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7495" windowHeight="15525"/>
  </bookViews>
  <sheets>
    <sheet name="Rekapitulace stavby" sheetId="1" r:id="rId1"/>
    <sheet name="D1.1.1 - Architektonicko ..." sheetId="2" r:id="rId2"/>
    <sheet name="D1.1.4.1 - Zařízení pro v..." sheetId="3" r:id="rId3"/>
    <sheet name="01 - Zařízení vzduchotech..." sheetId="4" r:id="rId4"/>
    <sheet name="D1.1.4.3 - Zařízení zdrav..." sheetId="5" r:id="rId5"/>
    <sheet name="D1.1.4.4 - Silnoproudá el..." sheetId="6" r:id="rId6"/>
    <sheet name="01 - Strukturovaný kabelo..." sheetId="7" r:id="rId7"/>
    <sheet name="02 - Eletronická kontrola..." sheetId="8" r:id="rId8"/>
    <sheet name="03 - Poplachový zabezpečo..." sheetId="9" r:id="rId9"/>
    <sheet name="04 - Tísňové volání z WC ZTP" sheetId="10" r:id="rId10"/>
    <sheet name="05 - Telefonní ústředna +..." sheetId="11" r:id="rId11"/>
    <sheet name="06 - GSM otevírač" sheetId="12" r:id="rId12"/>
    <sheet name="07 - Venkovní rozvody" sheetId="13" r:id="rId13"/>
    <sheet name="D1.1.4.6 - Elektrická pož..." sheetId="14" r:id="rId14"/>
    <sheet name="D1.1.4.7 - Měření a regulace" sheetId="15" r:id="rId15"/>
    <sheet name="01 - Okruh trámy" sheetId="16" r:id="rId16"/>
    <sheet name="02 - Okruh sahary" sheetId="17" r:id="rId17"/>
    <sheet name="03 - Okruh VZT" sheetId="18" r:id="rId18"/>
    <sheet name="04 - Okruh primárního okruhu" sheetId="19" r:id="rId19"/>
    <sheet name="05 - Chlazení SLP" sheetId="20" r:id="rId20"/>
    <sheet name="IO.01 - Přípojka teplovodu" sheetId="21" r:id="rId21"/>
    <sheet name="IO.03 - Kabelové vedení NN" sheetId="22" r:id="rId22"/>
    <sheet name="IO.04 - Komunikace a zpev..." sheetId="23" r:id="rId23"/>
    <sheet name="IO.05 - Terénní úpravy" sheetId="24" r:id="rId24"/>
    <sheet name="01 - Sadové úpravy - nová..." sheetId="25" r:id="rId25"/>
    <sheet name="02 - Sadové úpravy - údrž..." sheetId="26" r:id="rId26"/>
    <sheet name="03 - Sadové úpravy na ter..." sheetId="27" r:id="rId27"/>
    <sheet name="IO.07 - Lapák tuků" sheetId="28" r:id="rId28"/>
    <sheet name="IO.08 - Areálová splaškov..." sheetId="29" r:id="rId29"/>
    <sheet name="IO.10 - Areálová dešťová ..." sheetId="30" r:id="rId30"/>
    <sheet name="IO.09 - Přeložka teplovodu" sheetId="31" r:id="rId31"/>
    <sheet name="PS.01 - Rekonstrukce vodo..." sheetId="32" r:id="rId32"/>
    <sheet name="PS.02 - Venkovní osvětlení" sheetId="33" r:id="rId33"/>
    <sheet name="ON.1 - Ostatní náklady" sheetId="34" r:id="rId34"/>
    <sheet name="VRN.1 - Vedlejší rozpočto..." sheetId="35" r:id="rId35"/>
    <sheet name="Pokyny pro vyplnění" sheetId="36" r:id="rId36"/>
  </sheets>
  <definedNames>
    <definedName name="_xlnm._FilterDatabase" localSheetId="15" hidden="1">'01 - Okruh trámy'!$C$99:$K$330</definedName>
    <definedName name="_xlnm._FilterDatabase" localSheetId="24" hidden="1">'01 - Sadové úpravy - nová...'!$C$88:$K$133</definedName>
    <definedName name="_xlnm._FilterDatabase" localSheetId="6" hidden="1">'01 - Strukturovaný kabelo...'!$C$92:$K$263</definedName>
    <definedName name="_xlnm._FilterDatabase" localSheetId="3" hidden="1">'01 - Zařízení vzduchotech...'!$C$95:$K$644</definedName>
    <definedName name="_xlnm._FilterDatabase" localSheetId="7" hidden="1">'02 - Eletronická kontrola...'!$C$92:$K$149</definedName>
    <definedName name="_xlnm._FilterDatabase" localSheetId="16" hidden="1">'02 - Okruh sahary'!$C$99:$K$284</definedName>
    <definedName name="_xlnm._FilterDatabase" localSheetId="25" hidden="1">'02 - Sadové úpravy - údrž...'!$C$87:$K$117</definedName>
    <definedName name="_xlnm._FilterDatabase" localSheetId="17" hidden="1">'03 - Okruh VZT'!$C$99:$K$324</definedName>
    <definedName name="_xlnm._FilterDatabase" localSheetId="8" hidden="1">'03 - Poplachový zabezpečo...'!$C$92:$K$183</definedName>
    <definedName name="_xlnm._FilterDatabase" localSheetId="26" hidden="1">'03 - Sadové úpravy na ter...'!$C$87:$K$198</definedName>
    <definedName name="_xlnm._FilterDatabase" localSheetId="18" hidden="1">'04 - Okruh primárního okruhu'!$C$99:$K$236</definedName>
    <definedName name="_xlnm._FilterDatabase" localSheetId="9" hidden="1">'04 - Tísňové volání z WC ZTP'!$C$92:$K$115</definedName>
    <definedName name="_xlnm._FilterDatabase" localSheetId="19" hidden="1">'05 - Chlazení SLP'!$C$94:$K$128</definedName>
    <definedName name="_xlnm._FilterDatabase" localSheetId="10" hidden="1">'05 - Telefonní ústředna +...'!$C$92:$K$159</definedName>
    <definedName name="_xlnm._FilterDatabase" localSheetId="11" hidden="1">'06 - GSM otevírač'!$C$92:$K$125</definedName>
    <definedName name="_xlnm._FilterDatabase" localSheetId="12" hidden="1">'07 - Venkovní rozvody'!$C$94:$K$235</definedName>
    <definedName name="_xlnm._FilterDatabase" localSheetId="1" hidden="1">'D1.1.1 - Architektonicko ...'!$C$117:$K$4996</definedName>
    <definedName name="_xlnm._FilterDatabase" localSheetId="2" hidden="1">'D1.1.4.1 - Zařízení pro v...'!$C$96:$K$725</definedName>
    <definedName name="_xlnm._FilterDatabase" localSheetId="4" hidden="1">'D1.1.4.3 - Zařízení zdrav...'!$C$97:$K$839</definedName>
    <definedName name="_xlnm._FilterDatabase" localSheetId="5" hidden="1">'D1.1.4.4 - Silnoproudá el...'!$C$95:$K$7128</definedName>
    <definedName name="_xlnm._FilterDatabase" localSheetId="13" hidden="1">'D1.1.4.6 - Elektrická pož...'!$C$86:$K$213</definedName>
    <definedName name="_xlnm._FilterDatabase" localSheetId="14" hidden="1">'D1.1.4.7 - Měření a regulace'!$C$86:$K$228</definedName>
    <definedName name="_xlnm._FilterDatabase" localSheetId="20" hidden="1">'IO.01 - Přípojka teplovodu'!$C$90:$K$197</definedName>
    <definedName name="_xlnm._FilterDatabase" localSheetId="21" hidden="1">'IO.03 - Kabelové vedení NN'!$C$83:$K$490</definedName>
    <definedName name="_xlnm._FilterDatabase" localSheetId="22" hidden="1">'IO.04 - Komunikace a zpev...'!$C$93:$K$510</definedName>
    <definedName name="_xlnm._FilterDatabase" localSheetId="23" hidden="1">'IO.05 - Terénní úpravy'!$C$84:$K$246</definedName>
    <definedName name="_xlnm._FilterDatabase" localSheetId="27" hidden="1">'IO.07 - Lapák tuků'!$C$82:$K$150</definedName>
    <definedName name="_xlnm._FilterDatabase" localSheetId="28" hidden="1">'IO.08 - Areálová splaškov...'!$C$82:$K$178</definedName>
    <definedName name="_xlnm._FilterDatabase" localSheetId="30" hidden="1">'IO.09 - Přeložka teplovodu'!$C$90:$K$203</definedName>
    <definedName name="_xlnm._FilterDatabase" localSheetId="29" hidden="1">'IO.10 - Areálová dešťová ...'!$C$82:$K$230</definedName>
    <definedName name="_xlnm._FilterDatabase" localSheetId="33" hidden="1">'ON.1 - Ostatní náklady'!$C$85:$K$132</definedName>
    <definedName name="_xlnm._FilterDatabase" localSheetId="31" hidden="1">'PS.01 - Rekonstrukce vodo...'!$C$87:$K$225</definedName>
    <definedName name="_xlnm._FilterDatabase" localSheetId="32" hidden="1">'PS.02 - Venkovní osvětlení'!$C$87:$K$305</definedName>
    <definedName name="_xlnm._FilterDatabase" localSheetId="34" hidden="1">'VRN.1 - Vedlejší rozpočto...'!$C$85:$K$121</definedName>
    <definedName name="_xlnm.Print_Titles" localSheetId="15">'01 - Okruh trámy'!$99:$99</definedName>
    <definedName name="_xlnm.Print_Titles" localSheetId="24">'01 - Sadové úpravy - nová...'!$88:$88</definedName>
    <definedName name="_xlnm.Print_Titles" localSheetId="6">'01 - Strukturovaný kabelo...'!$92:$92</definedName>
    <definedName name="_xlnm.Print_Titles" localSheetId="3">'01 - Zařízení vzduchotech...'!$95:$95</definedName>
    <definedName name="_xlnm.Print_Titles" localSheetId="7">'02 - Eletronická kontrola...'!$92:$92</definedName>
    <definedName name="_xlnm.Print_Titles" localSheetId="16">'02 - Okruh sahary'!$99:$99</definedName>
    <definedName name="_xlnm.Print_Titles" localSheetId="25">'02 - Sadové úpravy - údrž...'!$87:$87</definedName>
    <definedName name="_xlnm.Print_Titles" localSheetId="17">'03 - Okruh VZT'!$99:$99</definedName>
    <definedName name="_xlnm.Print_Titles" localSheetId="8">'03 - Poplachový zabezpečo...'!$92:$92</definedName>
    <definedName name="_xlnm.Print_Titles" localSheetId="26">'03 - Sadové úpravy na ter...'!$87:$87</definedName>
    <definedName name="_xlnm.Print_Titles" localSheetId="18">'04 - Okruh primárního okruhu'!$99:$99</definedName>
    <definedName name="_xlnm.Print_Titles" localSheetId="9">'04 - Tísňové volání z WC ZTP'!$92:$92</definedName>
    <definedName name="_xlnm.Print_Titles" localSheetId="19">'05 - Chlazení SLP'!$94:$94</definedName>
    <definedName name="_xlnm.Print_Titles" localSheetId="10">'05 - Telefonní ústředna +...'!$92:$92</definedName>
    <definedName name="_xlnm.Print_Titles" localSheetId="11">'06 - GSM otevírač'!$92:$92</definedName>
    <definedName name="_xlnm.Print_Titles" localSheetId="12">'07 - Venkovní rozvody'!$94:$94</definedName>
    <definedName name="_xlnm.Print_Titles" localSheetId="1">'D1.1.1 - Architektonicko ...'!$117:$117</definedName>
    <definedName name="_xlnm.Print_Titles" localSheetId="2">'D1.1.4.1 - Zařízení pro v...'!$96:$96</definedName>
    <definedName name="_xlnm.Print_Titles" localSheetId="4">'D1.1.4.3 - Zařízení zdrav...'!$97:$97</definedName>
    <definedName name="_xlnm.Print_Titles" localSheetId="5">'D1.1.4.4 - Silnoproudá el...'!$95:$95</definedName>
    <definedName name="_xlnm.Print_Titles" localSheetId="13">'D1.1.4.6 - Elektrická pož...'!$86:$86</definedName>
    <definedName name="_xlnm.Print_Titles" localSheetId="14">'D1.1.4.7 - Měření a regulace'!$86:$86</definedName>
    <definedName name="_xlnm.Print_Titles" localSheetId="20">'IO.01 - Přípojka teplovodu'!$90:$90</definedName>
    <definedName name="_xlnm.Print_Titles" localSheetId="21">'IO.03 - Kabelové vedení NN'!$83:$83</definedName>
    <definedName name="_xlnm.Print_Titles" localSheetId="22">'IO.04 - Komunikace a zpev...'!$93:$93</definedName>
    <definedName name="_xlnm.Print_Titles" localSheetId="23">'IO.05 - Terénní úpravy'!$84:$84</definedName>
    <definedName name="_xlnm.Print_Titles" localSheetId="27">'IO.07 - Lapák tuků'!$82:$82</definedName>
    <definedName name="_xlnm.Print_Titles" localSheetId="28">'IO.08 - Areálová splaškov...'!$82:$82</definedName>
    <definedName name="_xlnm.Print_Titles" localSheetId="30">'IO.09 - Přeložka teplovodu'!$90:$90</definedName>
    <definedName name="_xlnm.Print_Titles" localSheetId="29">'IO.10 - Areálová dešťová ...'!$82:$82</definedName>
    <definedName name="_xlnm.Print_Titles" localSheetId="33">'ON.1 - Ostatní náklady'!$85:$85</definedName>
    <definedName name="_xlnm.Print_Titles" localSheetId="31">'PS.01 - Rekonstrukce vodo...'!$87:$87</definedName>
    <definedName name="_xlnm.Print_Titles" localSheetId="32">'PS.02 - Venkovní osvětlení'!$87:$87</definedName>
    <definedName name="_xlnm.Print_Titles" localSheetId="0">'Rekapitulace stavby'!$52:$52</definedName>
    <definedName name="_xlnm.Print_Titles" localSheetId="34">'VRN.1 - Vedlejší rozpočto...'!$85:$85</definedName>
    <definedName name="_xlnm.Print_Area" localSheetId="15">'01 - Okruh trámy'!$C$4:$J$43,'01 - Okruh trámy'!$C$49:$J$77,'01 - Okruh trámy'!$C$83:$J$330</definedName>
    <definedName name="_xlnm.Print_Area" localSheetId="24">'01 - Sadové úpravy - nová...'!$C$4:$J$41,'01 - Sadové úpravy - nová...'!$C$47:$J$68,'01 - Sadové úpravy - nová...'!$C$74:$J$133</definedName>
    <definedName name="_xlnm.Print_Area" localSheetId="6">'01 - Strukturovaný kabelo...'!$C$4:$J$43,'01 - Strukturovaný kabelo...'!$C$49:$J$70,'01 - Strukturovaný kabelo...'!$C$76:$J$263</definedName>
    <definedName name="_xlnm.Print_Area" localSheetId="3">'01 - Zařízení vzduchotech...'!$C$4:$J$43,'01 - Zařízení vzduchotech...'!$C$49:$J$73,'01 - Zařízení vzduchotech...'!$C$79:$J$644</definedName>
    <definedName name="_xlnm.Print_Area" localSheetId="7">'02 - Eletronická kontrola...'!$C$4:$J$43,'02 - Eletronická kontrola...'!$C$49:$J$70,'02 - Eletronická kontrola...'!$C$76:$J$149</definedName>
    <definedName name="_xlnm.Print_Area" localSheetId="16">'02 - Okruh sahary'!$C$4:$J$43,'02 - Okruh sahary'!$C$49:$J$77,'02 - Okruh sahary'!$C$83:$J$284</definedName>
    <definedName name="_xlnm.Print_Area" localSheetId="25">'02 - Sadové úpravy - údrž...'!$C$4:$J$41,'02 - Sadové úpravy - údrž...'!$C$47:$J$67,'02 - Sadové úpravy - údrž...'!$C$73:$J$117</definedName>
    <definedName name="_xlnm.Print_Area" localSheetId="17">'03 - Okruh VZT'!$C$4:$J$43,'03 - Okruh VZT'!$C$49:$J$77,'03 - Okruh VZT'!$C$83:$J$324</definedName>
    <definedName name="_xlnm.Print_Area" localSheetId="8">'03 - Poplachový zabezpečo...'!$C$4:$J$43,'03 - Poplachový zabezpečo...'!$C$49:$J$70,'03 - Poplachový zabezpečo...'!$C$76:$J$183</definedName>
    <definedName name="_xlnm.Print_Area" localSheetId="26">'03 - Sadové úpravy na ter...'!$C$4:$J$41,'03 - Sadové úpravy na ter...'!$C$47:$J$67,'03 - Sadové úpravy na ter...'!$C$73:$J$198</definedName>
    <definedName name="_xlnm.Print_Area" localSheetId="18">'04 - Okruh primárního okruhu'!$C$4:$J$43,'04 - Okruh primárního okruhu'!$C$49:$J$77,'04 - Okruh primárního okruhu'!$C$83:$J$236</definedName>
    <definedName name="_xlnm.Print_Area" localSheetId="9">'04 - Tísňové volání z WC ZTP'!$C$4:$J$43,'04 - Tísňové volání z WC ZTP'!$C$49:$J$70,'04 - Tísňové volání z WC ZTP'!$C$76:$J$115</definedName>
    <definedName name="_xlnm.Print_Area" localSheetId="19">'05 - Chlazení SLP'!$C$4:$J$43,'05 - Chlazení SLP'!$C$49:$J$72,'05 - Chlazení SLP'!$C$78:$J$128</definedName>
    <definedName name="_xlnm.Print_Area" localSheetId="10">'05 - Telefonní ústředna +...'!$C$4:$J$43,'05 - Telefonní ústředna +...'!$C$49:$J$70,'05 - Telefonní ústředna +...'!$C$76:$J$159</definedName>
    <definedName name="_xlnm.Print_Area" localSheetId="11">'06 - GSM otevírač'!$C$4:$J$43,'06 - GSM otevírač'!$C$49:$J$70,'06 - GSM otevírač'!$C$76:$J$125</definedName>
    <definedName name="_xlnm.Print_Area" localSheetId="12">'07 - Venkovní rozvody'!$C$4:$J$43,'07 - Venkovní rozvody'!$C$49:$J$72,'07 - Venkovní rozvody'!$C$78:$J$235</definedName>
    <definedName name="_xlnm.Print_Area" localSheetId="1">'D1.1.1 - Architektonicko ...'!$C$4:$J$41,'D1.1.1 - Architektonicko ...'!$C$47:$J$97,'D1.1.1 - Architektonicko ...'!$C$103:$J$4996</definedName>
    <definedName name="_xlnm.Print_Area" localSheetId="2">'D1.1.4.1 - Zařízení pro v...'!$C$4:$J$41,'D1.1.4.1 - Zařízení pro v...'!$C$47:$J$76,'D1.1.4.1 - Zařízení pro v...'!$C$82:$J$725</definedName>
    <definedName name="_xlnm.Print_Area" localSheetId="4">'D1.1.4.3 - Zařízení zdrav...'!$C$4:$J$41,'D1.1.4.3 - Zařízení zdrav...'!$C$47:$J$77,'D1.1.4.3 - Zařízení zdrav...'!$C$83:$J$839</definedName>
    <definedName name="_xlnm.Print_Area" localSheetId="5">'D1.1.4.4 - Silnoproudá el...'!$C$4:$J$41,'D1.1.4.4 - Silnoproudá el...'!$C$47:$J$75,'D1.1.4.4 - Silnoproudá el...'!$C$81:$J$7128</definedName>
    <definedName name="_xlnm.Print_Area" localSheetId="13">'D1.1.4.6 - Elektrická pož...'!$C$4:$J$41,'D1.1.4.6 - Elektrická pož...'!$C$47:$J$66,'D1.1.4.6 - Elektrická pož...'!$C$72:$J$213</definedName>
    <definedName name="_xlnm.Print_Area" localSheetId="14">'D1.1.4.7 - Měření a regulace'!$C$4:$J$41,'D1.1.4.7 - Měření a regulace'!$C$47:$J$66,'D1.1.4.7 - Měření a regulace'!$C$72:$J$228</definedName>
    <definedName name="_xlnm.Print_Area" localSheetId="20">'IO.01 - Přípojka teplovodu'!$C$4:$J$39,'IO.01 - Přípojka teplovodu'!$C$45:$J$72,'IO.01 - Přípojka teplovodu'!$C$78:$J$197</definedName>
    <definedName name="_xlnm.Print_Area" localSheetId="21">'IO.03 - Kabelové vedení NN'!$C$4:$J$39,'IO.03 - Kabelové vedení NN'!$C$45:$J$65,'IO.03 - Kabelové vedení NN'!$C$71:$J$490</definedName>
    <definedName name="_xlnm.Print_Area" localSheetId="22">'IO.04 - Komunikace a zpev...'!$C$4:$J$39,'IO.04 - Komunikace a zpev...'!$C$45:$J$75,'IO.04 - Komunikace a zpev...'!$C$81:$J$510</definedName>
    <definedName name="_xlnm.Print_Area" localSheetId="23">'IO.05 - Terénní úpravy'!$C$4:$J$39,'IO.05 - Terénní úpravy'!$C$45:$J$66,'IO.05 - Terénní úpravy'!$C$72:$J$246</definedName>
    <definedName name="_xlnm.Print_Area" localSheetId="27">'IO.07 - Lapák tuků'!$C$4:$J$39,'IO.07 - Lapák tuků'!$C$45:$J$64,'IO.07 - Lapák tuků'!$C$70:$J$150</definedName>
    <definedName name="_xlnm.Print_Area" localSheetId="28">'IO.08 - Areálová splaškov...'!$C$4:$J$39,'IO.08 - Areálová splaškov...'!$C$45:$J$64,'IO.08 - Areálová splaškov...'!$C$70:$J$178</definedName>
    <definedName name="_xlnm.Print_Area" localSheetId="30">'IO.09 - Přeložka teplovodu'!$C$4:$J$39,'IO.09 - Přeložka teplovodu'!$C$45:$J$72,'IO.09 - Přeložka teplovodu'!$C$78:$J$203</definedName>
    <definedName name="_xlnm.Print_Area" localSheetId="29">'IO.10 - Areálová dešťová ...'!$C$4:$J$39,'IO.10 - Areálová dešťová ...'!$C$45:$J$64,'IO.10 - Areálová dešťová ...'!$C$70:$J$230</definedName>
    <definedName name="_xlnm.Print_Area" localSheetId="33">'ON.1 - Ostatní náklady'!$C$4:$J$41,'ON.1 - Ostatní náklady'!$C$47:$J$65,'ON.1 - Ostatní náklady'!$C$71:$J$132</definedName>
    <definedName name="_xlnm.Print_Area" localSheetId="35">'Pokyny pro vyplnění'!$B$2:$K$71,'Pokyny pro vyplnění'!$B$74:$K$118,'Pokyny pro vyplnění'!$B$121:$K$161,'Pokyny pro vyplnění'!$B$164:$K$218</definedName>
    <definedName name="_xlnm.Print_Area" localSheetId="31">'PS.01 - Rekonstrukce vodo...'!$C$4:$J$39,'PS.01 - Rekonstrukce vodo...'!$C$45:$J$69,'PS.01 - Rekonstrukce vodo...'!$C$75:$J$225</definedName>
    <definedName name="_xlnm.Print_Area" localSheetId="32">'PS.02 - Venkovní osvětlení'!$C$4:$J$39,'PS.02 - Venkovní osvětlení'!$C$45:$J$69,'PS.02 - Venkovní osvětlení'!$C$75:$J$305</definedName>
    <definedName name="_xlnm.Print_Area" localSheetId="0">'Rekapitulace stavby'!$D$4:$AO$36,'Rekapitulace stavby'!$C$42:$AQ$95</definedName>
    <definedName name="_xlnm.Print_Area" localSheetId="34">'VRN.1 - Vedlejší rozpočto...'!$C$4:$J$41,'VRN.1 - Vedlejší rozpočto...'!$C$47:$J$65,'VRN.1 - Vedlejší rozpočto...'!$C$71:$J$121</definedName>
  </definedNames>
  <calcPr calcId="145621"/>
</workbook>
</file>

<file path=xl/calcChain.xml><?xml version="1.0" encoding="utf-8"?>
<calcChain xmlns="http://schemas.openxmlformats.org/spreadsheetml/2006/main">
  <c r="J39" i="35" l="1"/>
  <c r="J38" i="35"/>
  <c r="AY94" i="1"/>
  <c r="J37" i="35"/>
  <c r="AX94" i="1"/>
  <c r="BI119" i="35"/>
  <c r="BH119" i="35"/>
  <c r="BG119" i="35"/>
  <c r="BF119" i="35"/>
  <c r="T119" i="35"/>
  <c r="R119" i="35"/>
  <c r="P119" i="35"/>
  <c r="BI115" i="35"/>
  <c r="BH115" i="35"/>
  <c r="BG115" i="35"/>
  <c r="BF115" i="35"/>
  <c r="T115" i="35"/>
  <c r="R115" i="35"/>
  <c r="P115" i="35"/>
  <c r="BI111" i="35"/>
  <c r="BH111" i="35"/>
  <c r="BG111" i="35"/>
  <c r="BF111" i="35"/>
  <c r="T111" i="35"/>
  <c r="R111" i="35"/>
  <c r="P111" i="35"/>
  <c r="BI107" i="35"/>
  <c r="BH107" i="35"/>
  <c r="BG107" i="35"/>
  <c r="BF107" i="35"/>
  <c r="T107" i="35"/>
  <c r="R107" i="35"/>
  <c r="P107" i="35"/>
  <c r="BI103" i="35"/>
  <c r="BH103" i="35"/>
  <c r="BG103" i="35"/>
  <c r="BF103" i="35"/>
  <c r="T103" i="35"/>
  <c r="R103" i="35"/>
  <c r="P103" i="35"/>
  <c r="BI99" i="35"/>
  <c r="BH99" i="35"/>
  <c r="BG99" i="35"/>
  <c r="BF99" i="35"/>
  <c r="T99" i="35"/>
  <c r="R99" i="35"/>
  <c r="P99" i="35"/>
  <c r="BI96" i="35"/>
  <c r="BH96" i="35"/>
  <c r="BG96" i="35"/>
  <c r="BF96" i="35"/>
  <c r="T96" i="35"/>
  <c r="R96" i="35"/>
  <c r="P96" i="35"/>
  <c r="BI92" i="35"/>
  <c r="BH92" i="35"/>
  <c r="BG92" i="35"/>
  <c r="BF92" i="35"/>
  <c r="T92" i="35"/>
  <c r="R92" i="35"/>
  <c r="P92" i="35"/>
  <c r="BI88" i="35"/>
  <c r="BH88" i="35"/>
  <c r="BG88" i="35"/>
  <c r="BF88" i="35"/>
  <c r="T88" i="35"/>
  <c r="R88" i="35"/>
  <c r="P88" i="35"/>
  <c r="J83" i="35"/>
  <c r="J82" i="35"/>
  <c r="F82" i="35"/>
  <c r="F80" i="35"/>
  <c r="E78" i="35"/>
  <c r="J59" i="35"/>
  <c r="J58" i="35"/>
  <c r="F58" i="35"/>
  <c r="F56" i="35"/>
  <c r="E54" i="35"/>
  <c r="J20" i="35"/>
  <c r="E20" i="35"/>
  <c r="F59" i="35"/>
  <c r="J19" i="35"/>
  <c r="J14" i="35"/>
  <c r="J80" i="35" s="1"/>
  <c r="E7" i="35"/>
  <c r="E50" i="35" s="1"/>
  <c r="J39" i="34"/>
  <c r="J38" i="34"/>
  <c r="AY93" i="1"/>
  <c r="J37" i="34"/>
  <c r="AX93" i="1"/>
  <c r="BI130" i="34"/>
  <c r="BH130" i="34"/>
  <c r="BG130" i="34"/>
  <c r="BF130" i="34"/>
  <c r="T130" i="34"/>
  <c r="R130" i="34"/>
  <c r="P130" i="34"/>
  <c r="BI125" i="34"/>
  <c r="BH125" i="34"/>
  <c r="BG125" i="34"/>
  <c r="BF125" i="34"/>
  <c r="T125" i="34"/>
  <c r="R125" i="34"/>
  <c r="P125" i="34"/>
  <c r="BI120" i="34"/>
  <c r="BH120" i="34"/>
  <c r="BG120" i="34"/>
  <c r="BF120" i="34"/>
  <c r="T120" i="34"/>
  <c r="R120" i="34"/>
  <c r="P120" i="34"/>
  <c r="BI116" i="34"/>
  <c r="BH116" i="34"/>
  <c r="BG116" i="34"/>
  <c r="BF116" i="34"/>
  <c r="T116" i="34"/>
  <c r="R116" i="34"/>
  <c r="P116" i="34"/>
  <c r="BI112" i="34"/>
  <c r="BH112" i="34"/>
  <c r="BG112" i="34"/>
  <c r="BF112" i="34"/>
  <c r="T112" i="34"/>
  <c r="R112" i="34"/>
  <c r="P112" i="34"/>
  <c r="BI107" i="34"/>
  <c r="BH107" i="34"/>
  <c r="BG107" i="34"/>
  <c r="BF107" i="34"/>
  <c r="T107" i="34"/>
  <c r="R107" i="34"/>
  <c r="P107" i="34"/>
  <c r="BI103" i="34"/>
  <c r="BH103" i="34"/>
  <c r="BG103" i="34"/>
  <c r="BF103" i="34"/>
  <c r="T103" i="34"/>
  <c r="R103" i="34"/>
  <c r="P103" i="34"/>
  <c r="BI98" i="34"/>
  <c r="BH98" i="34"/>
  <c r="BG98" i="34"/>
  <c r="BF98" i="34"/>
  <c r="T98" i="34"/>
  <c r="R98" i="34"/>
  <c r="P98" i="34"/>
  <c r="BI93" i="34"/>
  <c r="BH93" i="34"/>
  <c r="BG93" i="34"/>
  <c r="BF93" i="34"/>
  <c r="T93" i="34"/>
  <c r="R93" i="34"/>
  <c r="P93" i="34"/>
  <c r="BI88" i="34"/>
  <c r="BH88" i="34"/>
  <c r="BG88" i="34"/>
  <c r="BF88" i="34"/>
  <c r="T88" i="34"/>
  <c r="R88" i="34"/>
  <c r="P88" i="34"/>
  <c r="J83" i="34"/>
  <c r="J82" i="34"/>
  <c r="F82" i="34"/>
  <c r="F80" i="34"/>
  <c r="E78" i="34"/>
  <c r="J59" i="34"/>
  <c r="J58" i="34"/>
  <c r="F58" i="34"/>
  <c r="F56" i="34"/>
  <c r="E54" i="34"/>
  <c r="J20" i="34"/>
  <c r="E20" i="34"/>
  <c r="F83" i="34" s="1"/>
  <c r="J19" i="34"/>
  <c r="J14" i="34"/>
  <c r="J56" i="34" s="1"/>
  <c r="E7" i="34"/>
  <c r="E74" i="34"/>
  <c r="J37" i="33"/>
  <c r="J36" i="33"/>
  <c r="AY91" i="1" s="1"/>
  <c r="J35" i="33"/>
  <c r="AX91" i="1" s="1"/>
  <c r="BI301" i="33"/>
  <c r="BH301" i="33"/>
  <c r="BG301" i="33"/>
  <c r="BF301" i="33"/>
  <c r="T301" i="33"/>
  <c r="R301" i="33"/>
  <c r="P301" i="33"/>
  <c r="BI295" i="33"/>
  <c r="BH295" i="33"/>
  <c r="BG295" i="33"/>
  <c r="BF295" i="33"/>
  <c r="T295" i="33"/>
  <c r="T294" i="33" s="1"/>
  <c r="R295" i="33"/>
  <c r="R294" i="33" s="1"/>
  <c r="P295" i="33"/>
  <c r="P294" i="33" s="1"/>
  <c r="BI291" i="33"/>
  <c r="BH291" i="33"/>
  <c r="BG291" i="33"/>
  <c r="BF291" i="33"/>
  <c r="T291" i="33"/>
  <c r="R291" i="33"/>
  <c r="P291" i="33"/>
  <c r="BI287" i="33"/>
  <c r="BH287" i="33"/>
  <c r="BG287" i="33"/>
  <c r="BF287" i="33"/>
  <c r="T287" i="33"/>
  <c r="R287" i="33"/>
  <c r="P287" i="33"/>
  <c r="BI282" i="33"/>
  <c r="BH282" i="33"/>
  <c r="BG282" i="33"/>
  <c r="BF282" i="33"/>
  <c r="T282" i="33"/>
  <c r="R282" i="33"/>
  <c r="P282" i="33"/>
  <c r="BI279" i="33"/>
  <c r="BH279" i="33"/>
  <c r="BG279" i="33"/>
  <c r="BF279" i="33"/>
  <c r="T279" i="33"/>
  <c r="R279" i="33"/>
  <c r="P279" i="33"/>
  <c r="BI274" i="33"/>
  <c r="BH274" i="33"/>
  <c r="BG274" i="33"/>
  <c r="BF274" i="33"/>
  <c r="T274" i="33"/>
  <c r="R274" i="33"/>
  <c r="P274" i="33"/>
  <c r="BI268" i="33"/>
  <c r="BH268" i="33"/>
  <c r="BG268" i="33"/>
  <c r="BF268" i="33"/>
  <c r="T268" i="33"/>
  <c r="R268" i="33"/>
  <c r="P268" i="33"/>
  <c r="BI262" i="33"/>
  <c r="BH262" i="33"/>
  <c r="BG262" i="33"/>
  <c r="BF262" i="33"/>
  <c r="T262" i="33"/>
  <c r="R262" i="33"/>
  <c r="P262" i="33"/>
  <c r="BI258" i="33"/>
  <c r="BH258" i="33"/>
  <c r="BG258" i="33"/>
  <c r="BF258" i="33"/>
  <c r="T258" i="33"/>
  <c r="R258" i="33"/>
  <c r="P258" i="33"/>
  <c r="BI254" i="33"/>
  <c r="BH254" i="33"/>
  <c r="BG254" i="33"/>
  <c r="BF254" i="33"/>
  <c r="T254" i="33"/>
  <c r="R254" i="33"/>
  <c r="P254" i="33"/>
  <c r="BI252" i="33"/>
  <c r="BH252" i="33"/>
  <c r="BG252" i="33"/>
  <c r="BF252" i="33"/>
  <c r="T252" i="33"/>
  <c r="R252" i="33"/>
  <c r="P252" i="33"/>
  <c r="BI249" i="33"/>
  <c r="BH249" i="33"/>
  <c r="BG249" i="33"/>
  <c r="BF249" i="33"/>
  <c r="T249" i="33"/>
  <c r="R249" i="33"/>
  <c r="P249" i="33"/>
  <c r="BI247" i="33"/>
  <c r="BH247" i="33"/>
  <c r="BG247" i="33"/>
  <c r="BF247" i="33"/>
  <c r="T247" i="33"/>
  <c r="R247" i="33"/>
  <c r="P247" i="33"/>
  <c r="BI242" i="33"/>
  <c r="BH242" i="33"/>
  <c r="BG242" i="33"/>
  <c r="BF242" i="33"/>
  <c r="T242" i="33"/>
  <c r="R242" i="33"/>
  <c r="P242" i="33"/>
  <c r="BI239" i="33"/>
  <c r="BH239" i="33"/>
  <c r="BG239" i="33"/>
  <c r="BF239" i="33"/>
  <c r="T239" i="33"/>
  <c r="R239" i="33"/>
  <c r="P239" i="33"/>
  <c r="BI235" i="33"/>
  <c r="BH235" i="33"/>
  <c r="BG235" i="33"/>
  <c r="BF235" i="33"/>
  <c r="T235" i="33"/>
  <c r="R235" i="33"/>
  <c r="P235" i="33"/>
  <c r="BI231" i="33"/>
  <c r="BH231" i="33"/>
  <c r="BG231" i="33"/>
  <c r="BF231" i="33"/>
  <c r="T231" i="33"/>
  <c r="R231" i="33"/>
  <c r="P231" i="33"/>
  <c r="BI229" i="33"/>
  <c r="BH229" i="33"/>
  <c r="BG229" i="33"/>
  <c r="BF229" i="33"/>
  <c r="T229" i="33"/>
  <c r="R229" i="33"/>
  <c r="P229" i="33"/>
  <c r="BI225" i="33"/>
  <c r="BH225" i="33"/>
  <c r="BG225" i="33"/>
  <c r="BF225" i="33"/>
  <c r="T225" i="33"/>
  <c r="R225" i="33"/>
  <c r="P225" i="33"/>
  <c r="BI221" i="33"/>
  <c r="BH221" i="33"/>
  <c r="BG221" i="33"/>
  <c r="BF221" i="33"/>
  <c r="T221" i="33"/>
  <c r="R221" i="33"/>
  <c r="P221" i="33"/>
  <c r="BI218" i="33"/>
  <c r="BH218" i="33"/>
  <c r="BG218" i="33"/>
  <c r="BF218" i="33"/>
  <c r="T218" i="33"/>
  <c r="R218" i="33"/>
  <c r="P218" i="33"/>
  <c r="BI215" i="33"/>
  <c r="BH215" i="33"/>
  <c r="BG215" i="33"/>
  <c r="BF215" i="33"/>
  <c r="T215" i="33"/>
  <c r="R215" i="33"/>
  <c r="P215" i="33"/>
  <c r="BI211" i="33"/>
  <c r="BH211" i="33"/>
  <c r="BG211" i="33"/>
  <c r="BF211" i="33"/>
  <c r="T211" i="33"/>
  <c r="R211" i="33"/>
  <c r="P211" i="33"/>
  <c r="BI207" i="33"/>
  <c r="BH207" i="33"/>
  <c r="BG207" i="33"/>
  <c r="BF207" i="33"/>
  <c r="T207" i="33"/>
  <c r="R207" i="33"/>
  <c r="P207" i="33"/>
  <c r="BI201" i="33"/>
  <c r="BH201" i="33"/>
  <c r="BG201" i="33"/>
  <c r="BF201" i="33"/>
  <c r="T201" i="33"/>
  <c r="R201" i="33"/>
  <c r="P201" i="33"/>
  <c r="BI197" i="33"/>
  <c r="BH197" i="33"/>
  <c r="BG197" i="33"/>
  <c r="BF197" i="33"/>
  <c r="T197" i="33"/>
  <c r="R197" i="33"/>
  <c r="P197" i="33"/>
  <c r="BI192" i="33"/>
  <c r="BH192" i="33"/>
  <c r="BG192" i="33"/>
  <c r="BF192" i="33"/>
  <c r="T192" i="33"/>
  <c r="R192" i="33"/>
  <c r="P192" i="33"/>
  <c r="BI189" i="33"/>
  <c r="BH189" i="33"/>
  <c r="BG189" i="33"/>
  <c r="BF189" i="33"/>
  <c r="T189" i="33"/>
  <c r="R189" i="33"/>
  <c r="P189" i="33"/>
  <c r="BI184" i="33"/>
  <c r="BH184" i="33"/>
  <c r="BG184" i="33"/>
  <c r="BF184" i="33"/>
  <c r="T184" i="33"/>
  <c r="R184" i="33"/>
  <c r="P184" i="33"/>
  <c r="BI181" i="33"/>
  <c r="BH181" i="33"/>
  <c r="BG181" i="33"/>
  <c r="BF181" i="33"/>
  <c r="T181" i="33"/>
  <c r="R181" i="33"/>
  <c r="P181" i="33"/>
  <c r="BI177" i="33"/>
  <c r="BH177" i="33"/>
  <c r="BG177" i="33"/>
  <c r="BF177" i="33"/>
  <c r="T177" i="33"/>
  <c r="R177" i="33"/>
  <c r="P177" i="33"/>
  <c r="BI174" i="33"/>
  <c r="BH174" i="33"/>
  <c r="BG174" i="33"/>
  <c r="BF174" i="33"/>
  <c r="T174" i="33"/>
  <c r="R174" i="33"/>
  <c r="P174" i="33"/>
  <c r="BI169" i="33"/>
  <c r="BH169" i="33"/>
  <c r="BG169" i="33"/>
  <c r="BF169" i="33"/>
  <c r="T169" i="33"/>
  <c r="R169" i="33"/>
  <c r="P169" i="33"/>
  <c r="BI162" i="33"/>
  <c r="BH162" i="33"/>
  <c r="BG162" i="33"/>
  <c r="BF162" i="33"/>
  <c r="T162" i="33"/>
  <c r="R162" i="33"/>
  <c r="P162" i="33"/>
  <c r="BI158" i="33"/>
  <c r="BH158" i="33"/>
  <c r="BG158" i="33"/>
  <c r="BF158" i="33"/>
  <c r="T158" i="33"/>
  <c r="R158" i="33"/>
  <c r="P158" i="33"/>
  <c r="BI155" i="33"/>
  <c r="BH155" i="33"/>
  <c r="BG155" i="33"/>
  <c r="BF155" i="33"/>
  <c r="T155" i="33"/>
  <c r="R155" i="33"/>
  <c r="P155" i="33"/>
  <c r="BI149" i="33"/>
  <c r="BH149" i="33"/>
  <c r="BG149" i="33"/>
  <c r="BF149" i="33"/>
  <c r="T149" i="33"/>
  <c r="R149" i="33"/>
  <c r="P149" i="33"/>
  <c r="BI146" i="33"/>
  <c r="BH146" i="33"/>
  <c r="BG146" i="33"/>
  <c r="BF146" i="33"/>
  <c r="T146" i="33"/>
  <c r="R146" i="33"/>
  <c r="P146" i="33"/>
  <c r="BI141" i="33"/>
  <c r="BH141" i="33"/>
  <c r="BG141" i="33"/>
  <c r="BF141" i="33"/>
  <c r="T141" i="33"/>
  <c r="R141" i="33"/>
  <c r="P141" i="33"/>
  <c r="BI138" i="33"/>
  <c r="BH138" i="33"/>
  <c r="BG138" i="33"/>
  <c r="BF138" i="33"/>
  <c r="T138" i="33"/>
  <c r="R138" i="33"/>
  <c r="P138" i="33"/>
  <c r="BI133" i="33"/>
  <c r="BH133" i="33"/>
  <c r="BG133" i="33"/>
  <c r="BF133" i="33"/>
  <c r="T133" i="33"/>
  <c r="R133" i="33"/>
  <c r="P133" i="33"/>
  <c r="BI129" i="33"/>
  <c r="BH129" i="33"/>
  <c r="BG129" i="33"/>
  <c r="BF129" i="33"/>
  <c r="T129" i="33"/>
  <c r="R129" i="33"/>
  <c r="P129" i="33"/>
  <c r="BI123" i="33"/>
  <c r="BH123" i="33"/>
  <c r="BG123" i="33"/>
  <c r="BF123" i="33"/>
  <c r="T123" i="33"/>
  <c r="R123" i="33"/>
  <c r="P123" i="33"/>
  <c r="BI119" i="33"/>
  <c r="BH119" i="33"/>
  <c r="BG119" i="33"/>
  <c r="BF119" i="33"/>
  <c r="T119" i="33"/>
  <c r="R119" i="33"/>
  <c r="P119" i="33"/>
  <c r="BI115" i="33"/>
  <c r="BH115" i="33"/>
  <c r="BG115" i="33"/>
  <c r="BF115" i="33"/>
  <c r="T115" i="33"/>
  <c r="R115" i="33"/>
  <c r="P115" i="33"/>
  <c r="BI109" i="33"/>
  <c r="BH109" i="33"/>
  <c r="BG109" i="33"/>
  <c r="BF109" i="33"/>
  <c r="T109" i="33"/>
  <c r="T108" i="33" s="1"/>
  <c r="R109" i="33"/>
  <c r="R108" i="33"/>
  <c r="P109" i="33"/>
  <c r="P108" i="33"/>
  <c r="BI104" i="33"/>
  <c r="BH104" i="33"/>
  <c r="BG104" i="33"/>
  <c r="BF104" i="33"/>
  <c r="T104" i="33"/>
  <c r="R104" i="33"/>
  <c r="P104" i="33"/>
  <c r="BI99" i="33"/>
  <c r="BH99" i="33"/>
  <c r="BG99" i="33"/>
  <c r="BF99" i="33"/>
  <c r="T99" i="33"/>
  <c r="R99" i="33"/>
  <c r="P99" i="33"/>
  <c r="BI96" i="33"/>
  <c r="BH96" i="33"/>
  <c r="BG96" i="33"/>
  <c r="BF96" i="33"/>
  <c r="T96" i="33"/>
  <c r="R96" i="33"/>
  <c r="P96" i="33"/>
  <c r="BI91" i="33"/>
  <c r="BH91" i="33"/>
  <c r="BG91" i="33"/>
  <c r="BF91" i="33"/>
  <c r="T91" i="33"/>
  <c r="R91" i="33"/>
  <c r="P91" i="33"/>
  <c r="J85" i="33"/>
  <c r="J84" i="33"/>
  <c r="F84" i="33"/>
  <c r="F82" i="33"/>
  <c r="E80" i="33"/>
  <c r="J55" i="33"/>
  <c r="J54" i="33"/>
  <c r="F54" i="33"/>
  <c r="F52" i="33"/>
  <c r="E50" i="33"/>
  <c r="J18" i="33"/>
  <c r="E18" i="33"/>
  <c r="F55" i="33" s="1"/>
  <c r="J17" i="33"/>
  <c r="J12" i="33"/>
  <c r="J52" i="33" s="1"/>
  <c r="E7" i="33"/>
  <c r="E48" i="33"/>
  <c r="J37" i="32"/>
  <c r="J36" i="32"/>
  <c r="AY90" i="1"/>
  <c r="J35" i="32"/>
  <c r="AX90" i="1" s="1"/>
  <c r="BI222" i="32"/>
  <c r="BH222" i="32"/>
  <c r="BG222" i="32"/>
  <c r="BF222" i="32"/>
  <c r="T222" i="32"/>
  <c r="T221" i="32"/>
  <c r="T220" i="32"/>
  <c r="R222" i="32"/>
  <c r="R221" i="32"/>
  <c r="R220" i="32"/>
  <c r="P222" i="32"/>
  <c r="P221" i="32" s="1"/>
  <c r="P220" i="32" s="1"/>
  <c r="BI218" i="32"/>
  <c r="BH218" i="32"/>
  <c r="BG218" i="32"/>
  <c r="BF218" i="32"/>
  <c r="T218" i="32"/>
  <c r="R218" i="32"/>
  <c r="P218" i="32"/>
  <c r="BI214" i="32"/>
  <c r="BH214" i="32"/>
  <c r="BG214" i="32"/>
  <c r="BF214" i="32"/>
  <c r="T214" i="32"/>
  <c r="R214" i="32"/>
  <c r="P214" i="32"/>
  <c r="BI208" i="32"/>
  <c r="BH208" i="32"/>
  <c r="BG208" i="32"/>
  <c r="BF208" i="32"/>
  <c r="T208" i="32"/>
  <c r="T207" i="32" s="1"/>
  <c r="R208" i="32"/>
  <c r="R207" i="32"/>
  <c r="P208" i="32"/>
  <c r="P207" i="32" s="1"/>
  <c r="BI200" i="32"/>
  <c r="BH200" i="32"/>
  <c r="BG200" i="32"/>
  <c r="BF200" i="32"/>
  <c r="T200" i="32"/>
  <c r="R200" i="32"/>
  <c r="P200" i="32"/>
  <c r="BI198" i="32"/>
  <c r="BH198" i="32"/>
  <c r="BG198" i="32"/>
  <c r="BF198" i="32"/>
  <c r="T198" i="32"/>
  <c r="R198" i="32"/>
  <c r="P198" i="32"/>
  <c r="BI195" i="32"/>
  <c r="BH195" i="32"/>
  <c r="BG195" i="32"/>
  <c r="BF195" i="32"/>
  <c r="T195" i="32"/>
  <c r="R195" i="32"/>
  <c r="P195" i="32"/>
  <c r="BI192" i="32"/>
  <c r="BH192" i="32"/>
  <c r="BG192" i="32"/>
  <c r="BF192" i="32"/>
  <c r="T192" i="32"/>
  <c r="R192" i="32"/>
  <c r="P192" i="32"/>
  <c r="BI190" i="32"/>
  <c r="BH190" i="32"/>
  <c r="BG190" i="32"/>
  <c r="BF190" i="32"/>
  <c r="T190" i="32"/>
  <c r="R190" i="32"/>
  <c r="P190" i="32"/>
  <c r="BI188" i="32"/>
  <c r="BH188" i="32"/>
  <c r="BG188" i="32"/>
  <c r="BF188" i="32"/>
  <c r="T188" i="32"/>
  <c r="R188" i="32"/>
  <c r="P188" i="32"/>
  <c r="BI186" i="32"/>
  <c r="BH186" i="32"/>
  <c r="BG186" i="32"/>
  <c r="BF186" i="32"/>
  <c r="T186" i="32"/>
  <c r="R186" i="32"/>
  <c r="P186" i="32"/>
  <c r="BI183" i="32"/>
  <c r="BH183" i="32"/>
  <c r="BG183" i="32"/>
  <c r="BF183" i="32"/>
  <c r="T183" i="32"/>
  <c r="R183" i="32"/>
  <c r="P183" i="32"/>
  <c r="BI180" i="32"/>
  <c r="BH180" i="32"/>
  <c r="BG180" i="32"/>
  <c r="BF180" i="32"/>
  <c r="T180" i="32"/>
  <c r="R180" i="32"/>
  <c r="P180" i="32"/>
  <c r="BI177" i="32"/>
  <c r="BH177" i="32"/>
  <c r="BG177" i="32"/>
  <c r="BF177" i="32"/>
  <c r="T177" i="32"/>
  <c r="R177" i="32"/>
  <c r="P177" i="32"/>
  <c r="BI174" i="32"/>
  <c r="BH174" i="32"/>
  <c r="BG174" i="32"/>
  <c r="BF174" i="32"/>
  <c r="T174" i="32"/>
  <c r="R174" i="32"/>
  <c r="P174" i="32"/>
  <c r="BI170" i="32"/>
  <c r="BH170" i="32"/>
  <c r="BG170" i="32"/>
  <c r="BF170" i="32"/>
  <c r="T170" i="32"/>
  <c r="R170" i="32"/>
  <c r="P170" i="32"/>
  <c r="BI166" i="32"/>
  <c r="BH166" i="32"/>
  <c r="BG166" i="32"/>
  <c r="BF166" i="32"/>
  <c r="T166" i="32"/>
  <c r="R166" i="32"/>
  <c r="P166" i="32"/>
  <c r="BI163" i="32"/>
  <c r="BH163" i="32"/>
  <c r="BG163" i="32"/>
  <c r="BF163" i="32"/>
  <c r="T163" i="32"/>
  <c r="R163" i="32"/>
  <c r="P163" i="32"/>
  <c r="BI159" i="32"/>
  <c r="BH159" i="32"/>
  <c r="BG159" i="32"/>
  <c r="BF159" i="32"/>
  <c r="T159" i="32"/>
  <c r="R159" i="32"/>
  <c r="P159" i="32"/>
  <c r="BI156" i="32"/>
  <c r="BH156" i="32"/>
  <c r="BG156" i="32"/>
  <c r="BF156" i="32"/>
  <c r="T156" i="32"/>
  <c r="R156" i="32"/>
  <c r="P156" i="32"/>
  <c r="BI151" i="32"/>
  <c r="BH151" i="32"/>
  <c r="BG151" i="32"/>
  <c r="BF151" i="32"/>
  <c r="T151" i="32"/>
  <c r="R151" i="32"/>
  <c r="P151" i="32"/>
  <c r="BI147" i="32"/>
  <c r="BH147" i="32"/>
  <c r="BG147" i="32"/>
  <c r="BF147" i="32"/>
  <c r="T147" i="32"/>
  <c r="R147" i="32"/>
  <c r="P147" i="32"/>
  <c r="BI141" i="32"/>
  <c r="BH141" i="32"/>
  <c r="BG141" i="32"/>
  <c r="BF141" i="32"/>
  <c r="T141" i="32"/>
  <c r="R141" i="32"/>
  <c r="P141" i="32"/>
  <c r="BI137" i="32"/>
  <c r="BH137" i="32"/>
  <c r="BG137" i="32"/>
  <c r="BF137" i="32"/>
  <c r="T137" i="32"/>
  <c r="R137" i="32"/>
  <c r="P137" i="32"/>
  <c r="BI129" i="32"/>
  <c r="BH129" i="32"/>
  <c r="BG129" i="32"/>
  <c r="BF129" i="32"/>
  <c r="T129" i="32"/>
  <c r="R129" i="32"/>
  <c r="P129" i="32"/>
  <c r="BI124" i="32"/>
  <c r="BH124" i="32"/>
  <c r="BG124" i="32"/>
  <c r="BF124" i="32"/>
  <c r="T124" i="32"/>
  <c r="R124" i="32"/>
  <c r="P124" i="32"/>
  <c r="BI120" i="32"/>
  <c r="BH120" i="32"/>
  <c r="BG120" i="32"/>
  <c r="BF120" i="32"/>
  <c r="T120" i="32"/>
  <c r="R120" i="32"/>
  <c r="P120" i="32"/>
  <c r="BI117" i="32"/>
  <c r="BH117" i="32"/>
  <c r="BG117" i="32"/>
  <c r="BF117" i="32"/>
  <c r="T117" i="32"/>
  <c r="R117" i="32"/>
  <c r="P117" i="32"/>
  <c r="BI111" i="32"/>
  <c r="BH111" i="32"/>
  <c r="BG111" i="32"/>
  <c r="BF111" i="32"/>
  <c r="T111" i="32"/>
  <c r="R111" i="32"/>
  <c r="P111" i="32"/>
  <c r="BI106" i="32"/>
  <c r="BH106" i="32"/>
  <c r="BG106" i="32"/>
  <c r="BF106" i="32"/>
  <c r="T106" i="32"/>
  <c r="R106" i="32"/>
  <c r="P106" i="32"/>
  <c r="BI102" i="32"/>
  <c r="BH102" i="32"/>
  <c r="BG102" i="32"/>
  <c r="BF102" i="32"/>
  <c r="T102" i="32"/>
  <c r="R102" i="32"/>
  <c r="P102" i="32"/>
  <c r="BI99" i="32"/>
  <c r="BH99" i="32"/>
  <c r="BG99" i="32"/>
  <c r="BF99" i="32"/>
  <c r="T99" i="32"/>
  <c r="R99" i="32"/>
  <c r="P99" i="32"/>
  <c r="BI95" i="32"/>
  <c r="BH95" i="32"/>
  <c r="BG95" i="32"/>
  <c r="BF95" i="32"/>
  <c r="T95" i="32"/>
  <c r="R95" i="32"/>
  <c r="P95" i="32"/>
  <c r="BI91" i="32"/>
  <c r="BH91" i="32"/>
  <c r="BG91" i="32"/>
  <c r="BF91" i="32"/>
  <c r="T91" i="32"/>
  <c r="R91" i="32"/>
  <c r="P91" i="32"/>
  <c r="J85" i="32"/>
  <c r="J84" i="32"/>
  <c r="F84" i="32"/>
  <c r="F82" i="32"/>
  <c r="E80" i="32"/>
  <c r="J55" i="32"/>
  <c r="J54" i="32"/>
  <c r="F54" i="32"/>
  <c r="F52" i="32"/>
  <c r="E50" i="32"/>
  <c r="J18" i="32"/>
  <c r="E18" i="32"/>
  <c r="F85" i="32"/>
  <c r="J17" i="32"/>
  <c r="J12" i="32"/>
  <c r="J82" i="32" s="1"/>
  <c r="E7" i="32"/>
  <c r="E78" i="32" s="1"/>
  <c r="J37" i="31"/>
  <c r="J36" i="31"/>
  <c r="AY89" i="1"/>
  <c r="J35" i="31"/>
  <c r="AX89" i="1"/>
  <c r="BI202" i="31"/>
  <c r="BH202" i="31"/>
  <c r="BG202" i="31"/>
  <c r="BF202" i="31"/>
  <c r="T202" i="31"/>
  <c r="T201" i="31"/>
  <c r="R202" i="31"/>
  <c r="R201" i="31" s="1"/>
  <c r="P202" i="31"/>
  <c r="P201" i="31"/>
  <c r="BI198" i="31"/>
  <c r="BH198" i="31"/>
  <c r="BG198" i="31"/>
  <c r="BF198" i="31"/>
  <c r="T198" i="31"/>
  <c r="R198" i="31"/>
  <c r="P198" i="31"/>
  <c r="BI196" i="31"/>
  <c r="BH196" i="31"/>
  <c r="BG196" i="31"/>
  <c r="BF196" i="31"/>
  <c r="T196" i="31"/>
  <c r="R196" i="31"/>
  <c r="P196" i="31"/>
  <c r="BI193" i="31"/>
  <c r="BH193" i="31"/>
  <c r="BG193" i="31"/>
  <c r="BF193" i="31"/>
  <c r="T193" i="31"/>
  <c r="R193" i="31"/>
  <c r="P193" i="31"/>
  <c r="BI190" i="31"/>
  <c r="BH190" i="31"/>
  <c r="BG190" i="31"/>
  <c r="BF190" i="31"/>
  <c r="T190" i="31"/>
  <c r="R190" i="31"/>
  <c r="P190" i="31"/>
  <c r="BI187" i="31"/>
  <c r="BH187" i="31"/>
  <c r="BG187" i="31"/>
  <c r="BF187" i="31"/>
  <c r="T187" i="31"/>
  <c r="R187" i="31"/>
  <c r="P187" i="31"/>
  <c r="BI185" i="31"/>
  <c r="BH185" i="31"/>
  <c r="BG185" i="31"/>
  <c r="BF185" i="31"/>
  <c r="T185" i="31"/>
  <c r="R185" i="31"/>
  <c r="P185" i="31"/>
  <c r="BI182" i="31"/>
  <c r="BH182" i="31"/>
  <c r="BG182" i="31"/>
  <c r="BF182" i="31"/>
  <c r="T182" i="31"/>
  <c r="R182" i="31"/>
  <c r="P182" i="31"/>
  <c r="BI180" i="31"/>
  <c r="BH180" i="31"/>
  <c r="BG180" i="31"/>
  <c r="BF180" i="31"/>
  <c r="T180" i="31"/>
  <c r="R180" i="31"/>
  <c r="P180" i="31"/>
  <c r="BI177" i="31"/>
  <c r="BH177" i="31"/>
  <c r="BG177" i="31"/>
  <c r="BF177" i="31"/>
  <c r="T177" i="31"/>
  <c r="R177" i="31"/>
  <c r="P177" i="31"/>
  <c r="BI174" i="31"/>
  <c r="BH174" i="31"/>
  <c r="BG174" i="31"/>
  <c r="BF174" i="31"/>
  <c r="T174" i="31"/>
  <c r="R174" i="31"/>
  <c r="P174" i="31"/>
  <c r="BI170" i="31"/>
  <c r="BH170" i="31"/>
  <c r="BG170" i="31"/>
  <c r="BF170" i="31"/>
  <c r="T170" i="31"/>
  <c r="T169" i="31"/>
  <c r="R170" i="31"/>
  <c r="R169" i="31" s="1"/>
  <c r="P170" i="31"/>
  <c r="P169" i="31"/>
  <c r="BI164" i="31"/>
  <c r="BH164" i="31"/>
  <c r="BG164" i="31"/>
  <c r="BF164" i="31"/>
  <c r="T164" i="31"/>
  <c r="R164" i="31"/>
  <c r="P164" i="31"/>
  <c r="BI162" i="31"/>
  <c r="BH162" i="31"/>
  <c r="BG162" i="31"/>
  <c r="BF162" i="31"/>
  <c r="T162" i="31"/>
  <c r="R162" i="31"/>
  <c r="P162" i="31"/>
  <c r="BI158" i="31"/>
  <c r="BH158" i="31"/>
  <c r="BG158" i="31"/>
  <c r="BF158" i="31"/>
  <c r="T158" i="31"/>
  <c r="R158" i="31"/>
  <c r="P158" i="31"/>
  <c r="BI155" i="31"/>
  <c r="BH155" i="31"/>
  <c r="BG155" i="31"/>
  <c r="BF155" i="31"/>
  <c r="T155" i="31"/>
  <c r="R155" i="31"/>
  <c r="P155" i="31"/>
  <c r="BI152" i="31"/>
  <c r="BH152" i="31"/>
  <c r="BG152" i="31"/>
  <c r="BF152" i="31"/>
  <c r="T152" i="31"/>
  <c r="R152" i="31"/>
  <c r="P152" i="31"/>
  <c r="BI147" i="31"/>
  <c r="BH147" i="31"/>
  <c r="BG147" i="31"/>
  <c r="BF147" i="31"/>
  <c r="T147" i="31"/>
  <c r="R147" i="31"/>
  <c r="P147" i="31"/>
  <c r="BI144" i="31"/>
  <c r="BH144" i="31"/>
  <c r="BG144" i="31"/>
  <c r="BF144" i="31"/>
  <c r="T144" i="31"/>
  <c r="R144" i="31"/>
  <c r="P144" i="31"/>
  <c r="BI141" i="31"/>
  <c r="BH141" i="31"/>
  <c r="BG141" i="31"/>
  <c r="BF141" i="31"/>
  <c r="T141" i="31"/>
  <c r="R141" i="31"/>
  <c r="P141" i="31"/>
  <c r="BI137" i="31"/>
  <c r="BH137" i="31"/>
  <c r="BG137" i="31"/>
  <c r="BF137" i="31"/>
  <c r="T137" i="31"/>
  <c r="R137" i="31"/>
  <c r="P137" i="31"/>
  <c r="BI135" i="31"/>
  <c r="BH135" i="31"/>
  <c r="BG135" i="31"/>
  <c r="BF135" i="31"/>
  <c r="T135" i="31"/>
  <c r="R135" i="31"/>
  <c r="P135" i="31"/>
  <c r="BI132" i="31"/>
  <c r="BH132" i="31"/>
  <c r="BG132" i="31"/>
  <c r="BF132" i="31"/>
  <c r="T132" i="31"/>
  <c r="R132" i="31"/>
  <c r="P132" i="31"/>
  <c r="BI130" i="31"/>
  <c r="BH130" i="31"/>
  <c r="BG130" i="31"/>
  <c r="BF130" i="31"/>
  <c r="T130" i="31"/>
  <c r="R130" i="31"/>
  <c r="P130" i="31"/>
  <c r="BI127" i="31"/>
  <c r="BH127" i="31"/>
  <c r="BG127" i="31"/>
  <c r="BF127" i="31"/>
  <c r="T127" i="31"/>
  <c r="R127" i="31"/>
  <c r="P127" i="31"/>
  <c r="BI124" i="31"/>
  <c r="BH124" i="31"/>
  <c r="BG124" i="31"/>
  <c r="BF124" i="31"/>
  <c r="T124" i="31"/>
  <c r="R124" i="31"/>
  <c r="P124" i="31"/>
  <c r="BI121" i="31"/>
  <c r="BH121" i="31"/>
  <c r="BG121" i="31"/>
  <c r="BF121" i="31"/>
  <c r="T121" i="31"/>
  <c r="R121" i="31"/>
  <c r="P121" i="31"/>
  <c r="BI118" i="31"/>
  <c r="BH118" i="31"/>
  <c r="BG118" i="31"/>
  <c r="BF118" i="31"/>
  <c r="T118" i="31"/>
  <c r="R118" i="31"/>
  <c r="P118" i="31"/>
  <c r="BI112" i="31"/>
  <c r="BH112" i="31"/>
  <c r="BG112" i="31"/>
  <c r="BF112" i="31"/>
  <c r="T112" i="31"/>
  <c r="R112" i="31"/>
  <c r="P112" i="31"/>
  <c r="BI107" i="31"/>
  <c r="BH107" i="31"/>
  <c r="BG107" i="31"/>
  <c r="BF107" i="31"/>
  <c r="T107" i="31"/>
  <c r="R107" i="31"/>
  <c r="P107" i="31"/>
  <c r="BI104" i="31"/>
  <c r="BH104" i="31"/>
  <c r="BG104" i="31"/>
  <c r="BF104" i="31"/>
  <c r="T104" i="31"/>
  <c r="R104" i="31"/>
  <c r="P104" i="31"/>
  <c r="BI99" i="31"/>
  <c r="BH99" i="31"/>
  <c r="BG99" i="31"/>
  <c r="BF99" i="31"/>
  <c r="T99" i="31"/>
  <c r="R99" i="31"/>
  <c r="P99" i="31"/>
  <c r="BI94" i="31"/>
  <c r="BH94" i="31"/>
  <c r="BG94" i="31"/>
  <c r="BF94" i="31"/>
  <c r="T94" i="31"/>
  <c r="R94" i="31"/>
  <c r="P94" i="31"/>
  <c r="J88" i="31"/>
  <c r="J87" i="31"/>
  <c r="F87" i="31"/>
  <c r="F85" i="31"/>
  <c r="E83" i="31"/>
  <c r="J55" i="31"/>
  <c r="J54" i="31"/>
  <c r="F54" i="31"/>
  <c r="F52" i="31"/>
  <c r="E50" i="31"/>
  <c r="J18" i="31"/>
  <c r="E18" i="31"/>
  <c r="F55" i="31"/>
  <c r="J17" i="31"/>
  <c r="J12" i="31"/>
  <c r="J85" i="31" s="1"/>
  <c r="E7" i="31"/>
  <c r="E48" i="31" s="1"/>
  <c r="J37" i="30"/>
  <c r="J36" i="30"/>
  <c r="AY88" i="1"/>
  <c r="J35" i="30"/>
  <c r="AX88" i="1"/>
  <c r="BI228" i="30"/>
  <c r="BH228" i="30"/>
  <c r="BG228" i="30"/>
  <c r="BF228" i="30"/>
  <c r="T228" i="30"/>
  <c r="T227" i="30"/>
  <c r="R228" i="30"/>
  <c r="R227" i="30"/>
  <c r="P228" i="30"/>
  <c r="P227" i="30"/>
  <c r="BI223" i="30"/>
  <c r="BH223" i="30"/>
  <c r="BG223" i="30"/>
  <c r="BF223" i="30"/>
  <c r="T223" i="30"/>
  <c r="R223" i="30"/>
  <c r="P223" i="30"/>
  <c r="BI218" i="30"/>
  <c r="BH218" i="30"/>
  <c r="BG218" i="30"/>
  <c r="BF218" i="30"/>
  <c r="T218" i="30"/>
  <c r="R218" i="30"/>
  <c r="P218" i="30"/>
  <c r="BI213" i="30"/>
  <c r="BH213" i="30"/>
  <c r="BG213" i="30"/>
  <c r="BF213" i="30"/>
  <c r="T213" i="30"/>
  <c r="R213" i="30"/>
  <c r="P213" i="30"/>
  <c r="BI208" i="30"/>
  <c r="BH208" i="30"/>
  <c r="BG208" i="30"/>
  <c r="BF208" i="30"/>
  <c r="T208" i="30"/>
  <c r="R208" i="30"/>
  <c r="P208" i="30"/>
  <c r="BI206" i="30"/>
  <c r="BH206" i="30"/>
  <c r="BG206" i="30"/>
  <c r="BF206" i="30"/>
  <c r="T206" i="30"/>
  <c r="R206" i="30"/>
  <c r="P206" i="30"/>
  <c r="BI204" i="30"/>
  <c r="BH204" i="30"/>
  <c r="BG204" i="30"/>
  <c r="BF204" i="30"/>
  <c r="T204" i="30"/>
  <c r="R204" i="30"/>
  <c r="P204" i="30"/>
  <c r="BI202" i="30"/>
  <c r="BH202" i="30"/>
  <c r="BG202" i="30"/>
  <c r="BF202" i="30"/>
  <c r="T202" i="30"/>
  <c r="R202" i="30"/>
  <c r="P202" i="30"/>
  <c r="BI200" i="30"/>
  <c r="BH200" i="30"/>
  <c r="BG200" i="30"/>
  <c r="BF200" i="30"/>
  <c r="T200" i="30"/>
  <c r="R200" i="30"/>
  <c r="P200" i="30"/>
  <c r="BI198" i="30"/>
  <c r="BH198" i="30"/>
  <c r="BG198" i="30"/>
  <c r="BF198" i="30"/>
  <c r="T198" i="30"/>
  <c r="R198" i="30"/>
  <c r="P198" i="30"/>
  <c r="BI196" i="30"/>
  <c r="BH196" i="30"/>
  <c r="BG196" i="30"/>
  <c r="BF196" i="30"/>
  <c r="T196" i="30"/>
  <c r="R196" i="30"/>
  <c r="P196" i="30"/>
  <c r="BI194" i="30"/>
  <c r="BH194" i="30"/>
  <c r="BG194" i="30"/>
  <c r="BF194" i="30"/>
  <c r="T194" i="30"/>
  <c r="R194" i="30"/>
  <c r="P194" i="30"/>
  <c r="BI192" i="30"/>
  <c r="BH192" i="30"/>
  <c r="BG192" i="30"/>
  <c r="BF192" i="30"/>
  <c r="T192" i="30"/>
  <c r="R192" i="30"/>
  <c r="P192" i="30"/>
  <c r="BI190" i="30"/>
  <c r="BH190" i="30"/>
  <c r="BG190" i="30"/>
  <c r="BF190" i="30"/>
  <c r="T190" i="30"/>
  <c r="R190" i="30"/>
  <c r="P190" i="30"/>
  <c r="BI188" i="30"/>
  <c r="BH188" i="30"/>
  <c r="BG188" i="30"/>
  <c r="BF188" i="30"/>
  <c r="T188" i="30"/>
  <c r="R188" i="30"/>
  <c r="P188" i="30"/>
  <c r="BI186" i="30"/>
  <c r="BH186" i="30"/>
  <c r="BG186" i="30"/>
  <c r="BF186" i="30"/>
  <c r="T186" i="30"/>
  <c r="R186" i="30"/>
  <c r="P186" i="30"/>
  <c r="BI183" i="30"/>
  <c r="BH183" i="30"/>
  <c r="BG183" i="30"/>
  <c r="BF183" i="30"/>
  <c r="T183" i="30"/>
  <c r="R183" i="30"/>
  <c r="P183" i="30"/>
  <c r="BI181" i="30"/>
  <c r="BH181" i="30"/>
  <c r="BG181" i="30"/>
  <c r="BF181" i="30"/>
  <c r="T181" i="30"/>
  <c r="R181" i="30"/>
  <c r="P181" i="30"/>
  <c r="BI178" i="30"/>
  <c r="BH178" i="30"/>
  <c r="BG178" i="30"/>
  <c r="BF178" i="30"/>
  <c r="T178" i="30"/>
  <c r="R178" i="30"/>
  <c r="P178" i="30"/>
  <c r="BI173" i="30"/>
  <c r="BH173" i="30"/>
  <c r="BG173" i="30"/>
  <c r="BF173" i="30"/>
  <c r="T173" i="30"/>
  <c r="R173" i="30"/>
  <c r="P173" i="30"/>
  <c r="BI170" i="30"/>
  <c r="BH170" i="30"/>
  <c r="BG170" i="30"/>
  <c r="BF170" i="30"/>
  <c r="T170" i="30"/>
  <c r="R170" i="30"/>
  <c r="P170" i="30"/>
  <c r="BI168" i="30"/>
  <c r="BH168" i="30"/>
  <c r="BG168" i="30"/>
  <c r="BF168" i="30"/>
  <c r="T168" i="30"/>
  <c r="R168" i="30"/>
  <c r="P168" i="30"/>
  <c r="BI165" i="30"/>
  <c r="BH165" i="30"/>
  <c r="BG165" i="30"/>
  <c r="BF165" i="30"/>
  <c r="T165" i="30"/>
  <c r="R165" i="30"/>
  <c r="P165" i="30"/>
  <c r="BI162" i="30"/>
  <c r="BH162" i="30"/>
  <c r="BG162" i="30"/>
  <c r="BF162" i="30"/>
  <c r="T162" i="30"/>
  <c r="R162" i="30"/>
  <c r="P162" i="30"/>
  <c r="BI159" i="30"/>
  <c r="BH159" i="30"/>
  <c r="BG159" i="30"/>
  <c r="BF159" i="30"/>
  <c r="T159" i="30"/>
  <c r="R159" i="30"/>
  <c r="P159" i="30"/>
  <c r="BI156" i="30"/>
  <c r="BH156" i="30"/>
  <c r="BG156" i="30"/>
  <c r="BF156" i="30"/>
  <c r="T156" i="30"/>
  <c r="R156" i="30"/>
  <c r="P156" i="30"/>
  <c r="BI154" i="30"/>
  <c r="BH154" i="30"/>
  <c r="BG154" i="30"/>
  <c r="BF154" i="30"/>
  <c r="T154" i="30"/>
  <c r="R154" i="30"/>
  <c r="P154" i="30"/>
  <c r="BI152" i="30"/>
  <c r="BH152" i="30"/>
  <c r="BG152" i="30"/>
  <c r="BF152" i="30"/>
  <c r="T152" i="30"/>
  <c r="R152" i="30"/>
  <c r="P152" i="30"/>
  <c r="BI149" i="30"/>
  <c r="BH149" i="30"/>
  <c r="BG149" i="30"/>
  <c r="BF149" i="30"/>
  <c r="T149" i="30"/>
  <c r="R149" i="30"/>
  <c r="P149" i="30"/>
  <c r="BI146" i="30"/>
  <c r="BH146" i="30"/>
  <c r="BG146" i="30"/>
  <c r="BF146" i="30"/>
  <c r="T146" i="30"/>
  <c r="R146" i="30"/>
  <c r="P146" i="30"/>
  <c r="BI143" i="30"/>
  <c r="BH143" i="30"/>
  <c r="BG143" i="30"/>
  <c r="BF143" i="30"/>
  <c r="T143" i="30"/>
  <c r="R143" i="30"/>
  <c r="P143" i="30"/>
  <c r="BI140" i="30"/>
  <c r="BH140" i="30"/>
  <c r="BG140" i="30"/>
  <c r="BF140" i="30"/>
  <c r="T140" i="30"/>
  <c r="R140" i="30"/>
  <c r="P140" i="30"/>
  <c r="BI134" i="30"/>
  <c r="BH134" i="30"/>
  <c r="BG134" i="30"/>
  <c r="BF134" i="30"/>
  <c r="T134" i="30"/>
  <c r="R134" i="30"/>
  <c r="P134" i="30"/>
  <c r="BI128" i="30"/>
  <c r="BH128" i="30"/>
  <c r="BG128" i="30"/>
  <c r="BF128" i="30"/>
  <c r="T128" i="30"/>
  <c r="R128" i="30"/>
  <c r="P128" i="30"/>
  <c r="BI121" i="30"/>
  <c r="BH121" i="30"/>
  <c r="BG121" i="30"/>
  <c r="BF121" i="30"/>
  <c r="T121" i="30"/>
  <c r="R121" i="30"/>
  <c r="P121" i="30"/>
  <c r="BI117" i="30"/>
  <c r="BH117" i="30"/>
  <c r="BG117" i="30"/>
  <c r="BF117" i="30"/>
  <c r="T117" i="30"/>
  <c r="R117" i="30"/>
  <c r="P117" i="30"/>
  <c r="BI114" i="30"/>
  <c r="BH114" i="30"/>
  <c r="BG114" i="30"/>
  <c r="BF114" i="30"/>
  <c r="T114" i="30"/>
  <c r="R114" i="30"/>
  <c r="P114" i="30"/>
  <c r="BI111" i="30"/>
  <c r="BH111" i="30"/>
  <c r="BG111" i="30"/>
  <c r="BF111" i="30"/>
  <c r="T111" i="30"/>
  <c r="R111" i="30"/>
  <c r="P111" i="30"/>
  <c r="BI108" i="30"/>
  <c r="BH108" i="30"/>
  <c r="BG108" i="30"/>
  <c r="BF108" i="30"/>
  <c r="T108" i="30"/>
  <c r="R108" i="30"/>
  <c r="P108" i="30"/>
  <c r="BI105" i="30"/>
  <c r="BH105" i="30"/>
  <c r="BG105" i="30"/>
  <c r="BF105" i="30"/>
  <c r="T105" i="30"/>
  <c r="R105" i="30"/>
  <c r="P105" i="30"/>
  <c r="BI102" i="30"/>
  <c r="BH102" i="30"/>
  <c r="BG102" i="30"/>
  <c r="BF102" i="30"/>
  <c r="T102" i="30"/>
  <c r="R102" i="30"/>
  <c r="P102" i="30"/>
  <c r="BI99" i="30"/>
  <c r="BH99" i="30"/>
  <c r="BG99" i="30"/>
  <c r="BF99" i="30"/>
  <c r="T99" i="30"/>
  <c r="R99" i="30"/>
  <c r="P99" i="30"/>
  <c r="BI96" i="30"/>
  <c r="BH96" i="30"/>
  <c r="BG96" i="30"/>
  <c r="BF96" i="30"/>
  <c r="T96" i="30"/>
  <c r="R96" i="30"/>
  <c r="P96" i="30"/>
  <c r="BI94" i="30"/>
  <c r="BH94" i="30"/>
  <c r="BG94" i="30"/>
  <c r="BF94" i="30"/>
  <c r="T94" i="30"/>
  <c r="R94" i="30"/>
  <c r="P94" i="30"/>
  <c r="BI91" i="30"/>
  <c r="BH91" i="30"/>
  <c r="BG91" i="30"/>
  <c r="BF91" i="30"/>
  <c r="T91" i="30"/>
  <c r="R91" i="30"/>
  <c r="P91" i="30"/>
  <c r="BI89" i="30"/>
  <c r="BH89" i="30"/>
  <c r="BG89" i="30"/>
  <c r="BF89" i="30"/>
  <c r="T89" i="30"/>
  <c r="R89" i="30"/>
  <c r="P89" i="30"/>
  <c r="BI86" i="30"/>
  <c r="BH86" i="30"/>
  <c r="BG86" i="30"/>
  <c r="BF86" i="30"/>
  <c r="T86" i="30"/>
  <c r="R86" i="30"/>
  <c r="P86" i="30"/>
  <c r="J80" i="30"/>
  <c r="J79" i="30"/>
  <c r="F79" i="30"/>
  <c r="F77" i="30"/>
  <c r="E75" i="30"/>
  <c r="J55" i="30"/>
  <c r="J54" i="30"/>
  <c r="F54" i="30"/>
  <c r="F52" i="30"/>
  <c r="E50" i="30"/>
  <c r="J18" i="30"/>
  <c r="E18" i="30"/>
  <c r="F80" i="30" s="1"/>
  <c r="J17" i="30"/>
  <c r="J12" i="30"/>
  <c r="J77" i="30" s="1"/>
  <c r="E7" i="30"/>
  <c r="E48" i="30" s="1"/>
  <c r="J37" i="29"/>
  <c r="J36" i="29"/>
  <c r="AY87" i="1" s="1"/>
  <c r="J35" i="29"/>
  <c r="AX87" i="1"/>
  <c r="BI176" i="29"/>
  <c r="BH176" i="29"/>
  <c r="BG176" i="29"/>
  <c r="BF176" i="29"/>
  <c r="T176" i="29"/>
  <c r="T175" i="29" s="1"/>
  <c r="R176" i="29"/>
  <c r="R175" i="29" s="1"/>
  <c r="P176" i="29"/>
  <c r="P175" i="29" s="1"/>
  <c r="BI173" i="29"/>
  <c r="BH173" i="29"/>
  <c r="BG173" i="29"/>
  <c r="BF173" i="29"/>
  <c r="T173" i="29"/>
  <c r="R173" i="29"/>
  <c r="P173" i="29"/>
  <c r="BI171" i="29"/>
  <c r="BH171" i="29"/>
  <c r="BG171" i="29"/>
  <c r="BF171" i="29"/>
  <c r="T171" i="29"/>
  <c r="R171" i="29"/>
  <c r="P171" i="29"/>
  <c r="BI169" i="29"/>
  <c r="BH169" i="29"/>
  <c r="BG169" i="29"/>
  <c r="BF169" i="29"/>
  <c r="T169" i="29"/>
  <c r="R169" i="29"/>
  <c r="P169" i="29"/>
  <c r="BI167" i="29"/>
  <c r="BH167" i="29"/>
  <c r="BG167" i="29"/>
  <c r="BF167" i="29"/>
  <c r="T167" i="29"/>
  <c r="R167" i="29"/>
  <c r="P167" i="29"/>
  <c r="BI165" i="29"/>
  <c r="BH165" i="29"/>
  <c r="BG165" i="29"/>
  <c r="BF165" i="29"/>
  <c r="T165" i="29"/>
  <c r="R165" i="29"/>
  <c r="P165" i="29"/>
  <c r="BI163" i="29"/>
  <c r="BH163" i="29"/>
  <c r="BG163" i="29"/>
  <c r="BF163" i="29"/>
  <c r="T163" i="29"/>
  <c r="R163" i="29"/>
  <c r="P163" i="29"/>
  <c r="BI161" i="29"/>
  <c r="BH161" i="29"/>
  <c r="BG161" i="29"/>
  <c r="BF161" i="29"/>
  <c r="T161" i="29"/>
  <c r="R161" i="29"/>
  <c r="P161" i="29"/>
  <c r="BI159" i="29"/>
  <c r="BH159" i="29"/>
  <c r="BG159" i="29"/>
  <c r="BF159" i="29"/>
  <c r="T159" i="29"/>
  <c r="R159" i="29"/>
  <c r="P159" i="29"/>
  <c r="BI155" i="29"/>
  <c r="BH155" i="29"/>
  <c r="BG155" i="29"/>
  <c r="BF155" i="29"/>
  <c r="T155" i="29"/>
  <c r="R155" i="29"/>
  <c r="P155" i="29"/>
  <c r="BI152" i="29"/>
  <c r="BH152" i="29"/>
  <c r="BG152" i="29"/>
  <c r="BF152" i="29"/>
  <c r="T152" i="29"/>
  <c r="R152" i="29"/>
  <c r="P152" i="29"/>
  <c r="BI149" i="29"/>
  <c r="BH149" i="29"/>
  <c r="BG149" i="29"/>
  <c r="BF149" i="29"/>
  <c r="T149" i="29"/>
  <c r="R149" i="29"/>
  <c r="P149" i="29"/>
  <c r="BI146" i="29"/>
  <c r="BH146" i="29"/>
  <c r="BG146" i="29"/>
  <c r="BF146" i="29"/>
  <c r="T146" i="29"/>
  <c r="R146" i="29"/>
  <c r="P146" i="29"/>
  <c r="BI143" i="29"/>
  <c r="BH143" i="29"/>
  <c r="BG143" i="29"/>
  <c r="BF143" i="29"/>
  <c r="T143" i="29"/>
  <c r="R143" i="29"/>
  <c r="P143" i="29"/>
  <c r="BI141" i="29"/>
  <c r="BH141" i="29"/>
  <c r="BG141" i="29"/>
  <c r="BF141" i="29"/>
  <c r="T141" i="29"/>
  <c r="R141" i="29"/>
  <c r="P141" i="29"/>
  <c r="BI138" i="29"/>
  <c r="BH138" i="29"/>
  <c r="BG138" i="29"/>
  <c r="BF138" i="29"/>
  <c r="T138" i="29"/>
  <c r="R138" i="29"/>
  <c r="P138" i="29"/>
  <c r="BI135" i="29"/>
  <c r="BH135" i="29"/>
  <c r="BG135" i="29"/>
  <c r="BF135" i="29"/>
  <c r="T135" i="29"/>
  <c r="R135" i="29"/>
  <c r="P135" i="29"/>
  <c r="BI132" i="29"/>
  <c r="BH132" i="29"/>
  <c r="BG132" i="29"/>
  <c r="BF132" i="29"/>
  <c r="T132" i="29"/>
  <c r="R132" i="29"/>
  <c r="P132" i="29"/>
  <c r="BI129" i="29"/>
  <c r="BH129" i="29"/>
  <c r="BG129" i="29"/>
  <c r="BF129" i="29"/>
  <c r="T129" i="29"/>
  <c r="R129" i="29"/>
  <c r="P129" i="29"/>
  <c r="BI122" i="29"/>
  <c r="BH122" i="29"/>
  <c r="BG122" i="29"/>
  <c r="BF122" i="29"/>
  <c r="T122" i="29"/>
  <c r="R122" i="29"/>
  <c r="P122" i="29"/>
  <c r="BI119" i="29"/>
  <c r="BH119" i="29"/>
  <c r="BG119" i="29"/>
  <c r="BF119" i="29"/>
  <c r="T119" i="29"/>
  <c r="R119" i="29"/>
  <c r="P119" i="29"/>
  <c r="BI116" i="29"/>
  <c r="BH116" i="29"/>
  <c r="BG116" i="29"/>
  <c r="BF116" i="29"/>
  <c r="T116" i="29"/>
  <c r="R116" i="29"/>
  <c r="P116" i="29"/>
  <c r="BI113" i="29"/>
  <c r="BH113" i="29"/>
  <c r="BG113" i="29"/>
  <c r="BF113" i="29"/>
  <c r="T113" i="29"/>
  <c r="R113" i="29"/>
  <c r="P113" i="29"/>
  <c r="BI110" i="29"/>
  <c r="BH110" i="29"/>
  <c r="BG110" i="29"/>
  <c r="BF110" i="29"/>
  <c r="T110" i="29"/>
  <c r="R110" i="29"/>
  <c r="P110" i="29"/>
  <c r="BI106" i="29"/>
  <c r="BH106" i="29"/>
  <c r="BG106" i="29"/>
  <c r="BF106" i="29"/>
  <c r="T106" i="29"/>
  <c r="R106" i="29"/>
  <c r="P106" i="29"/>
  <c r="BI103" i="29"/>
  <c r="BH103" i="29"/>
  <c r="BG103" i="29"/>
  <c r="BF103" i="29"/>
  <c r="T103" i="29"/>
  <c r="R103" i="29"/>
  <c r="P103" i="29"/>
  <c r="BI100" i="29"/>
  <c r="BH100" i="29"/>
  <c r="BG100" i="29"/>
  <c r="BF100" i="29"/>
  <c r="T100" i="29"/>
  <c r="R100" i="29"/>
  <c r="P100" i="29"/>
  <c r="BI97" i="29"/>
  <c r="BH97" i="29"/>
  <c r="BG97" i="29"/>
  <c r="BF97" i="29"/>
  <c r="T97" i="29"/>
  <c r="R97" i="29"/>
  <c r="P97" i="29"/>
  <c r="BI94" i="29"/>
  <c r="BH94" i="29"/>
  <c r="BG94" i="29"/>
  <c r="BF94" i="29"/>
  <c r="T94" i="29"/>
  <c r="R94" i="29"/>
  <c r="P94" i="29"/>
  <c r="BI91" i="29"/>
  <c r="BH91" i="29"/>
  <c r="BG91" i="29"/>
  <c r="BF91" i="29"/>
  <c r="T91" i="29"/>
  <c r="R91" i="29"/>
  <c r="P91" i="29"/>
  <c r="BI89" i="29"/>
  <c r="BH89" i="29"/>
  <c r="BG89" i="29"/>
  <c r="BF89" i="29"/>
  <c r="T89" i="29"/>
  <c r="R89" i="29"/>
  <c r="P89" i="29"/>
  <c r="BI86" i="29"/>
  <c r="BH86" i="29"/>
  <c r="BG86" i="29"/>
  <c r="BF86" i="29"/>
  <c r="T86" i="29"/>
  <c r="R86" i="29"/>
  <c r="P86" i="29"/>
  <c r="J80" i="29"/>
  <c r="J79" i="29"/>
  <c r="F79" i="29"/>
  <c r="F77" i="29"/>
  <c r="E75" i="29"/>
  <c r="J55" i="29"/>
  <c r="J54" i="29"/>
  <c r="F54" i="29"/>
  <c r="F52" i="29"/>
  <c r="E50" i="29"/>
  <c r="J18" i="29"/>
  <c r="E18" i="29"/>
  <c r="F80" i="29" s="1"/>
  <c r="J17" i="29"/>
  <c r="J12" i="29"/>
  <c r="J77" i="29" s="1"/>
  <c r="E7" i="29"/>
  <c r="E73" i="29"/>
  <c r="J37" i="28"/>
  <c r="J36" i="28"/>
  <c r="AY86" i="1"/>
  <c r="J35" i="28"/>
  <c r="AX86" i="1" s="1"/>
  <c r="BI148" i="28"/>
  <c r="BH148" i="28"/>
  <c r="BG148" i="28"/>
  <c r="BF148" i="28"/>
  <c r="T148" i="28"/>
  <c r="T147" i="28"/>
  <c r="R148" i="28"/>
  <c r="R147" i="28" s="1"/>
  <c r="P148" i="28"/>
  <c r="P147" i="28"/>
  <c r="BI145" i="28"/>
  <c r="BH145" i="28"/>
  <c r="BG145" i="28"/>
  <c r="BF145" i="28"/>
  <c r="T145" i="28"/>
  <c r="R145" i="28"/>
  <c r="P145" i="28"/>
  <c r="BI143" i="28"/>
  <c r="BH143" i="28"/>
  <c r="BG143" i="28"/>
  <c r="BF143" i="28"/>
  <c r="T143" i="28"/>
  <c r="R143" i="28"/>
  <c r="P143" i="28"/>
  <c r="BI141" i="28"/>
  <c r="BH141" i="28"/>
  <c r="BG141" i="28"/>
  <c r="BF141" i="28"/>
  <c r="T141" i="28"/>
  <c r="R141" i="28"/>
  <c r="P141" i="28"/>
  <c r="BI137" i="28"/>
  <c r="BH137" i="28"/>
  <c r="BG137" i="28"/>
  <c r="BF137" i="28"/>
  <c r="T137" i="28"/>
  <c r="R137" i="28"/>
  <c r="P137" i="28"/>
  <c r="BI134" i="28"/>
  <c r="BH134" i="28"/>
  <c r="BG134" i="28"/>
  <c r="BF134" i="28"/>
  <c r="T134" i="28"/>
  <c r="R134" i="28"/>
  <c r="P134" i="28"/>
  <c r="BI131" i="28"/>
  <c r="BH131" i="28"/>
  <c r="BG131" i="28"/>
  <c r="BF131" i="28"/>
  <c r="T131" i="28"/>
  <c r="R131" i="28"/>
  <c r="P131" i="28"/>
  <c r="BI128" i="28"/>
  <c r="BH128" i="28"/>
  <c r="BG128" i="28"/>
  <c r="BF128" i="28"/>
  <c r="T128" i="28"/>
  <c r="R128" i="28"/>
  <c r="P128" i="28"/>
  <c r="BI125" i="28"/>
  <c r="BH125" i="28"/>
  <c r="BG125" i="28"/>
  <c r="BF125" i="28"/>
  <c r="T125" i="28"/>
  <c r="R125" i="28"/>
  <c r="P125" i="28"/>
  <c r="BI118" i="28"/>
  <c r="BH118" i="28"/>
  <c r="BG118" i="28"/>
  <c r="BF118" i="28"/>
  <c r="T118" i="28"/>
  <c r="R118" i="28"/>
  <c r="P118" i="28"/>
  <c r="BI115" i="28"/>
  <c r="BH115" i="28"/>
  <c r="BG115" i="28"/>
  <c r="BF115" i="28"/>
  <c r="T115" i="28"/>
  <c r="R115" i="28"/>
  <c r="P115" i="28"/>
  <c r="BI112" i="28"/>
  <c r="BH112" i="28"/>
  <c r="BG112" i="28"/>
  <c r="BF112" i="28"/>
  <c r="T112" i="28"/>
  <c r="R112" i="28"/>
  <c r="P112" i="28"/>
  <c r="BI109" i="28"/>
  <c r="BH109" i="28"/>
  <c r="BG109" i="28"/>
  <c r="BF109" i="28"/>
  <c r="T109" i="28"/>
  <c r="R109" i="28"/>
  <c r="P109" i="28"/>
  <c r="BI106" i="28"/>
  <c r="BH106" i="28"/>
  <c r="BG106" i="28"/>
  <c r="BF106" i="28"/>
  <c r="T106" i="28"/>
  <c r="R106" i="28"/>
  <c r="P106" i="28"/>
  <c r="BI103" i="28"/>
  <c r="BH103" i="28"/>
  <c r="BG103" i="28"/>
  <c r="BF103" i="28"/>
  <c r="T103" i="28"/>
  <c r="R103" i="28"/>
  <c r="P103" i="28"/>
  <c r="BI100" i="28"/>
  <c r="BH100" i="28"/>
  <c r="BG100" i="28"/>
  <c r="BF100" i="28"/>
  <c r="T100" i="28"/>
  <c r="R100" i="28"/>
  <c r="P100" i="28"/>
  <c r="BI97" i="28"/>
  <c r="BH97" i="28"/>
  <c r="BG97" i="28"/>
  <c r="BF97" i="28"/>
  <c r="T97" i="28"/>
  <c r="R97" i="28"/>
  <c r="P97" i="28"/>
  <c r="BI94" i="28"/>
  <c r="BH94" i="28"/>
  <c r="BG94" i="28"/>
  <c r="BF94" i="28"/>
  <c r="T94" i="28"/>
  <c r="R94" i="28"/>
  <c r="P94" i="28"/>
  <c r="BI91" i="28"/>
  <c r="BH91" i="28"/>
  <c r="BG91" i="28"/>
  <c r="BF91" i="28"/>
  <c r="T91" i="28"/>
  <c r="R91" i="28"/>
  <c r="P91" i="28"/>
  <c r="BI89" i="28"/>
  <c r="BH89" i="28"/>
  <c r="BG89" i="28"/>
  <c r="BF89" i="28"/>
  <c r="T89" i="28"/>
  <c r="R89" i="28"/>
  <c r="P89" i="28"/>
  <c r="BI86" i="28"/>
  <c r="BH86" i="28"/>
  <c r="BG86" i="28"/>
  <c r="BF86" i="28"/>
  <c r="T86" i="28"/>
  <c r="R86" i="28"/>
  <c r="P86" i="28"/>
  <c r="J80" i="28"/>
  <c r="J79" i="28"/>
  <c r="F79" i="28"/>
  <c r="F77" i="28"/>
  <c r="E75" i="28"/>
  <c r="J55" i="28"/>
  <c r="J54" i="28"/>
  <c r="F54" i="28"/>
  <c r="F52" i="28"/>
  <c r="E50" i="28"/>
  <c r="J18" i="28"/>
  <c r="E18" i="28"/>
  <c r="F80" i="28" s="1"/>
  <c r="J17" i="28"/>
  <c r="J12" i="28"/>
  <c r="J52" i="28" s="1"/>
  <c r="E7" i="28"/>
  <c r="E48" i="28"/>
  <c r="J39" i="27"/>
  <c r="J38" i="27"/>
  <c r="AY85" i="1"/>
  <c r="J37" i="27"/>
  <c r="AX85" i="1" s="1"/>
  <c r="BI197" i="27"/>
  <c r="BH197" i="27"/>
  <c r="BG197" i="27"/>
  <c r="BF197" i="27"/>
  <c r="T197" i="27"/>
  <c r="R197" i="27"/>
  <c r="P197" i="27"/>
  <c r="BI195" i="27"/>
  <c r="BH195" i="27"/>
  <c r="BG195" i="27"/>
  <c r="BF195" i="27"/>
  <c r="T195" i="27"/>
  <c r="R195" i="27"/>
  <c r="P195" i="27"/>
  <c r="BI193" i="27"/>
  <c r="BH193" i="27"/>
  <c r="BG193" i="27"/>
  <c r="BF193" i="27"/>
  <c r="T193" i="27"/>
  <c r="R193" i="27"/>
  <c r="P193" i="27"/>
  <c r="BI191" i="27"/>
  <c r="BH191" i="27"/>
  <c r="BG191" i="27"/>
  <c r="BF191" i="27"/>
  <c r="T191" i="27"/>
  <c r="R191" i="27"/>
  <c r="P191" i="27"/>
  <c r="BI189" i="27"/>
  <c r="BH189" i="27"/>
  <c r="BG189" i="27"/>
  <c r="BF189" i="27"/>
  <c r="T189" i="27"/>
  <c r="R189" i="27"/>
  <c r="P189" i="27"/>
  <c r="BI187" i="27"/>
  <c r="BH187" i="27"/>
  <c r="BG187" i="27"/>
  <c r="BF187" i="27"/>
  <c r="T187" i="27"/>
  <c r="R187" i="27"/>
  <c r="P187" i="27"/>
  <c r="BI183" i="27"/>
  <c r="BH183" i="27"/>
  <c r="BG183" i="27"/>
  <c r="BF183" i="27"/>
  <c r="T183" i="27"/>
  <c r="R183" i="27"/>
  <c r="P183" i="27"/>
  <c r="BI181" i="27"/>
  <c r="BH181" i="27"/>
  <c r="BG181" i="27"/>
  <c r="BF181" i="27"/>
  <c r="T181" i="27"/>
  <c r="R181" i="27"/>
  <c r="P181" i="27"/>
  <c r="BI179" i="27"/>
  <c r="BH179" i="27"/>
  <c r="BG179" i="27"/>
  <c r="BF179" i="27"/>
  <c r="T179" i="27"/>
  <c r="R179" i="27"/>
  <c r="P179" i="27"/>
  <c r="BI177" i="27"/>
  <c r="BH177" i="27"/>
  <c r="BG177" i="27"/>
  <c r="BF177" i="27"/>
  <c r="T177" i="27"/>
  <c r="R177" i="27"/>
  <c r="P177" i="27"/>
  <c r="BI175" i="27"/>
  <c r="BH175" i="27"/>
  <c r="BG175" i="27"/>
  <c r="BF175" i="27"/>
  <c r="T175" i="27"/>
  <c r="R175" i="27"/>
  <c r="P175" i="27"/>
  <c r="BI173" i="27"/>
  <c r="BH173" i="27"/>
  <c r="BG173" i="27"/>
  <c r="BF173" i="27"/>
  <c r="T173" i="27"/>
  <c r="R173" i="27"/>
  <c r="P173" i="27"/>
  <c r="BI171" i="27"/>
  <c r="BH171" i="27"/>
  <c r="BG171" i="27"/>
  <c r="BF171" i="27"/>
  <c r="T171" i="27"/>
  <c r="R171" i="27"/>
  <c r="P171" i="27"/>
  <c r="BI169" i="27"/>
  <c r="BH169" i="27"/>
  <c r="BG169" i="27"/>
  <c r="BF169" i="27"/>
  <c r="T169" i="27"/>
  <c r="R169" i="27"/>
  <c r="P169" i="27"/>
  <c r="BI167" i="27"/>
  <c r="BH167" i="27"/>
  <c r="BG167" i="27"/>
  <c r="BF167" i="27"/>
  <c r="T167" i="27"/>
  <c r="R167" i="27"/>
  <c r="P167" i="27"/>
  <c r="BI165" i="27"/>
  <c r="BH165" i="27"/>
  <c r="BG165" i="27"/>
  <c r="BF165" i="27"/>
  <c r="T165" i="27"/>
  <c r="R165" i="27"/>
  <c r="P165" i="27"/>
  <c r="BI163" i="27"/>
  <c r="BH163" i="27"/>
  <c r="BG163" i="27"/>
  <c r="BF163" i="27"/>
  <c r="T163" i="27"/>
  <c r="R163" i="27"/>
  <c r="P163" i="27"/>
  <c r="BI161" i="27"/>
  <c r="BH161" i="27"/>
  <c r="BG161" i="27"/>
  <c r="BF161" i="27"/>
  <c r="T161" i="27"/>
  <c r="R161" i="27"/>
  <c r="P161" i="27"/>
  <c r="BI159" i="27"/>
  <c r="BH159" i="27"/>
  <c r="BG159" i="27"/>
  <c r="BF159" i="27"/>
  <c r="T159" i="27"/>
  <c r="R159" i="27"/>
  <c r="P159" i="27"/>
  <c r="BI157" i="27"/>
  <c r="BH157" i="27"/>
  <c r="BG157" i="27"/>
  <c r="BF157" i="27"/>
  <c r="T157" i="27"/>
  <c r="R157" i="27"/>
  <c r="P157" i="27"/>
  <c r="BI155" i="27"/>
  <c r="BH155" i="27"/>
  <c r="BG155" i="27"/>
  <c r="BF155" i="27"/>
  <c r="T155" i="27"/>
  <c r="R155" i="27"/>
  <c r="P155" i="27"/>
  <c r="BI153" i="27"/>
  <c r="BH153" i="27"/>
  <c r="BG153" i="27"/>
  <c r="BF153" i="27"/>
  <c r="T153" i="27"/>
  <c r="R153" i="27"/>
  <c r="P153" i="27"/>
  <c r="BI151" i="27"/>
  <c r="BH151" i="27"/>
  <c r="BG151" i="27"/>
  <c r="BF151" i="27"/>
  <c r="T151" i="27"/>
  <c r="R151" i="27"/>
  <c r="P151" i="27"/>
  <c r="BI149" i="27"/>
  <c r="BH149" i="27"/>
  <c r="BG149" i="27"/>
  <c r="BF149" i="27"/>
  <c r="T149" i="27"/>
  <c r="R149" i="27"/>
  <c r="P149" i="27"/>
  <c r="BI147" i="27"/>
  <c r="BH147" i="27"/>
  <c r="BG147" i="27"/>
  <c r="BF147" i="27"/>
  <c r="T147" i="27"/>
  <c r="R147" i="27"/>
  <c r="P147" i="27"/>
  <c r="BI145" i="27"/>
  <c r="BH145" i="27"/>
  <c r="BG145" i="27"/>
  <c r="BF145" i="27"/>
  <c r="T145" i="27"/>
  <c r="R145" i="27"/>
  <c r="P145" i="27"/>
  <c r="BI143" i="27"/>
  <c r="BH143" i="27"/>
  <c r="BG143" i="27"/>
  <c r="BF143" i="27"/>
  <c r="T143" i="27"/>
  <c r="R143" i="27"/>
  <c r="P143" i="27"/>
  <c r="BI141" i="27"/>
  <c r="BH141" i="27"/>
  <c r="BG141" i="27"/>
  <c r="BF141" i="27"/>
  <c r="T141" i="27"/>
  <c r="R141" i="27"/>
  <c r="P141" i="27"/>
  <c r="BI139" i="27"/>
  <c r="BH139" i="27"/>
  <c r="BG139" i="27"/>
  <c r="BF139" i="27"/>
  <c r="T139" i="27"/>
  <c r="R139" i="27"/>
  <c r="P139" i="27"/>
  <c r="BI137" i="27"/>
  <c r="BH137" i="27"/>
  <c r="BG137" i="27"/>
  <c r="BF137" i="27"/>
  <c r="T137" i="27"/>
  <c r="R137" i="27"/>
  <c r="P137" i="27"/>
  <c r="BI135" i="27"/>
  <c r="BH135" i="27"/>
  <c r="BG135" i="27"/>
  <c r="BF135" i="27"/>
  <c r="T135" i="27"/>
  <c r="R135" i="27"/>
  <c r="P135" i="27"/>
  <c r="BI133" i="27"/>
  <c r="BH133" i="27"/>
  <c r="BG133" i="27"/>
  <c r="BF133" i="27"/>
  <c r="T133" i="27"/>
  <c r="R133" i="27"/>
  <c r="P133" i="27"/>
  <c r="BI131" i="27"/>
  <c r="BH131" i="27"/>
  <c r="BG131" i="27"/>
  <c r="BF131" i="27"/>
  <c r="T131" i="27"/>
  <c r="R131" i="27"/>
  <c r="P131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4" i="27"/>
  <c r="BH124" i="27"/>
  <c r="BG124" i="27"/>
  <c r="BF124" i="27"/>
  <c r="T124" i="27"/>
  <c r="R124" i="27"/>
  <c r="P124" i="27"/>
  <c r="BI122" i="27"/>
  <c r="BH122" i="27"/>
  <c r="BG122" i="27"/>
  <c r="BF122" i="27"/>
  <c r="T122" i="27"/>
  <c r="R122" i="27"/>
  <c r="P122" i="27"/>
  <c r="BI120" i="27"/>
  <c r="BH120" i="27"/>
  <c r="BG120" i="27"/>
  <c r="BF120" i="27"/>
  <c r="T120" i="27"/>
  <c r="R120" i="27"/>
  <c r="P120" i="27"/>
  <c r="BI118" i="27"/>
  <c r="BH118" i="27"/>
  <c r="BG118" i="27"/>
  <c r="BF118" i="27"/>
  <c r="T118" i="27"/>
  <c r="R118" i="27"/>
  <c r="P118" i="27"/>
  <c r="BI116" i="27"/>
  <c r="BH116" i="27"/>
  <c r="BG116" i="27"/>
  <c r="BF116" i="27"/>
  <c r="T116" i="27"/>
  <c r="R116" i="27"/>
  <c r="P116" i="27"/>
  <c r="BI114" i="27"/>
  <c r="BH114" i="27"/>
  <c r="BG114" i="27"/>
  <c r="BF114" i="27"/>
  <c r="T114" i="27"/>
  <c r="R114" i="27"/>
  <c r="P114" i="27"/>
  <c r="BI112" i="27"/>
  <c r="BH112" i="27"/>
  <c r="BG112" i="27"/>
  <c r="BF112" i="27"/>
  <c r="T112" i="27"/>
  <c r="R112" i="27"/>
  <c r="P112" i="27"/>
  <c r="BI110" i="27"/>
  <c r="BH110" i="27"/>
  <c r="BG110" i="27"/>
  <c r="BF110" i="27"/>
  <c r="T110" i="27"/>
  <c r="R110" i="27"/>
  <c r="P110" i="27"/>
  <c r="BI108" i="27"/>
  <c r="BH108" i="27"/>
  <c r="BG108" i="27"/>
  <c r="BF108" i="27"/>
  <c r="T108" i="27"/>
  <c r="R108" i="27"/>
  <c r="P108" i="27"/>
  <c r="BI106" i="27"/>
  <c r="BH106" i="27"/>
  <c r="BG106" i="27"/>
  <c r="BF106" i="27"/>
  <c r="T106" i="27"/>
  <c r="R106" i="27"/>
  <c r="P106" i="27"/>
  <c r="BI104" i="27"/>
  <c r="BH104" i="27"/>
  <c r="BG104" i="27"/>
  <c r="BF104" i="27"/>
  <c r="T104" i="27"/>
  <c r="R104" i="27"/>
  <c r="P104" i="27"/>
  <c r="BI102" i="27"/>
  <c r="BH102" i="27"/>
  <c r="BG102" i="27"/>
  <c r="BF102" i="27"/>
  <c r="T102" i="27"/>
  <c r="R102" i="27"/>
  <c r="P102" i="27"/>
  <c r="BI100" i="27"/>
  <c r="BH100" i="27"/>
  <c r="BG100" i="27"/>
  <c r="BF100" i="27"/>
  <c r="T100" i="27"/>
  <c r="R100" i="27"/>
  <c r="P100" i="27"/>
  <c r="BI98" i="27"/>
  <c r="BH98" i="27"/>
  <c r="BG98" i="27"/>
  <c r="BF98" i="27"/>
  <c r="T98" i="27"/>
  <c r="R98" i="27"/>
  <c r="P98" i="27"/>
  <c r="BI96" i="27"/>
  <c r="BH96" i="27"/>
  <c r="BG96" i="27"/>
  <c r="BF96" i="27"/>
  <c r="T96" i="27"/>
  <c r="R96" i="27"/>
  <c r="P96" i="27"/>
  <c r="BI94" i="27"/>
  <c r="BH94" i="27"/>
  <c r="BG94" i="27"/>
  <c r="BF94" i="27"/>
  <c r="T94" i="27"/>
  <c r="R94" i="27"/>
  <c r="P94" i="27"/>
  <c r="BI92" i="27"/>
  <c r="BH92" i="27"/>
  <c r="BG92" i="27"/>
  <c r="BF92" i="27"/>
  <c r="T92" i="27"/>
  <c r="R92" i="27"/>
  <c r="P92" i="27"/>
  <c r="BI90" i="27"/>
  <c r="BH90" i="27"/>
  <c r="BG90" i="27"/>
  <c r="BF90" i="27"/>
  <c r="T90" i="27"/>
  <c r="R90" i="27"/>
  <c r="P90" i="27"/>
  <c r="J85" i="27"/>
  <c r="J84" i="27"/>
  <c r="F84" i="27"/>
  <c r="F82" i="27"/>
  <c r="E80" i="27"/>
  <c r="J59" i="27"/>
  <c r="J58" i="27"/>
  <c r="F58" i="27"/>
  <c r="F56" i="27"/>
  <c r="E54" i="27"/>
  <c r="J20" i="27"/>
  <c r="E20" i="27"/>
  <c r="F59" i="27" s="1"/>
  <c r="J19" i="27"/>
  <c r="J14" i="27"/>
  <c r="J56" i="27" s="1"/>
  <c r="E7" i="27"/>
  <c r="E76" i="27"/>
  <c r="J39" i="26"/>
  <c r="J38" i="26"/>
  <c r="AY84" i="1"/>
  <c r="J37" i="26"/>
  <c r="AX84" i="1" s="1"/>
  <c r="BI116" i="26"/>
  <c r="BH116" i="26"/>
  <c r="BG116" i="26"/>
  <c r="BF116" i="26"/>
  <c r="T116" i="26"/>
  <c r="R116" i="26"/>
  <c r="P116" i="26"/>
  <c r="BI114" i="26"/>
  <c r="BH114" i="26"/>
  <c r="BG114" i="26"/>
  <c r="BF114" i="26"/>
  <c r="T114" i="26"/>
  <c r="R114" i="26"/>
  <c r="P114" i="26"/>
  <c r="BI112" i="26"/>
  <c r="BH112" i="26"/>
  <c r="BG112" i="26"/>
  <c r="BF112" i="26"/>
  <c r="T112" i="26"/>
  <c r="R112" i="26"/>
  <c r="P112" i="26"/>
  <c r="BI110" i="26"/>
  <c r="BH110" i="26"/>
  <c r="BG110" i="26"/>
  <c r="BF110" i="26"/>
  <c r="T110" i="26"/>
  <c r="R110" i="26"/>
  <c r="P110" i="26"/>
  <c r="BI107" i="26"/>
  <c r="BH107" i="26"/>
  <c r="BG107" i="26"/>
  <c r="BF107" i="26"/>
  <c r="T107" i="26"/>
  <c r="R107" i="26"/>
  <c r="P107" i="26"/>
  <c r="BI105" i="26"/>
  <c r="BH105" i="26"/>
  <c r="BG105" i="26"/>
  <c r="BF105" i="26"/>
  <c r="T105" i="26"/>
  <c r="R105" i="26"/>
  <c r="P105" i="26"/>
  <c r="BI103" i="26"/>
  <c r="BH103" i="26"/>
  <c r="BG103" i="26"/>
  <c r="BF103" i="26"/>
  <c r="T103" i="26"/>
  <c r="R103" i="26"/>
  <c r="P103" i="26"/>
  <c r="BI101" i="26"/>
  <c r="BH101" i="26"/>
  <c r="BG101" i="26"/>
  <c r="BF101" i="26"/>
  <c r="T101" i="26"/>
  <c r="R101" i="26"/>
  <c r="P101" i="26"/>
  <c r="BI99" i="26"/>
  <c r="BH99" i="26"/>
  <c r="BG99" i="26"/>
  <c r="BF99" i="26"/>
  <c r="T99" i="26"/>
  <c r="R99" i="26"/>
  <c r="P99" i="26"/>
  <c r="BI97" i="26"/>
  <c r="BH97" i="26"/>
  <c r="BG97" i="26"/>
  <c r="BF97" i="26"/>
  <c r="T97" i="26"/>
  <c r="R97" i="26"/>
  <c r="P97" i="26"/>
  <c r="BI95" i="26"/>
  <c r="BH95" i="26"/>
  <c r="BG95" i="26"/>
  <c r="BF95" i="26"/>
  <c r="T95" i="26"/>
  <c r="R95" i="26"/>
  <c r="P95" i="26"/>
  <c r="BI93" i="26"/>
  <c r="BH93" i="26"/>
  <c r="BG93" i="26"/>
  <c r="BF93" i="26"/>
  <c r="T93" i="26"/>
  <c r="R93" i="26"/>
  <c r="P93" i="26"/>
  <c r="BI91" i="26"/>
  <c r="BH91" i="26"/>
  <c r="BG91" i="26"/>
  <c r="BF91" i="26"/>
  <c r="T91" i="26"/>
  <c r="R91" i="26"/>
  <c r="P91" i="26"/>
  <c r="J85" i="26"/>
  <c r="J84" i="26"/>
  <c r="F84" i="26"/>
  <c r="F82" i="26"/>
  <c r="E80" i="26"/>
  <c r="J59" i="26"/>
  <c r="J58" i="26"/>
  <c r="F58" i="26"/>
  <c r="F56" i="26"/>
  <c r="E54" i="26"/>
  <c r="J20" i="26"/>
  <c r="E20" i="26"/>
  <c r="F85" i="26" s="1"/>
  <c r="J19" i="26"/>
  <c r="J14" i="26"/>
  <c r="J82" i="26" s="1"/>
  <c r="E7" i="26"/>
  <c r="E50" i="26" s="1"/>
  <c r="J39" i="25"/>
  <c r="J38" i="25"/>
  <c r="AY83" i="1"/>
  <c r="J37" i="25"/>
  <c r="AX83" i="1"/>
  <c r="BI132" i="25"/>
  <c r="BH132" i="25"/>
  <c r="BG132" i="25"/>
  <c r="BF132" i="25"/>
  <c r="T132" i="25"/>
  <c r="R132" i="25"/>
  <c r="P132" i="25"/>
  <c r="BI130" i="25"/>
  <c r="BH130" i="25"/>
  <c r="BG130" i="25"/>
  <c r="BF130" i="25"/>
  <c r="T130" i="25"/>
  <c r="R130" i="25"/>
  <c r="P130" i="25"/>
  <c r="BI128" i="25"/>
  <c r="BH128" i="25"/>
  <c r="BG128" i="25"/>
  <c r="BF128" i="25"/>
  <c r="T128" i="25"/>
  <c r="R128" i="25"/>
  <c r="P128" i="25"/>
  <c r="BI125" i="25"/>
  <c r="BH125" i="25"/>
  <c r="BG125" i="25"/>
  <c r="BF125" i="25"/>
  <c r="T125" i="25"/>
  <c r="R125" i="25"/>
  <c r="P125" i="25"/>
  <c r="BI123" i="25"/>
  <c r="BH123" i="25"/>
  <c r="BG123" i="25"/>
  <c r="BF123" i="25"/>
  <c r="T123" i="25"/>
  <c r="R123" i="25"/>
  <c r="P123" i="25"/>
  <c r="BI121" i="25"/>
  <c r="BH121" i="25"/>
  <c r="BG121" i="25"/>
  <c r="BF121" i="25"/>
  <c r="T121" i="25"/>
  <c r="R121" i="25"/>
  <c r="P121" i="25"/>
  <c r="BI119" i="25"/>
  <c r="BH119" i="25"/>
  <c r="BG119" i="25"/>
  <c r="BF119" i="25"/>
  <c r="T119" i="25"/>
  <c r="R119" i="25"/>
  <c r="P119" i="25"/>
  <c r="BI117" i="25"/>
  <c r="BH117" i="25"/>
  <c r="BG117" i="25"/>
  <c r="BF117" i="25"/>
  <c r="T117" i="25"/>
  <c r="R117" i="25"/>
  <c r="P117" i="25"/>
  <c r="BI114" i="25"/>
  <c r="BH114" i="25"/>
  <c r="BG114" i="25"/>
  <c r="BF114" i="25"/>
  <c r="T114" i="25"/>
  <c r="R114" i="25"/>
  <c r="P114" i="25"/>
  <c r="BI112" i="25"/>
  <c r="BH112" i="25"/>
  <c r="BG112" i="25"/>
  <c r="BF112" i="25"/>
  <c r="T112" i="25"/>
  <c r="R112" i="25"/>
  <c r="P112" i="25"/>
  <c r="BI110" i="25"/>
  <c r="BH110" i="25"/>
  <c r="BG110" i="25"/>
  <c r="BF110" i="25"/>
  <c r="T110" i="25"/>
  <c r="R110" i="25"/>
  <c r="P110" i="25"/>
  <c r="BI108" i="25"/>
  <c r="BH108" i="25"/>
  <c r="BG108" i="25"/>
  <c r="BF108" i="25"/>
  <c r="T108" i="25"/>
  <c r="R108" i="25"/>
  <c r="P108" i="25"/>
  <c r="BI106" i="25"/>
  <c r="BH106" i="25"/>
  <c r="BG106" i="25"/>
  <c r="BF106" i="25"/>
  <c r="T106" i="25"/>
  <c r="R106" i="25"/>
  <c r="P106" i="25"/>
  <c r="BI104" i="25"/>
  <c r="BH104" i="25"/>
  <c r="BG104" i="25"/>
  <c r="BF104" i="25"/>
  <c r="T104" i="25"/>
  <c r="R104" i="25"/>
  <c r="P104" i="25"/>
  <c r="BI102" i="25"/>
  <c r="BH102" i="25"/>
  <c r="BG102" i="25"/>
  <c r="BF102" i="25"/>
  <c r="T102" i="25"/>
  <c r="R102" i="25"/>
  <c r="P102" i="25"/>
  <c r="BI100" i="25"/>
  <c r="BH100" i="25"/>
  <c r="BG100" i="25"/>
  <c r="BF100" i="25"/>
  <c r="T100" i="25"/>
  <c r="R100" i="25"/>
  <c r="P100" i="25"/>
  <c r="BI98" i="25"/>
  <c r="BH98" i="25"/>
  <c r="BG98" i="25"/>
  <c r="BF98" i="25"/>
  <c r="T98" i="25"/>
  <c r="R98" i="25"/>
  <c r="P98" i="25"/>
  <c r="BI96" i="25"/>
  <c r="BH96" i="25"/>
  <c r="BG96" i="25"/>
  <c r="BF96" i="25"/>
  <c r="T96" i="25"/>
  <c r="R96" i="25"/>
  <c r="P96" i="25"/>
  <c r="BI94" i="25"/>
  <c r="BH94" i="25"/>
  <c r="BG94" i="25"/>
  <c r="BF94" i="25"/>
  <c r="T94" i="25"/>
  <c r="R94" i="25"/>
  <c r="P94" i="25"/>
  <c r="BI92" i="25"/>
  <c r="BH92" i="25"/>
  <c r="BG92" i="25"/>
  <c r="BF92" i="25"/>
  <c r="T92" i="25"/>
  <c r="R92" i="25"/>
  <c r="P92" i="25"/>
  <c r="J86" i="25"/>
  <c r="J85" i="25"/>
  <c r="F85" i="25"/>
  <c r="F83" i="25"/>
  <c r="E81" i="25"/>
  <c r="J59" i="25"/>
  <c r="J58" i="25"/>
  <c r="F58" i="25"/>
  <c r="F56" i="25"/>
  <c r="E54" i="25"/>
  <c r="J20" i="25"/>
  <c r="E20" i="25"/>
  <c r="F86" i="25" s="1"/>
  <c r="J19" i="25"/>
  <c r="J14" i="25"/>
  <c r="J56" i="25" s="1"/>
  <c r="E7" i="25"/>
  <c r="E77" i="25"/>
  <c r="J37" i="24"/>
  <c r="J36" i="24"/>
  <c r="AY81" i="1"/>
  <c r="J35" i="24"/>
  <c r="AX81" i="1" s="1"/>
  <c r="BI244" i="24"/>
  <c r="BH244" i="24"/>
  <c r="BG244" i="24"/>
  <c r="BF244" i="24"/>
  <c r="T244" i="24"/>
  <c r="T243" i="24"/>
  <c r="R244" i="24"/>
  <c r="R243" i="24" s="1"/>
  <c r="P244" i="24"/>
  <c r="P243" i="24"/>
  <c r="BI232" i="24"/>
  <c r="BH232" i="24"/>
  <c r="BG232" i="24"/>
  <c r="BF232" i="24"/>
  <c r="T232" i="24"/>
  <c r="R232" i="24"/>
  <c r="P232" i="24"/>
  <c r="BI228" i="24"/>
  <c r="BH228" i="24"/>
  <c r="BG228" i="24"/>
  <c r="BF228" i="24"/>
  <c r="T228" i="24"/>
  <c r="R228" i="24"/>
  <c r="P228" i="24"/>
  <c r="BI223" i="24"/>
  <c r="BH223" i="24"/>
  <c r="BG223" i="24"/>
  <c r="BF223" i="24"/>
  <c r="T223" i="24"/>
  <c r="R223" i="24"/>
  <c r="P223" i="24"/>
  <c r="BI220" i="24"/>
  <c r="BH220" i="24"/>
  <c r="BG220" i="24"/>
  <c r="BF220" i="24"/>
  <c r="T220" i="24"/>
  <c r="R220" i="24"/>
  <c r="P220" i="24"/>
  <c r="BI214" i="24"/>
  <c r="BH214" i="24"/>
  <c r="BG214" i="24"/>
  <c r="BF214" i="24"/>
  <c r="T214" i="24"/>
  <c r="R214" i="24"/>
  <c r="P214" i="24"/>
  <c r="BI200" i="24"/>
  <c r="BH200" i="24"/>
  <c r="BG200" i="24"/>
  <c r="BF200" i="24"/>
  <c r="T200" i="24"/>
  <c r="R200" i="24"/>
  <c r="P200" i="24"/>
  <c r="BI195" i="24"/>
  <c r="BH195" i="24"/>
  <c r="BG195" i="24"/>
  <c r="BF195" i="24"/>
  <c r="T195" i="24"/>
  <c r="R195" i="24"/>
  <c r="P195" i="24"/>
  <c r="BI192" i="24"/>
  <c r="BH192" i="24"/>
  <c r="BG192" i="24"/>
  <c r="BF192" i="24"/>
  <c r="T192" i="24"/>
  <c r="R192" i="24"/>
  <c r="P192" i="24"/>
  <c r="BI187" i="24"/>
  <c r="BH187" i="24"/>
  <c r="BG187" i="24"/>
  <c r="BF187" i="24"/>
  <c r="T187" i="24"/>
  <c r="R187" i="24"/>
  <c r="P187" i="24"/>
  <c r="BI182" i="24"/>
  <c r="BH182" i="24"/>
  <c r="BG182" i="24"/>
  <c r="BF182" i="24"/>
  <c r="T182" i="24"/>
  <c r="R182" i="24"/>
  <c r="P182" i="24"/>
  <c r="BI176" i="24"/>
  <c r="BH176" i="24"/>
  <c r="BG176" i="24"/>
  <c r="BF176" i="24"/>
  <c r="T176" i="24"/>
  <c r="R176" i="24"/>
  <c r="P176" i="24"/>
  <c r="BI171" i="24"/>
  <c r="BH171" i="24"/>
  <c r="BG171" i="24"/>
  <c r="BF171" i="24"/>
  <c r="T171" i="24"/>
  <c r="R171" i="24"/>
  <c r="P171" i="24"/>
  <c r="BI166" i="24"/>
  <c r="BH166" i="24"/>
  <c r="BG166" i="24"/>
  <c r="BF166" i="24"/>
  <c r="T166" i="24"/>
  <c r="R166" i="24"/>
  <c r="P166" i="24"/>
  <c r="BI161" i="24"/>
  <c r="BH161" i="24"/>
  <c r="BG161" i="24"/>
  <c r="BF161" i="24"/>
  <c r="T161" i="24"/>
  <c r="R161" i="24"/>
  <c r="P161" i="24"/>
  <c r="BI158" i="24"/>
  <c r="BH158" i="24"/>
  <c r="BG158" i="24"/>
  <c r="BF158" i="24"/>
  <c r="T158" i="24"/>
  <c r="R158" i="24"/>
  <c r="P158" i="24"/>
  <c r="BI151" i="24"/>
  <c r="BH151" i="24"/>
  <c r="BG151" i="24"/>
  <c r="BF151" i="24"/>
  <c r="T151" i="24"/>
  <c r="R151" i="24"/>
  <c r="P151" i="24"/>
  <c r="BI142" i="24"/>
  <c r="BH142" i="24"/>
  <c r="BG142" i="24"/>
  <c r="BF142" i="24"/>
  <c r="T142" i="24"/>
  <c r="R142" i="24"/>
  <c r="P142" i="24"/>
  <c r="BI137" i="24"/>
  <c r="BH137" i="24"/>
  <c r="BG137" i="24"/>
  <c r="BF137" i="24"/>
  <c r="T137" i="24"/>
  <c r="R137" i="24"/>
  <c r="P137" i="24"/>
  <c r="BI131" i="24"/>
  <c r="BH131" i="24"/>
  <c r="BG131" i="24"/>
  <c r="BF131" i="24"/>
  <c r="T131" i="24"/>
  <c r="R131" i="24"/>
  <c r="P131" i="24"/>
  <c r="BI126" i="24"/>
  <c r="BH126" i="24"/>
  <c r="BG126" i="24"/>
  <c r="BF126" i="24"/>
  <c r="T126" i="24"/>
  <c r="R126" i="24"/>
  <c r="P126" i="24"/>
  <c r="BI121" i="24"/>
  <c r="BH121" i="24"/>
  <c r="BG121" i="24"/>
  <c r="BF121" i="24"/>
  <c r="T121" i="24"/>
  <c r="R121" i="24"/>
  <c r="P121" i="24"/>
  <c r="BI116" i="24"/>
  <c r="BH116" i="24"/>
  <c r="BG116" i="24"/>
  <c r="BF116" i="24"/>
  <c r="T116" i="24"/>
  <c r="R116" i="24"/>
  <c r="P116" i="24"/>
  <c r="BI108" i="24"/>
  <c r="BH108" i="24"/>
  <c r="BG108" i="24"/>
  <c r="BF108" i="24"/>
  <c r="T108" i="24"/>
  <c r="R108" i="24"/>
  <c r="P108" i="24"/>
  <c r="BI103" i="24"/>
  <c r="BH103" i="24"/>
  <c r="BG103" i="24"/>
  <c r="BF103" i="24"/>
  <c r="T103" i="24"/>
  <c r="R103" i="24"/>
  <c r="P103" i="24"/>
  <c r="BI98" i="24"/>
  <c r="BH98" i="24"/>
  <c r="BG98" i="24"/>
  <c r="BF98" i="24"/>
  <c r="T98" i="24"/>
  <c r="R98" i="24"/>
  <c r="P98" i="24"/>
  <c r="BI93" i="24"/>
  <c r="BH93" i="24"/>
  <c r="BG93" i="24"/>
  <c r="BF93" i="24"/>
  <c r="T93" i="24"/>
  <c r="R93" i="24"/>
  <c r="P93" i="24"/>
  <c r="BI88" i="24"/>
  <c r="BH88" i="24"/>
  <c r="BG88" i="24"/>
  <c r="BF88" i="24"/>
  <c r="T88" i="24"/>
  <c r="R88" i="24"/>
  <c r="P88" i="24"/>
  <c r="J82" i="24"/>
  <c r="J81" i="24"/>
  <c r="F81" i="24"/>
  <c r="F79" i="24"/>
  <c r="E77" i="24"/>
  <c r="J55" i="24"/>
  <c r="J54" i="24"/>
  <c r="F54" i="24"/>
  <c r="F52" i="24"/>
  <c r="E50" i="24"/>
  <c r="J18" i="24"/>
  <c r="E18" i="24"/>
  <c r="F82" i="24" s="1"/>
  <c r="J17" i="24"/>
  <c r="J12" i="24"/>
  <c r="J79" i="24" s="1"/>
  <c r="E7" i="24"/>
  <c r="E48" i="24"/>
  <c r="J37" i="23"/>
  <c r="J36" i="23"/>
  <c r="AY80" i="1"/>
  <c r="J35" i="23"/>
  <c r="AX80" i="1" s="1"/>
  <c r="BI507" i="23"/>
  <c r="BH507" i="23"/>
  <c r="BG507" i="23"/>
  <c r="BF507" i="23"/>
  <c r="T507" i="23"/>
  <c r="T506" i="23"/>
  <c r="R507" i="23"/>
  <c r="R506" i="23" s="1"/>
  <c r="P507" i="23"/>
  <c r="P506" i="23"/>
  <c r="BI503" i="23"/>
  <c r="BH503" i="23"/>
  <c r="BG503" i="23"/>
  <c r="BF503" i="23"/>
  <c r="T503" i="23"/>
  <c r="R503" i="23"/>
  <c r="P503" i="23"/>
  <c r="BI498" i="23"/>
  <c r="BH498" i="23"/>
  <c r="BG498" i="23"/>
  <c r="BF498" i="23"/>
  <c r="T498" i="23"/>
  <c r="R498" i="23"/>
  <c r="P498" i="23"/>
  <c r="BI493" i="23"/>
  <c r="BH493" i="23"/>
  <c r="BG493" i="23"/>
  <c r="BF493" i="23"/>
  <c r="T493" i="23"/>
  <c r="R493" i="23"/>
  <c r="P493" i="23"/>
  <c r="BI488" i="23"/>
  <c r="BH488" i="23"/>
  <c r="BG488" i="23"/>
  <c r="BF488" i="23"/>
  <c r="T488" i="23"/>
  <c r="R488" i="23"/>
  <c r="P488" i="23"/>
  <c r="BI483" i="23"/>
  <c r="BH483" i="23"/>
  <c r="BG483" i="23"/>
  <c r="BF483" i="23"/>
  <c r="T483" i="23"/>
  <c r="R483" i="23"/>
  <c r="P483" i="23"/>
  <c r="BI479" i="23"/>
  <c r="BH479" i="23"/>
  <c r="BG479" i="23"/>
  <c r="BF479" i="23"/>
  <c r="T479" i="23"/>
  <c r="R479" i="23"/>
  <c r="P479" i="23"/>
  <c r="BI474" i="23"/>
  <c r="BH474" i="23"/>
  <c r="BG474" i="23"/>
  <c r="BF474" i="23"/>
  <c r="T474" i="23"/>
  <c r="R474" i="23"/>
  <c r="P474" i="23"/>
  <c r="BI469" i="23"/>
  <c r="BH469" i="23"/>
  <c r="BG469" i="23"/>
  <c r="BF469" i="23"/>
  <c r="T469" i="23"/>
  <c r="R469" i="23"/>
  <c r="P469" i="23"/>
  <c r="BI464" i="23"/>
  <c r="BH464" i="23"/>
  <c r="BG464" i="23"/>
  <c r="BF464" i="23"/>
  <c r="T464" i="23"/>
  <c r="R464" i="23"/>
  <c r="P464" i="23"/>
  <c r="BI460" i="23"/>
  <c r="BH460" i="23"/>
  <c r="BG460" i="23"/>
  <c r="BF460" i="23"/>
  <c r="T460" i="23"/>
  <c r="R460" i="23"/>
  <c r="P460" i="23"/>
  <c r="BI456" i="23"/>
  <c r="BH456" i="23"/>
  <c r="BG456" i="23"/>
  <c r="BF456" i="23"/>
  <c r="T456" i="23"/>
  <c r="R456" i="23"/>
  <c r="P456" i="23"/>
  <c r="BI452" i="23"/>
  <c r="BH452" i="23"/>
  <c r="BG452" i="23"/>
  <c r="BF452" i="23"/>
  <c r="T452" i="23"/>
  <c r="R452" i="23"/>
  <c r="P452" i="23"/>
  <c r="BI448" i="23"/>
  <c r="BH448" i="23"/>
  <c r="BG448" i="23"/>
  <c r="BF448" i="23"/>
  <c r="T448" i="23"/>
  <c r="R448" i="23"/>
  <c r="P448" i="23"/>
  <c r="BI444" i="23"/>
  <c r="BH444" i="23"/>
  <c r="BG444" i="23"/>
  <c r="BF444" i="23"/>
  <c r="T444" i="23"/>
  <c r="R444" i="23"/>
  <c r="P444" i="23"/>
  <c r="BI440" i="23"/>
  <c r="BH440" i="23"/>
  <c r="BG440" i="23"/>
  <c r="BF440" i="23"/>
  <c r="T440" i="23"/>
  <c r="R440" i="23"/>
  <c r="P440" i="23"/>
  <c r="BI436" i="23"/>
  <c r="BH436" i="23"/>
  <c r="BG436" i="23"/>
  <c r="BF436" i="23"/>
  <c r="T436" i="23"/>
  <c r="R436" i="23"/>
  <c r="P436" i="23"/>
  <c r="BI432" i="23"/>
  <c r="BH432" i="23"/>
  <c r="BG432" i="23"/>
  <c r="BF432" i="23"/>
  <c r="T432" i="23"/>
  <c r="R432" i="23"/>
  <c r="P432" i="23"/>
  <c r="BI428" i="23"/>
  <c r="BH428" i="23"/>
  <c r="BG428" i="23"/>
  <c r="BF428" i="23"/>
  <c r="T428" i="23"/>
  <c r="R428" i="23"/>
  <c r="P428" i="23"/>
  <c r="BI422" i="23"/>
  <c r="BH422" i="23"/>
  <c r="BG422" i="23"/>
  <c r="BF422" i="23"/>
  <c r="T422" i="23"/>
  <c r="R422" i="23"/>
  <c r="P422" i="23"/>
  <c r="BI418" i="23"/>
  <c r="BH418" i="23"/>
  <c r="BG418" i="23"/>
  <c r="BF418" i="23"/>
  <c r="T418" i="23"/>
  <c r="R418" i="23"/>
  <c r="P418" i="23"/>
  <c r="BI415" i="23"/>
  <c r="BH415" i="23"/>
  <c r="BG415" i="23"/>
  <c r="BF415" i="23"/>
  <c r="T415" i="23"/>
  <c r="R415" i="23"/>
  <c r="P415" i="23"/>
  <c r="BI413" i="23"/>
  <c r="BH413" i="23"/>
  <c r="BG413" i="23"/>
  <c r="BF413" i="23"/>
  <c r="T413" i="23"/>
  <c r="R413" i="23"/>
  <c r="P413" i="23"/>
  <c r="BI410" i="23"/>
  <c r="BH410" i="23"/>
  <c r="BG410" i="23"/>
  <c r="BF410" i="23"/>
  <c r="T410" i="23"/>
  <c r="R410" i="23"/>
  <c r="P410" i="23"/>
  <c r="BI406" i="23"/>
  <c r="BH406" i="23"/>
  <c r="BG406" i="23"/>
  <c r="BF406" i="23"/>
  <c r="T406" i="23"/>
  <c r="R406" i="23"/>
  <c r="P406" i="23"/>
  <c r="BI402" i="23"/>
  <c r="BH402" i="23"/>
  <c r="BG402" i="23"/>
  <c r="BF402" i="23"/>
  <c r="T402" i="23"/>
  <c r="R402" i="23"/>
  <c r="P402" i="23"/>
  <c r="BI398" i="23"/>
  <c r="BH398" i="23"/>
  <c r="BG398" i="23"/>
  <c r="BF398" i="23"/>
  <c r="T398" i="23"/>
  <c r="R398" i="23"/>
  <c r="P398" i="23"/>
  <c r="BI394" i="23"/>
  <c r="BH394" i="23"/>
  <c r="BG394" i="23"/>
  <c r="BF394" i="23"/>
  <c r="T394" i="23"/>
  <c r="R394" i="23"/>
  <c r="P394" i="23"/>
  <c r="BI390" i="23"/>
  <c r="BH390" i="23"/>
  <c r="BG390" i="23"/>
  <c r="BF390" i="23"/>
  <c r="T390" i="23"/>
  <c r="R390" i="23"/>
  <c r="P390" i="23"/>
  <c r="BI386" i="23"/>
  <c r="BH386" i="23"/>
  <c r="BG386" i="23"/>
  <c r="BF386" i="23"/>
  <c r="T386" i="23"/>
  <c r="R386" i="23"/>
  <c r="P386" i="23"/>
  <c r="BI382" i="23"/>
  <c r="BH382" i="23"/>
  <c r="BG382" i="23"/>
  <c r="BF382" i="23"/>
  <c r="T382" i="23"/>
  <c r="R382" i="23"/>
  <c r="P382" i="23"/>
  <c r="BI377" i="23"/>
  <c r="BH377" i="23"/>
  <c r="BG377" i="23"/>
  <c r="BF377" i="23"/>
  <c r="T377" i="23"/>
  <c r="R377" i="23"/>
  <c r="P377" i="23"/>
  <c r="BI373" i="23"/>
  <c r="BH373" i="23"/>
  <c r="BG373" i="23"/>
  <c r="BF373" i="23"/>
  <c r="T373" i="23"/>
  <c r="R373" i="23"/>
  <c r="P373" i="23"/>
  <c r="BI368" i="23"/>
  <c r="BH368" i="23"/>
  <c r="BG368" i="23"/>
  <c r="BF368" i="23"/>
  <c r="T368" i="23"/>
  <c r="R368" i="23"/>
  <c r="P368" i="23"/>
  <c r="BI364" i="23"/>
  <c r="BH364" i="23"/>
  <c r="BG364" i="23"/>
  <c r="BF364" i="23"/>
  <c r="T364" i="23"/>
  <c r="R364" i="23"/>
  <c r="P364" i="23"/>
  <c r="BI360" i="23"/>
  <c r="BH360" i="23"/>
  <c r="BG360" i="23"/>
  <c r="BF360" i="23"/>
  <c r="T360" i="23"/>
  <c r="R360" i="23"/>
  <c r="P360" i="23"/>
  <c r="BI355" i="23"/>
  <c r="BH355" i="23"/>
  <c r="BG355" i="23"/>
  <c r="BF355" i="23"/>
  <c r="T355" i="23"/>
  <c r="R355" i="23"/>
  <c r="P355" i="23"/>
  <c r="BI350" i="23"/>
  <c r="BH350" i="23"/>
  <c r="BG350" i="23"/>
  <c r="BF350" i="23"/>
  <c r="T350" i="23"/>
  <c r="R350" i="23"/>
  <c r="P350" i="23"/>
  <c r="BI345" i="23"/>
  <c r="BH345" i="23"/>
  <c r="BG345" i="23"/>
  <c r="BF345" i="23"/>
  <c r="T345" i="23"/>
  <c r="R345" i="23"/>
  <c r="P345" i="23"/>
  <c r="BI341" i="23"/>
  <c r="BH341" i="23"/>
  <c r="BG341" i="23"/>
  <c r="BF341" i="23"/>
  <c r="T341" i="23"/>
  <c r="R341" i="23"/>
  <c r="P341" i="23"/>
  <c r="BI335" i="23"/>
  <c r="BH335" i="23"/>
  <c r="BG335" i="23"/>
  <c r="BF335" i="23"/>
  <c r="T335" i="23"/>
  <c r="R335" i="23"/>
  <c r="P335" i="23"/>
  <c r="BI331" i="23"/>
  <c r="BH331" i="23"/>
  <c r="BG331" i="23"/>
  <c r="BF331" i="23"/>
  <c r="T331" i="23"/>
  <c r="R331" i="23"/>
  <c r="P331" i="23"/>
  <c r="BI327" i="23"/>
  <c r="BH327" i="23"/>
  <c r="BG327" i="23"/>
  <c r="BF327" i="23"/>
  <c r="T327" i="23"/>
  <c r="R327" i="23"/>
  <c r="P327" i="23"/>
  <c r="BI322" i="23"/>
  <c r="BH322" i="23"/>
  <c r="BG322" i="23"/>
  <c r="BF322" i="23"/>
  <c r="T322" i="23"/>
  <c r="R322" i="23"/>
  <c r="P322" i="23"/>
  <c r="BI318" i="23"/>
  <c r="BH318" i="23"/>
  <c r="BG318" i="23"/>
  <c r="BF318" i="23"/>
  <c r="T318" i="23"/>
  <c r="R318" i="23"/>
  <c r="P318" i="23"/>
  <c r="BI314" i="23"/>
  <c r="BH314" i="23"/>
  <c r="BG314" i="23"/>
  <c r="BF314" i="23"/>
  <c r="T314" i="23"/>
  <c r="R314" i="23"/>
  <c r="P314" i="23"/>
  <c r="BI310" i="23"/>
  <c r="BH310" i="23"/>
  <c r="BG310" i="23"/>
  <c r="BF310" i="23"/>
  <c r="T310" i="23"/>
  <c r="R310" i="23"/>
  <c r="P310" i="23"/>
  <c r="BI305" i="23"/>
  <c r="BH305" i="23"/>
  <c r="BG305" i="23"/>
  <c r="BF305" i="23"/>
  <c r="T305" i="23"/>
  <c r="R305" i="23"/>
  <c r="P305" i="23"/>
  <c r="BI301" i="23"/>
  <c r="BH301" i="23"/>
  <c r="BG301" i="23"/>
  <c r="BF301" i="23"/>
  <c r="T301" i="23"/>
  <c r="R301" i="23"/>
  <c r="P301" i="23"/>
  <c r="BI297" i="23"/>
  <c r="BH297" i="23"/>
  <c r="BG297" i="23"/>
  <c r="BF297" i="23"/>
  <c r="T297" i="23"/>
  <c r="R297" i="23"/>
  <c r="P297" i="23"/>
  <c r="BI293" i="23"/>
  <c r="BH293" i="23"/>
  <c r="BG293" i="23"/>
  <c r="BF293" i="23"/>
  <c r="T293" i="23"/>
  <c r="R293" i="23"/>
  <c r="P293" i="23"/>
  <c r="BI288" i="23"/>
  <c r="BH288" i="23"/>
  <c r="BG288" i="23"/>
  <c r="BF288" i="23"/>
  <c r="T288" i="23"/>
  <c r="R288" i="23"/>
  <c r="P288" i="23"/>
  <c r="BI283" i="23"/>
  <c r="BH283" i="23"/>
  <c r="BG283" i="23"/>
  <c r="BF283" i="23"/>
  <c r="T283" i="23"/>
  <c r="R283" i="23"/>
  <c r="P283" i="23"/>
  <c r="BI278" i="23"/>
  <c r="BH278" i="23"/>
  <c r="BG278" i="23"/>
  <c r="BF278" i="23"/>
  <c r="T278" i="23"/>
  <c r="R278" i="23"/>
  <c r="P278" i="23"/>
  <c r="BI274" i="23"/>
  <c r="BH274" i="23"/>
  <c r="BG274" i="23"/>
  <c r="BF274" i="23"/>
  <c r="T274" i="23"/>
  <c r="R274" i="23"/>
  <c r="P274" i="23"/>
  <c r="BI270" i="23"/>
  <c r="BH270" i="23"/>
  <c r="BG270" i="23"/>
  <c r="BF270" i="23"/>
  <c r="T270" i="23"/>
  <c r="R270" i="23"/>
  <c r="P270" i="23"/>
  <c r="BI266" i="23"/>
  <c r="BH266" i="23"/>
  <c r="BG266" i="23"/>
  <c r="BF266" i="23"/>
  <c r="T266" i="23"/>
  <c r="R266" i="23"/>
  <c r="P266" i="23"/>
  <c r="BI262" i="23"/>
  <c r="BH262" i="23"/>
  <c r="BG262" i="23"/>
  <c r="BF262" i="23"/>
  <c r="T262" i="23"/>
  <c r="R262" i="23"/>
  <c r="P262" i="23"/>
  <c r="BI258" i="23"/>
  <c r="BH258" i="23"/>
  <c r="BG258" i="23"/>
  <c r="BF258" i="23"/>
  <c r="T258" i="23"/>
  <c r="R258" i="23"/>
  <c r="P258" i="23"/>
  <c r="BI253" i="23"/>
  <c r="BH253" i="23"/>
  <c r="BG253" i="23"/>
  <c r="BF253" i="23"/>
  <c r="T253" i="23"/>
  <c r="R253" i="23"/>
  <c r="P253" i="23"/>
  <c r="BI249" i="23"/>
  <c r="BH249" i="23"/>
  <c r="BG249" i="23"/>
  <c r="BF249" i="23"/>
  <c r="T249" i="23"/>
  <c r="R249" i="23"/>
  <c r="P249" i="23"/>
  <c r="BI245" i="23"/>
  <c r="BH245" i="23"/>
  <c r="BG245" i="23"/>
  <c r="BF245" i="23"/>
  <c r="T245" i="23"/>
  <c r="R245" i="23"/>
  <c r="P245" i="23"/>
  <c r="BI239" i="23"/>
  <c r="BH239" i="23"/>
  <c r="BG239" i="23"/>
  <c r="BF239" i="23"/>
  <c r="T239" i="23"/>
  <c r="R239" i="23"/>
  <c r="P239" i="23"/>
  <c r="BI235" i="23"/>
  <c r="BH235" i="23"/>
  <c r="BG235" i="23"/>
  <c r="BF235" i="23"/>
  <c r="T235" i="23"/>
  <c r="R235" i="23"/>
  <c r="P235" i="23"/>
  <c r="BI229" i="23"/>
  <c r="BH229" i="23"/>
  <c r="BG229" i="23"/>
  <c r="BF229" i="23"/>
  <c r="T229" i="23"/>
  <c r="T228" i="23" s="1"/>
  <c r="R229" i="23"/>
  <c r="R228" i="23" s="1"/>
  <c r="P229" i="23"/>
  <c r="P228" i="23" s="1"/>
  <c r="BI224" i="23"/>
  <c r="BH224" i="23"/>
  <c r="BG224" i="23"/>
  <c r="BF224" i="23"/>
  <c r="T224" i="23"/>
  <c r="T223" i="23" s="1"/>
  <c r="R224" i="23"/>
  <c r="R223" i="23" s="1"/>
  <c r="P224" i="23"/>
  <c r="P223" i="23" s="1"/>
  <c r="BI219" i="23"/>
  <c r="BH219" i="23"/>
  <c r="BG219" i="23"/>
  <c r="BF219" i="23"/>
  <c r="T219" i="23"/>
  <c r="T218" i="23" s="1"/>
  <c r="R219" i="23"/>
  <c r="R218" i="23" s="1"/>
  <c r="P219" i="23"/>
  <c r="P218" i="23" s="1"/>
  <c r="BI214" i="23"/>
  <c r="BH214" i="23"/>
  <c r="BG214" i="23"/>
  <c r="BF214" i="23"/>
  <c r="T214" i="23"/>
  <c r="R214" i="23"/>
  <c r="P214" i="23"/>
  <c r="BI207" i="23"/>
  <c r="BH207" i="23"/>
  <c r="BG207" i="23"/>
  <c r="BF207" i="23"/>
  <c r="T207" i="23"/>
  <c r="T206" i="23" s="1"/>
  <c r="R207" i="23"/>
  <c r="R206" i="23" s="1"/>
  <c r="P207" i="23"/>
  <c r="P206" i="23" s="1"/>
  <c r="BI201" i="23"/>
  <c r="BH201" i="23"/>
  <c r="BG201" i="23"/>
  <c r="BF201" i="23"/>
  <c r="T201" i="23"/>
  <c r="R201" i="23"/>
  <c r="P201" i="23"/>
  <c r="BI196" i="23"/>
  <c r="BH196" i="23"/>
  <c r="BG196" i="23"/>
  <c r="BF196" i="23"/>
  <c r="T196" i="23"/>
  <c r="R196" i="23"/>
  <c r="P196" i="23"/>
  <c r="BI191" i="23"/>
  <c r="BH191" i="23"/>
  <c r="BG191" i="23"/>
  <c r="BF191" i="23"/>
  <c r="T191" i="23"/>
  <c r="R191" i="23"/>
  <c r="P191" i="23"/>
  <c r="BI185" i="23"/>
  <c r="BH185" i="23"/>
  <c r="BG185" i="23"/>
  <c r="BF185" i="23"/>
  <c r="T185" i="23"/>
  <c r="R185" i="23"/>
  <c r="P185" i="23"/>
  <c r="BI180" i="23"/>
  <c r="BH180" i="23"/>
  <c r="BG180" i="23"/>
  <c r="BF180" i="23"/>
  <c r="T180" i="23"/>
  <c r="R180" i="23"/>
  <c r="P180" i="23"/>
  <c r="BI175" i="23"/>
  <c r="BH175" i="23"/>
  <c r="BG175" i="23"/>
  <c r="BF175" i="23"/>
  <c r="T175" i="23"/>
  <c r="R175" i="23"/>
  <c r="P175" i="23"/>
  <c r="BI170" i="23"/>
  <c r="BH170" i="23"/>
  <c r="BG170" i="23"/>
  <c r="BF170" i="23"/>
  <c r="T170" i="23"/>
  <c r="R170" i="23"/>
  <c r="P170" i="23"/>
  <c r="BI165" i="23"/>
  <c r="BH165" i="23"/>
  <c r="BG165" i="23"/>
  <c r="BF165" i="23"/>
  <c r="T165" i="23"/>
  <c r="R165" i="23"/>
  <c r="P165" i="23"/>
  <c r="BI160" i="23"/>
  <c r="BH160" i="23"/>
  <c r="BG160" i="23"/>
  <c r="BF160" i="23"/>
  <c r="T160" i="23"/>
  <c r="R160" i="23"/>
  <c r="P160" i="23"/>
  <c r="BI155" i="23"/>
  <c r="BH155" i="23"/>
  <c r="BG155" i="23"/>
  <c r="BF155" i="23"/>
  <c r="T155" i="23"/>
  <c r="R155" i="23"/>
  <c r="P155" i="23"/>
  <c r="BI151" i="23"/>
  <c r="BH151" i="23"/>
  <c r="BG151" i="23"/>
  <c r="BF151" i="23"/>
  <c r="T151" i="23"/>
  <c r="R151" i="23"/>
  <c r="P151" i="23"/>
  <c r="BI147" i="23"/>
  <c r="BH147" i="23"/>
  <c r="BG147" i="23"/>
  <c r="BF147" i="23"/>
  <c r="T147" i="23"/>
  <c r="R147" i="23"/>
  <c r="P147" i="23"/>
  <c r="BI143" i="23"/>
  <c r="BH143" i="23"/>
  <c r="BG143" i="23"/>
  <c r="BF143" i="23"/>
  <c r="T143" i="23"/>
  <c r="R143" i="23"/>
  <c r="P143" i="23"/>
  <c r="BI128" i="23"/>
  <c r="BH128" i="23"/>
  <c r="BG128" i="23"/>
  <c r="BF128" i="23"/>
  <c r="T128" i="23"/>
  <c r="R128" i="23"/>
  <c r="P128" i="23"/>
  <c r="BI123" i="23"/>
  <c r="BH123" i="23"/>
  <c r="BG123" i="23"/>
  <c r="BF123" i="23"/>
  <c r="T123" i="23"/>
  <c r="R123" i="23"/>
  <c r="P123" i="23"/>
  <c r="BI119" i="23"/>
  <c r="BH119" i="23"/>
  <c r="BG119" i="23"/>
  <c r="BF119" i="23"/>
  <c r="T119" i="23"/>
  <c r="R119" i="23"/>
  <c r="P119" i="23"/>
  <c r="BI114" i="23"/>
  <c r="BH114" i="23"/>
  <c r="BG114" i="23"/>
  <c r="BF114" i="23"/>
  <c r="T114" i="23"/>
  <c r="R114" i="23"/>
  <c r="P114" i="23"/>
  <c r="BI110" i="23"/>
  <c r="BH110" i="23"/>
  <c r="BG110" i="23"/>
  <c r="BF110" i="23"/>
  <c r="T110" i="23"/>
  <c r="R110" i="23"/>
  <c r="P110" i="23"/>
  <c r="BI106" i="23"/>
  <c r="BH106" i="23"/>
  <c r="BG106" i="23"/>
  <c r="BF106" i="23"/>
  <c r="T106" i="23"/>
  <c r="R106" i="23"/>
  <c r="P106" i="23"/>
  <c r="BI102" i="23"/>
  <c r="BH102" i="23"/>
  <c r="BG102" i="23"/>
  <c r="BF102" i="23"/>
  <c r="T102" i="23"/>
  <c r="R102" i="23"/>
  <c r="P102" i="23"/>
  <c r="BI98" i="23"/>
  <c r="BH98" i="23"/>
  <c r="BG98" i="23"/>
  <c r="BF98" i="23"/>
  <c r="T98" i="23"/>
  <c r="R98" i="23"/>
  <c r="P98" i="23"/>
  <c r="J91" i="23"/>
  <c r="J90" i="23"/>
  <c r="F90" i="23"/>
  <c r="F88" i="23"/>
  <c r="E86" i="23"/>
  <c r="J55" i="23"/>
  <c r="J54" i="23"/>
  <c r="F54" i="23"/>
  <c r="F52" i="23"/>
  <c r="E50" i="23"/>
  <c r="J18" i="23"/>
  <c r="E18" i="23"/>
  <c r="F91" i="23" s="1"/>
  <c r="J17" i="23"/>
  <c r="J12" i="23"/>
  <c r="J52" i="23" s="1"/>
  <c r="E7" i="23"/>
  <c r="E84" i="23"/>
  <c r="J490" i="22"/>
  <c r="J64" i="22" s="1"/>
  <c r="J37" i="22"/>
  <c r="J36" i="22"/>
  <c r="AY79" i="1"/>
  <c r="J35" i="22"/>
  <c r="AX79" i="1" s="1"/>
  <c r="BI485" i="22"/>
  <c r="BH485" i="22"/>
  <c r="BG485" i="22"/>
  <c r="BF485" i="22"/>
  <c r="T485" i="22"/>
  <c r="R485" i="22"/>
  <c r="P485" i="22"/>
  <c r="BI482" i="22"/>
  <c r="BH482" i="22"/>
  <c r="BG482" i="22"/>
  <c r="BF482" i="22"/>
  <c r="T482" i="22"/>
  <c r="R482" i="22"/>
  <c r="P482" i="22"/>
  <c r="BI478" i="22"/>
  <c r="BH478" i="22"/>
  <c r="BG478" i="22"/>
  <c r="BF478" i="22"/>
  <c r="T478" i="22"/>
  <c r="R478" i="22"/>
  <c r="P478" i="22"/>
  <c r="BI475" i="22"/>
  <c r="BH475" i="22"/>
  <c r="BG475" i="22"/>
  <c r="BF475" i="22"/>
  <c r="T475" i="22"/>
  <c r="R475" i="22"/>
  <c r="P475" i="22"/>
  <c r="BI472" i="22"/>
  <c r="BH472" i="22"/>
  <c r="BG472" i="22"/>
  <c r="BF472" i="22"/>
  <c r="T472" i="22"/>
  <c r="R472" i="22"/>
  <c r="P472" i="22"/>
  <c r="BI460" i="22"/>
  <c r="BH460" i="22"/>
  <c r="BG460" i="22"/>
  <c r="BF460" i="22"/>
  <c r="T460" i="22"/>
  <c r="R460" i="22"/>
  <c r="P460" i="22"/>
  <c r="BI446" i="22"/>
  <c r="BH446" i="22"/>
  <c r="BG446" i="22"/>
  <c r="BF446" i="22"/>
  <c r="T446" i="22"/>
  <c r="R446" i="22"/>
  <c r="P446" i="22"/>
  <c r="BI437" i="22"/>
  <c r="BH437" i="22"/>
  <c r="BG437" i="22"/>
  <c r="BF437" i="22"/>
  <c r="T437" i="22"/>
  <c r="R437" i="22"/>
  <c r="P437" i="22"/>
  <c r="BI434" i="22"/>
  <c r="BH434" i="22"/>
  <c r="BG434" i="22"/>
  <c r="BF434" i="22"/>
  <c r="T434" i="22"/>
  <c r="R434" i="22"/>
  <c r="P434" i="22"/>
  <c r="BI431" i="22"/>
  <c r="BH431" i="22"/>
  <c r="BG431" i="22"/>
  <c r="BF431" i="22"/>
  <c r="T431" i="22"/>
  <c r="R431" i="22"/>
  <c r="P431" i="22"/>
  <c r="BI428" i="22"/>
  <c r="BH428" i="22"/>
  <c r="BG428" i="22"/>
  <c r="BF428" i="22"/>
  <c r="T428" i="22"/>
  <c r="R428" i="22"/>
  <c r="P428" i="22"/>
  <c r="BI419" i="22"/>
  <c r="BH419" i="22"/>
  <c r="BG419" i="22"/>
  <c r="BF419" i="22"/>
  <c r="T419" i="22"/>
  <c r="R419" i="22"/>
  <c r="P419" i="22"/>
  <c r="BI413" i="22"/>
  <c r="BH413" i="22"/>
  <c r="BG413" i="22"/>
  <c r="BF413" i="22"/>
  <c r="T413" i="22"/>
  <c r="R413" i="22"/>
  <c r="P413" i="22"/>
  <c r="BI407" i="22"/>
  <c r="BH407" i="22"/>
  <c r="BG407" i="22"/>
  <c r="BF407" i="22"/>
  <c r="T407" i="22"/>
  <c r="R407" i="22"/>
  <c r="P407" i="22"/>
  <c r="BI402" i="22"/>
  <c r="BH402" i="22"/>
  <c r="BG402" i="22"/>
  <c r="BF402" i="22"/>
  <c r="T402" i="22"/>
  <c r="R402" i="22"/>
  <c r="P402" i="22"/>
  <c r="BI395" i="22"/>
  <c r="BH395" i="22"/>
  <c r="BG395" i="22"/>
  <c r="BF395" i="22"/>
  <c r="T395" i="22"/>
  <c r="R395" i="22"/>
  <c r="P395" i="22"/>
  <c r="BI391" i="22"/>
  <c r="BH391" i="22"/>
  <c r="BG391" i="22"/>
  <c r="BF391" i="22"/>
  <c r="T391" i="22"/>
  <c r="R391" i="22"/>
  <c r="P391" i="22"/>
  <c r="BI380" i="22"/>
  <c r="BH380" i="22"/>
  <c r="BG380" i="22"/>
  <c r="BF380" i="22"/>
  <c r="T380" i="22"/>
  <c r="R380" i="22"/>
  <c r="P380" i="22"/>
  <c r="BI376" i="22"/>
  <c r="BH376" i="22"/>
  <c r="BG376" i="22"/>
  <c r="BF376" i="22"/>
  <c r="T376" i="22"/>
  <c r="R376" i="22"/>
  <c r="P376" i="22"/>
  <c r="BI362" i="22"/>
  <c r="BH362" i="22"/>
  <c r="BG362" i="22"/>
  <c r="BF362" i="22"/>
  <c r="T362" i="22"/>
  <c r="R362" i="22"/>
  <c r="P362" i="22"/>
  <c r="BI358" i="22"/>
  <c r="BH358" i="22"/>
  <c r="BG358" i="22"/>
  <c r="BF358" i="22"/>
  <c r="T358" i="22"/>
  <c r="R358" i="22"/>
  <c r="P358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6" i="22"/>
  <c r="BH346" i="22"/>
  <c r="BG346" i="22"/>
  <c r="BF346" i="22"/>
  <c r="T346" i="22"/>
  <c r="R346" i="22"/>
  <c r="P346" i="22"/>
  <c r="BI343" i="22"/>
  <c r="BH343" i="22"/>
  <c r="BG343" i="22"/>
  <c r="BF343" i="22"/>
  <c r="T343" i="22"/>
  <c r="R343" i="22"/>
  <c r="P343" i="22"/>
  <c r="BI340" i="22"/>
  <c r="BH340" i="22"/>
  <c r="BG340" i="22"/>
  <c r="BF340" i="22"/>
  <c r="T340" i="22"/>
  <c r="R340" i="22"/>
  <c r="P340" i="22"/>
  <c r="BI337" i="22"/>
  <c r="BH337" i="22"/>
  <c r="BG337" i="22"/>
  <c r="BF337" i="22"/>
  <c r="T337" i="22"/>
  <c r="R337" i="22"/>
  <c r="P337" i="22"/>
  <c r="BI334" i="22"/>
  <c r="BH334" i="22"/>
  <c r="BG334" i="22"/>
  <c r="BF334" i="22"/>
  <c r="T334" i="22"/>
  <c r="R334" i="22"/>
  <c r="P334" i="22"/>
  <c r="BI331" i="22"/>
  <c r="BH331" i="22"/>
  <c r="BG331" i="22"/>
  <c r="BF331" i="22"/>
  <c r="T331" i="22"/>
  <c r="R331" i="22"/>
  <c r="P331" i="22"/>
  <c r="BI328" i="22"/>
  <c r="BH328" i="22"/>
  <c r="BG328" i="22"/>
  <c r="BF328" i="22"/>
  <c r="T328" i="22"/>
  <c r="R328" i="22"/>
  <c r="P328" i="22"/>
  <c r="BI325" i="22"/>
  <c r="BH325" i="22"/>
  <c r="BG325" i="22"/>
  <c r="BF325" i="22"/>
  <c r="T325" i="22"/>
  <c r="R325" i="22"/>
  <c r="P325" i="22"/>
  <c r="BI322" i="22"/>
  <c r="BH322" i="22"/>
  <c r="BG322" i="22"/>
  <c r="BF322" i="22"/>
  <c r="T322" i="22"/>
  <c r="R322" i="22"/>
  <c r="P322" i="22"/>
  <c r="BI313" i="22"/>
  <c r="BH313" i="22"/>
  <c r="BG313" i="22"/>
  <c r="BF313" i="22"/>
  <c r="T313" i="22"/>
  <c r="R313" i="22"/>
  <c r="P313" i="22"/>
  <c r="BI309" i="22"/>
  <c r="BH309" i="22"/>
  <c r="BG309" i="22"/>
  <c r="BF309" i="22"/>
  <c r="T309" i="22"/>
  <c r="R309" i="22"/>
  <c r="P309" i="22"/>
  <c r="BI306" i="22"/>
  <c r="BH306" i="22"/>
  <c r="BG306" i="22"/>
  <c r="BF306" i="22"/>
  <c r="T306" i="22"/>
  <c r="R306" i="22"/>
  <c r="P306" i="22"/>
  <c r="BI300" i="22"/>
  <c r="BH300" i="22"/>
  <c r="BG300" i="22"/>
  <c r="BF300" i="22"/>
  <c r="T300" i="22"/>
  <c r="R300" i="22"/>
  <c r="P300" i="22"/>
  <c r="BI297" i="22"/>
  <c r="BH297" i="22"/>
  <c r="BG297" i="22"/>
  <c r="BF297" i="22"/>
  <c r="T297" i="22"/>
  <c r="R297" i="22"/>
  <c r="P297" i="22"/>
  <c r="BI292" i="22"/>
  <c r="BH292" i="22"/>
  <c r="BG292" i="22"/>
  <c r="BF292" i="22"/>
  <c r="T292" i="22"/>
  <c r="R292" i="22"/>
  <c r="P292" i="22"/>
  <c r="BI286" i="22"/>
  <c r="BH286" i="22"/>
  <c r="BG286" i="22"/>
  <c r="BF286" i="22"/>
  <c r="T286" i="22"/>
  <c r="R286" i="22"/>
  <c r="P286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0" i="22"/>
  <c r="BH270" i="22"/>
  <c r="BG270" i="22"/>
  <c r="BF270" i="22"/>
  <c r="T270" i="22"/>
  <c r="R270" i="22"/>
  <c r="P270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49" i="22"/>
  <c r="BH249" i="22"/>
  <c r="BG249" i="22"/>
  <c r="BF249" i="22"/>
  <c r="T249" i="22"/>
  <c r="R249" i="22"/>
  <c r="P249" i="22"/>
  <c r="BI245" i="22"/>
  <c r="BH245" i="22"/>
  <c r="BG245" i="22"/>
  <c r="BF245" i="22"/>
  <c r="T245" i="22"/>
  <c r="R245" i="22"/>
  <c r="P245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25" i="22"/>
  <c r="BH225" i="22"/>
  <c r="BG225" i="22"/>
  <c r="BF225" i="22"/>
  <c r="T225" i="22"/>
  <c r="R225" i="22"/>
  <c r="P225" i="22"/>
  <c r="BI221" i="22"/>
  <c r="BH221" i="22"/>
  <c r="BG221" i="22"/>
  <c r="BF221" i="22"/>
  <c r="T221" i="22"/>
  <c r="R221" i="22"/>
  <c r="P221" i="22"/>
  <c r="BI211" i="22"/>
  <c r="BH211" i="22"/>
  <c r="BG211" i="22"/>
  <c r="BF211" i="22"/>
  <c r="T211" i="22"/>
  <c r="R211" i="22"/>
  <c r="P211" i="22"/>
  <c r="BI207" i="22"/>
  <c r="BH207" i="22"/>
  <c r="BG207" i="22"/>
  <c r="BF207" i="22"/>
  <c r="T207" i="22"/>
  <c r="R207" i="22"/>
  <c r="P207" i="22"/>
  <c r="BI203" i="22"/>
  <c r="BH203" i="22"/>
  <c r="BG203" i="22"/>
  <c r="BF203" i="22"/>
  <c r="T203" i="22"/>
  <c r="R203" i="22"/>
  <c r="P203" i="22"/>
  <c r="BI185" i="22"/>
  <c r="BH185" i="22"/>
  <c r="BG185" i="22"/>
  <c r="BF185" i="22"/>
  <c r="T185" i="22"/>
  <c r="R185" i="22"/>
  <c r="P185" i="22"/>
  <c r="BI181" i="22"/>
  <c r="BH181" i="22"/>
  <c r="BG181" i="22"/>
  <c r="BF181" i="22"/>
  <c r="T181" i="22"/>
  <c r="R181" i="22"/>
  <c r="P181" i="22"/>
  <c r="BI174" i="22"/>
  <c r="BH174" i="22"/>
  <c r="BG174" i="22"/>
  <c r="BF174" i="22"/>
  <c r="T174" i="22"/>
  <c r="R174" i="22"/>
  <c r="P174" i="22"/>
  <c r="BI170" i="22"/>
  <c r="BH170" i="22"/>
  <c r="BG170" i="22"/>
  <c r="BF170" i="22"/>
  <c r="T170" i="22"/>
  <c r="R170" i="22"/>
  <c r="P170" i="22"/>
  <c r="BI166" i="22"/>
  <c r="BH166" i="22"/>
  <c r="BG166" i="22"/>
  <c r="BF166" i="22"/>
  <c r="T166" i="22"/>
  <c r="R166" i="22"/>
  <c r="P166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6" i="22"/>
  <c r="BH136" i="22"/>
  <c r="BG136" i="22"/>
  <c r="BF136" i="22"/>
  <c r="T136" i="22"/>
  <c r="R136" i="22"/>
  <c r="P136" i="22"/>
  <c r="BI132" i="22"/>
  <c r="BH132" i="22"/>
  <c r="BG132" i="22"/>
  <c r="BF132" i="22"/>
  <c r="T132" i="22"/>
  <c r="R132" i="22"/>
  <c r="P132" i="22"/>
  <c r="BI118" i="22"/>
  <c r="BH118" i="22"/>
  <c r="BG118" i="22"/>
  <c r="BF118" i="22"/>
  <c r="T118" i="22"/>
  <c r="R118" i="22"/>
  <c r="P118" i="22"/>
  <c r="BI114" i="22"/>
  <c r="BH114" i="22"/>
  <c r="BG114" i="22"/>
  <c r="BF114" i="22"/>
  <c r="T114" i="22"/>
  <c r="R114" i="22"/>
  <c r="P114" i="22"/>
  <c r="BI105" i="22"/>
  <c r="BH105" i="22"/>
  <c r="BG105" i="22"/>
  <c r="BF105" i="22"/>
  <c r="T105" i="22"/>
  <c r="R105" i="22"/>
  <c r="P105" i="22"/>
  <c r="BI101" i="22"/>
  <c r="BH101" i="22"/>
  <c r="BG101" i="22"/>
  <c r="BF101" i="22"/>
  <c r="T101" i="22"/>
  <c r="R101" i="22"/>
  <c r="P101" i="22"/>
  <c r="BI87" i="22"/>
  <c r="BH87" i="22"/>
  <c r="BG87" i="22"/>
  <c r="BF87" i="22"/>
  <c r="T87" i="22"/>
  <c r="R87" i="22"/>
  <c r="P87" i="22"/>
  <c r="J81" i="22"/>
  <c r="J80" i="22"/>
  <c r="F80" i="22"/>
  <c r="F78" i="22"/>
  <c r="E76" i="22"/>
  <c r="J55" i="22"/>
  <c r="J54" i="22"/>
  <c r="F54" i="22"/>
  <c r="F52" i="22"/>
  <c r="E50" i="22"/>
  <c r="J18" i="22"/>
  <c r="E18" i="22"/>
  <c r="F55" i="22"/>
  <c r="J17" i="22"/>
  <c r="J12" i="22"/>
  <c r="J78" i="22" s="1"/>
  <c r="E7" i="22"/>
  <c r="E48" i="22" s="1"/>
  <c r="J37" i="21"/>
  <c r="J36" i="21"/>
  <c r="AY78" i="1"/>
  <c r="J35" i="21"/>
  <c r="AX78" i="1"/>
  <c r="BI195" i="21"/>
  <c r="BH195" i="21"/>
  <c r="BG195" i="21"/>
  <c r="BF195" i="21"/>
  <c r="T195" i="21"/>
  <c r="R195" i="21"/>
  <c r="P195" i="21"/>
  <c r="BI192" i="21"/>
  <c r="BH192" i="21"/>
  <c r="BG192" i="21"/>
  <c r="BF192" i="21"/>
  <c r="T192" i="21"/>
  <c r="R192" i="21"/>
  <c r="P192" i="21"/>
  <c r="BI189" i="21"/>
  <c r="BH189" i="21"/>
  <c r="BG189" i="21"/>
  <c r="BF189" i="21"/>
  <c r="T189" i="21"/>
  <c r="R189" i="21"/>
  <c r="P189" i="21"/>
  <c r="BI186" i="21"/>
  <c r="BH186" i="21"/>
  <c r="BG186" i="21"/>
  <c r="BF186" i="21"/>
  <c r="T186" i="21"/>
  <c r="R186" i="21"/>
  <c r="P186" i="21"/>
  <c r="BI182" i="21"/>
  <c r="BH182" i="21"/>
  <c r="BG182" i="21"/>
  <c r="BF182" i="21"/>
  <c r="T182" i="21"/>
  <c r="R182" i="21"/>
  <c r="P182" i="21"/>
  <c r="BI180" i="21"/>
  <c r="BH180" i="21"/>
  <c r="BG180" i="21"/>
  <c r="BF180" i="21"/>
  <c r="T180" i="21"/>
  <c r="R180" i="21"/>
  <c r="P180" i="21"/>
  <c r="BI177" i="21"/>
  <c r="BH177" i="21"/>
  <c r="BG177" i="21"/>
  <c r="BF177" i="21"/>
  <c r="T177" i="21"/>
  <c r="T176" i="21"/>
  <c r="R177" i="21"/>
  <c r="R176" i="21"/>
  <c r="P177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7" i="21"/>
  <c r="BH167" i="21"/>
  <c r="BG167" i="21"/>
  <c r="BF167" i="21"/>
  <c r="T167" i="21"/>
  <c r="R167" i="21"/>
  <c r="P167" i="21"/>
  <c r="BI164" i="21"/>
  <c r="BH164" i="21"/>
  <c r="BG164" i="21"/>
  <c r="BF164" i="21"/>
  <c r="T164" i="21"/>
  <c r="R164" i="21"/>
  <c r="P164" i="21"/>
  <c r="BI160" i="21"/>
  <c r="BH160" i="21"/>
  <c r="BG160" i="21"/>
  <c r="BF160" i="21"/>
  <c r="T160" i="21"/>
  <c r="R160" i="21"/>
  <c r="P160" i="21"/>
  <c r="BI157" i="21"/>
  <c r="BH157" i="21"/>
  <c r="BG157" i="21"/>
  <c r="BF157" i="21"/>
  <c r="T157" i="21"/>
  <c r="R157" i="21"/>
  <c r="P157" i="21"/>
  <c r="BI154" i="21"/>
  <c r="BH154" i="21"/>
  <c r="BG154" i="21"/>
  <c r="BF154" i="21"/>
  <c r="T154" i="21"/>
  <c r="R154" i="21"/>
  <c r="P154" i="21"/>
  <c r="BI150" i="21"/>
  <c r="BH150" i="21"/>
  <c r="BG150" i="21"/>
  <c r="BF150" i="21"/>
  <c r="T150" i="21"/>
  <c r="T149" i="21"/>
  <c r="R150" i="21"/>
  <c r="R149" i="21" s="1"/>
  <c r="P150" i="21"/>
  <c r="P149" i="21"/>
  <c r="BI146" i="21"/>
  <c r="BH146" i="21"/>
  <c r="BG146" i="21"/>
  <c r="BF146" i="21"/>
  <c r="T146" i="21"/>
  <c r="R146" i="21"/>
  <c r="P146" i="21"/>
  <c r="BI143" i="21"/>
  <c r="BH143" i="21"/>
  <c r="BG143" i="21"/>
  <c r="BF143" i="21"/>
  <c r="T143" i="21"/>
  <c r="R143" i="21"/>
  <c r="P143" i="21"/>
  <c r="BI140" i="21"/>
  <c r="BH140" i="21"/>
  <c r="BG140" i="21"/>
  <c r="BF140" i="21"/>
  <c r="T140" i="21"/>
  <c r="R140" i="21"/>
  <c r="P140" i="21"/>
  <c r="BI136" i="21"/>
  <c r="BH136" i="21"/>
  <c r="BG136" i="21"/>
  <c r="BF136" i="21"/>
  <c r="T136" i="21"/>
  <c r="T135" i="21"/>
  <c r="R136" i="21"/>
  <c r="R135" i="21"/>
  <c r="P136" i="21"/>
  <c r="P135" i="21"/>
  <c r="BI132" i="21"/>
  <c r="BH132" i="21"/>
  <c r="BG132" i="21"/>
  <c r="BF132" i="21"/>
  <c r="T132" i="21"/>
  <c r="R132" i="21"/>
  <c r="P132" i="21"/>
  <c r="BI129" i="21"/>
  <c r="BH129" i="21"/>
  <c r="BG129" i="21"/>
  <c r="BF129" i="21"/>
  <c r="T129" i="21"/>
  <c r="R129" i="21"/>
  <c r="P129" i="21"/>
  <c r="BI126" i="21"/>
  <c r="BH126" i="21"/>
  <c r="BG126" i="21"/>
  <c r="BF126" i="21"/>
  <c r="T126" i="21"/>
  <c r="R126" i="21"/>
  <c r="P126" i="21"/>
  <c r="BI123" i="21"/>
  <c r="BH123" i="21"/>
  <c r="BG123" i="21"/>
  <c r="BF123" i="21"/>
  <c r="T123" i="21"/>
  <c r="R123" i="21"/>
  <c r="P123" i="21"/>
  <c r="BI120" i="21"/>
  <c r="BH120" i="21"/>
  <c r="BG120" i="21"/>
  <c r="BF120" i="21"/>
  <c r="T120" i="21"/>
  <c r="R120" i="21"/>
  <c r="P120" i="21"/>
  <c r="BI113" i="21"/>
  <c r="BH113" i="21"/>
  <c r="BG113" i="21"/>
  <c r="BF113" i="21"/>
  <c r="T113" i="21"/>
  <c r="R113" i="21"/>
  <c r="P113" i="21"/>
  <c r="BI108" i="21"/>
  <c r="BH108" i="21"/>
  <c r="BG108" i="21"/>
  <c r="BF108" i="21"/>
  <c r="T108" i="21"/>
  <c r="R108" i="21"/>
  <c r="P108" i="21"/>
  <c r="BI104" i="21"/>
  <c r="BH104" i="21"/>
  <c r="BG104" i="21"/>
  <c r="BF104" i="21"/>
  <c r="T104" i="21"/>
  <c r="R104" i="21"/>
  <c r="P104" i="21"/>
  <c r="BI99" i="21"/>
  <c r="BH99" i="21"/>
  <c r="BG99" i="21"/>
  <c r="BF99" i="21"/>
  <c r="T99" i="21"/>
  <c r="R99" i="21"/>
  <c r="P99" i="21"/>
  <c r="BI94" i="21"/>
  <c r="BH94" i="21"/>
  <c r="BG94" i="21"/>
  <c r="BF94" i="21"/>
  <c r="T94" i="21"/>
  <c r="R94" i="21"/>
  <c r="P94" i="21"/>
  <c r="J88" i="21"/>
  <c r="J87" i="21"/>
  <c r="F87" i="21"/>
  <c r="F85" i="21"/>
  <c r="E83" i="21"/>
  <c r="J55" i="21"/>
  <c r="J54" i="21"/>
  <c r="F54" i="21"/>
  <c r="F52" i="21"/>
  <c r="E50" i="21"/>
  <c r="J18" i="21"/>
  <c r="E18" i="21"/>
  <c r="F88" i="21" s="1"/>
  <c r="J17" i="21"/>
  <c r="J12" i="21"/>
  <c r="J52" i="21" s="1"/>
  <c r="E7" i="21"/>
  <c r="E81" i="21" s="1"/>
  <c r="J41" i="20"/>
  <c r="J40" i="20"/>
  <c r="AY77" i="1" s="1"/>
  <c r="J39" i="20"/>
  <c r="AX77" i="1"/>
  <c r="BI126" i="20"/>
  <c r="BH126" i="20"/>
  <c r="BG126" i="20"/>
  <c r="BF126" i="20"/>
  <c r="T126" i="20"/>
  <c r="T125" i="20" s="1"/>
  <c r="R126" i="20"/>
  <c r="R125" i="20"/>
  <c r="P126" i="20"/>
  <c r="P125" i="20" s="1"/>
  <c r="BI123" i="20"/>
  <c r="BH123" i="20"/>
  <c r="BG123" i="20"/>
  <c r="BF123" i="20"/>
  <c r="T123" i="20"/>
  <c r="R123" i="20"/>
  <c r="P123" i="20"/>
  <c r="BI121" i="20"/>
  <c r="BH121" i="20"/>
  <c r="BG121" i="20"/>
  <c r="BF121" i="20"/>
  <c r="T121" i="20"/>
  <c r="R121" i="20"/>
  <c r="P121" i="20"/>
  <c r="BI116" i="20"/>
  <c r="BH116" i="20"/>
  <c r="BG116" i="20"/>
  <c r="BF116" i="20"/>
  <c r="T116" i="20"/>
  <c r="R116" i="20"/>
  <c r="P116" i="20"/>
  <c r="BI112" i="20"/>
  <c r="BH112" i="20"/>
  <c r="BG112" i="20"/>
  <c r="BF112" i="20"/>
  <c r="T112" i="20"/>
  <c r="R112" i="20"/>
  <c r="P112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1" i="20"/>
  <c r="BH101" i="20"/>
  <c r="BG101" i="20"/>
  <c r="BF101" i="20"/>
  <c r="T101" i="20"/>
  <c r="R101" i="20"/>
  <c r="P101" i="20"/>
  <c r="BI98" i="20"/>
  <c r="BH98" i="20"/>
  <c r="BG98" i="20"/>
  <c r="BF98" i="20"/>
  <c r="T98" i="20"/>
  <c r="R98" i="20"/>
  <c r="P98" i="20"/>
  <c r="J91" i="20"/>
  <c r="F91" i="20"/>
  <c r="F89" i="20"/>
  <c r="E87" i="20"/>
  <c r="J62" i="20"/>
  <c r="F62" i="20"/>
  <c r="F60" i="20"/>
  <c r="E58" i="20"/>
  <c r="J28" i="20"/>
  <c r="E28" i="20"/>
  <c r="J63" i="20" s="1"/>
  <c r="J27" i="20"/>
  <c r="J22" i="20"/>
  <c r="E22" i="20"/>
  <c r="F92" i="20" s="1"/>
  <c r="J21" i="20"/>
  <c r="J16" i="20"/>
  <c r="J89" i="20" s="1"/>
  <c r="E7" i="20"/>
  <c r="E81" i="20" s="1"/>
  <c r="J41" i="19"/>
  <c r="J40" i="19"/>
  <c r="AY76" i="1" s="1"/>
  <c r="J39" i="19"/>
  <c r="AX76" i="1"/>
  <c r="BI233" i="19"/>
  <c r="BH233" i="19"/>
  <c r="BG233" i="19"/>
  <c r="BF233" i="19"/>
  <c r="T233" i="19"/>
  <c r="R233" i="19"/>
  <c r="P233" i="19"/>
  <c r="BI229" i="19"/>
  <c r="BH229" i="19"/>
  <c r="BG229" i="19"/>
  <c r="BF229" i="19"/>
  <c r="T229" i="19"/>
  <c r="R229" i="19"/>
  <c r="P229" i="19"/>
  <c r="BI222" i="19"/>
  <c r="BH222" i="19"/>
  <c r="BG222" i="19"/>
  <c r="BF222" i="19"/>
  <c r="T222" i="19"/>
  <c r="R222" i="19"/>
  <c r="P222" i="19"/>
  <c r="BI219" i="19"/>
  <c r="BH219" i="19"/>
  <c r="BG219" i="19"/>
  <c r="BF219" i="19"/>
  <c r="T219" i="19"/>
  <c r="R219" i="19"/>
  <c r="P219" i="19"/>
  <c r="BI216" i="19"/>
  <c r="BH216" i="19"/>
  <c r="BG216" i="19"/>
  <c r="BF216" i="19"/>
  <c r="T216" i="19"/>
  <c r="R216" i="19"/>
  <c r="P216" i="19"/>
  <c r="BI211" i="19"/>
  <c r="BH211" i="19"/>
  <c r="BG211" i="19"/>
  <c r="BF211" i="19"/>
  <c r="T211" i="19"/>
  <c r="R211" i="19"/>
  <c r="P211" i="19"/>
  <c r="BI209" i="19"/>
  <c r="BH209" i="19"/>
  <c r="BG209" i="19"/>
  <c r="BF209" i="19"/>
  <c r="T209" i="19"/>
  <c r="R209" i="19"/>
  <c r="P209" i="19"/>
  <c r="BI206" i="19"/>
  <c r="BH206" i="19"/>
  <c r="BG206" i="19"/>
  <c r="BF206" i="19"/>
  <c r="T206" i="19"/>
  <c r="T205" i="19" s="1"/>
  <c r="R206" i="19"/>
  <c r="R205" i="19"/>
  <c r="P206" i="19"/>
  <c r="P205" i="19" s="1"/>
  <c r="BI202" i="19"/>
  <c r="BH202" i="19"/>
  <c r="BG202" i="19"/>
  <c r="BF202" i="19"/>
  <c r="T202" i="19"/>
  <c r="R202" i="19"/>
  <c r="P202" i="19"/>
  <c r="BI199" i="19"/>
  <c r="BH199" i="19"/>
  <c r="BG199" i="19"/>
  <c r="BF199" i="19"/>
  <c r="T199" i="19"/>
  <c r="R199" i="19"/>
  <c r="P199" i="19"/>
  <c r="BI196" i="19"/>
  <c r="BH196" i="19"/>
  <c r="BG196" i="19"/>
  <c r="BF196" i="19"/>
  <c r="T196" i="19"/>
  <c r="R196" i="19"/>
  <c r="P196" i="19"/>
  <c r="BI193" i="19"/>
  <c r="BH193" i="19"/>
  <c r="BG193" i="19"/>
  <c r="BF193" i="19"/>
  <c r="T193" i="19"/>
  <c r="R193" i="19"/>
  <c r="P193" i="19"/>
  <c r="BI189" i="19"/>
  <c r="BH189" i="19"/>
  <c r="BG189" i="19"/>
  <c r="BF189" i="19"/>
  <c r="T189" i="19"/>
  <c r="R189" i="19"/>
  <c r="P189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78" i="19"/>
  <c r="BH178" i="19"/>
  <c r="BG178" i="19"/>
  <c r="BF178" i="19"/>
  <c r="T178" i="19"/>
  <c r="R178" i="19"/>
  <c r="P178" i="19"/>
  <c r="BI174" i="19"/>
  <c r="BH174" i="19"/>
  <c r="BG174" i="19"/>
  <c r="BF174" i="19"/>
  <c r="T174" i="19"/>
  <c r="R174" i="19"/>
  <c r="P174" i="19"/>
  <c r="BI170" i="19"/>
  <c r="BH170" i="19"/>
  <c r="BG170" i="19"/>
  <c r="BF170" i="19"/>
  <c r="T170" i="19"/>
  <c r="R170" i="19"/>
  <c r="P170" i="19"/>
  <c r="BI166" i="19"/>
  <c r="BH166" i="19"/>
  <c r="BG166" i="19"/>
  <c r="BF166" i="19"/>
  <c r="T166" i="19"/>
  <c r="R166" i="19"/>
  <c r="P166" i="19"/>
  <c r="BI162" i="19"/>
  <c r="BH162" i="19"/>
  <c r="BG162" i="19"/>
  <c r="BF162" i="19"/>
  <c r="T162" i="19"/>
  <c r="R162" i="19"/>
  <c r="P162" i="19"/>
  <c r="BI158" i="19"/>
  <c r="BH158" i="19"/>
  <c r="BG158" i="19"/>
  <c r="BF158" i="19"/>
  <c r="T158" i="19"/>
  <c r="R158" i="19"/>
  <c r="P158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50" i="19"/>
  <c r="BH150" i="19"/>
  <c r="BG150" i="19"/>
  <c r="BF150" i="19"/>
  <c r="T150" i="19"/>
  <c r="R150" i="19"/>
  <c r="P150" i="19"/>
  <c r="BI147" i="19"/>
  <c r="BH147" i="19"/>
  <c r="BG147" i="19"/>
  <c r="BF147" i="19"/>
  <c r="T147" i="19"/>
  <c r="R147" i="19"/>
  <c r="P147" i="19"/>
  <c r="BI145" i="19"/>
  <c r="BH145" i="19"/>
  <c r="BG145" i="19"/>
  <c r="BF145" i="19"/>
  <c r="T145" i="19"/>
  <c r="R145" i="19"/>
  <c r="P145" i="19"/>
  <c r="BI142" i="19"/>
  <c r="BH142" i="19"/>
  <c r="BG142" i="19"/>
  <c r="BF142" i="19"/>
  <c r="T142" i="19"/>
  <c r="R142" i="19"/>
  <c r="P142" i="19"/>
  <c r="BI139" i="19"/>
  <c r="BH139" i="19"/>
  <c r="BG139" i="19"/>
  <c r="BF139" i="19"/>
  <c r="T139" i="19"/>
  <c r="R139" i="19"/>
  <c r="P139" i="19"/>
  <c r="BI136" i="19"/>
  <c r="BH136" i="19"/>
  <c r="BG136" i="19"/>
  <c r="BF136" i="19"/>
  <c r="T136" i="19"/>
  <c r="R136" i="19"/>
  <c r="P136" i="19"/>
  <c r="BI133" i="19"/>
  <c r="BH133" i="19"/>
  <c r="BG133" i="19"/>
  <c r="BF133" i="19"/>
  <c r="T133" i="19"/>
  <c r="R133" i="19"/>
  <c r="P133" i="19"/>
  <c r="BI129" i="19"/>
  <c r="BH129" i="19"/>
  <c r="BG129" i="19"/>
  <c r="BF129" i="19"/>
  <c r="T129" i="19"/>
  <c r="R129" i="19"/>
  <c r="P129" i="19"/>
  <c r="BI127" i="19"/>
  <c r="BH127" i="19"/>
  <c r="BG127" i="19"/>
  <c r="BF127" i="19"/>
  <c r="T127" i="19"/>
  <c r="R127" i="19"/>
  <c r="P127" i="19"/>
  <c r="BI124" i="19"/>
  <c r="BH124" i="19"/>
  <c r="BG124" i="19"/>
  <c r="BF124" i="19"/>
  <c r="T124" i="19"/>
  <c r="R124" i="19"/>
  <c r="P124" i="19"/>
  <c r="BI119" i="19"/>
  <c r="BH119" i="19"/>
  <c r="BG119" i="19"/>
  <c r="BF119" i="19"/>
  <c r="T119" i="19"/>
  <c r="R119" i="19"/>
  <c r="P119" i="19"/>
  <c r="BI115" i="19"/>
  <c r="BH115" i="19"/>
  <c r="BG115" i="19"/>
  <c r="BF115" i="19"/>
  <c r="T115" i="19"/>
  <c r="R115" i="19"/>
  <c r="P115" i="19"/>
  <c r="BI111" i="19"/>
  <c r="BH111" i="19"/>
  <c r="BG111" i="19"/>
  <c r="BF111" i="19"/>
  <c r="T111" i="19"/>
  <c r="R111" i="19"/>
  <c r="P111" i="19"/>
  <c r="BI109" i="19"/>
  <c r="BH109" i="19"/>
  <c r="BG109" i="19"/>
  <c r="BF109" i="19"/>
  <c r="T109" i="19"/>
  <c r="R109" i="19"/>
  <c r="P109" i="19"/>
  <c r="BI106" i="19"/>
  <c r="BH106" i="19"/>
  <c r="BG106" i="19"/>
  <c r="BF106" i="19"/>
  <c r="T106" i="19"/>
  <c r="R106" i="19"/>
  <c r="P106" i="19"/>
  <c r="BI103" i="19"/>
  <c r="BH103" i="19"/>
  <c r="BG103" i="19"/>
  <c r="BF103" i="19"/>
  <c r="T103" i="19"/>
  <c r="R103" i="19"/>
  <c r="P103" i="19"/>
  <c r="J96" i="19"/>
  <c r="F96" i="19"/>
  <c r="F94" i="19"/>
  <c r="E92" i="19"/>
  <c r="J62" i="19"/>
  <c r="F62" i="19"/>
  <c r="F60" i="19"/>
  <c r="E58" i="19"/>
  <c r="J28" i="19"/>
  <c r="E28" i="19"/>
  <c r="J97" i="19" s="1"/>
  <c r="J27" i="19"/>
  <c r="J22" i="19"/>
  <c r="E22" i="19"/>
  <c r="F97" i="19" s="1"/>
  <c r="J21" i="19"/>
  <c r="J16" i="19"/>
  <c r="J60" i="19" s="1"/>
  <c r="E7" i="19"/>
  <c r="E52" i="19"/>
  <c r="J41" i="18"/>
  <c r="J40" i="18"/>
  <c r="AY75" i="1" s="1"/>
  <c r="J39" i="18"/>
  <c r="AX75" i="1"/>
  <c r="BI321" i="18"/>
  <c r="BH321" i="18"/>
  <c r="BG321" i="18"/>
  <c r="BF321" i="18"/>
  <c r="T321" i="18"/>
  <c r="R321" i="18"/>
  <c r="P321" i="18"/>
  <c r="BI317" i="18"/>
  <c r="BH317" i="18"/>
  <c r="BG317" i="18"/>
  <c r="BF317" i="18"/>
  <c r="T317" i="18"/>
  <c r="R317" i="18"/>
  <c r="P317" i="18"/>
  <c r="BI314" i="18"/>
  <c r="BH314" i="18"/>
  <c r="BG314" i="18"/>
  <c r="BF314" i="18"/>
  <c r="T314" i="18"/>
  <c r="R314" i="18"/>
  <c r="P314" i="18"/>
  <c r="BI312" i="18"/>
  <c r="BH312" i="18"/>
  <c r="BG312" i="18"/>
  <c r="BF312" i="18"/>
  <c r="T312" i="18"/>
  <c r="R312" i="18"/>
  <c r="P312" i="18"/>
  <c r="BI304" i="18"/>
  <c r="BH304" i="18"/>
  <c r="BG304" i="18"/>
  <c r="BF304" i="18"/>
  <c r="T304" i="18"/>
  <c r="R304" i="18"/>
  <c r="P304" i="18"/>
  <c r="BI301" i="18"/>
  <c r="BH301" i="18"/>
  <c r="BG301" i="18"/>
  <c r="BF301" i="18"/>
  <c r="T301" i="18"/>
  <c r="R301" i="18"/>
  <c r="P301" i="18"/>
  <c r="BI298" i="18"/>
  <c r="BH298" i="18"/>
  <c r="BG298" i="18"/>
  <c r="BF298" i="18"/>
  <c r="T298" i="18"/>
  <c r="R298" i="18"/>
  <c r="P298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8" i="18"/>
  <c r="BH288" i="18"/>
  <c r="BG288" i="18"/>
  <c r="BF288" i="18"/>
  <c r="T288" i="18"/>
  <c r="R288" i="18"/>
  <c r="P288" i="18"/>
  <c r="BI286" i="18"/>
  <c r="BH286" i="18"/>
  <c r="BG286" i="18"/>
  <c r="BF286" i="18"/>
  <c r="T286" i="18"/>
  <c r="R286" i="18"/>
  <c r="P286" i="18"/>
  <c r="BI282" i="18"/>
  <c r="BH282" i="18"/>
  <c r="BG282" i="18"/>
  <c r="BF282" i="18"/>
  <c r="T282" i="18"/>
  <c r="R282" i="18"/>
  <c r="P282" i="18"/>
  <c r="BI279" i="18"/>
  <c r="BH279" i="18"/>
  <c r="BG279" i="18"/>
  <c r="BF279" i="18"/>
  <c r="T279" i="18"/>
  <c r="R279" i="18"/>
  <c r="P279" i="18"/>
  <c r="BI276" i="18"/>
  <c r="BH276" i="18"/>
  <c r="BG276" i="18"/>
  <c r="BF276" i="18"/>
  <c r="T276" i="18"/>
  <c r="R276" i="18"/>
  <c r="P276" i="18"/>
  <c r="BI273" i="18"/>
  <c r="BH273" i="18"/>
  <c r="BG273" i="18"/>
  <c r="BF273" i="18"/>
  <c r="T273" i="18"/>
  <c r="R273" i="18"/>
  <c r="P273" i="18"/>
  <c r="BI270" i="18"/>
  <c r="BH270" i="18"/>
  <c r="BG270" i="18"/>
  <c r="BF270" i="18"/>
  <c r="T270" i="18"/>
  <c r="R270" i="18"/>
  <c r="P270" i="18"/>
  <c r="BI267" i="18"/>
  <c r="BH267" i="18"/>
  <c r="BG267" i="18"/>
  <c r="BF267" i="18"/>
  <c r="T267" i="18"/>
  <c r="R267" i="18"/>
  <c r="P267" i="18"/>
  <c r="BI265" i="18"/>
  <c r="BH265" i="18"/>
  <c r="BG265" i="18"/>
  <c r="BF265" i="18"/>
  <c r="T265" i="18"/>
  <c r="R265" i="18"/>
  <c r="P265" i="18"/>
  <c r="BI262" i="18"/>
  <c r="BH262" i="18"/>
  <c r="BG262" i="18"/>
  <c r="BF262" i="18"/>
  <c r="T262" i="18"/>
  <c r="R262" i="18"/>
  <c r="P262" i="18"/>
  <c r="BI259" i="18"/>
  <c r="BH259" i="18"/>
  <c r="BG259" i="18"/>
  <c r="BF259" i="18"/>
  <c r="T259" i="18"/>
  <c r="R259" i="18"/>
  <c r="P259" i="18"/>
  <c r="BI256" i="18"/>
  <c r="BH256" i="18"/>
  <c r="BG256" i="18"/>
  <c r="BF256" i="18"/>
  <c r="T256" i="18"/>
  <c r="R256" i="18"/>
  <c r="P256" i="18"/>
  <c r="BI254" i="18"/>
  <c r="BH254" i="18"/>
  <c r="BG254" i="18"/>
  <c r="BF254" i="18"/>
  <c r="T254" i="18"/>
  <c r="R254" i="18"/>
  <c r="P254" i="18"/>
  <c r="BI251" i="18"/>
  <c r="BH251" i="18"/>
  <c r="BG251" i="18"/>
  <c r="BF251" i="18"/>
  <c r="T251" i="18"/>
  <c r="R251" i="18"/>
  <c r="P251" i="18"/>
  <c r="BI248" i="18"/>
  <c r="BH248" i="18"/>
  <c r="BG248" i="18"/>
  <c r="BF248" i="18"/>
  <c r="T248" i="18"/>
  <c r="R248" i="18"/>
  <c r="P248" i="18"/>
  <c r="BI245" i="18"/>
  <c r="BH245" i="18"/>
  <c r="BG245" i="18"/>
  <c r="BF245" i="18"/>
  <c r="T245" i="18"/>
  <c r="R245" i="18"/>
  <c r="P245" i="18"/>
  <c r="BI242" i="18"/>
  <c r="BH242" i="18"/>
  <c r="BG242" i="18"/>
  <c r="BF242" i="18"/>
  <c r="T242" i="18"/>
  <c r="R242" i="18"/>
  <c r="P242" i="18"/>
  <c r="BI239" i="18"/>
  <c r="BH239" i="18"/>
  <c r="BG239" i="18"/>
  <c r="BF239" i="18"/>
  <c r="T239" i="18"/>
  <c r="R239" i="18"/>
  <c r="P239" i="18"/>
  <c r="BI236" i="18"/>
  <c r="BH236" i="18"/>
  <c r="BG236" i="18"/>
  <c r="BF236" i="18"/>
  <c r="T236" i="18"/>
  <c r="R236" i="18"/>
  <c r="P236" i="18"/>
  <c r="BI233" i="18"/>
  <c r="BH233" i="18"/>
  <c r="BG233" i="18"/>
  <c r="BF233" i="18"/>
  <c r="T233" i="18"/>
  <c r="R233" i="18"/>
  <c r="P233" i="18"/>
  <c r="BI230" i="18"/>
  <c r="BH230" i="18"/>
  <c r="BG230" i="18"/>
  <c r="BF230" i="18"/>
  <c r="T230" i="18"/>
  <c r="R230" i="18"/>
  <c r="P230" i="18"/>
  <c r="BI227" i="18"/>
  <c r="BH227" i="18"/>
  <c r="BG227" i="18"/>
  <c r="BF227" i="18"/>
  <c r="T227" i="18"/>
  <c r="R227" i="18"/>
  <c r="P227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R219" i="18"/>
  <c r="P219" i="18"/>
  <c r="BI215" i="18"/>
  <c r="BH215" i="18"/>
  <c r="BG215" i="18"/>
  <c r="BF215" i="18"/>
  <c r="T215" i="18"/>
  <c r="R215" i="18"/>
  <c r="P215" i="18"/>
  <c r="BI211" i="18"/>
  <c r="BH211" i="18"/>
  <c r="BG211" i="18"/>
  <c r="BF211" i="18"/>
  <c r="T211" i="18"/>
  <c r="R211" i="18"/>
  <c r="P211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199" i="18"/>
  <c r="BH199" i="18"/>
  <c r="BG199" i="18"/>
  <c r="BF199" i="18"/>
  <c r="T199" i="18"/>
  <c r="R199" i="18"/>
  <c r="P199" i="18"/>
  <c r="BI195" i="18"/>
  <c r="BH195" i="18"/>
  <c r="BG195" i="18"/>
  <c r="BF195" i="18"/>
  <c r="T195" i="18"/>
  <c r="R195" i="18"/>
  <c r="P195" i="18"/>
  <c r="BI191" i="18"/>
  <c r="BH191" i="18"/>
  <c r="BG191" i="18"/>
  <c r="BF191" i="18"/>
  <c r="T191" i="18"/>
  <c r="R191" i="18"/>
  <c r="P191" i="18"/>
  <c r="BI187" i="18"/>
  <c r="BH187" i="18"/>
  <c r="BG187" i="18"/>
  <c r="BF187" i="18"/>
  <c r="T187" i="18"/>
  <c r="R187" i="18"/>
  <c r="P187" i="18"/>
  <c r="BI183" i="18"/>
  <c r="BH183" i="18"/>
  <c r="BG183" i="18"/>
  <c r="BF183" i="18"/>
  <c r="T183" i="18"/>
  <c r="R183" i="18"/>
  <c r="P183" i="18"/>
  <c r="BI180" i="18"/>
  <c r="BH180" i="18"/>
  <c r="BG180" i="18"/>
  <c r="BF180" i="18"/>
  <c r="T180" i="18"/>
  <c r="R180" i="18"/>
  <c r="P180" i="18"/>
  <c r="BI177" i="18"/>
  <c r="BH177" i="18"/>
  <c r="BG177" i="18"/>
  <c r="BF177" i="18"/>
  <c r="T177" i="18"/>
  <c r="R177" i="18"/>
  <c r="P177" i="18"/>
  <c r="BI174" i="18"/>
  <c r="BH174" i="18"/>
  <c r="BG174" i="18"/>
  <c r="BF174" i="18"/>
  <c r="T174" i="18"/>
  <c r="R174" i="18"/>
  <c r="P174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2" i="18"/>
  <c r="BH162" i="18"/>
  <c r="BG162" i="18"/>
  <c r="BF162" i="18"/>
  <c r="T162" i="18"/>
  <c r="R162" i="18"/>
  <c r="P162" i="18"/>
  <c r="BI159" i="18"/>
  <c r="BH159" i="18"/>
  <c r="BG159" i="18"/>
  <c r="BF159" i="18"/>
  <c r="T159" i="18"/>
  <c r="R159" i="18"/>
  <c r="P159" i="18"/>
  <c r="BI156" i="18"/>
  <c r="BH156" i="18"/>
  <c r="BG156" i="18"/>
  <c r="BF156" i="18"/>
  <c r="T156" i="18"/>
  <c r="R156" i="18"/>
  <c r="P156" i="18"/>
  <c r="BI153" i="18"/>
  <c r="BH153" i="18"/>
  <c r="BG153" i="18"/>
  <c r="BF153" i="18"/>
  <c r="T153" i="18"/>
  <c r="R153" i="18"/>
  <c r="P153" i="18"/>
  <c r="BI150" i="18"/>
  <c r="BH150" i="18"/>
  <c r="BG150" i="18"/>
  <c r="BF150" i="18"/>
  <c r="T150" i="18"/>
  <c r="R150" i="18"/>
  <c r="P150" i="18"/>
  <c r="BI147" i="18"/>
  <c r="BH147" i="18"/>
  <c r="BG147" i="18"/>
  <c r="BF147" i="18"/>
  <c r="T147" i="18"/>
  <c r="R147" i="18"/>
  <c r="P147" i="18"/>
  <c r="BI144" i="18"/>
  <c r="BH144" i="18"/>
  <c r="BG144" i="18"/>
  <c r="BF144" i="18"/>
  <c r="T144" i="18"/>
  <c r="R144" i="18"/>
  <c r="P144" i="18"/>
  <c r="BI141" i="18"/>
  <c r="BH141" i="18"/>
  <c r="BG141" i="18"/>
  <c r="BF141" i="18"/>
  <c r="T141" i="18"/>
  <c r="R141" i="18"/>
  <c r="P141" i="18"/>
  <c r="BI138" i="18"/>
  <c r="BH138" i="18"/>
  <c r="BG138" i="18"/>
  <c r="BF138" i="18"/>
  <c r="T138" i="18"/>
  <c r="R138" i="18"/>
  <c r="P138" i="18"/>
  <c r="BI135" i="18"/>
  <c r="BH135" i="18"/>
  <c r="BG135" i="18"/>
  <c r="BF135" i="18"/>
  <c r="T135" i="18"/>
  <c r="R135" i="18"/>
  <c r="P135" i="18"/>
  <c r="BI132" i="18"/>
  <c r="BH132" i="18"/>
  <c r="BG132" i="18"/>
  <c r="BF132" i="18"/>
  <c r="T132" i="18"/>
  <c r="R132" i="18"/>
  <c r="P132" i="18"/>
  <c r="BI127" i="18"/>
  <c r="BH127" i="18"/>
  <c r="BG127" i="18"/>
  <c r="BF127" i="18"/>
  <c r="T127" i="18"/>
  <c r="R127" i="18"/>
  <c r="P127" i="18"/>
  <c r="BI123" i="18"/>
  <c r="BH123" i="18"/>
  <c r="BG123" i="18"/>
  <c r="BF123" i="18"/>
  <c r="T123" i="18"/>
  <c r="R123" i="18"/>
  <c r="P123" i="18"/>
  <c r="BI119" i="18"/>
  <c r="BH119" i="18"/>
  <c r="BG119" i="18"/>
  <c r="BF119" i="18"/>
  <c r="T119" i="18"/>
  <c r="R119" i="18"/>
  <c r="P119" i="18"/>
  <c r="BI115" i="18"/>
  <c r="BH115" i="18"/>
  <c r="BG115" i="18"/>
  <c r="BF115" i="18"/>
  <c r="T115" i="18"/>
  <c r="R115" i="18"/>
  <c r="P115" i="18"/>
  <c r="BI111" i="18"/>
  <c r="BH111" i="18"/>
  <c r="BG111" i="18"/>
  <c r="BF111" i="18"/>
  <c r="T111" i="18"/>
  <c r="R111" i="18"/>
  <c r="P111" i="18"/>
  <c r="BI109" i="18"/>
  <c r="BH109" i="18"/>
  <c r="BG109" i="18"/>
  <c r="BF109" i="18"/>
  <c r="T109" i="18"/>
  <c r="R109" i="18"/>
  <c r="P109" i="18"/>
  <c r="BI106" i="18"/>
  <c r="BH106" i="18"/>
  <c r="BG106" i="18"/>
  <c r="BF106" i="18"/>
  <c r="T106" i="18"/>
  <c r="R106" i="18"/>
  <c r="P106" i="18"/>
  <c r="BI103" i="18"/>
  <c r="BH103" i="18"/>
  <c r="BG103" i="18"/>
  <c r="BF103" i="18"/>
  <c r="T103" i="18"/>
  <c r="R103" i="18"/>
  <c r="P103" i="18"/>
  <c r="J96" i="18"/>
  <c r="F96" i="18"/>
  <c r="F94" i="18"/>
  <c r="E92" i="18"/>
  <c r="J62" i="18"/>
  <c r="F62" i="18"/>
  <c r="F60" i="18"/>
  <c r="E58" i="18"/>
  <c r="J28" i="18"/>
  <c r="E28" i="18"/>
  <c r="J97" i="18" s="1"/>
  <c r="J27" i="18"/>
  <c r="J22" i="18"/>
  <c r="E22" i="18"/>
  <c r="F63" i="18" s="1"/>
  <c r="J21" i="18"/>
  <c r="J16" i="18"/>
  <c r="J94" i="18" s="1"/>
  <c r="E7" i="18"/>
  <c r="E86" i="18"/>
  <c r="J41" i="17"/>
  <c r="J40" i="17"/>
  <c r="AY74" i="1" s="1"/>
  <c r="J39" i="17"/>
  <c r="AX74" i="1" s="1"/>
  <c r="BI281" i="17"/>
  <c r="BH281" i="17"/>
  <c r="BG281" i="17"/>
  <c r="BF281" i="17"/>
  <c r="T281" i="17"/>
  <c r="R281" i="17"/>
  <c r="P281" i="17"/>
  <c r="BI277" i="17"/>
  <c r="BH277" i="17"/>
  <c r="BG277" i="17"/>
  <c r="BF277" i="17"/>
  <c r="T277" i="17"/>
  <c r="R277" i="17"/>
  <c r="P277" i="17"/>
  <c r="BI274" i="17"/>
  <c r="BH274" i="17"/>
  <c r="BG274" i="17"/>
  <c r="BF274" i="17"/>
  <c r="T274" i="17"/>
  <c r="R274" i="17"/>
  <c r="P274" i="17"/>
  <c r="BI266" i="17"/>
  <c r="BH266" i="17"/>
  <c r="BG266" i="17"/>
  <c r="BF266" i="17"/>
  <c r="T266" i="17"/>
  <c r="R266" i="17"/>
  <c r="P266" i="17"/>
  <c r="BI263" i="17"/>
  <c r="BH263" i="17"/>
  <c r="BG263" i="17"/>
  <c r="BF263" i="17"/>
  <c r="T263" i="17"/>
  <c r="R263" i="17"/>
  <c r="P263" i="17"/>
  <c r="BI260" i="17"/>
  <c r="BH260" i="17"/>
  <c r="BG260" i="17"/>
  <c r="BF260" i="17"/>
  <c r="T260" i="17"/>
  <c r="R260" i="17"/>
  <c r="P260" i="17"/>
  <c r="BI255" i="17"/>
  <c r="BH255" i="17"/>
  <c r="BG255" i="17"/>
  <c r="BF255" i="17"/>
  <c r="T255" i="17"/>
  <c r="R255" i="17"/>
  <c r="P255" i="17"/>
  <c r="BI253" i="17"/>
  <c r="BH253" i="17"/>
  <c r="BG253" i="17"/>
  <c r="BF253" i="17"/>
  <c r="T253" i="17"/>
  <c r="R253" i="17"/>
  <c r="P253" i="17"/>
  <c r="BI250" i="17"/>
  <c r="BH250" i="17"/>
  <c r="BG250" i="17"/>
  <c r="BF250" i="17"/>
  <c r="T250" i="17"/>
  <c r="R250" i="17"/>
  <c r="P250" i="17"/>
  <c r="BI248" i="17"/>
  <c r="BH248" i="17"/>
  <c r="BG248" i="17"/>
  <c r="BF248" i="17"/>
  <c r="T248" i="17"/>
  <c r="R248" i="17"/>
  <c r="P248" i="17"/>
  <c r="BI244" i="17"/>
  <c r="BH244" i="17"/>
  <c r="BG244" i="17"/>
  <c r="BF244" i="17"/>
  <c r="T244" i="17"/>
  <c r="R244" i="17"/>
  <c r="P244" i="17"/>
  <c r="BI241" i="17"/>
  <c r="BH241" i="17"/>
  <c r="BG241" i="17"/>
  <c r="BF241" i="17"/>
  <c r="T241" i="17"/>
  <c r="R241" i="17"/>
  <c r="P241" i="17"/>
  <c r="BI239" i="17"/>
  <c r="BH239" i="17"/>
  <c r="BG239" i="17"/>
  <c r="BF239" i="17"/>
  <c r="T239" i="17"/>
  <c r="R239" i="17"/>
  <c r="P239" i="17"/>
  <c r="BI236" i="17"/>
  <c r="BH236" i="17"/>
  <c r="BG236" i="17"/>
  <c r="BF236" i="17"/>
  <c r="T236" i="17"/>
  <c r="R236" i="17"/>
  <c r="P236" i="17"/>
  <c r="BI233" i="17"/>
  <c r="BH233" i="17"/>
  <c r="BG233" i="17"/>
  <c r="BF233" i="17"/>
  <c r="T233" i="17"/>
  <c r="R233" i="17"/>
  <c r="P233" i="17"/>
  <c r="BI226" i="17"/>
  <c r="BH226" i="17"/>
  <c r="BG226" i="17"/>
  <c r="BF226" i="17"/>
  <c r="T226" i="17"/>
  <c r="R226" i="17"/>
  <c r="P226" i="17"/>
  <c r="BI223" i="17"/>
  <c r="BH223" i="17"/>
  <c r="BG223" i="17"/>
  <c r="BF223" i="17"/>
  <c r="T223" i="17"/>
  <c r="R223" i="17"/>
  <c r="P223" i="17"/>
  <c r="BI220" i="17"/>
  <c r="BH220" i="17"/>
  <c r="BG220" i="17"/>
  <c r="BF220" i="17"/>
  <c r="T220" i="17"/>
  <c r="R220" i="17"/>
  <c r="P220" i="17"/>
  <c r="BI217" i="17"/>
  <c r="BH217" i="17"/>
  <c r="BG217" i="17"/>
  <c r="BF217" i="17"/>
  <c r="T217" i="17"/>
  <c r="R217" i="17"/>
  <c r="P217" i="17"/>
  <c r="BI214" i="17"/>
  <c r="BH214" i="17"/>
  <c r="BG214" i="17"/>
  <c r="BF214" i="17"/>
  <c r="T214" i="17"/>
  <c r="R214" i="17"/>
  <c r="P214" i="17"/>
  <c r="BI211" i="17"/>
  <c r="BH211" i="17"/>
  <c r="BG211" i="17"/>
  <c r="BF211" i="17"/>
  <c r="T211" i="17"/>
  <c r="R211" i="17"/>
  <c r="P211" i="17"/>
  <c r="BI208" i="17"/>
  <c r="BH208" i="17"/>
  <c r="BG208" i="17"/>
  <c r="BF208" i="17"/>
  <c r="T208" i="17"/>
  <c r="R208" i="17"/>
  <c r="P208" i="17"/>
  <c r="BI205" i="17"/>
  <c r="BH205" i="17"/>
  <c r="BG205" i="17"/>
  <c r="BF205" i="17"/>
  <c r="T205" i="17"/>
  <c r="R205" i="17"/>
  <c r="P205" i="17"/>
  <c r="BI202" i="17"/>
  <c r="BH202" i="17"/>
  <c r="BG202" i="17"/>
  <c r="BF202" i="17"/>
  <c r="T202" i="17"/>
  <c r="R202" i="17"/>
  <c r="P202" i="17"/>
  <c r="BI199" i="17"/>
  <c r="BH199" i="17"/>
  <c r="BG199" i="17"/>
  <c r="BF199" i="17"/>
  <c r="T199" i="17"/>
  <c r="R199" i="17"/>
  <c r="P199" i="17"/>
  <c r="BI196" i="17"/>
  <c r="BH196" i="17"/>
  <c r="BG196" i="17"/>
  <c r="BF196" i="17"/>
  <c r="T196" i="17"/>
  <c r="R196" i="17"/>
  <c r="P196" i="17"/>
  <c r="BI193" i="17"/>
  <c r="BH193" i="17"/>
  <c r="BG193" i="17"/>
  <c r="BF193" i="17"/>
  <c r="T193" i="17"/>
  <c r="R193" i="17"/>
  <c r="P193" i="17"/>
  <c r="BI189" i="17"/>
  <c r="BH189" i="17"/>
  <c r="BG189" i="17"/>
  <c r="BF189" i="17"/>
  <c r="T189" i="17"/>
  <c r="R189" i="17"/>
  <c r="P189" i="17"/>
  <c r="BI185" i="17"/>
  <c r="BH185" i="17"/>
  <c r="BG185" i="17"/>
  <c r="BF185" i="17"/>
  <c r="T185" i="17"/>
  <c r="R185" i="17"/>
  <c r="P185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73" i="17"/>
  <c r="BH173" i="17"/>
  <c r="BG173" i="17"/>
  <c r="BF173" i="17"/>
  <c r="T173" i="17"/>
  <c r="R173" i="17"/>
  <c r="P173" i="17"/>
  <c r="BI169" i="17"/>
  <c r="BH169" i="17"/>
  <c r="BG169" i="17"/>
  <c r="BF169" i="17"/>
  <c r="T169" i="17"/>
  <c r="R169" i="17"/>
  <c r="P169" i="17"/>
  <c r="BI165" i="17"/>
  <c r="BH165" i="17"/>
  <c r="BG165" i="17"/>
  <c r="BF165" i="17"/>
  <c r="T165" i="17"/>
  <c r="R165" i="17"/>
  <c r="P165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48" i="17"/>
  <c r="BH148" i="17"/>
  <c r="BG148" i="17"/>
  <c r="BF148" i="17"/>
  <c r="T148" i="17"/>
  <c r="R148" i="17"/>
  <c r="P148" i="17"/>
  <c r="BI145" i="17"/>
  <c r="BH145" i="17"/>
  <c r="BG145" i="17"/>
  <c r="BF145" i="17"/>
  <c r="T145" i="17"/>
  <c r="R145" i="17"/>
  <c r="P145" i="17"/>
  <c r="BI142" i="17"/>
  <c r="BH142" i="17"/>
  <c r="BG142" i="17"/>
  <c r="BF142" i="17"/>
  <c r="T142" i="17"/>
  <c r="R142" i="17"/>
  <c r="P142" i="17"/>
  <c r="BI139" i="17"/>
  <c r="BH139" i="17"/>
  <c r="BG139" i="17"/>
  <c r="BF139" i="17"/>
  <c r="T139" i="17"/>
  <c r="R139" i="17"/>
  <c r="P139" i="17"/>
  <c r="BI136" i="17"/>
  <c r="BH136" i="17"/>
  <c r="BG136" i="17"/>
  <c r="BF136" i="17"/>
  <c r="T136" i="17"/>
  <c r="R136" i="17"/>
  <c r="P136" i="17"/>
  <c r="BI132" i="17"/>
  <c r="BH132" i="17"/>
  <c r="BG132" i="17"/>
  <c r="BF132" i="17"/>
  <c r="T132" i="17"/>
  <c r="R132" i="17"/>
  <c r="P132" i="17"/>
  <c r="BI127" i="17"/>
  <c r="BH127" i="17"/>
  <c r="BG127" i="17"/>
  <c r="BF127" i="17"/>
  <c r="T127" i="17"/>
  <c r="R127" i="17"/>
  <c r="P127" i="17"/>
  <c r="BI123" i="17"/>
  <c r="BH123" i="17"/>
  <c r="BG123" i="17"/>
  <c r="BF123" i="17"/>
  <c r="T123" i="17"/>
  <c r="R123" i="17"/>
  <c r="P123" i="17"/>
  <c r="BI119" i="17"/>
  <c r="BH119" i="17"/>
  <c r="BG119" i="17"/>
  <c r="BF119" i="17"/>
  <c r="T119" i="17"/>
  <c r="R119" i="17"/>
  <c r="P119" i="17"/>
  <c r="BI115" i="17"/>
  <c r="BH115" i="17"/>
  <c r="BG115" i="17"/>
  <c r="BF115" i="17"/>
  <c r="T115" i="17"/>
  <c r="R115" i="17"/>
  <c r="P115" i="17"/>
  <c r="BI111" i="17"/>
  <c r="BH111" i="17"/>
  <c r="BG111" i="17"/>
  <c r="BF111" i="17"/>
  <c r="T111" i="17"/>
  <c r="R111" i="17"/>
  <c r="P111" i="17"/>
  <c r="BI109" i="17"/>
  <c r="BH109" i="17"/>
  <c r="BG109" i="17"/>
  <c r="BF109" i="17"/>
  <c r="T109" i="17"/>
  <c r="R109" i="17"/>
  <c r="P109" i="17"/>
  <c r="BI106" i="17"/>
  <c r="BH106" i="17"/>
  <c r="BG106" i="17"/>
  <c r="BF106" i="17"/>
  <c r="T106" i="17"/>
  <c r="R106" i="17"/>
  <c r="P106" i="17"/>
  <c r="BI103" i="17"/>
  <c r="BH103" i="17"/>
  <c r="BG103" i="17"/>
  <c r="BF103" i="17"/>
  <c r="T103" i="17"/>
  <c r="R103" i="17"/>
  <c r="P103" i="17"/>
  <c r="J96" i="17"/>
  <c r="F96" i="17"/>
  <c r="F94" i="17"/>
  <c r="E92" i="17"/>
  <c r="J62" i="17"/>
  <c r="F62" i="17"/>
  <c r="F60" i="17"/>
  <c r="E58" i="17"/>
  <c r="J28" i="17"/>
  <c r="E28" i="17"/>
  <c r="J97" i="17"/>
  <c r="J27" i="17"/>
  <c r="J22" i="17"/>
  <c r="E22" i="17"/>
  <c r="F97" i="17"/>
  <c r="J21" i="17"/>
  <c r="J16" i="17"/>
  <c r="J60" i="17" s="1"/>
  <c r="E7" i="17"/>
  <c r="E86" i="17" s="1"/>
  <c r="J41" i="16"/>
  <c r="J40" i="16"/>
  <c r="AY73" i="1"/>
  <c r="J39" i="16"/>
  <c r="AX73" i="1" s="1"/>
  <c r="BI327" i="16"/>
  <c r="BH327" i="16"/>
  <c r="BG327" i="16"/>
  <c r="BF327" i="16"/>
  <c r="T327" i="16"/>
  <c r="R327" i="16"/>
  <c r="P327" i="16"/>
  <c r="BI323" i="16"/>
  <c r="BH323" i="16"/>
  <c r="BG323" i="16"/>
  <c r="BF323" i="16"/>
  <c r="T323" i="16"/>
  <c r="R323" i="16"/>
  <c r="P323" i="16"/>
  <c r="BI320" i="16"/>
  <c r="BH320" i="16"/>
  <c r="BG320" i="16"/>
  <c r="BF320" i="16"/>
  <c r="T320" i="16"/>
  <c r="R320" i="16"/>
  <c r="P320" i="16"/>
  <c r="BI312" i="16"/>
  <c r="BH312" i="16"/>
  <c r="BG312" i="16"/>
  <c r="BF312" i="16"/>
  <c r="T312" i="16"/>
  <c r="R312" i="16"/>
  <c r="P312" i="16"/>
  <c r="BI309" i="16"/>
  <c r="BH309" i="16"/>
  <c r="BG309" i="16"/>
  <c r="BF309" i="16"/>
  <c r="T309" i="16"/>
  <c r="R309" i="16"/>
  <c r="P309" i="16"/>
  <c r="BI306" i="16"/>
  <c r="BH306" i="16"/>
  <c r="BG306" i="16"/>
  <c r="BF306" i="16"/>
  <c r="T306" i="16"/>
  <c r="R306" i="16"/>
  <c r="P306" i="16"/>
  <c r="BI301" i="16"/>
  <c r="BH301" i="16"/>
  <c r="BG301" i="16"/>
  <c r="BF301" i="16"/>
  <c r="T301" i="16"/>
  <c r="R301" i="16"/>
  <c r="P301" i="16"/>
  <c r="BI299" i="16"/>
  <c r="BH299" i="16"/>
  <c r="BG299" i="16"/>
  <c r="BF299" i="16"/>
  <c r="T299" i="16"/>
  <c r="R299" i="16"/>
  <c r="P299" i="16"/>
  <c r="BI296" i="16"/>
  <c r="BH296" i="16"/>
  <c r="BG296" i="16"/>
  <c r="BF296" i="16"/>
  <c r="T296" i="16"/>
  <c r="R296" i="16"/>
  <c r="P296" i="16"/>
  <c r="BI294" i="16"/>
  <c r="BH294" i="16"/>
  <c r="BG294" i="16"/>
  <c r="BF294" i="16"/>
  <c r="T294" i="16"/>
  <c r="R294" i="16"/>
  <c r="P294" i="16"/>
  <c r="BI292" i="16"/>
  <c r="BH292" i="16"/>
  <c r="BG292" i="16"/>
  <c r="BF292" i="16"/>
  <c r="T292" i="16"/>
  <c r="R292" i="16"/>
  <c r="P292" i="16"/>
  <c r="BI288" i="16"/>
  <c r="BH288" i="16"/>
  <c r="BG288" i="16"/>
  <c r="BF288" i="16"/>
  <c r="T288" i="16"/>
  <c r="R288" i="16"/>
  <c r="P288" i="16"/>
  <c r="BI285" i="16"/>
  <c r="BH285" i="16"/>
  <c r="BG285" i="16"/>
  <c r="BF285" i="16"/>
  <c r="T285" i="16"/>
  <c r="R285" i="16"/>
  <c r="P285" i="16"/>
  <c r="BI282" i="16"/>
  <c r="BH282" i="16"/>
  <c r="BG282" i="16"/>
  <c r="BF282" i="16"/>
  <c r="T282" i="16"/>
  <c r="R282" i="16"/>
  <c r="P282" i="16"/>
  <c r="BI279" i="16"/>
  <c r="BH279" i="16"/>
  <c r="BG279" i="16"/>
  <c r="BF279" i="16"/>
  <c r="T279" i="16"/>
  <c r="R279" i="16"/>
  <c r="P279" i="16"/>
  <c r="BI277" i="16"/>
  <c r="BH277" i="16"/>
  <c r="BG277" i="16"/>
  <c r="BF277" i="16"/>
  <c r="T277" i="16"/>
  <c r="R277" i="16"/>
  <c r="P277" i="16"/>
  <c r="BI274" i="16"/>
  <c r="BH274" i="16"/>
  <c r="BG274" i="16"/>
  <c r="BF274" i="16"/>
  <c r="T274" i="16"/>
  <c r="R274" i="16"/>
  <c r="P274" i="16"/>
  <c r="BI271" i="16"/>
  <c r="BH271" i="16"/>
  <c r="BG271" i="16"/>
  <c r="BF271" i="16"/>
  <c r="T271" i="16"/>
  <c r="R271" i="16"/>
  <c r="P271" i="16"/>
  <c r="BI268" i="16"/>
  <c r="BH268" i="16"/>
  <c r="BG268" i="16"/>
  <c r="BF268" i="16"/>
  <c r="T268" i="16"/>
  <c r="R268" i="16"/>
  <c r="P268" i="16"/>
  <c r="BI265" i="16"/>
  <c r="BH265" i="16"/>
  <c r="BG265" i="16"/>
  <c r="BF265" i="16"/>
  <c r="T265" i="16"/>
  <c r="R265" i="16"/>
  <c r="P265" i="16"/>
  <c r="BI262" i="16"/>
  <c r="BH262" i="16"/>
  <c r="BG262" i="16"/>
  <c r="BF262" i="16"/>
  <c r="T262" i="16"/>
  <c r="R262" i="16"/>
  <c r="P262" i="16"/>
  <c r="BI259" i="16"/>
  <c r="BH259" i="16"/>
  <c r="BG259" i="16"/>
  <c r="BF259" i="16"/>
  <c r="T259" i="16"/>
  <c r="R259" i="16"/>
  <c r="P259" i="16"/>
  <c r="BI252" i="16"/>
  <c r="BH252" i="16"/>
  <c r="BG252" i="16"/>
  <c r="BF252" i="16"/>
  <c r="T252" i="16"/>
  <c r="R252" i="16"/>
  <c r="P252" i="16"/>
  <c r="BI249" i="16"/>
  <c r="BH249" i="16"/>
  <c r="BG249" i="16"/>
  <c r="BF249" i="16"/>
  <c r="T249" i="16"/>
  <c r="R249" i="16"/>
  <c r="P249" i="16"/>
  <c r="BI246" i="16"/>
  <c r="BH246" i="16"/>
  <c r="BG246" i="16"/>
  <c r="BF246" i="16"/>
  <c r="T246" i="16"/>
  <c r="R246" i="16"/>
  <c r="P246" i="16"/>
  <c r="BI243" i="16"/>
  <c r="BH243" i="16"/>
  <c r="BG243" i="16"/>
  <c r="BF243" i="16"/>
  <c r="T243" i="16"/>
  <c r="R243" i="16"/>
  <c r="P243" i="16"/>
  <c r="BI240" i="16"/>
  <c r="BH240" i="16"/>
  <c r="BG240" i="16"/>
  <c r="BF240" i="16"/>
  <c r="T240" i="16"/>
  <c r="R240" i="16"/>
  <c r="P240" i="16"/>
  <c r="BI237" i="16"/>
  <c r="BH237" i="16"/>
  <c r="BG237" i="16"/>
  <c r="BF237" i="16"/>
  <c r="T237" i="16"/>
  <c r="R237" i="16"/>
  <c r="P237" i="16"/>
  <c r="BI234" i="16"/>
  <c r="BH234" i="16"/>
  <c r="BG234" i="16"/>
  <c r="BF234" i="16"/>
  <c r="T234" i="16"/>
  <c r="R234" i="16"/>
  <c r="P234" i="16"/>
  <c r="BI231" i="16"/>
  <c r="BH231" i="16"/>
  <c r="BG231" i="16"/>
  <c r="BF231" i="16"/>
  <c r="T231" i="16"/>
  <c r="R231" i="16"/>
  <c r="P231" i="16"/>
  <c r="BI228" i="16"/>
  <c r="BH228" i="16"/>
  <c r="BG228" i="16"/>
  <c r="BF228" i="16"/>
  <c r="T228" i="16"/>
  <c r="R228" i="16"/>
  <c r="P228" i="16"/>
  <c r="BI225" i="16"/>
  <c r="BH225" i="16"/>
  <c r="BG225" i="16"/>
  <c r="BF225" i="16"/>
  <c r="T225" i="16"/>
  <c r="R225" i="16"/>
  <c r="P225" i="16"/>
  <c r="BI222" i="16"/>
  <c r="BH222" i="16"/>
  <c r="BG222" i="16"/>
  <c r="BF222" i="16"/>
  <c r="T222" i="16"/>
  <c r="R222" i="16"/>
  <c r="P222" i="16"/>
  <c r="BI219" i="16"/>
  <c r="BH219" i="16"/>
  <c r="BG219" i="16"/>
  <c r="BF219" i="16"/>
  <c r="T219" i="16"/>
  <c r="R219" i="16"/>
  <c r="P219" i="16"/>
  <c r="BI216" i="16"/>
  <c r="BH216" i="16"/>
  <c r="BG216" i="16"/>
  <c r="BF216" i="16"/>
  <c r="T216" i="16"/>
  <c r="R216" i="16"/>
  <c r="P216" i="16"/>
  <c r="BI212" i="16"/>
  <c r="BH212" i="16"/>
  <c r="BG212" i="16"/>
  <c r="BF212" i="16"/>
  <c r="T212" i="16"/>
  <c r="R212" i="16"/>
  <c r="P212" i="16"/>
  <c r="BI208" i="16"/>
  <c r="BH208" i="16"/>
  <c r="BG208" i="16"/>
  <c r="BF208" i="16"/>
  <c r="T208" i="16"/>
  <c r="R208" i="16"/>
  <c r="P208" i="16"/>
  <c r="BI204" i="16"/>
  <c r="BH204" i="16"/>
  <c r="BG204" i="16"/>
  <c r="BF204" i="16"/>
  <c r="T204" i="16"/>
  <c r="R204" i="16"/>
  <c r="P204" i="16"/>
  <c r="BI200" i="16"/>
  <c r="BH200" i="16"/>
  <c r="BG200" i="16"/>
  <c r="BF200" i="16"/>
  <c r="T200" i="16"/>
  <c r="R200" i="16"/>
  <c r="P200" i="16"/>
  <c r="BI196" i="16"/>
  <c r="BH196" i="16"/>
  <c r="BG196" i="16"/>
  <c r="BF196" i="16"/>
  <c r="T196" i="16"/>
  <c r="R196" i="16"/>
  <c r="P196" i="16"/>
  <c r="BI192" i="16"/>
  <c r="BH192" i="16"/>
  <c r="BG192" i="16"/>
  <c r="BF192" i="16"/>
  <c r="T192" i="16"/>
  <c r="R192" i="16"/>
  <c r="P192" i="16"/>
  <c r="BI188" i="16"/>
  <c r="BH188" i="16"/>
  <c r="BG188" i="16"/>
  <c r="BF188" i="16"/>
  <c r="T188" i="16"/>
  <c r="R188" i="16"/>
  <c r="P188" i="16"/>
  <c r="BI184" i="16"/>
  <c r="BH184" i="16"/>
  <c r="BG184" i="16"/>
  <c r="BF184" i="16"/>
  <c r="T184" i="16"/>
  <c r="R184" i="16"/>
  <c r="P184" i="16"/>
  <c r="BI180" i="16"/>
  <c r="BH180" i="16"/>
  <c r="BG180" i="16"/>
  <c r="BF180" i="16"/>
  <c r="T180" i="16"/>
  <c r="R180" i="16"/>
  <c r="P180" i="16"/>
  <c r="BI176" i="16"/>
  <c r="BH176" i="16"/>
  <c r="BG176" i="16"/>
  <c r="BF176" i="16"/>
  <c r="T176" i="16"/>
  <c r="R176" i="16"/>
  <c r="P176" i="16"/>
  <c r="BI172" i="16"/>
  <c r="BH172" i="16"/>
  <c r="BG172" i="16"/>
  <c r="BF172" i="16"/>
  <c r="T172" i="16"/>
  <c r="R172" i="16"/>
  <c r="P172" i="16"/>
  <c r="BI168" i="16"/>
  <c r="BH168" i="16"/>
  <c r="BG168" i="16"/>
  <c r="BF168" i="16"/>
  <c r="T168" i="16"/>
  <c r="R168" i="16"/>
  <c r="P168" i="16"/>
  <c r="BI165" i="16"/>
  <c r="BH165" i="16"/>
  <c r="BG165" i="16"/>
  <c r="BF165" i="16"/>
  <c r="T165" i="16"/>
  <c r="R165" i="16"/>
  <c r="P165" i="16"/>
  <c r="BI162" i="16"/>
  <c r="BH162" i="16"/>
  <c r="BG162" i="16"/>
  <c r="BF162" i="16"/>
  <c r="T162" i="16"/>
  <c r="R162" i="16"/>
  <c r="P162" i="16"/>
  <c r="BI159" i="16"/>
  <c r="BH159" i="16"/>
  <c r="BG159" i="16"/>
  <c r="BF159" i="16"/>
  <c r="T159" i="16"/>
  <c r="R159" i="16"/>
  <c r="P159" i="16"/>
  <c r="BI156" i="16"/>
  <c r="BH156" i="16"/>
  <c r="BG156" i="16"/>
  <c r="BF156" i="16"/>
  <c r="T156" i="16"/>
  <c r="R156" i="16"/>
  <c r="P156" i="16"/>
  <c r="BI153" i="16"/>
  <c r="BH153" i="16"/>
  <c r="BG153" i="16"/>
  <c r="BF153" i="16"/>
  <c r="T153" i="16"/>
  <c r="R153" i="16"/>
  <c r="P153" i="16"/>
  <c r="BI149" i="16"/>
  <c r="BH149" i="16"/>
  <c r="BG149" i="16"/>
  <c r="BF149" i="16"/>
  <c r="T149" i="16"/>
  <c r="R149" i="16"/>
  <c r="P149" i="16"/>
  <c r="BI144" i="16"/>
  <c r="BH144" i="16"/>
  <c r="BG144" i="16"/>
  <c r="BF144" i="16"/>
  <c r="T144" i="16"/>
  <c r="R144" i="16"/>
  <c r="P144" i="16"/>
  <c r="BI140" i="16"/>
  <c r="BH140" i="16"/>
  <c r="BG140" i="16"/>
  <c r="BF140" i="16"/>
  <c r="T140" i="16"/>
  <c r="R140" i="16"/>
  <c r="P140" i="16"/>
  <c r="BI136" i="16"/>
  <c r="BH136" i="16"/>
  <c r="BG136" i="16"/>
  <c r="BF136" i="16"/>
  <c r="T136" i="16"/>
  <c r="R136" i="16"/>
  <c r="P136" i="16"/>
  <c r="BI132" i="16"/>
  <c r="BH132" i="16"/>
  <c r="BG132" i="16"/>
  <c r="BF132" i="16"/>
  <c r="T132" i="16"/>
  <c r="R132" i="16"/>
  <c r="P132" i="16"/>
  <c r="BI128" i="16"/>
  <c r="BH128" i="16"/>
  <c r="BG128" i="16"/>
  <c r="BF128" i="16"/>
  <c r="T128" i="16"/>
  <c r="R128" i="16"/>
  <c r="P128" i="16"/>
  <c r="BI124" i="16"/>
  <c r="BH124" i="16"/>
  <c r="BG124" i="16"/>
  <c r="BF124" i="16"/>
  <c r="T124" i="16"/>
  <c r="R124" i="16"/>
  <c r="P124" i="16"/>
  <c r="BI120" i="16"/>
  <c r="BH120" i="16"/>
  <c r="BG120" i="16"/>
  <c r="BF120" i="16"/>
  <c r="T120" i="16"/>
  <c r="R120" i="16"/>
  <c r="P120" i="16"/>
  <c r="BI116" i="16"/>
  <c r="BH116" i="16"/>
  <c r="BG116" i="16"/>
  <c r="BF116" i="16"/>
  <c r="T116" i="16"/>
  <c r="R116" i="16"/>
  <c r="P116" i="16"/>
  <c r="BI112" i="16"/>
  <c r="BH112" i="16"/>
  <c r="BG112" i="16"/>
  <c r="BF112" i="16"/>
  <c r="T112" i="16"/>
  <c r="R112" i="16"/>
  <c r="P112" i="16"/>
  <c r="BI109" i="16"/>
  <c r="BH109" i="16"/>
  <c r="BG109" i="16"/>
  <c r="BF109" i="16"/>
  <c r="T109" i="16"/>
  <c r="R109" i="16"/>
  <c r="P109" i="16"/>
  <c r="BI106" i="16"/>
  <c r="BH106" i="16"/>
  <c r="BG106" i="16"/>
  <c r="BF106" i="16"/>
  <c r="T106" i="16"/>
  <c r="R106" i="16"/>
  <c r="P106" i="16"/>
  <c r="BI103" i="16"/>
  <c r="BH103" i="16"/>
  <c r="BG103" i="16"/>
  <c r="BF103" i="16"/>
  <c r="T103" i="16"/>
  <c r="R103" i="16"/>
  <c r="P103" i="16"/>
  <c r="J96" i="16"/>
  <c r="F96" i="16"/>
  <c r="F94" i="16"/>
  <c r="E92" i="16"/>
  <c r="J62" i="16"/>
  <c r="F62" i="16"/>
  <c r="F60" i="16"/>
  <c r="E58" i="16"/>
  <c r="J28" i="16"/>
  <c r="E28" i="16"/>
  <c r="J63" i="16" s="1"/>
  <c r="J27" i="16"/>
  <c r="J22" i="16"/>
  <c r="E22" i="16"/>
  <c r="F97" i="16" s="1"/>
  <c r="J21" i="16"/>
  <c r="J16" i="16"/>
  <c r="J94" i="16" s="1"/>
  <c r="E7" i="16"/>
  <c r="E52" i="16"/>
  <c r="J39" i="15"/>
  <c r="J38" i="15"/>
  <c r="AY71" i="1"/>
  <c r="J37" i="15"/>
  <c r="AX71" i="1"/>
  <c r="BI226" i="15"/>
  <c r="BH226" i="15"/>
  <c r="BG226" i="15"/>
  <c r="BF226" i="15"/>
  <c r="T226" i="15"/>
  <c r="R226" i="15"/>
  <c r="P226" i="15"/>
  <c r="BI224" i="15"/>
  <c r="BH224" i="15"/>
  <c r="BG224" i="15"/>
  <c r="BF224" i="15"/>
  <c r="T224" i="15"/>
  <c r="R224" i="15"/>
  <c r="P224" i="15"/>
  <c r="BI222" i="15"/>
  <c r="BH222" i="15"/>
  <c r="BG222" i="15"/>
  <c r="BF222" i="15"/>
  <c r="T222" i="15"/>
  <c r="R222" i="15"/>
  <c r="P222" i="15"/>
  <c r="BI220" i="15"/>
  <c r="BH220" i="15"/>
  <c r="BG220" i="15"/>
  <c r="BF220" i="15"/>
  <c r="T220" i="15"/>
  <c r="R220" i="15"/>
  <c r="P220" i="15"/>
  <c r="BI218" i="15"/>
  <c r="BH218" i="15"/>
  <c r="BG218" i="15"/>
  <c r="BF218" i="15"/>
  <c r="T218" i="15"/>
  <c r="R218" i="15"/>
  <c r="P218" i="15"/>
  <c r="BI216" i="15"/>
  <c r="BH216" i="15"/>
  <c r="BG216" i="15"/>
  <c r="BF216" i="15"/>
  <c r="T216" i="15"/>
  <c r="R216" i="15"/>
  <c r="P216" i="15"/>
  <c r="BI214" i="15"/>
  <c r="BH214" i="15"/>
  <c r="BG214" i="15"/>
  <c r="BF214" i="15"/>
  <c r="T214" i="15"/>
  <c r="R214" i="15"/>
  <c r="P214" i="15"/>
  <c r="BI212" i="15"/>
  <c r="BH212" i="15"/>
  <c r="BG212" i="15"/>
  <c r="BF212" i="15"/>
  <c r="T212" i="15"/>
  <c r="R212" i="15"/>
  <c r="P212" i="15"/>
  <c r="BI210" i="15"/>
  <c r="BH210" i="15"/>
  <c r="BG210" i="15"/>
  <c r="BF210" i="15"/>
  <c r="T210" i="15"/>
  <c r="R210" i="15"/>
  <c r="P210" i="15"/>
  <c r="BI208" i="15"/>
  <c r="BH208" i="15"/>
  <c r="BG208" i="15"/>
  <c r="BF208" i="15"/>
  <c r="T208" i="15"/>
  <c r="R208" i="15"/>
  <c r="P208" i="15"/>
  <c r="BI206" i="15"/>
  <c r="BH206" i="15"/>
  <c r="BG206" i="15"/>
  <c r="BF206" i="15"/>
  <c r="T206" i="15"/>
  <c r="R206" i="15"/>
  <c r="P206" i="15"/>
  <c r="BI204" i="15"/>
  <c r="BH204" i="15"/>
  <c r="BG204" i="15"/>
  <c r="BF204" i="15"/>
  <c r="T204" i="15"/>
  <c r="R204" i="15"/>
  <c r="P204" i="15"/>
  <c r="BI202" i="15"/>
  <c r="BH202" i="15"/>
  <c r="BG202" i="15"/>
  <c r="BF202" i="15"/>
  <c r="T202" i="15"/>
  <c r="R202" i="15"/>
  <c r="P202" i="15"/>
  <c r="BI200" i="15"/>
  <c r="BH200" i="15"/>
  <c r="BG200" i="15"/>
  <c r="BF200" i="15"/>
  <c r="T200" i="15"/>
  <c r="R200" i="15"/>
  <c r="P200" i="15"/>
  <c r="BI198" i="15"/>
  <c r="BH198" i="15"/>
  <c r="BG198" i="15"/>
  <c r="BF198" i="15"/>
  <c r="T198" i="15"/>
  <c r="R198" i="15"/>
  <c r="P198" i="15"/>
  <c r="BI196" i="15"/>
  <c r="BH196" i="15"/>
  <c r="BG196" i="15"/>
  <c r="BF196" i="15"/>
  <c r="T196" i="15"/>
  <c r="R196" i="15"/>
  <c r="P196" i="15"/>
  <c r="BI194" i="15"/>
  <c r="BH194" i="15"/>
  <c r="BG194" i="15"/>
  <c r="BF194" i="15"/>
  <c r="T194" i="15"/>
  <c r="R194" i="15"/>
  <c r="P194" i="15"/>
  <c r="BI192" i="15"/>
  <c r="BH192" i="15"/>
  <c r="BG192" i="15"/>
  <c r="BF192" i="15"/>
  <c r="T192" i="15"/>
  <c r="R192" i="15"/>
  <c r="P192" i="15"/>
  <c r="BI190" i="15"/>
  <c r="BH190" i="15"/>
  <c r="BG190" i="15"/>
  <c r="BF190" i="15"/>
  <c r="T190" i="15"/>
  <c r="R190" i="15"/>
  <c r="P190" i="15"/>
  <c r="BI188" i="15"/>
  <c r="BH188" i="15"/>
  <c r="BG188" i="15"/>
  <c r="BF188" i="15"/>
  <c r="T188" i="15"/>
  <c r="R188" i="15"/>
  <c r="P188" i="15"/>
  <c r="BI186" i="15"/>
  <c r="BH186" i="15"/>
  <c r="BG186" i="15"/>
  <c r="BF186" i="15"/>
  <c r="T186" i="15"/>
  <c r="R186" i="15"/>
  <c r="P186" i="15"/>
  <c r="BI184" i="15"/>
  <c r="BH184" i="15"/>
  <c r="BG184" i="15"/>
  <c r="BF184" i="15"/>
  <c r="T184" i="15"/>
  <c r="R184" i="15"/>
  <c r="P184" i="15"/>
  <c r="BI182" i="15"/>
  <c r="BH182" i="15"/>
  <c r="BG182" i="15"/>
  <c r="BF182" i="15"/>
  <c r="T182" i="15"/>
  <c r="R182" i="15"/>
  <c r="P182" i="15"/>
  <c r="BI180" i="15"/>
  <c r="BH180" i="15"/>
  <c r="BG180" i="15"/>
  <c r="BF180" i="15"/>
  <c r="T180" i="15"/>
  <c r="R180" i="15"/>
  <c r="P180" i="15"/>
  <c r="BI178" i="15"/>
  <c r="BH178" i="15"/>
  <c r="BG178" i="15"/>
  <c r="BF178" i="15"/>
  <c r="T178" i="15"/>
  <c r="R178" i="15"/>
  <c r="P178" i="15"/>
  <c r="BI176" i="15"/>
  <c r="BH176" i="15"/>
  <c r="BG176" i="15"/>
  <c r="BF176" i="15"/>
  <c r="T176" i="15"/>
  <c r="R176" i="15"/>
  <c r="P176" i="15"/>
  <c r="BI174" i="15"/>
  <c r="BH174" i="15"/>
  <c r="BG174" i="15"/>
  <c r="BF174" i="15"/>
  <c r="T174" i="15"/>
  <c r="R174" i="15"/>
  <c r="P174" i="15"/>
  <c r="BI172" i="15"/>
  <c r="BH172" i="15"/>
  <c r="BG172" i="15"/>
  <c r="BF172" i="15"/>
  <c r="T172" i="15"/>
  <c r="R172" i="15"/>
  <c r="P172" i="15"/>
  <c r="BI170" i="15"/>
  <c r="BH170" i="15"/>
  <c r="BG170" i="15"/>
  <c r="BF170" i="15"/>
  <c r="T170" i="15"/>
  <c r="R170" i="15"/>
  <c r="P170" i="15"/>
  <c r="BI168" i="15"/>
  <c r="BH168" i="15"/>
  <c r="BG168" i="15"/>
  <c r="BF168" i="15"/>
  <c r="T168" i="15"/>
  <c r="R168" i="15"/>
  <c r="P168" i="15"/>
  <c r="BI166" i="15"/>
  <c r="BH166" i="15"/>
  <c r="BG166" i="15"/>
  <c r="BF166" i="15"/>
  <c r="T166" i="15"/>
  <c r="R166" i="15"/>
  <c r="P166" i="15"/>
  <c r="BI164" i="15"/>
  <c r="BH164" i="15"/>
  <c r="BG164" i="15"/>
  <c r="BF164" i="15"/>
  <c r="T164" i="15"/>
  <c r="R164" i="15"/>
  <c r="P164" i="15"/>
  <c r="BI162" i="15"/>
  <c r="BH162" i="15"/>
  <c r="BG162" i="15"/>
  <c r="BF162" i="15"/>
  <c r="T162" i="15"/>
  <c r="R162" i="15"/>
  <c r="P162" i="15"/>
  <c r="BI160" i="15"/>
  <c r="BH160" i="15"/>
  <c r="BG160" i="15"/>
  <c r="BF160" i="15"/>
  <c r="T160" i="15"/>
  <c r="R160" i="15"/>
  <c r="P160" i="15"/>
  <c r="BI158" i="15"/>
  <c r="BH158" i="15"/>
  <c r="BG158" i="15"/>
  <c r="BF158" i="15"/>
  <c r="T158" i="15"/>
  <c r="R158" i="15"/>
  <c r="P158" i="15"/>
  <c r="BI156" i="15"/>
  <c r="BH156" i="15"/>
  <c r="BG156" i="15"/>
  <c r="BF156" i="15"/>
  <c r="T156" i="15"/>
  <c r="R156" i="15"/>
  <c r="P156" i="15"/>
  <c r="BI154" i="15"/>
  <c r="BH154" i="15"/>
  <c r="BG154" i="15"/>
  <c r="BF154" i="15"/>
  <c r="T154" i="15"/>
  <c r="R154" i="15"/>
  <c r="P154" i="15"/>
  <c r="BI152" i="15"/>
  <c r="BH152" i="15"/>
  <c r="BG152" i="15"/>
  <c r="BF152" i="15"/>
  <c r="T152" i="15"/>
  <c r="R152" i="15"/>
  <c r="P152" i="15"/>
  <c r="BI150" i="15"/>
  <c r="BH150" i="15"/>
  <c r="BG150" i="15"/>
  <c r="BF150" i="15"/>
  <c r="T150" i="15"/>
  <c r="R150" i="15"/>
  <c r="P150" i="15"/>
  <c r="BI148" i="15"/>
  <c r="BH148" i="15"/>
  <c r="BG148" i="15"/>
  <c r="BF148" i="15"/>
  <c r="T148" i="15"/>
  <c r="R148" i="15"/>
  <c r="P148" i="15"/>
  <c r="BI146" i="15"/>
  <c r="BH146" i="15"/>
  <c r="BG146" i="15"/>
  <c r="BF146" i="15"/>
  <c r="T146" i="15"/>
  <c r="R146" i="15"/>
  <c r="P146" i="15"/>
  <c r="BI143" i="15"/>
  <c r="BH143" i="15"/>
  <c r="BG143" i="15"/>
  <c r="BF143" i="15"/>
  <c r="T143" i="15"/>
  <c r="R143" i="15"/>
  <c r="P143" i="15"/>
  <c r="BI141" i="15"/>
  <c r="BH141" i="15"/>
  <c r="BG141" i="15"/>
  <c r="BF141" i="15"/>
  <c r="T141" i="15"/>
  <c r="R141" i="15"/>
  <c r="P141" i="15"/>
  <c r="BI139" i="15"/>
  <c r="BH139" i="15"/>
  <c r="BG139" i="15"/>
  <c r="BF139" i="15"/>
  <c r="T139" i="15"/>
  <c r="R139" i="15"/>
  <c r="P139" i="15"/>
  <c r="BI137" i="15"/>
  <c r="BH137" i="15"/>
  <c r="BG137" i="15"/>
  <c r="BF137" i="15"/>
  <c r="T137" i="15"/>
  <c r="R137" i="15"/>
  <c r="P137" i="15"/>
  <c r="BI135" i="15"/>
  <c r="BH135" i="15"/>
  <c r="BG135" i="15"/>
  <c r="BF135" i="15"/>
  <c r="T135" i="15"/>
  <c r="R135" i="15"/>
  <c r="P135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3" i="15"/>
  <c r="BH123" i="15"/>
  <c r="BG123" i="15"/>
  <c r="BF123" i="15"/>
  <c r="T123" i="15"/>
  <c r="R123" i="15"/>
  <c r="P123" i="15"/>
  <c r="BI121" i="15"/>
  <c r="BH121" i="15"/>
  <c r="BG121" i="15"/>
  <c r="BF121" i="15"/>
  <c r="T121" i="15"/>
  <c r="R121" i="15"/>
  <c r="P121" i="15"/>
  <c r="BI119" i="15"/>
  <c r="BH119" i="15"/>
  <c r="BG119" i="15"/>
  <c r="BF119" i="15"/>
  <c r="T119" i="15"/>
  <c r="R119" i="15"/>
  <c r="P119" i="15"/>
  <c r="BI117" i="15"/>
  <c r="BH117" i="15"/>
  <c r="BG117" i="15"/>
  <c r="BF117" i="15"/>
  <c r="T117" i="15"/>
  <c r="R117" i="15"/>
  <c r="P117" i="15"/>
  <c r="BI115" i="15"/>
  <c r="BH115" i="15"/>
  <c r="BG115" i="15"/>
  <c r="BF115" i="15"/>
  <c r="T115" i="15"/>
  <c r="R115" i="15"/>
  <c r="P115" i="15"/>
  <c r="BI113" i="15"/>
  <c r="BH113" i="15"/>
  <c r="BG113" i="15"/>
  <c r="BF113" i="15"/>
  <c r="T113" i="15"/>
  <c r="R113" i="15"/>
  <c r="P113" i="15"/>
  <c r="BI111" i="15"/>
  <c r="BH111" i="15"/>
  <c r="BG111" i="15"/>
  <c r="BF111" i="15"/>
  <c r="T111" i="15"/>
  <c r="R111" i="15"/>
  <c r="P111" i="15"/>
  <c r="BI109" i="15"/>
  <c r="BH109" i="15"/>
  <c r="BG109" i="15"/>
  <c r="BF109" i="15"/>
  <c r="T109" i="15"/>
  <c r="R109" i="15"/>
  <c r="P109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3" i="15"/>
  <c r="BH93" i="15"/>
  <c r="BG93" i="15"/>
  <c r="BF93" i="15"/>
  <c r="T93" i="15"/>
  <c r="R93" i="15"/>
  <c r="P93" i="15"/>
  <c r="BI91" i="15"/>
  <c r="BH91" i="15"/>
  <c r="BG91" i="15"/>
  <c r="BF91" i="15"/>
  <c r="T91" i="15"/>
  <c r="R91" i="15"/>
  <c r="P91" i="15"/>
  <c r="BI89" i="15"/>
  <c r="BH89" i="15"/>
  <c r="BG89" i="15"/>
  <c r="BF89" i="15"/>
  <c r="T89" i="15"/>
  <c r="R89" i="15"/>
  <c r="P89" i="15"/>
  <c r="F81" i="15"/>
  <c r="E79" i="15"/>
  <c r="F56" i="15"/>
  <c r="E54" i="15"/>
  <c r="J26" i="15"/>
  <c r="E26" i="15"/>
  <c r="J59" i="15" s="1"/>
  <c r="J25" i="15"/>
  <c r="J23" i="15"/>
  <c r="E23" i="15"/>
  <c r="J58" i="15" s="1"/>
  <c r="J22" i="15"/>
  <c r="J20" i="15"/>
  <c r="E20" i="15"/>
  <c r="F84" i="15" s="1"/>
  <c r="J19" i="15"/>
  <c r="J17" i="15"/>
  <c r="E17" i="15"/>
  <c r="F83" i="15" s="1"/>
  <c r="J16" i="15"/>
  <c r="J14" i="15"/>
  <c r="J81" i="15" s="1"/>
  <c r="E7" i="15"/>
  <c r="E75" i="15"/>
  <c r="J39" i="14"/>
  <c r="J38" i="14"/>
  <c r="AY70" i="1" s="1"/>
  <c r="J37" i="14"/>
  <c r="AX70" i="1"/>
  <c r="BI212" i="14"/>
  <c r="BH212" i="14"/>
  <c r="BG212" i="14"/>
  <c r="BF212" i="14"/>
  <c r="T212" i="14"/>
  <c r="R212" i="14"/>
  <c r="P212" i="14"/>
  <c r="BI210" i="14"/>
  <c r="BH210" i="14"/>
  <c r="BG210" i="14"/>
  <c r="BF210" i="14"/>
  <c r="T210" i="14"/>
  <c r="R210" i="14"/>
  <c r="P210" i="14"/>
  <c r="BI208" i="14"/>
  <c r="BH208" i="14"/>
  <c r="BG208" i="14"/>
  <c r="BF208" i="14"/>
  <c r="T208" i="14"/>
  <c r="R208" i="14"/>
  <c r="P208" i="14"/>
  <c r="BI206" i="14"/>
  <c r="BH206" i="14"/>
  <c r="BG206" i="14"/>
  <c r="BF206" i="14"/>
  <c r="T206" i="14"/>
  <c r="R206" i="14"/>
  <c r="P206" i="14"/>
  <c r="BI204" i="14"/>
  <c r="BH204" i="14"/>
  <c r="BG204" i="14"/>
  <c r="BF204" i="14"/>
  <c r="T204" i="14"/>
  <c r="R204" i="14"/>
  <c r="P204" i="14"/>
  <c r="BI202" i="14"/>
  <c r="BH202" i="14"/>
  <c r="BG202" i="14"/>
  <c r="BF202" i="14"/>
  <c r="T202" i="14"/>
  <c r="R202" i="14"/>
  <c r="P202" i="14"/>
  <c r="BI200" i="14"/>
  <c r="BH200" i="14"/>
  <c r="BG200" i="14"/>
  <c r="BF200" i="14"/>
  <c r="T200" i="14"/>
  <c r="R200" i="14"/>
  <c r="P200" i="14"/>
  <c r="BI198" i="14"/>
  <c r="BH198" i="14"/>
  <c r="BG198" i="14"/>
  <c r="BF198" i="14"/>
  <c r="T198" i="14"/>
  <c r="R198" i="14"/>
  <c r="P198" i="14"/>
  <c r="BI196" i="14"/>
  <c r="BH196" i="14"/>
  <c r="BG196" i="14"/>
  <c r="BF196" i="14"/>
  <c r="T196" i="14"/>
  <c r="R196" i="14"/>
  <c r="P196" i="14"/>
  <c r="BI194" i="14"/>
  <c r="BH194" i="14"/>
  <c r="BG194" i="14"/>
  <c r="BF194" i="14"/>
  <c r="T194" i="14"/>
  <c r="R194" i="14"/>
  <c r="P194" i="14"/>
  <c r="BI192" i="14"/>
  <c r="BH192" i="14"/>
  <c r="BG192" i="14"/>
  <c r="BF192" i="14"/>
  <c r="T192" i="14"/>
  <c r="R192" i="14"/>
  <c r="P192" i="14"/>
  <c r="BI190" i="14"/>
  <c r="BH190" i="14"/>
  <c r="BG190" i="14"/>
  <c r="BF190" i="14"/>
  <c r="T190" i="14"/>
  <c r="R190" i="14"/>
  <c r="P190" i="14"/>
  <c r="BI188" i="14"/>
  <c r="BH188" i="14"/>
  <c r="BG188" i="14"/>
  <c r="BF188" i="14"/>
  <c r="T188" i="14"/>
  <c r="R188" i="14"/>
  <c r="P188" i="14"/>
  <c r="BI186" i="14"/>
  <c r="BH186" i="14"/>
  <c r="BG186" i="14"/>
  <c r="BF186" i="14"/>
  <c r="T186" i="14"/>
  <c r="R186" i="14"/>
  <c r="P186" i="14"/>
  <c r="BI184" i="14"/>
  <c r="BH184" i="14"/>
  <c r="BG184" i="14"/>
  <c r="BF184" i="14"/>
  <c r="T184" i="14"/>
  <c r="R184" i="14"/>
  <c r="P184" i="14"/>
  <c r="BI182" i="14"/>
  <c r="BH182" i="14"/>
  <c r="BG182" i="14"/>
  <c r="BF182" i="14"/>
  <c r="T182" i="14"/>
  <c r="R182" i="14"/>
  <c r="P182" i="14"/>
  <c r="BI180" i="14"/>
  <c r="BH180" i="14"/>
  <c r="BG180" i="14"/>
  <c r="BF180" i="14"/>
  <c r="T180" i="14"/>
  <c r="R180" i="14"/>
  <c r="P180" i="14"/>
  <c r="BI178" i="14"/>
  <c r="BH178" i="14"/>
  <c r="BG178" i="14"/>
  <c r="BF178" i="14"/>
  <c r="T178" i="14"/>
  <c r="R178" i="14"/>
  <c r="P178" i="14"/>
  <c r="BI176" i="14"/>
  <c r="BH176" i="14"/>
  <c r="BG176" i="14"/>
  <c r="BF176" i="14"/>
  <c r="T176" i="14"/>
  <c r="R176" i="14"/>
  <c r="P176" i="14"/>
  <c r="BI174" i="14"/>
  <c r="BH174" i="14"/>
  <c r="BG174" i="14"/>
  <c r="BF174" i="14"/>
  <c r="T174" i="14"/>
  <c r="R174" i="14"/>
  <c r="P174" i="14"/>
  <c r="BI171" i="14"/>
  <c r="BH171" i="14"/>
  <c r="BG171" i="14"/>
  <c r="BF171" i="14"/>
  <c r="T171" i="14"/>
  <c r="R171" i="14"/>
  <c r="P171" i="14"/>
  <c r="BI169" i="14"/>
  <c r="BH169" i="14"/>
  <c r="BG169" i="14"/>
  <c r="BF169" i="14"/>
  <c r="T169" i="14"/>
  <c r="R169" i="14"/>
  <c r="P169" i="14"/>
  <c r="BI167" i="14"/>
  <c r="BH167" i="14"/>
  <c r="BG167" i="14"/>
  <c r="BF167" i="14"/>
  <c r="T167" i="14"/>
  <c r="R167" i="14"/>
  <c r="P167" i="14"/>
  <c r="BI165" i="14"/>
  <c r="BH165" i="14"/>
  <c r="BG165" i="14"/>
  <c r="BF165" i="14"/>
  <c r="T165" i="14"/>
  <c r="R165" i="14"/>
  <c r="P165" i="14"/>
  <c r="BI163" i="14"/>
  <c r="BH163" i="14"/>
  <c r="BG163" i="14"/>
  <c r="BF163" i="14"/>
  <c r="T163" i="14"/>
  <c r="R163" i="14"/>
  <c r="P163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7" i="14"/>
  <c r="BH157" i="14"/>
  <c r="BG157" i="14"/>
  <c r="BF157" i="14"/>
  <c r="T157" i="14"/>
  <c r="R157" i="14"/>
  <c r="P157" i="14"/>
  <c r="BI155" i="14"/>
  <c r="BH155" i="14"/>
  <c r="BG155" i="14"/>
  <c r="BF155" i="14"/>
  <c r="T155" i="14"/>
  <c r="R155" i="14"/>
  <c r="P155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49" i="14"/>
  <c r="BH149" i="14"/>
  <c r="BG149" i="14"/>
  <c r="BF149" i="14"/>
  <c r="T149" i="14"/>
  <c r="R149" i="14"/>
  <c r="P149" i="14"/>
  <c r="BI147" i="14"/>
  <c r="BH147" i="14"/>
  <c r="BG147" i="14"/>
  <c r="BF147" i="14"/>
  <c r="T147" i="14"/>
  <c r="R147" i="14"/>
  <c r="P147" i="14"/>
  <c r="BI145" i="14"/>
  <c r="BH145" i="14"/>
  <c r="BG145" i="14"/>
  <c r="BF145" i="14"/>
  <c r="T145" i="14"/>
  <c r="R145" i="14"/>
  <c r="P145" i="14"/>
  <c r="BI143" i="14"/>
  <c r="BH143" i="14"/>
  <c r="BG143" i="14"/>
  <c r="BF143" i="14"/>
  <c r="T143" i="14"/>
  <c r="R143" i="14"/>
  <c r="P143" i="14"/>
  <c r="BI141" i="14"/>
  <c r="BH141" i="14"/>
  <c r="BG141" i="14"/>
  <c r="BF141" i="14"/>
  <c r="T141" i="14"/>
  <c r="R141" i="14"/>
  <c r="P141" i="14"/>
  <c r="BI139" i="14"/>
  <c r="BH139" i="14"/>
  <c r="BG139" i="14"/>
  <c r="BF139" i="14"/>
  <c r="T139" i="14"/>
  <c r="R139" i="14"/>
  <c r="P139" i="14"/>
  <c r="BI137" i="14"/>
  <c r="BH137" i="14"/>
  <c r="BG137" i="14"/>
  <c r="BF137" i="14"/>
  <c r="T137" i="14"/>
  <c r="R137" i="14"/>
  <c r="P137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1" i="14"/>
  <c r="BH131" i="14"/>
  <c r="BG131" i="14"/>
  <c r="BF131" i="14"/>
  <c r="T131" i="14"/>
  <c r="R131" i="14"/>
  <c r="P131" i="14"/>
  <c r="BI129" i="14"/>
  <c r="BH129" i="14"/>
  <c r="BG129" i="14"/>
  <c r="BF129" i="14"/>
  <c r="T129" i="14"/>
  <c r="R129" i="14"/>
  <c r="P129" i="14"/>
  <c r="BI127" i="14"/>
  <c r="BH127" i="14"/>
  <c r="BG127" i="14"/>
  <c r="BF127" i="14"/>
  <c r="T127" i="14"/>
  <c r="R127" i="14"/>
  <c r="P127" i="14"/>
  <c r="BI125" i="14"/>
  <c r="BH125" i="14"/>
  <c r="BG125" i="14"/>
  <c r="BF125" i="14"/>
  <c r="T125" i="14"/>
  <c r="R125" i="14"/>
  <c r="P125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9" i="14"/>
  <c r="BH119" i="14"/>
  <c r="BG119" i="14"/>
  <c r="BF119" i="14"/>
  <c r="T119" i="14"/>
  <c r="R119" i="14"/>
  <c r="P119" i="14"/>
  <c r="BI117" i="14"/>
  <c r="BH117" i="14"/>
  <c r="BG117" i="14"/>
  <c r="BF117" i="14"/>
  <c r="T117" i="14"/>
  <c r="R117" i="14"/>
  <c r="P117" i="14"/>
  <c r="BI115" i="14"/>
  <c r="BH115" i="14"/>
  <c r="BG115" i="14"/>
  <c r="BF115" i="14"/>
  <c r="T115" i="14"/>
  <c r="R115" i="14"/>
  <c r="P115" i="14"/>
  <c r="BI113" i="14"/>
  <c r="BH113" i="14"/>
  <c r="BG113" i="14"/>
  <c r="BF113" i="14"/>
  <c r="T113" i="14"/>
  <c r="R113" i="14"/>
  <c r="P113" i="14"/>
  <c r="BI111" i="14"/>
  <c r="BH111" i="14"/>
  <c r="BG111" i="14"/>
  <c r="BF111" i="14"/>
  <c r="T111" i="14"/>
  <c r="R111" i="14"/>
  <c r="P111" i="14"/>
  <c r="BI109" i="14"/>
  <c r="BH109" i="14"/>
  <c r="BG109" i="14"/>
  <c r="BF109" i="14"/>
  <c r="T109" i="14"/>
  <c r="R109" i="14"/>
  <c r="P109" i="14"/>
  <c r="BI107" i="14"/>
  <c r="BH107" i="14"/>
  <c r="BG107" i="14"/>
  <c r="BF107" i="14"/>
  <c r="T107" i="14"/>
  <c r="R107" i="14"/>
  <c r="P107" i="14"/>
  <c r="BI105" i="14"/>
  <c r="BH105" i="14"/>
  <c r="BG105" i="14"/>
  <c r="BF105" i="14"/>
  <c r="T105" i="14"/>
  <c r="R105" i="14"/>
  <c r="P105" i="14"/>
  <c r="BI103" i="14"/>
  <c r="BH103" i="14"/>
  <c r="BG103" i="14"/>
  <c r="BF103" i="14"/>
  <c r="T103" i="14"/>
  <c r="R103" i="14"/>
  <c r="P103" i="14"/>
  <c r="BI101" i="14"/>
  <c r="BH101" i="14"/>
  <c r="BG101" i="14"/>
  <c r="BF101" i="14"/>
  <c r="T101" i="14"/>
  <c r="R101" i="14"/>
  <c r="P101" i="14"/>
  <c r="BI99" i="14"/>
  <c r="BH99" i="14"/>
  <c r="BG99" i="14"/>
  <c r="BF99" i="14"/>
  <c r="T99" i="14"/>
  <c r="R99" i="14"/>
  <c r="P99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3" i="14"/>
  <c r="BH93" i="14"/>
  <c r="BG93" i="14"/>
  <c r="BF93" i="14"/>
  <c r="T93" i="14"/>
  <c r="R93" i="14"/>
  <c r="P93" i="14"/>
  <c r="BI91" i="14"/>
  <c r="BH91" i="14"/>
  <c r="BG91" i="14"/>
  <c r="BF91" i="14"/>
  <c r="T91" i="14"/>
  <c r="R91" i="14"/>
  <c r="P91" i="14"/>
  <c r="BI89" i="14"/>
  <c r="BH89" i="14"/>
  <c r="BG89" i="14"/>
  <c r="BF89" i="14"/>
  <c r="T89" i="14"/>
  <c r="R89" i="14"/>
  <c r="P89" i="14"/>
  <c r="J84" i="14"/>
  <c r="J83" i="14"/>
  <c r="F83" i="14"/>
  <c r="F81" i="14"/>
  <c r="E79" i="14"/>
  <c r="J59" i="14"/>
  <c r="J58" i="14"/>
  <c r="F58" i="14"/>
  <c r="F56" i="14"/>
  <c r="E54" i="14"/>
  <c r="J20" i="14"/>
  <c r="E20" i="14"/>
  <c r="F84" i="14" s="1"/>
  <c r="J19" i="14"/>
  <c r="J14" i="14"/>
  <c r="J81" i="14" s="1"/>
  <c r="E7" i="14"/>
  <c r="E75" i="14" s="1"/>
  <c r="J41" i="13"/>
  <c r="J40" i="13"/>
  <c r="AY69" i="1"/>
  <c r="J39" i="13"/>
  <c r="AX69" i="1"/>
  <c r="BI234" i="13"/>
  <c r="BH234" i="13"/>
  <c r="BG234" i="13"/>
  <c r="BF234" i="13"/>
  <c r="T234" i="13"/>
  <c r="R234" i="13"/>
  <c r="P234" i="13"/>
  <c r="BI232" i="13"/>
  <c r="BH232" i="13"/>
  <c r="BG232" i="13"/>
  <c r="BF232" i="13"/>
  <c r="T232" i="13"/>
  <c r="R232" i="13"/>
  <c r="P232" i="13"/>
  <c r="BI230" i="13"/>
  <c r="BH230" i="13"/>
  <c r="BG230" i="13"/>
  <c r="BF230" i="13"/>
  <c r="T230" i="13"/>
  <c r="R230" i="13"/>
  <c r="P230" i="13"/>
  <c r="BI228" i="13"/>
  <c r="BH228" i="13"/>
  <c r="BG228" i="13"/>
  <c r="BF228" i="13"/>
  <c r="T228" i="13"/>
  <c r="R228" i="13"/>
  <c r="P228" i="13"/>
  <c r="BI226" i="13"/>
  <c r="BH226" i="13"/>
  <c r="BG226" i="13"/>
  <c r="BF226" i="13"/>
  <c r="T226" i="13"/>
  <c r="R226" i="13"/>
  <c r="P226" i="13"/>
  <c r="BI224" i="13"/>
  <c r="BH224" i="13"/>
  <c r="BG224" i="13"/>
  <c r="BF224" i="13"/>
  <c r="T224" i="13"/>
  <c r="R224" i="13"/>
  <c r="P224" i="13"/>
  <c r="BI222" i="13"/>
  <c r="BH222" i="13"/>
  <c r="BG222" i="13"/>
  <c r="BF222" i="13"/>
  <c r="T222" i="13"/>
  <c r="R222" i="13"/>
  <c r="P222" i="13"/>
  <c r="BI220" i="13"/>
  <c r="BH220" i="13"/>
  <c r="BG220" i="13"/>
  <c r="BF220" i="13"/>
  <c r="T220" i="13"/>
  <c r="R220" i="13"/>
  <c r="P220" i="13"/>
  <c r="BI218" i="13"/>
  <c r="BH218" i="13"/>
  <c r="BG218" i="13"/>
  <c r="BF218" i="13"/>
  <c r="T218" i="13"/>
  <c r="R218" i="13"/>
  <c r="P218" i="13"/>
  <c r="BI216" i="13"/>
  <c r="BH216" i="13"/>
  <c r="BG216" i="13"/>
  <c r="BF216" i="13"/>
  <c r="T216" i="13"/>
  <c r="R216" i="13"/>
  <c r="P216" i="13"/>
  <c r="BI214" i="13"/>
  <c r="BH214" i="13"/>
  <c r="BG214" i="13"/>
  <c r="BF214" i="13"/>
  <c r="T214" i="13"/>
  <c r="R214" i="13"/>
  <c r="P214" i="13"/>
  <c r="BI212" i="13"/>
  <c r="BH212" i="13"/>
  <c r="BG212" i="13"/>
  <c r="BF212" i="13"/>
  <c r="T212" i="13"/>
  <c r="R212" i="13"/>
  <c r="P212" i="13"/>
  <c r="BI210" i="13"/>
  <c r="BH210" i="13"/>
  <c r="BG210" i="13"/>
  <c r="BF210" i="13"/>
  <c r="T210" i="13"/>
  <c r="R210" i="13"/>
  <c r="P210" i="13"/>
  <c r="BI208" i="13"/>
  <c r="BH208" i="13"/>
  <c r="BG208" i="13"/>
  <c r="BF208" i="13"/>
  <c r="T208" i="13"/>
  <c r="R208" i="13"/>
  <c r="P208" i="13"/>
  <c r="BI206" i="13"/>
  <c r="BH206" i="13"/>
  <c r="BG206" i="13"/>
  <c r="BF206" i="13"/>
  <c r="T206" i="13"/>
  <c r="R206" i="13"/>
  <c r="P206" i="13"/>
  <c r="BI204" i="13"/>
  <c r="BH204" i="13"/>
  <c r="BG204" i="13"/>
  <c r="BF204" i="13"/>
  <c r="T204" i="13"/>
  <c r="R204" i="13"/>
  <c r="P204" i="13"/>
  <c r="BI202" i="13"/>
  <c r="BH202" i="13"/>
  <c r="BG202" i="13"/>
  <c r="BF202" i="13"/>
  <c r="T202" i="13"/>
  <c r="R202" i="13"/>
  <c r="P202" i="13"/>
  <c r="BI200" i="13"/>
  <c r="BH200" i="13"/>
  <c r="BG200" i="13"/>
  <c r="BF200" i="13"/>
  <c r="T200" i="13"/>
  <c r="R200" i="13"/>
  <c r="P200" i="13"/>
  <c r="BI198" i="13"/>
  <c r="BH198" i="13"/>
  <c r="BG198" i="13"/>
  <c r="BF198" i="13"/>
  <c r="T198" i="13"/>
  <c r="R198" i="13"/>
  <c r="P198" i="13"/>
  <c r="BI196" i="13"/>
  <c r="BH196" i="13"/>
  <c r="BG196" i="13"/>
  <c r="BF196" i="13"/>
  <c r="T196" i="13"/>
  <c r="R196" i="13"/>
  <c r="P196" i="13"/>
  <c r="BI194" i="13"/>
  <c r="BH194" i="13"/>
  <c r="BG194" i="13"/>
  <c r="BF194" i="13"/>
  <c r="T194" i="13"/>
  <c r="R194" i="13"/>
  <c r="P194" i="13"/>
  <c r="BI192" i="13"/>
  <c r="BH192" i="13"/>
  <c r="BG192" i="13"/>
  <c r="BF192" i="13"/>
  <c r="T192" i="13"/>
  <c r="R192" i="13"/>
  <c r="P192" i="13"/>
  <c r="BI190" i="13"/>
  <c r="BH190" i="13"/>
  <c r="BG190" i="13"/>
  <c r="BF190" i="13"/>
  <c r="T190" i="13"/>
  <c r="R190" i="13"/>
  <c r="P190" i="13"/>
  <c r="BI188" i="13"/>
  <c r="BH188" i="13"/>
  <c r="BG188" i="13"/>
  <c r="BF188" i="13"/>
  <c r="T188" i="13"/>
  <c r="R188" i="13"/>
  <c r="P188" i="13"/>
  <c r="BI186" i="13"/>
  <c r="BH186" i="13"/>
  <c r="BG186" i="13"/>
  <c r="BF186" i="13"/>
  <c r="T186" i="13"/>
  <c r="R186" i="13"/>
  <c r="P186" i="13"/>
  <c r="BI184" i="13"/>
  <c r="BH184" i="13"/>
  <c r="BG184" i="13"/>
  <c r="BF184" i="13"/>
  <c r="T184" i="13"/>
  <c r="R184" i="13"/>
  <c r="P184" i="13"/>
  <c r="BI182" i="13"/>
  <c r="BH182" i="13"/>
  <c r="BG182" i="13"/>
  <c r="BF182" i="13"/>
  <c r="T182" i="13"/>
  <c r="R182" i="13"/>
  <c r="P182" i="13"/>
  <c r="BI180" i="13"/>
  <c r="BH180" i="13"/>
  <c r="BG180" i="13"/>
  <c r="BF180" i="13"/>
  <c r="T180" i="13"/>
  <c r="R180" i="13"/>
  <c r="P180" i="13"/>
  <c r="BI178" i="13"/>
  <c r="BH178" i="13"/>
  <c r="BG178" i="13"/>
  <c r="BF178" i="13"/>
  <c r="T178" i="13"/>
  <c r="R178" i="13"/>
  <c r="P178" i="13"/>
  <c r="BI176" i="13"/>
  <c r="BH176" i="13"/>
  <c r="BG176" i="13"/>
  <c r="BF176" i="13"/>
  <c r="T176" i="13"/>
  <c r="R176" i="13"/>
  <c r="P176" i="13"/>
  <c r="BI174" i="13"/>
  <c r="BH174" i="13"/>
  <c r="BG174" i="13"/>
  <c r="BF174" i="13"/>
  <c r="T174" i="13"/>
  <c r="R174" i="13"/>
  <c r="P174" i="13"/>
  <c r="BI172" i="13"/>
  <c r="BH172" i="13"/>
  <c r="BG172" i="13"/>
  <c r="BF172" i="13"/>
  <c r="T172" i="13"/>
  <c r="R172" i="13"/>
  <c r="P172" i="13"/>
  <c r="BI170" i="13"/>
  <c r="BH170" i="13"/>
  <c r="BG170" i="13"/>
  <c r="BF170" i="13"/>
  <c r="T170" i="13"/>
  <c r="R170" i="13"/>
  <c r="P170" i="13"/>
  <c r="BI167" i="13"/>
  <c r="BH167" i="13"/>
  <c r="BG167" i="13"/>
  <c r="BF167" i="13"/>
  <c r="T167" i="13"/>
  <c r="R167" i="13"/>
  <c r="P167" i="13"/>
  <c r="BI165" i="13"/>
  <c r="BH165" i="13"/>
  <c r="BG165" i="13"/>
  <c r="BF165" i="13"/>
  <c r="T165" i="13"/>
  <c r="R165" i="13"/>
  <c r="P165" i="13"/>
  <c r="BI162" i="13"/>
  <c r="BH162" i="13"/>
  <c r="BG162" i="13"/>
  <c r="BF162" i="13"/>
  <c r="T162" i="13"/>
  <c r="R162" i="13"/>
  <c r="P162" i="13"/>
  <c r="BI160" i="13"/>
  <c r="BH160" i="13"/>
  <c r="BG160" i="13"/>
  <c r="BF160" i="13"/>
  <c r="T160" i="13"/>
  <c r="R160" i="13"/>
  <c r="P160" i="13"/>
  <c r="BI158" i="13"/>
  <c r="BH158" i="13"/>
  <c r="BG158" i="13"/>
  <c r="BF158" i="13"/>
  <c r="T158" i="13"/>
  <c r="R158" i="13"/>
  <c r="P158" i="13"/>
  <c r="BI156" i="13"/>
  <c r="BH156" i="13"/>
  <c r="BG156" i="13"/>
  <c r="BF156" i="13"/>
  <c r="T156" i="13"/>
  <c r="R156" i="13"/>
  <c r="P156" i="13"/>
  <c r="BI154" i="13"/>
  <c r="BH154" i="13"/>
  <c r="BG154" i="13"/>
  <c r="BF154" i="13"/>
  <c r="T154" i="13"/>
  <c r="R154" i="13"/>
  <c r="P154" i="13"/>
  <c r="BI152" i="13"/>
  <c r="BH152" i="13"/>
  <c r="BG152" i="13"/>
  <c r="BF152" i="13"/>
  <c r="T152" i="13"/>
  <c r="R152" i="13"/>
  <c r="P152" i="13"/>
  <c r="BI150" i="13"/>
  <c r="BH150" i="13"/>
  <c r="BG150" i="13"/>
  <c r="BF150" i="13"/>
  <c r="T150" i="13"/>
  <c r="R150" i="13"/>
  <c r="P150" i="13"/>
  <c r="BI148" i="13"/>
  <c r="BH148" i="13"/>
  <c r="BG148" i="13"/>
  <c r="BF148" i="13"/>
  <c r="T148" i="13"/>
  <c r="R148" i="13"/>
  <c r="P148" i="13"/>
  <c r="BI146" i="13"/>
  <c r="BH146" i="13"/>
  <c r="BG146" i="13"/>
  <c r="BF146" i="13"/>
  <c r="T146" i="13"/>
  <c r="R146" i="13"/>
  <c r="P146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0" i="13"/>
  <c r="BH140" i="13"/>
  <c r="BG140" i="13"/>
  <c r="BF140" i="13"/>
  <c r="T140" i="13"/>
  <c r="R140" i="13"/>
  <c r="P140" i="13"/>
  <c r="BI138" i="13"/>
  <c r="BH138" i="13"/>
  <c r="BG138" i="13"/>
  <c r="BF138" i="13"/>
  <c r="T138" i="13"/>
  <c r="R138" i="13"/>
  <c r="P138" i="13"/>
  <c r="BI136" i="13"/>
  <c r="BH136" i="13"/>
  <c r="BG136" i="13"/>
  <c r="BF136" i="13"/>
  <c r="T136" i="13"/>
  <c r="R136" i="13"/>
  <c r="P136" i="13"/>
  <c r="BI134" i="13"/>
  <c r="BH134" i="13"/>
  <c r="BG134" i="13"/>
  <c r="BF134" i="13"/>
  <c r="T134" i="13"/>
  <c r="R134" i="13"/>
  <c r="P134" i="13"/>
  <c r="BI132" i="13"/>
  <c r="BH132" i="13"/>
  <c r="BG132" i="13"/>
  <c r="BF132" i="13"/>
  <c r="T132" i="13"/>
  <c r="R132" i="13"/>
  <c r="P132" i="13"/>
  <c r="BI130" i="13"/>
  <c r="BH130" i="13"/>
  <c r="BG130" i="13"/>
  <c r="BF130" i="13"/>
  <c r="T130" i="13"/>
  <c r="R130" i="13"/>
  <c r="P130" i="13"/>
  <c r="BI128" i="13"/>
  <c r="BH128" i="13"/>
  <c r="BG128" i="13"/>
  <c r="BF128" i="13"/>
  <c r="T128" i="13"/>
  <c r="R128" i="13"/>
  <c r="P128" i="13"/>
  <c r="BI126" i="13"/>
  <c r="BH126" i="13"/>
  <c r="BG126" i="13"/>
  <c r="BF126" i="13"/>
  <c r="T126" i="13"/>
  <c r="R126" i="13"/>
  <c r="P126" i="13"/>
  <c r="BI124" i="13"/>
  <c r="BH124" i="13"/>
  <c r="BG124" i="13"/>
  <c r="BF124" i="13"/>
  <c r="T124" i="13"/>
  <c r="R124" i="13"/>
  <c r="P124" i="13"/>
  <c r="BI122" i="13"/>
  <c r="BH122" i="13"/>
  <c r="BG122" i="13"/>
  <c r="BF122" i="13"/>
  <c r="T122" i="13"/>
  <c r="R122" i="13"/>
  <c r="P122" i="13"/>
  <c r="BI119" i="13"/>
  <c r="BH119" i="13"/>
  <c r="BG119" i="13"/>
  <c r="BF119" i="13"/>
  <c r="T119" i="13"/>
  <c r="R119" i="13"/>
  <c r="P119" i="13"/>
  <c r="BI117" i="13"/>
  <c r="BH117" i="13"/>
  <c r="BG117" i="13"/>
  <c r="BF117" i="13"/>
  <c r="T117" i="13"/>
  <c r="R117" i="13"/>
  <c r="P117" i="13"/>
  <c r="BI115" i="13"/>
  <c r="BH115" i="13"/>
  <c r="BG115" i="13"/>
  <c r="BF115" i="13"/>
  <c r="T115" i="13"/>
  <c r="R115" i="13"/>
  <c r="P115" i="13"/>
  <c r="BI113" i="13"/>
  <c r="BH113" i="13"/>
  <c r="BG113" i="13"/>
  <c r="BF113" i="13"/>
  <c r="T113" i="13"/>
  <c r="R113" i="13"/>
  <c r="P113" i="13"/>
  <c r="BI111" i="13"/>
  <c r="BH111" i="13"/>
  <c r="BG111" i="13"/>
  <c r="BF111" i="13"/>
  <c r="T111" i="13"/>
  <c r="R111" i="13"/>
  <c r="P111" i="13"/>
  <c r="BI109" i="13"/>
  <c r="BH109" i="13"/>
  <c r="BG109" i="13"/>
  <c r="BF109" i="13"/>
  <c r="T109" i="13"/>
  <c r="R109" i="13"/>
  <c r="P109" i="13"/>
  <c r="BI107" i="13"/>
  <c r="BH107" i="13"/>
  <c r="BG107" i="13"/>
  <c r="BF107" i="13"/>
  <c r="T107" i="13"/>
  <c r="R107" i="13"/>
  <c r="P107" i="13"/>
  <c r="BI105" i="13"/>
  <c r="BH105" i="13"/>
  <c r="BG105" i="13"/>
  <c r="BF105" i="13"/>
  <c r="T105" i="13"/>
  <c r="R105" i="13"/>
  <c r="P105" i="13"/>
  <c r="BI103" i="13"/>
  <c r="BH103" i="13"/>
  <c r="BG103" i="13"/>
  <c r="BF103" i="13"/>
  <c r="T103" i="13"/>
  <c r="R103" i="13"/>
  <c r="P103" i="13"/>
  <c r="BI101" i="13"/>
  <c r="BH101" i="13"/>
  <c r="BG101" i="13"/>
  <c r="BF101" i="13"/>
  <c r="T101" i="13"/>
  <c r="R101" i="13"/>
  <c r="P101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J91" i="13"/>
  <c r="F91" i="13"/>
  <c r="F89" i="13"/>
  <c r="E87" i="13"/>
  <c r="J62" i="13"/>
  <c r="F62" i="13"/>
  <c r="F60" i="13"/>
  <c r="E58" i="13"/>
  <c r="J28" i="13"/>
  <c r="E28" i="13"/>
  <c r="J63" i="13" s="1"/>
  <c r="J27" i="13"/>
  <c r="J22" i="13"/>
  <c r="E22" i="13"/>
  <c r="F92" i="13" s="1"/>
  <c r="J21" i="13"/>
  <c r="J16" i="13"/>
  <c r="J89" i="13" s="1"/>
  <c r="E7" i="13"/>
  <c r="E81" i="13"/>
  <c r="J41" i="12"/>
  <c r="J40" i="12"/>
  <c r="AY68" i="1" s="1"/>
  <c r="J39" i="12"/>
  <c r="AX68" i="1"/>
  <c r="BI124" i="12"/>
  <c r="BH124" i="12"/>
  <c r="BG124" i="12"/>
  <c r="BF124" i="12"/>
  <c r="T124" i="12"/>
  <c r="R124" i="12"/>
  <c r="P124" i="12"/>
  <c r="BI122" i="12"/>
  <c r="BH122" i="12"/>
  <c r="BG122" i="12"/>
  <c r="BF122" i="12"/>
  <c r="T122" i="12"/>
  <c r="R122" i="12"/>
  <c r="P122" i="12"/>
  <c r="BI120" i="12"/>
  <c r="BH120" i="12"/>
  <c r="BG120" i="12"/>
  <c r="BF120" i="12"/>
  <c r="T120" i="12"/>
  <c r="R120" i="12"/>
  <c r="P120" i="12"/>
  <c r="BI118" i="12"/>
  <c r="BH118" i="12"/>
  <c r="BG118" i="12"/>
  <c r="BF118" i="12"/>
  <c r="T118" i="12"/>
  <c r="R118" i="12"/>
  <c r="P118" i="12"/>
  <c r="BI116" i="12"/>
  <c r="BH116" i="12"/>
  <c r="BG116" i="12"/>
  <c r="BF116" i="12"/>
  <c r="T116" i="12"/>
  <c r="R116" i="12"/>
  <c r="P116" i="12"/>
  <c r="BI114" i="12"/>
  <c r="BH114" i="12"/>
  <c r="BG114" i="12"/>
  <c r="BF114" i="12"/>
  <c r="T114" i="12"/>
  <c r="R114" i="12"/>
  <c r="P114" i="12"/>
  <c r="BI111" i="12"/>
  <c r="BH111" i="12"/>
  <c r="BG111" i="12"/>
  <c r="BF111" i="12"/>
  <c r="T111" i="12"/>
  <c r="R111" i="12"/>
  <c r="P111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J89" i="12"/>
  <c r="F89" i="12"/>
  <c r="F87" i="12"/>
  <c r="E85" i="12"/>
  <c r="J62" i="12"/>
  <c r="F62" i="12"/>
  <c r="F60" i="12"/>
  <c r="E58" i="12"/>
  <c r="J28" i="12"/>
  <c r="E28" i="12"/>
  <c r="J90" i="12" s="1"/>
  <c r="J27" i="12"/>
  <c r="J22" i="12"/>
  <c r="E22" i="12"/>
  <c r="F90" i="12" s="1"/>
  <c r="J21" i="12"/>
  <c r="J16" i="12"/>
  <c r="J87" i="12" s="1"/>
  <c r="E7" i="12"/>
  <c r="E79" i="12"/>
  <c r="J41" i="11"/>
  <c r="J40" i="11"/>
  <c r="AY67" i="1" s="1"/>
  <c r="J39" i="11"/>
  <c r="AX67" i="1" s="1"/>
  <c r="BI158" i="11"/>
  <c r="BH158" i="11"/>
  <c r="BG158" i="11"/>
  <c r="BF158" i="11"/>
  <c r="T158" i="11"/>
  <c r="R158" i="11"/>
  <c r="P158" i="11"/>
  <c r="BI156" i="11"/>
  <c r="BH156" i="11"/>
  <c r="BG156" i="11"/>
  <c r="BF156" i="11"/>
  <c r="T156" i="11"/>
  <c r="R156" i="11"/>
  <c r="P156" i="11"/>
  <c r="BI154" i="11"/>
  <c r="BH154" i="11"/>
  <c r="BG154" i="11"/>
  <c r="BF154" i="11"/>
  <c r="T154" i="11"/>
  <c r="R154" i="11"/>
  <c r="P154" i="11"/>
  <c r="BI152" i="11"/>
  <c r="BH152" i="11"/>
  <c r="BG152" i="11"/>
  <c r="BF152" i="11"/>
  <c r="T152" i="11"/>
  <c r="R152" i="11"/>
  <c r="P152" i="11"/>
  <c r="BI150" i="11"/>
  <c r="BH150" i="11"/>
  <c r="BG150" i="11"/>
  <c r="BF150" i="11"/>
  <c r="T150" i="11"/>
  <c r="R150" i="11"/>
  <c r="P150" i="11"/>
  <c r="BI148" i="11"/>
  <c r="BH148" i="11"/>
  <c r="BG148" i="11"/>
  <c r="BF148" i="11"/>
  <c r="T148" i="11"/>
  <c r="R148" i="11"/>
  <c r="P148" i="11"/>
  <c r="BI146" i="11"/>
  <c r="BH146" i="11"/>
  <c r="BG146" i="11"/>
  <c r="BF146" i="11"/>
  <c r="T146" i="11"/>
  <c r="R146" i="11"/>
  <c r="P146" i="11"/>
  <c r="BI144" i="11"/>
  <c r="BH144" i="11"/>
  <c r="BG144" i="11"/>
  <c r="BF144" i="11"/>
  <c r="T144" i="11"/>
  <c r="R144" i="11"/>
  <c r="P144" i="11"/>
  <c r="BI142" i="11"/>
  <c r="BH142" i="11"/>
  <c r="BG142" i="11"/>
  <c r="BF142" i="11"/>
  <c r="T142" i="11"/>
  <c r="R142" i="11"/>
  <c r="P142" i="11"/>
  <c r="BI140" i="11"/>
  <c r="BH140" i="11"/>
  <c r="BG140" i="11"/>
  <c r="BF140" i="11"/>
  <c r="T140" i="11"/>
  <c r="R140" i="11"/>
  <c r="P140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BI131" i="11"/>
  <c r="BH131" i="11"/>
  <c r="BG131" i="11"/>
  <c r="BF131" i="11"/>
  <c r="T131" i="11"/>
  <c r="R131" i="11"/>
  <c r="P131" i="11"/>
  <c r="BI129" i="11"/>
  <c r="BH129" i="11"/>
  <c r="BG129" i="11"/>
  <c r="BF129" i="11"/>
  <c r="T129" i="11"/>
  <c r="R129" i="11"/>
  <c r="P129" i="11"/>
  <c r="BI127" i="11"/>
  <c r="BH127" i="11"/>
  <c r="BG127" i="11"/>
  <c r="BF127" i="11"/>
  <c r="T127" i="11"/>
  <c r="R127" i="11"/>
  <c r="P127" i="11"/>
  <c r="BI125" i="11"/>
  <c r="BH125" i="11"/>
  <c r="BG125" i="11"/>
  <c r="BF125" i="11"/>
  <c r="T125" i="11"/>
  <c r="R125" i="11"/>
  <c r="P125" i="11"/>
  <c r="BI123" i="11"/>
  <c r="BH123" i="11"/>
  <c r="BG123" i="11"/>
  <c r="BF123" i="11"/>
  <c r="T123" i="11"/>
  <c r="R123" i="11"/>
  <c r="P123" i="11"/>
  <c r="BI121" i="11"/>
  <c r="BH121" i="11"/>
  <c r="BG121" i="11"/>
  <c r="BF121" i="11"/>
  <c r="T121" i="11"/>
  <c r="R121" i="11"/>
  <c r="P121" i="11"/>
  <c r="BI119" i="11"/>
  <c r="BH119" i="11"/>
  <c r="BG119" i="11"/>
  <c r="BF119" i="11"/>
  <c r="T119" i="11"/>
  <c r="R119" i="11"/>
  <c r="P119" i="11"/>
  <c r="BI117" i="11"/>
  <c r="BH117" i="11"/>
  <c r="BG117" i="11"/>
  <c r="BF117" i="11"/>
  <c r="T117" i="11"/>
  <c r="R117" i="11"/>
  <c r="P117" i="11"/>
  <c r="BI115" i="11"/>
  <c r="BH115" i="11"/>
  <c r="BG115" i="11"/>
  <c r="BF115" i="11"/>
  <c r="T115" i="11"/>
  <c r="R115" i="11"/>
  <c r="P115" i="11"/>
  <c r="BI113" i="11"/>
  <c r="BH113" i="11"/>
  <c r="BG113" i="11"/>
  <c r="BF113" i="11"/>
  <c r="T113" i="11"/>
  <c r="R113" i="11"/>
  <c r="P113" i="11"/>
  <c r="BI111" i="11"/>
  <c r="BH111" i="11"/>
  <c r="BG111" i="11"/>
  <c r="BF111" i="11"/>
  <c r="T111" i="11"/>
  <c r="R111" i="11"/>
  <c r="P111" i="11"/>
  <c r="BI109" i="11"/>
  <c r="BH109" i="11"/>
  <c r="BG109" i="11"/>
  <c r="BF109" i="11"/>
  <c r="T109" i="11"/>
  <c r="R109" i="11"/>
  <c r="P109" i="11"/>
  <c r="BI107" i="11"/>
  <c r="BH107" i="11"/>
  <c r="BG107" i="11"/>
  <c r="BF107" i="11"/>
  <c r="T107" i="11"/>
  <c r="R107" i="11"/>
  <c r="P107" i="11"/>
  <c r="BI105" i="11"/>
  <c r="BH105" i="11"/>
  <c r="BG105" i="11"/>
  <c r="BF105" i="11"/>
  <c r="T105" i="11"/>
  <c r="R105" i="11"/>
  <c r="P105" i="11"/>
  <c r="BI103" i="11"/>
  <c r="BH103" i="11"/>
  <c r="BG103" i="11"/>
  <c r="BF103" i="11"/>
  <c r="T103" i="11"/>
  <c r="R103" i="11"/>
  <c r="P103" i="11"/>
  <c r="BI101" i="11"/>
  <c r="BH101" i="11"/>
  <c r="BG101" i="11"/>
  <c r="BF101" i="11"/>
  <c r="T101" i="11"/>
  <c r="R101" i="11"/>
  <c r="P101" i="11"/>
  <c r="BI99" i="11"/>
  <c r="BH99" i="11"/>
  <c r="BG99" i="11"/>
  <c r="BF99" i="11"/>
  <c r="T99" i="11"/>
  <c r="R99" i="11"/>
  <c r="P99" i="11"/>
  <c r="BI97" i="11"/>
  <c r="BH97" i="11"/>
  <c r="BG97" i="11"/>
  <c r="BF97" i="11"/>
  <c r="T97" i="11"/>
  <c r="R97" i="11"/>
  <c r="P97" i="11"/>
  <c r="BI95" i="11"/>
  <c r="BH95" i="11"/>
  <c r="BG95" i="11"/>
  <c r="BF95" i="11"/>
  <c r="T95" i="11"/>
  <c r="R95" i="11"/>
  <c r="P95" i="11"/>
  <c r="J89" i="11"/>
  <c r="F89" i="11"/>
  <c r="F87" i="11"/>
  <c r="E85" i="11"/>
  <c r="J62" i="11"/>
  <c r="F62" i="11"/>
  <c r="F60" i="11"/>
  <c r="E58" i="11"/>
  <c r="J28" i="11"/>
  <c r="E28" i="11"/>
  <c r="J63" i="11" s="1"/>
  <c r="J27" i="11"/>
  <c r="J22" i="11"/>
  <c r="E22" i="11"/>
  <c r="F63" i="11" s="1"/>
  <c r="J21" i="11"/>
  <c r="J16" i="11"/>
  <c r="J60" i="11" s="1"/>
  <c r="E7" i="11"/>
  <c r="E52" i="11"/>
  <c r="J41" i="10"/>
  <c r="J40" i="10"/>
  <c r="AY66" i="1" s="1"/>
  <c r="J39" i="10"/>
  <c r="AX66" i="1" s="1"/>
  <c r="BI114" i="10"/>
  <c r="BH114" i="10"/>
  <c r="BG114" i="10"/>
  <c r="BF114" i="10"/>
  <c r="T114" i="10"/>
  <c r="R114" i="10"/>
  <c r="P114" i="10"/>
  <c r="BI112" i="10"/>
  <c r="BH112" i="10"/>
  <c r="BG112" i="10"/>
  <c r="BF112" i="10"/>
  <c r="T112" i="10"/>
  <c r="R112" i="10"/>
  <c r="P112" i="10"/>
  <c r="BI110" i="10"/>
  <c r="BH110" i="10"/>
  <c r="BG110" i="10"/>
  <c r="BF110" i="10"/>
  <c r="T110" i="10"/>
  <c r="R110" i="10"/>
  <c r="P110" i="10"/>
  <c r="BI108" i="10"/>
  <c r="BH108" i="10"/>
  <c r="BG108" i="10"/>
  <c r="BF108" i="10"/>
  <c r="T108" i="10"/>
  <c r="R108" i="10"/>
  <c r="P108" i="10"/>
  <c r="BI105" i="10"/>
  <c r="BH105" i="10"/>
  <c r="BG105" i="10"/>
  <c r="BF105" i="10"/>
  <c r="T105" i="10"/>
  <c r="R105" i="10"/>
  <c r="P105" i="10"/>
  <c r="BI103" i="10"/>
  <c r="BH103" i="10"/>
  <c r="BG103" i="10"/>
  <c r="BF103" i="10"/>
  <c r="T103" i="10"/>
  <c r="R103" i="10"/>
  <c r="P103" i="10"/>
  <c r="BI101" i="10"/>
  <c r="BH101" i="10"/>
  <c r="BG101" i="10"/>
  <c r="BF101" i="10"/>
  <c r="T101" i="10"/>
  <c r="R101" i="10"/>
  <c r="P101" i="10"/>
  <c r="BI99" i="10"/>
  <c r="BH99" i="10"/>
  <c r="BG99" i="10"/>
  <c r="BF99" i="10"/>
  <c r="T99" i="10"/>
  <c r="R99" i="10"/>
  <c r="P99" i="10"/>
  <c r="BI97" i="10"/>
  <c r="BH97" i="10"/>
  <c r="BG97" i="10"/>
  <c r="BF97" i="10"/>
  <c r="T97" i="10"/>
  <c r="R97" i="10"/>
  <c r="P97" i="10"/>
  <c r="BI95" i="10"/>
  <c r="BH95" i="10"/>
  <c r="BG95" i="10"/>
  <c r="BF95" i="10"/>
  <c r="T95" i="10"/>
  <c r="R95" i="10"/>
  <c r="P95" i="10"/>
  <c r="J89" i="10"/>
  <c r="F89" i="10"/>
  <c r="F87" i="10"/>
  <c r="E85" i="10"/>
  <c r="J62" i="10"/>
  <c r="F62" i="10"/>
  <c r="F60" i="10"/>
  <c r="E58" i="10"/>
  <c r="J28" i="10"/>
  <c r="E28" i="10"/>
  <c r="J90" i="10" s="1"/>
  <c r="J27" i="10"/>
  <c r="J22" i="10"/>
  <c r="E22" i="10"/>
  <c r="F63" i="10" s="1"/>
  <c r="J21" i="10"/>
  <c r="J16" i="10"/>
  <c r="J60" i="10" s="1"/>
  <c r="E7" i="10"/>
  <c r="E79" i="10"/>
  <c r="J41" i="9"/>
  <c r="J40" i="9"/>
  <c r="AY65" i="1" s="1"/>
  <c r="J39" i="9"/>
  <c r="AX65" i="1" s="1"/>
  <c r="BI182" i="9"/>
  <c r="BH182" i="9"/>
  <c r="BG182" i="9"/>
  <c r="BF182" i="9"/>
  <c r="T182" i="9"/>
  <c r="R182" i="9"/>
  <c r="P182" i="9"/>
  <c r="BI180" i="9"/>
  <c r="BH180" i="9"/>
  <c r="BG180" i="9"/>
  <c r="BF180" i="9"/>
  <c r="T180" i="9"/>
  <c r="R180" i="9"/>
  <c r="P180" i="9"/>
  <c r="BI178" i="9"/>
  <c r="BH178" i="9"/>
  <c r="BG178" i="9"/>
  <c r="BF178" i="9"/>
  <c r="T178" i="9"/>
  <c r="R178" i="9"/>
  <c r="P178" i="9"/>
  <c r="BI176" i="9"/>
  <c r="BH176" i="9"/>
  <c r="BG176" i="9"/>
  <c r="BF176" i="9"/>
  <c r="T176" i="9"/>
  <c r="R176" i="9"/>
  <c r="P176" i="9"/>
  <c r="BI174" i="9"/>
  <c r="BH174" i="9"/>
  <c r="BG174" i="9"/>
  <c r="BF174" i="9"/>
  <c r="T174" i="9"/>
  <c r="R174" i="9"/>
  <c r="P174" i="9"/>
  <c r="BI172" i="9"/>
  <c r="BH172" i="9"/>
  <c r="BG172" i="9"/>
  <c r="BF172" i="9"/>
  <c r="T172" i="9"/>
  <c r="R172" i="9"/>
  <c r="P172" i="9"/>
  <c r="BI170" i="9"/>
  <c r="BH170" i="9"/>
  <c r="BG170" i="9"/>
  <c r="BF170" i="9"/>
  <c r="T170" i="9"/>
  <c r="R170" i="9"/>
  <c r="P170" i="9"/>
  <c r="BI168" i="9"/>
  <c r="BH168" i="9"/>
  <c r="BG168" i="9"/>
  <c r="BF168" i="9"/>
  <c r="T168" i="9"/>
  <c r="R168" i="9"/>
  <c r="P168" i="9"/>
  <c r="BI166" i="9"/>
  <c r="BH166" i="9"/>
  <c r="BG166" i="9"/>
  <c r="BF166" i="9"/>
  <c r="T166" i="9"/>
  <c r="R166" i="9"/>
  <c r="P166" i="9"/>
  <c r="BI164" i="9"/>
  <c r="BH164" i="9"/>
  <c r="BG164" i="9"/>
  <c r="BF164" i="9"/>
  <c r="T164" i="9"/>
  <c r="R164" i="9"/>
  <c r="P164" i="9"/>
  <c r="BI162" i="9"/>
  <c r="BH162" i="9"/>
  <c r="BG162" i="9"/>
  <c r="BF162" i="9"/>
  <c r="T162" i="9"/>
  <c r="R162" i="9"/>
  <c r="P162" i="9"/>
  <c r="BI160" i="9"/>
  <c r="BH160" i="9"/>
  <c r="BG160" i="9"/>
  <c r="BF160" i="9"/>
  <c r="T160" i="9"/>
  <c r="R160" i="9"/>
  <c r="P160" i="9"/>
  <c r="BI158" i="9"/>
  <c r="BH158" i="9"/>
  <c r="BG158" i="9"/>
  <c r="BF158" i="9"/>
  <c r="T158" i="9"/>
  <c r="R158" i="9"/>
  <c r="P158" i="9"/>
  <c r="BI156" i="9"/>
  <c r="BH156" i="9"/>
  <c r="BG156" i="9"/>
  <c r="BF156" i="9"/>
  <c r="T156" i="9"/>
  <c r="R156" i="9"/>
  <c r="P156" i="9"/>
  <c r="BI154" i="9"/>
  <c r="BH154" i="9"/>
  <c r="BG154" i="9"/>
  <c r="BF154" i="9"/>
  <c r="T154" i="9"/>
  <c r="R154" i="9"/>
  <c r="P154" i="9"/>
  <c r="BI152" i="9"/>
  <c r="BH152" i="9"/>
  <c r="BG152" i="9"/>
  <c r="BF152" i="9"/>
  <c r="T152" i="9"/>
  <c r="R152" i="9"/>
  <c r="P152" i="9"/>
  <c r="BI150" i="9"/>
  <c r="BH150" i="9"/>
  <c r="BG150" i="9"/>
  <c r="BF150" i="9"/>
  <c r="T150" i="9"/>
  <c r="R150" i="9"/>
  <c r="P150" i="9"/>
  <c r="BI148" i="9"/>
  <c r="BH148" i="9"/>
  <c r="BG148" i="9"/>
  <c r="BF148" i="9"/>
  <c r="T148" i="9"/>
  <c r="R148" i="9"/>
  <c r="P148" i="9"/>
  <c r="BI145" i="9"/>
  <c r="BH145" i="9"/>
  <c r="BG145" i="9"/>
  <c r="BF145" i="9"/>
  <c r="T145" i="9"/>
  <c r="R145" i="9"/>
  <c r="P145" i="9"/>
  <c r="BI143" i="9"/>
  <c r="BH143" i="9"/>
  <c r="BG143" i="9"/>
  <c r="BF143" i="9"/>
  <c r="T143" i="9"/>
  <c r="R143" i="9"/>
  <c r="P143" i="9"/>
  <c r="BI141" i="9"/>
  <c r="BH141" i="9"/>
  <c r="BG141" i="9"/>
  <c r="BF141" i="9"/>
  <c r="T141" i="9"/>
  <c r="R141" i="9"/>
  <c r="P141" i="9"/>
  <c r="BI139" i="9"/>
  <c r="BH139" i="9"/>
  <c r="BG139" i="9"/>
  <c r="BF139" i="9"/>
  <c r="T139" i="9"/>
  <c r="R139" i="9"/>
  <c r="P139" i="9"/>
  <c r="BI137" i="9"/>
  <c r="BH137" i="9"/>
  <c r="BG137" i="9"/>
  <c r="BF137" i="9"/>
  <c r="T137" i="9"/>
  <c r="R137" i="9"/>
  <c r="P137" i="9"/>
  <c r="BI135" i="9"/>
  <c r="BH135" i="9"/>
  <c r="BG135" i="9"/>
  <c r="BF135" i="9"/>
  <c r="T135" i="9"/>
  <c r="R135" i="9"/>
  <c r="P135" i="9"/>
  <c r="BI133" i="9"/>
  <c r="BH133" i="9"/>
  <c r="BG133" i="9"/>
  <c r="BF133" i="9"/>
  <c r="T133" i="9"/>
  <c r="R133" i="9"/>
  <c r="P133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7" i="9"/>
  <c r="BH127" i="9"/>
  <c r="BG127" i="9"/>
  <c r="BF127" i="9"/>
  <c r="T127" i="9"/>
  <c r="R127" i="9"/>
  <c r="P127" i="9"/>
  <c r="BI125" i="9"/>
  <c r="BH125" i="9"/>
  <c r="BG125" i="9"/>
  <c r="BF125" i="9"/>
  <c r="T125" i="9"/>
  <c r="R125" i="9"/>
  <c r="P125" i="9"/>
  <c r="BI123" i="9"/>
  <c r="BH123" i="9"/>
  <c r="BG123" i="9"/>
  <c r="BF123" i="9"/>
  <c r="T123" i="9"/>
  <c r="R123" i="9"/>
  <c r="P123" i="9"/>
  <c r="BI121" i="9"/>
  <c r="BH121" i="9"/>
  <c r="BG121" i="9"/>
  <c r="BF121" i="9"/>
  <c r="T121" i="9"/>
  <c r="R121" i="9"/>
  <c r="P121" i="9"/>
  <c r="BI119" i="9"/>
  <c r="BH119" i="9"/>
  <c r="BG119" i="9"/>
  <c r="BF119" i="9"/>
  <c r="T119" i="9"/>
  <c r="R119" i="9"/>
  <c r="P119" i="9"/>
  <c r="BI117" i="9"/>
  <c r="BH117" i="9"/>
  <c r="BG117" i="9"/>
  <c r="BF117" i="9"/>
  <c r="T117" i="9"/>
  <c r="R117" i="9"/>
  <c r="P117" i="9"/>
  <c r="BI115" i="9"/>
  <c r="BH115" i="9"/>
  <c r="BG115" i="9"/>
  <c r="BF115" i="9"/>
  <c r="T115" i="9"/>
  <c r="R115" i="9"/>
  <c r="P115" i="9"/>
  <c r="BI113" i="9"/>
  <c r="BH113" i="9"/>
  <c r="BG113" i="9"/>
  <c r="BF113" i="9"/>
  <c r="T113" i="9"/>
  <c r="R113" i="9"/>
  <c r="P113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7" i="9"/>
  <c r="BH107" i="9"/>
  <c r="BG107" i="9"/>
  <c r="BF107" i="9"/>
  <c r="T107" i="9"/>
  <c r="R107" i="9"/>
  <c r="P107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1" i="9"/>
  <c r="BH101" i="9"/>
  <c r="BG101" i="9"/>
  <c r="BF101" i="9"/>
  <c r="T101" i="9"/>
  <c r="R101" i="9"/>
  <c r="P101" i="9"/>
  <c r="BI99" i="9"/>
  <c r="BH99" i="9"/>
  <c r="BG99" i="9"/>
  <c r="BF99" i="9"/>
  <c r="T99" i="9"/>
  <c r="R99" i="9"/>
  <c r="P99" i="9"/>
  <c r="BI97" i="9"/>
  <c r="BH97" i="9"/>
  <c r="BG97" i="9"/>
  <c r="BF97" i="9"/>
  <c r="T97" i="9"/>
  <c r="R97" i="9"/>
  <c r="P97" i="9"/>
  <c r="BI95" i="9"/>
  <c r="BH95" i="9"/>
  <c r="BG95" i="9"/>
  <c r="BF95" i="9"/>
  <c r="T95" i="9"/>
  <c r="R95" i="9"/>
  <c r="P95" i="9"/>
  <c r="J89" i="9"/>
  <c r="F89" i="9"/>
  <c r="F87" i="9"/>
  <c r="E85" i="9"/>
  <c r="J62" i="9"/>
  <c r="F62" i="9"/>
  <c r="F60" i="9"/>
  <c r="E58" i="9"/>
  <c r="J28" i="9"/>
  <c r="E28" i="9"/>
  <c r="J90" i="9" s="1"/>
  <c r="J27" i="9"/>
  <c r="J22" i="9"/>
  <c r="E22" i="9"/>
  <c r="F63" i="9" s="1"/>
  <c r="J21" i="9"/>
  <c r="J16" i="9"/>
  <c r="J60" i="9" s="1"/>
  <c r="E7" i="9"/>
  <c r="E79" i="9"/>
  <c r="J41" i="8"/>
  <c r="J40" i="8"/>
  <c r="AY64" i="1" s="1"/>
  <c r="J39" i="8"/>
  <c r="AX64" i="1" s="1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1" i="8"/>
  <c r="BH131" i="8"/>
  <c r="BG131" i="8"/>
  <c r="BF131" i="8"/>
  <c r="T131" i="8"/>
  <c r="R131" i="8"/>
  <c r="P131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19" i="8"/>
  <c r="BH119" i="8"/>
  <c r="BG119" i="8"/>
  <c r="BF119" i="8"/>
  <c r="T119" i="8"/>
  <c r="R119" i="8"/>
  <c r="P119" i="8"/>
  <c r="BI117" i="8"/>
  <c r="BH117" i="8"/>
  <c r="BG117" i="8"/>
  <c r="BF117" i="8"/>
  <c r="T117" i="8"/>
  <c r="R117" i="8"/>
  <c r="P117" i="8"/>
  <c r="BI115" i="8"/>
  <c r="BH115" i="8"/>
  <c r="BG115" i="8"/>
  <c r="BF115" i="8"/>
  <c r="T115" i="8"/>
  <c r="R115" i="8"/>
  <c r="P115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09" i="8"/>
  <c r="BH109" i="8"/>
  <c r="BG109" i="8"/>
  <c r="BF109" i="8"/>
  <c r="T109" i="8"/>
  <c r="R109" i="8"/>
  <c r="P109" i="8"/>
  <c r="BI107" i="8"/>
  <c r="BH107" i="8"/>
  <c r="BG107" i="8"/>
  <c r="BF107" i="8"/>
  <c r="T107" i="8"/>
  <c r="R107" i="8"/>
  <c r="P107" i="8"/>
  <c r="BI105" i="8"/>
  <c r="BH105" i="8"/>
  <c r="BG105" i="8"/>
  <c r="BF105" i="8"/>
  <c r="T105" i="8"/>
  <c r="R105" i="8"/>
  <c r="P105" i="8"/>
  <c r="BI103" i="8"/>
  <c r="BH103" i="8"/>
  <c r="BG103" i="8"/>
  <c r="BF103" i="8"/>
  <c r="T103" i="8"/>
  <c r="R103" i="8"/>
  <c r="P103" i="8"/>
  <c r="BI101" i="8"/>
  <c r="BH101" i="8"/>
  <c r="BG101" i="8"/>
  <c r="BF101" i="8"/>
  <c r="T101" i="8"/>
  <c r="R101" i="8"/>
  <c r="P101" i="8"/>
  <c r="BI99" i="8"/>
  <c r="BH99" i="8"/>
  <c r="BG99" i="8"/>
  <c r="BF99" i="8"/>
  <c r="T99" i="8"/>
  <c r="R99" i="8"/>
  <c r="P99" i="8"/>
  <c r="BI97" i="8"/>
  <c r="BH97" i="8"/>
  <c r="BG97" i="8"/>
  <c r="BF97" i="8"/>
  <c r="T97" i="8"/>
  <c r="R97" i="8"/>
  <c r="P97" i="8"/>
  <c r="BI95" i="8"/>
  <c r="BH95" i="8"/>
  <c r="BG95" i="8"/>
  <c r="BF95" i="8"/>
  <c r="T95" i="8"/>
  <c r="R95" i="8"/>
  <c r="P95" i="8"/>
  <c r="J89" i="8"/>
  <c r="F89" i="8"/>
  <c r="F87" i="8"/>
  <c r="E85" i="8"/>
  <c r="J62" i="8"/>
  <c r="F62" i="8"/>
  <c r="F60" i="8"/>
  <c r="E58" i="8"/>
  <c r="J28" i="8"/>
  <c r="E28" i="8"/>
  <c r="J90" i="8" s="1"/>
  <c r="J27" i="8"/>
  <c r="J22" i="8"/>
  <c r="E22" i="8"/>
  <c r="F90" i="8" s="1"/>
  <c r="J21" i="8"/>
  <c r="J16" i="8"/>
  <c r="J60" i="8" s="1"/>
  <c r="E7" i="8"/>
  <c r="E79" i="8"/>
  <c r="J41" i="7"/>
  <c r="J40" i="7"/>
  <c r="AY63" i="1"/>
  <c r="J39" i="7"/>
  <c r="AX63" i="1"/>
  <c r="BI262" i="7"/>
  <c r="BH262" i="7"/>
  <c r="BG262" i="7"/>
  <c r="BF262" i="7"/>
  <c r="T262" i="7"/>
  <c r="R262" i="7"/>
  <c r="P262" i="7"/>
  <c r="BI260" i="7"/>
  <c r="BH260" i="7"/>
  <c r="BG260" i="7"/>
  <c r="BF260" i="7"/>
  <c r="T260" i="7"/>
  <c r="R260" i="7"/>
  <c r="P260" i="7"/>
  <c r="BI258" i="7"/>
  <c r="BH258" i="7"/>
  <c r="BG258" i="7"/>
  <c r="BF258" i="7"/>
  <c r="T258" i="7"/>
  <c r="R258" i="7"/>
  <c r="P258" i="7"/>
  <c r="BI256" i="7"/>
  <c r="BH256" i="7"/>
  <c r="BG256" i="7"/>
  <c r="BF256" i="7"/>
  <c r="T256" i="7"/>
  <c r="R256" i="7"/>
  <c r="P256" i="7"/>
  <c r="BI254" i="7"/>
  <c r="BH254" i="7"/>
  <c r="BG254" i="7"/>
  <c r="BF254" i="7"/>
  <c r="T254" i="7"/>
  <c r="R254" i="7"/>
  <c r="P254" i="7"/>
  <c r="BI252" i="7"/>
  <c r="BH252" i="7"/>
  <c r="BG252" i="7"/>
  <c r="BF252" i="7"/>
  <c r="T252" i="7"/>
  <c r="R252" i="7"/>
  <c r="P252" i="7"/>
  <c r="BI250" i="7"/>
  <c r="BH250" i="7"/>
  <c r="BG250" i="7"/>
  <c r="BF250" i="7"/>
  <c r="T250" i="7"/>
  <c r="R250" i="7"/>
  <c r="P250" i="7"/>
  <c r="BI248" i="7"/>
  <c r="BH248" i="7"/>
  <c r="BG248" i="7"/>
  <c r="BF248" i="7"/>
  <c r="T248" i="7"/>
  <c r="R248" i="7"/>
  <c r="P248" i="7"/>
  <c r="BI246" i="7"/>
  <c r="BH246" i="7"/>
  <c r="BG246" i="7"/>
  <c r="BF246" i="7"/>
  <c r="T246" i="7"/>
  <c r="R246" i="7"/>
  <c r="P246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40" i="7"/>
  <c r="BH240" i="7"/>
  <c r="BG240" i="7"/>
  <c r="BF240" i="7"/>
  <c r="T240" i="7"/>
  <c r="R240" i="7"/>
  <c r="P240" i="7"/>
  <c r="BI238" i="7"/>
  <c r="BH238" i="7"/>
  <c r="BG238" i="7"/>
  <c r="BF238" i="7"/>
  <c r="T238" i="7"/>
  <c r="R238" i="7"/>
  <c r="P238" i="7"/>
  <c r="BI236" i="7"/>
  <c r="BH236" i="7"/>
  <c r="BG236" i="7"/>
  <c r="BF236" i="7"/>
  <c r="T236" i="7"/>
  <c r="R236" i="7"/>
  <c r="P236" i="7"/>
  <c r="BI234" i="7"/>
  <c r="BH234" i="7"/>
  <c r="BG234" i="7"/>
  <c r="BF234" i="7"/>
  <c r="T234" i="7"/>
  <c r="R234" i="7"/>
  <c r="P234" i="7"/>
  <c r="BI232" i="7"/>
  <c r="BH232" i="7"/>
  <c r="BG232" i="7"/>
  <c r="BF232" i="7"/>
  <c r="T232" i="7"/>
  <c r="R232" i="7"/>
  <c r="P232" i="7"/>
  <c r="BI230" i="7"/>
  <c r="BH230" i="7"/>
  <c r="BG230" i="7"/>
  <c r="BF230" i="7"/>
  <c r="T230" i="7"/>
  <c r="R230" i="7"/>
  <c r="P230" i="7"/>
  <c r="BI228" i="7"/>
  <c r="BH228" i="7"/>
  <c r="BG228" i="7"/>
  <c r="BF228" i="7"/>
  <c r="T228" i="7"/>
  <c r="R228" i="7"/>
  <c r="P228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8" i="7"/>
  <c r="BH218" i="7"/>
  <c r="BG218" i="7"/>
  <c r="BF218" i="7"/>
  <c r="T218" i="7"/>
  <c r="R218" i="7"/>
  <c r="P218" i="7"/>
  <c r="BI216" i="7"/>
  <c r="BH216" i="7"/>
  <c r="BG216" i="7"/>
  <c r="BF216" i="7"/>
  <c r="T216" i="7"/>
  <c r="R216" i="7"/>
  <c r="P216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3" i="7"/>
  <c r="BH203" i="7"/>
  <c r="BG203" i="7"/>
  <c r="BF203" i="7"/>
  <c r="T203" i="7"/>
  <c r="R203" i="7"/>
  <c r="P203" i="7"/>
  <c r="BI201" i="7"/>
  <c r="BH201" i="7"/>
  <c r="BG201" i="7"/>
  <c r="BF201" i="7"/>
  <c r="T201" i="7"/>
  <c r="R201" i="7"/>
  <c r="P201" i="7"/>
  <c r="BI199" i="7"/>
  <c r="BH199" i="7"/>
  <c r="BG199" i="7"/>
  <c r="BF199" i="7"/>
  <c r="T199" i="7"/>
  <c r="R199" i="7"/>
  <c r="P199" i="7"/>
  <c r="BI197" i="7"/>
  <c r="BH197" i="7"/>
  <c r="BG197" i="7"/>
  <c r="BF197" i="7"/>
  <c r="T197" i="7"/>
  <c r="R197" i="7"/>
  <c r="P197" i="7"/>
  <c r="BI195" i="7"/>
  <c r="BH195" i="7"/>
  <c r="BG195" i="7"/>
  <c r="BF195" i="7"/>
  <c r="T195" i="7"/>
  <c r="R195" i="7"/>
  <c r="P195" i="7"/>
  <c r="BI193" i="7"/>
  <c r="BH193" i="7"/>
  <c r="BG193" i="7"/>
  <c r="BF193" i="7"/>
  <c r="T193" i="7"/>
  <c r="R193" i="7"/>
  <c r="P193" i="7"/>
  <c r="BI191" i="7"/>
  <c r="BH191" i="7"/>
  <c r="BG191" i="7"/>
  <c r="BF191" i="7"/>
  <c r="T191" i="7"/>
  <c r="R191" i="7"/>
  <c r="P191" i="7"/>
  <c r="BI189" i="7"/>
  <c r="BH189" i="7"/>
  <c r="BG189" i="7"/>
  <c r="BF189" i="7"/>
  <c r="T189" i="7"/>
  <c r="R189" i="7"/>
  <c r="P189" i="7"/>
  <c r="BI187" i="7"/>
  <c r="BH187" i="7"/>
  <c r="BG187" i="7"/>
  <c r="BF187" i="7"/>
  <c r="T187" i="7"/>
  <c r="R187" i="7"/>
  <c r="P187" i="7"/>
  <c r="BI185" i="7"/>
  <c r="BH185" i="7"/>
  <c r="BG185" i="7"/>
  <c r="BF185" i="7"/>
  <c r="T185" i="7"/>
  <c r="R185" i="7"/>
  <c r="P185" i="7"/>
  <c r="BI183" i="7"/>
  <c r="BH183" i="7"/>
  <c r="BG183" i="7"/>
  <c r="BF183" i="7"/>
  <c r="T183" i="7"/>
  <c r="R183" i="7"/>
  <c r="P183" i="7"/>
  <c r="BI181" i="7"/>
  <c r="BH181" i="7"/>
  <c r="BG181" i="7"/>
  <c r="BF181" i="7"/>
  <c r="T181" i="7"/>
  <c r="R181" i="7"/>
  <c r="P181" i="7"/>
  <c r="BI179" i="7"/>
  <c r="BH179" i="7"/>
  <c r="BG179" i="7"/>
  <c r="BF179" i="7"/>
  <c r="T179" i="7"/>
  <c r="R179" i="7"/>
  <c r="P179" i="7"/>
  <c r="BI177" i="7"/>
  <c r="BH177" i="7"/>
  <c r="BG177" i="7"/>
  <c r="BF177" i="7"/>
  <c r="T177" i="7"/>
  <c r="R177" i="7"/>
  <c r="P177" i="7"/>
  <c r="BI175" i="7"/>
  <c r="BH175" i="7"/>
  <c r="BG175" i="7"/>
  <c r="BF175" i="7"/>
  <c r="T175" i="7"/>
  <c r="R175" i="7"/>
  <c r="P175" i="7"/>
  <c r="BI173" i="7"/>
  <c r="BH173" i="7"/>
  <c r="BG173" i="7"/>
  <c r="BF173" i="7"/>
  <c r="T173" i="7"/>
  <c r="R173" i="7"/>
  <c r="P173" i="7"/>
  <c r="BI171" i="7"/>
  <c r="BH171" i="7"/>
  <c r="BG171" i="7"/>
  <c r="BF171" i="7"/>
  <c r="T171" i="7"/>
  <c r="R171" i="7"/>
  <c r="P171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5" i="7"/>
  <c r="BH165" i="7"/>
  <c r="BG165" i="7"/>
  <c r="BF165" i="7"/>
  <c r="T165" i="7"/>
  <c r="R165" i="7"/>
  <c r="P165" i="7"/>
  <c r="BI163" i="7"/>
  <c r="BH163" i="7"/>
  <c r="BG163" i="7"/>
  <c r="BF163" i="7"/>
  <c r="T163" i="7"/>
  <c r="R163" i="7"/>
  <c r="P163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51" i="7"/>
  <c r="BH151" i="7"/>
  <c r="BG151" i="7"/>
  <c r="BF151" i="7"/>
  <c r="T151" i="7"/>
  <c r="R151" i="7"/>
  <c r="P151" i="7"/>
  <c r="BI149" i="7"/>
  <c r="BH149" i="7"/>
  <c r="BG149" i="7"/>
  <c r="BF149" i="7"/>
  <c r="T149" i="7"/>
  <c r="R149" i="7"/>
  <c r="P149" i="7"/>
  <c r="BI147" i="7"/>
  <c r="BH147" i="7"/>
  <c r="BG147" i="7"/>
  <c r="BF147" i="7"/>
  <c r="T147" i="7"/>
  <c r="R147" i="7"/>
  <c r="P147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1" i="7"/>
  <c r="BH141" i="7"/>
  <c r="BG141" i="7"/>
  <c r="BF141" i="7"/>
  <c r="T141" i="7"/>
  <c r="R141" i="7"/>
  <c r="P141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5" i="7"/>
  <c r="BH135" i="7"/>
  <c r="BG135" i="7"/>
  <c r="BF135" i="7"/>
  <c r="T135" i="7"/>
  <c r="R135" i="7"/>
  <c r="P135" i="7"/>
  <c r="BI133" i="7"/>
  <c r="BH133" i="7"/>
  <c r="BG133" i="7"/>
  <c r="BF133" i="7"/>
  <c r="T133" i="7"/>
  <c r="R133" i="7"/>
  <c r="P133" i="7"/>
  <c r="BI131" i="7"/>
  <c r="BH131" i="7"/>
  <c r="BG131" i="7"/>
  <c r="BF131" i="7"/>
  <c r="T131" i="7"/>
  <c r="R131" i="7"/>
  <c r="P131" i="7"/>
  <c r="BI129" i="7"/>
  <c r="BH129" i="7"/>
  <c r="BG129" i="7"/>
  <c r="BF129" i="7"/>
  <c r="T129" i="7"/>
  <c r="R129" i="7"/>
  <c r="P129" i="7"/>
  <c r="BI127" i="7"/>
  <c r="BH127" i="7"/>
  <c r="BG127" i="7"/>
  <c r="BF127" i="7"/>
  <c r="T127" i="7"/>
  <c r="R127" i="7"/>
  <c r="P127" i="7"/>
  <c r="BI125" i="7"/>
  <c r="BH125" i="7"/>
  <c r="BG125" i="7"/>
  <c r="BF125" i="7"/>
  <c r="T125" i="7"/>
  <c r="R125" i="7"/>
  <c r="P125" i="7"/>
  <c r="BI123" i="7"/>
  <c r="BH123" i="7"/>
  <c r="BG123" i="7"/>
  <c r="BF123" i="7"/>
  <c r="T123" i="7"/>
  <c r="R123" i="7"/>
  <c r="P123" i="7"/>
  <c r="BI121" i="7"/>
  <c r="BH121" i="7"/>
  <c r="BG121" i="7"/>
  <c r="BF121" i="7"/>
  <c r="T121" i="7"/>
  <c r="R121" i="7"/>
  <c r="P121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5" i="7"/>
  <c r="BH115" i="7"/>
  <c r="BG115" i="7"/>
  <c r="BF115" i="7"/>
  <c r="T115" i="7"/>
  <c r="R115" i="7"/>
  <c r="P115" i="7"/>
  <c r="BI113" i="7"/>
  <c r="BH113" i="7"/>
  <c r="BG113" i="7"/>
  <c r="BF113" i="7"/>
  <c r="T113" i="7"/>
  <c r="R113" i="7"/>
  <c r="P113" i="7"/>
  <c r="BI111" i="7"/>
  <c r="BH111" i="7"/>
  <c r="BG111" i="7"/>
  <c r="BF111" i="7"/>
  <c r="T111" i="7"/>
  <c r="R111" i="7"/>
  <c r="P111" i="7"/>
  <c r="BI109" i="7"/>
  <c r="BH109" i="7"/>
  <c r="BG109" i="7"/>
  <c r="BF109" i="7"/>
  <c r="T109" i="7"/>
  <c r="R109" i="7"/>
  <c r="P109" i="7"/>
  <c r="BI107" i="7"/>
  <c r="BH107" i="7"/>
  <c r="BG107" i="7"/>
  <c r="BF107" i="7"/>
  <c r="T107" i="7"/>
  <c r="R107" i="7"/>
  <c r="P107" i="7"/>
  <c r="BI105" i="7"/>
  <c r="BH105" i="7"/>
  <c r="BG105" i="7"/>
  <c r="BF105" i="7"/>
  <c r="T105" i="7"/>
  <c r="R105" i="7"/>
  <c r="P105" i="7"/>
  <c r="BI103" i="7"/>
  <c r="BH103" i="7"/>
  <c r="BG103" i="7"/>
  <c r="BF103" i="7"/>
  <c r="T103" i="7"/>
  <c r="R103" i="7"/>
  <c r="P103" i="7"/>
  <c r="BI101" i="7"/>
  <c r="BH101" i="7"/>
  <c r="BG101" i="7"/>
  <c r="BF101" i="7"/>
  <c r="T101" i="7"/>
  <c r="R101" i="7"/>
  <c r="P101" i="7"/>
  <c r="BI99" i="7"/>
  <c r="BH99" i="7"/>
  <c r="BG99" i="7"/>
  <c r="BF99" i="7"/>
  <c r="T99" i="7"/>
  <c r="R99" i="7"/>
  <c r="P99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J89" i="7"/>
  <c r="F89" i="7"/>
  <c r="F87" i="7"/>
  <c r="E85" i="7"/>
  <c r="J62" i="7"/>
  <c r="F62" i="7"/>
  <c r="F60" i="7"/>
  <c r="E58" i="7"/>
  <c r="J28" i="7"/>
  <c r="E28" i="7"/>
  <c r="J90" i="7"/>
  <c r="J27" i="7"/>
  <c r="J22" i="7"/>
  <c r="E22" i="7"/>
  <c r="F90" i="7"/>
  <c r="J21" i="7"/>
  <c r="J16" i="7"/>
  <c r="J87" i="7" s="1"/>
  <c r="E7" i="7"/>
  <c r="E79" i="7" s="1"/>
  <c r="J39" i="6"/>
  <c r="J38" i="6"/>
  <c r="AY61" i="1"/>
  <c r="J37" i="6"/>
  <c r="AX61" i="1"/>
  <c r="BI7121" i="6"/>
  <c r="BH7121" i="6"/>
  <c r="BG7121" i="6"/>
  <c r="BF7121" i="6"/>
  <c r="T7121" i="6"/>
  <c r="T7120" i="6" s="1"/>
  <c r="R7121" i="6"/>
  <c r="R7120" i="6" s="1"/>
  <c r="P7121" i="6"/>
  <c r="P7120" i="6" s="1"/>
  <c r="BI7117" i="6"/>
  <c r="BH7117" i="6"/>
  <c r="BG7117" i="6"/>
  <c r="BF7117" i="6"/>
  <c r="T7117" i="6"/>
  <c r="R7117" i="6"/>
  <c r="P7117" i="6"/>
  <c r="BI7114" i="6"/>
  <c r="BH7114" i="6"/>
  <c r="BG7114" i="6"/>
  <c r="BF7114" i="6"/>
  <c r="T7114" i="6"/>
  <c r="R7114" i="6"/>
  <c r="P7114" i="6"/>
  <c r="BI7109" i="6"/>
  <c r="BH7109" i="6"/>
  <c r="BG7109" i="6"/>
  <c r="BF7109" i="6"/>
  <c r="T7109" i="6"/>
  <c r="R7109" i="6"/>
  <c r="P7109" i="6"/>
  <c r="BI7107" i="6"/>
  <c r="BH7107" i="6"/>
  <c r="BG7107" i="6"/>
  <c r="BF7107" i="6"/>
  <c r="T7107" i="6"/>
  <c r="R7107" i="6"/>
  <c r="P7107" i="6"/>
  <c r="BI7104" i="6"/>
  <c r="BH7104" i="6"/>
  <c r="BG7104" i="6"/>
  <c r="BF7104" i="6"/>
  <c r="T7104" i="6"/>
  <c r="R7104" i="6"/>
  <c r="P7104" i="6"/>
  <c r="BI7101" i="6"/>
  <c r="BH7101" i="6"/>
  <c r="BG7101" i="6"/>
  <c r="BF7101" i="6"/>
  <c r="T7101" i="6"/>
  <c r="R7101" i="6"/>
  <c r="P7101" i="6"/>
  <c r="BI7099" i="6"/>
  <c r="BH7099" i="6"/>
  <c r="BG7099" i="6"/>
  <c r="BF7099" i="6"/>
  <c r="T7099" i="6"/>
  <c r="R7099" i="6"/>
  <c r="P7099" i="6"/>
  <c r="BI7096" i="6"/>
  <c r="BH7096" i="6"/>
  <c r="BG7096" i="6"/>
  <c r="BF7096" i="6"/>
  <c r="T7096" i="6"/>
  <c r="R7096" i="6"/>
  <c r="P7096" i="6"/>
  <c r="BI7093" i="6"/>
  <c r="BH7093" i="6"/>
  <c r="BG7093" i="6"/>
  <c r="BF7093" i="6"/>
  <c r="T7093" i="6"/>
  <c r="R7093" i="6"/>
  <c r="P7093" i="6"/>
  <c r="BI7091" i="6"/>
  <c r="BH7091" i="6"/>
  <c r="BG7091" i="6"/>
  <c r="BF7091" i="6"/>
  <c r="T7091" i="6"/>
  <c r="R7091" i="6"/>
  <c r="P7091" i="6"/>
  <c r="BI7089" i="6"/>
  <c r="BH7089" i="6"/>
  <c r="BG7089" i="6"/>
  <c r="BF7089" i="6"/>
  <c r="T7089" i="6"/>
  <c r="R7089" i="6"/>
  <c r="P7089" i="6"/>
  <c r="BI7085" i="6"/>
  <c r="BH7085" i="6"/>
  <c r="BG7085" i="6"/>
  <c r="BF7085" i="6"/>
  <c r="T7085" i="6"/>
  <c r="R7085" i="6"/>
  <c r="P7085" i="6"/>
  <c r="BI7083" i="6"/>
  <c r="BH7083" i="6"/>
  <c r="BG7083" i="6"/>
  <c r="BF7083" i="6"/>
  <c r="T7083" i="6"/>
  <c r="R7083" i="6"/>
  <c r="P7083" i="6"/>
  <c r="BI7080" i="6"/>
  <c r="BH7080" i="6"/>
  <c r="BG7080" i="6"/>
  <c r="BF7080" i="6"/>
  <c r="T7080" i="6"/>
  <c r="R7080" i="6"/>
  <c r="P7080" i="6"/>
  <c r="BI7078" i="6"/>
  <c r="BH7078" i="6"/>
  <c r="BG7078" i="6"/>
  <c r="BF7078" i="6"/>
  <c r="T7078" i="6"/>
  <c r="R7078" i="6"/>
  <c r="P7078" i="6"/>
  <c r="BI7073" i="6"/>
  <c r="BH7073" i="6"/>
  <c r="BG7073" i="6"/>
  <c r="BF7073" i="6"/>
  <c r="T7073" i="6"/>
  <c r="R7073" i="6"/>
  <c r="P7073" i="6"/>
  <c r="BI7061" i="6"/>
  <c r="BH7061" i="6"/>
  <c r="BG7061" i="6"/>
  <c r="BF7061" i="6"/>
  <c r="T7061" i="6"/>
  <c r="R7061" i="6"/>
  <c r="P7061" i="6"/>
  <c r="BI7058" i="6"/>
  <c r="BH7058" i="6"/>
  <c r="BG7058" i="6"/>
  <c r="BF7058" i="6"/>
  <c r="T7058" i="6"/>
  <c r="R7058" i="6"/>
  <c r="P7058" i="6"/>
  <c r="BI7055" i="6"/>
  <c r="BH7055" i="6"/>
  <c r="BG7055" i="6"/>
  <c r="BF7055" i="6"/>
  <c r="T7055" i="6"/>
  <c r="R7055" i="6"/>
  <c r="P7055" i="6"/>
  <c r="BI7052" i="6"/>
  <c r="BH7052" i="6"/>
  <c r="BG7052" i="6"/>
  <c r="BF7052" i="6"/>
  <c r="T7052" i="6"/>
  <c r="R7052" i="6"/>
  <c r="P7052" i="6"/>
  <c r="BI7049" i="6"/>
  <c r="BH7049" i="6"/>
  <c r="BG7049" i="6"/>
  <c r="BF7049" i="6"/>
  <c r="T7049" i="6"/>
  <c r="R7049" i="6"/>
  <c r="P7049" i="6"/>
  <c r="BI7041" i="6"/>
  <c r="BH7041" i="6"/>
  <c r="BG7041" i="6"/>
  <c r="BF7041" i="6"/>
  <c r="T7041" i="6"/>
  <c r="R7041" i="6"/>
  <c r="P7041" i="6"/>
  <c r="BI7039" i="6"/>
  <c r="BH7039" i="6"/>
  <c r="BG7039" i="6"/>
  <c r="BF7039" i="6"/>
  <c r="T7039" i="6"/>
  <c r="R7039" i="6"/>
  <c r="P7039" i="6"/>
  <c r="BI7035" i="6"/>
  <c r="BH7035" i="6"/>
  <c r="BG7035" i="6"/>
  <c r="BF7035" i="6"/>
  <c r="T7035" i="6"/>
  <c r="R7035" i="6"/>
  <c r="P7035" i="6"/>
  <c r="BI7033" i="6"/>
  <c r="BH7033" i="6"/>
  <c r="BG7033" i="6"/>
  <c r="BF7033" i="6"/>
  <c r="T7033" i="6"/>
  <c r="R7033" i="6"/>
  <c r="P7033" i="6"/>
  <c r="BI7030" i="6"/>
  <c r="BH7030" i="6"/>
  <c r="BG7030" i="6"/>
  <c r="BF7030" i="6"/>
  <c r="T7030" i="6"/>
  <c r="R7030" i="6"/>
  <c r="P7030" i="6"/>
  <c r="BI7025" i="6"/>
  <c r="BH7025" i="6"/>
  <c r="BG7025" i="6"/>
  <c r="BF7025" i="6"/>
  <c r="T7025" i="6"/>
  <c r="R7025" i="6"/>
  <c r="P7025" i="6"/>
  <c r="BI7022" i="6"/>
  <c r="BH7022" i="6"/>
  <c r="BG7022" i="6"/>
  <c r="BF7022" i="6"/>
  <c r="T7022" i="6"/>
  <c r="R7022" i="6"/>
  <c r="P7022" i="6"/>
  <c r="BI7019" i="6"/>
  <c r="BH7019" i="6"/>
  <c r="BG7019" i="6"/>
  <c r="BF7019" i="6"/>
  <c r="T7019" i="6"/>
  <c r="R7019" i="6"/>
  <c r="P7019" i="6"/>
  <c r="BI7015" i="6"/>
  <c r="BH7015" i="6"/>
  <c r="BG7015" i="6"/>
  <c r="BF7015" i="6"/>
  <c r="T7015" i="6"/>
  <c r="R7015" i="6"/>
  <c r="P7015" i="6"/>
  <c r="BI7011" i="6"/>
  <c r="BH7011" i="6"/>
  <c r="BG7011" i="6"/>
  <c r="BF7011" i="6"/>
  <c r="T7011" i="6"/>
  <c r="R7011" i="6"/>
  <c r="P7011" i="6"/>
  <c r="BI7009" i="6"/>
  <c r="BH7009" i="6"/>
  <c r="BG7009" i="6"/>
  <c r="BF7009" i="6"/>
  <c r="T7009" i="6"/>
  <c r="R7009" i="6"/>
  <c r="P7009" i="6"/>
  <c r="BI7007" i="6"/>
  <c r="BH7007" i="6"/>
  <c r="BG7007" i="6"/>
  <c r="BF7007" i="6"/>
  <c r="T7007" i="6"/>
  <c r="R7007" i="6"/>
  <c r="P7007" i="6"/>
  <c r="BI7004" i="6"/>
  <c r="BH7004" i="6"/>
  <c r="BG7004" i="6"/>
  <c r="BF7004" i="6"/>
  <c r="T7004" i="6"/>
  <c r="R7004" i="6"/>
  <c r="P7004" i="6"/>
  <c r="BI7001" i="6"/>
  <c r="BH7001" i="6"/>
  <c r="BG7001" i="6"/>
  <c r="BF7001" i="6"/>
  <c r="T7001" i="6"/>
  <c r="R7001" i="6"/>
  <c r="P7001" i="6"/>
  <c r="BI6996" i="6"/>
  <c r="BH6996" i="6"/>
  <c r="BG6996" i="6"/>
  <c r="BF6996" i="6"/>
  <c r="T6996" i="6"/>
  <c r="R6996" i="6"/>
  <c r="P6996" i="6"/>
  <c r="BI6984" i="6"/>
  <c r="BH6984" i="6"/>
  <c r="BG6984" i="6"/>
  <c r="BF6984" i="6"/>
  <c r="T6984" i="6"/>
  <c r="R6984" i="6"/>
  <c r="P6984" i="6"/>
  <c r="BI6981" i="6"/>
  <c r="BH6981" i="6"/>
  <c r="BG6981" i="6"/>
  <c r="BF6981" i="6"/>
  <c r="T6981" i="6"/>
  <c r="R6981" i="6"/>
  <c r="P6981" i="6"/>
  <c r="BI6966" i="6"/>
  <c r="BH6966" i="6"/>
  <c r="BG6966" i="6"/>
  <c r="BF6966" i="6"/>
  <c r="T6966" i="6"/>
  <c r="R6966" i="6"/>
  <c r="P6966" i="6"/>
  <c r="BI6964" i="6"/>
  <c r="BH6964" i="6"/>
  <c r="BG6964" i="6"/>
  <c r="BF6964" i="6"/>
  <c r="T6964" i="6"/>
  <c r="R6964" i="6"/>
  <c r="P6964" i="6"/>
  <c r="BI6962" i="6"/>
  <c r="BH6962" i="6"/>
  <c r="BG6962" i="6"/>
  <c r="BF6962" i="6"/>
  <c r="T6962" i="6"/>
  <c r="R6962" i="6"/>
  <c r="P6962" i="6"/>
  <c r="BI6959" i="6"/>
  <c r="BH6959" i="6"/>
  <c r="BG6959" i="6"/>
  <c r="BF6959" i="6"/>
  <c r="T6959" i="6"/>
  <c r="R6959" i="6"/>
  <c r="P6959" i="6"/>
  <c r="BI6929" i="6"/>
  <c r="BH6929" i="6"/>
  <c r="BG6929" i="6"/>
  <c r="BF6929" i="6"/>
  <c r="T6929" i="6"/>
  <c r="R6929" i="6"/>
  <c r="P6929" i="6"/>
  <c r="BI6926" i="6"/>
  <c r="BH6926" i="6"/>
  <c r="BG6926" i="6"/>
  <c r="BF6926" i="6"/>
  <c r="T6926" i="6"/>
  <c r="R6926" i="6"/>
  <c r="P6926" i="6"/>
  <c r="BI6923" i="6"/>
  <c r="BH6923" i="6"/>
  <c r="BG6923" i="6"/>
  <c r="BF6923" i="6"/>
  <c r="T6923" i="6"/>
  <c r="R6923" i="6"/>
  <c r="P6923" i="6"/>
  <c r="BI6918" i="6"/>
  <c r="BH6918" i="6"/>
  <c r="BG6918" i="6"/>
  <c r="BF6918" i="6"/>
  <c r="T6918" i="6"/>
  <c r="R6918" i="6"/>
  <c r="P6918" i="6"/>
  <c r="BI6916" i="6"/>
  <c r="BH6916" i="6"/>
  <c r="BG6916" i="6"/>
  <c r="BF6916" i="6"/>
  <c r="T6916" i="6"/>
  <c r="R6916" i="6"/>
  <c r="P6916" i="6"/>
  <c r="BI6913" i="6"/>
  <c r="BH6913" i="6"/>
  <c r="BG6913" i="6"/>
  <c r="BF6913" i="6"/>
  <c r="T6913" i="6"/>
  <c r="R6913" i="6"/>
  <c r="P6913" i="6"/>
  <c r="BI6904" i="6"/>
  <c r="BH6904" i="6"/>
  <c r="BG6904" i="6"/>
  <c r="BF6904" i="6"/>
  <c r="T6904" i="6"/>
  <c r="R6904" i="6"/>
  <c r="P6904" i="6"/>
  <c r="BI6902" i="6"/>
  <c r="BH6902" i="6"/>
  <c r="BG6902" i="6"/>
  <c r="BF6902" i="6"/>
  <c r="T6902" i="6"/>
  <c r="R6902" i="6"/>
  <c r="P6902" i="6"/>
  <c r="BI6900" i="6"/>
  <c r="BH6900" i="6"/>
  <c r="BG6900" i="6"/>
  <c r="BF6900" i="6"/>
  <c r="T6900" i="6"/>
  <c r="R6900" i="6"/>
  <c r="P6900" i="6"/>
  <c r="BI6898" i="6"/>
  <c r="BH6898" i="6"/>
  <c r="BG6898" i="6"/>
  <c r="BF6898" i="6"/>
  <c r="T6898" i="6"/>
  <c r="R6898" i="6"/>
  <c r="P6898" i="6"/>
  <c r="BI6896" i="6"/>
  <c r="BH6896" i="6"/>
  <c r="BG6896" i="6"/>
  <c r="BF6896" i="6"/>
  <c r="T6896" i="6"/>
  <c r="R6896" i="6"/>
  <c r="P6896" i="6"/>
  <c r="BI6894" i="6"/>
  <c r="BH6894" i="6"/>
  <c r="BG6894" i="6"/>
  <c r="BF6894" i="6"/>
  <c r="T6894" i="6"/>
  <c r="R6894" i="6"/>
  <c r="P6894" i="6"/>
  <c r="BI6891" i="6"/>
  <c r="BH6891" i="6"/>
  <c r="BG6891" i="6"/>
  <c r="BF6891" i="6"/>
  <c r="T6891" i="6"/>
  <c r="R6891" i="6"/>
  <c r="P6891" i="6"/>
  <c r="BI6830" i="6"/>
  <c r="BH6830" i="6"/>
  <c r="BG6830" i="6"/>
  <c r="BF6830" i="6"/>
  <c r="T6830" i="6"/>
  <c r="R6830" i="6"/>
  <c r="P6830" i="6"/>
  <c r="BI6827" i="6"/>
  <c r="BH6827" i="6"/>
  <c r="BG6827" i="6"/>
  <c r="BF6827" i="6"/>
  <c r="T6827" i="6"/>
  <c r="R6827" i="6"/>
  <c r="P6827" i="6"/>
  <c r="BI6825" i="6"/>
  <c r="BH6825" i="6"/>
  <c r="BG6825" i="6"/>
  <c r="BF6825" i="6"/>
  <c r="T6825" i="6"/>
  <c r="R6825" i="6"/>
  <c r="P6825" i="6"/>
  <c r="BI6807" i="6"/>
  <c r="BH6807" i="6"/>
  <c r="BG6807" i="6"/>
  <c r="BF6807" i="6"/>
  <c r="T6807" i="6"/>
  <c r="R6807" i="6"/>
  <c r="P6807" i="6"/>
  <c r="BI6781" i="6"/>
  <c r="BH6781" i="6"/>
  <c r="BG6781" i="6"/>
  <c r="BF6781" i="6"/>
  <c r="T6781" i="6"/>
  <c r="R6781" i="6"/>
  <c r="P6781" i="6"/>
  <c r="BI6715" i="6"/>
  <c r="BH6715" i="6"/>
  <c r="BG6715" i="6"/>
  <c r="BF6715" i="6"/>
  <c r="T6715" i="6"/>
  <c r="R6715" i="6"/>
  <c r="P6715" i="6"/>
  <c r="BI6705" i="6"/>
  <c r="BH6705" i="6"/>
  <c r="BG6705" i="6"/>
  <c r="BF6705" i="6"/>
  <c r="T6705" i="6"/>
  <c r="R6705" i="6"/>
  <c r="P6705" i="6"/>
  <c r="BI6700" i="6"/>
  <c r="BH6700" i="6"/>
  <c r="BG6700" i="6"/>
  <c r="BF6700" i="6"/>
  <c r="T6700" i="6"/>
  <c r="R6700" i="6"/>
  <c r="P6700" i="6"/>
  <c r="BI6688" i="6"/>
  <c r="BH6688" i="6"/>
  <c r="BG6688" i="6"/>
  <c r="BF6688" i="6"/>
  <c r="T6688" i="6"/>
  <c r="R6688" i="6"/>
  <c r="P6688" i="6"/>
  <c r="BI6662" i="6"/>
  <c r="BH6662" i="6"/>
  <c r="BG6662" i="6"/>
  <c r="BF6662" i="6"/>
  <c r="T6662" i="6"/>
  <c r="R6662" i="6"/>
  <c r="P6662" i="6"/>
  <c r="BI6657" i="6"/>
  <c r="BH6657" i="6"/>
  <c r="BG6657" i="6"/>
  <c r="BF6657" i="6"/>
  <c r="T6657" i="6"/>
  <c r="R6657" i="6"/>
  <c r="P6657" i="6"/>
  <c r="BI6652" i="6"/>
  <c r="BH6652" i="6"/>
  <c r="BG6652" i="6"/>
  <c r="BF6652" i="6"/>
  <c r="T6652" i="6"/>
  <c r="R6652" i="6"/>
  <c r="P6652" i="6"/>
  <c r="BI6642" i="6"/>
  <c r="BH6642" i="6"/>
  <c r="BG6642" i="6"/>
  <c r="BF6642" i="6"/>
  <c r="T6642" i="6"/>
  <c r="R6642" i="6"/>
  <c r="P6642" i="6"/>
  <c r="BI6637" i="6"/>
  <c r="BH6637" i="6"/>
  <c r="BG6637" i="6"/>
  <c r="BF6637" i="6"/>
  <c r="T6637" i="6"/>
  <c r="R6637" i="6"/>
  <c r="P6637" i="6"/>
  <c r="BI6632" i="6"/>
  <c r="BH6632" i="6"/>
  <c r="BG6632" i="6"/>
  <c r="BF6632" i="6"/>
  <c r="T6632" i="6"/>
  <c r="R6632" i="6"/>
  <c r="P6632" i="6"/>
  <c r="BI6627" i="6"/>
  <c r="BH6627" i="6"/>
  <c r="BG6627" i="6"/>
  <c r="BF6627" i="6"/>
  <c r="T6627" i="6"/>
  <c r="R6627" i="6"/>
  <c r="P6627" i="6"/>
  <c r="BI6622" i="6"/>
  <c r="BH6622" i="6"/>
  <c r="BG6622" i="6"/>
  <c r="BF6622" i="6"/>
  <c r="T6622" i="6"/>
  <c r="R6622" i="6"/>
  <c r="P6622" i="6"/>
  <c r="BI6617" i="6"/>
  <c r="BH6617" i="6"/>
  <c r="BG6617" i="6"/>
  <c r="BF6617" i="6"/>
  <c r="T6617" i="6"/>
  <c r="R6617" i="6"/>
  <c r="P6617" i="6"/>
  <c r="BI6526" i="6"/>
  <c r="BH6526" i="6"/>
  <c r="BG6526" i="6"/>
  <c r="BF6526" i="6"/>
  <c r="T6526" i="6"/>
  <c r="R6526" i="6"/>
  <c r="P6526" i="6"/>
  <c r="BI6518" i="6"/>
  <c r="BH6518" i="6"/>
  <c r="BG6518" i="6"/>
  <c r="BF6518" i="6"/>
  <c r="T6518" i="6"/>
  <c r="R6518" i="6"/>
  <c r="P6518" i="6"/>
  <c r="BI6510" i="6"/>
  <c r="BH6510" i="6"/>
  <c r="BG6510" i="6"/>
  <c r="BF6510" i="6"/>
  <c r="T6510" i="6"/>
  <c r="R6510" i="6"/>
  <c r="P6510" i="6"/>
  <c r="BI6504" i="6"/>
  <c r="BH6504" i="6"/>
  <c r="BG6504" i="6"/>
  <c r="BF6504" i="6"/>
  <c r="T6504" i="6"/>
  <c r="R6504" i="6"/>
  <c r="P6504" i="6"/>
  <c r="BI6492" i="6"/>
  <c r="BH6492" i="6"/>
  <c r="BG6492" i="6"/>
  <c r="BF6492" i="6"/>
  <c r="T6492" i="6"/>
  <c r="R6492" i="6"/>
  <c r="P6492" i="6"/>
  <c r="BI6470" i="6"/>
  <c r="BH6470" i="6"/>
  <c r="BG6470" i="6"/>
  <c r="BF6470" i="6"/>
  <c r="T6470" i="6"/>
  <c r="R6470" i="6"/>
  <c r="P6470" i="6"/>
  <c r="BI6462" i="6"/>
  <c r="BH6462" i="6"/>
  <c r="BG6462" i="6"/>
  <c r="BF6462" i="6"/>
  <c r="T6462" i="6"/>
  <c r="R6462" i="6"/>
  <c r="P6462" i="6"/>
  <c r="BI6428" i="6"/>
  <c r="BH6428" i="6"/>
  <c r="BG6428" i="6"/>
  <c r="BF6428" i="6"/>
  <c r="T6428" i="6"/>
  <c r="R6428" i="6"/>
  <c r="P6428" i="6"/>
  <c r="BI6386" i="6"/>
  <c r="BH6386" i="6"/>
  <c r="BG6386" i="6"/>
  <c r="BF6386" i="6"/>
  <c r="T6386" i="6"/>
  <c r="R6386" i="6"/>
  <c r="P6386" i="6"/>
  <c r="BI6252" i="6"/>
  <c r="BH6252" i="6"/>
  <c r="BG6252" i="6"/>
  <c r="BF6252" i="6"/>
  <c r="T6252" i="6"/>
  <c r="R6252" i="6"/>
  <c r="P6252" i="6"/>
  <c r="BI6216" i="6"/>
  <c r="BH6216" i="6"/>
  <c r="BG6216" i="6"/>
  <c r="BF6216" i="6"/>
  <c r="T6216" i="6"/>
  <c r="R6216" i="6"/>
  <c r="P6216" i="6"/>
  <c r="BI6186" i="6"/>
  <c r="BH6186" i="6"/>
  <c r="BG6186" i="6"/>
  <c r="BF6186" i="6"/>
  <c r="T6186" i="6"/>
  <c r="R6186" i="6"/>
  <c r="P6186" i="6"/>
  <c r="BI6181" i="6"/>
  <c r="BH6181" i="6"/>
  <c r="BG6181" i="6"/>
  <c r="BF6181" i="6"/>
  <c r="T6181" i="6"/>
  <c r="R6181" i="6"/>
  <c r="P6181" i="6"/>
  <c r="BI6176" i="6"/>
  <c r="BH6176" i="6"/>
  <c r="BG6176" i="6"/>
  <c r="BF6176" i="6"/>
  <c r="T6176" i="6"/>
  <c r="R6176" i="6"/>
  <c r="P6176" i="6"/>
  <c r="BI6171" i="6"/>
  <c r="BH6171" i="6"/>
  <c r="BG6171" i="6"/>
  <c r="BF6171" i="6"/>
  <c r="T6171" i="6"/>
  <c r="R6171" i="6"/>
  <c r="P6171" i="6"/>
  <c r="BI6168" i="6"/>
  <c r="BH6168" i="6"/>
  <c r="BG6168" i="6"/>
  <c r="BF6168" i="6"/>
  <c r="T6168" i="6"/>
  <c r="R6168" i="6"/>
  <c r="P6168" i="6"/>
  <c r="BI6157" i="6"/>
  <c r="BH6157" i="6"/>
  <c r="BG6157" i="6"/>
  <c r="BF6157" i="6"/>
  <c r="T6157" i="6"/>
  <c r="R6157" i="6"/>
  <c r="P6157" i="6"/>
  <c r="BI6152" i="6"/>
  <c r="BH6152" i="6"/>
  <c r="BG6152" i="6"/>
  <c r="BF6152" i="6"/>
  <c r="T6152" i="6"/>
  <c r="R6152" i="6"/>
  <c r="P6152" i="6"/>
  <c r="BI6147" i="6"/>
  <c r="BH6147" i="6"/>
  <c r="BG6147" i="6"/>
  <c r="BF6147" i="6"/>
  <c r="T6147" i="6"/>
  <c r="R6147" i="6"/>
  <c r="P6147" i="6"/>
  <c r="BI6139" i="6"/>
  <c r="BH6139" i="6"/>
  <c r="BG6139" i="6"/>
  <c r="BF6139" i="6"/>
  <c r="T6139" i="6"/>
  <c r="R6139" i="6"/>
  <c r="P6139" i="6"/>
  <c r="BI6109" i="6"/>
  <c r="BH6109" i="6"/>
  <c r="BG6109" i="6"/>
  <c r="BF6109" i="6"/>
  <c r="T6109" i="6"/>
  <c r="R6109" i="6"/>
  <c r="P6109" i="6"/>
  <c r="BI6102" i="6"/>
  <c r="BH6102" i="6"/>
  <c r="BG6102" i="6"/>
  <c r="BF6102" i="6"/>
  <c r="T6102" i="6"/>
  <c r="R6102" i="6"/>
  <c r="P6102" i="6"/>
  <c r="BI6093" i="6"/>
  <c r="BH6093" i="6"/>
  <c r="BG6093" i="6"/>
  <c r="BF6093" i="6"/>
  <c r="T6093" i="6"/>
  <c r="R6093" i="6"/>
  <c r="P6093" i="6"/>
  <c r="BI6088" i="6"/>
  <c r="BH6088" i="6"/>
  <c r="BG6088" i="6"/>
  <c r="BF6088" i="6"/>
  <c r="T6088" i="6"/>
  <c r="R6088" i="6"/>
  <c r="P6088" i="6"/>
  <c r="BI6085" i="6"/>
  <c r="BH6085" i="6"/>
  <c r="BG6085" i="6"/>
  <c r="BF6085" i="6"/>
  <c r="T6085" i="6"/>
  <c r="R6085" i="6"/>
  <c r="P6085" i="6"/>
  <c r="BI6046" i="6"/>
  <c r="BH6046" i="6"/>
  <c r="BG6046" i="6"/>
  <c r="BF6046" i="6"/>
  <c r="T6046" i="6"/>
  <c r="R6046" i="6"/>
  <c r="P6046" i="6"/>
  <c r="BI6044" i="6"/>
  <c r="BH6044" i="6"/>
  <c r="BG6044" i="6"/>
  <c r="BF6044" i="6"/>
  <c r="T6044" i="6"/>
  <c r="R6044" i="6"/>
  <c r="P6044" i="6"/>
  <c r="BI6042" i="6"/>
  <c r="BH6042" i="6"/>
  <c r="BG6042" i="6"/>
  <c r="BF6042" i="6"/>
  <c r="T6042" i="6"/>
  <c r="R6042" i="6"/>
  <c r="P6042" i="6"/>
  <c r="BI5985" i="6"/>
  <c r="BH5985" i="6"/>
  <c r="BG5985" i="6"/>
  <c r="BF5985" i="6"/>
  <c r="T5985" i="6"/>
  <c r="R5985" i="6"/>
  <c r="P5985" i="6"/>
  <c r="BI5983" i="6"/>
  <c r="BH5983" i="6"/>
  <c r="BG5983" i="6"/>
  <c r="BF5983" i="6"/>
  <c r="T5983" i="6"/>
  <c r="R5983" i="6"/>
  <c r="P5983" i="6"/>
  <c r="BI5840" i="6"/>
  <c r="BH5840" i="6"/>
  <c r="BG5840" i="6"/>
  <c r="BF5840" i="6"/>
  <c r="T5840" i="6"/>
  <c r="R5840" i="6"/>
  <c r="P5840" i="6"/>
  <c r="BI5838" i="6"/>
  <c r="BH5838" i="6"/>
  <c r="BG5838" i="6"/>
  <c r="BF5838" i="6"/>
  <c r="T5838" i="6"/>
  <c r="R5838" i="6"/>
  <c r="P5838" i="6"/>
  <c r="BI5815" i="6"/>
  <c r="BH5815" i="6"/>
  <c r="BG5815" i="6"/>
  <c r="BF5815" i="6"/>
  <c r="T5815" i="6"/>
  <c r="R5815" i="6"/>
  <c r="P5815" i="6"/>
  <c r="BI5813" i="6"/>
  <c r="BH5813" i="6"/>
  <c r="BG5813" i="6"/>
  <c r="BF5813" i="6"/>
  <c r="T5813" i="6"/>
  <c r="R5813" i="6"/>
  <c r="P5813" i="6"/>
  <c r="BI5790" i="6"/>
  <c r="BH5790" i="6"/>
  <c r="BG5790" i="6"/>
  <c r="BF5790" i="6"/>
  <c r="T5790" i="6"/>
  <c r="R5790" i="6"/>
  <c r="P5790" i="6"/>
  <c r="BI5788" i="6"/>
  <c r="BH5788" i="6"/>
  <c r="BG5788" i="6"/>
  <c r="BF5788" i="6"/>
  <c r="T5788" i="6"/>
  <c r="R5788" i="6"/>
  <c r="P5788" i="6"/>
  <c r="BI5771" i="6"/>
  <c r="BH5771" i="6"/>
  <c r="BG5771" i="6"/>
  <c r="BF5771" i="6"/>
  <c r="T5771" i="6"/>
  <c r="R5771" i="6"/>
  <c r="P5771" i="6"/>
  <c r="BI5769" i="6"/>
  <c r="BH5769" i="6"/>
  <c r="BG5769" i="6"/>
  <c r="BF5769" i="6"/>
  <c r="T5769" i="6"/>
  <c r="R5769" i="6"/>
  <c r="P5769" i="6"/>
  <c r="BI5742" i="6"/>
  <c r="BH5742" i="6"/>
  <c r="BG5742" i="6"/>
  <c r="BF5742" i="6"/>
  <c r="T5742" i="6"/>
  <c r="R5742" i="6"/>
  <c r="P5742" i="6"/>
  <c r="BI5740" i="6"/>
  <c r="BH5740" i="6"/>
  <c r="BG5740" i="6"/>
  <c r="BF5740" i="6"/>
  <c r="T5740" i="6"/>
  <c r="R5740" i="6"/>
  <c r="P5740" i="6"/>
  <c r="BI5639" i="6"/>
  <c r="BH5639" i="6"/>
  <c r="BG5639" i="6"/>
  <c r="BF5639" i="6"/>
  <c r="T5639" i="6"/>
  <c r="R5639" i="6"/>
  <c r="P5639" i="6"/>
  <c r="BI5538" i="6"/>
  <c r="BH5538" i="6"/>
  <c r="BG5538" i="6"/>
  <c r="BF5538" i="6"/>
  <c r="T5538" i="6"/>
  <c r="R5538" i="6"/>
  <c r="P5538" i="6"/>
  <c r="BI5536" i="6"/>
  <c r="BH5536" i="6"/>
  <c r="BG5536" i="6"/>
  <c r="BF5536" i="6"/>
  <c r="T5536" i="6"/>
  <c r="R5536" i="6"/>
  <c r="P5536" i="6"/>
  <c r="BI5534" i="6"/>
  <c r="BH5534" i="6"/>
  <c r="BG5534" i="6"/>
  <c r="BF5534" i="6"/>
  <c r="T5534" i="6"/>
  <c r="R5534" i="6"/>
  <c r="P5534" i="6"/>
  <c r="BI5525" i="6"/>
  <c r="BH5525" i="6"/>
  <c r="BG5525" i="6"/>
  <c r="BF5525" i="6"/>
  <c r="T5525" i="6"/>
  <c r="R5525" i="6"/>
  <c r="P5525" i="6"/>
  <c r="BI5499" i="6"/>
  <c r="BH5499" i="6"/>
  <c r="BG5499" i="6"/>
  <c r="BF5499" i="6"/>
  <c r="T5499" i="6"/>
  <c r="R5499" i="6"/>
  <c r="P5499" i="6"/>
  <c r="BI5496" i="6"/>
  <c r="BH5496" i="6"/>
  <c r="BG5496" i="6"/>
  <c r="BF5496" i="6"/>
  <c r="T5496" i="6"/>
  <c r="R5496" i="6"/>
  <c r="P5496" i="6"/>
  <c r="BI5492" i="6"/>
  <c r="BH5492" i="6"/>
  <c r="BG5492" i="6"/>
  <c r="BF5492" i="6"/>
  <c r="T5492" i="6"/>
  <c r="R5492" i="6"/>
  <c r="P5492" i="6"/>
  <c r="BI5489" i="6"/>
  <c r="BH5489" i="6"/>
  <c r="BG5489" i="6"/>
  <c r="BF5489" i="6"/>
  <c r="T5489" i="6"/>
  <c r="R5489" i="6"/>
  <c r="P5489" i="6"/>
  <c r="BI5486" i="6"/>
  <c r="BH5486" i="6"/>
  <c r="BG5486" i="6"/>
  <c r="BF5486" i="6"/>
  <c r="T5486" i="6"/>
  <c r="R5486" i="6"/>
  <c r="P5486" i="6"/>
  <c r="BI5433" i="6"/>
  <c r="BH5433" i="6"/>
  <c r="BG5433" i="6"/>
  <c r="BF5433" i="6"/>
  <c r="T5433" i="6"/>
  <c r="R5433" i="6"/>
  <c r="P5433" i="6"/>
  <c r="BI5431" i="6"/>
  <c r="BH5431" i="6"/>
  <c r="BG5431" i="6"/>
  <c r="BF5431" i="6"/>
  <c r="T5431" i="6"/>
  <c r="R5431" i="6"/>
  <c r="P5431" i="6"/>
  <c r="BI5429" i="6"/>
  <c r="BH5429" i="6"/>
  <c r="BG5429" i="6"/>
  <c r="BF5429" i="6"/>
  <c r="T5429" i="6"/>
  <c r="R5429" i="6"/>
  <c r="P5429" i="6"/>
  <c r="BI5427" i="6"/>
  <c r="BH5427" i="6"/>
  <c r="BG5427" i="6"/>
  <c r="BF5427" i="6"/>
  <c r="T5427" i="6"/>
  <c r="R5427" i="6"/>
  <c r="P5427" i="6"/>
  <c r="BI5248" i="6"/>
  <c r="BH5248" i="6"/>
  <c r="BG5248" i="6"/>
  <c r="BF5248" i="6"/>
  <c r="T5248" i="6"/>
  <c r="R5248" i="6"/>
  <c r="P5248" i="6"/>
  <c r="BI5246" i="6"/>
  <c r="BH5246" i="6"/>
  <c r="BG5246" i="6"/>
  <c r="BF5246" i="6"/>
  <c r="T5246" i="6"/>
  <c r="R5246" i="6"/>
  <c r="P5246" i="6"/>
  <c r="BI5243" i="6"/>
  <c r="BH5243" i="6"/>
  <c r="BG5243" i="6"/>
  <c r="BF5243" i="6"/>
  <c r="T5243" i="6"/>
  <c r="R5243" i="6"/>
  <c r="P5243" i="6"/>
  <c r="BI5241" i="6"/>
  <c r="BH5241" i="6"/>
  <c r="BG5241" i="6"/>
  <c r="BF5241" i="6"/>
  <c r="T5241" i="6"/>
  <c r="R5241" i="6"/>
  <c r="P5241" i="6"/>
  <c r="BI5131" i="6"/>
  <c r="BH5131" i="6"/>
  <c r="BG5131" i="6"/>
  <c r="BF5131" i="6"/>
  <c r="T5131" i="6"/>
  <c r="R5131" i="6"/>
  <c r="P5131" i="6"/>
  <c r="BI5127" i="6"/>
  <c r="BH5127" i="6"/>
  <c r="BG5127" i="6"/>
  <c r="BF5127" i="6"/>
  <c r="T5127" i="6"/>
  <c r="R5127" i="6"/>
  <c r="P5127" i="6"/>
  <c r="BI5124" i="6"/>
  <c r="BH5124" i="6"/>
  <c r="BG5124" i="6"/>
  <c r="BF5124" i="6"/>
  <c r="T5124" i="6"/>
  <c r="R5124" i="6"/>
  <c r="P5124" i="6"/>
  <c r="BI5120" i="6"/>
  <c r="BH5120" i="6"/>
  <c r="BG5120" i="6"/>
  <c r="BF5120" i="6"/>
  <c r="T5120" i="6"/>
  <c r="R5120" i="6"/>
  <c r="P5120" i="6"/>
  <c r="BI5116" i="6"/>
  <c r="BH5116" i="6"/>
  <c r="BG5116" i="6"/>
  <c r="BF5116" i="6"/>
  <c r="T5116" i="6"/>
  <c r="R5116" i="6"/>
  <c r="P5116" i="6"/>
  <c r="BI5112" i="6"/>
  <c r="BH5112" i="6"/>
  <c r="BG5112" i="6"/>
  <c r="BF5112" i="6"/>
  <c r="T5112" i="6"/>
  <c r="R5112" i="6"/>
  <c r="P5112" i="6"/>
  <c r="BI5108" i="6"/>
  <c r="BH5108" i="6"/>
  <c r="BG5108" i="6"/>
  <c r="BF5108" i="6"/>
  <c r="T5108" i="6"/>
  <c r="R5108" i="6"/>
  <c r="P5108" i="6"/>
  <c r="BI5106" i="6"/>
  <c r="BH5106" i="6"/>
  <c r="BG5106" i="6"/>
  <c r="BF5106" i="6"/>
  <c r="T5106" i="6"/>
  <c r="R5106" i="6"/>
  <c r="P5106" i="6"/>
  <c r="BI5104" i="6"/>
  <c r="BH5104" i="6"/>
  <c r="BG5104" i="6"/>
  <c r="BF5104" i="6"/>
  <c r="T5104" i="6"/>
  <c r="R5104" i="6"/>
  <c r="P5104" i="6"/>
  <c r="BI4868" i="6"/>
  <c r="BH4868" i="6"/>
  <c r="BG4868" i="6"/>
  <c r="BF4868" i="6"/>
  <c r="T4868" i="6"/>
  <c r="R4868" i="6"/>
  <c r="P4868" i="6"/>
  <c r="BI4866" i="6"/>
  <c r="BH4866" i="6"/>
  <c r="BG4866" i="6"/>
  <c r="BF4866" i="6"/>
  <c r="T4866" i="6"/>
  <c r="R4866" i="6"/>
  <c r="P4866" i="6"/>
  <c r="BI4864" i="6"/>
  <c r="BH4864" i="6"/>
  <c r="BG4864" i="6"/>
  <c r="BF4864" i="6"/>
  <c r="T4864" i="6"/>
  <c r="R4864" i="6"/>
  <c r="P4864" i="6"/>
  <c r="BI4862" i="6"/>
  <c r="BH4862" i="6"/>
  <c r="BG4862" i="6"/>
  <c r="BF4862" i="6"/>
  <c r="T4862" i="6"/>
  <c r="R4862" i="6"/>
  <c r="P4862" i="6"/>
  <c r="BI4835" i="6"/>
  <c r="BH4835" i="6"/>
  <c r="BG4835" i="6"/>
  <c r="BF4835" i="6"/>
  <c r="T4835" i="6"/>
  <c r="R4835" i="6"/>
  <c r="P4835" i="6"/>
  <c r="BI4833" i="6"/>
  <c r="BH4833" i="6"/>
  <c r="BG4833" i="6"/>
  <c r="BF4833" i="6"/>
  <c r="T4833" i="6"/>
  <c r="R4833" i="6"/>
  <c r="P4833" i="6"/>
  <c r="BI4829" i="6"/>
  <c r="BH4829" i="6"/>
  <c r="BG4829" i="6"/>
  <c r="BF4829" i="6"/>
  <c r="T4829" i="6"/>
  <c r="R4829" i="6"/>
  <c r="P4829" i="6"/>
  <c r="BI4827" i="6"/>
  <c r="BH4827" i="6"/>
  <c r="BG4827" i="6"/>
  <c r="BF4827" i="6"/>
  <c r="T4827" i="6"/>
  <c r="R4827" i="6"/>
  <c r="P4827" i="6"/>
  <c r="BI4825" i="6"/>
  <c r="BH4825" i="6"/>
  <c r="BG4825" i="6"/>
  <c r="BF4825" i="6"/>
  <c r="T4825" i="6"/>
  <c r="R4825" i="6"/>
  <c r="P4825" i="6"/>
  <c r="BI4822" i="6"/>
  <c r="BH4822" i="6"/>
  <c r="BG4822" i="6"/>
  <c r="BF4822" i="6"/>
  <c r="T4822" i="6"/>
  <c r="R4822" i="6"/>
  <c r="P4822" i="6"/>
  <c r="BI4819" i="6"/>
  <c r="BH4819" i="6"/>
  <c r="BG4819" i="6"/>
  <c r="BF4819" i="6"/>
  <c r="T4819" i="6"/>
  <c r="R4819" i="6"/>
  <c r="P4819" i="6"/>
  <c r="BI4816" i="6"/>
  <c r="BH4816" i="6"/>
  <c r="BG4816" i="6"/>
  <c r="BF4816" i="6"/>
  <c r="T4816" i="6"/>
  <c r="R4816" i="6"/>
  <c r="P4816" i="6"/>
  <c r="BI4813" i="6"/>
  <c r="BH4813" i="6"/>
  <c r="BG4813" i="6"/>
  <c r="BF4813" i="6"/>
  <c r="T4813" i="6"/>
  <c r="R4813" i="6"/>
  <c r="P4813" i="6"/>
  <c r="BI4758" i="6"/>
  <c r="BH4758" i="6"/>
  <c r="BG4758" i="6"/>
  <c r="BF4758" i="6"/>
  <c r="T4758" i="6"/>
  <c r="R4758" i="6"/>
  <c r="P4758" i="6"/>
  <c r="BI4755" i="6"/>
  <c r="BH4755" i="6"/>
  <c r="BG4755" i="6"/>
  <c r="BF4755" i="6"/>
  <c r="T4755" i="6"/>
  <c r="R4755" i="6"/>
  <c r="P4755" i="6"/>
  <c r="BI4752" i="6"/>
  <c r="BH4752" i="6"/>
  <c r="BG4752" i="6"/>
  <c r="BF4752" i="6"/>
  <c r="T4752" i="6"/>
  <c r="R4752" i="6"/>
  <c r="P4752" i="6"/>
  <c r="BI4749" i="6"/>
  <c r="BH4749" i="6"/>
  <c r="BG4749" i="6"/>
  <c r="BF4749" i="6"/>
  <c r="T4749" i="6"/>
  <c r="R4749" i="6"/>
  <c r="P4749" i="6"/>
  <c r="BI4747" i="6"/>
  <c r="BH4747" i="6"/>
  <c r="BG4747" i="6"/>
  <c r="BF4747" i="6"/>
  <c r="T4747" i="6"/>
  <c r="R4747" i="6"/>
  <c r="P4747" i="6"/>
  <c r="BI4745" i="6"/>
  <c r="BH4745" i="6"/>
  <c r="BG4745" i="6"/>
  <c r="BF4745" i="6"/>
  <c r="T4745" i="6"/>
  <c r="R4745" i="6"/>
  <c r="P4745" i="6"/>
  <c r="BI4742" i="6"/>
  <c r="BH4742" i="6"/>
  <c r="BG4742" i="6"/>
  <c r="BF4742" i="6"/>
  <c r="T4742" i="6"/>
  <c r="R4742" i="6"/>
  <c r="P4742" i="6"/>
  <c r="BI4549" i="6"/>
  <c r="BH4549" i="6"/>
  <c r="BG4549" i="6"/>
  <c r="BF4549" i="6"/>
  <c r="T4549" i="6"/>
  <c r="R4549" i="6"/>
  <c r="P4549" i="6"/>
  <c r="BI4547" i="6"/>
  <c r="BH4547" i="6"/>
  <c r="BG4547" i="6"/>
  <c r="BF4547" i="6"/>
  <c r="T4547" i="6"/>
  <c r="R4547" i="6"/>
  <c r="P4547" i="6"/>
  <c r="BI4544" i="6"/>
  <c r="BH4544" i="6"/>
  <c r="BG4544" i="6"/>
  <c r="BF4544" i="6"/>
  <c r="T4544" i="6"/>
  <c r="R4544" i="6"/>
  <c r="P4544" i="6"/>
  <c r="BI4542" i="6"/>
  <c r="BH4542" i="6"/>
  <c r="BG4542" i="6"/>
  <c r="BF4542" i="6"/>
  <c r="T4542" i="6"/>
  <c r="R4542" i="6"/>
  <c r="P4542" i="6"/>
  <c r="BI4540" i="6"/>
  <c r="BH4540" i="6"/>
  <c r="BG4540" i="6"/>
  <c r="BF4540" i="6"/>
  <c r="T4540" i="6"/>
  <c r="R4540" i="6"/>
  <c r="P4540" i="6"/>
  <c r="BI4515" i="6"/>
  <c r="BH4515" i="6"/>
  <c r="BG4515" i="6"/>
  <c r="BF4515" i="6"/>
  <c r="T4515" i="6"/>
  <c r="R4515" i="6"/>
  <c r="P4515" i="6"/>
  <c r="BI4513" i="6"/>
  <c r="BH4513" i="6"/>
  <c r="BG4513" i="6"/>
  <c r="BF4513" i="6"/>
  <c r="T4513" i="6"/>
  <c r="R4513" i="6"/>
  <c r="P4513" i="6"/>
  <c r="BI4510" i="6"/>
  <c r="BH4510" i="6"/>
  <c r="BG4510" i="6"/>
  <c r="BF4510" i="6"/>
  <c r="T4510" i="6"/>
  <c r="R4510" i="6"/>
  <c r="P4510" i="6"/>
  <c r="BI4507" i="6"/>
  <c r="BH4507" i="6"/>
  <c r="BG4507" i="6"/>
  <c r="BF4507" i="6"/>
  <c r="T4507" i="6"/>
  <c r="R4507" i="6"/>
  <c r="P4507" i="6"/>
  <c r="BI4252" i="6"/>
  <c r="BH4252" i="6"/>
  <c r="BG4252" i="6"/>
  <c r="BF4252" i="6"/>
  <c r="T4252" i="6"/>
  <c r="R4252" i="6"/>
  <c r="P4252" i="6"/>
  <c r="BI4249" i="6"/>
  <c r="BH4249" i="6"/>
  <c r="BG4249" i="6"/>
  <c r="BF4249" i="6"/>
  <c r="T4249" i="6"/>
  <c r="R4249" i="6"/>
  <c r="P4249" i="6"/>
  <c r="BI4236" i="6"/>
  <c r="BH4236" i="6"/>
  <c r="BG4236" i="6"/>
  <c r="BF4236" i="6"/>
  <c r="T4236" i="6"/>
  <c r="R4236" i="6"/>
  <c r="P4236" i="6"/>
  <c r="BI4234" i="6"/>
  <c r="BH4234" i="6"/>
  <c r="BG4234" i="6"/>
  <c r="BF4234" i="6"/>
  <c r="T4234" i="6"/>
  <c r="R4234" i="6"/>
  <c r="P4234" i="6"/>
  <c r="BI4209" i="6"/>
  <c r="BH4209" i="6"/>
  <c r="BG4209" i="6"/>
  <c r="BF4209" i="6"/>
  <c r="T4209" i="6"/>
  <c r="R4209" i="6"/>
  <c r="P4209" i="6"/>
  <c r="BI4207" i="6"/>
  <c r="BH4207" i="6"/>
  <c r="BG4207" i="6"/>
  <c r="BF4207" i="6"/>
  <c r="T4207" i="6"/>
  <c r="R4207" i="6"/>
  <c r="P4207" i="6"/>
  <c r="BI4185" i="6"/>
  <c r="BH4185" i="6"/>
  <c r="BG4185" i="6"/>
  <c r="BF4185" i="6"/>
  <c r="T4185" i="6"/>
  <c r="R4185" i="6"/>
  <c r="P4185" i="6"/>
  <c r="BI4182" i="6"/>
  <c r="BH4182" i="6"/>
  <c r="BG4182" i="6"/>
  <c r="BF4182" i="6"/>
  <c r="T4182" i="6"/>
  <c r="R4182" i="6"/>
  <c r="P4182" i="6"/>
  <c r="BI4180" i="6"/>
  <c r="BH4180" i="6"/>
  <c r="BG4180" i="6"/>
  <c r="BF4180" i="6"/>
  <c r="T4180" i="6"/>
  <c r="R4180" i="6"/>
  <c r="P4180" i="6"/>
  <c r="BI4178" i="6"/>
  <c r="BH4178" i="6"/>
  <c r="BG4178" i="6"/>
  <c r="BF4178" i="6"/>
  <c r="T4178" i="6"/>
  <c r="R4178" i="6"/>
  <c r="P4178" i="6"/>
  <c r="BI3098" i="6"/>
  <c r="BH3098" i="6"/>
  <c r="BG3098" i="6"/>
  <c r="BF3098" i="6"/>
  <c r="T3098" i="6"/>
  <c r="R3098" i="6"/>
  <c r="P3098" i="6"/>
  <c r="BI3096" i="6"/>
  <c r="BH3096" i="6"/>
  <c r="BG3096" i="6"/>
  <c r="BF3096" i="6"/>
  <c r="T3096" i="6"/>
  <c r="R3096" i="6"/>
  <c r="P3096" i="6"/>
  <c r="BI3091" i="6"/>
  <c r="BH3091" i="6"/>
  <c r="BG3091" i="6"/>
  <c r="BF3091" i="6"/>
  <c r="T3091" i="6"/>
  <c r="R3091" i="6"/>
  <c r="P3091" i="6"/>
  <c r="BI3089" i="6"/>
  <c r="BH3089" i="6"/>
  <c r="BG3089" i="6"/>
  <c r="BF3089" i="6"/>
  <c r="T3089" i="6"/>
  <c r="R3089" i="6"/>
  <c r="P3089" i="6"/>
  <c r="BI3077" i="6"/>
  <c r="BH3077" i="6"/>
  <c r="BG3077" i="6"/>
  <c r="BF3077" i="6"/>
  <c r="T3077" i="6"/>
  <c r="R3077" i="6"/>
  <c r="P3077" i="6"/>
  <c r="BI3075" i="6"/>
  <c r="BH3075" i="6"/>
  <c r="BG3075" i="6"/>
  <c r="BF3075" i="6"/>
  <c r="T3075" i="6"/>
  <c r="R3075" i="6"/>
  <c r="P3075" i="6"/>
  <c r="BI3053" i="6"/>
  <c r="BH3053" i="6"/>
  <c r="BG3053" i="6"/>
  <c r="BF3053" i="6"/>
  <c r="T3053" i="6"/>
  <c r="R3053" i="6"/>
  <c r="P3053" i="6"/>
  <c r="BI3051" i="6"/>
  <c r="BH3051" i="6"/>
  <c r="BG3051" i="6"/>
  <c r="BF3051" i="6"/>
  <c r="T3051" i="6"/>
  <c r="R3051" i="6"/>
  <c r="P3051" i="6"/>
  <c r="BI3049" i="6"/>
  <c r="BH3049" i="6"/>
  <c r="BG3049" i="6"/>
  <c r="BF3049" i="6"/>
  <c r="T3049" i="6"/>
  <c r="R3049" i="6"/>
  <c r="P3049" i="6"/>
  <c r="BI3039" i="6"/>
  <c r="BH3039" i="6"/>
  <c r="BG3039" i="6"/>
  <c r="BF3039" i="6"/>
  <c r="T3039" i="6"/>
  <c r="R3039" i="6"/>
  <c r="P3039" i="6"/>
  <c r="BI3036" i="6"/>
  <c r="BH3036" i="6"/>
  <c r="BG3036" i="6"/>
  <c r="BF3036" i="6"/>
  <c r="T3036" i="6"/>
  <c r="R3036" i="6"/>
  <c r="P3036" i="6"/>
  <c r="BI3032" i="6"/>
  <c r="BH3032" i="6"/>
  <c r="BG3032" i="6"/>
  <c r="BF3032" i="6"/>
  <c r="T3032" i="6"/>
  <c r="R3032" i="6"/>
  <c r="P3032" i="6"/>
  <c r="BI3030" i="6"/>
  <c r="BH3030" i="6"/>
  <c r="BG3030" i="6"/>
  <c r="BF3030" i="6"/>
  <c r="T3030" i="6"/>
  <c r="R3030" i="6"/>
  <c r="P3030" i="6"/>
  <c r="BI2999" i="6"/>
  <c r="BH2999" i="6"/>
  <c r="BG2999" i="6"/>
  <c r="BF2999" i="6"/>
  <c r="T2999" i="6"/>
  <c r="R2999" i="6"/>
  <c r="P2999" i="6"/>
  <c r="BI2996" i="6"/>
  <c r="BH2996" i="6"/>
  <c r="BG2996" i="6"/>
  <c r="BF2996" i="6"/>
  <c r="T2996" i="6"/>
  <c r="R2996" i="6"/>
  <c r="P2996" i="6"/>
  <c r="BI2993" i="6"/>
  <c r="BH2993" i="6"/>
  <c r="BG2993" i="6"/>
  <c r="BF2993" i="6"/>
  <c r="T2993" i="6"/>
  <c r="R2993" i="6"/>
  <c r="P2993" i="6"/>
  <c r="BI2990" i="6"/>
  <c r="BH2990" i="6"/>
  <c r="BG2990" i="6"/>
  <c r="BF2990" i="6"/>
  <c r="T2990" i="6"/>
  <c r="R2990" i="6"/>
  <c r="P2990" i="6"/>
  <c r="BI2987" i="6"/>
  <c r="BH2987" i="6"/>
  <c r="BG2987" i="6"/>
  <c r="BF2987" i="6"/>
  <c r="T2987" i="6"/>
  <c r="R2987" i="6"/>
  <c r="P2987" i="6"/>
  <c r="BI2984" i="6"/>
  <c r="BH2984" i="6"/>
  <c r="BG2984" i="6"/>
  <c r="BF2984" i="6"/>
  <c r="T2984" i="6"/>
  <c r="R2984" i="6"/>
  <c r="P2984" i="6"/>
  <c r="BI2981" i="6"/>
  <c r="BH2981" i="6"/>
  <c r="BG2981" i="6"/>
  <c r="BF2981" i="6"/>
  <c r="T2981" i="6"/>
  <c r="R2981" i="6"/>
  <c r="P2981" i="6"/>
  <c r="BI2978" i="6"/>
  <c r="BH2978" i="6"/>
  <c r="BG2978" i="6"/>
  <c r="BF2978" i="6"/>
  <c r="T2978" i="6"/>
  <c r="R2978" i="6"/>
  <c r="P2978" i="6"/>
  <c r="BI2975" i="6"/>
  <c r="BH2975" i="6"/>
  <c r="BG2975" i="6"/>
  <c r="BF2975" i="6"/>
  <c r="T2975" i="6"/>
  <c r="R2975" i="6"/>
  <c r="P2975" i="6"/>
  <c r="BI2972" i="6"/>
  <c r="BH2972" i="6"/>
  <c r="BG2972" i="6"/>
  <c r="BF2972" i="6"/>
  <c r="T2972" i="6"/>
  <c r="R2972" i="6"/>
  <c r="P2972" i="6"/>
  <c r="BI2969" i="6"/>
  <c r="BH2969" i="6"/>
  <c r="BG2969" i="6"/>
  <c r="BF2969" i="6"/>
  <c r="T2969" i="6"/>
  <c r="R2969" i="6"/>
  <c r="P2969" i="6"/>
  <c r="BI2966" i="6"/>
  <c r="BH2966" i="6"/>
  <c r="BG2966" i="6"/>
  <c r="BF2966" i="6"/>
  <c r="T2966" i="6"/>
  <c r="R2966" i="6"/>
  <c r="P2966" i="6"/>
  <c r="BI2963" i="6"/>
  <c r="BH2963" i="6"/>
  <c r="BG2963" i="6"/>
  <c r="BF2963" i="6"/>
  <c r="T2963" i="6"/>
  <c r="R2963" i="6"/>
  <c r="P2963" i="6"/>
  <c r="BI2960" i="6"/>
  <c r="BH2960" i="6"/>
  <c r="BG2960" i="6"/>
  <c r="BF2960" i="6"/>
  <c r="T2960" i="6"/>
  <c r="R2960" i="6"/>
  <c r="P2960" i="6"/>
  <c r="BI2957" i="6"/>
  <c r="BH2957" i="6"/>
  <c r="BG2957" i="6"/>
  <c r="BF2957" i="6"/>
  <c r="T2957" i="6"/>
  <c r="R2957" i="6"/>
  <c r="P2957" i="6"/>
  <c r="BI2954" i="6"/>
  <c r="BH2954" i="6"/>
  <c r="BG2954" i="6"/>
  <c r="BF2954" i="6"/>
  <c r="T2954" i="6"/>
  <c r="R2954" i="6"/>
  <c r="P2954" i="6"/>
  <c r="BI2951" i="6"/>
  <c r="BH2951" i="6"/>
  <c r="BG2951" i="6"/>
  <c r="BF2951" i="6"/>
  <c r="T2951" i="6"/>
  <c r="R2951" i="6"/>
  <c r="P2951" i="6"/>
  <c r="BI2948" i="6"/>
  <c r="BH2948" i="6"/>
  <c r="BG2948" i="6"/>
  <c r="BF2948" i="6"/>
  <c r="T2948" i="6"/>
  <c r="R2948" i="6"/>
  <c r="P2948" i="6"/>
  <c r="BI2945" i="6"/>
  <c r="BH2945" i="6"/>
  <c r="BG2945" i="6"/>
  <c r="BF2945" i="6"/>
  <c r="T2945" i="6"/>
  <c r="R2945" i="6"/>
  <c r="P2945" i="6"/>
  <c r="BI2942" i="6"/>
  <c r="BH2942" i="6"/>
  <c r="BG2942" i="6"/>
  <c r="BF2942" i="6"/>
  <c r="T2942" i="6"/>
  <c r="R2942" i="6"/>
  <c r="P2942" i="6"/>
  <c r="BI2939" i="6"/>
  <c r="BH2939" i="6"/>
  <c r="BG2939" i="6"/>
  <c r="BF2939" i="6"/>
  <c r="T2939" i="6"/>
  <c r="R2939" i="6"/>
  <c r="P2939" i="6"/>
  <c r="BI2936" i="6"/>
  <c r="BH2936" i="6"/>
  <c r="BG2936" i="6"/>
  <c r="BF2936" i="6"/>
  <c r="T2936" i="6"/>
  <c r="R2936" i="6"/>
  <c r="P2936" i="6"/>
  <c r="BI2933" i="6"/>
  <c r="BH2933" i="6"/>
  <c r="BG2933" i="6"/>
  <c r="BF2933" i="6"/>
  <c r="T2933" i="6"/>
  <c r="R2933" i="6"/>
  <c r="P2933" i="6"/>
  <c r="BI2930" i="6"/>
  <c r="BH2930" i="6"/>
  <c r="BG2930" i="6"/>
  <c r="BF2930" i="6"/>
  <c r="T2930" i="6"/>
  <c r="R2930" i="6"/>
  <c r="P2930" i="6"/>
  <c r="BI2927" i="6"/>
  <c r="BH2927" i="6"/>
  <c r="BG2927" i="6"/>
  <c r="BF2927" i="6"/>
  <c r="T2927" i="6"/>
  <c r="R2927" i="6"/>
  <c r="P2927" i="6"/>
  <c r="BI2924" i="6"/>
  <c r="BH2924" i="6"/>
  <c r="BG2924" i="6"/>
  <c r="BF2924" i="6"/>
  <c r="T2924" i="6"/>
  <c r="R2924" i="6"/>
  <c r="P2924" i="6"/>
  <c r="BI2921" i="6"/>
  <c r="BH2921" i="6"/>
  <c r="BG2921" i="6"/>
  <c r="BF2921" i="6"/>
  <c r="T2921" i="6"/>
  <c r="R2921" i="6"/>
  <c r="P2921" i="6"/>
  <c r="BI2918" i="6"/>
  <c r="BH2918" i="6"/>
  <c r="BG2918" i="6"/>
  <c r="BF2918" i="6"/>
  <c r="T2918" i="6"/>
  <c r="R2918" i="6"/>
  <c r="P2918" i="6"/>
  <c r="BI2915" i="6"/>
  <c r="BH2915" i="6"/>
  <c r="BG2915" i="6"/>
  <c r="BF2915" i="6"/>
  <c r="T2915" i="6"/>
  <c r="R2915" i="6"/>
  <c r="P2915" i="6"/>
  <c r="BI2903" i="6"/>
  <c r="BH2903" i="6"/>
  <c r="BG2903" i="6"/>
  <c r="BF2903" i="6"/>
  <c r="T2903" i="6"/>
  <c r="R2903" i="6"/>
  <c r="P2903" i="6"/>
  <c r="BI2887" i="6"/>
  <c r="BH2887" i="6"/>
  <c r="BG2887" i="6"/>
  <c r="BF2887" i="6"/>
  <c r="T2887" i="6"/>
  <c r="R2887" i="6"/>
  <c r="P2887" i="6"/>
  <c r="BI2867" i="6"/>
  <c r="BH2867" i="6"/>
  <c r="BG2867" i="6"/>
  <c r="BF2867" i="6"/>
  <c r="T2867" i="6"/>
  <c r="R2867" i="6"/>
  <c r="P2867" i="6"/>
  <c r="BI2865" i="6"/>
  <c r="BH2865" i="6"/>
  <c r="BG2865" i="6"/>
  <c r="BF2865" i="6"/>
  <c r="T2865" i="6"/>
  <c r="R2865" i="6"/>
  <c r="P2865" i="6"/>
  <c r="BI2861" i="6"/>
  <c r="BH2861" i="6"/>
  <c r="BG2861" i="6"/>
  <c r="BF2861" i="6"/>
  <c r="T2861" i="6"/>
  <c r="R2861" i="6"/>
  <c r="P2861" i="6"/>
  <c r="BI2859" i="6"/>
  <c r="BH2859" i="6"/>
  <c r="BG2859" i="6"/>
  <c r="BF2859" i="6"/>
  <c r="T2859" i="6"/>
  <c r="R2859" i="6"/>
  <c r="P2859" i="6"/>
  <c r="BI2854" i="6"/>
  <c r="BH2854" i="6"/>
  <c r="BG2854" i="6"/>
  <c r="BF2854" i="6"/>
  <c r="T2854" i="6"/>
  <c r="R2854" i="6"/>
  <c r="P2854" i="6"/>
  <c r="BI2850" i="6"/>
  <c r="BH2850" i="6"/>
  <c r="BG2850" i="6"/>
  <c r="BF2850" i="6"/>
  <c r="T2850" i="6"/>
  <c r="R2850" i="6"/>
  <c r="P2850" i="6"/>
  <c r="BI2846" i="6"/>
  <c r="BH2846" i="6"/>
  <c r="BG2846" i="6"/>
  <c r="BF2846" i="6"/>
  <c r="T2846" i="6"/>
  <c r="R2846" i="6"/>
  <c r="P2846" i="6"/>
  <c r="BI2842" i="6"/>
  <c r="BH2842" i="6"/>
  <c r="BG2842" i="6"/>
  <c r="BF2842" i="6"/>
  <c r="T2842" i="6"/>
  <c r="R2842" i="6"/>
  <c r="P2842" i="6"/>
  <c r="BI2838" i="6"/>
  <c r="BH2838" i="6"/>
  <c r="BG2838" i="6"/>
  <c r="BF2838" i="6"/>
  <c r="T2838" i="6"/>
  <c r="R2838" i="6"/>
  <c r="P2838" i="6"/>
  <c r="BI2832" i="6"/>
  <c r="BH2832" i="6"/>
  <c r="BG2832" i="6"/>
  <c r="BF2832" i="6"/>
  <c r="T2832" i="6"/>
  <c r="R2832" i="6"/>
  <c r="P2832" i="6"/>
  <c r="BI2826" i="6"/>
  <c r="BH2826" i="6"/>
  <c r="BG2826" i="6"/>
  <c r="BF2826" i="6"/>
  <c r="T2826" i="6"/>
  <c r="R2826" i="6"/>
  <c r="P2826" i="6"/>
  <c r="BI2819" i="6"/>
  <c r="BH2819" i="6"/>
  <c r="BG2819" i="6"/>
  <c r="BF2819" i="6"/>
  <c r="T2819" i="6"/>
  <c r="R2819" i="6"/>
  <c r="P2819" i="6"/>
  <c r="BI2813" i="6"/>
  <c r="BH2813" i="6"/>
  <c r="BG2813" i="6"/>
  <c r="BF2813" i="6"/>
  <c r="T2813" i="6"/>
  <c r="R2813" i="6"/>
  <c r="P2813" i="6"/>
  <c r="BI2806" i="6"/>
  <c r="BH2806" i="6"/>
  <c r="BG2806" i="6"/>
  <c r="BF2806" i="6"/>
  <c r="T2806" i="6"/>
  <c r="R2806" i="6"/>
  <c r="P2806" i="6"/>
  <c r="BI2799" i="6"/>
  <c r="BH2799" i="6"/>
  <c r="BG2799" i="6"/>
  <c r="BF2799" i="6"/>
  <c r="T2799" i="6"/>
  <c r="R2799" i="6"/>
  <c r="P2799" i="6"/>
  <c r="BI2796" i="6"/>
  <c r="BH2796" i="6"/>
  <c r="BG2796" i="6"/>
  <c r="BF2796" i="6"/>
  <c r="T2796" i="6"/>
  <c r="R2796" i="6"/>
  <c r="P2796" i="6"/>
  <c r="BI2785" i="6"/>
  <c r="BH2785" i="6"/>
  <c r="BG2785" i="6"/>
  <c r="BF2785" i="6"/>
  <c r="T2785" i="6"/>
  <c r="R2785" i="6"/>
  <c r="P2785" i="6"/>
  <c r="BI2782" i="6"/>
  <c r="BH2782" i="6"/>
  <c r="BG2782" i="6"/>
  <c r="BF2782" i="6"/>
  <c r="T2782" i="6"/>
  <c r="R2782" i="6"/>
  <c r="P2782" i="6"/>
  <c r="BI2779" i="6"/>
  <c r="BH2779" i="6"/>
  <c r="BG2779" i="6"/>
  <c r="BF2779" i="6"/>
  <c r="T2779" i="6"/>
  <c r="R2779" i="6"/>
  <c r="P2779" i="6"/>
  <c r="BI2776" i="6"/>
  <c r="BH2776" i="6"/>
  <c r="BG2776" i="6"/>
  <c r="BF2776" i="6"/>
  <c r="T2776" i="6"/>
  <c r="R2776" i="6"/>
  <c r="P2776" i="6"/>
  <c r="BI2730" i="6"/>
  <c r="BH2730" i="6"/>
  <c r="BG2730" i="6"/>
  <c r="BF2730" i="6"/>
  <c r="T2730" i="6"/>
  <c r="R2730" i="6"/>
  <c r="P2730" i="6"/>
  <c r="BI2726" i="6"/>
  <c r="BH2726" i="6"/>
  <c r="BG2726" i="6"/>
  <c r="BF2726" i="6"/>
  <c r="T2726" i="6"/>
  <c r="R2726" i="6"/>
  <c r="P2726" i="6"/>
  <c r="BI2722" i="6"/>
  <c r="BH2722" i="6"/>
  <c r="BG2722" i="6"/>
  <c r="BF2722" i="6"/>
  <c r="T2722" i="6"/>
  <c r="R2722" i="6"/>
  <c r="P2722" i="6"/>
  <c r="BI2719" i="6"/>
  <c r="BH2719" i="6"/>
  <c r="BG2719" i="6"/>
  <c r="BF2719" i="6"/>
  <c r="T2719" i="6"/>
  <c r="R2719" i="6"/>
  <c r="P2719" i="6"/>
  <c r="BI2716" i="6"/>
  <c r="BH2716" i="6"/>
  <c r="BG2716" i="6"/>
  <c r="BF2716" i="6"/>
  <c r="T2716" i="6"/>
  <c r="R2716" i="6"/>
  <c r="P2716" i="6"/>
  <c r="BI2348" i="6"/>
  <c r="BH2348" i="6"/>
  <c r="BG2348" i="6"/>
  <c r="BF2348" i="6"/>
  <c r="T2348" i="6"/>
  <c r="R2348" i="6"/>
  <c r="P2348" i="6"/>
  <c r="BI2344" i="6"/>
  <c r="BH2344" i="6"/>
  <c r="BG2344" i="6"/>
  <c r="BF2344" i="6"/>
  <c r="T2344" i="6"/>
  <c r="R2344" i="6"/>
  <c r="P2344" i="6"/>
  <c r="BI2338" i="6"/>
  <c r="BH2338" i="6"/>
  <c r="BG2338" i="6"/>
  <c r="BF2338" i="6"/>
  <c r="T2338" i="6"/>
  <c r="R2338" i="6"/>
  <c r="P2338" i="6"/>
  <c r="BI2334" i="6"/>
  <c r="BH2334" i="6"/>
  <c r="BG2334" i="6"/>
  <c r="BF2334" i="6"/>
  <c r="T2334" i="6"/>
  <c r="R2334" i="6"/>
  <c r="P2334" i="6"/>
  <c r="BI2325" i="6"/>
  <c r="BH2325" i="6"/>
  <c r="BG2325" i="6"/>
  <c r="BF2325" i="6"/>
  <c r="T2325" i="6"/>
  <c r="R2325" i="6"/>
  <c r="P2325" i="6"/>
  <c r="BI2321" i="6"/>
  <c r="BH2321" i="6"/>
  <c r="BG2321" i="6"/>
  <c r="BF2321" i="6"/>
  <c r="T2321" i="6"/>
  <c r="R2321" i="6"/>
  <c r="P2321" i="6"/>
  <c r="BI2304" i="6"/>
  <c r="BH2304" i="6"/>
  <c r="BG2304" i="6"/>
  <c r="BF2304" i="6"/>
  <c r="T2304" i="6"/>
  <c r="R2304" i="6"/>
  <c r="P2304" i="6"/>
  <c r="BI2287" i="6"/>
  <c r="BH2287" i="6"/>
  <c r="BG2287" i="6"/>
  <c r="BF2287" i="6"/>
  <c r="T2287" i="6"/>
  <c r="R2287" i="6"/>
  <c r="P2287" i="6"/>
  <c r="BI2284" i="6"/>
  <c r="BH2284" i="6"/>
  <c r="BG2284" i="6"/>
  <c r="BF2284" i="6"/>
  <c r="T2284" i="6"/>
  <c r="R2284" i="6"/>
  <c r="P2284" i="6"/>
  <c r="BI2276" i="6"/>
  <c r="BH2276" i="6"/>
  <c r="BG2276" i="6"/>
  <c r="BF2276" i="6"/>
  <c r="T2276" i="6"/>
  <c r="R2276" i="6"/>
  <c r="P2276" i="6"/>
  <c r="BI2272" i="6"/>
  <c r="BH2272" i="6"/>
  <c r="BG2272" i="6"/>
  <c r="BF2272" i="6"/>
  <c r="T2272" i="6"/>
  <c r="R2272" i="6"/>
  <c r="P2272" i="6"/>
  <c r="BI2268" i="6"/>
  <c r="BH2268" i="6"/>
  <c r="BG2268" i="6"/>
  <c r="BF2268" i="6"/>
  <c r="T2268" i="6"/>
  <c r="R2268" i="6"/>
  <c r="P2268" i="6"/>
  <c r="BI2265" i="6"/>
  <c r="BH2265" i="6"/>
  <c r="BG2265" i="6"/>
  <c r="BF2265" i="6"/>
  <c r="T2265" i="6"/>
  <c r="R2265" i="6"/>
  <c r="P2265" i="6"/>
  <c r="BI2262" i="6"/>
  <c r="BH2262" i="6"/>
  <c r="BG2262" i="6"/>
  <c r="BF2262" i="6"/>
  <c r="T2262" i="6"/>
  <c r="R2262" i="6"/>
  <c r="P2262" i="6"/>
  <c r="BI2259" i="6"/>
  <c r="BH2259" i="6"/>
  <c r="BG2259" i="6"/>
  <c r="BF2259" i="6"/>
  <c r="T2259" i="6"/>
  <c r="R2259" i="6"/>
  <c r="P2259" i="6"/>
  <c r="BI2256" i="6"/>
  <c r="BH2256" i="6"/>
  <c r="BG2256" i="6"/>
  <c r="BF2256" i="6"/>
  <c r="T2256" i="6"/>
  <c r="R2256" i="6"/>
  <c r="P2256" i="6"/>
  <c r="BI1025" i="6"/>
  <c r="BH1025" i="6"/>
  <c r="BG1025" i="6"/>
  <c r="BF1025" i="6"/>
  <c r="T1025" i="6"/>
  <c r="R1025" i="6"/>
  <c r="P1025" i="6"/>
  <c r="BI1022" i="6"/>
  <c r="BH1022" i="6"/>
  <c r="BG1022" i="6"/>
  <c r="BF1022" i="6"/>
  <c r="T1022" i="6"/>
  <c r="R1022" i="6"/>
  <c r="P1022" i="6"/>
  <c r="BI989" i="6"/>
  <c r="BH989" i="6"/>
  <c r="BG989" i="6"/>
  <c r="BF989" i="6"/>
  <c r="T989" i="6"/>
  <c r="R989" i="6"/>
  <c r="P989" i="6"/>
  <c r="BI986" i="6"/>
  <c r="BH986" i="6"/>
  <c r="BG986" i="6"/>
  <c r="BF986" i="6"/>
  <c r="T986" i="6"/>
  <c r="R986" i="6"/>
  <c r="P986" i="6"/>
  <c r="BI981" i="6"/>
  <c r="BH981" i="6"/>
  <c r="BG981" i="6"/>
  <c r="BF981" i="6"/>
  <c r="T981" i="6"/>
  <c r="R981" i="6"/>
  <c r="P981" i="6"/>
  <c r="BI978" i="6"/>
  <c r="BH978" i="6"/>
  <c r="BG978" i="6"/>
  <c r="BF978" i="6"/>
  <c r="T978" i="6"/>
  <c r="R978" i="6"/>
  <c r="P978" i="6"/>
  <c r="BI949" i="6"/>
  <c r="BH949" i="6"/>
  <c r="BG949" i="6"/>
  <c r="BF949" i="6"/>
  <c r="T949" i="6"/>
  <c r="R949" i="6"/>
  <c r="P949" i="6"/>
  <c r="BI946" i="6"/>
  <c r="BH946" i="6"/>
  <c r="BG946" i="6"/>
  <c r="BF946" i="6"/>
  <c r="T946" i="6"/>
  <c r="R946" i="6"/>
  <c r="P946" i="6"/>
  <c r="BI943" i="6"/>
  <c r="BH943" i="6"/>
  <c r="BG943" i="6"/>
  <c r="BF943" i="6"/>
  <c r="T943" i="6"/>
  <c r="R943" i="6"/>
  <c r="P943" i="6"/>
  <c r="BI940" i="6"/>
  <c r="BH940" i="6"/>
  <c r="BG940" i="6"/>
  <c r="BF940" i="6"/>
  <c r="T940" i="6"/>
  <c r="R940" i="6"/>
  <c r="P940" i="6"/>
  <c r="BI937" i="6"/>
  <c r="BH937" i="6"/>
  <c r="BG937" i="6"/>
  <c r="BF937" i="6"/>
  <c r="T937" i="6"/>
  <c r="R937" i="6"/>
  <c r="P937" i="6"/>
  <c r="BI692" i="6"/>
  <c r="BH692" i="6"/>
  <c r="BG692" i="6"/>
  <c r="BF692" i="6"/>
  <c r="T692" i="6"/>
  <c r="R692" i="6"/>
  <c r="P692" i="6"/>
  <c r="BI689" i="6"/>
  <c r="BH689" i="6"/>
  <c r="BG689" i="6"/>
  <c r="BF689" i="6"/>
  <c r="T689" i="6"/>
  <c r="R689" i="6"/>
  <c r="P689" i="6"/>
  <c r="BI687" i="6"/>
  <c r="BH687" i="6"/>
  <c r="BG687" i="6"/>
  <c r="BF687" i="6"/>
  <c r="T687" i="6"/>
  <c r="R687" i="6"/>
  <c r="P687" i="6"/>
  <c r="BI667" i="6"/>
  <c r="BH667" i="6"/>
  <c r="BG667" i="6"/>
  <c r="BF667" i="6"/>
  <c r="T667" i="6"/>
  <c r="R667" i="6"/>
  <c r="P667" i="6"/>
  <c r="BI665" i="6"/>
  <c r="BH665" i="6"/>
  <c r="BG665" i="6"/>
  <c r="BF665" i="6"/>
  <c r="T665" i="6"/>
  <c r="R665" i="6"/>
  <c r="P665" i="6"/>
  <c r="BI663" i="6"/>
  <c r="BH663" i="6"/>
  <c r="BG663" i="6"/>
  <c r="BF663" i="6"/>
  <c r="T663" i="6"/>
  <c r="R663" i="6"/>
  <c r="P663" i="6"/>
  <c r="BI643" i="6"/>
  <c r="BH643" i="6"/>
  <c r="BG643" i="6"/>
  <c r="BF643" i="6"/>
  <c r="T643" i="6"/>
  <c r="R643" i="6"/>
  <c r="P643" i="6"/>
  <c r="BI633" i="6"/>
  <c r="BH633" i="6"/>
  <c r="BG633" i="6"/>
  <c r="BF633" i="6"/>
  <c r="T633" i="6"/>
  <c r="R633" i="6"/>
  <c r="P633" i="6"/>
  <c r="BI631" i="6"/>
  <c r="BH631" i="6"/>
  <c r="BG631" i="6"/>
  <c r="BF631" i="6"/>
  <c r="T631" i="6"/>
  <c r="R631" i="6"/>
  <c r="P631" i="6"/>
  <c r="BI628" i="6"/>
  <c r="BH628" i="6"/>
  <c r="BG628" i="6"/>
  <c r="BF628" i="6"/>
  <c r="T628" i="6"/>
  <c r="R628" i="6"/>
  <c r="P62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0" i="6"/>
  <c r="BH490" i="6"/>
  <c r="BG490" i="6"/>
  <c r="BF490" i="6"/>
  <c r="T490" i="6"/>
  <c r="R490" i="6"/>
  <c r="P490" i="6"/>
  <c r="BI486" i="6"/>
  <c r="BH486" i="6"/>
  <c r="BG486" i="6"/>
  <c r="BF486" i="6"/>
  <c r="T486" i="6"/>
  <c r="R486" i="6"/>
  <c r="P486" i="6"/>
  <c r="BI457" i="6"/>
  <c r="BH457" i="6"/>
  <c r="BG457" i="6"/>
  <c r="BF457" i="6"/>
  <c r="T457" i="6"/>
  <c r="R457" i="6"/>
  <c r="P457" i="6"/>
  <c r="BI453" i="6"/>
  <c r="BH453" i="6"/>
  <c r="BG453" i="6"/>
  <c r="BF453" i="6"/>
  <c r="T453" i="6"/>
  <c r="R453" i="6"/>
  <c r="P453" i="6"/>
  <c r="BI449" i="6"/>
  <c r="BH449" i="6"/>
  <c r="BG449" i="6"/>
  <c r="BF449" i="6"/>
  <c r="T449" i="6"/>
  <c r="R449" i="6"/>
  <c r="P449" i="6"/>
  <c r="BI397" i="6"/>
  <c r="BH397" i="6"/>
  <c r="BG397" i="6"/>
  <c r="BF397" i="6"/>
  <c r="T397" i="6"/>
  <c r="R397" i="6"/>
  <c r="P397" i="6"/>
  <c r="BI305" i="6"/>
  <c r="BH305" i="6"/>
  <c r="BG305" i="6"/>
  <c r="BF305" i="6"/>
  <c r="T305" i="6"/>
  <c r="R305" i="6"/>
  <c r="P305" i="6"/>
  <c r="BI301" i="6"/>
  <c r="BH301" i="6"/>
  <c r="BG301" i="6"/>
  <c r="BF301" i="6"/>
  <c r="T301" i="6"/>
  <c r="R301" i="6"/>
  <c r="P301" i="6"/>
  <c r="BI297" i="6"/>
  <c r="BH297" i="6"/>
  <c r="BG297" i="6"/>
  <c r="BF297" i="6"/>
  <c r="T297" i="6"/>
  <c r="R297" i="6"/>
  <c r="P297" i="6"/>
  <c r="BI294" i="6"/>
  <c r="BH294" i="6"/>
  <c r="BG294" i="6"/>
  <c r="BF294" i="6"/>
  <c r="T294" i="6"/>
  <c r="R294" i="6"/>
  <c r="P294" i="6"/>
  <c r="BI285" i="6"/>
  <c r="BH285" i="6"/>
  <c r="BG285" i="6"/>
  <c r="BF285" i="6"/>
  <c r="T285" i="6"/>
  <c r="R285" i="6"/>
  <c r="P285" i="6"/>
  <c r="BI267" i="6"/>
  <c r="BH267" i="6"/>
  <c r="BG267" i="6"/>
  <c r="BF267" i="6"/>
  <c r="T267" i="6"/>
  <c r="R267" i="6"/>
  <c r="P267" i="6"/>
  <c r="BI185" i="6"/>
  <c r="BH185" i="6"/>
  <c r="BG185" i="6"/>
  <c r="BF185" i="6"/>
  <c r="T185" i="6"/>
  <c r="R185" i="6"/>
  <c r="P185" i="6"/>
  <c r="BI183" i="6"/>
  <c r="BH183" i="6"/>
  <c r="BG183" i="6"/>
  <c r="BF183" i="6"/>
  <c r="T183" i="6"/>
  <c r="R183" i="6"/>
  <c r="P183" i="6"/>
  <c r="BI172" i="6"/>
  <c r="BH172" i="6"/>
  <c r="BG172" i="6"/>
  <c r="BF172" i="6"/>
  <c r="T172" i="6"/>
  <c r="R172" i="6"/>
  <c r="P172" i="6"/>
  <c r="BI170" i="6"/>
  <c r="BH170" i="6"/>
  <c r="BG170" i="6"/>
  <c r="BF170" i="6"/>
  <c r="T170" i="6"/>
  <c r="R170" i="6"/>
  <c r="P170" i="6"/>
  <c r="BI167" i="6"/>
  <c r="BH167" i="6"/>
  <c r="BG167" i="6"/>
  <c r="BF167" i="6"/>
  <c r="T167" i="6"/>
  <c r="R167" i="6"/>
  <c r="P167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6" i="6"/>
  <c r="BH146" i="6"/>
  <c r="BG146" i="6"/>
  <c r="BF146" i="6"/>
  <c r="T146" i="6"/>
  <c r="R146" i="6"/>
  <c r="P146" i="6"/>
  <c r="BI143" i="6"/>
  <c r="BH143" i="6"/>
  <c r="BG143" i="6"/>
  <c r="BF143" i="6"/>
  <c r="T143" i="6"/>
  <c r="R143" i="6"/>
  <c r="P143" i="6"/>
  <c r="BI130" i="6"/>
  <c r="BH130" i="6"/>
  <c r="BG130" i="6"/>
  <c r="BF130" i="6"/>
  <c r="T130" i="6"/>
  <c r="R130" i="6"/>
  <c r="P130" i="6"/>
  <c r="BI118" i="6"/>
  <c r="BH118" i="6"/>
  <c r="BG118" i="6"/>
  <c r="BF118" i="6"/>
  <c r="T118" i="6"/>
  <c r="R118" i="6"/>
  <c r="P118" i="6"/>
  <c r="BI115" i="6"/>
  <c r="BH115" i="6"/>
  <c r="BG115" i="6"/>
  <c r="BF115" i="6"/>
  <c r="T115" i="6"/>
  <c r="R115" i="6"/>
  <c r="P115" i="6"/>
  <c r="BI103" i="6"/>
  <c r="BH103" i="6"/>
  <c r="BG103" i="6"/>
  <c r="BF103" i="6"/>
  <c r="T103" i="6"/>
  <c r="R103" i="6"/>
  <c r="P103" i="6"/>
  <c r="BI99" i="6"/>
  <c r="BH99" i="6"/>
  <c r="BG99" i="6"/>
  <c r="BF99" i="6"/>
  <c r="T99" i="6"/>
  <c r="R99" i="6"/>
  <c r="P99" i="6"/>
  <c r="J93" i="6"/>
  <c r="J92" i="6"/>
  <c r="F92" i="6"/>
  <c r="F90" i="6"/>
  <c r="E88" i="6"/>
  <c r="J59" i="6"/>
  <c r="J58" i="6"/>
  <c r="F58" i="6"/>
  <c r="F56" i="6"/>
  <c r="E54" i="6"/>
  <c r="J20" i="6"/>
  <c r="E20" i="6"/>
  <c r="F93" i="6"/>
  <c r="J19" i="6"/>
  <c r="J14" i="6"/>
  <c r="J56" i="6" s="1"/>
  <c r="E7" i="6"/>
  <c r="E84" i="6" s="1"/>
  <c r="J39" i="5"/>
  <c r="J38" i="5"/>
  <c r="AY60" i="1"/>
  <c r="J37" i="5"/>
  <c r="AX60" i="1"/>
  <c r="BI838" i="5"/>
  <c r="BH838" i="5"/>
  <c r="BG838" i="5"/>
  <c r="BF838" i="5"/>
  <c r="T838" i="5"/>
  <c r="R838" i="5"/>
  <c r="P838" i="5"/>
  <c r="BI836" i="5"/>
  <c r="BH836" i="5"/>
  <c r="BG836" i="5"/>
  <c r="BF836" i="5"/>
  <c r="T836" i="5"/>
  <c r="R836" i="5"/>
  <c r="P836" i="5"/>
  <c r="BI832" i="5"/>
  <c r="BH832" i="5"/>
  <c r="BG832" i="5"/>
  <c r="BF832" i="5"/>
  <c r="T832" i="5"/>
  <c r="T831" i="5"/>
  <c r="R832" i="5"/>
  <c r="R831" i="5"/>
  <c r="P832" i="5"/>
  <c r="P831" i="5"/>
  <c r="BI818" i="5"/>
  <c r="BH818" i="5"/>
  <c r="BG818" i="5"/>
  <c r="BF818" i="5"/>
  <c r="T818" i="5"/>
  <c r="R818" i="5"/>
  <c r="P818" i="5"/>
  <c r="BI795" i="5"/>
  <c r="BH795" i="5"/>
  <c r="BG795" i="5"/>
  <c r="BF795" i="5"/>
  <c r="T795" i="5"/>
  <c r="R795" i="5"/>
  <c r="P795" i="5"/>
  <c r="BI782" i="5"/>
  <c r="BH782" i="5"/>
  <c r="BG782" i="5"/>
  <c r="BF782" i="5"/>
  <c r="T782" i="5"/>
  <c r="R782" i="5"/>
  <c r="P782" i="5"/>
  <c r="BI780" i="5"/>
  <c r="BH780" i="5"/>
  <c r="BG780" i="5"/>
  <c r="BF780" i="5"/>
  <c r="T780" i="5"/>
  <c r="R780" i="5"/>
  <c r="P780" i="5"/>
  <c r="BI777" i="5"/>
  <c r="BH777" i="5"/>
  <c r="BG777" i="5"/>
  <c r="BF777" i="5"/>
  <c r="T777" i="5"/>
  <c r="R777" i="5"/>
  <c r="P777" i="5"/>
  <c r="BI775" i="5"/>
  <c r="BH775" i="5"/>
  <c r="BG775" i="5"/>
  <c r="BF775" i="5"/>
  <c r="T775" i="5"/>
  <c r="R775" i="5"/>
  <c r="P775" i="5"/>
  <c r="BI771" i="5"/>
  <c r="BH771" i="5"/>
  <c r="BG771" i="5"/>
  <c r="BF771" i="5"/>
  <c r="T771" i="5"/>
  <c r="R771" i="5"/>
  <c r="P771" i="5"/>
  <c r="BI769" i="5"/>
  <c r="BH769" i="5"/>
  <c r="BG769" i="5"/>
  <c r="BF769" i="5"/>
  <c r="T769" i="5"/>
  <c r="R769" i="5"/>
  <c r="P769" i="5"/>
  <c r="BI765" i="5"/>
  <c r="BH765" i="5"/>
  <c r="BG765" i="5"/>
  <c r="BF765" i="5"/>
  <c r="T765" i="5"/>
  <c r="R765" i="5"/>
  <c r="P765" i="5"/>
  <c r="BI763" i="5"/>
  <c r="BH763" i="5"/>
  <c r="BG763" i="5"/>
  <c r="BF763" i="5"/>
  <c r="T763" i="5"/>
  <c r="R763" i="5"/>
  <c r="P763" i="5"/>
  <c r="BI761" i="5"/>
  <c r="BH761" i="5"/>
  <c r="BG761" i="5"/>
  <c r="BF761" i="5"/>
  <c r="T761" i="5"/>
  <c r="R761" i="5"/>
  <c r="P761" i="5"/>
  <c r="BI758" i="5"/>
  <c r="BH758" i="5"/>
  <c r="BG758" i="5"/>
  <c r="BF758" i="5"/>
  <c r="T758" i="5"/>
  <c r="R758" i="5"/>
  <c r="P758" i="5"/>
  <c r="BI755" i="5"/>
  <c r="BH755" i="5"/>
  <c r="BG755" i="5"/>
  <c r="BF755" i="5"/>
  <c r="T755" i="5"/>
  <c r="R755" i="5"/>
  <c r="P755" i="5"/>
  <c r="BI752" i="5"/>
  <c r="BH752" i="5"/>
  <c r="BG752" i="5"/>
  <c r="BF752" i="5"/>
  <c r="T752" i="5"/>
  <c r="R752" i="5"/>
  <c r="P752" i="5"/>
  <c r="BI747" i="5"/>
  <c r="BH747" i="5"/>
  <c r="BG747" i="5"/>
  <c r="BF747" i="5"/>
  <c r="T747" i="5"/>
  <c r="R747" i="5"/>
  <c r="P747" i="5"/>
  <c r="BI744" i="5"/>
  <c r="BH744" i="5"/>
  <c r="BG744" i="5"/>
  <c r="BF744" i="5"/>
  <c r="T744" i="5"/>
  <c r="R744" i="5"/>
  <c r="P744" i="5"/>
  <c r="BI739" i="5"/>
  <c r="BH739" i="5"/>
  <c r="BG739" i="5"/>
  <c r="BF739" i="5"/>
  <c r="T739" i="5"/>
  <c r="R739" i="5"/>
  <c r="P739" i="5"/>
  <c r="BI734" i="5"/>
  <c r="BH734" i="5"/>
  <c r="BG734" i="5"/>
  <c r="BF734" i="5"/>
  <c r="T734" i="5"/>
  <c r="R734" i="5"/>
  <c r="P734" i="5"/>
  <c r="BI731" i="5"/>
  <c r="BH731" i="5"/>
  <c r="BG731" i="5"/>
  <c r="BF731" i="5"/>
  <c r="T731" i="5"/>
  <c r="R731" i="5"/>
  <c r="P731" i="5"/>
  <c r="BI728" i="5"/>
  <c r="BH728" i="5"/>
  <c r="BG728" i="5"/>
  <c r="BF728" i="5"/>
  <c r="T728" i="5"/>
  <c r="R728" i="5"/>
  <c r="P728" i="5"/>
  <c r="BI723" i="5"/>
  <c r="BH723" i="5"/>
  <c r="BG723" i="5"/>
  <c r="BF723" i="5"/>
  <c r="T723" i="5"/>
  <c r="R723" i="5"/>
  <c r="P723" i="5"/>
  <c r="BI717" i="5"/>
  <c r="BH717" i="5"/>
  <c r="BG717" i="5"/>
  <c r="BF717" i="5"/>
  <c r="T717" i="5"/>
  <c r="R717" i="5"/>
  <c r="P717" i="5"/>
  <c r="BI714" i="5"/>
  <c r="BH714" i="5"/>
  <c r="BG714" i="5"/>
  <c r="BF714" i="5"/>
  <c r="T714" i="5"/>
  <c r="R714" i="5"/>
  <c r="P714" i="5"/>
  <c r="BI708" i="5"/>
  <c r="BH708" i="5"/>
  <c r="BG708" i="5"/>
  <c r="BF708" i="5"/>
  <c r="T708" i="5"/>
  <c r="R708" i="5"/>
  <c r="P708" i="5"/>
  <c r="BI699" i="5"/>
  <c r="BH699" i="5"/>
  <c r="BG699" i="5"/>
  <c r="BF699" i="5"/>
  <c r="T699" i="5"/>
  <c r="R699" i="5"/>
  <c r="P699" i="5"/>
  <c r="BI696" i="5"/>
  <c r="BH696" i="5"/>
  <c r="BG696" i="5"/>
  <c r="BF696" i="5"/>
  <c r="T696" i="5"/>
  <c r="R696" i="5"/>
  <c r="P696" i="5"/>
  <c r="BI693" i="5"/>
  <c r="BH693" i="5"/>
  <c r="BG693" i="5"/>
  <c r="BF693" i="5"/>
  <c r="T693" i="5"/>
  <c r="R693" i="5"/>
  <c r="P693" i="5"/>
  <c r="BI690" i="5"/>
  <c r="BH690" i="5"/>
  <c r="BG690" i="5"/>
  <c r="BF690" i="5"/>
  <c r="T690" i="5"/>
  <c r="R690" i="5"/>
  <c r="P690" i="5"/>
  <c r="BI687" i="5"/>
  <c r="BH687" i="5"/>
  <c r="BG687" i="5"/>
  <c r="BF687" i="5"/>
  <c r="T687" i="5"/>
  <c r="R687" i="5"/>
  <c r="P687" i="5"/>
  <c r="BI683" i="5"/>
  <c r="BH683" i="5"/>
  <c r="BG683" i="5"/>
  <c r="BF683" i="5"/>
  <c r="T683" i="5"/>
  <c r="R683" i="5"/>
  <c r="P683" i="5"/>
  <c r="BI680" i="5"/>
  <c r="BH680" i="5"/>
  <c r="BG680" i="5"/>
  <c r="BF680" i="5"/>
  <c r="T680" i="5"/>
  <c r="R680" i="5"/>
  <c r="P680" i="5"/>
  <c r="BI677" i="5"/>
  <c r="BH677" i="5"/>
  <c r="BG677" i="5"/>
  <c r="BF677" i="5"/>
  <c r="T677" i="5"/>
  <c r="R677" i="5"/>
  <c r="P677" i="5"/>
  <c r="BI674" i="5"/>
  <c r="BH674" i="5"/>
  <c r="BG674" i="5"/>
  <c r="BF674" i="5"/>
  <c r="T674" i="5"/>
  <c r="R674" i="5"/>
  <c r="P674" i="5"/>
  <c r="BI670" i="5"/>
  <c r="BH670" i="5"/>
  <c r="BG670" i="5"/>
  <c r="BF670" i="5"/>
  <c r="T670" i="5"/>
  <c r="R670" i="5"/>
  <c r="P670" i="5"/>
  <c r="BI667" i="5"/>
  <c r="BH667" i="5"/>
  <c r="BG667" i="5"/>
  <c r="BF667" i="5"/>
  <c r="T667" i="5"/>
  <c r="R667" i="5"/>
  <c r="P667" i="5"/>
  <c r="BI664" i="5"/>
  <c r="BH664" i="5"/>
  <c r="BG664" i="5"/>
  <c r="BF664" i="5"/>
  <c r="T664" i="5"/>
  <c r="R664" i="5"/>
  <c r="P664" i="5"/>
  <c r="BI660" i="5"/>
  <c r="BH660" i="5"/>
  <c r="BG660" i="5"/>
  <c r="BF660" i="5"/>
  <c r="T660" i="5"/>
  <c r="R660" i="5"/>
  <c r="P660" i="5"/>
  <c r="BI657" i="5"/>
  <c r="BH657" i="5"/>
  <c r="BG657" i="5"/>
  <c r="BF657" i="5"/>
  <c r="T657" i="5"/>
  <c r="R657" i="5"/>
  <c r="P657" i="5"/>
  <c r="BI654" i="5"/>
  <c r="BH654" i="5"/>
  <c r="BG654" i="5"/>
  <c r="BF654" i="5"/>
  <c r="T654" i="5"/>
  <c r="R654" i="5"/>
  <c r="P654" i="5"/>
  <c r="BI651" i="5"/>
  <c r="BH651" i="5"/>
  <c r="BG651" i="5"/>
  <c r="BF651" i="5"/>
  <c r="T651" i="5"/>
  <c r="R651" i="5"/>
  <c r="P651" i="5"/>
  <c r="BI635" i="5"/>
  <c r="BH635" i="5"/>
  <c r="BG635" i="5"/>
  <c r="BF635" i="5"/>
  <c r="T635" i="5"/>
  <c r="R635" i="5"/>
  <c r="P635" i="5"/>
  <c r="BI632" i="5"/>
  <c r="BH632" i="5"/>
  <c r="BG632" i="5"/>
  <c r="BF632" i="5"/>
  <c r="T632" i="5"/>
  <c r="R632" i="5"/>
  <c r="P632" i="5"/>
  <c r="BI626" i="5"/>
  <c r="BH626" i="5"/>
  <c r="BG626" i="5"/>
  <c r="BF626" i="5"/>
  <c r="T626" i="5"/>
  <c r="R626" i="5"/>
  <c r="P626" i="5"/>
  <c r="BI620" i="5"/>
  <c r="BH620" i="5"/>
  <c r="BG620" i="5"/>
  <c r="BF620" i="5"/>
  <c r="T620" i="5"/>
  <c r="R620" i="5"/>
  <c r="P620" i="5"/>
  <c r="BI614" i="5"/>
  <c r="BH614" i="5"/>
  <c r="BG614" i="5"/>
  <c r="BF614" i="5"/>
  <c r="T614" i="5"/>
  <c r="R614" i="5"/>
  <c r="P614" i="5"/>
  <c r="BI611" i="5"/>
  <c r="BH611" i="5"/>
  <c r="BG611" i="5"/>
  <c r="BF611" i="5"/>
  <c r="T611" i="5"/>
  <c r="R611" i="5"/>
  <c r="P611" i="5"/>
  <c r="BI608" i="5"/>
  <c r="BH608" i="5"/>
  <c r="BG608" i="5"/>
  <c r="BF608" i="5"/>
  <c r="T608" i="5"/>
  <c r="R608" i="5"/>
  <c r="P608" i="5"/>
  <c r="BI605" i="5"/>
  <c r="BH605" i="5"/>
  <c r="BG605" i="5"/>
  <c r="BF605" i="5"/>
  <c r="T605" i="5"/>
  <c r="R605" i="5"/>
  <c r="P605" i="5"/>
  <c r="BI602" i="5"/>
  <c r="BH602" i="5"/>
  <c r="BG602" i="5"/>
  <c r="BF602" i="5"/>
  <c r="T602" i="5"/>
  <c r="R602" i="5"/>
  <c r="P602" i="5"/>
  <c r="BI599" i="5"/>
  <c r="BH599" i="5"/>
  <c r="BG599" i="5"/>
  <c r="BF599" i="5"/>
  <c r="T599" i="5"/>
  <c r="R599" i="5"/>
  <c r="P599" i="5"/>
  <c r="BI596" i="5"/>
  <c r="BH596" i="5"/>
  <c r="BG596" i="5"/>
  <c r="BF596" i="5"/>
  <c r="T596" i="5"/>
  <c r="R596" i="5"/>
  <c r="P596" i="5"/>
  <c r="BI593" i="5"/>
  <c r="BH593" i="5"/>
  <c r="BG593" i="5"/>
  <c r="BF593" i="5"/>
  <c r="T593" i="5"/>
  <c r="R593" i="5"/>
  <c r="P593" i="5"/>
  <c r="BI590" i="5"/>
  <c r="BH590" i="5"/>
  <c r="BG590" i="5"/>
  <c r="BF590" i="5"/>
  <c r="T590" i="5"/>
  <c r="R590" i="5"/>
  <c r="P590" i="5"/>
  <c r="BI585" i="5"/>
  <c r="BH585" i="5"/>
  <c r="BG585" i="5"/>
  <c r="BF585" i="5"/>
  <c r="T585" i="5"/>
  <c r="R585" i="5"/>
  <c r="P585" i="5"/>
  <c r="BI580" i="5"/>
  <c r="BH580" i="5"/>
  <c r="BG580" i="5"/>
  <c r="BF580" i="5"/>
  <c r="T580" i="5"/>
  <c r="R580" i="5"/>
  <c r="P580" i="5"/>
  <c r="BI577" i="5"/>
  <c r="BH577" i="5"/>
  <c r="BG577" i="5"/>
  <c r="BF577" i="5"/>
  <c r="T577" i="5"/>
  <c r="R577" i="5"/>
  <c r="P577" i="5"/>
  <c r="BI573" i="5"/>
  <c r="BH573" i="5"/>
  <c r="BG573" i="5"/>
  <c r="BF573" i="5"/>
  <c r="T573" i="5"/>
  <c r="R573" i="5"/>
  <c r="P573" i="5"/>
  <c r="BI570" i="5"/>
  <c r="BH570" i="5"/>
  <c r="BG570" i="5"/>
  <c r="BF570" i="5"/>
  <c r="T570" i="5"/>
  <c r="R570" i="5"/>
  <c r="P570" i="5"/>
  <c r="BI567" i="5"/>
  <c r="BH567" i="5"/>
  <c r="BG567" i="5"/>
  <c r="BF567" i="5"/>
  <c r="T567" i="5"/>
  <c r="R567" i="5"/>
  <c r="P567" i="5"/>
  <c r="BI564" i="5"/>
  <c r="BH564" i="5"/>
  <c r="BG564" i="5"/>
  <c r="BF564" i="5"/>
  <c r="T564" i="5"/>
  <c r="R564" i="5"/>
  <c r="P564" i="5"/>
  <c r="BI560" i="5"/>
  <c r="BH560" i="5"/>
  <c r="BG560" i="5"/>
  <c r="BF560" i="5"/>
  <c r="T560" i="5"/>
  <c r="R560" i="5"/>
  <c r="P560" i="5"/>
  <c r="BI556" i="5"/>
  <c r="BH556" i="5"/>
  <c r="BG556" i="5"/>
  <c r="BF556" i="5"/>
  <c r="T556" i="5"/>
  <c r="R556" i="5"/>
  <c r="P556" i="5"/>
  <c r="BI552" i="5"/>
  <c r="BH552" i="5"/>
  <c r="BG552" i="5"/>
  <c r="BF552" i="5"/>
  <c r="T552" i="5"/>
  <c r="R552" i="5"/>
  <c r="P552" i="5"/>
  <c r="BI544" i="5"/>
  <c r="BH544" i="5"/>
  <c r="BG544" i="5"/>
  <c r="BF544" i="5"/>
  <c r="T544" i="5"/>
  <c r="R544" i="5"/>
  <c r="P544" i="5"/>
  <c r="BI536" i="5"/>
  <c r="BH536" i="5"/>
  <c r="BG536" i="5"/>
  <c r="BF536" i="5"/>
  <c r="T536" i="5"/>
  <c r="R536" i="5"/>
  <c r="P536" i="5"/>
  <c r="BI531" i="5"/>
  <c r="BH531" i="5"/>
  <c r="BG531" i="5"/>
  <c r="BF531" i="5"/>
  <c r="T531" i="5"/>
  <c r="R531" i="5"/>
  <c r="P531" i="5"/>
  <c r="BI526" i="5"/>
  <c r="BH526" i="5"/>
  <c r="BG526" i="5"/>
  <c r="BF526" i="5"/>
  <c r="T526" i="5"/>
  <c r="R526" i="5"/>
  <c r="P526" i="5"/>
  <c r="BI521" i="5"/>
  <c r="BH521" i="5"/>
  <c r="BG521" i="5"/>
  <c r="BF521" i="5"/>
  <c r="T521" i="5"/>
  <c r="R521" i="5"/>
  <c r="P521" i="5"/>
  <c r="BI516" i="5"/>
  <c r="BH516" i="5"/>
  <c r="BG516" i="5"/>
  <c r="BF516" i="5"/>
  <c r="T516" i="5"/>
  <c r="R516" i="5"/>
  <c r="P516" i="5"/>
  <c r="BI508" i="5"/>
  <c r="BH508" i="5"/>
  <c r="BG508" i="5"/>
  <c r="BF508" i="5"/>
  <c r="T508" i="5"/>
  <c r="R508" i="5"/>
  <c r="P508" i="5"/>
  <c r="BI503" i="5"/>
  <c r="BH503" i="5"/>
  <c r="BG503" i="5"/>
  <c r="BF503" i="5"/>
  <c r="T503" i="5"/>
  <c r="R503" i="5"/>
  <c r="P503" i="5"/>
  <c r="BI493" i="5"/>
  <c r="BH493" i="5"/>
  <c r="BG493" i="5"/>
  <c r="BF493" i="5"/>
  <c r="T493" i="5"/>
  <c r="R493" i="5"/>
  <c r="P493" i="5"/>
  <c r="BI485" i="5"/>
  <c r="BH485" i="5"/>
  <c r="BG485" i="5"/>
  <c r="BF485" i="5"/>
  <c r="T485" i="5"/>
  <c r="R485" i="5"/>
  <c r="P485" i="5"/>
  <c r="BI482" i="5"/>
  <c r="BH482" i="5"/>
  <c r="BG482" i="5"/>
  <c r="BF482" i="5"/>
  <c r="T482" i="5"/>
  <c r="R482" i="5"/>
  <c r="P482" i="5"/>
  <c r="BI474" i="5"/>
  <c r="BH474" i="5"/>
  <c r="BG474" i="5"/>
  <c r="BF474" i="5"/>
  <c r="T474" i="5"/>
  <c r="R474" i="5"/>
  <c r="P474" i="5"/>
  <c r="BI471" i="5"/>
  <c r="BH471" i="5"/>
  <c r="BG471" i="5"/>
  <c r="BF471" i="5"/>
  <c r="T471" i="5"/>
  <c r="R471" i="5"/>
  <c r="P471" i="5"/>
  <c r="BI461" i="5"/>
  <c r="BH461" i="5"/>
  <c r="BG461" i="5"/>
  <c r="BF461" i="5"/>
  <c r="T461" i="5"/>
  <c r="R461" i="5"/>
  <c r="P461" i="5"/>
  <c r="BI458" i="5"/>
  <c r="BH458" i="5"/>
  <c r="BG458" i="5"/>
  <c r="BF458" i="5"/>
  <c r="T458" i="5"/>
  <c r="R458" i="5"/>
  <c r="P458" i="5"/>
  <c r="BI446" i="5"/>
  <c r="BH446" i="5"/>
  <c r="BG446" i="5"/>
  <c r="BF446" i="5"/>
  <c r="T446" i="5"/>
  <c r="R446" i="5"/>
  <c r="P446" i="5"/>
  <c r="BI443" i="5"/>
  <c r="BH443" i="5"/>
  <c r="BG443" i="5"/>
  <c r="BF443" i="5"/>
  <c r="T443" i="5"/>
  <c r="R443" i="5"/>
  <c r="P443" i="5"/>
  <c r="BI438" i="5"/>
  <c r="BH438" i="5"/>
  <c r="BG438" i="5"/>
  <c r="BF438" i="5"/>
  <c r="T438" i="5"/>
  <c r="R438" i="5"/>
  <c r="P438" i="5"/>
  <c r="BI435" i="5"/>
  <c r="BH435" i="5"/>
  <c r="BG435" i="5"/>
  <c r="BF435" i="5"/>
  <c r="T435" i="5"/>
  <c r="R435" i="5"/>
  <c r="P435" i="5"/>
  <c r="BI430" i="5"/>
  <c r="BH430" i="5"/>
  <c r="BG430" i="5"/>
  <c r="BF430" i="5"/>
  <c r="T430" i="5"/>
  <c r="R430" i="5"/>
  <c r="P430" i="5"/>
  <c r="BI425" i="5"/>
  <c r="BH425" i="5"/>
  <c r="BG425" i="5"/>
  <c r="BF425" i="5"/>
  <c r="T425" i="5"/>
  <c r="R425" i="5"/>
  <c r="P425" i="5"/>
  <c r="BI417" i="5"/>
  <c r="BH417" i="5"/>
  <c r="BG417" i="5"/>
  <c r="BF417" i="5"/>
  <c r="T417" i="5"/>
  <c r="R417" i="5"/>
  <c r="P417" i="5"/>
  <c r="BI409" i="5"/>
  <c r="BH409" i="5"/>
  <c r="BG409" i="5"/>
  <c r="BF409" i="5"/>
  <c r="T409" i="5"/>
  <c r="R409" i="5"/>
  <c r="P409" i="5"/>
  <c r="BI401" i="5"/>
  <c r="BH401" i="5"/>
  <c r="BG401" i="5"/>
  <c r="BF401" i="5"/>
  <c r="T401" i="5"/>
  <c r="R401" i="5"/>
  <c r="P401" i="5"/>
  <c r="BI393" i="5"/>
  <c r="BH393" i="5"/>
  <c r="BG393" i="5"/>
  <c r="BF393" i="5"/>
  <c r="T393" i="5"/>
  <c r="R393" i="5"/>
  <c r="P393" i="5"/>
  <c r="BI390" i="5"/>
  <c r="BH390" i="5"/>
  <c r="BG390" i="5"/>
  <c r="BF390" i="5"/>
  <c r="T390" i="5"/>
  <c r="R390" i="5"/>
  <c r="P390" i="5"/>
  <c r="BI387" i="5"/>
  <c r="BH387" i="5"/>
  <c r="BG387" i="5"/>
  <c r="BF387" i="5"/>
  <c r="T387" i="5"/>
  <c r="R387" i="5"/>
  <c r="P387" i="5"/>
  <c r="BI384" i="5"/>
  <c r="BH384" i="5"/>
  <c r="BG384" i="5"/>
  <c r="BF384" i="5"/>
  <c r="T384" i="5"/>
  <c r="R384" i="5"/>
  <c r="P384" i="5"/>
  <c r="BI381" i="5"/>
  <c r="BH381" i="5"/>
  <c r="BG381" i="5"/>
  <c r="BF381" i="5"/>
  <c r="T381" i="5"/>
  <c r="R381" i="5"/>
  <c r="P381" i="5"/>
  <c r="BI377" i="5"/>
  <c r="BH377" i="5"/>
  <c r="BG377" i="5"/>
  <c r="BF377" i="5"/>
  <c r="T377" i="5"/>
  <c r="R377" i="5"/>
  <c r="P377" i="5"/>
  <c r="BI374" i="5"/>
  <c r="BH374" i="5"/>
  <c r="BG374" i="5"/>
  <c r="BF374" i="5"/>
  <c r="T374" i="5"/>
  <c r="R374" i="5"/>
  <c r="P374" i="5"/>
  <c r="BI370" i="5"/>
  <c r="BH370" i="5"/>
  <c r="BG370" i="5"/>
  <c r="BF370" i="5"/>
  <c r="T370" i="5"/>
  <c r="R370" i="5"/>
  <c r="P370" i="5"/>
  <c r="BI366" i="5"/>
  <c r="BH366" i="5"/>
  <c r="BG366" i="5"/>
  <c r="BF366" i="5"/>
  <c r="T366" i="5"/>
  <c r="R366" i="5"/>
  <c r="P366" i="5"/>
  <c r="BI363" i="5"/>
  <c r="BH363" i="5"/>
  <c r="BG363" i="5"/>
  <c r="BF363" i="5"/>
  <c r="T363" i="5"/>
  <c r="R363" i="5"/>
  <c r="P363" i="5"/>
  <c r="BI360" i="5"/>
  <c r="BH360" i="5"/>
  <c r="BG360" i="5"/>
  <c r="BF360" i="5"/>
  <c r="T360" i="5"/>
  <c r="R360" i="5"/>
  <c r="P360" i="5"/>
  <c r="BI357" i="5"/>
  <c r="BH357" i="5"/>
  <c r="BG357" i="5"/>
  <c r="BF357" i="5"/>
  <c r="T357" i="5"/>
  <c r="R357" i="5"/>
  <c r="P357" i="5"/>
  <c r="BI354" i="5"/>
  <c r="BH354" i="5"/>
  <c r="BG354" i="5"/>
  <c r="BF354" i="5"/>
  <c r="T354" i="5"/>
  <c r="R354" i="5"/>
  <c r="P354" i="5"/>
  <c r="BI348" i="5"/>
  <c r="BH348" i="5"/>
  <c r="BG348" i="5"/>
  <c r="BF348" i="5"/>
  <c r="T348" i="5"/>
  <c r="R348" i="5"/>
  <c r="P348" i="5"/>
  <c r="BI342" i="5"/>
  <c r="BH342" i="5"/>
  <c r="BG342" i="5"/>
  <c r="BF342" i="5"/>
  <c r="T342" i="5"/>
  <c r="R342" i="5"/>
  <c r="P342" i="5"/>
  <c r="BI336" i="5"/>
  <c r="BH336" i="5"/>
  <c r="BG336" i="5"/>
  <c r="BF336" i="5"/>
  <c r="T336" i="5"/>
  <c r="R336" i="5"/>
  <c r="P336" i="5"/>
  <c r="BI330" i="5"/>
  <c r="BH330" i="5"/>
  <c r="BG330" i="5"/>
  <c r="BF330" i="5"/>
  <c r="T330" i="5"/>
  <c r="R330" i="5"/>
  <c r="P330" i="5"/>
  <c r="BI324" i="5"/>
  <c r="BH324" i="5"/>
  <c r="BG324" i="5"/>
  <c r="BF324" i="5"/>
  <c r="T324" i="5"/>
  <c r="R324" i="5"/>
  <c r="P324" i="5"/>
  <c r="BI318" i="5"/>
  <c r="BH318" i="5"/>
  <c r="BG318" i="5"/>
  <c r="BF318" i="5"/>
  <c r="T318" i="5"/>
  <c r="R318" i="5"/>
  <c r="P318" i="5"/>
  <c r="BI315" i="5"/>
  <c r="BH315" i="5"/>
  <c r="BG315" i="5"/>
  <c r="BF315" i="5"/>
  <c r="T315" i="5"/>
  <c r="R315" i="5"/>
  <c r="P315" i="5"/>
  <c r="BI312" i="5"/>
  <c r="BH312" i="5"/>
  <c r="BG312" i="5"/>
  <c r="BF312" i="5"/>
  <c r="T312" i="5"/>
  <c r="R312" i="5"/>
  <c r="P312" i="5"/>
  <c r="BI309" i="5"/>
  <c r="BH309" i="5"/>
  <c r="BG309" i="5"/>
  <c r="BF309" i="5"/>
  <c r="T309" i="5"/>
  <c r="R309" i="5"/>
  <c r="P309" i="5"/>
  <c r="BI306" i="5"/>
  <c r="BH306" i="5"/>
  <c r="BG306" i="5"/>
  <c r="BF306" i="5"/>
  <c r="T306" i="5"/>
  <c r="R306" i="5"/>
  <c r="P306" i="5"/>
  <c r="BI303" i="5"/>
  <c r="BH303" i="5"/>
  <c r="BG303" i="5"/>
  <c r="BF303" i="5"/>
  <c r="T303" i="5"/>
  <c r="R303" i="5"/>
  <c r="P303" i="5"/>
  <c r="BI298" i="5"/>
  <c r="BH298" i="5"/>
  <c r="BG298" i="5"/>
  <c r="BF298" i="5"/>
  <c r="T298" i="5"/>
  <c r="R298" i="5"/>
  <c r="P298" i="5"/>
  <c r="BI293" i="5"/>
  <c r="BH293" i="5"/>
  <c r="BG293" i="5"/>
  <c r="BF293" i="5"/>
  <c r="T293" i="5"/>
  <c r="R293" i="5"/>
  <c r="P293" i="5"/>
  <c r="BI288" i="5"/>
  <c r="BH288" i="5"/>
  <c r="BG288" i="5"/>
  <c r="BF288" i="5"/>
  <c r="T288" i="5"/>
  <c r="R288" i="5"/>
  <c r="P288" i="5"/>
  <c r="BI283" i="5"/>
  <c r="BH283" i="5"/>
  <c r="BG283" i="5"/>
  <c r="BF283" i="5"/>
  <c r="T283" i="5"/>
  <c r="R283" i="5"/>
  <c r="P283" i="5"/>
  <c r="BI278" i="5"/>
  <c r="BH278" i="5"/>
  <c r="BG278" i="5"/>
  <c r="BF278" i="5"/>
  <c r="T278" i="5"/>
  <c r="R278" i="5"/>
  <c r="P278" i="5"/>
  <c r="BI273" i="5"/>
  <c r="BH273" i="5"/>
  <c r="BG273" i="5"/>
  <c r="BF273" i="5"/>
  <c r="T273" i="5"/>
  <c r="R273" i="5"/>
  <c r="P273" i="5"/>
  <c r="BI269" i="5"/>
  <c r="BH269" i="5"/>
  <c r="BG269" i="5"/>
  <c r="BF269" i="5"/>
  <c r="T269" i="5"/>
  <c r="R269" i="5"/>
  <c r="P269" i="5"/>
  <c r="BI265" i="5"/>
  <c r="BH265" i="5"/>
  <c r="BG265" i="5"/>
  <c r="BF265" i="5"/>
  <c r="T265" i="5"/>
  <c r="R265" i="5"/>
  <c r="P265" i="5"/>
  <c r="BI261" i="5"/>
  <c r="BH261" i="5"/>
  <c r="BG261" i="5"/>
  <c r="BF261" i="5"/>
  <c r="T261" i="5"/>
  <c r="R261" i="5"/>
  <c r="P261" i="5"/>
  <c r="BI254" i="5"/>
  <c r="BH254" i="5"/>
  <c r="BG254" i="5"/>
  <c r="BF254" i="5"/>
  <c r="T254" i="5"/>
  <c r="R254" i="5"/>
  <c r="P254" i="5"/>
  <c r="BI249" i="5"/>
  <c r="BH249" i="5"/>
  <c r="BG249" i="5"/>
  <c r="BF249" i="5"/>
  <c r="T249" i="5"/>
  <c r="R249" i="5"/>
  <c r="P249" i="5"/>
  <c r="BI241" i="5"/>
  <c r="BH241" i="5"/>
  <c r="BG241" i="5"/>
  <c r="BF241" i="5"/>
  <c r="T241" i="5"/>
  <c r="R241" i="5"/>
  <c r="P241" i="5"/>
  <c r="BI233" i="5"/>
  <c r="BH233" i="5"/>
  <c r="BG233" i="5"/>
  <c r="BF233" i="5"/>
  <c r="T233" i="5"/>
  <c r="R233" i="5"/>
  <c r="P233" i="5"/>
  <c r="BI225" i="5"/>
  <c r="BH225" i="5"/>
  <c r="BG225" i="5"/>
  <c r="BF225" i="5"/>
  <c r="T225" i="5"/>
  <c r="R225" i="5"/>
  <c r="P225" i="5"/>
  <c r="BI217" i="5"/>
  <c r="BH217" i="5"/>
  <c r="BG217" i="5"/>
  <c r="BF217" i="5"/>
  <c r="T217" i="5"/>
  <c r="R217" i="5"/>
  <c r="P217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198" i="5"/>
  <c r="BH198" i="5"/>
  <c r="BG198" i="5"/>
  <c r="BF198" i="5"/>
  <c r="T198" i="5"/>
  <c r="R198" i="5"/>
  <c r="P198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0" i="5"/>
  <c r="BH180" i="5"/>
  <c r="BG180" i="5"/>
  <c r="BF180" i="5"/>
  <c r="T180" i="5"/>
  <c r="R180" i="5"/>
  <c r="P180" i="5"/>
  <c r="BI176" i="5"/>
  <c r="BH176" i="5"/>
  <c r="BG176" i="5"/>
  <c r="BF176" i="5"/>
  <c r="T176" i="5"/>
  <c r="R176" i="5"/>
  <c r="P176" i="5"/>
  <c r="BI171" i="5"/>
  <c r="BH171" i="5"/>
  <c r="BG171" i="5"/>
  <c r="BF171" i="5"/>
  <c r="T171" i="5"/>
  <c r="R171" i="5"/>
  <c r="P171" i="5"/>
  <c r="BI168" i="5"/>
  <c r="BH168" i="5"/>
  <c r="BG168" i="5"/>
  <c r="BF168" i="5"/>
  <c r="T168" i="5"/>
  <c r="R168" i="5"/>
  <c r="P168" i="5"/>
  <c r="BI165" i="5"/>
  <c r="BH165" i="5"/>
  <c r="BG165" i="5"/>
  <c r="BF165" i="5"/>
  <c r="T165" i="5"/>
  <c r="R165" i="5"/>
  <c r="P165" i="5"/>
  <c r="BI160" i="5"/>
  <c r="BH160" i="5"/>
  <c r="BG160" i="5"/>
  <c r="BF160" i="5"/>
  <c r="T160" i="5"/>
  <c r="R160" i="5"/>
  <c r="P160" i="5"/>
  <c r="BI157" i="5"/>
  <c r="BH157" i="5"/>
  <c r="BG157" i="5"/>
  <c r="BF157" i="5"/>
  <c r="T157" i="5"/>
  <c r="R157" i="5"/>
  <c r="P157" i="5"/>
  <c r="BI153" i="5"/>
  <c r="BH153" i="5"/>
  <c r="BG153" i="5"/>
  <c r="BF153" i="5"/>
  <c r="T153" i="5"/>
  <c r="R153" i="5"/>
  <c r="P153" i="5"/>
  <c r="BI149" i="5"/>
  <c r="BH149" i="5"/>
  <c r="BG149" i="5"/>
  <c r="BF149" i="5"/>
  <c r="T149" i="5"/>
  <c r="R149" i="5"/>
  <c r="P149" i="5"/>
  <c r="BI144" i="5"/>
  <c r="BH144" i="5"/>
  <c r="BG144" i="5"/>
  <c r="BF144" i="5"/>
  <c r="T144" i="5"/>
  <c r="R144" i="5"/>
  <c r="P144" i="5"/>
  <c r="BI139" i="5"/>
  <c r="BH139" i="5"/>
  <c r="BG139" i="5"/>
  <c r="BF139" i="5"/>
  <c r="T139" i="5"/>
  <c r="R139" i="5"/>
  <c r="P139" i="5"/>
  <c r="BI129" i="5"/>
  <c r="BH129" i="5"/>
  <c r="BG129" i="5"/>
  <c r="BF129" i="5"/>
  <c r="T129" i="5"/>
  <c r="R129" i="5"/>
  <c r="P129" i="5"/>
  <c r="BI119" i="5"/>
  <c r="BH119" i="5"/>
  <c r="BG119" i="5"/>
  <c r="BF119" i="5"/>
  <c r="T119" i="5"/>
  <c r="R119" i="5"/>
  <c r="P119" i="5"/>
  <c r="BI116" i="5"/>
  <c r="BH116" i="5"/>
  <c r="BG116" i="5"/>
  <c r="BF116" i="5"/>
  <c r="T116" i="5"/>
  <c r="R116" i="5"/>
  <c r="P116" i="5"/>
  <c r="BI106" i="5"/>
  <c r="BH106" i="5"/>
  <c r="BG106" i="5"/>
  <c r="BF106" i="5"/>
  <c r="T106" i="5"/>
  <c r="R106" i="5"/>
  <c r="P106" i="5"/>
  <c r="BI101" i="5"/>
  <c r="BH101" i="5"/>
  <c r="BG101" i="5"/>
  <c r="BF101" i="5"/>
  <c r="T101" i="5"/>
  <c r="R101" i="5"/>
  <c r="P101" i="5"/>
  <c r="J95" i="5"/>
  <c r="J94" i="5"/>
  <c r="F94" i="5"/>
  <c r="F92" i="5"/>
  <c r="E90" i="5"/>
  <c r="J59" i="5"/>
  <c r="J58" i="5"/>
  <c r="F58" i="5"/>
  <c r="F56" i="5"/>
  <c r="E54" i="5"/>
  <c r="J20" i="5"/>
  <c r="E20" i="5"/>
  <c r="F59" i="5" s="1"/>
  <c r="J19" i="5"/>
  <c r="J14" i="5"/>
  <c r="J56" i="5" s="1"/>
  <c r="E7" i="5"/>
  <c r="E50" i="5" s="1"/>
  <c r="J41" i="4"/>
  <c r="J40" i="4"/>
  <c r="AY59" i="1" s="1"/>
  <c r="J39" i="4"/>
  <c r="AX59" i="1"/>
  <c r="BI642" i="4"/>
  <c r="BH642" i="4"/>
  <c r="BG642" i="4"/>
  <c r="BF642" i="4"/>
  <c r="T642" i="4"/>
  <c r="T641" i="4" s="1"/>
  <c r="R642" i="4"/>
  <c r="R641" i="4" s="1"/>
  <c r="P642" i="4"/>
  <c r="P641" i="4" s="1"/>
  <c r="BI639" i="4"/>
  <c r="BH639" i="4"/>
  <c r="BG639" i="4"/>
  <c r="BF639" i="4"/>
  <c r="T639" i="4"/>
  <c r="R639" i="4"/>
  <c r="P639" i="4"/>
  <c r="BI637" i="4"/>
  <c r="BH637" i="4"/>
  <c r="BG637" i="4"/>
  <c r="BF637" i="4"/>
  <c r="T637" i="4"/>
  <c r="R637" i="4"/>
  <c r="P637" i="4"/>
  <c r="BI633" i="4"/>
  <c r="BH633" i="4"/>
  <c r="BG633" i="4"/>
  <c r="BF633" i="4"/>
  <c r="T633" i="4"/>
  <c r="R633" i="4"/>
  <c r="P633" i="4"/>
  <c r="BI630" i="4"/>
  <c r="BH630" i="4"/>
  <c r="BG630" i="4"/>
  <c r="BF630" i="4"/>
  <c r="T630" i="4"/>
  <c r="R630" i="4"/>
  <c r="P630" i="4"/>
  <c r="BI627" i="4"/>
  <c r="BH627" i="4"/>
  <c r="BG627" i="4"/>
  <c r="BF627" i="4"/>
  <c r="T627" i="4"/>
  <c r="R627" i="4"/>
  <c r="P627" i="4"/>
  <c r="BI624" i="4"/>
  <c r="BH624" i="4"/>
  <c r="BG624" i="4"/>
  <c r="BF624" i="4"/>
  <c r="T624" i="4"/>
  <c r="R624" i="4"/>
  <c r="P624" i="4"/>
  <c r="BI620" i="4"/>
  <c r="BH620" i="4"/>
  <c r="BG620" i="4"/>
  <c r="BF620" i="4"/>
  <c r="T620" i="4"/>
  <c r="R620" i="4"/>
  <c r="P620" i="4"/>
  <c r="BI616" i="4"/>
  <c r="BH616" i="4"/>
  <c r="BG616" i="4"/>
  <c r="BF616" i="4"/>
  <c r="T616" i="4"/>
  <c r="R616" i="4"/>
  <c r="P616" i="4"/>
  <c r="BI612" i="4"/>
  <c r="BH612" i="4"/>
  <c r="BG612" i="4"/>
  <c r="BF612" i="4"/>
  <c r="T612" i="4"/>
  <c r="R612" i="4"/>
  <c r="P612" i="4"/>
  <c r="BI608" i="4"/>
  <c r="BH608" i="4"/>
  <c r="BG608" i="4"/>
  <c r="BF608" i="4"/>
  <c r="T608" i="4"/>
  <c r="R608" i="4"/>
  <c r="P608" i="4"/>
  <c r="BI604" i="4"/>
  <c r="BH604" i="4"/>
  <c r="BG604" i="4"/>
  <c r="BF604" i="4"/>
  <c r="T604" i="4"/>
  <c r="R604" i="4"/>
  <c r="P604" i="4"/>
  <c r="BI600" i="4"/>
  <c r="BH600" i="4"/>
  <c r="BG600" i="4"/>
  <c r="BF600" i="4"/>
  <c r="T600" i="4"/>
  <c r="R600" i="4"/>
  <c r="P600" i="4"/>
  <c r="BI595" i="4"/>
  <c r="BH595" i="4"/>
  <c r="BG595" i="4"/>
  <c r="BF595" i="4"/>
  <c r="T595" i="4"/>
  <c r="R595" i="4"/>
  <c r="P595" i="4"/>
  <c r="BI591" i="4"/>
  <c r="BH591" i="4"/>
  <c r="BG591" i="4"/>
  <c r="BF591" i="4"/>
  <c r="T591" i="4"/>
  <c r="R591" i="4"/>
  <c r="P591" i="4"/>
  <c r="BI585" i="4"/>
  <c r="BH585" i="4"/>
  <c r="BG585" i="4"/>
  <c r="BF585" i="4"/>
  <c r="T585" i="4"/>
  <c r="R585" i="4"/>
  <c r="P585" i="4"/>
  <c r="BI577" i="4"/>
  <c r="BH577" i="4"/>
  <c r="BG577" i="4"/>
  <c r="BF577" i="4"/>
  <c r="T577" i="4"/>
  <c r="R577" i="4"/>
  <c r="P577" i="4"/>
  <c r="BI569" i="4"/>
  <c r="BH569" i="4"/>
  <c r="BG569" i="4"/>
  <c r="BF569" i="4"/>
  <c r="T569" i="4"/>
  <c r="R569" i="4"/>
  <c r="P569" i="4"/>
  <c r="BI563" i="4"/>
  <c r="BH563" i="4"/>
  <c r="BG563" i="4"/>
  <c r="BF563" i="4"/>
  <c r="T563" i="4"/>
  <c r="R563" i="4"/>
  <c r="P563" i="4"/>
  <c r="BI561" i="4"/>
  <c r="BH561" i="4"/>
  <c r="BG561" i="4"/>
  <c r="BF561" i="4"/>
  <c r="T561" i="4"/>
  <c r="R561" i="4"/>
  <c r="P561" i="4"/>
  <c r="BI551" i="4"/>
  <c r="BH551" i="4"/>
  <c r="BG551" i="4"/>
  <c r="BF551" i="4"/>
  <c r="T551" i="4"/>
  <c r="R551" i="4"/>
  <c r="P551" i="4"/>
  <c r="BI539" i="4"/>
  <c r="BH539" i="4"/>
  <c r="BG539" i="4"/>
  <c r="BF539" i="4"/>
  <c r="T539" i="4"/>
  <c r="R539" i="4"/>
  <c r="P539" i="4"/>
  <c r="BI531" i="4"/>
  <c r="BH531" i="4"/>
  <c r="BG531" i="4"/>
  <c r="BF531" i="4"/>
  <c r="T531" i="4"/>
  <c r="R531" i="4"/>
  <c r="P531" i="4"/>
  <c r="BI529" i="4"/>
  <c r="BH529" i="4"/>
  <c r="BG529" i="4"/>
  <c r="BF529" i="4"/>
  <c r="T529" i="4"/>
  <c r="R529" i="4"/>
  <c r="P529" i="4"/>
  <c r="BI527" i="4"/>
  <c r="BH527" i="4"/>
  <c r="BG527" i="4"/>
  <c r="BF527" i="4"/>
  <c r="T527" i="4"/>
  <c r="R527" i="4"/>
  <c r="P527" i="4"/>
  <c r="BI525" i="4"/>
  <c r="BH525" i="4"/>
  <c r="BG525" i="4"/>
  <c r="BF525" i="4"/>
  <c r="T525" i="4"/>
  <c r="R525" i="4"/>
  <c r="P525" i="4"/>
  <c r="BI522" i="4"/>
  <c r="BH522" i="4"/>
  <c r="BG522" i="4"/>
  <c r="BF522" i="4"/>
  <c r="T522" i="4"/>
  <c r="R522" i="4"/>
  <c r="P522" i="4"/>
  <c r="BI519" i="4"/>
  <c r="BH519" i="4"/>
  <c r="BG519" i="4"/>
  <c r="BF519" i="4"/>
  <c r="T519" i="4"/>
  <c r="R519" i="4"/>
  <c r="P519" i="4"/>
  <c r="BI516" i="4"/>
  <c r="BH516" i="4"/>
  <c r="BG516" i="4"/>
  <c r="BF516" i="4"/>
  <c r="T516" i="4"/>
  <c r="R516" i="4"/>
  <c r="P516" i="4"/>
  <c r="BI513" i="4"/>
  <c r="BH513" i="4"/>
  <c r="BG513" i="4"/>
  <c r="BF513" i="4"/>
  <c r="T513" i="4"/>
  <c r="R513" i="4"/>
  <c r="P513" i="4"/>
  <c r="BI510" i="4"/>
  <c r="BH510" i="4"/>
  <c r="BG510" i="4"/>
  <c r="BF510" i="4"/>
  <c r="T510" i="4"/>
  <c r="R510" i="4"/>
  <c r="P510" i="4"/>
  <c r="BI507" i="4"/>
  <c r="BH507" i="4"/>
  <c r="BG507" i="4"/>
  <c r="BF507" i="4"/>
  <c r="T507" i="4"/>
  <c r="R507" i="4"/>
  <c r="P507" i="4"/>
  <c r="BI504" i="4"/>
  <c r="BH504" i="4"/>
  <c r="BG504" i="4"/>
  <c r="BF504" i="4"/>
  <c r="T504" i="4"/>
  <c r="R504" i="4"/>
  <c r="P504" i="4"/>
  <c r="BI501" i="4"/>
  <c r="BH501" i="4"/>
  <c r="BG501" i="4"/>
  <c r="BF501" i="4"/>
  <c r="T501" i="4"/>
  <c r="R501" i="4"/>
  <c r="P501" i="4"/>
  <c r="BI498" i="4"/>
  <c r="BH498" i="4"/>
  <c r="BG498" i="4"/>
  <c r="BF498" i="4"/>
  <c r="T498" i="4"/>
  <c r="R498" i="4"/>
  <c r="P498" i="4"/>
  <c r="BI495" i="4"/>
  <c r="BH495" i="4"/>
  <c r="BG495" i="4"/>
  <c r="BF495" i="4"/>
  <c r="T495" i="4"/>
  <c r="R495" i="4"/>
  <c r="P495" i="4"/>
  <c r="BI492" i="4"/>
  <c r="BH492" i="4"/>
  <c r="BG492" i="4"/>
  <c r="BF492" i="4"/>
  <c r="T492" i="4"/>
  <c r="R492" i="4"/>
  <c r="P492" i="4"/>
  <c r="BI489" i="4"/>
  <c r="BH489" i="4"/>
  <c r="BG489" i="4"/>
  <c r="BF489" i="4"/>
  <c r="T489" i="4"/>
  <c r="R489" i="4"/>
  <c r="P489" i="4"/>
  <c r="BI486" i="4"/>
  <c r="BH486" i="4"/>
  <c r="BG486" i="4"/>
  <c r="BF486" i="4"/>
  <c r="T486" i="4"/>
  <c r="R486" i="4"/>
  <c r="P486" i="4"/>
  <c r="BI483" i="4"/>
  <c r="BH483" i="4"/>
  <c r="BG483" i="4"/>
  <c r="BF483" i="4"/>
  <c r="T483" i="4"/>
  <c r="R483" i="4"/>
  <c r="P483" i="4"/>
  <c r="BI479" i="4"/>
  <c r="BH479" i="4"/>
  <c r="BG479" i="4"/>
  <c r="BF479" i="4"/>
  <c r="T479" i="4"/>
  <c r="R479" i="4"/>
  <c r="P479" i="4"/>
  <c r="BI473" i="4"/>
  <c r="BH473" i="4"/>
  <c r="BG473" i="4"/>
  <c r="BF473" i="4"/>
  <c r="T473" i="4"/>
  <c r="R473" i="4"/>
  <c r="P473" i="4"/>
  <c r="BI467" i="4"/>
  <c r="BH467" i="4"/>
  <c r="BG467" i="4"/>
  <c r="BF467" i="4"/>
  <c r="T467" i="4"/>
  <c r="R467" i="4"/>
  <c r="P467" i="4"/>
  <c r="BI463" i="4"/>
  <c r="BH463" i="4"/>
  <c r="BG463" i="4"/>
  <c r="BF463" i="4"/>
  <c r="T463" i="4"/>
  <c r="R463" i="4"/>
  <c r="P463" i="4"/>
  <c r="BI459" i="4"/>
  <c r="BH459" i="4"/>
  <c r="BG459" i="4"/>
  <c r="BF459" i="4"/>
  <c r="T459" i="4"/>
  <c r="R459" i="4"/>
  <c r="P459" i="4"/>
  <c r="BI455" i="4"/>
  <c r="BH455" i="4"/>
  <c r="BG455" i="4"/>
  <c r="BF455" i="4"/>
  <c r="T455" i="4"/>
  <c r="R455" i="4"/>
  <c r="P455" i="4"/>
  <c r="BI451" i="4"/>
  <c r="BH451" i="4"/>
  <c r="BG451" i="4"/>
  <c r="BF451" i="4"/>
  <c r="T451" i="4"/>
  <c r="R451" i="4"/>
  <c r="P451" i="4"/>
  <c r="BI447" i="4"/>
  <c r="BH447" i="4"/>
  <c r="BG447" i="4"/>
  <c r="BF447" i="4"/>
  <c r="T447" i="4"/>
  <c r="R447" i="4"/>
  <c r="P447" i="4"/>
  <c r="BI443" i="4"/>
  <c r="BH443" i="4"/>
  <c r="BG443" i="4"/>
  <c r="BF443" i="4"/>
  <c r="T443" i="4"/>
  <c r="R443" i="4"/>
  <c r="P443" i="4"/>
  <c r="BI439" i="4"/>
  <c r="BH439" i="4"/>
  <c r="BG439" i="4"/>
  <c r="BF439" i="4"/>
  <c r="T439" i="4"/>
  <c r="R439" i="4"/>
  <c r="P439" i="4"/>
  <c r="BI435" i="4"/>
  <c r="BH435" i="4"/>
  <c r="BG435" i="4"/>
  <c r="BF435" i="4"/>
  <c r="T435" i="4"/>
  <c r="R435" i="4"/>
  <c r="P435" i="4"/>
  <c r="BI431" i="4"/>
  <c r="BH431" i="4"/>
  <c r="BG431" i="4"/>
  <c r="BF431" i="4"/>
  <c r="T431" i="4"/>
  <c r="R431" i="4"/>
  <c r="P431" i="4"/>
  <c r="BI428" i="4"/>
  <c r="BH428" i="4"/>
  <c r="BG428" i="4"/>
  <c r="BF428" i="4"/>
  <c r="T428" i="4"/>
  <c r="R428" i="4"/>
  <c r="P428" i="4"/>
  <c r="BI424" i="4"/>
  <c r="BH424" i="4"/>
  <c r="BG424" i="4"/>
  <c r="BF424" i="4"/>
  <c r="T424" i="4"/>
  <c r="R424" i="4"/>
  <c r="P424" i="4"/>
  <c r="BI420" i="4"/>
  <c r="BH420" i="4"/>
  <c r="BG420" i="4"/>
  <c r="BF420" i="4"/>
  <c r="T420" i="4"/>
  <c r="R420" i="4"/>
  <c r="P420" i="4"/>
  <c r="BI416" i="4"/>
  <c r="BH416" i="4"/>
  <c r="BG416" i="4"/>
  <c r="BF416" i="4"/>
  <c r="T416" i="4"/>
  <c r="R416" i="4"/>
  <c r="P416" i="4"/>
  <c r="BI413" i="4"/>
  <c r="BH413" i="4"/>
  <c r="BG413" i="4"/>
  <c r="BF413" i="4"/>
  <c r="T413" i="4"/>
  <c r="R413" i="4"/>
  <c r="P413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2" i="4"/>
  <c r="BH402" i="4"/>
  <c r="BG402" i="4"/>
  <c r="BF402" i="4"/>
  <c r="T402" i="4"/>
  <c r="R402" i="4"/>
  <c r="P402" i="4"/>
  <c r="BI399" i="4"/>
  <c r="BH399" i="4"/>
  <c r="BG399" i="4"/>
  <c r="BF399" i="4"/>
  <c r="T399" i="4"/>
  <c r="R399" i="4"/>
  <c r="P399" i="4"/>
  <c r="BI395" i="4"/>
  <c r="BH395" i="4"/>
  <c r="BG395" i="4"/>
  <c r="BF395" i="4"/>
  <c r="T395" i="4"/>
  <c r="R395" i="4"/>
  <c r="P395" i="4"/>
  <c r="BI392" i="4"/>
  <c r="BH392" i="4"/>
  <c r="BG392" i="4"/>
  <c r="BF392" i="4"/>
  <c r="T392" i="4"/>
  <c r="R392" i="4"/>
  <c r="P392" i="4"/>
  <c r="BI388" i="4"/>
  <c r="BH388" i="4"/>
  <c r="BG388" i="4"/>
  <c r="BF388" i="4"/>
  <c r="T388" i="4"/>
  <c r="R388" i="4"/>
  <c r="P388" i="4"/>
  <c r="BI384" i="4"/>
  <c r="BH384" i="4"/>
  <c r="BG384" i="4"/>
  <c r="BF384" i="4"/>
  <c r="T384" i="4"/>
  <c r="R384" i="4"/>
  <c r="P384" i="4"/>
  <c r="BI380" i="4"/>
  <c r="BH380" i="4"/>
  <c r="BG380" i="4"/>
  <c r="BF380" i="4"/>
  <c r="T380" i="4"/>
  <c r="R380" i="4"/>
  <c r="P380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57" i="4"/>
  <c r="BH357" i="4"/>
  <c r="BG357" i="4"/>
  <c r="BF357" i="4"/>
  <c r="T357" i="4"/>
  <c r="R357" i="4"/>
  <c r="P357" i="4"/>
  <c r="BI348" i="4"/>
  <c r="BH348" i="4"/>
  <c r="BG348" i="4"/>
  <c r="BF348" i="4"/>
  <c r="T348" i="4"/>
  <c r="R348" i="4"/>
  <c r="P348" i="4"/>
  <c r="BI335" i="4"/>
  <c r="BH335" i="4"/>
  <c r="BG335" i="4"/>
  <c r="BF335" i="4"/>
  <c r="T335" i="4"/>
  <c r="R335" i="4"/>
  <c r="P335" i="4"/>
  <c r="BI329" i="4"/>
  <c r="BH329" i="4"/>
  <c r="BG329" i="4"/>
  <c r="BF329" i="4"/>
  <c r="T329" i="4"/>
  <c r="R329" i="4"/>
  <c r="P329" i="4"/>
  <c r="BI304" i="4"/>
  <c r="BH304" i="4"/>
  <c r="BG304" i="4"/>
  <c r="BF304" i="4"/>
  <c r="T304" i="4"/>
  <c r="R304" i="4"/>
  <c r="P304" i="4"/>
  <c r="BI295" i="4"/>
  <c r="BH295" i="4"/>
  <c r="BG295" i="4"/>
  <c r="BF295" i="4"/>
  <c r="T295" i="4"/>
  <c r="R295" i="4"/>
  <c r="P295" i="4"/>
  <c r="BI286" i="4"/>
  <c r="BH286" i="4"/>
  <c r="BG286" i="4"/>
  <c r="BF286" i="4"/>
  <c r="T286" i="4"/>
  <c r="R286" i="4"/>
  <c r="P286" i="4"/>
  <c r="BI283" i="4"/>
  <c r="BH283" i="4"/>
  <c r="BG283" i="4"/>
  <c r="BF283" i="4"/>
  <c r="T283" i="4"/>
  <c r="R283" i="4"/>
  <c r="P283" i="4"/>
  <c r="BI280" i="4"/>
  <c r="BH280" i="4"/>
  <c r="BG280" i="4"/>
  <c r="BF280" i="4"/>
  <c r="T280" i="4"/>
  <c r="R280" i="4"/>
  <c r="P280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1" i="4"/>
  <c r="BH271" i="4"/>
  <c r="BG271" i="4"/>
  <c r="BF271" i="4"/>
  <c r="T271" i="4"/>
  <c r="R271" i="4"/>
  <c r="P271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1" i="4"/>
  <c r="BH261" i="4"/>
  <c r="BG261" i="4"/>
  <c r="BF261" i="4"/>
  <c r="T261" i="4"/>
  <c r="R261" i="4"/>
  <c r="P261" i="4"/>
  <c r="BI258" i="4"/>
  <c r="BH258" i="4"/>
  <c r="BG258" i="4"/>
  <c r="BF258" i="4"/>
  <c r="T258" i="4"/>
  <c r="R258" i="4"/>
  <c r="P258" i="4"/>
  <c r="BI255" i="4"/>
  <c r="BH255" i="4"/>
  <c r="BG255" i="4"/>
  <c r="BF255" i="4"/>
  <c r="T255" i="4"/>
  <c r="R255" i="4"/>
  <c r="P255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39" i="4"/>
  <c r="BH239" i="4"/>
  <c r="BG239" i="4"/>
  <c r="BF239" i="4"/>
  <c r="T239" i="4"/>
  <c r="R239" i="4"/>
  <c r="P239" i="4"/>
  <c r="BI235" i="4"/>
  <c r="BH235" i="4"/>
  <c r="BG235" i="4"/>
  <c r="BF235" i="4"/>
  <c r="T235" i="4"/>
  <c r="R235" i="4"/>
  <c r="P235" i="4"/>
  <c r="BI232" i="4"/>
  <c r="BH232" i="4"/>
  <c r="BG232" i="4"/>
  <c r="BF232" i="4"/>
  <c r="T232" i="4"/>
  <c r="R232" i="4"/>
  <c r="P232" i="4"/>
  <c r="BI229" i="4"/>
  <c r="BH229" i="4"/>
  <c r="BG229" i="4"/>
  <c r="BF229" i="4"/>
  <c r="T229" i="4"/>
  <c r="R229" i="4"/>
  <c r="P229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R213" i="4"/>
  <c r="P213" i="4"/>
  <c r="BI209" i="4"/>
  <c r="BH209" i="4"/>
  <c r="BG209" i="4"/>
  <c r="BF209" i="4"/>
  <c r="T209" i="4"/>
  <c r="R209" i="4"/>
  <c r="P209" i="4"/>
  <c r="BI205" i="4"/>
  <c r="BH205" i="4"/>
  <c r="BG205" i="4"/>
  <c r="BF205" i="4"/>
  <c r="T205" i="4"/>
  <c r="R205" i="4"/>
  <c r="P205" i="4"/>
  <c r="BI201" i="4"/>
  <c r="BH201" i="4"/>
  <c r="BG201" i="4"/>
  <c r="BF201" i="4"/>
  <c r="T201" i="4"/>
  <c r="R201" i="4"/>
  <c r="P201" i="4"/>
  <c r="BI197" i="4"/>
  <c r="BH197" i="4"/>
  <c r="BG197" i="4"/>
  <c r="BF197" i="4"/>
  <c r="T197" i="4"/>
  <c r="R197" i="4"/>
  <c r="P197" i="4"/>
  <c r="BI194" i="4"/>
  <c r="BH194" i="4"/>
  <c r="BG194" i="4"/>
  <c r="BF194" i="4"/>
  <c r="T194" i="4"/>
  <c r="R194" i="4"/>
  <c r="P194" i="4"/>
  <c r="BI190" i="4"/>
  <c r="BH190" i="4"/>
  <c r="BG190" i="4"/>
  <c r="BF190" i="4"/>
  <c r="T190" i="4"/>
  <c r="R190" i="4"/>
  <c r="P190" i="4"/>
  <c r="BI186" i="4"/>
  <c r="BH186" i="4"/>
  <c r="BG186" i="4"/>
  <c r="BF186" i="4"/>
  <c r="T186" i="4"/>
  <c r="R186" i="4"/>
  <c r="P186" i="4"/>
  <c r="BI182" i="4"/>
  <c r="BH182" i="4"/>
  <c r="BG182" i="4"/>
  <c r="BF182" i="4"/>
  <c r="T182" i="4"/>
  <c r="R182" i="4"/>
  <c r="P182" i="4"/>
  <c r="BI179" i="4"/>
  <c r="BH179" i="4"/>
  <c r="BG179" i="4"/>
  <c r="BF179" i="4"/>
  <c r="T179" i="4"/>
  <c r="R179" i="4"/>
  <c r="P179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3" i="4"/>
  <c r="BH163" i="4"/>
  <c r="BG163" i="4"/>
  <c r="BF163" i="4"/>
  <c r="T163" i="4"/>
  <c r="R163" i="4"/>
  <c r="P163" i="4"/>
  <c r="BI160" i="4"/>
  <c r="BH160" i="4"/>
  <c r="BG160" i="4"/>
  <c r="BF160" i="4"/>
  <c r="T160" i="4"/>
  <c r="R160" i="4"/>
  <c r="P160" i="4"/>
  <c r="BI153" i="4"/>
  <c r="BH153" i="4"/>
  <c r="BG153" i="4"/>
  <c r="BF153" i="4"/>
  <c r="T153" i="4"/>
  <c r="R153" i="4"/>
  <c r="P153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2" i="4"/>
  <c r="BH132" i="4"/>
  <c r="BG132" i="4"/>
  <c r="BF132" i="4"/>
  <c r="T132" i="4"/>
  <c r="R132" i="4"/>
  <c r="P132" i="4"/>
  <c r="BI126" i="4"/>
  <c r="BH126" i="4"/>
  <c r="BG126" i="4"/>
  <c r="BF126" i="4"/>
  <c r="T126" i="4"/>
  <c r="R126" i="4"/>
  <c r="P126" i="4"/>
  <c r="BI118" i="4"/>
  <c r="BH118" i="4"/>
  <c r="BG118" i="4"/>
  <c r="BF118" i="4"/>
  <c r="T118" i="4"/>
  <c r="R118" i="4"/>
  <c r="P118" i="4"/>
  <c r="BI110" i="4"/>
  <c r="BH110" i="4"/>
  <c r="BG110" i="4"/>
  <c r="BF110" i="4"/>
  <c r="T110" i="4"/>
  <c r="R110" i="4"/>
  <c r="P110" i="4"/>
  <c r="BI101" i="4"/>
  <c r="BH101" i="4"/>
  <c r="BG101" i="4"/>
  <c r="BF101" i="4"/>
  <c r="T101" i="4"/>
  <c r="R101" i="4"/>
  <c r="P101" i="4"/>
  <c r="BI99" i="4"/>
  <c r="BH99" i="4"/>
  <c r="BG99" i="4"/>
  <c r="BF99" i="4"/>
  <c r="T99" i="4"/>
  <c r="R99" i="4"/>
  <c r="P99" i="4"/>
  <c r="J93" i="4"/>
  <c r="J92" i="4"/>
  <c r="F92" i="4"/>
  <c r="F90" i="4"/>
  <c r="E88" i="4"/>
  <c r="J63" i="4"/>
  <c r="J62" i="4"/>
  <c r="F62" i="4"/>
  <c r="F60" i="4"/>
  <c r="E58" i="4"/>
  <c r="J22" i="4"/>
  <c r="E22" i="4"/>
  <c r="F63" i="4"/>
  <c r="J21" i="4"/>
  <c r="J16" i="4"/>
  <c r="J60" i="4" s="1"/>
  <c r="E7" i="4"/>
  <c r="E82" i="4" s="1"/>
  <c r="J39" i="3"/>
  <c r="J38" i="3"/>
  <c r="AY57" i="1"/>
  <c r="J37" i="3"/>
  <c r="AX57" i="1"/>
  <c r="BI724" i="3"/>
  <c r="BH724" i="3"/>
  <c r="BG724" i="3"/>
  <c r="BF724" i="3"/>
  <c r="T724" i="3"/>
  <c r="R724" i="3"/>
  <c r="P724" i="3"/>
  <c r="BI722" i="3"/>
  <c r="BH722" i="3"/>
  <c r="BG722" i="3"/>
  <c r="BF722" i="3"/>
  <c r="T722" i="3"/>
  <c r="R722" i="3"/>
  <c r="P722" i="3"/>
  <c r="BI720" i="3"/>
  <c r="BH720" i="3"/>
  <c r="BG720" i="3"/>
  <c r="BF720" i="3"/>
  <c r="T720" i="3"/>
  <c r="R720" i="3"/>
  <c r="P720" i="3"/>
  <c r="BI718" i="3"/>
  <c r="BH718" i="3"/>
  <c r="BG718" i="3"/>
  <c r="BF718" i="3"/>
  <c r="T718" i="3"/>
  <c r="R718" i="3"/>
  <c r="P718" i="3"/>
  <c r="BI714" i="3"/>
  <c r="BH714" i="3"/>
  <c r="BG714" i="3"/>
  <c r="BF714" i="3"/>
  <c r="T714" i="3"/>
  <c r="R714" i="3"/>
  <c r="P714" i="3"/>
  <c r="BI711" i="3"/>
  <c r="BH711" i="3"/>
  <c r="BG711" i="3"/>
  <c r="BF711" i="3"/>
  <c r="T711" i="3"/>
  <c r="R711" i="3"/>
  <c r="P711" i="3"/>
  <c r="BI708" i="3"/>
  <c r="BH708" i="3"/>
  <c r="BG708" i="3"/>
  <c r="BF708" i="3"/>
  <c r="T708" i="3"/>
  <c r="R708" i="3"/>
  <c r="P708" i="3"/>
  <c r="BI705" i="3"/>
  <c r="BH705" i="3"/>
  <c r="BG705" i="3"/>
  <c r="BF705" i="3"/>
  <c r="T705" i="3"/>
  <c r="R705" i="3"/>
  <c r="P705" i="3"/>
  <c r="BI703" i="3"/>
  <c r="BH703" i="3"/>
  <c r="BG703" i="3"/>
  <c r="BF703" i="3"/>
  <c r="T703" i="3"/>
  <c r="R703" i="3"/>
  <c r="P703" i="3"/>
  <c r="BI700" i="3"/>
  <c r="BH700" i="3"/>
  <c r="BG700" i="3"/>
  <c r="BF700" i="3"/>
  <c r="T700" i="3"/>
  <c r="R700" i="3"/>
  <c r="P700" i="3"/>
  <c r="BI698" i="3"/>
  <c r="BH698" i="3"/>
  <c r="BG698" i="3"/>
  <c r="BF698" i="3"/>
  <c r="T698" i="3"/>
  <c r="R698" i="3"/>
  <c r="P698" i="3"/>
  <c r="BI696" i="3"/>
  <c r="BH696" i="3"/>
  <c r="BG696" i="3"/>
  <c r="BF696" i="3"/>
  <c r="T696" i="3"/>
  <c r="R696" i="3"/>
  <c r="P696" i="3"/>
  <c r="BI694" i="3"/>
  <c r="BH694" i="3"/>
  <c r="BG694" i="3"/>
  <c r="BF694" i="3"/>
  <c r="T694" i="3"/>
  <c r="R694" i="3"/>
  <c r="P694" i="3"/>
  <c r="BI692" i="3"/>
  <c r="BH692" i="3"/>
  <c r="BG692" i="3"/>
  <c r="BF692" i="3"/>
  <c r="T692" i="3"/>
  <c r="R692" i="3"/>
  <c r="P692" i="3"/>
  <c r="BI689" i="3"/>
  <c r="BH689" i="3"/>
  <c r="BG689" i="3"/>
  <c r="BF689" i="3"/>
  <c r="T689" i="3"/>
  <c r="R689" i="3"/>
  <c r="P689" i="3"/>
  <c r="BI686" i="3"/>
  <c r="BH686" i="3"/>
  <c r="BG686" i="3"/>
  <c r="BF686" i="3"/>
  <c r="T686" i="3"/>
  <c r="R686" i="3"/>
  <c r="P686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9" i="3"/>
  <c r="BH679" i="3"/>
  <c r="BG679" i="3"/>
  <c r="BF679" i="3"/>
  <c r="T679" i="3"/>
  <c r="R679" i="3"/>
  <c r="P679" i="3"/>
  <c r="BI677" i="3"/>
  <c r="BH677" i="3"/>
  <c r="BG677" i="3"/>
  <c r="BF677" i="3"/>
  <c r="T677" i="3"/>
  <c r="R677" i="3"/>
  <c r="P677" i="3"/>
  <c r="BI675" i="3"/>
  <c r="BH675" i="3"/>
  <c r="BG675" i="3"/>
  <c r="BF675" i="3"/>
  <c r="T675" i="3"/>
  <c r="R675" i="3"/>
  <c r="P675" i="3"/>
  <c r="BI671" i="3"/>
  <c r="BH671" i="3"/>
  <c r="BG671" i="3"/>
  <c r="BF671" i="3"/>
  <c r="T671" i="3"/>
  <c r="T670" i="3" s="1"/>
  <c r="R671" i="3"/>
  <c r="R670" i="3" s="1"/>
  <c r="P671" i="3"/>
  <c r="P670" i="3" s="1"/>
  <c r="BI666" i="3"/>
  <c r="BH666" i="3"/>
  <c r="BG666" i="3"/>
  <c r="BF666" i="3"/>
  <c r="T666" i="3"/>
  <c r="R666" i="3"/>
  <c r="P666" i="3"/>
  <c r="BI662" i="3"/>
  <c r="BH662" i="3"/>
  <c r="BG662" i="3"/>
  <c r="BF662" i="3"/>
  <c r="T662" i="3"/>
  <c r="R662" i="3"/>
  <c r="P662" i="3"/>
  <c r="BI657" i="3"/>
  <c r="BH657" i="3"/>
  <c r="BG657" i="3"/>
  <c r="BF657" i="3"/>
  <c r="T657" i="3"/>
  <c r="R657" i="3"/>
  <c r="P657" i="3"/>
  <c r="BI648" i="3"/>
  <c r="BH648" i="3"/>
  <c r="BG648" i="3"/>
  <c r="BF648" i="3"/>
  <c r="T648" i="3"/>
  <c r="R648" i="3"/>
  <c r="P648" i="3"/>
  <c r="BI646" i="3"/>
  <c r="BH646" i="3"/>
  <c r="BG646" i="3"/>
  <c r="BF646" i="3"/>
  <c r="T646" i="3"/>
  <c r="R646" i="3"/>
  <c r="P646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3" i="3"/>
  <c r="BH633" i="3"/>
  <c r="BG633" i="3"/>
  <c r="BF633" i="3"/>
  <c r="T633" i="3"/>
  <c r="R633" i="3"/>
  <c r="P633" i="3"/>
  <c r="BI630" i="3"/>
  <c r="BH630" i="3"/>
  <c r="BG630" i="3"/>
  <c r="BF630" i="3"/>
  <c r="T630" i="3"/>
  <c r="R630" i="3"/>
  <c r="P630" i="3"/>
  <c r="BI627" i="3"/>
  <c r="BH627" i="3"/>
  <c r="BG627" i="3"/>
  <c r="BF627" i="3"/>
  <c r="T627" i="3"/>
  <c r="R627" i="3"/>
  <c r="P627" i="3"/>
  <c r="BI624" i="3"/>
  <c r="BH624" i="3"/>
  <c r="BG624" i="3"/>
  <c r="BF624" i="3"/>
  <c r="T624" i="3"/>
  <c r="R624" i="3"/>
  <c r="P624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5" i="3"/>
  <c r="BH615" i="3"/>
  <c r="BG615" i="3"/>
  <c r="BF615" i="3"/>
  <c r="T615" i="3"/>
  <c r="R615" i="3"/>
  <c r="P615" i="3"/>
  <c r="BI612" i="3"/>
  <c r="BH612" i="3"/>
  <c r="BG612" i="3"/>
  <c r="BF612" i="3"/>
  <c r="T612" i="3"/>
  <c r="R612" i="3"/>
  <c r="P612" i="3"/>
  <c r="BI609" i="3"/>
  <c r="BH609" i="3"/>
  <c r="BG609" i="3"/>
  <c r="BF609" i="3"/>
  <c r="T609" i="3"/>
  <c r="R609" i="3"/>
  <c r="P609" i="3"/>
  <c r="BI606" i="3"/>
  <c r="BH606" i="3"/>
  <c r="BG606" i="3"/>
  <c r="BF606" i="3"/>
  <c r="T606" i="3"/>
  <c r="R606" i="3"/>
  <c r="P606" i="3"/>
  <c r="BI603" i="3"/>
  <c r="BH603" i="3"/>
  <c r="BG603" i="3"/>
  <c r="BF603" i="3"/>
  <c r="T603" i="3"/>
  <c r="R603" i="3"/>
  <c r="P603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8" i="3"/>
  <c r="BH588" i="3"/>
  <c r="BG588" i="3"/>
  <c r="BF588" i="3"/>
  <c r="T588" i="3"/>
  <c r="R588" i="3"/>
  <c r="P588" i="3"/>
  <c r="BI585" i="3"/>
  <c r="BH585" i="3"/>
  <c r="BG585" i="3"/>
  <c r="BF585" i="3"/>
  <c r="T585" i="3"/>
  <c r="R585" i="3"/>
  <c r="P585" i="3"/>
  <c r="BI582" i="3"/>
  <c r="BH582" i="3"/>
  <c r="BG582" i="3"/>
  <c r="BF582" i="3"/>
  <c r="T582" i="3"/>
  <c r="R582" i="3"/>
  <c r="P582" i="3"/>
  <c r="BI579" i="3"/>
  <c r="BH579" i="3"/>
  <c r="BG579" i="3"/>
  <c r="BF579" i="3"/>
  <c r="T579" i="3"/>
  <c r="R579" i="3"/>
  <c r="P579" i="3"/>
  <c r="BI576" i="3"/>
  <c r="BH576" i="3"/>
  <c r="BG576" i="3"/>
  <c r="BF576" i="3"/>
  <c r="T576" i="3"/>
  <c r="R576" i="3"/>
  <c r="P576" i="3"/>
  <c r="BI573" i="3"/>
  <c r="BH573" i="3"/>
  <c r="BG573" i="3"/>
  <c r="BF573" i="3"/>
  <c r="T573" i="3"/>
  <c r="R573" i="3"/>
  <c r="P573" i="3"/>
  <c r="BI570" i="3"/>
  <c r="BH570" i="3"/>
  <c r="BG570" i="3"/>
  <c r="BF570" i="3"/>
  <c r="T570" i="3"/>
  <c r="R570" i="3"/>
  <c r="P570" i="3"/>
  <c r="BI567" i="3"/>
  <c r="BH567" i="3"/>
  <c r="BG567" i="3"/>
  <c r="BF567" i="3"/>
  <c r="T567" i="3"/>
  <c r="R567" i="3"/>
  <c r="P567" i="3"/>
  <c r="BI564" i="3"/>
  <c r="BH564" i="3"/>
  <c r="BG564" i="3"/>
  <c r="BF564" i="3"/>
  <c r="T564" i="3"/>
  <c r="R564" i="3"/>
  <c r="P564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5" i="3"/>
  <c r="BH555" i="3"/>
  <c r="BG555" i="3"/>
  <c r="BF555" i="3"/>
  <c r="T555" i="3"/>
  <c r="R555" i="3"/>
  <c r="P555" i="3"/>
  <c r="BI552" i="3"/>
  <c r="BH552" i="3"/>
  <c r="BG552" i="3"/>
  <c r="BF552" i="3"/>
  <c r="T552" i="3"/>
  <c r="R552" i="3"/>
  <c r="P552" i="3"/>
  <c r="BI549" i="3"/>
  <c r="BH549" i="3"/>
  <c r="BG549" i="3"/>
  <c r="BF549" i="3"/>
  <c r="T549" i="3"/>
  <c r="R549" i="3"/>
  <c r="P549" i="3"/>
  <c r="BI546" i="3"/>
  <c r="BH546" i="3"/>
  <c r="BG546" i="3"/>
  <c r="BF546" i="3"/>
  <c r="T546" i="3"/>
  <c r="R546" i="3"/>
  <c r="P546" i="3"/>
  <c r="BI543" i="3"/>
  <c r="BH543" i="3"/>
  <c r="BG543" i="3"/>
  <c r="BF543" i="3"/>
  <c r="T543" i="3"/>
  <c r="R543" i="3"/>
  <c r="P543" i="3"/>
  <c r="BI540" i="3"/>
  <c r="BH540" i="3"/>
  <c r="BG540" i="3"/>
  <c r="BF540" i="3"/>
  <c r="T540" i="3"/>
  <c r="R540" i="3"/>
  <c r="P540" i="3"/>
  <c r="BI537" i="3"/>
  <c r="BH537" i="3"/>
  <c r="BG537" i="3"/>
  <c r="BF537" i="3"/>
  <c r="T537" i="3"/>
  <c r="R537" i="3"/>
  <c r="P537" i="3"/>
  <c r="BI533" i="3"/>
  <c r="BH533" i="3"/>
  <c r="BG533" i="3"/>
  <c r="BF533" i="3"/>
  <c r="T533" i="3"/>
  <c r="R533" i="3"/>
  <c r="P533" i="3"/>
  <c r="BI530" i="3"/>
  <c r="BH530" i="3"/>
  <c r="BG530" i="3"/>
  <c r="BF530" i="3"/>
  <c r="T530" i="3"/>
  <c r="R530" i="3"/>
  <c r="P530" i="3"/>
  <c r="BI527" i="3"/>
  <c r="BH527" i="3"/>
  <c r="BG527" i="3"/>
  <c r="BF527" i="3"/>
  <c r="T527" i="3"/>
  <c r="R527" i="3"/>
  <c r="P527" i="3"/>
  <c r="BI524" i="3"/>
  <c r="BH524" i="3"/>
  <c r="BG524" i="3"/>
  <c r="BF524" i="3"/>
  <c r="T524" i="3"/>
  <c r="R524" i="3"/>
  <c r="P524" i="3"/>
  <c r="BI521" i="3"/>
  <c r="BH521" i="3"/>
  <c r="BG521" i="3"/>
  <c r="BF521" i="3"/>
  <c r="T521" i="3"/>
  <c r="R521" i="3"/>
  <c r="P521" i="3"/>
  <c r="BI518" i="3"/>
  <c r="BH518" i="3"/>
  <c r="BG518" i="3"/>
  <c r="BF518" i="3"/>
  <c r="T518" i="3"/>
  <c r="R518" i="3"/>
  <c r="P518" i="3"/>
  <c r="BI515" i="3"/>
  <c r="BH515" i="3"/>
  <c r="BG515" i="3"/>
  <c r="BF515" i="3"/>
  <c r="T515" i="3"/>
  <c r="R515" i="3"/>
  <c r="P515" i="3"/>
  <c r="BI512" i="3"/>
  <c r="BH512" i="3"/>
  <c r="BG512" i="3"/>
  <c r="BF512" i="3"/>
  <c r="T512" i="3"/>
  <c r="R512" i="3"/>
  <c r="P512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3" i="3"/>
  <c r="BH503" i="3"/>
  <c r="BG503" i="3"/>
  <c r="BF503" i="3"/>
  <c r="T503" i="3"/>
  <c r="R503" i="3"/>
  <c r="P503" i="3"/>
  <c r="BI500" i="3"/>
  <c r="BH500" i="3"/>
  <c r="BG500" i="3"/>
  <c r="BF500" i="3"/>
  <c r="T500" i="3"/>
  <c r="R500" i="3"/>
  <c r="P500" i="3"/>
  <c r="BI497" i="3"/>
  <c r="BH497" i="3"/>
  <c r="BG497" i="3"/>
  <c r="BF497" i="3"/>
  <c r="T497" i="3"/>
  <c r="R497" i="3"/>
  <c r="P497" i="3"/>
  <c r="BI494" i="3"/>
  <c r="BH494" i="3"/>
  <c r="BG494" i="3"/>
  <c r="BF494" i="3"/>
  <c r="T494" i="3"/>
  <c r="R494" i="3"/>
  <c r="P494" i="3"/>
  <c r="BI491" i="3"/>
  <c r="BH491" i="3"/>
  <c r="BG491" i="3"/>
  <c r="BF491" i="3"/>
  <c r="T491" i="3"/>
  <c r="R491" i="3"/>
  <c r="P491" i="3"/>
  <c r="BI489" i="3"/>
  <c r="BH489" i="3"/>
  <c r="BG489" i="3"/>
  <c r="BF489" i="3"/>
  <c r="T489" i="3"/>
  <c r="R489" i="3"/>
  <c r="P489" i="3"/>
  <c r="BI487" i="3"/>
  <c r="BH487" i="3"/>
  <c r="BG487" i="3"/>
  <c r="BF487" i="3"/>
  <c r="T487" i="3"/>
  <c r="R487" i="3"/>
  <c r="P487" i="3"/>
  <c r="BI484" i="3"/>
  <c r="BH484" i="3"/>
  <c r="BG484" i="3"/>
  <c r="BF484" i="3"/>
  <c r="T484" i="3"/>
  <c r="R484" i="3"/>
  <c r="P484" i="3"/>
  <c r="BI480" i="3"/>
  <c r="BH480" i="3"/>
  <c r="BG480" i="3"/>
  <c r="BF480" i="3"/>
  <c r="T480" i="3"/>
  <c r="R480" i="3"/>
  <c r="P480" i="3"/>
  <c r="BI477" i="3"/>
  <c r="BH477" i="3"/>
  <c r="BG477" i="3"/>
  <c r="BF477" i="3"/>
  <c r="T477" i="3"/>
  <c r="R477" i="3"/>
  <c r="P477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8" i="3"/>
  <c r="BH458" i="3"/>
  <c r="BG458" i="3"/>
  <c r="BF458" i="3"/>
  <c r="T458" i="3"/>
  <c r="R458" i="3"/>
  <c r="P458" i="3"/>
  <c r="BI454" i="3"/>
  <c r="BH454" i="3"/>
  <c r="BG454" i="3"/>
  <c r="BF454" i="3"/>
  <c r="T454" i="3"/>
  <c r="R454" i="3"/>
  <c r="P454" i="3"/>
  <c r="BI442" i="3"/>
  <c r="BH442" i="3"/>
  <c r="BG442" i="3"/>
  <c r="BF442" i="3"/>
  <c r="T442" i="3"/>
  <c r="R442" i="3"/>
  <c r="P442" i="3"/>
  <c r="BI434" i="3"/>
  <c r="BH434" i="3"/>
  <c r="BG434" i="3"/>
  <c r="BF434" i="3"/>
  <c r="T434" i="3"/>
  <c r="R434" i="3"/>
  <c r="P434" i="3"/>
  <c r="BI431" i="3"/>
  <c r="BH431" i="3"/>
  <c r="BG431" i="3"/>
  <c r="BF431" i="3"/>
  <c r="T431" i="3"/>
  <c r="R431" i="3"/>
  <c r="P431" i="3"/>
  <c r="BI428" i="3"/>
  <c r="BH428" i="3"/>
  <c r="BG428" i="3"/>
  <c r="BF428" i="3"/>
  <c r="T428" i="3"/>
  <c r="R428" i="3"/>
  <c r="P428" i="3"/>
  <c r="BI425" i="3"/>
  <c r="BH425" i="3"/>
  <c r="BG425" i="3"/>
  <c r="BF425" i="3"/>
  <c r="T425" i="3"/>
  <c r="R425" i="3"/>
  <c r="P425" i="3"/>
  <c r="BI422" i="3"/>
  <c r="BH422" i="3"/>
  <c r="BG422" i="3"/>
  <c r="BF422" i="3"/>
  <c r="T422" i="3"/>
  <c r="R422" i="3"/>
  <c r="P422" i="3"/>
  <c r="BI419" i="3"/>
  <c r="BH419" i="3"/>
  <c r="BG419" i="3"/>
  <c r="BF419" i="3"/>
  <c r="T419" i="3"/>
  <c r="R419" i="3"/>
  <c r="P419" i="3"/>
  <c r="BI416" i="3"/>
  <c r="BH416" i="3"/>
  <c r="BG416" i="3"/>
  <c r="BF416" i="3"/>
  <c r="T416" i="3"/>
  <c r="R416" i="3"/>
  <c r="P416" i="3"/>
  <c r="BI413" i="3"/>
  <c r="BH413" i="3"/>
  <c r="BG413" i="3"/>
  <c r="BF413" i="3"/>
  <c r="T413" i="3"/>
  <c r="R413" i="3"/>
  <c r="P413" i="3"/>
  <c r="BI410" i="3"/>
  <c r="BH410" i="3"/>
  <c r="BG410" i="3"/>
  <c r="BF410" i="3"/>
  <c r="T410" i="3"/>
  <c r="R410" i="3"/>
  <c r="P410" i="3"/>
  <c r="BI402" i="3"/>
  <c r="BH402" i="3"/>
  <c r="BG402" i="3"/>
  <c r="BF402" i="3"/>
  <c r="T402" i="3"/>
  <c r="R402" i="3"/>
  <c r="P402" i="3"/>
  <c r="BI399" i="3"/>
  <c r="BH399" i="3"/>
  <c r="BG399" i="3"/>
  <c r="BF399" i="3"/>
  <c r="T399" i="3"/>
  <c r="R399" i="3"/>
  <c r="P399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90" i="3"/>
  <c r="BH390" i="3"/>
  <c r="BG390" i="3"/>
  <c r="BF390" i="3"/>
  <c r="T390" i="3"/>
  <c r="R390" i="3"/>
  <c r="P390" i="3"/>
  <c r="BI387" i="3"/>
  <c r="BH387" i="3"/>
  <c r="BG387" i="3"/>
  <c r="BF387" i="3"/>
  <c r="T387" i="3"/>
  <c r="R387" i="3"/>
  <c r="P387" i="3"/>
  <c r="BI384" i="3"/>
  <c r="BH384" i="3"/>
  <c r="BG384" i="3"/>
  <c r="BF384" i="3"/>
  <c r="T384" i="3"/>
  <c r="R384" i="3"/>
  <c r="P384" i="3"/>
  <c r="BI381" i="3"/>
  <c r="BH381" i="3"/>
  <c r="BG381" i="3"/>
  <c r="BF381" i="3"/>
  <c r="T381" i="3"/>
  <c r="R381" i="3"/>
  <c r="P381" i="3"/>
  <c r="BI373" i="3"/>
  <c r="BH373" i="3"/>
  <c r="BG373" i="3"/>
  <c r="BF373" i="3"/>
  <c r="T373" i="3"/>
  <c r="R373" i="3"/>
  <c r="P373" i="3"/>
  <c r="BI370" i="3"/>
  <c r="BH370" i="3"/>
  <c r="BG370" i="3"/>
  <c r="BF370" i="3"/>
  <c r="T370" i="3"/>
  <c r="R370" i="3"/>
  <c r="P370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56" i="3"/>
  <c r="BH356" i="3"/>
  <c r="BG356" i="3"/>
  <c r="BF356" i="3"/>
  <c r="T356" i="3"/>
  <c r="R356" i="3"/>
  <c r="P356" i="3"/>
  <c r="BI352" i="3"/>
  <c r="BH352" i="3"/>
  <c r="BG352" i="3"/>
  <c r="BF352" i="3"/>
  <c r="T352" i="3"/>
  <c r="R352" i="3"/>
  <c r="P352" i="3"/>
  <c r="BI350" i="3"/>
  <c r="BH350" i="3"/>
  <c r="BG350" i="3"/>
  <c r="BF350" i="3"/>
  <c r="T350" i="3"/>
  <c r="R350" i="3"/>
  <c r="P350" i="3"/>
  <c r="BI346" i="3"/>
  <c r="BH346" i="3"/>
  <c r="BG346" i="3"/>
  <c r="BF346" i="3"/>
  <c r="T346" i="3"/>
  <c r="R346" i="3"/>
  <c r="P346" i="3"/>
  <c r="BI343" i="3"/>
  <c r="BH343" i="3"/>
  <c r="BG343" i="3"/>
  <c r="BF343" i="3"/>
  <c r="T343" i="3"/>
  <c r="R343" i="3"/>
  <c r="P343" i="3"/>
  <c r="BI340" i="3"/>
  <c r="BH340" i="3"/>
  <c r="BG340" i="3"/>
  <c r="BF340" i="3"/>
  <c r="T340" i="3"/>
  <c r="R340" i="3"/>
  <c r="P340" i="3"/>
  <c r="BI338" i="3"/>
  <c r="BH338" i="3"/>
  <c r="BG338" i="3"/>
  <c r="BF338" i="3"/>
  <c r="T338" i="3"/>
  <c r="R338" i="3"/>
  <c r="P338" i="3"/>
  <c r="BI336" i="3"/>
  <c r="BH336" i="3"/>
  <c r="BG336" i="3"/>
  <c r="BF336" i="3"/>
  <c r="T336" i="3"/>
  <c r="R336" i="3"/>
  <c r="P336" i="3"/>
  <c r="BI333" i="3"/>
  <c r="BH333" i="3"/>
  <c r="BG333" i="3"/>
  <c r="BF333" i="3"/>
  <c r="T333" i="3"/>
  <c r="R333" i="3"/>
  <c r="P333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3" i="3"/>
  <c r="BH323" i="3"/>
  <c r="BG323" i="3"/>
  <c r="BF323" i="3"/>
  <c r="T323" i="3"/>
  <c r="R323" i="3"/>
  <c r="P323" i="3"/>
  <c r="BI320" i="3"/>
  <c r="BH320" i="3"/>
  <c r="BG320" i="3"/>
  <c r="BF320" i="3"/>
  <c r="T320" i="3"/>
  <c r="R320" i="3"/>
  <c r="P320" i="3"/>
  <c r="BI317" i="3"/>
  <c r="BH317" i="3"/>
  <c r="BG317" i="3"/>
  <c r="BF317" i="3"/>
  <c r="T317" i="3"/>
  <c r="R317" i="3"/>
  <c r="P317" i="3"/>
  <c r="BI314" i="3"/>
  <c r="BH314" i="3"/>
  <c r="BG314" i="3"/>
  <c r="BF314" i="3"/>
  <c r="T314" i="3"/>
  <c r="R314" i="3"/>
  <c r="P314" i="3"/>
  <c r="BI311" i="3"/>
  <c r="BH311" i="3"/>
  <c r="BG311" i="3"/>
  <c r="BF311" i="3"/>
  <c r="T311" i="3"/>
  <c r="R311" i="3"/>
  <c r="P311" i="3"/>
  <c r="BI308" i="3"/>
  <c r="BH308" i="3"/>
  <c r="BG308" i="3"/>
  <c r="BF308" i="3"/>
  <c r="T308" i="3"/>
  <c r="R308" i="3"/>
  <c r="P308" i="3"/>
  <c r="BI305" i="3"/>
  <c r="BH305" i="3"/>
  <c r="BG305" i="3"/>
  <c r="BF305" i="3"/>
  <c r="T305" i="3"/>
  <c r="R305" i="3"/>
  <c r="P305" i="3"/>
  <c r="BI302" i="3"/>
  <c r="BH302" i="3"/>
  <c r="BG302" i="3"/>
  <c r="BF302" i="3"/>
  <c r="T302" i="3"/>
  <c r="R302" i="3"/>
  <c r="P302" i="3"/>
  <c r="BI299" i="3"/>
  <c r="BH299" i="3"/>
  <c r="BG299" i="3"/>
  <c r="BF299" i="3"/>
  <c r="T299" i="3"/>
  <c r="R299" i="3"/>
  <c r="P299" i="3"/>
  <c r="BI296" i="3"/>
  <c r="BH296" i="3"/>
  <c r="BG296" i="3"/>
  <c r="BF296" i="3"/>
  <c r="T296" i="3"/>
  <c r="R296" i="3"/>
  <c r="P296" i="3"/>
  <c r="BI292" i="3"/>
  <c r="BH292" i="3"/>
  <c r="BG292" i="3"/>
  <c r="BF292" i="3"/>
  <c r="T292" i="3"/>
  <c r="R292" i="3"/>
  <c r="P292" i="3"/>
  <c r="BI289" i="3"/>
  <c r="BH289" i="3"/>
  <c r="BG289" i="3"/>
  <c r="BF289" i="3"/>
  <c r="T289" i="3"/>
  <c r="R289" i="3"/>
  <c r="P289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68" i="3"/>
  <c r="BH268" i="3"/>
  <c r="BG268" i="3"/>
  <c r="BF268" i="3"/>
  <c r="T268" i="3"/>
  <c r="R268" i="3"/>
  <c r="P268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50" i="3"/>
  <c r="BH250" i="3"/>
  <c r="BG250" i="3"/>
  <c r="BF250" i="3"/>
  <c r="T250" i="3"/>
  <c r="R250" i="3"/>
  <c r="P250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5" i="3"/>
  <c r="BH235" i="3"/>
  <c r="BG235" i="3"/>
  <c r="BF235" i="3"/>
  <c r="T235" i="3"/>
  <c r="R235" i="3"/>
  <c r="P235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15" i="3"/>
  <c r="BH215" i="3"/>
  <c r="BG215" i="3"/>
  <c r="BF215" i="3"/>
  <c r="T215" i="3"/>
  <c r="R215" i="3"/>
  <c r="P215" i="3"/>
  <c r="BI213" i="3"/>
  <c r="BH213" i="3"/>
  <c r="BG213" i="3"/>
  <c r="BF213" i="3"/>
  <c r="T213" i="3"/>
  <c r="R213" i="3"/>
  <c r="P213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5" i="3"/>
  <c r="BH205" i="3"/>
  <c r="BG205" i="3"/>
  <c r="BF205" i="3"/>
  <c r="T205" i="3"/>
  <c r="R205" i="3"/>
  <c r="P205" i="3"/>
  <c r="BI202" i="3"/>
  <c r="BH202" i="3"/>
  <c r="BG202" i="3"/>
  <c r="BF202" i="3"/>
  <c r="T202" i="3"/>
  <c r="R202" i="3"/>
  <c r="P202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85" i="3"/>
  <c r="BH185" i="3"/>
  <c r="BG185" i="3"/>
  <c r="BF185" i="3"/>
  <c r="T185" i="3"/>
  <c r="R185" i="3"/>
  <c r="P185" i="3"/>
  <c r="BI181" i="3"/>
  <c r="BH181" i="3"/>
  <c r="BG181" i="3"/>
  <c r="BF181" i="3"/>
  <c r="T181" i="3"/>
  <c r="R181" i="3"/>
  <c r="P181" i="3"/>
  <c r="BI178" i="3"/>
  <c r="BH178" i="3"/>
  <c r="BG178" i="3"/>
  <c r="BF178" i="3"/>
  <c r="T178" i="3"/>
  <c r="R178" i="3"/>
  <c r="P178" i="3"/>
  <c r="BI174" i="3"/>
  <c r="BH174" i="3"/>
  <c r="BG174" i="3"/>
  <c r="BF174" i="3"/>
  <c r="T174" i="3"/>
  <c r="R174" i="3"/>
  <c r="P174" i="3"/>
  <c r="BI170" i="3"/>
  <c r="BH170" i="3"/>
  <c r="BG170" i="3"/>
  <c r="BF170" i="3"/>
  <c r="T170" i="3"/>
  <c r="R170" i="3"/>
  <c r="P170" i="3"/>
  <c r="BI166" i="3"/>
  <c r="BH166" i="3"/>
  <c r="BG166" i="3"/>
  <c r="BF166" i="3"/>
  <c r="T166" i="3"/>
  <c r="R166" i="3"/>
  <c r="P166" i="3"/>
  <c r="BI162" i="3"/>
  <c r="BH162" i="3"/>
  <c r="BG162" i="3"/>
  <c r="BF162" i="3"/>
  <c r="T162" i="3"/>
  <c r="R162" i="3"/>
  <c r="P162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0" i="3"/>
  <c r="BH150" i="3"/>
  <c r="BG150" i="3"/>
  <c r="BF150" i="3"/>
  <c r="T150" i="3"/>
  <c r="R150" i="3"/>
  <c r="P150" i="3"/>
  <c r="BI146" i="3"/>
  <c r="BH146" i="3"/>
  <c r="BG146" i="3"/>
  <c r="BF146" i="3"/>
  <c r="T146" i="3"/>
  <c r="R146" i="3"/>
  <c r="P146" i="3"/>
  <c r="BI142" i="3"/>
  <c r="BH142" i="3"/>
  <c r="BG142" i="3"/>
  <c r="BF142" i="3"/>
  <c r="T142" i="3"/>
  <c r="R142" i="3"/>
  <c r="P142" i="3"/>
  <c r="BI138" i="3"/>
  <c r="BH138" i="3"/>
  <c r="BG138" i="3"/>
  <c r="BF138" i="3"/>
  <c r="T138" i="3"/>
  <c r="R138" i="3"/>
  <c r="P138" i="3"/>
  <c r="BI134" i="3"/>
  <c r="BH134" i="3"/>
  <c r="BG134" i="3"/>
  <c r="BF134" i="3"/>
  <c r="T134" i="3"/>
  <c r="R134" i="3"/>
  <c r="P134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7" i="3"/>
  <c r="BH107" i="3"/>
  <c r="BG107" i="3"/>
  <c r="BF107" i="3"/>
  <c r="T107" i="3"/>
  <c r="R107" i="3"/>
  <c r="P107" i="3"/>
  <c r="BI103" i="3"/>
  <c r="BH103" i="3"/>
  <c r="BG103" i="3"/>
  <c r="BF103" i="3"/>
  <c r="T103" i="3"/>
  <c r="R103" i="3"/>
  <c r="P103" i="3"/>
  <c r="BI100" i="3"/>
  <c r="BH100" i="3"/>
  <c r="BG100" i="3"/>
  <c r="BF100" i="3"/>
  <c r="T100" i="3"/>
  <c r="R100" i="3"/>
  <c r="P100" i="3"/>
  <c r="J94" i="3"/>
  <c r="J93" i="3"/>
  <c r="F93" i="3"/>
  <c r="F91" i="3"/>
  <c r="E89" i="3"/>
  <c r="J59" i="3"/>
  <c r="J58" i="3"/>
  <c r="F58" i="3"/>
  <c r="F56" i="3"/>
  <c r="E54" i="3"/>
  <c r="J20" i="3"/>
  <c r="E20" i="3"/>
  <c r="F94" i="3"/>
  <c r="J19" i="3"/>
  <c r="J14" i="3"/>
  <c r="J91" i="3" s="1"/>
  <c r="E7" i="3"/>
  <c r="E50" i="3" s="1"/>
  <c r="J39" i="2"/>
  <c r="J38" i="2"/>
  <c r="AY56" i="1"/>
  <c r="J37" i="2"/>
  <c r="AX56" i="1"/>
  <c r="BI4994" i="2"/>
  <c r="BH4994" i="2"/>
  <c r="BG4994" i="2"/>
  <c r="BF4994" i="2"/>
  <c r="T4994" i="2"/>
  <c r="R4994" i="2"/>
  <c r="P4994" i="2"/>
  <c r="BI4978" i="2"/>
  <c r="BH4978" i="2"/>
  <c r="BG4978" i="2"/>
  <c r="BF4978" i="2"/>
  <c r="T4978" i="2"/>
  <c r="R4978" i="2"/>
  <c r="P4978" i="2"/>
  <c r="BI4961" i="2"/>
  <c r="BH4961" i="2"/>
  <c r="BG4961" i="2"/>
  <c r="BF4961" i="2"/>
  <c r="T4961" i="2"/>
  <c r="R4961" i="2"/>
  <c r="P4961" i="2"/>
  <c r="BI4948" i="2"/>
  <c r="BH4948" i="2"/>
  <c r="BG4948" i="2"/>
  <c r="BF4948" i="2"/>
  <c r="T4948" i="2"/>
  <c r="R4948" i="2"/>
  <c r="P4948" i="2"/>
  <c r="BI4935" i="2"/>
  <c r="BH4935" i="2"/>
  <c r="BG4935" i="2"/>
  <c r="BF4935" i="2"/>
  <c r="T4935" i="2"/>
  <c r="R4935" i="2"/>
  <c r="P4935" i="2"/>
  <c r="BI4889" i="2"/>
  <c r="BH4889" i="2"/>
  <c r="BG4889" i="2"/>
  <c r="BF4889" i="2"/>
  <c r="T4889" i="2"/>
  <c r="R4889" i="2"/>
  <c r="P4889" i="2"/>
  <c r="BI4872" i="2"/>
  <c r="BH4872" i="2"/>
  <c r="BG4872" i="2"/>
  <c r="BF4872" i="2"/>
  <c r="T4872" i="2"/>
  <c r="R4872" i="2"/>
  <c r="P4872" i="2"/>
  <c r="BI4838" i="2"/>
  <c r="BH4838" i="2"/>
  <c r="BG4838" i="2"/>
  <c r="BF4838" i="2"/>
  <c r="T4838" i="2"/>
  <c r="R4838" i="2"/>
  <c r="P4838" i="2"/>
  <c r="BI4821" i="2"/>
  <c r="BH4821" i="2"/>
  <c r="BG4821" i="2"/>
  <c r="BF4821" i="2"/>
  <c r="T4821" i="2"/>
  <c r="R4821" i="2"/>
  <c r="P4821" i="2"/>
  <c r="BI4804" i="2"/>
  <c r="BH4804" i="2"/>
  <c r="BG4804" i="2"/>
  <c r="BF4804" i="2"/>
  <c r="T4804" i="2"/>
  <c r="R4804" i="2"/>
  <c r="P4804" i="2"/>
  <c r="BI4786" i="2"/>
  <c r="BH4786" i="2"/>
  <c r="BG4786" i="2"/>
  <c r="BF4786" i="2"/>
  <c r="T4786" i="2"/>
  <c r="R4786" i="2"/>
  <c r="P4786" i="2"/>
  <c r="BI4771" i="2"/>
  <c r="BH4771" i="2"/>
  <c r="BG4771" i="2"/>
  <c r="BF4771" i="2"/>
  <c r="T4771" i="2"/>
  <c r="R4771" i="2"/>
  <c r="P4771" i="2"/>
  <c r="BI4756" i="2"/>
  <c r="BH4756" i="2"/>
  <c r="BG4756" i="2"/>
  <c r="BF4756" i="2"/>
  <c r="T4756" i="2"/>
  <c r="R4756" i="2"/>
  <c r="P4756" i="2"/>
  <c r="BI4743" i="2"/>
  <c r="BH4743" i="2"/>
  <c r="BG4743" i="2"/>
  <c r="BF4743" i="2"/>
  <c r="T4743" i="2"/>
  <c r="R4743" i="2"/>
  <c r="P4743" i="2"/>
  <c r="BI4724" i="2"/>
  <c r="BH4724" i="2"/>
  <c r="BG4724" i="2"/>
  <c r="BF4724" i="2"/>
  <c r="T4724" i="2"/>
  <c r="R4724" i="2"/>
  <c r="P4724" i="2"/>
  <c r="BI4707" i="2"/>
  <c r="BH4707" i="2"/>
  <c r="BG4707" i="2"/>
  <c r="BF4707" i="2"/>
  <c r="T4707" i="2"/>
  <c r="R4707" i="2"/>
  <c r="P4707" i="2"/>
  <c r="BI4684" i="2"/>
  <c r="BH4684" i="2"/>
  <c r="BG4684" i="2"/>
  <c r="BF4684" i="2"/>
  <c r="T4684" i="2"/>
  <c r="R4684" i="2"/>
  <c r="P4684" i="2"/>
  <c r="BI4663" i="2"/>
  <c r="BH4663" i="2"/>
  <c r="BG4663" i="2"/>
  <c r="BF4663" i="2"/>
  <c r="T4663" i="2"/>
  <c r="R4663" i="2"/>
  <c r="P4663" i="2"/>
  <c r="BI4644" i="2"/>
  <c r="BH4644" i="2"/>
  <c r="BG4644" i="2"/>
  <c r="BF4644" i="2"/>
  <c r="T4644" i="2"/>
  <c r="R4644" i="2"/>
  <c r="P4644" i="2"/>
  <c r="BI4626" i="2"/>
  <c r="BH4626" i="2"/>
  <c r="BG4626" i="2"/>
  <c r="BF4626" i="2"/>
  <c r="T4626" i="2"/>
  <c r="T4625" i="2" s="1"/>
  <c r="R4626" i="2"/>
  <c r="R4625" i="2" s="1"/>
  <c r="P4626" i="2"/>
  <c r="P4625" i="2" s="1"/>
  <c r="BI4620" i="2"/>
  <c r="BH4620" i="2"/>
  <c r="BG4620" i="2"/>
  <c r="BF4620" i="2"/>
  <c r="T4620" i="2"/>
  <c r="R4620" i="2"/>
  <c r="P4620" i="2"/>
  <c r="BI4599" i="2"/>
  <c r="BH4599" i="2"/>
  <c r="BG4599" i="2"/>
  <c r="BF4599" i="2"/>
  <c r="T4599" i="2"/>
  <c r="R4599" i="2"/>
  <c r="P4599" i="2"/>
  <c r="BI4578" i="2"/>
  <c r="BH4578" i="2"/>
  <c r="BG4578" i="2"/>
  <c r="BF4578" i="2"/>
  <c r="T4578" i="2"/>
  <c r="R4578" i="2"/>
  <c r="P4578" i="2"/>
  <c r="BI4574" i="2"/>
  <c r="BH4574" i="2"/>
  <c r="BG4574" i="2"/>
  <c r="BF4574" i="2"/>
  <c r="T4574" i="2"/>
  <c r="R4574" i="2"/>
  <c r="P4574" i="2"/>
  <c r="BI4571" i="2"/>
  <c r="BH4571" i="2"/>
  <c r="BG4571" i="2"/>
  <c r="BF4571" i="2"/>
  <c r="T4571" i="2"/>
  <c r="R4571" i="2"/>
  <c r="P4571" i="2"/>
  <c r="BI4560" i="2"/>
  <c r="BH4560" i="2"/>
  <c r="BG4560" i="2"/>
  <c r="BF4560" i="2"/>
  <c r="T4560" i="2"/>
  <c r="R4560" i="2"/>
  <c r="P4560" i="2"/>
  <c r="BI4542" i="2"/>
  <c r="BH4542" i="2"/>
  <c r="BG4542" i="2"/>
  <c r="BF4542" i="2"/>
  <c r="T4542" i="2"/>
  <c r="R4542" i="2"/>
  <c r="P4542" i="2"/>
  <c r="BI4525" i="2"/>
  <c r="BH4525" i="2"/>
  <c r="BG4525" i="2"/>
  <c r="BF4525" i="2"/>
  <c r="T4525" i="2"/>
  <c r="R4525" i="2"/>
  <c r="P4525" i="2"/>
  <c r="BI4507" i="2"/>
  <c r="BH4507" i="2"/>
  <c r="BG4507" i="2"/>
  <c r="BF4507" i="2"/>
  <c r="T4507" i="2"/>
  <c r="R4507" i="2"/>
  <c r="P4507" i="2"/>
  <c r="BI4503" i="2"/>
  <c r="BH4503" i="2"/>
  <c r="BG4503" i="2"/>
  <c r="BF4503" i="2"/>
  <c r="T4503" i="2"/>
  <c r="R4503" i="2"/>
  <c r="P4503" i="2"/>
  <c r="BI4497" i="2"/>
  <c r="BH4497" i="2"/>
  <c r="BG4497" i="2"/>
  <c r="BF4497" i="2"/>
  <c r="T4497" i="2"/>
  <c r="R4497" i="2"/>
  <c r="P4497" i="2"/>
  <c r="BI4489" i="2"/>
  <c r="BH4489" i="2"/>
  <c r="BG4489" i="2"/>
  <c r="BF4489" i="2"/>
  <c r="T4489" i="2"/>
  <c r="R4489" i="2"/>
  <c r="P4489" i="2"/>
  <c r="BI4484" i="2"/>
  <c r="BH4484" i="2"/>
  <c r="BG4484" i="2"/>
  <c r="BF4484" i="2"/>
  <c r="T4484" i="2"/>
  <c r="R4484" i="2"/>
  <c r="P4484" i="2"/>
  <c r="BI4478" i="2"/>
  <c r="BH4478" i="2"/>
  <c r="BG4478" i="2"/>
  <c r="BF4478" i="2"/>
  <c r="T4478" i="2"/>
  <c r="R4478" i="2"/>
  <c r="P4478" i="2"/>
  <c r="BI4346" i="2"/>
  <c r="BH4346" i="2"/>
  <c r="BG4346" i="2"/>
  <c r="BF4346" i="2"/>
  <c r="T4346" i="2"/>
  <c r="R4346" i="2"/>
  <c r="P4346" i="2"/>
  <c r="BI4222" i="2"/>
  <c r="BH4222" i="2"/>
  <c r="BG4222" i="2"/>
  <c r="BF4222" i="2"/>
  <c r="T4222" i="2"/>
  <c r="R4222" i="2"/>
  <c r="P4222" i="2"/>
  <c r="BI4218" i="2"/>
  <c r="BH4218" i="2"/>
  <c r="BG4218" i="2"/>
  <c r="BF4218" i="2"/>
  <c r="T4218" i="2"/>
  <c r="R4218" i="2"/>
  <c r="P4218" i="2"/>
  <c r="BI4213" i="2"/>
  <c r="BH4213" i="2"/>
  <c r="BG4213" i="2"/>
  <c r="BF4213" i="2"/>
  <c r="T4213" i="2"/>
  <c r="R4213" i="2"/>
  <c r="P4213" i="2"/>
  <c r="BI4208" i="2"/>
  <c r="BH4208" i="2"/>
  <c r="BG4208" i="2"/>
  <c r="BF4208" i="2"/>
  <c r="T4208" i="2"/>
  <c r="R4208" i="2"/>
  <c r="P4208" i="2"/>
  <c r="BI4203" i="2"/>
  <c r="BH4203" i="2"/>
  <c r="BG4203" i="2"/>
  <c r="BF4203" i="2"/>
  <c r="T4203" i="2"/>
  <c r="R4203" i="2"/>
  <c r="P4203" i="2"/>
  <c r="BI4198" i="2"/>
  <c r="BH4198" i="2"/>
  <c r="BG4198" i="2"/>
  <c r="BF4198" i="2"/>
  <c r="T4198" i="2"/>
  <c r="R4198" i="2"/>
  <c r="P4198" i="2"/>
  <c r="BI4193" i="2"/>
  <c r="BH4193" i="2"/>
  <c r="BG4193" i="2"/>
  <c r="BF4193" i="2"/>
  <c r="T4193" i="2"/>
  <c r="R4193" i="2"/>
  <c r="P4193" i="2"/>
  <c r="BI4189" i="2"/>
  <c r="BH4189" i="2"/>
  <c r="BG4189" i="2"/>
  <c r="BF4189" i="2"/>
  <c r="T4189" i="2"/>
  <c r="R4189" i="2"/>
  <c r="P4189" i="2"/>
  <c r="BI4177" i="2"/>
  <c r="BH4177" i="2"/>
  <c r="BG4177" i="2"/>
  <c r="BF4177" i="2"/>
  <c r="T4177" i="2"/>
  <c r="R4177" i="2"/>
  <c r="P4177" i="2"/>
  <c r="BI4171" i="2"/>
  <c r="BH4171" i="2"/>
  <c r="BG4171" i="2"/>
  <c r="BF4171" i="2"/>
  <c r="T4171" i="2"/>
  <c r="R4171" i="2"/>
  <c r="P4171" i="2"/>
  <c r="BI4151" i="2"/>
  <c r="BH4151" i="2"/>
  <c r="BG4151" i="2"/>
  <c r="BF4151" i="2"/>
  <c r="T4151" i="2"/>
  <c r="R4151" i="2"/>
  <c r="P4151" i="2"/>
  <c r="BI4130" i="2"/>
  <c r="BH4130" i="2"/>
  <c r="BG4130" i="2"/>
  <c r="BF4130" i="2"/>
  <c r="T4130" i="2"/>
  <c r="R4130" i="2"/>
  <c r="P4130" i="2"/>
  <c r="BI4119" i="2"/>
  <c r="BH4119" i="2"/>
  <c r="BG4119" i="2"/>
  <c r="BF4119" i="2"/>
  <c r="T4119" i="2"/>
  <c r="R4119" i="2"/>
  <c r="P4119" i="2"/>
  <c r="BI4104" i="2"/>
  <c r="BH4104" i="2"/>
  <c r="BG4104" i="2"/>
  <c r="BF4104" i="2"/>
  <c r="T4104" i="2"/>
  <c r="R4104" i="2"/>
  <c r="P4104" i="2"/>
  <c r="BI4093" i="2"/>
  <c r="BH4093" i="2"/>
  <c r="BG4093" i="2"/>
  <c r="BF4093" i="2"/>
  <c r="T4093" i="2"/>
  <c r="R4093" i="2"/>
  <c r="P4093" i="2"/>
  <c r="BI4073" i="2"/>
  <c r="BH4073" i="2"/>
  <c r="BG4073" i="2"/>
  <c r="BF4073" i="2"/>
  <c r="T4073" i="2"/>
  <c r="R4073" i="2"/>
  <c r="P4073" i="2"/>
  <c r="BI4070" i="2"/>
  <c r="BH4070" i="2"/>
  <c r="BG4070" i="2"/>
  <c r="BF4070" i="2"/>
  <c r="T4070" i="2"/>
  <c r="R4070" i="2"/>
  <c r="P4070" i="2"/>
  <c r="BI4050" i="2"/>
  <c r="BH4050" i="2"/>
  <c r="BG4050" i="2"/>
  <c r="BF4050" i="2"/>
  <c r="T4050" i="2"/>
  <c r="R4050" i="2"/>
  <c r="P4050" i="2"/>
  <c r="BI4046" i="2"/>
  <c r="BH4046" i="2"/>
  <c r="BG4046" i="2"/>
  <c r="BF4046" i="2"/>
  <c r="T4046" i="2"/>
  <c r="R4046" i="2"/>
  <c r="P4046" i="2"/>
  <c r="BI4042" i="2"/>
  <c r="BH4042" i="2"/>
  <c r="BG4042" i="2"/>
  <c r="BF4042" i="2"/>
  <c r="T4042" i="2"/>
  <c r="R4042" i="2"/>
  <c r="P4042" i="2"/>
  <c r="BI4039" i="2"/>
  <c r="BH4039" i="2"/>
  <c r="BG4039" i="2"/>
  <c r="BF4039" i="2"/>
  <c r="T4039" i="2"/>
  <c r="R4039" i="2"/>
  <c r="P4039" i="2"/>
  <c r="BI4034" i="2"/>
  <c r="BH4034" i="2"/>
  <c r="BG4034" i="2"/>
  <c r="BF4034" i="2"/>
  <c r="T4034" i="2"/>
  <c r="R4034" i="2"/>
  <c r="P4034" i="2"/>
  <c r="BI4021" i="2"/>
  <c r="BH4021" i="2"/>
  <c r="BG4021" i="2"/>
  <c r="BF4021" i="2"/>
  <c r="T4021" i="2"/>
  <c r="R4021" i="2"/>
  <c r="P4021" i="2"/>
  <c r="BI4015" i="2"/>
  <c r="BH4015" i="2"/>
  <c r="BG4015" i="2"/>
  <c r="BF4015" i="2"/>
  <c r="T4015" i="2"/>
  <c r="R4015" i="2"/>
  <c r="P4015" i="2"/>
  <c r="BI4009" i="2"/>
  <c r="BH4009" i="2"/>
  <c r="BG4009" i="2"/>
  <c r="BF4009" i="2"/>
  <c r="T4009" i="2"/>
  <c r="R4009" i="2"/>
  <c r="P4009" i="2"/>
  <c r="BI3990" i="2"/>
  <c r="BH3990" i="2"/>
  <c r="BG3990" i="2"/>
  <c r="BF3990" i="2"/>
  <c r="T3990" i="2"/>
  <c r="R3990" i="2"/>
  <c r="P3990" i="2"/>
  <c r="BI3972" i="2"/>
  <c r="BH3972" i="2"/>
  <c r="BG3972" i="2"/>
  <c r="BF3972" i="2"/>
  <c r="T3972" i="2"/>
  <c r="R3972" i="2"/>
  <c r="P3972" i="2"/>
  <c r="BI3962" i="2"/>
  <c r="BH3962" i="2"/>
  <c r="BG3962" i="2"/>
  <c r="BF3962" i="2"/>
  <c r="T3962" i="2"/>
  <c r="R3962" i="2"/>
  <c r="P3962" i="2"/>
  <c r="BI3956" i="2"/>
  <c r="BH3956" i="2"/>
  <c r="BG3956" i="2"/>
  <c r="BF3956" i="2"/>
  <c r="T3956" i="2"/>
  <c r="R3956" i="2"/>
  <c r="P3956" i="2"/>
  <c r="BI3951" i="2"/>
  <c r="BH3951" i="2"/>
  <c r="BG3951" i="2"/>
  <c r="BF3951" i="2"/>
  <c r="T3951" i="2"/>
  <c r="R3951" i="2"/>
  <c r="P3951" i="2"/>
  <c r="BI3946" i="2"/>
  <c r="BH3946" i="2"/>
  <c r="BG3946" i="2"/>
  <c r="BF3946" i="2"/>
  <c r="T3946" i="2"/>
  <c r="R3946" i="2"/>
  <c r="P3946" i="2"/>
  <c r="BI3941" i="2"/>
  <c r="BH3941" i="2"/>
  <c r="BG3941" i="2"/>
  <c r="BF3941" i="2"/>
  <c r="T3941" i="2"/>
  <c r="R3941" i="2"/>
  <c r="P3941" i="2"/>
  <c r="BI3925" i="2"/>
  <c r="BH3925" i="2"/>
  <c r="BG3925" i="2"/>
  <c r="BF3925" i="2"/>
  <c r="T3925" i="2"/>
  <c r="R3925" i="2"/>
  <c r="P3925" i="2"/>
  <c r="BI3909" i="2"/>
  <c r="BH3909" i="2"/>
  <c r="BG3909" i="2"/>
  <c r="BF3909" i="2"/>
  <c r="T3909" i="2"/>
  <c r="R3909" i="2"/>
  <c r="P3909" i="2"/>
  <c r="BI3899" i="2"/>
  <c r="BH3899" i="2"/>
  <c r="BG3899" i="2"/>
  <c r="BF3899" i="2"/>
  <c r="T3899" i="2"/>
  <c r="R3899" i="2"/>
  <c r="P3899" i="2"/>
  <c r="BI3894" i="2"/>
  <c r="BH3894" i="2"/>
  <c r="BG3894" i="2"/>
  <c r="BF3894" i="2"/>
  <c r="T3894" i="2"/>
  <c r="R3894" i="2"/>
  <c r="P3894" i="2"/>
  <c r="BI3889" i="2"/>
  <c r="BH3889" i="2"/>
  <c r="BG3889" i="2"/>
  <c r="BF3889" i="2"/>
  <c r="T3889" i="2"/>
  <c r="R3889" i="2"/>
  <c r="P3889" i="2"/>
  <c r="BI3881" i="2"/>
  <c r="BH3881" i="2"/>
  <c r="BG3881" i="2"/>
  <c r="BF3881" i="2"/>
  <c r="T3881" i="2"/>
  <c r="R3881" i="2"/>
  <c r="P3881" i="2"/>
  <c r="BI3876" i="2"/>
  <c r="BH3876" i="2"/>
  <c r="BG3876" i="2"/>
  <c r="BF3876" i="2"/>
  <c r="T3876" i="2"/>
  <c r="R3876" i="2"/>
  <c r="P3876" i="2"/>
  <c r="BI3865" i="2"/>
  <c r="BH3865" i="2"/>
  <c r="BG3865" i="2"/>
  <c r="BF3865" i="2"/>
  <c r="T3865" i="2"/>
  <c r="R3865" i="2"/>
  <c r="P3865" i="2"/>
  <c r="BI3849" i="2"/>
  <c r="BH3849" i="2"/>
  <c r="BG3849" i="2"/>
  <c r="BF3849" i="2"/>
  <c r="T3849" i="2"/>
  <c r="R3849" i="2"/>
  <c r="P3849" i="2"/>
  <c r="BI3845" i="2"/>
  <c r="BH3845" i="2"/>
  <c r="BG3845" i="2"/>
  <c r="BF3845" i="2"/>
  <c r="T3845" i="2"/>
  <c r="R3845" i="2"/>
  <c r="P3845" i="2"/>
  <c r="BI3841" i="2"/>
  <c r="BH3841" i="2"/>
  <c r="BG3841" i="2"/>
  <c r="BF3841" i="2"/>
  <c r="T3841" i="2"/>
  <c r="R3841" i="2"/>
  <c r="P3841" i="2"/>
  <c r="BI3834" i="2"/>
  <c r="BH3834" i="2"/>
  <c r="BG3834" i="2"/>
  <c r="BF3834" i="2"/>
  <c r="T3834" i="2"/>
  <c r="R3834" i="2"/>
  <c r="P3834" i="2"/>
  <c r="BI3830" i="2"/>
  <c r="BH3830" i="2"/>
  <c r="BG3830" i="2"/>
  <c r="BF3830" i="2"/>
  <c r="T3830" i="2"/>
  <c r="R3830" i="2"/>
  <c r="P3830" i="2"/>
  <c r="BI3826" i="2"/>
  <c r="BH3826" i="2"/>
  <c r="BG3826" i="2"/>
  <c r="BF3826" i="2"/>
  <c r="T3826" i="2"/>
  <c r="R3826" i="2"/>
  <c r="P3826" i="2"/>
  <c r="BI3821" i="2"/>
  <c r="BH3821" i="2"/>
  <c r="BG3821" i="2"/>
  <c r="BF3821" i="2"/>
  <c r="T3821" i="2"/>
  <c r="R3821" i="2"/>
  <c r="P3821" i="2"/>
  <c r="BI3817" i="2"/>
  <c r="BH3817" i="2"/>
  <c r="BG3817" i="2"/>
  <c r="BF3817" i="2"/>
  <c r="T3817" i="2"/>
  <c r="R3817" i="2"/>
  <c r="P3817" i="2"/>
  <c r="BI3813" i="2"/>
  <c r="BH3813" i="2"/>
  <c r="BG3813" i="2"/>
  <c r="BF3813" i="2"/>
  <c r="T3813" i="2"/>
  <c r="R3813" i="2"/>
  <c r="P3813" i="2"/>
  <c r="BI3809" i="2"/>
  <c r="BH3809" i="2"/>
  <c r="BG3809" i="2"/>
  <c r="BF3809" i="2"/>
  <c r="T3809" i="2"/>
  <c r="R3809" i="2"/>
  <c r="P3809" i="2"/>
  <c r="BI3805" i="2"/>
  <c r="BH3805" i="2"/>
  <c r="BG3805" i="2"/>
  <c r="BF3805" i="2"/>
  <c r="T3805" i="2"/>
  <c r="R3805" i="2"/>
  <c r="P3805" i="2"/>
  <c r="BI3801" i="2"/>
  <c r="BH3801" i="2"/>
  <c r="BG3801" i="2"/>
  <c r="BF3801" i="2"/>
  <c r="T3801" i="2"/>
  <c r="R3801" i="2"/>
  <c r="P3801" i="2"/>
  <c r="BI3797" i="2"/>
  <c r="BH3797" i="2"/>
  <c r="BG3797" i="2"/>
  <c r="BF3797" i="2"/>
  <c r="T3797" i="2"/>
  <c r="R3797" i="2"/>
  <c r="P3797" i="2"/>
  <c r="BI3792" i="2"/>
  <c r="BH3792" i="2"/>
  <c r="BG3792" i="2"/>
  <c r="BF3792" i="2"/>
  <c r="T3792" i="2"/>
  <c r="R3792" i="2"/>
  <c r="P3792" i="2"/>
  <c r="BI3787" i="2"/>
  <c r="BH3787" i="2"/>
  <c r="BG3787" i="2"/>
  <c r="BF3787" i="2"/>
  <c r="T3787" i="2"/>
  <c r="R3787" i="2"/>
  <c r="P3787" i="2"/>
  <c r="BI3782" i="2"/>
  <c r="BH3782" i="2"/>
  <c r="BG3782" i="2"/>
  <c r="BF3782" i="2"/>
  <c r="T3782" i="2"/>
  <c r="R3782" i="2"/>
  <c r="P3782" i="2"/>
  <c r="BI3778" i="2"/>
  <c r="BH3778" i="2"/>
  <c r="BG3778" i="2"/>
  <c r="BF3778" i="2"/>
  <c r="T3778" i="2"/>
  <c r="R3778" i="2"/>
  <c r="P3778" i="2"/>
  <c r="BI3772" i="2"/>
  <c r="BH3772" i="2"/>
  <c r="BG3772" i="2"/>
  <c r="BF3772" i="2"/>
  <c r="T3772" i="2"/>
  <c r="R3772" i="2"/>
  <c r="P3772" i="2"/>
  <c r="BI3746" i="2"/>
  <c r="BH3746" i="2"/>
  <c r="BG3746" i="2"/>
  <c r="BF3746" i="2"/>
  <c r="T3746" i="2"/>
  <c r="R3746" i="2"/>
  <c r="P3746" i="2"/>
  <c r="BI3652" i="2"/>
  <c r="BH3652" i="2"/>
  <c r="BG3652" i="2"/>
  <c r="BF3652" i="2"/>
  <c r="T3652" i="2"/>
  <c r="R3652" i="2"/>
  <c r="P3652" i="2"/>
  <c r="BI3539" i="2"/>
  <c r="BH3539" i="2"/>
  <c r="BG3539" i="2"/>
  <c r="BF3539" i="2"/>
  <c r="T3539" i="2"/>
  <c r="R3539" i="2"/>
  <c r="P3539" i="2"/>
  <c r="BI3532" i="2"/>
  <c r="BH3532" i="2"/>
  <c r="BG3532" i="2"/>
  <c r="BF3532" i="2"/>
  <c r="T3532" i="2"/>
  <c r="R3532" i="2"/>
  <c r="P3532" i="2"/>
  <c r="BI3527" i="2"/>
  <c r="BH3527" i="2"/>
  <c r="BG3527" i="2"/>
  <c r="BF3527" i="2"/>
  <c r="T3527" i="2"/>
  <c r="R3527" i="2"/>
  <c r="P3527" i="2"/>
  <c r="BI3523" i="2"/>
  <c r="BH3523" i="2"/>
  <c r="BG3523" i="2"/>
  <c r="BF3523" i="2"/>
  <c r="T3523" i="2"/>
  <c r="R3523" i="2"/>
  <c r="P3523" i="2"/>
  <c r="BI3520" i="2"/>
  <c r="BH3520" i="2"/>
  <c r="BG3520" i="2"/>
  <c r="BF3520" i="2"/>
  <c r="T3520" i="2"/>
  <c r="R3520" i="2"/>
  <c r="P3520" i="2"/>
  <c r="BI3516" i="2"/>
  <c r="BH3516" i="2"/>
  <c r="BG3516" i="2"/>
  <c r="BF3516" i="2"/>
  <c r="T3516" i="2"/>
  <c r="R3516" i="2"/>
  <c r="P3516" i="2"/>
  <c r="BI3508" i="2"/>
  <c r="BH3508" i="2"/>
  <c r="BG3508" i="2"/>
  <c r="BF3508" i="2"/>
  <c r="T3508" i="2"/>
  <c r="R3508" i="2"/>
  <c r="P3508" i="2"/>
  <c r="BI3500" i="2"/>
  <c r="BH3500" i="2"/>
  <c r="BG3500" i="2"/>
  <c r="BF3500" i="2"/>
  <c r="T3500" i="2"/>
  <c r="R3500" i="2"/>
  <c r="P3500" i="2"/>
  <c r="BI3487" i="2"/>
  <c r="BH3487" i="2"/>
  <c r="BG3487" i="2"/>
  <c r="BF3487" i="2"/>
  <c r="T3487" i="2"/>
  <c r="R3487" i="2"/>
  <c r="P3487" i="2"/>
  <c r="BI3482" i="2"/>
  <c r="BH3482" i="2"/>
  <c r="BG3482" i="2"/>
  <c r="BF3482" i="2"/>
  <c r="T3482" i="2"/>
  <c r="R3482" i="2"/>
  <c r="P3482" i="2"/>
  <c r="BI3477" i="2"/>
  <c r="BH3477" i="2"/>
  <c r="BG3477" i="2"/>
  <c r="BF3477" i="2"/>
  <c r="T3477" i="2"/>
  <c r="R3477" i="2"/>
  <c r="P3477" i="2"/>
  <c r="BI3460" i="2"/>
  <c r="BH3460" i="2"/>
  <c r="BG3460" i="2"/>
  <c r="BF3460" i="2"/>
  <c r="T3460" i="2"/>
  <c r="R3460" i="2"/>
  <c r="P3460" i="2"/>
  <c r="BI3455" i="2"/>
  <c r="BH3455" i="2"/>
  <c r="BG3455" i="2"/>
  <c r="BF3455" i="2"/>
  <c r="T3455" i="2"/>
  <c r="R3455" i="2"/>
  <c r="P3455" i="2"/>
  <c r="BI3450" i="2"/>
  <c r="BH3450" i="2"/>
  <c r="BG3450" i="2"/>
  <c r="BF3450" i="2"/>
  <c r="T3450" i="2"/>
  <c r="R3450" i="2"/>
  <c r="P3450" i="2"/>
  <c r="BI3446" i="2"/>
  <c r="BH3446" i="2"/>
  <c r="BG3446" i="2"/>
  <c r="BF3446" i="2"/>
  <c r="T3446" i="2"/>
  <c r="R3446" i="2"/>
  <c r="P3446" i="2"/>
  <c r="BI3437" i="2"/>
  <c r="BH3437" i="2"/>
  <c r="BG3437" i="2"/>
  <c r="BF3437" i="2"/>
  <c r="T3437" i="2"/>
  <c r="R3437" i="2"/>
  <c r="P3437" i="2"/>
  <c r="BI3422" i="2"/>
  <c r="BH3422" i="2"/>
  <c r="BG3422" i="2"/>
  <c r="BF3422" i="2"/>
  <c r="T3422" i="2"/>
  <c r="R3422" i="2"/>
  <c r="P3422" i="2"/>
  <c r="BI3417" i="2"/>
  <c r="BH3417" i="2"/>
  <c r="BG3417" i="2"/>
  <c r="BF3417" i="2"/>
  <c r="T3417" i="2"/>
  <c r="R3417" i="2"/>
  <c r="P3417" i="2"/>
  <c r="BI3412" i="2"/>
  <c r="BH3412" i="2"/>
  <c r="BG3412" i="2"/>
  <c r="BF3412" i="2"/>
  <c r="T3412" i="2"/>
  <c r="R3412" i="2"/>
  <c r="P3412" i="2"/>
  <c r="BI3407" i="2"/>
  <c r="BH3407" i="2"/>
  <c r="BG3407" i="2"/>
  <c r="BF3407" i="2"/>
  <c r="T3407" i="2"/>
  <c r="R3407" i="2"/>
  <c r="P3407" i="2"/>
  <c r="BI3402" i="2"/>
  <c r="BH3402" i="2"/>
  <c r="BG3402" i="2"/>
  <c r="BF3402" i="2"/>
  <c r="T3402" i="2"/>
  <c r="R3402" i="2"/>
  <c r="P3402" i="2"/>
  <c r="BI3395" i="2"/>
  <c r="BH3395" i="2"/>
  <c r="BG3395" i="2"/>
  <c r="BF3395" i="2"/>
  <c r="T3395" i="2"/>
  <c r="R3395" i="2"/>
  <c r="P3395" i="2"/>
  <c r="BI3388" i="2"/>
  <c r="BH3388" i="2"/>
  <c r="BG3388" i="2"/>
  <c r="BF3388" i="2"/>
  <c r="T3388" i="2"/>
  <c r="R3388" i="2"/>
  <c r="P3388" i="2"/>
  <c r="BI3380" i="2"/>
  <c r="BH3380" i="2"/>
  <c r="BG3380" i="2"/>
  <c r="BF3380" i="2"/>
  <c r="T3380" i="2"/>
  <c r="R3380" i="2"/>
  <c r="P3380" i="2"/>
  <c r="BI3371" i="2"/>
  <c r="BH3371" i="2"/>
  <c r="BG3371" i="2"/>
  <c r="BF3371" i="2"/>
  <c r="T3371" i="2"/>
  <c r="R3371" i="2"/>
  <c r="P3371" i="2"/>
  <c r="BI3362" i="2"/>
  <c r="BH3362" i="2"/>
  <c r="BG3362" i="2"/>
  <c r="BF3362" i="2"/>
  <c r="T3362" i="2"/>
  <c r="R3362" i="2"/>
  <c r="P3362" i="2"/>
  <c r="BI3358" i="2"/>
  <c r="BH3358" i="2"/>
  <c r="BG3358" i="2"/>
  <c r="BF3358" i="2"/>
  <c r="T3358" i="2"/>
  <c r="R3358" i="2"/>
  <c r="P3358" i="2"/>
  <c r="BI3353" i="2"/>
  <c r="BH3353" i="2"/>
  <c r="BG3353" i="2"/>
  <c r="BF3353" i="2"/>
  <c r="T3353" i="2"/>
  <c r="R3353" i="2"/>
  <c r="P3353" i="2"/>
  <c r="BI3345" i="2"/>
  <c r="BH3345" i="2"/>
  <c r="BG3345" i="2"/>
  <c r="BF3345" i="2"/>
  <c r="T3345" i="2"/>
  <c r="R3345" i="2"/>
  <c r="P3345" i="2"/>
  <c r="BI3330" i="2"/>
  <c r="BH3330" i="2"/>
  <c r="BG3330" i="2"/>
  <c r="BF3330" i="2"/>
  <c r="T3330" i="2"/>
  <c r="R3330" i="2"/>
  <c r="P3330" i="2"/>
  <c r="BI3315" i="2"/>
  <c r="BH3315" i="2"/>
  <c r="BG3315" i="2"/>
  <c r="BF3315" i="2"/>
  <c r="T3315" i="2"/>
  <c r="R3315" i="2"/>
  <c r="P3315" i="2"/>
  <c r="BI3308" i="2"/>
  <c r="BH3308" i="2"/>
  <c r="BG3308" i="2"/>
  <c r="BF3308" i="2"/>
  <c r="T3308" i="2"/>
  <c r="R3308" i="2"/>
  <c r="P3308" i="2"/>
  <c r="BI3301" i="2"/>
  <c r="BH3301" i="2"/>
  <c r="BG3301" i="2"/>
  <c r="BF3301" i="2"/>
  <c r="T3301" i="2"/>
  <c r="R3301" i="2"/>
  <c r="P3301" i="2"/>
  <c r="BI3292" i="2"/>
  <c r="BH3292" i="2"/>
  <c r="BG3292" i="2"/>
  <c r="BF3292" i="2"/>
  <c r="T3292" i="2"/>
  <c r="R3292" i="2"/>
  <c r="P3292" i="2"/>
  <c r="BI3279" i="2"/>
  <c r="BH3279" i="2"/>
  <c r="BG3279" i="2"/>
  <c r="BF3279" i="2"/>
  <c r="T3279" i="2"/>
  <c r="R3279" i="2"/>
  <c r="P3279" i="2"/>
  <c r="BI3263" i="2"/>
  <c r="BH3263" i="2"/>
  <c r="BG3263" i="2"/>
  <c r="BF3263" i="2"/>
  <c r="T3263" i="2"/>
  <c r="R3263" i="2"/>
  <c r="P3263" i="2"/>
  <c r="BI3248" i="2"/>
  <c r="BH3248" i="2"/>
  <c r="BG3248" i="2"/>
  <c r="BF3248" i="2"/>
  <c r="T3248" i="2"/>
  <c r="R3248" i="2"/>
  <c r="P3248" i="2"/>
  <c r="BI3244" i="2"/>
  <c r="BH3244" i="2"/>
  <c r="BG3244" i="2"/>
  <c r="BF3244" i="2"/>
  <c r="T3244" i="2"/>
  <c r="R3244" i="2"/>
  <c r="P3244" i="2"/>
  <c r="BI3240" i="2"/>
  <c r="BH3240" i="2"/>
  <c r="BG3240" i="2"/>
  <c r="BF3240" i="2"/>
  <c r="T3240" i="2"/>
  <c r="R3240" i="2"/>
  <c r="P3240" i="2"/>
  <c r="BI3238" i="2"/>
  <c r="BH3238" i="2"/>
  <c r="BG3238" i="2"/>
  <c r="BF3238" i="2"/>
  <c r="T3238" i="2"/>
  <c r="R3238" i="2"/>
  <c r="P3238" i="2"/>
  <c r="BI3233" i="2"/>
  <c r="BH3233" i="2"/>
  <c r="BG3233" i="2"/>
  <c r="BF3233" i="2"/>
  <c r="T3233" i="2"/>
  <c r="R3233" i="2"/>
  <c r="P3233" i="2"/>
  <c r="BI3218" i="2"/>
  <c r="BH3218" i="2"/>
  <c r="BG3218" i="2"/>
  <c r="BF3218" i="2"/>
  <c r="T3218" i="2"/>
  <c r="R3218" i="2"/>
  <c r="P3218" i="2"/>
  <c r="BI3210" i="2"/>
  <c r="BH3210" i="2"/>
  <c r="BG3210" i="2"/>
  <c r="BF3210" i="2"/>
  <c r="T3210" i="2"/>
  <c r="R3210" i="2"/>
  <c r="P3210" i="2"/>
  <c r="BI3201" i="2"/>
  <c r="BH3201" i="2"/>
  <c r="BG3201" i="2"/>
  <c r="BF3201" i="2"/>
  <c r="T3201" i="2"/>
  <c r="R3201" i="2"/>
  <c r="P3201" i="2"/>
  <c r="BI3193" i="2"/>
  <c r="BH3193" i="2"/>
  <c r="BG3193" i="2"/>
  <c r="BF3193" i="2"/>
  <c r="T3193" i="2"/>
  <c r="R3193" i="2"/>
  <c r="P3193" i="2"/>
  <c r="BI3178" i="2"/>
  <c r="BH3178" i="2"/>
  <c r="BG3178" i="2"/>
  <c r="BF3178" i="2"/>
  <c r="T3178" i="2"/>
  <c r="R3178" i="2"/>
  <c r="P3178" i="2"/>
  <c r="BI3164" i="2"/>
  <c r="BH3164" i="2"/>
  <c r="BG3164" i="2"/>
  <c r="BF3164" i="2"/>
  <c r="T3164" i="2"/>
  <c r="R3164" i="2"/>
  <c r="P3164" i="2"/>
  <c r="BI3156" i="2"/>
  <c r="BH3156" i="2"/>
  <c r="BG3156" i="2"/>
  <c r="BF3156" i="2"/>
  <c r="T3156" i="2"/>
  <c r="R3156" i="2"/>
  <c r="P3156" i="2"/>
  <c r="BI3130" i="2"/>
  <c r="BH3130" i="2"/>
  <c r="BG3130" i="2"/>
  <c r="BF3130" i="2"/>
  <c r="T3130" i="2"/>
  <c r="R3130" i="2"/>
  <c r="P3130" i="2"/>
  <c r="BI3122" i="2"/>
  <c r="BH3122" i="2"/>
  <c r="BG3122" i="2"/>
  <c r="BF3122" i="2"/>
  <c r="T3122" i="2"/>
  <c r="R3122" i="2"/>
  <c r="P3122" i="2"/>
  <c r="BI3106" i="2"/>
  <c r="BH3106" i="2"/>
  <c r="BG3106" i="2"/>
  <c r="BF3106" i="2"/>
  <c r="T3106" i="2"/>
  <c r="R3106" i="2"/>
  <c r="P3106" i="2"/>
  <c r="BI3091" i="2"/>
  <c r="BH3091" i="2"/>
  <c r="BG3091" i="2"/>
  <c r="BF3091" i="2"/>
  <c r="T3091" i="2"/>
  <c r="R3091" i="2"/>
  <c r="P3091" i="2"/>
  <c r="BI3080" i="2"/>
  <c r="BH3080" i="2"/>
  <c r="BG3080" i="2"/>
  <c r="BF3080" i="2"/>
  <c r="T3080" i="2"/>
  <c r="R3080" i="2"/>
  <c r="P3080" i="2"/>
  <c r="BI3051" i="2"/>
  <c r="BH3051" i="2"/>
  <c r="BG3051" i="2"/>
  <c r="BF3051" i="2"/>
  <c r="T3051" i="2"/>
  <c r="R3051" i="2"/>
  <c r="P3051" i="2"/>
  <c r="BI3031" i="2"/>
  <c r="BH3031" i="2"/>
  <c r="BG3031" i="2"/>
  <c r="BF3031" i="2"/>
  <c r="T3031" i="2"/>
  <c r="R3031" i="2"/>
  <c r="P3031" i="2"/>
  <c r="BI3027" i="2"/>
  <c r="BH3027" i="2"/>
  <c r="BG3027" i="2"/>
  <c r="BF3027" i="2"/>
  <c r="T3027" i="2"/>
  <c r="R3027" i="2"/>
  <c r="P3027" i="2"/>
  <c r="BI3022" i="2"/>
  <c r="BH3022" i="2"/>
  <c r="BG3022" i="2"/>
  <c r="BF3022" i="2"/>
  <c r="T3022" i="2"/>
  <c r="R3022" i="2"/>
  <c r="P3022" i="2"/>
  <c r="BI3019" i="2"/>
  <c r="BH3019" i="2"/>
  <c r="BG3019" i="2"/>
  <c r="BF3019" i="2"/>
  <c r="T3019" i="2"/>
  <c r="R3019" i="2"/>
  <c r="P3019" i="2"/>
  <c r="BI3014" i="2"/>
  <c r="BH3014" i="2"/>
  <c r="BG3014" i="2"/>
  <c r="BF3014" i="2"/>
  <c r="T3014" i="2"/>
  <c r="R3014" i="2"/>
  <c r="P3014" i="2"/>
  <c r="BI3009" i="2"/>
  <c r="BH3009" i="2"/>
  <c r="BG3009" i="2"/>
  <c r="BF3009" i="2"/>
  <c r="T3009" i="2"/>
  <c r="R3009" i="2"/>
  <c r="P3009" i="2"/>
  <c r="BI3004" i="2"/>
  <c r="BH3004" i="2"/>
  <c r="BG3004" i="2"/>
  <c r="BF3004" i="2"/>
  <c r="T3004" i="2"/>
  <c r="R3004" i="2"/>
  <c r="P3004" i="2"/>
  <c r="BI2999" i="2"/>
  <c r="BH2999" i="2"/>
  <c r="BG2999" i="2"/>
  <c r="BF2999" i="2"/>
  <c r="T2999" i="2"/>
  <c r="R2999" i="2"/>
  <c r="P2999" i="2"/>
  <c r="BI2994" i="2"/>
  <c r="BH2994" i="2"/>
  <c r="BG2994" i="2"/>
  <c r="BF2994" i="2"/>
  <c r="T2994" i="2"/>
  <c r="R2994" i="2"/>
  <c r="P2994" i="2"/>
  <c r="BI2984" i="2"/>
  <c r="BH2984" i="2"/>
  <c r="BG2984" i="2"/>
  <c r="BF2984" i="2"/>
  <c r="T2984" i="2"/>
  <c r="R2984" i="2"/>
  <c r="P2984" i="2"/>
  <c r="BI2979" i="2"/>
  <c r="BH2979" i="2"/>
  <c r="BG2979" i="2"/>
  <c r="BF2979" i="2"/>
  <c r="T2979" i="2"/>
  <c r="R2979" i="2"/>
  <c r="P2979" i="2"/>
  <c r="BI2974" i="2"/>
  <c r="BH2974" i="2"/>
  <c r="BG2974" i="2"/>
  <c r="BF2974" i="2"/>
  <c r="T2974" i="2"/>
  <c r="R2974" i="2"/>
  <c r="P2974" i="2"/>
  <c r="BI2966" i="2"/>
  <c r="BH2966" i="2"/>
  <c r="BG2966" i="2"/>
  <c r="BF2966" i="2"/>
  <c r="T2966" i="2"/>
  <c r="R2966" i="2"/>
  <c r="P2966" i="2"/>
  <c r="BI2958" i="2"/>
  <c r="BH2958" i="2"/>
  <c r="BG2958" i="2"/>
  <c r="BF2958" i="2"/>
  <c r="T2958" i="2"/>
  <c r="R2958" i="2"/>
  <c r="P2958" i="2"/>
  <c r="BI2953" i="2"/>
  <c r="BH2953" i="2"/>
  <c r="BG2953" i="2"/>
  <c r="BF2953" i="2"/>
  <c r="T2953" i="2"/>
  <c r="R2953" i="2"/>
  <c r="P2953" i="2"/>
  <c r="BI2949" i="2"/>
  <c r="BH2949" i="2"/>
  <c r="BG2949" i="2"/>
  <c r="BF2949" i="2"/>
  <c r="T2949" i="2"/>
  <c r="R2949" i="2"/>
  <c r="P2949" i="2"/>
  <c r="BI2938" i="2"/>
  <c r="BH2938" i="2"/>
  <c r="BG2938" i="2"/>
  <c r="BF2938" i="2"/>
  <c r="T2938" i="2"/>
  <c r="R2938" i="2"/>
  <c r="P2938" i="2"/>
  <c r="BI2933" i="2"/>
  <c r="BH2933" i="2"/>
  <c r="BG2933" i="2"/>
  <c r="BF2933" i="2"/>
  <c r="T2933" i="2"/>
  <c r="R2933" i="2"/>
  <c r="P2933" i="2"/>
  <c r="BI2928" i="2"/>
  <c r="BH2928" i="2"/>
  <c r="BG2928" i="2"/>
  <c r="BF2928" i="2"/>
  <c r="T2928" i="2"/>
  <c r="R2928" i="2"/>
  <c r="P2928" i="2"/>
  <c r="BI2916" i="2"/>
  <c r="BH2916" i="2"/>
  <c r="BG2916" i="2"/>
  <c r="BF2916" i="2"/>
  <c r="T2916" i="2"/>
  <c r="R2916" i="2"/>
  <c r="P2916" i="2"/>
  <c r="BI2911" i="2"/>
  <c r="BH2911" i="2"/>
  <c r="BG2911" i="2"/>
  <c r="BF2911" i="2"/>
  <c r="T2911" i="2"/>
  <c r="R2911" i="2"/>
  <c r="P2911" i="2"/>
  <c r="BI2903" i="2"/>
  <c r="BH2903" i="2"/>
  <c r="BG2903" i="2"/>
  <c r="BF2903" i="2"/>
  <c r="T2903" i="2"/>
  <c r="R2903" i="2"/>
  <c r="P2903" i="2"/>
  <c r="BI2893" i="2"/>
  <c r="BH2893" i="2"/>
  <c r="BG2893" i="2"/>
  <c r="BF2893" i="2"/>
  <c r="T2893" i="2"/>
  <c r="R2893" i="2"/>
  <c r="P2893" i="2"/>
  <c r="BI2885" i="2"/>
  <c r="BH2885" i="2"/>
  <c r="BG2885" i="2"/>
  <c r="BF2885" i="2"/>
  <c r="T2885" i="2"/>
  <c r="R2885" i="2"/>
  <c r="P2885" i="2"/>
  <c r="BI2880" i="2"/>
  <c r="BH2880" i="2"/>
  <c r="BG2880" i="2"/>
  <c r="BF2880" i="2"/>
  <c r="T2880" i="2"/>
  <c r="R2880" i="2"/>
  <c r="P2880" i="2"/>
  <c r="BI2870" i="2"/>
  <c r="BH2870" i="2"/>
  <c r="BG2870" i="2"/>
  <c r="BF2870" i="2"/>
  <c r="T2870" i="2"/>
  <c r="R2870" i="2"/>
  <c r="P2870" i="2"/>
  <c r="BI2865" i="2"/>
  <c r="BH2865" i="2"/>
  <c r="BG2865" i="2"/>
  <c r="BF2865" i="2"/>
  <c r="T2865" i="2"/>
  <c r="R2865" i="2"/>
  <c r="P2865" i="2"/>
  <c r="BI2854" i="2"/>
  <c r="BH2854" i="2"/>
  <c r="BG2854" i="2"/>
  <c r="BF2854" i="2"/>
  <c r="T2854" i="2"/>
  <c r="R2854" i="2"/>
  <c r="P2854" i="2"/>
  <c r="BI2847" i="2"/>
  <c r="BH2847" i="2"/>
  <c r="BG2847" i="2"/>
  <c r="BF2847" i="2"/>
  <c r="T2847" i="2"/>
  <c r="R2847" i="2"/>
  <c r="P2847" i="2"/>
  <c r="BI2837" i="2"/>
  <c r="BH2837" i="2"/>
  <c r="BG2837" i="2"/>
  <c r="BF2837" i="2"/>
  <c r="T2837" i="2"/>
  <c r="R2837" i="2"/>
  <c r="P2837" i="2"/>
  <c r="BI2830" i="2"/>
  <c r="BH2830" i="2"/>
  <c r="BG2830" i="2"/>
  <c r="BF2830" i="2"/>
  <c r="T2830" i="2"/>
  <c r="R2830" i="2"/>
  <c r="P2830" i="2"/>
  <c r="BI2825" i="2"/>
  <c r="BH2825" i="2"/>
  <c r="BG2825" i="2"/>
  <c r="BF2825" i="2"/>
  <c r="T2825" i="2"/>
  <c r="R2825" i="2"/>
  <c r="P2825" i="2"/>
  <c r="BI2805" i="2"/>
  <c r="BH2805" i="2"/>
  <c r="BG2805" i="2"/>
  <c r="BF2805" i="2"/>
  <c r="T2805" i="2"/>
  <c r="R2805" i="2"/>
  <c r="P2805" i="2"/>
  <c r="BI2792" i="2"/>
  <c r="BH2792" i="2"/>
  <c r="BG2792" i="2"/>
  <c r="BF2792" i="2"/>
  <c r="T2792" i="2"/>
  <c r="R2792" i="2"/>
  <c r="P2792" i="2"/>
  <c r="BI2764" i="2"/>
  <c r="BH2764" i="2"/>
  <c r="BG2764" i="2"/>
  <c r="BF2764" i="2"/>
  <c r="T2764" i="2"/>
  <c r="R2764" i="2"/>
  <c r="P2764" i="2"/>
  <c r="BI2741" i="2"/>
  <c r="BH2741" i="2"/>
  <c r="BG2741" i="2"/>
  <c r="BF2741" i="2"/>
  <c r="T2741" i="2"/>
  <c r="R2741" i="2"/>
  <c r="P2741" i="2"/>
  <c r="BI2737" i="2"/>
  <c r="BH2737" i="2"/>
  <c r="BG2737" i="2"/>
  <c r="BF2737" i="2"/>
  <c r="T2737" i="2"/>
  <c r="R2737" i="2"/>
  <c r="P2737" i="2"/>
  <c r="BI2729" i="2"/>
  <c r="BH2729" i="2"/>
  <c r="BG2729" i="2"/>
  <c r="BF2729" i="2"/>
  <c r="T2729" i="2"/>
  <c r="R2729" i="2"/>
  <c r="P2729" i="2"/>
  <c r="BI2725" i="2"/>
  <c r="BH2725" i="2"/>
  <c r="BG2725" i="2"/>
  <c r="BF2725" i="2"/>
  <c r="T2725" i="2"/>
  <c r="R2725" i="2"/>
  <c r="P2725" i="2"/>
  <c r="BI2705" i="2"/>
  <c r="BH2705" i="2"/>
  <c r="BG2705" i="2"/>
  <c r="BF2705" i="2"/>
  <c r="T2705" i="2"/>
  <c r="R2705" i="2"/>
  <c r="P2705" i="2"/>
  <c r="BI2686" i="2"/>
  <c r="BH2686" i="2"/>
  <c r="BG2686" i="2"/>
  <c r="BF2686" i="2"/>
  <c r="T2686" i="2"/>
  <c r="R2686" i="2"/>
  <c r="P2686" i="2"/>
  <c r="BI2682" i="2"/>
  <c r="BH2682" i="2"/>
  <c r="BG2682" i="2"/>
  <c r="BF2682" i="2"/>
  <c r="T2682" i="2"/>
  <c r="R2682" i="2"/>
  <c r="P2682" i="2"/>
  <c r="BI2675" i="2"/>
  <c r="BH2675" i="2"/>
  <c r="BG2675" i="2"/>
  <c r="BF2675" i="2"/>
  <c r="T2675" i="2"/>
  <c r="R2675" i="2"/>
  <c r="P2675" i="2"/>
  <c r="BI2666" i="2"/>
  <c r="BH2666" i="2"/>
  <c r="BG2666" i="2"/>
  <c r="BF2666" i="2"/>
  <c r="T2666" i="2"/>
  <c r="R2666" i="2"/>
  <c r="P2666" i="2"/>
  <c r="BI2661" i="2"/>
  <c r="BH2661" i="2"/>
  <c r="BG2661" i="2"/>
  <c r="BF2661" i="2"/>
  <c r="T2661" i="2"/>
  <c r="R2661" i="2"/>
  <c r="P2661" i="2"/>
  <c r="BI2652" i="2"/>
  <c r="BH2652" i="2"/>
  <c r="BG2652" i="2"/>
  <c r="BF2652" i="2"/>
  <c r="T2652" i="2"/>
  <c r="R2652" i="2"/>
  <c r="P2652" i="2"/>
  <c r="BI2645" i="2"/>
  <c r="BH2645" i="2"/>
  <c r="BG2645" i="2"/>
  <c r="BF2645" i="2"/>
  <c r="T2645" i="2"/>
  <c r="R2645" i="2"/>
  <c r="P2645" i="2"/>
  <c r="BI2640" i="2"/>
  <c r="BH2640" i="2"/>
  <c r="BG2640" i="2"/>
  <c r="BF2640" i="2"/>
  <c r="T2640" i="2"/>
  <c r="R2640" i="2"/>
  <c r="P2640" i="2"/>
  <c r="BI2628" i="2"/>
  <c r="BH2628" i="2"/>
  <c r="BG2628" i="2"/>
  <c r="BF2628" i="2"/>
  <c r="T2628" i="2"/>
  <c r="R2628" i="2"/>
  <c r="P2628" i="2"/>
  <c r="BI2618" i="2"/>
  <c r="BH2618" i="2"/>
  <c r="BG2618" i="2"/>
  <c r="BF2618" i="2"/>
  <c r="T2618" i="2"/>
  <c r="R2618" i="2"/>
  <c r="P2618" i="2"/>
  <c r="BI2606" i="2"/>
  <c r="BH2606" i="2"/>
  <c r="BG2606" i="2"/>
  <c r="BF2606" i="2"/>
  <c r="T2606" i="2"/>
  <c r="R2606" i="2"/>
  <c r="P2606" i="2"/>
  <c r="BI2596" i="2"/>
  <c r="BH2596" i="2"/>
  <c r="BG2596" i="2"/>
  <c r="BF2596" i="2"/>
  <c r="T2596" i="2"/>
  <c r="R2596" i="2"/>
  <c r="P2596" i="2"/>
  <c r="BI2591" i="2"/>
  <c r="BH2591" i="2"/>
  <c r="BG2591" i="2"/>
  <c r="BF2591" i="2"/>
  <c r="T2591" i="2"/>
  <c r="R2591" i="2"/>
  <c r="P2591" i="2"/>
  <c r="BI2584" i="2"/>
  <c r="BH2584" i="2"/>
  <c r="BG2584" i="2"/>
  <c r="BF2584" i="2"/>
  <c r="T2584" i="2"/>
  <c r="R2584" i="2"/>
  <c r="P2584" i="2"/>
  <c r="BI2574" i="2"/>
  <c r="BH2574" i="2"/>
  <c r="BG2574" i="2"/>
  <c r="BF2574" i="2"/>
  <c r="T2574" i="2"/>
  <c r="R2574" i="2"/>
  <c r="P2574" i="2"/>
  <c r="BI2563" i="2"/>
  <c r="BH2563" i="2"/>
  <c r="BG2563" i="2"/>
  <c r="BF2563" i="2"/>
  <c r="T2563" i="2"/>
  <c r="R2563" i="2"/>
  <c r="P2563" i="2"/>
  <c r="BI2543" i="2"/>
  <c r="BH2543" i="2"/>
  <c r="BG2543" i="2"/>
  <c r="BF2543" i="2"/>
  <c r="T2543" i="2"/>
  <c r="R2543" i="2"/>
  <c r="P2543" i="2"/>
  <c r="BI2531" i="2"/>
  <c r="BH2531" i="2"/>
  <c r="BG2531" i="2"/>
  <c r="BF2531" i="2"/>
  <c r="T2531" i="2"/>
  <c r="R2531" i="2"/>
  <c r="P2531" i="2"/>
  <c r="BI2524" i="2"/>
  <c r="BH2524" i="2"/>
  <c r="BG2524" i="2"/>
  <c r="BF2524" i="2"/>
  <c r="T2524" i="2"/>
  <c r="R2524" i="2"/>
  <c r="P2524" i="2"/>
  <c r="BI2517" i="2"/>
  <c r="BH2517" i="2"/>
  <c r="BG2517" i="2"/>
  <c r="BF2517" i="2"/>
  <c r="T2517" i="2"/>
  <c r="R2517" i="2"/>
  <c r="P2517" i="2"/>
  <c r="BI2507" i="2"/>
  <c r="BH2507" i="2"/>
  <c r="BG2507" i="2"/>
  <c r="BF2507" i="2"/>
  <c r="T2507" i="2"/>
  <c r="R2507" i="2"/>
  <c r="P2507" i="2"/>
  <c r="BI2478" i="2"/>
  <c r="BH2478" i="2"/>
  <c r="BG2478" i="2"/>
  <c r="BF2478" i="2"/>
  <c r="T2478" i="2"/>
  <c r="R2478" i="2"/>
  <c r="P2478" i="2"/>
  <c r="BI2474" i="2"/>
  <c r="BH2474" i="2"/>
  <c r="BG2474" i="2"/>
  <c r="BF2474" i="2"/>
  <c r="T2474" i="2"/>
  <c r="R2474" i="2"/>
  <c r="P2474" i="2"/>
  <c r="BI2460" i="2"/>
  <c r="BH2460" i="2"/>
  <c r="BG2460" i="2"/>
  <c r="BF2460" i="2"/>
  <c r="T2460" i="2"/>
  <c r="R2460" i="2"/>
  <c r="P2460" i="2"/>
  <c r="BI2448" i="2"/>
  <c r="BH2448" i="2"/>
  <c r="BG2448" i="2"/>
  <c r="BF2448" i="2"/>
  <c r="T2448" i="2"/>
  <c r="R2448" i="2"/>
  <c r="P2448" i="2"/>
  <c r="BI2443" i="2"/>
  <c r="BH2443" i="2"/>
  <c r="BG2443" i="2"/>
  <c r="BF2443" i="2"/>
  <c r="T2443" i="2"/>
  <c r="R2443" i="2"/>
  <c r="P2443" i="2"/>
  <c r="BI2438" i="2"/>
  <c r="BH2438" i="2"/>
  <c r="BG2438" i="2"/>
  <c r="BF2438" i="2"/>
  <c r="T2438" i="2"/>
  <c r="R2438" i="2"/>
  <c r="P2438" i="2"/>
  <c r="BI2431" i="2"/>
  <c r="BH2431" i="2"/>
  <c r="BG2431" i="2"/>
  <c r="BF2431" i="2"/>
  <c r="T2431" i="2"/>
  <c r="R2431" i="2"/>
  <c r="P2431" i="2"/>
  <c r="BI2426" i="2"/>
  <c r="BH2426" i="2"/>
  <c r="BG2426" i="2"/>
  <c r="BF2426" i="2"/>
  <c r="T2426" i="2"/>
  <c r="R2426" i="2"/>
  <c r="P2426" i="2"/>
  <c r="BI2421" i="2"/>
  <c r="BH2421" i="2"/>
  <c r="BG2421" i="2"/>
  <c r="BF2421" i="2"/>
  <c r="T2421" i="2"/>
  <c r="R2421" i="2"/>
  <c r="P2421" i="2"/>
  <c r="BI2416" i="2"/>
  <c r="BH2416" i="2"/>
  <c r="BG2416" i="2"/>
  <c r="BF2416" i="2"/>
  <c r="T2416" i="2"/>
  <c r="R2416" i="2"/>
  <c r="P2416" i="2"/>
  <c r="BI2409" i="2"/>
  <c r="BH2409" i="2"/>
  <c r="BG2409" i="2"/>
  <c r="BF2409" i="2"/>
  <c r="T2409" i="2"/>
  <c r="R2409" i="2"/>
  <c r="P2409" i="2"/>
  <c r="BI2402" i="2"/>
  <c r="BH2402" i="2"/>
  <c r="BG2402" i="2"/>
  <c r="BF2402" i="2"/>
  <c r="T2402" i="2"/>
  <c r="R2402" i="2"/>
  <c r="P2402" i="2"/>
  <c r="BI2395" i="2"/>
  <c r="BH2395" i="2"/>
  <c r="BG2395" i="2"/>
  <c r="BF2395" i="2"/>
  <c r="T2395" i="2"/>
  <c r="R2395" i="2"/>
  <c r="P2395" i="2"/>
  <c r="BI2387" i="2"/>
  <c r="BH2387" i="2"/>
  <c r="BG2387" i="2"/>
  <c r="BF2387" i="2"/>
  <c r="T2387" i="2"/>
  <c r="R2387" i="2"/>
  <c r="P2387" i="2"/>
  <c r="BI2373" i="2"/>
  <c r="BH2373" i="2"/>
  <c r="BG2373" i="2"/>
  <c r="BF2373" i="2"/>
  <c r="T2373" i="2"/>
  <c r="R2373" i="2"/>
  <c r="P2373" i="2"/>
  <c r="BI2363" i="2"/>
  <c r="BH2363" i="2"/>
  <c r="BG2363" i="2"/>
  <c r="BF2363" i="2"/>
  <c r="T2363" i="2"/>
  <c r="R2363" i="2"/>
  <c r="P2363" i="2"/>
  <c r="BI2351" i="2"/>
  <c r="BH2351" i="2"/>
  <c r="BG2351" i="2"/>
  <c r="BF2351" i="2"/>
  <c r="T2351" i="2"/>
  <c r="R2351" i="2"/>
  <c r="P2351" i="2"/>
  <c r="BI2335" i="2"/>
  <c r="BH2335" i="2"/>
  <c r="BG2335" i="2"/>
  <c r="BF2335" i="2"/>
  <c r="T2335" i="2"/>
  <c r="R2335" i="2"/>
  <c r="P2335" i="2"/>
  <c r="BI2321" i="2"/>
  <c r="BH2321" i="2"/>
  <c r="BG2321" i="2"/>
  <c r="BF2321" i="2"/>
  <c r="T2321" i="2"/>
  <c r="R2321" i="2"/>
  <c r="P2321" i="2"/>
  <c r="BI2309" i="2"/>
  <c r="BH2309" i="2"/>
  <c r="BG2309" i="2"/>
  <c r="BF2309" i="2"/>
  <c r="T2309" i="2"/>
  <c r="R2309" i="2"/>
  <c r="P2309" i="2"/>
  <c r="BI2294" i="2"/>
  <c r="BH2294" i="2"/>
  <c r="BG2294" i="2"/>
  <c r="BF2294" i="2"/>
  <c r="T2294" i="2"/>
  <c r="R2294" i="2"/>
  <c r="P2294" i="2"/>
  <c r="BI2281" i="2"/>
  <c r="BH2281" i="2"/>
  <c r="BG2281" i="2"/>
  <c r="BF2281" i="2"/>
  <c r="T2281" i="2"/>
  <c r="R2281" i="2"/>
  <c r="P2281" i="2"/>
  <c r="BI2277" i="2"/>
  <c r="BH2277" i="2"/>
  <c r="BG2277" i="2"/>
  <c r="BF2277" i="2"/>
  <c r="T2277" i="2"/>
  <c r="R2277" i="2"/>
  <c r="P2277" i="2"/>
  <c r="BI2267" i="2"/>
  <c r="BH2267" i="2"/>
  <c r="BG2267" i="2"/>
  <c r="BF2267" i="2"/>
  <c r="T2267" i="2"/>
  <c r="R2267" i="2"/>
  <c r="P2267" i="2"/>
  <c r="BI2259" i="2"/>
  <c r="BH2259" i="2"/>
  <c r="BG2259" i="2"/>
  <c r="BF2259" i="2"/>
  <c r="T2259" i="2"/>
  <c r="R2259" i="2"/>
  <c r="P2259" i="2"/>
  <c r="BI2252" i="2"/>
  <c r="BH2252" i="2"/>
  <c r="BG2252" i="2"/>
  <c r="BF2252" i="2"/>
  <c r="T2252" i="2"/>
  <c r="R2252" i="2"/>
  <c r="P2252" i="2"/>
  <c r="BI2242" i="2"/>
  <c r="BH2242" i="2"/>
  <c r="BG2242" i="2"/>
  <c r="BF2242" i="2"/>
  <c r="T2242" i="2"/>
  <c r="R2242" i="2"/>
  <c r="P2242" i="2"/>
  <c r="BI2237" i="2"/>
  <c r="BH2237" i="2"/>
  <c r="BG2237" i="2"/>
  <c r="BF2237" i="2"/>
  <c r="T2237" i="2"/>
  <c r="R2237" i="2"/>
  <c r="P2237" i="2"/>
  <c r="BI2232" i="2"/>
  <c r="BH2232" i="2"/>
  <c r="BG2232" i="2"/>
  <c r="BF2232" i="2"/>
  <c r="T2232" i="2"/>
  <c r="R2232" i="2"/>
  <c r="P2232" i="2"/>
  <c r="BI2227" i="2"/>
  <c r="BH2227" i="2"/>
  <c r="BG2227" i="2"/>
  <c r="BF2227" i="2"/>
  <c r="T2227" i="2"/>
  <c r="R2227" i="2"/>
  <c r="P2227" i="2"/>
  <c r="BI2222" i="2"/>
  <c r="BH2222" i="2"/>
  <c r="BG2222" i="2"/>
  <c r="BF2222" i="2"/>
  <c r="T2222" i="2"/>
  <c r="R2222" i="2"/>
  <c r="P2222" i="2"/>
  <c r="BI2217" i="2"/>
  <c r="BH2217" i="2"/>
  <c r="BG2217" i="2"/>
  <c r="BF2217" i="2"/>
  <c r="T2217" i="2"/>
  <c r="T2216" i="2"/>
  <c r="R2217" i="2"/>
  <c r="R2216" i="2" s="1"/>
  <c r="P2217" i="2"/>
  <c r="P2216" i="2"/>
  <c r="BI2213" i="2"/>
  <c r="BH2213" i="2"/>
  <c r="BG2213" i="2"/>
  <c r="BF2213" i="2"/>
  <c r="T2213" i="2"/>
  <c r="R2213" i="2"/>
  <c r="P2213" i="2"/>
  <c r="BI2207" i="2"/>
  <c r="BH2207" i="2"/>
  <c r="BG2207" i="2"/>
  <c r="BF2207" i="2"/>
  <c r="T2207" i="2"/>
  <c r="R2207" i="2"/>
  <c r="P2207" i="2"/>
  <c r="BI2203" i="2"/>
  <c r="BH2203" i="2"/>
  <c r="BG2203" i="2"/>
  <c r="BF2203" i="2"/>
  <c r="T2203" i="2"/>
  <c r="R2203" i="2"/>
  <c r="P2203" i="2"/>
  <c r="BI2198" i="2"/>
  <c r="BH2198" i="2"/>
  <c r="BG2198" i="2"/>
  <c r="BF2198" i="2"/>
  <c r="T2198" i="2"/>
  <c r="R2198" i="2"/>
  <c r="P2198" i="2"/>
  <c r="BI2195" i="2"/>
  <c r="BH2195" i="2"/>
  <c r="BG2195" i="2"/>
  <c r="BF2195" i="2"/>
  <c r="T2195" i="2"/>
  <c r="R2195" i="2"/>
  <c r="P2195" i="2"/>
  <c r="BI2192" i="2"/>
  <c r="BH2192" i="2"/>
  <c r="BG2192" i="2"/>
  <c r="BF2192" i="2"/>
  <c r="T2192" i="2"/>
  <c r="R2192" i="2"/>
  <c r="P2192" i="2"/>
  <c r="BI2189" i="2"/>
  <c r="BH2189" i="2"/>
  <c r="BG2189" i="2"/>
  <c r="BF2189" i="2"/>
  <c r="T2189" i="2"/>
  <c r="R2189" i="2"/>
  <c r="P2189" i="2"/>
  <c r="BI2183" i="2"/>
  <c r="BH2183" i="2"/>
  <c r="BG2183" i="2"/>
  <c r="BF2183" i="2"/>
  <c r="T2183" i="2"/>
  <c r="R2183" i="2"/>
  <c r="P2183" i="2"/>
  <c r="BI2179" i="2"/>
  <c r="BH2179" i="2"/>
  <c r="BG2179" i="2"/>
  <c r="BF2179" i="2"/>
  <c r="T2179" i="2"/>
  <c r="R2179" i="2"/>
  <c r="P2179" i="2"/>
  <c r="BI2173" i="2"/>
  <c r="BH2173" i="2"/>
  <c r="BG2173" i="2"/>
  <c r="BF2173" i="2"/>
  <c r="T2173" i="2"/>
  <c r="R2173" i="2"/>
  <c r="P2173" i="2"/>
  <c r="BI2167" i="2"/>
  <c r="BH2167" i="2"/>
  <c r="BG2167" i="2"/>
  <c r="BF2167" i="2"/>
  <c r="T2167" i="2"/>
  <c r="R2167" i="2"/>
  <c r="P2167" i="2"/>
  <c r="BI2162" i="2"/>
  <c r="BH2162" i="2"/>
  <c r="BG2162" i="2"/>
  <c r="BF2162" i="2"/>
  <c r="T2162" i="2"/>
  <c r="R2162" i="2"/>
  <c r="P2162" i="2"/>
  <c r="BI2158" i="2"/>
  <c r="BH2158" i="2"/>
  <c r="BG2158" i="2"/>
  <c r="BF2158" i="2"/>
  <c r="T2158" i="2"/>
  <c r="R2158" i="2"/>
  <c r="P2158" i="2"/>
  <c r="BI2150" i="2"/>
  <c r="BH2150" i="2"/>
  <c r="BG2150" i="2"/>
  <c r="BF2150" i="2"/>
  <c r="T2150" i="2"/>
  <c r="R2150" i="2"/>
  <c r="P2150" i="2"/>
  <c r="BI2143" i="2"/>
  <c r="BH2143" i="2"/>
  <c r="BG2143" i="2"/>
  <c r="BF2143" i="2"/>
  <c r="T2143" i="2"/>
  <c r="R2143" i="2"/>
  <c r="P2143" i="2"/>
  <c r="BI2140" i="2"/>
  <c r="BH2140" i="2"/>
  <c r="BG2140" i="2"/>
  <c r="BF2140" i="2"/>
  <c r="T2140" i="2"/>
  <c r="R2140" i="2"/>
  <c r="P2140" i="2"/>
  <c r="BI2122" i="2"/>
  <c r="BH2122" i="2"/>
  <c r="BG2122" i="2"/>
  <c r="BF2122" i="2"/>
  <c r="T2122" i="2"/>
  <c r="R2122" i="2"/>
  <c r="P2122" i="2"/>
  <c r="BI2104" i="2"/>
  <c r="BH2104" i="2"/>
  <c r="BG2104" i="2"/>
  <c r="BF2104" i="2"/>
  <c r="T2104" i="2"/>
  <c r="R2104" i="2"/>
  <c r="P2104" i="2"/>
  <c r="BI2099" i="2"/>
  <c r="BH2099" i="2"/>
  <c r="BG2099" i="2"/>
  <c r="BF2099" i="2"/>
  <c r="T2099" i="2"/>
  <c r="R2099" i="2"/>
  <c r="P2099" i="2"/>
  <c r="BI2094" i="2"/>
  <c r="BH2094" i="2"/>
  <c r="BG2094" i="2"/>
  <c r="BF2094" i="2"/>
  <c r="T2094" i="2"/>
  <c r="R2094" i="2"/>
  <c r="P2094" i="2"/>
  <c r="BI2087" i="2"/>
  <c r="BH2087" i="2"/>
  <c r="BG2087" i="2"/>
  <c r="BF2087" i="2"/>
  <c r="T2087" i="2"/>
  <c r="R2087" i="2"/>
  <c r="P2087" i="2"/>
  <c r="BI2079" i="2"/>
  <c r="BH2079" i="2"/>
  <c r="BG2079" i="2"/>
  <c r="BF2079" i="2"/>
  <c r="T2079" i="2"/>
  <c r="R2079" i="2"/>
  <c r="P2079" i="2"/>
  <c r="BI2064" i="2"/>
  <c r="BH2064" i="2"/>
  <c r="BG2064" i="2"/>
  <c r="BF2064" i="2"/>
  <c r="T2064" i="2"/>
  <c r="R2064" i="2"/>
  <c r="P2064" i="2"/>
  <c r="BI2048" i="2"/>
  <c r="BH2048" i="2"/>
  <c r="BG2048" i="2"/>
  <c r="BF2048" i="2"/>
  <c r="T2048" i="2"/>
  <c r="R2048" i="2"/>
  <c r="P2048" i="2"/>
  <c r="BI2041" i="2"/>
  <c r="BH2041" i="2"/>
  <c r="BG2041" i="2"/>
  <c r="BF2041" i="2"/>
  <c r="T2041" i="2"/>
  <c r="R2041" i="2"/>
  <c r="P2041" i="2"/>
  <c r="BI2027" i="2"/>
  <c r="BH2027" i="2"/>
  <c r="BG2027" i="2"/>
  <c r="BF2027" i="2"/>
  <c r="T2027" i="2"/>
  <c r="R2027" i="2"/>
  <c r="P2027" i="2"/>
  <c r="BI2014" i="2"/>
  <c r="BH2014" i="2"/>
  <c r="BG2014" i="2"/>
  <c r="BF2014" i="2"/>
  <c r="T2014" i="2"/>
  <c r="R2014" i="2"/>
  <c r="P2014" i="2"/>
  <c r="BI2008" i="2"/>
  <c r="BH2008" i="2"/>
  <c r="BG2008" i="2"/>
  <c r="BF2008" i="2"/>
  <c r="T2008" i="2"/>
  <c r="R2008" i="2"/>
  <c r="P2008" i="2"/>
  <c r="BI1998" i="2"/>
  <c r="BH1998" i="2"/>
  <c r="BG1998" i="2"/>
  <c r="BF1998" i="2"/>
  <c r="T1998" i="2"/>
  <c r="R1998" i="2"/>
  <c r="P1998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6" i="2"/>
  <c r="BH1956" i="2"/>
  <c r="BG1956" i="2"/>
  <c r="BF1956" i="2"/>
  <c r="T1956" i="2"/>
  <c r="R1956" i="2"/>
  <c r="P1956" i="2"/>
  <c r="BI1951" i="2"/>
  <c r="BH1951" i="2"/>
  <c r="BG1951" i="2"/>
  <c r="BF1951" i="2"/>
  <c r="T1951" i="2"/>
  <c r="R1951" i="2"/>
  <c r="P1951" i="2"/>
  <c r="BI1946" i="2"/>
  <c r="BH1946" i="2"/>
  <c r="BG1946" i="2"/>
  <c r="BF1946" i="2"/>
  <c r="T1946" i="2"/>
  <c r="R1946" i="2"/>
  <c r="P1946" i="2"/>
  <c r="BI1939" i="2"/>
  <c r="BH1939" i="2"/>
  <c r="BG1939" i="2"/>
  <c r="BF1939" i="2"/>
  <c r="T1939" i="2"/>
  <c r="R1939" i="2"/>
  <c r="P1939" i="2"/>
  <c r="BI1931" i="2"/>
  <c r="BH1931" i="2"/>
  <c r="BG1931" i="2"/>
  <c r="BF1931" i="2"/>
  <c r="T1931" i="2"/>
  <c r="R1931" i="2"/>
  <c r="P1931" i="2"/>
  <c r="BI1916" i="2"/>
  <c r="BH1916" i="2"/>
  <c r="BG1916" i="2"/>
  <c r="BF1916" i="2"/>
  <c r="T1916" i="2"/>
  <c r="R1916" i="2"/>
  <c r="P1916" i="2"/>
  <c r="BI1905" i="2"/>
  <c r="BH1905" i="2"/>
  <c r="BG1905" i="2"/>
  <c r="BF1905" i="2"/>
  <c r="T1905" i="2"/>
  <c r="R1905" i="2"/>
  <c r="P1905" i="2"/>
  <c r="BI1895" i="2"/>
  <c r="BH1895" i="2"/>
  <c r="BG1895" i="2"/>
  <c r="BF1895" i="2"/>
  <c r="T1895" i="2"/>
  <c r="R1895" i="2"/>
  <c r="P1895" i="2"/>
  <c r="BI1882" i="2"/>
  <c r="BH1882" i="2"/>
  <c r="BG1882" i="2"/>
  <c r="BF1882" i="2"/>
  <c r="T1882" i="2"/>
  <c r="R1882" i="2"/>
  <c r="P1882" i="2"/>
  <c r="BI1874" i="2"/>
  <c r="BH1874" i="2"/>
  <c r="BG1874" i="2"/>
  <c r="BF1874" i="2"/>
  <c r="T1874" i="2"/>
  <c r="R1874" i="2"/>
  <c r="P1874" i="2"/>
  <c r="BI1868" i="2"/>
  <c r="BH1868" i="2"/>
  <c r="BG1868" i="2"/>
  <c r="BF1868" i="2"/>
  <c r="T1868" i="2"/>
  <c r="R1868" i="2"/>
  <c r="P1868" i="2"/>
  <c r="BI1863" i="2"/>
  <c r="BH1863" i="2"/>
  <c r="BG1863" i="2"/>
  <c r="BF1863" i="2"/>
  <c r="T1863" i="2"/>
  <c r="R1863" i="2"/>
  <c r="P1863" i="2"/>
  <c r="BI1858" i="2"/>
  <c r="BH1858" i="2"/>
  <c r="BG1858" i="2"/>
  <c r="BF1858" i="2"/>
  <c r="T1858" i="2"/>
  <c r="R1858" i="2"/>
  <c r="P1858" i="2"/>
  <c r="BI1853" i="2"/>
  <c r="BH1853" i="2"/>
  <c r="BG1853" i="2"/>
  <c r="BF1853" i="2"/>
  <c r="T1853" i="2"/>
  <c r="R1853" i="2"/>
  <c r="P1853" i="2"/>
  <c r="BI1729" i="2"/>
  <c r="BH1729" i="2"/>
  <c r="BG1729" i="2"/>
  <c r="BF1729" i="2"/>
  <c r="T1729" i="2"/>
  <c r="R1729" i="2"/>
  <c r="P1729" i="2"/>
  <c r="BI1472" i="2"/>
  <c r="BH1472" i="2"/>
  <c r="BG1472" i="2"/>
  <c r="BF1472" i="2"/>
  <c r="T1472" i="2"/>
  <c r="R1472" i="2"/>
  <c r="P1472" i="2"/>
  <c r="BI1467" i="2"/>
  <c r="BH1467" i="2"/>
  <c r="BG1467" i="2"/>
  <c r="BF1467" i="2"/>
  <c r="T1467" i="2"/>
  <c r="R1467" i="2"/>
  <c r="P1467" i="2"/>
  <c r="BI1457" i="2"/>
  <c r="BH1457" i="2"/>
  <c r="BG1457" i="2"/>
  <c r="BF1457" i="2"/>
  <c r="T1457" i="2"/>
  <c r="R1457" i="2"/>
  <c r="P1457" i="2"/>
  <c r="BI1447" i="2"/>
  <c r="BH1447" i="2"/>
  <c r="BG1447" i="2"/>
  <c r="BF1447" i="2"/>
  <c r="T1447" i="2"/>
  <c r="R1447" i="2"/>
  <c r="P1447" i="2"/>
  <c r="BI1435" i="2"/>
  <c r="BH1435" i="2"/>
  <c r="BG1435" i="2"/>
  <c r="BF1435" i="2"/>
  <c r="T1435" i="2"/>
  <c r="R1435" i="2"/>
  <c r="P1435" i="2"/>
  <c r="BI1423" i="2"/>
  <c r="BH1423" i="2"/>
  <c r="BG1423" i="2"/>
  <c r="BF1423" i="2"/>
  <c r="T1423" i="2"/>
  <c r="R1423" i="2"/>
  <c r="P1423" i="2"/>
  <c r="BI1413" i="2"/>
  <c r="BH1413" i="2"/>
  <c r="BG1413" i="2"/>
  <c r="BF1413" i="2"/>
  <c r="T1413" i="2"/>
  <c r="R1413" i="2"/>
  <c r="P1413" i="2"/>
  <c r="BI1403" i="2"/>
  <c r="BH1403" i="2"/>
  <c r="BG1403" i="2"/>
  <c r="BF1403" i="2"/>
  <c r="T1403" i="2"/>
  <c r="R1403" i="2"/>
  <c r="P1403" i="2"/>
  <c r="BI1399" i="2"/>
  <c r="BH1399" i="2"/>
  <c r="BG1399" i="2"/>
  <c r="BF1399" i="2"/>
  <c r="T1399" i="2"/>
  <c r="R1399" i="2"/>
  <c r="P1399" i="2"/>
  <c r="BI1395" i="2"/>
  <c r="BH1395" i="2"/>
  <c r="BG1395" i="2"/>
  <c r="BF1395" i="2"/>
  <c r="T1395" i="2"/>
  <c r="R1395" i="2"/>
  <c r="P1395" i="2"/>
  <c r="BI1391" i="2"/>
  <c r="BH1391" i="2"/>
  <c r="BG1391" i="2"/>
  <c r="BF1391" i="2"/>
  <c r="T1391" i="2"/>
  <c r="R1391" i="2"/>
  <c r="P1391" i="2"/>
  <c r="BI1382" i="2"/>
  <c r="BH1382" i="2"/>
  <c r="BG1382" i="2"/>
  <c r="BF1382" i="2"/>
  <c r="T1382" i="2"/>
  <c r="R1382" i="2"/>
  <c r="P1382" i="2"/>
  <c r="BI1378" i="2"/>
  <c r="BH1378" i="2"/>
  <c r="BG1378" i="2"/>
  <c r="BF1378" i="2"/>
  <c r="T1378" i="2"/>
  <c r="R1378" i="2"/>
  <c r="P1378" i="2"/>
  <c r="BI1361" i="2"/>
  <c r="BH1361" i="2"/>
  <c r="BG1361" i="2"/>
  <c r="BF1361" i="2"/>
  <c r="T1361" i="2"/>
  <c r="R1361" i="2"/>
  <c r="P1361" i="2"/>
  <c r="BI1357" i="2"/>
  <c r="BH1357" i="2"/>
  <c r="BG1357" i="2"/>
  <c r="BF1357" i="2"/>
  <c r="T1357" i="2"/>
  <c r="R1357" i="2"/>
  <c r="P1357" i="2"/>
  <c r="BI1350" i="2"/>
  <c r="BH1350" i="2"/>
  <c r="BG1350" i="2"/>
  <c r="BF1350" i="2"/>
  <c r="T1350" i="2"/>
  <c r="R1350" i="2"/>
  <c r="P1350" i="2"/>
  <c r="BI1346" i="2"/>
  <c r="BH1346" i="2"/>
  <c r="BG1346" i="2"/>
  <c r="BF1346" i="2"/>
  <c r="T1346" i="2"/>
  <c r="R1346" i="2"/>
  <c r="P1346" i="2"/>
  <c r="BI1335" i="2"/>
  <c r="BH1335" i="2"/>
  <c r="BG1335" i="2"/>
  <c r="BF1335" i="2"/>
  <c r="T1335" i="2"/>
  <c r="R1335" i="2"/>
  <c r="P1335" i="2"/>
  <c r="BI1328" i="2"/>
  <c r="BH1328" i="2"/>
  <c r="BG1328" i="2"/>
  <c r="BF1328" i="2"/>
  <c r="T1328" i="2"/>
  <c r="R1328" i="2"/>
  <c r="P1328" i="2"/>
  <c r="BI1324" i="2"/>
  <c r="BH1324" i="2"/>
  <c r="BG1324" i="2"/>
  <c r="BF1324" i="2"/>
  <c r="T1324" i="2"/>
  <c r="R1324" i="2"/>
  <c r="P1324" i="2"/>
  <c r="BI1298" i="2"/>
  <c r="BH1298" i="2"/>
  <c r="BG1298" i="2"/>
  <c r="BF1298" i="2"/>
  <c r="T1298" i="2"/>
  <c r="R1298" i="2"/>
  <c r="P1298" i="2"/>
  <c r="BI1291" i="2"/>
  <c r="BH1291" i="2"/>
  <c r="BG1291" i="2"/>
  <c r="BF1291" i="2"/>
  <c r="T1291" i="2"/>
  <c r="R1291" i="2"/>
  <c r="P1291" i="2"/>
  <c r="BI1285" i="2"/>
  <c r="BH1285" i="2"/>
  <c r="BG1285" i="2"/>
  <c r="BF1285" i="2"/>
  <c r="T1285" i="2"/>
  <c r="R1285" i="2"/>
  <c r="P1285" i="2"/>
  <c r="BI1280" i="2"/>
  <c r="BH1280" i="2"/>
  <c r="BG1280" i="2"/>
  <c r="BF1280" i="2"/>
  <c r="T1280" i="2"/>
  <c r="R1280" i="2"/>
  <c r="P1280" i="2"/>
  <c r="BI1252" i="2"/>
  <c r="BH1252" i="2"/>
  <c r="BG1252" i="2"/>
  <c r="BF1252" i="2"/>
  <c r="T1252" i="2"/>
  <c r="R1252" i="2"/>
  <c r="P1252" i="2"/>
  <c r="BI1249" i="2"/>
  <c r="BH1249" i="2"/>
  <c r="BG1249" i="2"/>
  <c r="BF1249" i="2"/>
  <c r="T1249" i="2"/>
  <c r="R1249" i="2"/>
  <c r="P1249" i="2"/>
  <c r="BI1241" i="2"/>
  <c r="BH1241" i="2"/>
  <c r="BG1241" i="2"/>
  <c r="BF1241" i="2"/>
  <c r="T1241" i="2"/>
  <c r="R1241" i="2"/>
  <c r="P1241" i="2"/>
  <c r="BI1236" i="2"/>
  <c r="BH1236" i="2"/>
  <c r="BG1236" i="2"/>
  <c r="BF1236" i="2"/>
  <c r="T1236" i="2"/>
  <c r="R1236" i="2"/>
  <c r="P1236" i="2"/>
  <c r="BI1224" i="2"/>
  <c r="BH1224" i="2"/>
  <c r="BG1224" i="2"/>
  <c r="BF1224" i="2"/>
  <c r="T1224" i="2"/>
  <c r="R1224" i="2"/>
  <c r="P122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55" i="2"/>
  <c r="BH1155" i="2"/>
  <c r="BG1155" i="2"/>
  <c r="BF1155" i="2"/>
  <c r="T1155" i="2"/>
  <c r="R1155" i="2"/>
  <c r="P1155" i="2"/>
  <c r="BI1143" i="2"/>
  <c r="BH1143" i="2"/>
  <c r="BG1143" i="2"/>
  <c r="BF1143" i="2"/>
  <c r="T1143" i="2"/>
  <c r="R1143" i="2"/>
  <c r="P1143" i="2"/>
  <c r="BI1123" i="2"/>
  <c r="BH1123" i="2"/>
  <c r="BG1123" i="2"/>
  <c r="BF1123" i="2"/>
  <c r="T1123" i="2"/>
  <c r="R1123" i="2"/>
  <c r="P1123" i="2"/>
  <c r="BI1118" i="2"/>
  <c r="BH1118" i="2"/>
  <c r="BG1118" i="2"/>
  <c r="BF1118" i="2"/>
  <c r="T1118" i="2"/>
  <c r="R1118" i="2"/>
  <c r="P1118" i="2"/>
  <c r="BI1115" i="2"/>
  <c r="BH1115" i="2"/>
  <c r="BG1115" i="2"/>
  <c r="BF1115" i="2"/>
  <c r="T1115" i="2"/>
  <c r="R1115" i="2"/>
  <c r="P1115" i="2"/>
  <c r="BI1109" i="2"/>
  <c r="BH1109" i="2"/>
  <c r="BG1109" i="2"/>
  <c r="BF1109" i="2"/>
  <c r="T1109" i="2"/>
  <c r="R1109" i="2"/>
  <c r="P1109" i="2"/>
  <c r="BI1104" i="2"/>
  <c r="BH1104" i="2"/>
  <c r="BG1104" i="2"/>
  <c r="BF1104" i="2"/>
  <c r="T1104" i="2"/>
  <c r="R1104" i="2"/>
  <c r="P1104" i="2"/>
  <c r="BI1100" i="2"/>
  <c r="BH1100" i="2"/>
  <c r="BG1100" i="2"/>
  <c r="BF1100" i="2"/>
  <c r="T1100" i="2"/>
  <c r="R1100" i="2"/>
  <c r="P1100" i="2"/>
  <c r="BI1094" i="2"/>
  <c r="BH1094" i="2"/>
  <c r="BG1094" i="2"/>
  <c r="BF1094" i="2"/>
  <c r="T1094" i="2"/>
  <c r="R1094" i="2"/>
  <c r="P1094" i="2"/>
  <c r="BI1082" i="2"/>
  <c r="BH1082" i="2"/>
  <c r="BG1082" i="2"/>
  <c r="BF1082" i="2"/>
  <c r="T1082" i="2"/>
  <c r="R1082" i="2"/>
  <c r="P1082" i="2"/>
  <c r="BI1076" i="2"/>
  <c r="BH1076" i="2"/>
  <c r="BG1076" i="2"/>
  <c r="BF1076" i="2"/>
  <c r="T1076" i="2"/>
  <c r="R1076" i="2"/>
  <c r="P1076" i="2"/>
  <c r="BI1073" i="2"/>
  <c r="BH1073" i="2"/>
  <c r="BG1073" i="2"/>
  <c r="BF1073" i="2"/>
  <c r="T1073" i="2"/>
  <c r="R1073" i="2"/>
  <c r="P1073" i="2"/>
  <c r="BI1068" i="2"/>
  <c r="BH1068" i="2"/>
  <c r="BG1068" i="2"/>
  <c r="BF1068" i="2"/>
  <c r="T1068" i="2"/>
  <c r="R1068" i="2"/>
  <c r="P1068" i="2"/>
  <c r="BI1065" i="2"/>
  <c r="BH1065" i="2"/>
  <c r="BG1065" i="2"/>
  <c r="BF1065" i="2"/>
  <c r="T1065" i="2"/>
  <c r="R1065" i="2"/>
  <c r="P1065" i="2"/>
  <c r="BI1059" i="2"/>
  <c r="BH1059" i="2"/>
  <c r="BG1059" i="2"/>
  <c r="BF1059" i="2"/>
  <c r="T1059" i="2"/>
  <c r="R1059" i="2"/>
  <c r="P1059" i="2"/>
  <c r="BI1049" i="2"/>
  <c r="BH1049" i="2"/>
  <c r="BG1049" i="2"/>
  <c r="BF1049" i="2"/>
  <c r="T1049" i="2"/>
  <c r="R1049" i="2"/>
  <c r="P1049" i="2"/>
  <c r="BI1043" i="2"/>
  <c r="BH1043" i="2"/>
  <c r="BG1043" i="2"/>
  <c r="BF1043" i="2"/>
  <c r="T1043" i="2"/>
  <c r="R1043" i="2"/>
  <c r="P1043" i="2"/>
  <c r="BI1024" i="2"/>
  <c r="BH1024" i="2"/>
  <c r="BG1024" i="2"/>
  <c r="BF1024" i="2"/>
  <c r="T1024" i="2"/>
  <c r="R1024" i="2"/>
  <c r="P1024" i="2"/>
  <c r="BI1021" i="2"/>
  <c r="BH1021" i="2"/>
  <c r="BG1021" i="2"/>
  <c r="BF1021" i="2"/>
  <c r="T1021" i="2"/>
  <c r="R1021" i="2"/>
  <c r="P1021" i="2"/>
  <c r="BI1018" i="2"/>
  <c r="BH1018" i="2"/>
  <c r="BG1018" i="2"/>
  <c r="BF1018" i="2"/>
  <c r="T1018" i="2"/>
  <c r="R1018" i="2"/>
  <c r="P1018" i="2"/>
  <c r="BI1015" i="2"/>
  <c r="BH1015" i="2"/>
  <c r="BG1015" i="2"/>
  <c r="BF1015" i="2"/>
  <c r="T1015" i="2"/>
  <c r="R1015" i="2"/>
  <c r="P1015" i="2"/>
  <c r="BI986" i="2"/>
  <c r="BH986" i="2"/>
  <c r="BG986" i="2"/>
  <c r="BF986" i="2"/>
  <c r="T986" i="2"/>
  <c r="R986" i="2"/>
  <c r="P986" i="2"/>
  <c r="BI958" i="2"/>
  <c r="BH958" i="2"/>
  <c r="BG958" i="2"/>
  <c r="BF958" i="2"/>
  <c r="T958" i="2"/>
  <c r="R958" i="2"/>
  <c r="P958" i="2"/>
  <c r="BI955" i="2"/>
  <c r="BH955" i="2"/>
  <c r="BG955" i="2"/>
  <c r="BF955" i="2"/>
  <c r="T955" i="2"/>
  <c r="R955" i="2"/>
  <c r="P955" i="2"/>
  <c r="BI951" i="2"/>
  <c r="BH951" i="2"/>
  <c r="BG951" i="2"/>
  <c r="BF951" i="2"/>
  <c r="T951" i="2"/>
  <c r="R951" i="2"/>
  <c r="P951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42" i="2"/>
  <c r="BH942" i="2"/>
  <c r="BG942" i="2"/>
  <c r="BF942" i="2"/>
  <c r="T942" i="2"/>
  <c r="R942" i="2"/>
  <c r="P942" i="2"/>
  <c r="BI888" i="2"/>
  <c r="BH888" i="2"/>
  <c r="BG888" i="2"/>
  <c r="BF888" i="2"/>
  <c r="T888" i="2"/>
  <c r="R888" i="2"/>
  <c r="P888" i="2"/>
  <c r="BI840" i="2"/>
  <c r="BH840" i="2"/>
  <c r="BG840" i="2"/>
  <c r="BF840" i="2"/>
  <c r="T840" i="2"/>
  <c r="R840" i="2"/>
  <c r="P840" i="2"/>
  <c r="BI836" i="2"/>
  <c r="BH836" i="2"/>
  <c r="BG836" i="2"/>
  <c r="BF836" i="2"/>
  <c r="T836" i="2"/>
  <c r="R836" i="2"/>
  <c r="P836" i="2"/>
  <c r="BI821" i="2"/>
  <c r="BH821" i="2"/>
  <c r="BG821" i="2"/>
  <c r="BF821" i="2"/>
  <c r="T821" i="2"/>
  <c r="R821" i="2"/>
  <c r="P821" i="2"/>
  <c r="BI806" i="2"/>
  <c r="BH806" i="2"/>
  <c r="BG806" i="2"/>
  <c r="BF806" i="2"/>
  <c r="T806" i="2"/>
  <c r="R806" i="2"/>
  <c r="P806" i="2"/>
  <c r="BI792" i="2"/>
  <c r="BH792" i="2"/>
  <c r="BG792" i="2"/>
  <c r="BF792" i="2"/>
  <c r="T792" i="2"/>
  <c r="R792" i="2"/>
  <c r="P792" i="2"/>
  <c r="BI775" i="2"/>
  <c r="BH775" i="2"/>
  <c r="BG775" i="2"/>
  <c r="BF775" i="2"/>
  <c r="T775" i="2"/>
  <c r="R775" i="2"/>
  <c r="P775" i="2"/>
  <c r="BI763" i="2"/>
  <c r="BH763" i="2"/>
  <c r="BG763" i="2"/>
  <c r="BF763" i="2"/>
  <c r="T763" i="2"/>
  <c r="R763" i="2"/>
  <c r="P763" i="2"/>
  <c r="BI742" i="2"/>
  <c r="BH742" i="2"/>
  <c r="BG742" i="2"/>
  <c r="BF742" i="2"/>
  <c r="T742" i="2"/>
  <c r="R742" i="2"/>
  <c r="P742" i="2"/>
  <c r="BI727" i="2"/>
  <c r="BH727" i="2"/>
  <c r="BG727" i="2"/>
  <c r="BF727" i="2"/>
  <c r="T727" i="2"/>
  <c r="R727" i="2"/>
  <c r="P727" i="2"/>
  <c r="BI696" i="2"/>
  <c r="BH696" i="2"/>
  <c r="BG696" i="2"/>
  <c r="BF696" i="2"/>
  <c r="T696" i="2"/>
  <c r="R696" i="2"/>
  <c r="P696" i="2"/>
  <c r="BI671" i="2"/>
  <c r="BH671" i="2"/>
  <c r="BG671" i="2"/>
  <c r="BF671" i="2"/>
  <c r="T671" i="2"/>
  <c r="R671" i="2"/>
  <c r="P671" i="2"/>
  <c r="BI664" i="2"/>
  <c r="BH664" i="2"/>
  <c r="BG664" i="2"/>
  <c r="BF664" i="2"/>
  <c r="T664" i="2"/>
  <c r="R664" i="2"/>
  <c r="P664" i="2"/>
  <c r="BI656" i="2"/>
  <c r="BH656" i="2"/>
  <c r="BG656" i="2"/>
  <c r="BF656" i="2"/>
  <c r="T656" i="2"/>
  <c r="R656" i="2"/>
  <c r="P656" i="2"/>
  <c r="BI648" i="2"/>
  <c r="BH648" i="2"/>
  <c r="BG648" i="2"/>
  <c r="BF648" i="2"/>
  <c r="T648" i="2"/>
  <c r="R648" i="2"/>
  <c r="P648" i="2"/>
  <c r="BI645" i="2"/>
  <c r="BH645" i="2"/>
  <c r="BG645" i="2"/>
  <c r="BF645" i="2"/>
  <c r="T645" i="2"/>
  <c r="R645" i="2"/>
  <c r="P645" i="2"/>
  <c r="BI616" i="2"/>
  <c r="BH616" i="2"/>
  <c r="BG616" i="2"/>
  <c r="BF616" i="2"/>
  <c r="T616" i="2"/>
  <c r="R616" i="2"/>
  <c r="P616" i="2"/>
  <c r="BI587" i="2"/>
  <c r="BH587" i="2"/>
  <c r="BG587" i="2"/>
  <c r="BF587" i="2"/>
  <c r="T587" i="2"/>
  <c r="R587" i="2"/>
  <c r="P587" i="2"/>
  <c r="BI582" i="2"/>
  <c r="BH582" i="2"/>
  <c r="BG582" i="2"/>
  <c r="BF582" i="2"/>
  <c r="T582" i="2"/>
  <c r="R582" i="2"/>
  <c r="P582" i="2"/>
  <c r="BI577" i="2"/>
  <c r="BH577" i="2"/>
  <c r="BG577" i="2"/>
  <c r="BF577" i="2"/>
  <c r="T577" i="2"/>
  <c r="R577" i="2"/>
  <c r="P577" i="2"/>
  <c r="BI568" i="2"/>
  <c r="BH568" i="2"/>
  <c r="BG568" i="2"/>
  <c r="BF568" i="2"/>
  <c r="T568" i="2"/>
  <c r="R568" i="2"/>
  <c r="P568" i="2"/>
  <c r="BI563" i="2"/>
  <c r="BH563" i="2"/>
  <c r="BG563" i="2"/>
  <c r="BF563" i="2"/>
  <c r="T563" i="2"/>
  <c r="R563" i="2"/>
  <c r="P563" i="2"/>
  <c r="BI558" i="2"/>
  <c r="BH558" i="2"/>
  <c r="BG558" i="2"/>
  <c r="BF558" i="2"/>
  <c r="T558" i="2"/>
  <c r="R558" i="2"/>
  <c r="P558" i="2"/>
  <c r="BI553" i="2"/>
  <c r="BH553" i="2"/>
  <c r="BG553" i="2"/>
  <c r="BF553" i="2"/>
  <c r="T553" i="2"/>
  <c r="R553" i="2"/>
  <c r="P553" i="2"/>
  <c r="BI548" i="2"/>
  <c r="BH548" i="2"/>
  <c r="BG548" i="2"/>
  <c r="BF548" i="2"/>
  <c r="T548" i="2"/>
  <c r="R548" i="2"/>
  <c r="P548" i="2"/>
  <c r="BI540" i="2"/>
  <c r="BH540" i="2"/>
  <c r="BG540" i="2"/>
  <c r="BF540" i="2"/>
  <c r="T540" i="2"/>
  <c r="R540" i="2"/>
  <c r="P540" i="2"/>
  <c r="BI537" i="2"/>
  <c r="BH537" i="2"/>
  <c r="BG537" i="2"/>
  <c r="BF537" i="2"/>
  <c r="T537" i="2"/>
  <c r="R537" i="2"/>
  <c r="P537" i="2"/>
  <c r="BI489" i="2"/>
  <c r="BH489" i="2"/>
  <c r="BG489" i="2"/>
  <c r="BF489" i="2"/>
  <c r="T489" i="2"/>
  <c r="R489" i="2"/>
  <c r="P489" i="2"/>
  <c r="BI436" i="2"/>
  <c r="BH436" i="2"/>
  <c r="BG436" i="2"/>
  <c r="BF436" i="2"/>
  <c r="T436" i="2"/>
  <c r="R436" i="2"/>
  <c r="P436" i="2"/>
  <c r="BI431" i="2"/>
  <c r="BH431" i="2"/>
  <c r="BG431" i="2"/>
  <c r="BF431" i="2"/>
  <c r="T431" i="2"/>
  <c r="R431" i="2"/>
  <c r="P431" i="2"/>
  <c r="BI426" i="2"/>
  <c r="BH426" i="2"/>
  <c r="BG426" i="2"/>
  <c r="BF426" i="2"/>
  <c r="T426" i="2"/>
  <c r="R426" i="2"/>
  <c r="P426" i="2"/>
  <c r="BI421" i="2"/>
  <c r="BH421" i="2"/>
  <c r="BG421" i="2"/>
  <c r="BF421" i="2"/>
  <c r="T421" i="2"/>
  <c r="R421" i="2"/>
  <c r="P421" i="2"/>
  <c r="BI416" i="2"/>
  <c r="BH416" i="2"/>
  <c r="BG416" i="2"/>
  <c r="BF416" i="2"/>
  <c r="T416" i="2"/>
  <c r="R416" i="2"/>
  <c r="P416" i="2"/>
  <c r="BI411" i="2"/>
  <c r="BH411" i="2"/>
  <c r="BG411" i="2"/>
  <c r="BF411" i="2"/>
  <c r="T411" i="2"/>
  <c r="R411" i="2"/>
  <c r="P411" i="2"/>
  <c r="BI406" i="2"/>
  <c r="BH406" i="2"/>
  <c r="BG406" i="2"/>
  <c r="BF406" i="2"/>
  <c r="T406" i="2"/>
  <c r="R406" i="2"/>
  <c r="P406" i="2"/>
  <c r="BI403" i="2"/>
  <c r="BH403" i="2"/>
  <c r="BG403" i="2"/>
  <c r="BF403" i="2"/>
  <c r="T403" i="2"/>
  <c r="R403" i="2"/>
  <c r="P403" i="2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7" i="2"/>
  <c r="BH387" i="2"/>
  <c r="BG387" i="2"/>
  <c r="BF387" i="2"/>
  <c r="T387" i="2"/>
  <c r="R387" i="2"/>
  <c r="P387" i="2"/>
  <c r="BI384" i="2"/>
  <c r="BH384" i="2"/>
  <c r="BG384" i="2"/>
  <c r="BF384" i="2"/>
  <c r="T384" i="2"/>
  <c r="R384" i="2"/>
  <c r="P384" i="2"/>
  <c r="BI355" i="2"/>
  <c r="BH355" i="2"/>
  <c r="BG355" i="2"/>
  <c r="BF355" i="2"/>
  <c r="T355" i="2"/>
  <c r="R355" i="2"/>
  <c r="P355" i="2"/>
  <c r="BI325" i="2"/>
  <c r="BH325" i="2"/>
  <c r="BG325" i="2"/>
  <c r="BF325" i="2"/>
  <c r="T325" i="2"/>
  <c r="R325" i="2"/>
  <c r="P325" i="2"/>
  <c r="BI320" i="2"/>
  <c r="BH320" i="2"/>
  <c r="BG320" i="2"/>
  <c r="BF320" i="2"/>
  <c r="T320" i="2"/>
  <c r="R320" i="2"/>
  <c r="P320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7" i="2"/>
  <c r="BH297" i="2"/>
  <c r="BG297" i="2"/>
  <c r="BF297" i="2"/>
  <c r="T297" i="2"/>
  <c r="R297" i="2"/>
  <c r="P297" i="2"/>
  <c r="BI284" i="2"/>
  <c r="BH284" i="2"/>
  <c r="BG284" i="2"/>
  <c r="BF284" i="2"/>
  <c r="T284" i="2"/>
  <c r="R284" i="2"/>
  <c r="P284" i="2"/>
  <c r="BI274" i="2"/>
  <c r="BH274" i="2"/>
  <c r="BG274" i="2"/>
  <c r="BF274" i="2"/>
  <c r="T274" i="2"/>
  <c r="R274" i="2"/>
  <c r="P274" i="2"/>
  <c r="BI269" i="2"/>
  <c r="BH269" i="2"/>
  <c r="BG269" i="2"/>
  <c r="BF269" i="2"/>
  <c r="T269" i="2"/>
  <c r="R269" i="2"/>
  <c r="P269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0" i="2"/>
  <c r="BH250" i="2"/>
  <c r="BG250" i="2"/>
  <c r="BF250" i="2"/>
  <c r="T250" i="2"/>
  <c r="R250" i="2"/>
  <c r="P250" i="2"/>
  <c r="BI244" i="2"/>
  <c r="BH244" i="2"/>
  <c r="BG244" i="2"/>
  <c r="BF244" i="2"/>
  <c r="T244" i="2"/>
  <c r="R244" i="2"/>
  <c r="P244" i="2"/>
  <c r="BI236" i="2"/>
  <c r="BH236" i="2"/>
  <c r="BG236" i="2"/>
  <c r="BF236" i="2"/>
  <c r="T236" i="2"/>
  <c r="R236" i="2"/>
  <c r="P236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2" i="2"/>
  <c r="BH212" i="2"/>
  <c r="BG212" i="2"/>
  <c r="BF212" i="2"/>
  <c r="T212" i="2"/>
  <c r="R212" i="2"/>
  <c r="P212" i="2"/>
  <c r="BI201" i="2"/>
  <c r="BH201" i="2"/>
  <c r="BG201" i="2"/>
  <c r="BF201" i="2"/>
  <c r="T201" i="2"/>
  <c r="R201" i="2"/>
  <c r="P201" i="2"/>
  <c r="BI178" i="2"/>
  <c r="BH178" i="2"/>
  <c r="BG178" i="2"/>
  <c r="BF178" i="2"/>
  <c r="T178" i="2"/>
  <c r="R178" i="2"/>
  <c r="P178" i="2"/>
  <c r="BI172" i="2"/>
  <c r="BH172" i="2"/>
  <c r="BG172" i="2"/>
  <c r="BF172" i="2"/>
  <c r="T172" i="2"/>
  <c r="R172" i="2"/>
  <c r="P172" i="2"/>
  <c r="BI167" i="2"/>
  <c r="BH167" i="2"/>
  <c r="BG167" i="2"/>
  <c r="BF167" i="2"/>
  <c r="T167" i="2"/>
  <c r="R167" i="2"/>
  <c r="P167" i="2"/>
  <c r="BI163" i="2"/>
  <c r="BH163" i="2"/>
  <c r="BG163" i="2"/>
  <c r="BF163" i="2"/>
  <c r="T163" i="2"/>
  <c r="R163" i="2"/>
  <c r="P163" i="2"/>
  <c r="BI157" i="2"/>
  <c r="BH157" i="2"/>
  <c r="BG157" i="2"/>
  <c r="BF157" i="2"/>
  <c r="T157" i="2"/>
  <c r="R157" i="2"/>
  <c r="P157" i="2"/>
  <c r="BI152" i="2"/>
  <c r="BH152" i="2"/>
  <c r="BG152" i="2"/>
  <c r="BF152" i="2"/>
  <c r="T152" i="2"/>
  <c r="R152" i="2"/>
  <c r="P152" i="2"/>
  <c r="BI145" i="2"/>
  <c r="BH145" i="2"/>
  <c r="BG145" i="2"/>
  <c r="BF145" i="2"/>
  <c r="T145" i="2"/>
  <c r="R145" i="2"/>
  <c r="P145" i="2"/>
  <c r="BI136" i="2"/>
  <c r="BH136" i="2"/>
  <c r="BG136" i="2"/>
  <c r="BF136" i="2"/>
  <c r="T136" i="2"/>
  <c r="R136" i="2"/>
  <c r="P136" i="2"/>
  <c r="BI129" i="2"/>
  <c r="BH129" i="2"/>
  <c r="BG129" i="2"/>
  <c r="BF129" i="2"/>
  <c r="T129" i="2"/>
  <c r="R129" i="2"/>
  <c r="P129" i="2"/>
  <c r="BI121" i="2"/>
  <c r="BH121" i="2"/>
  <c r="BG121" i="2"/>
  <c r="BF121" i="2"/>
  <c r="T121" i="2"/>
  <c r="R121" i="2"/>
  <c r="P121" i="2"/>
  <c r="J115" i="2"/>
  <c r="J114" i="2"/>
  <c r="F114" i="2"/>
  <c r="F112" i="2"/>
  <c r="E110" i="2"/>
  <c r="J59" i="2"/>
  <c r="J58" i="2"/>
  <c r="F58" i="2"/>
  <c r="F56" i="2"/>
  <c r="E54" i="2"/>
  <c r="J20" i="2"/>
  <c r="E20" i="2"/>
  <c r="F115" i="2" s="1"/>
  <c r="J19" i="2"/>
  <c r="J14" i="2"/>
  <c r="J112" i="2" s="1"/>
  <c r="E7" i="2"/>
  <c r="E106" i="2"/>
  <c r="L50" i="1"/>
  <c r="AM50" i="1"/>
  <c r="AM49" i="1"/>
  <c r="L49" i="1"/>
  <c r="AM47" i="1"/>
  <c r="L47" i="1"/>
  <c r="L45" i="1"/>
  <c r="L44" i="1"/>
  <c r="BK4626" i="2"/>
  <c r="J4151" i="2"/>
  <c r="J3889" i="2"/>
  <c r="BK3801" i="2"/>
  <c r="J3460" i="2"/>
  <c r="BK3315" i="2"/>
  <c r="BK2994" i="2"/>
  <c r="BK2847" i="2"/>
  <c r="J2596" i="2"/>
  <c r="BK2277" i="2"/>
  <c r="BK2122" i="2"/>
  <c r="BK1939" i="2"/>
  <c r="J1361" i="2"/>
  <c r="BK1167" i="2"/>
  <c r="BK958" i="2"/>
  <c r="J540" i="2"/>
  <c r="J236" i="2"/>
  <c r="F38" i="2"/>
  <c r="J162" i="9"/>
  <c r="J158" i="11"/>
  <c r="J176" i="13"/>
  <c r="BK206" i="13"/>
  <c r="BK127" i="14"/>
  <c r="BK117" i="14"/>
  <c r="J101" i="15"/>
  <c r="J222" i="15"/>
  <c r="J222" i="16"/>
  <c r="BK301" i="16"/>
  <c r="J165" i="16"/>
  <c r="J202" i="17"/>
  <c r="BK195" i="18"/>
  <c r="BK251" i="18"/>
  <c r="J239" i="18"/>
  <c r="BK206" i="19"/>
  <c r="J174" i="19"/>
  <c r="J173" i="21"/>
  <c r="BK207" i="22"/>
  <c r="J310" i="23"/>
  <c r="J274" i="23"/>
  <c r="J158" i="24"/>
  <c r="J97" i="26"/>
  <c r="BK102" i="27"/>
  <c r="BK128" i="28"/>
  <c r="BK100" i="29"/>
  <c r="J223" i="30"/>
  <c r="J130" i="31"/>
  <c r="J147" i="31"/>
  <c r="J186" i="32"/>
  <c r="BK254" i="33"/>
  <c r="BK235" i="33"/>
  <c r="BK120" i="34"/>
  <c r="J4771" i="2"/>
  <c r="BK4046" i="2"/>
  <c r="J3801" i="2"/>
  <c r="J3477" i="2"/>
  <c r="BK3263" i="2"/>
  <c r="J2916" i="2"/>
  <c r="BK2606" i="2"/>
  <c r="J2267" i="2"/>
  <c r="J2150" i="2"/>
  <c r="BK1946" i="2"/>
  <c r="J1403" i="2"/>
  <c r="BK1076" i="2"/>
  <c r="BK836" i="2"/>
  <c r="J426" i="2"/>
  <c r="AS92" i="1"/>
  <c r="BK524" i="3"/>
  <c r="BK350" i="3"/>
  <c r="J671" i="3"/>
  <c r="J494" i="3"/>
  <c r="BK181" i="3"/>
  <c r="BK555" i="3"/>
  <c r="J255" i="3"/>
  <c r="J681" i="3"/>
  <c r="BK330" i="3"/>
  <c r="BK119" i="3"/>
  <c r="J573" i="3"/>
  <c r="BK390" i="3"/>
  <c r="BK100" i="3"/>
  <c r="BK299" i="3"/>
  <c r="BK606" i="3"/>
  <c r="J410" i="3"/>
  <c r="J178" i="3"/>
  <c r="J173" i="4"/>
  <c r="J447" i="4"/>
  <c r="BK147" i="4"/>
  <c r="BK357" i="4"/>
  <c r="BK633" i="4"/>
  <c r="J243" i="4"/>
  <c r="J489" i="4"/>
  <c r="J163" i="4"/>
  <c r="BK435" i="4"/>
  <c r="BK531" i="4"/>
  <c r="BK255" i="4"/>
  <c r="BK479" i="4"/>
  <c r="J194" i="4"/>
  <c r="J605" i="5"/>
  <c r="BK273" i="5"/>
  <c r="J564" i="5"/>
  <c r="BK153" i="5"/>
  <c r="BK101" i="5"/>
  <c r="J580" i="5"/>
  <c r="BK157" i="5"/>
  <c r="BK283" i="5"/>
  <c r="BK775" i="5"/>
  <c r="J461" i="5"/>
  <c r="BK168" i="5"/>
  <c r="BK363" i="5"/>
  <c r="BK129" i="5"/>
  <c r="BK293" i="5"/>
  <c r="BK3091" i="6"/>
  <c r="J2921" i="6"/>
  <c r="BK3077" i="6"/>
  <c r="J2779" i="6"/>
  <c r="J3039" i="6"/>
  <c r="J7033" i="6"/>
  <c r="J6916" i="6"/>
  <c r="J6252" i="6"/>
  <c r="BK5433" i="6"/>
  <c r="BK453" i="6"/>
  <c r="J236" i="7"/>
  <c r="J181" i="7"/>
  <c r="BK203" i="7"/>
  <c r="BK105" i="8"/>
  <c r="BK117" i="9"/>
  <c r="J97" i="10"/>
  <c r="BK142" i="11"/>
  <c r="BK99" i="13"/>
  <c r="BK232" i="13"/>
  <c r="BK165" i="14"/>
  <c r="BK178" i="14"/>
  <c r="BK109" i="15"/>
  <c r="J202" i="15"/>
  <c r="J243" i="16"/>
  <c r="BK208" i="16"/>
  <c r="J205" i="17"/>
  <c r="J279" i="18"/>
  <c r="BK132" i="18"/>
  <c r="BK139" i="19"/>
  <c r="BK116" i="20"/>
  <c r="BK123" i="21"/>
  <c r="J118" i="22"/>
  <c r="J346" i="22"/>
  <c r="BK174" i="22"/>
  <c r="J431" i="22"/>
  <c r="J132" i="22"/>
  <c r="BK358" i="22"/>
  <c r="J101" i="22"/>
  <c r="BK346" i="22"/>
  <c r="BK286" i="22"/>
  <c r="BK181" i="22"/>
  <c r="J394" i="23"/>
  <c r="BK262" i="23"/>
  <c r="J301" i="23"/>
  <c r="J415" i="23"/>
  <c r="J503" i="23"/>
  <c r="BK228" i="24"/>
  <c r="J128" i="25"/>
  <c r="J110" i="27"/>
  <c r="J143" i="27"/>
  <c r="BK112" i="28"/>
  <c r="BK106" i="29"/>
  <c r="BK228" i="30"/>
  <c r="BK196" i="31"/>
  <c r="BK183" i="32"/>
  <c r="J155" i="33"/>
  <c r="BK279" i="33"/>
  <c r="BK99" i="35"/>
  <c r="J4346" i="2"/>
  <c r="J3951" i="2"/>
  <c r="BK3746" i="2"/>
  <c r="BK3395" i="2"/>
  <c r="BK3106" i="2"/>
  <c r="J2737" i="2"/>
  <c r="J2335" i="2"/>
  <c r="BK2203" i="2"/>
  <c r="BK1729" i="2"/>
  <c r="J1143" i="2"/>
  <c r="J840" i="2"/>
  <c r="J312" i="2"/>
  <c r="J129" i="2"/>
  <c r="BK2954" i="6"/>
  <c r="BK2887" i="6"/>
  <c r="BK2945" i="6"/>
  <c r="J692" i="6"/>
  <c r="J500" i="6"/>
  <c r="BK490" i="6"/>
  <c r="J7030" i="6"/>
  <c r="J6900" i="6"/>
  <c r="J6518" i="6"/>
  <c r="J6157" i="6"/>
  <c r="J5489" i="6"/>
  <c r="J297" i="6"/>
  <c r="BK181" i="7"/>
  <c r="BK155" i="7"/>
  <c r="BK123" i="8"/>
  <c r="BK109" i="9"/>
  <c r="BK150" i="11"/>
  <c r="J114" i="12"/>
  <c r="BK212" i="13"/>
  <c r="BK142" i="13"/>
  <c r="J178" i="14"/>
  <c r="J184" i="14"/>
  <c r="J127" i="15"/>
  <c r="BK222" i="15"/>
  <c r="J139" i="15"/>
  <c r="BK327" i="16"/>
  <c r="BK109" i="16"/>
  <c r="J192" i="16"/>
  <c r="BK226" i="17"/>
  <c r="J293" i="18"/>
  <c r="J150" i="18"/>
  <c r="J109" i="18"/>
  <c r="J129" i="19"/>
  <c r="BK108" i="20"/>
  <c r="BK99" i="21"/>
  <c r="J87" i="22"/>
  <c r="J278" i="23"/>
  <c r="J464" i="23"/>
  <c r="BK191" i="23"/>
  <c r="J244" i="24"/>
  <c r="BK95" i="26"/>
  <c r="BK151" i="27"/>
  <c r="BK179" i="27"/>
  <c r="J89" i="28"/>
  <c r="J135" i="29"/>
  <c r="J181" i="30"/>
  <c r="BK134" i="30"/>
  <c r="J196" i="31"/>
  <c r="J170" i="32"/>
  <c r="BK207" i="33"/>
  <c r="J207" i="33"/>
  <c r="BK4961" i="2"/>
  <c r="J4578" i="2"/>
  <c r="BK4151" i="2"/>
  <c r="J3941" i="2"/>
  <c r="J3797" i="2"/>
  <c r="J3388" i="2"/>
  <c r="BK3210" i="2"/>
  <c r="J3004" i="2"/>
  <c r="J2870" i="2"/>
  <c r="BK2591" i="2"/>
  <c r="BK2351" i="2"/>
  <c r="J2195" i="2"/>
  <c r="BK1467" i="2"/>
  <c r="BK1123" i="2"/>
  <c r="BK951" i="2"/>
  <c r="BK568" i="2"/>
  <c r="BK387" i="2"/>
  <c r="J244" i="2"/>
  <c r="J627" i="3"/>
  <c r="J350" i="3"/>
  <c r="J174" i="3"/>
  <c r="BK462" i="3"/>
  <c r="J131" i="3"/>
  <c r="BK546" i="3"/>
  <c r="BK302" i="3"/>
  <c r="J700" i="3"/>
  <c r="BK425" i="3"/>
  <c r="J683" i="3"/>
  <c r="BK434" i="3"/>
  <c r="J197" i="3"/>
  <c r="J533" i="3"/>
  <c r="BK384" i="3"/>
  <c r="J630" i="3"/>
  <c r="J276" i="3"/>
  <c r="BK630" i="3"/>
  <c r="BK352" i="3"/>
  <c r="J585" i="4"/>
  <c r="J182" i="4"/>
  <c r="J406" i="4"/>
  <c r="J467" i="4"/>
  <c r="BK170" i="4"/>
  <c r="J443" i="4"/>
  <c r="BK585" i="4"/>
  <c r="J147" i="4"/>
  <c r="BK489" i="4"/>
  <c r="J170" i="4"/>
  <c r="J283" i="4"/>
  <c r="BK624" i="4"/>
  <c r="J220" i="4"/>
  <c r="BK570" i="5"/>
  <c r="BK765" i="5"/>
  <c r="BK306" i="5"/>
  <c r="BK723" i="5"/>
  <c r="BK763" i="5"/>
  <c r="BK360" i="5"/>
  <c r="J611" i="5"/>
  <c r="BK780" i="5"/>
  <c r="BK590" i="5"/>
  <c r="BK278" i="5"/>
  <c r="BK734" i="5"/>
  <c r="J381" i="5"/>
  <c r="BK116" i="5"/>
  <c r="J129" i="5"/>
  <c r="J946" i="6"/>
  <c r="BK2960" i="6"/>
  <c r="BK2915" i="6"/>
  <c r="BK2984" i="6"/>
  <c r="J2960" i="6"/>
  <c r="BK4182" i="6"/>
  <c r="J7117" i="6"/>
  <c r="J6918" i="6"/>
  <c r="BK6518" i="6"/>
  <c r="J6139" i="6"/>
  <c r="J5639" i="6"/>
  <c r="BK5108" i="6"/>
  <c r="J256" i="7"/>
  <c r="BK232" i="7"/>
  <c r="BK109" i="7"/>
  <c r="BK129" i="8"/>
  <c r="BK168" i="9"/>
  <c r="J131" i="9"/>
  <c r="J129" i="11"/>
  <c r="BK114" i="12"/>
  <c r="J130" i="13"/>
  <c r="BK220" i="13"/>
  <c r="BK143" i="14"/>
  <c r="J206" i="14"/>
  <c r="BK174" i="14"/>
  <c r="J188" i="15"/>
  <c r="J137" i="15"/>
  <c r="BK133" i="15"/>
  <c r="J231" i="16"/>
  <c r="J255" i="17"/>
  <c r="BK256" i="18"/>
  <c r="BK187" i="18"/>
  <c r="BK186" i="19"/>
  <c r="J182" i="19"/>
  <c r="J478" i="22"/>
  <c r="J422" i="23"/>
  <c r="J297" i="23"/>
  <c r="BK220" i="24"/>
  <c r="J200" i="24"/>
  <c r="J117" i="25"/>
  <c r="BK118" i="27"/>
  <c r="BK147" i="27"/>
  <c r="J138" i="29"/>
  <c r="J156" i="30"/>
  <c r="J162" i="30"/>
  <c r="BK190" i="31"/>
  <c r="J151" i="32"/>
  <c r="BK258" i="33"/>
  <c r="J254" i="33"/>
  <c r="J141" i="33"/>
  <c r="BK4574" i="2"/>
  <c r="J4478" i="2"/>
  <c r="J4050" i="2"/>
  <c r="BK3834" i="2"/>
  <c r="BK3487" i="2"/>
  <c r="BK3156" i="2"/>
  <c r="BK2916" i="2"/>
  <c r="BK2675" i="2"/>
  <c r="BK2443" i="2"/>
  <c r="J2252" i="2"/>
  <c r="BK2099" i="2"/>
  <c r="BK1858" i="2"/>
  <c r="J1291" i="2"/>
  <c r="J1068" i="2"/>
  <c r="J727" i="2"/>
  <c r="BK384" i="2"/>
  <c r="J136" i="2"/>
  <c r="BK2978" i="6"/>
  <c r="J2321" i="6"/>
  <c r="BK2966" i="6"/>
  <c r="J2945" i="6"/>
  <c r="J2972" i="6"/>
  <c r="BK2846" i="6"/>
  <c r="J2939" i="6"/>
  <c r="BK7061" i="6"/>
  <c r="J6827" i="6"/>
  <c r="BK6152" i="6"/>
  <c r="J5536" i="6"/>
  <c r="BK2262" i="6"/>
  <c r="BK141" i="7"/>
  <c r="J135" i="7"/>
  <c r="J262" i="7"/>
  <c r="BK105" i="9"/>
  <c r="BK129" i="9"/>
  <c r="J148" i="11"/>
  <c r="J101" i="12"/>
  <c r="BK156" i="13"/>
  <c r="BK107" i="13"/>
  <c r="J140" i="13"/>
  <c r="BK95" i="14"/>
  <c r="BK119" i="14"/>
  <c r="J214" i="15"/>
  <c r="J133" i="15"/>
  <c r="BK192" i="16"/>
  <c r="BK246" i="16"/>
  <c r="J159" i="16"/>
  <c r="J136" i="17"/>
  <c r="J119" i="17"/>
  <c r="J242" i="18"/>
  <c r="BK199" i="18"/>
  <c r="BK222" i="18"/>
  <c r="J115" i="19"/>
  <c r="BK101" i="20"/>
  <c r="J140" i="21"/>
  <c r="BK146" i="22"/>
  <c r="BK418" i="23"/>
  <c r="BK207" i="23"/>
  <c r="BK116" i="24"/>
  <c r="J119" i="25"/>
  <c r="BK106" i="27"/>
  <c r="BK90" i="27"/>
  <c r="BK91" i="28"/>
  <c r="J106" i="29"/>
  <c r="BK186" i="30"/>
  <c r="J89" i="30"/>
  <c r="BK144" i="31"/>
  <c r="BK120" i="32"/>
  <c r="BK109" i="33"/>
  <c r="J91" i="33"/>
  <c r="J107" i="35"/>
  <c r="J4684" i="2"/>
  <c r="J4203" i="2"/>
  <c r="J3946" i="2"/>
  <c r="BK3787" i="2"/>
  <c r="BK3477" i="2"/>
  <c r="J3279" i="2"/>
  <c r="J2933" i="2"/>
  <c r="BK2682" i="2"/>
  <c r="J2531" i="2"/>
  <c r="J2321" i="2"/>
  <c r="J2173" i="2"/>
  <c r="BK1931" i="2"/>
  <c r="J1357" i="2"/>
  <c r="BK1249" i="2"/>
  <c r="J951" i="2"/>
  <c r="BK537" i="2"/>
  <c r="J223" i="2"/>
  <c r="BK185" i="5"/>
  <c r="J4866" i="6"/>
  <c r="BK5112" i="6"/>
  <c r="J305" i="6"/>
  <c r="J2782" i="6"/>
  <c r="BK2918" i="6"/>
  <c r="BK4540" i="6"/>
  <c r="BK4822" i="6"/>
  <c r="BK7107" i="6"/>
  <c r="BK7025" i="6"/>
  <c r="BK6807" i="6"/>
  <c r="BK6428" i="6"/>
  <c r="J5431" i="6"/>
  <c r="BK2996" i="6"/>
  <c r="J254" i="7"/>
  <c r="J201" i="7"/>
  <c r="J121" i="7"/>
  <c r="BK183" i="7"/>
  <c r="J146" i="8"/>
  <c r="BK131" i="9"/>
  <c r="BK166" i="9"/>
  <c r="J110" i="10"/>
  <c r="J105" i="11"/>
  <c r="BK99" i="12"/>
  <c r="BK148" i="13"/>
  <c r="BK103" i="13"/>
  <c r="BK167" i="13"/>
  <c r="BK101" i="14"/>
  <c r="BK125" i="14"/>
  <c r="BK210" i="14"/>
  <c r="BK146" i="15"/>
  <c r="BK186" i="15"/>
  <c r="J208" i="15"/>
  <c r="BK231" i="16"/>
  <c r="BK279" i="16"/>
  <c r="J274" i="16"/>
  <c r="J200" i="16"/>
  <c r="J223" i="17"/>
  <c r="J274" i="17"/>
  <c r="BK145" i="17"/>
  <c r="BK265" i="18"/>
  <c r="J138" i="18"/>
  <c r="BK317" i="18"/>
  <c r="J189" i="19"/>
  <c r="J121" i="20"/>
  <c r="BK192" i="21"/>
  <c r="J334" i="22"/>
  <c r="BK306" i="22"/>
  <c r="J341" i="23"/>
  <c r="BK483" i="23"/>
  <c r="J345" i="23"/>
  <c r="BK498" i="23"/>
  <c r="J228" i="24"/>
  <c r="BK92" i="25"/>
  <c r="BK97" i="26"/>
  <c r="BK92" i="27"/>
  <c r="BK175" i="27"/>
  <c r="J103" i="28"/>
  <c r="BK94" i="29"/>
  <c r="J129" i="29"/>
  <c r="J168" i="30"/>
  <c r="J188" i="30"/>
  <c r="BK132" i="31"/>
  <c r="BK170" i="31"/>
  <c r="J163" i="32"/>
  <c r="J104" i="33"/>
  <c r="J252" i="33"/>
  <c r="BK98" i="34"/>
  <c r="BK96" i="35"/>
  <c r="J4756" i="2"/>
  <c r="J4177" i="2"/>
  <c r="BK3956" i="2"/>
  <c r="BK3826" i="2"/>
  <c r="J3508" i="2"/>
  <c r="J3292" i="2"/>
  <c r="J3130" i="2"/>
  <c r="J2938" i="2"/>
  <c r="BK2825" i="2"/>
  <c r="J2640" i="2"/>
  <c r="J2438" i="2"/>
  <c r="BK2281" i="2"/>
  <c r="BK2158" i="2"/>
  <c r="J1946" i="2"/>
  <c r="BK1853" i="2"/>
  <c r="J1328" i="2"/>
  <c r="BK1104" i="2"/>
  <c r="J836" i="2"/>
  <c r="J587" i="2"/>
  <c r="BK262" i="2"/>
  <c r="J36" i="2"/>
  <c r="J129" i="8"/>
  <c r="BK182" i="9"/>
  <c r="J119" i="9"/>
  <c r="BK114" i="10"/>
  <c r="BK146" i="11"/>
  <c r="J113" i="11"/>
  <c r="BK118" i="12"/>
  <c r="J122" i="13"/>
  <c r="BK157" i="14"/>
  <c r="J202" i="14"/>
  <c r="J113" i="14"/>
  <c r="J170" i="15"/>
  <c r="BK192" i="15"/>
  <c r="J129" i="15"/>
  <c r="J188" i="16"/>
  <c r="J149" i="16"/>
  <c r="J234" i="16"/>
  <c r="BK127" i="17"/>
  <c r="BK109" i="17"/>
  <c r="J286" i="18"/>
  <c r="J111" i="18"/>
  <c r="J209" i="19"/>
  <c r="J126" i="21"/>
  <c r="J276" i="22"/>
  <c r="BK143" i="22"/>
  <c r="J452" i="23"/>
  <c r="J335" i="23"/>
  <c r="J126" i="24"/>
  <c r="J214" i="24"/>
  <c r="J107" i="26"/>
  <c r="J175" i="27"/>
  <c r="J118" i="27"/>
  <c r="BK143" i="28"/>
  <c r="J91" i="29"/>
  <c r="BK167" i="29"/>
  <c r="BK183" i="30"/>
  <c r="J202" i="30"/>
  <c r="J158" i="31"/>
  <c r="BK174" i="32"/>
  <c r="BK239" i="33"/>
  <c r="J229" i="33"/>
  <c r="J130" i="34"/>
  <c r="J4889" i="2"/>
  <c r="BK4503" i="2"/>
  <c r="BK4198" i="2"/>
  <c r="J3899" i="2"/>
  <c r="J3652" i="2"/>
  <c r="J3402" i="2"/>
  <c r="BK3193" i="2"/>
  <c r="J2958" i="2"/>
  <c r="J2725" i="2"/>
  <c r="J2591" i="2"/>
  <c r="BK2387" i="2"/>
  <c r="J2087" i="2"/>
  <c r="J1931" i="2"/>
  <c r="BK1335" i="2"/>
  <c r="BK1065" i="2"/>
  <c r="BK727" i="2"/>
  <c r="J489" i="2"/>
  <c r="BK163" i="2"/>
  <c r="BK657" i="3"/>
  <c r="BK431" i="3"/>
  <c r="J202" i="3"/>
  <c r="BK540" i="3"/>
  <c r="BK188" i="3"/>
  <c r="BK573" i="3"/>
  <c r="BK276" i="3"/>
  <c r="J100" i="3"/>
  <c r="BK506" i="3"/>
  <c r="BK194" i="3"/>
  <c r="J618" i="3"/>
  <c r="J399" i="3"/>
  <c r="BK170" i="3"/>
  <c r="BK597" i="3"/>
  <c r="BK419" i="3"/>
  <c r="J188" i="3"/>
  <c r="BK681" i="3"/>
  <c r="BK361" i="3"/>
  <c r="BK724" i="3"/>
  <c r="J512" i="3"/>
  <c r="J250" i="3"/>
  <c r="BK616" i="4"/>
  <c r="BK388" i="4"/>
  <c r="BK620" i="4"/>
  <c r="J258" i="4"/>
  <c r="BK577" i="4"/>
  <c r="BK229" i="4"/>
  <c r="BK522" i="4"/>
  <c r="J141" i="4"/>
  <c r="BK220" i="4"/>
  <c r="J551" i="4"/>
  <c r="J277" i="4"/>
  <c r="BK380" i="4"/>
  <c r="BK118" i="4"/>
  <c r="BK431" i="4"/>
  <c r="BK110" i="4"/>
  <c r="BK544" i="5"/>
  <c r="J153" i="5"/>
  <c r="BK611" i="5"/>
  <c r="J366" i="5"/>
  <c r="BK728" i="5"/>
  <c r="J758" i="5"/>
  <c r="BK390" i="5"/>
  <c r="BK782" i="5"/>
  <c r="BK458" i="5"/>
  <c r="J838" i="5"/>
  <c r="J570" i="5"/>
  <c r="J303" i="5"/>
  <c r="J771" i="5"/>
  <c r="J387" i="5"/>
  <c r="BK225" i="5"/>
  <c r="J374" i="5"/>
  <c r="BK2284" i="6"/>
  <c r="BK5104" i="6"/>
  <c r="BK628" i="6"/>
  <c r="BK267" i="6"/>
  <c r="J4822" i="6"/>
  <c r="BK2334" i="6"/>
  <c r="J7007" i="6"/>
  <c r="BK6825" i="6"/>
  <c r="J6042" i="6"/>
  <c r="BK2338" i="6"/>
  <c r="J209" i="7"/>
  <c r="BK187" i="7"/>
  <c r="J161" i="7"/>
  <c r="BK99" i="8"/>
  <c r="BK101" i="9"/>
  <c r="BK135" i="9"/>
  <c r="BK109" i="11"/>
  <c r="BK105" i="12"/>
  <c r="BK109" i="13"/>
  <c r="J144" i="13"/>
  <c r="BK206" i="14"/>
  <c r="BK204" i="14"/>
  <c r="J141" i="15"/>
  <c r="J143" i="15"/>
  <c r="J144" i="16"/>
  <c r="J181" i="17"/>
  <c r="J106" i="17"/>
  <c r="BK276" i="18"/>
  <c r="J191" i="18"/>
  <c r="BK193" i="19"/>
  <c r="BK167" i="21"/>
  <c r="J235" i="22"/>
  <c r="J391" i="22"/>
  <c r="J297" i="22"/>
  <c r="BK140" i="22"/>
  <c r="BK337" i="22"/>
  <c r="BK437" i="22"/>
  <c r="BK225" i="22"/>
  <c r="BK391" i="22"/>
  <c r="J328" i="22"/>
  <c r="J105" i="22"/>
  <c r="BK415" i="23"/>
  <c r="BK239" i="23"/>
  <c r="BK310" i="23"/>
  <c r="BK301" i="23"/>
  <c r="BK106" i="23"/>
  <c r="BK130" i="25"/>
  <c r="BK116" i="26"/>
  <c r="J129" i="27"/>
  <c r="BK177" i="27"/>
  <c r="J113" i="29"/>
  <c r="BK181" i="30"/>
  <c r="J218" i="30"/>
  <c r="BK112" i="31"/>
  <c r="J120" i="32"/>
  <c r="J279" i="33"/>
  <c r="J125" i="34"/>
  <c r="BK4578" i="2"/>
  <c r="BK4039" i="2"/>
  <c r="J3813" i="2"/>
  <c r="J3345" i="2"/>
  <c r="BK3014" i="2"/>
  <c r="BK2686" i="2"/>
  <c r="BK2478" i="2"/>
  <c r="BK2217" i="2"/>
  <c r="J2008" i="2"/>
  <c r="J1395" i="2"/>
  <c r="BK1115" i="2"/>
  <c r="BK792" i="2"/>
  <c r="BK421" i="2"/>
  <c r="J201" i="2"/>
  <c r="J4236" i="6"/>
  <c r="BK3030" i="6"/>
  <c r="BK4178" i="6"/>
  <c r="J2842" i="6"/>
  <c r="BK4829" i="6"/>
  <c r="J118" i="6"/>
  <c r="J7099" i="6"/>
  <c r="J7009" i="6"/>
  <c r="J6627" i="6"/>
  <c r="BK6139" i="6"/>
  <c r="BK5538" i="6"/>
  <c r="BK4207" i="6"/>
  <c r="BK195" i="7"/>
  <c r="J216" i="7"/>
  <c r="J163" i="7"/>
  <c r="BK117" i="7"/>
  <c r="BK109" i="8"/>
  <c r="BK137" i="9"/>
  <c r="J141" i="9"/>
  <c r="J146" i="11"/>
  <c r="J111" i="13"/>
  <c r="J212" i="13"/>
  <c r="BK214" i="13"/>
  <c r="BK171" i="14"/>
  <c r="J141" i="14"/>
  <c r="J89" i="14"/>
  <c r="BK129" i="15"/>
  <c r="J109" i="15"/>
  <c r="BK292" i="16"/>
  <c r="J216" i="16"/>
  <c r="BK262" i="16"/>
  <c r="BK199" i="17"/>
  <c r="J281" i="17"/>
  <c r="J222" i="18"/>
  <c r="BK171" i="18"/>
  <c r="BK142" i="19"/>
  <c r="J178" i="19"/>
  <c r="J129" i="21"/>
  <c r="J340" i="22"/>
  <c r="J123" i="23"/>
  <c r="BK155" i="23"/>
  <c r="BK318" i="23"/>
  <c r="J195" i="24"/>
  <c r="BK114" i="26"/>
  <c r="J104" i="27"/>
  <c r="J145" i="28"/>
  <c r="J173" i="29"/>
  <c r="J86" i="29"/>
  <c r="BK192" i="30"/>
  <c r="J185" i="31"/>
  <c r="J129" i="32"/>
  <c r="J111" i="32"/>
  <c r="BK221" i="33"/>
  <c r="BK295" i="33"/>
  <c r="J4948" i="2"/>
  <c r="J4208" i="2"/>
  <c r="BK3990" i="2"/>
  <c r="BK3782" i="2"/>
  <c r="BK3402" i="2"/>
  <c r="BK3178" i="2"/>
  <c r="BK2893" i="2"/>
  <c r="J2666" i="2"/>
  <c r="BK2438" i="2"/>
  <c r="J2222" i="2"/>
  <c r="BK2087" i="2"/>
  <c r="BK1874" i="2"/>
  <c r="BK1196" i="2"/>
  <c r="BK1049" i="2"/>
  <c r="BK648" i="2"/>
  <c r="BK411" i="2"/>
  <c r="BK689" i="3"/>
  <c r="J500" i="3"/>
  <c r="J689" i="3"/>
  <c r="J358" i="3"/>
  <c r="J696" i="3"/>
  <c r="BK521" i="3"/>
  <c r="BK197" i="3"/>
  <c r="J484" i="3"/>
  <c r="J162" i="3"/>
  <c r="J567" i="3"/>
  <c r="BK247" i="3"/>
  <c r="J621" i="3"/>
  <c r="BK250" i="3"/>
  <c r="J576" i="3"/>
  <c r="BK162" i="3"/>
  <c r="J600" i="3"/>
  <c r="BK253" i="3"/>
  <c r="BK416" i="4"/>
  <c r="BK637" i="4"/>
  <c r="BK190" i="4"/>
  <c r="J271" i="4"/>
  <c r="J229" i="4"/>
  <c r="J217" i="4"/>
  <c r="BK467" i="4"/>
  <c r="J616" i="4"/>
  <c r="BK126" i="4"/>
  <c r="J377" i="4"/>
  <c r="BK708" i="5"/>
  <c r="BK336" i="5"/>
  <c r="J654" i="5"/>
  <c r="BK261" i="5"/>
  <c r="J687" i="5"/>
  <c r="BK667" i="5"/>
  <c r="BK680" i="5"/>
  <c r="BK139" i="5"/>
  <c r="J651" i="5"/>
  <c r="J309" i="5"/>
  <c r="BK755" i="5"/>
  <c r="BK552" i="5"/>
  <c r="BK303" i="5"/>
  <c r="BK493" i="5"/>
  <c r="J4813" i="6"/>
  <c r="BK2813" i="6"/>
  <c r="J643" i="6"/>
  <c r="J103" i="6"/>
  <c r="BK989" i="6"/>
  <c r="BK2854" i="6"/>
  <c r="BK167" i="6"/>
  <c r="BK7001" i="6"/>
  <c r="J6700" i="6"/>
  <c r="J6216" i="6"/>
  <c r="BK5813" i="6"/>
  <c r="BK5243" i="6"/>
  <c r="BK201" i="7"/>
  <c r="BK211" i="7"/>
  <c r="J105" i="7"/>
  <c r="BK148" i="8"/>
  <c r="J174" i="9"/>
  <c r="BK113" i="9"/>
  <c r="BK121" i="11"/>
  <c r="J204" i="13"/>
  <c r="BK158" i="13"/>
  <c r="J132" i="13"/>
  <c r="BK111" i="14"/>
  <c r="BK212" i="14"/>
  <c r="J97" i="15"/>
  <c r="J146" i="15"/>
  <c r="J240" i="16"/>
  <c r="J103" i="16"/>
  <c r="BK153" i="17"/>
  <c r="J233" i="17"/>
  <c r="J298" i="18"/>
  <c r="BK180" i="18"/>
  <c r="BK178" i="19"/>
  <c r="BK109" i="19"/>
  <c r="BK108" i="21"/>
  <c r="J309" i="22"/>
  <c r="J128" i="23"/>
  <c r="BK507" i="23"/>
  <c r="J161" i="24"/>
  <c r="J135" i="27"/>
  <c r="J165" i="27"/>
  <c r="J97" i="28"/>
  <c r="J165" i="29"/>
  <c r="BK178" i="30"/>
  <c r="J132" i="31"/>
  <c r="J222" i="32"/>
  <c r="J174" i="33"/>
  <c r="J149" i="33"/>
  <c r="J98" i="34"/>
  <c r="J4620" i="2"/>
  <c r="J4507" i="2"/>
  <c r="BK3946" i="2"/>
  <c r="BK3652" i="2"/>
  <c r="BK3371" i="2"/>
  <c r="J3106" i="2"/>
  <c r="BK2870" i="2"/>
  <c r="J2543" i="2"/>
  <c r="J2351" i="2"/>
  <c r="J2189" i="2"/>
  <c r="BK2008" i="2"/>
  <c r="J1399" i="2"/>
  <c r="J1123" i="2"/>
  <c r="J775" i="2"/>
  <c r="J416" i="2"/>
  <c r="BK250" i="2"/>
  <c r="AS82" i="1"/>
  <c r="J4745" i="6"/>
  <c r="J4249" i="6"/>
  <c r="BK4180" i="6"/>
  <c r="BK1025" i="6"/>
  <c r="BK7093" i="6"/>
  <c r="BK6900" i="6"/>
  <c r="BK6617" i="6"/>
  <c r="BK6046" i="6"/>
  <c r="J5427" i="6"/>
  <c r="J2954" i="6"/>
  <c r="J143" i="7"/>
  <c r="J113" i="7"/>
  <c r="J141" i="7"/>
  <c r="BK144" i="8"/>
  <c r="J137" i="9"/>
  <c r="BK164" i="9"/>
  <c r="J142" i="11"/>
  <c r="J120" i="12"/>
  <c r="BK202" i="13"/>
  <c r="J208" i="13"/>
  <c r="BK129" i="14"/>
  <c r="J121" i="14"/>
  <c r="BK123" i="15"/>
  <c r="J204" i="15"/>
  <c r="J309" i="16"/>
  <c r="BK106" i="16"/>
  <c r="J217" i="17"/>
  <c r="BK136" i="17"/>
  <c r="BK115" i="18"/>
  <c r="BK135" i="18"/>
  <c r="BK182" i="19"/>
  <c r="J119" i="19"/>
  <c r="BK132" i="21"/>
  <c r="BK157" i="21"/>
  <c r="J331" i="22"/>
  <c r="BK114" i="23"/>
  <c r="BK394" i="23"/>
  <c r="BK245" i="23"/>
  <c r="BK161" i="24"/>
  <c r="J95" i="26"/>
  <c r="BK187" i="27"/>
  <c r="BK104" i="27"/>
  <c r="BK89" i="29"/>
  <c r="BK113" i="29"/>
  <c r="BK152" i="30"/>
  <c r="BK104" i="31"/>
  <c r="BK208" i="32"/>
  <c r="J195" i="32"/>
  <c r="BK115" i="33"/>
  <c r="J221" i="33"/>
  <c r="J99" i="35"/>
  <c r="BK4724" i="2"/>
  <c r="J4130" i="2"/>
  <c r="BK3849" i="2"/>
  <c r="BK3532" i="2"/>
  <c r="J3371" i="2"/>
  <c r="J3193" i="2"/>
  <c r="J2979" i="2"/>
  <c r="J2805" i="2"/>
  <c r="J2474" i="2"/>
  <c r="J2277" i="2"/>
  <c r="J2192" i="2"/>
  <c r="J1956" i="2"/>
  <c r="BK1403" i="2"/>
  <c r="BK1285" i="2"/>
  <c r="J1065" i="2"/>
  <c r="BK763" i="2"/>
  <c r="J421" i="2"/>
  <c r="J269" i="2"/>
  <c r="F39" i="2"/>
  <c r="BK154" i="9"/>
  <c r="J178" i="9"/>
  <c r="BK123" i="11"/>
  <c r="J116" i="12"/>
  <c r="J105" i="13"/>
  <c r="BK196" i="14"/>
  <c r="BK153" i="14"/>
  <c r="J218" i="15"/>
  <c r="BK216" i="15"/>
  <c r="BK190" i="15"/>
  <c r="BK144" i="16"/>
  <c r="BK268" i="16"/>
  <c r="J248" i="17"/>
  <c r="J173" i="17"/>
  <c r="BK106" i="18"/>
  <c r="J153" i="18"/>
  <c r="BK150" i="19"/>
  <c r="J123" i="20"/>
  <c r="BK146" i="21"/>
  <c r="J419" i="22"/>
  <c r="BK266" i="23"/>
  <c r="BK503" i="23"/>
  <c r="BK131" i="24"/>
  <c r="J130" i="25"/>
  <c r="J179" i="27"/>
  <c r="J153" i="27"/>
  <c r="J148" i="28"/>
  <c r="BK132" i="29"/>
  <c r="J204" i="30"/>
  <c r="J143" i="30"/>
  <c r="J190" i="30"/>
  <c r="BK99" i="31"/>
  <c r="BK180" i="32"/>
  <c r="J106" i="32"/>
  <c r="J138" i="33"/>
  <c r="BK301" i="33"/>
  <c r="J4978" i="2"/>
  <c r="BK4560" i="2"/>
  <c r="BK4222" i="2"/>
  <c r="J4034" i="2"/>
  <c r="BK3845" i="2"/>
  <c r="J3358" i="2"/>
  <c r="J3080" i="2"/>
  <c r="BK2830" i="2"/>
  <c r="BK2543" i="2"/>
  <c r="BK2335" i="2"/>
  <c r="J2167" i="2"/>
  <c r="BK1863" i="2"/>
  <c r="J1241" i="2"/>
  <c r="BK942" i="2"/>
  <c r="J568" i="2"/>
  <c r="BK355" i="2"/>
  <c r="J212" i="2"/>
  <c r="BK679" i="3"/>
  <c r="BK356" i="3"/>
  <c r="BK123" i="3"/>
  <c r="J244" i="3"/>
  <c r="J591" i="3"/>
  <c r="J468" i="3"/>
  <c r="J138" i="3"/>
  <c r="BK515" i="3"/>
  <c r="BK150" i="3"/>
  <c r="J657" i="3"/>
  <c r="J279" i="3"/>
  <c r="J539" i="4"/>
  <c r="BK369" i="4"/>
  <c r="BK513" i="4"/>
  <c r="BK186" i="4"/>
  <c r="J409" i="4"/>
  <c r="BK563" i="4"/>
  <c r="BK630" i="4"/>
  <c r="BK395" i="4"/>
  <c r="BK510" i="4"/>
  <c r="J186" i="4"/>
  <c r="J268" i="4"/>
  <c r="BK642" i="4"/>
  <c r="J416" i="4"/>
  <c r="BK731" i="5"/>
  <c r="BK471" i="5"/>
  <c r="BK717" i="5"/>
  <c r="J293" i="5"/>
  <c r="BK670" i="5"/>
  <c r="BK664" i="5"/>
  <c r="J185" i="5"/>
  <c r="BK409" i="5"/>
  <c r="J660" i="5"/>
  <c r="BK265" i="5"/>
  <c r="J714" i="5"/>
  <c r="J438" i="5"/>
  <c r="J544" i="5"/>
  <c r="BK2933" i="6"/>
  <c r="J3053" i="6"/>
  <c r="J989" i="6"/>
  <c r="BK143" i="6"/>
  <c r="J504" i="6"/>
  <c r="BK7055" i="6"/>
  <c r="BK6894" i="6"/>
  <c r="J6181" i="6"/>
  <c r="J5496" i="6"/>
  <c r="BK2865" i="6"/>
  <c r="BK167" i="7"/>
  <c r="J222" i="7"/>
  <c r="J260" i="7"/>
  <c r="J145" i="9"/>
  <c r="BK139" i="9"/>
  <c r="BK111" i="11"/>
  <c r="BK101" i="12"/>
  <c r="J218" i="13"/>
  <c r="J188" i="13"/>
  <c r="BK133" i="14"/>
  <c r="J105" i="14"/>
  <c r="J95" i="15"/>
  <c r="BK234" i="16"/>
  <c r="J292" i="16"/>
  <c r="BK259" i="16"/>
  <c r="BK181" i="17"/>
  <c r="J162" i="18"/>
  <c r="J256" i="18"/>
  <c r="J216" i="19"/>
  <c r="BK211" i="19"/>
  <c r="J154" i="21"/>
  <c r="BK101" i="22"/>
  <c r="J313" i="22"/>
  <c r="J211" i="22"/>
  <c r="BK482" i="22"/>
  <c r="J343" i="22"/>
  <c r="BK413" i="22"/>
  <c r="BK136" i="22"/>
  <c r="J354" i="22"/>
  <c r="BK270" i="22"/>
  <c r="BK87" i="22"/>
  <c r="BK390" i="23"/>
  <c r="BK235" i="23"/>
  <c r="J262" i="23"/>
  <c r="J196" i="23"/>
  <c r="J151" i="23"/>
  <c r="BK187" i="24"/>
  <c r="J105" i="26"/>
  <c r="BK131" i="27"/>
  <c r="BK141" i="28"/>
  <c r="BK155" i="29"/>
  <c r="BK170" i="30"/>
  <c r="BK174" i="31"/>
  <c r="BK99" i="32"/>
  <c r="BK242" i="33"/>
  <c r="BK158" i="33"/>
  <c r="BK99" i="33"/>
  <c r="J4961" i="2"/>
  <c r="J4213" i="2"/>
  <c r="BK3909" i="2"/>
  <c r="BK3520" i="2"/>
  <c r="BK3362" i="2"/>
  <c r="BK3031" i="2"/>
  <c r="BK2792" i="2"/>
  <c r="BK2395" i="2"/>
  <c r="J2179" i="2"/>
  <c r="J1447" i="2"/>
  <c r="J1104" i="2"/>
  <c r="J648" i="2"/>
  <c r="BK325" i="2"/>
  <c r="F37" i="2"/>
  <c r="BK4948" i="2"/>
  <c r="J4560" i="2"/>
  <c r="BK4034" i="2"/>
  <c r="BK3821" i="2"/>
  <c r="BK3516" i="2"/>
  <c r="J3244" i="2"/>
  <c r="BK3009" i="2"/>
  <c r="J2893" i="2"/>
  <c r="BK2618" i="2"/>
  <c r="J2517" i="2"/>
  <c r="BK2309" i="2"/>
  <c r="J2158" i="2"/>
  <c r="J1423" i="2"/>
  <c r="BK1252" i="2"/>
  <c r="J1021" i="2"/>
  <c r="BK616" i="2"/>
  <c r="BK398" i="2"/>
  <c r="J178" i="2"/>
  <c r="BK4249" i="6"/>
  <c r="BK294" i="6"/>
  <c r="BK504" i="6"/>
  <c r="J4185" i="6"/>
  <c r="J4819" i="6"/>
  <c r="BK949" i="6"/>
  <c r="J2933" i="6"/>
  <c r="J3096" i="6"/>
  <c r="BK7080" i="6"/>
  <c r="BK6984" i="6"/>
  <c r="J6657" i="6"/>
  <c r="J6171" i="6"/>
  <c r="BK5769" i="6"/>
  <c r="BK99" i="6"/>
  <c r="J240" i="7"/>
  <c r="BK226" i="7"/>
  <c r="BK145" i="7"/>
  <c r="BK146" i="8"/>
  <c r="BK119" i="9"/>
  <c r="BK97" i="10"/>
  <c r="BK154" i="11"/>
  <c r="J216" i="13"/>
  <c r="BK216" i="13"/>
  <c r="J170" i="13"/>
  <c r="J127" i="14"/>
  <c r="J210" i="14"/>
  <c r="J196" i="15"/>
  <c r="BK172" i="15"/>
  <c r="J237" i="16"/>
  <c r="BK212" i="16"/>
  <c r="J142" i="17"/>
  <c r="J215" i="18"/>
  <c r="J301" i="18"/>
  <c r="BK211" i="18"/>
  <c r="BK111" i="19"/>
  <c r="J112" i="20"/>
  <c r="BK186" i="21"/>
  <c r="BK485" i="22"/>
  <c r="BK214" i="23"/>
  <c r="J258" i="23"/>
  <c r="J469" i="23"/>
  <c r="BK182" i="24"/>
  <c r="J114" i="26"/>
  <c r="J102" i="27"/>
  <c r="BK157" i="27"/>
  <c r="J91" i="28"/>
  <c r="J116" i="29"/>
  <c r="BK223" i="30"/>
  <c r="J154" i="30"/>
  <c r="J104" i="31"/>
  <c r="BK95" i="32"/>
  <c r="BK291" i="33"/>
  <c r="J211" i="33"/>
  <c r="J301" i="33"/>
  <c r="BK4978" i="2"/>
  <c r="J4574" i="2"/>
  <c r="BK4177" i="2"/>
  <c r="J3909" i="2"/>
  <c r="J3772" i="2"/>
  <c r="J3395" i="2"/>
  <c r="BK3130" i="2"/>
  <c r="BK2903" i="2"/>
  <c r="J2729" i="2"/>
  <c r="J2574" i="2"/>
  <c r="BK2237" i="2"/>
  <c r="BK2143" i="2"/>
  <c r="J1895" i="2"/>
  <c r="BK1346" i="2"/>
  <c r="BK1073" i="2"/>
  <c r="BK806" i="2"/>
  <c r="BK403" i="2"/>
  <c r="BK244" i="2"/>
  <c r="J2951" i="6"/>
  <c r="BK2930" i="6"/>
  <c r="J4752" i="6"/>
  <c r="BK946" i="6"/>
  <c r="J4864" i="6"/>
  <c r="J5104" i="6"/>
  <c r="J940" i="6"/>
  <c r="BK2276" i="6"/>
  <c r="J7073" i="6"/>
  <c r="BK6918" i="6"/>
  <c r="J6510" i="6"/>
  <c r="J5788" i="6"/>
  <c r="BK5124" i="6"/>
  <c r="J2819" i="6"/>
  <c r="BK163" i="7"/>
  <c r="J211" i="7"/>
  <c r="J193" i="7"/>
  <c r="J123" i="8"/>
  <c r="J139" i="9"/>
  <c r="J109" i="9"/>
  <c r="J97" i="11"/>
  <c r="BK109" i="12"/>
  <c r="J119" i="13"/>
  <c r="BK105" i="13"/>
  <c r="J148" i="13"/>
  <c r="BK192" i="14"/>
  <c r="BK176" i="14"/>
  <c r="BK224" i="15"/>
  <c r="BK121" i="15"/>
  <c r="J131" i="15"/>
  <c r="J116" i="16"/>
  <c r="BK240" i="16"/>
  <c r="BK112" i="16"/>
  <c r="BK274" i="17"/>
  <c r="J132" i="17"/>
  <c r="BK220" i="17"/>
  <c r="J177" i="18"/>
  <c r="J199" i="18"/>
  <c r="BK233" i="18"/>
  <c r="BK196" i="19"/>
  <c r="BK136" i="19"/>
  <c r="J170" i="21"/>
  <c r="J140" i="22"/>
  <c r="BK297" i="23"/>
  <c r="J288" i="23"/>
  <c r="J235" i="23"/>
  <c r="J147" i="23"/>
  <c r="BK214" i="24"/>
  <c r="BK121" i="25"/>
  <c r="J93" i="26"/>
  <c r="J169" i="27"/>
  <c r="J108" i="27"/>
  <c r="BK137" i="28"/>
  <c r="BK119" i="29"/>
  <c r="BK204" i="30"/>
  <c r="J170" i="31"/>
  <c r="J182" i="31"/>
  <c r="BK91" i="32"/>
  <c r="BK137" i="32"/>
  <c r="J201" i="33"/>
  <c r="J295" i="33"/>
  <c r="J111" i="35"/>
  <c r="BK4935" i="2"/>
  <c r="J4525" i="2"/>
  <c r="BK3925" i="2"/>
  <c r="J3778" i="2"/>
  <c r="J3412" i="2"/>
  <c r="BK3233" i="2"/>
  <c r="J3019" i="2"/>
  <c r="BK2911" i="2"/>
  <c r="BK2729" i="2"/>
  <c r="BK2517" i="2"/>
  <c r="BK2252" i="2"/>
  <c r="BK2064" i="2"/>
  <c r="J1435" i="2"/>
  <c r="J1118" i="2"/>
  <c r="J945" i="2"/>
  <c r="J563" i="2"/>
  <c r="J384" i="2"/>
  <c r="BK201" i="2"/>
  <c r="BK269" i="5"/>
  <c r="BK978" i="6"/>
  <c r="BK1022" i="6"/>
  <c r="J4747" i="6"/>
  <c r="J285" i="6"/>
  <c r="BK2287" i="6"/>
  <c r="J3032" i="6"/>
  <c r="J7114" i="6"/>
  <c r="BK7049" i="6"/>
  <c r="BK7035" i="6"/>
  <c r="J6981" i="6"/>
  <c r="J6688" i="6"/>
  <c r="BK6462" i="6"/>
  <c r="BK5815" i="6"/>
  <c r="BK5429" i="6"/>
  <c r="BK2948" i="6"/>
  <c r="J232" i="7"/>
  <c r="J127" i="7"/>
  <c r="BK224" i="7"/>
  <c r="BK131" i="7"/>
  <c r="J148" i="8"/>
  <c r="J97" i="8"/>
  <c r="J176" i="9"/>
  <c r="J154" i="9"/>
  <c r="J121" i="11"/>
  <c r="J150" i="11"/>
  <c r="BK116" i="12"/>
  <c r="BK194" i="13"/>
  <c r="BK113" i="13"/>
  <c r="J198" i="13"/>
  <c r="J119" i="14"/>
  <c r="BK147" i="14"/>
  <c r="J212" i="14"/>
  <c r="BK208" i="15"/>
  <c r="BK107" i="15"/>
  <c r="J206" i="15"/>
  <c r="BK117" i="15"/>
  <c r="J262" i="16"/>
  <c r="BK309" i="16"/>
  <c r="J246" i="16"/>
  <c r="BK106" i="17"/>
  <c r="BK119" i="17"/>
  <c r="BK159" i="18"/>
  <c r="BK141" i="18"/>
  <c r="BK293" i="18"/>
  <c r="BK138" i="18"/>
  <c r="BK145" i="19"/>
  <c r="J142" i="19"/>
  <c r="BK158" i="19"/>
  <c r="J186" i="21"/>
  <c r="J99" i="21"/>
  <c r="J437" i="22"/>
  <c r="J483" i="23"/>
  <c r="BK373" i="23"/>
  <c r="J314" i="23"/>
  <c r="J187" i="24"/>
  <c r="BK94" i="25"/>
  <c r="BK110" i="26"/>
  <c r="BK159" i="27"/>
  <c r="BK165" i="27"/>
  <c r="BK141" i="27"/>
  <c r="BK134" i="28"/>
  <c r="BK161" i="29"/>
  <c r="BK218" i="30"/>
  <c r="BK168" i="30"/>
  <c r="BK111" i="30"/>
  <c r="BK187" i="31"/>
  <c r="J95" i="32"/>
  <c r="J200" i="32"/>
  <c r="BK181" i="33"/>
  <c r="BK252" i="33"/>
  <c r="J112" i="34"/>
  <c r="BK4889" i="2"/>
  <c r="J4644" i="2"/>
  <c r="BK4208" i="2"/>
  <c r="BK3972" i="2"/>
  <c r="J3834" i="2"/>
  <c r="BK3508" i="2"/>
  <c r="BK3380" i="2"/>
  <c r="BK3218" i="2"/>
  <c r="BK2979" i="2"/>
  <c r="J2854" i="2"/>
  <c r="J2652" i="2"/>
  <c r="BK2448" i="2"/>
  <c r="J2281" i="2"/>
  <c r="BK2183" i="2"/>
  <c r="J2064" i="2"/>
  <c r="BK1882" i="2"/>
  <c r="BK1391" i="2"/>
  <c r="J1073" i="2"/>
  <c r="BK888" i="2"/>
  <c r="J645" i="2"/>
  <c r="BK392" i="2"/>
  <c r="BK236" i="2"/>
  <c r="BK136" i="2"/>
  <c r="J506" i="3"/>
  <c r="BK340" i="3"/>
  <c r="BK107" i="3"/>
  <c r="J413" i="3"/>
  <c r="J205" i="3"/>
  <c r="J679" i="3"/>
  <c r="J509" i="3"/>
  <c r="J247" i="3"/>
  <c r="BK662" i="3"/>
  <c r="J442" i="3"/>
  <c r="J166" i="3"/>
  <c r="BK509" i="3"/>
  <c r="J343" i="3"/>
  <c r="BK192" i="3"/>
  <c r="J686" i="3"/>
  <c r="J549" i="3"/>
  <c r="J367" i="3"/>
  <c r="BK134" i="3"/>
  <c r="J543" i="3"/>
  <c r="BK279" i="3"/>
  <c r="BK115" i="3"/>
  <c r="BK567" i="3"/>
  <c r="J402" i="3"/>
  <c r="BK138" i="3"/>
  <c r="BK428" i="4"/>
  <c r="BK163" i="4"/>
  <c r="J451" i="4"/>
  <c r="BK304" i="4"/>
  <c r="J612" i="4"/>
  <c r="BK451" i="4"/>
  <c r="BK201" i="4"/>
  <c r="J101" i="4"/>
  <c r="J226" i="4"/>
  <c r="J513" i="4"/>
  <c r="J264" i="4"/>
  <c r="J498" i="4"/>
  <c r="BK252" i="4"/>
  <c r="J642" i="4"/>
  <c r="BK264" i="4"/>
  <c r="BK761" i="5"/>
  <c r="BK596" i="5"/>
  <c r="BK342" i="5"/>
  <c r="BK739" i="5"/>
  <c r="J493" i="5"/>
  <c r="BK160" i="5"/>
  <c r="J683" i="5"/>
  <c r="J769" i="5"/>
  <c r="J458" i="5"/>
  <c r="BK836" i="5"/>
  <c r="BK425" i="5"/>
  <c r="BK769" i="5"/>
  <c r="J560" i="5"/>
  <c r="J283" i="5"/>
  <c r="J731" i="5"/>
  <c r="BK516" i="5"/>
  <c r="J241" i="5"/>
  <c r="BK417" i="5"/>
  <c r="BK119" i="5"/>
  <c r="BK981" i="6"/>
  <c r="J2993" i="6"/>
  <c r="J267" i="6"/>
  <c r="J453" i="6"/>
  <c r="BK3051" i="6"/>
  <c r="BK689" i="6"/>
  <c r="J2348" i="6"/>
  <c r="J3051" i="6"/>
  <c r="BK7117" i="6"/>
  <c r="BK6923" i="6"/>
  <c r="BK6715" i="6"/>
  <c r="J6462" i="6"/>
  <c r="BK6093" i="6"/>
  <c r="BK5534" i="6"/>
  <c r="BK5116" i="6"/>
  <c r="BK240" i="7"/>
  <c r="J151" i="7"/>
  <c r="BK135" i="7"/>
  <c r="BK161" i="7"/>
  <c r="BK138" i="8"/>
  <c r="J121" i="8"/>
  <c r="BK107" i="9"/>
  <c r="BK112" i="10"/>
  <c r="BK117" i="11"/>
  <c r="BK140" i="11"/>
  <c r="BK119" i="13"/>
  <c r="BK101" i="13"/>
  <c r="J136" i="13"/>
  <c r="J158" i="13"/>
  <c r="BK137" i="14"/>
  <c r="BK107" i="14"/>
  <c r="J200" i="14"/>
  <c r="J121" i="15"/>
  <c r="J192" i="15"/>
  <c r="BK156" i="15"/>
  <c r="J327" i="16"/>
  <c r="J156" i="16"/>
  <c r="J265" i="16"/>
  <c r="BK248" i="17"/>
  <c r="BK165" i="17"/>
  <c r="BK111" i="17"/>
  <c r="BK153" i="18"/>
  <c r="J276" i="18"/>
  <c r="BK301" i="18"/>
  <c r="BK219" i="18"/>
  <c r="BK222" i="19"/>
  <c r="J211" i="19"/>
  <c r="BK98" i="20"/>
  <c r="BK113" i="21"/>
  <c r="BK350" i="22"/>
  <c r="J380" i="22"/>
  <c r="BK305" i="23"/>
  <c r="BK444" i="23"/>
  <c r="J175" i="23"/>
  <c r="BK147" i="23"/>
  <c r="J498" i="23"/>
  <c r="J176" i="24"/>
  <c r="J192" i="24"/>
  <c r="BK119" i="25"/>
  <c r="BK93" i="26"/>
  <c r="J90" i="27"/>
  <c r="BK173" i="27"/>
  <c r="J118" i="28"/>
  <c r="J169" i="29"/>
  <c r="J141" i="29"/>
  <c r="J206" i="30"/>
  <c r="J121" i="30"/>
  <c r="J107" i="31"/>
  <c r="J162" i="31"/>
  <c r="BK222" i="32"/>
  <c r="BK92" i="35"/>
  <c r="J4862" i="6"/>
  <c r="BK2819" i="6"/>
  <c r="J2304" i="6"/>
  <c r="BK7101" i="6"/>
  <c r="BK7073" i="6"/>
  <c r="BK6996" i="6"/>
  <c r="BK6913" i="6"/>
  <c r="J6807" i="6"/>
  <c r="BK6627" i="6"/>
  <c r="BK6181" i="6"/>
  <c r="BK6088" i="6"/>
  <c r="BK5790" i="6"/>
  <c r="J5499" i="6"/>
  <c r="J5241" i="6"/>
  <c r="BK3098" i="6"/>
  <c r="J143" i="6"/>
  <c r="J228" i="7"/>
  <c r="J224" i="7"/>
  <c r="BK222" i="7"/>
  <c r="BK244" i="7"/>
  <c r="BK199" i="7"/>
  <c r="BK262" i="7"/>
  <c r="J139" i="7"/>
  <c r="J107" i="9"/>
  <c r="J125" i="9"/>
  <c r="BK107" i="11"/>
  <c r="J103" i="12"/>
  <c r="J174" i="13"/>
  <c r="BK163" i="14"/>
  <c r="J129" i="14"/>
  <c r="J220" i="15"/>
  <c r="BK143" i="15"/>
  <c r="J154" i="15"/>
  <c r="BK101" i="15"/>
  <c r="BK120" i="16"/>
  <c r="J109" i="16"/>
  <c r="J250" i="17"/>
  <c r="J239" i="17"/>
  <c r="J171" i="18"/>
  <c r="BK150" i="18"/>
  <c r="J106" i="19"/>
  <c r="BK120" i="21"/>
  <c r="BK325" i="22"/>
  <c r="J229" i="23"/>
  <c r="BK160" i="23"/>
  <c r="J182" i="24"/>
  <c r="J114" i="25"/>
  <c r="BK155" i="27"/>
  <c r="J171" i="27"/>
  <c r="J100" i="28"/>
  <c r="BK129" i="29"/>
  <c r="BK91" i="30"/>
  <c r="BK102" i="30"/>
  <c r="J187" i="31"/>
  <c r="BK170" i="32"/>
  <c r="J99" i="32"/>
  <c r="BK215" i="33"/>
  <c r="BK201" i="33"/>
  <c r="BK4599" i="2"/>
  <c r="J4119" i="2"/>
  <c r="BK3941" i="2"/>
  <c r="BK3778" i="2"/>
  <c r="BK3417" i="2"/>
  <c r="BK3122" i="2"/>
  <c r="BK2885" i="2"/>
  <c r="J2682" i="2"/>
  <c r="BK2460" i="2"/>
  <c r="BK2242" i="2"/>
  <c r="BK2104" i="2"/>
  <c r="J1882" i="2"/>
  <c r="J1391" i="2"/>
  <c r="J1115" i="2"/>
  <c r="J792" i="2"/>
  <c r="J411" i="2"/>
  <c r="J250" i="2"/>
  <c r="J555" i="3"/>
  <c r="J338" i="3"/>
  <c r="J711" i="3"/>
  <c r="BK442" i="3"/>
  <c r="J210" i="3"/>
  <c r="BK633" i="3"/>
  <c r="BK484" i="3"/>
  <c r="J238" i="3"/>
  <c r="J633" i="3"/>
  <c r="BK500" i="3"/>
  <c r="BK154" i="3"/>
  <c r="J582" i="3"/>
  <c r="J431" i="3"/>
  <c r="BK210" i="3"/>
  <c r="BK627" i="3"/>
  <c r="J465" i="3"/>
  <c r="BK232" i="3"/>
  <c r="J588" i="3"/>
  <c r="BK205" i="3"/>
  <c r="J722" i="3"/>
  <c r="J477" i="3"/>
  <c r="BK595" i="4"/>
  <c r="BK268" i="4"/>
  <c r="J380" i="4"/>
  <c r="BK507" i="4"/>
  <c r="BK258" i="4"/>
  <c r="J473" i="4"/>
  <c r="BK173" i="4"/>
  <c r="BK413" i="4"/>
  <c r="J577" i="4"/>
  <c r="BK335" i="4"/>
  <c r="BK329" i="4"/>
  <c r="BK604" i="4"/>
  <c r="BK139" i="4"/>
  <c r="BK585" i="5"/>
  <c r="J324" i="5"/>
  <c r="BK758" i="5"/>
  <c r="BK401" i="5"/>
  <c r="J763" i="5"/>
  <c r="BK777" i="5"/>
  <c r="BK254" i="5"/>
  <c r="J503" i="5"/>
  <c r="BK605" i="5"/>
  <c r="BK370" i="5"/>
  <c r="J775" i="5"/>
  <c r="BK536" i="5"/>
  <c r="J180" i="5"/>
  <c r="BK315" i="5"/>
  <c r="BK2832" i="6"/>
  <c r="J937" i="6"/>
  <c r="BK4515" i="6"/>
  <c r="J2256" i="6"/>
  <c r="J7096" i="6"/>
  <c r="BK6966" i="6"/>
  <c r="BK6622" i="6"/>
  <c r="J5740" i="6"/>
  <c r="BK4868" i="6"/>
  <c r="BK236" i="7"/>
  <c r="BK127" i="7"/>
  <c r="J101" i="8"/>
  <c r="J97" i="9"/>
  <c r="BK110" i="10"/>
  <c r="J115" i="11"/>
  <c r="BK190" i="13"/>
  <c r="J234" i="13"/>
  <c r="J111" i="14"/>
  <c r="J194" i="14"/>
  <c r="BK218" i="15"/>
  <c r="BK170" i="15"/>
  <c r="J299" i="16"/>
  <c r="J180" i="16"/>
  <c r="BK103" i="16"/>
  <c r="J103" i="17"/>
  <c r="J273" i="18"/>
  <c r="J119" i="18"/>
  <c r="J155" i="19"/>
  <c r="BK170" i="21"/>
  <c r="J166" i="22"/>
  <c r="J485" i="22"/>
  <c r="BK300" i="22"/>
  <c r="J185" i="22"/>
  <c r="J446" i="22"/>
  <c r="J292" i="22"/>
  <c r="BK472" i="22"/>
  <c r="BK331" i="22"/>
  <c r="J475" i="22"/>
  <c r="BK343" i="22"/>
  <c r="BK245" i="22"/>
  <c r="J440" i="23"/>
  <c r="BK288" i="23"/>
  <c r="J102" i="23"/>
  <c r="J185" i="23"/>
  <c r="BK223" i="24"/>
  <c r="BK117" i="25"/>
  <c r="BK143" i="27"/>
  <c r="J112" i="27"/>
  <c r="J100" i="29"/>
  <c r="J132" i="29"/>
  <c r="J149" i="30"/>
  <c r="J124" i="31"/>
  <c r="J117" i="32"/>
  <c r="J91" i="32"/>
  <c r="BK184" i="33"/>
  <c r="J218" i="33"/>
  <c r="BK4743" i="2"/>
  <c r="BK4171" i="2"/>
  <c r="BK3876" i="2"/>
  <c r="BK3450" i="2"/>
  <c r="J3164" i="2"/>
  <c r="BK2865" i="2"/>
  <c r="BK2524" i="2"/>
  <c r="J2294" i="2"/>
  <c r="J2094" i="2"/>
  <c r="J1868" i="2"/>
  <c r="BK1280" i="2"/>
  <c r="J1082" i="2"/>
  <c r="BK742" i="2"/>
  <c r="BK540" i="2"/>
  <c r="BK633" i="6"/>
  <c r="BK4862" i="6"/>
  <c r="BK4544" i="6"/>
  <c r="J2942" i="6"/>
  <c r="J2344" i="6"/>
  <c r="J1025" i="6"/>
  <c r="J7061" i="6"/>
  <c r="BK6964" i="6"/>
  <c r="J6642" i="6"/>
  <c r="J6176" i="6"/>
  <c r="J5769" i="6"/>
  <c r="BK5106" i="6"/>
  <c r="BK248" i="7"/>
  <c r="BK95" i="7"/>
  <c r="BK123" i="7"/>
  <c r="J99" i="8"/>
  <c r="BK95" i="9"/>
  <c r="J166" i="9"/>
  <c r="J109" i="11"/>
  <c r="J154" i="11"/>
  <c r="BK136" i="13"/>
  <c r="BK172" i="13"/>
  <c r="J180" i="13"/>
  <c r="BK141" i="14"/>
  <c r="BK188" i="14"/>
  <c r="J190" i="15"/>
  <c r="BK184" i="15"/>
  <c r="J125" i="15"/>
  <c r="BK204" i="16"/>
  <c r="J249" i="16"/>
  <c r="J241" i="17"/>
  <c r="BK217" i="17"/>
  <c r="J265" i="18"/>
  <c r="BK109" i="18"/>
  <c r="BK168" i="18"/>
  <c r="BK119" i="19"/>
  <c r="BK126" i="20"/>
  <c r="BK164" i="21"/>
  <c r="J300" i="22"/>
  <c r="J322" i="22"/>
  <c r="J355" i="23"/>
  <c r="BK432" i="23"/>
  <c r="J456" i="23"/>
  <c r="J223" i="24"/>
  <c r="J166" i="24"/>
  <c r="BK102" i="25"/>
  <c r="BK112" i="27"/>
  <c r="J114" i="27"/>
  <c r="J131" i="27"/>
  <c r="BK173" i="29"/>
  <c r="BK176" i="29"/>
  <c r="J111" i="30"/>
  <c r="J200" i="30"/>
  <c r="BK177" i="31"/>
  <c r="J147" i="32"/>
  <c r="J156" i="32"/>
  <c r="BK225" i="33"/>
  <c r="J215" i="33"/>
  <c r="BK93" i="34"/>
  <c r="J4838" i="2"/>
  <c r="J4503" i="2"/>
  <c r="BK4050" i="2"/>
  <c r="J3876" i="2"/>
  <c r="J3746" i="2"/>
  <c r="BK3353" i="2"/>
  <c r="J3156" i="2"/>
  <c r="BK2984" i="2"/>
  <c r="J2825" i="2"/>
  <c r="J2524" i="2"/>
  <c r="J2309" i="2"/>
  <c r="J2162" i="2"/>
  <c r="BK1951" i="2"/>
  <c r="BK1361" i="2"/>
  <c r="J986" i="2"/>
  <c r="BK671" i="2"/>
  <c r="J553" i="2"/>
  <c r="J262" i="2"/>
  <c r="AS62" i="1"/>
  <c r="BK708" i="3"/>
  <c r="BK416" i="3"/>
  <c r="J107" i="3"/>
  <c r="J561" i="3"/>
  <c r="BK336" i="3"/>
  <c r="BK178" i="3"/>
  <c r="BK527" i="3"/>
  <c r="BK320" i="3"/>
  <c r="J579" i="3"/>
  <c r="J346" i="3"/>
  <c r="J698" i="3"/>
  <c r="BK477" i="3"/>
  <c r="BK311" i="3"/>
  <c r="J154" i="3"/>
  <c r="J524" i="3"/>
  <c r="BK244" i="3"/>
  <c r="BK671" i="3"/>
  <c r="J390" i="3"/>
  <c r="BK612" i="4"/>
  <c r="BK366" i="4"/>
  <c r="BK439" i="4"/>
  <c r="J235" i="4"/>
  <c r="J439" i="4"/>
  <c r="BK213" i="4"/>
  <c r="BK483" i="4"/>
  <c r="BK150" i="4"/>
  <c r="BK459" i="4"/>
  <c r="BK529" i="4"/>
  <c r="BK194" i="4"/>
  <c r="BK399" i="4"/>
  <c r="BK179" i="4"/>
  <c r="BK409" i="4"/>
  <c r="J99" i="4"/>
  <c r="J599" i="5"/>
  <c r="J288" i="5"/>
  <c r="J596" i="5"/>
  <c r="BK795" i="5"/>
  <c r="BK632" i="5"/>
  <c r="J620" i="5"/>
  <c r="BK176" i="5"/>
  <c r="BK564" i="5"/>
  <c r="BK374" i="5"/>
  <c r="J233" i="5"/>
  <c r="J667" i="5"/>
  <c r="J360" i="5"/>
  <c r="J552" i="5"/>
  <c r="J312" i="5"/>
  <c r="BK2957" i="6"/>
  <c r="J183" i="6"/>
  <c r="J2990" i="6"/>
  <c r="J4507" i="6"/>
  <c r="BK4549" i="6"/>
  <c r="BK4835" i="6"/>
  <c r="BK643" i="6"/>
  <c r="J2284" i="6"/>
  <c r="BK7096" i="6"/>
  <c r="BK6981" i="6"/>
  <c r="J6896" i="6"/>
  <c r="J6044" i="6"/>
  <c r="J5429" i="6"/>
  <c r="J2776" i="6"/>
  <c r="J169" i="7"/>
  <c r="J147" i="7"/>
  <c r="BK171" i="7"/>
  <c r="J137" i="7"/>
  <c r="BK140" i="8"/>
  <c r="BK123" i="9"/>
  <c r="BK145" i="9"/>
  <c r="J101" i="11"/>
  <c r="BK107" i="12"/>
  <c r="J202" i="13"/>
  <c r="BK196" i="13"/>
  <c r="BK200" i="13"/>
  <c r="BK200" i="14"/>
  <c r="BK169" i="14"/>
  <c r="J95" i="14"/>
  <c r="J210" i="15"/>
  <c r="BK214" i="15"/>
  <c r="J117" i="15"/>
  <c r="BK296" i="16"/>
  <c r="BK219" i="16"/>
  <c r="J252" i="16"/>
  <c r="J148" i="17"/>
  <c r="J193" i="17"/>
  <c r="J314" i="18"/>
  <c r="BK119" i="18"/>
  <c r="BK321" i="18"/>
  <c r="J199" i="19"/>
  <c r="BK129" i="21"/>
  <c r="BK185" i="22"/>
  <c r="BK132" i="22"/>
  <c r="J245" i="23"/>
  <c r="J398" i="23"/>
  <c r="J171" i="24"/>
  <c r="BK195" i="24"/>
  <c r="BK91" i="26"/>
  <c r="BK135" i="27"/>
  <c r="BK183" i="27"/>
  <c r="J141" i="28"/>
  <c r="J176" i="29"/>
  <c r="J146" i="30"/>
  <c r="BK194" i="30"/>
  <c r="BK130" i="31"/>
  <c r="BK198" i="32"/>
  <c r="J249" i="33"/>
  <c r="BK96" i="33"/>
  <c r="J88" i="34"/>
  <c r="J4935" i="2"/>
  <c r="J4189" i="2"/>
  <c r="BK3899" i="2"/>
  <c r="J3792" i="2"/>
  <c r="BK3446" i="2"/>
  <c r="BK3292" i="2"/>
  <c r="J3051" i="2"/>
  <c r="BK2705" i="2"/>
  <c r="BK2373" i="2"/>
  <c r="BK2198" i="2"/>
  <c r="J1961" i="2"/>
  <c r="BK1382" i="2"/>
  <c r="BK1236" i="2"/>
  <c r="J948" i="2"/>
  <c r="J577" i="2"/>
  <c r="BK269" i="2"/>
  <c r="BK106" i="5"/>
  <c r="BK2344" i="6"/>
  <c r="BK2796" i="6"/>
  <c r="J2287" i="6"/>
  <c r="J2887" i="6"/>
  <c r="J2987" i="6"/>
  <c r="J4827" i="6"/>
  <c r="BK103" i="6"/>
  <c r="BK6926" i="6"/>
  <c r="J6186" i="6"/>
  <c r="J5838" i="6"/>
  <c r="J5131" i="6"/>
  <c r="BK2730" i="6"/>
  <c r="J175" i="7"/>
  <c r="BK254" i="7"/>
  <c r="J97" i="7"/>
  <c r="J111" i="8"/>
  <c r="BK127" i="9"/>
  <c r="BK135" i="11"/>
  <c r="J103" i="11"/>
  <c r="BK174" i="13"/>
  <c r="J178" i="13"/>
  <c r="J162" i="13"/>
  <c r="J153" i="14"/>
  <c r="BK176" i="15"/>
  <c r="BK168" i="15"/>
  <c r="J148" i="15"/>
  <c r="BK165" i="16"/>
  <c r="BK237" i="16"/>
  <c r="J244" i="17"/>
  <c r="J127" i="17"/>
  <c r="J236" i="18"/>
  <c r="J282" i="18"/>
  <c r="J152" i="19"/>
  <c r="BK126" i="21"/>
  <c r="J460" i="22"/>
  <c r="J432" i="23"/>
  <c r="J331" i="23"/>
  <c r="J493" i="23"/>
  <c r="J98" i="25"/>
  <c r="BK107" i="26"/>
  <c r="BK127" i="27"/>
  <c r="J163" i="27"/>
  <c r="J146" i="29"/>
  <c r="J228" i="30"/>
  <c r="BK202" i="30"/>
  <c r="BK202" i="31"/>
  <c r="J192" i="32"/>
  <c r="J258" i="33"/>
  <c r="BK211" i="33"/>
  <c r="BK4872" i="2"/>
  <c r="J4484" i="2"/>
  <c r="J4015" i="2"/>
  <c r="BK3830" i="2"/>
  <c r="J3520" i="2"/>
  <c r="BK3308" i="2"/>
  <c r="J3014" i="2"/>
  <c r="BK2854" i="2"/>
  <c r="BK2628" i="2"/>
  <c r="J2402" i="2"/>
  <c r="BK2079" i="2"/>
  <c r="J1457" i="2"/>
  <c r="J1324" i="2"/>
  <c r="BK1109" i="2"/>
  <c r="J942" i="2"/>
  <c r="BK558" i="2"/>
  <c r="J306" i="2"/>
  <c r="J163" i="2"/>
  <c r="BK4547" i="6"/>
  <c r="J4544" i="6"/>
  <c r="J3030" i="6"/>
  <c r="BK2927" i="6"/>
  <c r="J2978" i="6"/>
  <c r="J2334" i="6"/>
  <c r="J7121" i="6"/>
  <c r="BK7033" i="6"/>
  <c r="J6959" i="6"/>
  <c r="J6662" i="6"/>
  <c r="BK6109" i="6"/>
  <c r="J5534" i="6"/>
  <c r="BK4819" i="6"/>
  <c r="BK207" i="7"/>
  <c r="BK125" i="7"/>
  <c r="J246" i="7"/>
  <c r="J119" i="8"/>
  <c r="J103" i="9"/>
  <c r="J182" i="9"/>
  <c r="BK105" i="11"/>
  <c r="BK122" i="12"/>
  <c r="J128" i="13"/>
  <c r="BK146" i="13"/>
  <c r="BK122" i="13"/>
  <c r="J97" i="14"/>
  <c r="J186" i="14"/>
  <c r="J212" i="15"/>
  <c r="BK95" i="15"/>
  <c r="BK158" i="15"/>
  <c r="J277" i="16"/>
  <c r="J106" i="16"/>
  <c r="J140" i="16"/>
  <c r="BK177" i="17"/>
  <c r="BK304" i="18"/>
  <c r="BK174" i="18"/>
  <c r="J312" i="18"/>
  <c r="J109" i="19"/>
  <c r="BK189" i="19"/>
  <c r="BK173" i="21"/>
  <c r="J402" i="22"/>
  <c r="J270" i="23"/>
  <c r="J114" i="23"/>
  <c r="BK428" i="23"/>
  <c r="BK244" i="24"/>
  <c r="J91" i="26"/>
  <c r="J124" i="27"/>
  <c r="BK108" i="27"/>
  <c r="J103" i="29"/>
  <c r="J167" i="29"/>
  <c r="J105" i="30"/>
  <c r="BK147" i="31"/>
  <c r="J180" i="32"/>
  <c r="BK159" i="32"/>
  <c r="J268" i="33"/>
  <c r="BK149" i="33"/>
  <c r="BK125" i="34"/>
  <c r="BK4571" i="2"/>
  <c r="BK4119" i="2"/>
  <c r="BK3805" i="2"/>
  <c r="J3482" i="2"/>
  <c r="J3330" i="2"/>
  <c r="BK3164" i="2"/>
  <c r="J2880" i="2"/>
  <c r="J2606" i="2"/>
  <c r="J2232" i="2"/>
  <c r="J2143" i="2"/>
  <c r="BK1968" i="2"/>
  <c r="J1467" i="2"/>
  <c r="J1280" i="2"/>
  <c r="BK1043" i="2"/>
  <c r="J548" i="2"/>
  <c r="BK317" i="2"/>
  <c r="J121" i="2"/>
  <c r="BK2726" i="6"/>
  <c r="BK2969" i="6"/>
  <c r="J4868" i="6"/>
  <c r="J2806" i="6"/>
  <c r="J3075" i="6"/>
  <c r="BK146" i="6"/>
  <c r="BK185" i="6"/>
  <c r="J7052" i="6"/>
  <c r="BK7039" i="6"/>
  <c r="BK7004" i="6"/>
  <c r="J6898" i="6"/>
  <c r="J6622" i="6"/>
  <c r="J6109" i="6"/>
  <c r="BK5639" i="6"/>
  <c r="J5116" i="6"/>
  <c r="J665" i="6"/>
  <c r="BK129" i="7"/>
  <c r="BK238" i="7"/>
  <c r="BK260" i="7"/>
  <c r="BK127" i="8"/>
  <c r="J143" i="9"/>
  <c r="BK156" i="9"/>
  <c r="BK115" i="11"/>
  <c r="J133" i="11"/>
  <c r="J118" i="12"/>
  <c r="J150" i="13"/>
  <c r="BK138" i="13"/>
  <c r="J138" i="13"/>
  <c r="J208" i="14"/>
  <c r="J145" i="14"/>
  <c r="BK135" i="14"/>
  <c r="BK150" i="15"/>
  <c r="BK212" i="15"/>
  <c r="BK194" i="15"/>
  <c r="J320" i="16"/>
  <c r="BK323" i="16"/>
  <c r="J176" i="16"/>
  <c r="J157" i="17"/>
  <c r="J185" i="17"/>
  <c r="BK233" i="17"/>
  <c r="J225" i="18"/>
  <c r="J259" i="18"/>
  <c r="BK202" i="19"/>
  <c r="J162" i="19"/>
  <c r="J157" i="21"/>
  <c r="J120" i="21"/>
  <c r="J146" i="22"/>
  <c r="BK422" i="23"/>
  <c r="J249" i="23"/>
  <c r="BK128" i="23"/>
  <c r="J507" i="23"/>
  <c r="BK232" i="24"/>
  <c r="BK100" i="25"/>
  <c r="J110" i="26"/>
  <c r="BK145" i="27"/>
  <c r="BK181" i="27"/>
  <c r="J137" i="28"/>
  <c r="BK115" i="28"/>
  <c r="J110" i="29"/>
  <c r="BK190" i="30"/>
  <c r="BK117" i="30"/>
  <c r="J173" i="30"/>
  <c r="BK152" i="31"/>
  <c r="J124" i="32"/>
  <c r="J169" i="33"/>
  <c r="J123" i="33"/>
  <c r="BK146" i="33"/>
  <c r="J4994" i="2"/>
  <c r="J4571" i="2"/>
  <c r="BK4130" i="2"/>
  <c r="BK3951" i="2"/>
  <c r="BK3817" i="2"/>
  <c r="BK3482" i="2"/>
  <c r="BK3358" i="2"/>
  <c r="J3122" i="2"/>
  <c r="J2953" i="2"/>
  <c r="BK2725" i="2"/>
  <c r="BK2531" i="2"/>
  <c r="J2409" i="2"/>
  <c r="J2198" i="2"/>
  <c r="BK2094" i="2"/>
  <c r="BK1916" i="2"/>
  <c r="BK1413" i="2"/>
  <c r="J1155" i="2"/>
  <c r="BK1018" i="2"/>
  <c r="BK775" i="2"/>
  <c r="BK553" i="2"/>
  <c r="J317" i="2"/>
  <c r="J157" i="2"/>
  <c r="BK711" i="3"/>
  <c r="J530" i="3"/>
  <c r="BK358" i="3"/>
  <c r="BK241" i="3"/>
  <c r="BK621" i="3"/>
  <c r="J352" i="3"/>
  <c r="BK185" i="3"/>
  <c r="J564" i="3"/>
  <c r="J340" i="3"/>
  <c r="J194" i="3"/>
  <c r="J515" i="3"/>
  <c r="BK308" i="3"/>
  <c r="BK700" i="3"/>
  <c r="BK576" i="3"/>
  <c r="J311" i="3"/>
  <c r="J705" i="3"/>
  <c r="J594" i="3"/>
  <c r="BK387" i="3"/>
  <c r="BK158" i="3"/>
  <c r="BK585" i="3"/>
  <c r="BK327" i="3"/>
  <c r="BK703" i="3"/>
  <c r="J497" i="3"/>
  <c r="J299" i="3"/>
  <c r="J459" i="4"/>
  <c r="J239" i="4"/>
  <c r="J413" i="4"/>
  <c r="J179" i="4"/>
  <c r="BK473" i="4"/>
  <c r="BK235" i="4"/>
  <c r="J608" i="4"/>
  <c r="J388" i="4"/>
  <c r="BK402" i="4"/>
  <c r="J630" i="4"/>
  <c r="BK447" i="4"/>
  <c r="J110" i="4"/>
  <c r="J435" i="4"/>
  <c r="J201" i="4"/>
  <c r="BK551" i="4"/>
  <c r="J399" i="4"/>
  <c r="J739" i="5"/>
  <c r="BK573" i="5"/>
  <c r="J318" i="5"/>
  <c r="J761" i="5"/>
  <c r="J526" i="5"/>
  <c r="BK324" i="5"/>
  <c r="BK714" i="5"/>
  <c r="J752" i="5"/>
  <c r="J377" i="5"/>
  <c r="BK531" i="5"/>
  <c r="BK354" i="5"/>
  <c r="J734" i="5"/>
  <c r="BK580" i="5"/>
  <c r="J336" i="5"/>
  <c r="J144" i="5"/>
  <c r="J657" i="5"/>
  <c r="BK309" i="5"/>
  <c r="J508" i="5"/>
  <c r="J225" i="5"/>
  <c r="BK2785" i="6"/>
  <c r="J2832" i="6"/>
  <c r="BK4510" i="6"/>
  <c r="BK2826" i="6"/>
  <c r="BK665" i="6"/>
  <c r="J2924" i="6"/>
  <c r="BK4236" i="6"/>
  <c r="J4835" i="6"/>
  <c r="J7101" i="6"/>
  <c r="BK7011" i="6"/>
  <c r="BK6896" i="6"/>
  <c r="BK6526" i="6"/>
  <c r="BK6042" i="6"/>
  <c r="BK5492" i="6"/>
  <c r="J2936" i="6"/>
  <c r="BK197" i="7"/>
  <c r="BK189" i="7"/>
  <c r="J99" i="7"/>
  <c r="J258" i="7"/>
  <c r="J127" i="8"/>
  <c r="J123" i="9"/>
  <c r="J180" i="9"/>
  <c r="J105" i="10"/>
  <c r="BK120" i="12"/>
  <c r="BK182" i="13"/>
  <c r="BK204" i="13"/>
  <c r="BK154" i="13"/>
  <c r="BK210" i="13"/>
  <c r="J151" i="14"/>
  <c r="J109" i="14"/>
  <c r="J186" i="15"/>
  <c r="BK220" i="15"/>
  <c r="J216" i="15"/>
  <c r="J113" i="15"/>
  <c r="BK159" i="16"/>
  <c r="J306" i="16"/>
  <c r="BK139" i="17"/>
  <c r="BK161" i="17"/>
  <c r="J214" i="17"/>
  <c r="J141" i="18"/>
  <c r="BK127" i="18"/>
  <c r="J106" i="18"/>
  <c r="J186" i="19"/>
  <c r="BK115" i="19"/>
  <c r="J164" i="21"/>
  <c r="BK150" i="21"/>
  <c r="J270" i="22"/>
  <c r="J214" i="23"/>
  <c r="BK229" i="23"/>
  <c r="BK224" i="23"/>
  <c r="J266" i="23"/>
  <c r="J418" i="23"/>
  <c r="BK126" i="24"/>
  <c r="J108" i="24"/>
  <c r="J123" i="25"/>
  <c r="J137" i="27"/>
  <c r="BK139" i="27"/>
  <c r="J143" i="28"/>
  <c r="J159" i="29"/>
  <c r="BK188" i="30"/>
  <c r="BK108" i="30"/>
  <c r="J202" i="31"/>
  <c r="BK180" i="31"/>
  <c r="BK102" i="32"/>
  <c r="J103" i="34"/>
  <c r="J449" i="6"/>
  <c r="BK2939" i="6"/>
  <c r="J490" i="6"/>
  <c r="J631" i="6"/>
  <c r="BK7109" i="6"/>
  <c r="J7085" i="6"/>
  <c r="BK7009" i="6"/>
  <c r="J6926" i="6"/>
  <c r="J6891" i="6"/>
  <c r="BK6700" i="6"/>
  <c r="J6526" i="6"/>
  <c r="J6386" i="6"/>
  <c r="J6152" i="6"/>
  <c r="BK5983" i="6"/>
  <c r="BK5536" i="6"/>
  <c r="BK5248" i="6"/>
  <c r="BK5120" i="6"/>
  <c r="BK2903" i="6"/>
  <c r="J250" i="7"/>
  <c r="J153" i="7"/>
  <c r="J125" i="7"/>
  <c r="J109" i="7"/>
  <c r="BK111" i="7"/>
  <c r="J149" i="7"/>
  <c r="J171" i="7"/>
  <c r="J117" i="8"/>
  <c r="J129" i="9"/>
  <c r="J172" i="9"/>
  <c r="J95" i="11"/>
  <c r="BK103" i="11"/>
  <c r="J172" i="13"/>
  <c r="J190" i="14"/>
  <c r="J196" i="14"/>
  <c r="J194" i="15"/>
  <c r="BK164" i="15"/>
  <c r="BK204" i="15"/>
  <c r="BK103" i="15"/>
  <c r="BK243" i="16"/>
  <c r="BK149" i="16"/>
  <c r="J196" i="17"/>
  <c r="BK260" i="17"/>
  <c r="J233" i="18"/>
  <c r="BK236" i="18"/>
  <c r="J262" i="18"/>
  <c r="J206" i="19"/>
  <c r="J192" i="21"/>
  <c r="BK478" i="22"/>
  <c r="J479" i="23"/>
  <c r="BK360" i="23"/>
  <c r="BK456" i="23"/>
  <c r="BK98" i="25"/>
  <c r="J116" i="26"/>
  <c r="BK114" i="27"/>
  <c r="J145" i="27"/>
  <c r="J155" i="29"/>
  <c r="BK156" i="30"/>
  <c r="BK159" i="30"/>
  <c r="BK107" i="31"/>
  <c r="J188" i="32"/>
  <c r="J239" i="33"/>
  <c r="J99" i="33"/>
  <c r="BK88" i="35"/>
  <c r="BK4073" i="2"/>
  <c r="J3881" i="2"/>
  <c r="J3527" i="2"/>
  <c r="BK3301" i="2"/>
  <c r="BK3019" i="2"/>
  <c r="J2865" i="2"/>
  <c r="BK2507" i="2"/>
  <c r="BK2294" i="2"/>
  <c r="BK2189" i="2"/>
  <c r="BK1961" i="2"/>
  <c r="BK1324" i="2"/>
  <c r="J1024" i="2"/>
  <c r="BK582" i="2"/>
  <c r="BK312" i="2"/>
  <c r="J145" i="2"/>
  <c r="BK487" i="3"/>
  <c r="J258" i="3"/>
  <c r="BK624" i="3"/>
  <c r="J146" i="3"/>
  <c r="J537" i="3"/>
  <c r="J327" i="3"/>
  <c r="BK666" i="3"/>
  <c r="J458" i="3"/>
  <c r="BK718" i="3"/>
  <c r="BK465" i="3"/>
  <c r="BK258" i="3"/>
  <c r="J718" i="3"/>
  <c r="BK530" i="3"/>
  <c r="J333" i="3"/>
  <c r="BK533" i="3"/>
  <c r="J170" i="3"/>
  <c r="BK683" i="3"/>
  <c r="J384" i="3"/>
  <c r="BK229" i="3"/>
  <c r="J420" i="4"/>
  <c r="BK639" i="4"/>
  <c r="BK209" i="4"/>
  <c r="J455" i="4"/>
  <c r="BK141" i="4"/>
  <c r="BK455" i="4"/>
  <c r="BK519" i="4"/>
  <c r="BK627" i="4"/>
  <c r="BK243" i="4"/>
  <c r="BK424" i="4"/>
  <c r="J139" i="4"/>
  <c r="J392" i="4"/>
  <c r="J664" i="5"/>
  <c r="BK384" i="5"/>
  <c r="J680" i="5"/>
  <c r="BK206" i="5"/>
  <c r="BK693" i="5"/>
  <c r="BK687" i="5"/>
  <c r="BK357" i="5"/>
  <c r="J573" i="5"/>
  <c r="J190" i="5"/>
  <c r="J521" i="5"/>
  <c r="BK180" i="5"/>
  <c r="BK674" i="5"/>
  <c r="J315" i="5"/>
  <c r="BK381" i="5"/>
  <c r="BK667" i="6"/>
  <c r="BK4507" i="6"/>
  <c r="J2930" i="6"/>
  <c r="J2262" i="6"/>
  <c r="BK4813" i="6"/>
  <c r="BK7085" i="6"/>
  <c r="BK6705" i="6"/>
  <c r="J6102" i="6"/>
  <c r="J5246" i="6"/>
  <c r="J111" i="7"/>
  <c r="BK258" i="7"/>
  <c r="J177" i="7"/>
  <c r="BK107" i="8"/>
  <c r="J156" i="9"/>
  <c r="BK129" i="11"/>
  <c r="J122" i="12"/>
  <c r="BK124" i="13"/>
  <c r="J210" i="13"/>
  <c r="BK139" i="14"/>
  <c r="BK194" i="14"/>
  <c r="BK198" i="15"/>
  <c r="BK162" i="15"/>
  <c r="J111" i="15"/>
  <c r="J312" i="16"/>
  <c r="J228" i="16"/>
  <c r="BK263" i="17"/>
  <c r="J277" i="17"/>
  <c r="J211" i="18"/>
  <c r="J187" i="18"/>
  <c r="J193" i="19"/>
  <c r="BK147" i="19"/>
  <c r="BK136" i="21"/>
  <c r="BK434" i="22"/>
  <c r="BK334" i="22"/>
  <c r="J245" i="22"/>
  <c r="J472" i="22"/>
  <c r="J221" i="22"/>
  <c r="BK276" i="22"/>
  <c r="BK431" i="22"/>
  <c r="BK340" i="22"/>
  <c r="BK262" i="22"/>
  <c r="BK474" i="23"/>
  <c r="J364" i="23"/>
  <c r="BK219" i="23"/>
  <c r="BK175" i="23"/>
  <c r="J98" i="23"/>
  <c r="BK377" i="23"/>
  <c r="BK108" i="24"/>
  <c r="J110" i="25"/>
  <c r="J96" i="27"/>
  <c r="J134" i="28"/>
  <c r="BK146" i="29"/>
  <c r="J170" i="30"/>
  <c r="BK213" i="30"/>
  <c r="J174" i="31"/>
  <c r="BK166" i="32"/>
  <c r="J162" i="33"/>
  <c r="BK231" i="33"/>
  <c r="J92" i="35"/>
  <c r="BK4489" i="2"/>
  <c r="J4073" i="2"/>
  <c r="J3841" i="2"/>
  <c r="J3417" i="2"/>
  <c r="J3210" i="2"/>
  <c r="J2903" i="2"/>
  <c r="J2584" i="2"/>
  <c r="BK2267" i="2"/>
  <c r="BK2162" i="2"/>
  <c r="J1939" i="2"/>
  <c r="J1298" i="2"/>
  <c r="J1015" i="2"/>
  <c r="BK563" i="2"/>
  <c r="J284" i="2"/>
  <c r="BK149" i="5"/>
  <c r="J4833" i="6"/>
  <c r="BK297" i="6"/>
  <c r="J663" i="6"/>
  <c r="BK4752" i="6"/>
  <c r="BK2867" i="6"/>
  <c r="J2796" i="6"/>
  <c r="J7089" i="6"/>
  <c r="J6996" i="6"/>
  <c r="BK6781" i="6"/>
  <c r="J6046" i="6"/>
  <c r="BK5499" i="6"/>
  <c r="BK2990" i="6"/>
  <c r="J155" i="7"/>
  <c r="BK115" i="7"/>
  <c r="J238" i="7"/>
  <c r="J115" i="8"/>
  <c r="J115" i="9"/>
  <c r="J133" i="9"/>
  <c r="BK113" i="11"/>
  <c r="BK111" i="12"/>
  <c r="J214" i="13"/>
  <c r="BK128" i="13"/>
  <c r="J134" i="13"/>
  <c r="BK121" i="14"/>
  <c r="BK167" i="14"/>
  <c r="J123" i="15"/>
  <c r="J198" i="15"/>
  <c r="BK93" i="15"/>
  <c r="J120" i="16"/>
  <c r="J177" i="17"/>
  <c r="J123" i="17"/>
  <c r="BK183" i="18"/>
  <c r="J245" i="18"/>
  <c r="BK170" i="19"/>
  <c r="BK127" i="19"/>
  <c r="J104" i="21"/>
  <c r="J413" i="22"/>
  <c r="BK436" i="23"/>
  <c r="J460" i="23"/>
  <c r="BK278" i="23"/>
  <c r="J110" i="23"/>
  <c r="BK93" i="24"/>
  <c r="J102" i="25"/>
  <c r="J116" i="27"/>
  <c r="BK169" i="27"/>
  <c r="BK143" i="29"/>
  <c r="BK143" i="30"/>
  <c r="BK96" i="30"/>
  <c r="BK124" i="31"/>
  <c r="BK129" i="32"/>
  <c r="J214" i="32"/>
  <c r="BK177" i="33"/>
  <c r="BK192" i="33"/>
  <c r="J103" i="35"/>
  <c r="BK4620" i="2"/>
  <c r="J4218" i="2"/>
  <c r="BK4042" i="2"/>
  <c r="J3845" i="2"/>
  <c r="J3532" i="2"/>
  <c r="J3315" i="2"/>
  <c r="J3091" i="2"/>
  <c r="BK2966" i="2"/>
  <c r="BK2737" i="2"/>
  <c r="BK2563" i="2"/>
  <c r="BK2259" i="2"/>
  <c r="J2140" i="2"/>
  <c r="J1858" i="2"/>
  <c r="BK1082" i="2"/>
  <c r="J763" i="2"/>
  <c r="J325" i="2"/>
  <c r="J218" i="2"/>
  <c r="J597" i="3"/>
  <c r="J396" i="3"/>
  <c r="BK255" i="3"/>
  <c r="J491" i="3"/>
  <c r="J235" i="3"/>
  <c r="BK579" i="3"/>
  <c r="J356" i="3"/>
  <c r="J624" i="3"/>
  <c r="BK381" i="3"/>
  <c r="BK696" i="3"/>
  <c r="BK458" i="3"/>
  <c r="J720" i="3"/>
  <c r="BK503" i="3"/>
  <c r="BK292" i="3"/>
  <c r="BK131" i="3"/>
  <c r="BK497" i="3"/>
  <c r="J142" i="3"/>
  <c r="BK549" i="3"/>
  <c r="BK338" i="3"/>
  <c r="J522" i="4"/>
  <c r="BK495" i="4"/>
  <c r="BK283" i="4"/>
  <c r="J510" i="4"/>
  <c r="BK246" i="4"/>
  <c r="BK406" i="4"/>
  <c r="J563" i="4"/>
  <c r="BK249" i="4"/>
  <c r="J369" i="4"/>
  <c r="BK443" i="4"/>
  <c r="J632" i="5"/>
  <c r="BK377" i="5"/>
  <c r="J690" i="5"/>
  <c r="J370" i="5"/>
  <c r="BK699" i="5"/>
  <c r="BK233" i="5"/>
  <c r="J435" i="5"/>
  <c r="J717" i="5"/>
  <c r="BK438" i="5"/>
  <c r="J206" i="5"/>
  <c r="J696" i="5"/>
  <c r="J160" i="5"/>
  <c r="BK288" i="5"/>
  <c r="J4515" i="6"/>
  <c r="J5108" i="6"/>
  <c r="BK158" i="6"/>
  <c r="J172" i="6"/>
  <c r="J4829" i="6"/>
  <c r="J7083" i="6"/>
  <c r="J6632" i="6"/>
  <c r="BK6157" i="6"/>
  <c r="J5771" i="6"/>
  <c r="BK2942" i="6"/>
  <c r="BK246" i="7"/>
  <c r="BK205" i="7"/>
  <c r="J144" i="8"/>
  <c r="J160" i="9"/>
  <c r="BK178" i="9"/>
  <c r="J111" i="11"/>
  <c r="J125" i="11"/>
  <c r="BK140" i="13"/>
  <c r="BK160" i="13"/>
  <c r="BK198" i="14"/>
  <c r="BK145" i="14"/>
  <c r="J150" i="15"/>
  <c r="BK196" i="15"/>
  <c r="BK127" i="15"/>
  <c r="J168" i="16"/>
  <c r="BK202" i="17"/>
  <c r="BK173" i="17"/>
  <c r="BK144" i="18"/>
  <c r="J288" i="18"/>
  <c r="BK156" i="18"/>
  <c r="J150" i="19"/>
  <c r="J116" i="20"/>
  <c r="BK143" i="21"/>
  <c r="BK395" i="22"/>
  <c r="BK440" i="23"/>
  <c r="BK350" i="23"/>
  <c r="BK104" i="25"/>
  <c r="BK161" i="27"/>
  <c r="J183" i="27"/>
  <c r="BK116" i="27"/>
  <c r="J109" i="28"/>
  <c r="BK154" i="30"/>
  <c r="BK140" i="30"/>
  <c r="J137" i="31"/>
  <c r="J166" i="32"/>
  <c r="J159" i="32"/>
  <c r="J242" i="33"/>
  <c r="J225" i="33"/>
  <c r="BK115" i="35"/>
  <c r="J4821" i="2"/>
  <c r="BK4213" i="2"/>
  <c r="BK4015" i="2"/>
  <c r="BK3772" i="2"/>
  <c r="J3422" i="2"/>
  <c r="BK3248" i="2"/>
  <c r="J3027" i="2"/>
  <c r="BK2953" i="2"/>
  <c r="J2661" i="2"/>
  <c r="BK2474" i="2"/>
  <c r="BK2173" i="2"/>
  <c r="BK1895" i="2"/>
  <c r="J1346" i="2"/>
  <c r="BK1100" i="2"/>
  <c r="J888" i="2"/>
  <c r="J558" i="2"/>
  <c r="BK297" i="2"/>
  <c r="J249" i="5"/>
  <c r="BK4816" i="6"/>
  <c r="J4816" i="6"/>
  <c r="BK937" i="6"/>
  <c r="J1022" i="6"/>
  <c r="J99" i="6"/>
  <c r="J4252" i="6"/>
  <c r="J7107" i="6"/>
  <c r="J6964" i="6"/>
  <c r="BK6632" i="6"/>
  <c r="BK6102" i="6"/>
  <c r="BK5431" i="6"/>
  <c r="BK3049" i="6"/>
  <c r="J123" i="7"/>
  <c r="J197" i="7"/>
  <c r="BK216" i="7"/>
  <c r="J140" i="8"/>
  <c r="BK115" i="9"/>
  <c r="J108" i="10"/>
  <c r="BK133" i="11"/>
  <c r="J232" i="13"/>
  <c r="BK117" i="13"/>
  <c r="BK208" i="14"/>
  <c r="J192" i="14"/>
  <c r="J152" i="15"/>
  <c r="BK210" i="15"/>
  <c r="J285" i="16"/>
  <c r="J212" i="16"/>
  <c r="BK250" i="17"/>
  <c r="BK196" i="17"/>
  <c r="BK298" i="18"/>
  <c r="J123" i="18"/>
  <c r="BK216" i="19"/>
  <c r="BK229" i="19"/>
  <c r="J132" i="21"/>
  <c r="J258" i="22"/>
  <c r="BK283" i="23"/>
  <c r="J390" i="23"/>
  <c r="BK119" i="23"/>
  <c r="BK158" i="24"/>
  <c r="J108" i="25"/>
  <c r="J106" i="27"/>
  <c r="BK98" i="27"/>
  <c r="BK148" i="28"/>
  <c r="BK152" i="29"/>
  <c r="BK146" i="30"/>
  <c r="J198" i="30"/>
  <c r="BK94" i="31"/>
  <c r="BK124" i="32"/>
  <c r="J235" i="33"/>
  <c r="BK138" i="33"/>
  <c r="J120" i="34"/>
  <c r="BK4804" i="2"/>
  <c r="J4542" i="2"/>
  <c r="J4042" i="2"/>
  <c r="J3809" i="2"/>
  <c r="J3446" i="2"/>
  <c r="J3218" i="2"/>
  <c r="J2999" i="2"/>
  <c r="J2837" i="2"/>
  <c r="BK2652" i="2"/>
  <c r="BK2421" i="2"/>
  <c r="BK2222" i="2"/>
  <c r="BK2027" i="2"/>
  <c r="BK1868" i="2"/>
  <c r="BK1350" i="2"/>
  <c r="BK1143" i="2"/>
  <c r="BK1015" i="2"/>
  <c r="J582" i="2"/>
  <c r="BK320" i="2"/>
  <c r="BK121" i="2"/>
  <c r="J2826" i="6"/>
  <c r="BK3039" i="6"/>
  <c r="J4209" i="6"/>
  <c r="J4510" i="6"/>
  <c r="J978" i="6"/>
  <c r="BK2838" i="6"/>
  <c r="BK397" i="6"/>
  <c r="BK305" i="6"/>
  <c r="J7039" i="6"/>
  <c r="J6984" i="6"/>
  <c r="J6705" i="6"/>
  <c r="BK6176" i="6"/>
  <c r="BK5740" i="6"/>
  <c r="J4178" i="6"/>
  <c r="J628" i="6"/>
  <c r="BK101" i="7"/>
  <c r="J165" i="7"/>
  <c r="BK157" i="7"/>
  <c r="J138" i="8"/>
  <c r="BK162" i="9"/>
  <c r="BK133" i="9"/>
  <c r="BK101" i="11"/>
  <c r="J99" i="12"/>
  <c r="J224" i="13"/>
  <c r="J113" i="13"/>
  <c r="J186" i="13"/>
  <c r="BK151" i="14"/>
  <c r="J155" i="14"/>
  <c r="J93" i="14"/>
  <c r="J115" i="15"/>
  <c r="J99" i="15"/>
  <c r="BK139" i="15"/>
  <c r="J112" i="16"/>
  <c r="BK172" i="16"/>
  <c r="J225" i="16"/>
  <c r="J145" i="17"/>
  <c r="BK148" i="17"/>
  <c r="J161" i="17"/>
  <c r="BK270" i="18"/>
  <c r="J174" i="18"/>
  <c r="BK162" i="19"/>
  <c r="J158" i="19"/>
  <c r="J123" i="21"/>
  <c r="BK354" i="22"/>
  <c r="BK328" i="22"/>
  <c r="BK165" i="23"/>
  <c r="BK185" i="23"/>
  <c r="BK123" i="23"/>
  <c r="J131" i="24"/>
  <c r="J98" i="24"/>
  <c r="BK112" i="25"/>
  <c r="BK94" i="27"/>
  <c r="J193" i="27"/>
  <c r="J128" i="28"/>
  <c r="J122" i="29"/>
  <c r="J128" i="30"/>
  <c r="BK208" i="30"/>
  <c r="BK185" i="31"/>
  <c r="J198" i="31"/>
  <c r="J192" i="33"/>
  <c r="J231" i="33"/>
  <c r="J282" i="33"/>
  <c r="J107" i="34"/>
  <c r="BK4838" i="2"/>
  <c r="J4497" i="2"/>
  <c r="BK4070" i="2"/>
  <c r="BK3889" i="2"/>
  <c r="BK3792" i="2"/>
  <c r="BK3455" i="2"/>
  <c r="J3362" i="2"/>
  <c r="BK3091" i="2"/>
  <c r="BK2999" i="2"/>
  <c r="J2792" i="2"/>
  <c r="J2563" i="2"/>
  <c r="J2387" i="2"/>
  <c r="J2183" i="2"/>
  <c r="J1916" i="2"/>
  <c r="J1382" i="2"/>
  <c r="BK1155" i="2"/>
  <c r="BK955" i="2"/>
  <c r="BK645" i="2"/>
  <c r="J403" i="2"/>
  <c r="BK167" i="2"/>
  <c r="J2903" i="6"/>
  <c r="J2785" i="6"/>
  <c r="BK3096" i="6"/>
  <c r="J4825" i="6"/>
  <c r="J633" i="6"/>
  <c r="J687" i="6"/>
  <c r="J7091" i="6"/>
  <c r="BK7041" i="6"/>
  <c r="BK7015" i="6"/>
  <c r="BK6904" i="6"/>
  <c r="J6781" i="6"/>
  <c r="BK6510" i="6"/>
  <c r="BK5985" i="6"/>
  <c r="J5525" i="6"/>
  <c r="BK4749" i="6"/>
  <c r="J115" i="6"/>
  <c r="J199" i="7"/>
  <c r="BK103" i="7"/>
  <c r="BK256" i="7"/>
  <c r="J113" i="8"/>
  <c r="J107" i="8"/>
  <c r="J101" i="9"/>
  <c r="J111" i="9"/>
  <c r="J99" i="10"/>
  <c r="BK156" i="11"/>
  <c r="BK95" i="12"/>
  <c r="J220" i="13"/>
  <c r="BK178" i="13"/>
  <c r="BK170" i="13"/>
  <c r="BK184" i="14"/>
  <c r="BK89" i="14"/>
  <c r="J131" i="14"/>
  <c r="BK111" i="15"/>
  <c r="J103" i="15"/>
  <c r="J89" i="15"/>
  <c r="J323" i="16"/>
  <c r="J279" i="16"/>
  <c r="J259" i="16"/>
  <c r="BK236" i="17"/>
  <c r="BK211" i="17"/>
  <c r="BK281" i="17"/>
  <c r="BK239" i="18"/>
  <c r="BK147" i="18"/>
  <c r="J165" i="18"/>
  <c r="BK174" i="19"/>
  <c r="BK199" i="19"/>
  <c r="BK121" i="20"/>
  <c r="J113" i="21"/>
  <c r="BK313" i="22"/>
  <c r="J474" i="23"/>
  <c r="J201" i="23"/>
  <c r="BK322" i="23"/>
  <c r="BK402" i="23"/>
  <c r="J155" i="23"/>
  <c r="BK88" i="24"/>
  <c r="J106" i="25"/>
  <c r="BK99" i="26"/>
  <c r="J122" i="27"/>
  <c r="J149" i="27"/>
  <c r="BK145" i="28"/>
  <c r="BK138" i="29"/>
  <c r="BK99" i="30"/>
  <c r="J196" i="30"/>
  <c r="J164" i="31"/>
  <c r="J94" i="31"/>
  <c r="J174" i="32"/>
  <c r="BK262" i="33"/>
  <c r="J274" i="33"/>
  <c r="BK274" i="33"/>
  <c r="J291" i="33"/>
  <c r="J88" i="35"/>
  <c r="J4786" i="2"/>
  <c r="BK4507" i="2"/>
  <c r="BK4193" i="2"/>
  <c r="J4021" i="2"/>
  <c r="J3865" i="2"/>
  <c r="BK3539" i="2"/>
  <c r="BK3422" i="2"/>
  <c r="BK3244" i="2"/>
  <c r="BK3027" i="2"/>
  <c r="J2911" i="2"/>
  <c r="BK2741" i="2"/>
  <c r="BK2584" i="2"/>
  <c r="BK2363" i="2"/>
  <c r="BK2227" i="2"/>
  <c r="BK2150" i="2"/>
  <c r="J1968" i="2"/>
  <c r="BK1472" i="2"/>
  <c r="J1224" i="2"/>
  <c r="J1059" i="2"/>
  <c r="BK821" i="2"/>
  <c r="BK406" i="2"/>
  <c r="J258" i="2"/>
  <c r="AS72" i="1"/>
  <c r="J192" i="3"/>
  <c r="BK537" i="3"/>
  <c r="BK333" i="3"/>
  <c r="J119" i="3"/>
  <c r="BK582" i="3"/>
  <c r="J434" i="3"/>
  <c r="BK208" i="3"/>
  <c r="BK558" i="3"/>
  <c r="BK364" i="3"/>
  <c r="BK686" i="3"/>
  <c r="J454" i="3"/>
  <c r="BK215" i="3"/>
  <c r="BK609" i="3"/>
  <c r="BK468" i="3"/>
  <c r="J266" i="3"/>
  <c r="BK618" i="3"/>
  <c r="J416" i="3"/>
  <c r="BK174" i="3"/>
  <c r="J603" i="3"/>
  <c r="J474" i="3"/>
  <c r="BK266" i="3"/>
  <c r="BK608" i="4"/>
  <c r="J286" i="4"/>
  <c r="BK504" i="4"/>
  <c r="BK271" i="4"/>
  <c r="J591" i="4"/>
  <c r="J261" i="4"/>
  <c r="BK539" i="4"/>
  <c r="BK561" i="4"/>
  <c r="BK280" i="4"/>
  <c r="J561" i="4"/>
  <c r="BK373" i="4"/>
  <c r="BK182" i="4"/>
  <c r="J280" i="4"/>
  <c r="BK101" i="4"/>
  <c r="BK420" i="4"/>
  <c r="J118" i="4"/>
  <c r="BK608" i="5"/>
  <c r="J390" i="5"/>
  <c r="BK818" i="5"/>
  <c r="J602" i="5"/>
  <c r="J269" i="5"/>
  <c r="BK747" i="5"/>
  <c r="BK567" i="5"/>
  <c r="BK657" i="5"/>
  <c r="BK198" i="5"/>
  <c r="BK654" i="5"/>
  <c r="J101" i="5"/>
  <c r="J670" i="5"/>
  <c r="J363" i="5"/>
  <c r="BK211" i="5"/>
  <c r="BK744" i="5"/>
  <c r="BK560" i="5"/>
  <c r="J342" i="5"/>
  <c r="J171" i="5"/>
  <c r="BK387" i="5"/>
  <c r="BK3075" i="6"/>
  <c r="BK4825" i="6"/>
  <c r="J3049" i="6"/>
  <c r="J4180" i="6"/>
  <c r="BK4755" i="6"/>
  <c r="J130" i="6"/>
  <c r="BK449" i="6"/>
  <c r="BK2259" i="6"/>
  <c r="J7080" i="6"/>
  <c r="BK6962" i="6"/>
  <c r="BK6662" i="6"/>
  <c r="BK6216" i="6"/>
  <c r="BK5788" i="6"/>
  <c r="J5248" i="6"/>
  <c r="BK2999" i="6"/>
  <c r="BK170" i="6"/>
  <c r="BK242" i="7"/>
  <c r="BK209" i="7"/>
  <c r="BK107" i="7"/>
  <c r="BK173" i="7"/>
  <c r="J142" i="8"/>
  <c r="J95" i="9"/>
  <c r="J148" i="9"/>
  <c r="J156" i="11"/>
  <c r="J144" i="11"/>
  <c r="BK124" i="12"/>
  <c r="BK226" i="13"/>
  <c r="BK165" i="13"/>
  <c r="J101" i="13"/>
  <c r="J156" i="13"/>
  <c r="BK113" i="14"/>
  <c r="J125" i="14"/>
  <c r="J161" i="14"/>
  <c r="BK148" i="15"/>
  <c r="J178" i="15"/>
  <c r="BK125" i="15"/>
  <c r="BK265" i="16"/>
  <c r="J282" i="16"/>
  <c r="BK200" i="16"/>
  <c r="BK244" i="17"/>
  <c r="BK214" i="17"/>
  <c r="BK286" i="18"/>
  <c r="BK215" i="18"/>
  <c r="BK225" i="18"/>
  <c r="J248" i="18"/>
  <c r="J136" i="19"/>
  <c r="J126" i="20"/>
  <c r="BK195" i="21"/>
  <c r="J136" i="22"/>
  <c r="BK114" i="22"/>
  <c r="BK102" i="23"/>
  <c r="J305" i="23"/>
  <c r="BK469" i="23"/>
  <c r="BK464" i="23"/>
  <c r="BK98" i="23"/>
  <c r="J137" i="24"/>
  <c r="BK114" i="25"/>
  <c r="J112" i="26"/>
  <c r="BK129" i="27"/>
  <c r="J100" i="27"/>
  <c r="J187" i="27"/>
  <c r="J94" i="28"/>
  <c r="J171" i="29"/>
  <c r="BK110" i="29"/>
  <c r="J208" i="30"/>
  <c r="J192" i="30"/>
  <c r="J177" i="31"/>
  <c r="J135" i="31"/>
  <c r="J34" i="32"/>
  <c r="BK228" i="7"/>
  <c r="BK220" i="7"/>
  <c r="J125" i="8"/>
  <c r="J131" i="8"/>
  <c r="BK131" i="8"/>
  <c r="BK174" i="9"/>
  <c r="BK152" i="9"/>
  <c r="BK101" i="10"/>
  <c r="BK152" i="11"/>
  <c r="J107" i="12"/>
  <c r="J204" i="14"/>
  <c r="J91" i="14"/>
  <c r="J188" i="14"/>
  <c r="J162" i="15"/>
  <c r="J135" i="15"/>
  <c r="BK152" i="15"/>
  <c r="BK274" i="16"/>
  <c r="J301" i="16"/>
  <c r="J236" i="17"/>
  <c r="BK193" i="17"/>
  <c r="J115" i="18"/>
  <c r="J132" i="18"/>
  <c r="J145" i="19"/>
  <c r="BK112" i="20"/>
  <c r="BK160" i="21"/>
  <c r="BK355" i="23"/>
  <c r="J143" i="23"/>
  <c r="BK192" i="24"/>
  <c r="BK123" i="25"/>
  <c r="J173" i="27"/>
  <c r="J92" i="27"/>
  <c r="BK106" i="28"/>
  <c r="BK122" i="29"/>
  <c r="J178" i="30"/>
  <c r="BK182" i="31"/>
  <c r="BK214" i="32"/>
  <c r="BK119" i="33"/>
  <c r="J181" i="33"/>
  <c r="J115" i="35"/>
  <c r="BK4644" i="2"/>
  <c r="J4171" i="2"/>
  <c r="J3962" i="2"/>
  <c r="J3450" i="2"/>
  <c r="J3238" i="2"/>
  <c r="J2994" i="2"/>
  <c r="J2645" i="2"/>
  <c r="J2443" i="2"/>
  <c r="J2227" i="2"/>
  <c r="J2014" i="2"/>
  <c r="J1472" i="2"/>
  <c r="J1285" i="2"/>
  <c r="BK986" i="2"/>
  <c r="BK656" i="2"/>
  <c r="J398" i="2"/>
  <c r="BK223" i="2"/>
  <c r="BK615" i="3"/>
  <c r="BK393" i="3"/>
  <c r="BK166" i="3"/>
  <c r="BK474" i="3"/>
  <c r="J314" i="3"/>
  <c r="J703" i="3"/>
  <c r="J419" i="3"/>
  <c r="BK199" i="3"/>
  <c r="J609" i="3"/>
  <c r="BK370" i="3"/>
  <c r="BK570" i="3"/>
  <c r="BK314" i="3"/>
  <c r="BK646" i="3"/>
  <c r="J489" i="3"/>
  <c r="BK305" i="3"/>
  <c r="J570" i="3"/>
  <c r="J253" i="3"/>
  <c r="J585" i="3"/>
  <c r="BK343" i="3"/>
  <c r="J495" i="4"/>
  <c r="BK226" i="4"/>
  <c r="BK286" i="4"/>
  <c r="J600" i="4"/>
  <c r="BK205" i="4"/>
  <c r="BK384" i="4"/>
  <c r="J529" i="4"/>
  <c r="J255" i="4"/>
  <c r="J501" i="4"/>
  <c r="J252" i="4"/>
  <c r="J519" i="4"/>
  <c r="J197" i="4"/>
  <c r="J223" i="4"/>
  <c r="BK626" i="5"/>
  <c r="J348" i="5"/>
  <c r="J782" i="5"/>
  <c r="J516" i="5"/>
  <c r="J106" i="5"/>
  <c r="J536" i="5"/>
  <c r="J482" i="5"/>
  <c r="BK696" i="5"/>
  <c r="BK312" i="5"/>
  <c r="J728" i="5"/>
  <c r="BK217" i="5"/>
  <c r="BK614" i="5"/>
  <c r="J273" i="5"/>
  <c r="BK482" i="5"/>
  <c r="J168" i="5"/>
  <c r="BK4864" i="6"/>
  <c r="J986" i="6"/>
  <c r="BK4833" i="6"/>
  <c r="BK3036" i="6"/>
  <c r="BK7114" i="6"/>
  <c r="J7025" i="6"/>
  <c r="BK6902" i="6"/>
  <c r="J6147" i="6"/>
  <c r="BK3089" i="6"/>
  <c r="J167" i="7"/>
  <c r="J117" i="7"/>
  <c r="BK105" i="7"/>
  <c r="J136" i="8"/>
  <c r="J164" i="9"/>
  <c r="J117" i="9"/>
  <c r="J119" i="11"/>
  <c r="BK228" i="13"/>
  <c r="J154" i="13"/>
  <c r="BK180" i="14"/>
  <c r="J133" i="14"/>
  <c r="J180" i="15"/>
  <c r="J164" i="15"/>
  <c r="BK184" i="16"/>
  <c r="BK162" i="16"/>
  <c r="J151" i="17"/>
  <c r="BK208" i="17"/>
  <c r="BK165" i="18"/>
  <c r="BK103" i="18"/>
  <c r="J103" i="19"/>
  <c r="BK94" i="21"/>
  <c r="J143" i="22"/>
  <c r="BK376" i="22"/>
  <c r="BK249" i="22"/>
  <c r="BK460" i="22"/>
  <c r="J170" i="22"/>
  <c r="J181" i="22"/>
  <c r="J376" i="22"/>
  <c r="BK322" i="22"/>
  <c r="J203" i="22"/>
  <c r="BK448" i="23"/>
  <c r="J360" i="23"/>
  <c r="BK460" i="23"/>
  <c r="J448" i="23"/>
  <c r="BK341" i="23"/>
  <c r="BK171" i="24"/>
  <c r="BK105" i="26"/>
  <c r="J177" i="27"/>
  <c r="BK94" i="28"/>
  <c r="J163" i="29"/>
  <c r="J91" i="30"/>
  <c r="J190" i="31"/>
  <c r="J198" i="32"/>
  <c r="BK192" i="32"/>
  <c r="J247" i="33"/>
  <c r="J146" i="33"/>
  <c r="J4872" i="2"/>
  <c r="BK4104" i="2"/>
  <c r="J3787" i="2"/>
  <c r="J3308" i="2"/>
  <c r="BK2974" i="2"/>
  <c r="BK2666" i="2"/>
  <c r="J2448" i="2"/>
  <c r="BK2140" i="2"/>
  <c r="J1905" i="2"/>
  <c r="BK1241" i="2"/>
  <c r="BK1059" i="2"/>
  <c r="J671" i="2"/>
  <c r="J392" i="2"/>
  <c r="J167" i="2"/>
  <c r="J2861" i="6"/>
  <c r="J2726" i="6"/>
  <c r="BK2806" i="6"/>
  <c r="BK692" i="6"/>
  <c r="J2996" i="6"/>
  <c r="J4549" i="6"/>
  <c r="BK7078" i="6"/>
  <c r="J6929" i="6"/>
  <c r="BK6688" i="6"/>
  <c r="J6093" i="6"/>
  <c r="J5243" i="6"/>
  <c r="BK2859" i="6"/>
  <c r="J107" i="7"/>
  <c r="J230" i="7"/>
  <c r="BK185" i="7"/>
  <c r="BK117" i="8"/>
  <c r="BK158" i="9"/>
  <c r="BK99" i="10"/>
  <c r="BK119" i="11"/>
  <c r="J192" i="13"/>
  <c r="BK186" i="13"/>
  <c r="J126" i="13"/>
  <c r="J167" i="14"/>
  <c r="BK103" i="14"/>
  <c r="BK89" i="15"/>
  <c r="J166" i="15"/>
  <c r="J208" i="16"/>
  <c r="BK252" i="16"/>
  <c r="BK116" i="16"/>
  <c r="BK223" i="17"/>
  <c r="J180" i="18"/>
  <c r="BK111" i="18"/>
  <c r="BK203" i="18"/>
  <c r="J202" i="19"/>
  <c r="J105" i="20"/>
  <c r="J167" i="21"/>
  <c r="BK221" i="22"/>
  <c r="J362" i="22"/>
  <c r="J207" i="23"/>
  <c r="BK382" i="23"/>
  <c r="J224" i="23"/>
  <c r="J220" i="24"/>
  <c r="J92" i="25"/>
  <c r="J155" i="27"/>
  <c r="BK122" i="27"/>
  <c r="BK125" i="28"/>
  <c r="J94" i="29"/>
  <c r="BK114" i="30"/>
  <c r="J144" i="31"/>
  <c r="BK118" i="31"/>
  <c r="BK249" i="33"/>
  <c r="BK133" i="33"/>
  <c r="BK103" i="34"/>
  <c r="J4707" i="2"/>
  <c r="J4193" i="2"/>
  <c r="BK3894" i="2"/>
  <c r="J3437" i="2"/>
  <c r="BK3022" i="2"/>
  <c r="BK2837" i="2"/>
  <c r="J2421" i="2"/>
  <c r="J1998" i="2"/>
  <c r="BK1395" i="2"/>
  <c r="J1109" i="2"/>
  <c r="BK840" i="2"/>
  <c r="J436" i="2"/>
  <c r="BK152" i="2"/>
  <c r="J527" i="3"/>
  <c r="J289" i="3"/>
  <c r="J639" i="3"/>
  <c r="J199" i="3"/>
  <c r="BK636" i="3"/>
  <c r="BK422" i="3"/>
  <c r="J115" i="3"/>
  <c r="BK296" i="3"/>
  <c r="J675" i="3"/>
  <c r="BK289" i="3"/>
  <c r="BK588" i="3"/>
  <c r="BK202" i="3"/>
  <c r="BK564" i="3"/>
  <c r="J181" i="3"/>
  <c r="BK428" i="3"/>
  <c r="J150" i="3"/>
  <c r="J249" i="4"/>
  <c r="BK132" i="4"/>
  <c r="J639" i="4"/>
  <c r="BK525" i="4"/>
  <c r="J620" i="4"/>
  <c r="J402" i="4"/>
  <c r="BK261" i="4"/>
  <c r="J527" i="4"/>
  <c r="J190" i="4"/>
  <c r="BK508" i="5"/>
  <c r="J139" i="5"/>
  <c r="J556" i="5"/>
  <c r="J755" i="5"/>
  <c r="J795" i="5"/>
  <c r="J425" i="5"/>
  <c r="J393" i="5"/>
  <c r="J765" i="5"/>
  <c r="BK485" i="5"/>
  <c r="BK165" i="5"/>
  <c r="BK593" i="5"/>
  <c r="BK190" i="5"/>
  <c r="BK393" i="5"/>
  <c r="BK4234" i="6"/>
  <c r="BK2963" i="6"/>
  <c r="J4182" i="6"/>
  <c r="BK2987" i="6"/>
  <c r="BK4185" i="6"/>
  <c r="J2948" i="6"/>
  <c r="J7011" i="6"/>
  <c r="J6902" i="6"/>
  <c r="BK6492" i="6"/>
  <c r="BK5525" i="6"/>
  <c r="J4234" i="6"/>
  <c r="BK147" i="7"/>
  <c r="J101" i="7"/>
  <c r="J173" i="7"/>
  <c r="BK142" i="8"/>
  <c r="J99" i="9"/>
  <c r="BK95" i="10"/>
  <c r="J137" i="11"/>
  <c r="J160" i="13"/>
  <c r="J124" i="13"/>
  <c r="BK234" i="13"/>
  <c r="J117" i="14"/>
  <c r="BK188" i="15"/>
  <c r="J182" i="15"/>
  <c r="BK91" i="15"/>
  <c r="BK153" i="16"/>
  <c r="BK228" i="16"/>
  <c r="J132" i="16"/>
  <c r="BK142" i="17"/>
  <c r="BK227" i="18"/>
  <c r="J227" i="18"/>
  <c r="J127" i="19"/>
  <c r="BK233" i="19"/>
  <c r="BK182" i="21"/>
  <c r="J395" i="22"/>
  <c r="BK406" i="23"/>
  <c r="BK493" i="23"/>
  <c r="BK106" i="25"/>
  <c r="BK103" i="26"/>
  <c r="BK195" i="27"/>
  <c r="BK103" i="28"/>
  <c r="J86" i="30"/>
  <c r="J155" i="31"/>
  <c r="BK141" i="32"/>
  <c r="BK141" i="33"/>
  <c r="J133" i="33"/>
  <c r="BK4707" i="2"/>
  <c r="J4104" i="2"/>
  <c r="J3849" i="2"/>
  <c r="BK3527" i="2"/>
  <c r="J3353" i="2"/>
  <c r="BK3201" i="2"/>
  <c r="J2974" i="2"/>
  <c r="BK2805" i="2"/>
  <c r="BK2574" i="2"/>
  <c r="BK2402" i="2"/>
  <c r="BK2213" i="2"/>
  <c r="J2079" i="2"/>
  <c r="J1729" i="2"/>
  <c r="BK1328" i="2"/>
  <c r="J1094" i="2"/>
  <c r="J821" i="2"/>
  <c r="BK431" i="2"/>
  <c r="BK157" i="2"/>
  <c r="J2865" i="6"/>
  <c r="BK3053" i="6"/>
  <c r="BK118" i="6"/>
  <c r="J2918" i="6"/>
  <c r="J2854" i="6"/>
  <c r="BK2799" i="6"/>
  <c r="BK457" i="6"/>
  <c r="BK500" i="6"/>
  <c r="J7019" i="6"/>
  <c r="J6894" i="6"/>
  <c r="J6492" i="6"/>
  <c r="J5790" i="6"/>
  <c r="J5120" i="6"/>
  <c r="J185" i="6"/>
  <c r="BK151" i="7"/>
  <c r="J133" i="7"/>
  <c r="BK95" i="8"/>
  <c r="BK97" i="9"/>
  <c r="BK103" i="9"/>
  <c r="BK144" i="11"/>
  <c r="J105" i="12"/>
  <c r="J103" i="13"/>
  <c r="BK162" i="13"/>
  <c r="J176" i="14"/>
  <c r="BK93" i="14"/>
  <c r="J180" i="14"/>
  <c r="BK178" i="15"/>
  <c r="J119" i="15"/>
  <c r="J294" i="16"/>
  <c r="J153" i="16"/>
  <c r="BK115" i="17"/>
  <c r="J220" i="17"/>
  <c r="BK230" i="18"/>
  <c r="J159" i="18"/>
  <c r="BK123" i="18"/>
  <c r="BK103" i="19"/>
  <c r="J108" i="20"/>
  <c r="J182" i="21"/>
  <c r="BK475" i="22"/>
  <c r="BK364" i="23"/>
  <c r="BK488" i="23"/>
  <c r="BK196" i="23"/>
  <c r="J116" i="24"/>
  <c r="BK132" i="25"/>
  <c r="J167" i="27"/>
  <c r="J98" i="27"/>
  <c r="BK109" i="28"/>
  <c r="BK103" i="29"/>
  <c r="BK173" i="30"/>
  <c r="J180" i="31"/>
  <c r="BK141" i="31"/>
  <c r="BK147" i="32"/>
  <c r="BK174" i="33"/>
  <c r="BK107" i="34"/>
  <c r="BK4756" i="2"/>
  <c r="BK4497" i="2"/>
  <c r="J4093" i="2"/>
  <c r="BK3881" i="2"/>
  <c r="J3500" i="2"/>
  <c r="BK3345" i="2"/>
  <c r="BK3080" i="2"/>
  <c r="J2966" i="2"/>
  <c r="J2764" i="2"/>
  <c r="BK2431" i="2"/>
  <c r="J2104" i="2"/>
  <c r="J1853" i="2"/>
  <c r="J1350" i="2"/>
  <c r="J1100" i="2"/>
  <c r="J656" i="2"/>
  <c r="J387" i="2"/>
  <c r="BK145" i="2"/>
  <c r="J2276" i="6"/>
  <c r="J457" i="6"/>
  <c r="J2730" i="6"/>
  <c r="BK4252" i="6"/>
  <c r="BK2268" i="6"/>
  <c r="J2969" i="6"/>
  <c r="BK2981" i="6"/>
  <c r="BK7083" i="6"/>
  <c r="J7004" i="6"/>
  <c r="BK6891" i="6"/>
  <c r="J6617" i="6"/>
  <c r="BK5840" i="6"/>
  <c r="BK5246" i="6"/>
  <c r="J153" i="6"/>
  <c r="BK165" i="7"/>
  <c r="J234" i="7"/>
  <c r="BK250" i="7"/>
  <c r="BK121" i="8"/>
  <c r="BK119" i="8"/>
  <c r="BK99" i="9"/>
  <c r="J101" i="10"/>
  <c r="BK99" i="11"/>
  <c r="J142" i="13"/>
  <c r="J107" i="13"/>
  <c r="BK126" i="13"/>
  <c r="J171" i="14"/>
  <c r="J123" i="14"/>
  <c r="J115" i="14"/>
  <c r="BK154" i="15"/>
  <c r="BK182" i="15"/>
  <c r="BK99" i="15"/>
  <c r="BK241" i="17"/>
  <c r="J135" i="18"/>
  <c r="J270" i="18"/>
  <c r="J144" i="18"/>
  <c r="J229" i="19"/>
  <c r="J101" i="20"/>
  <c r="BK104" i="21"/>
  <c r="J428" i="22"/>
  <c r="J428" i="23"/>
  <c r="J402" i="23"/>
  <c r="J386" i="23"/>
  <c r="J322" i="23"/>
  <c r="BK200" i="24"/>
  <c r="J112" i="25"/>
  <c r="J157" i="27"/>
  <c r="J141" i="27"/>
  <c r="J112" i="28"/>
  <c r="BK141" i="29"/>
  <c r="J159" i="30"/>
  <c r="J108" i="30"/>
  <c r="BK162" i="31"/>
  <c r="BK111" i="32"/>
  <c r="BK106" i="32"/>
  <c r="BK197" i="33"/>
  <c r="J197" i="33"/>
  <c r="BK107" i="35"/>
  <c r="J4804" i="2"/>
  <c r="BK4346" i="2"/>
  <c r="J4009" i="2"/>
  <c r="BK3865" i="2"/>
  <c r="J3539" i="2"/>
  <c r="BK3437" i="2"/>
  <c r="J3201" i="2"/>
  <c r="J2984" i="2"/>
  <c r="J2686" i="2"/>
  <c r="J2416" i="2"/>
  <c r="J2217" i="2"/>
  <c r="J2099" i="2"/>
  <c r="J1874" i="2"/>
  <c r="BK1291" i="2"/>
  <c r="J1076" i="2"/>
  <c r="J742" i="2"/>
  <c r="BK436" i="2"/>
  <c r="BK228" i="2"/>
  <c r="J4513" i="6"/>
  <c r="J149" i="6"/>
  <c r="J397" i="6"/>
  <c r="BK285" i="6"/>
  <c r="BK2321" i="6"/>
  <c r="BK2936" i="6"/>
  <c r="BK4209" i="6"/>
  <c r="BK7099" i="6"/>
  <c r="J7049" i="6"/>
  <c r="BK7030" i="6"/>
  <c r="BK6959" i="6"/>
  <c r="BK6830" i="6"/>
  <c r="BK6171" i="6"/>
  <c r="BK5771" i="6"/>
  <c r="BK5241" i="6"/>
  <c r="J2799" i="6"/>
  <c r="BK119" i="7"/>
  <c r="BK175" i="7"/>
  <c r="J145" i="7"/>
  <c r="BK179" i="7"/>
  <c r="BK111" i="8"/>
  <c r="J150" i="9"/>
  <c r="BK111" i="9"/>
  <c r="J113" i="9"/>
  <c r="BK137" i="11"/>
  <c r="J99" i="11"/>
  <c r="J194" i="13"/>
  <c r="J228" i="13"/>
  <c r="BK111" i="13"/>
  <c r="J226" i="13"/>
  <c r="J157" i="14"/>
  <c r="J103" i="14"/>
  <c r="BK131" i="14"/>
  <c r="J224" i="15"/>
  <c r="J160" i="15"/>
  <c r="J176" i="15"/>
  <c r="BK216" i="16"/>
  <c r="BK196" i="16"/>
  <c r="J204" i="16"/>
  <c r="BK176" i="16"/>
  <c r="BK239" i="17"/>
  <c r="J208" i="17"/>
  <c r="BK273" i="18"/>
  <c r="BK262" i="18"/>
  <c r="J291" i="18"/>
  <c r="BK207" i="18"/>
  <c r="J222" i="19"/>
  <c r="BK123" i="20"/>
  <c r="J108" i="21"/>
  <c r="BK407" i="22"/>
  <c r="BK274" i="23"/>
  <c r="J413" i="23"/>
  <c r="J368" i="23"/>
  <c r="BK170" i="23"/>
  <c r="J93" i="24"/>
  <c r="J88" i="24"/>
  <c r="J125" i="25"/>
  <c r="BK124" i="27"/>
  <c r="BK96" i="27"/>
  <c r="BK191" i="27"/>
  <c r="J115" i="28"/>
  <c r="BK171" i="29"/>
  <c r="BK116" i="29"/>
  <c r="J134" i="30"/>
  <c r="BK128" i="30"/>
  <c r="BK127" i="31"/>
  <c r="J118" i="31"/>
  <c r="J190" i="32"/>
  <c r="BK186" i="32"/>
  <c r="J189" i="33"/>
  <c r="BK155" i="33"/>
  <c r="BK88" i="34"/>
  <c r="BK103" i="35"/>
  <c r="J4743" i="2"/>
  <c r="BK4478" i="2"/>
  <c r="J4046" i="2"/>
  <c r="J3894" i="2"/>
  <c r="J3782" i="2"/>
  <c r="J3455" i="2"/>
  <c r="J3301" i="2"/>
  <c r="BK3051" i="2"/>
  <c r="BK2933" i="2"/>
  <c r="J2830" i="2"/>
  <c r="J2628" i="2"/>
  <c r="J2431" i="2"/>
  <c r="J2259" i="2"/>
  <c r="BK2167" i="2"/>
  <c r="BK2014" i="2"/>
  <c r="J1863" i="2"/>
  <c r="J1378" i="2"/>
  <c r="BK1118" i="2"/>
  <c r="BK948" i="2"/>
  <c r="J696" i="2"/>
  <c r="J537" i="2"/>
  <c r="J355" i="2"/>
  <c r="BK212" i="2"/>
  <c r="BK642" i="3"/>
  <c r="J471" i="3"/>
  <c r="J323" i="3"/>
  <c r="J648" i="3"/>
  <c r="BK454" i="3"/>
  <c r="J232" i="3"/>
  <c r="J606" i="3"/>
  <c r="BK480" i="3"/>
  <c r="BK317" i="3"/>
  <c r="J708" i="3"/>
  <c r="BK491" i="3"/>
  <c r="J229" i="3"/>
  <c r="J646" i="3"/>
  <c r="J387" i="3"/>
  <c r="J103" i="3"/>
  <c r="BK561" i="3"/>
  <c r="J425" i="3"/>
  <c r="BK692" i="3"/>
  <c r="BK518" i="3"/>
  <c r="BK213" i="3"/>
  <c r="BK722" i="3"/>
  <c r="J540" i="3"/>
  <c r="BK238" i="3"/>
  <c r="J569" i="4"/>
  <c r="J373" i="4"/>
  <c r="BK145" i="4"/>
  <c r="J232" i="4"/>
  <c r="BK569" i="4"/>
  <c r="J348" i="4"/>
  <c r="J637" i="4"/>
  <c r="J274" i="4"/>
  <c r="J428" i="4"/>
  <c r="J604" i="4"/>
  <c r="J483" i="4"/>
  <c r="BK239" i="4"/>
  <c r="BK392" i="4"/>
  <c r="J132" i="4"/>
  <c r="BK463" i="4"/>
  <c r="BK160" i="4"/>
  <c r="BK651" i="5"/>
  <c r="J474" i="5"/>
  <c r="J149" i="5"/>
  <c r="J614" i="5"/>
  <c r="J384" i="5"/>
  <c r="BK771" i="5"/>
  <c r="J116" i="5"/>
  <c r="J585" i="5"/>
  <c r="J165" i="5"/>
  <c r="BK599" i="5"/>
  <c r="J278" i="5"/>
  <c r="J699" i="5"/>
  <c r="BK435" i="5"/>
  <c r="BK241" i="5"/>
  <c r="J693" i="5"/>
  <c r="J401" i="5"/>
  <c r="J217" i="5"/>
  <c r="J446" i="5"/>
  <c r="BK298" i="5"/>
  <c r="BK2924" i="6"/>
  <c r="J4207" i="6"/>
  <c r="BK4758" i="6"/>
  <c r="BK2972" i="6"/>
  <c r="J5106" i="6"/>
  <c r="J2846" i="6"/>
  <c r="J943" i="6"/>
  <c r="BK2782" i="6"/>
  <c r="J7093" i="6"/>
  <c r="J7001" i="6"/>
  <c r="BK6827" i="6"/>
  <c r="J6504" i="6"/>
  <c r="BK6147" i="6"/>
  <c r="BK5742" i="6"/>
  <c r="BK5131" i="6"/>
  <c r="BK2722" i="6"/>
  <c r="BK97" i="7"/>
  <c r="BK234" i="7"/>
  <c r="J159" i="7"/>
  <c r="BK137" i="7"/>
  <c r="J103" i="7"/>
  <c r="BK115" i="8"/>
  <c r="J168" i="9"/>
  <c r="BK180" i="9"/>
  <c r="J117" i="11"/>
  <c r="BK95" i="11"/>
  <c r="BK180" i="13"/>
  <c r="BK132" i="13"/>
  <c r="BK188" i="13"/>
  <c r="BK230" i="13"/>
  <c r="J198" i="14"/>
  <c r="BK161" i="14"/>
  <c r="BK91" i="14"/>
  <c r="J200" i="15"/>
  <c r="BK141" i="15"/>
  <c r="J156" i="15"/>
  <c r="BK285" i="16"/>
  <c r="BK306" i="16"/>
  <c r="BK288" i="16"/>
  <c r="BK185" i="17"/>
  <c r="J266" i="17"/>
  <c r="J153" i="17"/>
  <c r="BK248" i="18"/>
  <c r="J203" i="18"/>
  <c r="BK162" i="18"/>
  <c r="J139" i="19"/>
  <c r="BK209" i="19"/>
  <c r="J180" i="21"/>
  <c r="J160" i="21"/>
  <c r="BK238" i="22"/>
  <c r="J337" i="22"/>
  <c r="BK180" i="23"/>
  <c r="BK270" i="23"/>
  <c r="BK398" i="23"/>
  <c r="BK327" i="23"/>
  <c r="BK151" i="24"/>
  <c r="BK121" i="24"/>
  <c r="J132" i="25"/>
  <c r="BK101" i="26"/>
  <c r="BK197" i="27"/>
  <c r="J94" i="27"/>
  <c r="BK171" i="27"/>
  <c r="BK131" i="28"/>
  <c r="BK165" i="29"/>
  <c r="BK97" i="29"/>
  <c r="J117" i="30"/>
  <c r="J194" i="30"/>
  <c r="BK155" i="31"/>
  <c r="J177" i="32"/>
  <c r="BK188" i="32"/>
  <c r="J96" i="35"/>
  <c r="J3077" i="6"/>
  <c r="BK2265" i="6"/>
  <c r="J146" i="6"/>
  <c r="BK7091" i="6"/>
  <c r="J7055" i="6"/>
  <c r="J6966" i="6"/>
  <c r="BK6898" i="6"/>
  <c r="BK6657" i="6"/>
  <c r="J6470" i="6"/>
  <c r="BK6168" i="6"/>
  <c r="BK6044" i="6"/>
  <c r="J5742" i="6"/>
  <c r="J5486" i="6"/>
  <c r="J4742" i="6"/>
  <c r="BK2348" i="6"/>
  <c r="BK486" i="6"/>
  <c r="J191" i="7"/>
  <c r="J252" i="7"/>
  <c r="J187" i="7"/>
  <c r="BK193" i="7"/>
  <c r="J129" i="7"/>
  <c r="J134" i="8"/>
  <c r="BK134" i="8"/>
  <c r="J114" i="10"/>
  <c r="J107" i="11"/>
  <c r="BK103" i="12"/>
  <c r="BK150" i="13"/>
  <c r="BK123" i="14"/>
  <c r="J135" i="14"/>
  <c r="BK155" i="14"/>
  <c r="BK113" i="15"/>
  <c r="J288" i="16"/>
  <c r="BK271" i="16"/>
  <c r="BK282" i="16"/>
  <c r="BK123" i="17"/>
  <c r="J199" i="17"/>
  <c r="J207" i="18"/>
  <c r="J230" i="18"/>
  <c r="BK133" i="19"/>
  <c r="J98" i="20"/>
  <c r="BK180" i="21"/>
  <c r="BK380" i="22"/>
  <c r="BK151" i="23"/>
  <c r="BK142" i="24"/>
  <c r="J100" i="25"/>
  <c r="J133" i="27"/>
  <c r="J161" i="27"/>
  <c r="BK97" i="28"/>
  <c r="BK135" i="29"/>
  <c r="J99" i="30"/>
  <c r="J152" i="30"/>
  <c r="BK121" i="31"/>
  <c r="BK190" i="32"/>
  <c r="J129" i="33"/>
  <c r="J119" i="33"/>
  <c r="BK116" i="34"/>
  <c r="J4724" i="2"/>
  <c r="J4489" i="2"/>
  <c r="BK4009" i="2"/>
  <c r="J3821" i="2"/>
  <c r="J3516" i="2"/>
  <c r="J3380" i="2"/>
  <c r="J3009" i="2"/>
  <c r="BK2764" i="2"/>
  <c r="BK2409" i="2"/>
  <c r="J2203" i="2"/>
  <c r="J2048" i="2"/>
  <c r="BK1435" i="2"/>
  <c r="J1167" i="2"/>
  <c r="J955" i="2"/>
  <c r="BK548" i="2"/>
  <c r="J274" i="2"/>
  <c r="BK714" i="3"/>
  <c r="BK512" i="3"/>
  <c r="J302" i="3"/>
  <c r="J666" i="3"/>
  <c r="J373" i="3"/>
  <c r="BK103" i="3"/>
  <c r="J558" i="3"/>
  <c r="BK346" i="3"/>
  <c r="J123" i="3"/>
  <c r="BK402" i="3"/>
  <c r="J692" i="3"/>
  <c r="J364" i="3"/>
  <c r="BK694" i="3"/>
  <c r="J546" i="3"/>
  <c r="J381" i="3"/>
  <c r="BK648" i="3"/>
  <c r="J422" i="3"/>
  <c r="J134" i="3"/>
  <c r="BK543" i="3"/>
  <c r="J317" i="3"/>
  <c r="J431" i="4"/>
  <c r="BK153" i="4"/>
  <c r="J329" i="4"/>
  <c r="J624" i="4"/>
  <c r="BK277" i="4"/>
  <c r="J479" i="4"/>
  <c r="J627" i="4"/>
  <c r="J246" i="4"/>
  <c r="J504" i="4"/>
  <c r="BK752" i="5"/>
  <c r="J485" i="5"/>
  <c r="BK832" i="5"/>
  <c r="J471" i="5"/>
  <c r="J777" i="5"/>
  <c r="J590" i="5"/>
  <c r="J635" i="5"/>
  <c r="J626" i="5"/>
  <c r="BK690" i="5"/>
  <c r="J409" i="5"/>
  <c r="J832" i="5"/>
  <c r="BK660" i="5"/>
  <c r="BK348" i="5"/>
  <c r="J443" i="5"/>
  <c r="J4540" i="6"/>
  <c r="BK2921" i="6"/>
  <c r="BK2975" i="6"/>
  <c r="BK2850" i="6"/>
  <c r="J2915" i="6"/>
  <c r="BK172" i="6"/>
  <c r="J7104" i="6"/>
  <c r="BK7019" i="6"/>
  <c r="J6652" i="6"/>
  <c r="J5815" i="6"/>
  <c r="J5124" i="6"/>
  <c r="BK214" i="7"/>
  <c r="BK143" i="7"/>
  <c r="J244" i="7"/>
  <c r="BK113" i="8"/>
  <c r="J103" i="8"/>
  <c r="BK176" i="9"/>
  <c r="BK103" i="10"/>
  <c r="BK184" i="13"/>
  <c r="J109" i="13"/>
  <c r="J146" i="13"/>
  <c r="J165" i="14"/>
  <c r="J149" i="14"/>
  <c r="BK105" i="15"/>
  <c r="BK137" i="15"/>
  <c r="J128" i="16"/>
  <c r="J136" i="16"/>
  <c r="BK169" i="17"/>
  <c r="J168" i="18"/>
  <c r="J267" i="18"/>
  <c r="J251" i="18"/>
  <c r="J166" i="19"/>
  <c r="J195" i="21"/>
  <c r="BK203" i="22"/>
  <c r="BK419" i="22"/>
  <c r="J325" i="22"/>
  <c r="BK235" i="22"/>
  <c r="BK105" i="22"/>
  <c r="BK258" i="22"/>
  <c r="BK428" i="22"/>
  <c r="BK211" i="22"/>
  <c r="BK402" i="22"/>
  <c r="J306" i="22"/>
  <c r="J207" i="22"/>
  <c r="BK452" i="23"/>
  <c r="BK386" i="23"/>
  <c r="J191" i="23"/>
  <c r="J170" i="23"/>
  <c r="BK368" i="23"/>
  <c r="BK137" i="24"/>
  <c r="BK110" i="25"/>
  <c r="J189" i="27"/>
  <c r="BK110" i="27"/>
  <c r="J152" i="29"/>
  <c r="BK121" i="30"/>
  <c r="J165" i="30"/>
  <c r="BK198" i="31"/>
  <c r="BK218" i="32"/>
  <c r="BK91" i="33"/>
  <c r="J184" i="33"/>
  <c r="BK119" i="35"/>
  <c r="BK4525" i="2"/>
  <c r="J3990" i="2"/>
  <c r="BK3797" i="2"/>
  <c r="BK3279" i="2"/>
  <c r="J2928" i="2"/>
  <c r="BK2645" i="2"/>
  <c r="BK2426" i="2"/>
  <c r="J2237" i="2"/>
  <c r="BK2048" i="2"/>
  <c r="J1413" i="2"/>
  <c r="J1196" i="2"/>
  <c r="BK945" i="2"/>
  <c r="J406" i="2"/>
  <c r="J228" i="2"/>
  <c r="J5112" i="6"/>
  <c r="BK4542" i="6"/>
  <c r="J4542" i="6"/>
  <c r="J170" i="6"/>
  <c r="BK2842" i="6"/>
  <c r="J949" i="6"/>
  <c r="BK7121" i="6"/>
  <c r="BK7120" i="6" s="1"/>
  <c r="J7120" i="6" s="1"/>
  <c r="J74" i="6" s="1"/>
  <c r="J7035" i="6"/>
  <c r="BK6916" i="6"/>
  <c r="BK6470" i="6"/>
  <c r="J5840" i="6"/>
  <c r="BK5427" i="6"/>
  <c r="BK177" i="7"/>
  <c r="BK139" i="7"/>
  <c r="BK252" i="7"/>
  <c r="BK230" i="7"/>
  <c r="BK97" i="8"/>
  <c r="BK148" i="9"/>
  <c r="BK108" i="10"/>
  <c r="BK97" i="11"/>
  <c r="BK97" i="12"/>
  <c r="J97" i="13"/>
  <c r="BK218" i="13"/>
  <c r="J174" i="14"/>
  <c r="BK202" i="14"/>
  <c r="BK166" i="15"/>
  <c r="J172" i="15"/>
  <c r="J219" i="16"/>
  <c r="J184" i="16"/>
  <c r="BK103" i="17"/>
  <c r="BK189" i="17"/>
  <c r="BK312" i="18"/>
  <c r="BK242" i="18"/>
  <c r="BK267" i="18"/>
  <c r="BK166" i="19"/>
  <c r="BK154" i="21"/>
  <c r="J136" i="21"/>
  <c r="BK280" i="22"/>
  <c r="J318" i="23"/>
  <c r="J253" i="23"/>
  <c r="BK479" i="23"/>
  <c r="BK176" i="24"/>
  <c r="BK125" i="25"/>
  <c r="J191" i="27"/>
  <c r="BK100" i="27"/>
  <c r="BK86" i="28"/>
  <c r="BK163" i="29"/>
  <c r="J114" i="30"/>
  <c r="J94" i="30"/>
  <c r="J127" i="31"/>
  <c r="BK151" i="32"/>
  <c r="J109" i="33"/>
  <c r="BK268" i="33"/>
  <c r="J119" i="35"/>
  <c r="J4663" i="2"/>
  <c r="BK4484" i="2"/>
  <c r="BK4021" i="2"/>
  <c r="J3830" i="2"/>
  <c r="BK3460" i="2"/>
  <c r="J3240" i="2"/>
  <c r="BK2949" i="2"/>
  <c r="BK2640" i="2"/>
  <c r="J2395" i="2"/>
  <c r="J2207" i="2"/>
  <c r="BK2041" i="2"/>
  <c r="BK1423" i="2"/>
  <c r="BK1068" i="2"/>
  <c r="J806" i="2"/>
  <c r="BK489" i="2"/>
  <c r="BK274" i="2"/>
  <c r="BK129" i="2"/>
  <c r="J462" i="3"/>
  <c r="J330" i="3"/>
  <c r="BK594" i="3"/>
  <c r="J305" i="3"/>
  <c r="BK600" i="3"/>
  <c r="BK471" i="3"/>
  <c r="J215" i="3"/>
  <c r="J503" i="3"/>
  <c r="BK111" i="3"/>
  <c r="J393" i="3"/>
  <c r="J158" i="3"/>
  <c r="BK552" i="3"/>
  <c r="BK399" i="3"/>
  <c r="BK675" i="3"/>
  <c r="J370" i="3"/>
  <c r="J724" i="3"/>
  <c r="J518" i="3"/>
  <c r="J296" i="3"/>
  <c r="J463" i="4"/>
  <c r="J150" i="4"/>
  <c r="J357" i="4"/>
  <c r="J595" i="4"/>
  <c r="J304" i="4"/>
  <c r="BK527" i="4"/>
  <c r="J633" i="4"/>
  <c r="BK295" i="4"/>
  <c r="J507" i="4"/>
  <c r="J525" i="4"/>
  <c r="J209" i="4"/>
  <c r="BK492" i="4"/>
  <c r="J126" i="4"/>
  <c r="BK620" i="5"/>
  <c r="BK249" i="5"/>
  <c r="BK474" i="5"/>
  <c r="J198" i="5"/>
  <c r="BK577" i="5"/>
  <c r="J531" i="5"/>
  <c r="BK838" i="5"/>
  <c r="J211" i="5"/>
  <c r="J567" i="5"/>
  <c r="J176" i="5"/>
  <c r="BK635" i="5"/>
  <c r="J265" i="5"/>
  <c r="J430" i="5"/>
  <c r="J2867" i="6"/>
  <c r="J2716" i="6"/>
  <c r="J2272" i="6"/>
  <c r="J486" i="6"/>
  <c r="J2850" i="6"/>
  <c r="BK2272" i="6"/>
  <c r="J981" i="6"/>
  <c r="BK7058" i="6"/>
  <c r="J6825" i="6"/>
  <c r="J6428" i="6"/>
  <c r="J5983" i="6"/>
  <c r="BK5127" i="6"/>
  <c r="BK940" i="6"/>
  <c r="J248" i="7"/>
  <c r="BK169" i="7"/>
  <c r="J242" i="7"/>
  <c r="J95" i="8"/>
  <c r="BK141" i="9"/>
  <c r="J103" i="10"/>
  <c r="J152" i="11"/>
  <c r="J230" i="13"/>
  <c r="J200" i="13"/>
  <c r="J182" i="13"/>
  <c r="J137" i="14"/>
  <c r="BK190" i="14"/>
  <c r="BK131" i="15"/>
  <c r="J174" i="15"/>
  <c r="J107" i="15"/>
  <c r="BK320" i="16"/>
  <c r="BK140" i="16"/>
  <c r="J115" i="17"/>
  <c r="J139" i="17"/>
  <c r="BK288" i="18"/>
  <c r="BK152" i="19"/>
  <c r="BK106" i="19"/>
  <c r="BK177" i="21"/>
  <c r="BK140" i="21"/>
  <c r="BK118" i="22"/>
  <c r="BK253" i="23"/>
  <c r="BK249" i="23"/>
  <c r="BK166" i="24"/>
  <c r="BK96" i="25"/>
  <c r="BK189" i="27"/>
  <c r="BK133" i="27"/>
  <c r="J86" i="28"/>
  <c r="BK91" i="29"/>
  <c r="BK94" i="30"/>
  <c r="J213" i="30"/>
  <c r="J141" i="31"/>
  <c r="J208" i="32"/>
  <c r="J287" i="33"/>
  <c r="BK162" i="33"/>
  <c r="BK112" i="34"/>
  <c r="BK4786" i="2"/>
  <c r="J4198" i="2"/>
  <c r="BK3962" i="2"/>
  <c r="BK3809" i="2"/>
  <c r="J3407" i="2"/>
  <c r="J3233" i="2"/>
  <c r="BK2938" i="2"/>
  <c r="J2741" i="2"/>
  <c r="J2426" i="2"/>
  <c r="BK2232" i="2"/>
  <c r="J2041" i="2"/>
  <c r="BK1457" i="2"/>
  <c r="BK1298" i="2"/>
  <c r="J1049" i="2"/>
  <c r="J664" i="2"/>
  <c r="J320" i="2"/>
  <c r="BK218" i="2"/>
  <c r="J4749" i="6"/>
  <c r="BK687" i="6"/>
  <c r="BK2951" i="6"/>
  <c r="BK2993" i="6"/>
  <c r="BK301" i="6"/>
  <c r="BK115" i="6"/>
  <c r="J4758" i="6"/>
  <c r="J158" i="6"/>
  <c r="J2265" i="6"/>
  <c r="BK7007" i="6"/>
  <c r="J6715" i="6"/>
  <c r="BK6386" i="6"/>
  <c r="J5985" i="6"/>
  <c r="J5492" i="6"/>
  <c r="J4547" i="6"/>
  <c r="J203" i="7"/>
  <c r="J218" i="7"/>
  <c r="J214" i="7"/>
  <c r="J109" i="8"/>
  <c r="BK172" i="9"/>
  <c r="BK121" i="9"/>
  <c r="J95" i="10"/>
  <c r="J140" i="11"/>
  <c r="J167" i="13"/>
  <c r="BK115" i="13"/>
  <c r="J206" i="13"/>
  <c r="J115" i="13"/>
  <c r="J107" i="14"/>
  <c r="J163" i="14"/>
  <c r="BK226" i="15"/>
  <c r="J91" i="15"/>
  <c r="BK135" i="15"/>
  <c r="J105" i="15"/>
  <c r="BK312" i="16"/>
  <c r="BK168" i="16"/>
  <c r="BK266" i="17"/>
  <c r="J226" i="17"/>
  <c r="BK255" i="17"/>
  <c r="J103" i="18"/>
  <c r="BK259" i="18"/>
  <c r="J317" i="18"/>
  <c r="J111" i="19"/>
  <c r="BK155" i="19"/>
  <c r="J150" i="21"/>
  <c r="BK309" i="22"/>
  <c r="J160" i="23"/>
  <c r="BK293" i="23"/>
  <c r="BK143" i="23"/>
  <c r="J293" i="23"/>
  <c r="J232" i="24"/>
  <c r="J96" i="25"/>
  <c r="J147" i="27"/>
  <c r="BK137" i="27"/>
  <c r="BK118" i="28"/>
  <c r="J149" i="29"/>
  <c r="BK169" i="29"/>
  <c r="BK149" i="30"/>
  <c r="J102" i="30"/>
  <c r="BK164" i="31"/>
  <c r="J218" i="32"/>
  <c r="J141" i="32"/>
  <c r="BK189" i="33"/>
  <c r="J262" i="33"/>
  <c r="J177" i="33"/>
  <c r="BK111" i="35"/>
  <c r="J4626" i="2"/>
  <c r="J4222" i="2"/>
  <c r="J3972" i="2"/>
  <c r="J3817" i="2"/>
  <c r="BK3412" i="2"/>
  <c r="BK3240" i="2"/>
  <c r="J3022" i="2"/>
  <c r="BK2880" i="2"/>
  <c r="BK2596" i="2"/>
  <c r="J2373" i="2"/>
  <c r="BK2207" i="2"/>
  <c r="BK1998" i="2"/>
  <c r="BK1357" i="2"/>
  <c r="J1335" i="2"/>
  <c r="BK1224" i="2"/>
  <c r="J1043" i="2"/>
  <c r="BK696" i="2"/>
  <c r="J431" i="2"/>
  <c r="BK178" i="2"/>
  <c r="J3098" i="6"/>
  <c r="BK663" i="6"/>
  <c r="BK2325" i="6"/>
  <c r="J2927" i="6"/>
  <c r="BK4827" i="6"/>
  <c r="BK149" i="6"/>
  <c r="BK183" i="6"/>
  <c r="BK2861" i="6"/>
  <c r="J2838" i="6"/>
  <c r="BK7089" i="6"/>
  <c r="J7015" i="6"/>
  <c r="J6904" i="6"/>
  <c r="J6637" i="6"/>
  <c r="BK6085" i="6"/>
  <c r="BK5496" i="6"/>
  <c r="J2268" i="6"/>
  <c r="J220" i="7"/>
  <c r="J131" i="7"/>
  <c r="J183" i="7"/>
  <c r="BK133" i="7"/>
  <c r="BK113" i="7"/>
  <c r="BK136" i="8"/>
  <c r="J170" i="9"/>
  <c r="BK160" i="9"/>
  <c r="BK158" i="11"/>
  <c r="J124" i="12"/>
  <c r="J111" i="12"/>
  <c r="BK152" i="13"/>
  <c r="BK198" i="13"/>
  <c r="BK208" i="13"/>
  <c r="J147" i="14"/>
  <c r="J139" i="14"/>
  <c r="BK186" i="14"/>
  <c r="BK202" i="15"/>
  <c r="BK180" i="15"/>
  <c r="BK97" i="15"/>
  <c r="J271" i="16"/>
  <c r="BK136" i="16"/>
  <c r="BK222" i="16"/>
  <c r="BK253" i="17"/>
  <c r="J211" i="17"/>
  <c r="J260" i="17"/>
  <c r="J254" i="18"/>
  <c r="BK282" i="18"/>
  <c r="BK177" i="18"/>
  <c r="BK129" i="19"/>
  <c r="BK189" i="21"/>
  <c r="J189" i="21"/>
  <c r="J225" i="22"/>
  <c r="J358" i="22"/>
  <c r="J488" i="23"/>
  <c r="J327" i="23"/>
  <c r="BK201" i="23"/>
  <c r="BK110" i="23"/>
  <c r="J142" i="24"/>
  <c r="J121" i="25"/>
  <c r="J120" i="27"/>
  <c r="J127" i="27"/>
  <c r="BK167" i="27"/>
  <c r="J125" i="28"/>
  <c r="J119" i="29"/>
  <c r="BK198" i="30"/>
  <c r="BK162" i="30"/>
  <c r="J96" i="30"/>
  <c r="J193" i="31"/>
  <c r="J102" i="32"/>
  <c r="J183" i="32"/>
  <c r="BK218" i="33"/>
  <c r="BK104" i="33"/>
  <c r="BK169" i="33"/>
  <c r="BK4994" i="2"/>
  <c r="BK4684" i="2"/>
  <c r="BK4203" i="2"/>
  <c r="J4039" i="2"/>
  <c r="BK3841" i="2"/>
  <c r="J3523" i="2"/>
  <c r="BK3388" i="2"/>
  <c r="J3248" i="2"/>
  <c r="J3031" i="2"/>
  <c r="BK2958" i="2"/>
  <c r="J2847" i="2"/>
  <c r="BK2661" i="2"/>
  <c r="J2460" i="2"/>
  <c r="J2363" i="2"/>
  <c r="BK2195" i="2"/>
  <c r="J2027" i="2"/>
  <c r="BK1399" i="2"/>
  <c r="J1236" i="2"/>
  <c r="J1018" i="2"/>
  <c r="BK664" i="2"/>
  <c r="BK416" i="2"/>
  <c r="J297" i="2"/>
  <c r="J152" i="2"/>
  <c r="J2963" i="6"/>
  <c r="BK4747" i="6"/>
  <c r="BK4742" i="6"/>
  <c r="J3091" i="6"/>
  <c r="BK2779" i="6"/>
  <c r="J2719" i="6"/>
  <c r="BK7052" i="6"/>
  <c r="J7041" i="6"/>
  <c r="BK7022" i="6"/>
  <c r="J6923" i="6"/>
  <c r="BK6642" i="6"/>
  <c r="BK6186" i="6"/>
  <c r="J6085" i="6"/>
  <c r="BK5489" i="6"/>
  <c r="J3036" i="6"/>
  <c r="BK2304" i="6"/>
  <c r="J179" i="7"/>
  <c r="J226" i="7"/>
  <c r="BK149" i="7"/>
  <c r="J205" i="7"/>
  <c r="J119" i="7"/>
  <c r="J105" i="8"/>
  <c r="J127" i="9"/>
  <c r="BK150" i="9"/>
  <c r="BK105" i="10"/>
  <c r="BK127" i="11"/>
  <c r="J131" i="11"/>
  <c r="BK144" i="13"/>
  <c r="J152" i="13"/>
  <c r="BK192" i="13"/>
  <c r="J190" i="13"/>
  <c r="BK97" i="13"/>
  <c r="BK99" i="14"/>
  <c r="BK159" i="14"/>
  <c r="BK182" i="14"/>
  <c r="BK160" i="15"/>
  <c r="J184" i="15"/>
  <c r="BK115" i="15"/>
  <c r="J268" i="16"/>
  <c r="BK132" i="16"/>
  <c r="J196" i="16"/>
  <c r="BK128" i="16"/>
  <c r="BK124" i="16"/>
  <c r="J111" i="17"/>
  <c r="J253" i="17"/>
  <c r="BK151" i="17"/>
  <c r="BK314" i="18"/>
  <c r="J183" i="18"/>
  <c r="J219" i="18"/>
  <c r="J321" i="18"/>
  <c r="BK219" i="19"/>
  <c r="J233" i="19"/>
  <c r="J177" i="21"/>
  <c r="BK362" i="22"/>
  <c r="J249" i="22"/>
  <c r="BK335" i="23"/>
  <c r="J350" i="23"/>
  <c r="J165" i="23"/>
  <c r="J239" i="23"/>
  <c r="J444" i="23"/>
  <c r="J121" i="24"/>
  <c r="J151" i="24"/>
  <c r="J104" i="25"/>
  <c r="J101" i="26"/>
  <c r="J195" i="27"/>
  <c r="BK120" i="27"/>
  <c r="J197" i="27"/>
  <c r="J106" i="28"/>
  <c r="BK149" i="29"/>
  <c r="J161" i="29"/>
  <c r="BK196" i="30"/>
  <c r="BK200" i="30"/>
  <c r="J152" i="31"/>
  <c r="BK195" i="32"/>
  <c r="BK177" i="32"/>
  <c r="BK117" i="32"/>
  <c r="BK247" i="33"/>
  <c r="BK123" i="33"/>
  <c r="J158" i="33"/>
  <c r="J93" i="34"/>
  <c r="BK4821" i="2"/>
  <c r="J4599" i="2"/>
  <c r="BK4218" i="2"/>
  <c r="J4070" i="2"/>
  <c r="J3925" i="2"/>
  <c r="J3805" i="2"/>
  <c r="BK3523" i="2"/>
  <c r="BK3407" i="2"/>
  <c r="BK3330" i="2"/>
  <c r="J3178" i="2"/>
  <c r="BK3004" i="2"/>
  <c r="J2885" i="2"/>
  <c r="J2675" i="2"/>
  <c r="J2507" i="2"/>
  <c r="BK2321" i="2"/>
  <c r="J2213" i="2"/>
  <c r="J2122" i="2"/>
  <c r="J1951" i="2"/>
  <c r="BK1447" i="2"/>
  <c r="J1252" i="2"/>
  <c r="BK1094" i="2"/>
  <c r="J958" i="2"/>
  <c r="BK577" i="2"/>
  <c r="BK426" i="2"/>
  <c r="BK284" i="2"/>
  <c r="J172" i="2"/>
  <c r="J677" i="3"/>
  <c r="BK612" i="3"/>
  <c r="BK413" i="3"/>
  <c r="J268" i="3"/>
  <c r="BK698" i="3"/>
  <c r="J480" i="3"/>
  <c r="J292" i="3"/>
  <c r="BK705" i="3"/>
  <c r="J552" i="3"/>
  <c r="J361" i="3"/>
  <c r="BK127" i="3"/>
  <c r="J615" i="3"/>
  <c r="BK396" i="3"/>
  <c r="BK142" i="3"/>
  <c r="BK603" i="3"/>
  <c r="BK410" i="3"/>
  <c r="BK268" i="3"/>
  <c r="J127" i="3"/>
  <c r="BK639" i="3"/>
  <c r="J521" i="3"/>
  <c r="J308" i="3"/>
  <c r="J213" i="3"/>
  <c r="BK677" i="3"/>
  <c r="BK489" i="3"/>
  <c r="BK146" i="3"/>
  <c r="J636" i="3"/>
  <c r="BK373" i="3"/>
  <c r="J185" i="3"/>
  <c r="J516" i="4"/>
  <c r="J213" i="4"/>
  <c r="J531" i="4"/>
  <c r="BK377" i="4"/>
  <c r="J145" i="4"/>
  <c r="J395" i="4"/>
  <c r="BK217" i="4"/>
  <c r="BK486" i="4"/>
  <c r="BK223" i="4"/>
  <c r="BK498" i="4"/>
  <c r="J205" i="4"/>
  <c r="J492" i="4"/>
  <c r="BK274" i="4"/>
  <c r="BK600" i="4"/>
  <c r="BK348" i="4"/>
  <c r="J160" i="4"/>
  <c r="BK501" i="4"/>
  <c r="BK197" i="4"/>
  <c r="J674" i="5"/>
  <c r="BK526" i="5"/>
  <c r="J254" i="5"/>
  <c r="BK683" i="5"/>
  <c r="BK446" i="5"/>
  <c r="J836" i="5"/>
  <c r="J593" i="5"/>
  <c r="BK677" i="5"/>
  <c r="J330" i="5"/>
  <c r="J708" i="5"/>
  <c r="BK461" i="5"/>
  <c r="J157" i="5"/>
  <c r="J608" i="5"/>
  <c r="BK443" i="5"/>
  <c r="BK171" i="5"/>
  <c r="J780" i="5"/>
  <c r="BK602" i="5"/>
  <c r="BK366" i="5"/>
  <c r="J298" i="5"/>
  <c r="J119" i="5"/>
  <c r="J354" i="5"/>
  <c r="BK4745" i="6"/>
  <c r="BK631" i="6"/>
  <c r="BK943" i="6"/>
  <c r="J2981" i="6"/>
  <c r="BK153" i="6"/>
  <c r="J2813" i="6"/>
  <c r="J2722" i="6"/>
  <c r="J2957" i="6"/>
  <c r="BK4513" i="6"/>
  <c r="J301" i="6"/>
  <c r="J7058" i="6"/>
  <c r="J6913" i="6"/>
  <c r="BK6637" i="6"/>
  <c r="J6168" i="6"/>
  <c r="BK5838" i="6"/>
  <c r="J5433" i="6"/>
  <c r="J4755" i="6"/>
  <c r="J2259" i="6"/>
  <c r="J189" i="7"/>
  <c r="BK191" i="7"/>
  <c r="J95" i="7"/>
  <c r="BK218" i="7"/>
  <c r="BK153" i="7"/>
  <c r="BK103" i="8"/>
  <c r="J135" i="9"/>
  <c r="J158" i="9"/>
  <c r="J121" i="9"/>
  <c r="BK131" i="11"/>
  <c r="BK148" i="11"/>
  <c r="J109" i="12"/>
  <c r="J184" i="13"/>
  <c r="J117" i="13"/>
  <c r="J196" i="13"/>
  <c r="BK130" i="13"/>
  <c r="J159" i="14"/>
  <c r="BK149" i="14"/>
  <c r="J169" i="14"/>
  <c r="BK105" i="14"/>
  <c r="BK200" i="15"/>
  <c r="J93" i="15"/>
  <c r="BK174" i="15"/>
  <c r="BK225" i="16"/>
  <c r="J296" i="16"/>
  <c r="BK188" i="16"/>
  <c r="BK156" i="16"/>
  <c r="J109" i="17"/>
  <c r="BK157" i="17"/>
  <c r="BK277" i="17"/>
  <c r="J195" i="18"/>
  <c r="J147" i="18"/>
  <c r="BK291" i="18"/>
  <c r="J219" i="19"/>
  <c r="BK124" i="19"/>
  <c r="J147" i="19"/>
  <c r="J143" i="21"/>
  <c r="J286" i="22"/>
  <c r="BK446" i="22"/>
  <c r="J350" i="22"/>
  <c r="BK413" i="23"/>
  <c r="J106" i="23"/>
  <c r="J410" i="23"/>
  <c r="BK314" i="23"/>
  <c r="J219" i="23"/>
  <c r="J119" i="23"/>
  <c r="J103" i="24"/>
  <c r="J103" i="26"/>
  <c r="J151" i="27"/>
  <c r="BK149" i="27"/>
  <c r="BK153" i="27"/>
  <c r="J131" i="28"/>
  <c r="BK159" i="29"/>
  <c r="BK86" i="29"/>
  <c r="J183" i="30"/>
  <c r="BK206" i="30"/>
  <c r="BK86" i="30"/>
  <c r="BK158" i="31"/>
  <c r="BK193" i="31"/>
  <c r="BK163" i="32"/>
  <c r="BK130" i="34"/>
  <c r="F36" i="2"/>
  <c r="J577" i="5"/>
  <c r="BK556" i="5"/>
  <c r="J3089" i="6"/>
  <c r="BK2719" i="6"/>
  <c r="BK4866" i="6"/>
  <c r="BK3032" i="6"/>
  <c r="J2859" i="6"/>
  <c r="BK130" i="6"/>
  <c r="J7078" i="6"/>
  <c r="BK6929" i="6"/>
  <c r="BK6504" i="6"/>
  <c r="J5538" i="6"/>
  <c r="J2975" i="6"/>
  <c r="BK159" i="7"/>
  <c r="J115" i="7"/>
  <c r="BK101" i="8"/>
  <c r="J105" i="9"/>
  <c r="J152" i="9"/>
  <c r="J123" i="11"/>
  <c r="J95" i="12"/>
  <c r="BK176" i="13"/>
  <c r="J165" i="13"/>
  <c r="J99" i="14"/>
  <c r="BK109" i="14"/>
  <c r="BK206" i="15"/>
  <c r="BK299" i="16"/>
  <c r="BK277" i="16"/>
  <c r="J162" i="16"/>
  <c r="J165" i="17"/>
  <c r="BK245" i="18"/>
  <c r="BK279" i="18"/>
  <c r="J133" i="19"/>
  <c r="BK105" i="20"/>
  <c r="BK292" i="22"/>
  <c r="J482" i="22"/>
  <c r="J262" i="22"/>
  <c r="BK170" i="22"/>
  <c r="J434" i="22"/>
  <c r="J238" i="22"/>
  <c r="J407" i="22"/>
  <c r="J114" i="22"/>
  <c r="BK297" i="22"/>
  <c r="BK166" i="22"/>
  <c r="J436" i="23"/>
  <c r="BK331" i="23"/>
  <c r="J377" i="23"/>
  <c r="J406" i="23"/>
  <c r="BK258" i="23"/>
  <c r="BK103" i="24"/>
  <c r="BK128" i="25"/>
  <c r="BK193" i="27"/>
  <c r="J159" i="27"/>
  <c r="BK89" i="28"/>
  <c r="J97" i="29"/>
  <c r="BK89" i="30"/>
  <c r="J99" i="31"/>
  <c r="J112" i="31"/>
  <c r="J137" i="32"/>
  <c r="BK129" i="33"/>
  <c r="J116" i="34"/>
  <c r="BK4663" i="2"/>
  <c r="BK4189" i="2"/>
  <c r="J3826" i="2"/>
  <c r="J3487" i="2"/>
  <c r="BK3238" i="2"/>
  <c r="J2949" i="2"/>
  <c r="J2618" i="2"/>
  <c r="BK2416" i="2"/>
  <c r="BK2192" i="2"/>
  <c r="BK1956" i="2"/>
  <c r="BK1378" i="2"/>
  <c r="BK1024" i="2"/>
  <c r="BK587" i="2"/>
  <c r="BK258" i="2"/>
  <c r="AS58" i="1"/>
  <c r="BK2256" i="6"/>
  <c r="BK986" i="6"/>
  <c r="J2984" i="6"/>
  <c r="J2999" i="6"/>
  <c r="BK2716" i="6"/>
  <c r="J2966" i="6"/>
  <c r="J7109" i="6"/>
  <c r="J7022" i="6"/>
  <c r="J6830" i="6"/>
  <c r="BK6252" i="6"/>
  <c r="J5813" i="6"/>
  <c r="J5127" i="6"/>
  <c r="J689" i="6"/>
  <c r="J207" i="7"/>
  <c r="J157" i="7"/>
  <c r="BK121" i="7"/>
  <c r="BK170" i="9"/>
  <c r="BK143" i="9"/>
  <c r="J135" i="11"/>
  <c r="BK125" i="11"/>
  <c r="BK224" i="13"/>
  <c r="BK134" i="13"/>
  <c r="BK222" i="13"/>
  <c r="J143" i="14"/>
  <c r="BK115" i="14"/>
  <c r="J158" i="15"/>
  <c r="BK119" i="15"/>
  <c r="BK249" i="16"/>
  <c r="BK294" i="16"/>
  <c r="J189" i="17"/>
  <c r="BK132" i="17"/>
  <c r="J169" i="17"/>
  <c r="J127" i="18"/>
  <c r="J304" i="18"/>
  <c r="J124" i="19"/>
  <c r="J196" i="19"/>
  <c r="J94" i="21"/>
  <c r="J174" i="22"/>
  <c r="J382" i="23"/>
  <c r="J283" i="23"/>
  <c r="BK410" i="23"/>
  <c r="J373" i="23"/>
  <c r="J94" i="25"/>
  <c r="J99" i="26"/>
  <c r="BK163" i="27"/>
  <c r="BK100" i="28"/>
  <c r="J89" i="29"/>
  <c r="BK165" i="30"/>
  <c r="J140" i="30"/>
  <c r="BK135" i="31"/>
  <c r="BK200" i="32"/>
  <c r="J115" i="33"/>
  <c r="BK287" i="33"/>
  <c r="J96" i="33"/>
  <c r="BK4771" i="2"/>
  <c r="BK4542" i="2"/>
  <c r="BK4093" i="2"/>
  <c r="J3956" i="2"/>
  <c r="BK3813" i="2"/>
  <c r="BK3500" i="2"/>
  <c r="J3263" i="2"/>
  <c r="BK2928" i="2"/>
  <c r="J2705" i="2"/>
  <c r="J2478" i="2"/>
  <c r="J2242" i="2"/>
  <c r="BK2179" i="2"/>
  <c r="BK1905" i="2"/>
  <c r="J1249" i="2"/>
  <c r="BK1021" i="2"/>
  <c r="J616" i="2"/>
  <c r="BK306" i="2"/>
  <c r="BK172" i="2"/>
  <c r="J662" i="3"/>
  <c r="BK367" i="3"/>
  <c r="J111" i="3"/>
  <c r="J336" i="3"/>
  <c r="J714" i="3"/>
  <c r="J487" i="3"/>
  <c r="J241" i="3"/>
  <c r="BK591" i="3"/>
  <c r="J208" i="3"/>
  <c r="J612" i="3"/>
  <c r="BK323" i="3"/>
  <c r="J642" i="3"/>
  <c r="J428" i="3"/>
  <c r="J694" i="3"/>
  <c r="J320" i="3"/>
  <c r="BK720" i="3"/>
  <c r="BK494" i="3"/>
  <c r="BK235" i="3"/>
  <c r="J384" i="4"/>
  <c r="BK516" i="4"/>
  <c r="J153" i="4"/>
  <c r="J366" i="4"/>
  <c r="BK591" i="4"/>
  <c r="J335" i="4"/>
  <c r="BK232" i="4"/>
  <c r="J295" i="4"/>
  <c r="J486" i="4"/>
  <c r="BK99" i="4"/>
  <c r="J424" i="4"/>
  <c r="J744" i="5"/>
  <c r="J417" i="5"/>
  <c r="J747" i="5"/>
  <c r="BK430" i="5"/>
  <c r="BK144" i="5"/>
  <c r="BK521" i="5"/>
  <c r="J261" i="5"/>
  <c r="J723" i="5"/>
  <c r="J306" i="5"/>
  <c r="J677" i="5"/>
  <c r="J357" i="5"/>
  <c r="J818" i="5"/>
  <c r="BK503" i="5"/>
  <c r="BK330" i="5"/>
  <c r="BK318" i="5"/>
  <c r="J2338" i="6"/>
  <c r="J667" i="6"/>
  <c r="J2325" i="6"/>
  <c r="BK2776" i="6"/>
  <c r="J294" i="6"/>
  <c r="BK7104" i="6"/>
  <c r="J6962" i="6"/>
  <c r="BK6652" i="6"/>
  <c r="J6088" i="6"/>
  <c r="BK5486" i="6"/>
  <c r="J167" i="6"/>
  <c r="J185" i="7"/>
  <c r="BK99" i="7"/>
  <c r="J195" i="7"/>
  <c r="BK125" i="8"/>
  <c r="BK125" i="9"/>
  <c r="J112" i="10"/>
  <c r="J127" i="11"/>
  <c r="J97" i="12"/>
  <c r="J222" i="13"/>
  <c r="J99" i="13"/>
  <c r="J101" i="14"/>
  <c r="J182" i="14"/>
  <c r="BK97" i="14"/>
  <c r="J226" i="15"/>
  <c r="J168" i="15"/>
  <c r="J172" i="16"/>
  <c r="J124" i="16"/>
  <c r="BK180" i="16"/>
  <c r="J263" i="17"/>
  <c r="BK205" i="17"/>
  <c r="BK254" i="18"/>
  <c r="J156" i="18"/>
  <c r="BK191" i="18"/>
  <c r="J170" i="19"/>
  <c r="J146" i="21"/>
  <c r="J280" i="22"/>
  <c r="BK345" i="23"/>
  <c r="J180" i="23"/>
  <c r="BK98" i="24"/>
  <c r="BK108" i="25"/>
  <c r="BK112" i="26"/>
  <c r="J181" i="27"/>
  <c r="J139" i="27"/>
  <c r="J143" i="29"/>
  <c r="J186" i="30"/>
  <c r="BK105" i="30"/>
  <c r="BK137" i="31"/>
  <c r="J121" i="31"/>
  <c r="BK156" i="32"/>
  <c r="BK282" i="33"/>
  <c r="BK229" i="33"/>
  <c r="R305" i="16" l="1"/>
  <c r="T305" i="16"/>
  <c r="P305" i="16"/>
  <c r="R120" i="2"/>
  <c r="R420" i="2"/>
  <c r="R1048" i="2"/>
  <c r="R1081" i="2"/>
  <c r="P1873" i="2"/>
  <c r="P2178" i="2"/>
  <c r="R2221" i="2"/>
  <c r="T2477" i="2"/>
  <c r="BK2685" i="2"/>
  <c r="J2685" i="2"/>
  <c r="J81" i="2" s="1"/>
  <c r="BK2728" i="2"/>
  <c r="J2728" i="2" s="1"/>
  <c r="J82" i="2" s="1"/>
  <c r="T3030" i="2"/>
  <c r="BK3526" i="2"/>
  <c r="J3526" i="2" s="1"/>
  <c r="J87" i="2" s="1"/>
  <c r="T3908" i="2"/>
  <c r="BK4221" i="2"/>
  <c r="J4221" i="2" s="1"/>
  <c r="J92" i="2" s="1"/>
  <c r="T4506" i="2"/>
  <c r="T4577" i="2"/>
  <c r="P191" i="3"/>
  <c r="R295" i="3"/>
  <c r="T536" i="3"/>
  <c r="R656" i="3"/>
  <c r="BK717" i="3"/>
  <c r="J717" i="3"/>
  <c r="J75" i="3"/>
  <c r="P98" i="4"/>
  <c r="P636" i="4"/>
  <c r="T100" i="5"/>
  <c r="P143" i="5"/>
  <c r="BK175" i="5"/>
  <c r="J175" i="5" s="1"/>
  <c r="J68" i="5" s="1"/>
  <c r="R216" i="5"/>
  <c r="P380" i="5"/>
  <c r="BK663" i="5"/>
  <c r="J663" i="5"/>
  <c r="J71" i="5"/>
  <c r="P686" i="5"/>
  <c r="R768" i="5"/>
  <c r="BK779" i="5"/>
  <c r="J779" i="5"/>
  <c r="J74" i="5"/>
  <c r="P835" i="5"/>
  <c r="R98" i="6"/>
  <c r="R142" i="6"/>
  <c r="R97" i="6" s="1"/>
  <c r="BK6087" i="6"/>
  <c r="J6087" i="6" s="1"/>
  <c r="J70" i="6" s="1"/>
  <c r="P7000" i="6"/>
  <c r="R213" i="7"/>
  <c r="R133" i="8"/>
  <c r="T147" i="9"/>
  <c r="R107" i="10"/>
  <c r="T94" i="11"/>
  <c r="T113" i="12"/>
  <c r="BK169" i="13"/>
  <c r="J169" i="13"/>
  <c r="J71" i="13" s="1"/>
  <c r="P173" i="14"/>
  <c r="T145" i="15"/>
  <c r="R102" i="16"/>
  <c r="P224" i="16"/>
  <c r="T102" i="17"/>
  <c r="BK156" i="17"/>
  <c r="J156" i="17"/>
  <c r="J71" i="17" s="1"/>
  <c r="BK247" i="17"/>
  <c r="J247" i="17"/>
  <c r="J73" i="17"/>
  <c r="R259" i="17"/>
  <c r="BK102" i="18"/>
  <c r="J102" i="18"/>
  <c r="J69" i="18"/>
  <c r="T229" i="18"/>
  <c r="BK297" i="18"/>
  <c r="J297" i="18"/>
  <c r="J75" i="18"/>
  <c r="R119" i="21"/>
  <c r="R153" i="21"/>
  <c r="R179" i="21"/>
  <c r="R86" i="22"/>
  <c r="R85" i="22" s="1"/>
  <c r="R127" i="23"/>
  <c r="R169" i="23"/>
  <c r="R190" i="23"/>
  <c r="BK427" i="23"/>
  <c r="J427" i="23" s="1"/>
  <c r="J73" i="23" s="1"/>
  <c r="T136" i="24"/>
  <c r="T181" i="24"/>
  <c r="T116" i="25"/>
  <c r="T90" i="26"/>
  <c r="T126" i="27"/>
  <c r="R124" i="28"/>
  <c r="BK85" i="29"/>
  <c r="J85" i="29"/>
  <c r="J61" i="29"/>
  <c r="BK128" i="29"/>
  <c r="J128" i="29" s="1"/>
  <c r="J62" i="29" s="1"/>
  <c r="BK85" i="30"/>
  <c r="J85" i="30" s="1"/>
  <c r="J61" i="30" s="1"/>
  <c r="T85" i="30"/>
  <c r="BK93" i="31"/>
  <c r="BK92" i="31" s="1"/>
  <c r="J92" i="31" s="1"/>
  <c r="J60" i="31" s="1"/>
  <c r="BK117" i="31"/>
  <c r="T134" i="31"/>
  <c r="R140" i="31"/>
  <c r="BK184" i="31"/>
  <c r="J184" i="31"/>
  <c r="J69" i="31" s="1"/>
  <c r="T184" i="31"/>
  <c r="T90" i="32"/>
  <c r="R146" i="32"/>
  <c r="P114" i="33"/>
  <c r="P113" i="33" s="1"/>
  <c r="R234" i="33"/>
  <c r="R87" i="34"/>
  <c r="R86" i="34" s="1"/>
  <c r="T120" i="2"/>
  <c r="P261" i="2"/>
  <c r="T839" i="2"/>
  <c r="BK1081" i="2"/>
  <c r="J1081" i="2" s="1"/>
  <c r="J71" i="2" s="1"/>
  <c r="R1873" i="2"/>
  <c r="BK2178" i="2"/>
  <c r="J2178" i="2" s="1"/>
  <c r="J75" i="2" s="1"/>
  <c r="T2280" i="2"/>
  <c r="BK2740" i="2"/>
  <c r="J2740" i="2" s="1"/>
  <c r="J83" i="2" s="1"/>
  <c r="BK2952" i="2"/>
  <c r="J2952" i="2" s="1"/>
  <c r="J84" i="2" s="1"/>
  <c r="P3247" i="2"/>
  <c r="P3781" i="2"/>
  <c r="P4221" i="2"/>
  <c r="BK4506" i="2"/>
  <c r="J4506" i="2"/>
  <c r="J93" i="2"/>
  <c r="P4577" i="2"/>
  <c r="T191" i="3"/>
  <c r="BK349" i="3"/>
  <c r="J349" i="3"/>
  <c r="J68" i="3" s="1"/>
  <c r="R645" i="3"/>
  <c r="BK674" i="3"/>
  <c r="J674" i="3"/>
  <c r="J73" i="3" s="1"/>
  <c r="R710" i="3"/>
  <c r="P149" i="4"/>
  <c r="P97" i="4" s="1"/>
  <c r="P96" i="4" s="1"/>
  <c r="AU59" i="1" s="1"/>
  <c r="R157" i="6"/>
  <c r="P5533" i="6"/>
  <c r="T6829" i="6"/>
  <c r="BK6928" i="6"/>
  <c r="J6928" i="6"/>
  <c r="J72" i="6" s="1"/>
  <c r="BK213" i="7"/>
  <c r="J213" i="7" s="1"/>
  <c r="J69" i="7" s="1"/>
  <c r="BK133" i="8"/>
  <c r="J133" i="8" s="1"/>
  <c r="J69" i="8" s="1"/>
  <c r="R147" i="9"/>
  <c r="P94" i="10"/>
  <c r="P139" i="11"/>
  <c r="BK113" i="12"/>
  <c r="J113" i="12"/>
  <c r="J69" i="12" s="1"/>
  <c r="R169" i="13"/>
  <c r="BK173" i="14"/>
  <c r="J173" i="14"/>
  <c r="J65" i="14" s="1"/>
  <c r="BK145" i="15"/>
  <c r="J145" i="15" s="1"/>
  <c r="J65" i="15" s="1"/>
  <c r="BK102" i="16"/>
  <c r="J102" i="16" s="1"/>
  <c r="J69" i="16" s="1"/>
  <c r="R224" i="16"/>
  <c r="R131" i="17"/>
  <c r="P201" i="17"/>
  <c r="P252" i="17"/>
  <c r="BK276" i="17"/>
  <c r="J276" i="17" s="1"/>
  <c r="J76" i="17" s="1"/>
  <c r="P131" i="18"/>
  <c r="P186" i="18"/>
  <c r="T285" i="18"/>
  <c r="BK290" i="18"/>
  <c r="J290" i="18" s="1"/>
  <c r="J74" i="18" s="1"/>
  <c r="T316" i="18"/>
  <c r="T102" i="19"/>
  <c r="BK157" i="19"/>
  <c r="J157" i="19"/>
  <c r="J71" i="19" s="1"/>
  <c r="T192" i="19"/>
  <c r="P215" i="19"/>
  <c r="P228" i="19"/>
  <c r="R97" i="20"/>
  <c r="BK93" i="21"/>
  <c r="BK92" i="21" s="1"/>
  <c r="J92" i="21" s="1"/>
  <c r="J60" i="21" s="1"/>
  <c r="P153" i="21"/>
  <c r="BK185" i="21"/>
  <c r="J185" i="21"/>
  <c r="J71" i="21" s="1"/>
  <c r="T86" i="22"/>
  <c r="T85" i="22" s="1"/>
  <c r="P97" i="23"/>
  <c r="R234" i="23"/>
  <c r="P381" i="23"/>
  <c r="BK136" i="24"/>
  <c r="J136" i="24"/>
  <c r="J62" i="24" s="1"/>
  <c r="P181" i="24"/>
  <c r="BK91" i="25"/>
  <c r="J91" i="25"/>
  <c r="J65" i="25" s="1"/>
  <c r="R116" i="25"/>
  <c r="P90" i="26"/>
  <c r="P89" i="27"/>
  <c r="P88" i="27" s="1"/>
  <c r="P186" i="27"/>
  <c r="P124" i="28"/>
  <c r="P128" i="29"/>
  <c r="P139" i="30"/>
  <c r="T117" i="31"/>
  <c r="R146" i="31"/>
  <c r="R173" i="31"/>
  <c r="R184" i="31"/>
  <c r="T155" i="32"/>
  <c r="P90" i="33"/>
  <c r="P89" i="33" s="1"/>
  <c r="P234" i="33"/>
  <c r="BK120" i="2"/>
  <c r="T420" i="2"/>
  <c r="R1422" i="2"/>
  <c r="P2047" i="2"/>
  <c r="BK2280" i="2"/>
  <c r="J2280" i="2" s="1"/>
  <c r="J79" i="2" s="1"/>
  <c r="R2740" i="2"/>
  <c r="P2952" i="2"/>
  <c r="T3247" i="2"/>
  <c r="R3908" i="2"/>
  <c r="BK4049" i="2"/>
  <c r="J4049" i="2" s="1"/>
  <c r="J90" i="2" s="1"/>
  <c r="BK4192" i="2"/>
  <c r="J4192" i="2"/>
  <c r="J91" i="2" s="1"/>
  <c r="BK4662" i="2"/>
  <c r="J4662" i="2" s="1"/>
  <c r="J96" i="2" s="1"/>
  <c r="R191" i="3"/>
  <c r="P295" i="3"/>
  <c r="P536" i="3"/>
  <c r="R674" i="3"/>
  <c r="R717" i="3"/>
  <c r="R98" i="4"/>
  <c r="R636" i="4"/>
  <c r="BK157" i="6"/>
  <c r="J157" i="6" s="1"/>
  <c r="J68" i="6" s="1"/>
  <c r="BK5533" i="6"/>
  <c r="J5533" i="6"/>
  <c r="J69" i="6" s="1"/>
  <c r="P6829" i="6"/>
  <c r="R6928" i="6"/>
  <c r="T213" i="7"/>
  <c r="P133" i="8"/>
  <c r="T94" i="9"/>
  <c r="T93" i="9" s="1"/>
  <c r="BK107" i="10"/>
  <c r="J107" i="10" s="1"/>
  <c r="J69" i="10" s="1"/>
  <c r="P94" i="11"/>
  <c r="P93" i="11"/>
  <c r="AU67" i="1" s="1"/>
  <c r="T94" i="12"/>
  <c r="T93" i="12" s="1"/>
  <c r="T96" i="13"/>
  <c r="BK121" i="13"/>
  <c r="J121" i="13"/>
  <c r="J69" i="13" s="1"/>
  <c r="BK164" i="13"/>
  <c r="J164" i="13" s="1"/>
  <c r="J70" i="13" s="1"/>
  <c r="BK88" i="14"/>
  <c r="J88" i="14"/>
  <c r="J64" i="14" s="1"/>
  <c r="R88" i="15"/>
  <c r="T148" i="16"/>
  <c r="T171" i="16"/>
  <c r="R291" i="16"/>
  <c r="BK298" i="16"/>
  <c r="J298" i="16" s="1"/>
  <c r="J74" i="16" s="1"/>
  <c r="BK322" i="16"/>
  <c r="J322" i="16"/>
  <c r="J76" i="16" s="1"/>
  <c r="BK102" i="17"/>
  <c r="T156" i="17"/>
  <c r="T247" i="17"/>
  <c r="T259" i="17"/>
  <c r="R131" i="18"/>
  <c r="T186" i="18"/>
  <c r="R285" i="18"/>
  <c r="R290" i="18"/>
  <c r="BK316" i="18"/>
  <c r="J316" i="18" s="1"/>
  <c r="J76" i="18" s="1"/>
  <c r="R102" i="19"/>
  <c r="T123" i="19"/>
  <c r="R192" i="19"/>
  <c r="BK208" i="19"/>
  <c r="J208" i="19" s="1"/>
  <c r="J74" i="19" s="1"/>
  <c r="R215" i="19"/>
  <c r="T228" i="19"/>
  <c r="BK120" i="20"/>
  <c r="J120" i="20"/>
  <c r="J70" i="20" s="1"/>
  <c r="T119" i="21"/>
  <c r="T153" i="21"/>
  <c r="T185" i="21"/>
  <c r="T349" i="22"/>
  <c r="T348" i="22"/>
  <c r="T127" i="23"/>
  <c r="P169" i="23"/>
  <c r="BK190" i="23"/>
  <c r="J190" i="23"/>
  <c r="J65" i="23" s="1"/>
  <c r="T427" i="23"/>
  <c r="T426" i="23" s="1"/>
  <c r="R136" i="24"/>
  <c r="BK181" i="24"/>
  <c r="J181" i="24"/>
  <c r="J63" i="24" s="1"/>
  <c r="R91" i="25"/>
  <c r="P127" i="25"/>
  <c r="P117" i="31"/>
  <c r="P146" i="31"/>
  <c r="BK173" i="31"/>
  <c r="J173" i="31" s="1"/>
  <c r="J68" i="31" s="1"/>
  <c r="T189" i="31"/>
  <c r="R90" i="32"/>
  <c r="T146" i="32"/>
  <c r="BK90" i="33"/>
  <c r="J90" i="33" s="1"/>
  <c r="J61" i="33" s="1"/>
  <c r="P171" i="2"/>
  <c r="T261" i="2"/>
  <c r="BK839" i="2"/>
  <c r="J839" i="2"/>
  <c r="J69" i="2" s="1"/>
  <c r="P1422" i="2"/>
  <c r="R2047" i="2"/>
  <c r="R2280" i="2"/>
  <c r="T2740" i="2"/>
  <c r="R2952" i="2"/>
  <c r="R3247" i="2"/>
  <c r="P3908" i="2"/>
  <c r="R4049" i="2"/>
  <c r="P4192" i="2"/>
  <c r="R4662" i="2"/>
  <c r="BK191" i="3"/>
  <c r="J191" i="3" s="1"/>
  <c r="J66" i="3" s="1"/>
  <c r="T295" i="3"/>
  <c r="R536" i="3"/>
  <c r="T674" i="3"/>
  <c r="T710" i="3"/>
  <c r="BK149" i="4"/>
  <c r="R100" i="5"/>
  <c r="T143" i="5"/>
  <c r="R175" i="5"/>
  <c r="BK216" i="5"/>
  <c r="J216" i="5" s="1"/>
  <c r="J69" i="5" s="1"/>
  <c r="BK380" i="5"/>
  <c r="J380" i="5" s="1"/>
  <c r="J70" i="5" s="1"/>
  <c r="R663" i="5"/>
  <c r="R686" i="5"/>
  <c r="P768" i="5"/>
  <c r="P779" i="5"/>
  <c r="R835" i="5"/>
  <c r="BK98" i="6"/>
  <c r="J98" i="6" s="1"/>
  <c r="J65" i="6" s="1"/>
  <c r="BK142" i="6"/>
  <c r="J142" i="6"/>
  <c r="J66" i="6" s="1"/>
  <c r="T6087" i="6"/>
  <c r="BK7000" i="6"/>
  <c r="J7000" i="6"/>
  <c r="J73" i="6" s="1"/>
  <c r="R94" i="7"/>
  <c r="R93" i="7" s="1"/>
  <c r="T133" i="8"/>
  <c r="BK94" i="9"/>
  <c r="P107" i="10"/>
  <c r="BK139" i="11"/>
  <c r="J139" i="11"/>
  <c r="J69" i="11" s="1"/>
  <c r="P113" i="12"/>
  <c r="R96" i="13"/>
  <c r="P121" i="13"/>
  <c r="P164" i="13"/>
  <c r="R88" i="14"/>
  <c r="BK88" i="15"/>
  <c r="BK87" i="15"/>
  <c r="J87" i="15" s="1"/>
  <c r="J63" i="15" s="1"/>
  <c r="T102" i="16"/>
  <c r="BK224" i="16"/>
  <c r="J224" i="16" s="1"/>
  <c r="J72" i="16" s="1"/>
  <c r="BK131" i="17"/>
  <c r="J131" i="17"/>
  <c r="J70" i="17" s="1"/>
  <c r="R201" i="17"/>
  <c r="R252" i="17"/>
  <c r="R276" i="17"/>
  <c r="T102" i="18"/>
  <c r="BK229" i="18"/>
  <c r="J229" i="18" s="1"/>
  <c r="J72" i="18"/>
  <c r="R297" i="18"/>
  <c r="BK102" i="19"/>
  <c r="BK123" i="19"/>
  <c r="J123" i="19"/>
  <c r="J70" i="19" s="1"/>
  <c r="P157" i="19"/>
  <c r="BK192" i="19"/>
  <c r="J192" i="19"/>
  <c r="J72" i="19" s="1"/>
  <c r="R208" i="19"/>
  <c r="T208" i="19"/>
  <c r="BK228" i="19"/>
  <c r="J228" i="19" s="1"/>
  <c r="J76" i="19" s="1"/>
  <c r="BK97" i="20"/>
  <c r="J97" i="20"/>
  <c r="J69" i="20" s="1"/>
  <c r="T120" i="20"/>
  <c r="T93" i="21"/>
  <c r="T92" i="21"/>
  <c r="T139" i="21"/>
  <c r="R163" i="21"/>
  <c r="P179" i="21"/>
  <c r="BK86" i="22"/>
  <c r="BK85" i="22" s="1"/>
  <c r="J85" i="22" s="1"/>
  <c r="J60" i="22" s="1"/>
  <c r="BK97" i="23"/>
  <c r="P234" i="23"/>
  <c r="R381" i="23"/>
  <c r="T87" i="24"/>
  <c r="BK199" i="24"/>
  <c r="J199" i="24" s="1"/>
  <c r="J64" i="24" s="1"/>
  <c r="T91" i="25"/>
  <c r="T127" i="25"/>
  <c r="T109" i="26"/>
  <c r="R126" i="27"/>
  <c r="BK124" i="28"/>
  <c r="J124" i="28"/>
  <c r="J62" i="28" s="1"/>
  <c r="T128" i="29"/>
  <c r="R139" i="30"/>
  <c r="R93" i="31"/>
  <c r="R92" i="31" s="1"/>
  <c r="P134" i="31"/>
  <c r="BK140" i="31"/>
  <c r="J140" i="31"/>
  <c r="J65" i="31" s="1"/>
  <c r="P140" i="31"/>
  <c r="BK189" i="31"/>
  <c r="J189" i="31"/>
  <c r="J70" i="31" s="1"/>
  <c r="P155" i="32"/>
  <c r="P213" i="32"/>
  <c r="P212" i="32"/>
  <c r="R114" i="33"/>
  <c r="R113" i="33"/>
  <c r="T257" i="33"/>
  <c r="P120" i="2"/>
  <c r="P420" i="2"/>
  <c r="BK1048" i="2"/>
  <c r="J1048" i="2" s="1"/>
  <c r="J70" i="2" s="1"/>
  <c r="T1081" i="2"/>
  <c r="BK1873" i="2"/>
  <c r="J1873" i="2" s="1"/>
  <c r="J73" i="2"/>
  <c r="T2178" i="2"/>
  <c r="T2221" i="2"/>
  <c r="BK2477" i="2"/>
  <c r="J2477" i="2"/>
  <c r="J80" i="2" s="1"/>
  <c r="P2685" i="2"/>
  <c r="R2728" i="2"/>
  <c r="R3030" i="2"/>
  <c r="P3526" i="2"/>
  <c r="T3781" i="2"/>
  <c r="T4049" i="2"/>
  <c r="T4192" i="2"/>
  <c r="P4662" i="2"/>
  <c r="BK99" i="3"/>
  <c r="J99" i="3" s="1"/>
  <c r="J65" i="3" s="1"/>
  <c r="R349" i="3"/>
  <c r="T645" i="3"/>
  <c r="P656" i="3"/>
  <c r="BK710" i="3"/>
  <c r="J710" i="3" s="1"/>
  <c r="J74" i="3" s="1"/>
  <c r="R149" i="4"/>
  <c r="R97" i="4"/>
  <c r="R96" i="4" s="1"/>
  <c r="BK100" i="5"/>
  <c r="J100" i="5" s="1"/>
  <c r="J65" i="5" s="1"/>
  <c r="R143" i="5"/>
  <c r="P175" i="5"/>
  <c r="T216" i="5"/>
  <c r="R380" i="5"/>
  <c r="P663" i="5"/>
  <c r="BK686" i="5"/>
  <c r="J686" i="5" s="1"/>
  <c r="J72" i="5" s="1"/>
  <c r="BK768" i="5"/>
  <c r="J768" i="5" s="1"/>
  <c r="J73" i="5" s="1"/>
  <c r="T779" i="5"/>
  <c r="BK835" i="5"/>
  <c r="J835" i="5" s="1"/>
  <c r="J76" i="5" s="1"/>
  <c r="P98" i="6"/>
  <c r="P97" i="6" s="1"/>
  <c r="P142" i="6"/>
  <c r="P6087" i="6"/>
  <c r="R7000" i="6"/>
  <c r="P213" i="7"/>
  <c r="BK94" i="8"/>
  <c r="J94" i="8" s="1"/>
  <c r="J68" i="8"/>
  <c r="R94" i="9"/>
  <c r="R93" i="9" s="1"/>
  <c r="BK94" i="10"/>
  <c r="J94" i="10"/>
  <c r="J68" i="10" s="1"/>
  <c r="BK94" i="11"/>
  <c r="J94" i="11" s="1"/>
  <c r="J68" i="11" s="1"/>
  <c r="BK94" i="12"/>
  <c r="J94" i="12" s="1"/>
  <c r="J68" i="12" s="1"/>
  <c r="T169" i="13"/>
  <c r="R173" i="14"/>
  <c r="T88" i="15"/>
  <c r="P102" i="16"/>
  <c r="T224" i="16"/>
  <c r="T131" i="17"/>
  <c r="BK201" i="17"/>
  <c r="J201" i="17" s="1"/>
  <c r="J72" i="17" s="1"/>
  <c r="BK252" i="17"/>
  <c r="J252" i="17" s="1"/>
  <c r="J74" i="17" s="1"/>
  <c r="P276" i="17"/>
  <c r="BK131" i="18"/>
  <c r="BK186" i="18"/>
  <c r="J186" i="18" s="1"/>
  <c r="J71" i="18" s="1"/>
  <c r="BK285" i="18"/>
  <c r="J285" i="18" s="1"/>
  <c r="J73" i="18" s="1"/>
  <c r="T290" i="18"/>
  <c r="R316" i="18"/>
  <c r="P120" i="20"/>
  <c r="P119" i="21"/>
  <c r="P139" i="21"/>
  <c r="BK153" i="21"/>
  <c r="J153" i="21" s="1"/>
  <c r="J67" i="21" s="1"/>
  <c r="BK179" i="21"/>
  <c r="J179" i="21"/>
  <c r="J70" i="21" s="1"/>
  <c r="P86" i="22"/>
  <c r="P85" i="22" s="1"/>
  <c r="BK127" i="23"/>
  <c r="J127" i="23" s="1"/>
  <c r="J63" i="23" s="1"/>
  <c r="T169" i="23"/>
  <c r="T190" i="23"/>
  <c r="P427" i="23"/>
  <c r="P426" i="23" s="1"/>
  <c r="P87" i="24"/>
  <c r="R199" i="24"/>
  <c r="P91" i="25"/>
  <c r="BK127" i="25"/>
  <c r="J127" i="25" s="1"/>
  <c r="J67" i="25" s="1"/>
  <c r="R90" i="26"/>
  <c r="P126" i="27"/>
  <c r="AU85" i="1"/>
  <c r="T85" i="28"/>
  <c r="T85" i="29"/>
  <c r="T84" i="29" s="1"/>
  <c r="T83" i="29"/>
  <c r="BK139" i="30"/>
  <c r="J139" i="30" s="1"/>
  <c r="J62" i="30" s="1"/>
  <c r="P93" i="31"/>
  <c r="P92" i="31" s="1"/>
  <c r="BK134" i="31"/>
  <c r="J134" i="31" s="1"/>
  <c r="J64" i="31"/>
  <c r="T146" i="31"/>
  <c r="R189" i="31"/>
  <c r="R155" i="32"/>
  <c r="R213" i="32"/>
  <c r="R212" i="32" s="1"/>
  <c r="BK114" i="33"/>
  <c r="J114" i="33" s="1"/>
  <c r="J64" i="33" s="1"/>
  <c r="T234" i="33"/>
  <c r="T233" i="33" s="1"/>
  <c r="P87" i="34"/>
  <c r="P86" i="34"/>
  <c r="AU93" i="1" s="1"/>
  <c r="R171" i="2"/>
  <c r="R261" i="2"/>
  <c r="R839" i="2"/>
  <c r="T1048" i="2"/>
  <c r="BK1422" i="2"/>
  <c r="J1422" i="2" s="1"/>
  <c r="J72" i="2"/>
  <c r="T2047" i="2"/>
  <c r="P2280" i="2"/>
  <c r="P2740" i="2"/>
  <c r="T2952" i="2"/>
  <c r="BK3247" i="2"/>
  <c r="J3247" i="2" s="1"/>
  <c r="J86" i="2" s="1"/>
  <c r="R3781" i="2"/>
  <c r="R4221" i="2"/>
  <c r="P4506" i="2"/>
  <c r="R4577" i="2"/>
  <c r="R99" i="3"/>
  <c r="T349" i="3"/>
  <c r="BK645" i="3"/>
  <c r="J645" i="3" s="1"/>
  <c r="J70" i="3"/>
  <c r="T656" i="3"/>
  <c r="T717" i="3"/>
  <c r="BK98" i="4"/>
  <c r="J98" i="4"/>
  <c r="J69" i="4" s="1"/>
  <c r="BK636" i="4"/>
  <c r="J636" i="4" s="1"/>
  <c r="J71" i="4" s="1"/>
  <c r="T157" i="6"/>
  <c r="R5533" i="6"/>
  <c r="R6829" i="6"/>
  <c r="T6928" i="6"/>
  <c r="T94" i="7"/>
  <c r="T93" i="7" s="1"/>
  <c r="T94" i="8"/>
  <c r="T93" i="8" s="1"/>
  <c r="P94" i="9"/>
  <c r="T94" i="10"/>
  <c r="T139" i="11"/>
  <c r="R94" i="12"/>
  <c r="P169" i="13"/>
  <c r="T88" i="14"/>
  <c r="R145" i="15"/>
  <c r="R87" i="15" s="1"/>
  <c r="R148" i="16"/>
  <c r="BK171" i="16"/>
  <c r="J171" i="16"/>
  <c r="J71" i="16" s="1"/>
  <c r="BK291" i="16"/>
  <c r="J291" i="16" s="1"/>
  <c r="J73" i="16"/>
  <c r="P298" i="16"/>
  <c r="P322" i="16"/>
  <c r="P102" i="17"/>
  <c r="R156" i="17"/>
  <c r="R247" i="17"/>
  <c r="P259" i="17"/>
  <c r="P102" i="18"/>
  <c r="P229" i="18"/>
  <c r="T297" i="18"/>
  <c r="R120" i="20"/>
  <c r="P93" i="21"/>
  <c r="P92" i="21"/>
  <c r="R139" i="21"/>
  <c r="T163" i="21"/>
  <c r="R185" i="21"/>
  <c r="R349" i="22"/>
  <c r="R348" i="22"/>
  <c r="R97" i="23"/>
  <c r="T234" i="23"/>
  <c r="T381" i="23"/>
  <c r="P136" i="24"/>
  <c r="R181" i="24"/>
  <c r="R109" i="26"/>
  <c r="BK89" i="27"/>
  <c r="J89" i="27"/>
  <c r="J64" i="27" s="1"/>
  <c r="T89" i="27"/>
  <c r="T186" i="27"/>
  <c r="R85" i="28"/>
  <c r="R84" i="28" s="1"/>
  <c r="R83" i="28" s="1"/>
  <c r="R128" i="29"/>
  <c r="R85" i="30"/>
  <c r="P90" i="32"/>
  <c r="P89" i="32" s="1"/>
  <c r="P88" i="32"/>
  <c r="AU90" i="1"/>
  <c r="P146" i="32"/>
  <c r="R90" i="33"/>
  <c r="R89" i="33"/>
  <c r="BK234" i="33"/>
  <c r="J234" i="33" s="1"/>
  <c r="J66" i="33" s="1"/>
  <c r="R257" i="33"/>
  <c r="BK87" i="35"/>
  <c r="BK86" i="35" s="1"/>
  <c r="J86" i="35" s="1"/>
  <c r="J63" i="35"/>
  <c r="T171" i="2"/>
  <c r="BK420" i="2"/>
  <c r="J420" i="2" s="1"/>
  <c r="J68" i="2" s="1"/>
  <c r="P1048" i="2"/>
  <c r="P1081" i="2"/>
  <c r="T1873" i="2"/>
  <c r="R2178" i="2"/>
  <c r="BK2221" i="2"/>
  <c r="R2477" i="2"/>
  <c r="R2685" i="2"/>
  <c r="P2728" i="2"/>
  <c r="P3030" i="2"/>
  <c r="R3526" i="2"/>
  <c r="BK3781" i="2"/>
  <c r="J3781" i="2"/>
  <c r="J88" i="2"/>
  <c r="T4221" i="2"/>
  <c r="R4506" i="2"/>
  <c r="BK4577" i="2"/>
  <c r="J4577" i="2"/>
  <c r="J94" i="2"/>
  <c r="P99" i="3"/>
  <c r="P349" i="3"/>
  <c r="P645" i="3"/>
  <c r="BK656" i="3"/>
  <c r="J656" i="3" s="1"/>
  <c r="J71" i="3" s="1"/>
  <c r="P710" i="3"/>
  <c r="T149" i="4"/>
  <c r="T636" i="4"/>
  <c r="P100" i="5"/>
  <c r="P99" i="5" s="1"/>
  <c r="BK143" i="5"/>
  <c r="J143" i="5" s="1"/>
  <c r="J66" i="5"/>
  <c r="T175" i="5"/>
  <c r="P216" i="5"/>
  <c r="T380" i="5"/>
  <c r="T174" i="5"/>
  <c r="T663" i="5"/>
  <c r="T686" i="5"/>
  <c r="T768" i="5"/>
  <c r="R779" i="5"/>
  <c r="T835" i="5"/>
  <c r="T98" i="6"/>
  <c r="T142" i="6"/>
  <c r="R6087" i="6"/>
  <c r="T7000" i="6"/>
  <c r="BK94" i="7"/>
  <c r="BK93" i="7" s="1"/>
  <c r="J93" i="7"/>
  <c r="R94" i="8"/>
  <c r="R93" i="8" s="1"/>
  <c r="BK147" i="9"/>
  <c r="J147" i="9"/>
  <c r="J69" i="9"/>
  <c r="T107" i="10"/>
  <c r="R94" i="11"/>
  <c r="R113" i="12"/>
  <c r="P96" i="13"/>
  <c r="P95" i="13" s="1"/>
  <c r="AU69" i="1" s="1"/>
  <c r="R121" i="13"/>
  <c r="T164" i="13"/>
  <c r="T173" i="14"/>
  <c r="P145" i="15"/>
  <c r="P148" i="16"/>
  <c r="R171" i="16"/>
  <c r="P291" i="16"/>
  <c r="R298" i="16"/>
  <c r="T322" i="16"/>
  <c r="R102" i="17"/>
  <c r="R101" i="17"/>
  <c r="R100" i="17" s="1"/>
  <c r="P156" i="17"/>
  <c r="P247" i="17"/>
  <c r="BK259" i="17"/>
  <c r="J259" i="17" s="1"/>
  <c r="J75" i="17"/>
  <c r="R102" i="18"/>
  <c r="R229" i="18"/>
  <c r="P297" i="18"/>
  <c r="P123" i="19"/>
  <c r="R157" i="19"/>
  <c r="P192" i="19"/>
  <c r="BK215" i="19"/>
  <c r="J215" i="19"/>
  <c r="J75" i="19" s="1"/>
  <c r="R228" i="19"/>
  <c r="P97" i="20"/>
  <c r="P96" i="20"/>
  <c r="P95" i="20" s="1"/>
  <c r="AU77" i="1" s="1"/>
  <c r="R93" i="21"/>
  <c r="R92" i="21"/>
  <c r="P163" i="21"/>
  <c r="P185" i="21"/>
  <c r="BK349" i="22"/>
  <c r="J349" i="22"/>
  <c r="J63" i="22" s="1"/>
  <c r="P127" i="23"/>
  <c r="BK169" i="23"/>
  <c r="J169" i="23"/>
  <c r="J64" i="23"/>
  <c r="P190" i="23"/>
  <c r="R427" i="23"/>
  <c r="R426" i="23"/>
  <c r="BK87" i="24"/>
  <c r="J87" i="24" s="1"/>
  <c r="J61" i="24" s="1"/>
  <c r="T199" i="24"/>
  <c r="BK116" i="25"/>
  <c r="J116" i="25"/>
  <c r="J66" i="25" s="1"/>
  <c r="R127" i="25"/>
  <c r="BK109" i="26"/>
  <c r="J109" i="26"/>
  <c r="J66" i="26" s="1"/>
  <c r="BK126" i="27"/>
  <c r="J126" i="27" s="1"/>
  <c r="J65" i="27" s="1"/>
  <c r="R186" i="27"/>
  <c r="P85" i="28"/>
  <c r="P84" i="28" s="1"/>
  <c r="P83" i="28" s="1"/>
  <c r="AU86" i="1" s="1"/>
  <c r="P85" i="29"/>
  <c r="P84" i="29"/>
  <c r="P83" i="29" s="1"/>
  <c r="AU87" i="1" s="1"/>
  <c r="P85" i="30"/>
  <c r="R117" i="31"/>
  <c r="R134" i="31"/>
  <c r="T140" i="31"/>
  <c r="P173" i="31"/>
  <c r="P189" i="31"/>
  <c r="BK90" i="32"/>
  <c r="J90" i="32" s="1"/>
  <c r="J61" i="32" s="1"/>
  <c r="BK146" i="32"/>
  <c r="J146" i="32"/>
  <c r="J62" i="32" s="1"/>
  <c r="T213" i="32"/>
  <c r="T212" i="32" s="1"/>
  <c r="T90" i="33"/>
  <c r="T89" i="33"/>
  <c r="BK257" i="33"/>
  <c r="J257" i="33" s="1"/>
  <c r="J67" i="33" s="1"/>
  <c r="BK87" i="34"/>
  <c r="J87" i="34"/>
  <c r="J64" i="34" s="1"/>
  <c r="R87" i="35"/>
  <c r="R86" i="35"/>
  <c r="BK171" i="2"/>
  <c r="J171" i="2" s="1"/>
  <c r="J66" i="2" s="1"/>
  <c r="BK261" i="2"/>
  <c r="J261" i="2"/>
  <c r="J67" i="2" s="1"/>
  <c r="P839" i="2"/>
  <c r="T1422" i="2"/>
  <c r="BK2047" i="2"/>
  <c r="J2047" i="2" s="1"/>
  <c r="J74" i="2" s="1"/>
  <c r="P2221" i="2"/>
  <c r="P2477" i="2"/>
  <c r="T2685" i="2"/>
  <c r="T2728" i="2"/>
  <c r="BK3030" i="2"/>
  <c r="J3030" i="2"/>
  <c r="J85" i="2" s="1"/>
  <c r="T3526" i="2"/>
  <c r="BK3908" i="2"/>
  <c r="J3908" i="2"/>
  <c r="J89" i="2" s="1"/>
  <c r="P4049" i="2"/>
  <c r="R4192" i="2"/>
  <c r="T4662" i="2"/>
  <c r="T99" i="3"/>
  <c r="BK295" i="3"/>
  <c r="J295" i="3"/>
  <c r="J67" i="3"/>
  <c r="BK536" i="3"/>
  <c r="J536" i="3" s="1"/>
  <c r="J69" i="3" s="1"/>
  <c r="P674" i="3"/>
  <c r="P717" i="3"/>
  <c r="T98" i="4"/>
  <c r="T97" i="4"/>
  <c r="T96" i="4"/>
  <c r="P157" i="6"/>
  <c r="P156" i="6" s="1"/>
  <c r="P96" i="6" s="1"/>
  <c r="AU61" i="1" s="1"/>
  <c r="T5533" i="6"/>
  <c r="BK6829" i="6"/>
  <c r="J6829" i="6"/>
  <c r="J71" i="6"/>
  <c r="P6928" i="6"/>
  <c r="P94" i="7"/>
  <c r="P93" i="7"/>
  <c r="AU63" i="1"/>
  <c r="P94" i="8"/>
  <c r="P93" i="8" s="1"/>
  <c r="AU64" i="1" s="1"/>
  <c r="P147" i="9"/>
  <c r="R94" i="10"/>
  <c r="R93" i="10" s="1"/>
  <c r="R139" i="11"/>
  <c r="P94" i="12"/>
  <c r="P93" i="12"/>
  <c r="AU68" i="1" s="1"/>
  <c r="BK96" i="13"/>
  <c r="J96" i="13"/>
  <c r="J68" i="13"/>
  <c r="T121" i="13"/>
  <c r="R164" i="13"/>
  <c r="P88" i="14"/>
  <c r="P87" i="14"/>
  <c r="AU70" i="1" s="1"/>
  <c r="P88" i="15"/>
  <c r="BK148" i="16"/>
  <c r="J148" i="16"/>
  <c r="J70" i="16" s="1"/>
  <c r="P171" i="16"/>
  <c r="T291" i="16"/>
  <c r="T298" i="16"/>
  <c r="R322" i="16"/>
  <c r="P131" i="17"/>
  <c r="T201" i="17"/>
  <c r="T252" i="17"/>
  <c r="T276" i="17"/>
  <c r="T131" i="18"/>
  <c r="T101" i="18"/>
  <c r="T100" i="18"/>
  <c r="R186" i="18"/>
  <c r="P285" i="18"/>
  <c r="P290" i="18"/>
  <c r="P316" i="18"/>
  <c r="P102" i="19"/>
  <c r="R123" i="19"/>
  <c r="T157" i="19"/>
  <c r="P208" i="19"/>
  <c r="P101" i="19" s="1"/>
  <c r="P100" i="19" s="1"/>
  <c r="AU76" i="1" s="1"/>
  <c r="T215" i="19"/>
  <c r="T97" i="20"/>
  <c r="T96" i="20"/>
  <c r="T95" i="20"/>
  <c r="BK119" i="21"/>
  <c r="J119" i="21" s="1"/>
  <c r="J63" i="21" s="1"/>
  <c r="BK139" i="21"/>
  <c r="J139" i="21"/>
  <c r="J65" i="21" s="1"/>
  <c r="BK163" i="21"/>
  <c r="J163" i="21"/>
  <c r="J68" i="21"/>
  <c r="T179" i="21"/>
  <c r="P349" i="22"/>
  <c r="P348" i="22"/>
  <c r="T97" i="23"/>
  <c r="BK234" i="23"/>
  <c r="J234" i="23"/>
  <c r="J70" i="23"/>
  <c r="BK381" i="23"/>
  <c r="J381" i="23" s="1"/>
  <c r="J71" i="23" s="1"/>
  <c r="R87" i="24"/>
  <c r="R86" i="24"/>
  <c r="R85" i="24" s="1"/>
  <c r="P199" i="24"/>
  <c r="P116" i="25"/>
  <c r="BK90" i="26"/>
  <c r="J90" i="26" s="1"/>
  <c r="J65" i="26" s="1"/>
  <c r="P109" i="26"/>
  <c r="R89" i="27"/>
  <c r="BK186" i="27"/>
  <c r="J186" i="27"/>
  <c r="J66" i="27"/>
  <c r="BK85" i="28"/>
  <c r="J85" i="28" s="1"/>
  <c r="J61" i="28" s="1"/>
  <c r="T124" i="28"/>
  <c r="R85" i="29"/>
  <c r="R84" i="29"/>
  <c r="R83" i="29"/>
  <c r="T139" i="30"/>
  <c r="T84" i="30"/>
  <c r="T83" i="30"/>
  <c r="T93" i="31"/>
  <c r="T92" i="31" s="1"/>
  <c r="BK146" i="31"/>
  <c r="J146" i="31"/>
  <c r="J66" i="31"/>
  <c r="T173" i="31"/>
  <c r="P184" i="31"/>
  <c r="BK155" i="32"/>
  <c r="BK89" i="32" s="1"/>
  <c r="J89" i="32" s="1"/>
  <c r="J60" i="32" s="1"/>
  <c r="J155" i="32"/>
  <c r="J63" i="32" s="1"/>
  <c r="BK213" i="32"/>
  <c r="BK212" i="32"/>
  <c r="J212" i="32"/>
  <c r="J65" i="32" s="1"/>
  <c r="T114" i="33"/>
  <c r="T113" i="33"/>
  <c r="P257" i="33"/>
  <c r="T87" i="34"/>
  <c r="T86" i="34"/>
  <c r="P87" i="35"/>
  <c r="P86" i="35"/>
  <c r="AU94" i="1" s="1"/>
  <c r="T87" i="35"/>
  <c r="T86" i="35"/>
  <c r="BK831" i="5"/>
  <c r="J831" i="5" s="1"/>
  <c r="J75" i="5" s="1"/>
  <c r="BK176" i="21"/>
  <c r="J176" i="21"/>
  <c r="J69" i="21" s="1"/>
  <c r="BK223" i="23"/>
  <c r="J223" i="23"/>
  <c r="J68" i="23"/>
  <c r="BK228" i="23"/>
  <c r="J228" i="23"/>
  <c r="J69" i="23"/>
  <c r="BK201" i="31"/>
  <c r="J201" i="31" s="1"/>
  <c r="J71" i="31" s="1"/>
  <c r="BK294" i="33"/>
  <c r="J294" i="33"/>
  <c r="J68" i="33" s="1"/>
  <c r="BK149" i="21"/>
  <c r="J149" i="21"/>
  <c r="J66" i="21"/>
  <c r="BK108" i="33"/>
  <c r="J108" i="33"/>
  <c r="J62" i="33"/>
  <c r="BK206" i="23"/>
  <c r="J206" i="23" s="1"/>
  <c r="J66" i="23" s="1"/>
  <c r="BK218" i="23"/>
  <c r="J218" i="23"/>
  <c r="J67" i="23" s="1"/>
  <c r="BK243" i="24"/>
  <c r="J243" i="24"/>
  <c r="J65" i="24"/>
  <c r="BK506" i="23"/>
  <c r="J506" i="23"/>
  <c r="J74" i="23"/>
  <c r="BK147" i="28"/>
  <c r="J147" i="28" s="1"/>
  <c r="J63" i="28" s="1"/>
  <c r="BK169" i="31"/>
  <c r="J169" i="31"/>
  <c r="J67" i="31" s="1"/>
  <c r="BK641" i="4"/>
  <c r="J641" i="4"/>
  <c r="J72" i="4"/>
  <c r="BK305" i="16"/>
  <c r="J305" i="16"/>
  <c r="J75" i="16"/>
  <c r="BK227" i="30"/>
  <c r="J227" i="30" s="1"/>
  <c r="J63" i="30" s="1"/>
  <c r="BK221" i="32"/>
  <c r="BK220" i="32" s="1"/>
  <c r="J220" i="32" s="1"/>
  <c r="J67" i="32" s="1"/>
  <c r="J221" i="32"/>
  <c r="J68" i="32" s="1"/>
  <c r="BK4625" i="2"/>
  <c r="J4625" i="2"/>
  <c r="J95" i="2"/>
  <c r="BK670" i="3"/>
  <c r="J670" i="3"/>
  <c r="J72" i="3"/>
  <c r="BK125" i="20"/>
  <c r="J125" i="20" s="1"/>
  <c r="J71" i="20" s="1"/>
  <c r="BK135" i="21"/>
  <c r="J135" i="21"/>
  <c r="J64" i="21" s="1"/>
  <c r="BK175" i="29"/>
  <c r="J175" i="29"/>
  <c r="J63" i="29"/>
  <c r="BK207" i="32"/>
  <c r="J207" i="32"/>
  <c r="J64" i="32"/>
  <c r="BK2216" i="2"/>
  <c r="J2216" i="2" s="1"/>
  <c r="J76" i="2" s="1"/>
  <c r="BK205" i="19"/>
  <c r="J205" i="19"/>
  <c r="J73" i="19" s="1"/>
  <c r="BE99" i="35"/>
  <c r="J56" i="35"/>
  <c r="F83" i="35"/>
  <c r="BE96" i="35"/>
  <c r="BE103" i="35"/>
  <c r="BE107" i="35"/>
  <c r="BE92" i="35"/>
  <c r="BE119" i="35"/>
  <c r="E74" i="35"/>
  <c r="BK86" i="34"/>
  <c r="J86" i="34"/>
  <c r="J63" i="34" s="1"/>
  <c r="BE88" i="35"/>
  <c r="BE111" i="35"/>
  <c r="BE115" i="35"/>
  <c r="BE112" i="34"/>
  <c r="BK113" i="33"/>
  <c r="BK233" i="33"/>
  <c r="J233" i="33"/>
  <c r="J65" i="33" s="1"/>
  <c r="E50" i="34"/>
  <c r="J80" i="34"/>
  <c r="BE98" i="34"/>
  <c r="BE103" i="34"/>
  <c r="F59" i="34"/>
  <c r="BE116" i="34"/>
  <c r="BE125" i="34"/>
  <c r="BE130" i="34"/>
  <c r="BE88" i="34"/>
  <c r="BE93" i="34"/>
  <c r="BE107" i="34"/>
  <c r="BE120" i="34"/>
  <c r="BE119" i="33"/>
  <c r="BE242" i="33"/>
  <c r="BE247" i="33"/>
  <c r="BE268" i="33"/>
  <c r="BE295" i="33"/>
  <c r="BE301" i="33"/>
  <c r="F85" i="33"/>
  <c r="BE149" i="33"/>
  <c r="E78" i="33"/>
  <c r="BE141" i="33"/>
  <c r="BE169" i="33"/>
  <c r="BE189" i="33"/>
  <c r="BE192" i="33"/>
  <c r="BE197" i="33"/>
  <c r="BE201" i="33"/>
  <c r="J213" i="32"/>
  <c r="J66" i="32" s="1"/>
  <c r="BE133" i="33"/>
  <c r="BE215" i="33"/>
  <c r="BE225" i="33"/>
  <c r="BE239" i="33"/>
  <c r="BE254" i="33"/>
  <c r="BE258" i="33"/>
  <c r="BE274" i="33"/>
  <c r="BE279" i="33"/>
  <c r="J82" i="33"/>
  <c r="BE99" i="33"/>
  <c r="BE109" i="33"/>
  <c r="BE123" i="33"/>
  <c r="BE146" i="33"/>
  <c r="BE155" i="33"/>
  <c r="BE235" i="33"/>
  <c r="BE249" i="33"/>
  <c r="BE252" i="33"/>
  <c r="BE91" i="33"/>
  <c r="BE96" i="33"/>
  <c r="BE104" i="33"/>
  <c r="BE158" i="33"/>
  <c r="BE162" i="33"/>
  <c r="BE184" i="33"/>
  <c r="BE218" i="33"/>
  <c r="BE221" i="33"/>
  <c r="BE229" i="33"/>
  <c r="BE231" i="33"/>
  <c r="BE262" i="33"/>
  <c r="BE115" i="33"/>
  <c r="BE174" i="33"/>
  <c r="BE177" i="33"/>
  <c r="BE181" i="33"/>
  <c r="BE207" i="33"/>
  <c r="BE211" i="33"/>
  <c r="BE282" i="33"/>
  <c r="BE287" i="33"/>
  <c r="BE291" i="33"/>
  <c r="BE129" i="33"/>
  <c r="BE138" i="33"/>
  <c r="J117" i="31"/>
  <c r="J63" i="31" s="1"/>
  <c r="BE95" i="32"/>
  <c r="BE99" i="32"/>
  <c r="BE102" i="32"/>
  <c r="BE141" i="32"/>
  <c r="E48" i="32"/>
  <c r="BE129" i="32"/>
  <c r="BE147" i="32"/>
  <c r="BE151" i="32"/>
  <c r="J52" i="32"/>
  <c r="BE91" i="32"/>
  <c r="BE106" i="32"/>
  <c r="BE170" i="32"/>
  <c r="BE177" i="32"/>
  <c r="BE183" i="32"/>
  <c r="BE214" i="32"/>
  <c r="BE120" i="32"/>
  <c r="BE195" i="32"/>
  <c r="BE198" i="32"/>
  <c r="J93" i="31"/>
  <c r="J61" i="31" s="1"/>
  <c r="BE111" i="32"/>
  <c r="BE117" i="32"/>
  <c r="BE124" i="32"/>
  <c r="BE180" i="32"/>
  <c r="F55" i="32"/>
  <c r="BE137" i="32"/>
  <c r="BE156" i="32"/>
  <c r="BE166" i="32"/>
  <c r="BE174" i="32"/>
  <c r="BE208" i="32"/>
  <c r="BE159" i="32"/>
  <c r="BE163" i="32"/>
  <c r="BE186" i="32"/>
  <c r="BE188" i="32"/>
  <c r="BE190" i="32"/>
  <c r="BE192" i="32"/>
  <c r="BE200" i="32"/>
  <c r="BE218" i="32"/>
  <c r="BE222" i="32"/>
  <c r="AW90" i="1"/>
  <c r="E81" i="31"/>
  <c r="F88" i="31"/>
  <c r="BE132" i="31"/>
  <c r="BE177" i="31"/>
  <c r="BE180" i="31"/>
  <c r="BE104" i="31"/>
  <c r="BE124" i="31"/>
  <c r="BE99" i="31"/>
  <c r="BE127" i="31"/>
  <c r="BE170" i="31"/>
  <c r="BE174" i="31"/>
  <c r="BE185" i="31"/>
  <c r="BE107" i="31"/>
  <c r="BE118" i="31"/>
  <c r="BE121" i="31"/>
  <c r="BE137" i="31"/>
  <c r="BE202" i="31"/>
  <c r="BK84" i="30"/>
  <c r="J84" i="30"/>
  <c r="J60" i="30" s="1"/>
  <c r="BE141" i="31"/>
  <c r="BE144" i="31"/>
  <c r="BE155" i="31"/>
  <c r="BE182" i="31"/>
  <c r="BE187" i="31"/>
  <c r="BE190" i="31"/>
  <c r="BE152" i="31"/>
  <c r="BE193" i="31"/>
  <c r="BE198" i="31"/>
  <c r="J52" i="31"/>
  <c r="BE94" i="31"/>
  <c r="BE112" i="31"/>
  <c r="BE130" i="31"/>
  <c r="BE135" i="31"/>
  <c r="BE147" i="31"/>
  <c r="BE158" i="31"/>
  <c r="BE162" i="31"/>
  <c r="BE164" i="31"/>
  <c r="BE196" i="31"/>
  <c r="F55" i="30"/>
  <c r="BE108" i="30"/>
  <c r="BE140" i="30"/>
  <c r="BE149" i="30"/>
  <c r="BE159" i="30"/>
  <c r="BE165" i="30"/>
  <c r="BE168" i="30"/>
  <c r="BE186" i="30"/>
  <c r="BE196" i="30"/>
  <c r="BE202" i="30"/>
  <c r="BE206" i="30"/>
  <c r="BE223" i="30"/>
  <c r="BE228" i="30"/>
  <c r="BE86" i="30"/>
  <c r="BE114" i="30"/>
  <c r="BE121" i="30"/>
  <c r="BE128" i="30"/>
  <c r="BE170" i="30"/>
  <c r="BE183" i="30"/>
  <c r="BE204" i="30"/>
  <c r="J52" i="30"/>
  <c r="E73" i="30"/>
  <c r="BE102" i="30"/>
  <c r="BE146" i="30"/>
  <c r="BE173" i="30"/>
  <c r="BE91" i="30"/>
  <c r="BE94" i="30"/>
  <c r="BE96" i="30"/>
  <c r="BE111" i="30"/>
  <c r="BE117" i="30"/>
  <c r="BE152" i="30"/>
  <c r="BE213" i="30"/>
  <c r="BE218" i="30"/>
  <c r="BE99" i="30"/>
  <c r="BE134" i="30"/>
  <c r="BE154" i="30"/>
  <c r="BE162" i="30"/>
  <c r="BE143" i="30"/>
  <c r="BE178" i="30"/>
  <c r="BE188" i="30"/>
  <c r="BE89" i="30"/>
  <c r="BE181" i="30"/>
  <c r="BE190" i="30"/>
  <c r="BE192" i="30"/>
  <c r="BE194" i="30"/>
  <c r="BE198" i="30"/>
  <c r="BE200" i="30"/>
  <c r="BE105" i="30"/>
  <c r="BE156" i="30"/>
  <c r="BE208" i="30"/>
  <c r="BE89" i="29"/>
  <c r="BE171" i="29"/>
  <c r="BE176" i="29"/>
  <c r="BE91" i="29"/>
  <c r="BE152" i="29"/>
  <c r="BE155" i="29"/>
  <c r="J52" i="29"/>
  <c r="BE86" i="29"/>
  <c r="BE97" i="29"/>
  <c r="BE100" i="29"/>
  <c r="BE106" i="29"/>
  <c r="BE132" i="29"/>
  <c r="BE141" i="29"/>
  <c r="BE146" i="29"/>
  <c r="BE161" i="29"/>
  <c r="BE163" i="29"/>
  <c r="BE169" i="29"/>
  <c r="BE159" i="29"/>
  <c r="E48" i="29"/>
  <c r="BE135" i="29"/>
  <c r="BE138" i="29"/>
  <c r="BE149" i="29"/>
  <c r="BE173" i="29"/>
  <c r="BE113" i="29"/>
  <c r="BE143" i="29"/>
  <c r="BE167" i="29"/>
  <c r="BE94" i="29"/>
  <c r="BE116" i="29"/>
  <c r="F55" i="29"/>
  <c r="BE103" i="29"/>
  <c r="BE110" i="29"/>
  <c r="BE119" i="29"/>
  <c r="BE122" i="29"/>
  <c r="BE129" i="29"/>
  <c r="BE165" i="29"/>
  <c r="BK88" i="27"/>
  <c r="J88" i="27" s="1"/>
  <c r="E73" i="28"/>
  <c r="BE125" i="28"/>
  <c r="BE131" i="28"/>
  <c r="BE94" i="28"/>
  <c r="BE103" i="28"/>
  <c r="BE148" i="28"/>
  <c r="J77" i="28"/>
  <c r="BE86" i="28"/>
  <c r="BE91" i="28"/>
  <c r="BE97" i="28"/>
  <c r="BE100" i="28"/>
  <c r="BE112" i="28"/>
  <c r="BE115" i="28"/>
  <c r="BE145" i="28"/>
  <c r="F55" i="28"/>
  <c r="BE89" i="28"/>
  <c r="BE106" i="28"/>
  <c r="BE109" i="28"/>
  <c r="BE137" i="28"/>
  <c r="BE141" i="28"/>
  <c r="BE118" i="28"/>
  <c r="BE128" i="28"/>
  <c r="BE134" i="28"/>
  <c r="BE143" i="28"/>
  <c r="E50" i="27"/>
  <c r="J82" i="27"/>
  <c r="BE100" i="27"/>
  <c r="BE120" i="27"/>
  <c r="BE124" i="27"/>
  <c r="BE127" i="27"/>
  <c r="BE133" i="27"/>
  <c r="BE135" i="27"/>
  <c r="BE165" i="27"/>
  <c r="BE197" i="27"/>
  <c r="BK89" i="26"/>
  <c r="J89" i="26" s="1"/>
  <c r="J64" i="26" s="1"/>
  <c r="BE116" i="27"/>
  <c r="BE122" i="27"/>
  <c r="BE137" i="27"/>
  <c r="BE143" i="27"/>
  <c r="BE151" i="27"/>
  <c r="BE179" i="27"/>
  <c r="BE195" i="27"/>
  <c r="F85" i="27"/>
  <c r="BE92" i="27"/>
  <c r="BE102" i="27"/>
  <c r="BE104" i="27"/>
  <c r="BE114" i="27"/>
  <c r="BE145" i="27"/>
  <c r="BE96" i="27"/>
  <c r="BE106" i="27"/>
  <c r="BE110" i="27"/>
  <c r="BE112" i="27"/>
  <c r="BE167" i="27"/>
  <c r="BE171" i="27"/>
  <c r="BE193" i="27"/>
  <c r="BE139" i="27"/>
  <c r="BE141" i="27"/>
  <c r="BE147" i="27"/>
  <c r="BE155" i="27"/>
  <c r="BE157" i="27"/>
  <c r="BE159" i="27"/>
  <c r="BE163" i="27"/>
  <c r="BE181" i="27"/>
  <c r="BE183" i="27"/>
  <c r="BE187" i="27"/>
  <c r="BE189" i="27"/>
  <c r="BE191" i="27"/>
  <c r="BE108" i="27"/>
  <c r="BE131" i="27"/>
  <c r="BE161" i="27"/>
  <c r="BE169" i="27"/>
  <c r="BE129" i="27"/>
  <c r="BE153" i="27"/>
  <c r="BE173" i="27"/>
  <c r="BE90" i="27"/>
  <c r="BE94" i="27"/>
  <c r="BE98" i="27"/>
  <c r="BE118" i="27"/>
  <c r="BE149" i="27"/>
  <c r="BE175" i="27"/>
  <c r="BE177" i="27"/>
  <c r="BE91" i="26"/>
  <c r="BE110" i="26"/>
  <c r="BE107" i="26"/>
  <c r="J56" i="26"/>
  <c r="E76" i="26"/>
  <c r="BE103" i="26"/>
  <c r="BE105" i="26"/>
  <c r="BE114" i="26"/>
  <c r="F59" i="26"/>
  <c r="BE95" i="26"/>
  <c r="BE112" i="26"/>
  <c r="BK90" i="25"/>
  <c r="J90" i="25" s="1"/>
  <c r="J64" i="25" s="1"/>
  <c r="BE93" i="26"/>
  <c r="BE97" i="26"/>
  <c r="BE99" i="26"/>
  <c r="BE101" i="26"/>
  <c r="BE116" i="26"/>
  <c r="BK86" i="24"/>
  <c r="J86" i="24" s="1"/>
  <c r="J60" i="24" s="1"/>
  <c r="BE96" i="25"/>
  <c r="BE128" i="25"/>
  <c r="J83" i="25"/>
  <c r="BE100" i="25"/>
  <c r="E50" i="25"/>
  <c r="F59" i="25"/>
  <c r="BE94" i="25"/>
  <c r="BE98" i="25"/>
  <c r="BE112" i="25"/>
  <c r="BE114" i="25"/>
  <c r="BE92" i="25"/>
  <c r="BE102" i="25"/>
  <c r="BE104" i="25"/>
  <c r="BE106" i="25"/>
  <c r="BE110" i="25"/>
  <c r="BE117" i="25"/>
  <c r="BE123" i="25"/>
  <c r="BE130" i="25"/>
  <c r="BE108" i="25"/>
  <c r="BE119" i="25"/>
  <c r="BE125" i="25"/>
  <c r="BE121" i="25"/>
  <c r="BE132" i="25"/>
  <c r="J97" i="23"/>
  <c r="J62" i="23"/>
  <c r="J52" i="24"/>
  <c r="BE142" i="24"/>
  <c r="BE232" i="24"/>
  <c r="BE244" i="24"/>
  <c r="BE103" i="24"/>
  <c r="BE121" i="24"/>
  <c r="BE126" i="24"/>
  <c r="BE131" i="24"/>
  <c r="BE151" i="24"/>
  <c r="BE158" i="24"/>
  <c r="BE176" i="24"/>
  <c r="BE228" i="24"/>
  <c r="E75" i="24"/>
  <c r="BE88" i="24"/>
  <c r="BE116" i="24"/>
  <c r="BE195" i="24"/>
  <c r="BE200" i="24"/>
  <c r="BE223" i="24"/>
  <c r="BE166" i="24"/>
  <c r="BE182" i="24"/>
  <c r="BE220" i="24"/>
  <c r="BK426" i="23"/>
  <c r="J426" i="23"/>
  <c r="J72" i="23"/>
  <c r="BE93" i="24"/>
  <c r="BE98" i="24"/>
  <c r="BE108" i="24"/>
  <c r="BE161" i="24"/>
  <c r="BE171" i="24"/>
  <c r="BE187" i="24"/>
  <c r="F55" i="24"/>
  <c r="BE137" i="24"/>
  <c r="BE192" i="24"/>
  <c r="BE214" i="24"/>
  <c r="BE128" i="23"/>
  <c r="BE235" i="23"/>
  <c r="BE278" i="23"/>
  <c r="BE283" i="23"/>
  <c r="BE288" i="23"/>
  <c r="BE293" i="23"/>
  <c r="BE297" i="23"/>
  <c r="BE301" i="23"/>
  <c r="BE305" i="23"/>
  <c r="BE310" i="23"/>
  <c r="BE318" i="23"/>
  <c r="BE360" i="23"/>
  <c r="BE413" i="23"/>
  <c r="BE436" i="23"/>
  <c r="BE469" i="23"/>
  <c r="BE474" i="23"/>
  <c r="BE483" i="23"/>
  <c r="BE488" i="23"/>
  <c r="BE493" i="23"/>
  <c r="BE498" i="23"/>
  <c r="BE503" i="23"/>
  <c r="BE507" i="23"/>
  <c r="J88" i="23"/>
  <c r="BE155" i="23"/>
  <c r="BE180" i="23"/>
  <c r="BE185" i="23"/>
  <c r="BE229" i="23"/>
  <c r="BE239" i="23"/>
  <c r="BE345" i="23"/>
  <c r="BE410" i="23"/>
  <c r="BE440" i="23"/>
  <c r="BE448" i="23"/>
  <c r="J86" i="22"/>
  <c r="J61" i="22"/>
  <c r="E48" i="23"/>
  <c r="BE98" i="23"/>
  <c r="BE106" i="23"/>
  <c r="BE114" i="23"/>
  <c r="BE175" i="23"/>
  <c r="BE262" i="23"/>
  <c r="BE274" i="23"/>
  <c r="BE322" i="23"/>
  <c r="BE327" i="23"/>
  <c r="BE331" i="23"/>
  <c r="BE335" i="23"/>
  <c r="BE386" i="23"/>
  <c r="BE415" i="23"/>
  <c r="BE110" i="23"/>
  <c r="BE119" i="23"/>
  <c r="BE165" i="23"/>
  <c r="BE214" i="23"/>
  <c r="BE377" i="23"/>
  <c r="BE390" i="23"/>
  <c r="BE418" i="23"/>
  <c r="BE428" i="23"/>
  <c r="F55" i="23"/>
  <c r="BE123" i="23"/>
  <c r="BE160" i="23"/>
  <c r="BE207" i="23"/>
  <c r="BE219" i="23"/>
  <c r="BE373" i="23"/>
  <c r="BE394" i="23"/>
  <c r="BK348" i="22"/>
  <c r="J348" i="22" s="1"/>
  <c r="J62" i="22" s="1"/>
  <c r="BE102" i="23"/>
  <c r="BE143" i="23"/>
  <c r="BE258" i="23"/>
  <c r="BE266" i="23"/>
  <c r="BE270" i="23"/>
  <c r="BE341" i="23"/>
  <c r="BE364" i="23"/>
  <c r="BE368" i="23"/>
  <c r="BE406" i="23"/>
  <c r="BE432" i="23"/>
  <c r="BE452" i="23"/>
  <c r="BE151" i="23"/>
  <c r="BE170" i="23"/>
  <c r="BE191" i="23"/>
  <c r="BE196" i="23"/>
  <c r="BE249" i="23"/>
  <c r="BE350" i="23"/>
  <c r="BE355" i="23"/>
  <c r="BE398" i="23"/>
  <c r="BE402" i="23"/>
  <c r="BE444" i="23"/>
  <c r="BE464" i="23"/>
  <c r="BE147" i="23"/>
  <c r="BE201" i="23"/>
  <c r="BE224" i="23"/>
  <c r="BE245" i="23"/>
  <c r="BE253" i="23"/>
  <c r="BE314" i="23"/>
  <c r="BE382" i="23"/>
  <c r="BE422" i="23"/>
  <c r="BE456" i="23"/>
  <c r="BE460" i="23"/>
  <c r="BE479" i="23"/>
  <c r="J93" i="21"/>
  <c r="J61" i="21" s="1"/>
  <c r="BK118" i="21"/>
  <c r="J118" i="21"/>
  <c r="J62" i="21"/>
  <c r="BE225" i="22"/>
  <c r="BE258" i="22"/>
  <c r="BE358" i="22"/>
  <c r="BE413" i="22"/>
  <c r="BE437" i="22"/>
  <c r="J52" i="22"/>
  <c r="BE118" i="22"/>
  <c r="BE170" i="22"/>
  <c r="BE238" i="22"/>
  <c r="BE245" i="22"/>
  <c r="BE249" i="22"/>
  <c r="BE309" i="22"/>
  <c r="BE434" i="22"/>
  <c r="BE478" i="22"/>
  <c r="BE482" i="22"/>
  <c r="E74" i="22"/>
  <c r="BE114" i="22"/>
  <c r="BE181" i="22"/>
  <c r="BE270" i="22"/>
  <c r="BE276" i="22"/>
  <c r="BE325" i="22"/>
  <c r="BE328" i="22"/>
  <c r="BE362" i="22"/>
  <c r="BE376" i="22"/>
  <c r="BE395" i="22"/>
  <c r="BE419" i="22"/>
  <c r="BK91" i="21"/>
  <c r="J91" i="21"/>
  <c r="J59" i="21" s="1"/>
  <c r="F81" i="22"/>
  <c r="BE132" i="22"/>
  <c r="BE221" i="22"/>
  <c r="BE280" i="22"/>
  <c r="BE286" i="22"/>
  <c r="BE292" i="22"/>
  <c r="BE343" i="22"/>
  <c r="BE428" i="22"/>
  <c r="BE446" i="22"/>
  <c r="BE136" i="22"/>
  <c r="BE146" i="22"/>
  <c r="BE166" i="22"/>
  <c r="BE211" i="22"/>
  <c r="BE262" i="22"/>
  <c r="BE300" i="22"/>
  <c r="BE306" i="22"/>
  <c r="BE331" i="22"/>
  <c r="BE475" i="22"/>
  <c r="BE101" i="22"/>
  <c r="BE203" i="22"/>
  <c r="BE207" i="22"/>
  <c r="BE235" i="22"/>
  <c r="BE313" i="22"/>
  <c r="BE334" i="22"/>
  <c r="BE337" i="22"/>
  <c r="BE354" i="22"/>
  <c r="BE87" i="22"/>
  <c r="BE105" i="22"/>
  <c r="BE140" i="22"/>
  <c r="BE143" i="22"/>
  <c r="BE185" i="22"/>
  <c r="BE402" i="22"/>
  <c r="BE431" i="22"/>
  <c r="BE174" i="22"/>
  <c r="BE297" i="22"/>
  <c r="BE322" i="22"/>
  <c r="BE340" i="22"/>
  <c r="BE346" i="22"/>
  <c r="BE350" i="22"/>
  <c r="BE380" i="22"/>
  <c r="BE391" i="22"/>
  <c r="BE407" i="22"/>
  <c r="BE460" i="22"/>
  <c r="BE472" i="22"/>
  <c r="BE485" i="22"/>
  <c r="BE108" i="21"/>
  <c r="BE192" i="21"/>
  <c r="BE126" i="21"/>
  <c r="BE129" i="21"/>
  <c r="BE164" i="21"/>
  <c r="BE94" i="21"/>
  <c r="BE120" i="21"/>
  <c r="BE173" i="21"/>
  <c r="BE177" i="21"/>
  <c r="BK96" i="20"/>
  <c r="BK95" i="20" s="1"/>
  <c r="J95" i="20" s="1"/>
  <c r="J67" i="20" s="1"/>
  <c r="F55" i="21"/>
  <c r="BE123" i="21"/>
  <c r="BE150" i="21"/>
  <c r="BE154" i="21"/>
  <c r="J85" i="21"/>
  <c r="BE132" i="21"/>
  <c r="BE136" i="21"/>
  <c r="BE157" i="21"/>
  <c r="BE180" i="21"/>
  <c r="BE189" i="21"/>
  <c r="E48" i="21"/>
  <c r="BE99" i="21"/>
  <c r="BE104" i="21"/>
  <c r="BE113" i="21"/>
  <c r="BE146" i="21"/>
  <c r="BE160" i="21"/>
  <c r="BE167" i="21"/>
  <c r="BE170" i="21"/>
  <c r="BE140" i="21"/>
  <c r="BE143" i="21"/>
  <c r="BE182" i="21"/>
  <c r="BE186" i="21"/>
  <c r="BE195" i="21"/>
  <c r="BE116" i="20"/>
  <c r="BE121" i="20"/>
  <c r="E52" i="20"/>
  <c r="J60" i="20"/>
  <c r="J92" i="20"/>
  <c r="J102" i="19"/>
  <c r="J69" i="19" s="1"/>
  <c r="F63" i="20"/>
  <c r="BE101" i="20"/>
  <c r="BE112" i="20"/>
  <c r="BE126" i="20"/>
  <c r="BE108" i="20"/>
  <c r="BE123" i="20"/>
  <c r="BE98" i="20"/>
  <c r="BE105" i="20"/>
  <c r="J131" i="18"/>
  <c r="J70" i="18"/>
  <c r="F63" i="19"/>
  <c r="BE166" i="19"/>
  <c r="BE222" i="19"/>
  <c r="BE233" i="19"/>
  <c r="J63" i="19"/>
  <c r="BE111" i="19"/>
  <c r="BE115" i="19"/>
  <c r="BE129" i="19"/>
  <c r="BE133" i="19"/>
  <c r="BE142" i="19"/>
  <c r="BE155" i="19"/>
  <c r="BE186" i="19"/>
  <c r="E86" i="19"/>
  <c r="BE219" i="19"/>
  <c r="BE103" i="19"/>
  <c r="BE119" i="19"/>
  <c r="BE124" i="19"/>
  <c r="BE147" i="19"/>
  <c r="BE152" i="19"/>
  <c r="BE178" i="19"/>
  <c r="BE182" i="19"/>
  <c r="BE189" i="19"/>
  <c r="BE229" i="19"/>
  <c r="BE174" i="19"/>
  <c r="BE206" i="19"/>
  <c r="J94" i="19"/>
  <c r="BE193" i="19"/>
  <c r="BE199" i="19"/>
  <c r="BE209" i="19"/>
  <c r="BE216" i="19"/>
  <c r="BE127" i="19"/>
  <c r="BE136" i="19"/>
  <c r="BE139" i="19"/>
  <c r="BE145" i="19"/>
  <c r="BE150" i="19"/>
  <c r="BE158" i="19"/>
  <c r="BE196" i="19"/>
  <c r="BE202" i="19"/>
  <c r="BE106" i="19"/>
  <c r="BE109" i="19"/>
  <c r="BE162" i="19"/>
  <c r="BE170" i="19"/>
  <c r="BE211" i="19"/>
  <c r="J60" i="18"/>
  <c r="BE109" i="18"/>
  <c r="BE111" i="18"/>
  <c r="BE115" i="18"/>
  <c r="BE119" i="18"/>
  <c r="BE138" i="18"/>
  <c r="BE159" i="18"/>
  <c r="BE165" i="18"/>
  <c r="BE187" i="18"/>
  <c r="BE233" i="18"/>
  <c r="BE239" i="18"/>
  <c r="BE242" i="18"/>
  <c r="BE273" i="18"/>
  <c r="BE286" i="18"/>
  <c r="BE301" i="18"/>
  <c r="BE312" i="18"/>
  <c r="BE317" i="18"/>
  <c r="BE321" i="18"/>
  <c r="F97" i="18"/>
  <c r="BE168" i="18"/>
  <c r="BE199" i="18"/>
  <c r="BE248" i="18"/>
  <c r="BE251" i="18"/>
  <c r="BE265" i="18"/>
  <c r="BE288" i="18"/>
  <c r="BE314" i="18"/>
  <c r="J102" i="17"/>
  <c r="J69" i="17" s="1"/>
  <c r="BE141" i="18"/>
  <c r="BE144" i="18"/>
  <c r="BE147" i="18"/>
  <c r="BE191" i="18"/>
  <c r="BE203" i="18"/>
  <c r="BE270" i="18"/>
  <c r="BE103" i="18"/>
  <c r="BE106" i="18"/>
  <c r="BE171" i="18"/>
  <c r="BE174" i="18"/>
  <c r="BE177" i="18"/>
  <c r="BE180" i="18"/>
  <c r="BE183" i="18"/>
  <c r="BE195" i="18"/>
  <c r="BE225" i="18"/>
  <c r="BE254" i="18"/>
  <c r="BE282" i="18"/>
  <c r="BE123" i="18"/>
  <c r="BE127" i="18"/>
  <c r="BE135" i="18"/>
  <c r="BE219" i="18"/>
  <c r="BE230" i="18"/>
  <c r="BE256" i="18"/>
  <c r="BE304" i="18"/>
  <c r="BE132" i="18"/>
  <c r="BE267" i="18"/>
  <c r="BE279" i="18"/>
  <c r="BE293" i="18"/>
  <c r="E52" i="18"/>
  <c r="J63" i="18"/>
  <c r="BE150" i="18"/>
  <c r="BE153" i="18"/>
  <c r="BE156" i="18"/>
  <c r="BE211" i="18"/>
  <c r="BE215" i="18"/>
  <c r="BE227" i="18"/>
  <c r="BE259" i="18"/>
  <c r="BE276" i="18"/>
  <c r="BE162" i="18"/>
  <c r="BE207" i="18"/>
  <c r="BE222" i="18"/>
  <c r="BE236" i="18"/>
  <c r="BE245" i="18"/>
  <c r="BE262" i="18"/>
  <c r="BE291" i="18"/>
  <c r="BE298" i="18"/>
  <c r="BK101" i="16"/>
  <c r="J101" i="16" s="1"/>
  <c r="J68" i="16" s="1"/>
  <c r="J94" i="17"/>
  <c r="BE132" i="17"/>
  <c r="BE142" i="17"/>
  <c r="BE185" i="17"/>
  <c r="BE199" i="17"/>
  <c r="BE202" i="17"/>
  <c r="BE205" i="17"/>
  <c r="BE214" i="17"/>
  <c r="BE220" i="17"/>
  <c r="BE223" i="17"/>
  <c r="BE239" i="17"/>
  <c r="BE241" i="17"/>
  <c r="BE250" i="17"/>
  <c r="BE274" i="17"/>
  <c r="BE277" i="17"/>
  <c r="BE281" i="17"/>
  <c r="BE103" i="17"/>
  <c r="BE151" i="17"/>
  <c r="BE157" i="17"/>
  <c r="BE161" i="17"/>
  <c r="BE173" i="17"/>
  <c r="BE177" i="17"/>
  <c r="BE181" i="17"/>
  <c r="BE193" i="17"/>
  <c r="BE244" i="17"/>
  <c r="BE248" i="17"/>
  <c r="BE106" i="17"/>
  <c r="BE139" i="17"/>
  <c r="BE233" i="17"/>
  <c r="BE253" i="17"/>
  <c r="F63" i="17"/>
  <c r="BE115" i="17"/>
  <c r="BE145" i="17"/>
  <c r="BE196" i="17"/>
  <c r="BE263" i="17"/>
  <c r="BE153" i="17"/>
  <c r="BE165" i="17"/>
  <c r="BE217" i="17"/>
  <c r="BE255" i="17"/>
  <c r="BE260" i="17"/>
  <c r="E52" i="17"/>
  <c r="BE111" i="17"/>
  <c r="BE119" i="17"/>
  <c r="BE236" i="17"/>
  <c r="J63" i="17"/>
  <c r="BE136" i="17"/>
  <c r="BE169" i="17"/>
  <c r="BE189" i="17"/>
  <c r="BE109" i="17"/>
  <c r="BE123" i="17"/>
  <c r="BE127" i="17"/>
  <c r="BE148" i="17"/>
  <c r="BE208" i="17"/>
  <c r="BE211" i="17"/>
  <c r="BE226" i="17"/>
  <c r="BE266" i="17"/>
  <c r="E86" i="16"/>
  <c r="BE168" i="16"/>
  <c r="F63" i="16"/>
  <c r="J97" i="16"/>
  <c r="BE116" i="16"/>
  <c r="BE132" i="16"/>
  <c r="BE192" i="16"/>
  <c r="BE216" i="16"/>
  <c r="BE288" i="16"/>
  <c r="BE292" i="16"/>
  <c r="J60" i="16"/>
  <c r="BE103" i="16"/>
  <c r="BE176" i="16"/>
  <c r="BE204" i="16"/>
  <c r="BE208" i="16"/>
  <c r="BE249" i="16"/>
  <c r="BE268" i="16"/>
  <c r="BE271" i="16"/>
  <c r="BE277" i="16"/>
  <c r="BE279" i="16"/>
  <c r="BE282" i="16"/>
  <c r="BE285" i="16"/>
  <c r="BE294" i="16"/>
  <c r="BE296" i="16"/>
  <c r="BE299" i="16"/>
  <c r="BE309" i="16"/>
  <c r="BE312" i="16"/>
  <c r="BE120" i="16"/>
  <c r="BE128" i="16"/>
  <c r="BE144" i="16"/>
  <c r="BE149" i="16"/>
  <c r="BE156" i="16"/>
  <c r="BE162" i="16"/>
  <c r="BE184" i="16"/>
  <c r="BE240" i="16"/>
  <c r="BE262" i="16"/>
  <c r="BE306" i="16"/>
  <c r="BE109" i="16"/>
  <c r="BE112" i="16"/>
  <c r="BE140" i="16"/>
  <c r="BE180" i="16"/>
  <c r="BE188" i="16"/>
  <c r="BE231" i="16"/>
  <c r="BE265" i="16"/>
  <c r="BE274" i="16"/>
  <c r="BE327" i="16"/>
  <c r="BE172" i="16"/>
  <c r="BE219" i="16"/>
  <c r="BE228" i="16"/>
  <c r="BE237" i="16"/>
  <c r="BE243" i="16"/>
  <c r="BE259" i="16"/>
  <c r="BE301" i="16"/>
  <c r="J88" i="15"/>
  <c r="J64" i="15" s="1"/>
  <c r="BE106" i="16"/>
  <c r="BE153" i="16"/>
  <c r="BE212" i="16"/>
  <c r="BE222" i="16"/>
  <c r="BE225" i="16"/>
  <c r="BE234" i="16"/>
  <c r="BE246" i="16"/>
  <c r="BE252" i="16"/>
  <c r="BE320" i="16"/>
  <c r="BE124" i="16"/>
  <c r="BE136" i="16"/>
  <c r="BE159" i="16"/>
  <c r="BE165" i="16"/>
  <c r="BE196" i="16"/>
  <c r="BE200" i="16"/>
  <c r="BE323" i="16"/>
  <c r="F58" i="15"/>
  <c r="BE89" i="15"/>
  <c r="BE109" i="15"/>
  <c r="BE111" i="15"/>
  <c r="BE137" i="15"/>
  <c r="BE156" i="15"/>
  <c r="F59" i="15"/>
  <c r="BE97" i="15"/>
  <c r="BE99" i="15"/>
  <c r="BE135" i="15"/>
  <c r="BE162" i="15"/>
  <c r="BE164" i="15"/>
  <c r="BE166" i="15"/>
  <c r="BE184" i="15"/>
  <c r="BE188" i="15"/>
  <c r="BE202" i="15"/>
  <c r="BE214" i="15"/>
  <c r="BE220" i="15"/>
  <c r="BK87" i="14"/>
  <c r="J87" i="14" s="1"/>
  <c r="J63" i="14" s="1"/>
  <c r="E50" i="15"/>
  <c r="BE91" i="15"/>
  <c r="BE93" i="15"/>
  <c r="BE95" i="15"/>
  <c r="BE107" i="15"/>
  <c r="BE121" i="15"/>
  <c r="BE123" i="15"/>
  <c r="BE139" i="15"/>
  <c r="BE143" i="15"/>
  <c r="BE152" i="15"/>
  <c r="BE180" i="15"/>
  <c r="BE218" i="15"/>
  <c r="J84" i="15"/>
  <c r="BE103" i="15"/>
  <c r="BE105" i="15"/>
  <c r="BE117" i="15"/>
  <c r="BE125" i="15"/>
  <c r="BE131" i="15"/>
  <c r="BE133" i="15"/>
  <c r="BE150" i="15"/>
  <c r="BE178" i="15"/>
  <c r="BE182" i="15"/>
  <c r="BE194" i="15"/>
  <c r="BE210" i="15"/>
  <c r="BE224" i="15"/>
  <c r="J56" i="15"/>
  <c r="J83" i="15"/>
  <c r="BE101" i="15"/>
  <c r="BE119" i="15"/>
  <c r="BE141" i="15"/>
  <c r="BE146" i="15"/>
  <c r="BE170" i="15"/>
  <c r="BE190" i="15"/>
  <c r="BE192" i="15"/>
  <c r="BE198" i="15"/>
  <c r="BE200" i="15"/>
  <c r="BE115" i="15"/>
  <c r="BE127" i="15"/>
  <c r="BE129" i="15"/>
  <c r="BE148" i="15"/>
  <c r="BE158" i="15"/>
  <c r="BE160" i="15"/>
  <c r="BE168" i="15"/>
  <c r="BE172" i="15"/>
  <c r="BE176" i="15"/>
  <c r="BE186" i="15"/>
  <c r="BE204" i="15"/>
  <c r="BE206" i="15"/>
  <c r="BE208" i="15"/>
  <c r="BE212" i="15"/>
  <c r="BE216" i="15"/>
  <c r="BE226" i="15"/>
  <c r="BE113" i="15"/>
  <c r="BE154" i="15"/>
  <c r="BE174" i="15"/>
  <c r="BE196" i="15"/>
  <c r="BE222" i="15"/>
  <c r="J56" i="14"/>
  <c r="BE91" i="14"/>
  <c r="BE93" i="14"/>
  <c r="BE101" i="14"/>
  <c r="BE127" i="14"/>
  <c r="BE153" i="14"/>
  <c r="BE212" i="14"/>
  <c r="BK95" i="13"/>
  <c r="J95" i="13"/>
  <c r="J67" i="13" s="1"/>
  <c r="E50" i="14"/>
  <c r="BE97" i="14"/>
  <c r="BE107" i="14"/>
  <c r="BE109" i="14"/>
  <c r="BE139" i="14"/>
  <c r="BE157" i="14"/>
  <c r="BE159" i="14"/>
  <c r="BE99" i="14"/>
  <c r="BE105" i="14"/>
  <c r="BE133" i="14"/>
  <c r="BE141" i="14"/>
  <c r="BE147" i="14"/>
  <c r="BE169" i="14"/>
  <c r="BE171" i="14"/>
  <c r="BE198" i="14"/>
  <c r="BE204" i="14"/>
  <c r="BE206" i="14"/>
  <c r="F59" i="14"/>
  <c r="BE95" i="14"/>
  <c r="BE129" i="14"/>
  <c r="BE137" i="14"/>
  <c r="BE143" i="14"/>
  <c r="BE145" i="14"/>
  <c r="BE151" i="14"/>
  <c r="BE174" i="14"/>
  <c r="BE176" i="14"/>
  <c r="BE180" i="14"/>
  <c r="BE186" i="14"/>
  <c r="BE188" i="14"/>
  <c r="BE208" i="14"/>
  <c r="BE115" i="14"/>
  <c r="BE117" i="14"/>
  <c r="BE163" i="14"/>
  <c r="BE165" i="14"/>
  <c r="BE190" i="14"/>
  <c r="BE192" i="14"/>
  <c r="BE89" i="14"/>
  <c r="BE123" i="14"/>
  <c r="BE161" i="14"/>
  <c r="BE178" i="14"/>
  <c r="BE182" i="14"/>
  <c r="BE184" i="14"/>
  <c r="BE196" i="14"/>
  <c r="BE103" i="14"/>
  <c r="BE119" i="14"/>
  <c r="BE135" i="14"/>
  <c r="BE149" i="14"/>
  <c r="BE194" i="14"/>
  <c r="BE200" i="14"/>
  <c r="BE202" i="14"/>
  <c r="BE111" i="14"/>
  <c r="BE113" i="14"/>
  <c r="BE121" i="14"/>
  <c r="BE125" i="14"/>
  <c r="BE131" i="14"/>
  <c r="BE155" i="14"/>
  <c r="BE167" i="14"/>
  <c r="BE210" i="14"/>
  <c r="F63" i="13"/>
  <c r="BE97" i="13"/>
  <c r="BE103" i="13"/>
  <c r="BE109" i="13"/>
  <c r="BE119" i="13"/>
  <c r="BE128" i="13"/>
  <c r="BE160" i="13"/>
  <c r="BE178" i="13"/>
  <c r="BE186" i="13"/>
  <c r="BE190" i="13"/>
  <c r="BE192" i="13"/>
  <c r="BE200" i="13"/>
  <c r="BE222" i="13"/>
  <c r="BE226" i="13"/>
  <c r="BE234" i="13"/>
  <c r="BE111" i="13"/>
  <c r="BE117" i="13"/>
  <c r="BE138" i="13"/>
  <c r="BE140" i="13"/>
  <c r="BE152" i="13"/>
  <c r="BE188" i="13"/>
  <c r="BE194" i="13"/>
  <c r="BE196" i="13"/>
  <c r="BE232" i="13"/>
  <c r="BK93" i="12"/>
  <c r="J93" i="12" s="1"/>
  <c r="J67" i="12" s="1"/>
  <c r="E52" i="13"/>
  <c r="BE113" i="13"/>
  <c r="BE176" i="13"/>
  <c r="BE202" i="13"/>
  <c r="BE204" i="13"/>
  <c r="BE218" i="13"/>
  <c r="J60" i="13"/>
  <c r="BE107" i="13"/>
  <c r="BE144" i="13"/>
  <c r="BE170" i="13"/>
  <c r="BE224" i="13"/>
  <c r="J92" i="13"/>
  <c r="BE101" i="13"/>
  <c r="BE124" i="13"/>
  <c r="BE126" i="13"/>
  <c r="BE130" i="13"/>
  <c r="BE132" i="13"/>
  <c r="BE134" i="13"/>
  <c r="BE146" i="13"/>
  <c r="BE148" i="13"/>
  <c r="BE150" i="13"/>
  <c r="BE167" i="13"/>
  <c r="BE174" i="13"/>
  <c r="BE182" i="13"/>
  <c r="BE184" i="13"/>
  <c r="BE136" i="13"/>
  <c r="BE180" i="13"/>
  <c r="BE216" i="13"/>
  <c r="BE105" i="13"/>
  <c r="BE142" i="13"/>
  <c r="BE154" i="13"/>
  <c r="BE156" i="13"/>
  <c r="BE162" i="13"/>
  <c r="BE165" i="13"/>
  <c r="BE206" i="13"/>
  <c r="BE212" i="13"/>
  <c r="BE214" i="13"/>
  <c r="BE99" i="13"/>
  <c r="BE115" i="13"/>
  <c r="BE122" i="13"/>
  <c r="BE158" i="13"/>
  <c r="BE172" i="13"/>
  <c r="BE198" i="13"/>
  <c r="BE208" i="13"/>
  <c r="BE210" i="13"/>
  <c r="BE220" i="13"/>
  <c r="BE228" i="13"/>
  <c r="BE230" i="13"/>
  <c r="F63" i="12"/>
  <c r="BE107" i="12"/>
  <c r="BE116" i="12"/>
  <c r="BE120" i="12"/>
  <c r="BK93" i="11"/>
  <c r="J93" i="11"/>
  <c r="J67" i="11" s="1"/>
  <c r="BE95" i="12"/>
  <c r="BE103" i="12"/>
  <c r="J60" i="12"/>
  <c r="BE109" i="12"/>
  <c r="BE118" i="12"/>
  <c r="BE111" i="12"/>
  <c r="BE114" i="12"/>
  <c r="E52" i="12"/>
  <c r="BE99" i="12"/>
  <c r="BE101" i="12"/>
  <c r="BE105" i="12"/>
  <c r="J63" i="12"/>
  <c r="BE97" i="12"/>
  <c r="BE122" i="12"/>
  <c r="BE124" i="12"/>
  <c r="E79" i="11"/>
  <c r="BE99" i="11"/>
  <c r="BE105" i="11"/>
  <c r="BE158" i="11"/>
  <c r="BE95" i="11"/>
  <c r="BE103" i="11"/>
  <c r="BE107" i="11"/>
  <c r="BE109" i="11"/>
  <c r="BE117" i="11"/>
  <c r="F90" i="11"/>
  <c r="BE125" i="11"/>
  <c r="BE129" i="11"/>
  <c r="BE131" i="11"/>
  <c r="BK93" i="10"/>
  <c r="J93" i="10"/>
  <c r="BE97" i="11"/>
  <c r="BE115" i="11"/>
  <c r="BE123" i="11"/>
  <c r="BE135" i="11"/>
  <c r="BE144" i="11"/>
  <c r="BE146" i="11"/>
  <c r="BE154" i="11"/>
  <c r="BE156" i="11"/>
  <c r="BE111" i="11"/>
  <c r="BE119" i="11"/>
  <c r="BE142" i="11"/>
  <c r="BE150" i="11"/>
  <c r="J87" i="11"/>
  <c r="J90" i="11"/>
  <c r="BE133" i="11"/>
  <c r="BE148" i="11"/>
  <c r="BE101" i="11"/>
  <c r="BE113" i="11"/>
  <c r="BE121" i="11"/>
  <c r="BE127" i="11"/>
  <c r="BE137" i="11"/>
  <c r="BE140" i="11"/>
  <c r="BE152" i="11"/>
  <c r="E52" i="10"/>
  <c r="BE101" i="10"/>
  <c r="BE110" i="10"/>
  <c r="J94" i="9"/>
  <c r="J68" i="9"/>
  <c r="J63" i="10"/>
  <c r="BE97" i="10"/>
  <c r="F90" i="10"/>
  <c r="BE103" i="10"/>
  <c r="BE114" i="10"/>
  <c r="BE105" i="10"/>
  <c r="J87" i="10"/>
  <c r="BE99" i="10"/>
  <c r="BE108" i="10"/>
  <c r="BE95" i="10"/>
  <c r="BE112" i="10"/>
  <c r="BK93" i="8"/>
  <c r="J93" i="8"/>
  <c r="J67" i="8" s="1"/>
  <c r="J63" i="9"/>
  <c r="BE125" i="9"/>
  <c r="BE160" i="9"/>
  <c r="BE162" i="9"/>
  <c r="BE164" i="9"/>
  <c r="BE172" i="9"/>
  <c r="E52" i="9"/>
  <c r="J87" i="9"/>
  <c r="BE107" i="9"/>
  <c r="BE109" i="9"/>
  <c r="BE127" i="9"/>
  <c r="BE143" i="9"/>
  <c r="F90" i="9"/>
  <c r="BE99" i="9"/>
  <c r="BE103" i="9"/>
  <c r="BE105" i="9"/>
  <c r="BE123" i="9"/>
  <c r="BE148" i="9"/>
  <c r="BE170" i="9"/>
  <c r="BE174" i="9"/>
  <c r="BE176" i="9"/>
  <c r="BE178" i="9"/>
  <c r="BE180" i="9"/>
  <c r="BE97" i="9"/>
  <c r="BE129" i="9"/>
  <c r="BE135" i="9"/>
  <c r="BE150" i="9"/>
  <c r="BE95" i="9"/>
  <c r="BE133" i="9"/>
  <c r="BE137" i="9"/>
  <c r="BE141" i="9"/>
  <c r="BE145" i="9"/>
  <c r="BE154" i="9"/>
  <c r="BE166" i="9"/>
  <c r="BE111" i="9"/>
  <c r="BE121" i="9"/>
  <c r="BE158" i="9"/>
  <c r="BE119" i="9"/>
  <c r="BE131" i="9"/>
  <c r="BE152" i="9"/>
  <c r="BE101" i="9"/>
  <c r="BE113" i="9"/>
  <c r="BE115" i="9"/>
  <c r="BE117" i="9"/>
  <c r="BE139" i="9"/>
  <c r="BE156" i="9"/>
  <c r="BE168" i="9"/>
  <c r="BE182" i="9"/>
  <c r="J67" i="7"/>
  <c r="E52" i="8"/>
  <c r="J87" i="8"/>
  <c r="BE113" i="8"/>
  <c r="BE115" i="8"/>
  <c r="BE125" i="8"/>
  <c r="BE144" i="8"/>
  <c r="BE148" i="8"/>
  <c r="BE123" i="8"/>
  <c r="J63" i="8"/>
  <c r="BE111" i="8"/>
  <c r="BE95" i="8"/>
  <c r="BE105" i="8"/>
  <c r="BE127" i="8"/>
  <c r="BE129" i="8"/>
  <c r="BE131" i="8"/>
  <c r="BE134" i="8"/>
  <c r="BE136" i="8"/>
  <c r="BE142" i="8"/>
  <c r="F63" i="8"/>
  <c r="BE99" i="8"/>
  <c r="BE121" i="8"/>
  <c r="BE138" i="8"/>
  <c r="J94" i="7"/>
  <c r="J68" i="7"/>
  <c r="BE97" i="8"/>
  <c r="BE101" i="8"/>
  <c r="BE103" i="8"/>
  <c r="BE107" i="8"/>
  <c r="BE117" i="8"/>
  <c r="BE140" i="8"/>
  <c r="BE146" i="8"/>
  <c r="BE109" i="8"/>
  <c r="BE119" i="8"/>
  <c r="BK156" i="6"/>
  <c r="J156" i="6" s="1"/>
  <c r="J67" i="6" s="1"/>
  <c r="E52" i="7"/>
  <c r="F63" i="7"/>
  <c r="BE165" i="7"/>
  <c r="BE189" i="7"/>
  <c r="BE246" i="7"/>
  <c r="BE260" i="7"/>
  <c r="BE262" i="7"/>
  <c r="BE95" i="7"/>
  <c r="BE101" i="7"/>
  <c r="BE109" i="7"/>
  <c r="BE111" i="7"/>
  <c r="BE125" i="7"/>
  <c r="BE143" i="7"/>
  <c r="BE167" i="7"/>
  <c r="BE99" i="7"/>
  <c r="BE117" i="7"/>
  <c r="BE139" i="7"/>
  <c r="BE141" i="7"/>
  <c r="BE151" i="7"/>
  <c r="BE153" i="7"/>
  <c r="BE157" i="7"/>
  <c r="BE177" i="7"/>
  <c r="BE179" i="7"/>
  <c r="BE191" i="7"/>
  <c r="BE193" i="7"/>
  <c r="BE211" i="7"/>
  <c r="BE214" i="7"/>
  <c r="BE216" i="7"/>
  <c r="BE218" i="7"/>
  <c r="BE220" i="7"/>
  <c r="BE234" i="7"/>
  <c r="BE248" i="7"/>
  <c r="BE129" i="7"/>
  <c r="BE131" i="7"/>
  <c r="BE161" i="7"/>
  <c r="BE203" i="7"/>
  <c r="BE205" i="7"/>
  <c r="BE238" i="7"/>
  <c r="BE256" i="7"/>
  <c r="BE119" i="7"/>
  <c r="BE121" i="7"/>
  <c r="BE197" i="7"/>
  <c r="BE201" i="7"/>
  <c r="BE230" i="7"/>
  <c r="BE236" i="7"/>
  <c r="BE242" i="7"/>
  <c r="BE250" i="7"/>
  <c r="BE258" i="7"/>
  <c r="J60" i="7"/>
  <c r="BE97" i="7"/>
  <c r="BE105" i="7"/>
  <c r="BE169" i="7"/>
  <c r="BE173" i="7"/>
  <c r="BE175" i="7"/>
  <c r="BE195" i="7"/>
  <c r="BE226" i="7"/>
  <c r="BE113" i="7"/>
  <c r="BE115" i="7"/>
  <c r="BE135" i="7"/>
  <c r="BE137" i="7"/>
  <c r="BE145" i="7"/>
  <c r="BE163" i="7"/>
  <c r="BE171" i="7"/>
  <c r="BE181" i="7"/>
  <c r="BE185" i="7"/>
  <c r="BE207" i="7"/>
  <c r="BE209" i="7"/>
  <c r="BE222" i="7"/>
  <c r="BE232" i="7"/>
  <c r="BE240" i="7"/>
  <c r="BE252" i="7"/>
  <c r="BE254" i="7"/>
  <c r="J63" i="7"/>
  <c r="BE103" i="7"/>
  <c r="BE107" i="7"/>
  <c r="BE123" i="7"/>
  <c r="BE127" i="7"/>
  <c r="BE133" i="7"/>
  <c r="BE147" i="7"/>
  <c r="BE149" i="7"/>
  <c r="BE155" i="7"/>
  <c r="BE159" i="7"/>
  <c r="BE183" i="7"/>
  <c r="BE187" i="7"/>
  <c r="BE199" i="7"/>
  <c r="BE224" i="7"/>
  <c r="BE228" i="7"/>
  <c r="BE244" i="7"/>
  <c r="BK99" i="5"/>
  <c r="J99" i="5"/>
  <c r="J64" i="5" s="1"/>
  <c r="J90" i="6"/>
  <c r="BE118" i="6"/>
  <c r="BE146" i="6"/>
  <c r="BE183" i="6"/>
  <c r="BE633" i="6"/>
  <c r="BE667" i="6"/>
  <c r="BE949" i="6"/>
  <c r="BE978" i="6"/>
  <c r="BE1022" i="6"/>
  <c r="BE2272" i="6"/>
  <c r="BE2785" i="6"/>
  <c r="BE2850" i="6"/>
  <c r="BE2887" i="6"/>
  <c r="BE2921" i="6"/>
  <c r="BE2927" i="6"/>
  <c r="BE2963" i="6"/>
  <c r="BE2966" i="6"/>
  <c r="BE2969" i="6"/>
  <c r="BE2978" i="6"/>
  <c r="BE2993" i="6"/>
  <c r="BE3077" i="6"/>
  <c r="BE4182" i="6"/>
  <c r="BE4249" i="6"/>
  <c r="BE4758" i="6"/>
  <c r="BE5116" i="6"/>
  <c r="BE5120" i="6"/>
  <c r="BE5124" i="6"/>
  <c r="BE5127" i="6"/>
  <c r="BE5131" i="6"/>
  <c r="BE5241" i="6"/>
  <c r="BE5243" i="6"/>
  <c r="BE5246" i="6"/>
  <c r="BE5248" i="6"/>
  <c r="BE5427" i="6"/>
  <c r="BE5429" i="6"/>
  <c r="BE5431" i="6"/>
  <c r="BE5433" i="6"/>
  <c r="BE5486" i="6"/>
  <c r="BE5489" i="6"/>
  <c r="BE5492" i="6"/>
  <c r="BE5496" i="6"/>
  <c r="BE5499" i="6"/>
  <c r="BE5525" i="6"/>
  <c r="BE5534" i="6"/>
  <c r="BE5536" i="6"/>
  <c r="BE5538" i="6"/>
  <c r="BE5639" i="6"/>
  <c r="BE5740" i="6"/>
  <c r="BE5742" i="6"/>
  <c r="BE5769" i="6"/>
  <c r="BE5771" i="6"/>
  <c r="BE5788" i="6"/>
  <c r="BE5790" i="6"/>
  <c r="BE5813" i="6"/>
  <c r="BE5815" i="6"/>
  <c r="BE5838" i="6"/>
  <c r="BE5840" i="6"/>
  <c r="BE5983" i="6"/>
  <c r="BE5985" i="6"/>
  <c r="BE6042" i="6"/>
  <c r="BE6044" i="6"/>
  <c r="BE6046" i="6"/>
  <c r="BE6085" i="6"/>
  <c r="BE6088" i="6"/>
  <c r="BE6093" i="6"/>
  <c r="BE6102" i="6"/>
  <c r="BE6109" i="6"/>
  <c r="BE6139" i="6"/>
  <c r="BE6147" i="6"/>
  <c r="BE6152" i="6"/>
  <c r="BE6157" i="6"/>
  <c r="BE6168" i="6"/>
  <c r="BE6171" i="6"/>
  <c r="BE6176" i="6"/>
  <c r="BE6181" i="6"/>
  <c r="BE6186" i="6"/>
  <c r="BE6216" i="6"/>
  <c r="BE6252" i="6"/>
  <c r="BE6386" i="6"/>
  <c r="BE6428" i="6"/>
  <c r="BE6462" i="6"/>
  <c r="BE6470" i="6"/>
  <c r="BE6492" i="6"/>
  <c r="BE6504" i="6"/>
  <c r="BE6510" i="6"/>
  <c r="BE6518" i="6"/>
  <c r="BE6526" i="6"/>
  <c r="BE6617" i="6"/>
  <c r="BE6622" i="6"/>
  <c r="BE6627" i="6"/>
  <c r="BE6632" i="6"/>
  <c r="BE6637" i="6"/>
  <c r="BE6642" i="6"/>
  <c r="BE6652" i="6"/>
  <c r="BE6657" i="6"/>
  <c r="BE6662" i="6"/>
  <c r="BE6688" i="6"/>
  <c r="BE6700" i="6"/>
  <c r="BE6705" i="6"/>
  <c r="BE6715" i="6"/>
  <c r="BE6781" i="6"/>
  <c r="BE6807" i="6"/>
  <c r="BE6825" i="6"/>
  <c r="BE6827" i="6"/>
  <c r="BE6830" i="6"/>
  <c r="BE6891" i="6"/>
  <c r="BE6894" i="6"/>
  <c r="BE6896" i="6"/>
  <c r="BE6898" i="6"/>
  <c r="BE6900" i="6"/>
  <c r="BE6902" i="6"/>
  <c r="BE6904" i="6"/>
  <c r="BE6913" i="6"/>
  <c r="BE6916" i="6"/>
  <c r="BE6918" i="6"/>
  <c r="BE6923" i="6"/>
  <c r="BE6926" i="6"/>
  <c r="BE6929" i="6"/>
  <c r="BE6959" i="6"/>
  <c r="BE6962" i="6"/>
  <c r="BE6964" i="6"/>
  <c r="BE6966" i="6"/>
  <c r="BE6981" i="6"/>
  <c r="BE6984" i="6"/>
  <c r="BE6996" i="6"/>
  <c r="BE7001" i="6"/>
  <c r="BE7004" i="6"/>
  <c r="BE7007" i="6"/>
  <c r="BE7009" i="6"/>
  <c r="BE7011" i="6"/>
  <c r="BE7015" i="6"/>
  <c r="BE7019" i="6"/>
  <c r="BE7022" i="6"/>
  <c r="BE7025" i="6"/>
  <c r="BE7030" i="6"/>
  <c r="BE7033" i="6"/>
  <c r="BE7035" i="6"/>
  <c r="BE7039" i="6"/>
  <c r="BE7041" i="6"/>
  <c r="BE7049" i="6"/>
  <c r="BE7052" i="6"/>
  <c r="BE7055" i="6"/>
  <c r="BE7058" i="6"/>
  <c r="BE7061" i="6"/>
  <c r="BE7073" i="6"/>
  <c r="BE7078" i="6"/>
  <c r="BE7080" i="6"/>
  <c r="BE7083" i="6"/>
  <c r="BE7085" i="6"/>
  <c r="BE7089" i="6"/>
  <c r="BE7091" i="6"/>
  <c r="BE7093" i="6"/>
  <c r="BE7096" i="6"/>
  <c r="BE7099" i="6"/>
  <c r="BE7101" i="6"/>
  <c r="BE7104" i="6"/>
  <c r="BE7107" i="6"/>
  <c r="BE7109" i="6"/>
  <c r="BE7114" i="6"/>
  <c r="BE7117" i="6"/>
  <c r="BE7121" i="6"/>
  <c r="F59" i="6"/>
  <c r="BE285" i="6"/>
  <c r="BE457" i="6"/>
  <c r="BE643" i="6"/>
  <c r="BE663" i="6"/>
  <c r="BE2268" i="6"/>
  <c r="BE2348" i="6"/>
  <c r="BE2726" i="6"/>
  <c r="BE2806" i="6"/>
  <c r="BE2867" i="6"/>
  <c r="BE2915" i="6"/>
  <c r="BE2924" i="6"/>
  <c r="BE2933" i="6"/>
  <c r="BE2954" i="6"/>
  <c r="BE2972" i="6"/>
  <c r="BE2975" i="6"/>
  <c r="BE4544" i="6"/>
  <c r="BE4816" i="6"/>
  <c r="BE4868" i="6"/>
  <c r="E50" i="6"/>
  <c r="BE185" i="6"/>
  <c r="BE267" i="6"/>
  <c r="BE689" i="6"/>
  <c r="BE692" i="6"/>
  <c r="BE986" i="6"/>
  <c r="BE2719" i="6"/>
  <c r="BE2730" i="6"/>
  <c r="BE2776" i="6"/>
  <c r="BE2813" i="6"/>
  <c r="BE2826" i="6"/>
  <c r="BE2981" i="6"/>
  <c r="BE3053" i="6"/>
  <c r="BE3091" i="6"/>
  <c r="BE4209" i="6"/>
  <c r="BE4252" i="6"/>
  <c r="BE4507" i="6"/>
  <c r="BE4747" i="6"/>
  <c r="BE4825" i="6"/>
  <c r="BE4827" i="6"/>
  <c r="BE4862" i="6"/>
  <c r="BE4866" i="6"/>
  <c r="BE158" i="6"/>
  <c r="BE297" i="6"/>
  <c r="BE665" i="6"/>
  <c r="BE937" i="6"/>
  <c r="BE943" i="6"/>
  <c r="BE2256" i="6"/>
  <c r="BE2284" i="6"/>
  <c r="BE2325" i="6"/>
  <c r="BE2859" i="6"/>
  <c r="BE2865" i="6"/>
  <c r="BE2951" i="6"/>
  <c r="BE2957" i="6"/>
  <c r="BE2960" i="6"/>
  <c r="BE2990" i="6"/>
  <c r="BE3030" i="6"/>
  <c r="BE3036" i="6"/>
  <c r="BE3098" i="6"/>
  <c r="BE4178" i="6"/>
  <c r="BE4236" i="6"/>
  <c r="BE4510" i="6"/>
  <c r="BE4513" i="6"/>
  <c r="BE4542" i="6"/>
  <c r="BE4742" i="6"/>
  <c r="BE4745" i="6"/>
  <c r="BE4749" i="6"/>
  <c r="BE4829" i="6"/>
  <c r="BE5108" i="6"/>
  <c r="BE143" i="6"/>
  <c r="BE153" i="6"/>
  <c r="BE167" i="6"/>
  <c r="BE294" i="6"/>
  <c r="BE453" i="6"/>
  <c r="BE490" i="6"/>
  <c r="BE940" i="6"/>
  <c r="BE981" i="6"/>
  <c r="BE2304" i="6"/>
  <c r="BE2338" i="6"/>
  <c r="BE2344" i="6"/>
  <c r="BE2722" i="6"/>
  <c r="BE2918" i="6"/>
  <c r="BE2936" i="6"/>
  <c r="BE3032" i="6"/>
  <c r="BE3049" i="6"/>
  <c r="BE3051" i="6"/>
  <c r="BE3075" i="6"/>
  <c r="BE3096" i="6"/>
  <c r="BE4540" i="6"/>
  <c r="BE4752" i="6"/>
  <c r="BE4755" i="6"/>
  <c r="BE4813" i="6"/>
  <c r="BE4833" i="6"/>
  <c r="BE4835" i="6"/>
  <c r="BE5112" i="6"/>
  <c r="BE115" i="6"/>
  <c r="BE130" i="6"/>
  <c r="BE500" i="6"/>
  <c r="BE2259" i="6"/>
  <c r="BE2262" i="6"/>
  <c r="BE2276" i="6"/>
  <c r="BE2782" i="6"/>
  <c r="BE2832" i="6"/>
  <c r="BE2838" i="6"/>
  <c r="BE2842" i="6"/>
  <c r="BE2846" i="6"/>
  <c r="BE2942" i="6"/>
  <c r="BE3089" i="6"/>
  <c r="BE4515" i="6"/>
  <c r="BE4547" i="6"/>
  <c r="BE4549" i="6"/>
  <c r="BE4819" i="6"/>
  <c r="BE4822" i="6"/>
  <c r="BE5106" i="6"/>
  <c r="BE149" i="6"/>
  <c r="BE172" i="6"/>
  <c r="BE486" i="6"/>
  <c r="BE628" i="6"/>
  <c r="BE631" i="6"/>
  <c r="BE687" i="6"/>
  <c r="BE946" i="6"/>
  <c r="BE2287" i="6"/>
  <c r="BE2334" i="6"/>
  <c r="BE2819" i="6"/>
  <c r="BE2861" i="6"/>
  <c r="BE2903" i="6"/>
  <c r="BE2945" i="6"/>
  <c r="BE2987" i="6"/>
  <c r="BE2999" i="6"/>
  <c r="BE4234" i="6"/>
  <c r="BE5104" i="6"/>
  <c r="BE99" i="6"/>
  <c r="BE103" i="6"/>
  <c r="BE170" i="6"/>
  <c r="BE301" i="6"/>
  <c r="BE305" i="6"/>
  <c r="BE397" i="6"/>
  <c r="BE449" i="6"/>
  <c r="BE504" i="6"/>
  <c r="BE989" i="6"/>
  <c r="BE1025" i="6"/>
  <c r="BE2265" i="6"/>
  <c r="BE2321" i="6"/>
  <c r="BE2716" i="6"/>
  <c r="BE2779" i="6"/>
  <c r="BE2796" i="6"/>
  <c r="BE2799" i="6"/>
  <c r="BE2854" i="6"/>
  <c r="BE2930" i="6"/>
  <c r="BE2939" i="6"/>
  <c r="BE2948" i="6"/>
  <c r="BE2984" i="6"/>
  <c r="BE2996" i="6"/>
  <c r="BE3039" i="6"/>
  <c r="BE4180" i="6"/>
  <c r="BE4185" i="6"/>
  <c r="BE4207" i="6"/>
  <c r="BE4864" i="6"/>
  <c r="F95" i="5"/>
  <c r="BE144" i="5"/>
  <c r="BE261" i="5"/>
  <c r="BE265" i="5"/>
  <c r="BE278" i="5"/>
  <c r="BE283" i="5"/>
  <c r="BE342" i="5"/>
  <c r="BE409" i="5"/>
  <c r="BE471" i="5"/>
  <c r="BE474" i="5"/>
  <c r="BE101" i="5"/>
  <c r="BE149" i="5"/>
  <c r="BE153" i="5"/>
  <c r="BE157" i="5"/>
  <c r="BE206" i="5"/>
  <c r="BE318" i="5"/>
  <c r="BE493" i="5"/>
  <c r="BE570" i="5"/>
  <c r="BE596" i="5"/>
  <c r="BE599" i="5"/>
  <c r="BE611" i="5"/>
  <c r="BE626" i="5"/>
  <c r="BE632" i="5"/>
  <c r="BE654" i="5"/>
  <c r="BE687" i="5"/>
  <c r="BE690" i="5"/>
  <c r="BE763" i="5"/>
  <c r="BE765" i="5"/>
  <c r="BE777" i="5"/>
  <c r="BE836" i="5"/>
  <c r="BE116" i="5"/>
  <c r="BE119" i="5"/>
  <c r="BE160" i="5"/>
  <c r="BE198" i="5"/>
  <c r="BE348" i="5"/>
  <c r="BE390" i="5"/>
  <c r="BE425" i="5"/>
  <c r="BE430" i="5"/>
  <c r="BE482" i="5"/>
  <c r="BE508" i="5"/>
  <c r="BE602" i="5"/>
  <c r="BE667" i="5"/>
  <c r="BE714" i="5"/>
  <c r="BE752" i="5"/>
  <c r="BE755" i="5"/>
  <c r="BE758" i="5"/>
  <c r="BE761" i="5"/>
  <c r="BE106" i="5"/>
  <c r="BE249" i="5"/>
  <c r="BE254" i="5"/>
  <c r="BE273" i="5"/>
  <c r="BE324" i="5"/>
  <c r="BE330" i="5"/>
  <c r="BE357" i="5"/>
  <c r="BE360" i="5"/>
  <c r="BE363" i="5"/>
  <c r="BE366" i="5"/>
  <c r="BE370" i="5"/>
  <c r="BE401" i="5"/>
  <c r="BE417" i="5"/>
  <c r="BE446" i="5"/>
  <c r="BE516" i="5"/>
  <c r="BE635" i="5"/>
  <c r="BE651" i="5"/>
  <c r="BE731" i="5"/>
  <c r="BE734" i="5"/>
  <c r="BE739" i="5"/>
  <c r="BE769" i="5"/>
  <c r="BE771" i="5"/>
  <c r="BE775" i="5"/>
  <c r="J149" i="4"/>
  <c r="J70" i="4"/>
  <c r="J92" i="5"/>
  <c r="BE139" i="5"/>
  <c r="BE211" i="5"/>
  <c r="BE217" i="5"/>
  <c r="BE288" i="5"/>
  <c r="BE293" i="5"/>
  <c r="BE298" i="5"/>
  <c r="BE309" i="5"/>
  <c r="BE312" i="5"/>
  <c r="BE315" i="5"/>
  <c r="BE336" i="5"/>
  <c r="BE354" i="5"/>
  <c r="BE384" i="5"/>
  <c r="BE387" i="5"/>
  <c r="BE503" i="5"/>
  <c r="BE521" i="5"/>
  <c r="BE544" i="5"/>
  <c r="BE573" i="5"/>
  <c r="BE577" i="5"/>
  <c r="BE728" i="5"/>
  <c r="BE747" i="5"/>
  <c r="E86" i="5"/>
  <c r="BE526" i="5"/>
  <c r="BE564" i="5"/>
  <c r="BE620" i="5"/>
  <c r="BE657" i="5"/>
  <c r="BE660" i="5"/>
  <c r="BE664" i="5"/>
  <c r="BE699" i="5"/>
  <c r="BE708" i="5"/>
  <c r="BE717" i="5"/>
  <c r="BE171" i="5"/>
  <c r="BE176" i="5"/>
  <c r="BE180" i="5"/>
  <c r="BE185" i="5"/>
  <c r="BE190" i="5"/>
  <c r="BE303" i="5"/>
  <c r="BE374" i="5"/>
  <c r="BE377" i="5"/>
  <c r="BE438" i="5"/>
  <c r="BE443" i="5"/>
  <c r="BE461" i="5"/>
  <c r="BE485" i="5"/>
  <c r="BE531" i="5"/>
  <c r="BE536" i="5"/>
  <c r="BE552" i="5"/>
  <c r="BE580" i="5"/>
  <c r="BE585" i="5"/>
  <c r="BE590" i="5"/>
  <c r="BE593" i="5"/>
  <c r="BE605" i="5"/>
  <c r="BE608" i="5"/>
  <c r="BE670" i="5"/>
  <c r="BE674" i="5"/>
  <c r="BE677" i="5"/>
  <c r="BE723" i="5"/>
  <c r="BE744" i="5"/>
  <c r="BE129" i="5"/>
  <c r="BE165" i="5"/>
  <c r="BE168" i="5"/>
  <c r="BE225" i="5"/>
  <c r="BE233" i="5"/>
  <c r="BE241" i="5"/>
  <c r="BE269" i="5"/>
  <c r="BE306" i="5"/>
  <c r="BE381" i="5"/>
  <c r="BE393" i="5"/>
  <c r="BE435" i="5"/>
  <c r="BE458" i="5"/>
  <c r="BE556" i="5"/>
  <c r="BE560" i="5"/>
  <c r="BE567" i="5"/>
  <c r="BE614" i="5"/>
  <c r="BE680" i="5"/>
  <c r="BE683" i="5"/>
  <c r="BE693" i="5"/>
  <c r="BE696" i="5"/>
  <c r="BE780" i="5"/>
  <c r="BE782" i="5"/>
  <c r="BE795" i="5"/>
  <c r="BE818" i="5"/>
  <c r="BE832" i="5"/>
  <c r="BE838" i="5"/>
  <c r="BE150" i="4"/>
  <c r="BE274" i="4"/>
  <c r="BE277" i="4"/>
  <c r="BE286" i="4"/>
  <c r="BE304" i="4"/>
  <c r="BE329" i="4"/>
  <c r="BE366" i="4"/>
  <c r="BE369" i="4"/>
  <c r="BE384" i="4"/>
  <c r="BE439" i="4"/>
  <c r="BE451" i="4"/>
  <c r="BE510" i="4"/>
  <c r="BE516" i="4"/>
  <c r="BE519" i="4"/>
  <c r="BE522" i="4"/>
  <c r="BE569" i="4"/>
  <c r="BE616" i="4"/>
  <c r="BE639" i="4"/>
  <c r="BE642" i="4"/>
  <c r="BE153" i="4"/>
  <c r="BE190" i="4"/>
  <c r="BE213" i="4"/>
  <c r="BE226" i="4"/>
  <c r="BE235" i="4"/>
  <c r="BE377" i="4"/>
  <c r="BE409" i="4"/>
  <c r="BE447" i="4"/>
  <c r="BE455" i="4"/>
  <c r="BE467" i="4"/>
  <c r="BE479" i="4"/>
  <c r="BE507" i="4"/>
  <c r="BE513" i="4"/>
  <c r="BE637" i="4"/>
  <c r="J90" i="4"/>
  <c r="BE99" i="4"/>
  <c r="BE145" i="4"/>
  <c r="BE147" i="4"/>
  <c r="BE223" i="4"/>
  <c r="BE229" i="4"/>
  <c r="BE258" i="4"/>
  <c r="BE283" i="4"/>
  <c r="BE424" i="4"/>
  <c r="BE495" i="4"/>
  <c r="BE525" i="4"/>
  <c r="BE595" i="4"/>
  <c r="BE612" i="4"/>
  <c r="BE624" i="4"/>
  <c r="BE633" i="4"/>
  <c r="BE126" i="4"/>
  <c r="BE141" i="4"/>
  <c r="BE179" i="4"/>
  <c r="BE239" i="4"/>
  <c r="BE246" i="4"/>
  <c r="BE249" i="4"/>
  <c r="BE261" i="4"/>
  <c r="BE264" i="4"/>
  <c r="BE271" i="4"/>
  <c r="BE348" i="4"/>
  <c r="BE380" i="4"/>
  <c r="BE392" i="4"/>
  <c r="BE420" i="4"/>
  <c r="BE431" i="4"/>
  <c r="BE435" i="4"/>
  <c r="BE443" i="4"/>
  <c r="BE463" i="4"/>
  <c r="BE591" i="4"/>
  <c r="BE608" i="4"/>
  <c r="F93" i="4"/>
  <c r="BE186" i="4"/>
  <c r="BE209" i="4"/>
  <c r="BE217" i="4"/>
  <c r="BE268" i="4"/>
  <c r="BE295" i="4"/>
  <c r="BE357" i="4"/>
  <c r="BE406" i="4"/>
  <c r="BE428" i="4"/>
  <c r="BE489" i="4"/>
  <c r="BE498" i="4"/>
  <c r="BE600" i="4"/>
  <c r="BE620" i="4"/>
  <c r="BE630" i="4"/>
  <c r="BE101" i="4"/>
  <c r="BE139" i="4"/>
  <c r="BE160" i="4"/>
  <c r="BE173" i="4"/>
  <c r="BE182" i="4"/>
  <c r="BE194" i="4"/>
  <c r="BE220" i="4"/>
  <c r="BE373" i="4"/>
  <c r="BE388" i="4"/>
  <c r="BE402" i="4"/>
  <c r="BE413" i="4"/>
  <c r="BE416" i="4"/>
  <c r="BE459" i="4"/>
  <c r="BE492" i="4"/>
  <c r="BE531" i="4"/>
  <c r="BE539" i="4"/>
  <c r="BE604" i="4"/>
  <c r="E52" i="4"/>
  <c r="BE163" i="4"/>
  <c r="BE170" i="4"/>
  <c r="BE197" i="4"/>
  <c r="BE243" i="4"/>
  <c r="BE252" i="4"/>
  <c r="BE280" i="4"/>
  <c r="BE335" i="4"/>
  <c r="BE395" i="4"/>
  <c r="BE551" i="4"/>
  <c r="BE561" i="4"/>
  <c r="BE563" i="4"/>
  <c r="BE577" i="4"/>
  <c r="BE585" i="4"/>
  <c r="BE110" i="4"/>
  <c r="BE118" i="4"/>
  <c r="BE132" i="4"/>
  <c r="BE201" i="4"/>
  <c r="BE205" i="4"/>
  <c r="BE232" i="4"/>
  <c r="BE255" i="4"/>
  <c r="BE399" i="4"/>
  <c r="BE473" i="4"/>
  <c r="BE483" i="4"/>
  <c r="BE486" i="4"/>
  <c r="BE501" i="4"/>
  <c r="BE504" i="4"/>
  <c r="BE527" i="4"/>
  <c r="BE529" i="4"/>
  <c r="BE627" i="4"/>
  <c r="J120" i="2"/>
  <c r="J65" i="2"/>
  <c r="F59" i="3"/>
  <c r="BE107" i="3"/>
  <c r="BE111" i="3"/>
  <c r="BE115" i="3"/>
  <c r="BE119" i="3"/>
  <c r="BE154" i="3"/>
  <c r="BE162" i="3"/>
  <c r="BE199" i="3"/>
  <c r="BE205" i="3"/>
  <c r="BE208" i="3"/>
  <c r="BE210" i="3"/>
  <c r="BE213" i="3"/>
  <c r="BE289" i="3"/>
  <c r="BE305" i="3"/>
  <c r="BE311" i="3"/>
  <c r="BE330" i="3"/>
  <c r="BE333" i="3"/>
  <c r="BE364" i="3"/>
  <c r="BE413" i="3"/>
  <c r="BE489" i="3"/>
  <c r="BE491" i="3"/>
  <c r="BE509" i="3"/>
  <c r="BE612" i="3"/>
  <c r="BE615" i="3"/>
  <c r="BE618" i="3"/>
  <c r="BE621" i="3"/>
  <c r="BE639" i="3"/>
  <c r="BE646" i="3"/>
  <c r="BE696" i="3"/>
  <c r="BE722" i="3"/>
  <c r="BE724" i="3"/>
  <c r="J2221" i="2"/>
  <c r="J78" i="2" s="1"/>
  <c r="J56" i="3"/>
  <c r="BE188" i="3"/>
  <c r="BE302" i="3"/>
  <c r="BE343" i="3"/>
  <c r="BE346" i="3"/>
  <c r="BE356" i="3"/>
  <c r="BE358" i="3"/>
  <c r="BE373" i="3"/>
  <c r="BE381" i="3"/>
  <c r="BE428" i="3"/>
  <c r="BE431" i="3"/>
  <c r="BE434" i="3"/>
  <c r="BE458" i="3"/>
  <c r="BE474" i="3"/>
  <c r="BE546" i="3"/>
  <c r="BE552" i="3"/>
  <c r="BE555" i="3"/>
  <c r="BE561" i="3"/>
  <c r="BE591" i="3"/>
  <c r="BE603" i="3"/>
  <c r="BE609" i="3"/>
  <c r="BE636" i="3"/>
  <c r="BE698" i="3"/>
  <c r="BE703" i="3"/>
  <c r="BE705" i="3"/>
  <c r="BE708" i="3"/>
  <c r="BE123" i="3"/>
  <c r="BE142" i="3"/>
  <c r="BE170" i="3"/>
  <c r="BE174" i="3"/>
  <c r="BE178" i="3"/>
  <c r="BE192" i="3"/>
  <c r="BE268" i="3"/>
  <c r="BE279" i="3"/>
  <c r="BE323" i="3"/>
  <c r="BE370" i="3"/>
  <c r="BE393" i="3"/>
  <c r="BE396" i="3"/>
  <c r="BE471" i="3"/>
  <c r="BE494" i="3"/>
  <c r="BE497" i="3"/>
  <c r="BE512" i="3"/>
  <c r="BE515" i="3"/>
  <c r="BE527" i="3"/>
  <c r="BE567" i="3"/>
  <c r="BE630" i="3"/>
  <c r="BE666" i="3"/>
  <c r="BE675" i="3"/>
  <c r="BE131" i="3"/>
  <c r="BE185" i="3"/>
  <c r="BE238" i="3"/>
  <c r="BE241" i="3"/>
  <c r="BE320" i="3"/>
  <c r="BE422" i="3"/>
  <c r="BE425" i="3"/>
  <c r="BE468" i="3"/>
  <c r="BE480" i="3"/>
  <c r="BE487" i="3"/>
  <c r="BE500" i="3"/>
  <c r="BE521" i="3"/>
  <c r="BE594" i="3"/>
  <c r="BE597" i="3"/>
  <c r="BE600" i="3"/>
  <c r="BE662" i="3"/>
  <c r="BE671" i="3"/>
  <c r="BE711" i="3"/>
  <c r="E85" i="3"/>
  <c r="BE134" i="3"/>
  <c r="BE146" i="3"/>
  <c r="BE202" i="3"/>
  <c r="BE235" i="3"/>
  <c r="BE244" i="3"/>
  <c r="BE299" i="3"/>
  <c r="BE314" i="3"/>
  <c r="BE336" i="3"/>
  <c r="BE340" i="3"/>
  <c r="BE524" i="3"/>
  <c r="BE533" i="3"/>
  <c r="BE549" i="3"/>
  <c r="BE573" i="3"/>
  <c r="BE579" i="3"/>
  <c r="BE582" i="3"/>
  <c r="BE585" i="3"/>
  <c r="BE627" i="3"/>
  <c r="BE642" i="3"/>
  <c r="BE648" i="3"/>
  <c r="BE657" i="3"/>
  <c r="BE686" i="3"/>
  <c r="BE689" i="3"/>
  <c r="BE692" i="3"/>
  <c r="BE694" i="3"/>
  <c r="BE714" i="3"/>
  <c r="BE158" i="3"/>
  <c r="BE166" i="3"/>
  <c r="BE229" i="3"/>
  <c r="BE232" i="3"/>
  <c r="BE292" i="3"/>
  <c r="BE350" i="3"/>
  <c r="BE384" i="3"/>
  <c r="BE390" i="3"/>
  <c r="BE399" i="3"/>
  <c r="BE402" i="3"/>
  <c r="BE410" i="3"/>
  <c r="BE442" i="3"/>
  <c r="BE454" i="3"/>
  <c r="BE462" i="3"/>
  <c r="BE503" i="3"/>
  <c r="BE518" i="3"/>
  <c r="BE530" i="3"/>
  <c r="BE540" i="3"/>
  <c r="BE576" i="3"/>
  <c r="BE624" i="3"/>
  <c r="BE720" i="3"/>
  <c r="BE100" i="3"/>
  <c r="BE127" i="3"/>
  <c r="BE138" i="3"/>
  <c r="BE150" i="3"/>
  <c r="BE194" i="3"/>
  <c r="BE215" i="3"/>
  <c r="BE247" i="3"/>
  <c r="BE255" i="3"/>
  <c r="BE258" i="3"/>
  <c r="BE266" i="3"/>
  <c r="BE276" i="3"/>
  <c r="BE308" i="3"/>
  <c r="BE327" i="3"/>
  <c r="BE338" i="3"/>
  <c r="BE361" i="3"/>
  <c r="BE367" i="3"/>
  <c r="BE387" i="3"/>
  <c r="BE465" i="3"/>
  <c r="BE484" i="3"/>
  <c r="BE506" i="3"/>
  <c r="BE543" i="3"/>
  <c r="BE564" i="3"/>
  <c r="BE570" i="3"/>
  <c r="BE588" i="3"/>
  <c r="BE606" i="3"/>
  <c r="BE633" i="3"/>
  <c r="BE677" i="3"/>
  <c r="BE679" i="3"/>
  <c r="BE683" i="3"/>
  <c r="BE718" i="3"/>
  <c r="BE103" i="3"/>
  <c r="BE181" i="3"/>
  <c r="BE197" i="3"/>
  <c r="BE250" i="3"/>
  <c r="BE253" i="3"/>
  <c r="BE296" i="3"/>
  <c r="BE317" i="3"/>
  <c r="BE352" i="3"/>
  <c r="BE416" i="3"/>
  <c r="BE419" i="3"/>
  <c r="BE477" i="3"/>
  <c r="BE537" i="3"/>
  <c r="BE558" i="3"/>
  <c r="BE681" i="3"/>
  <c r="BE700" i="3"/>
  <c r="BC56" i="1"/>
  <c r="AW56" i="1"/>
  <c r="BB56" i="1"/>
  <c r="E50" i="2"/>
  <c r="J56" i="2"/>
  <c r="F59" i="2"/>
  <c r="BE121" i="2"/>
  <c r="BE129" i="2"/>
  <c r="BE136" i="2"/>
  <c r="BE145" i="2"/>
  <c r="BE152" i="2"/>
  <c r="BE157" i="2"/>
  <c r="BE163" i="2"/>
  <c r="BE167" i="2"/>
  <c r="BE172" i="2"/>
  <c r="BE178" i="2"/>
  <c r="BE201" i="2"/>
  <c r="BE212" i="2"/>
  <c r="BE218" i="2"/>
  <c r="BE223" i="2"/>
  <c r="BE228" i="2"/>
  <c r="BE236" i="2"/>
  <c r="BE244" i="2"/>
  <c r="BE250" i="2"/>
  <c r="BE258" i="2"/>
  <c r="BE262" i="2"/>
  <c r="BE269" i="2"/>
  <c r="BE274" i="2"/>
  <c r="BE284" i="2"/>
  <c r="BE297" i="2"/>
  <c r="BE306" i="2"/>
  <c r="BE312" i="2"/>
  <c r="BE317" i="2"/>
  <c r="BE320" i="2"/>
  <c r="BE325" i="2"/>
  <c r="BE355" i="2"/>
  <c r="BE384" i="2"/>
  <c r="BE387" i="2"/>
  <c r="BE392" i="2"/>
  <c r="BE398" i="2"/>
  <c r="BE403" i="2"/>
  <c r="BE406" i="2"/>
  <c r="BE411" i="2"/>
  <c r="BE416" i="2"/>
  <c r="BE421" i="2"/>
  <c r="BE426" i="2"/>
  <c r="BE431" i="2"/>
  <c r="BE436" i="2"/>
  <c r="BE489" i="2"/>
  <c r="BE537" i="2"/>
  <c r="BE540" i="2"/>
  <c r="BE548" i="2"/>
  <c r="BE553" i="2"/>
  <c r="BE558" i="2"/>
  <c r="BE563" i="2"/>
  <c r="BE568" i="2"/>
  <c r="BE577" i="2"/>
  <c r="BE582" i="2"/>
  <c r="BE587" i="2"/>
  <c r="BE616" i="2"/>
  <c r="BE645" i="2"/>
  <c r="BE648" i="2"/>
  <c r="BE656" i="2"/>
  <c r="BE664" i="2"/>
  <c r="BE671" i="2"/>
  <c r="BE696" i="2"/>
  <c r="BE727" i="2"/>
  <c r="BE742" i="2"/>
  <c r="BE763" i="2"/>
  <c r="BE775" i="2"/>
  <c r="BE792" i="2"/>
  <c r="BE806" i="2"/>
  <c r="BE821" i="2"/>
  <c r="BE836" i="2"/>
  <c r="BE840" i="2"/>
  <c r="BE888" i="2"/>
  <c r="BE942" i="2"/>
  <c r="BE945" i="2"/>
  <c r="BE948" i="2"/>
  <c r="BE951" i="2"/>
  <c r="BE955" i="2"/>
  <c r="BE958" i="2"/>
  <c r="BE986" i="2"/>
  <c r="BE1015" i="2"/>
  <c r="BE1018" i="2"/>
  <c r="BE1021" i="2"/>
  <c r="BE1024" i="2"/>
  <c r="BE1043" i="2"/>
  <c r="BE1049" i="2"/>
  <c r="BE1059" i="2"/>
  <c r="BE1065" i="2"/>
  <c r="BE1068" i="2"/>
  <c r="BE1073" i="2"/>
  <c r="BE1076" i="2"/>
  <c r="BE1082" i="2"/>
  <c r="BE1094" i="2"/>
  <c r="BE1100" i="2"/>
  <c r="BE1104" i="2"/>
  <c r="BE1109" i="2"/>
  <c r="BE1115" i="2"/>
  <c r="BE1118" i="2"/>
  <c r="BE1123" i="2"/>
  <c r="BE1143" i="2"/>
  <c r="BE1155" i="2"/>
  <c r="BE1167" i="2"/>
  <c r="BE1196" i="2"/>
  <c r="BE1224" i="2"/>
  <c r="BE1236" i="2"/>
  <c r="BE1241" i="2"/>
  <c r="BE1249" i="2"/>
  <c r="BE1252" i="2"/>
  <c r="BE1280" i="2"/>
  <c r="BE1285" i="2"/>
  <c r="BE1291" i="2"/>
  <c r="BE1298" i="2"/>
  <c r="BE1324" i="2"/>
  <c r="BE1328" i="2"/>
  <c r="BE1335" i="2"/>
  <c r="BE1346" i="2"/>
  <c r="BE1350" i="2"/>
  <c r="BE1357" i="2"/>
  <c r="BE1361" i="2"/>
  <c r="BE1378" i="2"/>
  <c r="BE1382" i="2"/>
  <c r="BE1391" i="2"/>
  <c r="BE1395" i="2"/>
  <c r="BE1399" i="2"/>
  <c r="BE1403" i="2"/>
  <c r="BE1413" i="2"/>
  <c r="BE1423" i="2"/>
  <c r="BE1435" i="2"/>
  <c r="BE1447" i="2"/>
  <c r="BE1457" i="2"/>
  <c r="BE1467" i="2"/>
  <c r="BE1472" i="2"/>
  <c r="BE1729" i="2"/>
  <c r="BE1853" i="2"/>
  <c r="BE1858" i="2"/>
  <c r="BE1863" i="2"/>
  <c r="BE1868" i="2"/>
  <c r="BE1874" i="2"/>
  <c r="BE1882" i="2"/>
  <c r="BE1895" i="2"/>
  <c r="BE1905" i="2"/>
  <c r="BE1916" i="2"/>
  <c r="BE1931" i="2"/>
  <c r="BE1939" i="2"/>
  <c r="BE1946" i="2"/>
  <c r="BE1951" i="2"/>
  <c r="BE1956" i="2"/>
  <c r="BE1961" i="2"/>
  <c r="BE1968" i="2"/>
  <c r="BE1998" i="2"/>
  <c r="BE2008" i="2"/>
  <c r="BE2014" i="2"/>
  <c r="BE2027" i="2"/>
  <c r="BE2041" i="2"/>
  <c r="BE2048" i="2"/>
  <c r="BE2064" i="2"/>
  <c r="BE2079" i="2"/>
  <c r="BE2087" i="2"/>
  <c r="BE2094" i="2"/>
  <c r="BE2099" i="2"/>
  <c r="BE2104" i="2"/>
  <c r="BE2122" i="2"/>
  <c r="BE2140" i="2"/>
  <c r="BE2143" i="2"/>
  <c r="BE2150" i="2"/>
  <c r="BE2158" i="2"/>
  <c r="BE2162" i="2"/>
  <c r="BE2167" i="2"/>
  <c r="BE2173" i="2"/>
  <c r="BE2179" i="2"/>
  <c r="BE2183" i="2"/>
  <c r="BE2189" i="2"/>
  <c r="BE2192" i="2"/>
  <c r="BE2195" i="2"/>
  <c r="BE2198" i="2"/>
  <c r="BE2203" i="2"/>
  <c r="BE2207" i="2"/>
  <c r="BE2213" i="2"/>
  <c r="BE2217" i="2"/>
  <c r="BE2222" i="2"/>
  <c r="BE2227" i="2"/>
  <c r="BE2232" i="2"/>
  <c r="BE2237" i="2"/>
  <c r="BE2242" i="2"/>
  <c r="BE2252" i="2"/>
  <c r="BE2259" i="2"/>
  <c r="BE2267" i="2"/>
  <c r="BE2277" i="2"/>
  <c r="BE2281" i="2"/>
  <c r="BE2294" i="2"/>
  <c r="BE2309" i="2"/>
  <c r="BE2321" i="2"/>
  <c r="BE2335" i="2"/>
  <c r="BE2351" i="2"/>
  <c r="BE2363" i="2"/>
  <c r="BE2373" i="2"/>
  <c r="BE2387" i="2"/>
  <c r="BE2395" i="2"/>
  <c r="BE2402" i="2"/>
  <c r="BE2409" i="2"/>
  <c r="BE2416" i="2"/>
  <c r="BE2421" i="2"/>
  <c r="BE2426" i="2"/>
  <c r="BE2431" i="2"/>
  <c r="BE2438" i="2"/>
  <c r="BE2443" i="2"/>
  <c r="BE2448" i="2"/>
  <c r="BE2460" i="2"/>
  <c r="BE2474" i="2"/>
  <c r="BE2478" i="2"/>
  <c r="BE2507" i="2"/>
  <c r="BE2517" i="2"/>
  <c r="BE2524" i="2"/>
  <c r="BE2531" i="2"/>
  <c r="BE2543" i="2"/>
  <c r="BE2563" i="2"/>
  <c r="BE2574" i="2"/>
  <c r="BE2584" i="2"/>
  <c r="BE2591" i="2"/>
  <c r="BE2596" i="2"/>
  <c r="BE2606" i="2"/>
  <c r="BE2618" i="2"/>
  <c r="BE2628" i="2"/>
  <c r="BE2640" i="2"/>
  <c r="BE2645" i="2"/>
  <c r="BE2652" i="2"/>
  <c r="BE2661" i="2"/>
  <c r="BE2666" i="2"/>
  <c r="BE2675" i="2"/>
  <c r="BE2682" i="2"/>
  <c r="BE2686" i="2"/>
  <c r="BE2705" i="2"/>
  <c r="BE2725" i="2"/>
  <c r="BE2729" i="2"/>
  <c r="BE2737" i="2"/>
  <c r="BE2741" i="2"/>
  <c r="BE2764" i="2"/>
  <c r="BE2792" i="2"/>
  <c r="BE2805" i="2"/>
  <c r="BE2825" i="2"/>
  <c r="BE2830" i="2"/>
  <c r="BE2837" i="2"/>
  <c r="BE2847" i="2"/>
  <c r="BE2854" i="2"/>
  <c r="BE2865" i="2"/>
  <c r="BE2870" i="2"/>
  <c r="BE2880" i="2"/>
  <c r="BE2885" i="2"/>
  <c r="BE2893" i="2"/>
  <c r="BE2903" i="2"/>
  <c r="BE2911" i="2"/>
  <c r="BE2916" i="2"/>
  <c r="BE2928" i="2"/>
  <c r="BE2933" i="2"/>
  <c r="BE2938" i="2"/>
  <c r="BE2949" i="2"/>
  <c r="BE2953" i="2"/>
  <c r="BE2958" i="2"/>
  <c r="BE2966" i="2"/>
  <c r="BE2974" i="2"/>
  <c r="BE2979" i="2"/>
  <c r="BE2984" i="2"/>
  <c r="BE2994" i="2"/>
  <c r="BE2999" i="2"/>
  <c r="BE3004" i="2"/>
  <c r="BE3009" i="2"/>
  <c r="BE3014" i="2"/>
  <c r="BE3019" i="2"/>
  <c r="BE3022" i="2"/>
  <c r="BE3027" i="2"/>
  <c r="BE3031" i="2"/>
  <c r="BE3051" i="2"/>
  <c r="BE3080" i="2"/>
  <c r="BE3091" i="2"/>
  <c r="BE3106" i="2"/>
  <c r="BE3122" i="2"/>
  <c r="BE3130" i="2"/>
  <c r="BE3156" i="2"/>
  <c r="BE3164" i="2"/>
  <c r="BE3178" i="2"/>
  <c r="BE3193" i="2"/>
  <c r="BE3201" i="2"/>
  <c r="BE3210" i="2"/>
  <c r="BE3218" i="2"/>
  <c r="BE3233" i="2"/>
  <c r="BE3238" i="2"/>
  <c r="BE3240" i="2"/>
  <c r="BE3244" i="2"/>
  <c r="BE3248" i="2"/>
  <c r="BE3263" i="2"/>
  <c r="BE3279" i="2"/>
  <c r="BE3292" i="2"/>
  <c r="BE3301" i="2"/>
  <c r="BE3308" i="2"/>
  <c r="BE3315" i="2"/>
  <c r="BE3330" i="2"/>
  <c r="BE3345" i="2"/>
  <c r="BE3353" i="2"/>
  <c r="BE3358" i="2"/>
  <c r="BE3362" i="2"/>
  <c r="BE3371" i="2"/>
  <c r="BE3380" i="2"/>
  <c r="BE3388" i="2"/>
  <c r="BE3395" i="2"/>
  <c r="BE3402" i="2"/>
  <c r="BE3407" i="2"/>
  <c r="BE3412" i="2"/>
  <c r="BE3417" i="2"/>
  <c r="BE3422" i="2"/>
  <c r="BE3437" i="2"/>
  <c r="BE3446" i="2"/>
  <c r="BE3450" i="2"/>
  <c r="BE3455" i="2"/>
  <c r="BE3460" i="2"/>
  <c r="BE3477" i="2"/>
  <c r="BE3482" i="2"/>
  <c r="BE3487" i="2"/>
  <c r="BE3500" i="2"/>
  <c r="BE3508" i="2"/>
  <c r="BE3516" i="2"/>
  <c r="BE3520" i="2"/>
  <c r="BE3523" i="2"/>
  <c r="BE3527" i="2"/>
  <c r="BE3532" i="2"/>
  <c r="BE3539" i="2"/>
  <c r="BE3652" i="2"/>
  <c r="BE3746" i="2"/>
  <c r="BE3772" i="2"/>
  <c r="BE3778" i="2"/>
  <c r="BE3782" i="2"/>
  <c r="BE3787" i="2"/>
  <c r="BE3792" i="2"/>
  <c r="BE3797" i="2"/>
  <c r="BE3801" i="2"/>
  <c r="BE3805" i="2"/>
  <c r="BE3809" i="2"/>
  <c r="BE3813" i="2"/>
  <c r="BE3817" i="2"/>
  <c r="BE3821" i="2"/>
  <c r="BE3826" i="2"/>
  <c r="BE3830" i="2"/>
  <c r="BE3834" i="2"/>
  <c r="BE3841" i="2"/>
  <c r="BE3845" i="2"/>
  <c r="BE3849" i="2"/>
  <c r="BE3865" i="2"/>
  <c r="BE3876" i="2"/>
  <c r="BE3881" i="2"/>
  <c r="BE3889" i="2"/>
  <c r="BE3894" i="2"/>
  <c r="BE3899" i="2"/>
  <c r="BE3909" i="2"/>
  <c r="BE3925" i="2"/>
  <c r="BE3941" i="2"/>
  <c r="BE3946" i="2"/>
  <c r="BE3951" i="2"/>
  <c r="BE3956" i="2"/>
  <c r="BE3962" i="2"/>
  <c r="BE3972" i="2"/>
  <c r="BE3990" i="2"/>
  <c r="BE4009" i="2"/>
  <c r="BE4015" i="2"/>
  <c r="BE4021" i="2"/>
  <c r="BE4034" i="2"/>
  <c r="BE4039" i="2"/>
  <c r="BE4042" i="2"/>
  <c r="BE4046" i="2"/>
  <c r="BE4050" i="2"/>
  <c r="BE4070" i="2"/>
  <c r="BE4073" i="2"/>
  <c r="BE4093" i="2"/>
  <c r="BE4104" i="2"/>
  <c r="BE4119" i="2"/>
  <c r="BE4130" i="2"/>
  <c r="BE4151" i="2"/>
  <c r="BE4171" i="2"/>
  <c r="BE4177" i="2"/>
  <c r="BE4189" i="2"/>
  <c r="BE4193" i="2"/>
  <c r="BE4198" i="2"/>
  <c r="BE4203" i="2"/>
  <c r="BE4208" i="2"/>
  <c r="BE4213" i="2"/>
  <c r="BE4218" i="2"/>
  <c r="BE4222" i="2"/>
  <c r="BE4346" i="2"/>
  <c r="BE4478" i="2"/>
  <c r="BE4484" i="2"/>
  <c r="BE4489" i="2"/>
  <c r="BE4497" i="2"/>
  <c r="BE4503" i="2"/>
  <c r="BE4507" i="2"/>
  <c r="BE4525" i="2"/>
  <c r="BE4542" i="2"/>
  <c r="BE4560" i="2"/>
  <c r="BE4571" i="2"/>
  <c r="BE4574" i="2"/>
  <c r="BE4578" i="2"/>
  <c r="BE4599" i="2"/>
  <c r="BE4620" i="2"/>
  <c r="BE4626" i="2"/>
  <c r="BE4644" i="2"/>
  <c r="BE4663" i="2"/>
  <c r="BE4684" i="2"/>
  <c r="BE4707" i="2"/>
  <c r="BE4724" i="2"/>
  <c r="BE4743" i="2"/>
  <c r="BE4756" i="2"/>
  <c r="BE4771" i="2"/>
  <c r="BE4786" i="2"/>
  <c r="BE4804" i="2"/>
  <c r="BE4821" i="2"/>
  <c r="BE4838" i="2"/>
  <c r="BE4872" i="2"/>
  <c r="BE4889" i="2"/>
  <c r="BE4935" i="2"/>
  <c r="BE4948" i="2"/>
  <c r="BE4961" i="2"/>
  <c r="BE4978" i="2"/>
  <c r="BE4994" i="2"/>
  <c r="BA56" i="1"/>
  <c r="BD56" i="1"/>
  <c r="F39" i="5"/>
  <c r="BD60" i="1" s="1"/>
  <c r="F36" i="34"/>
  <c r="BA93" i="1"/>
  <c r="J36" i="34"/>
  <c r="AW93" i="1" s="1"/>
  <c r="J36" i="35"/>
  <c r="AW94" i="1"/>
  <c r="F39" i="35"/>
  <c r="BD94" i="1" s="1"/>
  <c r="J38" i="4"/>
  <c r="AW59" i="1"/>
  <c r="F36" i="5"/>
  <c r="BA60" i="1" s="1"/>
  <c r="F38" i="10"/>
  <c r="BA66" i="1"/>
  <c r="J38" i="10"/>
  <c r="AW66" i="1" s="1"/>
  <c r="F38" i="11"/>
  <c r="BA67" i="1"/>
  <c r="F41" i="13"/>
  <c r="BD69" i="1" s="1"/>
  <c r="F36" i="15"/>
  <c r="BA71" i="1" s="1"/>
  <c r="J32" i="15"/>
  <c r="F41" i="17"/>
  <c r="BD74" i="1"/>
  <c r="F39" i="18"/>
  <c r="BB75" i="1" s="1"/>
  <c r="F34" i="21"/>
  <c r="BA78" i="1"/>
  <c r="F35" i="23"/>
  <c r="BB80" i="1" s="1"/>
  <c r="J36" i="27"/>
  <c r="AW85" i="1"/>
  <c r="F36" i="30"/>
  <c r="BC88" i="1" s="1"/>
  <c r="F37" i="31"/>
  <c r="BD89" i="1"/>
  <c r="F38" i="3"/>
  <c r="BC57" i="1" s="1"/>
  <c r="F36" i="14"/>
  <c r="BA70" i="1"/>
  <c r="F38" i="14"/>
  <c r="BC70" i="1" s="1"/>
  <c r="F40" i="16"/>
  <c r="BC73" i="1"/>
  <c r="F40" i="18"/>
  <c r="BC75" i="1" s="1"/>
  <c r="F34" i="22"/>
  <c r="BA79" i="1"/>
  <c r="F34" i="24"/>
  <c r="BA81" i="1" s="1"/>
  <c r="F37" i="24"/>
  <c r="BD81" i="1"/>
  <c r="F39" i="25"/>
  <c r="BD83" i="1" s="1"/>
  <c r="F37" i="27"/>
  <c r="BB85" i="1"/>
  <c r="F37" i="30"/>
  <c r="BD88" i="1" s="1"/>
  <c r="F38" i="8"/>
  <c r="BA64" i="1"/>
  <c r="F41" i="8"/>
  <c r="BD64" i="1" s="1"/>
  <c r="F39" i="10"/>
  <c r="BB66" i="1"/>
  <c r="J38" i="11"/>
  <c r="AW67" i="1" s="1"/>
  <c r="J38" i="13"/>
  <c r="AW69" i="1" s="1"/>
  <c r="F39" i="19"/>
  <c r="BB76" i="1" s="1"/>
  <c r="F35" i="24"/>
  <c r="BB81" i="1"/>
  <c r="F34" i="30"/>
  <c r="BA88" i="1"/>
  <c r="F39" i="4"/>
  <c r="BB59" i="1"/>
  <c r="BB58" i="1" s="1"/>
  <c r="AX58" i="1" s="1"/>
  <c r="F36" i="33"/>
  <c r="BC91" i="1"/>
  <c r="F38" i="6"/>
  <c r="BC61" i="1" s="1"/>
  <c r="F39" i="3"/>
  <c r="BD57" i="1" s="1"/>
  <c r="F36" i="31"/>
  <c r="BC89" i="1" s="1"/>
  <c r="AS55" i="1"/>
  <c r="AS54" i="1" s="1"/>
  <c r="F39" i="34"/>
  <c r="BD93" i="1" s="1"/>
  <c r="F36" i="35"/>
  <c r="BA94" i="1" s="1"/>
  <c r="F38" i="35"/>
  <c r="BC94" i="1" s="1"/>
  <c r="F38" i="4"/>
  <c r="BA59" i="1" s="1"/>
  <c r="BA58" i="1" s="1"/>
  <c r="AW58" i="1" s="1"/>
  <c r="F37" i="6"/>
  <c r="BB61" i="1" s="1"/>
  <c r="F41" i="7"/>
  <c r="BD63" i="1" s="1"/>
  <c r="F38" i="16"/>
  <c r="BA73" i="1" s="1"/>
  <c r="F40" i="17"/>
  <c r="BC74" i="1" s="1"/>
  <c r="F36" i="23"/>
  <c r="BC80" i="1" s="1"/>
  <c r="F39" i="6"/>
  <c r="BD61" i="1" s="1"/>
  <c r="J36" i="5"/>
  <c r="AW60" i="1" s="1"/>
  <c r="J38" i="9"/>
  <c r="AW65" i="1" s="1"/>
  <c r="F41" i="11"/>
  <c r="BD67" i="1" s="1"/>
  <c r="F39" i="15"/>
  <c r="BD71" i="1" s="1"/>
  <c r="F41" i="20"/>
  <c r="BD77" i="1" s="1"/>
  <c r="F37" i="22"/>
  <c r="BD79" i="1" s="1"/>
  <c r="J34" i="33"/>
  <c r="AW91" i="1" s="1"/>
  <c r="F37" i="33"/>
  <c r="BD91" i="1" s="1"/>
  <c r="F41" i="4"/>
  <c r="BD59" i="1" s="1"/>
  <c r="BD58" i="1" s="1"/>
  <c r="F37" i="34"/>
  <c r="BB93" i="1"/>
  <c r="F37" i="35"/>
  <c r="BB94" i="1"/>
  <c r="F37" i="5"/>
  <c r="BB60" i="1"/>
  <c r="F40" i="7"/>
  <c r="BC63" i="1"/>
  <c r="F39" i="8"/>
  <c r="BB64" i="1"/>
  <c r="J34" i="10"/>
  <c r="F38" i="12"/>
  <c r="BA68" i="1" s="1"/>
  <c r="F39" i="13"/>
  <c r="BB69" i="1" s="1"/>
  <c r="F37" i="15"/>
  <c r="BB71" i="1" s="1"/>
  <c r="J38" i="17"/>
  <c r="AW74" i="1" s="1"/>
  <c r="F41" i="19"/>
  <c r="BD76" i="1" s="1"/>
  <c r="J34" i="21"/>
  <c r="AW78" i="1" s="1"/>
  <c r="J34" i="24"/>
  <c r="AW81" i="1" s="1"/>
  <c r="F36" i="24"/>
  <c r="BC81" i="1" s="1"/>
  <c r="F38" i="25"/>
  <c r="BC83" i="1" s="1"/>
  <c r="F37" i="25"/>
  <c r="BB83" i="1" s="1"/>
  <c r="F37" i="26"/>
  <c r="BB84" i="1" s="1"/>
  <c r="J34" i="28"/>
  <c r="AW86" i="1" s="1"/>
  <c r="F34" i="29"/>
  <c r="BA87" i="1" s="1"/>
  <c r="J34" i="30"/>
  <c r="AW88" i="1" s="1"/>
  <c r="F36" i="32"/>
  <c r="BC90" i="1" s="1"/>
  <c r="F38" i="5"/>
  <c r="BC60" i="1" s="1"/>
  <c r="F39" i="11"/>
  <c r="BB67" i="1" s="1"/>
  <c r="F40" i="12"/>
  <c r="BC68" i="1" s="1"/>
  <c r="J36" i="15"/>
  <c r="AW71" i="1" s="1"/>
  <c r="F38" i="15"/>
  <c r="BC71" i="1" s="1"/>
  <c r="F39" i="17"/>
  <c r="BB74" i="1" s="1"/>
  <c r="F38" i="17"/>
  <c r="BA74" i="1" s="1"/>
  <c r="F40" i="19"/>
  <c r="BC76" i="1" s="1"/>
  <c r="F38" i="19"/>
  <c r="BA76" i="1" s="1"/>
  <c r="F38" i="20"/>
  <c r="BA77" i="1" s="1"/>
  <c r="F40" i="20"/>
  <c r="BC77" i="1" s="1"/>
  <c r="F36" i="22"/>
  <c r="BC79" i="1" s="1"/>
  <c r="F34" i="23"/>
  <c r="BA80" i="1" s="1"/>
  <c r="F36" i="27"/>
  <c r="BA85" i="1" s="1"/>
  <c r="J34" i="29"/>
  <c r="AW87" i="1" s="1"/>
  <c r="F35" i="29"/>
  <c r="BB87" i="1" s="1"/>
  <c r="F35" i="31"/>
  <c r="BB89" i="1" s="1"/>
  <c r="F41" i="9"/>
  <c r="BD65" i="1" s="1"/>
  <c r="F38" i="13"/>
  <c r="BA69" i="1" s="1"/>
  <c r="J38" i="18"/>
  <c r="AW75" i="1" s="1"/>
  <c r="F36" i="21"/>
  <c r="BC78" i="1" s="1"/>
  <c r="J36" i="26"/>
  <c r="AW84" i="1" s="1"/>
  <c r="J32" i="27"/>
  <c r="F36" i="29"/>
  <c r="BC87" i="1"/>
  <c r="F36" i="3"/>
  <c r="BA57" i="1"/>
  <c r="J36" i="6"/>
  <c r="AW61" i="1"/>
  <c r="F35" i="33"/>
  <c r="BB91" i="1"/>
  <c r="F41" i="16"/>
  <c r="BD73" i="1"/>
  <c r="J36" i="25"/>
  <c r="AW83" i="1"/>
  <c r="F34" i="28"/>
  <c r="BA86" i="1"/>
  <c r="F35" i="28"/>
  <c r="BB86" i="1"/>
  <c r="F34" i="31"/>
  <c r="BA89" i="1"/>
  <c r="F37" i="32"/>
  <c r="BD90" i="1"/>
  <c r="J34" i="7"/>
  <c r="F36" i="6"/>
  <c r="BA61" i="1" s="1"/>
  <c r="F35" i="32"/>
  <c r="BB90" i="1" s="1"/>
  <c r="J38" i="12"/>
  <c r="AW68" i="1" s="1"/>
  <c r="F37" i="14"/>
  <c r="BB70" i="1" s="1"/>
  <c r="J38" i="19"/>
  <c r="AW76" i="1" s="1"/>
  <c r="F35" i="21"/>
  <c r="BB78" i="1" s="1"/>
  <c r="F36" i="26"/>
  <c r="BA84" i="1" s="1"/>
  <c r="F36" i="28"/>
  <c r="BC86" i="1" s="1"/>
  <c r="F34" i="32"/>
  <c r="BA90" i="1" s="1"/>
  <c r="F40" i="4"/>
  <c r="BC59" i="1" s="1"/>
  <c r="BC58" i="1" s="1"/>
  <c r="AY58" i="1" s="1"/>
  <c r="AU58" i="1"/>
  <c r="J36" i="3"/>
  <c r="AW57" i="1" s="1"/>
  <c r="F38" i="34"/>
  <c r="BC93" i="1" s="1"/>
  <c r="F37" i="3"/>
  <c r="BB57" i="1" s="1"/>
  <c r="J38" i="7"/>
  <c r="AW63" i="1" s="1"/>
  <c r="F40" i="9"/>
  <c r="BC65" i="1" s="1"/>
  <c r="F39" i="12"/>
  <c r="BB68" i="1" s="1"/>
  <c r="J36" i="14"/>
  <c r="AW70" i="1" s="1"/>
  <c r="J38" i="16"/>
  <c r="AW73" i="1" s="1"/>
  <c r="F38" i="18"/>
  <c r="BA75" i="1" s="1"/>
  <c r="J38" i="20"/>
  <c r="AW77" i="1" s="1"/>
  <c r="F35" i="22"/>
  <c r="BB79" i="1" s="1"/>
  <c r="F39" i="26"/>
  <c r="BD84" i="1" s="1"/>
  <c r="F38" i="27"/>
  <c r="BC85" i="1" s="1"/>
  <c r="F37" i="29"/>
  <c r="BD87" i="1" s="1"/>
  <c r="J34" i="31"/>
  <c r="AW89" i="1" s="1"/>
  <c r="F34" i="33"/>
  <c r="BA91" i="1" s="1"/>
  <c r="F39" i="7"/>
  <c r="BB63" i="1" s="1"/>
  <c r="F38" i="7"/>
  <c r="BA63" i="1" s="1"/>
  <c r="J38" i="8"/>
  <c r="AW64" i="1" s="1"/>
  <c r="F38" i="9"/>
  <c r="BA65" i="1" s="1"/>
  <c r="F39" i="9"/>
  <c r="BB65" i="1" s="1"/>
  <c r="F41" i="10"/>
  <c r="BD66" i="1" s="1"/>
  <c r="F40" i="11"/>
  <c r="BC67" i="1" s="1"/>
  <c r="F40" i="13"/>
  <c r="BC69" i="1" s="1"/>
  <c r="F39" i="16"/>
  <c r="BB73" i="1" s="1"/>
  <c r="F41" i="18"/>
  <c r="BD75" i="1" s="1"/>
  <c r="F37" i="21"/>
  <c r="BD78" i="1" s="1"/>
  <c r="F37" i="23"/>
  <c r="BD80" i="1" s="1"/>
  <c r="F36" i="25"/>
  <c r="BA83" i="1" s="1"/>
  <c r="F38" i="26"/>
  <c r="BC84" i="1" s="1"/>
  <c r="F37" i="28"/>
  <c r="BD86" i="1" s="1"/>
  <c r="F35" i="30"/>
  <c r="BB88" i="1" s="1"/>
  <c r="F40" i="8"/>
  <c r="BC64" i="1" s="1"/>
  <c r="F40" i="10"/>
  <c r="BC66" i="1" s="1"/>
  <c r="F41" i="12"/>
  <c r="BD68" i="1" s="1"/>
  <c r="F39" i="14"/>
  <c r="BD70" i="1" s="1"/>
  <c r="F39" i="20"/>
  <c r="BB77" i="1" s="1"/>
  <c r="J34" i="22"/>
  <c r="AW79" i="1" s="1"/>
  <c r="J34" i="23"/>
  <c r="AW80" i="1" s="1"/>
  <c r="F39" i="27"/>
  <c r="BD85" i="1" s="1"/>
  <c r="T156" i="6" l="1"/>
  <c r="P96" i="23"/>
  <c r="P95" i="23" s="1"/>
  <c r="P94" i="23" s="1"/>
  <c r="AU80" i="1" s="1"/>
  <c r="BK101" i="18"/>
  <c r="T97" i="6"/>
  <c r="T96" i="6"/>
  <c r="T84" i="28"/>
  <c r="T83" i="28" s="1"/>
  <c r="R87" i="14"/>
  <c r="R95" i="13"/>
  <c r="T118" i="21"/>
  <c r="T91" i="21" s="1"/>
  <c r="T95" i="13"/>
  <c r="P233" i="33"/>
  <c r="R96" i="20"/>
  <c r="R95" i="20" s="1"/>
  <c r="T101" i="19"/>
  <c r="T100" i="19"/>
  <c r="T98" i="3"/>
  <c r="T97" i="3" s="1"/>
  <c r="R84" i="22"/>
  <c r="R118" i="21"/>
  <c r="R91" i="21"/>
  <c r="T87" i="15"/>
  <c r="T99" i="5"/>
  <c r="T98" i="5"/>
  <c r="P87" i="15"/>
  <c r="AU71" i="1" s="1"/>
  <c r="P101" i="17"/>
  <c r="P100" i="17"/>
  <c r="AU74" i="1"/>
  <c r="P84" i="22"/>
  <c r="AU79" i="1" s="1"/>
  <c r="R174" i="5"/>
  <c r="T86" i="24"/>
  <c r="T85" i="24" s="1"/>
  <c r="T101" i="16"/>
  <c r="T100" i="16" s="1"/>
  <c r="R99" i="5"/>
  <c r="R98" i="5" s="1"/>
  <c r="T96" i="23"/>
  <c r="T95" i="23" s="1"/>
  <c r="T94" i="23" s="1"/>
  <c r="R101" i="19"/>
  <c r="R100" i="19"/>
  <c r="BK101" i="17"/>
  <c r="BK100" i="17"/>
  <c r="J100" i="17" s="1"/>
  <c r="J67" i="17" s="1"/>
  <c r="T84" i="22"/>
  <c r="R233" i="33"/>
  <c r="R88" i="33" s="1"/>
  <c r="BK116" i="31"/>
  <c r="J116" i="31" s="1"/>
  <c r="J62" i="31" s="1"/>
  <c r="T93" i="11"/>
  <c r="R2220" i="2"/>
  <c r="BK84" i="28"/>
  <c r="BK83" i="28"/>
  <c r="J83" i="28" s="1"/>
  <c r="J59" i="28" s="1"/>
  <c r="R89" i="26"/>
  <c r="R88" i="26"/>
  <c r="P86" i="24"/>
  <c r="P85" i="24"/>
  <c r="AU81" i="1" s="1"/>
  <c r="R84" i="30"/>
  <c r="R83" i="30" s="1"/>
  <c r="BK96" i="23"/>
  <c r="J96" i="23" s="1"/>
  <c r="J61" i="23" s="1"/>
  <c r="BK97" i="4"/>
  <c r="BK96" i="4"/>
  <c r="J96" i="4" s="1"/>
  <c r="J67" i="4" s="1"/>
  <c r="R89" i="32"/>
  <c r="R88" i="32"/>
  <c r="P116" i="31"/>
  <c r="P91" i="31"/>
  <c r="AU89" i="1" s="1"/>
  <c r="R101" i="18"/>
  <c r="R100" i="18" s="1"/>
  <c r="R96" i="23"/>
  <c r="R95" i="23" s="1"/>
  <c r="R94" i="23" s="1"/>
  <c r="T101" i="17"/>
  <c r="T100" i="17"/>
  <c r="P98" i="3"/>
  <c r="P97" i="3"/>
  <c r="AU57" i="1" s="1"/>
  <c r="P90" i="25"/>
  <c r="P89" i="25" s="1"/>
  <c r="AU83" i="1" s="1"/>
  <c r="BK101" i="19"/>
  <c r="BK100" i="19"/>
  <c r="J100" i="19" s="1"/>
  <c r="J67" i="19" s="1"/>
  <c r="BK93" i="9"/>
  <c r="J93" i="9"/>
  <c r="J67" i="9" s="1"/>
  <c r="R90" i="25"/>
  <c r="R89" i="25" s="1"/>
  <c r="P93" i="10"/>
  <c r="AU66" i="1" s="1"/>
  <c r="T89" i="32"/>
  <c r="T88" i="32" s="1"/>
  <c r="T89" i="26"/>
  <c r="T88" i="26" s="1"/>
  <c r="P93" i="9"/>
  <c r="AU65" i="1" s="1"/>
  <c r="R88" i="27"/>
  <c r="T90" i="25"/>
  <c r="T89" i="25"/>
  <c r="R98" i="3"/>
  <c r="R97" i="3"/>
  <c r="P84" i="30"/>
  <c r="P83" i="30"/>
  <c r="AU88" i="1"/>
  <c r="P118" i="21"/>
  <c r="P91" i="21" s="1"/>
  <c r="AU78" i="1" s="1"/>
  <c r="P101" i="16"/>
  <c r="P100" i="16"/>
  <c r="AU73" i="1" s="1"/>
  <c r="T2220" i="2"/>
  <c r="P119" i="2"/>
  <c r="BK119" i="2"/>
  <c r="J119" i="2" s="1"/>
  <c r="J64" i="2" s="1"/>
  <c r="T116" i="31"/>
  <c r="T91" i="31"/>
  <c r="P89" i="26"/>
  <c r="P88" i="26"/>
  <c r="AU84" i="1"/>
  <c r="P101" i="18"/>
  <c r="P100" i="18" s="1"/>
  <c r="AU75" i="1" s="1"/>
  <c r="T119" i="2"/>
  <c r="T118" i="2"/>
  <c r="T88" i="33"/>
  <c r="R93" i="12"/>
  <c r="R156" i="6"/>
  <c r="R96" i="6"/>
  <c r="P2220" i="2"/>
  <c r="R116" i="31"/>
  <c r="R91" i="31"/>
  <c r="R93" i="11"/>
  <c r="BK2220" i="2"/>
  <c r="J2220" i="2" s="1"/>
  <c r="J77" i="2" s="1"/>
  <c r="T87" i="14"/>
  <c r="T93" i="10"/>
  <c r="P88" i="33"/>
  <c r="AU91" i="1"/>
  <c r="T88" i="27"/>
  <c r="R101" i="16"/>
  <c r="R100" i="16" s="1"/>
  <c r="P174" i="5"/>
  <c r="P98" i="5"/>
  <c r="AU60" i="1" s="1"/>
  <c r="R119" i="2"/>
  <c r="R118" i="2"/>
  <c r="AG63" i="1"/>
  <c r="BK97" i="6"/>
  <c r="J97" i="6"/>
  <c r="J64" i="6"/>
  <c r="J87" i="35"/>
  <c r="J64" i="35" s="1"/>
  <c r="BK98" i="3"/>
  <c r="J98" i="3"/>
  <c r="J64" i="3" s="1"/>
  <c r="BK174" i="5"/>
  <c r="J174" i="5"/>
  <c r="J67" i="5"/>
  <c r="BK84" i="29"/>
  <c r="J84" i="29" s="1"/>
  <c r="J60" i="29" s="1"/>
  <c r="BK89" i="33"/>
  <c r="J89" i="33" s="1"/>
  <c r="J60" i="33" s="1"/>
  <c r="J113" i="33"/>
  <c r="J63" i="33"/>
  <c r="BK88" i="32"/>
  <c r="J88" i="32" s="1"/>
  <c r="J59" i="32" s="1"/>
  <c r="BK83" i="30"/>
  <c r="J83" i="30" s="1"/>
  <c r="J59" i="30" s="1"/>
  <c r="AG85" i="1"/>
  <c r="J63" i="27"/>
  <c r="BK88" i="26"/>
  <c r="J88" i="26" s="1"/>
  <c r="J63" i="26" s="1"/>
  <c r="BK89" i="25"/>
  <c r="J89" i="25" s="1"/>
  <c r="J32" i="25" s="1"/>
  <c r="AG83" i="1" s="1"/>
  <c r="BK85" i="24"/>
  <c r="J85" i="24"/>
  <c r="BK95" i="23"/>
  <c r="J95" i="23" s="1"/>
  <c r="J60" i="23" s="1"/>
  <c r="BK84" i="22"/>
  <c r="J84" i="22"/>
  <c r="J59" i="22" s="1"/>
  <c r="J96" i="20"/>
  <c r="J68" i="20"/>
  <c r="BK100" i="16"/>
  <c r="J100" i="16" s="1"/>
  <c r="J34" i="16" s="1"/>
  <c r="AG73" i="1" s="1"/>
  <c r="AG71" i="1"/>
  <c r="AG66" i="1"/>
  <c r="J67" i="10"/>
  <c r="BK96" i="6"/>
  <c r="J96" i="6" s="1"/>
  <c r="J63" i="6" s="1"/>
  <c r="BK98" i="5"/>
  <c r="J98" i="5" s="1"/>
  <c r="J63" i="5" s="1"/>
  <c r="J35" i="5"/>
  <c r="AV60" i="1" s="1"/>
  <c r="AT60" i="1" s="1"/>
  <c r="F33" i="32"/>
  <c r="AZ90" i="1"/>
  <c r="BB92" i="1"/>
  <c r="AX92" i="1"/>
  <c r="F37" i="7"/>
  <c r="AZ63" i="1"/>
  <c r="BA62" i="1"/>
  <c r="AW62" i="1"/>
  <c r="J37" i="16"/>
  <c r="AV73" i="1"/>
  <c r="AT73" i="1" s="1"/>
  <c r="F33" i="23"/>
  <c r="AZ80" i="1" s="1"/>
  <c r="J33" i="30"/>
  <c r="AV88" i="1" s="1"/>
  <c r="AT88" i="1" s="1"/>
  <c r="J35" i="35"/>
  <c r="AV94" i="1"/>
  <c r="AT94" i="1" s="1"/>
  <c r="F35" i="2"/>
  <c r="AZ56" i="1" s="1"/>
  <c r="J37" i="11"/>
  <c r="AV67" i="1" s="1"/>
  <c r="AT67" i="1" s="1"/>
  <c r="J33" i="22"/>
  <c r="AV79" i="1"/>
  <c r="AT79" i="1" s="1"/>
  <c r="J37" i="8"/>
  <c r="AV64" i="1" s="1"/>
  <c r="AT64" i="1" s="1"/>
  <c r="J34" i="12"/>
  <c r="AG68" i="1"/>
  <c r="J32" i="14"/>
  <c r="AG70" i="1"/>
  <c r="F35" i="15"/>
  <c r="AZ71" i="1"/>
  <c r="F33" i="31"/>
  <c r="AZ89" i="1"/>
  <c r="F35" i="3"/>
  <c r="AZ57" i="1"/>
  <c r="J35" i="2"/>
  <c r="AV56" i="1" s="1"/>
  <c r="AT56" i="1" s="1"/>
  <c r="J37" i="7"/>
  <c r="AV63" i="1"/>
  <c r="AT63" i="1" s="1"/>
  <c r="AN63" i="1" s="1"/>
  <c r="J33" i="29"/>
  <c r="AV87" i="1"/>
  <c r="AT87" i="1" s="1"/>
  <c r="F37" i="8"/>
  <c r="AZ64" i="1"/>
  <c r="F37" i="13"/>
  <c r="AZ69" i="1" s="1"/>
  <c r="F33" i="24"/>
  <c r="AZ81" i="1"/>
  <c r="BD82" i="1"/>
  <c r="F33" i="29"/>
  <c r="AZ87" i="1"/>
  <c r="F33" i="33"/>
  <c r="AZ91" i="1"/>
  <c r="J37" i="12"/>
  <c r="AV68" i="1"/>
  <c r="AT68" i="1"/>
  <c r="J35" i="15"/>
  <c r="AV71" i="1" s="1"/>
  <c r="AT71" i="1" s="1"/>
  <c r="AN71" i="1" s="1"/>
  <c r="F37" i="17"/>
  <c r="AZ74" i="1" s="1"/>
  <c r="BD72" i="1"/>
  <c r="J33" i="21"/>
  <c r="AV78" i="1"/>
  <c r="AT78" i="1" s="1"/>
  <c r="F35" i="25"/>
  <c r="AZ83" i="1"/>
  <c r="BA82" i="1"/>
  <c r="AW82" i="1" s="1"/>
  <c r="BC82" i="1"/>
  <c r="AY82" i="1"/>
  <c r="J33" i="28"/>
  <c r="AV86" i="1" s="1"/>
  <c r="AT86" i="1" s="1"/>
  <c r="F35" i="34"/>
  <c r="AZ93" i="1"/>
  <c r="BD92" i="1"/>
  <c r="BC92" i="1"/>
  <c r="AY92" i="1"/>
  <c r="J37" i="10"/>
  <c r="AV66" i="1" s="1"/>
  <c r="AT66" i="1" s="1"/>
  <c r="AN66" i="1" s="1"/>
  <c r="BD62" i="1"/>
  <c r="F35" i="14"/>
  <c r="AZ70" i="1" s="1"/>
  <c r="BA72" i="1"/>
  <c r="AW72" i="1"/>
  <c r="J30" i="24"/>
  <c r="AG81" i="1" s="1"/>
  <c r="J35" i="25"/>
  <c r="AV83" i="1"/>
  <c r="AT83" i="1" s="1"/>
  <c r="F33" i="28"/>
  <c r="AZ86" i="1"/>
  <c r="J35" i="34"/>
  <c r="AV93" i="1" s="1"/>
  <c r="AT93" i="1" s="1"/>
  <c r="F35" i="6"/>
  <c r="AZ61" i="1" s="1"/>
  <c r="AU92" i="1"/>
  <c r="J34" i="13"/>
  <c r="AG69" i="1"/>
  <c r="J35" i="14"/>
  <c r="AV70" i="1" s="1"/>
  <c r="AT70" i="1" s="1"/>
  <c r="F35" i="26"/>
  <c r="AZ84" i="1"/>
  <c r="F35" i="27"/>
  <c r="AZ85" i="1" s="1"/>
  <c r="F35" i="5"/>
  <c r="AZ60" i="1"/>
  <c r="F33" i="30"/>
  <c r="AZ88" i="1" s="1"/>
  <c r="F37" i="11"/>
  <c r="AZ67" i="1"/>
  <c r="F37" i="18"/>
  <c r="AZ75" i="1" s="1"/>
  <c r="F33" i="21"/>
  <c r="AZ78" i="1"/>
  <c r="BB82" i="1"/>
  <c r="AX82" i="1" s="1"/>
  <c r="J33" i="32"/>
  <c r="AV90" i="1"/>
  <c r="AT90" i="1" s="1"/>
  <c r="J32" i="34"/>
  <c r="AG93" i="1"/>
  <c r="F37" i="4"/>
  <c r="AZ59" i="1" s="1"/>
  <c r="AZ58" i="1" s="1"/>
  <c r="AV58" i="1" s="1"/>
  <c r="AT58" i="1" s="1"/>
  <c r="BC62" i="1"/>
  <c r="AY62" i="1" s="1"/>
  <c r="F37" i="16"/>
  <c r="AZ73" i="1"/>
  <c r="J33" i="33"/>
  <c r="AV91" i="1" s="1"/>
  <c r="AT91" i="1" s="1"/>
  <c r="J37" i="19"/>
  <c r="AV76" i="1" s="1"/>
  <c r="AT76" i="1" s="1"/>
  <c r="J32" i="35"/>
  <c r="AG94" i="1"/>
  <c r="J37" i="4"/>
  <c r="AV59" i="1" s="1"/>
  <c r="AT59" i="1" s="1"/>
  <c r="BB62" i="1"/>
  <c r="AX62" i="1" s="1"/>
  <c r="J37" i="18"/>
  <c r="AV75" i="1"/>
  <c r="AT75" i="1"/>
  <c r="F35" i="35"/>
  <c r="AZ94" i="1"/>
  <c r="F37" i="9"/>
  <c r="AZ65" i="1" s="1"/>
  <c r="J37" i="20"/>
  <c r="AV77" i="1"/>
  <c r="AT77" i="1"/>
  <c r="J30" i="21"/>
  <c r="AG78" i="1" s="1"/>
  <c r="F33" i="22"/>
  <c r="AZ79" i="1"/>
  <c r="J35" i="26"/>
  <c r="AV84" i="1"/>
  <c r="AT84" i="1" s="1"/>
  <c r="J35" i="27"/>
  <c r="AV85" i="1"/>
  <c r="AT85" i="1"/>
  <c r="AN85" i="1" s="1"/>
  <c r="BA92" i="1"/>
  <c r="AW92" i="1"/>
  <c r="J37" i="9"/>
  <c r="AV65" i="1" s="1"/>
  <c r="AT65" i="1" s="1"/>
  <c r="J37" i="13"/>
  <c r="AV69" i="1"/>
  <c r="AT69" i="1" s="1"/>
  <c r="F37" i="19"/>
  <c r="AZ76" i="1"/>
  <c r="BB72" i="1"/>
  <c r="AX72" i="1" s="1"/>
  <c r="J34" i="20"/>
  <c r="AG77" i="1"/>
  <c r="J33" i="23"/>
  <c r="AV80" i="1" s="1"/>
  <c r="AT80" i="1" s="1"/>
  <c r="J35" i="3"/>
  <c r="AV57" i="1" s="1"/>
  <c r="AT57" i="1" s="1"/>
  <c r="F37" i="10"/>
  <c r="AZ66" i="1"/>
  <c r="BC72" i="1"/>
  <c r="AY72" i="1" s="1"/>
  <c r="F37" i="20"/>
  <c r="AZ77" i="1"/>
  <c r="J33" i="24"/>
  <c r="AV81" i="1" s="1"/>
  <c r="AT81" i="1" s="1"/>
  <c r="J33" i="31"/>
  <c r="AV89" i="1"/>
  <c r="AT89" i="1" s="1"/>
  <c r="J34" i="8"/>
  <c r="AG64" i="1"/>
  <c r="J34" i="11"/>
  <c r="AG67" i="1" s="1"/>
  <c r="F37" i="12"/>
  <c r="AZ68" i="1"/>
  <c r="J37" i="17"/>
  <c r="AV74" i="1"/>
  <c r="AT74" i="1"/>
  <c r="J35" i="6"/>
  <c r="AV61" i="1" s="1"/>
  <c r="AT61" i="1" s="1"/>
  <c r="BK100" i="18" l="1"/>
  <c r="J100" i="18" s="1"/>
  <c r="J101" i="18"/>
  <c r="J68" i="18" s="1"/>
  <c r="P118" i="2"/>
  <c r="AU56" i="1" s="1"/>
  <c r="BK88" i="33"/>
  <c r="J88" i="33"/>
  <c r="J59" i="33" s="1"/>
  <c r="BK83" i="29"/>
  <c r="J83" i="29" s="1"/>
  <c r="J59" i="29" s="1"/>
  <c r="BK91" i="31"/>
  <c r="J91" i="31" s="1"/>
  <c r="J59" i="31" s="1"/>
  <c r="BK97" i="3"/>
  <c r="J97" i="3"/>
  <c r="BK118" i="2"/>
  <c r="J118" i="2" s="1"/>
  <c r="J32" i="2" s="1"/>
  <c r="AG56" i="1" s="1"/>
  <c r="J101" i="17"/>
  <c r="J68" i="17"/>
  <c r="J101" i="19"/>
  <c r="J68" i="19" s="1"/>
  <c r="J84" i="28"/>
  <c r="J60" i="28"/>
  <c r="J97" i="4"/>
  <c r="J68" i="4" s="1"/>
  <c r="AN93" i="1"/>
  <c r="J41" i="35"/>
  <c r="J41" i="34"/>
  <c r="J41" i="27"/>
  <c r="AN83" i="1"/>
  <c r="J63" i="25"/>
  <c r="AN81" i="1"/>
  <c r="J59" i="24"/>
  <c r="J41" i="25"/>
  <c r="BK94" i="23"/>
  <c r="J94" i="23" s="1"/>
  <c r="J59" i="23" s="1"/>
  <c r="J39" i="24"/>
  <c r="AN78" i="1"/>
  <c r="AN77" i="1"/>
  <c r="J39" i="21"/>
  <c r="J43" i="20"/>
  <c r="AN73" i="1"/>
  <c r="J67" i="16"/>
  <c r="J43" i="16"/>
  <c r="AN70" i="1"/>
  <c r="J41" i="15"/>
  <c r="AN69" i="1"/>
  <c r="J41" i="14"/>
  <c r="AN68" i="1"/>
  <c r="J43" i="13"/>
  <c r="AN67" i="1"/>
  <c r="J43" i="12"/>
  <c r="J43" i="11"/>
  <c r="J43" i="10"/>
  <c r="AN64" i="1"/>
  <c r="J43" i="8"/>
  <c r="J43" i="7"/>
  <c r="AN94" i="1"/>
  <c r="AG92" i="1"/>
  <c r="AZ62" i="1"/>
  <c r="AV62" i="1" s="1"/>
  <c r="AT62" i="1" s="1"/>
  <c r="BC55" i="1"/>
  <c r="AY55" i="1"/>
  <c r="AZ82" i="1"/>
  <c r="AV82" i="1" s="1"/>
  <c r="AT82" i="1" s="1"/>
  <c r="J32" i="5"/>
  <c r="AG60" i="1" s="1"/>
  <c r="AN60" i="1" s="1"/>
  <c r="AZ72" i="1"/>
  <c r="AV72" i="1"/>
  <c r="AT72" i="1" s="1"/>
  <c r="J30" i="33"/>
  <c r="AG91" i="1"/>
  <c r="AN91" i="1"/>
  <c r="BB55" i="1"/>
  <c r="AX55" i="1" s="1"/>
  <c r="J34" i="9"/>
  <c r="AG65" i="1"/>
  <c r="AG62" i="1" s="1"/>
  <c r="AZ92" i="1"/>
  <c r="AV92" i="1"/>
  <c r="AT92" i="1"/>
  <c r="AN92" i="1" s="1"/>
  <c r="BD55" i="1"/>
  <c r="AU82" i="1"/>
  <c r="J32" i="6"/>
  <c r="AG61" i="1" s="1"/>
  <c r="AN61" i="1" s="1"/>
  <c r="BA55" i="1"/>
  <c r="AW55" i="1"/>
  <c r="J32" i="3"/>
  <c r="AG57" i="1" s="1"/>
  <c r="J30" i="22"/>
  <c r="AG79" i="1"/>
  <c r="AN79" i="1" s="1"/>
  <c r="J34" i="17"/>
  <c r="AG74" i="1"/>
  <c r="J34" i="4"/>
  <c r="AG59" i="1" s="1"/>
  <c r="AG58" i="1" s="1"/>
  <c r="AN58" i="1" s="1"/>
  <c r="J30" i="30"/>
  <c r="AG88" i="1" s="1"/>
  <c r="AN88" i="1" s="1"/>
  <c r="J34" i="19"/>
  <c r="AG76" i="1"/>
  <c r="AU62" i="1"/>
  <c r="J30" i="32"/>
  <c r="AG90" i="1" s="1"/>
  <c r="AN90" i="1" s="1"/>
  <c r="AU72" i="1"/>
  <c r="J30" i="28"/>
  <c r="AG86" i="1" s="1"/>
  <c r="J32" i="26"/>
  <c r="AG84" i="1"/>
  <c r="AN84" i="1"/>
  <c r="J67" i="18" l="1"/>
  <c r="J34" i="18"/>
  <c r="J39" i="28"/>
  <c r="J39" i="33"/>
  <c r="J41" i="2"/>
  <c r="J43" i="19"/>
  <c r="J43" i="9"/>
  <c r="J43" i="17"/>
  <c r="J43" i="4"/>
  <c r="J41" i="3"/>
  <c r="J63" i="3"/>
  <c r="J63" i="2"/>
  <c r="J39" i="32"/>
  <c r="J39" i="30"/>
  <c r="J41" i="26"/>
  <c r="J39" i="22"/>
  <c r="AN62" i="1"/>
  <c r="J41" i="6"/>
  <c r="J41" i="5"/>
  <c r="AN56" i="1"/>
  <c r="AN74" i="1"/>
  <c r="AN76" i="1"/>
  <c r="AN59" i="1"/>
  <c r="AN65" i="1"/>
  <c r="AN86" i="1"/>
  <c r="AN57" i="1"/>
  <c r="BC54" i="1"/>
  <c r="W32" i="1" s="1"/>
  <c r="J30" i="31"/>
  <c r="AG89" i="1"/>
  <c r="AN89" i="1"/>
  <c r="J30" i="29"/>
  <c r="AG87" i="1"/>
  <c r="AN87" i="1"/>
  <c r="AG82" i="1"/>
  <c r="J30" i="23"/>
  <c r="AG80" i="1"/>
  <c r="AN80" i="1"/>
  <c r="AZ55" i="1"/>
  <c r="AV55" i="1"/>
  <c r="AT55" i="1"/>
  <c r="BD54" i="1"/>
  <c r="W33" i="1" s="1"/>
  <c r="AU55" i="1"/>
  <c r="AU54" i="1"/>
  <c r="BB54" i="1"/>
  <c r="W31" i="1" s="1"/>
  <c r="BA54" i="1"/>
  <c r="W30" i="1"/>
  <c r="AG75" i="1" l="1"/>
  <c r="J43" i="18"/>
  <c r="J39" i="29"/>
  <c r="J39" i="31"/>
  <c r="J39" i="23"/>
  <c r="AN82" i="1"/>
  <c r="AZ54" i="1"/>
  <c r="W29" i="1"/>
  <c r="AY54" i="1"/>
  <c r="AX54" i="1"/>
  <c r="AW54" i="1"/>
  <c r="AK30" i="1"/>
  <c r="AN75" i="1" l="1"/>
  <c r="AG72" i="1"/>
  <c r="AV54" i="1"/>
  <c r="AK29" i="1"/>
  <c r="AG55" i="1" l="1"/>
  <c r="AN72" i="1"/>
  <c r="AT54" i="1"/>
  <c r="AG54" i="1" l="1"/>
  <c r="AN55" i="1"/>
  <c r="AK26" i="1" l="1"/>
  <c r="AK35" i="1" s="1"/>
  <c r="AN54" i="1"/>
</calcChain>
</file>

<file path=xl/sharedStrings.xml><?xml version="1.0" encoding="utf-8"?>
<sst xmlns="http://schemas.openxmlformats.org/spreadsheetml/2006/main" count="158994" uniqueCount="13064">
  <si>
    <t>Export Komplet</t>
  </si>
  <si>
    <t>VZ</t>
  </si>
  <si>
    <t>2.0</t>
  </si>
  <si>
    <t/>
  </si>
  <si>
    <t>False</t>
  </si>
  <si>
    <t>{d1123e6a-8937-4233-90f0-7aabd868c7b9}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</si>
  <si>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</si>
  <si>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</si>
  <si>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</si>
  <si>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</si>
  <si>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</si>
  <si>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</si>
  <si>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</si>
  <si>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</si>
  <si>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</si>
  <si>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15_REV_2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</si>
  <si>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</si>
  <si>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</si>
  <si>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Vědeckotechnický park UPOL, blok D - 1.etapa</t>
  </si>
  <si>
    <t>KSO:</t>
  </si>
  <si>
    <t>CC-CZ:</t>
  </si>
  <si>
    <t>Místo:</t>
  </si>
  <si>
    <t>Olomouc, Třída 17.Listopadu 1121/8a</t>
  </si>
  <si>
    <t>Datum:</t>
  </si>
  <si>
    <t>Zadavatel:</t>
  </si>
  <si>
    <t>IČ:</t>
  </si>
  <si>
    <t>61989592</t>
  </si>
  <si>
    <t xml:space="preserve">Univerzita Palackého Olomouc </t>
  </si>
  <si>
    <t>DIČ:</t>
  </si>
  <si>
    <t>Uchazeč:</t>
  </si>
  <si>
    <t>Vyplň údaj</t>
  </si>
  <si>
    <t>Projektant:</t>
  </si>
  <si>
    <t>25849280</t>
  </si>
  <si>
    <t>Alfaprojekt Olomouc a.s.</t>
  </si>
  <si>
    <t>True</t>
  </si>
  <si>
    <t>Zpracovatel:</t>
  </si>
  <si>
    <t>Michal Štafl, DiS.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</si>
  <si>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</si>
  <si>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</si>
  <si>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</si>
  <si>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</si>
  <si>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</si>
  <si>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</si>
  <si>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</si>
  <si>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</si>
  <si>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</si>
  <si>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</si>
  <si>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</si>
  <si>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</si>
  <si>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</si>
  <si>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</si>
  <si>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</si>
  <si>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</si>
  <si>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</si>
  <si>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</si>
  <si>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</si>
  <si>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</si>
  <si>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</si>
  <si>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</si>
  <si>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</si>
  <si>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</si>
  <si>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</si>
  <si>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</si>
  <si>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</si>
  <si>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</si>
  <si>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</si>
  <si>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</si>
  <si>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</si>
  <si>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</si>
  <si>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</si>
  <si>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</si>
  <si>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</si>
  <si>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</si>
  <si>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</si>
  <si>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</si>
  <si>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</si>
  <si>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</si>
  <si>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SO.01</t>
  </si>
  <si>
    <t>Vědeckotechnický park</t>
  </si>
  <si>
    <t>STA</t>
  </si>
  <si>
    <t>1</t>
  </si>
  <si>
    <t>{510e6a49-9e19-4c46-95bc-7cee0e352aa8}</t>
  </si>
  <si>
    <t>2</t>
  </si>
  <si>
    <t>/</t>
  </si>
  <si>
    <t>D1.1.1</t>
  </si>
  <si>
    <t>Architektonicko stavební řešení</t>
  </si>
  <si>
    <t>Soupis</t>
  </si>
  <si>
    <t>{f05807f3-66bd-4dfa-b38a-a1e2f5b476ab}</t>
  </si>
  <si>
    <t>D1.1.4.1</t>
  </si>
  <si>
    <t>Zařízení pro vytápění staveb</t>
  </si>
  <si>
    <t>{492379a3-1963-4f26-bc66-09a537172a3e}</t>
  </si>
  <si>
    <t>D1.1.4.2</t>
  </si>
  <si>
    <t>Zařízení vzduchotechniky</t>
  </si>
  <si>
    <t>{480f50d5-07a7-4757-baee-60cce074cba5}</t>
  </si>
  <si>
    <t>01</t>
  </si>
  <si>
    <t>3</t>
  </si>
  <si>
    <t>{6439a337-2e04-4545-b090-dc0b237d7178}</t>
  </si>
  <si>
    <t>D1.1.4.3</t>
  </si>
  <si>
    <t>Zařízení zdravotně technických instalací</t>
  </si>
  <si>
    <t>{f92653a1-d59a-415e-923b-b89bb05f55f3}</t>
  </si>
  <si>
    <t>D1.1.4.4</t>
  </si>
  <si>
    <t>Silnoproudá elektrotechnika</t>
  </si>
  <si>
    <t>{5d0f8a0b-0a24-47a8-b463-c75f82ed5e19}</t>
  </si>
  <si>
    <t>D1.1.4.5</t>
  </si>
  <si>
    <t>Elektronické komunikace</t>
  </si>
  <si>
    <t>{0074649c-e965-4ec9-b91c-e2e6f886c109}</t>
  </si>
  <si>
    <t>Strukturovaný kabelový rozvod - SKR</t>
  </si>
  <si>
    <t>{962ecf8b-1a71-485b-b947-4b5ea90f8894}</t>
  </si>
  <si>
    <t>02</t>
  </si>
  <si>
    <t>Eletronická kontrola vstupu</t>
  </si>
  <si>
    <t>{d8cae6a6-b80d-457c-a9ef-80d136ddc326}</t>
  </si>
  <si>
    <t>03</t>
  </si>
  <si>
    <t>Poplachový zabezpečovací a tísňový systém</t>
  </si>
  <si>
    <t>{04de3ea8-2728-4722-a471-a5b3a12b7c0c}</t>
  </si>
  <si>
    <t>04</t>
  </si>
  <si>
    <t>Tísňové volání z WC ZTP</t>
  </si>
  <si>
    <t>{de4f18f9-8fd0-4a77-bdec-c2b4364dce78}</t>
  </si>
  <si>
    <t>05</t>
  </si>
  <si>
    <t>Telefonní ústředna + TFL komunikátory</t>
  </si>
  <si>
    <t>{5e91b0f3-6ad3-41c2-9daa-7551b0b6bda3}</t>
  </si>
  <si>
    <t>06</t>
  </si>
  <si>
    <t>GSM otevírač</t>
  </si>
  <si>
    <t>{dbcd36eb-eea2-49f1-83f0-0276a7f15aa1}</t>
  </si>
  <si>
    <t>07</t>
  </si>
  <si>
    <t>Venkovní rozvody</t>
  </si>
  <si>
    <t>{ab5420d9-c543-4f80-985f-0127b3c05c78}</t>
  </si>
  <si>
    <t>D1.1.4.6</t>
  </si>
  <si>
    <t>Elektrická požární signalizace</t>
  </si>
  <si>
    <t>{23508d6f-4358-439a-b745-f3957021f8ef}</t>
  </si>
  <si>
    <t>D1.1.4.7</t>
  </si>
  <si>
    <t>Měření a regulace</t>
  </si>
  <si>
    <t>{52a96664-b163-45dc-8531-996f110d3081}</t>
  </si>
  <si>
    <t>D1.1.4.8</t>
  </si>
  <si>
    <t>Zařízení pro ochlazování staveb</t>
  </si>
  <si>
    <t>{e164a924-af06-4b5b-972c-3c4256226588}</t>
  </si>
  <si>
    <t>Okruh trámy</t>
  </si>
  <si>
    <t>{a78e86d6-f135-45c6-9dba-a8965518416e}</t>
  </si>
  <si>
    <t>Okruh sahary</t>
  </si>
  <si>
    <t>{dd715502-fafe-4ea2-886b-020b93050ee5}</t>
  </si>
  <si>
    <t>Okruh VZT</t>
  </si>
  <si>
    <t>{c53742ea-a3f1-4348-bfb9-0fd0dc7baf6f}</t>
  </si>
  <si>
    <t>Okruh primárního okruhu</t>
  </si>
  <si>
    <t>{23521c89-5100-4745-89e6-1b5748f3f3cb}</t>
  </si>
  <si>
    <t>Chlazení SLP</t>
  </si>
  <si>
    <t>{ccbe5d0e-adc0-46b3-9b3f-bff9f701d590}</t>
  </si>
  <si>
    <t>IO.01</t>
  </si>
  <si>
    <t>Přípojka teplovodu</t>
  </si>
  <si>
    <t>ING</t>
  </si>
  <si>
    <t>{f8371e5d-0bbf-4c59-8217-6b800dad23d3}</t>
  </si>
  <si>
    <t>IO.03</t>
  </si>
  <si>
    <t>Kabelové vedení NN</t>
  </si>
  <si>
    <t>{ae144da0-09e3-43e8-9950-c2294765596f}</t>
  </si>
  <si>
    <t>IO.04</t>
  </si>
  <si>
    <t>Komunikace a zpevněné plochy</t>
  </si>
  <si>
    <t>{1714e568-f7c9-4223-8ed2-d77c84d0dca8}</t>
  </si>
  <si>
    <t>IO.05</t>
  </si>
  <si>
    <t>Terénní úpravy</t>
  </si>
  <si>
    <t>{57477834-0e07-4c99-8c74-badfe54d3fd7}</t>
  </si>
  <si>
    <t>IO.06</t>
  </si>
  <si>
    <t>Sadové úpravy</t>
  </si>
  <si>
    <t>{466c5311-3ade-48b9-b587-4f817424f235}</t>
  </si>
  <si>
    <t xml:space="preserve">Sadové úpravy - nová výsadba </t>
  </si>
  <si>
    <t>{86a51150-7474-4d5d-b50f-26b7b64d54c7}</t>
  </si>
  <si>
    <t>Sadové úpravy - údržba výsadeb 5 let</t>
  </si>
  <si>
    <t>{bb5d0283-9635-4495-b20d-2f362dffbce4}</t>
  </si>
  <si>
    <t>Sadové úpravy na terasách - 2.np,4.NP</t>
  </si>
  <si>
    <t>{3d343a13-07ee-4587-803e-9b206d3c85ad}</t>
  </si>
  <si>
    <t>IO.07</t>
  </si>
  <si>
    <t>Lapák tuků</t>
  </si>
  <si>
    <t>{c8112dc9-eda1-4f0a-907d-0c726242de12}</t>
  </si>
  <si>
    <t>IO.08</t>
  </si>
  <si>
    <t>Areálová splašková kanalizace</t>
  </si>
  <si>
    <t>{29232114-41e8-4b3d-b140-e6edf0417692}</t>
  </si>
  <si>
    <t>IO.10</t>
  </si>
  <si>
    <t>Areálová dešťová kanalizace</t>
  </si>
  <si>
    <t>{29e712f8-ce13-4e64-8c56-b3926a0a2a4d}</t>
  </si>
  <si>
    <t>IO.09</t>
  </si>
  <si>
    <t>Přeložka teplovodu</t>
  </si>
  <si>
    <t>{b96c00cd-4cf3-4672-935d-85ebce4e0056}</t>
  </si>
  <si>
    <t>PS.01</t>
  </si>
  <si>
    <t>Rekonstrukce vodovodu</t>
  </si>
  <si>
    <t>PRO</t>
  </si>
  <si>
    <t>{98561f0b-b62c-4ca5-b41a-efb5a666f802}</t>
  </si>
  <si>
    <t>PS.02</t>
  </si>
  <si>
    <t>Venkovní osvětlení</t>
  </si>
  <si>
    <t>{699b32ac-e501-44ad-9e4b-46613445af3e}</t>
  </si>
  <si>
    <t>VON</t>
  </si>
  <si>
    <t>Vedlejší rozpočtové a ostatní náklady</t>
  </si>
  <si>
    <t>{c957d8a9-d3d8-4cd1-b42e-90d0fd376429}</t>
  </si>
  <si>
    <t>ON.1</t>
  </si>
  <si>
    <t>Ostatní náklady</t>
  </si>
  <si>
    <t>{713c18cf-e48f-40ee-96a1-cc626e2a7daf}</t>
  </si>
  <si>
    <t>VRN.1</t>
  </si>
  <si>
    <t>Vedlejší rozpočtové náklady</t>
  </si>
  <si>
    <t>{7bc1a5d9-506e-4b6b-a0cb-41acbd9b5070}</t>
  </si>
  <si>
    <t>KRYCÍ LIST SOUPISU PRACÍ</t>
  </si>
  <si>
    <t>Objekt:</t>
  </si>
  <si>
    <t>SO.01 - Vědeckotechnický park</t>
  </si>
  <si>
    <t>Soupis:</t>
  </si>
  <si>
    <t>D1.1.1 -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</si>
  <si>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</si>
  <si>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</si>
  <si>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</si>
  <si>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</si>
  <si>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</si>
  <si>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</si>
  <si>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23 - Zakládání - piloty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</si>
  <si>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</si>
  <si>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</si>
  <si>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</si>
  <si>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43 - Schodišťové konstrukce a rampy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</si>
  <si>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</si>
  <si>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</si>
  <si>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</si>
  <si>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9 - Ostatní konstrukce a práce, bourání</t>
  </si>
  <si>
    <t xml:space="preserve">    94 - Lešení a stavební výtahy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</si>
  <si>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</si>
  <si>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</si>
  <si>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</si>
  <si>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</si>
  <si>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</si>
  <si>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</si>
  <si>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</si>
  <si>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</si>
  <si>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</si>
  <si>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</si>
  <si>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</si>
  <si>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768 - Konstrukce hliníkové</t>
  </si>
  <si>
    <t xml:space="preserve">    769 - Ostatní prvky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</si>
  <si>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</si>
  <si>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</si>
  <si>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</si>
  <si>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</si>
  <si>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782 - Dokončovací práce - obklady z kamene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</si>
  <si>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</si>
  <si>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</si>
  <si>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</si>
  <si>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</si>
  <si>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</si>
  <si>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</si>
  <si>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</si>
  <si>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</si>
  <si>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</si>
  <si>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</si>
  <si>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</si>
  <si>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</si>
  <si>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</si>
  <si>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</si>
  <si>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</si>
  <si>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</si>
  <si>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</si>
  <si>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</si>
  <si>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</si>
  <si>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</si>
  <si>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</si>
  <si>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131151104</t>
  </si>
  <si>
    <t>Hloubení jam nezapažených v hornině třídy těžitelnosti I, skupiny 1 a 2 objem do 500 m3 strojně</t>
  </si>
  <si>
    <t>m3</t>
  </si>
  <si>
    <t>4</t>
  </si>
  <si>
    <t>-1294791795</t>
  </si>
  <si>
    <t>PP</t>
  </si>
  <si>
    <t>Hloubení nezapažených jam a zářezů strojně s urovnáním dna do předepsaného profilu a spádu v hornině třídy těžitelnosti I skupiny 1 a 2 přes 100 do 500 m3</t>
  </si>
  <si>
    <t>Online PSC</t>
  </si>
  <si>
    <t>https://podminky.urs.cz/item/CS_URS_2021_01/131151104</t>
  </si>
  <si>
    <t>VV</t>
  </si>
  <si>
    <t xml:space="preserve">výkop pro výtahovou šachtu </t>
  </si>
  <si>
    <t>5,5*6,45*1,2</t>
  </si>
  <si>
    <t>výkop jámy na úroveň -1,400</t>
  </si>
  <si>
    <t>485,1*0,3</t>
  </si>
  <si>
    <t>Součet</t>
  </si>
  <si>
    <t>132151254</t>
  </si>
  <si>
    <t>Hloubení rýh nezapažených š do 2000 mm v hornině třídy těžitelnosti I, skupiny 1 a 2 objem do 500 m3 strojně</t>
  </si>
  <si>
    <t>2069075443</t>
  </si>
  <si>
    <t>Hloubení nezapažených rýh šířky přes 800 do 2 000 mm strojně s urovnáním dna do předepsaného profilu a spádu v hornině třídy těžitelnosti I skupiny 1 a 2 přes 100 do 500 m3</t>
  </si>
  <si>
    <t>https://podminky.urs.cz/item/CS_URS_2021_01/132151254</t>
  </si>
  <si>
    <t>výkop rýh pro základové konstrukce</t>
  </si>
  <si>
    <t>2,1*0,8*(29,81+54,1+29,81+54,1)</t>
  </si>
  <si>
    <t>2,2*0,8*7,95</t>
  </si>
  <si>
    <t>167151111</t>
  </si>
  <si>
    <t>Nakládání výkopku z hornin třídy těžitelnosti I, skupiny 1 až 3 přes 100 m3</t>
  </si>
  <si>
    <t>359203070</t>
  </si>
  <si>
    <t>Nakládání, skládání a překládání neulehlého výkopku nebo sypaniny strojně nakládání, množství přes 100 m3, z hornin třídy těžitelnosti I, skupiny 1 až 3</t>
  </si>
  <si>
    <t>https://podminky.urs.cz/item/CS_URS_2021_01/167151111</t>
  </si>
  <si>
    <t>naložení nakopané zeminy v rámci staveniště</t>
  </si>
  <si>
    <t>ke zpětným zásypům</t>
  </si>
  <si>
    <t>287,34</t>
  </si>
  <si>
    <t>k odvozu přebytečné zeminy na skládku</t>
  </si>
  <si>
    <t>(188,1+295,93)-287,34</t>
  </si>
  <si>
    <t>171151103</t>
  </si>
  <si>
    <t>Uložení sypaniny z hornin soudržných do násypů zhutněných strojně</t>
  </si>
  <si>
    <t>-1674570057</t>
  </si>
  <si>
    <t>Uložení sypanin do násypů strojně s rozprostřením sypaniny ve vrstvách a s hrubým urovnáním zhutněných z hornin soudržných jakékoliv třídy těžitelnosti</t>
  </si>
  <si>
    <t>https://podminky.urs.cz/item/CS_URS_2021_01/171151103</t>
  </si>
  <si>
    <t>zpětný zásyp nakopanou zeminou - kolem objektu, kolem vnitřních pasů, šachet apod.</t>
  </si>
  <si>
    <t>160,8*1,6</t>
  </si>
  <si>
    <t>66,8*0,45</t>
  </si>
  <si>
    <t>5</t>
  </si>
  <si>
    <t>162751117</t>
  </si>
  <si>
    <t>Vodorovné přemístění do 10000 m výkopku/sypaniny z horniny třídy těžitelnosti I, skupiny 1 až 3</t>
  </si>
  <si>
    <t>-789642455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</si>
  <si>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</si>
  <si>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https://podminky.urs.cz/item/CS_URS_2021_01/162751117</t>
  </si>
  <si>
    <t>odvoz přebytečné zeminy na skládku</t>
  </si>
  <si>
    <t>6</t>
  </si>
  <si>
    <t>162751119</t>
  </si>
  <si>
    <t>Příplatek k vodorovnému přemístění výkopku/sypaniny z horniny třídy těžitelnosti I, skupiny 1 až 3 ZKD 1000 m přes 10000 m</t>
  </si>
  <si>
    <t>1204192784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</si>
  <si>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</si>
  <si>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https://podminky.urs.cz/item/CS_URS_2021_01/162751119</t>
  </si>
  <si>
    <t>do 15 km</t>
  </si>
  <si>
    <t>196,69</t>
  </si>
  <si>
    <t>196,69*5 'Přepočtené koeficientem množství</t>
  </si>
  <si>
    <t>7</t>
  </si>
  <si>
    <t>171251201</t>
  </si>
  <si>
    <t>Uložení sypaniny na skládky nebo meziskládky</t>
  </si>
  <si>
    <t>-1569134629</t>
  </si>
  <si>
    <t>Uložení sypaniny na skládky nebo meziskládky bez hutnění s upravením uložené sypaniny do předepsaného tvaru</t>
  </si>
  <si>
    <t>https://podminky.urs.cz/item/CS_URS_2021_01/171251201</t>
  </si>
  <si>
    <t>8</t>
  </si>
  <si>
    <t>171201231</t>
  </si>
  <si>
    <t>Poplatek za uložení zeminy a kamení na recyklační skládce (skládkovné) kód odpadu 17 05 04</t>
  </si>
  <si>
    <t>t</t>
  </si>
  <si>
    <t>-1649658380</t>
  </si>
  <si>
    <t>Poplatek za uložení stavebního odpadu na recyklační skládce (skládkovné) zeminy a kamení zatříděného do Katalogu odpadů pod kódem 17 05 04</t>
  </si>
  <si>
    <t>https://podminky.urs.cz/item/CS_URS_2021_01/171201231</t>
  </si>
  <si>
    <t>196,69*1,7</t>
  </si>
  <si>
    <t>23</t>
  </si>
  <si>
    <t>Zakládání - piloty</t>
  </si>
  <si>
    <t>9</t>
  </si>
  <si>
    <t>231212212</t>
  </si>
  <si>
    <t>Zřízení pilot svislých zapažených D do 650 mm hl do 20 m s vytažením pažnic z betonu železového</t>
  </si>
  <si>
    <t>m</t>
  </si>
  <si>
    <t>-1129871964</t>
  </si>
  <si>
    <t>Zřízení výplně pilot zapažených s vytažením pažnic z vrtu svislých z betonu železového, v hl od 0 do 20 m, při průměru piloty přes 450 do 650 mm</t>
  </si>
  <si>
    <t>https://podminky.urs.cz/item/CS_URS_2021_01/231212212</t>
  </si>
  <si>
    <t>ŽB piloty pr. 600mm</t>
  </si>
  <si>
    <t>dle výkresu statiky D1.1.1.2-02</t>
  </si>
  <si>
    <t>10+10+11+11+10+11+11+10+11+10+10+10+10+10</t>
  </si>
  <si>
    <t>10</t>
  </si>
  <si>
    <t>231212213</t>
  </si>
  <si>
    <t>Zřízení pilot svislých zapažených D do 1250 mm hl do 20 m s vytažením pažnic z betonu železového</t>
  </si>
  <si>
    <t>1435643407</t>
  </si>
  <si>
    <t>Zřízení výplně pilot zapažených s vytažením pažnic z vrtu svislých z betonu železového, v hl od 0 do 20 m, při průměru piloty přes 650 do 1250 mm</t>
  </si>
  <si>
    <t>https://podminky.urs.cz/item/CS_URS_2021_01/231212213</t>
  </si>
  <si>
    <t>ŽB piloty pr. 900mm</t>
  </si>
  <si>
    <t>14+18+15+18</t>
  </si>
  <si>
    <t>18+15+18+14+15+15</t>
  </si>
  <si>
    <t>14+14</t>
  </si>
  <si>
    <t>10+10+13+11+11+13+17+17</t>
  </si>
  <si>
    <t>18+18+11+11+15</t>
  </si>
  <si>
    <t>15+11+11</t>
  </si>
  <si>
    <t>10+13+11</t>
  </si>
  <si>
    <t>14+14+12+17+15+12+11</t>
  </si>
  <si>
    <t>12+15+17+12</t>
  </si>
  <si>
    <t>Mezisoučet</t>
  </si>
  <si>
    <t>ŽB piloty pr. 1200mm</t>
  </si>
  <si>
    <t>14+19+17+17+19+14</t>
  </si>
  <si>
    <t>19+17+17+19</t>
  </si>
  <si>
    <t>19+17</t>
  </si>
  <si>
    <t>17+19</t>
  </si>
  <si>
    <t>11</t>
  </si>
  <si>
    <t>M</t>
  </si>
  <si>
    <t>58932940</t>
  </si>
  <si>
    <t>beton C 25/30 XF3 kamenivo frakce 0/8</t>
  </si>
  <si>
    <t>977888920</t>
  </si>
  <si>
    <t>https://podminky.urs.cz/item/CS_URS_2021_01/58932940</t>
  </si>
  <si>
    <t>3% ztr., beton C25/30 - XC2-XA2</t>
  </si>
  <si>
    <t>piloty pr. 600,900,1250mm</t>
  </si>
  <si>
    <t>8,9+11,5+9,5+11,5+2,8+2,8+11,5+9,5+11,5+8,9+9,5+9,5+15,8+21,5+19,2+8,9+8,9+19,2+21,5+15,8</t>
  </si>
  <si>
    <t>6,4+6,4+8,3+7+7+8,3+10,8+21,5+19,2+19,2+21,5+10,8+3,1+3,1+11,5+11,5+7+7+9,5+21,5+19,2</t>
  </si>
  <si>
    <t>2,8+3,1+3,1+2,8+19,2+21,5+9,5+7+7+21,5+19,2+6,4+8,3+7+3,1+19,2+21,5+8,9+8,9+7,6+10,8</t>
  </si>
  <si>
    <t>9,5+7,6+7+2,8+2,8+2,8+7,6+9,5+10,8+7,6+2,8+2,8</t>
  </si>
  <si>
    <t>770*1,03 'Přepočtené koeficientem množství</t>
  </si>
  <si>
    <t>12</t>
  </si>
  <si>
    <t>231611114</t>
  </si>
  <si>
    <t>Výztuž pilot betonovaných do země ocel z betonářské oceli 10 505</t>
  </si>
  <si>
    <t>-1624969759</t>
  </si>
  <si>
    <t>Výztuž pilot betonovaných do země z oceli 10 505 (R)</t>
  </si>
  <si>
    <t>https://podminky.urs.cz/item/CS_URS_2021_01/231611114</t>
  </si>
  <si>
    <t>- výztužení pilot dle stavebně konstrukční části, vč. kotevní a distanční výztuže</t>
  </si>
  <si>
    <t>29928,7*0,001</t>
  </si>
  <si>
    <t>13</t>
  </si>
  <si>
    <t>291111114</t>
  </si>
  <si>
    <t>Podklad pro zpevněné plochy z betonového recyklátu</t>
  </si>
  <si>
    <t>-78812134</t>
  </si>
  <si>
    <t>Podklad pro zpevněné plochy s rozprostřením a s hutněním z betonového recyklátu</t>
  </si>
  <si>
    <t>https://podminky.urs.cz/item/CS_URS_2021_01/291111114</t>
  </si>
  <si>
    <t xml:space="preserve">zřízení pilotovací roviny - cca 200mm násyp recyklátu v 1/2 zastavěné plochy </t>
  </si>
  <si>
    <t>(1342*0,5)*0,2</t>
  </si>
  <si>
    <t>14</t>
  </si>
  <si>
    <t>113152112</t>
  </si>
  <si>
    <t>Odstranění podkladů zpevněných ploch z kameniva drceného</t>
  </si>
  <si>
    <t>1042679777</t>
  </si>
  <si>
    <t>Odstranění podkladů zpevněných ploch s přemístěním na skládku na vzdálenost do 20 m nebo s naložením na dopravní prostředek z kameniva drceného</t>
  </si>
  <si>
    <t>https://podminky.urs.cz/item/CS_URS_2021_01/113152112</t>
  </si>
  <si>
    <t>odstranění podsypu - pilotovací roviny</t>
  </si>
  <si>
    <t>134,2</t>
  </si>
  <si>
    <t>997002611</t>
  </si>
  <si>
    <t>Nakládání suti a vybouraných hmot</t>
  </si>
  <si>
    <t>750028196</t>
  </si>
  <si>
    <t>Nakládání suti a vybouraných hmot na dopravní prostředek pro vodorovné přemístění</t>
  </si>
  <si>
    <t>https://podminky.urs.cz/item/CS_URS_2021_01/997002611</t>
  </si>
  <si>
    <t>naložení výkopku po pilotování</t>
  </si>
  <si>
    <t>793,100*1,6</t>
  </si>
  <si>
    <t>naložení podsypu pro pilotovací rovinu po ukončení pilotáže</t>
  </si>
  <si>
    <t>134,2*1,7</t>
  </si>
  <si>
    <t>16</t>
  </si>
  <si>
    <t>997002511</t>
  </si>
  <si>
    <t>Vodorovné přemístění suti a vybouraných hmot bez naložení ale se složením a urovnáním do 1 km</t>
  </si>
  <si>
    <t>889511824</t>
  </si>
  <si>
    <t>Vodorovné přemístění suti a vybouraných hmot bez naložení, se složením a hrubým urovnáním na vzdálenost do 1 km</t>
  </si>
  <si>
    <t>https://podminky.urs.cz/item/CS_URS_2021_01/997002511</t>
  </si>
  <si>
    <t>přesun výkopku po pilotování</t>
  </si>
  <si>
    <t>přesun kameniva z pilotovací roviny po ukončení pilotáže</t>
  </si>
  <si>
    <t>17</t>
  </si>
  <si>
    <t>997002519</t>
  </si>
  <si>
    <t>Příplatek ZKD 1 km přemístění suti a vybouraných hmot</t>
  </si>
  <si>
    <t>1699986732</t>
  </si>
  <si>
    <t>Vodorovné přemístění suti a vybouraných hmot bez naložení, se složením a hrubým urovnáním Příplatek k ceně za každý další i započatý 1 km přes 1 km</t>
  </si>
  <si>
    <t>https://podminky.urs.cz/item/CS_URS_2021_01/997002519</t>
  </si>
  <si>
    <t>příplatek 15 km</t>
  </si>
  <si>
    <t>1497,1</t>
  </si>
  <si>
    <t>1497,1*15 'Přepočtené koeficientem množství</t>
  </si>
  <si>
    <t>18</t>
  </si>
  <si>
    <t>997013873</t>
  </si>
  <si>
    <t>438724666</t>
  </si>
  <si>
    <t>https://podminky.urs.cz/item/CS_URS_2021_01/997013873</t>
  </si>
  <si>
    <t>výkopeku po pilotování</t>
  </si>
  <si>
    <t>pilotovací roviny po ukončení pilotáže</t>
  </si>
  <si>
    <t>19</t>
  </si>
  <si>
    <t>998001011</t>
  </si>
  <si>
    <t>Přesun hmot pro piloty nebo podzemní stěny betonované na místě</t>
  </si>
  <si>
    <t>-2085413328</t>
  </si>
  <si>
    <t>https://podminky.urs.cz/item/CS_URS_2021_01/998001011</t>
  </si>
  <si>
    <t>Zakládání</t>
  </si>
  <si>
    <t>20</t>
  </si>
  <si>
    <t>212755214</t>
  </si>
  <si>
    <t>Trativody z drenážních trubek plastových flexibilních D 100 mm bez lože</t>
  </si>
  <si>
    <t>1003013440</t>
  </si>
  <si>
    <t>Trativody bez lože z drenážních trubek plastových flexibilních D 100 mm</t>
  </si>
  <si>
    <t>https://podminky.urs.cz/item/CS_URS_2021_01/212755214</t>
  </si>
  <si>
    <t>VĚTRACÍ SYSTÉM PODLOŽÍ</t>
  </si>
  <si>
    <t>3,16*10</t>
  </si>
  <si>
    <t>6,6*2</t>
  </si>
  <si>
    <t>212755216</t>
  </si>
  <si>
    <t>Trativody z drenážních trubek plastových flexibilních D 160 mm bez lože</t>
  </si>
  <si>
    <t>-1059453089</t>
  </si>
  <si>
    <t>Trativody bez lože z drenážních trubek plastových flexibilních D 160 mm</t>
  </si>
  <si>
    <t>https://podminky.urs.cz/item/CS_URS_2021_01/212755216</t>
  </si>
  <si>
    <t>větrací systém podloží</t>
  </si>
  <si>
    <t>47,5+14,7+22</t>
  </si>
  <si>
    <t>22</t>
  </si>
  <si>
    <t>213311113</t>
  </si>
  <si>
    <t>Polštáře zhutněné pod základy z kameniva drceného frakce 16 až 63 mm</t>
  </si>
  <si>
    <t>-1259693228</t>
  </si>
  <si>
    <t>Polštáře zhutněné pod základy z kameniva hrubého drceného, frakce 16 - 63 mm</t>
  </si>
  <si>
    <t>https://podminky.urs.cz/item/CS_URS_2021_01/213311113</t>
  </si>
  <si>
    <t>hutněný násyp ze drceného kameniva celkové tl. 500mm po zhutnění - dle TZ konstrukční části</t>
  </si>
  <si>
    <t>1273,55*0,5</t>
  </si>
  <si>
    <t>štěrkový podsyp pod prafa květníky v tl.150mm</t>
  </si>
  <si>
    <t>10,46*0,15*3</t>
  </si>
  <si>
    <t>5,5*0,15</t>
  </si>
  <si>
    <t>7,2*0,15*2</t>
  </si>
  <si>
    <t>273313511</t>
  </si>
  <si>
    <t>Základové desky z betonu tř. C 12/15</t>
  </si>
  <si>
    <t>1591650429</t>
  </si>
  <si>
    <t>Základy z betonu prostého desky z betonu kamenem neprokládaného tř. C 12/15</t>
  </si>
  <si>
    <t>https://podminky.urs.cz/item/CS_URS_2021_01/273313511</t>
  </si>
  <si>
    <t>podkladní beton tl.80mm - dle výkresu statiky D1.1.1.2-02</t>
  </si>
  <si>
    <t>pod zákl. pasy</t>
  </si>
  <si>
    <t>156,48*0,45*0,08</t>
  </si>
  <si>
    <t>(2,6+4,69+45,18+5,9+5,1+5,1)*0,45*0,08</t>
  </si>
  <si>
    <t>(17,1+17,1)*0,45*0,08</t>
  </si>
  <si>
    <t>pod základovou desku, výtahovou šachtu</t>
  </si>
  <si>
    <t>(910,7+74,2+74,2+188,48)*0,08</t>
  </si>
  <si>
    <t>24</t>
  </si>
  <si>
    <t>273321511</t>
  </si>
  <si>
    <t>Základové desky ze ŽB bez zvýšených nároků na prostředí tř. C 25/30</t>
  </si>
  <si>
    <t>1294686914</t>
  </si>
  <si>
    <t>Základy z betonu železového (bez výztuže) desky z betonu bez zvláštních nároků na prostředí tř. C 25/30</t>
  </si>
  <si>
    <t>https://podminky.urs.cz/item/CS_URS_2021_01/273321511</t>
  </si>
  <si>
    <t>základová deska ZD1 - tl. 250mm dle výkresu statiky</t>
  </si>
  <si>
    <t>26,33*50,98*0,25</t>
  </si>
  <si>
    <t>odpočet výtah.šachty</t>
  </si>
  <si>
    <t>-2,3*2,95*0,25</t>
  </si>
  <si>
    <t>25</t>
  </si>
  <si>
    <t>273323511</t>
  </si>
  <si>
    <t>Základové desky ze ŽB pro konstrukce bílých van tř. C 25/30</t>
  </si>
  <si>
    <t>-1962714776</t>
  </si>
  <si>
    <t>Základy z betonu železového (bez výztuže) desky z betonu pro konstrukce bílých van tř. C 25/30</t>
  </si>
  <si>
    <t>https://podminky.urs.cz/item/CS_URS_2021_01/273323511</t>
  </si>
  <si>
    <t>základová deska dojezdové šachty výtahu - tl. 300mm dle výkresu statiky</t>
  </si>
  <si>
    <t>dle výkresu statiky D1.1.1.2-11</t>
  </si>
  <si>
    <t>2,3*3,25*0,3</t>
  </si>
  <si>
    <t>26</t>
  </si>
  <si>
    <t>273351121</t>
  </si>
  <si>
    <t>Zřízení bednění základových desek</t>
  </si>
  <si>
    <t>m2</t>
  </si>
  <si>
    <t>-693066461</t>
  </si>
  <si>
    <t>Bednění základů desek zřízení</t>
  </si>
  <si>
    <t>https://podminky.urs.cz/item/CS_URS_2021_01/273351121</t>
  </si>
  <si>
    <t>bednění čel základové desky ZD1 a desky dojezdové šachty</t>
  </si>
  <si>
    <t>(156,48+9,1)*0,3</t>
  </si>
  <si>
    <t>27</t>
  </si>
  <si>
    <t>273351122</t>
  </si>
  <si>
    <t>Odstranění bednění základových desek</t>
  </si>
  <si>
    <t>1263817275</t>
  </si>
  <si>
    <t>Bednění základů desek odstranění</t>
  </si>
  <si>
    <t>https://podminky.urs.cz/item/CS_URS_2021_01/273351122</t>
  </si>
  <si>
    <t>28</t>
  </si>
  <si>
    <t>273361821</t>
  </si>
  <si>
    <t>Výztuž základových desek betonářskou ocelí 10 505 (R)</t>
  </si>
  <si>
    <t>-1191099412</t>
  </si>
  <si>
    <t>Výztuž základů desek z betonářské oceli 10 505 (R) nebo BSt 500</t>
  </si>
  <si>
    <t>https://podminky.urs.cz/item/CS_URS_2021_01/273361821</t>
  </si>
  <si>
    <t>výztuž dle výkresu statiky č. D1.1.2.10 - vč. distanční výztuže, příložek, kotvících prutů</t>
  </si>
  <si>
    <t>32700*0,001</t>
  </si>
  <si>
    <t>29</t>
  </si>
  <si>
    <t>274321511</t>
  </si>
  <si>
    <t>Základové pasy ze ŽB bez zvýšených nároků na prostředí tř. C 25/30</t>
  </si>
  <si>
    <t>1581788853</t>
  </si>
  <si>
    <t>Základy z betonu železového (bez výztuže) pasy z betonu bez zvláštních nároků na prostředí tř. C 25/30</t>
  </si>
  <si>
    <t>https://podminky.urs.cz/item/CS_URS_2021_01/274321511</t>
  </si>
  <si>
    <t>základové pasy z ŽB - dle výkresu statiky D1.1.1.2-09</t>
  </si>
  <si>
    <t>ZP1</t>
  </si>
  <si>
    <t>0,45*0,9*26,33*2</t>
  </si>
  <si>
    <t>ZP2</t>
  </si>
  <si>
    <t>0,45*0,9*15*2</t>
  </si>
  <si>
    <t>0,45*1,2*6,8</t>
  </si>
  <si>
    <t>ZP3</t>
  </si>
  <si>
    <t>0,45*0,9*22,5*2</t>
  </si>
  <si>
    <t>ZP4</t>
  </si>
  <si>
    <t>0,45*0,9*6,8</t>
  </si>
  <si>
    <t>ZP5</t>
  </si>
  <si>
    <t>0,45*0,9*14,1*2</t>
  </si>
  <si>
    <t>ZP6</t>
  </si>
  <si>
    <t>0,45*0,6*5*2</t>
  </si>
  <si>
    <t>ZP7</t>
  </si>
  <si>
    <t>ZP8</t>
  </si>
  <si>
    <t>0,45*0,9*6,5*2</t>
  </si>
  <si>
    <t>ZP9</t>
  </si>
  <si>
    <t>0,45*0,9*21,4</t>
  </si>
  <si>
    <t>ZP10</t>
  </si>
  <si>
    <t>0,45*0,9*3,05</t>
  </si>
  <si>
    <t>ZP11</t>
  </si>
  <si>
    <t>0,45*0,9*5,1</t>
  </si>
  <si>
    <t>hlavice</t>
  </si>
  <si>
    <t>(PI*0,45*0,45*0,9)*4</t>
  </si>
  <si>
    <t>30</t>
  </si>
  <si>
    <t>274351121</t>
  </si>
  <si>
    <t>Zřízení bednění základových pasů rovného</t>
  </si>
  <si>
    <t>1445384497</t>
  </si>
  <si>
    <t>Bednění základů pasů rovné zřízení</t>
  </si>
  <si>
    <t>https://podminky.urs.cz/item/CS_URS_2021_01/274351121</t>
  </si>
  <si>
    <t>bednění základových pasů</t>
  </si>
  <si>
    <t>2*0,9*26,33*2</t>
  </si>
  <si>
    <t>2*0,9*15*2</t>
  </si>
  <si>
    <t>2*0,9*22,5*2</t>
  </si>
  <si>
    <t>2*0,9*6,8</t>
  </si>
  <si>
    <t>2*0,9*14,1*2</t>
  </si>
  <si>
    <t>2*0,9*5*2</t>
  </si>
  <si>
    <t>2*0,9*6,5*2</t>
  </si>
  <si>
    <t>2*0,9*21,4</t>
  </si>
  <si>
    <t>2*0,9*3,05</t>
  </si>
  <si>
    <t>2*0,9*5,1</t>
  </si>
  <si>
    <t>2,85*0,9*4</t>
  </si>
  <si>
    <t>31</t>
  </si>
  <si>
    <t>274351122</t>
  </si>
  <si>
    <t>Odstranění bednění základových pasů rovného</t>
  </si>
  <si>
    <t>73199841</t>
  </si>
  <si>
    <t>Bednění základů pasů rovné odstranění</t>
  </si>
  <si>
    <t>https://podminky.urs.cz/item/CS_URS_2021_01/274351122</t>
  </si>
  <si>
    <t>32</t>
  </si>
  <si>
    <t>274361821</t>
  </si>
  <si>
    <t>Výztuž základových pasů betonářskou ocelí 10 505 (R)</t>
  </si>
  <si>
    <t>87559003</t>
  </si>
  <si>
    <t>Výztuž základů pasů z betonářské oceli 10 505 (R) nebo BSt 500</t>
  </si>
  <si>
    <t>https://podminky.urs.cz/item/CS_URS_2021_01/274361821</t>
  </si>
  <si>
    <t>výztuž dle výkresu statiky č. D1.1.2.09</t>
  </si>
  <si>
    <t>12900*0,001</t>
  </si>
  <si>
    <t>33</t>
  </si>
  <si>
    <t>279323111</t>
  </si>
  <si>
    <t>Základová zeď ze ŽB pro konstrukce bílých van tř. C 25/30</t>
  </si>
  <si>
    <t>754948823</t>
  </si>
  <si>
    <t>Základové zdi z betonu železového (bez výztuže) pro konstrukce bílých van tř. C 25/30</t>
  </si>
  <si>
    <t>https://podminky.urs.cz/item/CS_URS_2021_01/279323111</t>
  </si>
  <si>
    <t>základová stěna dojezdové šachty výtahu tl.300mm</t>
  </si>
  <si>
    <t>(3,25+1,7+3,25+1,7)*0,3*0,9</t>
  </si>
  <si>
    <t>34</t>
  </si>
  <si>
    <t>279351121</t>
  </si>
  <si>
    <t>Zřízení oboustranného bednění základových zdí</t>
  </si>
  <si>
    <t>-1370629054</t>
  </si>
  <si>
    <t>Bednění základových zdí rovné oboustranné za každou stranu zřízení</t>
  </si>
  <si>
    <t>https://podminky.urs.cz/item/CS_URS_2021_01/279351121</t>
  </si>
  <si>
    <t>bednění stěn dojezdové šachty</t>
  </si>
  <si>
    <t>(2,95+2+2,95+1,7)*2*0,9</t>
  </si>
  <si>
    <t>35</t>
  </si>
  <si>
    <t>279351122</t>
  </si>
  <si>
    <t>Odstranění oboustranného bednění základových zdí</t>
  </si>
  <si>
    <t>-1468504931</t>
  </si>
  <si>
    <t>Bednění základových zdí rovné oboustranné za každou stranu odstranění</t>
  </si>
  <si>
    <t>https://podminky.urs.cz/item/CS_URS_2021_01/279351122</t>
  </si>
  <si>
    <t>36</t>
  </si>
  <si>
    <t>279361821</t>
  </si>
  <si>
    <t>Výztuž základových zdí nosných betonářskou ocelí 10 505</t>
  </si>
  <si>
    <t>1928442861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</si>
  <si>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</si>
  <si>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https://podminky.urs.cz/item/CS_URS_2021_01/279361821</t>
  </si>
  <si>
    <t>výztuž dojezdové vany VA1 - (stěny, deska), vč. distanční výztuže, kotvících prvků</t>
  </si>
  <si>
    <t>800*0,001</t>
  </si>
  <si>
    <t>37</t>
  </si>
  <si>
    <t>311101215</t>
  </si>
  <si>
    <t>Vytvoření prostupů do 0,35 m2 ve zdech nosných osazením vložek z trub, dílců, tvarovek</t>
  </si>
  <si>
    <t>1127815441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</si>
  <si>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</si>
  <si>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https://podminky.urs.cz/item/CS_URS_2021_01/311101215</t>
  </si>
  <si>
    <t>bednění prostupů v žb pasech</t>
  </si>
  <si>
    <t>13*0,5</t>
  </si>
  <si>
    <t>38</t>
  </si>
  <si>
    <t>2861100_R</t>
  </si>
  <si>
    <t xml:space="preserve">trubka PVC - pro vytvoření prostupů </t>
  </si>
  <si>
    <t>301163593</t>
  </si>
  <si>
    <t>bednění prostupů pomocí kanal.PVC trubky</t>
  </si>
  <si>
    <t>Svislé a kompletní konstrukce</t>
  </si>
  <si>
    <t>39</t>
  </si>
  <si>
    <t>311234251</t>
  </si>
  <si>
    <t>Zdivo jednovrstvé z cihel děrovaných do P10 na maltu M10 tl 300 mm</t>
  </si>
  <si>
    <t>1622703822</t>
  </si>
  <si>
    <t>Zdivo jednovrstvé z cihel děrovaných nebroušených klasických spojených na pero a drážku na maltu M10, pevnost cihel do P10, tl. zdiva 300 mm</t>
  </si>
  <si>
    <t>https://podminky.urs.cz/item/CS_URS_2021_01/311234251</t>
  </si>
  <si>
    <t>1.NP - zdivo tl.300mm</t>
  </si>
  <si>
    <t>17,29*3,3*2</t>
  </si>
  <si>
    <t>40</t>
  </si>
  <si>
    <t>311234081</t>
  </si>
  <si>
    <t>Zdivo jednovrstvé z cihel děrovaných do P10 na maltu M5 tl 380 mm</t>
  </si>
  <si>
    <t>-1009580858</t>
  </si>
  <si>
    <t>Zdivo jednovrstvé z cihel děrovaných nebroušených klasických spojených na pero a drážku na maltu M5, pevnost cihel do P10, tl. zdiva 380 mm</t>
  </si>
  <si>
    <t>https://podminky.urs.cz/item/CS_URS_2021_01/311234081</t>
  </si>
  <si>
    <t>1.np - dozdívky v obvodovém plášti (tl. v PD 360mm)</t>
  </si>
  <si>
    <t>0,965*3,3*2</t>
  </si>
  <si>
    <t>41</t>
  </si>
  <si>
    <t>311272031</t>
  </si>
  <si>
    <t>Zdivo z pórobetonových tvárnic hladkých přes P2 do P4 přes 450 do 600 kg/m3 na tenkovrstvou maltu tl 200 mm</t>
  </si>
  <si>
    <t>1195686806</t>
  </si>
  <si>
    <t>Zdivo z pórobetonových tvárnic na tenké maltové lože, tl. zdiva 200 mm pevnost tvárnic přes P2 do P4, objemová hmotnost přes 450 do 600 kg/m3 hladkých</t>
  </si>
  <si>
    <t>https://podminky.urs.cz/item/CS_URS_2021_01/311272031</t>
  </si>
  <si>
    <t>vyzdívka obvodového zdiva - VZT šachty na střeše</t>
  </si>
  <si>
    <t>(3,47+3,47+1,7+1,7)*1,75*2</t>
  </si>
  <si>
    <t>42</t>
  </si>
  <si>
    <t>311321411</t>
  </si>
  <si>
    <t>Nosná zeď ze ŽB tř. C 25/30 bez výztuže</t>
  </si>
  <si>
    <t>-1950967041</t>
  </si>
  <si>
    <t>Nadzákladové zdi z betonu železového (bez výztuže) nosné bez zvláštních nároků na vliv prostředí tř. C 25/30</t>
  </si>
  <si>
    <t>https://podminky.urs.cz/item/CS_URS_2021_01/311321411</t>
  </si>
  <si>
    <t xml:space="preserve">nosné ŽB stěny </t>
  </si>
  <si>
    <t>ST1</t>
  </si>
  <si>
    <t>0,25*14,78*15,9*2</t>
  </si>
  <si>
    <t>-0,25*3,18*(3,6+2+1,8+0,99+0,79+2,7+2+1,8+1,89+3,6+2+1,8+0,99)*2</t>
  </si>
  <si>
    <t>-0,25*3,28*(4,34+5,6)*2</t>
  </si>
  <si>
    <t>ST2</t>
  </si>
  <si>
    <t>-0,25*3,18*(0,59+2,7+1,8+2,7+0,69+1,8+0,9+1,8+2,7+0,69+0,59+0,9+1,8+1,8+2,7)*2</t>
  </si>
  <si>
    <t>-0,25*3,28*(5,11+6,3)*2</t>
  </si>
  <si>
    <t>ST3</t>
  </si>
  <si>
    <t>0,25*26,13*15,9*2</t>
  </si>
  <si>
    <t>-0,25*3,18*(1,815+2,7+3,6+3,6+3,6+3,6+1,8+0,9+2,7+3,6+2,7+3,6+1,8+1,815+1,815+1,8+2,7+3,6+3,6+2,7)*2</t>
  </si>
  <si>
    <t>-0,25*3,28*(4,265+2,7+2,7+1,8+2,7+1,8)*2</t>
  </si>
  <si>
    <t>ST4</t>
  </si>
  <si>
    <t>0,25*6,275*19,3*2</t>
  </si>
  <si>
    <t>ST5</t>
  </si>
  <si>
    <t>0,25*3,28*15,7</t>
  </si>
  <si>
    <t>-0,25*2,15*(1+1,8+1)</t>
  </si>
  <si>
    <t>ST6</t>
  </si>
  <si>
    <t>0,25*3,28*13,915*2</t>
  </si>
  <si>
    <t>ST7</t>
  </si>
  <si>
    <t>0,25*3,28*21,12</t>
  </si>
  <si>
    <t>-0,25*2,15*(0,6+1,8+6,1+1,1+0,6)</t>
  </si>
  <si>
    <t>ST8</t>
  </si>
  <si>
    <t>0,25*3,28*21,17</t>
  </si>
  <si>
    <t>-0,25*2,23*(1+5,5+1)</t>
  </si>
  <si>
    <t>ST9</t>
  </si>
  <si>
    <t>0,25*3,28*4,89</t>
  </si>
  <si>
    <t>ST10</t>
  </si>
  <si>
    <t>0,25*3,28*2,8</t>
  </si>
  <si>
    <t>STNEN - 2,3,4.np</t>
  </si>
  <si>
    <t>0,25*3,16*(1,8+1,8+1,7+0,9+1,33+0,9+0,46)*2</t>
  </si>
  <si>
    <t>0,25*3,16*(0,89+0,9+1,8+1,8+1,7+0,9+0,43+0,9)*2</t>
  </si>
  <si>
    <t>0,25*3,16*(2,7+0,9+0,9+1,7+0,9+0,43+1,8)*2</t>
  </si>
  <si>
    <t xml:space="preserve">výtahová šachta VŠ1 </t>
  </si>
  <si>
    <t>(3,05+3,05+1,7+1,7)*0,2*19,85</t>
  </si>
  <si>
    <t>šachta v garážích</t>
  </si>
  <si>
    <t>0,2*0,55*(1+1+0,6+0,6)</t>
  </si>
  <si>
    <t>odpočet otvorů</t>
  </si>
  <si>
    <t>-(1,1*2,24*0,2)*5</t>
  </si>
  <si>
    <t>43</t>
  </si>
  <si>
    <t>311351121</t>
  </si>
  <si>
    <t>Zřízení oboustranného bednění nosných nadzákladových zdí</t>
  </si>
  <si>
    <t>74497954</t>
  </si>
  <si>
    <t>Bednění nadzákladových zdí nosných rovné oboustranné za každou stranu zřízení</t>
  </si>
  <si>
    <t>https://podminky.urs.cz/item/CS_URS_2021_01/311351121</t>
  </si>
  <si>
    <t xml:space="preserve">bednění nosných ŽB stěn </t>
  </si>
  <si>
    <t>2*14,78*15,9*2</t>
  </si>
  <si>
    <t>-2*3,18*(3,6+2+1,8+0,99+0,79+2,7+2+1,8+1,89+3,6+2+1,8+0,99)*2</t>
  </si>
  <si>
    <t>-2*3,28*(4,34+5,6)*2</t>
  </si>
  <si>
    <t>-2*3,18*(0,59+2,7+1,8+2,7+0,69+1,8+0,9+1,8+2,7+0,69+0,59+0,9+1,8+1,8+2,7)*2</t>
  </si>
  <si>
    <t>-2*3,28*(5,11+6,3)*2</t>
  </si>
  <si>
    <t>2*26,13*15,9*2</t>
  </si>
  <si>
    <t>-2*3,18*(1,815+2,7+3,6+3,6+3,6+3,6+1,8+0,9+2,7+3,6+2,7+3,6+1,8+1,815+1,815+1,8+2,7+3,6+3,6+2,7)*2</t>
  </si>
  <si>
    <t>-2*3,28*(4,265+2,7+2,7+1,8+2,7+1,8)*2</t>
  </si>
  <si>
    <t>2*6,275*19,3*2</t>
  </si>
  <si>
    <t>2*3,28*15,7</t>
  </si>
  <si>
    <t>-2*2,15*(1+1,8+1)</t>
  </si>
  <si>
    <t>2*3,28*13,915*2</t>
  </si>
  <si>
    <t>2*3,28*21,12</t>
  </si>
  <si>
    <t>-2*2,15*(0,6+1,8+6,1+1,1+0,6)</t>
  </si>
  <si>
    <t>2*3,28*21,17</t>
  </si>
  <si>
    <t>-2*2,23*(1+5,5+1)</t>
  </si>
  <si>
    <t>2*3,28*4,89</t>
  </si>
  <si>
    <t>2*3,28*2,8</t>
  </si>
  <si>
    <t>2*3,16*(1,8+1,8+1,7+0,9+1,33+0,9+0,46)*2</t>
  </si>
  <si>
    <t>2*3,16*(0,89+0,9+1,8+1,8+1,7+0,9+0,43+0,9)*2</t>
  </si>
  <si>
    <t>2*3,16*(2,7+0,9+0,9+1,7+0,9+0,43+1,8)*2</t>
  </si>
  <si>
    <t>bednění výtahové šachty</t>
  </si>
  <si>
    <t>(3,05+3,05+1,7+1,7)*19,85*2</t>
  </si>
  <si>
    <t>-(1,1*2,24*2)*5</t>
  </si>
  <si>
    <t>44</t>
  </si>
  <si>
    <t>311351122</t>
  </si>
  <si>
    <t>Odstranění oboustranného bednění nosných nadzákladových zdí</t>
  </si>
  <si>
    <t>-140873794</t>
  </si>
  <si>
    <t>Bednění nadzákladových zdí nosných rovné oboustranné za každou stranu odstranění</t>
  </si>
  <si>
    <t>https://podminky.urs.cz/item/CS_URS_2021_01/311351122</t>
  </si>
  <si>
    <t>45</t>
  </si>
  <si>
    <t>311361821</t>
  </si>
  <si>
    <t>Výztuž nosných zdí betonářskou ocelí 10 505</t>
  </si>
  <si>
    <t>-559323913</t>
  </si>
  <si>
    <t>Výztuž nadzákladových zdí nosných svislých nebo odkloněných od svislice, rovných nebo oblých z betonářské oceli 10 505 (R) nebo BSt 500</t>
  </si>
  <si>
    <t>https://podminky.urs.cz/item/CS_URS_2021_01/311361821</t>
  </si>
  <si>
    <t xml:space="preserve">výztuž ŽB stěn - dle výkresu statiky D.1.1.2-15, vč. distanční výztuže </t>
  </si>
  <si>
    <t>40800*0,001</t>
  </si>
  <si>
    <t xml:space="preserve">výztuž výtahové šachty VŠ1 - dle výkresu statiky D.1.1.2-12, vč. distanční výztuže </t>
  </si>
  <si>
    <t>3200*0,001</t>
  </si>
  <si>
    <t>46</t>
  </si>
  <si>
    <t>317168012</t>
  </si>
  <si>
    <t>Překlad keramický plochý š 115 mm dl 1250 mm</t>
  </si>
  <si>
    <t>kus</t>
  </si>
  <si>
    <t>850547922</t>
  </si>
  <si>
    <t>Překlady keramické ploché osazené do maltového lože, výšky překladu 71 mm šířky 115 mm, délky 1250 mm</t>
  </si>
  <si>
    <t>https://podminky.urs.cz/item/CS_URS_2021_01/317168012</t>
  </si>
  <si>
    <t>R01</t>
  </si>
  <si>
    <t>47</t>
  </si>
  <si>
    <t>317168022</t>
  </si>
  <si>
    <t>Překlad keramický plochý š 145 mm dl 1250 mm</t>
  </si>
  <si>
    <t>197433369</t>
  </si>
  <si>
    <t>Překlady keramické ploché osazené do maltového lože, výšky překladu 71 mm šířky 145 mm, délky 1250 mm</t>
  </si>
  <si>
    <t>https://podminky.urs.cz/item/CS_URS_2021_01/317168022</t>
  </si>
  <si>
    <t>R02</t>
  </si>
  <si>
    <t>48</t>
  </si>
  <si>
    <t>317168016</t>
  </si>
  <si>
    <t>Překlad keramický plochý š 115 mm dl 2250 mm</t>
  </si>
  <si>
    <t>-319389947</t>
  </si>
  <si>
    <t>Překlady keramické ploché osazené do maltového lože, výšky překladu 71 mm šířky 115 mm, délky 2250 mm</t>
  </si>
  <si>
    <t>https://podminky.urs.cz/item/CS_URS_2021_01/317168016</t>
  </si>
  <si>
    <t>R03</t>
  </si>
  <si>
    <t>49</t>
  </si>
  <si>
    <t>317168021</t>
  </si>
  <si>
    <t>Překlad keramický plochý š 145 mm dl 1000 mm</t>
  </si>
  <si>
    <t>-744374239</t>
  </si>
  <si>
    <t>Překlady keramické ploché osazené do maltového lože, výšky překladu 71 mm šířky 145 mm, délky 1000 mm</t>
  </si>
  <si>
    <t>https://podminky.urs.cz/item/CS_URS_2021_01/317168021</t>
  </si>
  <si>
    <t>R06</t>
  </si>
  <si>
    <t>50</t>
  </si>
  <si>
    <t>317941121</t>
  </si>
  <si>
    <t>Osazování ocelových válcovaných nosníků na zdivu I, IE, U, UE nebo L do č 12</t>
  </si>
  <si>
    <t>125979796</t>
  </si>
  <si>
    <t>Osazování ocelových válcovaných nosníků na zdivu I nebo IE nebo U nebo UE nebo L do č. 12 nebo výšky do 120 mm</t>
  </si>
  <si>
    <t>https://podminky.urs.cz/item/CS_URS_2021_01/317941121</t>
  </si>
  <si>
    <t>osazení ocelových překladů</t>
  </si>
  <si>
    <t>R04 - L profil</t>
  </si>
  <si>
    <t>2*0,85*1,94*0,001*1,05</t>
  </si>
  <si>
    <t>R05 - IPE 100</t>
  </si>
  <si>
    <t>2*8,1*2*0,001*1,05</t>
  </si>
  <si>
    <t>51</t>
  </si>
  <si>
    <t>13010742</t>
  </si>
  <si>
    <t>ocel profilová IPE 100 jakost 11 375</t>
  </si>
  <si>
    <t>81695925</t>
  </si>
  <si>
    <t>https://podminky.urs.cz/item/CS_URS_2021_01/13010742</t>
  </si>
  <si>
    <t>R05</t>
  </si>
  <si>
    <t>52</t>
  </si>
  <si>
    <t>13010412</t>
  </si>
  <si>
    <t>úhelník ocelový rovnostranný jakost 11 375 40x40x3mm</t>
  </si>
  <si>
    <t>287055417</t>
  </si>
  <si>
    <t>https://podminky.urs.cz/item/CS_URS_2021_01/13010412</t>
  </si>
  <si>
    <t>R04</t>
  </si>
  <si>
    <t>53</t>
  </si>
  <si>
    <t>330321710</t>
  </si>
  <si>
    <t>Sloupy nebo pilíře ze ŽB tř. C 35/45 bez výztuže</t>
  </si>
  <si>
    <t>916370720</t>
  </si>
  <si>
    <t>Sloupy, pilíře, táhla, rámové stojky, vzpěry z betonu železového (bez výztuže) bez zvláštních nároků na vliv prostředí tř. C 35/45</t>
  </si>
  <si>
    <t>https://podminky.urs.cz/item/CS_URS_2021_01/330321710</t>
  </si>
  <si>
    <t>žb sloupy</t>
  </si>
  <si>
    <t>S1.1,2</t>
  </si>
  <si>
    <t>0,3*0,5*3,55*16</t>
  </si>
  <si>
    <t>S2.1,2</t>
  </si>
  <si>
    <t>0,3*0,5*3,68*16</t>
  </si>
  <si>
    <t>S3.1,2</t>
  </si>
  <si>
    <t>S4.1,2</t>
  </si>
  <si>
    <t>S1.4,5</t>
  </si>
  <si>
    <t>0,3*0,5*3,55*8</t>
  </si>
  <si>
    <t>S1.3</t>
  </si>
  <si>
    <t>0,25*0,62*3,55*2</t>
  </si>
  <si>
    <t>S2.3</t>
  </si>
  <si>
    <t>0,25*0,62*3,68*2</t>
  </si>
  <si>
    <t>S3.3</t>
  </si>
  <si>
    <t>S4.3</t>
  </si>
  <si>
    <t>S5.3</t>
  </si>
  <si>
    <t>0,25*0,62*3,15*2</t>
  </si>
  <si>
    <t>K1 - kotvení pergol</t>
  </si>
  <si>
    <t>0,3*0,5*3,7*8</t>
  </si>
  <si>
    <t>sloupy pergoly S1 - výkres D1.1.2-26</t>
  </si>
  <si>
    <t>0,25*0,4*3,7*4</t>
  </si>
  <si>
    <t>54</t>
  </si>
  <si>
    <t>331351121</t>
  </si>
  <si>
    <t>Zřízení bednění čtyřúhelníkových sloupů v do 4 m průřezu do 0,16 m2</t>
  </si>
  <si>
    <t>175349503</t>
  </si>
  <si>
    <t>Bednění hranatých sloupů a pilířů včetně vzepření průřezu pravoúhlého čtyřúhelníka výšky do 4 m, průřezu přes 0,08 do 0,16 m2 zřízení</t>
  </si>
  <si>
    <t>https://podminky.urs.cz/item/CS_URS_2021_01/331351121</t>
  </si>
  <si>
    <t>bednění sloupů</t>
  </si>
  <si>
    <t>1,6*3,55*16</t>
  </si>
  <si>
    <t>1,6*3,68*16</t>
  </si>
  <si>
    <t>1,6*3,55*8</t>
  </si>
  <si>
    <t>1,75*3,55*2</t>
  </si>
  <si>
    <t>1,75*3,68*2</t>
  </si>
  <si>
    <t>1,75*3,15*2</t>
  </si>
  <si>
    <t>1,6*3,7*8</t>
  </si>
  <si>
    <t>1,3*3,7*4</t>
  </si>
  <si>
    <t>55</t>
  </si>
  <si>
    <t>331351122</t>
  </si>
  <si>
    <t>Odstranění bednění čtyřúhelníkových sloupů v do 4 m průřezu do 0,16 m2</t>
  </si>
  <si>
    <t>1691294187</t>
  </si>
  <si>
    <t>Bednění hranatých sloupů a pilířů včetně vzepření průřezu pravoúhlého čtyřúhelníka výšky do 4 m, průřezu přes 0,08 do 0,16 m2 odstranění</t>
  </si>
  <si>
    <t>https://podminky.urs.cz/item/CS_URS_2021_01/331351122</t>
  </si>
  <si>
    <t>56</t>
  </si>
  <si>
    <t>331361821</t>
  </si>
  <si>
    <t>Výztuž sloupů hranatých betonářskou ocelí 10 505</t>
  </si>
  <si>
    <t>-652536362</t>
  </si>
  <si>
    <t>Výztuž sloupů, pilířů, rámových stojek, táhel nebo vzpěr hranatých svislých nebo šikmých (odkloněných) z betonářské oceli 10 505 (R) nebo BSt 500</t>
  </si>
  <si>
    <t>https://podminky.urs.cz/item/CS_URS_2021_01/331361821</t>
  </si>
  <si>
    <t xml:space="preserve">výztuž žb sloupů - dle výkresu statiky D.1.1.2-13, vč. distanční výztuže </t>
  </si>
  <si>
    <t>10200*0,001</t>
  </si>
  <si>
    <t>výztuž sloupů pergoly S1</t>
  </si>
  <si>
    <t>136*0,001</t>
  </si>
  <si>
    <t>57</t>
  </si>
  <si>
    <t>337173111</t>
  </si>
  <si>
    <t>Montáž ocelových kcí skeletů 3 až 4 podlažních budov</t>
  </si>
  <si>
    <t>-796135294</t>
  </si>
  <si>
    <t>Montáž ocelové konstrukce skeletu budov počtu podlaží 3 a 4</t>
  </si>
  <si>
    <t>https://podminky.urs.cz/item/CS_URS_2021_01/337173111</t>
  </si>
  <si>
    <t>montáž ocelových sloupů OS1,OS2, OS3 - dle výkresu statiky č. D1.1.2-14, vč. kotvících patek a šroubů</t>
  </si>
  <si>
    <t>TŘÍDA PROVEDENÍ OCELOVÉ KONSTRUKCE DLE EN 1090-2 - EXC2 - ocel S235</t>
  </si>
  <si>
    <t>POVRCHOVÁ ÚPRAVA DLE ČSN EN ISO 12944 (ZÁKLADNÍ NÁTĚR+VRCHNÍ NÁTĚR DLE STAVEBNÍ ČÁSTI)</t>
  </si>
  <si>
    <t>5% ztr</t>
  </si>
  <si>
    <t>1400*1,05*0,001</t>
  </si>
  <si>
    <t>58</t>
  </si>
  <si>
    <t>145509_R</t>
  </si>
  <si>
    <t>ocelové sloupy z jacklu - 150x150x8mm, vč. kotvení a povrchové úpravy</t>
  </si>
  <si>
    <t>1939236798</t>
  </si>
  <si>
    <t>dodávka ocelových sloupů OS1,OS2, OS3 - dle výkresu statiky č. D1.1.2-14, vč. kotvících patek a šroubů</t>
  </si>
  <si>
    <t>59</t>
  </si>
  <si>
    <t>342244101</t>
  </si>
  <si>
    <t>Příčka z cihel děrovaných do P10 na maltu M5 tloušťky 80 mm</t>
  </si>
  <si>
    <t>1116632097</t>
  </si>
  <si>
    <t>Příčky jednoduché z cihel děrovaných klasických spojených na pero a drážku na maltu M5, pevnost cihel do P15, tl. příčky 80 mm</t>
  </si>
  <si>
    <t>https://podminky.urs.cz/item/CS_URS_2021_01/342244101</t>
  </si>
  <si>
    <t>příčky, přizdívky, obezdívky - skladebné tl. 100mm</t>
  </si>
  <si>
    <t>1.np</t>
  </si>
  <si>
    <t>(3,49+2,3)*3,55</t>
  </si>
  <si>
    <t>(2,05+2,1+1,65+1,8+1,8+1,8+1,8)*3,28</t>
  </si>
  <si>
    <t>-0,7*2,1*8</t>
  </si>
  <si>
    <t>2.np</t>
  </si>
  <si>
    <t>(1,895+2,065+1,825+2,065+1,825+0,375+0,225+0,225+0,375)*3,68</t>
  </si>
  <si>
    <t>-0,7*2,1*4</t>
  </si>
  <si>
    <t>-0,8*2,1*2</t>
  </si>
  <si>
    <t>3.np</t>
  </si>
  <si>
    <t>(1,825+2,065+0,365+0,225+0,225+0,435+2,065+1,825)*3,68</t>
  </si>
  <si>
    <t>4.np</t>
  </si>
  <si>
    <t>60</t>
  </si>
  <si>
    <t>342244121</t>
  </si>
  <si>
    <t>Příčka z cihel děrovaných do P10 na maltu M5 tloušťky 140 mm</t>
  </si>
  <si>
    <t>-1327774441</t>
  </si>
  <si>
    <t>Příčky jednoduché z cihel děrovaných klasických spojených na pero a drážku na maltu M5, pevnost cihel do P15, tl. příčky 140 mm</t>
  </si>
  <si>
    <t>https://podminky.urs.cz/item/CS_URS_2021_01/342244121</t>
  </si>
  <si>
    <t>příčkové zdivo - skladebné tl. 150mm</t>
  </si>
  <si>
    <t>(2,415+9,35+2,725+2,575*2)*3,28</t>
  </si>
  <si>
    <t>-0,9*2,1</t>
  </si>
  <si>
    <t>(4,3+3,95+4,3+1,75+1,05+3,5+0,35+1+2,35+5,75+2,05+2,05+3,9+4,62+4,3+4,3+4,3+2+4,075+3,9+4,44+2,1)*3,28</t>
  </si>
  <si>
    <t>-0,8*2,1*9</t>
  </si>
  <si>
    <t>2.NP</t>
  </si>
  <si>
    <t>(5,99+1,895+1,4+7,285+5,99+6,14+4,325+2,375+1,95+1,4+0,35)*3,68</t>
  </si>
  <si>
    <t>-0,8*2,1*4</t>
  </si>
  <si>
    <t>(2,81+2,36+2,36+0,2+2,42+0,4+6,14+6,175+1,4+6+4,325+2,45+1,8+2,1)*3,68</t>
  </si>
  <si>
    <t>(2,15+3,15+3,84+1,4+5,99+9,175+6,14+4,325+2,375+1,8+2,1)*3,68</t>
  </si>
  <si>
    <t>-0,9*2,1*1</t>
  </si>
  <si>
    <t>-0,8*2,1*3</t>
  </si>
  <si>
    <t>(0,47+1,22+6,14+0,32+7,32+1,4+5,99+6,14+4,325+2,375+1,95)*3,68</t>
  </si>
  <si>
    <t>(5,99+1,4+5,99+8,07+6,39+4,325+2,45+1,8+2,1)*3,68</t>
  </si>
  <si>
    <t>(7,395+1,22+0,47+0,15+5,99+5,99+1,4+4,325+2,45+1,8)*3,68</t>
  </si>
  <si>
    <t>61</t>
  </si>
  <si>
    <t>346272256</t>
  </si>
  <si>
    <t>Přizdívka z pórobetonových tvárnic tl 150 mm</t>
  </si>
  <si>
    <t>-358755975</t>
  </si>
  <si>
    <t>Přizdívky z pórobetonových tvárnic objemová hmotnost do 500 kg/m3, na tenké maltové lože, tloušťka přizdívky 150 mm</t>
  </si>
  <si>
    <t>https://podminky.urs.cz/item/CS_URS_2021_01/346272256</t>
  </si>
  <si>
    <t>(1,85+2+2,1+0,9+1+0,95+0,95+0,9+0,95+0,9)*1,2</t>
  </si>
  <si>
    <t>0,915*3,3</t>
  </si>
  <si>
    <t>(1,825+4,015+1,8+0,9+1,4+1,825+4,015+0,9)*1,2</t>
  </si>
  <si>
    <t>(1,825+4,015+0,9+1,4+1,825+4,015+0,9)*1,2</t>
  </si>
  <si>
    <t>(1,825+4,015+0,9+4,015+1,4+1,825+0,9)*1,2</t>
  </si>
  <si>
    <t>62</t>
  </si>
  <si>
    <t>342291112</t>
  </si>
  <si>
    <t>Ukotvení příček montážní polyuretanovou pěnou tl příčky přes 100 mm</t>
  </si>
  <si>
    <t>1862330349</t>
  </si>
  <si>
    <t>Ukotvení příček polyuretanovou pěnou, tl. příčky přes 100 mm</t>
  </si>
  <si>
    <t>https://podminky.urs.cz/item/CS_URS_2021_01/342291112</t>
  </si>
  <si>
    <t>kotevní ke stropní k-ci</t>
  </si>
  <si>
    <t>(2,415+9,35+2,725+2,575*2)</t>
  </si>
  <si>
    <t>(4,3+3,95+4,3+1,75+1,05+3,5+0,35+1+2,35+5,75+2,05+2,05+3,9+4,62+4,3+4,3+4,3+2+4,075+3,9+4,44+2,1)</t>
  </si>
  <si>
    <t>(5,99+1,895+1,4+7,285+5,99+6,14+4,325+2,375+1,95+1,4+0,35)</t>
  </si>
  <si>
    <t>(2,81+2,36+2,36+0,2+2,42+0,4+6,14+6,175+1,4+6+4,325+2,45+1,8+2,1)</t>
  </si>
  <si>
    <t>(2,15+3,15+3,84+1,4+5,99+9,175+6,14+4,325+2,375+1,8+2,1)</t>
  </si>
  <si>
    <t>(0,47+1,22+6,14+0,32+7,32+1,4+5,99+6,14+4,325+2,375+1,95)</t>
  </si>
  <si>
    <t>(5,99+1,4+5,99+8,07+6,39+4,325+2,45+1,8+2,1)</t>
  </si>
  <si>
    <t>(7,395+1,22+0,47+0,15+5,99+5,99+1,4+4,325+2,45+1,8)</t>
  </si>
  <si>
    <t>63</t>
  </si>
  <si>
    <t>342291131</t>
  </si>
  <si>
    <t>Ukotvení příček k betonovým konstrukcím plochými kotvami</t>
  </si>
  <si>
    <t>-1241206217</t>
  </si>
  <si>
    <t>Ukotvení příček plochými kotvami, do konstrukce betonové</t>
  </si>
  <si>
    <t>https://podminky.urs.cz/item/CS_URS_2021_01/342291131</t>
  </si>
  <si>
    <t>23*3,28</t>
  </si>
  <si>
    <t>8*3,68</t>
  </si>
  <si>
    <t>9*3,68</t>
  </si>
  <si>
    <t>64</t>
  </si>
  <si>
    <t>346971122</t>
  </si>
  <si>
    <t>Izolace pod příčky proti šíření zvuku jednoduchá z MC a lepenky š do 200 mm</t>
  </si>
  <si>
    <t>-1896118542</t>
  </si>
  <si>
    <t>Izolace proti šíření zvuku prováděná současně při zdění z lepenky asfaltové hadrové pod příčky jednoduchá, složená z 10 mm tl. vrstvy malty MC 5, lepenky nepískované a 10 mm vrstvy téže malty, v pruzích š. přes 100 do 200 mm</t>
  </si>
  <si>
    <t>https://podminky.urs.cz/item/CS_URS_2021_01/346971122</t>
  </si>
  <si>
    <t>65</t>
  </si>
  <si>
    <t>346971152</t>
  </si>
  <si>
    <t>Izolace mezi příčky proti šíření zvuku deskami z minerální plsti tl do 40 mm</t>
  </si>
  <si>
    <t>1632599292</t>
  </si>
  <si>
    <t>Izolace proti šíření zvuku prováděná současně při zdění z desek z minerální plsti do svislé mezery dvojitých příček tl. do 40 mm</t>
  </si>
  <si>
    <t>https://podminky.urs.cz/item/CS_URS_2021_01/346971152</t>
  </si>
  <si>
    <t>SDK příčky tl.150mm</t>
  </si>
  <si>
    <t>(10,225+5,99+3,05+0,6+1,915+4,8+4,8+4,725+6,75+0,5+1,39+5,24+5,99+5,99+5,99+5,99)</t>
  </si>
  <si>
    <t>(5,64+0,5+5,87+0,6+0,28+0,5+0,89+5,015)</t>
  </si>
  <si>
    <t>(3,05+0,6+0,6+0,35+1,965+9,065+5,99+15+8,14+1,39+5,24+0,32+0,715+5,64+5,64+5,64+5,99)</t>
  </si>
  <si>
    <t>(10,845+5,99+0,35+0,45+3,05+0,6+2,115+5,64+4,8+5,99+4,8+5,99+4,8+5,64+8,14+0,34+0,76+5,24)</t>
  </si>
  <si>
    <t>66</t>
  </si>
  <si>
    <t>345321515</t>
  </si>
  <si>
    <t>Zídky atikové, parapetní, schodišťové a zábradelní ze ŽB tř. C 25/30</t>
  </si>
  <si>
    <t>1313459965</t>
  </si>
  <si>
    <t>Zídky atikové, poprsní, schodišťové a zábradelní z betonu železového bez výztuže tř. C 25/30</t>
  </si>
  <si>
    <t>https://podminky.urs.cz/item/CS_URS_2021_01/345321515</t>
  </si>
  <si>
    <t>1.np - AT1,2</t>
  </si>
  <si>
    <t>0,2*0,92*42</t>
  </si>
  <si>
    <t>0,15*2,02*7,4</t>
  </si>
  <si>
    <t>4.np - AT1,2</t>
  </si>
  <si>
    <t>0,15*0,75*(82*2)</t>
  </si>
  <si>
    <t>0,175*0,75*(9*2)</t>
  </si>
  <si>
    <t>4.np - L2- lemování světlíků</t>
  </si>
  <si>
    <t>0,15*1,02*(10,2*2)</t>
  </si>
  <si>
    <t>5.np - AT1,2</t>
  </si>
  <si>
    <t>0,15*0,89*(7,75*2)</t>
  </si>
  <si>
    <t>0,2*0,89*(6,6*2)</t>
  </si>
  <si>
    <t>67</t>
  </si>
  <si>
    <t>345351005</t>
  </si>
  <si>
    <t>Zřízení bednění plnostěnných zídek atikových, parapetních, zábradelních</t>
  </si>
  <si>
    <t>-948567884</t>
  </si>
  <si>
    <t>Bednění atikových, poprsních, schodišťových, zábradelních zídek plnostěnných zřízení</t>
  </si>
  <si>
    <t>https://podminky.urs.cz/item/CS_URS_2021_01/345351005</t>
  </si>
  <si>
    <t>2*0,92*42</t>
  </si>
  <si>
    <t>2*2,02*7,4</t>
  </si>
  <si>
    <t>2*0,75*(82*2)</t>
  </si>
  <si>
    <t>2*0,75*(9*2)</t>
  </si>
  <si>
    <t>2*1,02*(10,2*2)</t>
  </si>
  <si>
    <t>2*0,89*(7,75*2)</t>
  </si>
  <si>
    <t>2*0,89*(6,6*2)</t>
  </si>
  <si>
    <t>68</t>
  </si>
  <si>
    <t>345351006</t>
  </si>
  <si>
    <t>Odstranění bednění plnostěnných zídek atikových, parapetních, zábradelních</t>
  </si>
  <si>
    <t>1834668427</t>
  </si>
  <si>
    <t>Bednění atikových, poprsních, schodišťových, zábradelních zídek plnostěnných odstranění</t>
  </si>
  <si>
    <t>https://podminky.urs.cz/item/CS_URS_2021_01/345351006</t>
  </si>
  <si>
    <t>Vodorovné konstrukce</t>
  </si>
  <si>
    <t>69</t>
  </si>
  <si>
    <t>411321414</t>
  </si>
  <si>
    <t>Stropy deskové ze ŽB tř. C 25/30</t>
  </si>
  <si>
    <t>-1751697983</t>
  </si>
  <si>
    <t>Stropy z betonu železového (bez výztuže) stropů deskových, plochých střech, desek balkonových, desek hřibových stropů včetně hlavic hřibových sloupů tř. C 25/30</t>
  </si>
  <si>
    <t>https://podminky.urs.cz/item/CS_URS_2021_01/411321414</t>
  </si>
  <si>
    <t>ŽB stropy - beton C25/30-XC1-Cl 0,4-Dmax 22-S3</t>
  </si>
  <si>
    <t xml:space="preserve">dle výkresu statiky </t>
  </si>
  <si>
    <t xml:space="preserve">strop nad 1.np </t>
  </si>
  <si>
    <t>(14,78*26,13*0,27)*2</t>
  </si>
  <si>
    <t>21,17*26,13*0,27</t>
  </si>
  <si>
    <t>hlavice H1</t>
  </si>
  <si>
    <t>2*1,8*0,2*2</t>
  </si>
  <si>
    <t>odpočet šachet a prostupů</t>
  </si>
  <si>
    <t>-3,78*4,8*0,27*2</t>
  </si>
  <si>
    <t>-2,35*4,6*0,27</t>
  </si>
  <si>
    <t>-28,1*0,27</t>
  </si>
  <si>
    <t xml:space="preserve">strop nad 2.np </t>
  </si>
  <si>
    <t>(2,5*7,26*0,22)*2</t>
  </si>
  <si>
    <t>6,6*2,82*0,22</t>
  </si>
  <si>
    <t>-3,83*4,8*0,27*2</t>
  </si>
  <si>
    <t xml:space="preserve">strop nad 3.np </t>
  </si>
  <si>
    <t xml:space="preserve">strop nad 4.np </t>
  </si>
  <si>
    <t>(2,5*7,26*0,15)*2</t>
  </si>
  <si>
    <t>stropní desky nad 5.np</t>
  </si>
  <si>
    <t>deska D5</t>
  </si>
  <si>
    <t>6,6*7,75*0,16</t>
  </si>
  <si>
    <t>-2,1*3,05*0,16</t>
  </si>
  <si>
    <t>-1*1,6*0,16</t>
  </si>
  <si>
    <t>deska D6 - zastropní výtahové šachty</t>
  </si>
  <si>
    <t>2,1*3,05*0,2</t>
  </si>
  <si>
    <t>deska D7 tl.100mm</t>
  </si>
  <si>
    <t>(1,75*3,82*0,1)*2</t>
  </si>
  <si>
    <t>70</t>
  </si>
  <si>
    <t>411351021</t>
  </si>
  <si>
    <t>Zřízení bednění stropů deskových tl do 50 cm bez podpěrné kce</t>
  </si>
  <si>
    <t>961768613</t>
  </si>
  <si>
    <t>Bednění stropních konstrukcí - bez podpěrné konstrukce desek tloušťky stropní desky přes 25 do 50 cm zřízení</t>
  </si>
  <si>
    <t>https://podminky.urs.cz/item/CS_URS_2021_01/411351021</t>
  </si>
  <si>
    <t>bednění ŽB stropů</t>
  </si>
  <si>
    <t>(14,78*26,13)*2</t>
  </si>
  <si>
    <t>21,17*26,13</t>
  </si>
  <si>
    <t>bednění šachet a prostupů a čel desek</t>
  </si>
  <si>
    <t>(3,78+4,8)*2*0,3</t>
  </si>
  <si>
    <t>(2,35+4,6)*2*0,3</t>
  </si>
  <si>
    <t>22,3*0,3</t>
  </si>
  <si>
    <t>81,82*0,3*2</t>
  </si>
  <si>
    <t>95,32*0,3</t>
  </si>
  <si>
    <t>(2,5*7,26)*2</t>
  </si>
  <si>
    <t>6,6*2,82</t>
  </si>
  <si>
    <t>(3,83+4,8)*2*0,3</t>
  </si>
  <si>
    <t>47,24*0,3</t>
  </si>
  <si>
    <t>6,6*7,75</t>
  </si>
  <si>
    <t>(28,7+8,8)*0,2</t>
  </si>
  <si>
    <t>deska D6</t>
  </si>
  <si>
    <t>2,1*3,05</t>
  </si>
  <si>
    <t>10,3*0,25</t>
  </si>
  <si>
    <t>drobné prostupy pro instalace</t>
  </si>
  <si>
    <t>0,5*2*4</t>
  </si>
  <si>
    <t>(1,75*3,82)*2</t>
  </si>
  <si>
    <t>71</t>
  </si>
  <si>
    <t>411351022</t>
  </si>
  <si>
    <t>Odstranění bednění stropů deskových tl do 50 cm bez podpěrné kce</t>
  </si>
  <si>
    <t>1186407411</t>
  </si>
  <si>
    <t>Bednění stropních konstrukcí - bez podpěrné konstrukce desek tloušťky stropní desky přes 25 do 50 cm odstranění</t>
  </si>
  <si>
    <t>https://podminky.urs.cz/item/CS_URS_2021_01/411351022</t>
  </si>
  <si>
    <t>72</t>
  </si>
  <si>
    <t>411354315</t>
  </si>
  <si>
    <t>Zřízení podpěrné konstrukce stropů výšky do 4 m tl do 35 cm</t>
  </si>
  <si>
    <t>-857078856</t>
  </si>
  <si>
    <t>Podpěrná konstrukce stropů - desek, kleneb a skořepin výška podepření do 4 m tloušťka stropu přes 25 do 35 cm zřízení</t>
  </si>
  <si>
    <t>https://podminky.urs.cz/item/CS_URS_2021_01/411354315</t>
  </si>
  <si>
    <t>73</t>
  </si>
  <si>
    <t>411354316</t>
  </si>
  <si>
    <t>Odstranění podpěrné konstrukce stropů výšky do 4 m tl do 35 cm</t>
  </si>
  <si>
    <t>-445131066</t>
  </si>
  <si>
    <t>Podpěrná konstrukce stropů - desek, kleneb a skořepin výška podepření do 4 m tloušťka stropu přes 25 do 35 cm odstranění</t>
  </si>
  <si>
    <t>https://podminky.urs.cz/item/CS_URS_2021_01/411354316</t>
  </si>
  <si>
    <t>74</t>
  </si>
  <si>
    <t>411354411</t>
  </si>
  <si>
    <t>Zřízení podpěrné konstrukce hlavic výšky do 4 m tl hlavic do 25 cm</t>
  </si>
  <si>
    <t>434716507</t>
  </si>
  <si>
    <t>Podpěrná konstrukce hlavic výška podepření do 4 m tloušťka hlavice po spodní líc stropní desky přes 5 do 25 cm zřízení</t>
  </si>
  <si>
    <t>https://podminky.urs.cz/item/CS_URS_2021_01/411354411</t>
  </si>
  <si>
    <t>2*1,8*2</t>
  </si>
  <si>
    <t>75</t>
  </si>
  <si>
    <t>411354412</t>
  </si>
  <si>
    <t>Odstranění podpěrné konstrukce hlavic výšky do 4 m tl hlavic do 25 cm</t>
  </si>
  <si>
    <t>-878052150</t>
  </si>
  <si>
    <t>Podpěrná konstrukce hlavic výška podepření do 4 m tloušťka hlavice po spodní líc stropní desky přes 5 do 25 cm odstranění</t>
  </si>
  <si>
    <t>https://podminky.urs.cz/item/CS_URS_2021_01/411354412</t>
  </si>
  <si>
    <t>76</t>
  </si>
  <si>
    <t>413321414</t>
  </si>
  <si>
    <t>Nosníky ze ŽB tř. C 25/30</t>
  </si>
  <si>
    <t>-1215982370</t>
  </si>
  <si>
    <t>Nosníky z betonu železového (bez výztuže) včetně stěnových i jeřábových drah, volných trámů, průvlaků, rámových příčlí, ztužidel, konzol, vodorovných táhel apod., tyčových konstrukcí tř. C 25/30</t>
  </si>
  <si>
    <t>https://podminky.urs.cz/item/CS_URS_2021_01/413321414</t>
  </si>
  <si>
    <t>ztužidla 1.np</t>
  </si>
  <si>
    <t>0,3*0,5*(26,13*2)</t>
  </si>
  <si>
    <t>0,3*0,5*(7,6*4)</t>
  </si>
  <si>
    <t>0,3*0,5*6,6</t>
  </si>
  <si>
    <t>0,25*0,35*(2,45*2)</t>
  </si>
  <si>
    <t>0,2*0,77*6,6</t>
  </si>
  <si>
    <t>0,39*0,3*6,6</t>
  </si>
  <si>
    <t>0,3*0,77*6,6</t>
  </si>
  <si>
    <t>ztužidla 2.np</t>
  </si>
  <si>
    <t>0,25*0,77*(26,13*2)</t>
  </si>
  <si>
    <t>0,25*0,77*(7,5*4)</t>
  </si>
  <si>
    <t>ztužidla 3.np</t>
  </si>
  <si>
    <t>ztužidla 4.np</t>
  </si>
  <si>
    <t>0,25*1,07*(7,5*4)</t>
  </si>
  <si>
    <t>0,25*0,5*(3,05*2)</t>
  </si>
  <si>
    <t>překlad P1 - u výtahové šachty</t>
  </si>
  <si>
    <t>0,15*0,25*2,1*5</t>
  </si>
  <si>
    <t>trámy u pergoly PG1 - P1,P2,P3</t>
  </si>
  <si>
    <t>0,25*0,4*7,15*2</t>
  </si>
  <si>
    <t>0,25*0,4*4,85*2*2</t>
  </si>
  <si>
    <t>0,25*0,4*15,8*2</t>
  </si>
  <si>
    <t>77</t>
  </si>
  <si>
    <t>413351121</t>
  </si>
  <si>
    <t>Zřízení bednění nosníků a průvlaků bez podpěrné kce výšky přes 100 cm</t>
  </si>
  <si>
    <t>-1155932915</t>
  </si>
  <si>
    <t>Bednění nosníků a průvlaků - bez podpěrné konstrukce výška nosníku po spodní líc stropní desky přes 100 cm zřízení</t>
  </si>
  <si>
    <t>https://podminky.urs.cz/item/CS_URS_2021_01/413351121</t>
  </si>
  <si>
    <t>bednění ztužidel</t>
  </si>
  <si>
    <t>1,3*(26,13*2)</t>
  </si>
  <si>
    <t>1,3*(7,6*4)</t>
  </si>
  <si>
    <t>1,36,6</t>
  </si>
  <si>
    <t>0,95*(2,45*2)</t>
  </si>
  <si>
    <t>1,8*6,6</t>
  </si>
  <si>
    <t>1*6,6</t>
  </si>
  <si>
    <t>1,9*6,6</t>
  </si>
  <si>
    <t>1,85*(26,13*2)</t>
  </si>
  <si>
    <t>1,85*(7,5*4)</t>
  </si>
  <si>
    <t>1,25*(3,05*2)</t>
  </si>
  <si>
    <t>0,7*2,1*5</t>
  </si>
  <si>
    <t>1,1*7,15*2</t>
  </si>
  <si>
    <t>1,1*4,85*2*2</t>
  </si>
  <si>
    <t>1,1*15,8*2</t>
  </si>
  <si>
    <t>78</t>
  </si>
  <si>
    <t>413351122</t>
  </si>
  <si>
    <t>Odstranění bednění nosníků a průvlaků bez podpěrné kce výšky přes 100 cm</t>
  </si>
  <si>
    <t>-1025815640</t>
  </si>
  <si>
    <t>Bednění nosníků a průvlaků - bez podpěrné konstrukce výška nosníku po spodní líc stropní desky přes 100 cm odstranění</t>
  </si>
  <si>
    <t>https://podminky.urs.cz/item/CS_URS_2021_01/413351122</t>
  </si>
  <si>
    <t>79</t>
  </si>
  <si>
    <t>413352115</t>
  </si>
  <si>
    <t>Zřízení podpěrné konstrukce nosníků výšky podepření do 4 m pro nosník výšky přes 100 cm</t>
  </si>
  <si>
    <t>-605047742</t>
  </si>
  <si>
    <t>Podpěrná konstrukce nosníků a průvlaků výšky podepření do 4 m výšky nosníku (po spodní hranu stropní desky) přes 100 cm zřízení</t>
  </si>
  <si>
    <t>https://podminky.urs.cz/item/CS_URS_2021_01/413352115</t>
  </si>
  <si>
    <t>80</t>
  </si>
  <si>
    <t>413352116</t>
  </si>
  <si>
    <t>Odstranění podpěrné konstrukce nosníků výšky podepření do 4 m pro nosník výšky přes 100 cm</t>
  </si>
  <si>
    <t>-1392869048</t>
  </si>
  <si>
    <t>Podpěrná konstrukce nosníků a průvlaků výšky podepření do 4 m výšky nosníku (po spodní hranu stropní desky) přes 100 cm odstranění</t>
  </si>
  <si>
    <t>https://podminky.urs.cz/item/CS_URS_2021_01/413352116</t>
  </si>
  <si>
    <t>81</t>
  </si>
  <si>
    <t>411361821</t>
  </si>
  <si>
    <t>Výztuž stropů betonářskou ocelí 10 505</t>
  </si>
  <si>
    <t>-970691432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</si>
  <si>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</si>
  <si>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https://podminky.urs.cz/item/CS_URS_2021_01/411361821</t>
  </si>
  <si>
    <t>výztuž stropu nad 1.np, atiky v 1.np - AT1,2, ztužidel ZT1.1-6, vč. distanční výztuže, lemování</t>
  </si>
  <si>
    <t>horní a spodní výztuž</t>
  </si>
  <si>
    <t>43700*0,001</t>
  </si>
  <si>
    <t>výztuž stropu nad 2.np, ztužidel ZT2.1-2, vč. distanční výztuže, lemování</t>
  </si>
  <si>
    <t>27900*0,001</t>
  </si>
  <si>
    <t>výztuž stropu nad 3.np, ztužidel ZT3.1-2, vč. distanční výztuže, lemování</t>
  </si>
  <si>
    <t>výztuž stropu nad 4.np, atiky v 4.np - AT1,2, ztužidel ZT4.1-3, vč. distanční výztuže, lemování</t>
  </si>
  <si>
    <t>25800*0,001</t>
  </si>
  <si>
    <t>výztuž stropu nad 5.np, atiky v 5.np - AT1, vč. distanční výztuže, lemování</t>
  </si>
  <si>
    <t>970*0,001</t>
  </si>
  <si>
    <t>82</t>
  </si>
  <si>
    <t>413361821</t>
  </si>
  <si>
    <t>Výztuž nosníků, volných trámů nebo průvlaků volných trámů betonářskou ocelí 10 505</t>
  </si>
  <si>
    <t>-1427013844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</si>
  <si>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</si>
  <si>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https://podminky.urs.cz/item/CS_URS_2021_01/413361821</t>
  </si>
  <si>
    <t>výztuž trámů a sloupů pergoly - PG1 - vyztuž dle výkresu statiky D1.1.2-26</t>
  </si>
  <si>
    <t>1300*0,001</t>
  </si>
  <si>
    <t>Schodišťové konstrukce a rampy</t>
  </si>
  <si>
    <t>83</t>
  </si>
  <si>
    <t>430321616</t>
  </si>
  <si>
    <t>Schodišťová konstrukce a rampa ze ŽB tř. C 30/37</t>
  </si>
  <si>
    <t>1709784125</t>
  </si>
  <si>
    <t>Schodišťové konstrukce a rampy z betonu železového (bez výztuže) stupně, schodnice, ramena, podesty s nosníky tř. C 30/37</t>
  </si>
  <si>
    <t>https://podminky.urs.cz/item/CS_URS_2021_01/430321616</t>
  </si>
  <si>
    <t>ŽB schodiště - dle výkresu statiky D1.1.1.2-08 - ramena, podesty, mezipodesty, stupně</t>
  </si>
  <si>
    <t>R1-R12</t>
  </si>
  <si>
    <t>1,68*2</t>
  </si>
  <si>
    <t>1,51*2*2</t>
  </si>
  <si>
    <t>1,45*2*5</t>
  </si>
  <si>
    <t>1,48*2,07*4</t>
  </si>
  <si>
    <t>84</t>
  </si>
  <si>
    <t>431351121</t>
  </si>
  <si>
    <t>Zřízení bednění podest schodišť a ramp přímočarých v do 4 m</t>
  </si>
  <si>
    <t>1194366703</t>
  </si>
  <si>
    <t>Bednění podest, podstupňových desek a ramp včetně podpěrné konstrukce výšky do 4 m půdorysně přímočarých zřízení</t>
  </si>
  <si>
    <t>https://podminky.urs.cz/item/CS_URS_2021_01/431351121</t>
  </si>
  <si>
    <t>5,95*2*8</t>
  </si>
  <si>
    <t>6,3*2,07*4</t>
  </si>
  <si>
    <t>85</t>
  </si>
  <si>
    <t>431351122</t>
  </si>
  <si>
    <t>Odstranění bednění podest schodišť a ramp přímočarých v do 4 m</t>
  </si>
  <si>
    <t>1178733277</t>
  </si>
  <si>
    <t>Bednění podest, podstupňových desek a ramp včetně podpěrné konstrukce výšky do 4 m půdorysně přímočarých odstranění</t>
  </si>
  <si>
    <t>https://podminky.urs.cz/item/CS_URS_2021_01/431351122</t>
  </si>
  <si>
    <t>86</t>
  </si>
  <si>
    <t>434351141</t>
  </si>
  <si>
    <t>Zřízení bednění stupňů přímočarých schodišť</t>
  </si>
  <si>
    <t>838736844</t>
  </si>
  <si>
    <t>Bednění stupňů betonovaných na podstupňové desce nebo na terénu půdorysně přímočarých zřízení</t>
  </si>
  <si>
    <t>https://podminky.urs.cz/item/CS_URS_2021_01/434351141</t>
  </si>
  <si>
    <t>bednění schod.stupňů</t>
  </si>
  <si>
    <t>(0,3+0,151)*2,00*103</t>
  </si>
  <si>
    <t>87</t>
  </si>
  <si>
    <t>434351142</t>
  </si>
  <si>
    <t>Odstranění bednění stupňů přímočarých schodišť</t>
  </si>
  <si>
    <t>-960415969</t>
  </si>
  <si>
    <t>Bednění stupňů betonovaných na podstupňové desce nebo na terénu půdorysně přímočarých odstranění</t>
  </si>
  <si>
    <t>https://podminky.urs.cz/item/CS_URS_2021_01/434351142</t>
  </si>
  <si>
    <t>88</t>
  </si>
  <si>
    <t>430361821</t>
  </si>
  <si>
    <t>Výztuž schodišťové konstrukce a rampy betonářskou ocelí 10 505</t>
  </si>
  <si>
    <t>-1479142968</t>
  </si>
  <si>
    <t>Výztuž schodišťových konstrukcí a ramp stupňů, schodnic, ramen, podest s nosníky z betonářské oceli 10 505 (R) nebo BSt 500</t>
  </si>
  <si>
    <t>https://podminky.urs.cz/item/CS_URS_2021_01/430361821</t>
  </si>
  <si>
    <t>výztuž schodiště dle výkresu statiky č. D1.1.2.08</t>
  </si>
  <si>
    <t>3900*0,001</t>
  </si>
  <si>
    <t>Úpravy povrchů, podlahy a osazování výplní</t>
  </si>
  <si>
    <t>89</t>
  </si>
  <si>
    <t>631311135</t>
  </si>
  <si>
    <t>Mazanina tl do 240 mm z betonu prostého bez zvýšených nároků na prostředí tř. C 20/25</t>
  </si>
  <si>
    <t>-404543075</t>
  </si>
  <si>
    <t>Mazanina z betonu prostého bez zvýšených nároků na prostředí tl. přes 120 do 240 mm tř. C 20/25</t>
  </si>
  <si>
    <t>https://podminky.urs.cz/item/CS_URS_2021_01/631311135</t>
  </si>
  <si>
    <t>Pd02 - roznášecí, spádová mazanina, tl.130-250mm</t>
  </si>
  <si>
    <t>(7,63+21,50+880,82+23,02)*0,23</t>
  </si>
  <si>
    <t>Pd09 - podkladní beton tl.150mm</t>
  </si>
  <si>
    <t>39,92*0,15</t>
  </si>
  <si>
    <t>podkladní beton pod prefa květníky - průměrná tl.220mm</t>
  </si>
  <si>
    <t>10,46*0,22*3</t>
  </si>
  <si>
    <t>5,5*0,22</t>
  </si>
  <si>
    <t>7,2*0,22*2</t>
  </si>
  <si>
    <t>90</t>
  </si>
  <si>
    <t>631319013</t>
  </si>
  <si>
    <t>Příplatek k mazanině tl do 240 mm za přehlazení povrchu</t>
  </si>
  <si>
    <t>-839838970</t>
  </si>
  <si>
    <t>Příplatek k cenám mazanin za úpravu povrchu mazaniny přehlazením, mazanina tl. přes 120 do 240 mm</t>
  </si>
  <si>
    <t>https://podminky.urs.cz/item/CS_URS_2021_01/631319013</t>
  </si>
  <si>
    <t xml:space="preserve">strojní hlazení </t>
  </si>
  <si>
    <t>Pd02</t>
  </si>
  <si>
    <t>91</t>
  </si>
  <si>
    <t>631319111</t>
  </si>
  <si>
    <t>Příplatek k mazanině za provedení odtokového žlábku do 200x100 mm</t>
  </si>
  <si>
    <t>-711945101</t>
  </si>
  <si>
    <t>Příplatek k cenám mazanin za vytvoření odtokového žlábku v prádelnách, ve dně kanálu pro rozvody apod. š x v = do 200x100 mm</t>
  </si>
  <si>
    <t>https://podminky.urs.cz/item/CS_URS_2021_01/631319111</t>
  </si>
  <si>
    <t>0,7*4</t>
  </si>
  <si>
    <t>92</t>
  </si>
  <si>
    <t>631319175</t>
  </si>
  <si>
    <t>Příplatek k mazanině tl do 240 mm za stržení povrchu spodní vrstvy před vložením výztuže</t>
  </si>
  <si>
    <t>-1049844438</t>
  </si>
  <si>
    <t>Příplatek k cenám mazanin za stržení povrchu spodní vrstvy mazaniny latí před vložením výztuže nebo pletiva pro tl. obou vrstev mazaniny přes 120 do 240 mm</t>
  </si>
  <si>
    <t>https://podminky.urs.cz/item/CS_URS_2021_01/631319175</t>
  </si>
  <si>
    <t>93</t>
  </si>
  <si>
    <t>631319185</t>
  </si>
  <si>
    <t>Příplatek k mazanině tl do 240 mm za sklon do 35°</t>
  </si>
  <si>
    <t>-809192671</t>
  </si>
  <si>
    <t>Příplatek k cenám mazanin za sklon přes 15° do 35° od vodorovné roviny mazanina tl. přes 120 do 240 mm</t>
  </si>
  <si>
    <t>https://podminky.urs.cz/item/CS_URS_2021_01/631319185</t>
  </si>
  <si>
    <t>spádování roznášecí mazaniny - garáže</t>
  </si>
  <si>
    <t>94</t>
  </si>
  <si>
    <t>631319202</t>
  </si>
  <si>
    <t>Příplatek k mazaninám za přidání ocelových vláken (drátkobeton) pro objemové vyztužení 20 kg/m3</t>
  </si>
  <si>
    <t>-1652635620</t>
  </si>
  <si>
    <t>Příplatek k cenám betonových mazanin za vyztužení ocelovými vlákny (drátkobeton) objemové vyztužení 20 kg/m3</t>
  </si>
  <si>
    <t>https://podminky.urs.cz/item/CS_URS_2021_01/631319202</t>
  </si>
  <si>
    <t>95</t>
  </si>
  <si>
    <t>631362021</t>
  </si>
  <si>
    <t>Výztuž mazanin svařovanými sítěmi Kari</t>
  </si>
  <si>
    <t>259050266</t>
  </si>
  <si>
    <t>Výztuž mazanin ze svařovaných sítí z drátů typu KARI</t>
  </si>
  <si>
    <t>https://podminky.urs.cz/item/CS_URS_2021_01/631362021</t>
  </si>
  <si>
    <t>výztuž podkladního betonu Pd09 - tl.150mm - 2x kari sít 150/150/8mm</t>
  </si>
  <si>
    <t>39,92*5,4*2*0,001*1,2</t>
  </si>
  <si>
    <t>96</t>
  </si>
  <si>
    <t>632451233</t>
  </si>
  <si>
    <t>Potěr cementový samonivelační litý C25 tl do 45 mm</t>
  </si>
  <si>
    <t>-735317485</t>
  </si>
  <si>
    <t>Potěr cementový samonivelační litý tř. C 25, tl. přes 40 do 45 mm</t>
  </si>
  <si>
    <t>https://podminky.urs.cz/item/CS_URS_2021_01/632451233</t>
  </si>
  <si>
    <t>Pd01</t>
  </si>
  <si>
    <t>50,94+8,43+61,98+62,15</t>
  </si>
  <si>
    <t>Pd 03</t>
  </si>
  <si>
    <t>54,74+7,76+4,43+1,48+1,49+5,01+1,49+4,68+3,95+2,81+5,11+4,43+1,49+1,49+4,96+1,49+3,41+1,49+3,91+2,6</t>
  </si>
  <si>
    <t>Pd05 - 3.np</t>
  </si>
  <si>
    <t>40,99+54,74+7,76+4,43+1,49+1,49+5,01+1,49+4,68+3,95+8,74+4,43+1,49+1,49+4,96+1,49+3,41+1,49+3,91+2,6+54,73+7,76</t>
  </si>
  <si>
    <t>Pd05 - 4.np</t>
  </si>
  <si>
    <t>40,74+54,74+7,76+4,43+1,49+1,49+5,01+1,49+4,68+3,95+2,81+4,43+1,49+1,49+4,96+1,49+3,41+1,49+3,41+1,49+3,91+2,6+54,73+7,76</t>
  </si>
  <si>
    <t>Pd06 - 3.np</t>
  </si>
  <si>
    <t>(44,39+31,22+30,18+30,37+29,68+44,28+31,22+30,18+30,37+29,68)</t>
  </si>
  <si>
    <t xml:space="preserve">Pd06 - 4.np </t>
  </si>
  <si>
    <t>(46,12+30,2+30,35+30,37+29,49+46,03+30,2+30,35+30,37+29,26)</t>
  </si>
  <si>
    <t>Pd07</t>
  </si>
  <si>
    <t>5,23+1,65+1,57+4,44+1,96+3,8+1,73+1,73+4,2+1,76+1,76+7,9+7,9+12,56+7,21+15,2+9,57+3,33+1,49+1,57+9,57+3,33+1,49+1,57+1,58</t>
  </si>
  <si>
    <t>Pd09</t>
  </si>
  <si>
    <t>39,92</t>
  </si>
  <si>
    <t>97</t>
  </si>
  <si>
    <t>632451234</t>
  </si>
  <si>
    <t>Potěr cementový samonivelační litý C25 tl do 50 mm</t>
  </si>
  <si>
    <t>400644977</t>
  </si>
  <si>
    <t>Potěr cementový samonivelační litý tř. C 25, tl. přes 45 do 50 mm</t>
  </si>
  <si>
    <t>https://podminky.urs.cz/item/CS_URS_2021_01/632451234</t>
  </si>
  <si>
    <t>2.np - Pd04</t>
  </si>
  <si>
    <t>(45,92+30,01+30,35+30,37+29,26+263,93+33,37+37,34)</t>
  </si>
  <si>
    <t>2.np - Pd10</t>
  </si>
  <si>
    <t>30+30,91+41,79</t>
  </si>
  <si>
    <t>3.np - Pd11</t>
  </si>
  <si>
    <t>30,63+31,21+35,09+30,57+31,21+41,50</t>
  </si>
  <si>
    <t>4.np - Pd11</t>
  </si>
  <si>
    <t>30,44+30,71+41,98+30,38+30,71+41,98</t>
  </si>
  <si>
    <t>98</t>
  </si>
  <si>
    <t>632451292</t>
  </si>
  <si>
    <t>Příplatek k cementovému samonivelačnímu litému potěru C25 ZKD 5 mm tloušťky přes 50 mm</t>
  </si>
  <si>
    <t>2109637640</t>
  </si>
  <si>
    <t>Potěr cementový samonivelační litý Příplatek k cenám za každých dalších i započatých 5 mm tloušťky přes 50 mm tř. C 25</t>
  </si>
  <si>
    <t>https://podminky.urs.cz/item/CS_URS_2021_01/632451292</t>
  </si>
  <si>
    <t>Pd04 - 2.np - 55mm</t>
  </si>
  <si>
    <t>2.np - Pd10 - 55mm</t>
  </si>
  <si>
    <t>3.np - Pd11 - 55mm</t>
  </si>
  <si>
    <t>4.np - Pd11 - 55mm</t>
  </si>
  <si>
    <t>99</t>
  </si>
  <si>
    <t>633811111</t>
  </si>
  <si>
    <t>Broušení nerovností betonových podlah do 2 mm - stržení šlemu</t>
  </si>
  <si>
    <t>-101805457</t>
  </si>
  <si>
    <t>Broušení betonových podlah nerovností do 2 mm (stržení šlemu)</t>
  </si>
  <si>
    <t>https://podminky.urs.cz/item/CS_URS_2021_01/633811111</t>
  </si>
  <si>
    <t>přebroušení potěrů/mazanin před pokládkou nášlapných vrstev</t>
  </si>
  <si>
    <t>Pd04 - 2.np</t>
  </si>
  <si>
    <t>100</t>
  </si>
  <si>
    <t>632481213</t>
  </si>
  <si>
    <t>Separační vrstva z PE fólie</t>
  </si>
  <si>
    <t>-986397915</t>
  </si>
  <si>
    <t>Separační vrstva k oddělení podlahových vrstev z polyetylénové fólie</t>
  </si>
  <si>
    <t>https://podminky.urs.cz/item/CS_URS_2021_01/632481213</t>
  </si>
  <si>
    <t>101</t>
  </si>
  <si>
    <t>634112113</t>
  </si>
  <si>
    <t>Obvodová dilatace podlahovým páskem z pěnového PE mezi stěnou a mazaninou nebo potěrem v 80 mm</t>
  </si>
  <si>
    <t>-1175864487</t>
  </si>
  <si>
    <t>Obvodová dilatace mezi stěnou a mazaninou nebo potěrem podlahovým páskem z pěnového PE tl. do 10 mm, výšky 80 mm</t>
  </si>
  <si>
    <t>https://podminky.urs.cz/item/CS_URS_2021_01/634112113</t>
  </si>
  <si>
    <t>36,65+12,78+5,2+5,2+5,2+5,2+7,3+8,7+35,8+18,6+14,56+12,1+16,1+12,78+36,65+12,15+8,2+7,8</t>
  </si>
  <si>
    <t>22,77+23,2+27,6+22,3+22,3+21,5+23,615+58,29+96,15+24,85+28,71+21,3</t>
  </si>
  <si>
    <t>18,5+23,2+27,6+22,3+22,3+21,5+23,615+58,29+96,15+24,85+28,71+21,3</t>
  </si>
  <si>
    <t>18,5+22,2+27,6+22,3+22,3+21,5+23,615+58,29+96,15+24,85+28,71+18,5</t>
  </si>
  <si>
    <t>102</t>
  </si>
  <si>
    <t>634112117</t>
  </si>
  <si>
    <t>Obvodová dilatace podlahovým páskem z pěnového PE mezi stěnou a mazaninou nebo potěrem v 200 mm</t>
  </si>
  <si>
    <t>-1504617654</t>
  </si>
  <si>
    <t>Obvodová dilatace mezi stěnou a mazaninou nebo potěrem podlahovým páskem z pěnového PE tl. do 10 mm, výšky 200 mm</t>
  </si>
  <si>
    <t>https://podminky.urs.cz/item/CS_URS_2021_01/634112117</t>
  </si>
  <si>
    <t>v 1.np - styk stěny/podlahy</t>
  </si>
  <si>
    <t>177,9+23,4+18,6+12,15</t>
  </si>
  <si>
    <t>103</t>
  </si>
  <si>
    <t>634911123</t>
  </si>
  <si>
    <t>Řezání dilatačních spár š 10 mm hl do 50 mm v čerstvé betonové mazanině</t>
  </si>
  <si>
    <t>-55353950</t>
  </si>
  <si>
    <t>Řezání dilatačních nebo smršťovacích spár v čerstvé betonové mazanině nebo potěru šířky přes 5 do 10 mm, hloubky přes 20 do 50 mm</t>
  </si>
  <si>
    <t>https://podminky.urs.cz/item/CS_URS_2021_01/634911123</t>
  </si>
  <si>
    <t>v garážích</t>
  </si>
  <si>
    <t>8*20,4</t>
  </si>
  <si>
    <t>50,5*2</t>
  </si>
  <si>
    <t>17,45*2</t>
  </si>
  <si>
    <t>104</t>
  </si>
  <si>
    <t>634113113</t>
  </si>
  <si>
    <t>Výplň dilatačních spár mazanin plastovým profilem v 40 mm</t>
  </si>
  <si>
    <t>-817708489</t>
  </si>
  <si>
    <t>Výplň dilatačních spár mazanin plastovým profilem výšky 40 mm</t>
  </si>
  <si>
    <t>https://podminky.urs.cz/item/CS_URS_2021_01/634113113</t>
  </si>
  <si>
    <t>105</t>
  </si>
  <si>
    <t>631342212</t>
  </si>
  <si>
    <t>Cementová litá pěna tl do 80 mm objemové hmotnosti 600 kg/m3</t>
  </si>
  <si>
    <t>-1534335996</t>
  </si>
  <si>
    <t>Cementová litá pěna – pěnobeton tl. přes 50 do 80 mm, objemové hmotnosti 600 kg/m3</t>
  </si>
  <si>
    <t>https://podminky.urs.cz/item/CS_URS_2021_01/631342212</t>
  </si>
  <si>
    <t>Pd01 - 1.np</t>
  </si>
  <si>
    <t>(50,94+8,43+61,98+62,15)*0,05</t>
  </si>
  <si>
    <t>Pd 03 -2.np</t>
  </si>
  <si>
    <t>(54,74+7,76+4,43+1,48+1,49+5,01+1,49+4,68+3,95+2,81+5,11+4,43+1,49+1,49+4,96+1,49+3,41+1,49+3,91+2,6)*0,04</t>
  </si>
  <si>
    <t>(45,92+30,01+30,35+30,37+29,26+263,93+33,37+37,34)*0,04</t>
  </si>
  <si>
    <t>(40,99+54,74+7,76+4,43+1,49+1,49+5,01+1,49+4,68+3,95+8,74+4,43+1,49+1,49+4,96+1,49+3,41+1,49+3,91+2,6+54,73+7,76)*0,04</t>
  </si>
  <si>
    <t>(40,74+54,74+7,76+4,43+1,49+1,49+5,01+1,49+4,68+3,95+2,81+4,43+1,49+1,49+4,96+1,49+3,41+1,49+3,41+1,49+3,91+2,6+54,73+7,76)*0,04</t>
  </si>
  <si>
    <t>(44,39+31,22+30,18+30,37+29,68+44,28+31,22+30,18+30,37+29,68)*0,04</t>
  </si>
  <si>
    <t>(46,12+30,2+30,35+30,37+29,49+46,03+30,2+30,35+30,37+29,26)*0,04</t>
  </si>
  <si>
    <t>(5,23+1,65+1,57+4,44+1,96+3,8+1,73+1,73+4,2+1,76+1,76+7,9+7,9+12,56+7,21+15,2+9,57+3,33+1,49+1,57+9,57+3,33+1,49+1,57+1,58)*0,05</t>
  </si>
  <si>
    <t>39,92*0,04</t>
  </si>
  <si>
    <t>(30+30,91+41,79)*0,04</t>
  </si>
  <si>
    <t>(30,63+31,21+35,09+30,57+31,21+41,50)*0,04</t>
  </si>
  <si>
    <t>(30,44+30,71+41,98+30,38+30,71+41,98)*0,04</t>
  </si>
  <si>
    <t>106</t>
  </si>
  <si>
    <t>631342223</t>
  </si>
  <si>
    <t>Cementová litá pěna tl do 120 mm objemové hmotnosti 900 kg/m3</t>
  </si>
  <si>
    <t>-411784173</t>
  </si>
  <si>
    <t>Cementová litá pěna – pěnobeton tl. přes 80 do 120 mm, objemové hmotnosti 900 kg/m3</t>
  </si>
  <si>
    <t>https://podminky.urs.cz/item/CS_URS_2021_01/631342223</t>
  </si>
  <si>
    <t>Sp02 - tl. 40-180mm - spádová vrstva</t>
  </si>
  <si>
    <t>(297,86*1,03)*0,11</t>
  </si>
  <si>
    <t>107</t>
  </si>
  <si>
    <t>935932111</t>
  </si>
  <si>
    <t>Osazení odvodňovacího plastového žlabu s krycím roštem šířky do 200 mm</t>
  </si>
  <si>
    <t>835627444</t>
  </si>
  <si>
    <t>Osazení odvodňovacího žlabu plastového s krycím roštem šířky do 200 mm</t>
  </si>
  <si>
    <t>https://podminky.urs.cz/item/CS_URS_2021_01/935932111</t>
  </si>
  <si>
    <t>osazení odpařovacího žlabu, kompozitní odpařovací žlab s min. výškou 50mm určený pro pojezdové plochy, vč. podbetonávky</t>
  </si>
  <si>
    <t>Os/16</t>
  </si>
  <si>
    <t>108</t>
  </si>
  <si>
    <t>56241027</t>
  </si>
  <si>
    <t>žlab PE vyztužený skelnými vlákny zátěž A15-D 400kN světlá š 200mm</t>
  </si>
  <si>
    <t>-1077418729</t>
  </si>
  <si>
    <t>https://podminky.urs.cz/item/CS_URS_2021_01/56241027</t>
  </si>
  <si>
    <t>odpařovací žlab, bezodtokový, kompozit</t>
  </si>
  <si>
    <t>Kompozitní odpařovací žlab s min. výškou 50mm určený pro pojezdové plochy</t>
  </si>
  <si>
    <t>109</t>
  </si>
  <si>
    <t>642942111</t>
  </si>
  <si>
    <t>Osazování zárubní nebo rámů dveřních kovových do 2,5 m2 na MC</t>
  </si>
  <si>
    <t>-591015944</t>
  </si>
  <si>
    <t>Osazování zárubní nebo rámů kovových dveřních lisovaných nebo z úhelníků bez dveřních křídel na cementovou maltu, plochy otvoru do 2,5 m2</t>
  </si>
  <si>
    <t>https://podminky.urs.cz/item/CS_URS_2021_01/642942111</t>
  </si>
  <si>
    <t>D/01</t>
  </si>
  <si>
    <t>D/03</t>
  </si>
  <si>
    <t>D/04</t>
  </si>
  <si>
    <t>D/08</t>
  </si>
  <si>
    <t>1+1</t>
  </si>
  <si>
    <t>D/09</t>
  </si>
  <si>
    <t>D/10</t>
  </si>
  <si>
    <t>11+9</t>
  </si>
  <si>
    <t>D/11</t>
  </si>
  <si>
    <t>D/17</t>
  </si>
  <si>
    <t>D/18</t>
  </si>
  <si>
    <t>6+9</t>
  </si>
  <si>
    <t>D/19</t>
  </si>
  <si>
    <t>3+3</t>
  </si>
  <si>
    <t>D/22</t>
  </si>
  <si>
    <t>110</t>
  </si>
  <si>
    <t>5533150_R</t>
  </si>
  <si>
    <t>zárubeň jednokřídlá ocelová pro dodatečnou montáž tl stěny 250mm rozměru otvoru 1000/3030mm</t>
  </si>
  <si>
    <t>338479888</t>
  </si>
  <si>
    <t xml:space="preserve">součást prvku D/01 - pro ŽB stěny tl.250mm </t>
  </si>
  <si>
    <t>111</t>
  </si>
  <si>
    <t>5533160_R</t>
  </si>
  <si>
    <t>-1448659448</t>
  </si>
  <si>
    <t>zárubeň jednokřídlá ocelová pro dodatečnou montáž tl stěny 250mm rozměru otvoru 1000/2230mm</t>
  </si>
  <si>
    <t xml:space="preserve">součást prvku D/03 - pro ŽB stěny tl.250mm </t>
  </si>
  <si>
    <t xml:space="preserve">součást prvku D/04 - pro ŽB stěny tl.250mm </t>
  </si>
  <si>
    <t>112</t>
  </si>
  <si>
    <t>5533161_R</t>
  </si>
  <si>
    <t>zárubeň jednokřídlá ocelová pro dodatečnou montáž tl stěny 150mm rozměru otvoru 900/2150mm</t>
  </si>
  <si>
    <t>70153364</t>
  </si>
  <si>
    <t>zárubeň jednokřídlá ocelová pro dodatečnou montáž tl stěny 150mm rozměru  otvoru 900/2150mm</t>
  </si>
  <si>
    <t xml:space="preserve">součást prvku D/08 - pro zděné stěny tl.150mm </t>
  </si>
  <si>
    <t xml:space="preserve">součást prvku D/17 - pro zděné stěny tl.150mm </t>
  </si>
  <si>
    <t xml:space="preserve">součást prvku D/18 - pro zděné stěny tl.150mm </t>
  </si>
  <si>
    <t xml:space="preserve">součást prvku D/22 - pro zděné stěny tl.150mm </t>
  </si>
  <si>
    <t>113</t>
  </si>
  <si>
    <t>5533164_R</t>
  </si>
  <si>
    <t>zárubeň jednokřídlá ocelová pro dodatečnou montáž tl stěny 100mm rozměru otvoru 900/2150mm</t>
  </si>
  <si>
    <t>-695507523</t>
  </si>
  <si>
    <t xml:space="preserve">součást prvku D/19 - pro zděné stěny tl.100mm </t>
  </si>
  <si>
    <t>114</t>
  </si>
  <si>
    <t>5533162_R</t>
  </si>
  <si>
    <t>zárubeň jednokřídlá ocelová pro dodatečnou montáž tl stěny 150mm rozměru otvoru 800/2150mm</t>
  </si>
  <si>
    <t>-2068339811</t>
  </si>
  <si>
    <t xml:space="preserve">součást prvku D/09 - pro zděné stěny tl.150mm </t>
  </si>
  <si>
    <t xml:space="preserve">součást prvku D/11 - pro zděné stěny tl.150mm </t>
  </si>
  <si>
    <t>115</t>
  </si>
  <si>
    <t>5533163_R</t>
  </si>
  <si>
    <t>zárubeň jednokřídlá ocelová pro dodatečnou montáž tl stěny 100mm rozměru otvoru 800/2150mm</t>
  </si>
  <si>
    <t>1264203295</t>
  </si>
  <si>
    <t xml:space="preserve">součást prvku D/10 - pro zděné stěny tl.100mm </t>
  </si>
  <si>
    <t>116</t>
  </si>
  <si>
    <t>642945111</t>
  </si>
  <si>
    <t>Osazování protipožárních nebo protiplynových zárubní dveří jednokřídlových do 2,5 m2</t>
  </si>
  <si>
    <t>1446439570</t>
  </si>
  <si>
    <t>Osazování ocelových zárubní protipožárních nebo protiplynových dveří do vynechaného otvoru, s obetonováním, dveří jednokřídlových do 2,5 m2</t>
  </si>
  <si>
    <t>D/02</t>
  </si>
  <si>
    <t>D/05</t>
  </si>
  <si>
    <t>D/06</t>
  </si>
  <si>
    <t>D/07</t>
  </si>
  <si>
    <t>D/12</t>
  </si>
  <si>
    <t>D/13</t>
  </si>
  <si>
    <t>D/14</t>
  </si>
  <si>
    <t>117</t>
  </si>
  <si>
    <t>5533151_R</t>
  </si>
  <si>
    <t>zárubeň jednokřídlá ocelová pro zdění s protipožární úpravou tl stěny 250mm rozměru otvoru 1000/ 2150mm</t>
  </si>
  <si>
    <t>-830781501</t>
  </si>
  <si>
    <t>D/02 - pro ŽB stěnu tl. 250mm</t>
  </si>
  <si>
    <t>118</t>
  </si>
  <si>
    <t>5533153_R</t>
  </si>
  <si>
    <t>zárubeň jednokřídlá ocelová pro zdění s protipožární úpravou tl stěny 150mm rozměru otvoru 900/ 2150mm</t>
  </si>
  <si>
    <t>-1737834357</t>
  </si>
  <si>
    <t>D/05 - pro zděnou stěnu tl. 150mm - EI-C30DP3</t>
  </si>
  <si>
    <t>D/06 - pro zděnou stěnu tl. 150mm - EI-C30DP3</t>
  </si>
  <si>
    <t>D/07 - pro zděnou stěnu tl. 150mm - EI-C30DP3</t>
  </si>
  <si>
    <t>119</t>
  </si>
  <si>
    <t>5533154_R</t>
  </si>
  <si>
    <t>zárubeň jednokřídlá ocelová pro zdění s protipožární úpravou tl stěny 150mm rozměru otvoru 700/ 1800mm</t>
  </si>
  <si>
    <t>-389536473</t>
  </si>
  <si>
    <t>D/12 - pro zděnou stěnu tl. 150mm - EI-C30DP1</t>
  </si>
  <si>
    <t>120</t>
  </si>
  <si>
    <t>5533155_R</t>
  </si>
  <si>
    <t>zárubeň jednokřídlá ocelová pro zdění s protipožární úpravou tl stěny 150mm rozměru 800/ 2150mm</t>
  </si>
  <si>
    <t>1516861408</t>
  </si>
  <si>
    <t>zárubeň jednokřídlá ocelová pro zdění s protipožární úpravou tl stěny 150mm rozměru otvoru 800/ 2150mm</t>
  </si>
  <si>
    <t>D/13 - pro zděnou stěnu tl. 150mm - EI-C30DP3</t>
  </si>
  <si>
    <t>121</t>
  </si>
  <si>
    <t>5533156_R</t>
  </si>
  <si>
    <t>zárubeň jednokřídlá ocelová pro zdění s protipožární úpravou tl stěny 150mm rozměru otvoru 1000/ 2150mm</t>
  </si>
  <si>
    <t>-1196736515</t>
  </si>
  <si>
    <t>D/14 - pro zděnou stěnu tl. 150mm - EI-C30DP3</t>
  </si>
  <si>
    <t>122</t>
  </si>
  <si>
    <t>642942611</t>
  </si>
  <si>
    <t>Osazování zárubní nebo rámů dveřních kovových do 2,5 m2 na montážní pěnu</t>
  </si>
  <si>
    <t>-244303074</t>
  </si>
  <si>
    <t>Osazování zárubní nebo rámů kovových dveřních lisovaných nebo z úhelníků bez dveřních křídel na montážní pěnu, plochy otvoru do 2,5 m2</t>
  </si>
  <si>
    <t>https://podminky.urs.cz/item/CS_URS_2021_01/642942611</t>
  </si>
  <si>
    <t>D/15 - montáž zárubně tl. 150 do SDK</t>
  </si>
  <si>
    <t>12+13</t>
  </si>
  <si>
    <t>D/16 - montáž zárubně tl. 150 do SDK</t>
  </si>
  <si>
    <t>8+7</t>
  </si>
  <si>
    <t>D/23 - montáž zárubně tl. 150 do SDK</t>
  </si>
  <si>
    <t>123</t>
  </si>
  <si>
    <t>5533171_R</t>
  </si>
  <si>
    <t>zárubeň jednokřídlá ocelová pro dodatečnou montáž tl stěny 150mm rozměru otvoru 1000/2150mm</t>
  </si>
  <si>
    <t>-1406825318</t>
  </si>
  <si>
    <t xml:space="preserve">součást prvku D/15 - pro SDK stěny tl.150mm </t>
  </si>
  <si>
    <t xml:space="preserve">součást prvku D/16 - pro SDK stěny tl.150mm </t>
  </si>
  <si>
    <t xml:space="preserve">součást prvku D/23- pro SDK stěny tl.150mm </t>
  </si>
  <si>
    <t>Úprava povrchů vnitřních</t>
  </si>
  <si>
    <t>124</t>
  </si>
  <si>
    <t>611131321</t>
  </si>
  <si>
    <t>Penetrační disperzní nátěr vnitřních stropů nanášený strojně</t>
  </si>
  <si>
    <t>1930021351</t>
  </si>
  <si>
    <t>Podkladní a spojovací vrstva vnitřních omítaných ploch penetrace akrylát-silikonová nanášená strojně stropů</t>
  </si>
  <si>
    <t>https://podminky.urs.cz/item/CS_URS_2021_01/611131321</t>
  </si>
  <si>
    <t>1.NP</t>
  </si>
  <si>
    <t>50,94+5,39+8,43+5,23+7,90+7,90+7,90+9,57</t>
  </si>
  <si>
    <t>23,02+5,11</t>
  </si>
  <si>
    <t>3.NP</t>
  </si>
  <si>
    <t>23,02+8,74</t>
  </si>
  <si>
    <t>4.NP</t>
  </si>
  <si>
    <t>23,02</t>
  </si>
  <si>
    <t>125</t>
  </si>
  <si>
    <t>611341321</t>
  </si>
  <si>
    <t>Sádrová nebo vápenosádrová omítka hladká jednovrstvá vnitřních stropů rovných nanášená strojně</t>
  </si>
  <si>
    <t>-699345005</t>
  </si>
  <si>
    <t>Omítka sádrová nebo vápenosádrová vnitřních ploch nanášená strojně jednovrstvá, tloušťky do 10 mm hladká vodorovných konstrukcí stropů rovných</t>
  </si>
  <si>
    <t>https://podminky.urs.cz/item/CS_URS_2021_01/611341321</t>
  </si>
  <si>
    <t>126</t>
  </si>
  <si>
    <t>611131325</t>
  </si>
  <si>
    <t>Penetrační disperzní nátěr vnitřních schodišťových konstrukcí nanášený strojně</t>
  </si>
  <si>
    <t>-1071997637</t>
  </si>
  <si>
    <t>Podkladní a spojovací vrstva vnitřních omítaných ploch penetrace akrylát-silikonová nanášená strojně schodišťových konstrukcí</t>
  </si>
  <si>
    <t>https://podminky.urs.cz/item/CS_URS_2021_01/611131325</t>
  </si>
  <si>
    <t>1.NP-4.NP</t>
  </si>
  <si>
    <t>(5,075*2+6,10+3,075*2+2,10*2)*15,185</t>
  </si>
  <si>
    <t>-(1,10*2,10*4+6,00*11,235)</t>
  </si>
  <si>
    <t>(3,553*3+3,62*3+3,00*3)*2,00</t>
  </si>
  <si>
    <t>127</t>
  </si>
  <si>
    <t>611341325</t>
  </si>
  <si>
    <t>Sádrová omítka hladká jednovrstvá vnitřních schodišťových konstrukcí nanášená strojně</t>
  </si>
  <si>
    <t>-246058922</t>
  </si>
  <si>
    <t>Omítka sádrová nebo vápenosádrová vnitřních ploch nanášená strojně jednovrstvá, tloušťky do 10 mm hladká schodišťových konstrukcí stropů, stěn, ramen nebo nosníků</t>
  </si>
  <si>
    <t>https://podminky.urs.cz/item/CS_URS_2021_01/611341325</t>
  </si>
  <si>
    <t>128</t>
  </si>
  <si>
    <t>612131321</t>
  </si>
  <si>
    <t>Penetrační disperzní nátěr vnitřních stěn nanášený strojně</t>
  </si>
  <si>
    <t>-1609148424</t>
  </si>
  <si>
    <t>Podkladní a spojovací vrstva vnitřních omítaných ploch penetrace akrylát-silikonová nanášená strojně stěn</t>
  </si>
  <si>
    <t>https://podminky.urs.cz/item/CS_URS_2021_01/612131321</t>
  </si>
  <si>
    <t>penetrace před sádrovými omítkami</t>
  </si>
  <si>
    <t>4375,798</t>
  </si>
  <si>
    <t>129</t>
  </si>
  <si>
    <t>612341321</t>
  </si>
  <si>
    <t>Sádrová nebo vápenosádrová omítka hladká jednovrstvá vnitřních stěn nanášená strojně</t>
  </si>
  <si>
    <t>1441705828</t>
  </si>
  <si>
    <t>Omítka sádrová nebo vápenosádrová vnitřních ploch nanášená strojně jednovrstvá, tloušťky do 10 mm hladká svislých konstrukcí stěn</t>
  </si>
  <si>
    <t>https://podminky.urs.cz/item/CS_URS_2021_01/612341321</t>
  </si>
  <si>
    <t>m 1.01</t>
  </si>
  <si>
    <t>(2,351+3,50+1,50+3,50+0,95*2+2,10+0,35+7,15+6,10)*3,03</t>
  </si>
  <si>
    <t>-(0,80*2,10*4+0,70*2,10*2+5,38*3,03+1,08*2,10)</t>
  </si>
  <si>
    <t>m 1.04</t>
  </si>
  <si>
    <t>(2,35+3,72+2,35)*3,03</t>
  </si>
  <si>
    <t>-(0,90*2,10*2)</t>
  </si>
  <si>
    <t>m 1.05</t>
  </si>
  <si>
    <t>(2,05+2,49)*2*3,03</t>
  </si>
  <si>
    <t>-(0,70*2,10)</t>
  </si>
  <si>
    <t>m 1.06</t>
  </si>
  <si>
    <t>(1,75+1,00)*2*2,4</t>
  </si>
  <si>
    <t>m 1.07</t>
  </si>
  <si>
    <t>m 1.08</t>
  </si>
  <si>
    <t>(2,35+2,05)*2*2,4</t>
  </si>
  <si>
    <t>-(0,80*2,10)</t>
  </si>
  <si>
    <t>m 1.09</t>
  </si>
  <si>
    <t>(2,05+1,15+1,00+0,35+1,05+0,90)*2,4</t>
  </si>
  <si>
    <t>m 1.10</t>
  </si>
  <si>
    <t>(2,00+2,05)*2*2,4</t>
  </si>
  <si>
    <t>m 1.11, 1.12</t>
  </si>
  <si>
    <t>(1,85+2,05)*2*2,4</t>
  </si>
  <si>
    <t>m 1.13</t>
  </si>
  <si>
    <t>(2,00+2,10)*2*2,4</t>
  </si>
  <si>
    <t>m 1.14, 1.15</t>
  </si>
  <si>
    <t>(2,10+1,85)*2*2,4</t>
  </si>
  <si>
    <t>m 1.16</t>
  </si>
  <si>
    <t>(2,00+2,00+2,00)*2,5</t>
  </si>
  <si>
    <t>-(0,90*2,10)</t>
  </si>
  <si>
    <t>m 1.17</t>
  </si>
  <si>
    <t>(2,00+3,95)*2*2,5</t>
  </si>
  <si>
    <t>m 1.18</t>
  </si>
  <si>
    <t>(4,40+2,00)*2*2,5</t>
  </si>
  <si>
    <t>-(1,00*2,10)</t>
  </si>
  <si>
    <t>m 1.19</t>
  </si>
  <si>
    <t>(4,40+1,65)*2*2,5</t>
  </si>
  <si>
    <t>m 1.20</t>
  </si>
  <si>
    <t>(4,40+3,44)*2*2,5</t>
  </si>
  <si>
    <t>m 1.21</t>
  </si>
  <si>
    <t>(4,63+13,42)*2*3,03</t>
  </si>
  <si>
    <t>-(5,11*3,03+6,303*3,03)</t>
  </si>
  <si>
    <t>m 1.22</t>
  </si>
  <si>
    <t>(3,90+2,49)*2*3,03</t>
  </si>
  <si>
    <t>m 1.23</t>
  </si>
  <si>
    <t>(1,85+1,80)*2*2,65</t>
  </si>
  <si>
    <t>m 1.24, 1.25</t>
  </si>
  <si>
    <t>(0,90+1,80)*2*2,65*2</t>
  </si>
  <si>
    <t>-(0,80*2,10)*2</t>
  </si>
  <si>
    <t>m 1.26</t>
  </si>
  <si>
    <t>(4,623+13,42)*2*3,03</t>
  </si>
  <si>
    <t>-(6,283*3,03+5,11*3,03)</t>
  </si>
  <si>
    <t>m 1.27</t>
  </si>
  <si>
    <t>(3,90+2,47)*2*3,03</t>
  </si>
  <si>
    <t>m 1.28</t>
  </si>
  <si>
    <t>(1,85+1,80)*2*2,6</t>
  </si>
  <si>
    <t>m 1.29, 1.30</t>
  </si>
  <si>
    <t>(0,90+1,80)*2*2,6*2</t>
  </si>
  <si>
    <t>m 1.33</t>
  </si>
  <si>
    <t>(2,35+4,85+2,35+3,5+3,5+1,1+1,1)*3,35</t>
  </si>
  <si>
    <t>m 1.35</t>
  </si>
  <si>
    <t>(1,75+0,90)*2*2,6</t>
  </si>
  <si>
    <t>m 2.01</t>
  </si>
  <si>
    <t>(21,175+2,455+0,585*2+21,175+2,455)*2,65</t>
  </si>
  <si>
    <t>-(6,10*11,238+6,79*3,03*2*2+2,00*3,03*2)</t>
  </si>
  <si>
    <t>m 2.04. 2.05</t>
  </si>
  <si>
    <t>(6,39+18,24+3,00+20,42+8,39+0,60*2)*3,03</t>
  </si>
  <si>
    <t>-(2,00*3,03+1,60*2,10+1,00*2,23*9+0,80*2,10*3)</t>
  </si>
  <si>
    <t>m 2.06</t>
  </si>
  <si>
    <t>(1,825+2,425)*2*2,65</t>
  </si>
  <si>
    <t>m.2.07, 2.08</t>
  </si>
  <si>
    <t>(1,825+1,90)*2*2,65</t>
  </si>
  <si>
    <t>-(0,80*2,102)</t>
  </si>
  <si>
    <t>m 2.09</t>
  </si>
  <si>
    <t>(2,065+2,525)*2*2,65</t>
  </si>
  <si>
    <t>-(0,80*2,10*2)</t>
  </si>
  <si>
    <t>m 2.10, m 2.11</t>
  </si>
  <si>
    <t>(4,185+1,80)*2*2,65</t>
  </si>
  <si>
    <t>-(3,575*0,60)</t>
  </si>
  <si>
    <t>m 2.12</t>
  </si>
  <si>
    <t>(1,80+2,375)*2*2,65</t>
  </si>
  <si>
    <t>m 2.13</t>
  </si>
  <si>
    <t>(5,69+5,24)*2*3,03</t>
  </si>
  <si>
    <t>m 2.14</t>
  </si>
  <si>
    <t>(5,24+8,44)*2*3,03</t>
  </si>
  <si>
    <t>-(0,56*3,03+1,815*3,03+1,80*3,03+1,60*2,23)</t>
  </si>
  <si>
    <t>m 2.15</t>
  </si>
  <si>
    <t>(4,925+5,99)*2*3,03</t>
  </si>
  <si>
    <t>-(2,70*3,03+1,00*2,23)</t>
  </si>
  <si>
    <t>m 2.16</t>
  </si>
  <si>
    <t>(4,95+5,99)*2*3,03</t>
  </si>
  <si>
    <t>-(3,60*3,03+0,10*2,23)</t>
  </si>
  <si>
    <t>m 2.17</t>
  </si>
  <si>
    <t>-(3,60*3,03+1,00*2,23)</t>
  </si>
  <si>
    <t>m 2.18</t>
  </si>
  <si>
    <t>(4,965+5,99)*2*3,03</t>
  </si>
  <si>
    <t>m 2.19</t>
  </si>
  <si>
    <t>(5,99+4,965)*2*3,03</t>
  </si>
  <si>
    <t>-(1,80*3,03+0,99*3,03+3,60*3,03)</t>
  </si>
  <si>
    <t>m.2.20</t>
  </si>
  <si>
    <t>(5,99+6,95+5,99+2,15+3,15)*2*3,03</t>
  </si>
  <si>
    <t>-(2,70*3,03+2,43*3,03+1,00*2,23)</t>
  </si>
  <si>
    <t>m.2.21</t>
  </si>
  <si>
    <t>(2,01+1,40)*2,65</t>
  </si>
  <si>
    <t>-(0,90*2,23)</t>
  </si>
  <si>
    <t>m 2.22</t>
  </si>
  <si>
    <t>(2,00+3,00)*2*3,55</t>
  </si>
  <si>
    <t>-(1,00*2,23)</t>
  </si>
  <si>
    <t xml:space="preserve">m 2.23 </t>
  </si>
  <si>
    <t>m 2.24, 2.25</t>
  </si>
  <si>
    <t>(1,825+1,80)*2*2,65</t>
  </si>
  <si>
    <t>m 2.26</t>
  </si>
  <si>
    <t>(2,195+1,80)*2*2,65</t>
  </si>
  <si>
    <t>m 2.27, 2.28, 2.29</t>
  </si>
  <si>
    <t>m 2.30</t>
  </si>
  <si>
    <t>(1,67+2,375)*2,65</t>
  </si>
  <si>
    <t>m 2.31</t>
  </si>
  <si>
    <t>(2,01+1,40)*2*2,65</t>
  </si>
  <si>
    <t>m 2.32</t>
  </si>
  <si>
    <t>(14,28+20,24+14,28+6,39+6,175+6,28+12,245)*3,03</t>
  </si>
  <si>
    <t>-(1,00*2,23*2+0,90*2,10+2,40*3,03+2,70*3,03+3,615*3,03+0,99*3,03)</t>
  </si>
  <si>
    <t>-(1,80*3,03+2,00*3,03+3,60*3,03+2,70*3,03+3,60*3,03+3,60*3,03+2,70*3,03)</t>
  </si>
  <si>
    <t>m 2.33</t>
  </si>
  <si>
    <t>(5,99+5,24)*2*3,03</t>
  </si>
  <si>
    <t>-(1,00*2,23+1,80*3,03+1,815*3,03+0,90*3,03+1,60*3,03)</t>
  </si>
  <si>
    <t>m 2.34</t>
  </si>
  <si>
    <t>(5,24+8,14+5,24+8,14+1,75*2)*3,03</t>
  </si>
  <si>
    <t>-(1,00*2,23+1,80*3,03+2,70*3,03)</t>
  </si>
  <si>
    <t>m 3.01</t>
  </si>
  <si>
    <t>(21,175+2,455+0,585*2+21,175+2,455)*3,485</t>
  </si>
  <si>
    <t>m 3.04. 3.05</t>
  </si>
  <si>
    <t>m 3.06</t>
  </si>
  <si>
    <t>m.3.07, 3.08</t>
  </si>
  <si>
    <t>m 3.09</t>
  </si>
  <si>
    <t>m 3.10, m 3.11</t>
  </si>
  <si>
    <t>m 3.12</t>
  </si>
  <si>
    <t>m 3.13</t>
  </si>
  <si>
    <t>m 3.14</t>
  </si>
  <si>
    <t>m 3.15</t>
  </si>
  <si>
    <t>m 3.16</t>
  </si>
  <si>
    <t>m 3.17</t>
  </si>
  <si>
    <t>m 3.18</t>
  </si>
  <si>
    <t>m 3.19</t>
  </si>
  <si>
    <t>m.3.20</t>
  </si>
  <si>
    <t>m.3.21</t>
  </si>
  <si>
    <t>(2,01+1,40)*3,53</t>
  </si>
  <si>
    <t>m 3.22</t>
  </si>
  <si>
    <t>(2,00+3,00)*2*3,65</t>
  </si>
  <si>
    <t xml:space="preserve">m 3.23 </t>
  </si>
  <si>
    <t>m 3.24, 3.25</t>
  </si>
  <si>
    <t>m 3.26</t>
  </si>
  <si>
    <t>m 3.27, 3.28, 3.29</t>
  </si>
  <si>
    <t>m 3.30</t>
  </si>
  <si>
    <t>(1,67+2,375)*3,03</t>
  </si>
  <si>
    <t>m 3.31, 3.32</t>
  </si>
  <si>
    <t>m 3.33</t>
  </si>
  <si>
    <t>m 3.34</t>
  </si>
  <si>
    <t>m 3.35</t>
  </si>
  <si>
    <t>m 3.36</t>
  </si>
  <si>
    <t>m 3.37</t>
  </si>
  <si>
    <t>m 3.38</t>
  </si>
  <si>
    <t>m 3.39</t>
  </si>
  <si>
    <t>m.3.40</t>
  </si>
  <si>
    <t>(5,99+6,90)*2*3,03</t>
  </si>
  <si>
    <t>-(2,70*3,03+1,50*3,03+1,00*2,23)</t>
  </si>
  <si>
    <t>"4.NP"  1547,739</t>
  </si>
  <si>
    <t>-odečet obkladů</t>
  </si>
  <si>
    <t>-646,27</t>
  </si>
  <si>
    <t>130</t>
  </si>
  <si>
    <t>612321311</t>
  </si>
  <si>
    <t>Vápenocementová omítka hrubá jednovrstvá zatřená vnitřních stěn nanášená strojně</t>
  </si>
  <si>
    <t>315048122</t>
  </si>
  <si>
    <t>Omítka vápenocementová vnitřních ploch nanášená strojně jednovrstvá, tloušťky do 10 mm hrubá zatřená svislých konstrukcí stěn</t>
  </si>
  <si>
    <t>https://podminky.urs.cz/item/CS_URS_2021_01/612321311</t>
  </si>
  <si>
    <t>- omítka pod obklad</t>
  </si>
  <si>
    <t>(1,75+1,00)*2*2,10</t>
  </si>
  <si>
    <t>(2,05+1,15+1,00+0,35+1,05+0,90)*2,10</t>
  </si>
  <si>
    <t>(2,00+2,05)*2*2,10</t>
  </si>
  <si>
    <t>(1,85+2,05)*2*2,10</t>
  </si>
  <si>
    <t>(2,00+2,10)*2*2,10</t>
  </si>
  <si>
    <t>(2,10+1,85)*2*2,10</t>
  </si>
  <si>
    <t>(0,90+1,80)*2*2,10*2</t>
  </si>
  <si>
    <t>3,75*0,8</t>
  </si>
  <si>
    <t>(1,825+2,425)*2*2,10</t>
  </si>
  <si>
    <t>(1,825+1,90)*2*2,10</t>
  </si>
  <si>
    <t>(2,065+2,525)*2*2,10</t>
  </si>
  <si>
    <t>(4,185+1,80)*2*2,10</t>
  </si>
  <si>
    <t>(1,80+2,375)*2*2,10</t>
  </si>
  <si>
    <t>(1,825+1,80)*2*2,10</t>
  </si>
  <si>
    <t>(2,195+1,80)*2*2,10</t>
  </si>
  <si>
    <t>(1,67+2,375)*2,10</t>
  </si>
  <si>
    <t>3,1*0,8</t>
  </si>
  <si>
    <t>(2,01+1,40)*2,10</t>
  </si>
  <si>
    <t>(2,00+3,00)*2*2,10</t>
  </si>
  <si>
    <t>m.č.4.05</t>
  </si>
  <si>
    <t>3,8*0,8</t>
  </si>
  <si>
    <t>m.č.4.06,07,08,09,10,11,12</t>
  </si>
  <si>
    <t>6,2*2,1</t>
  </si>
  <si>
    <t>5,5*2,1</t>
  </si>
  <si>
    <t>7,1*2,1</t>
  </si>
  <si>
    <t>3,8*2,1</t>
  </si>
  <si>
    <t>7,5*2,1</t>
  </si>
  <si>
    <t>m.č.4.22,23,24,25,26,27,28,29,30,32</t>
  </si>
  <si>
    <t>6,3*2,1</t>
  </si>
  <si>
    <t>7,9*2,1</t>
  </si>
  <si>
    <t>11,4*2,1</t>
  </si>
  <si>
    <t>7,4*2,1</t>
  </si>
  <si>
    <t>5,9*1,5</t>
  </si>
  <si>
    <t>131</t>
  </si>
  <si>
    <t>619991011</t>
  </si>
  <si>
    <t>Obalení konstrukcí a prvků fólií přilepenou lepící páskou</t>
  </si>
  <si>
    <t>-1297636221</t>
  </si>
  <si>
    <t>Zakrytí vnitřních ploch před znečištěním včetně pozdějšího odkrytí konstrukcí a prvků obalením fólií a přelepením páskou</t>
  </si>
  <si>
    <t>https://podminky.urs.cz/item/CS_URS_2021_01/619991011</t>
  </si>
  <si>
    <t>zakratí výplní otvorů - okna, dveře apod.</t>
  </si>
  <si>
    <t>928,89+114,32+413,49</t>
  </si>
  <si>
    <t>132</t>
  </si>
  <si>
    <t>621131321</t>
  </si>
  <si>
    <t>Penetrační nátěr vnějších podhledů nanášený strojně</t>
  </si>
  <si>
    <t>1847659621</t>
  </si>
  <si>
    <t>Podkladní a spojovací vrstva vnějších omítaných ploch penetrace nanášená strojně podhledů</t>
  </si>
  <si>
    <t>https://podminky.urs.cz/item/CS_URS_2021_01/621131321</t>
  </si>
  <si>
    <t>pentrační nátěr stropu v garážích, před lepením TI lamel</t>
  </si>
  <si>
    <t>884,5+23</t>
  </si>
  <si>
    <t>133</t>
  </si>
  <si>
    <t>621221131</t>
  </si>
  <si>
    <t>Montáž kontaktního zateplení vnějších podhledů lepením a mechanickým kotvením desek z minerální vlny s kolmou orientací tl do 160 mm</t>
  </si>
  <si>
    <t>-1541842652</t>
  </si>
  <si>
    <t>Montáž kontaktního zateplení lepením a mechanickým kotvením z desek z minerální vlny s kolmou orientací vláken na vnější podhledy, tloušťky desek přes 120 do 160 mm</t>
  </si>
  <si>
    <t>https://podminky.urs.cz/item/CS_URS_2021_01/621221131</t>
  </si>
  <si>
    <t>lepení tepelně izolačních lamel tl.150mm</t>
  </si>
  <si>
    <t>134</t>
  </si>
  <si>
    <t>6315150_R</t>
  </si>
  <si>
    <t>lamelová deska z kamenné vlny se zkosenými vnějšími hranami  tl.150mm</t>
  </si>
  <si>
    <t>1085319702</t>
  </si>
  <si>
    <t>Lamelová deska z kamenné vlny se zkosenými vnějšími hranami  tl.150mm</t>
  </si>
  <si>
    <t xml:space="preserve"> lamelová deska z kamenné vlny se zkosenými vnějšími hranami - podhled v garáži</t>
  </si>
  <si>
    <t>907,5*1,02 'Přepočtené koeficientem množství</t>
  </si>
  <si>
    <t>Úprava povrchů vnějších</t>
  </si>
  <si>
    <t>135</t>
  </si>
  <si>
    <t>622131321</t>
  </si>
  <si>
    <t>Penetrační nátěr vnějších stěn nanášený strojně</t>
  </si>
  <si>
    <t>-1381210412</t>
  </si>
  <si>
    <t>Podkladní a spojovací vrstva vnějších omítaných ploch penetrace nanášená strojně stěn</t>
  </si>
  <si>
    <t>https://podminky.urs.cz/item/CS_URS_2021_01/622131321</t>
  </si>
  <si>
    <t>penetrace stěn VZT šachet na střeše</t>
  </si>
  <si>
    <t>Op07</t>
  </si>
  <si>
    <t>(23,1*3,95)-12,2</t>
  </si>
  <si>
    <t>136</t>
  </si>
  <si>
    <t>622211031</t>
  </si>
  <si>
    <t>Montáž kontaktního zateplení vnějších stěn lepením a mechanickým kotvením polystyrénových desek tl do 160 mm</t>
  </si>
  <si>
    <t>-710906933</t>
  </si>
  <si>
    <t>Montáž kontaktního zateplení lepením a mechanickým kotvením z polystyrenových desek nebo z kombinovaných desek na vnější stěny, tloušťky desek přes 120 do 160 mm</t>
  </si>
  <si>
    <t>https://podminky.urs.cz/item/CS_URS_2021_01/622211031</t>
  </si>
  <si>
    <t>zateplení stěn VZT šachet na střeše - EPS Grey tl.160mm, vč. kotvení a stěrkovací vrstvy s perlinkou</t>
  </si>
  <si>
    <t>zateplení stěn výtahové šachty nad střešním pláštěm</t>
  </si>
  <si>
    <t>(2,1+2,1+3,05+3,05)*0,75</t>
  </si>
  <si>
    <t>zateplení vnitřní stěny v garážích - (přechod garáže/temperovaný prostor)</t>
  </si>
  <si>
    <t>74,9*3,28</t>
  </si>
  <si>
    <t>skladba Op06 - vnější stěny schodištového prostoru</t>
  </si>
  <si>
    <t>(1,18+1,18+5,8+5,8)*16,1</t>
  </si>
  <si>
    <t>30,5*1,8</t>
  </si>
  <si>
    <t>137</t>
  </si>
  <si>
    <t>28376079</t>
  </si>
  <si>
    <t>deska EPS grafitová fasádní λ=0,031 tl 160mm</t>
  </si>
  <si>
    <t>1628259823</t>
  </si>
  <si>
    <t>https://podminky.urs.cz/item/CS_URS_2021_01/28376079</t>
  </si>
  <si>
    <t>ztr 2% - EPS grafit tl.160mm</t>
  </si>
  <si>
    <t>zateplení stěn VZT šachet na střeše</t>
  </si>
  <si>
    <t>43,915*1,02 'Přepočtené koeficientem množství</t>
  </si>
  <si>
    <t>138</t>
  </si>
  <si>
    <t>63152266</t>
  </si>
  <si>
    <t>deska tepelně izolační minerální kontaktních fasád podélné vlákno λ=0,034 tl 160mm</t>
  </si>
  <si>
    <t>-2074433468</t>
  </si>
  <si>
    <t>https://podminky.urs.cz/item/CS_URS_2021_01/63152266</t>
  </si>
  <si>
    <t xml:space="preserve">ztr 2% </t>
  </si>
  <si>
    <t>mineral tl.160mm - (přechod garáže/temperovaný prostor)</t>
  </si>
  <si>
    <t>525,328*1,02 'Přepočtené koeficientem množství</t>
  </si>
  <si>
    <t>139</t>
  </si>
  <si>
    <t>622531021</t>
  </si>
  <si>
    <t>Tenkovrstvá silikonová zrnitá omítka tl. 2,0 mm včetně penetrace vnějších stěn</t>
  </si>
  <si>
    <t>2100914508</t>
  </si>
  <si>
    <t>Omítka tenkovrstvá silikonová vnějších ploch probarvená, včetně penetrace podkladu zrnitá, tloušťky 2,0 mm stěn</t>
  </si>
  <si>
    <t>https://podminky.urs.cz/item/CS_URS_2021_01/622531021</t>
  </si>
  <si>
    <t>Omítka tenkovrstvá silikonová vnějších ploch  probarvená, včetně penetrace podkladu</t>
  </si>
  <si>
    <t>omítka vnějších stěn VZT šachet na střeše</t>
  </si>
  <si>
    <t>omítka vnitřní stěny v garážích - (přechod garáže/temperovaný prostor)</t>
  </si>
  <si>
    <t>omítka stěn výtahové šachty nad střešním pláštěm</t>
  </si>
  <si>
    <t>Op05</t>
  </si>
  <si>
    <t>(6,8*1,05)*12</t>
  </si>
  <si>
    <t>140</t>
  </si>
  <si>
    <t>622211011</t>
  </si>
  <si>
    <t>Montáž kontaktního zateplení vnějších stěn lepením a mechanickým kotvením polystyrénových desek tl do 80 mm</t>
  </si>
  <si>
    <t>1609983050</t>
  </si>
  <si>
    <t>Montáž kontaktního zateplení lepením a mechanickým kotvením z polystyrenových desek nebo z kombinovaných desek na vnější stěny, tloušťky desek přes 40 do 80 mm</t>
  </si>
  <si>
    <t>https://podminky.urs.cz/item/CS_URS_2021_01/622211011</t>
  </si>
  <si>
    <t>zateplení sloupů a průvlaků pergoly na střeše</t>
  </si>
  <si>
    <t>1,95*3,2*8</t>
  </si>
  <si>
    <t>1,95*7*4</t>
  </si>
  <si>
    <t>1,95*4,85*4</t>
  </si>
  <si>
    <t>141</t>
  </si>
  <si>
    <t>28376075</t>
  </si>
  <si>
    <t>deska EPS grafitová fasádní λ=0,031 tl 80mm</t>
  </si>
  <si>
    <t>2040959277</t>
  </si>
  <si>
    <t>https://podminky.urs.cz/item/CS_URS_2021_01/28376075</t>
  </si>
  <si>
    <t>ztr 2% - EPS grafitové tl.80mm</t>
  </si>
  <si>
    <t>zateplení sloupů a průvlaků pergoly na terase</t>
  </si>
  <si>
    <t>142,35</t>
  </si>
  <si>
    <t>142,35*1,02 'Přepočtené koeficientem množství</t>
  </si>
  <si>
    <t>142</t>
  </si>
  <si>
    <t>623142001</t>
  </si>
  <si>
    <t>Potažení vnějších pilířů nebo sloupů sklovláknitým pletivem vtlačeným do tenkovrstvé hmoty</t>
  </si>
  <si>
    <t>2008941190</t>
  </si>
  <si>
    <t>Potažení vnějších ploch pletivem v ploše nebo pruzích, na plném podkladu sklovláknitým vtlačením do tmelu pilířů nebo sloupů</t>
  </si>
  <si>
    <t>https://podminky.urs.cz/item/CS_URS_2021_01/623142001</t>
  </si>
  <si>
    <t>přestěrkování a vložení pancéřové perlinky - pod kamenný obklad - sloupy a nosníky pergoly</t>
  </si>
  <si>
    <t>142,350</t>
  </si>
  <si>
    <t>143</t>
  </si>
  <si>
    <t>622142001</t>
  </si>
  <si>
    <t>Potažení vnějších stěn sklovláknitým pletivem vtlačeným do tenkovrstvé hmoty</t>
  </si>
  <si>
    <t>987002919</t>
  </si>
  <si>
    <t>Potažení vnějších ploch pletivem v ploše nebo pruzích, na plném podkladu sklovláknitým vtlačením do tmelu stěn</t>
  </si>
  <si>
    <t>https://podminky.urs.cz/item/CS_URS_2021_01/622142001</t>
  </si>
  <si>
    <t>144</t>
  </si>
  <si>
    <t>713131143</t>
  </si>
  <si>
    <t>Montáž izolace tepelné stěn a základů lepením celoplošně v kombinaci s mechanickým kotvením rohoží, pásů, dílců, desek</t>
  </si>
  <si>
    <t>47157709</t>
  </si>
  <si>
    <t>Montáž tepelné izolace stěn rohožemi, pásy, deskami, dílci, bloky (izolační materiál ve specifikaci) lepením celoplošně s mechanickým kotvením</t>
  </si>
  <si>
    <t>https://podminky.urs.cz/item/CS_URS_2021_01/713131143</t>
  </si>
  <si>
    <t>Op01 - montáž tepelně izol. desek z mineral tl.160mm</t>
  </si>
  <si>
    <t>710</t>
  </si>
  <si>
    <t>145</t>
  </si>
  <si>
    <t>63148164</t>
  </si>
  <si>
    <t>deska tepelně izolační minerální provětrávaných fasád λ=0,033-0,035 tl 160mm</t>
  </si>
  <si>
    <t>1583009966</t>
  </si>
  <si>
    <t>https://podminky.urs.cz/item/CS_URS_2021_01/63148164</t>
  </si>
  <si>
    <t>ztr 5%</t>
  </si>
  <si>
    <t>Op01 - mineralní desk tl.160mm, λD=0,030W/mK</t>
  </si>
  <si>
    <t>710*1,05 'Přepočtené koeficientem množství</t>
  </si>
  <si>
    <t>146</t>
  </si>
  <si>
    <t>622272061</t>
  </si>
  <si>
    <t>Montáž odvětrávané fasády stěn nýtováním na ocelový rošt tepelná izolace tl. 160 mm</t>
  </si>
  <si>
    <t>63294923</t>
  </si>
  <si>
    <t>Montáž zavěšené odvětrávané fasády na ocelové nosné konstrukci z fasádních desek na jednosměrné nosné konstrukci opláštění připevněné mechanickým viditelným spojem, (nýty) stěn s vložením tepelné izolace, tloušťky 160 mm</t>
  </si>
  <si>
    <t>https://podminky.urs.cz/item/CS_URS_2021_01/622272061</t>
  </si>
  <si>
    <t>montáž a dodávka ocel. roštu a minerlání izolace tl.160mm</t>
  </si>
  <si>
    <t>vč. provedení ukončení ostění a nadpraží</t>
  </si>
  <si>
    <t>Op04</t>
  </si>
  <si>
    <t>(11,5+5,2)*2</t>
  </si>
  <si>
    <t>10,2*6</t>
  </si>
  <si>
    <t>Op03</t>
  </si>
  <si>
    <t>(25,92+50,96+25,92)*0,3</t>
  </si>
  <si>
    <t>Op02</t>
  </si>
  <si>
    <t>západní pohled</t>
  </si>
  <si>
    <t>0,95*3,03*2</t>
  </si>
  <si>
    <t>(23,85+8,9+4,3+1,7+3,4+9,8+8,9+1,7+1,7+1,7+3,8+13,1)*2</t>
  </si>
  <si>
    <t>74,9</t>
  </si>
  <si>
    <t>východní pohled</t>
  </si>
  <si>
    <t>(23,2+1,1+3,4+1,9+3,5+1,4+1,1+3,4+1,9+3,5+1,4)*2</t>
  </si>
  <si>
    <t>severní pohled</t>
  </si>
  <si>
    <t>(41,95+2,1+1,7+4,3+3,4+3,4+2,6+2,1+4,7+4,3+3,4+3,45+1,7+2,1+2,55+6,1+3,4+3,4+10,9)</t>
  </si>
  <si>
    <t>jižní pohled</t>
  </si>
  <si>
    <t>vnitroblok</t>
  </si>
  <si>
    <t>(27,2+8,6+4,65+3,4+2,5+3,8+5,3+4,65+3,4+2,5+3,8+5,3+7+8,3)*2</t>
  </si>
  <si>
    <t>147</t>
  </si>
  <si>
    <t>59152108</t>
  </si>
  <si>
    <t>deska cementovláknitá fasádní plochá 1200x2500x15mm</t>
  </si>
  <si>
    <t>1737052324</t>
  </si>
  <si>
    <t>https://podminky.urs.cz/item/CS_URS_2021_01/59152108</t>
  </si>
  <si>
    <t>ztr 25%</t>
  </si>
  <si>
    <t>733,578</t>
  </si>
  <si>
    <t>819,258*1,25 'Přepočtené koeficientem množství</t>
  </si>
  <si>
    <t>148</t>
  </si>
  <si>
    <t>624320_R</t>
  </si>
  <si>
    <t>deska kompaktní laminátová jádro obtížně hořlavé tl 13mm</t>
  </si>
  <si>
    <t>-1573973623</t>
  </si>
  <si>
    <t>deska kompaktní laminátová jádro obtížně hořlavé tl 15mm</t>
  </si>
  <si>
    <t>Op04 - kompaktní obkladové desky tl.15mm</t>
  </si>
  <si>
    <t>94,6</t>
  </si>
  <si>
    <t>94,6*1,25 'Přepočtené koeficientem množství</t>
  </si>
  <si>
    <t>149</t>
  </si>
  <si>
    <t>765191023</t>
  </si>
  <si>
    <t>Montáž pojistné hydroizolační nebo parotěsné kladené ve sklonu přes 20° s lepenými spoji na bednění</t>
  </si>
  <si>
    <t>-1392154749</t>
  </si>
  <si>
    <t>Montáž pojistné hydroizolační nebo parotěsné fólie kladené ve sklonu přes 20° s lepenými přesahy na bednění nebo tepelnou izolaci</t>
  </si>
  <si>
    <t>https://podminky.urs.cz/item/CS_URS_2021_01/765191023</t>
  </si>
  <si>
    <t>montáž pojistné hydroizolace - difúzní fóle</t>
  </si>
  <si>
    <t>Op04 - 2x vrstva</t>
  </si>
  <si>
    <t>94,6*2</t>
  </si>
  <si>
    <t>Op01</t>
  </si>
  <si>
    <t>150</t>
  </si>
  <si>
    <t>28329035</t>
  </si>
  <si>
    <t>fólie kontaktní difuzně propustná pro doplňkovou hydroizolační vrstvu, třívrstvá mikroporézní PP 130-135g/m2 s integrovanou samolepící páskou</t>
  </si>
  <si>
    <t>-383218751</t>
  </si>
  <si>
    <t>https://podminky.urs.cz/item/CS_URS_2021_01/28329035</t>
  </si>
  <si>
    <t>ztr 10%</t>
  </si>
  <si>
    <t>Op05 - dodávka difúzní fóle</t>
  </si>
  <si>
    <t>1718,458*1,1 'Přepočtené koeficientem množství</t>
  </si>
  <si>
    <t>151</t>
  </si>
  <si>
    <t>155000_R</t>
  </si>
  <si>
    <t>Kompletní systém zelené fasády - (vegetační panely)</t>
  </si>
  <si>
    <t>310718016</t>
  </si>
  <si>
    <t>kompletní dodávka a montáž "zelené fasády" z hydrofilních minerálních panelů, vč. kovového nosného roštu, podkladní a drenážní desky</t>
  </si>
  <si>
    <t>vč. rostlinného materiálu, rozvodů závlah, řídící jednotky,dílenské dokumenntace, lemování a přidružených prací</t>
  </si>
  <si>
    <t>výměra dle PD - výkres pohledů</t>
  </si>
  <si>
    <t>Ostatní konstrukce a práce, bourání</t>
  </si>
  <si>
    <t>152</t>
  </si>
  <si>
    <t>9532000_R</t>
  </si>
  <si>
    <t>Osazení smykových prvků (protlačovacích)</t>
  </si>
  <si>
    <t>899577273</t>
  </si>
  <si>
    <t>https://podminky.urs.cz/item/CS_URS_2021_01/9532000_R</t>
  </si>
  <si>
    <t>SM1 - dle výkresu statiky č. D1.1.2.10</t>
  </si>
  <si>
    <t>10*20</t>
  </si>
  <si>
    <t>dle výkresu statiky č. D1.1.2.25 - Stropy smyková výztuž</t>
  </si>
  <si>
    <t>A</t>
  </si>
  <si>
    <t>32*12</t>
  </si>
  <si>
    <t>B</t>
  </si>
  <si>
    <t>32*10</t>
  </si>
  <si>
    <t>32*2</t>
  </si>
  <si>
    <t>C</t>
  </si>
  <si>
    <t>6*10</t>
  </si>
  <si>
    <t>2*12</t>
  </si>
  <si>
    <t>153</t>
  </si>
  <si>
    <t>5487930_R</t>
  </si>
  <si>
    <t xml:space="preserve">Smyková výztuž  Schock BOLE </t>
  </si>
  <si>
    <t>-503522177</t>
  </si>
  <si>
    <t xml:space="preserve">SM1 - </t>
  </si>
  <si>
    <t>154</t>
  </si>
  <si>
    <t>953241511</t>
  </si>
  <si>
    <t>Osazení smykových dilatačních trnů pro vysoká zatížení únosnost 37,6 kN nerezových</t>
  </si>
  <si>
    <t>-518020378</t>
  </si>
  <si>
    <t>Osazení smykových trnů do dilatačních spár pro vysoká zatížení z nerezové oceli s pouzdrem z nerezové oceli, min. únosnost pro spáru 40 mm do 38 kN</t>
  </si>
  <si>
    <t>https://podminky.urs.cz/item/CS_URS_2021_01/953241511</t>
  </si>
  <si>
    <t>DL 1 - dilatační trn - EGCODORN WN 40</t>
  </si>
  <si>
    <t>8+8+8</t>
  </si>
  <si>
    <t>DILATAČNÍ TRNY U NENOSNÝCH STĚN - R10/450-dl.0,5m - nerez</t>
  </si>
  <si>
    <t>155</t>
  </si>
  <si>
    <t>548792_R</t>
  </si>
  <si>
    <t xml:space="preserve">trn pro přenos smykové síly u dilatačních spár pro nižší zatížení nerez </t>
  </si>
  <si>
    <t>-536022161</t>
  </si>
  <si>
    <t>156</t>
  </si>
  <si>
    <t>953333124</t>
  </si>
  <si>
    <t>PVC těsnící pás do pracovních spar betonových kcí vnitřní š 320 mm</t>
  </si>
  <si>
    <t>-938437027</t>
  </si>
  <si>
    <t>PVC těsnící pás do betonových konstrukcí do pracovních spar vnitřní, pokládaný doprostřed konstrukce mezi výztuž šířky 320 mm</t>
  </si>
  <si>
    <t>https://podminky.urs.cz/item/CS_URS_2021_01/953333124</t>
  </si>
  <si>
    <t>těsnění pracovních spár dle výkresu statiky č. D1.1.2-11 - dojezdová šachta</t>
  </si>
  <si>
    <t>21,8</t>
  </si>
  <si>
    <t>157</t>
  </si>
  <si>
    <t>953334517</t>
  </si>
  <si>
    <t>Těsnící a bednící křížový profil do pracovních spar betonových kcí s bitumenovým povrchem š 260 mm</t>
  </si>
  <si>
    <t>1735669803</t>
  </si>
  <si>
    <t>Těsnící a bednící křížový profil z plechu do pracovních spar betonových konstrukcí kombinace perforovaného a těsnícího plechu k bednění jednotlivých záběrů betonáže desky a stěny, k utěsnění pracovní spáry s oboustranným bitumenovým povrchem, šířky 260 mm</t>
  </si>
  <si>
    <t>https://podminky.urs.cz/item/CS_URS_2021_01/953334517</t>
  </si>
  <si>
    <t xml:space="preserve">těsnící plech do pracovní spáry v ŽB zákl. desce </t>
  </si>
  <si>
    <t>25,9</t>
  </si>
  <si>
    <t>158</t>
  </si>
  <si>
    <t>3811810_R</t>
  </si>
  <si>
    <t>Montáž prefa květníků samostatně stojících</t>
  </si>
  <si>
    <t>-1584698392</t>
  </si>
  <si>
    <t>https://podminky.urs.cz/item/CS_URS_2021_01/3811810_R</t>
  </si>
  <si>
    <t>dle výkresu statiky č. D1.1.2-28</t>
  </si>
  <si>
    <t>osazení prefa květníků z pohledového betonu tř. PB2</t>
  </si>
  <si>
    <t>KV1 - 1ks/2,25t</t>
  </si>
  <si>
    <t>KV2 - 1ks/2,03t</t>
  </si>
  <si>
    <t>KV3 - 1ks/3,6t</t>
  </si>
  <si>
    <t>KV4 - 1ks/3,1t</t>
  </si>
  <si>
    <t>KV5 - 1ks/4,15t</t>
  </si>
  <si>
    <t>KV6 - 1ks/2,9t</t>
  </si>
  <si>
    <t>159</t>
  </si>
  <si>
    <t>590000_R</t>
  </si>
  <si>
    <t>konstrukce květníků ŽB prefabrikátů do 4,5t</t>
  </si>
  <si>
    <t>-2136259702</t>
  </si>
  <si>
    <t>https://podminky.urs.cz/item/CS_URS_2021_01/590000_R</t>
  </si>
  <si>
    <t>dodávka žb prefa květníků z pohledového betonu tř. PB2</t>
  </si>
  <si>
    <t>dle výkresu statiky č. D1.1.2-28 - vyztužení květníků 85kg/m3</t>
  </si>
  <si>
    <t>0,89*1</t>
  </si>
  <si>
    <t>0,81*2</t>
  </si>
  <si>
    <t>1,43*2</t>
  </si>
  <si>
    <t>1,25*3</t>
  </si>
  <si>
    <t>1,65*2</t>
  </si>
  <si>
    <t>1,17*2</t>
  </si>
  <si>
    <t>160</t>
  </si>
  <si>
    <t>959991111</t>
  </si>
  <si>
    <t>Příplatek cenám montáže prefabrikátů za práce malého rozsahu do 5 kusů jednotlivě</t>
  </si>
  <si>
    <t>1527897437</t>
  </si>
  <si>
    <t>Příplatek k cenám montáže betonových dílců za práce malého rozsahu do 5 kusů jednotlivě</t>
  </si>
  <si>
    <t>https://podminky.urs.cz/item/CS_URS_2021_01/959991111</t>
  </si>
  <si>
    <t>161</t>
  </si>
  <si>
    <t>915211111</t>
  </si>
  <si>
    <t>Vodorovné dopravní značení dělící čáry souvislé š 125 mm bílý plast</t>
  </si>
  <si>
    <t>2126545973</t>
  </si>
  <si>
    <t>Vodorovné dopravní značení stříkaným plastem dělící čára šířky 125 mm souvislá bílá základní</t>
  </si>
  <si>
    <t>https://podminky.urs.cz/item/CS_URS_2021_01/915211111</t>
  </si>
  <si>
    <t>zančení v garážích</t>
  </si>
  <si>
    <t>6,14+5,00*12+5,20*3</t>
  </si>
  <si>
    <t>5,00*13+6,14+5,20*3</t>
  </si>
  <si>
    <t>162</t>
  </si>
  <si>
    <t>915131111</t>
  </si>
  <si>
    <t>Vodorovné dopravní značení přechody pro chodce, šipky, symboly základní bílá barva</t>
  </si>
  <si>
    <t>-581739573</t>
  </si>
  <si>
    <t>Vodorovné dopravní značení stříkané barvou přechody pro chodce, šipky, symboly bílé základní</t>
  </si>
  <si>
    <t>https://podminky.urs.cz/item/CS_URS_2021_01/915131111</t>
  </si>
  <si>
    <t xml:space="preserve">- vodorovné značení parakovacího místa pro tělesně postižené </t>
  </si>
  <si>
    <t>4,00*2</t>
  </si>
  <si>
    <t>- očíslování parkovacích míst</t>
  </si>
  <si>
    <t>35*2,00</t>
  </si>
  <si>
    <t>163</t>
  </si>
  <si>
    <t>9152110_R</t>
  </si>
  <si>
    <t>Svislé dopravní značení žlutočerné dl.800mm (ozn. Z9)</t>
  </si>
  <si>
    <t>263408167</t>
  </si>
  <si>
    <t>žlutočerné svislé pruhy - ozn. Z9</t>
  </si>
  <si>
    <t>(0,8*2)*26</t>
  </si>
  <si>
    <t>164</t>
  </si>
  <si>
    <t>9152111_R</t>
  </si>
  <si>
    <t>Svislé dopravní značky - B16, B20a, B50-LPG,CNG</t>
  </si>
  <si>
    <t>815285853</t>
  </si>
  <si>
    <t>Os/17 - dodávka a montáž svislých dopravních značek</t>
  </si>
  <si>
    <t>Svislé dopravní značky - B16, B20a, B50-LPG,CNG - (sestava 3ks značek)</t>
  </si>
  <si>
    <t>3*3</t>
  </si>
  <si>
    <t>165</t>
  </si>
  <si>
    <t>HZS2491</t>
  </si>
  <si>
    <t>Hodinová zúčtovací sazba dělník zednických výpomocí</t>
  </si>
  <si>
    <t>hod</t>
  </si>
  <si>
    <t>1949979475</t>
  </si>
  <si>
    <t>Hodinové zúčtovací sazby profesí PSV zednické výpomoci a pomocné práce PSV dělník zednických výpomocí</t>
  </si>
  <si>
    <t>https://podminky.urs.cz/item/CS_URS_2021_01/HZS2491</t>
  </si>
  <si>
    <t xml:space="preserve">pomocné zednické výpomoci - např. vytvoření prostupů, osazení, zapravení drážek </t>
  </si>
  <si>
    <t>při provádění rozvodů VZT, EL,ZTI,UT, CHLAZENÍ apod.</t>
  </si>
  <si>
    <t>218</t>
  </si>
  <si>
    <t>166</t>
  </si>
  <si>
    <t>952901111</t>
  </si>
  <si>
    <t>Vyčištění budov bytové a občanské výstavby při výšce podlaží do 4 m</t>
  </si>
  <si>
    <t>-1326119217</t>
  </si>
  <si>
    <t>Vyčištění budov nebo objektů před předáním do užívání budov bytové nebo občanské výstavby, světlé výšky podlaží do 4 m</t>
  </si>
  <si>
    <t>https://podminky.urs.cz/item/CS_URS_2021_01/952901111</t>
  </si>
  <si>
    <t>1,2,3,4.np</t>
  </si>
  <si>
    <t>1280*0,75*4</t>
  </si>
  <si>
    <t>Lešení a stavební výtahy</t>
  </si>
  <si>
    <t>167</t>
  </si>
  <si>
    <t>941111122</t>
  </si>
  <si>
    <t>Montáž lešení řadového trubkového lehkého s podlahami zatížení do 200 kg/m2 š do 1,2 m v do 25 m</t>
  </si>
  <si>
    <t>1020099171</t>
  </si>
  <si>
    <t>Montáž lešení řadového trubkového lehkého pracovního s podlahami s provozním zatížením tř. 3 do 200 kg/m2 šířky tř. W09 přes 0,9 do 1,2 m, výšky přes 10 do 25 m</t>
  </si>
  <si>
    <t>https://podminky.urs.cz/item/CS_URS_2021_01/941111122</t>
  </si>
  <si>
    <t>223,5*18,5</t>
  </si>
  <si>
    <t>168</t>
  </si>
  <si>
    <t>941111222</t>
  </si>
  <si>
    <t>Příplatek k lešení řadovému trubkovému lehkému s podlahami š 1,2 m v 25 m za první a ZKD den použití</t>
  </si>
  <si>
    <t>1075100180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</si>
  <si>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</si>
  <si>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https://podminky.urs.cz/item/CS_URS_2021_01/941111222</t>
  </si>
  <si>
    <t>předpoklad použití lešení cca 30 dnů - bude upřesněno dodavatelem</t>
  </si>
  <si>
    <t>4134,75*30 'Přepočtené koeficientem množství</t>
  </si>
  <si>
    <t>169</t>
  </si>
  <si>
    <t>941111822</t>
  </si>
  <si>
    <t>Demontáž lešení řadového trubkového lehkého s podlahami zatížení do 200 kg/m2 š do 1,2 m v do 25 m</t>
  </si>
  <si>
    <t>1331871938</t>
  </si>
  <si>
    <t>Demontáž lešení řadového trubkového lehkého pracovního s podlahami s provozním zatížením tř. 3 do 200 kg/m2 šířky tř. W09 přes 0,9 do 1,2 m, výšky přes 10 do 25 m</t>
  </si>
  <si>
    <t>https://podminky.urs.cz/item/CS_URS_2021_01/941111822</t>
  </si>
  <si>
    <t>170</t>
  </si>
  <si>
    <t>944511111</t>
  </si>
  <si>
    <t>Montáž ochranné sítě z textilie z umělých vláken</t>
  </si>
  <si>
    <t>1711420658</t>
  </si>
  <si>
    <t>Montáž ochranné sítě zavěšené na konstrukci lešení z textilie z umělých vláken</t>
  </si>
  <si>
    <t>https://podminky.urs.cz/item/CS_URS_2021_01/944511111</t>
  </si>
  <si>
    <t>171</t>
  </si>
  <si>
    <t>944511811</t>
  </si>
  <si>
    <t>Demontáž ochranné sítě z textilie z umělých vláken</t>
  </si>
  <si>
    <t>-1751060339</t>
  </si>
  <si>
    <t>Demontáž ochranné sítě zavěšené na konstrukci lešení z textilie z umělých vláken</t>
  </si>
  <si>
    <t>https://podminky.urs.cz/item/CS_URS_2021_01/944511811</t>
  </si>
  <si>
    <t>172</t>
  </si>
  <si>
    <t>949101111</t>
  </si>
  <si>
    <t>Lešení pomocné pro objekty pozemních staveb s lešeňovou podlahou v do 1,9 m zatížení do 150 kg/m2</t>
  </si>
  <si>
    <t>701559000</t>
  </si>
  <si>
    <t>Lešení pomocné pracovní pro objekty pozemních staveb pro zatížení do 150 kg/m2, o výšce lešeňové podlahy do 1,9 m</t>
  </si>
  <si>
    <t>https://podminky.urs.cz/item/CS_URS_2021_01/949101111</t>
  </si>
  <si>
    <t>pomocné lehké lešení přemístitené 1/3 plochy</t>
  </si>
  <si>
    <t>1280*4/3</t>
  </si>
  <si>
    <t>173</t>
  </si>
  <si>
    <t>949321112</t>
  </si>
  <si>
    <t>Montáž lešení dílcového do šachet o půdorysné ploše do 6 m2 v do 20 m</t>
  </si>
  <si>
    <t>428288763</t>
  </si>
  <si>
    <t>Montáž lešení dílcového do šachet (výtahových, potrubních) o půdorysné ploše do 6 m2, výšky přes 10 do 20 m</t>
  </si>
  <si>
    <t>https://podminky.urs.cz/item/CS_URS_2021_01/949321112</t>
  </si>
  <si>
    <t>19,85</t>
  </si>
  <si>
    <t>174</t>
  </si>
  <si>
    <t>949321211</t>
  </si>
  <si>
    <t>Příplatek k lešení dílcovému do šachet do 6 m2 v do 30 m za první a ZKD den použití</t>
  </si>
  <si>
    <t>-1817357342</t>
  </si>
  <si>
    <t>Montáž lešení dílcového do šachet (výtahových, potrubních) Příplatek za první a každý další den použití lešení k ceně -1111, -1112 nebo -1113</t>
  </si>
  <si>
    <t>https://podminky.urs.cz/item/CS_URS_2021_01/949321211</t>
  </si>
  <si>
    <t>předpoklad použití lešení cca 20 dnů - bude upřesněno dodavatelem</t>
  </si>
  <si>
    <t>19,85*20 'Přepočtené koeficientem množství</t>
  </si>
  <si>
    <t>175</t>
  </si>
  <si>
    <t>949321812</t>
  </si>
  <si>
    <t>Demontáž lešení dílcového do šachet o půdorysné ploše do 6 m2 v do 20 m</t>
  </si>
  <si>
    <t>-893313695</t>
  </si>
  <si>
    <t>Demontáž lešení dílcového do šachet (výtahových, potrubních) o půdorysné ploše do 6 m2, výšky přes 10 do 20 m</t>
  </si>
  <si>
    <t>https://podminky.urs.cz/item/CS_URS_2021_01/949321812</t>
  </si>
  <si>
    <t>998</t>
  </si>
  <si>
    <t>Přesun hmot</t>
  </si>
  <si>
    <t>176</t>
  </si>
  <si>
    <t>998011003</t>
  </si>
  <si>
    <t>Přesun hmot pro budovy zděné v do 24 m</t>
  </si>
  <si>
    <t>-429431012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</si>
  <si>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</si>
  <si>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</si>
  <si>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</si>
  <si>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</si>
  <si>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</si>
  <si>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</si>
  <si>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177</t>
  </si>
  <si>
    <t>711111002</t>
  </si>
  <si>
    <t>Provedení izolace proti zemní vlhkosti vodorovné za studena lakem asfaltovým</t>
  </si>
  <si>
    <t>546453810</t>
  </si>
  <si>
    <t>Provedení izolace proti zemní vlhkosti natěradly a tmely za studena na ploše vodorovné V nátěrem lakem asfaltovým</t>
  </si>
  <si>
    <t>https://podminky.urs.cz/item/CS_URS_2021_01/711111002</t>
  </si>
  <si>
    <t>penetrace podkladu - vodorovná Iz02</t>
  </si>
  <si>
    <t>25,92*50,96</t>
  </si>
  <si>
    <t>178</t>
  </si>
  <si>
    <t>711112002</t>
  </si>
  <si>
    <t>Provedení izolace proti zemní vlhkosti svislé za studena lakem asfaltovým</t>
  </si>
  <si>
    <t>-1757458362</t>
  </si>
  <si>
    <t>Provedení izolace proti zemní vlhkosti natěradly a tmely za studena na ploše svislé S nátěrem lakem asfaltovým</t>
  </si>
  <si>
    <t>https://podminky.urs.cz/item/CS_URS_2021_01/711112002</t>
  </si>
  <si>
    <t>penetrace podkladu - svislá - IZ01</t>
  </si>
  <si>
    <t>(25,92+50,96)*2*1,7</t>
  </si>
  <si>
    <t>179</t>
  </si>
  <si>
    <t>711141559</t>
  </si>
  <si>
    <t>Provedení izolace proti zemní vlhkosti pásy přitavením vodorovné NAIP</t>
  </si>
  <si>
    <t>-267476057</t>
  </si>
  <si>
    <t>Provedení izolace proti zemní vlhkosti pásy přitavením NAIP na ploše vodorovné V</t>
  </si>
  <si>
    <t>https://podminky.urs.cz/item/CS_URS_2021_01/711141559</t>
  </si>
  <si>
    <t>natavení HI vrstvy - vodorovná Iz02</t>
  </si>
  <si>
    <t>180</t>
  </si>
  <si>
    <t>711142559</t>
  </si>
  <si>
    <t>Provedení izolace proti zemní vlhkosti pásy přitavením svislé NAIP</t>
  </si>
  <si>
    <t>1794701193</t>
  </si>
  <si>
    <t>Provedení izolace proti zemní vlhkosti pásy přitavením NAIP na ploše svislé S</t>
  </si>
  <si>
    <t>https://podminky.urs.cz/item/CS_URS_2021_01/711142559</t>
  </si>
  <si>
    <t>- svislá izolace SBS asfaltovými pásy kolem objektu - Iz01</t>
  </si>
  <si>
    <t>181</t>
  </si>
  <si>
    <t>62853004</t>
  </si>
  <si>
    <t>pás asfaltový natavitelný modifikovaný SBS tl 4,0mm s vložkou ze skleněné tkaniny a spalitelnou PE fólií nebo jemnozrnným minerálním posypem na horním povrchu</t>
  </si>
  <si>
    <t>360193997</t>
  </si>
  <si>
    <t>https://podminky.urs.cz/item/CS_URS_2021_01/62853004</t>
  </si>
  <si>
    <t>ztr 15%</t>
  </si>
  <si>
    <t>vodorovná izolace - Iz02</t>
  </si>
  <si>
    <t>1320,883</t>
  </si>
  <si>
    <t>svislá izolace - Iz01</t>
  </si>
  <si>
    <t>261,392</t>
  </si>
  <si>
    <t>1582,275*1,15 'Přepočtené koeficientem množství</t>
  </si>
  <si>
    <t>182</t>
  </si>
  <si>
    <t>632481215</t>
  </si>
  <si>
    <t>Separační vrstva z geotextilie</t>
  </si>
  <si>
    <t>-98941593</t>
  </si>
  <si>
    <t>Separační vrstva k oddělení podlahových vrstev z geotextilie</t>
  </si>
  <si>
    <t>https://podminky.urs.cz/item/CS_URS_2021_01/632481215</t>
  </si>
  <si>
    <t>skladba Iz01,02</t>
  </si>
  <si>
    <t>183</t>
  </si>
  <si>
    <t>711462103</t>
  </si>
  <si>
    <t>Provedení izolace proti tlakové vodě svislé fólií přilepenou v plné ploše</t>
  </si>
  <si>
    <t>1918599808</t>
  </si>
  <si>
    <t>Provedení izolace proti povrchové a podpovrchové tlakové vodě fóliemi na ploše svislé S přilepenou v plné ploše</t>
  </si>
  <si>
    <t>https://podminky.urs.cz/item/CS_URS_2021_01/711462103</t>
  </si>
  <si>
    <t>Op1</t>
  </si>
  <si>
    <t>184</t>
  </si>
  <si>
    <t>28322004</t>
  </si>
  <si>
    <t>fólie hydroizolační pro spodní stavbu mPVC tl 1,5mm</t>
  </si>
  <si>
    <t>-1877285078</t>
  </si>
  <si>
    <t>https://podminky.urs.cz/item/CS_URS_2021_01/28322004</t>
  </si>
  <si>
    <t>ztr 20% - PVC fólie proti prorůstání kořínků</t>
  </si>
  <si>
    <t>740,84*1,2 'Přepočtené koeficientem množství</t>
  </si>
  <si>
    <t>185</t>
  </si>
  <si>
    <t>998711103</t>
  </si>
  <si>
    <t>Přesun hmot tonážní pro izolace proti vodě, vlhkosti a plynům v objektech výšky do 60 m</t>
  </si>
  <si>
    <t>-1483934678</t>
  </si>
  <si>
    <t>Přesun hmot pro izolace proti vodě, vlhkosti a plynům stanovený z hmotnosti přesunovaného materiálu vodorovná dopravní vzdálenost do 50 m v objektech výšky přes 12 do 60 m</t>
  </si>
  <si>
    <t>https://podminky.urs.cz/item/CS_URS_2021_01/998711103</t>
  </si>
  <si>
    <t>712</t>
  </si>
  <si>
    <t>Povlakové krytiny</t>
  </si>
  <si>
    <t>186</t>
  </si>
  <si>
    <t>712311101</t>
  </si>
  <si>
    <t>Provedení povlakové krytiny střech do 10° za studena lakem penetračním nebo asfaltovým</t>
  </si>
  <si>
    <t>-1907188005</t>
  </si>
  <si>
    <t>Provedení povlakové krytiny střech plochých do 10° natěradly a tmely za studena nátěrem lakem penetračním nebo asfaltovým</t>
  </si>
  <si>
    <t>https://podminky.urs.cz/item/CS_URS_2021_01/712311101</t>
  </si>
  <si>
    <t xml:space="preserve">provedení penetračního asfaltového nátěru </t>
  </si>
  <si>
    <t>Sp01, vč. vytažení na atiky, vč. plochy šachet na vzt</t>
  </si>
  <si>
    <t>(281,95+281,95+51,3+8,4+8,4)*1,03</t>
  </si>
  <si>
    <t>Sp02, vč. vytažení na atiky</t>
  </si>
  <si>
    <t>297,86*1,03</t>
  </si>
  <si>
    <t>Sp03, vč. vytažení na atiky</t>
  </si>
  <si>
    <t>104,88*1,03</t>
  </si>
  <si>
    <t>Sp04 , vč. vytažení na atiky</t>
  </si>
  <si>
    <t>(12,97+12,97+114,22+114,22)*1,03</t>
  </si>
  <si>
    <t>187</t>
  </si>
  <si>
    <t>11163152</t>
  </si>
  <si>
    <t>lak hydroizolační asfaltový</t>
  </si>
  <si>
    <t>339790433</t>
  </si>
  <si>
    <t>https://podminky.urs.cz/item/CS_URS_2021_01/11163152</t>
  </si>
  <si>
    <t>P</t>
  </si>
  <si>
    <t>Poznámka k položce:_x000D_
Spotřeba: 0,3-0,5 kg/m2</t>
  </si>
  <si>
    <t>penetrační nátěr</t>
  </si>
  <si>
    <t>1327,793*0,00035 'Přepočtené koeficientem množství</t>
  </si>
  <si>
    <t>188</t>
  </si>
  <si>
    <t>712331111</t>
  </si>
  <si>
    <t>Provedení povlakové krytiny střech do 10° podkladní vrstvy pásy na sucho samolepící</t>
  </si>
  <si>
    <t>-1579763619</t>
  </si>
  <si>
    <t>Provedení povlakové krytiny střech plochých do 10° pásy na sucho podkladní samolepící asfaltový pás</t>
  </si>
  <si>
    <t>https://podminky.urs.cz/item/CS_URS_2021_01/712331111</t>
  </si>
  <si>
    <t>Sp02, vč. vytažení na atiky - provedení spodního samolepícícho pásu HI souvrství</t>
  </si>
  <si>
    <t>189</t>
  </si>
  <si>
    <t>62853001</t>
  </si>
  <si>
    <t>pás asfaltový samolepicí modifikovaný SBS tl 4,0mm s vložkou ze skleněné tkaniny se spalitelnou fólií nebo jemnozrnným minerálním posypem nebo textilií na horním povrchu</t>
  </si>
  <si>
    <t>1397310278</t>
  </si>
  <si>
    <t>https://podminky.urs.cz/item/CS_URS_2021_01/62853001</t>
  </si>
  <si>
    <t>Sp02</t>
  </si>
  <si>
    <t>Sp01</t>
  </si>
  <si>
    <t>Sp03</t>
  </si>
  <si>
    <t>1327,793*1,15 'Přepočtené koeficientem množství</t>
  </si>
  <si>
    <t>190</t>
  </si>
  <si>
    <t>712341559</t>
  </si>
  <si>
    <t>Provedení povlakové krytiny střech do 10° pásy NAIP přitavením v plné ploše</t>
  </si>
  <si>
    <t>1755200205</t>
  </si>
  <si>
    <t>Provedení povlakové krytiny střech plochých do 10° pásy přitavením NAIP v plné ploše</t>
  </si>
  <si>
    <t>https://podminky.urs.cz/item/CS_URS_2021_01/712341559</t>
  </si>
  <si>
    <t>provedení parotěsné vrstvy a dalších HI vrstev</t>
  </si>
  <si>
    <t>Sp02, vč. vytažení na atiky - provedení horního pásu HI souvrství</t>
  </si>
  <si>
    <t>191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</si>
  <si>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</si>
  <si>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</si>
  <si>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-283534157</t>
  </si>
  <si>
    <t>https://podminky.urs.cz/item/CS_URS_2021_01/62856011</t>
  </si>
  <si>
    <t>1020,997*1,15 'Přepočtené koeficientem množství</t>
  </si>
  <si>
    <t>192</t>
  </si>
  <si>
    <t>62857004</t>
  </si>
  <si>
    <t>pás asfaltový natavitelný modifikovaný SBS tl 5,2mm s odolností proti prorůstání kořínků s vložkou kombinovanou z různých materiálů a hrubozrnným břidličným posypem na horním povrchu</t>
  </si>
  <si>
    <t>-23784571</t>
  </si>
  <si>
    <t>https://podminky.urs.cz/item/CS_URS_2021_01/62857004</t>
  </si>
  <si>
    <t>Sp01, vč. vytažení na atiky</t>
  </si>
  <si>
    <t>957,756*1,15 'Přepočtené koeficientem množství</t>
  </si>
  <si>
    <t>193</t>
  </si>
  <si>
    <t>62855019</t>
  </si>
  <si>
    <t>pás asfaltový natavitelný modifikovaný SBS tl 5,3mm s retardéry hoření, BROOF(t3) s vložkou ze polyesterové vyztužené rohože a hrubozrnným břidličným posypem na horním povrchu</t>
  </si>
  <si>
    <t>-1133870999</t>
  </si>
  <si>
    <t>https://podminky.urs.cz/item/CS_URS_2021_01/62855019</t>
  </si>
  <si>
    <t>Sp03 - horní pás HI souvrství</t>
  </si>
  <si>
    <t>přířezy pod rektifikační terče</t>
  </si>
  <si>
    <t>104,88/100*15</t>
  </si>
  <si>
    <t>Sp04 - horní pás HI souvrství</t>
  </si>
  <si>
    <t>(12,97+12,97+114,22+114,22)/100*15</t>
  </si>
  <si>
    <t>423,926*1,15 'Přepočtené koeficientem množství</t>
  </si>
  <si>
    <t>194</t>
  </si>
  <si>
    <t>712391172</t>
  </si>
  <si>
    <t>Provedení povlakové krytiny střech do 10° ochranné textilní vrstvy</t>
  </si>
  <si>
    <t>-1203390799</t>
  </si>
  <si>
    <t>Provedení povlakové krytiny střech plochých do 10° -ostatní práce provedení vrstvy textilní ochranné</t>
  </si>
  <si>
    <t>https://podminky.urs.cz/item/CS_URS_2021_01/712391172</t>
  </si>
  <si>
    <t>Sp02 - 3x vrstvy</t>
  </si>
  <si>
    <t>297,86*1,03*3</t>
  </si>
  <si>
    <t>195</t>
  </si>
  <si>
    <t>69311175</t>
  </si>
  <si>
    <t>geotextilie PP s ÚV stabilizací 500g/m2</t>
  </si>
  <si>
    <t>145276517</t>
  </si>
  <si>
    <t>https://podminky.urs.cz/item/CS_URS_2021_01/69311175</t>
  </si>
  <si>
    <t>650,96*1,15 'Přepočtené koeficientem množství</t>
  </si>
  <si>
    <t>196</t>
  </si>
  <si>
    <t>69311172</t>
  </si>
  <si>
    <t>geotextilie PP s ÚV stabilizací 300g/m2</t>
  </si>
  <si>
    <t>-1999747666</t>
  </si>
  <si>
    <t>https://podminky.urs.cz/item/CS_URS_2021_01/69311172</t>
  </si>
  <si>
    <t>Sp02 - 2x vrstva</t>
  </si>
  <si>
    <t>297,86*1,03*2</t>
  </si>
  <si>
    <t>613,592*1,15 'Přepočtené koeficientem množství</t>
  </si>
  <si>
    <t>197</t>
  </si>
  <si>
    <t>69311169</t>
  </si>
  <si>
    <t>geotextilie PP s ÚV stabilizací 200g/m2</t>
  </si>
  <si>
    <t>1678084093</t>
  </si>
  <si>
    <t>https://podminky.urs.cz/item/CS_URS_2021_01/69311169</t>
  </si>
  <si>
    <t>Sp02 - filtrační vrstva</t>
  </si>
  <si>
    <t>306,796*1,15 'Přepočtené koeficientem množství</t>
  </si>
  <si>
    <t>198</t>
  </si>
  <si>
    <t>712771201</t>
  </si>
  <si>
    <t>Provedení drenážní vrstvy vegetační střechy z kameniva tloušťky do 100 mm sklon do 5°</t>
  </si>
  <si>
    <t>-111662550</t>
  </si>
  <si>
    <t>Provedení drenážní vrstvy vegetační střechy z kameniva, tloušťky násypu do 100 mm, sklon střechy do 5°</t>
  </si>
  <si>
    <t>https://podminky.urs.cz/item/CS_URS_2021_01/712771201</t>
  </si>
  <si>
    <t>199</t>
  </si>
  <si>
    <t>58337403</t>
  </si>
  <si>
    <t>kamenivo dekorační (kačírek) frakce 16/32</t>
  </si>
  <si>
    <t>-742565021</t>
  </si>
  <si>
    <t>https://podminky.urs.cz/item/CS_URS_2021_01/58337403</t>
  </si>
  <si>
    <t>Sp01 - prané kamenivo 16/32mm - tl.80mm</t>
  </si>
  <si>
    <t>(281,95+281,95+51,3+8,4+8,4)*1,03*0,08*1,7</t>
  </si>
  <si>
    <t>200</t>
  </si>
  <si>
    <t>712771221</t>
  </si>
  <si>
    <t>Provedení drenážní vrstvy vegetační střechy z plastových nopových fólií výšky nopů do 25 mm do 5°</t>
  </si>
  <si>
    <t>-2081176928</t>
  </si>
  <si>
    <t>Provedení drenážní vrstvy vegetační střechy z plastových nopových fólií, výšky nopů do 25 mm, sklon střechy do 5°</t>
  </si>
  <si>
    <t>https://podminky.urs.cz/item/CS_URS_2021_01/712771221</t>
  </si>
  <si>
    <t>Sp02 - provedení drenážní a hydroakumulační vrstvy z nopové fólie</t>
  </si>
  <si>
    <t>201</t>
  </si>
  <si>
    <t>69334152</t>
  </si>
  <si>
    <t>fólie profilovaná (nopová) perforovaná HDPE s hydroakumulační a drenážní funkcí do vegetačních střech s výškou nopů 20mm</t>
  </si>
  <si>
    <t>-1738646284</t>
  </si>
  <si>
    <t>https://podminky.urs.cz/item/CS_URS_2021_01/69334152</t>
  </si>
  <si>
    <t>306,796*1,1 'Přepočtené koeficientem množství</t>
  </si>
  <si>
    <t>202</t>
  </si>
  <si>
    <t>712771431</t>
  </si>
  <si>
    <t>Provedení vegetační vrstvy ze substrátu tloušťky přes 300 mm vegetační střechy sklon do 5°</t>
  </si>
  <si>
    <t>815870967</t>
  </si>
  <si>
    <t>Provedení vegetační vrstvy vegetační střechy ze substrátu, tloušťky přes 300 mm, sklon střechy do 5°</t>
  </si>
  <si>
    <t>https://podminky.urs.cz/item/CS_URS_2021_01/712771431</t>
  </si>
  <si>
    <t>Sp02 - položení substrátu veg. střechy v tl.420mm</t>
  </si>
  <si>
    <t>297,86*0,42</t>
  </si>
  <si>
    <t>203</t>
  </si>
  <si>
    <t>10321002</t>
  </si>
  <si>
    <t>substrát vegetačních střech extenzivní trávníkový</t>
  </si>
  <si>
    <t>-57526441</t>
  </si>
  <si>
    <t>https://podminky.urs.cz/item/CS_URS_2021_01/10321002</t>
  </si>
  <si>
    <t>Sp02 - substrát 300-420mm</t>
  </si>
  <si>
    <t>306,797*0,36</t>
  </si>
  <si>
    <t>204</t>
  </si>
  <si>
    <t>636311125</t>
  </si>
  <si>
    <t>Kladení dlažby z betonových dlaždic 50x50 cm na sucho na terče z umělé hmoty do výšky přes 150 mm</t>
  </si>
  <si>
    <t>-1609270158</t>
  </si>
  <si>
    <t>Kladení dlažby z betonových dlaždic na sucho na terče z umělé hmoty o rozměru dlažby 50x50 cm, o výšce terče přes 150 mm</t>
  </si>
  <si>
    <t>https://podminky.urs.cz/item/CS_URS_2021_01/636311125</t>
  </si>
  <si>
    <t>104,88+106,95</t>
  </si>
  <si>
    <t>Sp04</t>
  </si>
  <si>
    <t>Os/18 - kladení bet. dlažby do zeminy na střeše</t>
  </si>
  <si>
    <t>Os/19 - kladení bet. dlažby do kačírku na terase</t>
  </si>
  <si>
    <t>205</t>
  </si>
  <si>
    <t>59245601</t>
  </si>
  <si>
    <t>dlažba desková betonová 500x500x50mm přírodní</t>
  </si>
  <si>
    <t>757151795</t>
  </si>
  <si>
    <t>https://podminky.urs.cz/item/CS_URS_2021_01/59245601</t>
  </si>
  <si>
    <t>ztr 2%</t>
  </si>
  <si>
    <t>Os/18</t>
  </si>
  <si>
    <t>Os/19</t>
  </si>
  <si>
    <t>517,841*1,02 'Přepočtené koeficientem množství</t>
  </si>
  <si>
    <t>206</t>
  </si>
  <si>
    <t>998712103</t>
  </si>
  <si>
    <t>Přesun hmot tonážní tonážní pro krytiny povlakové v objektech v do 24 m</t>
  </si>
  <si>
    <t>139094374</t>
  </si>
  <si>
    <t>Přesun hmot pro povlakové krytiny stanovený z hmotnosti přesunovaného materiálu vodorovná dopravní vzdálenost do 50 m v objektech výšky přes 12 do 24 m</t>
  </si>
  <si>
    <t>https://podminky.urs.cz/item/CS_URS_2021_01/998712103</t>
  </si>
  <si>
    <t>713</t>
  </si>
  <si>
    <t>Izolace tepelné</t>
  </si>
  <si>
    <t>207</t>
  </si>
  <si>
    <t>713121111</t>
  </si>
  <si>
    <t>Montáž izolace tepelné podlah volně kladenými rohožemi, pásy, dílci, deskami 1 vrstva</t>
  </si>
  <si>
    <t>228551760</t>
  </si>
  <si>
    <t>Montáž tepelné izolace podlah rohožemi, pásy, deskami, dílci, bloky (izolační materiál ve specifikaci) kladenými volně jednovrstvá</t>
  </si>
  <si>
    <t>https://podminky.urs.cz/item/CS_URS_2021_01/713121111</t>
  </si>
  <si>
    <t>Pd01 - EPS tl.140mm</t>
  </si>
  <si>
    <t>Pd03 - EPS tl.50mm</t>
  </si>
  <si>
    <t>Pd04 - EPS tl.50mm</t>
  </si>
  <si>
    <t>Pd05 - 3.np EPS tl.20mm</t>
  </si>
  <si>
    <t>Pd05 - 4.np EPS tl.20mm</t>
  </si>
  <si>
    <t>Pd06 - 3.np - EPS tl.20mm</t>
  </si>
  <si>
    <t>Pd06 - 4.np - EPS tl.20mm</t>
  </si>
  <si>
    <t>39,92*3</t>
  </si>
  <si>
    <t>208</t>
  </si>
  <si>
    <t>28375990</t>
  </si>
  <si>
    <t>deska EPS 150 do plochých střech a podlah λ=0,035 tl 140mm</t>
  </si>
  <si>
    <t>-594827076</t>
  </si>
  <si>
    <t>https://podminky.urs.cz/item/CS_URS_2021_01/28375990</t>
  </si>
  <si>
    <t>297,6*1,02 'Přepočtené koeficientem množství</t>
  </si>
  <si>
    <t>209</t>
  </si>
  <si>
    <t>28375926</t>
  </si>
  <si>
    <t>deska EPS 200 do plochých střech a podlah λ=0,034 tl 100mm</t>
  </si>
  <si>
    <t>1803414607</t>
  </si>
  <si>
    <t>https://podminky.urs.cz/item/CS_URS_2021_01/28375926</t>
  </si>
  <si>
    <t>Pd09 - 2 vrstvy</t>
  </si>
  <si>
    <t>39,92*2</t>
  </si>
  <si>
    <t>79,84*1,02 'Přepočtené koeficientem množství</t>
  </si>
  <si>
    <t>210</t>
  </si>
  <si>
    <t>28375041</t>
  </si>
  <si>
    <t>deska EPS 200 do plochých střech a podlah λ=0,034 tl 150mm</t>
  </si>
  <si>
    <t>1999466817</t>
  </si>
  <si>
    <t>https://podminky.urs.cz/item/CS_URS_2021_01/28375041</t>
  </si>
  <si>
    <t xml:space="preserve">Pd09 - </t>
  </si>
  <si>
    <t>39,92*1,02 'Přepočtené koeficientem množství</t>
  </si>
  <si>
    <t>211</t>
  </si>
  <si>
    <t>28375909</t>
  </si>
  <si>
    <t>deska EPS 150 do plochých střech a podlah λ=0,035 tl 50mm</t>
  </si>
  <si>
    <t>-2072570511</t>
  </si>
  <si>
    <t>https://podminky.urs.cz/item/CS_URS_2021_01/28375909</t>
  </si>
  <si>
    <t>721,47*1,02 'Přepočtené koeficientem množství</t>
  </si>
  <si>
    <t>212</t>
  </si>
  <si>
    <t>28372301</t>
  </si>
  <si>
    <t>deska EPS 100 do plochých střech a podlah λ=0,037 tl 20mm</t>
  </si>
  <si>
    <t>-1960090301</t>
  </si>
  <si>
    <t>https://podminky.urs.cz/item/CS_URS_2021_01/28372301</t>
  </si>
  <si>
    <t>1554,42*1,02 'Přepočtené koeficientem množství</t>
  </si>
  <si>
    <t>213</t>
  </si>
  <si>
    <t>713131145</t>
  </si>
  <si>
    <t>Montáž izolace tepelné stěn a základů lepením bodově rohoží, pásů, dílců, desek</t>
  </si>
  <si>
    <t>-734039209</t>
  </si>
  <si>
    <t>Montáž tepelné izolace stěn rohožemi, pásy, deskami, dílci, bloky (izolační materiál ve specifikaci) lepením bodově</t>
  </si>
  <si>
    <t>https://podminky.urs.cz/item/CS_URS_2021_01/713131145</t>
  </si>
  <si>
    <t>skladba Iz01 - zateplení soklu a pod úroveň terénu</t>
  </si>
  <si>
    <t>perimetr tl.160mm - (Op03)</t>
  </si>
  <si>
    <t>(25,92+50,96+25,92)*0,7</t>
  </si>
  <si>
    <t>perimetr tl.80</t>
  </si>
  <si>
    <t>(25,92+50,96+25,92)*0,9</t>
  </si>
  <si>
    <t>sokl střešní terasy v 2.np</t>
  </si>
  <si>
    <t>(67,8)*0,5</t>
  </si>
  <si>
    <t>214</t>
  </si>
  <si>
    <t>28376359</t>
  </si>
  <si>
    <t>deska perimetrická spodních staveb, podlah a plochých střech 200kPa λ=0,034 tl 160mm</t>
  </si>
  <si>
    <t>-1867735124</t>
  </si>
  <si>
    <t>https://podminky.urs.cz/item/CS_URS_2021_01/28376359</t>
  </si>
  <si>
    <t>ztr 2% - skladba Iz01</t>
  </si>
  <si>
    <t>soklový perimetr tl.160mm - (Op03)</t>
  </si>
  <si>
    <t>105,86*1,05 'Přepočtené koeficientem množství</t>
  </si>
  <si>
    <t>215</t>
  </si>
  <si>
    <t>28376356</t>
  </si>
  <si>
    <t>deska perimetrická spodních staveb, podlah a plochých střech 200kPa λ=0,034 tl 80mm</t>
  </si>
  <si>
    <t>-533955397</t>
  </si>
  <si>
    <t>https://podminky.urs.cz/item/CS_URS_2021_01/28376356</t>
  </si>
  <si>
    <t>92,52*1,02 'Přepočtené koeficientem množství</t>
  </si>
  <si>
    <t>216</t>
  </si>
  <si>
    <t>711161222</t>
  </si>
  <si>
    <t>Izolace proti zemní vlhkosti nopovou fólií s textilií svislá, nopek v 8,0 mm, tl do 0,6 mm</t>
  </si>
  <si>
    <t>40712650</t>
  </si>
  <si>
    <t>Izolace proti zemní vlhkosti a beztlakové vodě nopovými fóliemi na ploše svislé S vrstva ochranná, odvětrávací a drenážní s nakašírovanou filtrační textilií výška nopku 8,0 mm, tl. fólie do 0,6 mm</t>
  </si>
  <si>
    <t>https://podminky.urs.cz/item/CS_URS_2021_01/711161222</t>
  </si>
  <si>
    <t>ochranná vrstva svislá - IZ01 - geotextilie + nopová fólie</t>
  </si>
  <si>
    <t>217</t>
  </si>
  <si>
    <t>713141131</t>
  </si>
  <si>
    <t>Montáž izolace tepelné střech plochých lepené za studena plně 1 vrstva rohoží, pásů, dílců, desek</t>
  </si>
  <si>
    <t>936731451</t>
  </si>
  <si>
    <t>Montáž tepelné izolace střech plochých rohožemi, pásy, deskami, dílci, bloky (izolační materiál ve specifikaci) přilepenými za studena zplna, jednovrstvá</t>
  </si>
  <si>
    <t>https://podminky.urs.cz/item/CS_URS_2021_01/713141131</t>
  </si>
  <si>
    <t>Sp01 - tl.200mm</t>
  </si>
  <si>
    <t>(281,95+281,95+51,3+8,4+8,4)</t>
  </si>
  <si>
    <t>Sp03 - tl.200mm</t>
  </si>
  <si>
    <t>Sp04 - tl.200mm</t>
  </si>
  <si>
    <t>28375963</t>
  </si>
  <si>
    <t>deska EPS 200 do plochých střech a podlah λ=0,034 tl 200mm</t>
  </si>
  <si>
    <t>800693081</t>
  </si>
  <si>
    <t>https://podminky.urs.cz/item/CS_URS_2021_01/28375963</t>
  </si>
  <si>
    <t>1002,037*1,02 'Přepočtené koeficientem množství</t>
  </si>
  <si>
    <t>219</t>
  </si>
  <si>
    <t>713141336</t>
  </si>
  <si>
    <t>Montáž izolace tepelné střech plochých lepené za studena nízkoexpanzní (PUR) pěnou, spádová vrstva</t>
  </si>
  <si>
    <t>-1056023468</t>
  </si>
  <si>
    <t>Montáž tepelné izolace střech plochých spádovými klíny v ploše přilepenými za studena nízkoexpanzní (PUR) pěnou</t>
  </si>
  <si>
    <t>https://podminky.urs.cz/item/CS_URS_2021_01/713141336</t>
  </si>
  <si>
    <t>Sp01 - spádová vrstva tl.50-250mm</t>
  </si>
  <si>
    <t>Sp03 - spádová vrstva tl.50-250mm</t>
  </si>
  <si>
    <t>220</t>
  </si>
  <si>
    <t>28376143</t>
  </si>
  <si>
    <t>klín izolační z pěnového polystyrenu EPS 200 spádový</t>
  </si>
  <si>
    <t>2081057002</t>
  </si>
  <si>
    <t>https://podminky.urs.cz/item/CS_URS_2021_01/28376143</t>
  </si>
  <si>
    <t>(281,95+281,95+51,3+8,4+8,4)*0,15</t>
  </si>
  <si>
    <t>104,88*1,03*0,15</t>
  </si>
  <si>
    <t>Sp04 - spádová vrstva tl.50-250mm</t>
  </si>
  <si>
    <t>(12,97+12,97+114,22+114,22)*1,03*0,15</t>
  </si>
  <si>
    <t>150,306*1,02 'Přepočtené koeficientem množství</t>
  </si>
  <si>
    <t>221</t>
  </si>
  <si>
    <t>713141151</t>
  </si>
  <si>
    <t>Montáž izolace tepelné střech plochých kladené volně 1 vrstva rohoží, pásů, dílců, desek</t>
  </si>
  <si>
    <t>354680259</t>
  </si>
  <si>
    <t>Montáž tepelné izolace střech plochých rohožemi, pásy, deskami, dílci, bloky (izolační materiál ve specifikaci) kladenými volně jednovrstvá</t>
  </si>
  <si>
    <t>https://podminky.urs.cz/item/CS_URS_2021_01/713141151</t>
  </si>
  <si>
    <t>Sp02 - tepelná izolace z XPS tl.110mm</t>
  </si>
  <si>
    <t>222</t>
  </si>
  <si>
    <t>28376458</t>
  </si>
  <si>
    <t>deska z polystyrénu XPS, hrana polodrážková a hladký povrch 500kPa tl 120mm</t>
  </si>
  <si>
    <t>617961130</t>
  </si>
  <si>
    <t>https://podminky.urs.cz/item/CS_URS_2021_01/28376458</t>
  </si>
  <si>
    <t>306,796*1,02 'Přepočtené koeficientem množství</t>
  </si>
  <si>
    <t>223</t>
  </si>
  <si>
    <t>713141356</t>
  </si>
  <si>
    <t>Montáž spádové izolace na zhlaví atiky šířky do 500 mm lepené za studena nízkoexpanzní (PUR) pěnou</t>
  </si>
  <si>
    <t>971827986</t>
  </si>
  <si>
    <t>Montáž tepelné izolace střech plochých spádovými klíny na zhlaví atiky šířky do 500 mm přilepenými za studena nízkoexpanzní (PUR) pěnou</t>
  </si>
  <si>
    <t>https://podminky.urs.cz/item/CS_URS_2021_01/713141356</t>
  </si>
  <si>
    <t>zateplení zhlaví atiky</t>
  </si>
  <si>
    <t>26,65+20,5</t>
  </si>
  <si>
    <t>střecha</t>
  </si>
  <si>
    <t>214,95</t>
  </si>
  <si>
    <t>224</t>
  </si>
  <si>
    <t>28376103</t>
  </si>
  <si>
    <t>klín izolační z čedičové minerální vaty 50kPa spádový</t>
  </si>
  <si>
    <t>-558339586</t>
  </si>
  <si>
    <t>https://podminky.urs.cz/item/CS_URS_2021_01/28376103</t>
  </si>
  <si>
    <t xml:space="preserve">spádový klín - zateplení zhlaví atiky </t>
  </si>
  <si>
    <t>262,1*0,5*0,05</t>
  </si>
  <si>
    <t>225</t>
  </si>
  <si>
    <t>713141396</t>
  </si>
  <si>
    <t>Montáž izolace tepelné stěn výšky do 1000 mm na atiky a prostupy střechou lepené nízkoexpanzní (PUR) pěnou</t>
  </si>
  <si>
    <t>-1058802942</t>
  </si>
  <si>
    <t>Montáž tepelné izolace střech plochých na konstrukce stěn převyšující úroveň střechy např. atiky, prostupy střešní krytinou do výšky 1 000 mm přilepenými za studena nízkoexpanzní (PUR) pěnou</t>
  </si>
  <si>
    <t>https://podminky.urs.cz/item/CS_URS_2021_01/713141396</t>
  </si>
  <si>
    <t>zateplení vnitřních částí atiky</t>
  </si>
  <si>
    <t>(26,65+20,5)*0,85</t>
  </si>
  <si>
    <t>214,95*0,85</t>
  </si>
  <si>
    <t>226</t>
  </si>
  <si>
    <t>28372309</t>
  </si>
  <si>
    <t>deska EPS 100 do plochých střech a podlah λ=0,037 tl 100mm</t>
  </si>
  <si>
    <t>-10785782</t>
  </si>
  <si>
    <t>https://podminky.urs.cz/item/CS_URS_2021_01/28372309</t>
  </si>
  <si>
    <t>EPS tl.100mm - zateplení vnitřní části atik</t>
  </si>
  <si>
    <t>222,786</t>
  </si>
  <si>
    <t>222,786*1,02 'Přepočtené koeficientem množství</t>
  </si>
  <si>
    <t>227</t>
  </si>
  <si>
    <t>998713103</t>
  </si>
  <si>
    <t>Přesun hmot tonážní pro izolace tepelné v objektech v do 24 m</t>
  </si>
  <si>
    <t>-421946807</t>
  </si>
  <si>
    <t>Přesun hmot pro izolace tepelné stanovený z hmotnosti přesunovaného materiálu vodorovná dopravní vzdálenost do 50 m v objektech výšky přes 12 m do 24 m</t>
  </si>
  <si>
    <t>https://podminky.urs.cz/item/CS_URS_2021_01/998713103</t>
  </si>
  <si>
    <t>714</t>
  </si>
  <si>
    <t>Akustická a protiotřesová opatření</t>
  </si>
  <si>
    <t>228</t>
  </si>
  <si>
    <t>714182001</t>
  </si>
  <si>
    <t>Montáž pohltivých izolačních vložek volně rohoží stropů a stěn</t>
  </si>
  <si>
    <t>784643410</t>
  </si>
  <si>
    <t>Montáž pohltivých a konstrukčních součástí vložek izolačních volně rohoží stropů nebo stěn</t>
  </si>
  <si>
    <t>https://podminky.urs.cz/item/CS_URS_2021_01/714182001</t>
  </si>
  <si>
    <t>pokládka izolace pro kročejový útlum - EPS T4000 - tl.30mm</t>
  </si>
  <si>
    <t xml:space="preserve">Pd05 - 3.np </t>
  </si>
  <si>
    <t xml:space="preserve">Pd05 - 4.np </t>
  </si>
  <si>
    <t>229</t>
  </si>
  <si>
    <t>28375673</t>
  </si>
  <si>
    <t>deska pro kročejový útlum tl 30mm</t>
  </si>
  <si>
    <t>-1882392109</t>
  </si>
  <si>
    <t>https://podminky.urs.cz/item/CS_URS_2021_01/28375673</t>
  </si>
  <si>
    <t>230</t>
  </si>
  <si>
    <t>998714103</t>
  </si>
  <si>
    <t>Přesun hmot tonážní pro akustická a protiotřesová opatření v objektech v do 24 m</t>
  </si>
  <si>
    <t>990264674</t>
  </si>
  <si>
    <t>Přesun hmot pro akustická a protiotřesová opatření stanovený z hmotnosti přesunovaného materiálu vodorovná dopravní vzdálenost do 50 m v objektech výšky přes 12 do 24 m</t>
  </si>
  <si>
    <t>https://podminky.urs.cz/item/CS_URS_2021_01/998714103</t>
  </si>
  <si>
    <t>762</t>
  </si>
  <si>
    <t>Konstrukce tesařské</t>
  </si>
  <si>
    <t>231</t>
  </si>
  <si>
    <t>762361312</t>
  </si>
  <si>
    <t>Konstrukční a vyrovnávací vrstva pod klempířské prvky (atiky) z desek dřevoštěpkových tl. 22 mm</t>
  </si>
  <si>
    <t>-872591268</t>
  </si>
  <si>
    <t>Konstrukční vrstva pod klempířské prvky pro oplechování horních ploch zdí a nadezdívek (atik) z desek dřevoštěpkových šroubovaných do podkladu, tloušťky desky 22 mm</t>
  </si>
  <si>
    <t>https://podminky.urs.cz/item/CS_URS_2021_01/762361312</t>
  </si>
  <si>
    <t>atiky dle výkresu - Půdorys střechy -</t>
  </si>
  <si>
    <t>(55,3+41,2+55,3+41,2)*0,6</t>
  </si>
  <si>
    <t>atiky ve 2.np</t>
  </si>
  <si>
    <t>(20,5+21,22)*0,5</t>
  </si>
  <si>
    <t>232</t>
  </si>
  <si>
    <t>998762103</t>
  </si>
  <si>
    <t>Přesun hmot tonážní pro kce tesařské v objektech v do 24 m</t>
  </si>
  <si>
    <t>-958565683</t>
  </si>
  <si>
    <t>Přesun hmot pro konstrukce tesařské stanovený z hmotnosti přesunovaného materiálu vodorovná dopravní vzdálenost do 50 m v objektech výšky přes 12 do 24 m</t>
  </si>
  <si>
    <t>https://podminky.urs.cz/item/CS_URS_2021_01/998762103</t>
  </si>
  <si>
    <t>763</t>
  </si>
  <si>
    <t>Konstrukce suché výstavby</t>
  </si>
  <si>
    <t>233</t>
  </si>
  <si>
    <t>763111481</t>
  </si>
  <si>
    <t>SDK příčka tl 150 mm profil CW+UW 100 desky 1xDFRIH2 12,5 a 1xA 12,5 s izolací EI 60 Rw do 59 dB</t>
  </si>
  <si>
    <t>53922885</t>
  </si>
  <si>
    <t>Příčka ze sádrokartonových desek s nosnou konstrukcí z jednoduchých ocelových profilů UW, CW dvojitě opláštěná deskami kombinovanými vysokopevnostními protipožárními impregnovanými DFRIH2 tl. 12,5 mm a standardnímu A tl. 12,5 mm s izolací, EI 60, příčka tl. 150 mm, profil 100, Rw do 59 dB</t>
  </si>
  <si>
    <t>https://podminky.urs.cz/item/CS_URS_2021_01/763111481</t>
  </si>
  <si>
    <t>SDK příčky tl.150mm - SN01,02</t>
  </si>
  <si>
    <t>(10,225+5,99+3,05+0,6+1,915+4,8+4,8+4,725+6,75+0,5+1,39+5,24+5,99+5,99+5,99+5,99)*3,68</t>
  </si>
  <si>
    <t>(5,64+0,5+5,87+0,6+0,28+0,5+0,89+5,015)*3,68</t>
  </si>
  <si>
    <t>-0,9*2,1*8</t>
  </si>
  <si>
    <t>-1,6*2,1</t>
  </si>
  <si>
    <t>(3,05+0,6+0,6+0,35+1,965+9,065+5,99+15+8,14+1,39+5,24+0,32+0,715+5,64+5,64+5,64+5,99)*3,68</t>
  </si>
  <si>
    <t>(10,845+5,99+0,35+0,45+3,05+0,6+2,115+5,64+4,8+5,99+4,8+5,99+4,8+5,64+8,14+0,34+0,76+5,24)*3,68</t>
  </si>
  <si>
    <t>-0,9*2,1*14</t>
  </si>
  <si>
    <t>-1,6*2,15*2</t>
  </si>
  <si>
    <t>234</t>
  </si>
  <si>
    <t>763122401</t>
  </si>
  <si>
    <t>SDK stěna šachtová tl 62,5 mm profil CW+UW 50 desky 1xDF 12,5 bez izolace EI 15</t>
  </si>
  <si>
    <t>-1620939818</t>
  </si>
  <si>
    <t>Stěna šachtová ze sádrokartonových desek s nosnou konstrukcí z ocelových profilů CW, UW jednoduše opláštěná deskou protipožární DF tl. 12,5 mm bez izolace, EI 15, stěna tl. 62,5 mm, profil 50</t>
  </si>
  <si>
    <t>https://podminky.urs.cz/item/CS_URS_2021_01/763122401</t>
  </si>
  <si>
    <t>1,25*3,55</t>
  </si>
  <si>
    <t>(0,29+1,63)*3,53</t>
  </si>
  <si>
    <t>0,89*3,53*2</t>
  </si>
  <si>
    <t>(2,335+0,25+0,25)*3,53</t>
  </si>
  <si>
    <t>1,25*3,53</t>
  </si>
  <si>
    <t>1,75*3,53</t>
  </si>
  <si>
    <t>(0,36+1+0,36+1)*3,53</t>
  </si>
  <si>
    <t>(0,265+0,55+0,265)*3,53</t>
  </si>
  <si>
    <t>(0,28+1,63)*3,53</t>
  </si>
  <si>
    <t>(0,69+0,255)*3,53</t>
  </si>
  <si>
    <t>235</t>
  </si>
  <si>
    <t>763131411</t>
  </si>
  <si>
    <t>SDK podhled desky 1xA 12,5 bez izolace dvouvrstvá spodní kce profil CD+UD</t>
  </si>
  <si>
    <t>-1484737944</t>
  </si>
  <si>
    <t>Podhled ze sádrokartonových desek dvouvrstvá zavěšená spodní konstrukce z ocelových profilů CD, UD jednoduše opláštěná deskou standardní A, tl. 12,5 mm, bez izolace</t>
  </si>
  <si>
    <t>https://podminky.urs.cz/item/CS_URS_2021_01/763131411</t>
  </si>
  <si>
    <t>PH1</t>
  </si>
  <si>
    <t>4,44+61,98+3,33+62,15+9,57+3,33+1,58</t>
  </si>
  <si>
    <t>30,14+45,92+30,01+30,35+30,37+29,26+30,91+41,79+2,81+263,84+33,37+37,34</t>
  </si>
  <si>
    <t>30,59+44,39+31,22+30,18+30,37+29,68+31,21+35,06+30,41+44,29+31,22+30,18+30,37+29,68+31,21+41,5</t>
  </si>
  <si>
    <t>30,39+46,12+30,2+30,35+30,37+29,49+30,71+41,95+30,22+46,04+30,2+30,35+30,37+29,26+30,71+41,98</t>
  </si>
  <si>
    <t>236</t>
  </si>
  <si>
    <t>763131451</t>
  </si>
  <si>
    <t>SDK podhled deska 1xH2 12,5 bez izolace dvouvrstvá spodní kce profil CD+UD</t>
  </si>
  <si>
    <t>-658995276</t>
  </si>
  <si>
    <t>Podhled ze sádrokartonových desek dvouvrstvá zavěšená spodní konstrukce z ocelových profilů CD, UD jednoduše opláštěná deskou impregnovanou H2, tl. 12,5 mm, bez izolace</t>
  </si>
  <si>
    <t>https://podminky.urs.cz/item/CS_URS_2021_01/763131451</t>
  </si>
  <si>
    <t>SDK podhled do mokrých provozů</t>
  </si>
  <si>
    <t>PH02</t>
  </si>
  <si>
    <t>1,65+1,57+4,44+1,96+3,8+1,73+1,73+4,2+1,76+1,76</t>
  </si>
  <si>
    <t>1,49+1,57+1,49+1,57</t>
  </si>
  <si>
    <t>4,43+1,49+5,01+1,49+4,68+3,94</t>
  </si>
  <si>
    <t>4,43+1,49+1,49+4,96+1,49+3,41+1,49+3,9+2,6</t>
  </si>
  <si>
    <t>4,43+1,49+1,49+5,01+1,49+4,68+3,94+4,43+1,49+1,49+4,96+1,49+3,41+1,49+3,91+2,6</t>
  </si>
  <si>
    <t>237</t>
  </si>
  <si>
    <t>763131752</t>
  </si>
  <si>
    <t>Montáž jedné vrstvy tepelné izolace do SDK podhledu</t>
  </si>
  <si>
    <t>-931421070</t>
  </si>
  <si>
    <t>Podhled ze sádrokartonových desek ostatní práce a konstrukce na podhledech ze sádrokartonových desek montáž jedné vrstvy tepelné izolace</t>
  </si>
  <si>
    <t>https://podminky.urs.cz/item/CS_URS_2021_01/763131752</t>
  </si>
  <si>
    <t xml:space="preserve">1.np - obklad rozvodů ZTI pod stropem - vložení TI </t>
  </si>
  <si>
    <t>(3,5+9,8+17,3+9,8+3,3)*1,2</t>
  </si>
  <si>
    <t>238</t>
  </si>
  <si>
    <t>63152097</t>
  </si>
  <si>
    <t>pás tepelně izolační univerzální λ=0,032-0,033 tl 60mm</t>
  </si>
  <si>
    <t>1085594258</t>
  </si>
  <si>
    <t>https://podminky.urs.cz/item/CS_URS_2021_01/63152097</t>
  </si>
  <si>
    <t>1.np - obklad rozvodů ZTI pod stropem - miner. vata tl.60mm</t>
  </si>
  <si>
    <t>52,44*1,02 'Přepočtené koeficientem množství</t>
  </si>
  <si>
    <t>239</t>
  </si>
  <si>
    <t>763132121</t>
  </si>
  <si>
    <t>SDK podhled samostatný požární předěl 2xDF12,5 mm TI 40 mm 40 kg/m3 EI Z/S 45/60 dvouvrstvá spodní kce CD+UD</t>
  </si>
  <si>
    <t>788524272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</si>
  <si>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dvojitě opláštěná deskami protipožárními 2 x DF tl. 2 x 12,5 mm, TI tl. 40 mm 40 kg/m3, EI Z/S 45/60</t>
  </si>
  <si>
    <t>https://podminky.urs.cz/item/CS_URS_2021_01/763132121</t>
  </si>
  <si>
    <t>SDK podhled z oboustrannou požární odolností dle PBŘ</t>
  </si>
  <si>
    <t>PH3</t>
  </si>
  <si>
    <t>39,92+54,71+7,76+65,6</t>
  </si>
  <si>
    <t>40,99+54,70+7,76+54,73+7,76</t>
  </si>
  <si>
    <t>240</t>
  </si>
  <si>
    <t>763132111</t>
  </si>
  <si>
    <t>SDK podhled samostatný požární předěl 1xDF 15 mm TI 40 mm 40 kg/m3 + TI v CD profilu EI Z/S 15/45 dvouvrstvá spodní kce CD+UD</t>
  </si>
  <si>
    <t>1348924812</t>
  </si>
  <si>
    <t>Podhled ze sádrokartonových desek – samostatný požární předěl dvouvrstvá nosná konstrukce z ocelových profilů CD, UD s oboustrannou požární odolností celoplošná izolace a CD profily vyplněny izolací o objemové hmotnosti 40 kg/m3 jednoduše opláštěná deskou protipožární DF tl. 15 mm, TI tl. 40 mm 40 kg/m3, EI Z/S 15/45</t>
  </si>
  <si>
    <t>https://podminky.urs.cz/item/CS_URS_2021_01/763132111</t>
  </si>
  <si>
    <t>PH4</t>
  </si>
  <si>
    <t>40,74+54,71+7,76+54,70+7,76</t>
  </si>
  <si>
    <t>241</t>
  </si>
  <si>
    <t>763164537</t>
  </si>
  <si>
    <t>SDK obklad kcí tvaru L š do 0,8 m desky 2xDF 12,5</t>
  </si>
  <si>
    <t>-31484365</t>
  </si>
  <si>
    <t>Obklad konstrukcí sádrokartonovými deskami včetně ochranných úhelníků ve tvaru L rozvinuté šíře přes 0,4 do 0,8 m, opláštěný deskou protipožární DF, tl. 2 x 12,5 mm</t>
  </si>
  <si>
    <t>https://podminky.urs.cz/item/CS_URS_2021_01/763164537</t>
  </si>
  <si>
    <t>obklad ocelových prvků SDK, vč. rohových úhelníků</t>
  </si>
  <si>
    <t>3,03*4</t>
  </si>
  <si>
    <t>242</t>
  </si>
  <si>
    <t>763164636</t>
  </si>
  <si>
    <t>SDK obklad kcí tvaru U š do 1,2 m desky 1xDF 15</t>
  </si>
  <si>
    <t>-728878171</t>
  </si>
  <si>
    <t>Obklad konstrukcí sádrokartonovými deskami včetně ochranných úhelníků ve tvaru U rozvinuté šíře přes 0,6 do 1,2 m, opláštěný deskou protipožární DF, tl. 15 mm</t>
  </si>
  <si>
    <t>https://podminky.urs.cz/item/CS_URS_2021_01/763164636</t>
  </si>
  <si>
    <t>1.np - obklad rozvodů ZTI pod stropem</t>
  </si>
  <si>
    <t>3,5+9,8+17,3+9,8+3,3</t>
  </si>
  <si>
    <t>243</t>
  </si>
  <si>
    <t>763172452</t>
  </si>
  <si>
    <t>Montáž dvířek revizních protipožárních SDK kcí vel. 300 x 300 mm pro podhledy</t>
  </si>
  <si>
    <t>1852119509</t>
  </si>
  <si>
    <t>Montáž dvířek pro konstrukce ze sádrokartonových desek revizních protipožárních pro podhledy velikost (šxv) 300 x 300 mm</t>
  </si>
  <si>
    <t>https://podminky.urs.cz/item/CS_URS_2021_01/763172452</t>
  </si>
  <si>
    <t>Z/29</t>
  </si>
  <si>
    <t>Z/32</t>
  </si>
  <si>
    <t>Z/34</t>
  </si>
  <si>
    <t>244</t>
  </si>
  <si>
    <t>59030711</t>
  </si>
  <si>
    <t>dvířka revizní jednokřídlá s automatickým zámkem 300x300mm</t>
  </si>
  <si>
    <t>-1102343699</t>
  </si>
  <si>
    <t>https://podminky.urs.cz/item/CS_URS_2021_01/59030711</t>
  </si>
  <si>
    <t>Z/29 - ocelová dvířka z AL rámem</t>
  </si>
  <si>
    <t>245</t>
  </si>
  <si>
    <t>59030760</t>
  </si>
  <si>
    <t>dvířka revizní protipožární pro stěny a podhledy EI 60  300x300 mm</t>
  </si>
  <si>
    <t>-681104412</t>
  </si>
  <si>
    <t>https://podminky.urs.cz/item/CS_URS_2021_01/59030760</t>
  </si>
  <si>
    <t>246</t>
  </si>
  <si>
    <t>763172454</t>
  </si>
  <si>
    <t>Montáž dvířek revizních protipožárních SDK kcí vel. 500 x 500 mm pro podhledy</t>
  </si>
  <si>
    <t>-1791458894</t>
  </si>
  <si>
    <t>Montáž dvířek pro konstrukce ze sádrokartonových desek revizních protipožárních pro podhledy velikost (šxv) 500 x 500 mm</t>
  </si>
  <si>
    <t>https://podminky.urs.cz/item/CS_URS_2021_01/763172454</t>
  </si>
  <si>
    <t>Z/30</t>
  </si>
  <si>
    <t>Z/33</t>
  </si>
  <si>
    <t>Z/35</t>
  </si>
  <si>
    <t>247</t>
  </si>
  <si>
    <t>767646401</t>
  </si>
  <si>
    <t>Montáž revizních dvířek jednokřídlových s rámem výšky do 1000 mm</t>
  </si>
  <si>
    <t>537548339</t>
  </si>
  <si>
    <t>Montáž dveří ocelových revizních dvířek s rámem jednokřídlových, výšky do 1000 mm</t>
  </si>
  <si>
    <t>https://podminky.urs.cz/item/CS_URS_2021_01/767646401</t>
  </si>
  <si>
    <t>Z/36</t>
  </si>
  <si>
    <t>Z/37</t>
  </si>
  <si>
    <t>248</t>
  </si>
  <si>
    <t>59030713</t>
  </si>
  <si>
    <t>dvířka revizní jednokřídlá s automatickým zámkem 500x500mm</t>
  </si>
  <si>
    <t>-595421895</t>
  </si>
  <si>
    <t>https://podminky.urs.cz/item/CS_URS_2021_01/59030713</t>
  </si>
  <si>
    <t>Z/30 - ocel. dvířka s AL rámem</t>
  </si>
  <si>
    <t>249</t>
  </si>
  <si>
    <t>59030762</t>
  </si>
  <si>
    <t>dvířka revizní protipožární pro stěny a podhledy EI 60  500x500 mm</t>
  </si>
  <si>
    <t>1400123506</t>
  </si>
  <si>
    <t>https://podminky.urs.cz/item/CS_URS_2021_01/59030762</t>
  </si>
  <si>
    <t>Z/36 - 300/500mm</t>
  </si>
  <si>
    <t>250</t>
  </si>
  <si>
    <t>763172455</t>
  </si>
  <si>
    <t>Montáž dvířek revizních protipožárních SDK kcí vel. 600 x 600 mm pro podhledy</t>
  </si>
  <si>
    <t>2080688383</t>
  </si>
  <si>
    <t>Montáž dvířek pro konstrukce ze sádrokartonových desek revizních protipožárních pro podhledy velikost (šxv) 600 x 600 mm</t>
  </si>
  <si>
    <t>https://podminky.urs.cz/item/CS_URS_2021_01/763172455</t>
  </si>
  <si>
    <t>Z/31</t>
  </si>
  <si>
    <t>251</t>
  </si>
  <si>
    <t>59030714</t>
  </si>
  <si>
    <t>dvířka revizní jednokřídlá s automatickým zámkem 600x600mm</t>
  </si>
  <si>
    <t>-1425045042</t>
  </si>
  <si>
    <t>https://podminky.urs.cz/item/CS_URS_2021_01/59030714</t>
  </si>
  <si>
    <t>Z/31 - ocel. dvířka s AL rámem</t>
  </si>
  <si>
    <t>252</t>
  </si>
  <si>
    <t>763264542</t>
  </si>
  <si>
    <t>Sádrovláknitý obklad uzavřeného tvaru š přes 0,5 mdo 0,75 m pro ocelový nosník deskou protipožární tl 2x12,5 mm</t>
  </si>
  <si>
    <t>1497552101</t>
  </si>
  <si>
    <t>Obklad ocelových nosníků sádrovláknitými deskami bez spodní konstrukce uzavřeného tvaru rozvinuté šíře přes 0,5 m do 0,75 m, opláštění deskou protipožární tl. 2x12,5 mm</t>
  </si>
  <si>
    <t>https://podminky.urs.cz/item/CS_URS_2021_01/763264542</t>
  </si>
  <si>
    <t>obklad ocelových prvků sádrovlaknitými deskami, vč.kotvících prvků</t>
  </si>
  <si>
    <t>253</t>
  </si>
  <si>
    <t>998763303</t>
  </si>
  <si>
    <t>Přesun hmot tonážní pro sádrokartonové konstrukce v objektech v do 24 m</t>
  </si>
  <si>
    <t>-947633052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</si>
  <si>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</si>
  <si>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https://podminky.urs.cz/item/CS_URS_2021_01/998763303</t>
  </si>
  <si>
    <t>764</t>
  </si>
  <si>
    <t>Konstrukce klempířské</t>
  </si>
  <si>
    <t>254</t>
  </si>
  <si>
    <t>764226402</t>
  </si>
  <si>
    <t>Oplechování parapetů rovných mechanicky kotvené z Al plechu rš 200 mm</t>
  </si>
  <si>
    <t>-626314227</t>
  </si>
  <si>
    <t>Oplechování parapetů z hliníkového plechu rovných mechanicky kotvené, bez rohů rš 200 mm</t>
  </si>
  <si>
    <t>https://podminky.urs.cz/item/CS_URS_2021_01/764226402</t>
  </si>
  <si>
    <t>K/15 - perforovaný AL plech rš 160mm</t>
  </si>
  <si>
    <t>255</t>
  </si>
  <si>
    <t>764242433</t>
  </si>
  <si>
    <t>Oplechování rovné okapové hrany z TiZn předzvětralého plechu rš 250 mm</t>
  </si>
  <si>
    <t>-312656084</t>
  </si>
  <si>
    <t>Oplechování střešních prvků z titanzinkového předzvětralého plechu okapu okapovým plechem střechy rovné rš 250 mm</t>
  </si>
  <si>
    <t>https://podminky.urs.cz/item/CS_URS_2021_01/764242433</t>
  </si>
  <si>
    <t>K/05 - okapnice r.š.215mm</t>
  </si>
  <si>
    <t>6,3</t>
  </si>
  <si>
    <t>K/09 - vodorovné oplechování zel. fasády - rš 250mm</t>
  </si>
  <si>
    <t>91+132</t>
  </si>
  <si>
    <t>256</t>
  </si>
  <si>
    <t>764242406</t>
  </si>
  <si>
    <t>Oplechování štítu závětrnou lištou z TiZn předzvětralého plechu rš 500 mm</t>
  </si>
  <si>
    <t>-1535975863</t>
  </si>
  <si>
    <t>Oplechování střešních prvků z titanzinkového předzvětralého plechu štítu závětrnou lištou rš 500 mm</t>
  </si>
  <si>
    <t>https://podminky.urs.cz/item/CS_URS_2021_01/764242406</t>
  </si>
  <si>
    <t>K/04 - r.š.410mm - závětrná lišta</t>
  </si>
  <si>
    <t>K/12 - r.š.500mm - svislé oplechování</t>
  </si>
  <si>
    <t>369+366</t>
  </si>
  <si>
    <t>257</t>
  </si>
  <si>
    <t>764242436</t>
  </si>
  <si>
    <t>Oplechování rovné okapové hrany z TiZn předzvětralého plechu rš 500 mm</t>
  </si>
  <si>
    <t>-1490524886</t>
  </si>
  <si>
    <t>Oplechování střešních prvků z titanzinkového předzvětralého plechu okapu okapovým plechem střechy rovné rš 500 mm</t>
  </si>
  <si>
    <t>https://podminky.urs.cz/item/CS_URS_2021_01/764242436</t>
  </si>
  <si>
    <t>K/10 - svislé oplechování zel. fasády - r.š.500mm</t>
  </si>
  <si>
    <t>91+89</t>
  </si>
  <si>
    <t>258</t>
  </si>
  <si>
    <t>764244407</t>
  </si>
  <si>
    <t>Oplechování horních ploch a nadezdívek bez rohů z TiZn předzvětralého plechu kotvené rš 670 mm</t>
  </si>
  <si>
    <t>1102743615</t>
  </si>
  <si>
    <t>Oplechování horních ploch zdí a nadezdívek (atik) z titanzinkového předzvětralého plechu mechanicky kotvené rš 670 mm</t>
  </si>
  <si>
    <t>https://podminky.urs.cz/item/CS_URS_2021_01/764244407</t>
  </si>
  <si>
    <t>K/02</t>
  </si>
  <si>
    <t>259</t>
  </si>
  <si>
    <t>764244408</t>
  </si>
  <si>
    <t>Oplechování horních ploch a nadezdívek bez rohů z TiZn předzvětralého plechu kotvené rš 750 mm</t>
  </si>
  <si>
    <t>1798343455</t>
  </si>
  <si>
    <t>Oplechování horních ploch zdí a nadezdívek (atik) z titanzinkového předzvětralého plechu mechanicky kotvené rš 750 mm</t>
  </si>
  <si>
    <t>https://podminky.urs.cz/item/CS_URS_2021_01/764244408</t>
  </si>
  <si>
    <t>K/03 - oplechování trámů pergoly</t>
  </si>
  <si>
    <t>r.š.700mm</t>
  </si>
  <si>
    <t>K/13</t>
  </si>
  <si>
    <t>r.š.725mm</t>
  </si>
  <si>
    <t>4,1</t>
  </si>
  <si>
    <t>260</t>
  </si>
  <si>
    <t>764244411</t>
  </si>
  <si>
    <t>Oplechování horních ploch a nadezdívek bez rohů z TiZn předzvětralého plechu kotvené rš přes 800 mm</t>
  </si>
  <si>
    <t>1426556701</t>
  </si>
  <si>
    <t>Oplechování horních ploch zdí a nadezdívek (atik) z titanzinkového předzvětralého plechu mechanicky kotvené přes rš 800 mm</t>
  </si>
  <si>
    <t>https://podminky.urs.cz/item/CS_URS_2021_01/764244411</t>
  </si>
  <si>
    <t>K/01</t>
  </si>
  <si>
    <t>166*0,85</t>
  </si>
  <si>
    <t>261</t>
  </si>
  <si>
    <t>764246406</t>
  </si>
  <si>
    <t>Oplechování parapetů rovných mechanicky kotvené z TiZn předzvětralého plechu rš 500 mm</t>
  </si>
  <si>
    <t>-776608442</t>
  </si>
  <si>
    <t>Oplechování parapetů z titanzinkového předzvětralého plechu rovných mechanicky kotvené, bez rohů rš 500 mm</t>
  </si>
  <si>
    <t>https://podminky.urs.cz/item/CS_URS_2021_01/764246406</t>
  </si>
  <si>
    <t>K/11</t>
  </si>
  <si>
    <t>305+305</t>
  </si>
  <si>
    <t>262</t>
  </si>
  <si>
    <t>764321404</t>
  </si>
  <si>
    <t>Lemování rovných zdí střech s krytinou prejzovou nebo vlnitou z Al plechu rš 330 mm</t>
  </si>
  <si>
    <t>1965407547</t>
  </si>
  <si>
    <t>Lemování zdí z hliníkového plechu boční nebo horní rovných, střech s krytinou prejzovou nebo vlnitou rš 330 mm</t>
  </si>
  <si>
    <t>https://podminky.urs.cz/item/CS_URS_2021_01/764321404</t>
  </si>
  <si>
    <t>K/16 - perforovaný AL plech rš 315mm</t>
  </si>
  <si>
    <t>263</t>
  </si>
  <si>
    <t>764345403</t>
  </si>
  <si>
    <t>Lemování trub, konzol, držáků z TiZn předzvětralého plechu s krytinou prejzovou, vlnitou D do 150mm</t>
  </si>
  <si>
    <t>576590405</t>
  </si>
  <si>
    <t>Lemování trub,konzol,držáků a ostatních prvků z titanzinkového předzvětralého plechu střech s krytinou prejzovou nebo vlnitou, průměr přes 100 do 150 mm</t>
  </si>
  <si>
    <t>https://podminky.urs.cz/item/CS_URS_2021_01/764345403</t>
  </si>
  <si>
    <t>K/14 - r.š.300mm</t>
  </si>
  <si>
    <t>264</t>
  </si>
  <si>
    <t>764541414</t>
  </si>
  <si>
    <t>Žlab podokapní hranatý z TiZn předzvětralého plechu rš 330 mm</t>
  </si>
  <si>
    <t>-510965785</t>
  </si>
  <si>
    <t>Žlab podokapní z titanzinkového předzvětralého plechu včetně háků a čel hranatý rš 330 mm</t>
  </si>
  <si>
    <t>https://podminky.urs.cz/item/CS_URS_2021_01/764541414</t>
  </si>
  <si>
    <t>K/06 - podokapní žlab, vč. háků a čel</t>
  </si>
  <si>
    <t>265</t>
  </si>
  <si>
    <t>764541464</t>
  </si>
  <si>
    <t>Kotlík hranatý pro podokapní žlaby z TiZn předzvětralého plechu 330/100 mm</t>
  </si>
  <si>
    <t>-1450510536</t>
  </si>
  <si>
    <t>Žlab podokapní z titanzinkového předzvětralého plechu včetně háků a čel kotlík hranatý, rš žlabu/průměr svodu 330/100 mm</t>
  </si>
  <si>
    <t>https://podminky.urs.cz/item/CS_URS_2021_01/764541464</t>
  </si>
  <si>
    <t>266</t>
  </si>
  <si>
    <t>764548402</t>
  </si>
  <si>
    <t>Hranatý svod včetně objímek, kolen, odskoků z TiZn předzvětralého plechu o straně 80 mm</t>
  </si>
  <si>
    <t>79859314</t>
  </si>
  <si>
    <t>Svod z titanzinkového předzvětralého plechu včetně objímek, kolen a odskoků hranatý, o straně 80 mm</t>
  </si>
  <si>
    <t>https://podminky.urs.cz/item/CS_URS_2021_01/764548402</t>
  </si>
  <si>
    <t>K/07 - svod hranatý 70/70mm</t>
  </si>
  <si>
    <t>267</t>
  </si>
  <si>
    <t>998764103</t>
  </si>
  <si>
    <t>Přesun hmot tonážní pro konstrukce klempířské v objektech v do 24 m</t>
  </si>
  <si>
    <t>1620427174</t>
  </si>
  <si>
    <t>Přesun hmot pro konstrukce klempířské stanovený z hmotnosti přesunovaného materiálu vodorovná dopravní vzdálenost do 50 m v objektech výšky přes 12 do 24 m</t>
  </si>
  <si>
    <t>https://podminky.urs.cz/item/CS_URS_2021_01/998764103</t>
  </si>
  <si>
    <t>766</t>
  </si>
  <si>
    <t>Konstrukce truhlářské</t>
  </si>
  <si>
    <t>268</t>
  </si>
  <si>
    <t>766660001</t>
  </si>
  <si>
    <t>Montáž dveřních křídel otvíravých jednokřídlových š do 0,8 m do ocelové zárubně</t>
  </si>
  <si>
    <t>-617906111</t>
  </si>
  <si>
    <t>Montáž dveřních křídel dřevěných nebo plastových otevíravých do ocelové zárubně povrchově upravených jednokřídlových, šířky do 800 mm</t>
  </si>
  <si>
    <t>https://podminky.urs.cz/item/CS_URS_2021_01/766660001</t>
  </si>
  <si>
    <t>269</t>
  </si>
  <si>
    <t>61161002</t>
  </si>
  <si>
    <t>dveře jednokřídlé voštinové povrch lakovaný plné 800x1970-2100mm</t>
  </si>
  <si>
    <t>363301792</t>
  </si>
  <si>
    <t>https://podminky.urs.cz/item/CS_URS_2021_01/61161002</t>
  </si>
  <si>
    <t>Dveřní křídlo dřevěné s voštinovou výplní, rám dveří z masivního dřeva. Provedení plné s polodrážkou, oboustranně hladké</t>
  </si>
  <si>
    <t>Kování štítkové, bezpečnostní, typ klika - koule, zámek s cylindrickou vložkou, trojdílné skryté závěsy. Systém generálního klíče</t>
  </si>
  <si>
    <t>pravé</t>
  </si>
  <si>
    <t>levé</t>
  </si>
  <si>
    <t>270</t>
  </si>
  <si>
    <t>61161001</t>
  </si>
  <si>
    <t>dveře jednokřídlé voštinové povrch lakovaný plné 700x1970-2100mm</t>
  </si>
  <si>
    <t>1203649759</t>
  </si>
  <si>
    <t>https://podminky.urs.cz/item/CS_URS_2021_01/61161001</t>
  </si>
  <si>
    <t>271</t>
  </si>
  <si>
    <t>611603_R</t>
  </si>
  <si>
    <t>dveře jednokřídlé dřevěné vč. mřížky Al plné 600-700x2100mm</t>
  </si>
  <si>
    <t>1139821346</t>
  </si>
  <si>
    <t>Dveře vnitřní - pro oddělení prostorů se středním rozdílem klimatu (WC). Jednokřídlové otočné.</t>
  </si>
  <si>
    <t>S větrací mřížkou 400/100mm - nerez</t>
  </si>
  <si>
    <t>D/11 - S větrací mřížkou 400/100mm - nerez</t>
  </si>
  <si>
    <t>272</t>
  </si>
  <si>
    <t>766660002</t>
  </si>
  <si>
    <t>Montáž dveřních křídel otvíravých jednokřídlových š přes 0,8 m do ocelové zárubně</t>
  </si>
  <si>
    <t>457958517</t>
  </si>
  <si>
    <t>Montáž dveřních křídel dřevěných nebo plastových otevíravých do ocelové zárubně povrchově upravených jednokřídlových, šířky přes 800 mm</t>
  </si>
  <si>
    <t>https://podminky.urs.cz/item/CS_URS_2021_01/766660002</t>
  </si>
  <si>
    <t>273</t>
  </si>
  <si>
    <t>6117310_R</t>
  </si>
  <si>
    <t>dveře jednokřídlé dřevěné plné s nadsvětlíkem - rozměr 900/3000mm</t>
  </si>
  <si>
    <t>1366553415</t>
  </si>
  <si>
    <t>Dveře vnější - do technických prostor s nadsvětlíkem. Jednokřídlové otočné.</t>
  </si>
  <si>
    <t>Dveřní křídlo dřevěné s tepelně izolační výplní, rám dveří z masivního dřeva. Provedení plné s polodrážkou, oboustranně hladké</t>
  </si>
  <si>
    <t xml:space="preserve">V nadsvětlíku je osazena větrací mříž se síťkou proti hmyzu.  </t>
  </si>
  <si>
    <t>vč. Kování štítkové, bezpečnostní, typ klika - koule, zámek s cylindrickou vložkou, trojdílné skryté závěsy. Systém generálního klíče</t>
  </si>
  <si>
    <t>274</t>
  </si>
  <si>
    <t>61161003</t>
  </si>
  <si>
    <t>dveře jednokřídlé voštinové povrch lakovaný plné 900x1970-2100mm</t>
  </si>
  <si>
    <t>-723303512</t>
  </si>
  <si>
    <t>https://podminky.urs.cz/item/CS_URS_2021_01/61161003</t>
  </si>
  <si>
    <t>Dveře vnější - do technických prostor. Jednokřídlové otočné.</t>
  </si>
  <si>
    <t>Dveřní křídlo dřevěné s voštinovou výplní, rám dveří z masivního dřeva. Provedení plné s polodrážkou, oboustranně hladké.</t>
  </si>
  <si>
    <t>D/15</t>
  </si>
  <si>
    <t>Dveře vnitřní do kanceláře. Jednokřídlové otočné</t>
  </si>
  <si>
    <t>D/16</t>
  </si>
  <si>
    <t>Dveře vnitřní do labratoře. Jednokřídlové otočné</t>
  </si>
  <si>
    <t>D/23</t>
  </si>
  <si>
    <t>275</t>
  </si>
  <si>
    <t>6116100_R</t>
  </si>
  <si>
    <t>-1423819166</t>
  </si>
  <si>
    <t>dveře jednokřídlé voštinové povrch lakovaný plné 900x1970-2100mm, vč. panikové kliky</t>
  </si>
  <si>
    <t>D/04 - Křídlo opatřené panikovou klikou ve směru úniku</t>
  </si>
  <si>
    <t>276</t>
  </si>
  <si>
    <t>766660021</t>
  </si>
  <si>
    <t>Montáž dveřních křídel otvíravých jednokřídlových š do 0,8 m požárních do ocelové zárubně</t>
  </si>
  <si>
    <t>-378787533</t>
  </si>
  <si>
    <t>Montáž dveřních křídel dřevěných nebo plastových otevíravých do ocelové zárubně protipožárních jednokřídlových, šířky do 800 mm</t>
  </si>
  <si>
    <t>https://podminky.urs.cz/item/CS_URS_2021_01/766660021</t>
  </si>
  <si>
    <t>277</t>
  </si>
  <si>
    <t>6116502_R</t>
  </si>
  <si>
    <t>dveře jednokřídlé protipožární EI (EW) 30 D3 plné 800x1970-2100mm</t>
  </si>
  <si>
    <t>1326086</t>
  </si>
  <si>
    <t xml:space="preserve">D/05 - EW-C30DP3 </t>
  </si>
  <si>
    <t>Dveřní křídlo dřevěné s minerální výplní, rám dveří z masivního dřeva. Provedení plné s polodrážkou, oboustranně hladké</t>
  </si>
  <si>
    <t xml:space="preserve">D/06 - EW-C30DP3 </t>
  </si>
  <si>
    <t xml:space="preserve">Kování štítkové, bezpečnostní, typ klika - koule, zámek s cylindrickou vložkou, trojdílné skryté závěsy. </t>
  </si>
  <si>
    <t xml:space="preserve">D/07 - EW-C30DP3 </t>
  </si>
  <si>
    <t>278</t>
  </si>
  <si>
    <t>6116203_R</t>
  </si>
  <si>
    <t>dveře jednokřídlé protipožární EI (EW) 30 D3 plné 700x1970-2100mm</t>
  </si>
  <si>
    <t>1821143025</t>
  </si>
  <si>
    <t>D/13 - EI-C30DP3</t>
  </si>
  <si>
    <t>Dveře vnitřní. Jednokřídlové otočné</t>
  </si>
  <si>
    <t>279</t>
  </si>
  <si>
    <t>6116209_R</t>
  </si>
  <si>
    <t>dveře jednokřídlé protipožární EI (EW) 30 D3  plné 600x1750mm</t>
  </si>
  <si>
    <t>-833386187</t>
  </si>
  <si>
    <t>https://podminky.urs.cz/item/CS_URS_2021_01/6116209_R</t>
  </si>
  <si>
    <t>D/12 - EI-S30DP1</t>
  </si>
  <si>
    <t>Dveře vnitřní. Jednokřídlové otočné. Navržené jako revizní dvířka do instalační šachty.</t>
  </si>
  <si>
    <t>280</t>
  </si>
  <si>
    <t>766660022</t>
  </si>
  <si>
    <t>Montáž dveřních křídel otvíravých jednokřídlových š přes 0,8 m požárních do ocelové zárubně</t>
  </si>
  <si>
    <t>1794301788</t>
  </si>
  <si>
    <t>Montáž dveřních křídel dřevěných nebo plastových otevíravých do ocelové zárubně protipožárních jednokřídlových, šířky přes 800 mm</t>
  </si>
  <si>
    <t>https://podminky.urs.cz/item/CS_URS_2021_01/766660022</t>
  </si>
  <si>
    <t xml:space="preserve">D/02 </t>
  </si>
  <si>
    <t>281</t>
  </si>
  <si>
    <t>6116501_R</t>
  </si>
  <si>
    <t>dveře jednokřídlé protipožární EI (EW) 30 D3 plné 900x1970-2100mm</t>
  </si>
  <si>
    <t>550303455</t>
  </si>
  <si>
    <t xml:space="preserve">D/02 - EW-C30DP3 </t>
  </si>
  <si>
    <t xml:space="preserve">D/14 - EW-C30DP3 </t>
  </si>
  <si>
    <t>levá</t>
  </si>
  <si>
    <t>282</t>
  </si>
  <si>
    <t>766660717</t>
  </si>
  <si>
    <t>Montáž dveřních křídel samozavírače na ocelovou zárubeň</t>
  </si>
  <si>
    <t>-438252282</t>
  </si>
  <si>
    <t>Montáž dveřních doplňků samozavírače na zárubeň ocelovou</t>
  </si>
  <si>
    <t>https://podminky.urs.cz/item/CS_URS_2021_01/766660717</t>
  </si>
  <si>
    <t>u protipožárních dveří dle PBŘ</t>
  </si>
  <si>
    <t>9+4</t>
  </si>
  <si>
    <t>283</t>
  </si>
  <si>
    <t>549172_R</t>
  </si>
  <si>
    <t>samozavírač dveří hydraulický</t>
  </si>
  <si>
    <t>-1816725505</t>
  </si>
  <si>
    <t xml:space="preserve">samozavírač dveří hydraulický </t>
  </si>
  <si>
    <t>284</t>
  </si>
  <si>
    <t>766660729</t>
  </si>
  <si>
    <t>Montáž dveřního interiérového kování - štítku s klikou</t>
  </si>
  <si>
    <t>1400281557</t>
  </si>
  <si>
    <t>Montáž dveřních doplňků dveřního kování interiérového štítku s klikou</t>
  </si>
  <si>
    <t>https://podminky.urs.cz/item/CS_URS_2021_01/766660729</t>
  </si>
  <si>
    <t>285</t>
  </si>
  <si>
    <t>998766103</t>
  </si>
  <si>
    <t>Přesun hmot tonážní pro konstrukce truhlářské v objektech v do 24 m</t>
  </si>
  <si>
    <t>-1180694841</t>
  </si>
  <si>
    <t>Přesun hmot pro konstrukce truhlářské stanovený z hmotnosti přesunovaného materiálu vodorovná dopravní vzdálenost do 50 m v objektech výšky přes 12 do 24 m</t>
  </si>
  <si>
    <t>https://podminky.urs.cz/item/CS_URS_2021_01/998766103</t>
  </si>
  <si>
    <t>767</t>
  </si>
  <si>
    <t>Konstrukce zámečnické</t>
  </si>
  <si>
    <t>286</t>
  </si>
  <si>
    <t>767122112</t>
  </si>
  <si>
    <t>Montáž stěn s výplní z drátěné sítě, svařované</t>
  </si>
  <si>
    <t>-1310334648</t>
  </si>
  <si>
    <t>Montáž stěn a příček s výplní drátěnou sítí spojených svařováním</t>
  </si>
  <si>
    <t>https://podminky.urs.cz/item/CS_URS_2021_01/767122112</t>
  </si>
  <si>
    <t>montáž venkovních stěn rámových s výplní z tahokovu, vč. kotvení a povrchové úpravy</t>
  </si>
  <si>
    <t>Z/01</t>
  </si>
  <si>
    <t>2,7*3,03*3</t>
  </si>
  <si>
    <t>Z/02</t>
  </si>
  <si>
    <t>1,8*3,03*4</t>
  </si>
  <si>
    <t>Z/03</t>
  </si>
  <si>
    <t>4,34*3,03*1</t>
  </si>
  <si>
    <t>Z/04</t>
  </si>
  <si>
    <t>Z/05</t>
  </si>
  <si>
    <t>2,7*3,03</t>
  </si>
  <si>
    <t>287</t>
  </si>
  <si>
    <t>1594520_R</t>
  </si>
  <si>
    <t>Venkovní stěna - výplň Tahokov 62,5/25/3</t>
  </si>
  <si>
    <t>-1240162248</t>
  </si>
  <si>
    <t>dodávka venkovních rámových stěn vč. výplně, vč. kotvení a povrchové úpravy</t>
  </si>
  <si>
    <t>Obvodový rám je navržen z žárově zinkovaných L úhelníků 70x70x5mm. Výplň je navržená z tahokov Kotvení pomocí kotevních destiček a chemických kotev</t>
  </si>
  <si>
    <t>Povrchová úprava - žárově zinkováno + základní a vrchní krycí nátěr RAL 7016</t>
  </si>
  <si>
    <t>288</t>
  </si>
  <si>
    <t>767163121</t>
  </si>
  <si>
    <t>Montáž přímého kovového zábradlí z dílců do betonu v rovině</t>
  </si>
  <si>
    <t>-810896821</t>
  </si>
  <si>
    <t>Montáž kompletního kovového zábradlí přímého z dílců v rovině (na rovné ploše) kotveného do betonu</t>
  </si>
  <si>
    <t>https://podminky.urs.cz/item/CS_URS_2021_01/767163121</t>
  </si>
  <si>
    <t>montáž zábradlí, vč. kotvení a výplně</t>
  </si>
  <si>
    <t>Z/12</t>
  </si>
  <si>
    <t>68,4</t>
  </si>
  <si>
    <t>Z/13</t>
  </si>
  <si>
    <t>18,5+2,5+20,5</t>
  </si>
  <si>
    <t>Z/18 - montáž celoskleněného zábradlí</t>
  </si>
  <si>
    <t>7,525*4</t>
  </si>
  <si>
    <t xml:space="preserve">Z/21 </t>
  </si>
  <si>
    <t>6,3*6</t>
  </si>
  <si>
    <t>289</t>
  </si>
  <si>
    <t>5539200_R</t>
  </si>
  <si>
    <t>zábradlí s hranatým sloupkem a výplňí z tahokovu, vč. kotvení a povrchové úpravy</t>
  </si>
  <si>
    <t>-1369107915</t>
  </si>
  <si>
    <t xml:space="preserve">dodávka konstrukce zábradlí provedena z žárově zinkovaných uzavřených ocelových profilů 40x40x3mm. </t>
  </si>
  <si>
    <t>Výška zábradlí 1100mm nad pochůzí vrstvu terasy. Výplň zábradlí bude provedena z desek tahokov</t>
  </si>
  <si>
    <t>290</t>
  </si>
  <si>
    <t>5539204_R</t>
  </si>
  <si>
    <t>zábradlí na schodišti (2x madlo), vč. kotvení a povrchové úpravy</t>
  </si>
  <si>
    <t>-198509812</t>
  </si>
  <si>
    <t>ábradlí na schodišti, umístěné podél prosklené stěny. Skládá se ze dvou madel - jedno je osazeno 100mm nad úroveň schodiště</t>
  </si>
  <si>
    <t>provedeno jako vodící linie pro nevidomé. Druhé je ve vzdálenosti 900mm nad pochůzí plochou schodiště</t>
  </si>
  <si>
    <t>Z/21</t>
  </si>
  <si>
    <t>291</t>
  </si>
  <si>
    <t>553421_R</t>
  </si>
  <si>
    <t>zábradlí celoprosklené - bezpečnostní lepené sklo, vč. kotvení do atiky</t>
  </si>
  <si>
    <t>154318802</t>
  </si>
  <si>
    <t>https://podminky.urs.cz/item/CS_URS_2021_01/553421_R</t>
  </si>
  <si>
    <t xml:space="preserve">Z/18 - kompletní dodávka celoproskleného zábradlí výšky 1,1m, </t>
  </si>
  <si>
    <t>Skla jsou tepelně tvrzená v kombinaci s laminací s termostatickými fóliemi, spojujícími skla na úrovni molekulové mřížky</t>
  </si>
  <si>
    <t>292</t>
  </si>
  <si>
    <t>767165114</t>
  </si>
  <si>
    <t>Montáž zábradlí rovného madla z trubek nebo tenkostěnných profilů svařovaného</t>
  </si>
  <si>
    <t>-589884934</t>
  </si>
  <si>
    <t>Montáž zábradlí rovného madel z trubek nebo tenkostěnných profilů svařováním</t>
  </si>
  <si>
    <t>https://podminky.urs.cz/item/CS_URS_2021_01/767165114</t>
  </si>
  <si>
    <t>Z/16</t>
  </si>
  <si>
    <t>2,56+4,33</t>
  </si>
  <si>
    <t>Z/17</t>
  </si>
  <si>
    <t>2,23+2,2+1,245+0,55+4,78</t>
  </si>
  <si>
    <t>Z/19</t>
  </si>
  <si>
    <t>3,295+2,355+2,78</t>
  </si>
  <si>
    <t>3,215*3</t>
  </si>
  <si>
    <t>2*3</t>
  </si>
  <si>
    <t>3,38*3</t>
  </si>
  <si>
    <t>Z/20</t>
  </si>
  <si>
    <t>32,145</t>
  </si>
  <si>
    <t>293</t>
  </si>
  <si>
    <t>55342035</t>
  </si>
  <si>
    <t>madlo nerez, vč. kotvení - pr. 42mm</t>
  </si>
  <si>
    <t>2076073255</t>
  </si>
  <si>
    <t>https://podminky.urs.cz/item/CS_URS_2021_01/55342035</t>
  </si>
  <si>
    <t>294</t>
  </si>
  <si>
    <t>767211313</t>
  </si>
  <si>
    <t>Montáž venkovního kovového schodiště rovného kotveného do betonu</t>
  </si>
  <si>
    <t>1936097282</t>
  </si>
  <si>
    <t>Montáž kovového venkovního schodiště bez zábradlí a podesty, pro šířku stupně do 1 200 mm rovného, kotveného do betonu</t>
  </si>
  <si>
    <t>https://podminky.urs.cz/item/CS_URS_2021_01/767211313</t>
  </si>
  <si>
    <t>montáž ocel. schodiště dle výkresu statiky D1.1.2-27 - Z/25</t>
  </si>
  <si>
    <t>2,65+2,35+4,8</t>
  </si>
  <si>
    <t>Z/14 - montáž ocel. venkovního schodiště</t>
  </si>
  <si>
    <t>1,9*2*2</t>
  </si>
  <si>
    <t>295</t>
  </si>
  <si>
    <t>5534200_R</t>
  </si>
  <si>
    <t>schodiště venkovní přímé dvouramenné, schodnice pororošt, bez zábradlí, do výšky 4765mm (8+16 stupňů)</t>
  </si>
  <si>
    <t>-1799264587</t>
  </si>
  <si>
    <t>SCH1 - dodávka ocel. schodiště dle výkresu statiky D1.1.2-27, vč. žárového zinkování a kotevního materiálu - hmotnost schodiště 0,5t</t>
  </si>
  <si>
    <t>Z/25</t>
  </si>
  <si>
    <t>296</t>
  </si>
  <si>
    <t>553001_R</t>
  </si>
  <si>
    <t>schodiště venkovní přímé - na terase</t>
  </si>
  <si>
    <t>-824847720</t>
  </si>
  <si>
    <t>schodiště venkovní přímé - na terase - Z/14</t>
  </si>
  <si>
    <t>Z/14 - konstrukce schodiště z oc. profilů, vč. povrchové úpravy</t>
  </si>
  <si>
    <t>297</t>
  </si>
  <si>
    <t>767583343</t>
  </si>
  <si>
    <t>Montáž podhledů lamelových š 150 plochy přes 20 m2</t>
  </si>
  <si>
    <t>935546192</t>
  </si>
  <si>
    <t>Montáž kovových podhledů lamelových šířky 150, plochy přes 20 m2</t>
  </si>
  <si>
    <t>https://podminky.urs.cz/item/CS_URS_2021_01/767583343</t>
  </si>
  <si>
    <t>Z/15 - montáž hliníkových lamel na střešních pergolách - střecha a stěna</t>
  </si>
  <si>
    <t>32,7*2</t>
  </si>
  <si>
    <t>stěny</t>
  </si>
  <si>
    <t>18*2</t>
  </si>
  <si>
    <t>298</t>
  </si>
  <si>
    <t>562451_R</t>
  </si>
  <si>
    <t>vodorovné lamely Al</t>
  </si>
  <si>
    <t>-473460364</t>
  </si>
  <si>
    <t>Vodorovné lamely Al - prvek Z/15</t>
  </si>
  <si>
    <t>Z/14 - hliníkové lamely, vč. kotvících prvků - ztr2%</t>
  </si>
  <si>
    <t>101,4*1,02 'Přepočtené koeficientem množství</t>
  </si>
  <si>
    <t>299</t>
  </si>
  <si>
    <t>767651114</t>
  </si>
  <si>
    <t>Montáž vrat garážových sekčních zajížděcích pod strop plochy přes 13 m2</t>
  </si>
  <si>
    <t>-1201479404</t>
  </si>
  <si>
    <t>Montáž vrat garážových nebo průmyslových sekčních zajížděcích pod strop, plochy přes 13 m2</t>
  </si>
  <si>
    <t>https://podminky.urs.cz/item/CS_URS_2021_01/767651114</t>
  </si>
  <si>
    <t>D/24</t>
  </si>
  <si>
    <t>D/25</t>
  </si>
  <si>
    <t>300</t>
  </si>
  <si>
    <t>5534599_R</t>
  </si>
  <si>
    <t>vrata garážová sekční zateplená lamela 5,57x3,03m</t>
  </si>
  <si>
    <t>-1026082754</t>
  </si>
  <si>
    <t>Garážová sekční vrata, ovládána na dálkové ovládání (mobilním telefonem, s možností ručního ovládání (na kliku, řetízek) v případě výpadku el. proudu.</t>
  </si>
  <si>
    <t>Včetně kotevních prvků.</t>
  </si>
  <si>
    <t>při výjezdu je zabudovaná zemní smyčka s indukčním detektorem</t>
  </si>
  <si>
    <t>301</t>
  </si>
  <si>
    <t>5534588_R</t>
  </si>
  <si>
    <t>vrata garážová sekční zateplená lamela 5,5x2,23m</t>
  </si>
  <si>
    <t>692599210</t>
  </si>
  <si>
    <t>Garážová sekční vrata, ovládána na dálkové ovládání, s možností ručního ovládání (na kliku, řetízek) v případě výpadku el. proudu.</t>
  </si>
  <si>
    <t>302</t>
  </si>
  <si>
    <t>767651121</t>
  </si>
  <si>
    <t>Montáž vrat garážových sekčních - kliky se zámkem</t>
  </si>
  <si>
    <t>-615950304</t>
  </si>
  <si>
    <t>Montáž vrat garážových nebo průmyslových příslušenství sekčních vrat kliky se zámkem pro ruční otevírání</t>
  </si>
  <si>
    <t>https://podminky.urs.cz/item/CS_URS_2021_01/767651121</t>
  </si>
  <si>
    <t>součást prvku D/24,25</t>
  </si>
  <si>
    <t>303</t>
  </si>
  <si>
    <t>55345889</t>
  </si>
  <si>
    <t>pohon garážových vrat ruční klika se zámkem chrom sada</t>
  </si>
  <si>
    <t>627651615</t>
  </si>
  <si>
    <t>https://podminky.urs.cz/item/CS_URS_2021_01/55345889</t>
  </si>
  <si>
    <t>304</t>
  </si>
  <si>
    <t>767651126</t>
  </si>
  <si>
    <t>Montáž vrat garážových sekčních elektrického stropního pohonu</t>
  </si>
  <si>
    <t>1011363824</t>
  </si>
  <si>
    <t>Montáž vrat garážových nebo průmyslových příslušenství sekčních vrat elektrického pohonu</t>
  </si>
  <si>
    <t>https://podminky.urs.cz/item/CS_URS_2021_01/767651126</t>
  </si>
  <si>
    <t>305</t>
  </si>
  <si>
    <t>55345878</t>
  </si>
  <si>
    <t>pohon garážových sekčních a výklopných vrat o síle 1000N max. 50 cyklů denně</t>
  </si>
  <si>
    <t>-240090614</t>
  </si>
  <si>
    <t>https://podminky.urs.cz/item/CS_URS_2021_01/55345878</t>
  </si>
  <si>
    <t>306</t>
  </si>
  <si>
    <t>767995113</t>
  </si>
  <si>
    <t>Montáž atypických zámečnických konstrukcí hmotnosti do 20 kg</t>
  </si>
  <si>
    <t>kg</t>
  </si>
  <si>
    <t>1331159390</t>
  </si>
  <si>
    <t>Montáž ostatních atypických zámečnických konstrukcí hmotnosti přes 10 do 20 kg</t>
  </si>
  <si>
    <t>https://podminky.urs.cz/item/CS_URS_2021_01/767995113</t>
  </si>
  <si>
    <t>montáž a kotvení ocelových sloupků z profilu 100/100/7mm, vč. žárového pozinku, chemických kotev</t>
  </si>
  <si>
    <t>Z/09</t>
  </si>
  <si>
    <t>15,74*3,58*4</t>
  </si>
  <si>
    <t>Z/10</t>
  </si>
  <si>
    <t>15,74*3,405*2</t>
  </si>
  <si>
    <t>Z/22 - montáž ocel. T profilu</t>
  </si>
  <si>
    <t>1,93*6*3,1</t>
  </si>
  <si>
    <t>montáž přechodových L úhleníků - výtah.šachty</t>
  </si>
  <si>
    <t>1,1*1,05*3,8*5</t>
  </si>
  <si>
    <t>Z/38</t>
  </si>
  <si>
    <t>5,5*19,65*1,05</t>
  </si>
  <si>
    <t>307</t>
  </si>
  <si>
    <t>145529_R</t>
  </si>
  <si>
    <t>1267372592</t>
  </si>
  <si>
    <t>dodávka ocelových sloupků z jeklu 100/100/7mm - ztr 5%</t>
  </si>
  <si>
    <t>vč. kotvících patek, kotev a povrchové úpravy dle PD</t>
  </si>
  <si>
    <t>15,74*3,58*4*0,001*1,05</t>
  </si>
  <si>
    <t>15,74*3,405*2*0,001*1,05</t>
  </si>
  <si>
    <t>308</t>
  </si>
  <si>
    <t>130110_R</t>
  </si>
  <si>
    <t>ocelový T profil jakost 11 375 50x50x4mm</t>
  </si>
  <si>
    <t>543412876</t>
  </si>
  <si>
    <t>Z/22 - ocel. T profil vč. povrchové úpravy</t>
  </si>
  <si>
    <t>1,93*6*3,1*1,05*0,001</t>
  </si>
  <si>
    <t>309</t>
  </si>
  <si>
    <t>13011064</t>
  </si>
  <si>
    <t>úhelník ocelový rovnostranný jakost 11 375 50x50x4mm</t>
  </si>
  <si>
    <t>153630475</t>
  </si>
  <si>
    <t>https://podminky.urs.cz/item/CS_URS_2021_01/13011064</t>
  </si>
  <si>
    <t>dodávka přechodové L úhleníky - vč. kotvících prvků a nátěru</t>
  </si>
  <si>
    <t>1,1*1,05*3,8*5*0,001*1,10</t>
  </si>
  <si>
    <t>417</t>
  </si>
  <si>
    <t>13010532</t>
  </si>
  <si>
    <t>úhelník ocelový nerovnostranný jakost 11 375 150x100x10mm</t>
  </si>
  <si>
    <t>-558469703</t>
  </si>
  <si>
    <t>https://podminky.urs.cz/item/CS_URS_2021_01/13010532</t>
  </si>
  <si>
    <t>5,5*19,65*1,05*0,001</t>
  </si>
  <si>
    <t>310</t>
  </si>
  <si>
    <t>767995117</t>
  </si>
  <si>
    <t>Montáž atypických zámečnických konstrukcí hmotnosti do 500 kg</t>
  </si>
  <si>
    <t>-1527461907</t>
  </si>
  <si>
    <t>Montáž ostatních atypických zámečnických konstrukcí hmotnosti přes 250 do 500 kg</t>
  </si>
  <si>
    <t>https://podminky.urs.cz/item/CS_URS_2021_01/767995117</t>
  </si>
  <si>
    <t>Z/27 - kompletní montáž protihlukových zástěn a konstrukcí pro osazení VZT na střeše</t>
  </si>
  <si>
    <t xml:space="preserve">Zhotovená z žárově zinkovaných profilů. Sloupky (100x100x4mm) budou kotveny přes ocelové plotny na ocelové nožky (100x100x4mm). </t>
  </si>
  <si>
    <t>Protihluková zástěna je navržena z Tahokovu (100/52x24). Pro přístup jsou navženy přístupové dvířka a schůdky se zábradlím, případně žebřík</t>
  </si>
  <si>
    <t xml:space="preserve">ro osazení jednotek VZDZ  a chlazení je na ocelových sloupkách osazen pororošt do rámu z válcovaných L profilů. </t>
  </si>
  <si>
    <t>prorošty a rámová kce pro osazení</t>
  </si>
  <si>
    <t>120*22</t>
  </si>
  <si>
    <t>140*22</t>
  </si>
  <si>
    <t>13*12,5</t>
  </si>
  <si>
    <t>14*12,5</t>
  </si>
  <si>
    <t>zástěna - rám a výplň</t>
  </si>
  <si>
    <t>(12,455*2,2)*24,5*8</t>
  </si>
  <si>
    <t>schodiště</t>
  </si>
  <si>
    <t>45,5*1,05</t>
  </si>
  <si>
    <t>311</t>
  </si>
  <si>
    <t>159000_R</t>
  </si>
  <si>
    <t>protihlukové zástěny, vč. podpěrných konstrukcí, výplně a kotvení</t>
  </si>
  <si>
    <t>393115043</t>
  </si>
  <si>
    <t>Z/27 - kompletní dodávka protihlukových zástěn, rámů, ocel. konstrukcí pro VZT jednotky</t>
  </si>
  <si>
    <t>výplně z tahokovu, vyrovnávacího schodiště, vč. žárového zinkování</t>
  </si>
  <si>
    <t>1470,261*0,001*1,05</t>
  </si>
  <si>
    <t>312</t>
  </si>
  <si>
    <t>55347026</t>
  </si>
  <si>
    <t>rošt podlahový lisovaný žárově zinkovaný velikost 40/2mm 1000x1000mm</t>
  </si>
  <si>
    <t>512489905</t>
  </si>
  <si>
    <t>https://podminky.urs.cz/item/CS_URS_2021_01/55347026</t>
  </si>
  <si>
    <t>součást prvku Z/27</t>
  </si>
  <si>
    <t>(120+140)</t>
  </si>
  <si>
    <t>313</t>
  </si>
  <si>
    <t>767995114</t>
  </si>
  <si>
    <t>Montáž atypických zámečnických konstrukcí hmotnosti do 50 kg</t>
  </si>
  <si>
    <t>-691254293</t>
  </si>
  <si>
    <t>Montáž ostatních atypických zámečnických konstrukcí hmotnosti přes 20 do 50 kg</t>
  </si>
  <si>
    <t>https://podminky.urs.cz/item/CS_URS_2021_01/767995114</t>
  </si>
  <si>
    <t>Z/11 - montáž lavičky z ocel profilu, vč. sedáku, povrchové úpravy a kotvení</t>
  </si>
  <si>
    <t>11a</t>
  </si>
  <si>
    <t>3*(2,9+4,01+4,2)*19,5</t>
  </si>
  <si>
    <t>11b</t>
  </si>
  <si>
    <t>1*(4,4+2+2+2,5)*19,5</t>
  </si>
  <si>
    <t>11c</t>
  </si>
  <si>
    <t>2*(1,46+4+1,46)*19,5</t>
  </si>
  <si>
    <t>11d</t>
  </si>
  <si>
    <t>2*(1,9*2,4*1,9)*19,5</t>
  </si>
  <si>
    <t>314</t>
  </si>
  <si>
    <t>145400_R</t>
  </si>
  <si>
    <t>ocelová konstrukce laviček - vč. kotvení a povrchové úpravy a sedáku</t>
  </si>
  <si>
    <t>1833833679</t>
  </si>
  <si>
    <t>Z/11</t>
  </si>
  <si>
    <t>dodávka ocelových laviček se dřevěným sedákem- ztr 5%</t>
  </si>
  <si>
    <t>vč. kotvících prvků a povrchové úpravy dle PD</t>
  </si>
  <si>
    <t>Nosná konstrukce z ocelových uzavřených profilů žárově zinkovaných 60x60x4mm a ocelové pásoviny 60x4mm. Osazeno na rektifikačních nožkách</t>
  </si>
  <si>
    <t>sedací plocha je navržená jako dřevěná deska z masivu v tl. 50mm.</t>
  </si>
  <si>
    <t>1470,261*1,05*0,001</t>
  </si>
  <si>
    <t>315</t>
  </si>
  <si>
    <t>7676000_R</t>
  </si>
  <si>
    <t>D+M krycích dvířek na hydrant</t>
  </si>
  <si>
    <t>-1015282223</t>
  </si>
  <si>
    <t>https://podminky.urs.cz/item/CS_URS_2021_01/7676000_R</t>
  </si>
  <si>
    <t>Z/26 - dodávka montáž krycích dvířek na hydrant</t>
  </si>
  <si>
    <t xml:space="preserve">Dvířka otevíravá, prosklená, zasklená pískovaným bezpečnostním sklem s viditelným označením.Venkovní rozměr 690/690mm. </t>
  </si>
  <si>
    <t>Sklo bude vloženo do rámečku z L úhelníků, které budou kotveny do zdiva.</t>
  </si>
  <si>
    <t>vč. nátěru</t>
  </si>
  <si>
    <t>316</t>
  </si>
  <si>
    <t>7676001_R</t>
  </si>
  <si>
    <t>D+M nájezdový profil nerezový</t>
  </si>
  <si>
    <t>646885305</t>
  </si>
  <si>
    <t>Z/28 - dodávka a montáž nájezdového profilu nerezového - , vč. protiskluzné úpravy</t>
  </si>
  <si>
    <t>16,7</t>
  </si>
  <si>
    <t>317</t>
  </si>
  <si>
    <t>R-22M-01</t>
  </si>
  <si>
    <t>D+M Výtah, kabina 1,10x1,44m, 5 stanice, ...HQ=14,4M, HSG=-1050MM, HSK=+3400, odpovídající pohon (9,8) 6,1Kw</t>
  </si>
  <si>
    <t>soub</t>
  </si>
  <si>
    <t>-218885238</t>
  </si>
  <si>
    <t>318</t>
  </si>
  <si>
    <t>998767103</t>
  </si>
  <si>
    <t>Přesun hmot tonážní pro zámečnické konstrukce v objektech v do 24 m</t>
  </si>
  <si>
    <t>1488293506</t>
  </si>
  <si>
    <t>Přesun hmot pro zámečnické konstrukce stanovený z hmotnosti přesunovaného materiálu vodorovná dopravní vzdálenost do 50 m v objektech výšky přes 12 do 24 m</t>
  </si>
  <si>
    <t>https://podminky.urs.cz/item/CS_URS_2021_01/998767103</t>
  </si>
  <si>
    <t>768</t>
  </si>
  <si>
    <t>Konstrukce hliníkové</t>
  </si>
  <si>
    <t>319</t>
  </si>
  <si>
    <t>767620117</t>
  </si>
  <si>
    <t>Montáž oken kovových zdvojených pevných do zdiva plochy do 2,5 m2</t>
  </si>
  <si>
    <t>-1536918793</t>
  </si>
  <si>
    <t>Montáž oken zdvojených z hliníkových nebo ocelových profilů na polyuretanovou pěnu pevných do zdiva, plochy přes 1,5 do 2,5 m2</t>
  </si>
  <si>
    <t>https://podminky.urs.cz/item/CS_URS_2021_01/767620117</t>
  </si>
  <si>
    <t>O/01</t>
  </si>
  <si>
    <t>3,575*0,6*6</t>
  </si>
  <si>
    <t>320</t>
  </si>
  <si>
    <t>55341011</t>
  </si>
  <si>
    <t>okno Al otevíravé/sklopné trojsklo přes plochu 1m2 do v 1,5m</t>
  </si>
  <si>
    <t>-1992455717</t>
  </si>
  <si>
    <t>https://podminky.urs.cz/item/CS_URS_2021_01/55341011</t>
  </si>
  <si>
    <t>O/01 - trojsklo, Al rám</t>
  </si>
  <si>
    <t xml:space="preserve">Okno vnější, jednodílné, dvoukřídlé, 2xkřídlo otevíravé a  sklopné se středním mezisloupkem, do kterého bude kotvená "žiletka" </t>
  </si>
  <si>
    <t>předěl mezi místnostmi. Včetně vnitřní parapetní desky tl. 20mm.</t>
  </si>
  <si>
    <t>321</t>
  </si>
  <si>
    <t>767113120</t>
  </si>
  <si>
    <t>Montáž stěn pro zasklení z Al profilů plochy do 9 m2</t>
  </si>
  <si>
    <t>1796277254</t>
  </si>
  <si>
    <t>Montáž stěn a příček pro zasklení z hliníkových profilů, plochy jednotlivých stěn přes 6 do 9 m2</t>
  </si>
  <si>
    <t>https://podminky.urs.cz/item/CS_URS_2021_01/767113120</t>
  </si>
  <si>
    <t xml:space="preserve">montáž prosklené AL stěny </t>
  </si>
  <si>
    <t>L/01</t>
  </si>
  <si>
    <t>6,1*14,96</t>
  </si>
  <si>
    <t>L/02</t>
  </si>
  <si>
    <t>L/03</t>
  </si>
  <si>
    <t>7,31*3,03*2</t>
  </si>
  <si>
    <t>L/04</t>
  </si>
  <si>
    <t>L/05</t>
  </si>
  <si>
    <t>7,31*3,03*4</t>
  </si>
  <si>
    <t xml:space="preserve">L/06 </t>
  </si>
  <si>
    <t>L/07</t>
  </si>
  <si>
    <t>2*2,985*2</t>
  </si>
  <si>
    <t>L/08 - EI-C30DP3</t>
  </si>
  <si>
    <t>2,16*3,03*4</t>
  </si>
  <si>
    <t>L/09 - EI-C15DP3</t>
  </si>
  <si>
    <t>2,16*3,03*2</t>
  </si>
  <si>
    <t>L/10</t>
  </si>
  <si>
    <t>5,38*3,03</t>
  </si>
  <si>
    <t xml:space="preserve">L/11 </t>
  </si>
  <si>
    <t>4,265*3,03</t>
  </si>
  <si>
    <t xml:space="preserve">L/12 </t>
  </si>
  <si>
    <t>5,1*3,03</t>
  </si>
  <si>
    <t xml:space="preserve">L/13 </t>
  </si>
  <si>
    <t>6,3*3,03</t>
  </si>
  <si>
    <t>L/14</t>
  </si>
  <si>
    <t>L/15</t>
  </si>
  <si>
    <t>L/16</t>
  </si>
  <si>
    <t>L/17</t>
  </si>
  <si>
    <t>0,6*3,03*2</t>
  </si>
  <si>
    <t>L/18</t>
  </si>
  <si>
    <t>1,8*3,03</t>
  </si>
  <si>
    <t>L/19</t>
  </si>
  <si>
    <t>0,9*3,03*4</t>
  </si>
  <si>
    <t>L/20</t>
  </si>
  <si>
    <t>1,8*3,03*6</t>
  </si>
  <si>
    <t>L/21</t>
  </si>
  <si>
    <t>1,8*3,03*16</t>
  </si>
  <si>
    <t>L/22</t>
  </si>
  <si>
    <t>2,7*3,03*11</t>
  </si>
  <si>
    <t>L/23</t>
  </si>
  <si>
    <t>0,9*3,03*6</t>
  </si>
  <si>
    <t>L/24</t>
  </si>
  <si>
    <t>2,7*3,03*2</t>
  </si>
  <si>
    <t>L/25</t>
  </si>
  <si>
    <t>1,8*3,03*5</t>
  </si>
  <si>
    <t>L/26</t>
  </si>
  <si>
    <t>(1,815+0,59)*3,03*2</t>
  </si>
  <si>
    <t>L/27</t>
  </si>
  <si>
    <t>2,7*3,03*8</t>
  </si>
  <si>
    <t>L/28</t>
  </si>
  <si>
    <t>3,6*3,03*3</t>
  </si>
  <si>
    <t>L/29</t>
  </si>
  <si>
    <t>3,6*3,03*6</t>
  </si>
  <si>
    <t>L/30 - EI-C30DP1/EI30DP1</t>
  </si>
  <si>
    <t>(3,615+0,99)*3,03</t>
  </si>
  <si>
    <t>L/31</t>
  </si>
  <si>
    <t>L/32</t>
  </si>
  <si>
    <t>2,4*3,03</t>
  </si>
  <si>
    <t>L/33</t>
  </si>
  <si>
    <t>L/34</t>
  </si>
  <si>
    <t>L/35 -EI-C30DP1/EI30DP1</t>
  </si>
  <si>
    <t>L/36</t>
  </si>
  <si>
    <t>2*3,03*6</t>
  </si>
  <si>
    <t>L/37</t>
  </si>
  <si>
    <t>L/38</t>
  </si>
  <si>
    <t>L/39</t>
  </si>
  <si>
    <t>L/40</t>
  </si>
  <si>
    <t>(0,68+1,61)*3,03*4</t>
  </si>
  <si>
    <t>L/41</t>
  </si>
  <si>
    <t>(1,61+0,68)*3,03*4</t>
  </si>
  <si>
    <t>L/42</t>
  </si>
  <si>
    <t>L/43</t>
  </si>
  <si>
    <t>(1,815+0,76)*3,03*3</t>
  </si>
  <si>
    <t>L/44</t>
  </si>
  <si>
    <t>(1,89+0,915)*3,03*3</t>
  </si>
  <si>
    <t>L/45</t>
  </si>
  <si>
    <t>1,5*3,03*4</t>
  </si>
  <si>
    <t>L/46</t>
  </si>
  <si>
    <t>(0,915+1,89)*3,03</t>
  </si>
  <si>
    <t>L/47</t>
  </si>
  <si>
    <t>(0,79+1,89)*3,03</t>
  </si>
  <si>
    <t>L/48 - EI-C30DP1/EI30DP1</t>
  </si>
  <si>
    <t>(2,715+0,98)*3,03</t>
  </si>
  <si>
    <t>L/49 - EI-C30DP1/EI30DP1</t>
  </si>
  <si>
    <t>(0,98+2,175)*3,03</t>
  </si>
  <si>
    <t>L/50</t>
  </si>
  <si>
    <t>1,8*2,15</t>
  </si>
  <si>
    <t>L/51</t>
  </si>
  <si>
    <t>1,8*2,58</t>
  </si>
  <si>
    <t>L/52</t>
  </si>
  <si>
    <t>L/53 - EI-30DP1</t>
  </si>
  <si>
    <t>L/54</t>
  </si>
  <si>
    <t>322</t>
  </si>
  <si>
    <t>5534109_R</t>
  </si>
  <si>
    <t>Prosklené stěny - otevíravé/sklopné trojsklo, vč. dveří přes plochu 1m2 přes v 2,5m</t>
  </si>
  <si>
    <t>357671246</t>
  </si>
  <si>
    <t>prosklené stěny - otevíravé/sklopné trojsklo, vč. dveří přes plochu 1m2 přes v 2,5m</t>
  </si>
  <si>
    <t>dodávka prosklené stěny z Al rámu - trojsklo</t>
  </si>
  <si>
    <t>dodávka vnější prosklené Al stěna s dveřmi (bez dveří), vč. příslušenství, kotvení, podkladních a rozšiřovacích profilů, těsnících pásek, krycích plec</t>
  </si>
  <si>
    <t>dle popisu PD - VÝPIS PRVKŮ - PROSKLENÉ STĚNY A FASÁDNÍ SYSTÉMY - D.1.1.1 - 110</t>
  </si>
  <si>
    <t>L/10 - Dveře musí být opatření dveřním kontaktem pro ovládání dveřní clony</t>
  </si>
  <si>
    <t>323</t>
  </si>
  <si>
    <t>5532005_R</t>
  </si>
  <si>
    <t>prosklená stěna vnější , rám AL, zasklení bezpečnostní trojsklo - požární odolnost</t>
  </si>
  <si>
    <t>-1850454914</t>
  </si>
  <si>
    <t>prosklená stěna vnější , rám AL, zasklení bezpečnostní trojsklo - s PO</t>
  </si>
  <si>
    <t>vnější/vnitřní prosklené hliníkové stěna s dveřmi, vč. příslušenství</t>
  </si>
  <si>
    <t>L/50 - EI-C30DP3*</t>
  </si>
  <si>
    <t>L/51 - EI-C30DP3*</t>
  </si>
  <si>
    <t>L/52 - EI-30DP1</t>
  </si>
  <si>
    <t>324</t>
  </si>
  <si>
    <t>7680000_R</t>
  </si>
  <si>
    <t>RWA zařízení - povětrnostní stanice s dešťovým a větrným čidlem</t>
  </si>
  <si>
    <t>1892169927</t>
  </si>
  <si>
    <t>L/55</t>
  </si>
  <si>
    <t>kompletní dodávka a montáž RWA zařízení, vč. dílenské dokumentace</t>
  </si>
  <si>
    <t>elektropohony, centrála, čidla, přepínače, kluzné lišty</t>
  </si>
  <si>
    <t>325</t>
  </si>
  <si>
    <t>-1768805988</t>
  </si>
  <si>
    <t>769</t>
  </si>
  <si>
    <t>Ostatní prvky</t>
  </si>
  <si>
    <t>326</t>
  </si>
  <si>
    <t>R</t>
  </si>
  <si>
    <t>7670001_R</t>
  </si>
  <si>
    <t>D+M střešní úvazový systém proti pádu z výšky</t>
  </si>
  <si>
    <t>-284574966</t>
  </si>
  <si>
    <t>kompletní dodávka a montáž záchytného (zádržného systému) ke kotvení do bet. konstrukce, kotvící body, montážní lano, úchyty</t>
  </si>
  <si>
    <t>Os/1</t>
  </si>
  <si>
    <t>327</t>
  </si>
  <si>
    <t>7670131_R</t>
  </si>
  <si>
    <t>D+M poštovních schránek - sestava 29ks - ocelový plech - broušený nerez</t>
  </si>
  <si>
    <t>1466085154</t>
  </si>
  <si>
    <t>OS/2- kompletní dodávka a montáž sestavy poštovních schránek</t>
  </si>
  <si>
    <t xml:space="preserve">Snýtovaná sestava poštovních schránek 29ks. Osazení do prosklené vstupní stěny, pro použití v exteriéru. </t>
  </si>
  <si>
    <t>328</t>
  </si>
  <si>
    <t>7670021_R</t>
  </si>
  <si>
    <t>D+M vnitřní čistící zóna (rohož) 1500/6100mm, vč. Al rámu</t>
  </si>
  <si>
    <t>1147766610</t>
  </si>
  <si>
    <t>Os/03 - Vnitřní čistící zóna (rohož) rozměru (šxd) 1500x6100mm, z hliníkových profilů spojených nerezovým lankem a odděleny pryžovými mezikroužky</t>
  </si>
  <si>
    <t xml:space="preserve">Do hliníkových profilů budou zafixovány gumové a textilní pásky. Rohož uložena v úrovni roznášecí vrstvy a vsazena do hliníkového rámu z profilů </t>
  </si>
  <si>
    <t>329</t>
  </si>
  <si>
    <t>449328_R</t>
  </si>
  <si>
    <t>přístroj hasicí ruční - hasící schopnost - 183B</t>
  </si>
  <si>
    <t>-2122684056</t>
  </si>
  <si>
    <t>Os/04 - dle PBŘ - TZ, vč. kotvení na zeď</t>
  </si>
  <si>
    <t>330</t>
  </si>
  <si>
    <t>449327_R</t>
  </si>
  <si>
    <t>přístroj hasicí ruční - hasící schopnost - 13A</t>
  </si>
  <si>
    <t>-1077305541</t>
  </si>
  <si>
    <t>331</t>
  </si>
  <si>
    <t>449326_R</t>
  </si>
  <si>
    <t>přístroj hasicí ruční - hasící schopnost - 21 A</t>
  </si>
  <si>
    <t>-528195786</t>
  </si>
  <si>
    <t>Os/04 - dle PBŘ - TZ vč. kotvení na zeď</t>
  </si>
  <si>
    <t>332</t>
  </si>
  <si>
    <t>449325_R</t>
  </si>
  <si>
    <t>přístroj hasicí ruční - hasící schopnost - 27 A</t>
  </si>
  <si>
    <t>162774056</t>
  </si>
  <si>
    <t>Os/04 - dle PBŘ - TZ  vč. kotvení na zeď</t>
  </si>
  <si>
    <t>333</t>
  </si>
  <si>
    <t>5908100_R</t>
  </si>
  <si>
    <t>D+M systémové požární ucpávky, manžety, prostupy</t>
  </si>
  <si>
    <t>-1082473648</t>
  </si>
  <si>
    <t>kompletní dodávka a montáž požárně bezpečnostních prvků - manžety, pož. prostupy, ucpávky, dle jednotlivých požadavků PBŘ - TZ</t>
  </si>
  <si>
    <t>334</t>
  </si>
  <si>
    <t>5908001_R</t>
  </si>
  <si>
    <t>D+M informačních tabulek pro označení místností</t>
  </si>
  <si>
    <t>-435303574</t>
  </si>
  <si>
    <t xml:space="preserve">Os/05 - kompletní dodávka a montáž info tabulek z broušené nerezi </t>
  </si>
  <si>
    <t>335</t>
  </si>
  <si>
    <t>5908102_R</t>
  </si>
  <si>
    <t xml:space="preserve">D+M bezpečnostních tabulek a značek PBŘ </t>
  </si>
  <si>
    <t>731159371</t>
  </si>
  <si>
    <t xml:space="preserve">Os/06 - kompletní dodávka a montáž vystražných a bezpečnostních fotoluminiscečních tabulek </t>
  </si>
  <si>
    <t>Provedení, rozměry dle ČSN ISO3864 a ČSN ISO3864-1, a dle NV. č. 40/2004Sb. Umístění tabulek dle požárně bezpečnostního řešení stavby</t>
  </si>
  <si>
    <t>336</t>
  </si>
  <si>
    <t>5908110_R</t>
  </si>
  <si>
    <t>D+M odvětrávacího prvku výtahové šachty DN 110</t>
  </si>
  <si>
    <t>993287134</t>
  </si>
  <si>
    <t>Os/07 - dodávka a montáž odvětrávacího prvku výtahové šachty, PVC trubka s komínkem a sítkou proti hmyzu</t>
  </si>
  <si>
    <t>337</t>
  </si>
  <si>
    <t>7651150_R</t>
  </si>
  <si>
    <t>Montáž střešního výlezu ploché střechy - rozměr 800/1400mm</t>
  </si>
  <si>
    <t>1924488525</t>
  </si>
  <si>
    <t>Os/08 - montáž střešního výlezu do ploché střechy</t>
  </si>
  <si>
    <t>338</t>
  </si>
  <si>
    <t>5916460_R</t>
  </si>
  <si>
    <t>Výlez do ploché střechy vč. půdních schodů do otvoru rozměru 800x1400mm</t>
  </si>
  <si>
    <t>578388858</t>
  </si>
  <si>
    <t>Os/08</t>
  </si>
  <si>
    <t>Kompletní sada skládající se z ručně otevíravého horního, tepelně izolováného víka (s plynovým pístem) a obvodového rámu (U=0,036W/m2K)</t>
  </si>
  <si>
    <t xml:space="preserve">protipožárního těsnění po obvodě, teleskopického madla, zapuštěného zámku a vzduchotěsného systému otvírání. Kovové půdní schody (stupeň 56x12cm) </t>
  </si>
  <si>
    <t>s teleskopickým madlem, včetně obvodového kovového rámu</t>
  </si>
  <si>
    <t>339</t>
  </si>
  <si>
    <t>9197910_R</t>
  </si>
  <si>
    <t>Montáž ocelové výplně (mříže) se zabetonováním ocelového rámu, plochy do 1 m2</t>
  </si>
  <si>
    <t>2139930309</t>
  </si>
  <si>
    <t xml:space="preserve">Os/09 - montáž mříže pojízdné, vč. rámu 600/600mm, </t>
  </si>
  <si>
    <t>340</t>
  </si>
  <si>
    <t>2866190_R</t>
  </si>
  <si>
    <t>mříž ocelová 600/600mm, žárový pozink</t>
  </si>
  <si>
    <t>1742409962</t>
  </si>
  <si>
    <t>Os/09 - Krycí mříž pojízdná na sběrnou jímku, vnitřní rozměr 600x600mm, vyjímatelná, včetně lemovacího úhelníku</t>
  </si>
  <si>
    <t>341</t>
  </si>
  <si>
    <t>7670011_R</t>
  </si>
  <si>
    <t>D+M sanitární sestava pro WC kabinu imobilní</t>
  </si>
  <si>
    <t>-1537690749</t>
  </si>
  <si>
    <t>OS/10</t>
  </si>
  <si>
    <t xml:space="preserve">- sklopné madlo na straně přístupu k míse, přesah 100mm(1ks)            </t>
  </si>
  <si>
    <t xml:space="preserve">- integrované nástěnné vodorovné a svislé madlo, přesah 200mm (1ks) </t>
  </si>
  <si>
    <t xml:space="preserve">- pevné nástěnné svislé madlo v.500mm vedle umyvadla (1ks)               </t>
  </si>
  <si>
    <t xml:space="preserve">      doporučené druhé nástěnné svislé madlo u umyvadla (1ks)</t>
  </si>
  <si>
    <t xml:space="preserve">- zrcadlo nad umyvadlem umožňující naklopení (1ks)                            </t>
  </si>
  <si>
    <t>- háček na oděvy (2ks - v různých výškách)</t>
  </si>
  <si>
    <t>- bezdrátový signalizační systém nouzového volání v dané výšce se   šňůrkou k podlaze</t>
  </si>
  <si>
    <t xml:space="preserve">      (akustická signalizace v chodbě)</t>
  </si>
  <si>
    <t xml:space="preserve">- držák toal. papíru (1ks)                                                                     </t>
  </si>
  <si>
    <t xml:space="preserve">- držák wc kartáče (1ks)                                   </t>
  </si>
  <si>
    <t>- odpadkový koš (1ks)</t>
  </si>
  <si>
    <t>- splachovací zařízení na stěně nad pevným madlem</t>
  </si>
  <si>
    <t>2+2+2</t>
  </si>
  <si>
    <t>342</t>
  </si>
  <si>
    <t>763411114</t>
  </si>
  <si>
    <t>Sanitární příčky do mokrého prostředí, kompaktní desky tl 8 mm</t>
  </si>
  <si>
    <t>-302027762</t>
  </si>
  <si>
    <t>Sanitární příčky vhodné do mokrého prostředí dělící z kompaktních desek tl. 8 mm</t>
  </si>
  <si>
    <t>https://podminky.urs.cz/item/CS_URS_2021_01/763411114</t>
  </si>
  <si>
    <t xml:space="preserve">Os/11 - sanitární příčky z desek HPL - laminát </t>
  </si>
  <si>
    <t>1,85*2,6</t>
  </si>
  <si>
    <t>1,8*2,6*6</t>
  </si>
  <si>
    <t>Os/12</t>
  </si>
  <si>
    <t>2,05*2,6</t>
  </si>
  <si>
    <t>1,45*2,6*3</t>
  </si>
  <si>
    <t>343</t>
  </si>
  <si>
    <t>763411124</t>
  </si>
  <si>
    <t>Dveře sanitárních příček, kompaktní desky tl 8 mm, š do 800 mm, v do 2000 mm</t>
  </si>
  <si>
    <t>1712662998</t>
  </si>
  <si>
    <t>Sanitární příčky vhodné do mokrého prostředí dveře vnitřní do sanitárních příček šířky do 800 mm, výšky do 2 000 mm z kompaktních desek včetně nerezového kování tl. 8 mm</t>
  </si>
  <si>
    <t>https://podminky.urs.cz/item/CS_URS_2021_01/763411124</t>
  </si>
  <si>
    <t>Os/12,D/20 - dveře do sanitárních příček 700/2100mm, vč. větrací mřížky</t>
  </si>
  <si>
    <t>1+6+3</t>
  </si>
  <si>
    <t>344</t>
  </si>
  <si>
    <t>936174312</t>
  </si>
  <si>
    <t>Montáž stojanu na kola pro 10 kol kotevními šrouby na pevný podklad</t>
  </si>
  <si>
    <t>603451273</t>
  </si>
  <si>
    <t>Montáž stojanu na kola přichyceného kotevními šrouby 10 kol</t>
  </si>
  <si>
    <t>https://podminky.urs.cz/item/CS_URS_2021_01/936174312</t>
  </si>
  <si>
    <t>Os/13a - montáž stojanu na kola pro 6 kol</t>
  </si>
  <si>
    <t>Os/13b - montáž stojanu pro 4 elektrokola</t>
  </si>
  <si>
    <t>345</t>
  </si>
  <si>
    <t>749101_R</t>
  </si>
  <si>
    <t>stojan na kola na 6 kol jednostranný, kov</t>
  </si>
  <si>
    <t>1908485081</t>
  </si>
  <si>
    <t xml:space="preserve">Os/13a - </t>
  </si>
  <si>
    <t>Stojan pro jízdní kola obloukový, trubkový, jednostranný pro 6 kol. Střídavá výška držáků</t>
  </si>
  <si>
    <t>346</t>
  </si>
  <si>
    <t>749102_R</t>
  </si>
  <si>
    <t xml:space="preserve">stojan na  elektrokola na 4 kol </t>
  </si>
  <si>
    <t>-47454190</t>
  </si>
  <si>
    <t>Stojan pro jízdní elektrokola - nabíjecí</t>
  </si>
  <si>
    <t>347</t>
  </si>
  <si>
    <t>769000_R</t>
  </si>
  <si>
    <t xml:space="preserve">D+M vegetační souvrství do květníků </t>
  </si>
  <si>
    <t>-974938074</t>
  </si>
  <si>
    <t>kompletní dodávka a položení vegatačního souvrství do květníků</t>
  </si>
  <si>
    <t>drenážní vrstva keramzit, separační textilie, substrát, drcená kůra</t>
  </si>
  <si>
    <t xml:space="preserve">Os/14 </t>
  </si>
  <si>
    <t>Os/15</t>
  </si>
  <si>
    <t>8,5</t>
  </si>
  <si>
    <t>771</t>
  </si>
  <si>
    <t>Podlahy z dlaždic</t>
  </si>
  <si>
    <t>348</t>
  </si>
  <si>
    <t>771111011</t>
  </si>
  <si>
    <t>Vysátí podkladu před pokládkou dlažby</t>
  </si>
  <si>
    <t>-200073291</t>
  </si>
  <si>
    <t>Příprava podkladu před provedením dlažby vysátí podlah</t>
  </si>
  <si>
    <t>https://podminky.urs.cz/item/CS_URS_2021_01/771111011</t>
  </si>
  <si>
    <t>349</t>
  </si>
  <si>
    <t>771121011</t>
  </si>
  <si>
    <t>Nátěr penetrační na podlahu</t>
  </si>
  <si>
    <t>-1102948609</t>
  </si>
  <si>
    <t>Příprava podkladu před provedením dlažby nátěr penetrační na podlahu</t>
  </si>
  <si>
    <t>penetrace podkladu před lepením dlažby</t>
  </si>
  <si>
    <t>350</t>
  </si>
  <si>
    <t>771274123</t>
  </si>
  <si>
    <t>Montáž obkladů stupnic z dlaždic protiskluzných keramických flexibilní lepidlo š do 300 mm</t>
  </si>
  <si>
    <t>1285067284</t>
  </si>
  <si>
    <t>Montáž obkladů schodišť z dlaždic keramických lepených flexibilním lepidlem stupnic protiskluzných nebo reliéfních, šířky přes 250 do 300 mm</t>
  </si>
  <si>
    <t>https://podminky.urs.cz/item/CS_URS_2021_01/771274123</t>
  </si>
  <si>
    <t>vnitřní schodiště</t>
  </si>
  <si>
    <t>103*2</t>
  </si>
  <si>
    <t>351</t>
  </si>
  <si>
    <t>771274242</t>
  </si>
  <si>
    <t>Montáž obkladů podstupnic z dlaždic reliéfních keramických flexibilní lepidlo v do 200 mm</t>
  </si>
  <si>
    <t>974490274</t>
  </si>
  <si>
    <t>Montáž obkladů schodišť z dlaždic keramických lepených flexibilním lepidlem podstupnic protiskluzních nebo reliéfních, výšky přes 150 do 200 mm</t>
  </si>
  <si>
    <t>https://podminky.urs.cz/item/CS_URS_2021_01/771274242</t>
  </si>
  <si>
    <t>352</t>
  </si>
  <si>
    <t>771474133</t>
  </si>
  <si>
    <t>Montáž soklů z dlaždic keramických schodišťových stupňovitých flexibilní lepidlo v do 120 mm</t>
  </si>
  <si>
    <t>826937132</t>
  </si>
  <si>
    <t>Montáž soklů z dlaždic keramických lepených flexibilním lepidlem schodišťových stupňovitých, výšky přes 90 do 120 mm</t>
  </si>
  <si>
    <t>https://podminky.urs.cz/item/CS_URS_2021_01/771474133</t>
  </si>
  <si>
    <t xml:space="preserve">soklík u schodiště </t>
  </si>
  <si>
    <t>13,9*4</t>
  </si>
  <si>
    <t>353</t>
  </si>
  <si>
    <t>771474113</t>
  </si>
  <si>
    <t>Montáž soklů z dlaždic keramických rovných flexibilní lepidlo v do 120 mm</t>
  </si>
  <si>
    <t>-1122747497</t>
  </si>
  <si>
    <t>Montáž soklů z dlaždic keramických lepených flexibilním lepidlem rovných, výšky přes 90 do 120 mm</t>
  </si>
  <si>
    <t>https://podminky.urs.cz/item/CS_URS_2021_01/771474113</t>
  </si>
  <si>
    <t>lepení soklů, vč. spárování - výška 80mm</t>
  </si>
  <si>
    <t>1.np - 4.np</t>
  </si>
  <si>
    <t>(0,30*78*2+0,167*78*2)*4</t>
  </si>
  <si>
    <t>354</t>
  </si>
  <si>
    <t>59761416</t>
  </si>
  <si>
    <t>sokl-dlažba keramická slinutá hladká do interiéru i exteriéru 300x80mm</t>
  </si>
  <si>
    <t>-769825260</t>
  </si>
  <si>
    <t>https://podminky.urs.cz/item/CS_URS_2021_01/59761416</t>
  </si>
  <si>
    <t>ztr 10%  - keramický sokl</t>
  </si>
  <si>
    <t>1.np-4.np</t>
  </si>
  <si>
    <t>291,408/0,3</t>
  </si>
  <si>
    <t>55/0,3</t>
  </si>
  <si>
    <t>1154,693*1,1 'Přepočtené koeficientem množství</t>
  </si>
  <si>
    <t>355</t>
  </si>
  <si>
    <t>771574260</t>
  </si>
  <si>
    <t>Montáž podlah keramických pro mechanické zatížení protiskluzných lepených flexibilním lepidlem do 9 ks/m2</t>
  </si>
  <si>
    <t>872407124</t>
  </si>
  <si>
    <t>Montáž podlah z dlaždic keramických lepených flexibilním lepidlem maloformátových pro vysoké mechanické zatížení protiskluzných nebo reliéfních (bezbariérových) přes 6 do 9 ks/m2</t>
  </si>
  <si>
    <t>https://podminky.urs.cz/item/CS_URS_2021_01/771574260</t>
  </si>
  <si>
    <t>lepení ker. dlažby vč. spárování</t>
  </si>
  <si>
    <t>podesty a mezipodesty u schodiště</t>
  </si>
  <si>
    <t>(2*2)*8</t>
  </si>
  <si>
    <t>356</t>
  </si>
  <si>
    <t>59761409</t>
  </si>
  <si>
    <t>dlažba keramická slinutá protiskluzná do interiéru i exteriéru pro vysoké mechanické namáhání přes 9 do 12ks/m2</t>
  </si>
  <si>
    <t>372009166</t>
  </si>
  <si>
    <t>https://podminky.urs.cz/item/CS_URS_2021_01/59761409</t>
  </si>
  <si>
    <t>ztr 10% - keramická (maloformátová) dlažba dle výběru investora a architekta</t>
  </si>
  <si>
    <t>Pd03</t>
  </si>
  <si>
    <t>764,02*1,1 'Přepočtené koeficientem množství</t>
  </si>
  <si>
    <t>357</t>
  </si>
  <si>
    <t>771576142</t>
  </si>
  <si>
    <t>Montáž podlah keramických velkoformátových pro mechanické zatížení protiskluzných lepených flexi rychletuhnoucím lepidlem do 6 ks/m2</t>
  </si>
  <si>
    <t>48966633</t>
  </si>
  <si>
    <t>Montáž podlah z dlaždic keramických lepených flexibilním rychletuhnoucím lepidlem velkoformátových pro vysoké mechanické zatížení protiskluzných nebo reliéfních (bezbariérových) přes 4 do 6 ks/m2</t>
  </si>
  <si>
    <t>https://podminky.urs.cz/item/CS_URS_2021_01/771576142</t>
  </si>
  <si>
    <t>pokládka ker. dlažby, vč. spárování - velkoformátová</t>
  </si>
  <si>
    <t>358</t>
  </si>
  <si>
    <t>59761420</t>
  </si>
  <si>
    <t>dlažba velkoformátová keramická slinutá protiskluzná do interiéru i exteriéru pro vysoké mechanické namáhání přes 4 do 6ks/m2</t>
  </si>
  <si>
    <t>-17087383</t>
  </si>
  <si>
    <t xml:space="preserve">prořez 10% - velkoformátová dlažba dle výběru architekta </t>
  </si>
  <si>
    <t>183,5*1,1 'Přepočtené koeficientem množství</t>
  </si>
  <si>
    <t>359</t>
  </si>
  <si>
    <t>771591112</t>
  </si>
  <si>
    <t>Izolace pod dlažbu nátěrem nebo stěrkou ve dvou vrstvách</t>
  </si>
  <si>
    <t>-1526505762</t>
  </si>
  <si>
    <t>Izolace podlahy pod dlažbu nátěrem nebo stěrkou ve dvou vrstvách</t>
  </si>
  <si>
    <t>https://podminky.urs.cz/item/CS_URS_2021_01/771591112</t>
  </si>
  <si>
    <t>stěrková hydroizolace ve dvou vrstvách, vč. bandážovacích prvků</t>
  </si>
  <si>
    <t>360</t>
  </si>
  <si>
    <t>771591115</t>
  </si>
  <si>
    <t>Podlahy spárování silikonem</t>
  </si>
  <si>
    <t>1422868639</t>
  </si>
  <si>
    <t>Podlahy - dokončovací práce spárování silikonem</t>
  </si>
  <si>
    <t>https://podminky.urs.cz/item/CS_URS_2021_01/771591115</t>
  </si>
  <si>
    <t>(291,408+55,6)*1,05</t>
  </si>
  <si>
    <t>361</t>
  </si>
  <si>
    <t>771591264</t>
  </si>
  <si>
    <t>Izolace těsnícími pásy mezi podlahou a stěnou</t>
  </si>
  <si>
    <t>1678017479</t>
  </si>
  <si>
    <t>Izolace podlahy pod dlažbu těsnícími izolačními pásy mezi podlahou a stěnu</t>
  </si>
  <si>
    <t>https://podminky.urs.cz/item/CS_URS_2021_01/771591264</t>
  </si>
  <si>
    <t>362</t>
  </si>
  <si>
    <t>771592011</t>
  </si>
  <si>
    <t>Čištění vnitřních ploch podlah nebo schodišť po položení dlažby chemickými prostředky</t>
  </si>
  <si>
    <t>1885268663</t>
  </si>
  <si>
    <t>Čištění vnitřních ploch po položení dlažby podlah nebo schodišť chemickými prostředky</t>
  </si>
  <si>
    <t>https://podminky.urs.cz/item/CS_URS_2021_01/771592011</t>
  </si>
  <si>
    <t>764,02+183,5</t>
  </si>
  <si>
    <t>363</t>
  </si>
  <si>
    <t>998771103</t>
  </si>
  <si>
    <t>Přesun hmot tonážní pro podlahy z dlaždic v objektech v do 24 m</t>
  </si>
  <si>
    <t>1332405938</t>
  </si>
  <si>
    <t>Přesun hmot pro podlahy z dlaždic stanovený z hmotnosti přesunovaného materiálu vodorovná dopravní vzdálenost do 50 m v objektech výšky přes 12 do 24 m</t>
  </si>
  <si>
    <t>https://podminky.urs.cz/item/CS_URS_2021_01/998771103</t>
  </si>
  <si>
    <t>776</t>
  </si>
  <si>
    <t>Podlahy povlakové</t>
  </si>
  <si>
    <t>364</t>
  </si>
  <si>
    <t>776111311</t>
  </si>
  <si>
    <t>Vysátí podkladu povlakových podlah</t>
  </si>
  <si>
    <t>312264951</t>
  </si>
  <si>
    <t>Příprava podkladu vysátí podlah</t>
  </si>
  <si>
    <t>https://podminky.urs.cz/item/CS_URS_2021_01/776111311</t>
  </si>
  <si>
    <t>pod koberec</t>
  </si>
  <si>
    <t>pod vinyl</t>
  </si>
  <si>
    <t>365</t>
  </si>
  <si>
    <t>776141111</t>
  </si>
  <si>
    <t>Vyrovnání podkladu povlakových podlah stěrkou pevnosti 20 MPa tl 3 mm</t>
  </si>
  <si>
    <t>790313369</t>
  </si>
  <si>
    <t>Příprava podkladu vyrovnání samonivelační stěrkou podlah min.pevnosti 20 MPa, tloušťky do 3 mm</t>
  </si>
  <si>
    <t>https://podminky.urs.cz/item/CS_URS_2021_01/776141111</t>
  </si>
  <si>
    <t>366</t>
  </si>
  <si>
    <t>776121111</t>
  </si>
  <si>
    <t>Vodou ředitelná penetrace savého podkladu povlakových podlah ředěná v poměru 1:3</t>
  </si>
  <si>
    <t>831413724</t>
  </si>
  <si>
    <t>Příprava podkladu penetrace vodou ředitelná na savý podklad (válečkováním) ředěná v poměru 1:3 podlah</t>
  </si>
  <si>
    <t>https://podminky.urs.cz/item/CS_URS_2021_01/776121111</t>
  </si>
  <si>
    <t>penetrace podkladu pod koberec</t>
  </si>
  <si>
    <t>penetrace podkladu pod vinyl</t>
  </si>
  <si>
    <t>367</t>
  </si>
  <si>
    <t>776211111</t>
  </si>
  <si>
    <t>Lepení textilních pásů</t>
  </si>
  <si>
    <t>-1025763833</t>
  </si>
  <si>
    <t>Montáž textilních podlahovin lepením pásů standardních</t>
  </si>
  <si>
    <t>https://podminky.urs.cz/item/CS_URS_2021_01/776211111</t>
  </si>
  <si>
    <t xml:space="preserve">lepení zátěžového koberce </t>
  </si>
  <si>
    <t>368</t>
  </si>
  <si>
    <t>69751061</t>
  </si>
  <si>
    <t>koberec zátěžový vpichovaný role š 2m, vlákno 100% PA, hm 400g/m2, zátěž 33, útlum 21dB, hořlavost Bfl S1</t>
  </si>
  <si>
    <t>496778561</t>
  </si>
  <si>
    <t>https://podminky.urs.cz/item/CS_URS_2021_01/69751061</t>
  </si>
  <si>
    <t>ztr 10% - zátěžový koberec dle výběru investora a architekta</t>
  </si>
  <si>
    <t>podlaha</t>
  </si>
  <si>
    <t>sokl</t>
  </si>
  <si>
    <t>1108,26*0,08</t>
  </si>
  <si>
    <t>1253,521*1,1 'Přepočtené koeficientem množství</t>
  </si>
  <si>
    <t>369</t>
  </si>
  <si>
    <t>776231111</t>
  </si>
  <si>
    <t>Lepení lamel a čtverců z vinylu standardním lepidlem</t>
  </si>
  <si>
    <t>-1942698262</t>
  </si>
  <si>
    <t>Montáž podlahovin z vinylu lepením lamel nebo čtverců standardním lepidlem</t>
  </si>
  <si>
    <t>https://podminky.urs.cz/item/CS_URS_2021_01/776231111</t>
  </si>
  <si>
    <t>lepení vinylové podlahy</t>
  </si>
  <si>
    <t>370</t>
  </si>
  <si>
    <t>28411123</t>
  </si>
  <si>
    <t>PVC vinyl protiskluzný tl 2.5mm, nášlapná vrstva 1.14mm, hořlavost Bfl-s1, smykové tření µ 0.6, třída zátěže 34/43, protiskluznost R10 B pro kuchyně</t>
  </si>
  <si>
    <t>1192378257</t>
  </si>
  <si>
    <t>https://podminky.urs.cz/item/CS_URS_2021_01/28411123</t>
  </si>
  <si>
    <t>ztr 10% - dodávka - vinylová podlahovina vhodná do laboratoří</t>
  </si>
  <si>
    <t>soklík výšky 80mm</t>
  </si>
  <si>
    <t>(23,15+23,2+27,67)*0,08</t>
  </si>
  <si>
    <t>(23,58+23,7+26,95+23,65+23,73+26,94)*0,08</t>
  </si>
  <si>
    <t>(23,54+23,5+26,95+23,63+23,7+26,9)*0,08</t>
  </si>
  <si>
    <t>538,774*1,1 'Přepočtené koeficientem množství</t>
  </si>
  <si>
    <t>371</t>
  </si>
  <si>
    <t>776411111</t>
  </si>
  <si>
    <t>Montáž obvodových soklíků výšky do 80 mm</t>
  </si>
  <si>
    <t>-574333692</t>
  </si>
  <si>
    <t>Montáž soklíků lepením obvodových, výšky do 80 mm</t>
  </si>
  <si>
    <t>https://podminky.urs.cz/item/CS_URS_2021_01/776411111</t>
  </si>
  <si>
    <t>lepení soklíků na zeď - koberec</t>
  </si>
  <si>
    <t>23,15+30,39+22,25+22,3+22,3+22,8+23,2+27,2+93,5+16,5+28,71</t>
  </si>
  <si>
    <t>23,15+30,39+22,25+22,3+22,3+22,8+23,2+27,2+23,6+29,1+22,6+22,3+22,3+23,8+23,75+26,94</t>
  </si>
  <si>
    <t>lepení soklíků na zeď - vinyl</t>
  </si>
  <si>
    <t>23,15+23,2+27,67</t>
  </si>
  <si>
    <t>23,58+23,7+26,95+23,65+23,73+26,94</t>
  </si>
  <si>
    <t>23,54+23,5+26,95+23,63+23,7+26,9</t>
  </si>
  <si>
    <t>372</t>
  </si>
  <si>
    <t>69751200</t>
  </si>
  <si>
    <t>lišta kobercová 50x7mm</t>
  </si>
  <si>
    <t>-1550795138</t>
  </si>
  <si>
    <t>https://podminky.urs.cz/item/CS_URS_2021_01/69751200</t>
  </si>
  <si>
    <t>ztr 2% - ukončovací lišta kobercová (na sokl)</t>
  </si>
  <si>
    <t>1108,26</t>
  </si>
  <si>
    <t>1108,26*1,02 'Přepočtené koeficientem množství</t>
  </si>
  <si>
    <t>373</t>
  </si>
  <si>
    <t>28411009</t>
  </si>
  <si>
    <t>lišta soklová PVC 18x80mm</t>
  </si>
  <si>
    <t>-1126779206</t>
  </si>
  <si>
    <t>https://podminky.urs.cz/item/CS_URS_2021_01/28411009</t>
  </si>
  <si>
    <t>ukončovací lišta k vinylovému soklíku - ztr 10%</t>
  </si>
  <si>
    <t>370,79*1,1 'Přepočtené koeficientem množství</t>
  </si>
  <si>
    <t>374</t>
  </si>
  <si>
    <t>998776103</t>
  </si>
  <si>
    <t>Přesun hmot tonážní pro podlahy povlakové v objektech v do 24 m</t>
  </si>
  <si>
    <t>2014000235</t>
  </si>
  <si>
    <t>Přesun hmot pro podlahy povlakové stanovený z hmotnosti přesunovaného materiálu vodorovná dopravní vzdálenost do 50 m v objektech výšky přes 12 do 24 m</t>
  </si>
  <si>
    <t>https://podminky.urs.cz/item/CS_URS_2021_01/998776103</t>
  </si>
  <si>
    <t>777</t>
  </si>
  <si>
    <t>Podlahy lité</t>
  </si>
  <si>
    <t>375</t>
  </si>
  <si>
    <t>777111111</t>
  </si>
  <si>
    <t>Vysátí podkladu před provedením lité podlahy</t>
  </si>
  <si>
    <t>1384974691</t>
  </si>
  <si>
    <t>Příprava podkladu před provedením litých podlah vysátí</t>
  </si>
  <si>
    <t>https://podminky.urs.cz/item/CS_URS_2021_01/777111111</t>
  </si>
  <si>
    <t>Pd02 - příprava v rámci provedení epox. stěrky v garážích</t>
  </si>
  <si>
    <t>(7,63+21,50+880,82+23,02)</t>
  </si>
  <si>
    <t>376</t>
  </si>
  <si>
    <t>777111121</t>
  </si>
  <si>
    <t>Ruční broušení podkladu před provedením lité podlahy</t>
  </si>
  <si>
    <t>-234029518</t>
  </si>
  <si>
    <t>Příprava podkladu před provedením litých podlah obroušení ruční ( v místě styku se stěnou, v rozích apod.)</t>
  </si>
  <si>
    <t>https://podminky.urs.cz/item/CS_URS_2021_01/777111121</t>
  </si>
  <si>
    <t>377</t>
  </si>
  <si>
    <t>777131111</t>
  </si>
  <si>
    <t>Penetrační epoxidový nátěr podlahy plněný pískem</t>
  </si>
  <si>
    <t>802160</t>
  </si>
  <si>
    <t>Penetrační nátěr podlahy epoxidový předem plněný pískem</t>
  </si>
  <si>
    <t>https://podminky.urs.cz/item/CS_URS_2021_01/777131111</t>
  </si>
  <si>
    <t>Pd02 - pentrace v rámci provedení epox. stěrky v garážích</t>
  </si>
  <si>
    <t>378</t>
  </si>
  <si>
    <t>777511155</t>
  </si>
  <si>
    <t>Krycí epoxidová stěrka tloušťky do 3 mm parkovacích ploch lité podlahy</t>
  </si>
  <si>
    <t>-1515666094</t>
  </si>
  <si>
    <t>Krycí stěrka parkovacích ploch epoxidová přes 2 do 3 mm</t>
  </si>
  <si>
    <t>https://podminky.urs.cz/item/CS_URS_2021_01/777511155</t>
  </si>
  <si>
    <t>Pd02 - epoxidová stěrka v garážích</t>
  </si>
  <si>
    <t>379</t>
  </si>
  <si>
    <t>777911111</t>
  </si>
  <si>
    <t>Tuhé napojení lité podlahy na stěnu nebo sokl</t>
  </si>
  <si>
    <t>-668983640</t>
  </si>
  <si>
    <t>Napojení na stěnu nebo sokl fabionem z epoxidové stěrky plněné pískem tuhé</t>
  </si>
  <si>
    <t>https://podminky.urs.cz/item/CS_URS_2021_01/777911111</t>
  </si>
  <si>
    <t>v 1.np</t>
  </si>
  <si>
    <t>380</t>
  </si>
  <si>
    <t>998777103</t>
  </si>
  <si>
    <t>Přesun hmot tonážní pro podlahy lité v objektech v do 24 m</t>
  </si>
  <si>
    <t>189797290</t>
  </si>
  <si>
    <t>Přesun hmot pro podlahy lité stanovený z hmotnosti přesunovaného materiálu vodorovná dopravní vzdálenost do 50 m v objektech výšky přes 12 do 24 m</t>
  </si>
  <si>
    <t>https://podminky.urs.cz/item/CS_URS_2021_01/998777103</t>
  </si>
  <si>
    <t>781</t>
  </si>
  <si>
    <t>Dokončovací práce - obklady</t>
  </si>
  <si>
    <t>381</t>
  </si>
  <si>
    <t>781121011</t>
  </si>
  <si>
    <t>Nátěr penetrační na stěnu</t>
  </si>
  <si>
    <t>1170847898</t>
  </si>
  <si>
    <t>Příprava podkladu před provedením obkladu nátěr penetrační na stěnu</t>
  </si>
  <si>
    <t>https://podminky.urs.cz/item/CS_URS_2021_01/781121011</t>
  </si>
  <si>
    <t>penetrace stěn před lepením ker. obkladem</t>
  </si>
  <si>
    <t>382</t>
  </si>
  <si>
    <t>781474112</t>
  </si>
  <si>
    <t>Montáž obkladů vnitřních keramických hladkých do 12 ks/m2 lepených flexibilním lepidlem</t>
  </si>
  <si>
    <t>-1738315359</t>
  </si>
  <si>
    <t>Montáž obkladů vnitřních stěn z dlaždic keramických lepených flexibilním lepidlem maloformátových hladkých přes 9 do 12 ks/m2</t>
  </si>
  <si>
    <t>https://podminky.urs.cz/item/CS_URS_2021_01/781474112</t>
  </si>
  <si>
    <t>lepení obkladů keramických, vč. spárování</t>
  </si>
  <si>
    <t>m 2.19,20,13,</t>
  </si>
  <si>
    <t>(1,8*1)*3</t>
  </si>
  <si>
    <t>2,2*1</t>
  </si>
  <si>
    <t>m 3.19,20,13,33,39,40</t>
  </si>
  <si>
    <t>(1,8*1)*6</t>
  </si>
  <si>
    <t>m 4.19,20,13,33,39,40</t>
  </si>
  <si>
    <t>383</t>
  </si>
  <si>
    <t>59761026</t>
  </si>
  <si>
    <t>obklad keramický hladký do 12ks/m2</t>
  </si>
  <si>
    <t>1898898709</t>
  </si>
  <si>
    <t>https://podminky.urs.cz/item/CS_URS_2021_01/59761026</t>
  </si>
  <si>
    <t>ztr 10% - obklad vnitřní keramický - dle výběru investora a architekta</t>
  </si>
  <si>
    <t>675,497</t>
  </si>
  <si>
    <t>675,497*1,1 'Přepočtené koeficientem množství</t>
  </si>
  <si>
    <t>384</t>
  </si>
  <si>
    <t>781494511</t>
  </si>
  <si>
    <t>Plastové profily ukončovací lepené flexibilním lepidlem</t>
  </si>
  <si>
    <t>1925746615</t>
  </si>
  <si>
    <t>Obklad - dokončující práce profily ukončovací lepené flexibilním lepidlem ukončovací</t>
  </si>
  <si>
    <t>https://podminky.urs.cz/item/CS_URS_2021_01/781494511</t>
  </si>
  <si>
    <t>dodávka a montáž ukončovacích profilu plastových u obkladu</t>
  </si>
  <si>
    <t>646,297/2,1</t>
  </si>
  <si>
    <t>385</t>
  </si>
  <si>
    <t>781495115</t>
  </si>
  <si>
    <t>Spárování vnitřních obkladů silikonem</t>
  </si>
  <si>
    <t>-1762867967</t>
  </si>
  <si>
    <t>Obklad - dokončující práce ostatní práce spárování silikonem</t>
  </si>
  <si>
    <t>https://podminky.urs.cz/item/CS_URS_2021_01/781495115</t>
  </si>
  <si>
    <t>silikonování přechod dlažba/obklad</t>
  </si>
  <si>
    <t>307,76</t>
  </si>
  <si>
    <t>kout stěna/stěna</t>
  </si>
  <si>
    <t>46*2,1*3</t>
  </si>
  <si>
    <t>386</t>
  </si>
  <si>
    <t>781131264</t>
  </si>
  <si>
    <t>Izolace pod obklad těsnícími pásy mezi podlahou a stěnou</t>
  </si>
  <si>
    <t>1431328952</t>
  </si>
  <si>
    <t>Izolace stěny pod obklad izolace těsnícími izolačními pásy mezi podlahou a stěnu</t>
  </si>
  <si>
    <t>https://podminky.urs.cz/item/CS_URS_2021_01/781131264</t>
  </si>
  <si>
    <t>23,2*2,10*4</t>
  </si>
  <si>
    <t>387</t>
  </si>
  <si>
    <t>998781103</t>
  </si>
  <si>
    <t>Přesun hmot tonážní pro obklady keramické v objektech v do 24 m</t>
  </si>
  <si>
    <t>1447247252</t>
  </si>
  <si>
    <t>Přesun hmot pro obklady keramické stanovený z hmotnosti přesunovaného materiálu vodorovná dopravní vzdálenost do 50 m v objektech výšky přes 12 do 24 m</t>
  </si>
  <si>
    <t>https://podminky.urs.cz/item/CS_URS_2021_01/998781103</t>
  </si>
  <si>
    <t>782</t>
  </si>
  <si>
    <t>Dokončovací práce - obklady z kamene</t>
  </si>
  <si>
    <t>388</t>
  </si>
  <si>
    <t>782991111</t>
  </si>
  <si>
    <t>Penetrace podkladu obkladu z kamene</t>
  </si>
  <si>
    <t>1122646976</t>
  </si>
  <si>
    <t>Obklady z kamene - ostatní práce penetrace podkladu</t>
  </si>
  <si>
    <t>https://podminky.urs.cz/item/CS_URS_2021_01/782991111</t>
  </si>
  <si>
    <t xml:space="preserve">penetrace podkladu sloupů a nosníků pergoly </t>
  </si>
  <si>
    <t>1,95*3,05*8</t>
  </si>
  <si>
    <t xml:space="preserve">skladba Op06 - penetrace podkladu před obkladem </t>
  </si>
  <si>
    <t>skladba Op02</t>
  </si>
  <si>
    <t>ostění, nadpraží, apod</t>
  </si>
  <si>
    <t>103,29</t>
  </si>
  <si>
    <t>389</t>
  </si>
  <si>
    <t>782142114</t>
  </si>
  <si>
    <t>Montáž obkladů stěn z dlaždic betonových do 22 ks/m2 kladených do lepidla</t>
  </si>
  <si>
    <t>-1038998453</t>
  </si>
  <si>
    <t>Montáž obkladů stěn z dlaždic betonových - imitace kamene kladených do lepidla přes 19 do 22 ks/m2</t>
  </si>
  <si>
    <t>https://podminky.urs.cz/item/CS_URS_2021_01/782142114</t>
  </si>
  <si>
    <t>montáž obkladů sloupů a nosníků pergoly z umělého kamene</t>
  </si>
  <si>
    <t xml:space="preserve">skladba Op06 </t>
  </si>
  <si>
    <t>390</t>
  </si>
  <si>
    <t>583870_R</t>
  </si>
  <si>
    <t>Obkladové cihlové pásky - rozměr 205/62mm</t>
  </si>
  <si>
    <t>-325225595</t>
  </si>
  <si>
    <t xml:space="preserve">ztr 5% - obklad cihlový (hnědobéžový) tl.14-17mm - 18kg/m2 - dle výběru architekta a investora </t>
  </si>
  <si>
    <t>sloupy a nosníky pergoly na střeše</t>
  </si>
  <si>
    <t>skladba Op06</t>
  </si>
  <si>
    <t>1256,534*1,05 'Přepočtené koeficientem množství</t>
  </si>
  <si>
    <t>391</t>
  </si>
  <si>
    <t>782532111</t>
  </si>
  <si>
    <t>Montáž obkladu ostění z pravoúhlých desek z tvrdého kamene do lepidla tl do 25 mm</t>
  </si>
  <si>
    <t>959302526</t>
  </si>
  <si>
    <t>Montáž obkladů ostění z tvrdých kamenů kladených do lepidla z nejvýše dvou rozdílných druhů pravoúhlých desek ve skladbě se pravidelně opakujících tl. do 25 mm</t>
  </si>
  <si>
    <t>https://podminky.urs.cz/item/CS_URS_2021_01/782532111</t>
  </si>
  <si>
    <t>příplatek za obložení ostění, nadpraží, apod</t>
  </si>
  <si>
    <t>35,6*0,15</t>
  </si>
  <si>
    <t>34,1*0,15</t>
  </si>
  <si>
    <t>(3,03*16)*0,15</t>
  </si>
  <si>
    <t>26,85*0,15*2</t>
  </si>
  <si>
    <t>27,56*0,15*12</t>
  </si>
  <si>
    <t>15,5*0,15*12</t>
  </si>
  <si>
    <t>392</t>
  </si>
  <si>
    <t>782991421</t>
  </si>
  <si>
    <t>Základní čištění nových kamenných obkladů včetně jednovrstvého impregnačního nátěru</t>
  </si>
  <si>
    <t>1162652780</t>
  </si>
  <si>
    <t>Obklady z kamene - ostatní práce impregnační nátěr včetně základního čištění jednovrstvý</t>
  </si>
  <si>
    <t>https://podminky.urs.cz/item/CS_URS_2021_01/782991421</t>
  </si>
  <si>
    <t>393</t>
  </si>
  <si>
    <t>998782103</t>
  </si>
  <si>
    <t>Přesun hmot tonážní pro obklady kamenné v objektech v do 60 m</t>
  </si>
  <si>
    <t>1541673115</t>
  </si>
  <si>
    <t>Přesun hmot pro obklady kamenné stanovený z hmotnosti přesunovaného materiálu vodorovná dopravní vzdálenost do 50 m v objektech výšky přes 12 do 60 m</t>
  </si>
  <si>
    <t>https://podminky.urs.cz/item/CS_URS_2021_01/998782103</t>
  </si>
  <si>
    <t>783</t>
  </si>
  <si>
    <t>Dokončovací práce - nátěry</t>
  </si>
  <si>
    <t>394</t>
  </si>
  <si>
    <t>783823151</t>
  </si>
  <si>
    <t>Penetrační akrylátový nátěr hrubých betonových povrchů a hrubých, rýhovaných a škrábaných omítek</t>
  </si>
  <si>
    <t>-1819963630</t>
  </si>
  <si>
    <t>Penetrační nátěr omítek hrubých betonových povrchů nebo omítek hrubých, rýhovaných tenkovrstvých nebo škrábaných (břízolitových) akrylátový</t>
  </si>
  <si>
    <t>https://podminky.urs.cz/item/CS_URS_2021_01/783823151</t>
  </si>
  <si>
    <t>penetrační nátěr vnitřních stěn a podlahy výtahové šachty</t>
  </si>
  <si>
    <t>6,8*19,8</t>
  </si>
  <si>
    <t>5,39</t>
  </si>
  <si>
    <t>penetrační nátěr šachty za výtahem</t>
  </si>
  <si>
    <t>4*19,8</t>
  </si>
  <si>
    <t>1.np - betonové stěny v garáži, TM, Kolárna</t>
  </si>
  <si>
    <t>95,8*3,38</t>
  </si>
  <si>
    <t>12,2*3,83</t>
  </si>
  <si>
    <t>18,6*3,83</t>
  </si>
  <si>
    <t>9,09*3,83</t>
  </si>
  <si>
    <t>sloupy žb</t>
  </si>
  <si>
    <t>1,6*3,4*24</t>
  </si>
  <si>
    <t>-5,57*3</t>
  </si>
  <si>
    <t>-5,5*2,23</t>
  </si>
  <si>
    <t>-1,8*3,03*4</t>
  </si>
  <si>
    <t>-2,7*3,03*6</t>
  </si>
  <si>
    <t>395</t>
  </si>
  <si>
    <t>783827101</t>
  </si>
  <si>
    <t>Krycí jednonásobný akrylátový nátěr hladkých betonových povrchů</t>
  </si>
  <si>
    <t>-800167696</t>
  </si>
  <si>
    <t>Krycí (ochranný ) nátěr omítek jednonásobný hladkých betonových povrchů nebo povrchů z desek na bázi dřeva (dřevovláknitých apod.) akrylátový</t>
  </si>
  <si>
    <t>https://podminky.urs.cz/item/CS_URS_2021_01/783827101</t>
  </si>
  <si>
    <t>krycí nátěr vnitřních stěn a podlahy výtahové šachty</t>
  </si>
  <si>
    <t>krycí nátěr šachty za výtahem</t>
  </si>
  <si>
    <t>396</t>
  </si>
  <si>
    <t>783827401</t>
  </si>
  <si>
    <t>Krycí dvojnásobný akrylátový nátěr hladkých betonových povrchů</t>
  </si>
  <si>
    <t>-1447052348</t>
  </si>
  <si>
    <t>Krycí (ochranný ) nátěr omítek dvojnásobný hladkých betonových povrchů nebo povrchů z desek na bázi dřeva (dřevovláknitých apod.) akrylátový</t>
  </si>
  <si>
    <t>https://podminky.urs.cz/item/CS_URS_2021_01/783827401</t>
  </si>
  <si>
    <t>nátěr tepelněizolačních desek (lamel) v garáži (strop) - bílá barva</t>
  </si>
  <si>
    <t>784</t>
  </si>
  <si>
    <t>Dokončovací práce - malby a tapety</t>
  </si>
  <si>
    <t>397</t>
  </si>
  <si>
    <t>784181101</t>
  </si>
  <si>
    <t>Základní akrylátová jednonásobná bezbarvá penetrace podkladu v místnostech výšky do 3,80 m</t>
  </si>
  <si>
    <t>588042621</t>
  </si>
  <si>
    <t>Penetrace podkladu jednonásobná základní akrylátová bezbarvá v místnostech výšky do 3,80 m</t>
  </si>
  <si>
    <t>https://podminky.urs.cz/item/CS_URS_2021_01/784181101</t>
  </si>
  <si>
    <t>stropy SDK</t>
  </si>
  <si>
    <t>1878,88</t>
  </si>
  <si>
    <t>179,31</t>
  </si>
  <si>
    <t>378,01</t>
  </si>
  <si>
    <t>stropy omítnuté</t>
  </si>
  <si>
    <t>186,17</t>
  </si>
  <si>
    <t xml:space="preserve">schodiště - stěny, podesty, nosníky </t>
  </si>
  <si>
    <t>388,309</t>
  </si>
  <si>
    <t>stěny SDK</t>
  </si>
  <si>
    <t>1368,404*2</t>
  </si>
  <si>
    <t>stěny omítnuté</t>
  </si>
  <si>
    <t>398</t>
  </si>
  <si>
    <t>784211101</t>
  </si>
  <si>
    <t>Dvojnásobné bílé malby ze směsí za mokra výborně otěruvzdorných v místnostech výšky do 3,80 m</t>
  </si>
  <si>
    <t>-1846999796</t>
  </si>
  <si>
    <t>Malby z malířských směsí otěruvzdorných za mokra dvojnásobné, bílé za mokra otěruvzdorné výborně v místnostech výšky do 3,80 m</t>
  </si>
  <si>
    <t>https://podminky.urs.cz/item/CS_URS_2021_01/784211101</t>
  </si>
  <si>
    <t>786</t>
  </si>
  <si>
    <t>Dokončovací práce - čalounické úpravy</t>
  </si>
  <si>
    <t>399</t>
  </si>
  <si>
    <t>786623021</t>
  </si>
  <si>
    <t>Montáž fasádní žaluzie ovládané motorem plochy do 4 m2</t>
  </si>
  <si>
    <t>-233150911</t>
  </si>
  <si>
    <t>Montáž fasádních žaluzií upevněných před okenní nebo dveřní otvor na fasádu, ovládaných motorem, včetně krycího plechu a vodících profilů, plochy do 4 m2</t>
  </si>
  <si>
    <t>https://podminky.urs.cz/item/CS_URS_2021_01/786623021</t>
  </si>
  <si>
    <t>Z/06 - montáž venkovních Al žaluzií - typ C</t>
  </si>
  <si>
    <t>06a</t>
  </si>
  <si>
    <t>06b</t>
  </si>
  <si>
    <t>06c</t>
  </si>
  <si>
    <t>06d</t>
  </si>
  <si>
    <t>06e</t>
  </si>
  <si>
    <t>06f</t>
  </si>
  <si>
    <t>06x</t>
  </si>
  <si>
    <t>Z/08</t>
  </si>
  <si>
    <t>400</t>
  </si>
  <si>
    <t>553420_R</t>
  </si>
  <si>
    <t>žaluzie C-60 fasádní ovládaná základním motorem příslušenství plochy do 4,0m2</t>
  </si>
  <si>
    <t>-2069356388</t>
  </si>
  <si>
    <t xml:space="preserve">Z/06 - dodávka venkovních Al žaluzií </t>
  </si>
  <si>
    <t>Venkovní hliníkové horizontální žaluzie.  Lamely tvaru "C" - typ C60, boční vedení v zapuštěných hranatých vodících lištách, žebříček odolný vůči UV</t>
  </si>
  <si>
    <t>včetně systémového boxu  určeného pro žaluzie, určeného k zabudování pod omítku.</t>
  </si>
  <si>
    <t xml:space="preserve"> Horní nosič připevněn na vodících lištách, které budou pomocí konzol kotveny k nadpraží okna. Ovládání žaluzie motorické</t>
  </si>
  <si>
    <t>0,54*3,03*1</t>
  </si>
  <si>
    <t>0,84*3,03*10</t>
  </si>
  <si>
    <t>0,915*3,03*3</t>
  </si>
  <si>
    <t>0,93*3,03*1</t>
  </si>
  <si>
    <t>0,98*3,03*5</t>
  </si>
  <si>
    <t>1,15*3,03*4</t>
  </si>
  <si>
    <t>0,6*3,515*6</t>
  </si>
  <si>
    <t>401</t>
  </si>
  <si>
    <t>786623023</t>
  </si>
  <si>
    <t>Montáž fasádní žaluzie ovládané motorem plochy do 6 m2</t>
  </si>
  <si>
    <t>-361276588</t>
  </si>
  <si>
    <t>Montáž fasádních žaluzií upevněných před okenní nebo dveřní otvor na fasádu, ovládaných motorem, včetně krycího plechu a vodících profilů, plochy přes 4 do 6 m2</t>
  </si>
  <si>
    <t>https://podminky.urs.cz/item/CS_URS_2021_01/786623023</t>
  </si>
  <si>
    <t>06g</t>
  </si>
  <si>
    <t>06h</t>
  </si>
  <si>
    <t>06i</t>
  </si>
  <si>
    <t>06j</t>
  </si>
  <si>
    <t>06k</t>
  </si>
  <si>
    <t>06v</t>
  </si>
  <si>
    <t>402</t>
  </si>
  <si>
    <t>553425_R</t>
  </si>
  <si>
    <t>žaluzie C-60 fasádní ovládaná základním motorem příslušenství plochy do 6,0m2</t>
  </si>
  <si>
    <t>-1790730568</t>
  </si>
  <si>
    <t>1,44*3,03*4</t>
  </si>
  <si>
    <t>1,67*3,03*2</t>
  </si>
  <si>
    <t>1,74*3,03*28</t>
  </si>
  <si>
    <t>1,94*3,03*6</t>
  </si>
  <si>
    <t>2,08*3,03*4</t>
  </si>
  <si>
    <t>403</t>
  </si>
  <si>
    <t>786623025</t>
  </si>
  <si>
    <t>Montáž fasádní žaluzie ovládané motorem plochy do 8 m2</t>
  </si>
  <si>
    <t>-1235789634</t>
  </si>
  <si>
    <t>Montáž fasádních žaluzií upevněných před okenní nebo dveřní otvor na fasádu, ovládaných motorem, včetně krycího plechu a vodících profilů, plochy přes 6 do 8 m2</t>
  </si>
  <si>
    <t>https://podminky.urs.cz/item/CS_URS_2021_01/786623025</t>
  </si>
  <si>
    <t>06l</t>
  </si>
  <si>
    <t>06m</t>
  </si>
  <si>
    <t>06n</t>
  </si>
  <si>
    <t>06o</t>
  </si>
  <si>
    <t>404</t>
  </si>
  <si>
    <t>5534258_R</t>
  </si>
  <si>
    <t>žaluzie C-60 fasádní ovládaná základním motorem příslušenství plochy do 8,0m2</t>
  </si>
  <si>
    <t>1336704179</t>
  </si>
  <si>
    <t>2,34*3,03*1</t>
  </si>
  <si>
    <t>2,525*3,03*12</t>
  </si>
  <si>
    <t>2,64*3,03*24</t>
  </si>
  <si>
    <t>405</t>
  </si>
  <si>
    <t>786623027</t>
  </si>
  <si>
    <t>Montáž fasádní žaluzie ovládané motorem plochy přes 8 m2</t>
  </si>
  <si>
    <t>1226962711</t>
  </si>
  <si>
    <t>Montáž fasádních žaluzií upevněných před okenní nebo dveřní otvor na fasádu, ovládaných motorem, včetně krycího plechu a vodících profilů, plochy přes 8 m2</t>
  </si>
  <si>
    <t>https://podminky.urs.cz/item/CS_URS_2021_01/786623027</t>
  </si>
  <si>
    <t>06p</t>
  </si>
  <si>
    <t>06r</t>
  </si>
  <si>
    <t>06s</t>
  </si>
  <si>
    <t>06t</t>
  </si>
  <si>
    <t>06u</t>
  </si>
  <si>
    <t>406</t>
  </si>
  <si>
    <t>553429_R</t>
  </si>
  <si>
    <t>žaluzie C-60 fasádní ovládaná základním motorem příslušenství plochy do 12,0m2</t>
  </si>
  <si>
    <t>1467606575</t>
  </si>
  <si>
    <t>https://podminky.urs.cz/item/CS_URS_2021_01/553429_R</t>
  </si>
  <si>
    <t>3,54*3,03*15</t>
  </si>
  <si>
    <t>4,1*3,03*2</t>
  </si>
  <si>
    <t>4,2*3,03*2</t>
  </si>
  <si>
    <t>4,215*3,03*8</t>
  </si>
  <si>
    <t>6,24*3,03*2</t>
  </si>
  <si>
    <t>407</t>
  </si>
  <si>
    <t>786623039</t>
  </si>
  <si>
    <t>Montáž žaluziové schránky délky do 1300 mm</t>
  </si>
  <si>
    <t>732208887</t>
  </si>
  <si>
    <t>Montáž venkovních žaluzií žaluziové schránky, délky do 1300 mm</t>
  </si>
  <si>
    <t>https://podminky.urs.cz/item/CS_URS_2021_01/786623039</t>
  </si>
  <si>
    <t>Z/06 - montáž boxů</t>
  </si>
  <si>
    <t>408</t>
  </si>
  <si>
    <t>28376715</t>
  </si>
  <si>
    <t>kryt podomítkový PUR s izolací XPS 30 mm včetně kotvení pro žaluzii plochy do 2,0m2 š do 1,0m</t>
  </si>
  <si>
    <t>1806404643</t>
  </si>
  <si>
    <t>https://podminky.urs.cz/item/CS_URS_2021_01/28376715</t>
  </si>
  <si>
    <t>Z/06 - dodávka boxů</t>
  </si>
  <si>
    <t>409</t>
  </si>
  <si>
    <t>786623041</t>
  </si>
  <si>
    <t>Montáž žaluziové schránky délky do 2400 mm</t>
  </si>
  <si>
    <t>460506560</t>
  </si>
  <si>
    <t>Montáž venkovních žaluzií žaluziové schránky, délky přes 1300 do 2400 mm</t>
  </si>
  <si>
    <t>https://podminky.urs.cz/item/CS_URS_2021_01/786623041</t>
  </si>
  <si>
    <t>Z/07 - montáž rohových venkovních Al žaluzií - typ C</t>
  </si>
  <si>
    <t>07a</t>
  </si>
  <si>
    <t>4*2</t>
  </si>
  <si>
    <t>07b</t>
  </si>
  <si>
    <t>07c</t>
  </si>
  <si>
    <t>2*2</t>
  </si>
  <si>
    <t>07d</t>
  </si>
  <si>
    <t>07e</t>
  </si>
  <si>
    <t>07f</t>
  </si>
  <si>
    <t>Z/23</t>
  </si>
  <si>
    <t>6+1+1+1</t>
  </si>
  <si>
    <t>410</t>
  </si>
  <si>
    <t>786623043</t>
  </si>
  <si>
    <t>Montáž žaluziové schránky délky do 4000 mm</t>
  </si>
  <si>
    <t>1310689765</t>
  </si>
  <si>
    <t>Montáž venkovních žaluzií žaluziové schránky, délky přes 2400 do 4000 mm</t>
  </si>
  <si>
    <t>https://podminky.urs.cz/item/CS_URS_2021_01/786623043</t>
  </si>
  <si>
    <t>411</t>
  </si>
  <si>
    <t>28376732</t>
  </si>
  <si>
    <t>kryt podomítkový PUR s izolací XPS 30 mm včetně kotvení pro žaluzii plochy do 6,0m2 š do 3,0m</t>
  </si>
  <si>
    <t>4438195</t>
  </si>
  <si>
    <t>https://podminky.urs.cz/item/CS_URS_2021_01/28376732</t>
  </si>
  <si>
    <t>412</t>
  </si>
  <si>
    <t>786623045</t>
  </si>
  <si>
    <t>Montáž žaluziové schránky délky přes 4000 mm</t>
  </si>
  <si>
    <t>1118907835</t>
  </si>
  <si>
    <t>Montáž venkovních žaluzií žaluziové schránky, délky přes 4000 mm</t>
  </si>
  <si>
    <t>https://podminky.urs.cz/item/CS_URS_2021_01/786623045</t>
  </si>
  <si>
    <t>413</t>
  </si>
  <si>
    <t>28376744</t>
  </si>
  <si>
    <t>kryt podomítkový PUR s izolací XPS 30 mm včetně kotvení pro žaluzii plochy do 20,0 m2</t>
  </si>
  <si>
    <t>2107623043</t>
  </si>
  <si>
    <t>https://podminky.urs.cz/item/CS_URS_2021_01/28376744</t>
  </si>
  <si>
    <t>414</t>
  </si>
  <si>
    <t>786623017</t>
  </si>
  <si>
    <t>Montáž venkovní žaluzie ovládané motorem upevněné na rám okna nebo do žaluziové schránky plochy přes 8 m2</t>
  </si>
  <si>
    <t>-777901897</t>
  </si>
  <si>
    <t>Montáž venkovních žaluzií do okenního nebo dveřního otvoru, ovládaných motorem, upevněných na rám nebo do žaluziově schránky, plochy přes 8 m2</t>
  </si>
  <si>
    <t>https://podminky.urs.cz/item/CS_URS_2021_01/786623017</t>
  </si>
  <si>
    <t>415</t>
  </si>
  <si>
    <t>5534218_R</t>
  </si>
  <si>
    <t>žaluzie C -60 ovládaná základním motorem včetně příslušenství plochy do 7,0m2</t>
  </si>
  <si>
    <t>1256553829</t>
  </si>
  <si>
    <t>žaluzie C -60 ovládaná základním motorem včetně příslušenství plochy do 7,0m2 - rohové provedení</t>
  </si>
  <si>
    <t>Z/07 - dodávka rohových Al žaluzií typ C-60, vč. příslušenství pro rohové provedení</t>
  </si>
  <si>
    <t>(0,57+1,945)*3,03*4</t>
  </si>
  <si>
    <t>(0,67+1,74)*3,03*4</t>
  </si>
  <si>
    <t>(0,77+1,945)*3,03*2</t>
  </si>
  <si>
    <t>(0,97+1,95)*3,03*2</t>
  </si>
  <si>
    <t>(1,045+1,87)*3,03*2</t>
  </si>
  <si>
    <t>(0,97+2,845)*3,03*2</t>
  </si>
  <si>
    <t>416</t>
  </si>
  <si>
    <t>998786103</t>
  </si>
  <si>
    <t>Přesun hmot tonážní pro stínění a čalounické úpravy v objektech v do 24 m</t>
  </si>
  <si>
    <t>1963012260</t>
  </si>
  <si>
    <t>Přesun hmot pro stínění a čalounické úpravy stanovený z hmotnosti přesunovaného materiálu vodorovná dopravní vzdálenost do 50 m v objektech výšky (hloubky) přes 12 do 24 m</t>
  </si>
  <si>
    <t>https://podminky.urs.cz/item/CS_URS_2021_01/998786103</t>
  </si>
  <si>
    <t>D1.1.4.1 - Zařízení pro vytápění staveb</t>
  </si>
  <si>
    <t>Ing. Pavla Rulíšková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</si>
  <si>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</si>
  <si>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</si>
  <si>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</si>
  <si>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</si>
  <si>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900 - Prvotní napuštění systému</t>
  </si>
  <si>
    <t xml:space="preserve">    901 - Požární prostupy</t>
  </si>
  <si>
    <t xml:space="preserve">    904 - Topná zkouška</t>
  </si>
  <si>
    <t xml:space="preserve">    905 - Koordinace</t>
  </si>
  <si>
    <t>713463131</t>
  </si>
  <si>
    <t>Montáž izolace tepelné potrubí potrubními pouzdry bez úpravy slepenými 1x tl izolace do 25 mm</t>
  </si>
  <si>
    <t>1736708816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</si>
  <si>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</si>
  <si>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https://podminky.urs.cz/item/CS_URS_2021_01/713463131</t>
  </si>
  <si>
    <t>R71300001</t>
  </si>
  <si>
    <t>Potrubní izolační pouzdro 22/9</t>
  </si>
  <si>
    <t>505250054</t>
  </si>
  <si>
    <t xml:space="preserve">Poznámka k položce:_x000D_
vnitřní průměr/tloušťka stěny izolace, lambda = 0,037 W/mK při 0 °C   </t>
  </si>
  <si>
    <t>12*1,15</t>
  </si>
  <si>
    <t>R71300002</t>
  </si>
  <si>
    <t>Potrubní izolační pouzdro 28/9</t>
  </si>
  <si>
    <t>-1943069986</t>
  </si>
  <si>
    <t>6*1,15</t>
  </si>
  <si>
    <t>R71300003</t>
  </si>
  <si>
    <t>Potrubní izolační pouzdro 18/9</t>
  </si>
  <si>
    <t>-1878148573</t>
  </si>
  <si>
    <t>384*1,15</t>
  </si>
  <si>
    <t>R7130009</t>
  </si>
  <si>
    <t>Potrubní izolační pouzdro 15/9</t>
  </si>
  <si>
    <t>-1519990861</t>
  </si>
  <si>
    <t>379*1,15</t>
  </si>
  <si>
    <t>R71300010</t>
  </si>
  <si>
    <t>Potrubní izolační pouzdro 35/20</t>
  </si>
  <si>
    <t>-976026351</t>
  </si>
  <si>
    <t>46*1,15</t>
  </si>
  <si>
    <t>R71300011</t>
  </si>
  <si>
    <t>Potrubní izolační pouzdro 42/40</t>
  </si>
  <si>
    <t>1572974589</t>
  </si>
  <si>
    <t>11*1,15</t>
  </si>
  <si>
    <t>R71300012</t>
  </si>
  <si>
    <t>Potrubní izolační pouzdro 54/25</t>
  </si>
  <si>
    <t>-174024674</t>
  </si>
  <si>
    <t>38*1,15</t>
  </si>
  <si>
    <t>713463211</t>
  </si>
  <si>
    <t>Montáž izolace tepelné potrubí potrubními pouzdry s Al fólií staženými Al páskou 1x D do 50 mm</t>
  </si>
  <si>
    <t>-1446054386</t>
  </si>
  <si>
    <t>Montáž izolace tepelné potrubí a ohybů tvarovkami nebo deskami potrubními pouzdry s povrchovou úpravou hliníkovou fólií (izolační materiál ve specifikaci) přelepenými samolepící hliníkovou páskou potrubí jednovrstvá D do 50 mm</t>
  </si>
  <si>
    <t>https://podminky.urs.cz/item/CS_URS_2021_01/713463211</t>
  </si>
  <si>
    <t>R71300004</t>
  </si>
  <si>
    <t>Potrubní izolační pouzdro s povrchovou úpravou 15/20</t>
  </si>
  <si>
    <t>2020231007</t>
  </si>
  <si>
    <t xml:space="preserve">Poznámka k položce:_x000D_
vnitřní průměr/tloušťka stěny izolace, lambda = 0,033 W/mK při 10 °C   </t>
  </si>
  <si>
    <t>73*1,15</t>
  </si>
  <si>
    <t>R71300005</t>
  </si>
  <si>
    <t>Potrubní izolační pouzdro s povrchovou úpravou 18/20</t>
  </si>
  <si>
    <t>-700168272</t>
  </si>
  <si>
    <t>691*1,15</t>
  </si>
  <si>
    <t>R71300006</t>
  </si>
  <si>
    <t>Potrubní izolační pouzdro s povrchovou úpravou 18/30</t>
  </si>
  <si>
    <t>-942953740</t>
  </si>
  <si>
    <t>45*1,15</t>
  </si>
  <si>
    <t>R71300007</t>
  </si>
  <si>
    <t>Potrubní izolační pouzdro s povrchovou úpravou 22/30</t>
  </si>
  <si>
    <t>-712125724</t>
  </si>
  <si>
    <t>163*1,15</t>
  </si>
  <si>
    <t>R71300008</t>
  </si>
  <si>
    <t>Potrubní izolační pouzdro s povrchovou úpravou 28/30</t>
  </si>
  <si>
    <t>-402531795</t>
  </si>
  <si>
    <t>R71300013</t>
  </si>
  <si>
    <t>Potrubní izolační pouzdro s povrchovou úpravou 35/30</t>
  </si>
  <si>
    <t>-1764121078</t>
  </si>
  <si>
    <t>40*1,15</t>
  </si>
  <si>
    <t>R71300014</t>
  </si>
  <si>
    <t>Potrubní izolační pouzdro s povrchovou úpravou 28/40</t>
  </si>
  <si>
    <t>-2046236424</t>
  </si>
  <si>
    <t>8*1,15</t>
  </si>
  <si>
    <t>R71300015</t>
  </si>
  <si>
    <t>Potrubní izolační pouzdro s povrchovou úpravou 35/40</t>
  </si>
  <si>
    <t>332825519</t>
  </si>
  <si>
    <t>467*1,15</t>
  </si>
  <si>
    <t>R71300016</t>
  </si>
  <si>
    <t>Potrubní izolační pouzdro s povrchovou úpravou 42/40</t>
  </si>
  <si>
    <t>-707523313</t>
  </si>
  <si>
    <t>21*1,15</t>
  </si>
  <si>
    <t>R71300017</t>
  </si>
  <si>
    <t>Potrubní izolační pouzdro s povrchovou úpravou 54/40</t>
  </si>
  <si>
    <t>-1265515452</t>
  </si>
  <si>
    <t>92*1,15</t>
  </si>
  <si>
    <t>R71300018</t>
  </si>
  <si>
    <t>Potrubní izolační pouzdro s povrchovou úpravou 89/50</t>
  </si>
  <si>
    <t>-1493391589</t>
  </si>
  <si>
    <t>16*1,15</t>
  </si>
  <si>
    <t>713463212</t>
  </si>
  <si>
    <t>Montáž izolace tepelné potrubí potrubními pouzdry s Al fólií staženými Al páskou 1x D do 100 mm</t>
  </si>
  <si>
    <t>-1048735386</t>
  </si>
  <si>
    <t>Montáž izolace tepelné potrubí a ohybů tvarovkami nebo deskami potrubními pouzdry s povrchovou úpravou hliníkovou fólií (izolační materiál ve specifikaci) přelepenými samolepící hliníkovou páskou potrubí jednovrstvá D přes 50 do 100 mm</t>
  </si>
  <si>
    <t>https://podminky.urs.cz/item/CS_URS_2021_01/713463212</t>
  </si>
  <si>
    <t>R71300019</t>
  </si>
  <si>
    <t>Potrubní izolační pouzdro s povrchovou úpravou 42/60</t>
  </si>
  <si>
    <t>1653429632</t>
  </si>
  <si>
    <t>69*1,15</t>
  </si>
  <si>
    <t>944813893</t>
  </si>
  <si>
    <t>998713193</t>
  </si>
  <si>
    <t>Příplatek k přesunu hmot tonážní 713 za zvětšený přesun do 500 m</t>
  </si>
  <si>
    <t>-1440872299</t>
  </si>
  <si>
    <t>Přesun hmot pro izolace tepelné stanovený z hmotnosti přesunovaného materiálu Příplatek k cenám za zvětšený přesun přes vymezenou největší dopravní vzdálenost do 500 m</t>
  </si>
  <si>
    <t>https://podminky.urs.cz/item/CS_URS_2021_01/998713193</t>
  </si>
  <si>
    <t>732</t>
  </si>
  <si>
    <t>Ústřední vytápění - strojovny</t>
  </si>
  <si>
    <t>R73200005</t>
  </si>
  <si>
    <t>Montáž nepřímonatápěného ohřívače vody</t>
  </si>
  <si>
    <t>h</t>
  </si>
  <si>
    <t>-1166321891</t>
  </si>
  <si>
    <t>R73200006</t>
  </si>
  <si>
    <t>Nepřímontápěný zásobníkový ohřívač vody</t>
  </si>
  <si>
    <t>ks</t>
  </si>
  <si>
    <t>355461297</t>
  </si>
  <si>
    <t xml:space="preserve">Poznámka k položce:_x000D_
pol.2 - NEPŘÍMONATÁPĚNÝ STACIONÁRNÍ ZÁSOBNÍKOVÝ OHŘÍVAČ TEPLÉ VODY, OBJEM 203l, PRŮTOK TEPLÉ VODY 769 l/h PŘI TEPLOTĚ TEPLÉ VODY 60°C A TEPLOTĚ TOPNÉ VODY 80°C, TEPELNÁ IZOLACE_x000D_
</t>
  </si>
  <si>
    <t>R73200007</t>
  </si>
  <si>
    <t>Montáž kombinovaného rozdělovače a sběrače</t>
  </si>
  <si>
    <t>1954695813</t>
  </si>
  <si>
    <t>R73200008</t>
  </si>
  <si>
    <t>Kombinovaný rozdělovač a sběrač</t>
  </si>
  <si>
    <t>559158380</t>
  </si>
  <si>
    <t xml:space="preserve">Poznámka k položce:_x000D_
pol.1 - KOMBINOVANÝ ROZDĚLOVAČ SBĚRAČ, MODUL150, VČETNĚ IZOLACE, OSAZENÍ NA STOJÁNCÍCH (3ks), VČETNĚ VYPOUŠTĚNÍ Z OBOU KOMOR A NÁVARKU PRO TEPLOMĚR A MANOMETR V HORNÍ I DOLNÍ KOMOŘE, VČETNĚ TEPELNÉ IZOLACE, PRO 7 OKRUHŮ, VÝKRES VIZ  PŘÍLOHA TZ _x000D_
_x000D_
_x000D_
_x000D_
_x000D_
</t>
  </si>
  <si>
    <t>732199100</t>
  </si>
  <si>
    <t>Montáž orientačních štítků</t>
  </si>
  <si>
    <t>soubor</t>
  </si>
  <si>
    <t>728219613</t>
  </si>
  <si>
    <t>Montáž štítků orientačních</t>
  </si>
  <si>
    <t>https://podminky.urs.cz/item/CS_URS_2021_01/732199100</t>
  </si>
  <si>
    <t>R73200016</t>
  </si>
  <si>
    <t>Orientační štítky</t>
  </si>
  <si>
    <t>-1784863820</t>
  </si>
  <si>
    <t>Poznámka k položce:_x000D_
označení zařízení v technické místnosti, jednotlivých okruhů, dveří do technické místnosti</t>
  </si>
  <si>
    <t>R73200015</t>
  </si>
  <si>
    <t>Montáž označení toku teplonosných látek</t>
  </si>
  <si>
    <t>148057062</t>
  </si>
  <si>
    <t>R73200014</t>
  </si>
  <si>
    <t>Označení toku teplonosných látek</t>
  </si>
  <si>
    <t>2127916290</t>
  </si>
  <si>
    <t>Poznámka k položce:_x000D_
např.nálepkou</t>
  </si>
  <si>
    <t>R732429212.1</t>
  </si>
  <si>
    <t>Montáž čerpadla oběhového mokroběžného závitového DN 15</t>
  </si>
  <si>
    <t>-786293970</t>
  </si>
  <si>
    <t>R73200021</t>
  </si>
  <si>
    <t>Oběhové čerpadlo DN15</t>
  </si>
  <si>
    <t>-1200172375</t>
  </si>
  <si>
    <t xml:space="preserve">Poznámka k položce:_x000D_
pol.C1 - OBĚHOVÉ ČERPADLO TOPNÉ VODY PRO VZT DN15; 18W/230V/0,18A; PŘI 0,3m3//h DÁVÁ 8,1kPa _x000D_
pol.C2 - OBĚHOVÉ ČERPADLO TOPNÉ VODY PRO VZT DN15; 18W/230V/0,18A; PŘI 0,44m3//h DÁVÁ 15,1kPa _x000D_
pol.C3 - OBĚHOVÉ ČERPADLO TOPNÉ VODY PRO VZT DN15; 18W/230V/0,18A; PŘI 0,22m3//h DÁVÁ 17,0kPa _x000D_
pol.C.4 - OBĚHOVÉ ČERPADLO TOPNÉ VODY PRO VZT DN15; 18W/230V/0,18A; PŘI 0,16m3//h DÁVÁ 8,0kPa _x000D_
pol.5.1 - OBĚHOVÉ ČERPADLO TOPNÉ VODY PRO KOMERCE DN15;18W/230V/0,18A; PŘI 0,5m3/h DÁVÁ 36,7kPa _x000D_
_x000D_
včetně izolačních skořepin_x000D_
</t>
  </si>
  <si>
    <t>"C1"</t>
  </si>
  <si>
    <t>"C2"</t>
  </si>
  <si>
    <t>"C3"</t>
  </si>
  <si>
    <t>"C4"</t>
  </si>
  <si>
    <t>"pol.5.1"</t>
  </si>
  <si>
    <t>732429212</t>
  </si>
  <si>
    <t>Montáž čerpadla oběhového mokroběžného závitového DN 25</t>
  </si>
  <si>
    <t>42682156</t>
  </si>
  <si>
    <t>Čerpadla teplovodní montáž čerpadel (do potrubí) ostatních typů mokroběžných závitových DN 25</t>
  </si>
  <si>
    <t>https://podminky.urs.cz/item/CS_URS_2021_01/732429212</t>
  </si>
  <si>
    <t>R73000022</t>
  </si>
  <si>
    <t>Oběhové čerpadlo DN25</t>
  </si>
  <si>
    <t>18037630</t>
  </si>
  <si>
    <t>Poznámka k položce:_x000D_
pol.3.1 - OBĚHOVÉ ČERPADLO TOPNÉ VODY PRO SPOLEČNÉ  MÍSTNOSTI DN25;34W/230V/0,32A; PŘI 1,62m3/h DÁVÁ 30,7kPa _x000D_
včetně izolační skořepiny</t>
  </si>
  <si>
    <t>732429215</t>
  </si>
  <si>
    <t>Montáž čerpadla oběhového mokroběžného závitového DN 32</t>
  </si>
  <si>
    <t>-1659277178</t>
  </si>
  <si>
    <t>Čerpadla teplovodní montáž čerpadel (do potrubí) ostatních typů mokroběžných závitových DN 32</t>
  </si>
  <si>
    <t>https://podminky.urs.cz/item/CS_URS_2021_01/732429215</t>
  </si>
  <si>
    <t>R73200026</t>
  </si>
  <si>
    <t>Oběhové čerpadlo DN32</t>
  </si>
  <si>
    <t>612638645</t>
  </si>
  <si>
    <t>Poznámka k položce:_x000D_
pol.6.1 - OBĚHOVÉ ČERPADLO TOPNÉ VODY PRO PŘÍPRAVU TV DN32; 103W/230V/0,91A; PŘI 4,6m3/h DÁVÁ 31,7Pa _x000D_
včetně izolační skořepiny</t>
  </si>
  <si>
    <t>732429223</t>
  </si>
  <si>
    <t>Montáž čerpadla oběhového mokroběžného přírubového DN 40 jednodílné</t>
  </si>
  <si>
    <t>1679623942</t>
  </si>
  <si>
    <t>Čerpadla teplovodní montáž čerpadel (do potrubí) ostatních typů mokroběžných přírubových jednodílných DN 40</t>
  </si>
  <si>
    <t>https://podminky.urs.cz/item/CS_URS_2021_01/732429223</t>
  </si>
  <si>
    <t>R73200023</t>
  </si>
  <si>
    <t>Oběhové čerpadlo DN40</t>
  </si>
  <si>
    <t>321611978</t>
  </si>
  <si>
    <t>Poznámka k položce:_x000D_
pol.1.1 - OBĚHOVÉ ČERPADLO TOPNÉ VODY PRO VZT JEDNOTKY DN40; 185W/230V/1,58A; PŘI 4,01m3/h DÁVÁ 42,6kPa _x000D_
včetně izolační skořepiny</t>
  </si>
  <si>
    <t>R73200024</t>
  </si>
  <si>
    <t>-34437715</t>
  </si>
  <si>
    <t xml:space="preserve">Poznámka k položce:_x000D_
pol.2.1 - OBĚHOVÉ ČERPADLO TOPNÉ VODY PRO KANCELÁŘE DN40; 359W/230V/1,66A; PŘI 5,4m3/h DÁVÁ 77,8kPa _x000D_
včetně izolační skořepiny_x000D_
</t>
  </si>
  <si>
    <t>R73200025</t>
  </si>
  <si>
    <t>1801968222</t>
  </si>
  <si>
    <t>Poznámka k položce:_x000D_
pol.4.1 - OBĚHOVÉ ČERPADLO TOPNÉ VODY PRO KANCELÁŘE DN40; 427W/230V/1,96A; PŘI 5,6m3/h DÁVÁ 85,4kPa_x000D_
včetně izolační skořepiny</t>
  </si>
  <si>
    <t>R73200031</t>
  </si>
  <si>
    <t>Montáž měřiče tepla do DN25</t>
  </si>
  <si>
    <t>1952057200</t>
  </si>
  <si>
    <t>R73200027</t>
  </si>
  <si>
    <t>Měřič tepla DN15</t>
  </si>
  <si>
    <t>-1109281562</t>
  </si>
  <si>
    <t xml:space="preserve">Poznámka k položce:_x000D_
pol.5.4 - MĚŘIČ TEPLA S DÁLKOVÝM M-BUS ODEČTEM, DN15, kvs=4,890m3/h, JMENOVITÝ PRŮTOK 1,5m3/h, 230V_x000D_
</t>
  </si>
  <si>
    <t>R73200028</t>
  </si>
  <si>
    <t>-1624347038</t>
  </si>
  <si>
    <t xml:space="preserve">Poznámka k položce:_x000D_
pol.F2 - MĚŘIČ TEPLA S DÁLKOVÝM M-BUS ODEČTEM, DN15, kvs=3,460m3/h, JMENOVITÝ PRŮTOK 0,6m3/h, 230V_x000D_
pol.MĚŘIČ TEPLA S DÁLKOVÝM M-BUS ODEČTEM, DN15, kvs=3,46m3/h; 230V, JMENOVITÝ PRŮTOK 0,6m3/h_x000D_
</t>
  </si>
  <si>
    <t>"F2"</t>
  </si>
  <si>
    <t>"F1"</t>
  </si>
  <si>
    <t>R73200032</t>
  </si>
  <si>
    <t>Montáž měřiče tepla nad DN25</t>
  </si>
  <si>
    <t>-1900685891</t>
  </si>
  <si>
    <t>R73200029</t>
  </si>
  <si>
    <t>Měřič tepla DN25</t>
  </si>
  <si>
    <t>-416869475</t>
  </si>
  <si>
    <t xml:space="preserve">Poznámka k položce:_x000D_
_x000D_
pol.3.4 - MĚŘIČ TEPLA S DÁLKOVÝM M-BUS ODEČTEM, DN25, kvs=13.420m3/h, JMENOVITÝ PRŮTOK 3,5m3/h, 230V_x000D_
pol.F.3 - MĚŘIČ TEPLA S DÁLKOVÝM M-BUS ODEČTEM, DN25, kvs=13,420m3/h, JMENOVITÝ PRŮTOK 3,5m3/h, 230V_x000D_
</t>
  </si>
  <si>
    <t>"pol.3.4"</t>
  </si>
  <si>
    <t>"pol.F.3"</t>
  </si>
  <si>
    <t>R73200030</t>
  </si>
  <si>
    <t>Měřič tepla DN32</t>
  </si>
  <si>
    <t>-556357436</t>
  </si>
  <si>
    <t xml:space="preserve">Poznámka k položce:_x000D_
pol.6.4 - MĚŘIČ TEPLA S DÁLKOVÝM M-BUS ODEČTEM, DN32, kvs=40,830m3/h, JMENOVITÝ PRŮTOK 10,0m3/h, 230V_x000D_
</t>
  </si>
  <si>
    <t>Měřič tepla DN40</t>
  </si>
  <si>
    <t>1672638917</t>
  </si>
  <si>
    <t xml:space="preserve">Poznámka k položce:_x000D_
pol.1.4 - MĚŘIČ TEPLA S DÁLKOVÝM M-BUS ODEČTEM, DN40, kvs=40,830m3/h, JMENOVITÝ PRŮTOK 10,0m3/h, 230V_x000D_
pol.2.4 - MĚŘIČ TEPLA S DÁLKOVÝM M-BUS ODEČTEM, DN40, kvs=40,830m3/h, JMENOVITÝ PRŮTOK 10,0m3/h, 230V_x000D_
pol.4.4 - MĚŘIČ TEPLA S DÁLKOVÝM M-BUS ODEČTEM, DN40, kvs=40,830m3/h, JMENOVITÝ PRŮTOK 10,0m3/h, 230V_x000D_
</t>
  </si>
  <si>
    <t>"pol.1.4"</t>
  </si>
  <si>
    <t>"pol.2.4"</t>
  </si>
  <si>
    <t>"pol.4.4"</t>
  </si>
  <si>
    <t>998732102</t>
  </si>
  <si>
    <t>Přesun hmot tonážní pro strojovny v objektech v do 12 m</t>
  </si>
  <si>
    <t>1090879251</t>
  </si>
  <si>
    <t>Přesun hmot pro strojovny stanovený z hmotnosti přesunovaného materiálu vodorovná dopravní vzdálenost do 50 m v objektech výšky přes 6 do 12 m</t>
  </si>
  <si>
    <t>https://podminky.urs.cz/item/CS_URS_2021_01/998732102</t>
  </si>
  <si>
    <t>998732193</t>
  </si>
  <si>
    <t>Příplatek k přesunu hmot tonážní 732 za zvětšený přesun do 500 m</t>
  </si>
  <si>
    <t>-710495157</t>
  </si>
  <si>
    <t>Přesun hmot pro strojovny stanovený z hmotnosti přesunovaného materiálu Příplatek k cenám za zvětšený přesun přes vymezenou největší dopravní vzdálenost do 500 m</t>
  </si>
  <si>
    <t>https://podminky.urs.cz/item/CS_URS_2021_01/998732193</t>
  </si>
  <si>
    <t>733</t>
  </si>
  <si>
    <t>Ústřední vytápění - rozvodné potrubí</t>
  </si>
  <si>
    <t>733000004</t>
  </si>
  <si>
    <t>Montáž tlakové hadice</t>
  </si>
  <si>
    <t>-712886952</t>
  </si>
  <si>
    <t>Poznámka k položce:_x000D_
pro připojení VZT výměníků</t>
  </si>
  <si>
    <t>R73300005</t>
  </si>
  <si>
    <t>Tlaková hadice DN25, délky 500mm</t>
  </si>
  <si>
    <t>-1219587388</t>
  </si>
  <si>
    <t>Poznámka k položce:_x000D_
nerezový vlnovec_x000D_
pro připojení nadedveřních clon</t>
  </si>
  <si>
    <t>R73300006</t>
  </si>
  <si>
    <t>Tlaková hadice DN15, délky 500mm</t>
  </si>
  <si>
    <t>-674506852</t>
  </si>
  <si>
    <t>Poznámka k položce:_x000D_
nerezový vlnovec_x000D_
pro připojení VZT jednotek</t>
  </si>
  <si>
    <t>R73300007</t>
  </si>
  <si>
    <t>Tlaková hadice DN20, délky 400mm</t>
  </si>
  <si>
    <t>1939534566</t>
  </si>
  <si>
    <t>Poznámka k položce:_x000D_
nerezový vlnovec_x000D_
pro připojení aktivních trámů</t>
  </si>
  <si>
    <t>R733111122.1</t>
  </si>
  <si>
    <t>Potrubí z uhlíkové oceli vně pozinkované 15x1,2</t>
  </si>
  <si>
    <t>348985484</t>
  </si>
  <si>
    <t>453*1,15</t>
  </si>
  <si>
    <t>R733111123.1</t>
  </si>
  <si>
    <t>Potrubí z uhlíkové oceli vně pozinkované 18x1,2</t>
  </si>
  <si>
    <t>880929304</t>
  </si>
  <si>
    <t>1193*1,15</t>
  </si>
  <si>
    <t>R733111124.1</t>
  </si>
  <si>
    <t>Potrubí z uhlíkové oceli vně pozinkované 22x1,5</t>
  </si>
  <si>
    <t>-2143870857</t>
  </si>
  <si>
    <t>179*1,15</t>
  </si>
  <si>
    <t>R733111125.1</t>
  </si>
  <si>
    <t>Potrubí z uhlíkové oceli vně pozinkované 28x1,5</t>
  </si>
  <si>
    <t>-636331849</t>
  </si>
  <si>
    <t>60*1,15</t>
  </si>
  <si>
    <t>R733111126.1</t>
  </si>
  <si>
    <t>Potrubí z uhlíkové oceli vně pozinkované 35x1,5</t>
  </si>
  <si>
    <t>-1420763910</t>
  </si>
  <si>
    <t>553*1,15</t>
  </si>
  <si>
    <t>R733111127.1</t>
  </si>
  <si>
    <t>Potrubí z uhlíkové oceli vně pozinkované 42x1,5</t>
  </si>
  <si>
    <t>-1575006673</t>
  </si>
  <si>
    <t>Potrubí z trubek ocelových závitových bezešvých běžných nízkotlakých a středotlakých DN 40</t>
  </si>
  <si>
    <t>Poznámka k položce:_x000D_
ochranná trubka</t>
  </si>
  <si>
    <t>32*1,15</t>
  </si>
  <si>
    <t>R733111128.1</t>
  </si>
  <si>
    <t>Potrubí z uhlíkové oceli vně pozinkované 54x1,5</t>
  </si>
  <si>
    <t>983259668</t>
  </si>
  <si>
    <t>130*1,15</t>
  </si>
  <si>
    <t>R733121125.1</t>
  </si>
  <si>
    <t>Potrubí z uhlíkové oceli vně pozinkované 88,9x2</t>
  </si>
  <si>
    <t>-293241233</t>
  </si>
  <si>
    <t>R733113113.1</t>
  </si>
  <si>
    <t>Příplatek k porubí za zhotovení přípojky DN 15</t>
  </si>
  <si>
    <t>1742915470</t>
  </si>
  <si>
    <t>Potrubí z trubek ocelových závitových Příplatek k ceně za zhotovení přípojky z ocelových trubek závitových DN 15</t>
  </si>
  <si>
    <t>Poznámka k položce:_x000D_
připojení deskových těles a aktivních trámů</t>
  </si>
  <si>
    <t>R733190107.1</t>
  </si>
  <si>
    <t>Zkouška těsnosti potrubí z uhlíkové oceli vně pozinkované do DN 40</t>
  </si>
  <si>
    <t>1400288654</t>
  </si>
  <si>
    <t>R733190108.1</t>
  </si>
  <si>
    <t>Zkouška těsnosti potrubí z uhlíkové oceli vně pozinkované do DN 50</t>
  </si>
  <si>
    <t>-1420951662</t>
  </si>
  <si>
    <t>733190225</t>
  </si>
  <si>
    <t>Zkouška těsnosti potrubí ocelové hladké přes D 60,3x2,9 do D 89x5,0</t>
  </si>
  <si>
    <t>834411434</t>
  </si>
  <si>
    <t>Zkoušky těsnosti potrubí, manžety prostupové z trubek ocelových zkoušky těsnosti potrubí (za provozu) z trubek ocelových hladkých Ø přes 60,3/2,9 do 89/5,0</t>
  </si>
  <si>
    <t>https://podminky.urs.cz/item/CS_URS_2021_01/733190225</t>
  </si>
  <si>
    <t>998733103</t>
  </si>
  <si>
    <t>Přesun hmot tonážní pro rozvody potrubí v objektech v do 24 m</t>
  </si>
  <si>
    <t>-1460682026</t>
  </si>
  <si>
    <t>Přesun hmot pro rozvody potrubí stanovený z hmotnosti přesunovaného materiálu vodorovná dopravní vzdálenost do 50 m v objektech výšky přes 12 do 24 m</t>
  </si>
  <si>
    <t>https://podminky.urs.cz/item/CS_URS_2021_01/998733103</t>
  </si>
  <si>
    <t>998733193</t>
  </si>
  <si>
    <t>Příplatek k přesunu hmot tonážní 733 za zvětšený přesun do 500 m</t>
  </si>
  <si>
    <t>-580934420</t>
  </si>
  <si>
    <t>Přesun hmot pro rozvody potrubí stanovený z hmotnosti přesunovaného materiálu Příplatek k cenám za zvětšený přesun přes vymezenou největší dopravní vzdálenost do 500 m</t>
  </si>
  <si>
    <t>https://podminky.urs.cz/item/CS_URS_2021_01/998733193</t>
  </si>
  <si>
    <t>734</t>
  </si>
  <si>
    <t>Ústřední vytápění - armatury</t>
  </si>
  <si>
    <t>R73400001</t>
  </si>
  <si>
    <t>Montáž termostatické hlavice</t>
  </si>
  <si>
    <t>-1082718987</t>
  </si>
  <si>
    <t>734221682</t>
  </si>
  <si>
    <t>Termostatická hlavice kapalinová PN 10 do 110°C otopných těles VK</t>
  </si>
  <si>
    <t>-257376185</t>
  </si>
  <si>
    <t>Ventily regulační závitové hlavice termostatické, pro ovládání ventilů PN 10 do 110°C kapalinové otopných těles VK</t>
  </si>
  <si>
    <t>https://podminky.urs.cz/item/CS_URS_2021_01/734221682</t>
  </si>
  <si>
    <t>Poznámka k položce:_x000D_
se zajištěním v poloze</t>
  </si>
  <si>
    <t>R73400020</t>
  </si>
  <si>
    <t>Termostatická hlavice se zajištěním proti neoprávněné manipulaci</t>
  </si>
  <si>
    <t>-1837922748</t>
  </si>
  <si>
    <t>734209112</t>
  </si>
  <si>
    <t>Montáž armatury závitové s dvěma závity G 3/8</t>
  </si>
  <si>
    <t>-917186679</t>
  </si>
  <si>
    <t>Montáž závitových armatur se 2 závity G 3/8 (DN 10)</t>
  </si>
  <si>
    <t>https://podminky.urs.cz/item/CS_URS_2021_01/734209112</t>
  </si>
  <si>
    <t>R73400026</t>
  </si>
  <si>
    <t>Dvoucestný tlakově nezávislý regulační ventil, DN10</t>
  </si>
  <si>
    <t>-811202614</t>
  </si>
  <si>
    <t xml:space="preserve">Poznámka k položce:_x000D_
pol.D.3 - TLAKOVĚ NEZÁVISLÝ DVOUCESTNÝ REGULAČNÍ  VENTIL S MĚŘÍCÍMI KONCOVKAMI, DN10, NÍZKÝ PRŮTOK, NOMINÁLNÍ PRŮTOK 150l/h, POHON 24V 0-10V_x000D_
včetně izolačních skořepin_x000D_
</t>
  </si>
  <si>
    <t>R73400027</t>
  </si>
  <si>
    <t>-1785704438</t>
  </si>
  <si>
    <t xml:space="preserve">Poznámka k položce:_x000D_
pol.D.1 - TLAKOVĚ NEZÁVISLÝ DVOUCESTNÝ REGULAČNÍ  VENTIL S MĚŘÍCÍMI KONCOVKAMI, DN10, NOMINÁLNÍ PRŮTOK 150l/h_x000D_
včetně izolačních skořepin_x000D_
</t>
  </si>
  <si>
    <t>734209113</t>
  </si>
  <si>
    <t>Montáž armatury závitové s dvěma závity G 1/2</t>
  </si>
  <si>
    <t>-1824935670</t>
  </si>
  <si>
    <t>Montáž závitových armatur se 2 závity G 1/2 (DN 15)</t>
  </si>
  <si>
    <t>https://podminky.urs.cz/item/CS_URS_2021_01/734209113</t>
  </si>
  <si>
    <t>R73400021</t>
  </si>
  <si>
    <t>Dvoucestný regulační ventil DN15 s pohonem</t>
  </si>
  <si>
    <t>-981604488</t>
  </si>
  <si>
    <t xml:space="preserve">Poznámka k položce:_x000D_
pol.B.1 - DVOUCESTNÝ REGULAČNÍ A UZAVÍRACÍ VENTIL, DN15, kvs=1,000m3//h, POHON 24V 0-10V_x000D_
včetně izolačních skořepin_x000D_
</t>
  </si>
  <si>
    <t>R73400022</t>
  </si>
  <si>
    <t>Dvoucestný ruční vyvažovací ventil DN15</t>
  </si>
  <si>
    <t>58201516</t>
  </si>
  <si>
    <t>Poznámka k položce:_x000D_
pol.A.1 - RUČNÍ VYVAŽOVACÍ A UZAVÍRACÍ VENTIL S MĚŘÍCÍMI VSUVKAMI A VYPOUŠTĚNÍM, DN15, kvs=1,618m3//h_x000D_
pol.5.3 - RUČNÍ VYVAŽOVACÍ A UZAVÍRACÍ VENTIL S MĚŘÍCÍMI VSUVKAMI A VYPOUŠTĚNÍM, DN15, kvs=1,618m3/h_x000D_
_x000D_
včetně izolačních skořepin</t>
  </si>
  <si>
    <t>"pol.A.1"</t>
  </si>
  <si>
    <t>"pol.5.3"</t>
  </si>
  <si>
    <t>R73400023</t>
  </si>
  <si>
    <t>1737068789</t>
  </si>
  <si>
    <t xml:space="preserve">Poznámka k položce:_x000D_
pol.A.2 - RUČNÍ VYVAŽOVACÍ A UZAVÍRACÍ VENTIL S MĚŘÍCÍMI VSUVKAMI A VYPOUŠTĚNÍM, DN15, kvs=0,630m3//h_x000D_
včetně izolačních skořepin_x000D_
</t>
  </si>
  <si>
    <t>R73400024</t>
  </si>
  <si>
    <t>Zónový ventil DN15</t>
  </si>
  <si>
    <t>-1341976350</t>
  </si>
  <si>
    <t>Poznámka k položce:_x000D_
pol.H1 - ZÓNOVÝ UZAVÍRACÍ VENTIL, DN15, kvs=2,0003/h, POHON 24V 0-10V_x000D_
včetně izolačních skořepin</t>
  </si>
  <si>
    <t>R73400025</t>
  </si>
  <si>
    <t>Dvoucestný tlakově nezávislý regulační ventil DN15</t>
  </si>
  <si>
    <t>1822203973</t>
  </si>
  <si>
    <t>Poznámka k položce:_x000D_
pol.D.2 - TLAKOVĚ NEZÁVISLÝ DVOUCESTNÝ REGULAČNÍ  VENTIL S MĚŘÍCÍMI KONCOVKAMI, DN15, NÍZKÝ PRŮTOK, NOMINÁLNÍ PRŮTOK 275l/h, POHON 24V 0-10V_x000D_
včetně izolačních skořepin</t>
  </si>
  <si>
    <t>734209123</t>
  </si>
  <si>
    <t>Montáž armatury závitové s třemi závity G 1/2</t>
  </si>
  <si>
    <t>-1443986704</t>
  </si>
  <si>
    <t>Montáž závitových armatur se 3 závity G 1/2 (DN 15)</t>
  </si>
  <si>
    <t>https://podminky.urs.cz/item/CS_URS_2021_01/734209123</t>
  </si>
  <si>
    <t>R73400028</t>
  </si>
  <si>
    <t>Trojcestný směšovací ventil DN15</t>
  </si>
  <si>
    <t>-734335780</t>
  </si>
  <si>
    <t>Poznámka k položce:_x000D_
pol.5.2 - TROJCESTNÝ SMĚŠOVACÍ VENTIL S POHONEM (24V, 0-10V), DN15; kvs=2,500m3/h_x000D_
včetně izolační skořepiny</t>
  </si>
  <si>
    <t>734209115</t>
  </si>
  <si>
    <t>Montáž armatury závitové s dvěma závity G 1</t>
  </si>
  <si>
    <t>-1655092652</t>
  </si>
  <si>
    <t>Montáž závitových armatur se 2 závity G 1 (DN 25)</t>
  </si>
  <si>
    <t>https://podminky.urs.cz/item/CS_URS_2021_01/734209115</t>
  </si>
  <si>
    <t>R73400011</t>
  </si>
  <si>
    <t>Partnerský ventil k ventilům pol.D.2 a D.3</t>
  </si>
  <si>
    <t>276967864</t>
  </si>
  <si>
    <t>Poznámka k položce:_x000D_
KK15, kvs=3,000m3/h</t>
  </si>
  <si>
    <t>R73400016</t>
  </si>
  <si>
    <t>Dvoucestný ruční vyvažovací ventil DN25</t>
  </si>
  <si>
    <t>1068649979</t>
  </si>
  <si>
    <t>Poznámka k položce:_x000D_
pol.A.3 - RUČNÍ VYVAŽOVACÍ A UZAVÍRACÍ VENTIL S MĚŘÍCÍMI VSUVKAMI A VYPOUŠTĚNÍM, DN25, kvs=7,528m3//h_x000D_
pol.3.3 - RUČNÍ VYVAŽOVACÍ A UZAVÍRACÍ VENTIL S MĚŘÍCÍMI VSUVKAMI A VYPOUŠTĚNÍM, DN25, kvs=7,528m3/h;kv=7,276m3/h; NASTAVENÍ 9,03_x000D_
_x000D_
včetně izolační skořepiny</t>
  </si>
  <si>
    <t>"pol.A3"</t>
  </si>
  <si>
    <t>"pol.3.3"</t>
  </si>
  <si>
    <t>R73400017</t>
  </si>
  <si>
    <t>Tlakově nezávislý dvoucestný regulační ventil DN25</t>
  </si>
  <si>
    <t>1279003591</t>
  </si>
  <si>
    <t>Poznámka k položce:_x000D_
pol.E.1 - TLAKOVĚ NEZÁVISLÝ DVOUCESTNÝ REGULAČNÍ  VENTIL S POHONEM 24V 0-10V, DN25, NÍZKÝ PRŮTOK, kvs=4,300m3//h, S MĚŘÍCÍMI VSUVKAMI_x000D_
_x000D_
_x000D_
včetně izolačních skořepin</t>
  </si>
  <si>
    <t>734209125</t>
  </si>
  <si>
    <t>Montáž armatury závitové s třemi závity G 1</t>
  </si>
  <si>
    <t>492330415</t>
  </si>
  <si>
    <t>Montáž závitových armatur se 3 závity G 1 (DN 25)</t>
  </si>
  <si>
    <t>https://podminky.urs.cz/item/CS_URS_2021_01/734209125</t>
  </si>
  <si>
    <t>R73400007</t>
  </si>
  <si>
    <t>Třícestný směšovací ventil s pohonem DN25</t>
  </si>
  <si>
    <t>196010639</t>
  </si>
  <si>
    <t>Poznámka k položce:_x000D_
pol.3.2 - TROJCESTNÝ SMĚŠOVACÍ VENTIL S POHONEM (24V, 0-10V), DN25; kvs=10,000m3/h_x000D_
_x000D_
včetně izolační skořepiny</t>
  </si>
  <si>
    <t>734209116</t>
  </si>
  <si>
    <t>Montáž armatury závitové s dvěma závity G 5/4</t>
  </si>
  <si>
    <t>-2045874517</t>
  </si>
  <si>
    <t>Montáž závitových armatur se 2 závity G 5/4 (DN 32)</t>
  </si>
  <si>
    <t>https://podminky.urs.cz/item/CS_URS_2021_01/734209116</t>
  </si>
  <si>
    <t>R73400029</t>
  </si>
  <si>
    <t>Dvoucestný uzavírací ventil DN32</t>
  </si>
  <si>
    <t>-1262422693</t>
  </si>
  <si>
    <t>Poznámka k položce:_x000D_
pol.6.2 - DVOUCESTNÝ UZAVÍRACÍ VENTIL S POHONEM (24V, 0-10V), DN32; kvs=16,000m3/h_x000D_
včetně izolační skořepiny</t>
  </si>
  <si>
    <t>R73400030</t>
  </si>
  <si>
    <t>Regulátor dif.tlaku, DN32</t>
  </si>
  <si>
    <t>-1205994724</t>
  </si>
  <si>
    <t>Poznámka k položce:_x000D_
pol.G1 - REGULÁTOR DIF.TLAKU S VYPOUŠTĚNÍM, DN32, kvs=6,300m3/h, 20-40kPa_x000D_
včetně izolační skořepiny</t>
  </si>
  <si>
    <t>734209117</t>
  </si>
  <si>
    <t>Montáž armatury závitové s dvěma závity G 6/4</t>
  </si>
  <si>
    <t>1427443427</t>
  </si>
  <si>
    <t>Montáž závitových armatur se 2 závity G 6/4 (DN 40)</t>
  </si>
  <si>
    <t>https://podminky.urs.cz/item/CS_URS_2021_01/734209117</t>
  </si>
  <si>
    <t>R73400031</t>
  </si>
  <si>
    <t>Dvoucestný uzavírací ventil DN40</t>
  </si>
  <si>
    <t>640967395</t>
  </si>
  <si>
    <t xml:space="preserve">Poznámka k položce:_x000D_
pol.1.2 - DVOUCESTNÝ UZAVÍRACÍ VENTIL S POHONEM (24V, 0-10V), DN40; kvs=25,000m3/h_x000D_
</t>
  </si>
  <si>
    <t>R73400032</t>
  </si>
  <si>
    <t>Trojcestný směšovací ventil DN40</t>
  </si>
  <si>
    <t>-1119252963</t>
  </si>
  <si>
    <t xml:space="preserve">Poznámka k položce:_x000D_
pol.2.2 - TROJCESTNÝ SMĚŠOVACÍ VENTIL S POHONEM (24V, 0-10V), DN40; kvs=25,000m3/h_x000D_
pol.4.2 - TROJCESTNÝ SMĚŠOVACÍ VENTIL S POHONEM (24V, 0-10V), DN40; kvs=25,000m3/h_x000D_
</t>
  </si>
  <si>
    <t>"pol.2.2"</t>
  </si>
  <si>
    <t>"pol.4.2"</t>
  </si>
  <si>
    <t>R73400033</t>
  </si>
  <si>
    <t>Dvoucestný ruční vyvažovací ventil DN40</t>
  </si>
  <si>
    <t>1401719184</t>
  </si>
  <si>
    <t>Poznámka k položce:_x000D_
pol.1.3 - RUČNÍ VYVAŽOVACÍ A UZAVÍRACÍ VENTIL S MĚŘÍCÍMI VSUVKAMI A VYPOUŠTĚNÍM, DN40, kvs=22,000m3/h_x000D_
pol.2.3 - RUČNÍ VYVAŽOVACÍ A UZAVÍRACÍ VENTIL S MĚŘÍCÍMI VSUVKAMI A VYPOUŠTĚNÍM, DN40, kvs=22,000m3/h_x000D_
pol.4.3 - RUČNÍ VYVAŽOVACÍ A UZAVÍRACÍ VENTIL S MĚŘÍCÍMI VSUVKAMI A VYPOUŠTĚNÍM, DN40, kvs=22,000m3/h_x000D_
pol6.3 - RUČNÍ VYVAŽOVACÍ A UZAVÍRACÍ VENTIL S MĚŘÍCÍMI VSUVKAMI A VYPOUŠTĚNÍM, DN40, kvs=22,000m3/h</t>
  </si>
  <si>
    <t>"pol.1.3"</t>
  </si>
  <si>
    <t>"pol.2.3"</t>
  </si>
  <si>
    <t>"pol.4.3"</t>
  </si>
  <si>
    <t>"pol.6.3"</t>
  </si>
  <si>
    <t>734221545</t>
  </si>
  <si>
    <t>Ventil závitový termostatický přímý jednoregulační G 1/2 PN 16 do 110°C bez hlavice ovládání</t>
  </si>
  <si>
    <t>-1257410737</t>
  </si>
  <si>
    <t>Ventily regulační závitové termostatické, bez hlavice ovládání PN 16 do 110°C přímé jednoregulační G 1/2</t>
  </si>
  <si>
    <t>https://podminky.urs.cz/item/CS_URS_2021_01/734221545</t>
  </si>
  <si>
    <t>Poznámka k položce:_x000D_
přímý, DN15, kvs=0,900m3/h</t>
  </si>
  <si>
    <t>734261233</t>
  </si>
  <si>
    <t>Šroubení topenářské přímé G 1/2 PN 16 do 120°C</t>
  </si>
  <si>
    <t>1840530284</t>
  </si>
  <si>
    <t>Šroubení topenářské PN 16 do 120°C přímé G 1/2</t>
  </si>
  <si>
    <t>https://podminky.urs.cz/item/CS_URS_2021_01/734261233</t>
  </si>
  <si>
    <t>Poznámka k položce:_x000D_
přímé, DN15, kvs=2,500m3/h</t>
  </si>
  <si>
    <t>734211120</t>
  </si>
  <si>
    <t>Ventil závitový odvzdušňovací G 1/2 PN 14 do 120°C automatický</t>
  </si>
  <si>
    <t>1776959020</t>
  </si>
  <si>
    <t>Ventily odvzdušňovací závitové automatické PN 14 do 120°C G 1/2</t>
  </si>
  <si>
    <t>https://podminky.urs.cz/item/CS_URS_2021_01/734211120</t>
  </si>
  <si>
    <t>734242415</t>
  </si>
  <si>
    <t>Ventil závitový zpětný přímý G 5/4 PN 16 do 110°C</t>
  </si>
  <si>
    <t>-681267557</t>
  </si>
  <si>
    <t>Ventily zpětné závitové PN 16 do 110°C přímé G 5/4</t>
  </si>
  <si>
    <t>https://podminky.urs.cz/item/CS_URS_2021_01/734242415</t>
  </si>
  <si>
    <t>734242412</t>
  </si>
  <si>
    <t>Ventil závitový zpětný přímý G 1/2 PN 16 do 110°C</t>
  </si>
  <si>
    <t>-1950036184</t>
  </si>
  <si>
    <t>Ventily zpětné závitové PN 16 do 110°C přímé G 1/2</t>
  </si>
  <si>
    <t>https://podminky.urs.cz/item/CS_URS_2021_01/734242412</t>
  </si>
  <si>
    <t>734242413</t>
  </si>
  <si>
    <t>Ventil závitový zpětný přímý G 3/4 PN 16 do 110°C</t>
  </si>
  <si>
    <t>502419463</t>
  </si>
  <si>
    <t>Ventily zpětné závitové PN 16 do 110°C přímé G 3/4</t>
  </si>
  <si>
    <t>https://podminky.urs.cz/item/CS_URS_2021_01/734242413</t>
  </si>
  <si>
    <t>734242416</t>
  </si>
  <si>
    <t>Ventil závitový zpětný přímý G 6/4 PN 16 do 110°C</t>
  </si>
  <si>
    <t>-187251361</t>
  </si>
  <si>
    <t>Ventily zpětné závitové PN 16 do 110°C přímé G 6/4</t>
  </si>
  <si>
    <t>https://podminky.urs.cz/item/CS_URS_2021_01/734242416</t>
  </si>
  <si>
    <t>734242417</t>
  </si>
  <si>
    <t>Ventil závitový zpětný přímý G 2 PN 16 do 110°C</t>
  </si>
  <si>
    <t>-1727491371</t>
  </si>
  <si>
    <t>Ventily zpětné závitové PN 16 do 110°C přímé G 2</t>
  </si>
  <si>
    <t>https://podminky.urs.cz/item/CS_URS_2021_01/734242417</t>
  </si>
  <si>
    <t>734261402</t>
  </si>
  <si>
    <t>Armatura připojovací rohová G 1/2x18 PN 10 do 110°C radiátorů typu VK</t>
  </si>
  <si>
    <t>1596384591</t>
  </si>
  <si>
    <t>Šroubení připojovací armatury radiátorů VK PN 10 do 110°C, regulační uzavíratelné rohové G 1/2 x 18</t>
  </si>
  <si>
    <t>https://podminky.urs.cz/item/CS_URS_2021_01/734261402</t>
  </si>
  <si>
    <t>Poznámka k položce:_x000D_
PŘIPOJOVACÍ H-ŠROUBENÍ, ROHOVÉ, kvs=1,4m3/h, DN15</t>
  </si>
  <si>
    <t>734291123</t>
  </si>
  <si>
    <t>Kohout plnící a vypouštěcí G 1/2 PN 10 do 90°C závitový</t>
  </si>
  <si>
    <t>715284021</t>
  </si>
  <si>
    <t>Ostatní armatury kohouty plnicí a vypouštěcí PN 10 do 90°C G 1/2</t>
  </si>
  <si>
    <t>https://podminky.urs.cz/item/CS_URS_2021_01/734291123</t>
  </si>
  <si>
    <t>734291245</t>
  </si>
  <si>
    <t>Filtr závitový přímý G 1 1/4 PN 16 do 130°C s vnitřními závity</t>
  </si>
  <si>
    <t>487363936</t>
  </si>
  <si>
    <t>Ostatní armatury filtry závitové PN 16 do 130°C přímé s vnitřními závity G 1 1/4</t>
  </si>
  <si>
    <t>734291243</t>
  </si>
  <si>
    <t>Filtr závitový přímý G 3/4 PN 16 do 130°C s vnitřními závity</t>
  </si>
  <si>
    <t>736044787</t>
  </si>
  <si>
    <t>Ostatní armatury filtry závitové PN 16 do 130 st.C přímé s vnitřními závity G 3/4</t>
  </si>
  <si>
    <t>734291246</t>
  </si>
  <si>
    <t>Filtr závitový přímý G 1 1/2 PN 16 do 130°C s vnitřními závity</t>
  </si>
  <si>
    <t>-1305497256</t>
  </si>
  <si>
    <t>Ostatní armatury filtry závitové PN 16 do 130°C přímé s vnitřními závity G 1 1/2</t>
  </si>
  <si>
    <t>https://podminky.urs.cz/item/CS_URS_2021_01/734291246</t>
  </si>
  <si>
    <t>734291247</t>
  </si>
  <si>
    <t>Filtr závitový přímý G 2 PN 16 do 130°C s vnitřními závity</t>
  </si>
  <si>
    <t>-179946729</t>
  </si>
  <si>
    <t>Ostatní armatury filtry závitové PN 16 do 130°C přímé s vnitřními závity G 2</t>
  </si>
  <si>
    <t>https://podminky.urs.cz/item/CS_URS_2021_01/734291247</t>
  </si>
  <si>
    <t>734291249</t>
  </si>
  <si>
    <t>Filtr závitový přímý G 3 PN 16 do 130°C s vnitřními závity</t>
  </si>
  <si>
    <t>216552392</t>
  </si>
  <si>
    <t>Ostatní armatury filtry závitové PN 16 do 130°C přímé s vnitřními závity G 3</t>
  </si>
  <si>
    <t>https://podminky.urs.cz/item/CS_URS_2021_01/734291249</t>
  </si>
  <si>
    <t>734292715</t>
  </si>
  <si>
    <t>Kohout kulový přímý G 1 PN 42 do 185°C vnitřní závit</t>
  </si>
  <si>
    <t>2043257083</t>
  </si>
  <si>
    <t>Ostatní armatury kulové kohouty PN 42 do 185°C přímé vnitřní závit G 1</t>
  </si>
  <si>
    <t>https://podminky.urs.cz/item/CS_URS_2021_01/734292715</t>
  </si>
  <si>
    <t>734292716</t>
  </si>
  <si>
    <t>Kohout kulový přímý G 1 1/4 PN 42 do 185°C vnitřní závit</t>
  </si>
  <si>
    <t>-1278282320</t>
  </si>
  <si>
    <t>Ostatní armatury kulové kohouty PN 42 do 185°C přímé vnitřní závit G 1 1/4</t>
  </si>
  <si>
    <t>https://podminky.urs.cz/item/CS_URS_2021_01/734292716</t>
  </si>
  <si>
    <t>734292718</t>
  </si>
  <si>
    <t>Kohout kulový přímý G 2 PN 42 do 185°C vnitřní závit</t>
  </si>
  <si>
    <t>1516342000</t>
  </si>
  <si>
    <t>Ostatní armatury kulové kohouty PN 42 do 185°C přímé vnitřní závit G 2</t>
  </si>
  <si>
    <t>https://podminky.urs.cz/item/CS_URS_2021_01/734292718</t>
  </si>
  <si>
    <t>734292713</t>
  </si>
  <si>
    <t>Kohout kulový přímý G 1/2 PN 42 do 185°C vnitřní závit</t>
  </si>
  <si>
    <t>450824391</t>
  </si>
  <si>
    <t>Ostatní armatury kulové kohouty PN 42 do 185°C přímé vnitřní závit G 1/2</t>
  </si>
  <si>
    <t>https://podminky.urs.cz/item/CS_URS_2021_01/734292713</t>
  </si>
  <si>
    <t>734292714</t>
  </si>
  <si>
    <t>Kohout kulový přímý G 3/4 PN 42 do 185°C vnitřní závit</t>
  </si>
  <si>
    <t>258481309</t>
  </si>
  <si>
    <t>Ostatní armatury kulové kohouty PN 42 do 185°C přímé vnitřní závit G 3/4</t>
  </si>
  <si>
    <t>https://podminky.urs.cz/item/CS_URS_2021_01/734292714</t>
  </si>
  <si>
    <t>734292717</t>
  </si>
  <si>
    <t>Kohout kulový přímý G 1 1/2 PN 42 do 185°C vnitřní závit</t>
  </si>
  <si>
    <t>920883913</t>
  </si>
  <si>
    <t>Ostatní armatury kulové kohouty PN 42 do 185°C přímé vnitřní závit G 1 1/2</t>
  </si>
  <si>
    <t>https://podminky.urs.cz/item/CS_URS_2021_01/734292717</t>
  </si>
  <si>
    <t>734292720</t>
  </si>
  <si>
    <t>Kohout kulový přímý G 3 PN 42 do 185°C vnitřní závit</t>
  </si>
  <si>
    <t>1039451487</t>
  </si>
  <si>
    <t>Ostatní armatury kulové kohouty PN 42 do 185°C přímé vnitřní závit G 3</t>
  </si>
  <si>
    <t>https://podminky.urs.cz/item/CS_URS_2021_01/734292720</t>
  </si>
  <si>
    <t>734411129</t>
  </si>
  <si>
    <t>Teploměr technický s pevným stonkem a jímkou zadní připojení průměr 100 mm délky 200 mm</t>
  </si>
  <si>
    <t>357352985</t>
  </si>
  <si>
    <t>Teploměry technické s pevným stonkem a jímkou zadní připojení (axiální) průměr 100 mm délka stonku 200 mm</t>
  </si>
  <si>
    <t>https://podminky.urs.cz/item/CS_URS_2021_01/734411129</t>
  </si>
  <si>
    <t>734421112</t>
  </si>
  <si>
    <t>Tlakoměr s pevným stonkem a zpětnou klapkou tlak 0-16 bar průměr 63 mm zadní připojení</t>
  </si>
  <si>
    <t>1602508752</t>
  </si>
  <si>
    <t>Tlakoměry s pevným stonkem a zpětnou klapkou zadní připojení (axiální) tlaku 0–16 bar průměru 63 mm</t>
  </si>
  <si>
    <t>https://podminky.urs.cz/item/CS_URS_2021_01/734421112</t>
  </si>
  <si>
    <t>734494213</t>
  </si>
  <si>
    <t>Návarek s trubkovým závitem G 1/2</t>
  </si>
  <si>
    <t>-182667968</t>
  </si>
  <si>
    <t>Měřicí armatury návarky s trubkovým závitem G 1/2</t>
  </si>
  <si>
    <t>https://podminky.urs.cz/item/CS_URS_2021_01/734494213</t>
  </si>
  <si>
    <t>998734103</t>
  </si>
  <si>
    <t>Přesun hmot tonážní pro armatury v objektech v do 24 m</t>
  </si>
  <si>
    <t>-1850890537</t>
  </si>
  <si>
    <t>Přesun hmot pro armatury stanovený z hmotnosti přesunovaného materiálu vodorovná dopravní vzdálenost do 50 m v objektech výšky přes 12 do 24 m</t>
  </si>
  <si>
    <t>https://podminky.urs.cz/item/CS_URS_2021_01/998734103</t>
  </si>
  <si>
    <t>998734193</t>
  </si>
  <si>
    <t>Příplatek k přesunu hmot tonážní 734 za zvětšený přesun do 500 m</t>
  </si>
  <si>
    <t>1738566231</t>
  </si>
  <si>
    <t>Přesun hmot pro armatury stanovený z hmotnosti přesunovaného materiálu Příplatek k cenám za zvětšený přesun přes vymezenou největší dopravní vzdálenost do 500 m</t>
  </si>
  <si>
    <t>https://podminky.urs.cz/item/CS_URS_2021_01/998734193</t>
  </si>
  <si>
    <t>735</t>
  </si>
  <si>
    <t>Ústřední vytápění - otopná tělesa</t>
  </si>
  <si>
    <t>735000911</t>
  </si>
  <si>
    <t>Vyregulování ventilu nebo kohoutu dvojregulačního s ručním ovládáním</t>
  </si>
  <si>
    <t>-886499552</t>
  </si>
  <si>
    <t>Regulace otopného systému při opravách vyregulování dvojregulačních ventilů a kohoutů s ručním ovládáním</t>
  </si>
  <si>
    <t>https://podminky.urs.cz/item/CS_URS_2021_01/735000911</t>
  </si>
  <si>
    <t>735000912</t>
  </si>
  <si>
    <t>Vyregulování ventilu nebo kohoutu dvojregulačního s termostatickým ovládáním</t>
  </si>
  <si>
    <t>1594946464</t>
  </si>
  <si>
    <t>Regulace otopného systému při opravách vyregulování dvojregulačních ventilů a kohoutů s termostatickým ovládáním</t>
  </si>
  <si>
    <t>https://podminky.urs.cz/item/CS_URS_2021_01/735000912</t>
  </si>
  <si>
    <t>735159110</t>
  </si>
  <si>
    <t>Montáž otopných těles panelových jednořadých délky do 1500 mm</t>
  </si>
  <si>
    <t>-800640909</t>
  </si>
  <si>
    <t>Montáž otopných těles panelových jednořadých, stavební délky do 1500 mm</t>
  </si>
  <si>
    <t>https://podminky.urs.cz/item/CS_URS_2021_01/735159110</t>
  </si>
  <si>
    <t>R73500003</t>
  </si>
  <si>
    <t>Deskové těleso s integrovaným termostatickým ventilem  VK 11/600/400</t>
  </si>
  <si>
    <t>1268731202</t>
  </si>
  <si>
    <t>Poznámka k položce:_x000D_
(typ/výška/délka), s integrovaným ventilem, nominální výkon 292W při 70/50°C a teplotě v místnosti 20°C, pravé spodní připojení_x000D_
včetně uchycení na zeď</t>
  </si>
  <si>
    <t>735159220</t>
  </si>
  <si>
    <t>Montáž otopných těles panelových dvouřadých délky do 1500 mm</t>
  </si>
  <si>
    <t>-1880026719</t>
  </si>
  <si>
    <t>Montáž otopných těles panelových dvouřadých, stavební délky přes 1140 do 1500 mm</t>
  </si>
  <si>
    <t>https://podminky.urs.cz/item/CS_URS_2021_01/735159220</t>
  </si>
  <si>
    <t>R73500001</t>
  </si>
  <si>
    <t>Designové deskové těleso s integrovaným termostatickým ventilem s vodorovně orientovanými profily D-VK-H22/662/700</t>
  </si>
  <si>
    <t>2116072833</t>
  </si>
  <si>
    <t>Poznámka k položce:_x000D_
(typ/výška/délka), s integrovaným ventilem, středové připojení,  nominální výkon 965W při 70/50°C a teplotě v místnosti 20°C_x000D_
včetně uchycení na zeď</t>
  </si>
  <si>
    <t>R73500002</t>
  </si>
  <si>
    <t>Designové deskové těleso s integrovaným termostatickým ventilem s vodorovně orientovanými profily D-VK-H22/662/1400</t>
  </si>
  <si>
    <t>835605022</t>
  </si>
  <si>
    <t>Poznámka k položce:_x000D_
(typ/výška/délka), s integrovaným ventilem, středové připojení, nominální výkon 1931W při 70/50°C a teplotě v místnosti 20°C_x000D_
včetně uchycení na zeď</t>
  </si>
  <si>
    <t>R73500007</t>
  </si>
  <si>
    <t>Deskové těleso s integrovaným termostatickým ventilem  VK 20/600/500</t>
  </si>
  <si>
    <t>-2099526599</t>
  </si>
  <si>
    <t>Poznámka k položce:_x000D_
(typ/výška/délka), s integrovaným ventilem, nominální výkon 357W při 70/50°C a teplotě v místnosti 20°C, pravé spodní připojení_x000D_
včetně uchycení na zeď</t>
  </si>
  <si>
    <t>R73500008</t>
  </si>
  <si>
    <t>Deskové těleso s integrovaným termostatickým ventilem  VK 20/600/600</t>
  </si>
  <si>
    <t>-1236013023</t>
  </si>
  <si>
    <t>Poznámka k položce:_x000D_
(typ/výška/délka), s integrovaným ventilem, nominální výkon 429W při 70/50°C a teplotě v místnosti 20°C, pravé spodní připojení_x000D_
včetně uchycení na zeď</t>
  </si>
  <si>
    <t>R73500009</t>
  </si>
  <si>
    <t>Deskové těleso s integrovaným termostatickým ventilem  VK 20/600/700</t>
  </si>
  <si>
    <t>-269526362</t>
  </si>
  <si>
    <t>Poznámka k položce:_x000D_
(typ/výška/délka), s integrovaným ventilem, nominální výkon 500W při 70/50°C a teplotě v místnosti 20°C, levé spodní připojení_x000D_
včetně uchycení na zeď</t>
  </si>
  <si>
    <t>R73500010</t>
  </si>
  <si>
    <t>Deskové těleso s integrovaným termostatickým ventilem  VK 21/600/500</t>
  </si>
  <si>
    <t>-427016980</t>
  </si>
  <si>
    <t>Poznámka k položce:_x000D_
(typ/výška/délka), s integrovaným ventilem, nominální výkon 467W při 70/50°C a teplotě v místnosti 20°C, pravé spodní připojení_x000D_
včetně uchycení na zeď</t>
  </si>
  <si>
    <t>R73500014</t>
  </si>
  <si>
    <t>Deskové těleso s integrovaným termostatickým ventilem  VK 21/600/600</t>
  </si>
  <si>
    <t>-2089750817</t>
  </si>
  <si>
    <t>Poznámka k položce:_x000D_
(typ/výška/délka), s integrovaným ventilem, nominální výkon 561W při 70/50°C a teplotě v místnosti 20°C, pravé spodní připojení_x000D_
včetně uchycení na zeď</t>
  </si>
  <si>
    <t>R73500015</t>
  </si>
  <si>
    <t>Deskové těleso s integrovaným termostatickým ventilem  VK 21/600/700</t>
  </si>
  <si>
    <t>-1849392705</t>
  </si>
  <si>
    <t>Poznámka k položce:_x000D_
(typ/výška/délka), s integrovaným ventilem, nominální výkon 654W při 70/50°C a teplotě v místnosti 20°C, pravé spodní připojení_x000D_
včetně uchycení na zeď</t>
  </si>
  <si>
    <t>R73500016</t>
  </si>
  <si>
    <t>Deskové těleso s integrovaným termostatickým ventilem VK 21/700/500</t>
  </si>
  <si>
    <t>-534966965</t>
  </si>
  <si>
    <t>Poznámka k položce:_x000D_
(typ/výška/délka), s integrovaným ventilem, nominální výkon 525W při 70/50°C a teplotě v místnosti 20°C, pravé spodní připojení_x000D_
včetně uchycení na zeď</t>
  </si>
  <si>
    <t>R37500017</t>
  </si>
  <si>
    <t>Deskové těleso s integrovaným termostatickým ventilem  VK 22/600/700</t>
  </si>
  <si>
    <t>232686176</t>
  </si>
  <si>
    <t>Poznámka k položce:_x000D_
(typ/výška/délka), s integrovaným ventilem, nominální výkon 852W při 70/50°C a teplotě v místnosti 20°C, pravé spodní připojení_x000D_
včetně uchycení na zeď</t>
  </si>
  <si>
    <t>R73500018</t>
  </si>
  <si>
    <t>Deskové těleso s integrovaným termostatickým ventilem VK 22/700/500</t>
  </si>
  <si>
    <t>505447808</t>
  </si>
  <si>
    <t>Poznámka k položce:_x000D_
(typ/výška/délka), s integrovaným ventilem, nominální výkon 686W při 70/50°C a teplotě v místnosti 20°C, pravé spodní připojení_x000D_
včetně uchycení na zeď</t>
  </si>
  <si>
    <t>R73500019</t>
  </si>
  <si>
    <t>Deskové těleso s integrovaným termostatickým ventilem  VK 22/700/700</t>
  </si>
  <si>
    <t>524973434</t>
  </si>
  <si>
    <t>Poznámka k položce:_x000D_
(typ/výška/délka), s integrovaným ventilem, nominální výkon 961W při 70/50°C a teplotě v místnosti 20°C, pravé spodní připojení_x000D_
včetně uchycení na zeď</t>
  </si>
  <si>
    <t>R73500020</t>
  </si>
  <si>
    <t>Deskové těleso s integrovaným termostatickým ventilem  VK 22/900/500</t>
  </si>
  <si>
    <t>1399242575</t>
  </si>
  <si>
    <t>Poznámka k položce:_x000D_
(typ/výška/délka), s integrovaným ventilem, nominální výkon 834W při 70/50°C a teplotě v místnosti 20°C, pravé spodní připojení_x000D_
včetně uchycení na zeď</t>
  </si>
  <si>
    <t>R73500022</t>
  </si>
  <si>
    <t>Deskové těleso s integrovaným termostatickým ventilem  VK 22/900/600</t>
  </si>
  <si>
    <t>519355385</t>
  </si>
  <si>
    <t>Poznámka k položce:_x000D_
(typ/výška/délka), s integrovaným ventilem, nominální výkon 1001W při 70/50°C a teplotě v místnosti 20°C, pravé spodní připojení_x000D_
včetně uchycení na zeď</t>
  </si>
  <si>
    <t>R73500011</t>
  </si>
  <si>
    <t>Deskové těleso s integrovaným termostatickým ventilem  VK 22/900/700</t>
  </si>
  <si>
    <t>502880713</t>
  </si>
  <si>
    <t>Poznámka k položce:_x000D_
(typ/výška/délka), s integrovaným ventilem, nominální výkon 1167W při 70/50°C a teplotě v místnosti 20°C, pravé spodní připojení_x000D_
včetně uchycení na zeď</t>
  </si>
  <si>
    <t>R73500021</t>
  </si>
  <si>
    <t>Deskové těleso s integrovaným termostatickým ventilem VK 22/900/900</t>
  </si>
  <si>
    <t>-885393442</t>
  </si>
  <si>
    <t>Poznámka k položce:_x000D_
(typ/výška/délka), s integrovaným ventilem, nominální výkon 1501W při 70/50°C a teplotě v místnosti 20°C, pravé spodní připojení_x000D_
včetně uchycení na zeď</t>
  </si>
  <si>
    <t>R73500012</t>
  </si>
  <si>
    <t>Deskové těleso s integrovaným termostatickým ventilem  VK 22/900/1000</t>
  </si>
  <si>
    <t>-1941361969</t>
  </si>
  <si>
    <t>Poznámka k položce:_x000D_
(typ/výška/délka), s integrovaným ventilem, nominální výkon 1667W při 70/50°C a teplotě v místnosti 20°C, pravé spodní připojení_x000D_
včetně uchycení na zeď</t>
  </si>
  <si>
    <t>735159310</t>
  </si>
  <si>
    <t>Montáž otopných těles panelových třířadých délky do 1140 mm</t>
  </si>
  <si>
    <t>-439429094</t>
  </si>
  <si>
    <t>Montáž otopných těles panelových třířadých, stavební délky do 1140 mm</t>
  </si>
  <si>
    <t>https://podminky.urs.cz/item/CS_URS_2021_01/735159310</t>
  </si>
  <si>
    <t>R73500013</t>
  </si>
  <si>
    <t>Deskové těleso s integrovaným termostatickým ventilem  VK 33/900/1000</t>
  </si>
  <si>
    <t>1848437365</t>
  </si>
  <si>
    <t>Poznámka k položce:_x000D_
(typ/výška/délka), s integrovaným ventilem, nominální výkon 2396W při 70/50°C a teplotě v místnosti 20°C, pravé spodní připojení_x000D_
včetně uchycení na zeď</t>
  </si>
  <si>
    <t>R73500023</t>
  </si>
  <si>
    <t>Deskové těleso s integrovaným termostatickým ventilem  VK 33/900/1100</t>
  </si>
  <si>
    <t>-435645042</t>
  </si>
  <si>
    <t>Poznámka k položce:_x000D_
(typ/výška/délka), s integrovaným ventilem, nominální výkon 2636W při 70/50°C a teplotě v místnosti 20°C, pravé spodní připojení_x000D_
včetně uchycení na zeď</t>
  </si>
  <si>
    <t>735419115</t>
  </si>
  <si>
    <t>Montáž konvektoru s osazením na hmoždinky délka do 1600 mm</t>
  </si>
  <si>
    <t>-460415338</t>
  </si>
  <si>
    <t>Konvektory montáž konvektorů s osazením na hmoždinky, stavební délky do 1600 mm</t>
  </si>
  <si>
    <t>https://podminky.urs.cz/item/CS_URS_2021_01/735419115</t>
  </si>
  <si>
    <t>R73500028</t>
  </si>
  <si>
    <t>Podlahový konvektor PK 1300/190/320</t>
  </si>
  <si>
    <t>-2115808163</t>
  </si>
  <si>
    <t>Poznámka k položce:_x000D_
(délka/výška/šířka), bez ventilátoru, varianta economic,  nominální výkon 540W při 70/50°C a teplotě v místnosti 20°C</t>
  </si>
  <si>
    <t>735419116</t>
  </si>
  <si>
    <t>Montáž konvektoru s osazením na hmoždinky délka do 2102 mm</t>
  </si>
  <si>
    <t>-886838141</t>
  </si>
  <si>
    <t>Konvektory montáž konvektorů s osazením na hmoždinky, stavební délky přes 1600 do 2102 mm</t>
  </si>
  <si>
    <t>https://podminky.urs.cz/item/CS_URS_2021_01/735419116</t>
  </si>
  <si>
    <t>R73500024</t>
  </si>
  <si>
    <t>Podlahový konvektor PK 2200/130/260</t>
  </si>
  <si>
    <t>866551543</t>
  </si>
  <si>
    <t xml:space="preserve">Poznámka k položce:_x000D_
(délka/výška/šířka), bez ventilátoru, varianta economic,  nominální výkon 532W při 70/50°C a teplotě v místnosti 20°C_x000D_
</t>
  </si>
  <si>
    <t>R73500025</t>
  </si>
  <si>
    <t>Podlahový konvektor PK 3000/130/260</t>
  </si>
  <si>
    <t>1145223691</t>
  </si>
  <si>
    <t xml:space="preserve">Poznámka k položce:_x000D_
(délka/výška/šířka), bez ventilátoru, varianta economic,  nominální výkon 755W při 70/50°C a teplotě v místnosti 20°C_x000D_
</t>
  </si>
  <si>
    <t>R73500026</t>
  </si>
  <si>
    <t>Podlahový konvektor PK 2900/130/320</t>
  </si>
  <si>
    <t>-208919648</t>
  </si>
  <si>
    <t>Poznámka k položce:_x000D_
(délka/výška/šířka), bez ventilátoru, varianta economic,  nominální výkon 1039W při 70/50°C a teplotě v místnosti 20°C</t>
  </si>
  <si>
    <t>R73500027</t>
  </si>
  <si>
    <t>Podlahový konvektor PK 2900/130/400</t>
  </si>
  <si>
    <t>1197187441</t>
  </si>
  <si>
    <t>Poznámka k položce:_x000D_
(délka/výška/šířka), bez ventilátoru, varianta economic,  nominální výkon 1328W při 70/50°C a teplotě v místnosti 20°C</t>
  </si>
  <si>
    <t>R73500029</t>
  </si>
  <si>
    <t>Podlahový konvektor PK 1600/190/320</t>
  </si>
  <si>
    <t>200210315</t>
  </si>
  <si>
    <t>Poznámka k položce:_x000D_
(délka/výška/šířka), bez ventilátoru, varianta economic,  nominální výkon 701W při 70/50°C a teplotě v místnosti 20°C</t>
  </si>
  <si>
    <t>R73500030</t>
  </si>
  <si>
    <t>Podlahový konvektor PK 3000/190/320</t>
  </si>
  <si>
    <t>-1031480939</t>
  </si>
  <si>
    <t>Poznámka k položce:_x000D_
(délka/výška/šířka), bez ventilátoru, varianta economic,  nominální výkon 1451W při 70/50°C a teplotě v místnosti 20°C</t>
  </si>
  <si>
    <t>998735103</t>
  </si>
  <si>
    <t>Přesun hmot tonážní pro otopná tělesa v objektech v do 24 m</t>
  </si>
  <si>
    <t>2005084817</t>
  </si>
  <si>
    <t>Přesun hmot pro otopná tělesa stanovený z hmotnosti přesunovaného materiálu vodorovná dopravní vzdálenost do 50 m v objektech výšky přes 12 do 24 m</t>
  </si>
  <si>
    <t>https://podminky.urs.cz/item/CS_URS_2021_01/998735103</t>
  </si>
  <si>
    <t>998735193</t>
  </si>
  <si>
    <t>Příplatek k přesunu hmot tonážní 735 za zvětšený přesun do 500 m</t>
  </si>
  <si>
    <t>-100479309</t>
  </si>
  <si>
    <t>Přesun hmot pro otopná tělesa stanovený z hmotnosti přesunovaného materiálu Příplatek k cenám za zvětšený přesun přes vymezenou největší dopravní vzdálenost do 500 m</t>
  </si>
  <si>
    <t>https://podminky.urs.cz/item/CS_URS_2021_01/998735193</t>
  </si>
  <si>
    <t>R76700003</t>
  </si>
  <si>
    <t>Montáž závěsů potrubí</t>
  </si>
  <si>
    <t>1084234058</t>
  </si>
  <si>
    <t>R76700004</t>
  </si>
  <si>
    <t>Závěsy potrubí</t>
  </si>
  <si>
    <t>-150738340</t>
  </si>
  <si>
    <t>Poznámka k položce:_x000D_
konzoly, pevné body a podobně</t>
  </si>
  <si>
    <t>"pro potrubí do DN50"</t>
  </si>
  <si>
    <t>1270*1,1</t>
  </si>
  <si>
    <t>"pro potrubí nad DN50"</t>
  </si>
  <si>
    <t>19*1,1</t>
  </si>
  <si>
    <t>783614653</t>
  </si>
  <si>
    <t>Základní antikorozní jednonásobný syntetický samozákladující potrubí DN do 50 mm</t>
  </si>
  <si>
    <t>1990171329</t>
  </si>
  <si>
    <t>Základní antikorozní nátěr armatur a kovových potrubí jednonásobný potrubí do DN 50 mm syntetický samozákladující</t>
  </si>
  <si>
    <t>https://podminky.urs.cz/item/CS_URS_2021_01/783614653</t>
  </si>
  <si>
    <t>Poznámka k položce:_x000D_
v místěch se zvýšenou vlhkostí - střechy, instalační vrstvy podlah, přípojky k radiátorům a pod.</t>
  </si>
  <si>
    <t>465*1,15</t>
  </si>
  <si>
    <t>783615551</t>
  </si>
  <si>
    <t>Mezinátěr jednonásobný syntetický nátěr potrubí DN do 50 mm</t>
  </si>
  <si>
    <t>1577557754</t>
  </si>
  <si>
    <t>Mezinátěr armatur a kovových potrubí potrubí do DN 50 mm syntetický standardní</t>
  </si>
  <si>
    <t>https://podminky.urs.cz/item/CS_URS_2021_01/783615551</t>
  </si>
  <si>
    <t>783617601</t>
  </si>
  <si>
    <t>Krycí jednonásobný syntetický nátěr potrubí DN do 50 mm</t>
  </si>
  <si>
    <t>-1512021297</t>
  </si>
  <si>
    <t>Krycí nátěr (email) armatur a kovových potrubí potrubí do DN 50 mm jednonásobný syntetický standardní</t>
  </si>
  <si>
    <t>https://podminky.urs.cz/item/CS_URS_2021_01/783617601</t>
  </si>
  <si>
    <t>900</t>
  </si>
  <si>
    <t>Prvotní napuštění systému</t>
  </si>
  <si>
    <t>R90000001</t>
  </si>
  <si>
    <t>Proplach systému</t>
  </si>
  <si>
    <t>-230280362</t>
  </si>
  <si>
    <t>Poznámka k položce:_x000D_
před uvedením do provozu</t>
  </si>
  <si>
    <t>901</t>
  </si>
  <si>
    <t>Požární prostupy</t>
  </si>
  <si>
    <t>R90100001</t>
  </si>
  <si>
    <t>Montáž požárního prostupu do 200x200</t>
  </si>
  <si>
    <t>-1862529920</t>
  </si>
  <si>
    <t>R90100008</t>
  </si>
  <si>
    <t>Požární prostup EI30, 60x150</t>
  </si>
  <si>
    <t>1193885341</t>
  </si>
  <si>
    <t>R90100009</t>
  </si>
  <si>
    <t>Požární prostup EI30 60x160</t>
  </si>
  <si>
    <t>1851018846</t>
  </si>
  <si>
    <t>R90100014</t>
  </si>
  <si>
    <t>Montáž požárního protupu nad 200x200</t>
  </si>
  <si>
    <t>-1950905266</t>
  </si>
  <si>
    <t>R90100002</t>
  </si>
  <si>
    <t>Požární prostup E120, 140x620</t>
  </si>
  <si>
    <t>514999008</t>
  </si>
  <si>
    <t>Poznámka k položce:_x000D_
rozměr vnitřní_x000D_
certifikovaný systém např.Hilti, včetně revizního štítku</t>
  </si>
  <si>
    <t>R90100003</t>
  </si>
  <si>
    <t>Požární prostup EI120, 140x670</t>
  </si>
  <si>
    <t>1698866722</t>
  </si>
  <si>
    <t>Poznámka k položce:_x000D_
vnitřní rozměr_x000D_
certifikovaný systém např.Hilti, včetně revizního štítku</t>
  </si>
  <si>
    <t>R90100007</t>
  </si>
  <si>
    <t>Požární prostup EI120, 90x220</t>
  </si>
  <si>
    <t>-1232545479</t>
  </si>
  <si>
    <t>R90100010</t>
  </si>
  <si>
    <t>Požární prostup EI30, 120x270</t>
  </si>
  <si>
    <t>-985849786</t>
  </si>
  <si>
    <t>R90100011</t>
  </si>
  <si>
    <t>Požární prostup EI30, 90x210</t>
  </si>
  <si>
    <t>2019213356</t>
  </si>
  <si>
    <t>R90100012</t>
  </si>
  <si>
    <t>Požární prostup EI30, 90x220</t>
  </si>
  <si>
    <t>2081212904</t>
  </si>
  <si>
    <t>R90100015</t>
  </si>
  <si>
    <t>Montáž požárního prostupu do D200</t>
  </si>
  <si>
    <t>-1407013298</t>
  </si>
  <si>
    <t>R90100006</t>
  </si>
  <si>
    <t>Požární prostup EI120, D120</t>
  </si>
  <si>
    <t>-550202834</t>
  </si>
  <si>
    <t>R90100004</t>
  </si>
  <si>
    <t>Montáž požární manžety do D150</t>
  </si>
  <si>
    <t>-1177234542</t>
  </si>
  <si>
    <t>R90100005</t>
  </si>
  <si>
    <t>Požární manžeta EI30, D90</t>
  </si>
  <si>
    <t>942736153</t>
  </si>
  <si>
    <t>Požární manžeta D95, EI30</t>
  </si>
  <si>
    <t>R90100013</t>
  </si>
  <si>
    <t>Požární manžeta EI30, D60</t>
  </si>
  <si>
    <t>-1763138630</t>
  </si>
  <si>
    <t>904</t>
  </si>
  <si>
    <t>Topná zkouška</t>
  </si>
  <si>
    <t>R90400001</t>
  </si>
  <si>
    <t>První stupeň topné zkoušky</t>
  </si>
  <si>
    <t>1411004094</t>
  </si>
  <si>
    <t xml:space="preserve">Poznámka k položce:_x000D_
Bude provedena dle ČSN 060310, bude dvoustupňová. V prvním stupni nebudou na regulačních armaturách osazeny prvky MaR, bude provedeno hrubé vyregulování a odzkoušení topného systému. Budou prozkoušeny všechny provozní stavy, bude probíhat za účasti investora případně zástupce a bude o ní proveden zápis. _x000D_
</t>
  </si>
  <si>
    <t>R90400002</t>
  </si>
  <si>
    <t>Druhý stupeň topné zkoušky</t>
  </si>
  <si>
    <t>1093666969</t>
  </si>
  <si>
    <t>Poznámka k položce:_x000D_
Bude provedena dle ČSN 060310. Bude dvoustupňová. V druhém stupni budou na regulačních armaturách osazeny prvky MaR a znovu budou odzkoušeny všechny provozní stavy, bude za účasti investora nebo zástupce. O výsledcích zkoušek bude sepsán výstupní protokol o zkoušení topného systému.</t>
  </si>
  <si>
    <t>905</t>
  </si>
  <si>
    <t>Koordinace</t>
  </si>
  <si>
    <t>902000004</t>
  </si>
  <si>
    <t>Vyregulování systému</t>
  </si>
  <si>
    <t>1746556768</t>
  </si>
  <si>
    <t>905000002</t>
  </si>
  <si>
    <t>Koordinace s ostatními profesemi</t>
  </si>
  <si>
    <t>-483855423</t>
  </si>
  <si>
    <t>905000003</t>
  </si>
  <si>
    <t>Základní proškolení uživatele</t>
  </si>
  <si>
    <t>-28273769</t>
  </si>
  <si>
    <t>R90500001</t>
  </si>
  <si>
    <t>Obhlídka staveniště před objednávkou materiálu</t>
  </si>
  <si>
    <t>-1104773927</t>
  </si>
  <si>
    <t>D1.1.4.2 - Zařízení vzduchotechniky</t>
  </si>
  <si>
    <t>Úroveň 3:</t>
  </si>
  <si>
    <t>01 - Zařízení vzduchotechniky</t>
  </si>
  <si>
    <t>-</t>
  </si>
  <si>
    <t>Univerzita Palackého v Olomouci</t>
  </si>
  <si>
    <t>Tomáš Kintr</t>
  </si>
  <si>
    <t xml:space="preserve">    751 - Vzduchotechnika</t>
  </si>
  <si>
    <t xml:space="preserve">    759 - Vzduchotechnika - vzduchové zkoušky</t>
  </si>
  <si>
    <t>713411141</t>
  </si>
  <si>
    <t>Montáž izolace tepelné potrubí pásy nebo rohožemi s Al fólií staženými Al páskou 1x</t>
  </si>
  <si>
    <t>-563997181</t>
  </si>
  <si>
    <t>Montáž izolace tepelné potrubí a ohybů pásy nebo rohožemi s povrchovou úpravou hliníkovou fólií připevněnými samolepící hliníkovou páskou potrubí jednovrstvá</t>
  </si>
  <si>
    <t>63141793</t>
  </si>
  <si>
    <t>rohož izolační z minerální vlny lamelová s Al fólií 65kg/m3 tl 40mm</t>
  </si>
  <si>
    <t>-1459915399</t>
  </si>
  <si>
    <t>https://podminky.urs.cz/item/CS_URS_2021_01/63141793</t>
  </si>
  <si>
    <t>Poznámka k položce:_x000D_
-požární izolace</t>
  </si>
  <si>
    <t>0,7</t>
  </si>
  <si>
    <t>63141794</t>
  </si>
  <si>
    <t>rohož izolační z minerální vlny lamelová s Al fólií 65kg/m3 tl 50mm</t>
  </si>
  <si>
    <t>1532886197</t>
  </si>
  <si>
    <t>https://podminky.urs.cz/item/CS_URS_2021_01/63141794</t>
  </si>
  <si>
    <t>63141785</t>
  </si>
  <si>
    <t>rohož izolační z minerální vlny lamelová s Al fólií 50kg/m3 tl 60mm</t>
  </si>
  <si>
    <t>316245209</t>
  </si>
  <si>
    <t>https://podminky.urs.cz/item/CS_URS_2021_01/63141785</t>
  </si>
  <si>
    <t>7,5</t>
  </si>
  <si>
    <t>0,6</t>
  </si>
  <si>
    <t>3,5</t>
  </si>
  <si>
    <t>63141781</t>
  </si>
  <si>
    <t>pás izolační lamelový s jednostrannou Al fólií 50 kg/m3 tl.20 mm</t>
  </si>
  <si>
    <t>-1030559560</t>
  </si>
  <si>
    <t>797</t>
  </si>
  <si>
    <t>2,2</t>
  </si>
  <si>
    <t>63141783</t>
  </si>
  <si>
    <t>pás izolační lamelový s jednostrannou Al fólií 50 kg/m3 tl.40 mm</t>
  </si>
  <si>
    <t>-1022031601</t>
  </si>
  <si>
    <t>2,5</t>
  </si>
  <si>
    <t>713491111</t>
  </si>
  <si>
    <t>Montáž tepelné izolace oplechování pevné potrubí vnějšího obvodu do 500 mm</t>
  </si>
  <si>
    <t>1732860381</t>
  </si>
  <si>
    <t>Montáž izolace tepelné potrubí a ohybů - doplňky a konstrukční součástí oplechování pevného vnějšího obvodu do 500 mm potrubí</t>
  </si>
  <si>
    <t>13756545-R</t>
  </si>
  <si>
    <t>plech ocelový hladký jakost 11321.21 tl 1mm tabule</t>
  </si>
  <si>
    <t>618606846</t>
  </si>
  <si>
    <t>Poznámka k položce:_x000D_
Hmotnost 16 kg/kus</t>
  </si>
  <si>
    <t>1,3*(4+2+7,5+6+6+0,6+0,6+3,5+2,5)</t>
  </si>
  <si>
    <t>998713203</t>
  </si>
  <si>
    <t>Přesun hmot procentní pro izolace tepelné v objektech v do 24 m</t>
  </si>
  <si>
    <t>%</t>
  </si>
  <si>
    <t>1091539681</t>
  </si>
  <si>
    <t>Přesun hmot pro izolace tepelné stanovený procentní sazbou (%) z ceny vodorovná dopravní vzdálenost do 50 m v objektech výšky přes 12 do 24 m</t>
  </si>
  <si>
    <t>998713293</t>
  </si>
  <si>
    <t>Příplatek k přesunu hmot procentní 713 za zvětšený přesun do 500 m</t>
  </si>
  <si>
    <t>-1050232086</t>
  </si>
  <si>
    <t>Přesun hmot pro izolace tepelné stanovený procentní sazbou (%) z ceny Příplatek k cenám za zvětšený přesun přes vymezenou největší dopravní vzdálenost do 500 m</t>
  </si>
  <si>
    <t>751</t>
  </si>
  <si>
    <t>Vzduchotechnika</t>
  </si>
  <si>
    <t>751122011</t>
  </si>
  <si>
    <t>Mtž vent rad ntl nástěnného základního D do 100 mm</t>
  </si>
  <si>
    <t>1491373385</t>
  </si>
  <si>
    <t>Montáž ventilátoru radiálního nízkotlakého nástěnného základního, průměru do 100 mm</t>
  </si>
  <si>
    <t>https://podminky.urs.cz/item/CS_URS_2021_01/751122011</t>
  </si>
  <si>
    <t>42914501</t>
  </si>
  <si>
    <t>ventilátor axiální tichý malý plastový IP45 výkon 8-13W D 100mm</t>
  </si>
  <si>
    <t>-1206497931</t>
  </si>
  <si>
    <t>https://podminky.urs.cz/item/CS_URS_2021_01/42914501</t>
  </si>
  <si>
    <t>Poznámka k položce:_x000D_
- 100 m3/h</t>
  </si>
  <si>
    <t>1 "12.1 - M1.31</t>
  </si>
  <si>
    <t>1 "15.1 - M1.17</t>
  </si>
  <si>
    <t>751122092</t>
  </si>
  <si>
    <t>Mtž vent rad ntl potrubního základního D do 200 mm</t>
  </si>
  <si>
    <t>266107431</t>
  </si>
  <si>
    <t>Montáž ventilátoru radiálního nízkotlakého potrubního základního do kruhového potrubí, průměru přes 100 do 200 mm</t>
  </si>
  <si>
    <t>https://podminky.urs.cz/item/CS_URS_2021_01/751122092</t>
  </si>
  <si>
    <t>42914544</t>
  </si>
  <si>
    <t>ventilátor radiální potrubní ocelový IP44 výkon 110-150W D 200mm</t>
  </si>
  <si>
    <t>-766326739</t>
  </si>
  <si>
    <t>https://podminky.urs.cz/item/CS_URS_2021_01/42914544</t>
  </si>
  <si>
    <t>Poznámka k položce:_x000D_
- 600 m3/h při 150 Pa</t>
  </si>
  <si>
    <t>1 "13.1 - M1.32</t>
  </si>
  <si>
    <t>1 "14.1 - M1.20</t>
  </si>
  <si>
    <t>751122294</t>
  </si>
  <si>
    <t>Mtž vent rad ntl střešního základního D do 400 mm</t>
  </si>
  <si>
    <t>-379770510</t>
  </si>
  <si>
    <t>Montáž ventilátoru radiálního nízkotlakého střešního základního, průměru přes 300 do 400 mm</t>
  </si>
  <si>
    <t>https://podminky.urs.cz/item/CS_URS_2021_01/751122294</t>
  </si>
  <si>
    <t>R751000400</t>
  </si>
  <si>
    <t>Střešní ventilátor D355</t>
  </si>
  <si>
    <t>749663694</t>
  </si>
  <si>
    <t>Poznámka k položce:_x000D_
- 20.1 - 1050 m3/h 300 Pa_x000D_
- 21,1 - 600 m3/h 300 Pa_x000D_
- vč. základové patky, prostup plechu_x000D_
- vč. regulátoru</t>
  </si>
  <si>
    <t>1 "20.1 - střecha vlevo</t>
  </si>
  <si>
    <t>1 "21.1 - střecha vpravo</t>
  </si>
  <si>
    <t>751311113</t>
  </si>
  <si>
    <t>Mtž vyústi čtyřhranné na kruhové potrubí do 0,150 m2</t>
  </si>
  <si>
    <t>-1455291970</t>
  </si>
  <si>
    <t>Montáž vyústí čtyřhranné do kruhového potrubí, průřezu přes 0,080 do 0,150 m2</t>
  </si>
  <si>
    <t>https://podminky.urs.cz/item/CS_URS_2021_01/751311113</t>
  </si>
  <si>
    <t>42973034</t>
  </si>
  <si>
    <t>vyúsť dvouřadá do kruhového potrubí SPIRO Pz 200x75mm</t>
  </si>
  <si>
    <t>-1665506171</t>
  </si>
  <si>
    <t>https://podminky.urs.cz/item/CS_URS_2021_01/42973034</t>
  </si>
  <si>
    <t>Poznámka k položce:_x000D_
- pol. 105</t>
  </si>
  <si>
    <t>42973043</t>
  </si>
  <si>
    <t>vyúsť dvouřadá do kruhového potrubí SPIRO Pz 500x75mm</t>
  </si>
  <si>
    <t>1335240750</t>
  </si>
  <si>
    <t>https://podminky.urs.cz/item/CS_URS_2021_01/42973043</t>
  </si>
  <si>
    <t>Poznámka k položce:_x000D_
- pol. 106</t>
  </si>
  <si>
    <t>42973051</t>
  </si>
  <si>
    <t>vyúsť dvouřadá do kruhového potrubí SPIRO Pz 800x75mm</t>
  </si>
  <si>
    <t>-1056645043</t>
  </si>
  <si>
    <t>https://podminky.urs.cz/item/CS_URS_2021_01/42973051</t>
  </si>
  <si>
    <t>Poznámka k položce:_x000D_
- pol. 107</t>
  </si>
  <si>
    <t>751322012</t>
  </si>
  <si>
    <t>Mtž talířového ventilu D do 200 mm</t>
  </si>
  <si>
    <t>-1007247760</t>
  </si>
  <si>
    <t>Montáž talířových ventilů, anemostatů, dýz talířového ventilu, průměru přes 100 do 200 mm</t>
  </si>
  <si>
    <t>https://podminky.urs.cz/item/CS_URS_2021_01/751322012</t>
  </si>
  <si>
    <t>42972206</t>
  </si>
  <si>
    <t>talířový ventil pro přívod vzduchu kovový D 100mm</t>
  </si>
  <si>
    <t>1029755007</t>
  </si>
  <si>
    <t>https://podminky.urs.cz/item/CS_URS_2021_01/42972206</t>
  </si>
  <si>
    <t>Poznámka k položce:_x000D_
- pol. 100</t>
  </si>
  <si>
    <t>42972207</t>
  </si>
  <si>
    <t>talířový ventil pro přívod vzduchu kovový D 125mm</t>
  </si>
  <si>
    <t>1927833558</t>
  </si>
  <si>
    <t>https://podminky.urs.cz/item/CS_URS_2021_01/42972207</t>
  </si>
  <si>
    <t>Poznámka k položce:_x000D_
- pol. 101</t>
  </si>
  <si>
    <t>42972213</t>
  </si>
  <si>
    <t>talířový ventil pro odvod vzduchu kovový D 125mm</t>
  </si>
  <si>
    <t>380095625</t>
  </si>
  <si>
    <t>https://podminky.urs.cz/item/CS_URS_2021_01/42972213</t>
  </si>
  <si>
    <t>Poznámka k položce:_x000D_
- pol. 102</t>
  </si>
  <si>
    <t>42972209</t>
  </si>
  <si>
    <t>talířový ventil pro přívod vzduchu kovový D 160mm</t>
  </si>
  <si>
    <t>-1313351040</t>
  </si>
  <si>
    <t>https://podminky.urs.cz/item/CS_URS_2021_01/42972209</t>
  </si>
  <si>
    <t>Poznámka k položce:_x000D_
- pol. 103</t>
  </si>
  <si>
    <t>42972212</t>
  </si>
  <si>
    <t>talířový ventil pro odvod vzduchu kovový D 100mm</t>
  </si>
  <si>
    <t>-578757405</t>
  </si>
  <si>
    <t>https://podminky.urs.cz/item/CS_URS_2021_01/42972212</t>
  </si>
  <si>
    <t>Poznámka k položce:_x000D_
- pol. 104</t>
  </si>
  <si>
    <t>751322144</t>
  </si>
  <si>
    <t>Mtž anemostatu kruh vířivého se skříní D do 600 mm</t>
  </si>
  <si>
    <t>568600167</t>
  </si>
  <si>
    <t>Montáž talířových ventilů, anemostatů, dýz anemostatu kruhového vířivého se skříní, průměru přes 500 do 600 mm</t>
  </si>
  <si>
    <t>https://podminky.urs.cz/item/CS_URS_2021_01/751322144</t>
  </si>
  <si>
    <t>R751000500</t>
  </si>
  <si>
    <t>Anemostat odvodní, 300x300, 8 štěrbinový, D160, vč. plenum boxu</t>
  </si>
  <si>
    <t>-288862302</t>
  </si>
  <si>
    <t>Poznámka k položce:_x000D_
- pol. 120</t>
  </si>
  <si>
    <t>R751000501</t>
  </si>
  <si>
    <t>Anemostat odvodní, 400x400, 16 štěrbinový, D200, vč. plenum boxu</t>
  </si>
  <si>
    <t>-1159690929</t>
  </si>
  <si>
    <t>Poznámka k položce:_x000D_
- pol. 121</t>
  </si>
  <si>
    <t>R751000502</t>
  </si>
  <si>
    <t>Anemostat odvodní, 500x500, 24 štěrbinový, D200, vč. plenum boxu</t>
  </si>
  <si>
    <t>-612213432</t>
  </si>
  <si>
    <t>Poznámka k položce:_x000D_
- pol. 122</t>
  </si>
  <si>
    <t>R751000503</t>
  </si>
  <si>
    <t>Anemostat přívodní, 400x400, 16 štěrbinový, D200, vč. plenum boxu</t>
  </si>
  <si>
    <t>-623964407</t>
  </si>
  <si>
    <t>Poznámka k položce:_x000D_
- pol. 123</t>
  </si>
  <si>
    <t>751344114</t>
  </si>
  <si>
    <t>Mtž tlumiče hluku pro kruhové potrubí D do 400 mm</t>
  </si>
  <si>
    <t>-494417963</t>
  </si>
  <si>
    <t>Montáž tlumičů hluku pro kruhové potrubí, průměru přes 300 do 400 mm</t>
  </si>
  <si>
    <t>https://podminky.urs.cz/item/CS_URS_2021_01/751344114</t>
  </si>
  <si>
    <t>42976010</t>
  </si>
  <si>
    <t>tlumič hluku kruhový Pz, D 315mm, l=1000mm</t>
  </si>
  <si>
    <t>-758080856</t>
  </si>
  <si>
    <t>https://podminky.urs.cz/item/CS_URS_2021_01/42976010</t>
  </si>
  <si>
    <t>Poznámka k položce:_x000D_
- pol. 202/ 203/ 204</t>
  </si>
  <si>
    <t>42976206</t>
  </si>
  <si>
    <t>tlumič hluku kruhový Pz, D 200mm, l=500mm</t>
  </si>
  <si>
    <t>1189130380</t>
  </si>
  <si>
    <t>https://podminky.urs.cz/item/CS_URS_2021_01/42976206</t>
  </si>
  <si>
    <t>Poznámka k položce:_x000D_
- pol. 200</t>
  </si>
  <si>
    <t>751344122</t>
  </si>
  <si>
    <t>Mtž tlumiče hluku pro čtyřhranné potrubí do 0,300 m2</t>
  </si>
  <si>
    <t>674635329</t>
  </si>
  <si>
    <t>Montáž tlumičů hluku pro čtyřhranné potrubí, průřezu přes 0,150 do 0,300 m2</t>
  </si>
  <si>
    <t>https://podminky.urs.cz/item/CS_URS_2021_01/751344122</t>
  </si>
  <si>
    <t>R751000505</t>
  </si>
  <si>
    <t>Tlumič hluku čtyřhranný 600x400x1250</t>
  </si>
  <si>
    <t>829293977</t>
  </si>
  <si>
    <t>Poznámka k položce:_x000D_
- pol. 201</t>
  </si>
  <si>
    <t>R751000506</t>
  </si>
  <si>
    <t>Tlumič hluku čtyřhranný 600x300x950</t>
  </si>
  <si>
    <t>-393666620</t>
  </si>
  <si>
    <t>Poznámka k položce:_x000D_
- pol. 206</t>
  </si>
  <si>
    <t>R751000507</t>
  </si>
  <si>
    <t>Tlumič hluku čtyřhranný 500x250x950</t>
  </si>
  <si>
    <t>1687082477</t>
  </si>
  <si>
    <t>Poznámka k položce:_x000D_
- pol. 205</t>
  </si>
  <si>
    <t>751398022</t>
  </si>
  <si>
    <t>Mtž větrací mřížky stěnové do 0,100 m2</t>
  </si>
  <si>
    <t>588117655</t>
  </si>
  <si>
    <t>Montáž ostatních zařízení větrací mřížky stěnové, průřezu přes 0,04 do 0,100 m2</t>
  </si>
  <si>
    <t>https://podminky.urs.cz/item/CS_URS_2021_01/751398022</t>
  </si>
  <si>
    <t>R751000504</t>
  </si>
  <si>
    <t>Požární prostup stěnový, 200x200</t>
  </si>
  <si>
    <t>-1217336466</t>
  </si>
  <si>
    <t>Poznámka k položce:_x000D_
- pol. 999</t>
  </si>
  <si>
    <t>751398041</t>
  </si>
  <si>
    <t>Mtž protidešťové žaluzie potrubí D do 300 mm</t>
  </si>
  <si>
    <t>1242308204</t>
  </si>
  <si>
    <t>Montáž ostatních zařízení protidešťové žaluzie nebo žaluziové klapky na kruhové potrubí, průměru do 300 mm</t>
  </si>
  <si>
    <t>https://podminky.urs.cz/item/CS_URS_2021_01/751398041</t>
  </si>
  <si>
    <t>42972901</t>
  </si>
  <si>
    <t>žaluzie protidešťová plastová s pevnými lamelami, pro potrubí D 160mm</t>
  </si>
  <si>
    <t>-1197387639</t>
  </si>
  <si>
    <t>https://podminky.urs.cz/item/CS_URS_2021_01/42972901</t>
  </si>
  <si>
    <t>Poznámka k položce:_x000D_
- pol. 114</t>
  </si>
  <si>
    <t>751398052</t>
  </si>
  <si>
    <t>Mtž protidešťové žaluzie potrubí do 0,300 m2</t>
  </si>
  <si>
    <t>276757409</t>
  </si>
  <si>
    <t>Montáž ostatních zařízení protidešťové žaluzie nebo žaluziové klapky na čtyřhranné potrubí, průřezu přes 0,150 do 0,300 m2</t>
  </si>
  <si>
    <t>https://podminky.urs.cz/item/CS_URS_2021_01/751398052</t>
  </si>
  <si>
    <t>R751000405</t>
  </si>
  <si>
    <t>Protidešťová žaluzie 350x350</t>
  </si>
  <si>
    <t>1869921639</t>
  </si>
  <si>
    <t>Poznámka k položce:_x000D_
- pol. 115</t>
  </si>
  <si>
    <t>R751000401</t>
  </si>
  <si>
    <t>Protidešťová žaluzie 500x300</t>
  </si>
  <si>
    <t>-1464654603</t>
  </si>
  <si>
    <t>Poznámka k položce:_x000D_
- pol. 116</t>
  </si>
  <si>
    <t>R751000402</t>
  </si>
  <si>
    <t>Protidešťová žaluzie 500x400</t>
  </si>
  <si>
    <t>415523379</t>
  </si>
  <si>
    <t>Poznámka k položce:_x000D_
- pol. 117</t>
  </si>
  <si>
    <t>R751000403</t>
  </si>
  <si>
    <t>Protidešťová žaluzie 600x400</t>
  </si>
  <si>
    <t>2056025394</t>
  </si>
  <si>
    <t>Poznámka k položce:_x000D_
- pol. 118</t>
  </si>
  <si>
    <t>R751000404</t>
  </si>
  <si>
    <t>1276569242</t>
  </si>
  <si>
    <t>Poznámka k položce:_x000D_
- pol. 119</t>
  </si>
  <si>
    <t>751510011</t>
  </si>
  <si>
    <t>Vzduchotechnické potrubí pozink čtyřhranné průřezu do 0,03 m2</t>
  </si>
  <si>
    <t>870586517</t>
  </si>
  <si>
    <t>Vzduchotechnické potrubí z pozinkovaného plechu čtyřhranné s přírubou, průřezu přes 0,01 do 0,03 m2</t>
  </si>
  <si>
    <t>https://podminky.urs.cz/item/CS_URS_2021_01/751510011</t>
  </si>
  <si>
    <t>Poznámka k položce:_x000D_
- 30% na tvarovky_x000D_
- vč. spojovacího materiálu</t>
  </si>
  <si>
    <t>"100x100</t>
  </si>
  <si>
    <t>23,5*1,3</t>
  </si>
  <si>
    <t>"160x160</t>
  </si>
  <si>
    <t>3,5*1,3</t>
  </si>
  <si>
    <t>751510012</t>
  </si>
  <si>
    <t>Vzduchotechnické potrubí pozink čtyřhranné průřezu do 0,07 m2</t>
  </si>
  <si>
    <t>1896674866</t>
  </si>
  <si>
    <t>Vzduchotechnické potrubí z pozinkovaného plechu čtyřhranné s přírubou, průřezu přes 0,03 do 0,07 m2</t>
  </si>
  <si>
    <t>https://podminky.urs.cz/item/CS_URS_2021_01/751510012</t>
  </si>
  <si>
    <t>"200x200</t>
  </si>
  <si>
    <t>67,5*1,3</t>
  </si>
  <si>
    <t>"250x250</t>
  </si>
  <si>
    <t>111*1,3</t>
  </si>
  <si>
    <t>751510013</t>
  </si>
  <si>
    <t>Vzduchotechnické potrubí pozink čtyřhranné průřezu do 0,13 m2</t>
  </si>
  <si>
    <t>707545791</t>
  </si>
  <si>
    <t>Vzduchotechnické potrubí z pozinkovaného plechu čtyřhranné s přírubou, průřezu přes 0,07 do 0,13 m2</t>
  </si>
  <si>
    <t>https://podminky.urs.cz/item/CS_URS_2021_01/751510013</t>
  </si>
  <si>
    <t>"180x560</t>
  </si>
  <si>
    <t>0,5*1,3</t>
  </si>
  <si>
    <t>"280x280</t>
  </si>
  <si>
    <t>28,5*1,3</t>
  </si>
  <si>
    <t>"280x315</t>
  </si>
  <si>
    <t>15,5*1,3</t>
  </si>
  <si>
    <t>"300x300</t>
  </si>
  <si>
    <t>"315x280</t>
  </si>
  <si>
    <t>"315x315</t>
  </si>
  <si>
    <t>11*1,3</t>
  </si>
  <si>
    <t>"350x350</t>
  </si>
  <si>
    <t>79*1,3</t>
  </si>
  <si>
    <t>"400x180</t>
  </si>
  <si>
    <t>201*1,3</t>
  </si>
  <si>
    <t>"500x180</t>
  </si>
  <si>
    <t>45*1,3</t>
  </si>
  <si>
    <t>"560x180</t>
  </si>
  <si>
    <t>8*1,3</t>
  </si>
  <si>
    <t>751510041</t>
  </si>
  <si>
    <t>Vzduchotechnické potrubí pozink kruhové spirálně vinuté D do 100 mm</t>
  </si>
  <si>
    <t>297269462</t>
  </si>
  <si>
    <t>Vzduchotechnické potrubí z pozinkovaného plechu kruhové, trouba spirálně vinutá bez příruby, průměru do 100 mm</t>
  </si>
  <si>
    <t>https://podminky.urs.cz/item/CS_URS_2021_01/751510041</t>
  </si>
  <si>
    <t>"D080</t>
  </si>
  <si>
    <t>751510042</t>
  </si>
  <si>
    <t>Vzduchotechnické potrubí pozink kruhové spirálně vinuté D do 200 mm</t>
  </si>
  <si>
    <t>162093235</t>
  </si>
  <si>
    <t>Vzduchotechnické potrubí z pozinkovaného plechu kruhové, trouba spirálně vinutá bez příruby, průměru přes 100 do 200 mm</t>
  </si>
  <si>
    <t>https://podminky.urs.cz/item/CS_URS_2021_01/751510042</t>
  </si>
  <si>
    <t>"D100</t>
  </si>
  <si>
    <t>26,5*1,3</t>
  </si>
  <si>
    <t>"D125</t>
  </si>
  <si>
    <t>292,5*1,3</t>
  </si>
  <si>
    <t>"D160</t>
  </si>
  <si>
    <t>116*1,3</t>
  </si>
  <si>
    <t>"D180</t>
  </si>
  <si>
    <t>91,5*1,3</t>
  </si>
  <si>
    <t>751510043</t>
  </si>
  <si>
    <t>Vzduchotechnické potrubí pozink kruhové spirálně vinuté D do 300 mm</t>
  </si>
  <si>
    <t>-1492229315</t>
  </si>
  <si>
    <t>Vzduchotechnické potrubí z pozinkovaného plechu kruhové, trouba spirálně vinutá bez příruby, průměru přes 200 do 300 mm</t>
  </si>
  <si>
    <t>https://podminky.urs.cz/item/CS_URS_2021_01/751510043</t>
  </si>
  <si>
    <t>"D200</t>
  </si>
  <si>
    <t>166,5*1,3</t>
  </si>
  <si>
    <t>"D250</t>
  </si>
  <si>
    <t>3*1,3</t>
  </si>
  <si>
    <t>751510044</t>
  </si>
  <si>
    <t>Vzduchotechnické potrubí pozink kruhové spirálně vinuté D do 400 mm</t>
  </si>
  <si>
    <t>-1782807620</t>
  </si>
  <si>
    <t>Vzduchotechnické potrubí z pozinkovaného plechu kruhové, trouba spirálně vinutá bez příruby, průměru přes 300 do 400 mm</t>
  </si>
  <si>
    <t>https://podminky.urs.cz/item/CS_URS_2021_01/751510044</t>
  </si>
  <si>
    <t>"D315</t>
  </si>
  <si>
    <t>7*1,3</t>
  </si>
  <si>
    <t>"D355</t>
  </si>
  <si>
    <t>751514663</t>
  </si>
  <si>
    <t>Mtž škrtící klapky nebo zpětné klapky do plech potrubí kruhové s přírubou D do 300 mm</t>
  </si>
  <si>
    <t>-1665123700</t>
  </si>
  <si>
    <t>Montáž škrtící klapky nebo zpětné klapky do plechového potrubí kruhové s přírubou, průměru přes 200 do 300 mm</t>
  </si>
  <si>
    <t>https://podminky.urs.cz/item/CS_URS_2021_01/751514663</t>
  </si>
  <si>
    <t>42971024</t>
  </si>
  <si>
    <t>klapka kruhová zpětná Pz D 200mm</t>
  </si>
  <si>
    <t>241871941</t>
  </si>
  <si>
    <t>https://podminky.urs.cz/item/CS_URS_2021_01/42971024</t>
  </si>
  <si>
    <t>Poznámka k položce:_x000D_
- pol. 304</t>
  </si>
  <si>
    <t>42971033</t>
  </si>
  <si>
    <t>klapka kruhová zpětná Pz D 355mm</t>
  </si>
  <si>
    <t>669501315</t>
  </si>
  <si>
    <t>klapka kruhová zpětná Pz D 355mm - samotížná</t>
  </si>
  <si>
    <t>https://podminky.urs.cz/item/CS_URS_2021_01/42971033</t>
  </si>
  <si>
    <t>Poznámka k položce:_x000D_
- pol. 301</t>
  </si>
  <si>
    <t>751514715</t>
  </si>
  <si>
    <t>Mtž protidešťové stříšky nebo výfukové hlavice do potrubí s přírubou do 0,280 m2</t>
  </si>
  <si>
    <t>1921472005</t>
  </si>
  <si>
    <t>Montáž protidešťové stříšky nebo výfukové hlavice do plechového potrubí čtyřhranné s přírubou, průřezu přes 0,210 do 0,280 m2</t>
  </si>
  <si>
    <t>https://podminky.urs.cz/item/CS_URS_2021_01/751514715</t>
  </si>
  <si>
    <t>42972287</t>
  </si>
  <si>
    <t>hlavice výfuková čtyřhranná Pz 400x400mm</t>
  </si>
  <si>
    <t>202973204</t>
  </si>
  <si>
    <t>https://podminky.urs.cz/item/CS_URS_2021_01/42972287</t>
  </si>
  <si>
    <t>Poznámka k položce:_x000D_
- pol. 110</t>
  </si>
  <si>
    <t>42972275</t>
  </si>
  <si>
    <t>hlavice výfuková čtyřhranná Pz 500x250mm</t>
  </si>
  <si>
    <t>1136362402</t>
  </si>
  <si>
    <t>https://podminky.urs.cz/item/CS_URS_2021_01/42972275</t>
  </si>
  <si>
    <t>Poznámka k položce:_x000D_
- pol. 111</t>
  </si>
  <si>
    <t>42972289</t>
  </si>
  <si>
    <t>hlavice výfuková čtyřhranná Pz 600x400mm</t>
  </si>
  <si>
    <t>-118887762</t>
  </si>
  <si>
    <t>https://podminky.urs.cz/item/CS_URS_2021_01/42972289</t>
  </si>
  <si>
    <t>Poznámka k položce:_x000D_
- pol. 112</t>
  </si>
  <si>
    <t>751514762</t>
  </si>
  <si>
    <t>Mtž protidešťové stříšky nebo výfukové hlavice do potrubí kruhového s přírubou D do 200 mm</t>
  </si>
  <si>
    <t>-442770076</t>
  </si>
  <si>
    <t>Montáž protidešťové stříšky nebo výfukové hlavice do plechového potrubí kruhové s přírubou, průměru přes 100 do 200 mm</t>
  </si>
  <si>
    <t>https://podminky.urs.cz/item/CS_URS_2021_01/751514762</t>
  </si>
  <si>
    <t>42981260</t>
  </si>
  <si>
    <t>výfuková hlavice Pz D 100mm</t>
  </si>
  <si>
    <t>790666119</t>
  </si>
  <si>
    <t>https://podminky.urs.cz/item/CS_URS_2021_01/42981260</t>
  </si>
  <si>
    <t>Poznámka k položce:_x000D_
- pol. 108</t>
  </si>
  <si>
    <t>751514763</t>
  </si>
  <si>
    <t>Mtž protidešťové stříšky nebo výfukové hlavice do potrubí kruhového s přírubou D do 300 mm</t>
  </si>
  <si>
    <t>297956804</t>
  </si>
  <si>
    <t>Montáž protidešťové stříšky nebo výfukové hlavice do plechového potrubí kruhové s přírubou, průměru přes 200 do 300 mm</t>
  </si>
  <si>
    <t>https://podminky.urs.cz/item/CS_URS_2021_01/751514763</t>
  </si>
  <si>
    <t>42981267</t>
  </si>
  <si>
    <t>výfuková hlavice Pz D 200mm</t>
  </si>
  <si>
    <t>2047561240</t>
  </si>
  <si>
    <t>https://podminky.urs.cz/item/CS_URS_2021_01/42981267</t>
  </si>
  <si>
    <t>Poznámka k položce:_x000D_
- pol. 109</t>
  </si>
  <si>
    <t>751514764</t>
  </si>
  <si>
    <t>Mtž protidešťové stříšky nebo výfukové hlavice do potrubí kruhového s přírubou D do 400 mm</t>
  </si>
  <si>
    <t>-1078523043</t>
  </si>
  <si>
    <t>Montáž protidešťové stříšky nebo výfukové hlavice do plechového potrubí kruhové s přírubou, průměru přes 300 do 400 mm</t>
  </si>
  <si>
    <t>https://podminky.urs.cz/item/CS_URS_2021_01/751514764</t>
  </si>
  <si>
    <t>42974011</t>
  </si>
  <si>
    <t>stříška protidešťová s lemem Pz D 315mm</t>
  </si>
  <si>
    <t>-1739708400</t>
  </si>
  <si>
    <t>https://podminky.urs.cz/item/CS_URS_2021_01/42974011</t>
  </si>
  <si>
    <t>Poznámka k položce:_x000D_
- pol. 113</t>
  </si>
  <si>
    <t>751537012</t>
  </si>
  <si>
    <t>Mtž potrubí ohebného neizol z Al laminátové hadice D do 200 mm</t>
  </si>
  <si>
    <t>-73770165</t>
  </si>
  <si>
    <t>Montáž potrubí ohebného kruhového neizolovaného z Al laminátové hadice, průměru přes 100 do 200 mm</t>
  </si>
  <si>
    <t>https://podminky.urs.cz/item/CS_URS_2021_01/751537012</t>
  </si>
  <si>
    <t>42981622</t>
  </si>
  <si>
    <t>hadice neizolovaná z Al-polyesteru vyztužená drátem D 102mm, l=10m</t>
  </si>
  <si>
    <t>-1470615053</t>
  </si>
  <si>
    <t>https://podminky.urs.cz/item/CS_URS_2021_01/42981622</t>
  </si>
  <si>
    <t>2*1,3</t>
  </si>
  <si>
    <t>42981623</t>
  </si>
  <si>
    <t>hadice neizolovaná z Al-polyesteru vyztužená drátem D 127mm, l=10m</t>
  </si>
  <si>
    <t>1403121058</t>
  </si>
  <si>
    <t>https://podminky.urs.cz/item/CS_URS_2021_01/42981623</t>
  </si>
  <si>
    <t>2,5*1,3</t>
  </si>
  <si>
    <t>42981625</t>
  </si>
  <si>
    <t>hadice neizolovaná z Al-polyesteru vyztužená drátem D 160mm, l=10m</t>
  </si>
  <si>
    <t>-2031130930</t>
  </si>
  <si>
    <t>https://podminky.urs.cz/item/CS_URS_2021_01/42981625</t>
  </si>
  <si>
    <t>751537013</t>
  </si>
  <si>
    <t>Mtž potrubí ohebného neizol z Al laminátové hadice D do 300 mm</t>
  </si>
  <si>
    <t>56286129</t>
  </si>
  <si>
    <t>Montáž potrubí ohebného kruhového neizolovaného z Al laminátové hadice, průměru přes 200 do 300 mm</t>
  </si>
  <si>
    <t>https://podminky.urs.cz/item/CS_URS_2021_01/751537013</t>
  </si>
  <si>
    <t>42981627</t>
  </si>
  <si>
    <t>hadice neizolovaná z Al-polyesteru vyztužená drátem D 203mm, l=10m</t>
  </si>
  <si>
    <t>-640271969</t>
  </si>
  <si>
    <t>https://podminky.urs.cz/item/CS_URS_2021_01/42981627</t>
  </si>
  <si>
    <t>2,1*1,3</t>
  </si>
  <si>
    <t>751571032</t>
  </si>
  <si>
    <t>Uchycení potrubí čtyřhranného na kci z nosníků kotvenou do betonu průřezu do 0,03 m2</t>
  </si>
  <si>
    <t>-267771468</t>
  </si>
  <si>
    <t>Závěs čtyřhranného potrubí na montovanou konstrukci z nosníku, kotvenou do betonu, průřezu potrubí přes 0,01 do 0,03 m2</t>
  </si>
  <si>
    <t>https://podminky.urs.cz/item/CS_URS_2021_01/751571032</t>
  </si>
  <si>
    <t>27*1,2</t>
  </si>
  <si>
    <t>751571033</t>
  </si>
  <si>
    <t>Uchycení potrubí čtyřhranného na kci z nosníků kotvenou do betonu průřezu do 0,07 m2</t>
  </si>
  <si>
    <t>-1889891362</t>
  </si>
  <si>
    <t>Závěs čtyřhranného potrubí na montovanou konstrukci z nosníku, kotvenou do betonu, průřezu potrubí přes 0,003 do 0,07 m2</t>
  </si>
  <si>
    <t>https://podminky.urs.cz/item/CS_URS_2021_01/751571033</t>
  </si>
  <si>
    <t>244*1,2</t>
  </si>
  <si>
    <t>751571034</t>
  </si>
  <si>
    <t>Uchycení potrubí čtyřhranného na kci z nosníků kotvenou do betonu průřezu do 0,13 m2</t>
  </si>
  <si>
    <t>2005733652</t>
  </si>
  <si>
    <t>Závěs čtyřhranného potrubí na montovanou konstrukci z nosníku, kotvenou do betonu, průřezu potrubí přes 0,07 do 0,13 m2</t>
  </si>
  <si>
    <t>https://podminky.urs.cz/item/CS_URS_2021_01/751571034</t>
  </si>
  <si>
    <t>515*1,2</t>
  </si>
  <si>
    <t>751571035</t>
  </si>
  <si>
    <t>Uchycení potrubí čtyřhranného na kci z nosníků kotvenou do betonu průřezu do 0,28 m2</t>
  </si>
  <si>
    <t>178274003</t>
  </si>
  <si>
    <t>Závěs čtyřhranného potrubí na montovanou konstrukci z nosníku, kotvenou do betonu, průřezu potrubí přes 0,13 do 0,28 m2</t>
  </si>
  <si>
    <t>https://podminky.urs.cz/item/CS_URS_2021_01/751571035</t>
  </si>
  <si>
    <t>9,5*1,2</t>
  </si>
  <si>
    <t>751572031</t>
  </si>
  <si>
    <t>Uchycení potrubí kruhového na konstrukci z nosníků kotvenou do betonu D do 100 mm</t>
  </si>
  <si>
    <t>950538576</t>
  </si>
  <si>
    <t>Závěs kruhového potrubí na montovanou konstrukci z nosníku, kotvenou do betonu průměru potrubí do 100 mm</t>
  </si>
  <si>
    <t>https://podminky.urs.cz/item/CS_URS_2021_01/751572031</t>
  </si>
  <si>
    <t>0,5*1,2</t>
  </si>
  <si>
    <t>751572032</t>
  </si>
  <si>
    <t>Uchycení potrubí kruhového na konstrukci z nosníků kotvenou do betonu D do 200 mm</t>
  </si>
  <si>
    <t>250132577</t>
  </si>
  <si>
    <t>Závěs kruhového potrubí na montovanou konstrukci z nosníku, kotvenou do betonu průměru potrubí přes 100 do 200 mm</t>
  </si>
  <si>
    <t>https://podminky.urs.cz/item/CS_URS_2021_01/751572032</t>
  </si>
  <si>
    <t>525*1,2</t>
  </si>
  <si>
    <t>751572033</t>
  </si>
  <si>
    <t>Uchycení potrubí kruhového na konstrukci z nosníků kotvenou do betonu D do 300 mm</t>
  </si>
  <si>
    <t>1364442542</t>
  </si>
  <si>
    <t>Závěs kruhového potrubí na montovanou konstrukci z nosníku, kotvenou do betonu průměru potrubí přes 200 do 300 mm</t>
  </si>
  <si>
    <t>https://podminky.urs.cz/item/CS_URS_2021_01/751572033</t>
  </si>
  <si>
    <t>169*1,2</t>
  </si>
  <si>
    <t>751572034</t>
  </si>
  <si>
    <t>Uchycení potrubí kruhového na konstrukci z nosníků kotvenou do betonu D do 400 mm</t>
  </si>
  <si>
    <t>1285571193</t>
  </si>
  <si>
    <t>Závěs kruhového potrubí na montovanou konstrukci z nosníku, kotvenou do betonu průměru potrubí přes 300 do 400 mm</t>
  </si>
  <si>
    <t>https://podminky.urs.cz/item/CS_URS_2021_01/751572034</t>
  </si>
  <si>
    <t>7*1,2</t>
  </si>
  <si>
    <t>751581313</t>
  </si>
  <si>
    <t>Protipožární prostup stěnou čtyřhranného potrubí průřezu do 0,07 šířka spáry 25 mm</t>
  </si>
  <si>
    <t>-1075277904</t>
  </si>
  <si>
    <t>Protipožární ochrana vzduchotechnického potrubí prostup čtyřhranného potrubí stěnou, průřezu potrubí přes 0,03 do 0,07 m2</t>
  </si>
  <si>
    <t>https://podminky.urs.cz/item/CS_URS_2021_01/751581313</t>
  </si>
  <si>
    <t>(4) "250x250 - pol. 901</t>
  </si>
  <si>
    <t>(12) "200x200 - pol. 900</t>
  </si>
  <si>
    <t>751581314</t>
  </si>
  <si>
    <t>Protipožární prostup stěnou čtyřhranného potrubí průřezu do 0,13 šířka spáry 25 mm</t>
  </si>
  <si>
    <t>-2134547106</t>
  </si>
  <si>
    <t>Protipožární ochrana vzduchotechnického potrubí prostup čtyřhranného potrubí stěnou, průřezu potrubí přes 0,07 do 0,13 m2</t>
  </si>
  <si>
    <t>https://podminky.urs.cz/item/CS_URS_2021_01/751581314</t>
  </si>
  <si>
    <t>(12) "350x350 - pol. 902</t>
  </si>
  <si>
    <t>(12) "560x180 - pol. 904, 903</t>
  </si>
  <si>
    <t>751581352</t>
  </si>
  <si>
    <t>Protipožární prostup stěnou kruhového potrubí průměru do 200 šířka spáry 25 mm</t>
  </si>
  <si>
    <t>1413133069</t>
  </si>
  <si>
    <t>Protipožární ochrana vzduchotechnického potrubí prostup kruhového potrubí stěnou, průměru potrubí přes 100 do 200 mm</t>
  </si>
  <si>
    <t>https://podminky.urs.cz/item/CS_URS_2021_01/751581352</t>
  </si>
  <si>
    <t>(12) "D180 - pol. 905</t>
  </si>
  <si>
    <t>751611142</t>
  </si>
  <si>
    <t>Montáž vzduchotechnické jednotky s rekuperací tepla nástřešní s výměnou vzduchu do 7000 m3/h</t>
  </si>
  <si>
    <t>238922912</t>
  </si>
  <si>
    <t>Montáž vzduchotechnické jednotky s rekuperací tepla centrální nástřešní s výměnou vzduchu přes 5 000 do 7 000 m3/h</t>
  </si>
  <si>
    <t>https://podminky.urs.cz/item/CS_URS_2021_01/751611142</t>
  </si>
  <si>
    <t>R751000201</t>
  </si>
  <si>
    <t>Rekuperační jednotka VZT - 1.01</t>
  </si>
  <si>
    <t>671978964</t>
  </si>
  <si>
    <t>Poznámka k položce:_x000D_
- vzduchový výkon 2200 m3/h/ 500 Pa_x000D_
- Rotační výměník 83%_x000D_
- ohřívač 7,6 kW (24°C-70/50°C)_x000D_
- ext. chladič 11,8 kW (19°C-6/12)_x000D_
- vč. regulace, možnost napojení nadřazené regulace M-Bus_x000D_
- specifikace viz samostatná příloha</t>
  </si>
  <si>
    <t>R751000202</t>
  </si>
  <si>
    <t>Rekuperační jednotka VZT - 2.01</t>
  </si>
  <si>
    <t>-391018977</t>
  </si>
  <si>
    <t>R751000203</t>
  </si>
  <si>
    <t>Rekuperační jednotka VZT - 3.01</t>
  </si>
  <si>
    <t>-274149884</t>
  </si>
  <si>
    <t>Poznámka k položce:_x000D_
- vzduchový výkon 2200 m3/h/ 500 Pa_x000D_
- Rotační výměník 83%_x000D_
- ohřívač 9,1 kW (26°C-70/50°C)_x000D_
- ext. chladič 11,8 kW (19°C-6/12)_x000D_
- vč. regulace, možnost napojení nadřazené regulace M-Bus_x000D_
- specifikace viz samostatná příloha</t>
  </si>
  <si>
    <t>R751000204</t>
  </si>
  <si>
    <t>Rekuperační jednotka VZT - 4.01</t>
  </si>
  <si>
    <t>-343814697</t>
  </si>
  <si>
    <t>Poznámka k položce:_x000D_
- vzduchový výkon 2800 m3/h/ 500 Pa_x000D_
- Rotační výměník 81%_x000D_
- ohřívač 10,1 kW (24°C-70/50°C)_x000D_
- ext. chladič 14 kW (19°C-6/12)_x000D_
- vč. regulace, možnost napojení nadřazené regulace M-Bus_x000D_
- specifikace viz samostatná příloha</t>
  </si>
  <si>
    <t>R751000205</t>
  </si>
  <si>
    <t>Rekuperační jednotka VZT - 5.01</t>
  </si>
  <si>
    <t>-296703504</t>
  </si>
  <si>
    <t>R751000206</t>
  </si>
  <si>
    <t>Rekuperační jednotka VZT - 6.01</t>
  </si>
  <si>
    <t>2005548266</t>
  </si>
  <si>
    <t>R751000207</t>
  </si>
  <si>
    <t>1120693818</t>
  </si>
  <si>
    <t>Rekuperační jednotka VZT - 7.01</t>
  </si>
  <si>
    <t>Poznámka k položce:_x000D_
- vzduchový výkon 1300/1400 m3/h/ 500 Pa_x000D_
- Rotační výměník 84%_x000D_
- ohřívač 4,3 kW (24°C-70/50°C)_x000D_
- vč. regulace, možnost napojení nadřazené regulace M-Bus_x000D_
- specifikace viz samostatná příloha</t>
  </si>
  <si>
    <t>R751000208</t>
  </si>
  <si>
    <t>Rekuperační jednotka VZT - 8.01</t>
  </si>
  <si>
    <t>1928547589</t>
  </si>
  <si>
    <t>Poznámka k položce:_x000D_
- vzduchový výkon 1300 m3/h/ 500 Pa_x000D_
- Rotační výměník 82%_x000D_
- ohřívač 4,6 kW (24°C-70/50°C)_x000D_
- ext. chladič 8 kW (17°C-6/12)_x000D_
- vč. regulace, možnost napojení nadřazené regulace M-Bus_x000D_
- specifikace viz samostatná příloha</t>
  </si>
  <si>
    <t>R751000209</t>
  </si>
  <si>
    <t>Rekuperační jednotka VZT - 9.01</t>
  </si>
  <si>
    <t>1066690415</t>
  </si>
  <si>
    <t>Poznámka k položce:_x000D_
- vzduchový výkon 1000 m3/h/ 500 Pa_x000D_
- Rotační výměník 81%_x000D_
- ohřívač 3,6 kW (24°C-70/50°C)_x000D_
- ext. chladič 6,3 kW (17°C-6/12)_x000D_
- vč. regulace, možnost napojení nadřazené regulace M-Bus_x000D_
- specifikace viz samostatná příloha</t>
  </si>
  <si>
    <t>R751000210</t>
  </si>
  <si>
    <t>Rekuperační jednotka VZT - 10.01</t>
  </si>
  <si>
    <t>-6468463</t>
  </si>
  <si>
    <t>R751000211</t>
  </si>
  <si>
    <t>Rekuperační jednotka VZT - 11.1</t>
  </si>
  <si>
    <t>40915973</t>
  </si>
  <si>
    <t>Poznámka k položce:_x000D_
- vzduchový výkon 500 m3/h/ 400 Pa_x000D_
- Rotační výměník 91/88%_x000D_
- ohřívač 3,4 kW (24°C-70/50°C)_x000D_
- vč. regulace, možnost napojení nadřazené regulace M-Bus_x000D_
- specifikace viz samostatná příloha</t>
  </si>
  <si>
    <t>751621111</t>
  </si>
  <si>
    <t>Montáž vytápěcí a větrací přívodní jednotky s ohřevem nástěnné s výměnou vzduchu do 7000 m3/h</t>
  </si>
  <si>
    <t>1225329309</t>
  </si>
  <si>
    <t>Montáž vytápěcí a větrací přívodní jednotky s ohřevem plynovým, elektrickým nebo vodním nástěnné s výměnou vzduchu do 7 000 m3/h</t>
  </si>
  <si>
    <t>https://podminky.urs.cz/item/CS_URS_2021_01/751621111</t>
  </si>
  <si>
    <t>R751000212</t>
  </si>
  <si>
    <t>Dveřní clona do podhledu, výkon 12 kW, pol. 22.1</t>
  </si>
  <si>
    <t>-2074852377</t>
  </si>
  <si>
    <t>Poznámka k položce:_x000D_
- délka 1567, výška 302, hloubka 638_x000D_
- průtok vzduchu 2800/2400/1500 m3/h_x000D_
- 60, 56, 43 dB(A)_x000D_
- výkon 12 kW (40/30°C) - vodní ohřev_x000D_
1x230 V/ 510 W/ 3,2 A</t>
  </si>
  <si>
    <t>R751000213</t>
  </si>
  <si>
    <t>Řídící systém</t>
  </si>
  <si>
    <t>-1360496752</t>
  </si>
  <si>
    <t>R751000214</t>
  </si>
  <si>
    <t>Komunikační kabel</t>
  </si>
  <si>
    <t>-957159687</t>
  </si>
  <si>
    <t>R751000000</t>
  </si>
  <si>
    <t>1893091191</t>
  </si>
  <si>
    <t>D+M PIR/pur panelů</t>
  </si>
  <si>
    <t>R751000001</t>
  </si>
  <si>
    <t>PIR/PUR panely do plochy 0,07 m2</t>
  </si>
  <si>
    <t>1973598850</t>
  </si>
  <si>
    <t>Poznámka k položce:_x000D_
- tl. 30 mm, povrchová úprava hliník_x000D_
- 30% na tvarovky_x000D_
- vč. spojovacího materiálu</t>
  </si>
  <si>
    <t>8,5*1,3</t>
  </si>
  <si>
    <t>58*1,3</t>
  </si>
  <si>
    <t>R751000002</t>
  </si>
  <si>
    <t>PIR/PUR panely do plochy 0,13 m2</t>
  </si>
  <si>
    <t>-432714607</t>
  </si>
  <si>
    <t>"250x500</t>
  </si>
  <si>
    <t>31*1,3</t>
  </si>
  <si>
    <t>87*1,3</t>
  </si>
  <si>
    <t>"500x250</t>
  </si>
  <si>
    <t>R751000003</t>
  </si>
  <si>
    <t>PIR/PUR panely do plochy 0,28 m2</t>
  </si>
  <si>
    <t>375939138</t>
  </si>
  <si>
    <t>"400x600</t>
  </si>
  <si>
    <t>"500x315</t>
  </si>
  <si>
    <t>1,5*1,3</t>
  </si>
  <si>
    <t>"600x400</t>
  </si>
  <si>
    <t>R751000100</t>
  </si>
  <si>
    <t>Mtž. trámů</t>
  </si>
  <si>
    <t>-1253602885</t>
  </si>
  <si>
    <t>R751000101</t>
  </si>
  <si>
    <t>Indukční trám, fce chlazení, vytápění VZT, rozměry 595*195*2400, efektní délka 2200, vč. regulátoru průtoku vzduchu se servopohonem</t>
  </si>
  <si>
    <t>1101286177</t>
  </si>
  <si>
    <t>3 "1.10</t>
  </si>
  <si>
    <t>3 "3.10</t>
  </si>
  <si>
    <t>3 "6.10</t>
  </si>
  <si>
    <t>R751000102</t>
  </si>
  <si>
    <t>Indukční trám, fce chlazení, vytápění VZT, rozměry 595*195*3000, efektní délka 2800, vč. regulátoru průtoku vzduchu se servopohonem</t>
  </si>
  <si>
    <t>-1729656993</t>
  </si>
  <si>
    <t>4 "1.11</t>
  </si>
  <si>
    <t>6 "2.11</t>
  </si>
  <si>
    <t>4 "3.11</t>
  </si>
  <si>
    <t>6 "5.11</t>
  </si>
  <si>
    <t>9 "6.11</t>
  </si>
  <si>
    <t>R751000103</t>
  </si>
  <si>
    <t>1356999793</t>
  </si>
  <si>
    <t>2 "1.14</t>
  </si>
  <si>
    <t>6 "2.14</t>
  </si>
  <si>
    <t>6 "3.14</t>
  </si>
  <si>
    <t>6 "5.14</t>
  </si>
  <si>
    <t>6 "6.14</t>
  </si>
  <si>
    <t>R751000104</t>
  </si>
  <si>
    <t>459180702</t>
  </si>
  <si>
    <t>3 "1.15</t>
  </si>
  <si>
    <t>3 "2.15</t>
  </si>
  <si>
    <t>3 "5.15</t>
  </si>
  <si>
    <t>R751000105</t>
  </si>
  <si>
    <t>Indukční trám, fce chlazení, vytápění VZT, rozměry 595*195*2000, efektní délka 1800, vč. regulátoru průtoku vzduchu se servopohonem</t>
  </si>
  <si>
    <t>677433384</t>
  </si>
  <si>
    <t>6 "1.18</t>
  </si>
  <si>
    <t>R751000106</t>
  </si>
  <si>
    <t>Indukční trám, fce chlazení, vytápění VZT, rozměry 595*195*3400, efektní délka 3200, vč. regulátoru průtoku vzduchu se servopohonem</t>
  </si>
  <si>
    <t>-292604605</t>
  </si>
  <si>
    <t>1 "2.12</t>
  </si>
  <si>
    <t>2 "5.12</t>
  </si>
  <si>
    <t>R751000107</t>
  </si>
  <si>
    <t>Indukční trám, fce chlazení, vytápění VZT, rozměry 595*195*1800, efektní délka 1600, vč. regulátoru průtoku vzduchu se servopohonem</t>
  </si>
  <si>
    <t>-576991295</t>
  </si>
  <si>
    <t>1 "2.17</t>
  </si>
  <si>
    <t>R751000108</t>
  </si>
  <si>
    <t>Indukční trám, fce chlazení, vytápění VZT, rozměry 595*195*3600, efektní délka 3400, vč. regulátoru průtoku vzduchu se servopohonem</t>
  </si>
  <si>
    <t>970311920</t>
  </si>
  <si>
    <t>5 "3.13</t>
  </si>
  <si>
    <t>R751000109</t>
  </si>
  <si>
    <t>Indukční trám, fce chlazení, vytápění VZT, rozměry 595*195*3200, efektní délka 3000, vč. regulátoru průtoku vzduchu se servopohonem</t>
  </si>
  <si>
    <t>1703408019</t>
  </si>
  <si>
    <t>4 "4.16</t>
  </si>
  <si>
    <t>R751000110</t>
  </si>
  <si>
    <t>Indukční trám, fce chlazení, vytápění VZT, rozměry 595*195*1200, efektní délka 1000, vč. regulátoru průtoku vzduchu se servopohonem</t>
  </si>
  <si>
    <t>-234087882</t>
  </si>
  <si>
    <t>1 "4.21</t>
  </si>
  <si>
    <t>R751000111</t>
  </si>
  <si>
    <t>612489128</t>
  </si>
  <si>
    <t>4 "4.19</t>
  </si>
  <si>
    <t>R751000112</t>
  </si>
  <si>
    <t>-482421214</t>
  </si>
  <si>
    <t>7 "4.20</t>
  </si>
  <si>
    <t>R751000300</t>
  </si>
  <si>
    <t>Mtž. zvlhčovačů vzduchu</t>
  </si>
  <si>
    <t>-1083681511</t>
  </si>
  <si>
    <t>6*6</t>
  </si>
  <si>
    <t>R751000301</t>
  </si>
  <si>
    <t>Zvlhčovač vzduchu 9,9 kg/h</t>
  </si>
  <si>
    <t>2133228792</t>
  </si>
  <si>
    <t>Poznámka k položce:_x000D_
Parní elektrodový zvlhčovač_x000D_
- pol. 01.3; 02.3; 03.3; 05.3; 06.3_x000D_
- výkon 9,9 kg/h páry_x000D_
 3x 400 V/ 11 A/ 7,5 kW_x000D_
- vč. venkovní skříně - vyhřívané s větráním</t>
  </si>
  <si>
    <t>R751000302</t>
  </si>
  <si>
    <t>Zvlhčovač vzduchu 16 kg/h</t>
  </si>
  <si>
    <t>-248360960</t>
  </si>
  <si>
    <t>Poznámka k položce:_x000D_
Parní elektrodový zvlhčovač_x000D_
- pol. 04.3_x000D_
- výkon 16 kg/h páry_x000D_
 3x 400 V/ 17,4 A/ 12 kW_x000D_
- vč. venkovní skříně - vyhřívané s větráním</t>
  </si>
  <si>
    <t>R751999999</t>
  </si>
  <si>
    <t>Regulátor konstantního průtoku, D180,</t>
  </si>
  <si>
    <t>-2097070177</t>
  </si>
  <si>
    <t>Regulátor konstantního průtoku, D180, rozsah 276÷820 m3/h, vč. servopohonu 24V,0-10V, D+M</t>
  </si>
  <si>
    <t>Poznámka k položce:_x000D_
- Regulace pater okruhu hyg. zázemí 2÷4.NP_x000D_
- osazen v podhledu zázemí u paty stoupačky</t>
  </si>
  <si>
    <t>759</t>
  </si>
  <si>
    <t>Vzduchotechnika - vzduchové zkoušky</t>
  </si>
  <si>
    <t>R759000001</t>
  </si>
  <si>
    <t>Vzduchová zkouška</t>
  </si>
  <si>
    <t>-833688648</t>
  </si>
  <si>
    <t>R759000002</t>
  </si>
  <si>
    <t>Proškolení obsluhy</t>
  </si>
  <si>
    <t>-520742410</t>
  </si>
  <si>
    <t>767000001</t>
  </si>
  <si>
    <t>Budýnek pro směšovací uzel CH/UT</t>
  </si>
  <si>
    <t>-582905050</t>
  </si>
  <si>
    <t>Poznámka k položce:_x000D_
- vnitřní rozměr 1000x400x1000_x000D_
- provedeno z izolačního panelu_x000D_
- vč. stříšky_x000D_
- nutno proměřit na stavbě dle skutečně dodaných a smontovaných komponent profese CH/UT</t>
  </si>
  <si>
    <t>D1.1.4.3 - Zařízení zdravotně technických instalací</t>
  </si>
  <si>
    <t>Ing. Petr Hošek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</si>
  <si>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</si>
  <si>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</si>
  <si>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</si>
  <si>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</si>
  <si>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</si>
  <si>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</si>
  <si>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</si>
  <si>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1708076979</t>
  </si>
  <si>
    <t>-výkop pro akumulační nádrž na dešťovou vodu</t>
  </si>
  <si>
    <t>4,5*8*3,7</t>
  </si>
  <si>
    <t>132151104</t>
  </si>
  <si>
    <t>Hloubení rýh nezapažených  š do 800 mm v hornině třídy těžitelnosti I, skupiny 1 a 2 objem přes 100 m3 strojně</t>
  </si>
  <si>
    <t>-1309315649</t>
  </si>
  <si>
    <t>Hloubení nezapažených rýh šířky do 800 mm strojně s urovnáním dna do předepsaného profilu a spádu v hornině třídy těžitelnosti I skupiny 1 a 2 přes 100 m3</t>
  </si>
  <si>
    <t>https://podminky.urs.cz/item/CS_URS_2021_01/132151104</t>
  </si>
  <si>
    <t>-splašková</t>
  </si>
  <si>
    <t>(0,8*1,5)*(85+22+40+10)</t>
  </si>
  <si>
    <t>-dešťová</t>
  </si>
  <si>
    <t>(0,8*1)*(11+66+16+9+15)</t>
  </si>
  <si>
    <t>-vodovod</t>
  </si>
  <si>
    <t>(0,8*1,5*8+1*1,2*46)</t>
  </si>
  <si>
    <t>162251102</t>
  </si>
  <si>
    <t>Vodorovné přemístění do 50 m výkopku/sypaniny z horniny třídy těžitelnosti I, skupiny 1 až 3</t>
  </si>
  <si>
    <t>1762868126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</si>
  <si>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</si>
  <si>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https://podminky.urs.cz/item/CS_URS_2021_01/162251102</t>
  </si>
  <si>
    <t>174101101</t>
  </si>
  <si>
    <t>Zásyp jam, šachet rýh nebo kolem objektů sypaninou se zhutněním</t>
  </si>
  <si>
    <t>1810283269</t>
  </si>
  <si>
    <t>Zásyp sypaninou z jakékoliv horniny strojně s uložením výkopku ve vrstvách se zhutněním jam, šachet, rýh nebo kolem objektů v těchto vykopávkách</t>
  </si>
  <si>
    <t>https://podminky.urs.cz/item/CS_URS_2021_01/174101101</t>
  </si>
  <si>
    <t>(0,8*(1,5-0,6))*(85+22+40+10)</t>
  </si>
  <si>
    <t>(0,8*(1-0,6))*(11+66+16+9+15)</t>
  </si>
  <si>
    <t>(0,8*(1,5-0,5)*8+1*(1,2-0,5)*46)</t>
  </si>
  <si>
    <t>175151101</t>
  </si>
  <si>
    <t>Obsypání potrubí strojně sypaninou bez prohození, uloženou do 3 m</t>
  </si>
  <si>
    <t>-429017850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</si>
  <si>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</si>
  <si>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https://podminky.urs.cz/item/CS_URS_2021_01/175151101</t>
  </si>
  <si>
    <t>(0,8*0,6)*(85+22+40+10)</t>
  </si>
  <si>
    <t>(0,8*0,6)*(11+66+16+9+15)</t>
  </si>
  <si>
    <t>(0,8*0,5*8+1*0,5*46)</t>
  </si>
  <si>
    <t>58343810</t>
  </si>
  <si>
    <t>kamenivo drcené hrubé frakce 4/8</t>
  </si>
  <si>
    <t>-2036821372</t>
  </si>
  <si>
    <t>https://podminky.urs.cz/item/CS_URS_2021_01/58343810</t>
  </si>
  <si>
    <t>157,72*2 'Přepočtené koeficientem množství</t>
  </si>
  <si>
    <t>Trubní vedení</t>
  </si>
  <si>
    <t>871171211</t>
  </si>
  <si>
    <t>Montáž potrubí z PE100 SDR 11 otevřený výkop svařovaných elektrotvarovkou D 40 x 3,7 mm</t>
  </si>
  <si>
    <t>-1576841633</t>
  </si>
  <si>
    <t>Montáž vodovodního potrubí z plastů v otevřeném výkopu z polyetylenu PE 100 svařovaných elektrotvarovkou SDR 11/PN16 D 40 x 3,7 mm</t>
  </si>
  <si>
    <t>https://podminky.urs.cz/item/CS_URS_2021_01/871171211</t>
  </si>
  <si>
    <t>-vodovod v zemi - dopuštění nádrže+ výtlak</t>
  </si>
  <si>
    <t>46*2</t>
  </si>
  <si>
    <t>28613171</t>
  </si>
  <si>
    <t>trubka vodovodní PE100 SDR11 se signalizační vrstvou 40x3,7mm</t>
  </si>
  <si>
    <t>2004791969</t>
  </si>
  <si>
    <t>https://podminky.urs.cz/item/CS_URS_2021_01/28613171</t>
  </si>
  <si>
    <t>92*1,015 'Přepočtené koeficientem množství</t>
  </si>
  <si>
    <t>871211211</t>
  </si>
  <si>
    <t>Montáž potrubí z PE100 SDR 11 otevřený výkop svařovaných elektrotvarovkou D 63 x 5,8 mm</t>
  </si>
  <si>
    <t>-265533408</t>
  </si>
  <si>
    <t>Montáž vodovodního potrubí z plastů v otevřeném výkopu z polyetylenu PE 100 svařovaných elektrotvarovkou SDR 11/PN16 D 63 x 5,8 mm</t>
  </si>
  <si>
    <t>- přívod SV do objektu</t>
  </si>
  <si>
    <t>10*1,10</t>
  </si>
  <si>
    <t>28613173</t>
  </si>
  <si>
    <t>potrubí vodovodní PE100 SDR11 se signalizační vrstvou 100m 63x5,8mm</t>
  </si>
  <si>
    <t>-65790204</t>
  </si>
  <si>
    <t>11*1,015 'Přepočtené koeficientem množství</t>
  </si>
  <si>
    <t>871365241</t>
  </si>
  <si>
    <t>Kanalizační potrubí z tvrdého PVC vícevrstvé tuhost třídy SN12 DN 250</t>
  </si>
  <si>
    <t>613446243</t>
  </si>
  <si>
    <t>Kanalizační potrubí z tvrdého PVC v otevřeném výkopu ve sklonu do 20 %, hladkého plnostěnného vícevrstvého, tuhost třídy SN 12 DN 250</t>
  </si>
  <si>
    <t>https://podminky.urs.cz/item/CS_URS_2021_01/871365241</t>
  </si>
  <si>
    <t>-dešťová kanalizace za vyústěním z objektu</t>
  </si>
  <si>
    <t>894211111</t>
  </si>
  <si>
    <t>Šachty kanalizační kruhové z prostého betonu na potrubí DN 200 dno beton tř. C 25/30</t>
  </si>
  <si>
    <t>901763898</t>
  </si>
  <si>
    <t>Šachty kanalizační z prostého betonu výšky vstupu do 1,50 m kruhové s obložením dna betonem tř. C 25/30, na potrubí DN do 200</t>
  </si>
  <si>
    <t>https://podminky.urs.cz/item/CS_URS_2021_01/894211111</t>
  </si>
  <si>
    <t>894211121</t>
  </si>
  <si>
    <t>Šachty kanalizační kruhové z prostého betonu na potrubí DN 250 nebo 300 dno beton tř. C 25/30</t>
  </si>
  <si>
    <t>532261691</t>
  </si>
  <si>
    <t>Šachty kanalizační z prostého betonu výšky vstupu do 1,50 m kruhové s obložením dna betonem tř. C 25/30, na potrubí DN 250 nebo 300</t>
  </si>
  <si>
    <t>https://podminky.urs.cz/item/CS_URS_2021_01/894211121</t>
  </si>
  <si>
    <t>R.80001</t>
  </si>
  <si>
    <t>Betonová akumulační nádrž na dešťovou vodu o objemu 33 m3</t>
  </si>
  <si>
    <t>815768066</t>
  </si>
  <si>
    <t>Poznámka k položce:_x000D_
- délka 2,4 m, šířka 5,8 m, výška 2,38 m (vnitřní rozměry)_x000D_
- tl. stěny 140 mm_x000D_
- tl. dna 140 mm_x000D_
- zákrytová deska tl. 250 mm_x000D_
- přechodová skruž - kónus,_x000D_
- litinový poklop s odvětráním d600 mm, pevnostní trídy D400</t>
  </si>
  <si>
    <t>190908580</t>
  </si>
  <si>
    <t>17,25+42,55+69+36,8+8,25+14,95</t>
  </si>
  <si>
    <t>63154571</t>
  </si>
  <si>
    <t>pouzdro izolační potrubní z minerální vlny s Al fólií max. 250/100°C 28/40mm</t>
  </si>
  <si>
    <t>-1790029528</t>
  </si>
  <si>
    <t>https://podminky.urs.cz/item/CS_URS_2021_01/63154571</t>
  </si>
  <si>
    <t>-páteřní TV-C d25 v garážích 1NP</t>
  </si>
  <si>
    <t>15*1,15</t>
  </si>
  <si>
    <t>63154572</t>
  </si>
  <si>
    <t>pouzdro izolační potrubní z minerální vlny s Al fólií max. 250/100°C 35/40mm</t>
  </si>
  <si>
    <t>-956552513</t>
  </si>
  <si>
    <t>https://podminky.urs.cz/item/CS_URS_2021_01/63154572</t>
  </si>
  <si>
    <t>-páteřní TV-C d32 v garážích 1NP</t>
  </si>
  <si>
    <t>37*1,15</t>
  </si>
  <si>
    <t>63154018</t>
  </si>
  <si>
    <t>pouzdro izolační potrubní z minerální vlny s Al fólií max. 250/100°C 54/40mm</t>
  </si>
  <si>
    <t>-149193943</t>
  </si>
  <si>
    <t>https://podminky.urs.cz/item/CS_URS_2021_01/63154018</t>
  </si>
  <si>
    <t>-páteřní SV d50 v garážích</t>
  </si>
  <si>
    <t>30*1,15</t>
  </si>
  <si>
    <t>-páteřní TV d50 v garážích</t>
  </si>
  <si>
    <t>63154573</t>
  </si>
  <si>
    <t>pouzdro izolační potrubní z minerální vlny s Al fólií max. 250/100°C 42/40mm</t>
  </si>
  <si>
    <t>1174953580</t>
  </si>
  <si>
    <t>https://podminky.urs.cz/item/CS_URS_2021_01/63154573</t>
  </si>
  <si>
    <t>-páteřní SV d40 v garážích</t>
  </si>
  <si>
    <t>-páteřní TV d40 v garážích</t>
  </si>
  <si>
    <t>63154602</t>
  </si>
  <si>
    <t>pouzdro izolační potrubní z minerální vlny s Al fólií max. 250/100°C 35/50mm</t>
  </si>
  <si>
    <t>-1682938445</t>
  </si>
  <si>
    <t>https://podminky.urs.cz/item/CS_URS_2021_01/63154602</t>
  </si>
  <si>
    <t>-SV na střeše</t>
  </si>
  <si>
    <t>5,5*1,5</t>
  </si>
  <si>
    <t>63154601</t>
  </si>
  <si>
    <t>pouzdro izolační potrubní z minerální vlny s Al fólií max. 250/100°C 28/50mm</t>
  </si>
  <si>
    <t>1416571430</t>
  </si>
  <si>
    <t>https://podminky.urs.cz/item/CS_URS_2021_01/63154601</t>
  </si>
  <si>
    <t>13*1,15</t>
  </si>
  <si>
    <t>721</t>
  </si>
  <si>
    <t>Zdravotechnika - vnitřní kanalizace</t>
  </si>
  <si>
    <t>721173401</t>
  </si>
  <si>
    <t>Potrubí kanalizační z PVC SN 4 svodné DN 110</t>
  </si>
  <si>
    <t>-159297627</t>
  </si>
  <si>
    <t>Potrubí z trub PVC SN4 svodné (ležaté) DN 110</t>
  </si>
  <si>
    <t>https://podminky.urs.cz/item/CS_URS_2021_01/721173401</t>
  </si>
  <si>
    <t>85*1,15</t>
  </si>
  <si>
    <t>721173402</t>
  </si>
  <si>
    <t>Potrubí kanalizační z PVC SN 4 svodné DN 125</t>
  </si>
  <si>
    <t>1473789992</t>
  </si>
  <si>
    <t>Potrubí z trub PVC SN4 svodné (ležaté) DN 125</t>
  </si>
  <si>
    <t>https://podminky.urs.cz/item/CS_URS_2021_01/721173402</t>
  </si>
  <si>
    <t>22*1,15</t>
  </si>
  <si>
    <t>65*1,15</t>
  </si>
  <si>
    <t>721173403</t>
  </si>
  <si>
    <t>Potrubí kanalizační z PVC SN 4 svodné DN 160</t>
  </si>
  <si>
    <t>-1667199899</t>
  </si>
  <si>
    <t>Potrubí z trub PVC SN4 svodné (ležaté) DN 160</t>
  </si>
  <si>
    <t>https://podminky.urs.cz/item/CS_URS_2021_01/721173403</t>
  </si>
  <si>
    <t>721173404</t>
  </si>
  <si>
    <t>Potrubí kanalizační z PVC SN 4 svodné DN 200</t>
  </si>
  <si>
    <t>1432574305</t>
  </si>
  <si>
    <t>Potrubí z trub PVC SN4 svodné (ležaté) DN 200</t>
  </si>
  <si>
    <t>https://podminky.urs.cz/item/CS_URS_2021_01/721173404</t>
  </si>
  <si>
    <t>10*1,15</t>
  </si>
  <si>
    <t>721173405</t>
  </si>
  <si>
    <t>Potrubí kanalizační z PVC SN 4 svodné DN 250</t>
  </si>
  <si>
    <t>-1404597580</t>
  </si>
  <si>
    <t>Potrubí z trub PVC SN4 svodné (ležaté) DN 250</t>
  </si>
  <si>
    <t>https://podminky.urs.cz/item/CS_URS_2021_01/721173405</t>
  </si>
  <si>
    <t>721174042</t>
  </si>
  <si>
    <t>Potrubí kanalizační z PP připojovací DN 40</t>
  </si>
  <si>
    <t>-1053884185</t>
  </si>
  <si>
    <t>Potrubí z trub polypropylenových připojovací DN 40</t>
  </si>
  <si>
    <t>https://podminky.urs.cz/item/CS_URS_2021_01/721174042</t>
  </si>
  <si>
    <t>41*1,15</t>
  </si>
  <si>
    <t>- odvod kondenzátu z jednotek VZT na střeše</t>
  </si>
  <si>
    <t>721174043</t>
  </si>
  <si>
    <t>Potrubí kanalizační z PP připojovací DN 50</t>
  </si>
  <si>
    <t>898268716</t>
  </si>
  <si>
    <t>Potrubí z trub polypropylenových připojovací DN 50</t>
  </si>
  <si>
    <t>https://podminky.urs.cz/item/CS_URS_2021_01/721174043</t>
  </si>
  <si>
    <t>35*1,15</t>
  </si>
  <si>
    <t>721174044</t>
  </si>
  <si>
    <t>Potrubí kanalizační z PP připojovací DN 75</t>
  </si>
  <si>
    <t>-1875434771</t>
  </si>
  <si>
    <t>Potrubí z trub polypropylenových připojovací DN 75</t>
  </si>
  <si>
    <t>https://podminky.urs.cz/item/CS_URS_2021_01/721174044</t>
  </si>
  <si>
    <t>721174045</t>
  </si>
  <si>
    <t>Potrubí kanalizační z PP připojovací DN 110</t>
  </si>
  <si>
    <t>-846470283</t>
  </si>
  <si>
    <t>Potrubí z trub polypropylenových připojovací DN 110</t>
  </si>
  <si>
    <t>https://podminky.urs.cz/item/CS_URS_2021_01/721174045</t>
  </si>
  <si>
    <t>52*1,15</t>
  </si>
  <si>
    <t>721174055</t>
  </si>
  <si>
    <t>Potrubí kanalizační z PP dešťové DN 110</t>
  </si>
  <si>
    <t>1780718444</t>
  </si>
  <si>
    <t>Potrubí z trub polypropylenových dešťové DN 110</t>
  </si>
  <si>
    <t>https://podminky.urs.cz/item/CS_URS_2021_01/721174055</t>
  </si>
  <si>
    <t>-dešťová - nouzové odvodnění střech</t>
  </si>
  <si>
    <t>18*1,10</t>
  </si>
  <si>
    <t>721175211</t>
  </si>
  <si>
    <t>Potrubí kanalizační z PP odpadní odhlučněné třívrstvé DN 75</t>
  </si>
  <si>
    <t>-842825566</t>
  </si>
  <si>
    <t>Plastové potrubí odhlučněné třívrstvé odpadní (svislé) DN 75</t>
  </si>
  <si>
    <t>https://podminky.urs.cz/item/CS_URS_2021_01/721175211</t>
  </si>
  <si>
    <t>85*1,10</t>
  </si>
  <si>
    <t>721175212</t>
  </si>
  <si>
    <t>Potrubí kanalizační z PP odpadní odhlučněné třívrstvé DN 110</t>
  </si>
  <si>
    <t>405092140</t>
  </si>
  <si>
    <t>Plastové potrubí odhlučněné třívrstvé odpadní (svislé) DN 110</t>
  </si>
  <si>
    <t>https://podminky.urs.cz/item/CS_URS_2021_01/721175212</t>
  </si>
  <si>
    <t>81*1,10</t>
  </si>
  <si>
    <t>721175213</t>
  </si>
  <si>
    <t>Potrubí kanalizační z PP odpadní odhlučněné třívrstvé DN 125</t>
  </si>
  <si>
    <t>136869390</t>
  </si>
  <si>
    <t>Plastové potrubí odhlučněné třívrstvé odpadní (svislé) DN 125</t>
  </si>
  <si>
    <t>https://podminky.urs.cz/item/CS_URS_2021_01/721175213</t>
  </si>
  <si>
    <t>14*1,1</t>
  </si>
  <si>
    <t>721175232</t>
  </si>
  <si>
    <t>Potrubí kanalizační z PP dešťové odhlučněné třívrstvé DN 110</t>
  </si>
  <si>
    <t>590136182</t>
  </si>
  <si>
    <t>Plastové potrubí odhlučněné třívrstvé dešťové DN 110</t>
  </si>
  <si>
    <t>https://podminky.urs.cz/item/CS_URS_2021_01/721175232</t>
  </si>
  <si>
    <t>721175233</t>
  </si>
  <si>
    <t>Potrubí kanalizační z PP dešťové odhlučněné třívrstvé DN 125</t>
  </si>
  <si>
    <t>-1513031400</t>
  </si>
  <si>
    <t>Plastové potrubí odhlučněné třívrstvé dešťové DN 125</t>
  </si>
  <si>
    <t>https://podminky.urs.cz/item/CS_URS_2021_01/721175233</t>
  </si>
  <si>
    <t>90*1,15</t>
  </si>
  <si>
    <t>721194104</t>
  </si>
  <si>
    <t>Vyvedení a upevnění odpadních výpustek DN 40</t>
  </si>
  <si>
    <t>1543014551</t>
  </si>
  <si>
    <t>Vyměření přípojek na potrubí vyvedení a upevnění odpadních výpustek DN 40</t>
  </si>
  <si>
    <t>https://podminky.urs.cz/item/CS_URS_2021_01/721194104</t>
  </si>
  <si>
    <t>721194105</t>
  </si>
  <si>
    <t>Vyvedení a upevnění odpadních výpustek DN 50</t>
  </si>
  <si>
    <t>-1631411220</t>
  </si>
  <si>
    <t>Vyměření přípojek na potrubí vyvedení a upevnění odpadních výpustek DN 50</t>
  </si>
  <si>
    <t>https://podminky.urs.cz/item/CS_URS_2021_01/721194105</t>
  </si>
  <si>
    <t>721194109</t>
  </si>
  <si>
    <t>Vyvedení a upevnění odpadních výpustek DN 110</t>
  </si>
  <si>
    <t>-812398925</t>
  </si>
  <si>
    <t>Vyměření přípojek na potrubí vyvedení a upevnění odpadních výpustek DN 110</t>
  </si>
  <si>
    <t>https://podminky.urs.cz/item/CS_URS_2021_01/721194109</t>
  </si>
  <si>
    <t>721211401</t>
  </si>
  <si>
    <t>Vpusť podlahová s vodorovným odtokem DN 40/50</t>
  </si>
  <si>
    <t>1823644715</t>
  </si>
  <si>
    <t>Podlahové vpusti s vodorovným odtokem DN 40/50</t>
  </si>
  <si>
    <t>https://podminky.urs.cz/item/CS_URS_2021_01/721211401</t>
  </si>
  <si>
    <t>721211422</t>
  </si>
  <si>
    <t>Vpusť podlahová se svislým odtokem DN 50/75/110 mřížka nerez 138x138</t>
  </si>
  <si>
    <t>1244499707</t>
  </si>
  <si>
    <t>Podlahové vpusti se svislým odtokem DN 50/75/110 mřížka nerez 138x138</t>
  </si>
  <si>
    <t>https://podminky.urs.cz/item/CS_URS_2021_01/721211422</t>
  </si>
  <si>
    <t>721233112</t>
  </si>
  <si>
    <t>Střešní vtok polypropylen PP pro ploché střechy svislý odtok DN 110</t>
  </si>
  <si>
    <t>-281796265</t>
  </si>
  <si>
    <t>Střešní vtoky (vpusti) polypropylenové (PP) pro ploché střechy s odtokem svislým DN 110</t>
  </si>
  <si>
    <t>https://podminky.urs.cz/item/CS_URS_2021_01/721233112</t>
  </si>
  <si>
    <t>Poznámka k položce:_x000D_
Vtok pro zelenou střechu s dolním odtokem DN110, s asfaltovou izolační manžetou pro asfaltové střešní hydroizolace.</t>
  </si>
  <si>
    <t>-ozn. VS5</t>
  </si>
  <si>
    <t>721233113</t>
  </si>
  <si>
    <t>Střešní vtok polypropylen PP pro ploché střechy svislý odtok DN 125</t>
  </si>
  <si>
    <t>1515194190</t>
  </si>
  <si>
    <t>Střešní vtoky (vpusti) polypropylenové (PP) pro ploché střechy s odtokem svislým DN 125</t>
  </si>
  <si>
    <t>https://podminky.urs.cz/item/CS_URS_2021_01/721233113</t>
  </si>
  <si>
    <t>Poznámka k položce:_x000D_
Vtok pro nepochůzí střechy s dolním odtokem DN125, s asfaltovou izolační manžetou pro asfaltové střešní hydroizolace, s elektrickým ohřevem samoregulačním topným kabelem.</t>
  </si>
  <si>
    <t>-ozn. VS3</t>
  </si>
  <si>
    <t>721233121</t>
  </si>
  <si>
    <t>Střešní vtok polypropylen PP pro ploché střechy vodorovný odtok DN 75/110</t>
  </si>
  <si>
    <t>-1938352616</t>
  </si>
  <si>
    <t>Střešní vtoky (vpusti) polypropylenové (PP) pro ploché střechy s odtokem vodorovným DN 75/110</t>
  </si>
  <si>
    <t>https://podminky.urs.cz/item/CS_URS_2021_01/721233121</t>
  </si>
  <si>
    <t>Poznámka k položce:_x000D_
Vtok pro nepochůzí střechy s bočním odtokem DN110, s asfaltovou izolační manžetou pro asfaltové  střešní hydroizolace, s elektrickým ohřevem samoregulačním topným kabelem.</t>
  </si>
  <si>
    <t>-ozn. VS4</t>
  </si>
  <si>
    <t>721233212</t>
  </si>
  <si>
    <t>Střešní vtok polypropylen PP pro pochůzné střechy svislý odtok DN 110</t>
  </si>
  <si>
    <t>-2028287625</t>
  </si>
  <si>
    <t>Střešní vtoky (vpusti) polypropylenové (PP) pro pochůzné střechy s odtokem svislým DN 110</t>
  </si>
  <si>
    <t>https://podminky.urs.cz/item/CS_URS_2021_01/721233212</t>
  </si>
  <si>
    <t>Poznámka k položce:_x000D_
Vtok pro pochůzí střechy s dolním odtokem DN110, s asfaltovou izolační manžou pro asfaltové střešní hydroizolace, s elektrickým ohřevem samoregulačním topným kabelem.</t>
  </si>
  <si>
    <t>-ozn. VS1</t>
  </si>
  <si>
    <t>721233213</t>
  </si>
  <si>
    <t>Střešní vtok polypropylen PP pro pochůzné střechy svislý odtok DN 125</t>
  </si>
  <si>
    <t>1485347422</t>
  </si>
  <si>
    <t>Střešní vtoky (vpusti) polypropylenové (PP) pro pochůzné střechy s odtokem svislým DN 125</t>
  </si>
  <si>
    <t>https://podminky.urs.cz/item/CS_URS_2021_01/721233213</t>
  </si>
  <si>
    <t>Poznámka k položce:_x000D_
Vtok pro pochůzí střechy s dolním odtokem DN125, s asfaltovou izolační manžou pro asfaltové střešní hydroizolace, s elektrickým ohřevem samoregulačním topným kabelem.</t>
  </si>
  <si>
    <t>-ozn. VS2</t>
  </si>
  <si>
    <t>721233221</t>
  </si>
  <si>
    <t>Střešní vtok polypropylen PP pro pochůzné střechy vodorovný odtok DN 75/110</t>
  </si>
  <si>
    <t>96239614</t>
  </si>
  <si>
    <t>Střešní vtoky (vpusti) polypropylenové (PP) pro pochůzné střechy s odtokem vodorovným DN 75/110</t>
  </si>
  <si>
    <t>https://podminky.urs.cz/item/CS_URS_2021_01/721233221</t>
  </si>
  <si>
    <t xml:space="preserve">Poznámka k položce:_x000D_
Vtok nouzový pro nepochůzí střechy s bočním odtokem DN110, s asfaltovou izolační manžetou pro asfaltové střešní hydroizolace. </t>
  </si>
  <si>
    <t>-ozn. VN1</t>
  </si>
  <si>
    <t>721273152</t>
  </si>
  <si>
    <t>Hlavice ventilační polypropylen PP DN 75</t>
  </si>
  <si>
    <t>-1039962530</t>
  </si>
  <si>
    <t>Ventilační hlavice z polypropylenu (PP) DN 75</t>
  </si>
  <si>
    <t>https://podminky.urs.cz/item/CS_URS_2021_01/721273152</t>
  </si>
  <si>
    <t>721273153</t>
  </si>
  <si>
    <t>Hlavice ventilační polypropylen PP DN 110</t>
  </si>
  <si>
    <t>-1126217507</t>
  </si>
  <si>
    <t>Ventilační hlavice z polypropylenu (PP) DN 110</t>
  </si>
  <si>
    <t>https://podminky.urs.cz/item/CS_URS_2021_01/721273153</t>
  </si>
  <si>
    <t>721274125</t>
  </si>
  <si>
    <t>Přivzdušňovací ventil vnitřní odpadních potrubí DN 75</t>
  </si>
  <si>
    <t>-365735318</t>
  </si>
  <si>
    <t>Ventily přivzdušňovací odpadních potrubí vnitřní DN 75</t>
  </si>
  <si>
    <t>https://podminky.urs.cz/item/CS_URS_2021_01/721274125</t>
  </si>
  <si>
    <t>721274126</t>
  </si>
  <si>
    <t>Přivzdušňovací ventil vnitřní odpadních potrubí DN 110</t>
  </si>
  <si>
    <t>-527481897</t>
  </si>
  <si>
    <t>Ventily přivzdušňovací odpadních potrubí vnitřní DN 110</t>
  </si>
  <si>
    <t>https://podminky.urs.cz/item/CS_URS_2021_01/721274126</t>
  </si>
  <si>
    <t>721290111</t>
  </si>
  <si>
    <t>Zkouška těsnosti potrubí kanalizace vodou do DN 125</t>
  </si>
  <si>
    <t>-468658018</t>
  </si>
  <si>
    <t>Zkouška těsnosti kanalizace v objektech vodou do DN 125</t>
  </si>
  <si>
    <t>https://podminky.urs.cz/item/CS_URS_2021_01/721290111</t>
  </si>
  <si>
    <t>96+87+41+35+15+52+85+81+14+37+90</t>
  </si>
  <si>
    <t>721290112</t>
  </si>
  <si>
    <t>Zkouška těsnosti potrubí kanalizace vodou do DN 200</t>
  </si>
  <si>
    <t>887037108</t>
  </si>
  <si>
    <t>Zkouška těsnosti kanalizace v objektech vodou DN 150 nebo DN 200</t>
  </si>
  <si>
    <t>https://podminky.urs.cz/item/CS_URS_2021_01/721290112</t>
  </si>
  <si>
    <t>56+20</t>
  </si>
  <si>
    <t>721290113</t>
  </si>
  <si>
    <t>Zkouška těsnosti potrubí kanalizace vodou do DN 300</t>
  </si>
  <si>
    <t>1694284269</t>
  </si>
  <si>
    <t>Zkouška těsnosti kanalizace v objektech vodou DN 250 nebo DN 300</t>
  </si>
  <si>
    <t>https://podminky.urs.cz/item/CS_URS_2021_01/721290113</t>
  </si>
  <si>
    <t>998721203</t>
  </si>
  <si>
    <t>Přesun hmot procentní pro vnitřní kanalizace v objektech v do 24 m</t>
  </si>
  <si>
    <t>-1234069687</t>
  </si>
  <si>
    <t>Přesun hmot pro vnitřní kanalizace stanovený procentní sazbou (%) z ceny vodorovná dopravní vzdálenost do 50 m v objektech výšky přes 12 do 24 m</t>
  </si>
  <si>
    <t>https://podminky.urs.cz/item/CS_URS_2021_01/998721203</t>
  </si>
  <si>
    <t>722</t>
  </si>
  <si>
    <t>Zdravotechnika - vnitřní vodovod</t>
  </si>
  <si>
    <t>722130233</t>
  </si>
  <si>
    <t>Potrubí vodovodní ocelové závitové pozinkované svařované běžné DN 25</t>
  </si>
  <si>
    <t>-1932829349</t>
  </si>
  <si>
    <t>Potrubí z ocelových trubek pozinkovaných závitových svařovaných běžných DN 25</t>
  </si>
  <si>
    <t>https://podminky.urs.cz/item/CS_URS_2021_01/722130233</t>
  </si>
  <si>
    <t>722130234</t>
  </si>
  <si>
    <t>Potrubí vodovodní ocelové závitové pozinkované svařované běžné DN 32</t>
  </si>
  <si>
    <t>-209554002</t>
  </si>
  <si>
    <t>Potrubí z ocelových trubek pozinkovaných závitových svařovaných běžných DN 32</t>
  </si>
  <si>
    <t>https://podminky.urs.cz/item/CS_URS_2021_01/722130234</t>
  </si>
  <si>
    <t>722130235</t>
  </si>
  <si>
    <t>Potrubí vodovodní ocelové závitové pozinkované svařované běžné DN 40</t>
  </si>
  <si>
    <t>864673817</t>
  </si>
  <si>
    <t>Potrubí z ocelových trubek pozinkovaných závitových svařovaných běžných DN 40</t>
  </si>
  <si>
    <t>https://podminky.urs.cz/item/CS_URS_2021_01/722130235</t>
  </si>
  <si>
    <t>722130236</t>
  </si>
  <si>
    <t>Potrubí vodovodní ocelové závitové pozinkované svařované běžné DN 50</t>
  </si>
  <si>
    <t>-1906551198</t>
  </si>
  <si>
    <t>Potrubí z ocelových trubek pozinkovaných závitových svařovaných běžných DN 50</t>
  </si>
  <si>
    <t>https://podminky.urs.cz/item/CS_URS_2021_01/722130236</t>
  </si>
  <si>
    <t>722174004</t>
  </si>
  <si>
    <t>Potrubí vodovodní plastové PPR svar polyfúze PN 16 D 32x4,4 mm</t>
  </si>
  <si>
    <t>1563414010</t>
  </si>
  <si>
    <t>Potrubí z plastových trubek z polypropylenu PPR svařovaných polyfúzně PN 16 (SDR 7,4) D 32 x 4,4</t>
  </si>
  <si>
    <t>https://podminky.urs.cz/item/CS_URS_2021_01/722174004</t>
  </si>
  <si>
    <t>- odvod kondenzátu z kazetové klimatizace v krčku</t>
  </si>
  <si>
    <t>20*3</t>
  </si>
  <si>
    <t>- odvod kondenzátu z nástěnné klimatizace v rozvodnách SLP</t>
  </si>
  <si>
    <t>1,5*2</t>
  </si>
  <si>
    <t>722174021</t>
  </si>
  <si>
    <t>Potrubí vodovodní plastové PPR svar polyfúze PN 20 D 16x2,7 mm</t>
  </si>
  <si>
    <t>541803015</t>
  </si>
  <si>
    <t>Potrubí z plastových trubek z polypropylenu PPR svařovaných polyfúzně PN 20 (SDR 6) D 16 x 2,7</t>
  </si>
  <si>
    <t>https://podminky.urs.cz/item/CS_URS_2021_01/722174021</t>
  </si>
  <si>
    <t>-připojovací SV</t>
  </si>
  <si>
    <t>42*1,15</t>
  </si>
  <si>
    <t>-připojovací TV</t>
  </si>
  <si>
    <t>722174022</t>
  </si>
  <si>
    <t>Potrubí vodovodní plastové PPR svar polyfúze PN 20 D 20x3,4 mm</t>
  </si>
  <si>
    <t>-2055947646</t>
  </si>
  <si>
    <t>Potrubí z plastových trubek z polypropylenu PPR svařovaných polyfúzně PN 20 (SDR 6) D 20 x 3,4</t>
  </si>
  <si>
    <t>https://podminky.urs.cz/item/CS_URS_2021_01/722174022</t>
  </si>
  <si>
    <t>104*1,15</t>
  </si>
  <si>
    <t>94*1,15</t>
  </si>
  <si>
    <t>722174023</t>
  </si>
  <si>
    <t>Potrubí vodovodní plastové PPR svar polyfúze PN 20 D 25x4,2 mm</t>
  </si>
  <si>
    <t>-843378893</t>
  </si>
  <si>
    <t>Potrubí z plastových trubek z polypropylenu PPR svařovaných polyfúzně PN 20 (SDR 6) D 25 x 4,2</t>
  </si>
  <si>
    <t>https://podminky.urs.cz/item/CS_URS_2021_01/722174023</t>
  </si>
  <si>
    <t>95*1,15</t>
  </si>
  <si>
    <t>722174024</t>
  </si>
  <si>
    <t>Potrubí vodovodní plastové PPR svar polyfúze PN 20 D 32x5,4 mm</t>
  </si>
  <si>
    <t>-1117924795</t>
  </si>
  <si>
    <t>Potrubí z plastových trubek z polypropylenu PPR svařovaných polyfúzně PN 20 (SDR 6) D 32 x 5,4</t>
  </si>
  <si>
    <t>https://podminky.urs.cz/item/CS_URS_2021_01/722174024</t>
  </si>
  <si>
    <t>722176112</t>
  </si>
  <si>
    <t>Montáž potrubí plastové spojované svary polyfuzně do D 20 mm</t>
  </si>
  <si>
    <t>1868255516</t>
  </si>
  <si>
    <t>Montáž potrubí z plastových trub svařovaných polyfuzně D přes 16 do 20 mm</t>
  </si>
  <si>
    <t>https://podminky.urs.cz/item/CS_URS_2021_01/722176112</t>
  </si>
  <si>
    <t>-páteřní TV-C</t>
  </si>
  <si>
    <t>28614101</t>
  </si>
  <si>
    <t>trubka vícevrstvá pro vodu a topení PP-RCT S 3,2 D 20mm</t>
  </si>
  <si>
    <t>-598086370</t>
  </si>
  <si>
    <t>https://podminky.urs.cz/item/CS_URS_2021_01/28614101</t>
  </si>
  <si>
    <t>722176113</t>
  </si>
  <si>
    <t>Montáž potrubí plastové spojované svary polyfuzně do D 25 mm</t>
  </si>
  <si>
    <t>1142279294</t>
  </si>
  <si>
    <t>Montáž potrubí z plastových trub svařovaných polyfuzně D přes 20 do 25 mm</t>
  </si>
  <si>
    <t>https://podminky.urs.cz/item/CS_URS_2021_01/722176113</t>
  </si>
  <si>
    <t>28614102</t>
  </si>
  <si>
    <t>trubka vícevrstvá pro vodu a topení PP-RCT S 3,2 D 25mm</t>
  </si>
  <si>
    <t>1627777820</t>
  </si>
  <si>
    <t>https://podminky.urs.cz/item/CS_URS_2021_01/28614102</t>
  </si>
  <si>
    <t>722176114</t>
  </si>
  <si>
    <t>Montáž potrubí plastové spojované svary polyfuzně do D 32 mm</t>
  </si>
  <si>
    <t>523127942</t>
  </si>
  <si>
    <t>Montáž potrubí z plastových trub svařovaných polyfuzně D přes 25 do 32 mm</t>
  </si>
  <si>
    <t>https://podminky.urs.cz/item/CS_URS_2021_01/722176114</t>
  </si>
  <si>
    <t>-páteřní SV</t>
  </si>
  <si>
    <t>55*1,15</t>
  </si>
  <si>
    <t>-páteřní TV</t>
  </si>
  <si>
    <t>-rozvody pro závlahu zelených fasád</t>
  </si>
  <si>
    <t>620*1,10</t>
  </si>
  <si>
    <t>28614103</t>
  </si>
  <si>
    <t>trubka vícevrstvá pro vodu a topení PP-RCT S 3,2 D 32mm</t>
  </si>
  <si>
    <t>880131172</t>
  </si>
  <si>
    <t>https://podminky.urs.cz/item/CS_URS_2021_01/28614103</t>
  </si>
  <si>
    <t>722176115</t>
  </si>
  <si>
    <t>Montáž potrubí plastové spojované svary polyfuzně do D 40 mm</t>
  </si>
  <si>
    <t>-2041294726</t>
  </si>
  <si>
    <t>Montáž potrubí z plastových trub svařovaných polyfuzně D přes 32 do 40 mm</t>
  </si>
  <si>
    <t>https://podminky.urs.cz/item/CS_URS_2021_01/722176115</t>
  </si>
  <si>
    <t>75*1,15</t>
  </si>
  <si>
    <t>63*1,15</t>
  </si>
  <si>
    <t>52*1,10</t>
  </si>
  <si>
    <t>28614104</t>
  </si>
  <si>
    <t>trubka vícevrstvá pro vodu a topení PP-RCT S 3,2 D 40mm</t>
  </si>
  <si>
    <t>1029223711</t>
  </si>
  <si>
    <t>https://podminky.urs.cz/item/CS_URS_2021_01/28614104</t>
  </si>
  <si>
    <t>722176116</t>
  </si>
  <si>
    <t>Montáž potrubí plastové spojované svary polyfuzně do D 50 mm</t>
  </si>
  <si>
    <t>81206477</t>
  </si>
  <si>
    <t>Montáž potrubí z plastových trub svařovaných polyfuzně D přes 40 do 50 mm</t>
  </si>
  <si>
    <t>https://podminky.urs.cz/item/CS_URS_2021_01/722176116</t>
  </si>
  <si>
    <t>28614105</t>
  </si>
  <si>
    <t>trubka vícevrstvá pro vodu a topení PP-RCT S 3,2 D 50mm</t>
  </si>
  <si>
    <t>-201481268</t>
  </si>
  <si>
    <t>https://podminky.urs.cz/item/CS_URS_2021_01/28614105</t>
  </si>
  <si>
    <t>722181221</t>
  </si>
  <si>
    <t>Ochrana vodovodního potrubí přilepenými termoizolačními trubicemi z PE tl do 9 mm DN do 22 mm</t>
  </si>
  <si>
    <t>-1695187735</t>
  </si>
  <si>
    <t>Ochrana potrubí termoizolačními trubicemi z pěnového polyetylenu PE přilepenými v příčných a podélných spojích, tloušťky izolace přes 6 do 9 mm, vnitřního průměru izolace DN do 22 mm</t>
  </si>
  <si>
    <t>https://podminky.urs.cz/item/CS_URS_2021_01/722181221</t>
  </si>
  <si>
    <t>-připojovací SV d16+d20</t>
  </si>
  <si>
    <t>42+104</t>
  </si>
  <si>
    <t>-připojovací TV d16+d20</t>
  </si>
  <si>
    <t>21+94</t>
  </si>
  <si>
    <t>722181222</t>
  </si>
  <si>
    <t>Ochrana vodovodního potrubí přilepenými termoizolačními trubicemi z PE tl do 9 mm DN do 45 mm</t>
  </si>
  <si>
    <t>1765746037</t>
  </si>
  <si>
    <t>Ochrana potrubí termoizolačními trubicemi z pěnového polyetylenu PE přilepenými v příčných a podélných spojích, tloušťky izolace přes 6 do 9 mm, vnitřního průměru izolace DN přes 22 do 45 mm</t>
  </si>
  <si>
    <t>https://podminky.urs.cz/item/CS_URS_2021_01/722181222</t>
  </si>
  <si>
    <t>-připojovací SV d25+d32</t>
  </si>
  <si>
    <t>(95+42)*1,15</t>
  </si>
  <si>
    <t>-připojovací TV d25</t>
  </si>
  <si>
    <t>(52+620)*1,15</t>
  </si>
  <si>
    <t>722181241</t>
  </si>
  <si>
    <t>Ochrana vodovodního potrubí přilepenými termoizolačními trubicemi z PE tl do 20 mm DN do 22 mm</t>
  </si>
  <si>
    <t>-2020112063</t>
  </si>
  <si>
    <t>Ochrana potrubí termoizolačními trubicemi z pěnového polyetylenu PE přilepenými v příčných a podélných spojích, tloušťky izolace přes 13 do 20 mm, vnitřního průměru izolace DN do 22 mm</t>
  </si>
  <si>
    <t>https://podminky.urs.cz/item/CS_URS_2021_01/722181241</t>
  </si>
  <si>
    <t>-páteřní TV-C d20</t>
  </si>
  <si>
    <t>722181242</t>
  </si>
  <si>
    <t>Ochrana vodovodního potrubí přilepenými termoizolačními trubicemi z PE tl do 20 mm DN do 45 mm</t>
  </si>
  <si>
    <t>674526245</t>
  </si>
  <si>
    <t>Ochrana potrubí termoizolačními trubicemi z pěnového polyetylenu PE přilepenými v příčných a podélných spojích, tloušťky izolace přes 13 do 20 mm, vnitřního průměru izolace DN přes 22 do 45 mm</t>
  </si>
  <si>
    <t>https://podminky.urs.cz/item/CS_URS_2021_01/722181242</t>
  </si>
  <si>
    <t>-páteřní SV d32+d40</t>
  </si>
  <si>
    <t>(55+60)*1,15</t>
  </si>
  <si>
    <t>-páteřní TV-C d25</t>
  </si>
  <si>
    <t>722181245</t>
  </si>
  <si>
    <t>Ochrana vodovodního potrubí přilepenými termoizolačními trubicemi z PE tl do 20 mm DN do 110 mm</t>
  </si>
  <si>
    <t>1342466831</t>
  </si>
  <si>
    <t>Ochrana potrubí termoizolačními trubicemi z pěnového polyetylenu PE přilepenými v příčných a podélných spojích, tloušťky izolace přes 13 do 20 mm, vnitřního průměru izolace DN přes 89 do 110 mm</t>
  </si>
  <si>
    <t>https://podminky.urs.cz/item/CS_URS_2021_01/722181245</t>
  </si>
  <si>
    <t>-dešťová kanalizace DN110</t>
  </si>
  <si>
    <t>(5*4)*1,15</t>
  </si>
  <si>
    <t>722181246</t>
  </si>
  <si>
    <t>Ochrana vodovodního potrubí přilepenými termoizolačními trubicemi z PE tl do 20 mm DN přes 110 mm</t>
  </si>
  <si>
    <t>-943203207</t>
  </si>
  <si>
    <t>Ochrana potrubí termoizolačními trubicemi z pěnového polyetylenu PE přilepenými v příčných a podélných spojích, tloušťky izolace přes 13 do 20 mm, vnitřního průměru izolace DN přes 110 mm</t>
  </si>
  <si>
    <t>https://podminky.urs.cz/item/CS_URS_2021_01/722181246</t>
  </si>
  <si>
    <t xml:space="preserve">-dešťová kanalizace DN125 </t>
  </si>
  <si>
    <t>(12*4+2,5*2+7*2)*1,15</t>
  </si>
  <si>
    <t>722181252</t>
  </si>
  <si>
    <t>Ochrana vodovodního potrubí přilepenými termoizolačními trubicemi z PE tl do 25 mm DN do 45 mm</t>
  </si>
  <si>
    <t>72324901</t>
  </si>
  <si>
    <t>Ochrana potrubí termoizolačními trubicemi z pěnového polyetylenu PE přilepenými v příčných a podélných spojích, tloušťky izolace přes 20 do 25 mm, vnitřního průměru izolace DN přes 22 do 45 mm</t>
  </si>
  <si>
    <t>https://podminky.urs.cz/item/CS_URS_2021_01/722181252</t>
  </si>
  <si>
    <t>-páteřní TV d32</t>
  </si>
  <si>
    <t>722181254</t>
  </si>
  <si>
    <t>Ochrana vodovodního potrubí přilepenými termoizolačními trubicemi z PE tl do 25 mm DN do 89 mm</t>
  </si>
  <si>
    <t>-139228666</t>
  </si>
  <si>
    <t>Ochrana potrubí termoizolačními trubicemi z pěnového polyetylenu PE přilepenými v příčných a podélných spojích, tloušťky izolace přes 20 do 25 mm, vnitřního průměru izolace DN přes 63 do 89 mm</t>
  </si>
  <si>
    <t>https://podminky.urs.cz/item/CS_URS_2021_01/722181254</t>
  </si>
  <si>
    <t>-splašková kanalizace DN75 v garážích</t>
  </si>
  <si>
    <t>(3,5*2+2)*1,15</t>
  </si>
  <si>
    <t>722181255</t>
  </si>
  <si>
    <t>Ochrana vodovodního potrubí přilepenými termoizolačními trubicemi z PE tl do 25 mm DN do 110 mm</t>
  </si>
  <si>
    <t>537011006</t>
  </si>
  <si>
    <t>Ochrana potrubí termoizolačními trubicemi z pěnového polyetylenu PE přilepenými v příčných a podélných spojích, tloušťky izolace přes 20 do 25 mm, vnitřního průměru izolace DN přes 89 do 110 mm</t>
  </si>
  <si>
    <t>https://podminky.urs.cz/item/CS_URS_2021_01/722181255</t>
  </si>
  <si>
    <t>-splašková kanalizace DN110 v garážích</t>
  </si>
  <si>
    <t>(7*3+3,5)*1,15</t>
  </si>
  <si>
    <t>-dešťová kanalizace DN110 v garážích</t>
  </si>
  <si>
    <t>722181256</t>
  </si>
  <si>
    <t>Ochrana vodovodního potrubí přilepenými termoizolačními trubicemi z PE tl do 25 mm DN přes 110 mm</t>
  </si>
  <si>
    <t>1293778283</t>
  </si>
  <si>
    <t>Ochrana potrubí termoizolačními trubicemi z pěnového polyetylenu PE přilepenými v příčných a podélných spojích, tloušťky izolace přes 20 do 25 mm, vnitřního průměru izolace DN přes 110 mm</t>
  </si>
  <si>
    <t>https://podminky.urs.cz/item/CS_URS_2021_01/722181256</t>
  </si>
  <si>
    <t>-splašková kanalizace DN125 v garážích</t>
  </si>
  <si>
    <t>(11*2)*1,15</t>
  </si>
  <si>
    <t>-dešťová kanalizace DN125 v garážích</t>
  </si>
  <si>
    <t>(7*4+4)*1,15</t>
  </si>
  <si>
    <t>722190401</t>
  </si>
  <si>
    <t>Vyvedení a upevnění výpustku do DN 25</t>
  </si>
  <si>
    <t>333146555</t>
  </si>
  <si>
    <t>Zřízení přípojek na potrubí vyvedení a upevnění výpustek do DN 25</t>
  </si>
  <si>
    <t>https://podminky.urs.cz/item/CS_URS_2021_01/722190401</t>
  </si>
  <si>
    <t>16+31+32+32+6</t>
  </si>
  <si>
    <t>722220152</t>
  </si>
  <si>
    <t>Nástěnka závitová plastová PPR PN 20 DN 20 x G 1/2"</t>
  </si>
  <si>
    <t>-85461219</t>
  </si>
  <si>
    <t>Armatury s jedním závitem plastové (PPR) PN 20 (SDR 6) DN 20 x G 1/2"</t>
  </si>
  <si>
    <t>https://podminky.urs.cz/item/CS_URS_2021_01/722220152</t>
  </si>
  <si>
    <t>7+14+14+14</t>
  </si>
  <si>
    <t>722220161</t>
  </si>
  <si>
    <t>Nástěnný komplet plastový PPR PN 20 DN 20 x G 1/2"</t>
  </si>
  <si>
    <t>1437169523</t>
  </si>
  <si>
    <t>Armatury s jedním závitem plastové (PPR) PN 20 (SDR 6) DN 20 x G 1/2" (nástěnný komplet)</t>
  </si>
  <si>
    <t>https://podminky.urs.cz/item/CS_URS_2021_01/722220161</t>
  </si>
  <si>
    <t>8+17+18+18</t>
  </si>
  <si>
    <t>722231074</t>
  </si>
  <si>
    <t>Ventil zpětný mosazný G 1" PN 10 do 110°C se dvěma závity</t>
  </si>
  <si>
    <t>818597388</t>
  </si>
  <si>
    <t>Armatury se dvěma závity ventily zpětné mosazné PN 10 do 110°C G 1"</t>
  </si>
  <si>
    <t>https://podminky.urs.cz/item/CS_URS_2021_01/722231074</t>
  </si>
  <si>
    <t>722231076</t>
  </si>
  <si>
    <t>Ventil zpětný mosazný G 6/4" PN 10 do 110°C se dvěma závity</t>
  </si>
  <si>
    <t>263769963</t>
  </si>
  <si>
    <t>Armatury se dvěma závity ventily zpětné mosazné PN 10 do 110°C G 6/4"</t>
  </si>
  <si>
    <t>https://podminky.urs.cz/item/CS_URS_2021_01/722231076</t>
  </si>
  <si>
    <t>722231077</t>
  </si>
  <si>
    <t>Ventil zpětný mosazný  G 2" PN 10 do 110°C se dvěma závity</t>
  </si>
  <si>
    <t>2032865020</t>
  </si>
  <si>
    <t>Armatury se dvěma závity ventily zpětné mosazné PN 10 do 110°C G 2"</t>
  </si>
  <si>
    <t>https://podminky.urs.cz/item/CS_URS_2021_01/722231077</t>
  </si>
  <si>
    <t>722231087</t>
  </si>
  <si>
    <t>Ventil zpětný  G 2" PN 16 do 90°C</t>
  </si>
  <si>
    <t>2070647855</t>
  </si>
  <si>
    <t>Armatury se dvěma závity ventily zpětné mosazné PN 16 do 90°C vnitřní závit G 2"</t>
  </si>
  <si>
    <t>https://podminky.urs.cz/item/CS_URS_2021_01/722231087</t>
  </si>
  <si>
    <t>Poznámka k položce:_x000D_
-Odělení požární vody dle ČSN EN 1717. _x000D_
Kontrolovatelná zpětná armatura DN50 pro kapalinu třídy min. 2., typ EA.</t>
  </si>
  <si>
    <t>722231222</t>
  </si>
  <si>
    <t>Ventil pojistný mosazný G 3/4" PN 6 do 100°C k bojleru s vnitřním x vnějším závitem</t>
  </si>
  <si>
    <t>-1067186345</t>
  </si>
  <si>
    <t>Armatury se dvěma závity ventily pojistné k bojleru mosazné PN 6 do 100°C G 3/4"</t>
  </si>
  <si>
    <t>https://podminky.urs.cz/item/CS_URS_2021_01/722231222</t>
  </si>
  <si>
    <t>722231234</t>
  </si>
  <si>
    <t>Ventil elektromagnetický G 1" PN 12 do 80°C bez proudu zavřeno se dvěma závity</t>
  </si>
  <si>
    <t>179683787</t>
  </si>
  <si>
    <t>Armatury se dvěma závity ventily elektromagnetické PN 12 do 80°C bez proudu zavřeno G 1"</t>
  </si>
  <si>
    <t>https://podminky.urs.cz/item/CS_URS_2021_01/722231234</t>
  </si>
  <si>
    <t>-elektroventily pro fasády (předpoklad 6 okruhů každé podlaží= 6 ventilů na podlaží)</t>
  </si>
  <si>
    <t>6*4</t>
  </si>
  <si>
    <t>722231245</t>
  </si>
  <si>
    <t>Ventil elektromagnetický G 5/4" PN 16 do 130°C bez proudu zavřeno se dvěma závity</t>
  </si>
  <si>
    <t>227344651</t>
  </si>
  <si>
    <t>Armatury se dvěma závity ventily elektromagnetické PN 16 do 130°C bez proudu zavřeno G 5/4"</t>
  </si>
  <si>
    <t>https://podminky.urs.cz/item/CS_URS_2021_01/722231245</t>
  </si>
  <si>
    <t>-dopouštění vody do retenční nádrže</t>
  </si>
  <si>
    <t>722232066</t>
  </si>
  <si>
    <t>Kohout kulový přímý  G 2" PN 42 do 185°C vnitřní závit s vypouštěním</t>
  </si>
  <si>
    <t>376990667</t>
  </si>
  <si>
    <t>Armatury se dvěma závity kulové kohouty PN 42 do 185 °C přímé vnitřní závit s vypouštěním G 2"</t>
  </si>
  <si>
    <t>https://podminky.urs.cz/item/CS_URS_2021_01/722232066</t>
  </si>
  <si>
    <t>722232122</t>
  </si>
  <si>
    <t>Kohout kulový přímý G 1/2" PN 42 do 185°C plnoprůtokový vnitřní závit</t>
  </si>
  <si>
    <t>449529036</t>
  </si>
  <si>
    <t>Armatury se dvěma závity kulové kohouty PN 42 do 185 °C plnoprůtokové vnitřní závit G 1/2"</t>
  </si>
  <si>
    <t>https://podminky.urs.cz/item/CS_URS_2021_01/722232122</t>
  </si>
  <si>
    <t>722232123</t>
  </si>
  <si>
    <t>Kohout kulový přímý G 3/4" PN 42 do 185°C plnoprůtokový vnitřní závit</t>
  </si>
  <si>
    <t>-1519168355</t>
  </si>
  <si>
    <t>Armatury se dvěma závity kulové kohouty PN 42 do 185 °C plnoprůtokové vnitřní závit G 3/4"</t>
  </si>
  <si>
    <t>https://podminky.urs.cz/item/CS_URS_2021_01/722232123</t>
  </si>
  <si>
    <t>722232124</t>
  </si>
  <si>
    <t>Kohout kulový přímý G 1" PN 42 do 185°C plnoprůtokový vnitřní závit</t>
  </si>
  <si>
    <t>-1610792406</t>
  </si>
  <si>
    <t>Armatury se dvěma závity kulové kohouty PN 42 do 185 °C plnoprůtokové vnitřní závit G 1"</t>
  </si>
  <si>
    <t>https://podminky.urs.cz/item/CS_URS_2021_01/722232124</t>
  </si>
  <si>
    <t>722232125</t>
  </si>
  <si>
    <t>Kohout kulový přímý G 5/4" PN 42 do 185°C plnoprůtokový vnitřní závit</t>
  </si>
  <si>
    <t>739536962</t>
  </si>
  <si>
    <t>Armatury se dvěma závity kulové kohouty PN 42 do 185 °C plnoprůtokové vnitřní závit G 5/4"</t>
  </si>
  <si>
    <t>https://podminky.urs.cz/item/CS_URS_2021_01/722232125</t>
  </si>
  <si>
    <t>722232126</t>
  </si>
  <si>
    <t>Kohout kulový přímý G 6/4" PN 42 do 185°C plnoprůtokový vnitřní závit</t>
  </si>
  <si>
    <t>-1777313281</t>
  </si>
  <si>
    <t>Armatury se dvěma závity kulové kohouty PN 42 do 185 °C plnoprůtokové vnitřní závit G 6/4"</t>
  </si>
  <si>
    <t>https://podminky.urs.cz/item/CS_URS_2021_01/722232126</t>
  </si>
  <si>
    <t>722232127</t>
  </si>
  <si>
    <t>Kohout kulový přímý  G 2" PN 42 do 185°C plnoprůtokový vnitřní závit</t>
  </si>
  <si>
    <t>625013335</t>
  </si>
  <si>
    <t>Armatury se dvěma závity kulové kohouty PN 42 do 185 °C plnoprůtokové vnitřní závit G 2"</t>
  </si>
  <si>
    <t>https://podminky.urs.cz/item/CS_URS_2021_01/722232127</t>
  </si>
  <si>
    <t>722250143</t>
  </si>
  <si>
    <t>Hydrantový systém s tvarově stálou hadicí D 25 x 30 m prosklený</t>
  </si>
  <si>
    <t>-332302470</t>
  </si>
  <si>
    <t>Požární příslušenství a armatury hydrantový systém s tvarově stálou hadicí prosklený D 25 x 30 m</t>
  </si>
  <si>
    <t>https://podminky.urs.cz/item/CS_URS_2021_01/722250143</t>
  </si>
  <si>
    <t>722262226</t>
  </si>
  <si>
    <t>Vodoměr závitový jednovtokový suchoběžný dálkový odečet do 40°C G 1/2"x 110 R100 Qn 1,6 m3/h horizont</t>
  </si>
  <si>
    <t>-1332496959</t>
  </si>
  <si>
    <t>Vodoměry pro vodu do 40°C závitové horizontální jednovtokové suchoběžné pro dálkový odečet G 1/2" x 110 mm Qn 1,6 R100</t>
  </si>
  <si>
    <t>https://podminky.urs.cz/item/CS_URS_2021_01/722262226</t>
  </si>
  <si>
    <t>Poznámka k položce:_x000D_
-s dálkovým odečtem M-Bus</t>
  </si>
  <si>
    <t>-ozn. VOD1_SV</t>
  </si>
  <si>
    <t>722262227</t>
  </si>
  <si>
    <t>Vodoměr závitový jednovtokový suchoběžný dálkový odečet do 40°C G 3/4"x 130 R100 Qn 4,0 m3/h horizont</t>
  </si>
  <si>
    <t>218517576</t>
  </si>
  <si>
    <t>Vodoměry pro vodu do 40°C závitové horizontální jednovtokové suchoběžné pro dálkový odečet G 3/4" x 130 mm Qn 4,0 R100</t>
  </si>
  <si>
    <t>https://podminky.urs.cz/item/CS_URS_2021_01/722262227</t>
  </si>
  <si>
    <t>-měření SV do ohřívače</t>
  </si>
  <si>
    <t>722263209</t>
  </si>
  <si>
    <t>Vodoměr závitový jednovtokový suchoběžný dálkový odečet do 100°C G 1/2"x 110 R100 Qn 1,6 m3/h horizont</t>
  </si>
  <si>
    <t>-141312747</t>
  </si>
  <si>
    <t>Vodoměry pro vodu do 100°C závitové horizontální jednovtokové suchoběžné pro dálkový odečet G 1/2"x 110 mm Qn 1,6 R100</t>
  </si>
  <si>
    <t>https://podminky.urs.cz/item/CS_URS_2021_01/722263209</t>
  </si>
  <si>
    <t>-ozn. VOD1_TV</t>
  </si>
  <si>
    <t>722270103</t>
  </si>
  <si>
    <t>Sestava vodoměrová závitová G 5/4"</t>
  </si>
  <si>
    <t>-959950212</t>
  </si>
  <si>
    <t>Vodoměrové sestavy závitové G 5/4"</t>
  </si>
  <si>
    <t>https://podminky.urs.cz/item/CS_URS_2021_01/722270103</t>
  </si>
  <si>
    <t>722290226</t>
  </si>
  <si>
    <t>Zkouška těsnosti vodovodního potrubí závitového do DN 50</t>
  </si>
  <si>
    <t>-1955488383</t>
  </si>
  <si>
    <t>Zkoušky, proplach a desinfekce vodovodního potrubí zkoušky těsnosti vodovodního potrubí závitového do DN 50</t>
  </si>
  <si>
    <t>https://podminky.urs.cz/item/CS_URS_2021_01/722290226</t>
  </si>
  <si>
    <t>-PV</t>
  </si>
  <si>
    <t>10+90+40+18</t>
  </si>
  <si>
    <t>-SV</t>
  </si>
  <si>
    <t>42+104+95+42+55+75+40</t>
  </si>
  <si>
    <t>-TV</t>
  </si>
  <si>
    <t>21+94+69+15+63+35</t>
  </si>
  <si>
    <t>-TV-C</t>
  </si>
  <si>
    <t>52+35+37</t>
  </si>
  <si>
    <t>-zálivka fasád</t>
  </si>
  <si>
    <t>620+52</t>
  </si>
  <si>
    <t>-vodovod v zemi</t>
  </si>
  <si>
    <t>722290234</t>
  </si>
  <si>
    <t>Proplach a dezinfekce vodovodního potrubí do DN 80</t>
  </si>
  <si>
    <t>-484799968</t>
  </si>
  <si>
    <t>Zkoušky, proplach a desinfekce vodovodního potrubí proplach a desinfekce vodovodního potrubí do DN 80</t>
  </si>
  <si>
    <t>https://podminky.urs.cz/item/CS_URS_2021_01/722290234</t>
  </si>
  <si>
    <t>998722202</t>
  </si>
  <si>
    <t>Přesun hmot procentní pro vnitřní vodovod v objektech v do 12 m</t>
  </si>
  <si>
    <t>1488783935</t>
  </si>
  <si>
    <t>Přesun hmot pro vnitřní vodovod stanovený procentní sazbou (%) z ceny vodorovná dopravní vzdálenost do 50 m v objektech výšky přes 6 do 12 m</t>
  </si>
  <si>
    <t>https://podminky.urs.cz/item/CS_URS_2021_01/998722202</t>
  </si>
  <si>
    <t>R.722001</t>
  </si>
  <si>
    <t>Multifunkční termostatický cirkulační ventil DN15 pro vyvážení rozvodů teplé vody</t>
  </si>
  <si>
    <t>-555222956</t>
  </si>
  <si>
    <t>Poznámka k položce:_x000D_
S funkcí automatické termické dezinfekce.</t>
  </si>
  <si>
    <t>R.722002</t>
  </si>
  <si>
    <t>Multifunkční termostatický cirkulační ventil DN20 pro vyvážení rozvodů teplé vody</t>
  </si>
  <si>
    <t>-522486497</t>
  </si>
  <si>
    <t>724</t>
  </si>
  <si>
    <t>Zdravotechnika - strojní vybavení</t>
  </si>
  <si>
    <t>724219232</t>
  </si>
  <si>
    <t>Montáž domovní vodárny dopravní výška do 80 m ostatní typ</t>
  </si>
  <si>
    <t>20016412</t>
  </si>
  <si>
    <t>Domovní vodárny montáž domovních vodáren ostatních typů dopravní výška H (m) do 80 m</t>
  </si>
  <si>
    <t>https://podminky.urs.cz/item/CS_URS_2021_01/724219232</t>
  </si>
  <si>
    <t>R.724002</t>
  </si>
  <si>
    <t>Ponorné čerpadlo Qmin = 2,50 m3/h, Hmin = 60 m</t>
  </si>
  <si>
    <t>-405192245</t>
  </si>
  <si>
    <t>Poznámka k položce:_x000D_
Plně zaplavitelné, vícestupňové, samoodvětrávací, motorové čerpadlo s nasávacím košem k ponorné instalaci nad dnem nádrže._x000D_
Všechny díly přicházející do styku s vodou jsou s antikorozní úpravou._x000D_
- Čerpaný výkon: Qmin = 2,50 m3/h_x000D_
- Dopravní výška: Hmin = 60 m_x000D_
Síťová přípojka: 3x400V/50 Hz_x000D_
Jmenovitý výkon motoru: 1,1 kW_x000D_
Jmenovitý proud: 2,7 A</t>
  </si>
  <si>
    <t>724234106</t>
  </si>
  <si>
    <t>Domovní vodárna nádoba tlaková objemu 12 l s pryžovým vakem vertikálním</t>
  </si>
  <si>
    <t>-808362295</t>
  </si>
  <si>
    <t>Příslušenství domovních vodáren nádoby tlakové s pryžovým vakem vertikální objemu 12 l</t>
  </si>
  <si>
    <t>https://podminky.urs.cz/item/CS_URS_2021_01/724234106</t>
  </si>
  <si>
    <t>Poznámka k položce:_x000D_
- tlaková expanzní objem 12 l nádoba s butylovým vakem, s atestem pro pitnou vodu, s průtočnou armaturou G 3/4"</t>
  </si>
  <si>
    <t>724242512</t>
  </si>
  <si>
    <t>Filtr domácí na teplou vodu G 1" se zpětným proplachem</t>
  </si>
  <si>
    <t>-1683192203</t>
  </si>
  <si>
    <t>Zařízení pro úpravu vody filtry domácí na teplou vodu se zpětným proplachem 1"</t>
  </si>
  <si>
    <t>https://podminky.urs.cz/item/CS_URS_2021_01/724242512</t>
  </si>
  <si>
    <t>724249025</t>
  </si>
  <si>
    <t>Montáž filtr domácí na studenou nebo teplou vodu do G 2" ostatní typ</t>
  </si>
  <si>
    <t>782131365</t>
  </si>
  <si>
    <t>Zařízení pro úpravu vody montáž čerpadel dávkovacích proporcionálních ostatních typů od 3/4" do G 2"</t>
  </si>
  <si>
    <t>https://podminky.urs.cz/item/CS_URS_2021_01/724249025</t>
  </si>
  <si>
    <t>R.724001</t>
  </si>
  <si>
    <t>Úpravna vody</t>
  </si>
  <si>
    <t>128744444</t>
  </si>
  <si>
    <t>Poznámka k položce:_x000D_
- Plně automatické změkčovací zařízení se sólo umístěnou nádobou ke změnčení pitné vody o objemu 150 l. _x000D_
- Spouštění do regenrace dle průtoku pomocí řídícího ventilu. _x000D_
- Včetně plovákového ventilu._x000D_
- Připojení DN40_x000D_
- Vstupní údaje pro úpravu vody:_x000D_
Tvrdost vody z řádu = 3,46 mmol/l, _x000D_
Tvrdost upravené vody= 2,0 mmol/l_x000D_
Denní spotřeba vody = 8700 l</t>
  </si>
  <si>
    <t>998724202</t>
  </si>
  <si>
    <t>Přesun hmot procentní pro strojní vybavení v objektech v do 12 m</t>
  </si>
  <si>
    <t>1322861542</t>
  </si>
  <si>
    <t>Přesun hmot pro strojní vybavení stanovený procentní sazbou (%) z ceny vodorovná dopravní vzdálenost do 50 m v objektech výšky přes 6 do 12 m</t>
  </si>
  <si>
    <t>https://podminky.urs.cz/item/CS_URS_2021_01/998724202</t>
  </si>
  <si>
    <t>725</t>
  </si>
  <si>
    <t>Zdravotechnika - zařizovací předměty</t>
  </si>
  <si>
    <t>725112022</t>
  </si>
  <si>
    <t>Klozet keramický závěsný na nosné stěny s hlubokým splachováním odpad vodorovný</t>
  </si>
  <si>
    <t>-612561994</t>
  </si>
  <si>
    <t>Zařízení záchodů klozety keramické závěsné na nosné stěny s hlubokým splachováním odpad vodorovný</t>
  </si>
  <si>
    <t>https://podminky.urs.cz/item/CS_URS_2021_01/725112022</t>
  </si>
  <si>
    <t>725119125</t>
  </si>
  <si>
    <t>Montáž klozetových mís závěsných na nosné stěny</t>
  </si>
  <si>
    <t>262141962</t>
  </si>
  <si>
    <t>Zařízení záchodů montáž klozetových mís závěsných na nosné stěny</t>
  </si>
  <si>
    <t>https://podminky.urs.cz/item/CS_URS_2021_01/725119125</t>
  </si>
  <si>
    <t>64236051</t>
  </si>
  <si>
    <t>klozet keramický bílý závěsný hluboké splachování pro handicapované</t>
  </si>
  <si>
    <t>319089448</t>
  </si>
  <si>
    <t>https://podminky.urs.cz/item/CS_URS_2021_01/64236051</t>
  </si>
  <si>
    <t>725121525</t>
  </si>
  <si>
    <t>Pisoárový záchodek automatický s radarovým senzorem</t>
  </si>
  <si>
    <t>-1041748821</t>
  </si>
  <si>
    <t>Pisoárové záchodky keramické automatické s radarovým senzorem</t>
  </si>
  <si>
    <t>https://podminky.urs.cz/item/CS_URS_2021_01/725121525</t>
  </si>
  <si>
    <t>725211603</t>
  </si>
  <si>
    <t>Umyvadlo keramické bílé šířky 600 mm bez krytu na sifon připevněné na stěnu šrouby</t>
  </si>
  <si>
    <t>-968123799</t>
  </si>
  <si>
    <t>Umyvadla keramická bílá bez výtokových armatur připevněná na stěnu šrouby bez sloupu nebo krytu na sifon, šířka umyvadla 600 mm</t>
  </si>
  <si>
    <t>https://podminky.urs.cz/item/CS_URS_2021_01/725211603</t>
  </si>
  <si>
    <t>Poznámka k položce:_x000D_
- včetně pochromované zápachové uzávěrky</t>
  </si>
  <si>
    <t>- ozn. U1</t>
  </si>
  <si>
    <t>-umyvadla v laboratořích ozn. U2</t>
  </si>
  <si>
    <t>725211681</t>
  </si>
  <si>
    <t>Umyvadlo keramické bílé zdravotní šířky 640 mm připevněné na stěnu šrouby</t>
  </si>
  <si>
    <t>209753597</t>
  </si>
  <si>
    <t>Umyvadla keramická bílá bez výtokových armatur připevněná na stěnu šrouby zdravotní, šířka umyvadla 640 mm</t>
  </si>
  <si>
    <t>https://podminky.urs.cz/item/CS_URS_2021_01/725211681</t>
  </si>
  <si>
    <t>- ozn. U-i</t>
  </si>
  <si>
    <t>725311121</t>
  </si>
  <si>
    <t>Dřez jednoduchý nerezový se zápachovou uzávěrkou s odkapávací plochou 560x480 mm a miskou</t>
  </si>
  <si>
    <t>-2119155476</t>
  </si>
  <si>
    <t>Dřezy bez výtokových armatur jednoduché se zápachovou uzávěrkou nerezové s odkapávací plochou 560x480 mm a miskou</t>
  </si>
  <si>
    <t>https://podminky.urs.cz/item/CS_URS_2021_01/725311121</t>
  </si>
  <si>
    <t>725331111</t>
  </si>
  <si>
    <t>Výlevka bez výtokových armatur keramická se sklopnou plastovou mřížkou 500 mm</t>
  </si>
  <si>
    <t>311200095</t>
  </si>
  <si>
    <t>Výlevky bez výtokových armatur a splachovací nádrže keramické se sklopnou plastovou mřížkou 425 mm</t>
  </si>
  <si>
    <t>https://podminky.urs.cz/item/CS_URS_2021_01/725331111</t>
  </si>
  <si>
    <t>Poznámka k položce:_x000D_
-samostatně stojící</t>
  </si>
  <si>
    <t>- ozn. VL2</t>
  </si>
  <si>
    <t>725339111</t>
  </si>
  <si>
    <t>Montáž výlevky</t>
  </si>
  <si>
    <t>623505205</t>
  </si>
  <si>
    <t>Výlevky montáž výlevky</t>
  </si>
  <si>
    <t>https://podminky.urs.cz/item/CS_URS_2021_01/725339111</t>
  </si>
  <si>
    <t>- ozn VL1</t>
  </si>
  <si>
    <t>64271101</t>
  </si>
  <si>
    <t>výlevka keramická bílá</t>
  </si>
  <si>
    <t>-1357709341</t>
  </si>
  <si>
    <t>výlevka keramická bílá závěsná</t>
  </si>
  <si>
    <t>https://podminky.urs.cz/item/CS_URS_2021_01/64271101</t>
  </si>
  <si>
    <t>725821329</t>
  </si>
  <si>
    <t>Baterie dřezová stojánková páková s vytahovací sprškou</t>
  </si>
  <si>
    <t>2119105348</t>
  </si>
  <si>
    <t>Baterie dřezové stojánkové pákové s otáčivým ústím a délkou ramínka s vytahovací sprškou</t>
  </si>
  <si>
    <t>https://podminky.urs.cz/item/CS_URS_2021_01/725821329</t>
  </si>
  <si>
    <t>725822613</t>
  </si>
  <si>
    <t>Baterie umyvadlová stojánková páková s výpustí</t>
  </si>
  <si>
    <t>-555601668</t>
  </si>
  <si>
    <t>Baterie umyvadlové stojánkové pákové s výpustí</t>
  </si>
  <si>
    <t>https://podminky.urs.cz/item/CS_URS_2021_01/725822613</t>
  </si>
  <si>
    <t>- ozn. U2</t>
  </si>
  <si>
    <t>725829131</t>
  </si>
  <si>
    <t>Montáž baterie umyvadlové stojánkové G 1/2" ostatní typ</t>
  </si>
  <si>
    <t>1415354529</t>
  </si>
  <si>
    <t>Baterie umyvadlové montáž ostatních typů stojánkových G 1/2"</t>
  </si>
  <si>
    <t>https://podminky.urs.cz/item/CS_URS_2021_01/725829131</t>
  </si>
  <si>
    <t>55145692</t>
  </si>
  <si>
    <t>baterie umyvadlová stojánková páková s prodlouženou pákou (lékařská)</t>
  </si>
  <si>
    <t>-1949512596</t>
  </si>
  <si>
    <t>https://podminky.urs.cz/item/CS_URS_2021_01/55145692</t>
  </si>
  <si>
    <t>725829132</t>
  </si>
  <si>
    <t>Montáž baterie umyvadlové stojánkové automatické senzorové ostatní typ</t>
  </si>
  <si>
    <t>1090213260</t>
  </si>
  <si>
    <t>Baterie umyvadlové montáž ostatních typů stojánkových automatických senzorových</t>
  </si>
  <si>
    <t>https://podminky.urs.cz/item/CS_URS_2021_01/725829132</t>
  </si>
  <si>
    <t>55144037</t>
  </si>
  <si>
    <t>baterie umyvadlová automatická teplota a množství vody na baterii</t>
  </si>
  <si>
    <t>1664010771</t>
  </si>
  <si>
    <t>https://podminky.urs.cz/item/CS_URS_2021_01/55144037</t>
  </si>
  <si>
    <t>725862113</t>
  </si>
  <si>
    <t>Zápachová uzávěrka pro dřezy s přípojkou pro pračku nebo myčku DN 40/50</t>
  </si>
  <si>
    <t>1591082628</t>
  </si>
  <si>
    <t>Zápachové uzávěrky zařizovacích předmětů pro dřezy s přípojkou pro pračku nebo myčku DN 40/50</t>
  </si>
  <si>
    <t>https://podminky.urs.cz/item/CS_URS_2021_01/725862113</t>
  </si>
  <si>
    <t>998725203</t>
  </si>
  <si>
    <t>Přesun hmot procentní pro zařizovací předměty v objektech v do 24 m</t>
  </si>
  <si>
    <t>-571033609</t>
  </si>
  <si>
    <t>Přesun hmot pro zařizovací předměty stanovený procentní sazbou (%) z ceny vodorovná dopravní vzdálenost do 50 m v objektech výšky přes 12 do 24 m</t>
  </si>
  <si>
    <t>https://podminky.urs.cz/item/CS_URS_2021_01/998725203</t>
  </si>
  <si>
    <t>R.725861101</t>
  </si>
  <si>
    <t>Vodní zápachová uzávěrka pro odvod kondenzátu DN40 s připojením DN32, s přídavnou mechanickou uzávěrkou, s otáčivým ramenem odtoku</t>
  </si>
  <si>
    <t>-1527976247</t>
  </si>
  <si>
    <t>R.725861102</t>
  </si>
  <si>
    <t>Podomítková vodní zápachová uzávěrka pro odvod kondenzátu z klimatizačních jednotek DN32, s přídavnou mechanickou uzávěrkou</t>
  </si>
  <si>
    <t>572849730</t>
  </si>
  <si>
    <t>R.725861103</t>
  </si>
  <si>
    <t>Kalich pro úkapy kondenzátu, s přídavnou mechanickou uzávěrkou</t>
  </si>
  <si>
    <t>295005307</t>
  </si>
  <si>
    <t>Poznámka k položce:_x000D_
- napojení na patách stoupacích potrubí vzduchotechniky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</si>
  <si>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</si>
  <si>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</si>
  <si>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</si>
  <si>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</si>
  <si>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-939183677</t>
  </si>
  <si>
    <t>Předstěnové instalační systémy pro zazdění do masivních zděných konstrukcí pro závěsné klozety ovládání zepředu, stavební výška 1080 mm</t>
  </si>
  <si>
    <t>726131001</t>
  </si>
  <si>
    <t>Instalační předstěna - umyvadlo do v 1120 mm se stojánkovou baterií do lehkých stěn s kovovou kcí</t>
  </si>
  <si>
    <t>1115771146</t>
  </si>
  <si>
    <t>Předstěnové instalační systémy do lehkých stěn s kovovou konstrukcí pro umyvadla stavební výšky do 1120 mm se stojánkovou baterií</t>
  </si>
  <si>
    <t>- pro umyvadla v laboratořích ozn. U2</t>
  </si>
  <si>
    <t>998726213</t>
  </si>
  <si>
    <t>Přesun hmot procentní pro instalační prefabrikáty v objektech v do 24 m</t>
  </si>
  <si>
    <t>-504066697</t>
  </si>
  <si>
    <t>Přesun hmot pro instalační prefabrikáty stanovený procentní sazbou (%) z ceny vodorovná dopravní vzdálenost do 50 m v objektech výšky přes 12 do 24 m</t>
  </si>
  <si>
    <t>R.726111031</t>
  </si>
  <si>
    <t>-1937868623</t>
  </si>
  <si>
    <t>Předstěnové instalační systémy pro zazdění do masivních zděných konstrukcí pro závěsné výlevky ovládání zepředu, stavební výška 1080 mm</t>
  </si>
  <si>
    <t>727</t>
  </si>
  <si>
    <t>Zdravotechnika - požární ochrana</t>
  </si>
  <si>
    <t>727111145</t>
  </si>
  <si>
    <t>Prostup předizolovaného kovového potrubí D 35 mm stěnou tl 15 cm požární odolnost EI 180</t>
  </si>
  <si>
    <t>1404014954</t>
  </si>
  <si>
    <t>Protipožární trubní ucpávky předizolované kovové potrubí prostup stěnou tloušťky 150 mm požární odolnost EI 180 D 35</t>
  </si>
  <si>
    <t>727121105</t>
  </si>
  <si>
    <t>Protipožární manžeta D 75 mm z jedné strany dělící konstrukce požární odolnost EI 90</t>
  </si>
  <si>
    <t>-745844824</t>
  </si>
  <si>
    <t>Protipožární ochranné manžety z jedné strany dělící konstrukce požární odolnost EI 90 D 75</t>
  </si>
  <si>
    <t>-1NP strop</t>
  </si>
  <si>
    <t>-2NP strop</t>
  </si>
  <si>
    <t>-3NP strop</t>
  </si>
  <si>
    <t>-4NP strop</t>
  </si>
  <si>
    <t>-4NP jádro</t>
  </si>
  <si>
    <t>727121107</t>
  </si>
  <si>
    <t>Protipožární manžeta D 110 mm z jedné strany dělící konstrukce požární odolnost EI 90</t>
  </si>
  <si>
    <t>-257859810</t>
  </si>
  <si>
    <t>Protipožární ochranné manžety z jedné strany dělící konstrukce požární odolnost EI 90 D 110</t>
  </si>
  <si>
    <t>-1NP jádro</t>
  </si>
  <si>
    <t>-2NP jádro</t>
  </si>
  <si>
    <t>-3NP jádro</t>
  </si>
  <si>
    <t>-4NP stěna</t>
  </si>
  <si>
    <t>727121108</t>
  </si>
  <si>
    <t>Protipožární manžeta D 125 mm z jedné strany dělící konstrukce požární odolnost EI 90</t>
  </si>
  <si>
    <t>-229147269</t>
  </si>
  <si>
    <t>Protipožární ochranné manžety z jedné strany dělící konstrukce požární odolnost EI 90 D 125</t>
  </si>
  <si>
    <t>732421213</t>
  </si>
  <si>
    <t>Čerpadlo teplovodní mokroběžné závitové cirkulační DN 25 výtlak do 6,0 m průtok 3,0 m3/h pro TUV</t>
  </si>
  <si>
    <t>1512817173</t>
  </si>
  <si>
    <t>Čerpadla teplovodní závitová mokroběžná cirkulační pro TUV (elektronicky řízená) PN 10, do 80°C DN přípojky/dopravní výška H (m) - čerpací výkon Q (m3/h) DN 25 / do 6,0 m / 3,0 m3/h</t>
  </si>
  <si>
    <t>https://podminky.urs.cz/item/CS_URS_2021_01/732421213</t>
  </si>
  <si>
    <t>1545779766</t>
  </si>
  <si>
    <t>R.767001</t>
  </si>
  <si>
    <t>Konzola délky 600 mm pro uchycení rozvodů vody v inst. jádrech</t>
  </si>
  <si>
    <t>-1845928058</t>
  </si>
  <si>
    <t>D1.1.4.4 - Silnoproudá elektrotechnika</t>
  </si>
  <si>
    <t>Radek Vyroubal</t>
  </si>
  <si>
    <t xml:space="preserve">    997 - Přesun sutě</t>
  </si>
  <si>
    <t xml:space="preserve">    741 - Elektroinstalace - silnoproud</t>
  </si>
  <si>
    <t xml:space="preserve">    741_01 - Elektroinstalace - KNX</t>
  </si>
  <si>
    <t xml:space="preserve">    741_02 - Osvětlení</t>
  </si>
  <si>
    <t xml:space="preserve">    741_03 - Ohřev potrubí proti zamrznutí</t>
  </si>
  <si>
    <t xml:space="preserve">    741_04 - Uzemnění</t>
  </si>
  <si>
    <t xml:space="preserve">    741_05 - Bleskosvod</t>
  </si>
  <si>
    <t>HZS - Hodinové zúčtovací sazby</t>
  </si>
  <si>
    <t>220261661</t>
  </si>
  <si>
    <t>Značení trasy vedení</t>
  </si>
  <si>
    <t>-215070535</t>
  </si>
  <si>
    <t>Značení trasy vedení včetně značení trasy podle plánu, vyznačení šíře drážek nebo úchytných bodů, vyznačení průchodu, krabic a vývodu</t>
  </si>
  <si>
    <t>https://podminky.urs.cz/item/CS_URS_2021_01/220261661</t>
  </si>
  <si>
    <t>413,63+635+8</t>
  </si>
  <si>
    <t>971033131</t>
  </si>
  <si>
    <t>Vybourání otvorů ve zdivu cihelném D do 60 mm na MVC nebo MV tl do 150 mm</t>
  </si>
  <si>
    <t>-312060749</t>
  </si>
  <si>
    <t>Vybourání otvorů ve zdivu základovém nebo nadzákladovém z cihel, tvárnic, příčkovek z cihel pálených na maltu vápennou nebo vápenocementovou průměru profilu do 60 mm, tl. do 150 mm</t>
  </si>
  <si>
    <t>https://podminky.urs.cz/item/CS_URS_2021_01/971033131</t>
  </si>
  <si>
    <t>973031614</t>
  </si>
  <si>
    <t>Vysekání kapes ve zdivu cihelném na MV nebo MVC pro špalíky do 50x50x50 mm</t>
  </si>
  <si>
    <t>892840083</t>
  </si>
  <si>
    <t>Vysekání výklenků nebo kapes ve zdivu z cihel na maltu vápennou nebo vápenocementovou kapes pro špalíky a krabice, velikosti do 50x50x50 mm</t>
  </si>
  <si>
    <t>https://podminky.urs.cz/item/CS_URS_2021_01/973031614</t>
  </si>
  <si>
    <t>974031142</t>
  </si>
  <si>
    <t>Vysekání rýh ve zdivu cihelném hl do 70 mm š do 70 mm</t>
  </si>
  <si>
    <t>-1749448798</t>
  </si>
  <si>
    <t>Vysekání rýh ve zdivu cihelném na maltu vápennou nebo vápenocementovou do hl. 70 mm a šířky do 70 mm</t>
  </si>
  <si>
    <t>https://podminky.urs.cz/item/CS_URS_2021_01/974031142</t>
  </si>
  <si>
    <t>výměry dle výkresu 201</t>
  </si>
  <si>
    <t>56,53</t>
  </si>
  <si>
    <t>výměry dle výkresu 202</t>
  </si>
  <si>
    <t>124,44</t>
  </si>
  <si>
    <t>výměry dle výkresu 203</t>
  </si>
  <si>
    <t>115,56</t>
  </si>
  <si>
    <t>výměry dle výkresu 204</t>
  </si>
  <si>
    <t>117,1</t>
  </si>
  <si>
    <t>974031153</t>
  </si>
  <si>
    <t>Vysekání rýh ve zdivu cihelném hl do 100 mm š do 100 mm</t>
  </si>
  <si>
    <t>1089095748</t>
  </si>
  <si>
    <t>Vysekání rýh ve zdivu cihelném na maltu vápennou nebo vápenocementovou do hl. 100 mm a šířky do 100 mm</t>
  </si>
  <si>
    <t>https://podminky.urs.cz/item/CS_URS_2021_01/974031153</t>
  </si>
  <si>
    <t>27,5</t>
  </si>
  <si>
    <t>147,2</t>
  </si>
  <si>
    <t>231,3</t>
  </si>
  <si>
    <t>229,8</t>
  </si>
  <si>
    <t>997</t>
  </si>
  <si>
    <t>Přesun sutě</t>
  </si>
  <si>
    <t>997013114</t>
  </si>
  <si>
    <t>Vnitrostaveništní doprava suti a vybouraných hmot pro budovy v do 15 m s použitím mechanizace</t>
  </si>
  <si>
    <t>721659937</t>
  </si>
  <si>
    <t>Vnitrostaveništní doprava suti a vybouraných hmot vodorovně do 50 m svisle s použitím mechanizace pro budovy a haly výšky přes 12 do 15 m</t>
  </si>
  <si>
    <t>https://podminky.urs.cz/item/CS_URS_2021_01/997013114</t>
  </si>
  <si>
    <t>997013501</t>
  </si>
  <si>
    <t>Odvoz suti a vybouraných hmot na skládku nebo meziskládku do 1 km se složením</t>
  </si>
  <si>
    <t>-1146978815</t>
  </si>
  <si>
    <t>Odvoz suti a vybouraných hmot na skládku nebo meziskládku se složením, na vzdálenost do 1 km</t>
  </si>
  <si>
    <t>https://podminky.urs.cz/item/CS_URS_2021_01/997013501</t>
  </si>
  <si>
    <t>997013509</t>
  </si>
  <si>
    <t>Příplatek k odvozu suti a vybouraných hmot na skládku ZKD 1 km přes 1 km</t>
  </si>
  <si>
    <t>1243863649</t>
  </si>
  <si>
    <t>Odvoz suti a vybouraných hmot na skládku nebo meziskládku se složením, na vzdálenost Příplatek k ceně za každý další i započatý 1 km přes 1 km</t>
  </si>
  <si>
    <t>https://podminky.urs.cz/item/CS_URS_2021_01/997013509</t>
  </si>
  <si>
    <t>15,45*10 'Přepočtené koeficientem množství</t>
  </si>
  <si>
    <t>997013631</t>
  </si>
  <si>
    <t>Poplatek za uložení na skládce (skládkovné) stavebního odpadu směsného kód odpadu 17 09 04</t>
  </si>
  <si>
    <t>-459592577</t>
  </si>
  <si>
    <t>Poplatek za uložení stavebního odpadu na skládce (skládkovné) směsného stavebního a demoličního zatříděného do Katalogu odpadů pod kódem 17 09 04</t>
  </si>
  <si>
    <t>https://podminky.urs.cz/item/CS_URS_2021_01/997013631</t>
  </si>
  <si>
    <t>741</t>
  </si>
  <si>
    <t>Elektroinstalace - silnoproud</t>
  </si>
  <si>
    <t>210220321R</t>
  </si>
  <si>
    <t>Montáž svorek hromosvodných na potrubí typ Bernard se zhotovením pásku</t>
  </si>
  <si>
    <t>-1593114778</t>
  </si>
  <si>
    <t>Montáž hromosvodného vedení svorek na potrubí se zhotovením pásku</t>
  </si>
  <si>
    <t>m.č.1.20</t>
  </si>
  <si>
    <t>m.č.1.19</t>
  </si>
  <si>
    <t>m.č.1.32</t>
  </si>
  <si>
    <t>R354420710</t>
  </si>
  <si>
    <t>páska měděná zemnící 1 m</t>
  </si>
  <si>
    <t>612637192</t>
  </si>
  <si>
    <t>48*0,5 'Přepočtené koeficientem množství</t>
  </si>
  <si>
    <t>R354420280</t>
  </si>
  <si>
    <t>svorka pro ochranné pospojení typu Bernard</t>
  </si>
  <si>
    <t>-1001776131</t>
  </si>
  <si>
    <t>741_PA03</t>
  </si>
  <si>
    <t>Montáž svorkovnice pro vyrovnání potenciálů a doplňujícího ochranného pospojování</t>
  </si>
  <si>
    <t>327471633</t>
  </si>
  <si>
    <t>m.č.2.22</t>
  </si>
  <si>
    <t>m.č.3.21</t>
  </si>
  <si>
    <t>34165663</t>
  </si>
  <si>
    <t>svorkovnice pro vyrovnání potenciálů na povrch s krytem</t>
  </si>
  <si>
    <t>-1990586525</t>
  </si>
  <si>
    <t>741110041</t>
  </si>
  <si>
    <t>Montáž trubka plastová ohebná D přes 11 do 23 mm uložená pevně</t>
  </si>
  <si>
    <t>-1131596739</t>
  </si>
  <si>
    <t>Montáž trubek elektroinstalačních s nasunutím nebo našroubováním do krabic plastových ohebných, uložených pevně, vnější Ø přes 11 do 23 mm</t>
  </si>
  <si>
    <t>https://podminky.urs.cz/item/CS_URS_2021_01/741110041</t>
  </si>
  <si>
    <t>d20</t>
  </si>
  <si>
    <t>1,4</t>
  </si>
  <si>
    <t>1,0</t>
  </si>
  <si>
    <t>1,6</t>
  </si>
  <si>
    <t>3,0</t>
  </si>
  <si>
    <t>0,8</t>
  </si>
  <si>
    <t>0,3</t>
  </si>
  <si>
    <t>1,7</t>
  </si>
  <si>
    <t>3,6</t>
  </si>
  <si>
    <t>2,9</t>
  </si>
  <si>
    <t>5,1</t>
  </si>
  <si>
    <t>0,5</t>
  </si>
  <si>
    <t>6,1</t>
  </si>
  <si>
    <t>0,0</t>
  </si>
  <si>
    <t>2,3</t>
  </si>
  <si>
    <t>4,7</t>
  </si>
  <si>
    <t>3,1</t>
  </si>
  <si>
    <t>1,1</t>
  </si>
  <si>
    <t>3,4</t>
  </si>
  <si>
    <t>0,1</t>
  </si>
  <si>
    <t>0,2</t>
  </si>
  <si>
    <t>9,3</t>
  </si>
  <si>
    <t>6,8</t>
  </si>
  <si>
    <t>6,0</t>
  </si>
  <si>
    <t>1,8</t>
  </si>
  <si>
    <t>10,0</t>
  </si>
  <si>
    <t>6,2</t>
  </si>
  <si>
    <t>5,9</t>
  </si>
  <si>
    <t>2,4</t>
  </si>
  <si>
    <t>5,0</t>
  </si>
  <si>
    <t>9,2</t>
  </si>
  <si>
    <t>4,6</t>
  </si>
  <si>
    <t>6,7</t>
  </si>
  <si>
    <t>7,6</t>
  </si>
  <si>
    <t>9,4</t>
  </si>
  <si>
    <t>0,4</t>
  </si>
  <si>
    <t>9,5</t>
  </si>
  <si>
    <t>5,6</t>
  </si>
  <si>
    <t>5,3</t>
  </si>
  <si>
    <t>3,8</t>
  </si>
  <si>
    <t>3,2</t>
  </si>
  <si>
    <t>0,9</t>
  </si>
  <si>
    <t>3,3</t>
  </si>
  <si>
    <t>741110042</t>
  </si>
  <si>
    <t>Montáž trubka plastová ohebná D přes 23 do 35 mm uložená pevně</t>
  </si>
  <si>
    <t>-1165842888</t>
  </si>
  <si>
    <t>Montáž trubek elektroinstalačních s nasunutím nebo našroubováním do krabic plastových ohebných, uložených pevně, vnější Ø přes 23 do 35 mm</t>
  </si>
  <si>
    <t>https://podminky.urs.cz/item/CS_URS_2021_01/741110042</t>
  </si>
  <si>
    <t>d25</t>
  </si>
  <si>
    <t>4,3</t>
  </si>
  <si>
    <t>3,7</t>
  </si>
  <si>
    <t>4,2</t>
  </si>
  <si>
    <t>ochrana kabelů v podlahách</t>
  </si>
  <si>
    <t>44+9+8+75+57+46+52</t>
  </si>
  <si>
    <t>ochrana kabelů v betonových stěnách 1.NP-střecha</t>
  </si>
  <si>
    <t>46+(12+14)*4</t>
  </si>
  <si>
    <t>741110062</t>
  </si>
  <si>
    <t>Montáž trubka plastová ohebná D přes 23 do 35 mm uložená pod omítku</t>
  </si>
  <si>
    <t>660764612</t>
  </si>
  <si>
    <t>Montáž trubek elektroinstalačních s nasunutím nebo našroubováním do krabic plastových ohebných, uložených pod omítku, vnější Ø přes 23 do 35 mm</t>
  </si>
  <si>
    <t>https://podminky.urs.cz/item/CS_URS_2021_01/741110062</t>
  </si>
  <si>
    <t>d32</t>
  </si>
  <si>
    <t>34571074</t>
  </si>
  <si>
    <t>trubka elektroinstalační ohebná z PVC (EN) 2332</t>
  </si>
  <si>
    <t>-137938315</t>
  </si>
  <si>
    <t>https://podminky.urs.cz/item/CS_URS_2021_01/34571074</t>
  </si>
  <si>
    <t>34571072</t>
  </si>
  <si>
    <t>trubka elektroinstalační ohebná z PVC (EN) 2320</t>
  </si>
  <si>
    <t>-2056851222</t>
  </si>
  <si>
    <t>https://podminky.urs.cz/item/CS_URS_2021_01/34571072</t>
  </si>
  <si>
    <t>229,8*1,1 'Přepočtené koeficientem množství</t>
  </si>
  <si>
    <t>34571073</t>
  </si>
  <si>
    <t>trubka elektroinstalační ohebná z PVC (EN) 2325</t>
  </si>
  <si>
    <t>1927596107</t>
  </si>
  <si>
    <t>https://podminky.urs.cz/item/CS_URS_2021_01/34571073</t>
  </si>
  <si>
    <t>461,7*1,1 'Přepočtené koeficientem množství</t>
  </si>
  <si>
    <t>741110101</t>
  </si>
  <si>
    <t>Montáž trubka pancéřová plastová tuhá D přes 16 do 23 mm uložená pevně</t>
  </si>
  <si>
    <t>985684948</t>
  </si>
  <si>
    <t>Montáž trubek pancéřových elektroinstalačních s nasunutím nebo našroubováním do krabic plastových tuhých, uložených pevně, Ø přes 16 do 23 mm</t>
  </si>
  <si>
    <t>https://podminky.urs.cz/item/CS_URS_2021_01/741110101</t>
  </si>
  <si>
    <t>1,5</t>
  </si>
  <si>
    <t>1,3</t>
  </si>
  <si>
    <t>4,4</t>
  </si>
  <si>
    <t>6,4</t>
  </si>
  <si>
    <t>4,5</t>
  </si>
  <si>
    <t>1,2</t>
  </si>
  <si>
    <t>2,0</t>
  </si>
  <si>
    <t>1,9</t>
  </si>
  <si>
    <t>741110102</t>
  </si>
  <si>
    <t>Montáž trubka pancéřová plastová tuhá D přes 23 do 29 mm uložená pevně</t>
  </si>
  <si>
    <t>1647496335</t>
  </si>
  <si>
    <t>Montáž trubek pancéřových elektroinstalačních s nasunutím nebo našroubováním do krabic plastových tuhých, uložených pevně, Ø přes 23 do 29 mm</t>
  </si>
  <si>
    <t>https://podminky.urs.cz/item/CS_URS_2021_01/741110102</t>
  </si>
  <si>
    <t>34571108</t>
  </si>
  <si>
    <t>trubka elektroinstalační pancéřová pevná z PH D 20,6/25mm, délka 3m</t>
  </si>
  <si>
    <t>1940521304</t>
  </si>
  <si>
    <t>https://podminky.urs.cz/item/CS_URS_2021_01/34571108</t>
  </si>
  <si>
    <t>44,9*1,1 'Přepočtené koeficientem množství</t>
  </si>
  <si>
    <t>34571107</t>
  </si>
  <si>
    <t>trubka elektroinstalační pancéřová pevná z PH D 15,8/20mm, délka 3m</t>
  </si>
  <si>
    <t>-1407200557</t>
  </si>
  <si>
    <t>https://podminky.urs.cz/item/CS_URS_2021_01/34571107</t>
  </si>
  <si>
    <t>110,5*1,1 'Přepočtené koeficientem množství</t>
  </si>
  <si>
    <t>741110301</t>
  </si>
  <si>
    <t>Montáž trubka ochranná do krabic plastová tuhá D do 40 mm uložená pevně</t>
  </si>
  <si>
    <t>-1764775439</t>
  </si>
  <si>
    <t>Montáž trubek ochranných s nasunutím nebo našroubováním do krabic plastových tuhých, uložených pevně, vnitřní Ø do 40 mm</t>
  </si>
  <si>
    <t>https://podminky.urs.cz/item/CS_URS_2021_01/741110301</t>
  </si>
  <si>
    <t>d40</t>
  </si>
  <si>
    <t>6,5</t>
  </si>
  <si>
    <t>14,0</t>
  </si>
  <si>
    <t>7,8</t>
  </si>
  <si>
    <t>8,7</t>
  </si>
  <si>
    <t>8,8</t>
  </si>
  <si>
    <t>34571350</t>
  </si>
  <si>
    <t>trubka elektroinstalační ohebná dvouplášťová korugovaná (chránička) D 32/40mm, HDPE+LDPE</t>
  </si>
  <si>
    <t>-1879899342</t>
  </si>
  <si>
    <t>https://podminky.urs.cz/item/CS_URS_2021_01/34571350</t>
  </si>
  <si>
    <t>73*1,1 'Přepočtené koeficientem množství</t>
  </si>
  <si>
    <t>741110302</t>
  </si>
  <si>
    <t>Montáž trubka ochranná do krabic plastová tuhá D přes 40 do 90 mm uložená pevně</t>
  </si>
  <si>
    <t>1770992086</t>
  </si>
  <si>
    <t>Montáž trubek ochranných s nasunutím nebo našroubováním do krabic plastových tuhých, uložených pevně, vnitřní Ø přes 40 do 90 mm</t>
  </si>
  <si>
    <t>https://podminky.urs.cz/item/CS_URS_2021_01/741110302</t>
  </si>
  <si>
    <t>d63</t>
  </si>
  <si>
    <t>25,8</t>
  </si>
  <si>
    <t>7,1</t>
  </si>
  <si>
    <t>34571352</t>
  </si>
  <si>
    <t>trubka elektroinstalační ohebná dvouplášťová korugovaná (chránička) D 52/63mm, HDPE+LDPE</t>
  </si>
  <si>
    <t>-1796996516</t>
  </si>
  <si>
    <t>https://podminky.urs.cz/item/CS_URS_2021_01/34571352</t>
  </si>
  <si>
    <t>34,8*1,1 'Přepočtené koeficientem množství</t>
  </si>
  <si>
    <t>741111001</t>
  </si>
  <si>
    <t>Montáž podlahových kanálů</t>
  </si>
  <si>
    <t>-1499255056</t>
  </si>
  <si>
    <t>Montáž systému podlahových kanálů se spojkami, ohyby a rohy a s nasunutím do krabic kanálů</t>
  </si>
  <si>
    <t>https://podminky.urs.cz/item/CS_URS_2021_01/741111001</t>
  </si>
  <si>
    <t>Poznámka k položce:_x000D_
včetně spojek, ohybů a napojení na krabice</t>
  </si>
  <si>
    <t>podlahové kanály 250x38</t>
  </si>
  <si>
    <t>7,7</t>
  </si>
  <si>
    <t>8,9</t>
  </si>
  <si>
    <t>11,7</t>
  </si>
  <si>
    <t>4,8</t>
  </si>
  <si>
    <t>2,1</t>
  </si>
  <si>
    <t>17,7</t>
  </si>
  <si>
    <t>10,1</t>
  </si>
  <si>
    <t>4,9</t>
  </si>
  <si>
    <t>3,9</t>
  </si>
  <si>
    <t>kan8435344</t>
  </si>
  <si>
    <t>podlahový kovový kabelový kanál do betonové mazaniny, 250x38mm / 3 oddělení</t>
  </si>
  <si>
    <t>810875866</t>
  </si>
  <si>
    <t>439,6*1,1 'Přepočtené koeficientem množství</t>
  </si>
  <si>
    <t>kan8435000</t>
  </si>
  <si>
    <t>spojka kabelových kanálů</t>
  </si>
  <si>
    <t>947586670</t>
  </si>
  <si>
    <t>kan8442354</t>
  </si>
  <si>
    <t>vertikální úhel 90° pro kanály 250x38mm</t>
  </si>
  <si>
    <t>1732424251</t>
  </si>
  <si>
    <t>2+3</t>
  </si>
  <si>
    <t>2+3+2+3</t>
  </si>
  <si>
    <t>741112021</t>
  </si>
  <si>
    <t>Montáž krabice nástěnná plastová čtyřhranná do 100x100 mm</t>
  </si>
  <si>
    <t>-196242282</t>
  </si>
  <si>
    <t>Montáž krabic elektroinstalačních bez napojení na trubky a lišty, demontáže a montáže víčka a přístroje protahovacích nebo odbočných nástěnných plastových čtyřhranných, vel. do 100x100 mm</t>
  </si>
  <si>
    <t>https://podminky.urs.cz/item/CS_URS_2021_01/741112021</t>
  </si>
  <si>
    <t>nástěnné obyč</t>
  </si>
  <si>
    <t>požárně odolné</t>
  </si>
  <si>
    <t>m.č.2.32</t>
  </si>
  <si>
    <t>k01</t>
  </si>
  <si>
    <t>krabice bezhalogenová na povrch, 500V, IP54</t>
  </si>
  <si>
    <t>1404270560</t>
  </si>
  <si>
    <t>k02</t>
  </si>
  <si>
    <t>požárně odolná krabice EI90 na povrch, včetně 4 ks vývodek, pro rozvod 400V/16A, 105x105x40mm, IP54</t>
  </si>
  <si>
    <t>-1800975263</t>
  </si>
  <si>
    <t>741112061</t>
  </si>
  <si>
    <t>Montáž krabice přístrojová zapuštěná plastová kruhová</t>
  </si>
  <si>
    <t>-956050610</t>
  </si>
  <si>
    <t>Montáž krabic elektroinstalačních bez napojení na trubky a lišty, demontáže a montáže víčka a přístroje přístrojových zapuštěných plastových kruhových</t>
  </si>
  <si>
    <t>https://podminky.urs.cz/item/CS_URS_2021_01/741112061</t>
  </si>
  <si>
    <t>výměra krabice dle výměr jednotlivých ovladačů</t>
  </si>
  <si>
    <t>536</t>
  </si>
  <si>
    <t>krabice do betonu</t>
  </si>
  <si>
    <t>2+4*4</t>
  </si>
  <si>
    <t>R345715130</t>
  </si>
  <si>
    <t>krabice univerzální plastová, bezhalogenová, pod vypínače a zásuvky, pod omítku, d73mm x 42mm, minimálně 6 vstupních otvorů d20</t>
  </si>
  <si>
    <t>844803515</t>
  </si>
  <si>
    <t>34571491</t>
  </si>
  <si>
    <t>krabice do betonu PP kruhová D 80mm hluboká</t>
  </si>
  <si>
    <t>1108923592</t>
  </si>
  <si>
    <t>https://podminky.urs.cz/item/CS_URS_2021_01/34571491</t>
  </si>
  <si>
    <t>741120301</t>
  </si>
  <si>
    <t>Montáž vodič Cu izolovaný plný a laněný s PVC pláštěm žíla 0,55-16 mm2 pevně (např. CY, CHAH-V)</t>
  </si>
  <si>
    <t>-1892816688</t>
  </si>
  <si>
    <t>Montáž vodičů izolovaných měděných bez ukončení uložených pevně plných a laněných s PVC pláštěm, bezhalogenových, ohniodolných (např. CY, CHAH-V) průřezu žíly 0,55 až 16 mm2</t>
  </si>
  <si>
    <t>https://podminky.urs.cz/item/CS_URS_2021_01/741120301</t>
  </si>
  <si>
    <t>H07Z-K 4 zž</t>
  </si>
  <si>
    <t>OP žlabů</t>
  </si>
  <si>
    <t>z MET</t>
  </si>
  <si>
    <t>z SEBT13</t>
  </si>
  <si>
    <t>z SEBT16</t>
  </si>
  <si>
    <t>z SEBT21</t>
  </si>
  <si>
    <t>z SEBT22</t>
  </si>
  <si>
    <t>z SEBT31</t>
  </si>
  <si>
    <t>z SEBT32</t>
  </si>
  <si>
    <t>z SEBT41</t>
  </si>
  <si>
    <t>z SEBT42</t>
  </si>
  <si>
    <t>podlahový kanál</t>
  </si>
  <si>
    <t>z SEBT211</t>
  </si>
  <si>
    <t>z SEBT212</t>
  </si>
  <si>
    <t>z SEBT213</t>
  </si>
  <si>
    <t>z SEBT311</t>
  </si>
  <si>
    <t>z SEBT312</t>
  </si>
  <si>
    <t>z SEBT313</t>
  </si>
  <si>
    <t>z SEBT321</t>
  </si>
  <si>
    <t>z SEBT322</t>
  </si>
  <si>
    <t>z SEBT323</t>
  </si>
  <si>
    <t>z SEBT411</t>
  </si>
  <si>
    <t>z SEBT412</t>
  </si>
  <si>
    <t>z SEBT413</t>
  </si>
  <si>
    <t>z SEBT421</t>
  </si>
  <si>
    <t>z SEBT422</t>
  </si>
  <si>
    <t>z SEBT423</t>
  </si>
  <si>
    <t>osoušeče rukou</t>
  </si>
  <si>
    <t>ostatní</t>
  </si>
  <si>
    <t>OP EKV m.č.3.21</t>
  </si>
  <si>
    <t>OP EPS</t>
  </si>
  <si>
    <t>OP m.č.1.19 vodom.sestava</t>
  </si>
  <si>
    <t>OP m.č.1.20 předávací stanice</t>
  </si>
  <si>
    <t>OP m.č.1.32 míst.VZT/CH</t>
  </si>
  <si>
    <t>OP MBZ</t>
  </si>
  <si>
    <t>OP PZTS m.č.2.22</t>
  </si>
  <si>
    <t>OP vstupní dveře</t>
  </si>
  <si>
    <t>CYY 6 zž</t>
  </si>
  <si>
    <t>OP zásuvková šachta terasa</t>
  </si>
  <si>
    <t>H07Z-K 10 zž</t>
  </si>
  <si>
    <t>SEBT211</t>
  </si>
  <si>
    <t>SEBT212</t>
  </si>
  <si>
    <t>SEBT213</t>
  </si>
  <si>
    <t>SEBT311</t>
  </si>
  <si>
    <t>SEBT312</t>
  </si>
  <si>
    <t>SEBT313</t>
  </si>
  <si>
    <t>SEBT321</t>
  </si>
  <si>
    <t>SEBT322</t>
  </si>
  <si>
    <t>SEBT323</t>
  </si>
  <si>
    <t>OP klima P</t>
  </si>
  <si>
    <t>OP VZT01.1</t>
  </si>
  <si>
    <t>OP VZT02.1</t>
  </si>
  <si>
    <t>OP VZT03.1</t>
  </si>
  <si>
    <t>OP VZT07.1</t>
  </si>
  <si>
    <t>OP VZT09.1</t>
  </si>
  <si>
    <t>OP VZT11.1</t>
  </si>
  <si>
    <t>OP VZT20.1</t>
  </si>
  <si>
    <t>SEBT411</t>
  </si>
  <si>
    <t>SEBT412</t>
  </si>
  <si>
    <t>SEBT413</t>
  </si>
  <si>
    <t>SEBT421</t>
  </si>
  <si>
    <t>SEBT422</t>
  </si>
  <si>
    <t>SEBT423</t>
  </si>
  <si>
    <t>OP VZT4.1</t>
  </si>
  <si>
    <t>OP VZT5.1</t>
  </si>
  <si>
    <t>OP VZT6.1</t>
  </si>
  <si>
    <t>OP VZT8.1</t>
  </si>
  <si>
    <t>OP VZT10.1</t>
  </si>
  <si>
    <t>OP VZT21.1</t>
  </si>
  <si>
    <t>H07Z-K 16 zž</t>
  </si>
  <si>
    <t>SEBT12 (R1.2) obch.jednotka</t>
  </si>
  <si>
    <t>SEBT13 (R1.3) obch.jednotka</t>
  </si>
  <si>
    <t>SEBT14 (R1.4) dílna</t>
  </si>
  <si>
    <t>SEBT17 (DT1)</t>
  </si>
  <si>
    <t>OP DR3 m.č.2.22</t>
  </si>
  <si>
    <t>OP DR4 m.č.2.22</t>
  </si>
  <si>
    <t>OP DR1 m.č.3.21</t>
  </si>
  <si>
    <t>OP DR2 m.č.3.21</t>
  </si>
  <si>
    <t>OP TÚ m.č.3.21</t>
  </si>
  <si>
    <t>VCU4K_ZH</t>
  </si>
  <si>
    <t>vodič izolovaný bezhalogenový s Cu jádrem H07Z-K 4 mm2</t>
  </si>
  <si>
    <t>1045878795</t>
  </si>
  <si>
    <t>1191*1,1 'Přepočtené koeficientem množství</t>
  </si>
  <si>
    <t>VCU6YY</t>
  </si>
  <si>
    <t>vodič s dvojitou izolací PVC s Cu jádrem CYY 6 mm2 zž</t>
  </si>
  <si>
    <t>-451335691</t>
  </si>
  <si>
    <t>98*1,1 'Přepočtené koeficientem množství</t>
  </si>
  <si>
    <t>VCU10K_ZH</t>
  </si>
  <si>
    <t>vodič izolovaný bezhalogenový s Cu jádrem H07Z-K 10 mm2</t>
  </si>
  <si>
    <t>-1956675801</t>
  </si>
  <si>
    <t>618*1,1 'Přepočtené koeficientem množství</t>
  </si>
  <si>
    <t>VCU16K_ZH</t>
  </si>
  <si>
    <t>vodič izolovaný bezhalogenový s Cu jádrem H07Z-K 16 mm2</t>
  </si>
  <si>
    <t>-399413110</t>
  </si>
  <si>
    <t>186*1,1 'Přepočtené koeficientem množství</t>
  </si>
  <si>
    <t>741120303</t>
  </si>
  <si>
    <t>Montáž vodič Cu izolovaný plný a laněný s PVC pláštěm žíla 25-35 mm2 pevně (např. CY, CHAH-V)</t>
  </si>
  <si>
    <t>-1514427412</t>
  </si>
  <si>
    <t>Montáž vodičů izolovaných měděných bez ukončení uložených pevně plných a laněných s PVC pláštěm, bezhalogenových, ohniodolných (např. CY, CHAH-V) průřezu žíly 25 až 35 mm2</t>
  </si>
  <si>
    <t>https://podminky.urs.cz/item/CS_URS_2021_01/741120303</t>
  </si>
  <si>
    <t>H07Z-K 25 zž</t>
  </si>
  <si>
    <t>SEBT16 (DT-PS)</t>
  </si>
  <si>
    <t>SEBT18 (R-EV)</t>
  </si>
  <si>
    <t>SEBT21 (R2.1)</t>
  </si>
  <si>
    <t>SEBT22 (R2.2)</t>
  </si>
  <si>
    <t>SEBT31 (R3.1)</t>
  </si>
  <si>
    <t>SEBT32 (R3.2)</t>
  </si>
  <si>
    <t>SEBT41 (R4.1)</t>
  </si>
  <si>
    <t>SEBT42 (R4.2)</t>
  </si>
  <si>
    <t>SEBT52 (R-VZT)</t>
  </si>
  <si>
    <t>SEBT221 m.č.2.22</t>
  </si>
  <si>
    <t>SEBT314 m.č.3.21</t>
  </si>
  <si>
    <t>OP CH1.1</t>
  </si>
  <si>
    <t>VCU25K_ZH</t>
  </si>
  <si>
    <t>vodič izolovaný bezhalogenový s Cu jádrem H07Z-K 25 mm2</t>
  </si>
  <si>
    <t>837200105</t>
  </si>
  <si>
    <t>362*1,1 'Přepočtené koeficientem množství</t>
  </si>
  <si>
    <t>741120305</t>
  </si>
  <si>
    <t>Montáž vodič Cu izolovaný plný a laněný s PVC pláštěm žíla 50-70 mm2 pevně (např. CY, CHAH-V)</t>
  </si>
  <si>
    <t>1934810129</t>
  </si>
  <si>
    <t>Montáž vodičů izolovaných měděných bez ukončení uložených pevně plných a laněných s PVC pláštěm, bezhalogenových, ohniodolných (např. CY, CHAH-V) průřezu žíly 50 až 70 mm2</t>
  </si>
  <si>
    <t>https://podminky.urs.cz/item/CS_URS_2021_01/741120305</t>
  </si>
  <si>
    <t>RH/MET</t>
  </si>
  <si>
    <t>VCU50K_ZH</t>
  </si>
  <si>
    <t>vodič izolovaný bezhalogenový s Cu jádrem H07Z-K 50 mm2</t>
  </si>
  <si>
    <t>246411560</t>
  </si>
  <si>
    <t>4,54545454545455*1,1 'Přepočtené koeficientem množství</t>
  </si>
  <si>
    <t>741122601</t>
  </si>
  <si>
    <t>Montáž kabel Cu plný kulatý žíla 2x1,5 až 6 mm2 uložený pevně (např. CYKY)</t>
  </si>
  <si>
    <t>-340900446</t>
  </si>
  <si>
    <t>Montáž kabelů měděných bez ukončení uložených pevně plných kulatých nebo bezhalogenových (např. CYKY) počtu a průřezu žil 2x1,5 až 6 mm2</t>
  </si>
  <si>
    <t>https://podminky.urs.cz/item/CS_URS_2021_01/741122601</t>
  </si>
  <si>
    <t>CXKH-R-O 2x2.5</t>
  </si>
  <si>
    <t>WL22.255</t>
  </si>
  <si>
    <t>WL22.256</t>
  </si>
  <si>
    <t>WL31.235</t>
  </si>
  <si>
    <t>WL31.236</t>
  </si>
  <si>
    <t>WL32.235</t>
  </si>
  <si>
    <t>WL32.236</t>
  </si>
  <si>
    <t>WL41.235</t>
  </si>
  <si>
    <t>WL41.236</t>
  </si>
  <si>
    <t>WL42.235</t>
  </si>
  <si>
    <t>WL42.236</t>
  </si>
  <si>
    <t>WL11.225</t>
  </si>
  <si>
    <t>WL11.224</t>
  </si>
  <si>
    <t>WL21.235</t>
  </si>
  <si>
    <t>WL21.236</t>
  </si>
  <si>
    <t>KCU2_2.5</t>
  </si>
  <si>
    <t>kabel bezhalogenový 1-CXKH-R 2x2.5</t>
  </si>
  <si>
    <t>-577579209</t>
  </si>
  <si>
    <t>354*1,1 'Přepočtené koeficientem množství</t>
  </si>
  <si>
    <t>741122611</t>
  </si>
  <si>
    <t>Montáž kabel Cu plný kulatý žíla 3x1,5 až 6 mm2 uložený pevně (např. CYKY)</t>
  </si>
  <si>
    <t>-777871119</t>
  </si>
  <si>
    <t>Montáž kabelů měděných bez ukončení uložených pevně plných kulatých nebo bezhalogenových (např. CYKY) počtu a průřezu žil 3x1,5 až 6 mm2</t>
  </si>
  <si>
    <t>https://podminky.urs.cz/item/CS_URS_2021_01/741122611</t>
  </si>
  <si>
    <t>CXKH-R-J 3x1.5</t>
  </si>
  <si>
    <t>WL11.62</t>
  </si>
  <si>
    <t>WL15</t>
  </si>
  <si>
    <t>WL11.72</t>
  </si>
  <si>
    <t>WL11.63</t>
  </si>
  <si>
    <t>WL11.61</t>
  </si>
  <si>
    <t>WL11.220</t>
  </si>
  <si>
    <t>WL11.221</t>
  </si>
  <si>
    <t>WL11.318</t>
  </si>
  <si>
    <t>WL12.3</t>
  </si>
  <si>
    <t>WL13.3</t>
  </si>
  <si>
    <t>WL11.50.1</t>
  </si>
  <si>
    <t>WL11.301</t>
  </si>
  <si>
    <t>WL11.302</t>
  </si>
  <si>
    <t>WL11.303</t>
  </si>
  <si>
    <t>WL11.305</t>
  </si>
  <si>
    <t>WL11.306</t>
  </si>
  <si>
    <t>WL11.308</t>
  </si>
  <si>
    <t>WL11.309</t>
  </si>
  <si>
    <t>WL11.311</t>
  </si>
  <si>
    <t>WL11.312</t>
  </si>
  <si>
    <t>WL11.314</t>
  </si>
  <si>
    <t>WL11.315</t>
  </si>
  <si>
    <t>WL11.316</t>
  </si>
  <si>
    <t>WL11.317</t>
  </si>
  <si>
    <t>WL21.50</t>
  </si>
  <si>
    <t>WL21.68</t>
  </si>
  <si>
    <t>WL21.76</t>
  </si>
  <si>
    <t>WL21.69</t>
  </si>
  <si>
    <t>WL21.51</t>
  </si>
  <si>
    <t>WL21.52</t>
  </si>
  <si>
    <t>WL21.53</t>
  </si>
  <si>
    <t>WL21.54</t>
  </si>
  <si>
    <t>WL21.55</t>
  </si>
  <si>
    <t>WL21.56</t>
  </si>
  <si>
    <t>WL21.57</t>
  </si>
  <si>
    <t>WL21.58</t>
  </si>
  <si>
    <t>WL21.70</t>
  </si>
  <si>
    <t>WL21.309</t>
  </si>
  <si>
    <t>WL21.313</t>
  </si>
  <si>
    <t>WL21.310</t>
  </si>
  <si>
    <t>WL21.311</t>
  </si>
  <si>
    <t>WL21.314</t>
  </si>
  <si>
    <t>WL21.237</t>
  </si>
  <si>
    <t>WL22.50</t>
  </si>
  <si>
    <t>WL22.64.1</t>
  </si>
  <si>
    <t>WL22.64</t>
  </si>
  <si>
    <t>WL22.65.1</t>
  </si>
  <si>
    <t>WL22.65.2</t>
  </si>
  <si>
    <t>WL22.51</t>
  </si>
  <si>
    <t>WL22.52</t>
  </si>
  <si>
    <t>WL22.53</t>
  </si>
  <si>
    <t>WL22.54</t>
  </si>
  <si>
    <t>WL22.55</t>
  </si>
  <si>
    <t>WL22.56</t>
  </si>
  <si>
    <t>WL22.57</t>
  </si>
  <si>
    <t>WL22.58</t>
  </si>
  <si>
    <t>WL22.65.3</t>
  </si>
  <si>
    <t>WL22.59</t>
  </si>
  <si>
    <t>WL22.65.4</t>
  </si>
  <si>
    <t>WL22.65.5</t>
  </si>
  <si>
    <t>WL22.250</t>
  </si>
  <si>
    <t>WL22.257</t>
  </si>
  <si>
    <t>WL22.260</t>
  </si>
  <si>
    <t>WL22.261</t>
  </si>
  <si>
    <t>WL22.262</t>
  </si>
  <si>
    <t>WL31.50</t>
  </si>
  <si>
    <t>WL31.68.1</t>
  </si>
  <si>
    <t>WL31.68</t>
  </si>
  <si>
    <t>WL31.69.1</t>
  </si>
  <si>
    <t>WL31.69.3</t>
  </si>
  <si>
    <t>WL31.51</t>
  </si>
  <si>
    <t>WL31.52</t>
  </si>
  <si>
    <t>WL31.53</t>
  </si>
  <si>
    <t>WL31.54</t>
  </si>
  <si>
    <t>WL31.55</t>
  </si>
  <si>
    <t>WL31.56</t>
  </si>
  <si>
    <t>WL31.57</t>
  </si>
  <si>
    <t>WL31.58</t>
  </si>
  <si>
    <t>WL31.69.2</t>
  </si>
  <si>
    <t>WL31.301.1</t>
  </si>
  <si>
    <t>WL31.301</t>
  </si>
  <si>
    <t>WL31.301.2</t>
  </si>
  <si>
    <t>WL31.301.3</t>
  </si>
  <si>
    <t>WL31.242</t>
  </si>
  <si>
    <t>WL31.243</t>
  </si>
  <si>
    <t>WL31.244</t>
  </si>
  <si>
    <t>WL31.245</t>
  </si>
  <si>
    <t>WL31.246</t>
  </si>
  <si>
    <t>WL31.237</t>
  </si>
  <si>
    <t>WL32.50</t>
  </si>
  <si>
    <t>WL32.68.1</t>
  </si>
  <si>
    <t>WL32.68</t>
  </si>
  <si>
    <t>WL32.69.1</t>
  </si>
  <si>
    <t>WL32.69.3</t>
  </si>
  <si>
    <t>WL32.51</t>
  </si>
  <si>
    <t>WL32.52</t>
  </si>
  <si>
    <t>WL32.53</t>
  </si>
  <si>
    <t>WL32.54</t>
  </si>
  <si>
    <t>WL32.55</t>
  </si>
  <si>
    <t>WL32.56</t>
  </si>
  <si>
    <t>WL32.57</t>
  </si>
  <si>
    <t>WL32.58</t>
  </si>
  <si>
    <t>WL32.69.2</t>
  </si>
  <si>
    <t>WL32.237</t>
  </si>
  <si>
    <t>WL41.50</t>
  </si>
  <si>
    <t>WL41.68.1</t>
  </si>
  <si>
    <t>WL41.68</t>
  </si>
  <si>
    <t>WL41.69.1</t>
  </si>
  <si>
    <t>WL41.69.3</t>
  </si>
  <si>
    <t>WL41.51</t>
  </si>
  <si>
    <t>WL41.52</t>
  </si>
  <si>
    <t>WL41.53</t>
  </si>
  <si>
    <t>WL41.54</t>
  </si>
  <si>
    <t>WL41.55</t>
  </si>
  <si>
    <t>WL41.56</t>
  </si>
  <si>
    <t>WL41.57</t>
  </si>
  <si>
    <t>WL41.58</t>
  </si>
  <si>
    <t>WL41.69.2</t>
  </si>
  <si>
    <t>WL41.301.1</t>
  </si>
  <si>
    <t>WL41.301</t>
  </si>
  <si>
    <t>WL41.302.1</t>
  </si>
  <si>
    <t>WL41.302.2</t>
  </si>
  <si>
    <t>WL41.302</t>
  </si>
  <si>
    <t>WL41.303.1</t>
  </si>
  <si>
    <t>WL41.303</t>
  </si>
  <si>
    <t>WL41.304.1</t>
  </si>
  <si>
    <t>WL41.304.2</t>
  </si>
  <si>
    <t>WL41.304</t>
  </si>
  <si>
    <t>WL41.237</t>
  </si>
  <si>
    <t>WL41.239</t>
  </si>
  <si>
    <t>WL42.50</t>
  </si>
  <si>
    <t>WL42.68.1</t>
  </si>
  <si>
    <t>WL42.68</t>
  </si>
  <si>
    <t>WL42.69.1</t>
  </si>
  <si>
    <t>WL42.69.3</t>
  </si>
  <si>
    <t>WL42.51</t>
  </si>
  <si>
    <t>WL42.52</t>
  </si>
  <si>
    <t>WL42.53</t>
  </si>
  <si>
    <t>WL42.54</t>
  </si>
  <si>
    <t>WL42.55</t>
  </si>
  <si>
    <t>WL42.56</t>
  </si>
  <si>
    <t>WL42.57</t>
  </si>
  <si>
    <t>WL42.58</t>
  </si>
  <si>
    <t>WL42.69.2</t>
  </si>
  <si>
    <t>WL42.237</t>
  </si>
  <si>
    <t>CXKH-R-J 3x2.5</t>
  </si>
  <si>
    <t>WL11.207</t>
  </si>
  <si>
    <t>WL11.201</t>
  </si>
  <si>
    <t>WL11.200</t>
  </si>
  <si>
    <t>WL11.208</t>
  </si>
  <si>
    <t>WL11.214</t>
  </si>
  <si>
    <t>WL11.209</t>
  </si>
  <si>
    <t>WL11.210</t>
  </si>
  <si>
    <t>WL11.211</t>
  </si>
  <si>
    <t>WL11.212</t>
  </si>
  <si>
    <t>WL11.213</t>
  </si>
  <si>
    <t>WL11.226</t>
  </si>
  <si>
    <t>WL11.227</t>
  </si>
  <si>
    <t>WL11.222</t>
  </si>
  <si>
    <t>WL11.223</t>
  </si>
  <si>
    <t>WL11.321</t>
  </si>
  <si>
    <t>WL12.8</t>
  </si>
  <si>
    <t>WL12.9</t>
  </si>
  <si>
    <t>WL12.10</t>
  </si>
  <si>
    <t>WL13.8</t>
  </si>
  <si>
    <t>WL13.9</t>
  </si>
  <si>
    <t>WL13.10</t>
  </si>
  <si>
    <t>WL11.202</t>
  </si>
  <si>
    <t>WL11.203</t>
  </si>
  <si>
    <t>WL21.200</t>
  </si>
  <si>
    <t>WL21.201</t>
  </si>
  <si>
    <t>WL21.202</t>
  </si>
  <si>
    <t>WL21.203</t>
  </si>
  <si>
    <t>WL21.204</t>
  </si>
  <si>
    <t>WL21.205</t>
  </si>
  <si>
    <t>WL21.206</t>
  </si>
  <si>
    <t>WL21.207</t>
  </si>
  <si>
    <t>WL21.210</t>
  </si>
  <si>
    <t>WL21.216</t>
  </si>
  <si>
    <t>WL21.217</t>
  </si>
  <si>
    <t>WL21.218</t>
  </si>
  <si>
    <t>WL21.219</t>
  </si>
  <si>
    <t>WL21.220</t>
  </si>
  <si>
    <t>WL21.221</t>
  </si>
  <si>
    <t>WL21.222</t>
  </si>
  <si>
    <t>WL21.223</t>
  </si>
  <si>
    <t>WL21.224</t>
  </si>
  <si>
    <t>WL21.225</t>
  </si>
  <si>
    <t>WL21.226</t>
  </si>
  <si>
    <t>WL21.227</t>
  </si>
  <si>
    <t>WL21.211</t>
  </si>
  <si>
    <t>WL21.212</t>
  </si>
  <si>
    <t>WL21.213</t>
  </si>
  <si>
    <t>WL21.214</t>
  </si>
  <si>
    <t>WL21.215</t>
  </si>
  <si>
    <t>WL21.232</t>
  </si>
  <si>
    <t>WL21.233</t>
  </si>
  <si>
    <t>WL21.234</t>
  </si>
  <si>
    <t>WL21.238</t>
  </si>
  <si>
    <t>WL22.220</t>
  </si>
  <si>
    <t>WL22.221</t>
  </si>
  <si>
    <t>WL22.222</t>
  </si>
  <si>
    <t>WL22.223</t>
  </si>
  <si>
    <t>WL22.200</t>
  </si>
  <si>
    <t>WL22.201</t>
  </si>
  <si>
    <t>WL22.204</t>
  </si>
  <si>
    <t>WL22.205</t>
  </si>
  <si>
    <t>WL22.202</t>
  </si>
  <si>
    <t>WL22.203</t>
  </si>
  <si>
    <t>WL22.208</t>
  </si>
  <si>
    <t>WL22.209</t>
  </si>
  <si>
    <t>WL22.210</t>
  </si>
  <si>
    <t>WL22.211</t>
  </si>
  <si>
    <t>WL22.212</t>
  </si>
  <si>
    <t>WL22.213</t>
  </si>
  <si>
    <t>WL22.214</t>
  </si>
  <si>
    <t>WL22.215</t>
  </si>
  <si>
    <t>WL22.206</t>
  </si>
  <si>
    <t>WL22.207</t>
  </si>
  <si>
    <t>WL22.228</t>
  </si>
  <si>
    <t>WL22.229</t>
  </si>
  <si>
    <t>WL22.230</t>
  </si>
  <si>
    <t>WL22.231</t>
  </si>
  <si>
    <t>WL22.232</t>
  </si>
  <si>
    <t>WL22.233</t>
  </si>
  <si>
    <t>WL22.234</t>
  </si>
  <si>
    <t>WL22.235</t>
  </si>
  <si>
    <t>WL22.236</t>
  </si>
  <si>
    <t>WL22.237</t>
  </si>
  <si>
    <t>WL22.238</t>
  </si>
  <si>
    <t>WL22.239</t>
  </si>
  <si>
    <t>WL22.240</t>
  </si>
  <si>
    <t>WL22.224</t>
  </si>
  <si>
    <t>WL22.225</t>
  </si>
  <si>
    <t>WL22.226</t>
  </si>
  <si>
    <t>WL22.227</t>
  </si>
  <si>
    <t>WL22.242</t>
  </si>
  <si>
    <t>WL22.243</t>
  </si>
  <si>
    <t>WL22.249</t>
  </si>
  <si>
    <t>WL22.248</t>
  </si>
  <si>
    <t>WL22.251</t>
  </si>
  <si>
    <t>WL22.252</t>
  </si>
  <si>
    <t>WL22.253</t>
  </si>
  <si>
    <t>WL22.254</t>
  </si>
  <si>
    <t>WL22.258</t>
  </si>
  <si>
    <t>WL22.259</t>
  </si>
  <si>
    <t>WL31.200</t>
  </si>
  <si>
    <t>WL31.201</t>
  </si>
  <si>
    <t>WL31.202</t>
  </si>
  <si>
    <t>WL31.203</t>
  </si>
  <si>
    <t>WL31.204</t>
  </si>
  <si>
    <t>WL31.205</t>
  </si>
  <si>
    <t>WL31.206</t>
  </si>
  <si>
    <t>WL31.207</t>
  </si>
  <si>
    <t>WL31.208</t>
  </si>
  <si>
    <t>WL31.216</t>
  </si>
  <si>
    <t>WL31.217</t>
  </si>
  <si>
    <t>WL31.218</t>
  </si>
  <si>
    <t>WL31.219</t>
  </si>
  <si>
    <t>WL31.220</t>
  </si>
  <si>
    <t>WL31.221</t>
  </si>
  <si>
    <t>WL31.222</t>
  </si>
  <si>
    <t>WL31.223</t>
  </si>
  <si>
    <t>WL31.224</t>
  </si>
  <si>
    <t>WL31.225</t>
  </si>
  <si>
    <t>WL31.226</t>
  </si>
  <si>
    <t>WL31.227</t>
  </si>
  <si>
    <t>WL31.209</t>
  </si>
  <si>
    <t>WL31.210</t>
  </si>
  <si>
    <t>WL31.211</t>
  </si>
  <si>
    <t>WL31.212</t>
  </si>
  <si>
    <t>WL31.213</t>
  </si>
  <si>
    <t>WL31.232</t>
  </si>
  <si>
    <t>WL31.233</t>
  </si>
  <si>
    <t>WL31.234</t>
  </si>
  <si>
    <t>WL31.239</t>
  </si>
  <si>
    <t>WL31.240</t>
  </si>
  <si>
    <t>WL31.241</t>
  </si>
  <si>
    <t>WL31.238</t>
  </si>
  <si>
    <t>WL32.200</t>
  </si>
  <si>
    <t>WL32.201</t>
  </si>
  <si>
    <t>WL32.202</t>
  </si>
  <si>
    <t>WL32.203</t>
  </si>
  <si>
    <t>WL32.204</t>
  </si>
  <si>
    <t>WL32.205</t>
  </si>
  <si>
    <t>WL32.206</t>
  </si>
  <si>
    <t>WL32.207</t>
  </si>
  <si>
    <t>WL32.208</t>
  </si>
  <si>
    <t>WL32.216</t>
  </si>
  <si>
    <t>WL32.217</t>
  </si>
  <si>
    <t>WL32.218</t>
  </si>
  <si>
    <t>WL32.219</t>
  </si>
  <si>
    <t>WL32.220</t>
  </si>
  <si>
    <t>WL32.221</t>
  </si>
  <si>
    <t>WL32.222</t>
  </si>
  <si>
    <t>WL32.223</t>
  </si>
  <si>
    <t>WL32.224</t>
  </si>
  <si>
    <t>WL32.225</t>
  </si>
  <si>
    <t>WL32.226</t>
  </si>
  <si>
    <t>WL32.227</t>
  </si>
  <si>
    <t>WL32.209</t>
  </si>
  <si>
    <t>WL32.210</t>
  </si>
  <si>
    <t>WL32.211</t>
  </si>
  <si>
    <t>WL32.212</t>
  </si>
  <si>
    <t>WL32.213</t>
  </si>
  <si>
    <t>WL32.232</t>
  </si>
  <si>
    <t>WL32.233</t>
  </si>
  <si>
    <t>WL32.234</t>
  </si>
  <si>
    <t>WL32.238</t>
  </si>
  <si>
    <t>WL41.200</t>
  </si>
  <si>
    <t>WL41.201</t>
  </si>
  <si>
    <t>WL41.202</t>
  </si>
  <si>
    <t>WL41.203</t>
  </si>
  <si>
    <t>WL41.204</t>
  </si>
  <si>
    <t>WL41.205</t>
  </si>
  <si>
    <t>WL41.206</t>
  </si>
  <si>
    <t>WL41.207</t>
  </si>
  <si>
    <t>WL41.208</t>
  </si>
  <si>
    <t>WL41.216</t>
  </si>
  <si>
    <t>WL41.217</t>
  </si>
  <si>
    <t>WL41.218</t>
  </si>
  <si>
    <t>WL41.219</t>
  </si>
  <si>
    <t>WL41.220</t>
  </si>
  <si>
    <t>WL41.221</t>
  </si>
  <si>
    <t>WL41.222</t>
  </si>
  <si>
    <t>WL41.223</t>
  </si>
  <si>
    <t>WL41.224</t>
  </si>
  <si>
    <t>WL41.225</t>
  </si>
  <si>
    <t>WL41.226</t>
  </si>
  <si>
    <t>WL41.227</t>
  </si>
  <si>
    <t>WL41.209</t>
  </si>
  <si>
    <t>WL41.210</t>
  </si>
  <si>
    <t>WL41.211</t>
  </si>
  <si>
    <t>WL41.212</t>
  </si>
  <si>
    <t>WL41.213</t>
  </si>
  <si>
    <t>WL41.232</t>
  </si>
  <si>
    <t>WL41.233</t>
  </si>
  <si>
    <t>WL41.234</t>
  </si>
  <si>
    <t>WL41.238</t>
  </si>
  <si>
    <t>WL42.200</t>
  </si>
  <si>
    <t>WL42.201</t>
  </si>
  <si>
    <t>WL42.202</t>
  </si>
  <si>
    <t>WL42.203</t>
  </si>
  <si>
    <t>WL42.204</t>
  </si>
  <si>
    <t>WL42.205</t>
  </si>
  <si>
    <t>WL42.206</t>
  </si>
  <si>
    <t>WL42.207</t>
  </si>
  <si>
    <t>WL42.208</t>
  </si>
  <si>
    <t>WL42.216</t>
  </si>
  <si>
    <t>WL42.217</t>
  </si>
  <si>
    <t>WL42.218</t>
  </si>
  <si>
    <t>WL42.219</t>
  </si>
  <si>
    <t>WL42.220</t>
  </si>
  <si>
    <t>WL42.221</t>
  </si>
  <si>
    <t>WL42.222</t>
  </si>
  <si>
    <t>WL42.223</t>
  </si>
  <si>
    <t>WL42.224</t>
  </si>
  <si>
    <t>WL42.225</t>
  </si>
  <si>
    <t>WL42.226</t>
  </si>
  <si>
    <t>WL42.227</t>
  </si>
  <si>
    <t>WL42.209</t>
  </si>
  <si>
    <t>WL42.210</t>
  </si>
  <si>
    <t>WL42.211</t>
  </si>
  <si>
    <t>WL42.212</t>
  </si>
  <si>
    <t>WL42.213</t>
  </si>
  <si>
    <t>WL42.232</t>
  </si>
  <si>
    <t>WL42.233</t>
  </si>
  <si>
    <t>WL42.234</t>
  </si>
  <si>
    <t>WL42.238</t>
  </si>
  <si>
    <t>WL211.4</t>
  </si>
  <si>
    <t>WL211.5</t>
  </si>
  <si>
    <t>WL211.6</t>
  </si>
  <si>
    <t>WL211.7</t>
  </si>
  <si>
    <t>WL211.8</t>
  </si>
  <si>
    <t>WL211.9</t>
  </si>
  <si>
    <t>WL211.10</t>
  </si>
  <si>
    <t>WL211.11</t>
  </si>
  <si>
    <t>WL211.12</t>
  </si>
  <si>
    <t>WL211.13</t>
  </si>
  <si>
    <t>WL211.14</t>
  </si>
  <si>
    <t>WL211.15</t>
  </si>
  <si>
    <t>WL212.4</t>
  </si>
  <si>
    <t>WL212.5</t>
  </si>
  <si>
    <t>WL212.6</t>
  </si>
  <si>
    <t>WL212.7</t>
  </si>
  <si>
    <t>WL212.8</t>
  </si>
  <si>
    <t>WL212.9</t>
  </si>
  <si>
    <t>WL212.10</t>
  </si>
  <si>
    <t>WL212.11</t>
  </si>
  <si>
    <t>WL212.12</t>
  </si>
  <si>
    <t>WL212.13</t>
  </si>
  <si>
    <t>WL213.4</t>
  </si>
  <si>
    <t>WL213.5</t>
  </si>
  <si>
    <t>WL213.6</t>
  </si>
  <si>
    <t>WL213.7</t>
  </si>
  <si>
    <t>WL213.8</t>
  </si>
  <si>
    <t>WL213.9</t>
  </si>
  <si>
    <t>WL213.10</t>
  </si>
  <si>
    <t>WL213.11</t>
  </si>
  <si>
    <t>WL213.12</t>
  </si>
  <si>
    <t>WL213.13</t>
  </si>
  <si>
    <t>WL311.4</t>
  </si>
  <si>
    <t>WL311.5</t>
  </si>
  <si>
    <t>WL311.6</t>
  </si>
  <si>
    <t>WL311.7</t>
  </si>
  <si>
    <t>WL311.8</t>
  </si>
  <si>
    <t>WL311.9</t>
  </si>
  <si>
    <t>WL311.10</t>
  </si>
  <si>
    <t>WL311.11</t>
  </si>
  <si>
    <t>WL311.12</t>
  </si>
  <si>
    <t>WL311.13</t>
  </si>
  <si>
    <t>WL311.14</t>
  </si>
  <si>
    <t>WL311.15</t>
  </si>
  <si>
    <t>WL311.16</t>
  </si>
  <si>
    <t>WL312.4</t>
  </si>
  <si>
    <t>WL312.5</t>
  </si>
  <si>
    <t>WL312.6</t>
  </si>
  <si>
    <t>WL312.7</t>
  </si>
  <si>
    <t>WL312.8</t>
  </si>
  <si>
    <t>WL312.9</t>
  </si>
  <si>
    <t>WL312.10</t>
  </si>
  <si>
    <t>WL312.11</t>
  </si>
  <si>
    <t>WL312.12</t>
  </si>
  <si>
    <t>WL312.13</t>
  </si>
  <si>
    <t>WL313.4</t>
  </si>
  <si>
    <t>WL313.5</t>
  </si>
  <si>
    <t>WL313.6</t>
  </si>
  <si>
    <t>WL313.7</t>
  </si>
  <si>
    <t>WL313.8</t>
  </si>
  <si>
    <t>WL313.9</t>
  </si>
  <si>
    <t>WL313.10</t>
  </si>
  <si>
    <t>WL313.11</t>
  </si>
  <si>
    <t>WL313.12</t>
  </si>
  <si>
    <t>WL313.13</t>
  </si>
  <si>
    <t>WL321.4</t>
  </si>
  <si>
    <t>WL321.5</t>
  </si>
  <si>
    <t>WL321.6</t>
  </si>
  <si>
    <t>WL321.7</t>
  </si>
  <si>
    <t>WL321.8</t>
  </si>
  <si>
    <t>WL321.9</t>
  </si>
  <si>
    <t>WL321.10</t>
  </si>
  <si>
    <t>WL321.11</t>
  </si>
  <si>
    <t>WL321.12</t>
  </si>
  <si>
    <t>WL321.13</t>
  </si>
  <si>
    <t>WL321.14</t>
  </si>
  <si>
    <t>WL321.15</t>
  </si>
  <si>
    <t>WL321.16</t>
  </si>
  <si>
    <t>WL321.17</t>
  </si>
  <si>
    <t>WL322.4</t>
  </si>
  <si>
    <t>WL322.5</t>
  </si>
  <si>
    <t>WL322.6</t>
  </si>
  <si>
    <t>WL322.7</t>
  </si>
  <si>
    <t>WL322.8</t>
  </si>
  <si>
    <t>WL322.9</t>
  </si>
  <si>
    <t>WL322.10</t>
  </si>
  <si>
    <t>WL322.11</t>
  </si>
  <si>
    <t>WL323.4</t>
  </si>
  <si>
    <t>WL323.5</t>
  </si>
  <si>
    <t>WL323.6</t>
  </si>
  <si>
    <t>WL323.7</t>
  </si>
  <si>
    <t>WL323.8</t>
  </si>
  <si>
    <t>WL323.9</t>
  </si>
  <si>
    <t>WL323.10</t>
  </si>
  <si>
    <t>WL323.11</t>
  </si>
  <si>
    <t>WL323.12</t>
  </si>
  <si>
    <t>WL412.4</t>
  </si>
  <si>
    <t>WL412.5</t>
  </si>
  <si>
    <t>WL412.6</t>
  </si>
  <si>
    <t>WL412.7</t>
  </si>
  <si>
    <t>WL412.8</t>
  </si>
  <si>
    <t>WL412.9</t>
  </si>
  <si>
    <t>WL412.10</t>
  </si>
  <si>
    <t>WL412.11</t>
  </si>
  <si>
    <t>WL412.12</t>
  </si>
  <si>
    <t>WL412.13</t>
  </si>
  <si>
    <t>WL413.4</t>
  </si>
  <si>
    <t>WL413.5</t>
  </si>
  <si>
    <t>WL413.6</t>
  </si>
  <si>
    <t>WL413.7</t>
  </si>
  <si>
    <t>WL413.8</t>
  </si>
  <si>
    <t>WL413.9</t>
  </si>
  <si>
    <t>WL413.10</t>
  </si>
  <si>
    <t>WL413.11</t>
  </si>
  <si>
    <t>WL413.12</t>
  </si>
  <si>
    <t>WL413.13</t>
  </si>
  <si>
    <t>WL421.4</t>
  </si>
  <si>
    <t>WL421.5</t>
  </si>
  <si>
    <t>WL421.6</t>
  </si>
  <si>
    <t>WL421.7</t>
  </si>
  <si>
    <t>WL421.8</t>
  </si>
  <si>
    <t>WL421.9</t>
  </si>
  <si>
    <t>WL421.10</t>
  </si>
  <si>
    <t>WL421.11</t>
  </si>
  <si>
    <t>WL421.12</t>
  </si>
  <si>
    <t>WL421.13</t>
  </si>
  <si>
    <t>WL421.14</t>
  </si>
  <si>
    <t>WL421.15</t>
  </si>
  <si>
    <t>WL421.16</t>
  </si>
  <si>
    <t>WL421.17</t>
  </si>
  <si>
    <t>WL422.4</t>
  </si>
  <si>
    <t>WL422.5</t>
  </si>
  <si>
    <t>WL422.6</t>
  </si>
  <si>
    <t>WL422.7</t>
  </si>
  <si>
    <t>WL422.8</t>
  </si>
  <si>
    <t>WL422.9</t>
  </si>
  <si>
    <t>WL422.10</t>
  </si>
  <si>
    <t>WL422.11</t>
  </si>
  <si>
    <t>WL422.12</t>
  </si>
  <si>
    <t>WL422.13</t>
  </si>
  <si>
    <t>WL423.4</t>
  </si>
  <si>
    <t>WL423.5</t>
  </si>
  <si>
    <t>WL423.6</t>
  </si>
  <si>
    <t>WL423.7</t>
  </si>
  <si>
    <t>WL423.8</t>
  </si>
  <si>
    <t>WL423.9</t>
  </si>
  <si>
    <t>WL423.10</t>
  </si>
  <si>
    <t>WL423.11</t>
  </si>
  <si>
    <t>WL423.12</t>
  </si>
  <si>
    <t>WL423.13</t>
  </si>
  <si>
    <t>WL411.4</t>
  </si>
  <si>
    <t>WL411.5</t>
  </si>
  <si>
    <t>WL411.6</t>
  </si>
  <si>
    <t>WL411.7</t>
  </si>
  <si>
    <t>WL411.8</t>
  </si>
  <si>
    <t>WL411.9</t>
  </si>
  <si>
    <t>WL411.10</t>
  </si>
  <si>
    <t>WL411.11</t>
  </si>
  <si>
    <t>WL411.12</t>
  </si>
  <si>
    <t>WL411.13</t>
  </si>
  <si>
    <t>WL411.14</t>
  </si>
  <si>
    <t>WL411.15</t>
  </si>
  <si>
    <t>WL411.16</t>
  </si>
  <si>
    <t>WL411.17</t>
  </si>
  <si>
    <t>CXKH-R-J 3x4</t>
  </si>
  <si>
    <t>WL12.7</t>
  </si>
  <si>
    <t>WL13.7</t>
  </si>
  <si>
    <t>WL22.241</t>
  </si>
  <si>
    <t>CYKY-J 3x1.5</t>
  </si>
  <si>
    <t>WL11.73</t>
  </si>
  <si>
    <t>WL11.64</t>
  </si>
  <si>
    <t>WL11.65</t>
  </si>
  <si>
    <t>WL11.66</t>
  </si>
  <si>
    <t>WL11.67</t>
  </si>
  <si>
    <t>WL11.68</t>
  </si>
  <si>
    <t>WL11.69</t>
  </si>
  <si>
    <t>WL11.70</t>
  </si>
  <si>
    <t>WL11.71.1</t>
  </si>
  <si>
    <t>WL52.4</t>
  </si>
  <si>
    <t>CYKY-J 3x2.5</t>
  </si>
  <si>
    <t>WL9</t>
  </si>
  <si>
    <t>WL11</t>
  </si>
  <si>
    <t>WL18.3</t>
  </si>
  <si>
    <t>WL18.4</t>
  </si>
  <si>
    <t>WL18.5</t>
  </si>
  <si>
    <t>WL18.6</t>
  </si>
  <si>
    <t>WL11.216</t>
  </si>
  <si>
    <t>WL14</t>
  </si>
  <si>
    <t>WL11.320</t>
  </si>
  <si>
    <t>WL14.5</t>
  </si>
  <si>
    <t>WL14.6</t>
  </si>
  <si>
    <t>WL14.7</t>
  </si>
  <si>
    <t>WL14.3</t>
  </si>
  <si>
    <t>WL14.4</t>
  </si>
  <si>
    <t>WL21.301</t>
  </si>
  <si>
    <t>WL21.323</t>
  </si>
  <si>
    <t>WL21.324</t>
  </si>
  <si>
    <t>WL21.325</t>
  </si>
  <si>
    <t>WL21.326</t>
  </si>
  <si>
    <t>WL21.327</t>
  </si>
  <si>
    <t>WL21.302</t>
  </si>
  <si>
    <t>WL21.303</t>
  </si>
  <si>
    <t>WL21.304</t>
  </si>
  <si>
    <t>WL21.305</t>
  </si>
  <si>
    <t>WL21.306</t>
  </si>
  <si>
    <t>WL41.402</t>
  </si>
  <si>
    <t>WL41.403</t>
  </si>
  <si>
    <t>WL41.404</t>
  </si>
  <si>
    <t>WL41.505</t>
  </si>
  <si>
    <t>WL41.507</t>
  </si>
  <si>
    <t>WL41.506</t>
  </si>
  <si>
    <t>WL41.508</t>
  </si>
  <si>
    <t>WL41.411</t>
  </si>
  <si>
    <t>WL41.412</t>
  </si>
  <si>
    <t>WL41.413</t>
  </si>
  <si>
    <t>WL41.414</t>
  </si>
  <si>
    <t>WL41.415</t>
  </si>
  <si>
    <t>WL41.416</t>
  </si>
  <si>
    <t>WL41.418</t>
  </si>
  <si>
    <t>WL41.419</t>
  </si>
  <si>
    <t>WL41.420</t>
  </si>
  <si>
    <t>WL41.421</t>
  </si>
  <si>
    <t>WL41.422</t>
  </si>
  <si>
    <t>WL41.423</t>
  </si>
  <si>
    <t>WL41.424</t>
  </si>
  <si>
    <t>WL41.417</t>
  </si>
  <si>
    <t>WL52.66</t>
  </si>
  <si>
    <t>WL52.67</t>
  </si>
  <si>
    <t>WL52.69</t>
  </si>
  <si>
    <t>WL52.21</t>
  </si>
  <si>
    <t>WL52.22</t>
  </si>
  <si>
    <t>WL52.23</t>
  </si>
  <si>
    <t>WL52.24</t>
  </si>
  <si>
    <t>WL52.25</t>
  </si>
  <si>
    <t>WL52.26</t>
  </si>
  <si>
    <t>WL52.28</t>
  </si>
  <si>
    <t>WL52.29</t>
  </si>
  <si>
    <t>WL52.30</t>
  </si>
  <si>
    <t>WL52.31</t>
  </si>
  <si>
    <t>CXKH-V-O 3x4</t>
  </si>
  <si>
    <t>WS_TS.1</t>
  </si>
  <si>
    <t>CXKH-V-O 3x2,5</t>
  </si>
  <si>
    <t>RWA - otevírání oken</t>
  </si>
  <si>
    <t>23+25+26+28+31+36+33+26+34</t>
  </si>
  <si>
    <t>KCU3_1.5_ZH</t>
  </si>
  <si>
    <t>kabel bezhalogenový 1-CXKH-R 3x1.5</t>
  </si>
  <si>
    <t>-1409820150</t>
  </si>
  <si>
    <t>6068*1,1 'Přepočtené koeficientem množství</t>
  </si>
  <si>
    <t>KCU3_2.5_ZH</t>
  </si>
  <si>
    <t>kabel bezhalogenový 1-CXKH-R 3x2.5</t>
  </si>
  <si>
    <t>-240869811</t>
  </si>
  <si>
    <t>7536*1,1 'Přepočtené koeficientem množství</t>
  </si>
  <si>
    <t>KCU3_4_ZH</t>
  </si>
  <si>
    <t>kabel bezhalogenový 1-CXKH-R 3x4</t>
  </si>
  <si>
    <t>1640479019</t>
  </si>
  <si>
    <t>42*1,1 'Přepočtené koeficientem množství</t>
  </si>
  <si>
    <t>KCUV3_4</t>
  </si>
  <si>
    <t>kabel požárně odolný 1-CXKH-V 3x4, B2ca,s1,d0,a1</t>
  </si>
  <si>
    <t>1064248183</t>
  </si>
  <si>
    <t>Poznámka k položce:_x000D_
kabel splňuje podmínky pro volně vedené kabely dle vyhl. 23/2008 Sb.a 268/2011 Sb. al splňuje funkční schopnost při požáru 180 minut</t>
  </si>
  <si>
    <t>34111030</t>
  </si>
  <si>
    <t>kabel instalační jádro Cu plné izolace PVC plášť PVC 450/750V (CYKY) 3x1,5mm2</t>
  </si>
  <si>
    <t>1666809571</t>
  </si>
  <si>
    <t>https://podminky.urs.cz/item/CS_URS_2021_01/34111030</t>
  </si>
  <si>
    <t>629*1,1 'Přepočtené koeficientem množství</t>
  </si>
  <si>
    <t>34111036</t>
  </si>
  <si>
    <t>kabel instalační jádro Cu plné izolace PVC plášť PVC 450/750V (CYKY) 3x2,5mm2</t>
  </si>
  <si>
    <t>1690891544</t>
  </si>
  <si>
    <t>https://podminky.urs.cz/item/CS_URS_2021_01/34111036</t>
  </si>
  <si>
    <t>2078*1,1 'Přepočtené koeficientem množství</t>
  </si>
  <si>
    <t>741122612</t>
  </si>
  <si>
    <t>Montáž kabel Cu plný kulatý žíla 3x10 mm2 uložený pevně (např. CYKY)</t>
  </si>
  <si>
    <t>2109624209</t>
  </si>
  <si>
    <t>Montáž kabelů měděných bez ukončení uložených pevně plných kulatých nebo bezhalogenových (např. CYKY) počtu a průřezu žil 3x10 mm2</t>
  </si>
  <si>
    <t>https://podminky.urs.cz/item/CS_URS_2021_01/741122612</t>
  </si>
  <si>
    <t>WL52.62</t>
  </si>
  <si>
    <t>WL41.501</t>
  </si>
  <si>
    <t>KCU3_10</t>
  </si>
  <si>
    <t>kabel instalační jádro Cu plné izolace PVC plášť PVC 450/750V (CYKY) 3x10mm2</t>
  </si>
  <si>
    <t>-1123552268</t>
  </si>
  <si>
    <t>57*1,1 'Přepočtené koeficientem množství</t>
  </si>
  <si>
    <t>741122625</t>
  </si>
  <si>
    <t>Montáž kabel Cu plný kulatý žíla 4x35 mm2 uložený pevně (např. CYKY)</t>
  </si>
  <si>
    <t>851561345</t>
  </si>
  <si>
    <t>Montáž kabelů měděných bez ukončení uložených pevně plných kulatých nebo bezhalogenových (např. CYKY) počtu a průřezu žil 4x35 mm2</t>
  </si>
  <si>
    <t>https://podminky.urs.cz/item/CS_URS_2021_01/741122625</t>
  </si>
  <si>
    <t>CYKY-J 5x25</t>
  </si>
  <si>
    <t>WL11.1</t>
  </si>
  <si>
    <t>WL11.2</t>
  </si>
  <si>
    <t>WL11.3</t>
  </si>
  <si>
    <t>WL11.4</t>
  </si>
  <si>
    <t>WL11.6</t>
  </si>
  <si>
    <t>WL11.10</t>
  </si>
  <si>
    <t>741122632</t>
  </si>
  <si>
    <t>Montáž kabel Cu plný kulatý žíla 3x50+35 až 95+50 mm2 uložený pevně (např. CYKY)</t>
  </si>
  <si>
    <t>-1428190857</t>
  </si>
  <si>
    <t>Montáž kabelů měděných bez ukončení uložených pevně plných kulatých nebo bezhalogenových (např. CYKY) počtu a průřezu žil 3x50+35 až 95+50 mm2</t>
  </si>
  <si>
    <t>https://podminky.urs.cz/item/CS_URS_2021_01/741122632</t>
  </si>
  <si>
    <t>34113134</t>
  </si>
  <si>
    <t>kabel silový jádro Cu izolace PVC plášť PVC 0,6/1kV (1-CYKY) 5x25mm2</t>
  </si>
  <si>
    <t>-1660828218</t>
  </si>
  <si>
    <t>https://podminky.urs.cz/item/CS_URS_2021_01/34113134</t>
  </si>
  <si>
    <t>204*1,1 'Přepočtené koeficientem množství</t>
  </si>
  <si>
    <t>741122633</t>
  </si>
  <si>
    <t>Montáž kabel Cu plný kulatý žíla 3x150 až 185 mm2, 3x120+50 až 150+70 mm 2 uložený pevně (např. CYKY)</t>
  </si>
  <si>
    <t>-1465325241</t>
  </si>
  <si>
    <t>Montáž kabelů měděných bez ukončení uložených pevně plných kulatých nebo bezhalogenových (např. CYKY) počtu a průřezu žil 3x150 až 185 mm2, 3x120+50 až 150+70 mm2</t>
  </si>
  <si>
    <t>https://podminky.urs.cz/item/CS_URS_2021_01/741122633</t>
  </si>
  <si>
    <t>CYKY-J 5x50</t>
  </si>
  <si>
    <t>WL11.5</t>
  </si>
  <si>
    <t>CYKY-J 5x70</t>
  </si>
  <si>
    <t>34113136</t>
  </si>
  <si>
    <t>kabel silový jádro Cu izolace PVC plášť PVC 0,6/1kV (1-CYKY) 5x50mm2</t>
  </si>
  <si>
    <t>370036114</t>
  </si>
  <si>
    <t>https://podminky.urs.cz/item/CS_URS_2021_01/34113136</t>
  </si>
  <si>
    <t>54*1,1 'Přepočtené koeficientem množství</t>
  </si>
  <si>
    <t>741122634</t>
  </si>
  <si>
    <t>Montáž kabel Cu plný kulatý žíla 3x185+95 až 240+120 mm2 uložený pevně (např. CYKY)</t>
  </si>
  <si>
    <t>-1281792496</t>
  </si>
  <si>
    <t>Montáž kabelů měděných bez ukončení uložených pevně plných kulatých nebo bezhalogenových (např. CYKY) počtu a průřezu žil 3x185+95 až 240+120 mm2</t>
  </si>
  <si>
    <t>https://podminky.urs.cz/item/CS_URS_2021_01/741122634</t>
  </si>
  <si>
    <t>CYKY-J 5x120</t>
  </si>
  <si>
    <t>WL11.11</t>
  </si>
  <si>
    <t>34113139</t>
  </si>
  <si>
    <t>kabel silový jádro Cu izolace PVC plášť PVC 0,6/1kV (1-CYKY) 5x120mm2</t>
  </si>
  <si>
    <t>2044337741</t>
  </si>
  <si>
    <t>https://podminky.urs.cz/item/CS_URS_2021_01/34113139</t>
  </si>
  <si>
    <t>63*1,1 'Přepočtené koeficientem množství</t>
  </si>
  <si>
    <t>741122641</t>
  </si>
  <si>
    <t>Montáž kabel Cu plný kulatý žíla 5x1,5 až 2,5 mm2 uložený pevně (např. CYKY)</t>
  </si>
  <si>
    <t>-1367006369</t>
  </si>
  <si>
    <t>Montáž kabelů měděných bez ukončení uložených pevně plných kulatých nebo bezhalogenových (např. CYKY) počtu a průřezu žil 5x1,5 až 2,5 mm2</t>
  </si>
  <si>
    <t>https://podminky.urs.cz/item/CS_URS_2021_01/741122641</t>
  </si>
  <si>
    <t>CXKH-R-J 5x1.5</t>
  </si>
  <si>
    <t>WL12.21</t>
  </si>
  <si>
    <t>WL13.21</t>
  </si>
  <si>
    <t>WL11.17</t>
  </si>
  <si>
    <t>WL11.18</t>
  </si>
  <si>
    <t>WL21.315</t>
  </si>
  <si>
    <t>WL21.316</t>
  </si>
  <si>
    <t>WL21.317</t>
  </si>
  <si>
    <t>WL21.318</t>
  </si>
  <si>
    <t>WL21.100</t>
  </si>
  <si>
    <t>WL21.101</t>
  </si>
  <si>
    <t>WL21.102</t>
  </si>
  <si>
    <t>WL21.103</t>
  </si>
  <si>
    <t>WL21.104</t>
  </si>
  <si>
    <t>WL21.105</t>
  </si>
  <si>
    <t>WL21.106</t>
  </si>
  <si>
    <t>WL21.107</t>
  </si>
  <si>
    <t>WL21.108</t>
  </si>
  <si>
    <t>WL21.109</t>
  </si>
  <si>
    <t>WL21.110</t>
  </si>
  <si>
    <t>WL21.111</t>
  </si>
  <si>
    <t>WL21.112</t>
  </si>
  <si>
    <t>WL21.113</t>
  </si>
  <si>
    <t>WL21.114</t>
  </si>
  <si>
    <t>WL21.115</t>
  </si>
  <si>
    <t>WL21.116</t>
  </si>
  <si>
    <t>WL21.117</t>
  </si>
  <si>
    <t>WL21.118</t>
  </si>
  <si>
    <t>WL21.119</t>
  </si>
  <si>
    <t>WL21.120</t>
  </si>
  <si>
    <t>WL21.121</t>
  </si>
  <si>
    <t>WL21.122</t>
  </si>
  <si>
    <t>WL22.100</t>
  </si>
  <si>
    <t>WL22.101</t>
  </si>
  <si>
    <t>WL22.102</t>
  </si>
  <si>
    <t>WL22.103</t>
  </si>
  <si>
    <t>WL22.104</t>
  </si>
  <si>
    <t>WL22.105</t>
  </si>
  <si>
    <t>WL22.106</t>
  </si>
  <si>
    <t>WL22.107</t>
  </si>
  <si>
    <t>WL22.108</t>
  </si>
  <si>
    <t>WL22.109</t>
  </si>
  <si>
    <t>WL22.110</t>
  </si>
  <si>
    <t>WL22.111</t>
  </si>
  <si>
    <t>WL22.112</t>
  </si>
  <si>
    <t>WL22.113</t>
  </si>
  <si>
    <t>WL22.114</t>
  </si>
  <si>
    <t>WL22.115</t>
  </si>
  <si>
    <t>WL22.116</t>
  </si>
  <si>
    <t>WL22.117</t>
  </si>
  <si>
    <t>WL22.118</t>
  </si>
  <si>
    <t>WL22.119</t>
  </si>
  <si>
    <t>WL22.120</t>
  </si>
  <si>
    <t>WL22.121</t>
  </si>
  <si>
    <t>WL22.122</t>
  </si>
  <si>
    <t>WL31.100</t>
  </si>
  <si>
    <t>WL31.101</t>
  </si>
  <si>
    <t>WL31.102</t>
  </si>
  <si>
    <t>WL31.103</t>
  </si>
  <si>
    <t>WL31.104</t>
  </si>
  <si>
    <t>WL31.105</t>
  </si>
  <si>
    <t>WL31.106</t>
  </si>
  <si>
    <t>WL31.107</t>
  </si>
  <si>
    <t>WL31.108</t>
  </si>
  <si>
    <t>WL31.109</t>
  </si>
  <si>
    <t>WL31.110</t>
  </si>
  <si>
    <t>WL31.111</t>
  </si>
  <si>
    <t>WL31.112</t>
  </si>
  <si>
    <t>WL31.113</t>
  </si>
  <si>
    <t>WL31.114</t>
  </si>
  <si>
    <t>WL31.115</t>
  </si>
  <si>
    <t>WL31.116</t>
  </si>
  <si>
    <t>WL31.117</t>
  </si>
  <si>
    <t>WL31.118</t>
  </si>
  <si>
    <t>WL31.119</t>
  </si>
  <si>
    <t>WL31.120</t>
  </si>
  <si>
    <t>WL31.121</t>
  </si>
  <si>
    <t>WL31.122</t>
  </si>
  <si>
    <t>WL31.123</t>
  </si>
  <si>
    <t>WL31.124</t>
  </si>
  <si>
    <t>WL31.307</t>
  </si>
  <si>
    <t>WL31.308</t>
  </si>
  <si>
    <t>WL31.309</t>
  </si>
  <si>
    <t>WL31.310</t>
  </si>
  <si>
    <t>WL32.100</t>
  </si>
  <si>
    <t>WL32.101</t>
  </si>
  <si>
    <t>WL32.102</t>
  </si>
  <si>
    <t>WL32.103</t>
  </si>
  <si>
    <t>WL32.104</t>
  </si>
  <si>
    <t>WL32.105</t>
  </si>
  <si>
    <t>WL32.106</t>
  </si>
  <si>
    <t>WL32.107</t>
  </si>
  <si>
    <t>WL32.108</t>
  </si>
  <si>
    <t>WL32.109</t>
  </si>
  <si>
    <t>WL32.110</t>
  </si>
  <si>
    <t>WL32.111</t>
  </si>
  <si>
    <t>WL32.112</t>
  </si>
  <si>
    <t>WL32.113</t>
  </si>
  <si>
    <t>WL32.114</t>
  </si>
  <si>
    <t>WL32.115</t>
  </si>
  <si>
    <t>WL32.116</t>
  </si>
  <si>
    <t>WL32.117</t>
  </si>
  <si>
    <t>WL32.118</t>
  </si>
  <si>
    <t>WL32.119</t>
  </si>
  <si>
    <t>WL32.120</t>
  </si>
  <si>
    <t>WL32.121</t>
  </si>
  <si>
    <t>WL32.122</t>
  </si>
  <si>
    <t>WL32.123</t>
  </si>
  <si>
    <t>WL32.124</t>
  </si>
  <si>
    <t>WL41.100</t>
  </si>
  <si>
    <t>WL41.101</t>
  </si>
  <si>
    <t>WL41.102</t>
  </si>
  <si>
    <t>WL41.103</t>
  </si>
  <si>
    <t>WL41.104</t>
  </si>
  <si>
    <t>WL41.105</t>
  </si>
  <si>
    <t>WL41.106</t>
  </si>
  <si>
    <t>WL41.107</t>
  </si>
  <si>
    <t>WL41.108</t>
  </si>
  <si>
    <t>WL41.109</t>
  </si>
  <si>
    <t>WL41.110</t>
  </si>
  <si>
    <t>WL41.111</t>
  </si>
  <si>
    <t>WL41.112</t>
  </si>
  <si>
    <t>WL41.113</t>
  </si>
  <si>
    <t>WL41.114</t>
  </si>
  <si>
    <t>WL41.115</t>
  </si>
  <si>
    <t>WL41.116</t>
  </si>
  <si>
    <t>WL41.117</t>
  </si>
  <si>
    <t>WL41.118</t>
  </si>
  <si>
    <t>WL41.119</t>
  </si>
  <si>
    <t>WL41.120</t>
  </si>
  <si>
    <t>WL41.121</t>
  </si>
  <si>
    <t>WL41.122</t>
  </si>
  <si>
    <t>WL41.123</t>
  </si>
  <si>
    <t>WL41.124</t>
  </si>
  <si>
    <t>WL41.316</t>
  </si>
  <si>
    <t>WL41.317</t>
  </si>
  <si>
    <t>WL41.318</t>
  </si>
  <si>
    <t>WL41.319</t>
  </si>
  <si>
    <t>WL42.100</t>
  </si>
  <si>
    <t>WL42.101</t>
  </si>
  <si>
    <t>WL42.102</t>
  </si>
  <si>
    <t>WL42.103</t>
  </si>
  <si>
    <t>WL42.104</t>
  </si>
  <si>
    <t>WL42.105</t>
  </si>
  <si>
    <t>WL42.106</t>
  </si>
  <si>
    <t>WL42.107</t>
  </si>
  <si>
    <t>WL42.108</t>
  </si>
  <si>
    <t>WL42.109</t>
  </si>
  <si>
    <t>WL42.110</t>
  </si>
  <si>
    <t>WL42.111</t>
  </si>
  <si>
    <t>WL42.112</t>
  </si>
  <si>
    <t>WL42.113</t>
  </si>
  <si>
    <t>WL42.114</t>
  </si>
  <si>
    <t>WL42.115</t>
  </si>
  <si>
    <t>WL42.117</t>
  </si>
  <si>
    <t>WL42.118</t>
  </si>
  <si>
    <t>WL42.119</t>
  </si>
  <si>
    <t>WL42.120</t>
  </si>
  <si>
    <t>WL42.121</t>
  </si>
  <si>
    <t>WL42.122</t>
  </si>
  <si>
    <t>WL42.123</t>
  </si>
  <si>
    <t>WL42.124</t>
  </si>
  <si>
    <t>WL42.125</t>
  </si>
  <si>
    <t>CYKY-J 5x1.5</t>
  </si>
  <si>
    <t>WL11.71</t>
  </si>
  <si>
    <t>CXKH-R-J 5x2.5</t>
  </si>
  <si>
    <t>WL11.204</t>
  </si>
  <si>
    <t>WL11.205</t>
  </si>
  <si>
    <t>CYKY-J 5x2.5</t>
  </si>
  <si>
    <t>WL11.217</t>
  </si>
  <si>
    <t>WL11.218</t>
  </si>
  <si>
    <t>WL11.219</t>
  </si>
  <si>
    <t>WL11.228</t>
  </si>
  <si>
    <t>WL11.319</t>
  </si>
  <si>
    <t>WL14.10</t>
  </si>
  <si>
    <t>WL14.11</t>
  </si>
  <si>
    <t>WL41.502</t>
  </si>
  <si>
    <t>WL41.503</t>
  </si>
  <si>
    <t>WL41.504</t>
  </si>
  <si>
    <t>WL52.63</t>
  </si>
  <si>
    <t>WL52.64</t>
  </si>
  <si>
    <t>WL52.65</t>
  </si>
  <si>
    <t>KCU5_1.5_ZH</t>
  </si>
  <si>
    <t>kabel bezhalogenový 1-CXKH-R 5x1.5</t>
  </si>
  <si>
    <t>-47735265</t>
  </si>
  <si>
    <t>5075*1,1 'Přepočtené koeficientem množství</t>
  </si>
  <si>
    <t>KCU5_2.5_ZH</t>
  </si>
  <si>
    <t>kabel bezhalogenový 1-CXKH-R 5x2.5</t>
  </si>
  <si>
    <t>-1483722532</t>
  </si>
  <si>
    <t>62*1,1 'Přepočtené koeficientem množství</t>
  </si>
  <si>
    <t>34111090</t>
  </si>
  <si>
    <t>kabel instalační jádro Cu plné izolace PVC plášť PVC 450/750V (CYKY) 5x1,5mm2</t>
  </si>
  <si>
    <t>-383505437</t>
  </si>
  <si>
    <t>https://podminky.urs.cz/item/CS_URS_2021_01/34111090</t>
  </si>
  <si>
    <t>37*1,1 'Přepočtené koeficientem množství</t>
  </si>
  <si>
    <t>34111094</t>
  </si>
  <si>
    <t>kabel instalační jádro Cu plné izolace PVC plášť PVC 450/750V (CYKY) 5x2,5mm2</t>
  </si>
  <si>
    <t>1607739309</t>
  </si>
  <si>
    <t>https://podminky.urs.cz/item/CS_URS_2021_01/34111094</t>
  </si>
  <si>
    <t>433*1,1 'Přepočtené koeficientem množství</t>
  </si>
  <si>
    <t>741122642</t>
  </si>
  <si>
    <t>Montáž kabel Cu plný kulatý žíla 5x4 až 6 mm2 uložený pevně (např. CYKY)</t>
  </si>
  <si>
    <t>-603775555</t>
  </si>
  <si>
    <t>Montáž kabelů měděných bez ukončení uložených pevně plných kulatých nebo bezhalogenových (např. CYKY) počtu a průřezu žil 5x4 až 6 mm2</t>
  </si>
  <si>
    <t>https://podminky.urs.cz/item/CS_URS_2021_01/741122642</t>
  </si>
  <si>
    <t>CXKH-R-J 5x4</t>
  </si>
  <si>
    <t>WL21.3</t>
  </si>
  <si>
    <t>WL21.4</t>
  </si>
  <si>
    <t>WL21.5</t>
  </si>
  <si>
    <t>WL31.3</t>
  </si>
  <si>
    <t>WL31.4</t>
  </si>
  <si>
    <t>WL31.5</t>
  </si>
  <si>
    <t>WL32.3</t>
  </si>
  <si>
    <t>WL32.4</t>
  </si>
  <si>
    <t>WL32.5</t>
  </si>
  <si>
    <t>WL41.3</t>
  </si>
  <si>
    <t>WL41.4</t>
  </si>
  <si>
    <t>WL41.5</t>
  </si>
  <si>
    <t>WL42.3</t>
  </si>
  <si>
    <t>WL42.4</t>
  </si>
  <si>
    <t>WL42.5</t>
  </si>
  <si>
    <t>CXKH-R-J 5x6</t>
  </si>
  <si>
    <t>WL11.12</t>
  </si>
  <si>
    <t>WL11.13</t>
  </si>
  <si>
    <t>CYKY-J 5x6</t>
  </si>
  <si>
    <t>WL11.206</t>
  </si>
  <si>
    <t>KCU5_4_ZH</t>
  </si>
  <si>
    <t>kabel bezhalogenový 1-CXKH-R 5x4</t>
  </si>
  <si>
    <t>301622477</t>
  </si>
  <si>
    <t>200*1,1 'Přepočtené koeficientem množství</t>
  </si>
  <si>
    <t>KCU5_6_ZH</t>
  </si>
  <si>
    <t>kabel bezhalogenový 1-CXKH-R 5x6</t>
  </si>
  <si>
    <t>67679015</t>
  </si>
  <si>
    <t>71*1,1 'Přepočtené koeficientem množství</t>
  </si>
  <si>
    <t>34111100</t>
  </si>
  <si>
    <t>kabel instalační jádro Cu plné izolace PVC plášť PVC 450/750V (CYKY) 5x6mm2</t>
  </si>
  <si>
    <t>-1235013271</t>
  </si>
  <si>
    <t>https://podminky.urs.cz/item/CS_URS_2021_01/34111100</t>
  </si>
  <si>
    <t>741122644</t>
  </si>
  <si>
    <t>Montáž kabel Cu plný kulatý žíla 5x16 mm2 uložený pevně (např. CYKY)</t>
  </si>
  <si>
    <t>-1014933932</t>
  </si>
  <si>
    <t>Montáž kabelů měděných bez ukončení uložených pevně plných kulatých nebo bezhalogenových (např. CYKY) počtu a průřezu žil 5x16 mm2</t>
  </si>
  <si>
    <t>https://podminky.urs.cz/item/CS_URS_2021_01/741122644</t>
  </si>
  <si>
    <t>CXKH-R-J 5x16</t>
  </si>
  <si>
    <t>WL11.9</t>
  </si>
  <si>
    <t>WL11.7</t>
  </si>
  <si>
    <t>WL11.8</t>
  </si>
  <si>
    <t>KCU5_16_ZH</t>
  </si>
  <si>
    <t>kabel bezhalogenový 1-CXKH-R 5x16</t>
  </si>
  <si>
    <t>946939363</t>
  </si>
  <si>
    <t>93*1,1 'Přepočtené koeficientem množství</t>
  </si>
  <si>
    <t>741130001</t>
  </si>
  <si>
    <t>Ukončení vodič izolovaný do 2,5 mm2 v rozváděči nebo na přístroji</t>
  </si>
  <si>
    <t>-1910246391</t>
  </si>
  <si>
    <t>Ukončení vodičů izolovaných s označením a zapojením v rozváděči nebo na přístroji, průřezu žíly do 2,5 mm2</t>
  </si>
  <si>
    <t>https://podminky.urs.cz/item/CS_URS_2021_01/741130001</t>
  </si>
  <si>
    <t>2*2*(10+4)</t>
  </si>
  <si>
    <t>3*2*(519+10+57+14)</t>
  </si>
  <si>
    <t>5*2*(4+158+2+1+13)</t>
  </si>
  <si>
    <t>741130003</t>
  </si>
  <si>
    <t>Ukončení vodič izolovaný do 4 mm2 v rozváděči nebo na přístroji</t>
  </si>
  <si>
    <t>-963444800</t>
  </si>
  <si>
    <t>Ukončení vodičů izolovaných s označením a zapojením v rozváděči nebo na přístroji, průřezu žíly do 4 mm2</t>
  </si>
  <si>
    <t>https://podminky.urs.cz/item/CS_URS_2021_01/741130003</t>
  </si>
  <si>
    <t>"OP" 1*2*(73)</t>
  </si>
  <si>
    <t>3*2*(3)</t>
  </si>
  <si>
    <t>5*2*(15)</t>
  </si>
  <si>
    <t>741130004</t>
  </si>
  <si>
    <t>Ukončení vodič izolovaný do 6 mm2 v rozváděči nebo na přístroji</t>
  </si>
  <si>
    <t>872978458</t>
  </si>
  <si>
    <t>Ukončení vodičů izolovaných s označením a zapojením v rozváděči nebo na přístroji, průřezu žíly do 6 mm2</t>
  </si>
  <si>
    <t>https://podminky.urs.cz/item/CS_URS_2021_01/741130004</t>
  </si>
  <si>
    <t>"OP" 1*2*(4+4)</t>
  </si>
  <si>
    <t>5*2*(2+1)</t>
  </si>
  <si>
    <t>741130005</t>
  </si>
  <si>
    <t>Ukončení vodič izolovaný do 10 mm2 v rozváděči nebo na přístroji</t>
  </si>
  <si>
    <t>1833090944</t>
  </si>
  <si>
    <t>Ukončení vodičů izolovaných s označením a zapojením v rozváděči nebo na přístroji, průřezu žíly do 10 mm2</t>
  </si>
  <si>
    <t>https://podminky.urs.cz/item/CS_URS_2021_01/741130005</t>
  </si>
  <si>
    <t>"OP" 1*2*(30)</t>
  </si>
  <si>
    <t>3*2*(2)</t>
  </si>
  <si>
    <t>5*2*(1)</t>
  </si>
  <si>
    <t>741130006</t>
  </si>
  <si>
    <t>Ukončení vodič izolovaný do 16 mm2 v rozváděči nebo na přístroji</t>
  </si>
  <si>
    <t>-705918568</t>
  </si>
  <si>
    <t>Ukončení vodičů izolovaných s označením a zapojením v rozváděči nebo na přístroji, průřezu žíly do 16 mm2</t>
  </si>
  <si>
    <t>https://podminky.urs.cz/item/CS_URS_2021_01/741130006</t>
  </si>
  <si>
    <t>"OP" 1*2*(9)</t>
  </si>
  <si>
    <t>5*2*(3)</t>
  </si>
  <si>
    <t>741130007</t>
  </si>
  <si>
    <t>Ukončení vodič izolovaný do 25 mm2 v rozváděči nebo na přístroji</t>
  </si>
  <si>
    <t>495994581</t>
  </si>
  <si>
    <t>Ukončení vodičů izolovaných s označením a zapojením v rozváděči nebo na přístroji, průřezu žíly do 25 mm2</t>
  </si>
  <si>
    <t>https://podminky.urs.cz/item/CS_URS_2021_01/741130007</t>
  </si>
  <si>
    <t>"OP" 1*2*(12)</t>
  </si>
  <si>
    <t>5*2*(5)</t>
  </si>
  <si>
    <t>741130008</t>
  </si>
  <si>
    <t>Ukončení vodič izolovaný do 35 mm2 v rozváděči nebo na přístroji</t>
  </si>
  <si>
    <t>462437327</t>
  </si>
  <si>
    <t>Ukončení vodičů izolovaných s označením a zapojením v rozváděči nebo na přístroji, průřezu žíly do 35 mm2</t>
  </si>
  <si>
    <t>https://podminky.urs.cz/item/CS_URS_2021_01/741130008</t>
  </si>
  <si>
    <t>741130011</t>
  </si>
  <si>
    <t>Ukončení vodič izolovaný do 50 mm2 v rozváděči nebo na přístroji</t>
  </si>
  <si>
    <t>-503458817</t>
  </si>
  <si>
    <t>Ukončení vodičů izolovaných s označením a zapojením v rozváděči nebo na přístroji, průřezu žíly do 50 mm2</t>
  </si>
  <si>
    <t>https://podminky.urs.cz/item/CS_URS_2021_01/741130011</t>
  </si>
  <si>
    <t>741130012</t>
  </si>
  <si>
    <t>Ukončení vodič izolovaný do 70 mm2 v rozváděči nebo na přístroji</t>
  </si>
  <si>
    <t>2086501716</t>
  </si>
  <si>
    <t>Ukončení vodičů izolovaných s označením a zapojením v rozváděči nebo na přístroji, průřezu žíly do 70 mm2</t>
  </si>
  <si>
    <t>https://podminky.urs.cz/item/CS_URS_2021_01/741130012</t>
  </si>
  <si>
    <t>741130014</t>
  </si>
  <si>
    <t>Ukončení vodič izolovaný do 120 mm2 v rozváděči nebo na přístroji</t>
  </si>
  <si>
    <t>-1318139268</t>
  </si>
  <si>
    <t>Ukončení vodičů izolovaných s označením a zapojením v rozváděči nebo na přístroji, průřezu žíly do 120 mm2</t>
  </si>
  <si>
    <t>https://podminky.urs.cz/item/CS_URS_2021_01/741130014</t>
  </si>
  <si>
    <t>741210001</t>
  </si>
  <si>
    <t>Montáž rozvodnice oceloplechová nebo plastová běžná do 20 kg</t>
  </si>
  <si>
    <t>-1209028998</t>
  </si>
  <si>
    <t>Montáž rozvodnic oceloplechových nebo plastových bez zapojení vodičů běžných, hmotnosti do 20 kg</t>
  </si>
  <si>
    <t>https://podminky.urs.cz/item/CS_URS_2021_01/741210001</t>
  </si>
  <si>
    <t>m.č.1.31</t>
  </si>
  <si>
    <t>ZS</t>
  </si>
  <si>
    <t>zásuvková skříň ZS, na povrch, skříň guma</t>
  </si>
  <si>
    <t>-1738697231</t>
  </si>
  <si>
    <t>Poznámka k položce:_x000D_
materiál: tvrzená guma, na povrch, IP54_x000D_
zásuvky 400V - 1x32A, 1x16A_x000D_
zásuvky 230V – 2x16A_x000D_
veškeré zásuvky 230V i 400V budou chráněny proudovým chráničem s Ir=30mA</t>
  </si>
  <si>
    <t>741210001R02</t>
  </si>
  <si>
    <t>Montáž zásuvkové šachty do 20kg do země</t>
  </si>
  <si>
    <t>1140616043</t>
  </si>
  <si>
    <t>m.č.2.36</t>
  </si>
  <si>
    <t>ZS2</t>
  </si>
  <si>
    <t>Podzemní zásuvka se šroubovacím víkem s integrovaným držadlem, 1x230V, 119x119x88 mm, materiál hliník, IP67</t>
  </si>
  <si>
    <t>-1631707626</t>
  </si>
  <si>
    <t>741210101</t>
  </si>
  <si>
    <t>Montáž rozváděčů litinových, hliníkových nebo plastových sestava do 50 kg</t>
  </si>
  <si>
    <t>1701554341</t>
  </si>
  <si>
    <t>Montáž rozváděčů litinových, hliníkových nebo plastových bez zapojení vodičů sestavy hmotnosti do 50 kg</t>
  </si>
  <si>
    <t>https://podminky.urs.cz/item/CS_URS_2021_01/741210101</t>
  </si>
  <si>
    <t>R1.2</t>
  </si>
  <si>
    <t>R1.3</t>
  </si>
  <si>
    <t>R1.4</t>
  </si>
  <si>
    <t>R2.1.1, R2.1.2, R2.1.3</t>
  </si>
  <si>
    <t>R3.1.1, R3.1.2, R3.1.3</t>
  </si>
  <si>
    <t>R3.2.1, R3.2.2, R3.2.3</t>
  </si>
  <si>
    <t>R4.1.1, R4.1.2, R4.1.3</t>
  </si>
  <si>
    <t>R4.2.1, R4.2.2, R4.2.3</t>
  </si>
  <si>
    <t>741210102</t>
  </si>
  <si>
    <t>Montáž rozváděčů litinových, hliníkových nebo plastových sestava do 100 kg</t>
  </si>
  <si>
    <t>1685816533</t>
  </si>
  <si>
    <t>Montáž rozváděčů litinových, hliníkových nebo plastových bez zapojení vodičů sestavy hmotnosti do 100 kg</t>
  </si>
  <si>
    <t>https://podminky.urs.cz/item/CS_URS_2021_01/741210102</t>
  </si>
  <si>
    <t>R2.1</t>
  </si>
  <si>
    <t>R2.2</t>
  </si>
  <si>
    <t>R3.1</t>
  </si>
  <si>
    <t>R3.2</t>
  </si>
  <si>
    <t>R4.1</t>
  </si>
  <si>
    <t>R4.2</t>
  </si>
  <si>
    <t>741210104</t>
  </si>
  <si>
    <t>Montáž rozváděčů litinových, hliníkových nebo plastových sestava do 500 kg</t>
  </si>
  <si>
    <t>-1332950680</t>
  </si>
  <si>
    <t>Montáž rozváděčů litinových, hliníkových nebo plastových bez zapojení vodičů sestavy hmotnosti do 500 kg</t>
  </si>
  <si>
    <t>https://podminky.urs.cz/item/CS_URS_2021_01/741210104</t>
  </si>
  <si>
    <t>RH</t>
  </si>
  <si>
    <t>R1.1</t>
  </si>
  <si>
    <t>RC</t>
  </si>
  <si>
    <t>R-VZT</t>
  </si>
  <si>
    <t>R_RH</t>
  </si>
  <si>
    <t>dodávka rozvaděče RH dle výkresu DPS_SO01_SIL_301_RH_00</t>
  </si>
  <si>
    <t>-1960793859</t>
  </si>
  <si>
    <t xml:space="preserve">Poznámka k položce:_x000D_
- výrobní dokumentace_x000D_
- ověření návrhu_x000D_
- kusová zkouška elektrického rozvaděče dle souboru IEC 61439_x000D_
 </t>
  </si>
  <si>
    <t>R_R1.1</t>
  </si>
  <si>
    <t>dodávka rozvaděče R1.1 dle výkresu DPS_SO01_SIL_302_R11_00</t>
  </si>
  <si>
    <t>212541040</t>
  </si>
  <si>
    <t>R_R1.2</t>
  </si>
  <si>
    <t>dodávka rozvaděče R1.2 dle výkresu DPS_SO01_SIL_303_R12_00</t>
  </si>
  <si>
    <t>1920942777</t>
  </si>
  <si>
    <t>R_R1.3</t>
  </si>
  <si>
    <t>dodávka rozvaděče R1.3 dle výkresu DPS_SO01_SIL_304_R13_00</t>
  </si>
  <si>
    <t>163634484</t>
  </si>
  <si>
    <t>R_R1.4</t>
  </si>
  <si>
    <t>dodávka rozvaděče R1.4 dle výkresu DPS_SO01_SIL_305_R14_00</t>
  </si>
  <si>
    <t>-134446564</t>
  </si>
  <si>
    <t>R_R2.1</t>
  </si>
  <si>
    <t>dodávka rozvaděče R2.1 dle výkresu DPS_SO01_SIL_307_R21_00</t>
  </si>
  <si>
    <t>827811751</t>
  </si>
  <si>
    <t>R_R2.1.1</t>
  </si>
  <si>
    <t>dodávka rozvaděče R2.1.1 dle výkresu DPS_SO01_SIL_308_R211_00</t>
  </si>
  <si>
    <t>-1684619692</t>
  </si>
  <si>
    <t>R_R2.1.2</t>
  </si>
  <si>
    <t>dodávka rozvaděče R2.1.2 dle výkresu DPS_SO01_SIL_309_R212_00</t>
  </si>
  <si>
    <t>114469870</t>
  </si>
  <si>
    <t>R_R2.1.3</t>
  </si>
  <si>
    <t>dodávka rozvaděče R2.1.3 dle výkresu DPS_SO01_SIL_310_R213_00</t>
  </si>
  <si>
    <t>-1926505532</t>
  </si>
  <si>
    <t>R_R2.2</t>
  </si>
  <si>
    <t>dodávka rozvaděče R2.2 dle výkresu DPS_SO01_SIL_311_R22_00</t>
  </si>
  <si>
    <t>1216850393</t>
  </si>
  <si>
    <t>R_R3.1</t>
  </si>
  <si>
    <t>dodávka rozvaděče R3.1 dle výkresu DPS_SO01_SIL_312_R31_00</t>
  </si>
  <si>
    <t>1512300339</t>
  </si>
  <si>
    <t>R_R3.1.1</t>
  </si>
  <si>
    <t>dodávka rozvaděče R3.1.1 dle výkresu DPS_SO01_SIL_313_R311_00</t>
  </si>
  <si>
    <t>-133005967</t>
  </si>
  <si>
    <t>R_R3.1.2</t>
  </si>
  <si>
    <t>dodávka rozvaděče R3.1.2 dle výkresu DPS_SO01_SIL_314_R312_00</t>
  </si>
  <si>
    <t>1521243734</t>
  </si>
  <si>
    <t>R_R3.1.3</t>
  </si>
  <si>
    <t>dodávka rozvaděče R3.1.3 dle výkresu DPS_SO01_SIL_315_R313_00</t>
  </si>
  <si>
    <t>-1106758054</t>
  </si>
  <si>
    <t>R_R3.2</t>
  </si>
  <si>
    <t>dodávka rozvaděče R3.2 dle výkresu DPS_SO01_SIL_316_R32_00</t>
  </si>
  <si>
    <t>1785030253</t>
  </si>
  <si>
    <t>R_R3.2.1</t>
  </si>
  <si>
    <t>dodávka rozvaděče R3.2.1 dle výkresu DPS_SO01_SIL_317_R321_00</t>
  </si>
  <si>
    <t>1035013617</t>
  </si>
  <si>
    <t>R_R3.2.2</t>
  </si>
  <si>
    <t>dodávka rozvaděče R3.2.2 dle výkresu DPS_SO01_SIL_318_R322_00</t>
  </si>
  <si>
    <t>-1495148530</t>
  </si>
  <si>
    <t>R_R3.2.3</t>
  </si>
  <si>
    <t>dodávka rozvaděče R3.2.3 dle výkresu DPS_SO01_SIL_319_R323_00</t>
  </si>
  <si>
    <t>962759774</t>
  </si>
  <si>
    <t>R_R4.1</t>
  </si>
  <si>
    <t>dodávka rozvaděče R4.1 dle výkresu DPS_SO01_SIL_320_R41_00</t>
  </si>
  <si>
    <t>-12333871</t>
  </si>
  <si>
    <t>R_R4.1.1</t>
  </si>
  <si>
    <t>dodávka rozvaděče R4.1.1 dle výkresu DPS_SO01_SIL_321_R411_00</t>
  </si>
  <si>
    <t>687192615</t>
  </si>
  <si>
    <t>R_R4.1.2</t>
  </si>
  <si>
    <t>dodávka rozvaděče R4.1.2 dle výkresu DPS_SO01_SIL_322_R412_00</t>
  </si>
  <si>
    <t>-952745569</t>
  </si>
  <si>
    <t>R_R4.1.3</t>
  </si>
  <si>
    <t>dodávka rozvaděče R4.1.3 dle výkresu DPS_SO01_SIL_323_R413_00</t>
  </si>
  <si>
    <t>830563238</t>
  </si>
  <si>
    <t>R_R4.2</t>
  </si>
  <si>
    <t>dodávka rozvaděče R4.2 dle výkresu DPS_SO01_SIL_324_R42_00</t>
  </si>
  <si>
    <t>-352328368</t>
  </si>
  <si>
    <t>R_R4.2.1</t>
  </si>
  <si>
    <t>dodávka rozvaděče R2.2.1 dle výkresu DPS_SO01_SIL_325_R421_00</t>
  </si>
  <si>
    <t>1817061079</t>
  </si>
  <si>
    <t>R_R4.2.2</t>
  </si>
  <si>
    <t>dodávka rozvaděče R4.2.2 dle výkresu DPS_SO01_SIL_326_R422_00</t>
  </si>
  <si>
    <t>583170482</t>
  </si>
  <si>
    <t>R_R4.2.3</t>
  </si>
  <si>
    <t>dodávka rozvaděče R4.2.3 dle výkresu DPS_SO01_SIL_327_R423_00</t>
  </si>
  <si>
    <t>262577389</t>
  </si>
  <si>
    <t>R_R-VZT</t>
  </si>
  <si>
    <t>dodávka rozvaděče R-VZT dle výkresu DPS_SO01_SIL_328_RVZT_00</t>
  </si>
  <si>
    <t>-1054960288</t>
  </si>
  <si>
    <t>R_RC</t>
  </si>
  <si>
    <t>typový výrobek - hrazený kompenzační rozvaděč RC- 87,5kVAr/440V, 125A, IP54/00, nucené větrání, v.2000 x š.800 x hl.600, min.30kA, 7 stupňů/váha 1:1:2:4:4:8:8, propojení  Cu sběrnami s R1.1</t>
  </si>
  <si>
    <t>-1638068125</t>
  </si>
  <si>
    <t xml:space="preserve">Poznámka k položce:_x000D_
- výrobní dokumentace_x000D_
- ověření návrhu_x000D_
- kusová zkouška elektrického rozvaděče dle souboru IEC 61439_x000D_
7 stupňů:_x000D_
2x 3,15-189/400/440_x000D_
1x 6,25-189/400/440_x000D_
2x 12,5-189/400/440_x000D_
2x 25-189/400/440_x000D_
 </t>
  </si>
  <si>
    <t>741210122R01</t>
  </si>
  <si>
    <t>Montáž a zapojení osoušeče rukou</t>
  </si>
  <si>
    <t>-504137356</t>
  </si>
  <si>
    <t>m.č.1.10</t>
  </si>
  <si>
    <t>m.č.1.13</t>
  </si>
  <si>
    <t>m.č.2.06</t>
  </si>
  <si>
    <t>m.č.2.09</t>
  </si>
  <si>
    <t>m.č.2.23</t>
  </si>
  <si>
    <t>m.č.2.26</t>
  </si>
  <si>
    <t>m.č.3.06</t>
  </si>
  <si>
    <t>m.č.3.09</t>
  </si>
  <si>
    <t>m.č.3.22</t>
  </si>
  <si>
    <t>m.č.3.25</t>
  </si>
  <si>
    <t>m.č.4.06</t>
  </si>
  <si>
    <t>m.č.4.09</t>
  </si>
  <si>
    <t>m.č.4.22</t>
  </si>
  <si>
    <t>m.č.4.25</t>
  </si>
  <si>
    <t>231582R01</t>
  </si>
  <si>
    <t>vysokorychlostní elektrický osoušeč rukou, průtok vzduchu min. 200 m³/h, kryt hliník, 230V/910W, IP24, tř.I</t>
  </si>
  <si>
    <t>1822139181</t>
  </si>
  <si>
    <t>741210122R02</t>
  </si>
  <si>
    <t>Montáž a zapojení průmyslové UPS do 20kg</t>
  </si>
  <si>
    <t>-1421772984</t>
  </si>
  <si>
    <t>UPS</t>
  </si>
  <si>
    <t>UPS průmyslová 230V, 1f:1f, 2kVA, VRLA baterie, pracovní teplota 0℃ - 40℃</t>
  </si>
  <si>
    <t>-1552895457</t>
  </si>
  <si>
    <t>Poznámka k položce:_x000D_
- Power factor 0,9_x000D_
- regulace napětí ±1%_x000D_
- inteligentní nabíjení s teplotní kompenzací</t>
  </si>
  <si>
    <t>741310011</t>
  </si>
  <si>
    <t>Montáž ovladač nástěnný 1/0-tlačítkový zapínací prostředí normální</t>
  </si>
  <si>
    <t>-215335543</t>
  </si>
  <si>
    <t>Montáž spínačů jedno nebo dvoupólových nástěnných se zapojením vodičů, pro prostředí normální ovladačů, řazení 1/0-tlačítkových zapínacích</t>
  </si>
  <si>
    <t>https://podminky.urs.cz/item/CS_URS_2021_01/741310011</t>
  </si>
  <si>
    <t>m.č.1.33</t>
  </si>
  <si>
    <t>m.č.2.35</t>
  </si>
  <si>
    <t>TS</t>
  </si>
  <si>
    <t>tl0/1_IP44</t>
  </si>
  <si>
    <t>ovladač tlačítkový 1/0So, pod omítku, barva bílá, IP44, kompletní</t>
  </si>
  <si>
    <t>-573168810</t>
  </si>
  <si>
    <t>R_ts/cs_NC02</t>
  </si>
  <si>
    <t>tlačítko bezpečnostní vypínací s dvěma nezávislými kontakty NO pro TOTAL STOP/CENTRAL STOP, s rozbíjecím sklíčkem, 230V, kompletní</t>
  </si>
  <si>
    <t>-1034955420</t>
  </si>
  <si>
    <t>741310201</t>
  </si>
  <si>
    <t>Montáž vypínač (polo)zapuštěný šroubové připojení 1-jednopólový</t>
  </si>
  <si>
    <t>-359565504</t>
  </si>
  <si>
    <t>Montáž spínačů jedno nebo dvoupólových polozapuštěných nebo zapuštěných se zapojením vodičů šroubové připojení, pro prostředí normální vypínačů, řazení 1-jednopólových</t>
  </si>
  <si>
    <t>https://podminky.urs.cz/item/CS_URS_2021_01/741310201</t>
  </si>
  <si>
    <t>m.č.1.22</t>
  </si>
  <si>
    <t>m.č.1.23</t>
  </si>
  <si>
    <t>m.č.1.24</t>
  </si>
  <si>
    <t>m.č.1.25</t>
  </si>
  <si>
    <t>m.č.1.27</t>
  </si>
  <si>
    <t>m.č.1.28</t>
  </si>
  <si>
    <t>m.č.1.29</t>
  </si>
  <si>
    <t>m.č.1.30</t>
  </si>
  <si>
    <t>m.č.1.17</t>
  </si>
  <si>
    <t>ř1_IP20</t>
  </si>
  <si>
    <t>spínač ř.1, pod omítku, IP20, barva bílá/bílá (stejný design ovladačů, zásuvek, tlačítek KNX)</t>
  </si>
  <si>
    <t>-244386914</t>
  </si>
  <si>
    <t>741310251</t>
  </si>
  <si>
    <t>Montáž vypínač (polo)zapuštěný šroubové připojení 1-jednopólových prostředí venkovní/mokré</t>
  </si>
  <si>
    <t>1801100262</t>
  </si>
  <si>
    <t>Montáž spínačů jedno nebo dvoupólových polozapuštěných nebo zapuštěných se zapojením vodičů šroubové připojení, pro prostředí venkovní nebo mokré vypínačů, řazení 1-jednopólových</t>
  </si>
  <si>
    <t>https://podminky.urs.cz/item/CS_URS_2021_01/741310251</t>
  </si>
  <si>
    <t>ř1_IP44_NO</t>
  </si>
  <si>
    <t>spínač ř.1, na povrch, barva bílá, IP44, kompletní</t>
  </si>
  <si>
    <t>1824084736</t>
  </si>
  <si>
    <t>741310261</t>
  </si>
  <si>
    <t>Montáž přepínač (polo)zapuštěný šroubové připojení 5-sériových prostředí venkovní/mokré</t>
  </si>
  <si>
    <t>611326201</t>
  </si>
  <si>
    <t>Montáž spínačů jedno nebo dvoupólových polozapuštěných nebo zapuštěných se zapojením vodičů šroubové připojení, pro prostředí venkovní nebo mokré přepínačů, řazení 5-sériových</t>
  </si>
  <si>
    <t>https://podminky.urs.cz/item/CS_URS_2021_01/741310261</t>
  </si>
  <si>
    <t>m.č.1.18</t>
  </si>
  <si>
    <t>ř5_IP44_NO</t>
  </si>
  <si>
    <t>spínač ř.5, na povrch, barva bílá, IP44, kompletní</t>
  </si>
  <si>
    <t>1053334286</t>
  </si>
  <si>
    <t>741313042</t>
  </si>
  <si>
    <t>Montáž zásuvka (polo)zapuštěná šroubové připojení 2P+PE dvojí zapojení - průběžná</t>
  </si>
  <si>
    <t>735336758</t>
  </si>
  <si>
    <t>Montáž zásuvek domovních se zapojením vodičů šroubové připojení polozapuštěných nebo zapuštěných 10/16 A, provedení 2P + PE dvojí zapojení pro průběžnou montáž</t>
  </si>
  <si>
    <t>https://podminky.urs.cz/item/CS_URS_2021_01/741313042</t>
  </si>
  <si>
    <t>zásuvky obyčejné - bez SPD3</t>
  </si>
  <si>
    <t>m.č. 1.01</t>
  </si>
  <si>
    <t>m.č. 1.04</t>
  </si>
  <si>
    <t>m.č. 1.05</t>
  </si>
  <si>
    <t>m.č. 1.06</t>
  </si>
  <si>
    <t>m.č. 1.08</t>
  </si>
  <si>
    <t>m.č. 1.09</t>
  </si>
  <si>
    <t>m.č. 1.10</t>
  </si>
  <si>
    <t>m.č. 1.13</t>
  </si>
  <si>
    <t>m.č. 1.16</t>
  </si>
  <si>
    <t>m.č. 1.22</t>
  </si>
  <si>
    <t>m.č. 1.23</t>
  </si>
  <si>
    <t>m.č. 1.24</t>
  </si>
  <si>
    <t>m.č. 1.27</t>
  </si>
  <si>
    <t>m.č. 1.28</t>
  </si>
  <si>
    <t>m.č. 1.29</t>
  </si>
  <si>
    <t>m.č. 1.35</t>
  </si>
  <si>
    <t>m.č. 1.36</t>
  </si>
  <si>
    <t>m.č. 2.04</t>
  </si>
  <si>
    <t>m.č. 2.05</t>
  </si>
  <si>
    <t>m.č. 2.06</t>
  </si>
  <si>
    <t>m.č. 2.09</t>
  </si>
  <si>
    <t>m.č. 2.12</t>
  </si>
  <si>
    <t>m.č. 2.13</t>
  </si>
  <si>
    <t>m.č. 2.14</t>
  </si>
  <si>
    <t>m.č. 2.15</t>
  </si>
  <si>
    <t>m.č. 2.16</t>
  </si>
  <si>
    <t>m.č. 2.17</t>
  </si>
  <si>
    <t>m.č. 2.18</t>
  </si>
  <si>
    <t>m.č. 2.19</t>
  </si>
  <si>
    <t>m.č. 2.20</t>
  </si>
  <si>
    <t>m.č. 2.21</t>
  </si>
  <si>
    <t>m.č. 2.22</t>
  </si>
  <si>
    <t>m.č. 2.23</t>
  </si>
  <si>
    <t>m.č. 2.26</t>
  </si>
  <si>
    <t>m.č. 2.30</t>
  </si>
  <si>
    <t>m.č. 2.31</t>
  </si>
  <si>
    <t>m.č. 2.32</t>
  </si>
  <si>
    <t>m.č. 2.33</t>
  </si>
  <si>
    <t>m.č. 2.34</t>
  </si>
  <si>
    <t>m.č. 3.04</t>
  </si>
  <si>
    <t>m.č. 3.05</t>
  </si>
  <si>
    <t>m.č. 3.06</t>
  </si>
  <si>
    <t>m.č. 3.09</t>
  </si>
  <si>
    <t>m.č. 3.12</t>
  </si>
  <si>
    <t>m.č. 3.13</t>
  </si>
  <si>
    <t>m.č. 3.14</t>
  </si>
  <si>
    <t>m.č. 3.15</t>
  </si>
  <si>
    <t>m.č. 3.16</t>
  </si>
  <si>
    <t>m.č. 3.17</t>
  </si>
  <si>
    <t>m.č. 3.18</t>
  </si>
  <si>
    <t>m.č. 3.19</t>
  </si>
  <si>
    <t>m.č. 3.20</t>
  </si>
  <si>
    <t>m.č. 3.21</t>
  </si>
  <si>
    <t>m.č. 3.22</t>
  </si>
  <si>
    <t>m.č. 3.25</t>
  </si>
  <si>
    <t>m.č. 3.29</t>
  </si>
  <si>
    <t>m.č. 3.30</t>
  </si>
  <si>
    <t>m.č. 3.31</t>
  </si>
  <si>
    <t>m.č. 3.32</t>
  </si>
  <si>
    <t>m.č. 3.33</t>
  </si>
  <si>
    <t>m.č. 3.34</t>
  </si>
  <si>
    <t>m.č. 3.35</t>
  </si>
  <si>
    <t>m.č. 3.36</t>
  </si>
  <si>
    <t>m.č. 3.37</t>
  </si>
  <si>
    <t>m.č. 3.38</t>
  </si>
  <si>
    <t>m.č. 3.39</t>
  </si>
  <si>
    <t>m.č. 3.40</t>
  </si>
  <si>
    <t>m.č. 4.04</t>
  </si>
  <si>
    <t>m.č. 4.05</t>
  </si>
  <si>
    <t>m.č. 4.06</t>
  </si>
  <si>
    <t>m.č. 4.09</t>
  </si>
  <si>
    <t>m.č. 4.12</t>
  </si>
  <si>
    <t>m.č. 4.13</t>
  </si>
  <si>
    <t>m.č. 4.14</t>
  </si>
  <si>
    <t>m.č. 4.15</t>
  </si>
  <si>
    <t>m.č. 4.16</t>
  </si>
  <si>
    <t>m.č. 4.17</t>
  </si>
  <si>
    <t>m.č. 4.18</t>
  </si>
  <si>
    <t>m.č. 4.19</t>
  </si>
  <si>
    <t>m.č. 4.20</t>
  </si>
  <si>
    <t>m.č. 4.21</t>
  </si>
  <si>
    <t>m.č. 4.22</t>
  </si>
  <si>
    <t>m.č. 4.25</t>
  </si>
  <si>
    <t>m.č. 4.29</t>
  </si>
  <si>
    <t>m.č. 4.30</t>
  </si>
  <si>
    <t>m.č. 4.31</t>
  </si>
  <si>
    <t>m.č. 4.32</t>
  </si>
  <si>
    <t>m.č. 4.33</t>
  </si>
  <si>
    <t>m.č. 4.34</t>
  </si>
  <si>
    <t>m.č. 4.35</t>
  </si>
  <si>
    <t>m.č. 4.36</t>
  </si>
  <si>
    <t>m.č. 4.37</t>
  </si>
  <si>
    <t>m.č. 4.38</t>
  </si>
  <si>
    <t>m.č. 4.39</t>
  </si>
  <si>
    <t>m.č. 4.40</t>
  </si>
  <si>
    <t>zásuvky SPD3</t>
  </si>
  <si>
    <t>Z1n_IP40</t>
  </si>
  <si>
    <t>zásuvka jednonásobná 230V/16A, pod omítku, IP40 - bezpečnostní clonky, kompletní - barva bílá/bílá (stejný design ovladačů, zásuvek, tlačítek KNX)</t>
  </si>
  <si>
    <t>42727587</t>
  </si>
  <si>
    <t>Z1n_IP40_SPD3</t>
  </si>
  <si>
    <t>zásuvka jednonásobná 230V/16A, pod omítku, IP40 - bezpečnostní clonky, přepěťová typ SPD3, kompletní - barva bílá/bílá (stejný design ovladačů, zásuvek, tlačítek KNX)</t>
  </si>
  <si>
    <t>-313446083</t>
  </si>
  <si>
    <t>pod_mt</t>
  </si>
  <si>
    <t>podružný materiál na zakázku</t>
  </si>
  <si>
    <t>kpl</t>
  </si>
  <si>
    <t>796929748</t>
  </si>
  <si>
    <t>podružný materiál na zakázku - dle všeobecných podmínek ceníku VP 800-741, příloha č.4 se jedná o drobný jednicový materiál, jehož podíl na celkových nákladech je malý proto se jednotlivě nespecifikuje. Oceňuje se 3% přirážkou k ceně nosného materiálu.</t>
  </si>
  <si>
    <t>Poznámka k položce:_x000D_
Dle všeobecných podmínek ceníku VP 800-741, příloha č.4 se jedná o drobný jednicový materiál, jehož podíl na celkových nákladech je malý proto se jednotlivě nespecifikuje. Oceňuje se 3% přirážkou k ceně nosného materiálu._x000D_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</si>
  <si>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741313072</t>
  </si>
  <si>
    <t>Montáž zásuvka chráněná v krabici šroubové připojení 2P+PE prostředí základní, vlhké</t>
  </si>
  <si>
    <t>-1130261426</t>
  </si>
  <si>
    <t>Montáž zásuvek domovních se zapojením vodičů šroubové připojení chráněných v krabici 10/16 A, pro prostředí normální, provedení 2P + PE</t>
  </si>
  <si>
    <t>https://podminky.urs.cz/item/CS_URS_2021_01/741313072</t>
  </si>
  <si>
    <t>m.č. 1.19</t>
  </si>
  <si>
    <t>m.č. 1.20</t>
  </si>
  <si>
    <t>m.č. 1.32</t>
  </si>
  <si>
    <t>m.č. 1.34</t>
  </si>
  <si>
    <t>Z1n_IP44no</t>
  </si>
  <si>
    <t>zásuvka jednonásobná 230V/16A, na povrch, IP44, kompletní, barva bílá</t>
  </si>
  <si>
    <t>602278955</t>
  </si>
  <si>
    <t>741313082</t>
  </si>
  <si>
    <t>Montáž zásuvka chráněná v krabici šroubové připojení 2P+PE prostředí venkovní, mokré</t>
  </si>
  <si>
    <t>-1470931651</t>
  </si>
  <si>
    <t>Montáž zásuvek domovních se zapojením vodičů šroubové připojení venkovní nebo mokré, provedení 2P + PE</t>
  </si>
  <si>
    <t>m.č. 1.17</t>
  </si>
  <si>
    <t>m.č. 1.18</t>
  </si>
  <si>
    <t>m.č. 2.37</t>
  </si>
  <si>
    <t>Z1n_IP44</t>
  </si>
  <si>
    <t>zásuvka jednonásobná 230V/16A, pod omítku, IP44, kompletní - barva bílá/bílá (stejný design ovladačů, zásuvek, tlačítek KNX)</t>
  </si>
  <si>
    <t>860012830</t>
  </si>
  <si>
    <t>741313075</t>
  </si>
  <si>
    <t>Montáž zásuvek chráněných v krabici šroubové připojení 3P+N+PE prostředí základní, vlhké</t>
  </si>
  <si>
    <t>2010864085</t>
  </si>
  <si>
    <t>Montáž zásuvek domovních se zapojením vodičů šroubové připojení chráněných v krabici 10/16 A, pro prostředí normální, provedení 3P + N + PE</t>
  </si>
  <si>
    <t>https://podminky.urs.cz/item/CS_URS_2021_01/741313075</t>
  </si>
  <si>
    <t>35811477</t>
  </si>
  <si>
    <t>zásuvka nástěnná 16A - 5pól, řazení 3P+N+PE IP44, šroubové svorky</t>
  </si>
  <si>
    <t>312524255</t>
  </si>
  <si>
    <t>https://podminky.urs.cz/item/CS_URS_2021_01/35811477</t>
  </si>
  <si>
    <t>741210001R101</t>
  </si>
  <si>
    <t>Montáž a zapojení systémového prodlužovacího přívodu do nábytku</t>
  </si>
  <si>
    <t>18027069</t>
  </si>
  <si>
    <t>Poznámka k položce:_x000D_
otvor v nábytku není v dodávce elektro</t>
  </si>
  <si>
    <t>box zásuvkový výklopný do stolů 3x230V (2m) + DATA</t>
  </si>
  <si>
    <t>m.č.1.04</t>
  </si>
  <si>
    <t>box zásuvkový výklopný do stolů 3x230V (4,5m) + DATA</t>
  </si>
  <si>
    <t>přípojné místo do stolů 1x230V (2m)</t>
  </si>
  <si>
    <t>m.č.2.14</t>
  </si>
  <si>
    <t>m.č.2.15</t>
  </si>
  <si>
    <t>m.č.2.16</t>
  </si>
  <si>
    <t>m.č.2.17</t>
  </si>
  <si>
    <t>m.č.2.18</t>
  </si>
  <si>
    <t>m.č.3.14</t>
  </si>
  <si>
    <t>m.č.3.15</t>
  </si>
  <si>
    <t>m.č.3.16</t>
  </si>
  <si>
    <t>m.č.3.17</t>
  </si>
  <si>
    <t>m.č.3.18</t>
  </si>
  <si>
    <t>m.č.3.34</t>
  </si>
  <si>
    <t>m.č.3.35</t>
  </si>
  <si>
    <t>m.č.3.36</t>
  </si>
  <si>
    <t>m.č.3.37</t>
  </si>
  <si>
    <t>m.č.3.38</t>
  </si>
  <si>
    <t>m.č.4.14</t>
  </si>
  <si>
    <t>m.č.4.15</t>
  </si>
  <si>
    <t>m.č.4.16</t>
  </si>
  <si>
    <t>m.č.4.17</t>
  </si>
  <si>
    <t>m.č.4.18</t>
  </si>
  <si>
    <t>m.č.4.34</t>
  </si>
  <si>
    <t>m.č.4.35</t>
  </si>
  <si>
    <t>m.č.4.36</t>
  </si>
  <si>
    <t>m.č.4.37</t>
  </si>
  <si>
    <t>m.č.4.38</t>
  </si>
  <si>
    <t>box1</t>
  </si>
  <si>
    <t>box zásuvkový vestavný výklopný do stolů - 3x zásuvka 230V s přívodním kabelm 2m + 1x datová zásuvka RJ45 Cat.6 s přívodním kabelem 2m</t>
  </si>
  <si>
    <t>-1277536131</t>
  </si>
  <si>
    <t>Poznámka k položce:_x000D_
- rám hliník_x000D_
- box lze nechat uzavřený s napojenými kabely_x000D_
- v uazvřeném stavu lícuje s deskou stolu</t>
  </si>
  <si>
    <t>box2</t>
  </si>
  <si>
    <t>box zásuvkový vestavný výklopný do stolů - 3x zásuvka 230V s přívodním kabelm 4,5m + 1x datová zásuvka RJ45 Cat.6 s přívodním kabelem 4,5m</t>
  </si>
  <si>
    <t>-748190478</t>
  </si>
  <si>
    <t>box3</t>
  </si>
  <si>
    <t>přípojné vestavné místo do stolu 1x zásuvky 230V s přívodním kabelm 2m</t>
  </si>
  <si>
    <t>436231876</t>
  </si>
  <si>
    <t>741910301</t>
  </si>
  <si>
    <t>Montáž rošt a lávka typová se stojinou,výložníky a odbočkami pozinkovaná jednostranná</t>
  </si>
  <si>
    <t>-959967613</t>
  </si>
  <si>
    <t>Montáž roštů a lávek pro volné i pevné uložení kabelů bez podkladových desek a osazení úchytných prvků typových se stojinou, výložníky a odbočkami pozinkovaných nástěnných nebo závěsných jednostranných</t>
  </si>
  <si>
    <t>https://podminky.urs.cz/item/CS_URS_2021_01/741910301</t>
  </si>
  <si>
    <t>kabelová lávka 100/50 - trasy nad rozvaděčem R1.1 (napojování odvodních žlabů)</t>
  </si>
  <si>
    <t xml:space="preserve">kabelová lávka 150/100 </t>
  </si>
  <si>
    <t>trasa na střechu - 4.NP</t>
  </si>
  <si>
    <t xml:space="preserve">kabelová lávka 300/100 </t>
  </si>
  <si>
    <t>12,3</t>
  </si>
  <si>
    <t>1.NP - trasy nad rozvaděčem R1.1 (napojování odvodních žlabů)</t>
  </si>
  <si>
    <t xml:space="preserve">kabelová lávka 400/100 </t>
  </si>
  <si>
    <t>1.NP - trasy nad rozvaděčem R-EV (napojování odvodních žlabů)</t>
  </si>
  <si>
    <t>KL100_50</t>
  </si>
  <si>
    <t>trasa kabelovou lávkou, zinkovaná, šířka 100 x výška 50 mm, včetně příslušenství pro nástěnnou montáž</t>
  </si>
  <si>
    <t>-1432258471</t>
  </si>
  <si>
    <t>KL150_50</t>
  </si>
  <si>
    <t>trasa kabelovou lávkou, zinkovaná, šířka 150 x výška 50 mm, včetně závitových tyčí d8 (l=0.6m) ze stropu po 1,5m a dalšího nutného příslušenství, kompletní dle předpisu výrobce</t>
  </si>
  <si>
    <t>-9214201</t>
  </si>
  <si>
    <t>KL300_100</t>
  </si>
  <si>
    <t>trasa kabelovou lávkou, zinkovaná, šířka 300 x výška 100 mm, včetně závitových tyčí d8 (l=0.6m) ze stropu po 1,5m a dalšího nutného příslušenství, kompletní dle předpisu výrobce</t>
  </si>
  <si>
    <t>-1615425059</t>
  </si>
  <si>
    <t>26,6*1,1 'Přepočtené koeficientem množství</t>
  </si>
  <si>
    <t>KL400_100</t>
  </si>
  <si>
    <t>trasa kabelovou lávkou, zinkovaná, šířka 400 x výška 100 mm, včetně příslušenství pro nástěnnou montáž</t>
  </si>
  <si>
    <t>-1817429784</t>
  </si>
  <si>
    <t>741910412</t>
  </si>
  <si>
    <t>Montáž žlab kovový šířky do 100 mm bez víka</t>
  </si>
  <si>
    <t>1511420054</t>
  </si>
  <si>
    <t>Montáž žlabů bez stojiny a výložníků kovových s podpěrkami a příslušenstvím bez víka, šířky do 100 mm</t>
  </si>
  <si>
    <t>https://podminky.urs.cz/item/CS_URS_2021_01/741910412</t>
  </si>
  <si>
    <t>žlab 50x50</t>
  </si>
  <si>
    <t>2,8</t>
  </si>
  <si>
    <t>13,1</t>
  </si>
  <si>
    <t>12,8</t>
  </si>
  <si>
    <t>9,0</t>
  </si>
  <si>
    <t>7,4</t>
  </si>
  <si>
    <t>žlab 100x50</t>
  </si>
  <si>
    <t>9,8</t>
  </si>
  <si>
    <t>9,6</t>
  </si>
  <si>
    <t>5,7</t>
  </si>
  <si>
    <t>12,6</t>
  </si>
  <si>
    <t>12,4</t>
  </si>
  <si>
    <t>24,7</t>
  </si>
  <si>
    <t>žlab 100x100</t>
  </si>
  <si>
    <t>1.NP (ohyby a přechody z 200/100 na 100/50)</t>
  </si>
  <si>
    <t>trasa na střechu L</t>
  </si>
  <si>
    <t>žlab 50x50 nerez</t>
  </si>
  <si>
    <t>žlab 100x100 nerez</t>
  </si>
  <si>
    <t>5,4</t>
  </si>
  <si>
    <t>žlab 60x60 P15R</t>
  </si>
  <si>
    <t>4,0</t>
  </si>
  <si>
    <t>9,7</t>
  </si>
  <si>
    <t>KZ50x50</t>
  </si>
  <si>
    <t>trasa kabelovým žlabem s víkem, zinkovaný, šířka 50 x výška 50 mm, včetně závitových tyčí d8 (l=0.6m) ze stropu po 1,5m a dalšího nutného příslušenství, kompletní dle předpisu výrobce</t>
  </si>
  <si>
    <t>2142105298</t>
  </si>
  <si>
    <t>80,4*1,1 'Přepočtené koeficientem množství</t>
  </si>
  <si>
    <t>KZ60x60nerez</t>
  </si>
  <si>
    <t>trasa kabelovým nerezovým žlabem s víkem 60 x 6 0mm s uložením na střeše na ocelovou konstrukci, kompletní dle předpisu výrobce</t>
  </si>
  <si>
    <t>-150513199</t>
  </si>
  <si>
    <t>KZ100x100nerez</t>
  </si>
  <si>
    <t>trasa kabelovým nerezovým žlabem s víkem 100 x 100 mm s uložením na střeše na ocelovou konstrukci, kompletní dle předpisu výrobce</t>
  </si>
  <si>
    <t>1647133472</t>
  </si>
  <si>
    <t>KZ100x50</t>
  </si>
  <si>
    <t>trasa kabelovým žlabem s víkem, zinkovaný, šířka 100 x výška 50 mm, včetně závitových tyčí d8 (l=0.6m) ze stropu po 1,5m a dalšího nutného příslušenství, kompletní dle předpisu výrobce</t>
  </si>
  <si>
    <t>-1078265246</t>
  </si>
  <si>
    <t>422,3*1,1 'Přepočtené koeficientem množství</t>
  </si>
  <si>
    <t>KZ60x60P15R</t>
  </si>
  <si>
    <t>požárně odolná trasa kabelovým žlabem (min. P-15R) , zinkovaný, šířka 60 x výška 60 mm, včetně závitových tyčí d8 (l=0.6m) ze stropu po 1m a dalšího nutného příslušenství, kompletní dle předpisu výrobce</t>
  </si>
  <si>
    <t>-131338504</t>
  </si>
  <si>
    <t>51,8*1,1 'Přepočtené koeficientem množství</t>
  </si>
  <si>
    <t>KZ100x100</t>
  </si>
  <si>
    <t>trasa kabelovým žlabem s víkem, zinkovaný, šířka 100 x výška 100 mm, včetně závitových tyčí d8 (l=0.6m) ze stropu po 1,5m a dalšího nutného příslušenství, kompletní dle předpisu výrobce</t>
  </si>
  <si>
    <t>1247029684</t>
  </si>
  <si>
    <t>11,9*1,1 'Přepočtené koeficientem množství</t>
  </si>
  <si>
    <t>741910414</t>
  </si>
  <si>
    <t>Montáž žlab kovový šířky do 250 mm bez víka</t>
  </si>
  <si>
    <t>2143195426</t>
  </si>
  <si>
    <t>Montáž žlabů bez stojiny a výložníků kovových s podpěrkami a příslušenstvím bez víka, šířky do 250 mm</t>
  </si>
  <si>
    <t>https://podminky.urs.cz/item/CS_URS_2021_01/741910414</t>
  </si>
  <si>
    <t>žlab 200x100</t>
  </si>
  <si>
    <t>5,2</t>
  </si>
  <si>
    <t>10,8</t>
  </si>
  <si>
    <t>žlab 300x110</t>
  </si>
  <si>
    <t>8,3</t>
  </si>
  <si>
    <t>žlab 200x50</t>
  </si>
  <si>
    <t>žlab 300x150</t>
  </si>
  <si>
    <t>žlab 150x100 nerez</t>
  </si>
  <si>
    <t>žlab 200x100 nerez</t>
  </si>
  <si>
    <t>8,2</t>
  </si>
  <si>
    <t>KZ200x100</t>
  </si>
  <si>
    <t>trasa kabelovým žlabem s víkem, zinkovaný, šířka 200 x výška 100 mm, včetně závitových tyčí d8 (l=0.6m) ze stropu po 1,5m a dalšího nutného příslušenství, kompletní dle předpisu výrobce</t>
  </si>
  <si>
    <t>1546142173</t>
  </si>
  <si>
    <t>33,3*1,1 'Přepočtené koeficientem množství</t>
  </si>
  <si>
    <t>KZ300x110</t>
  </si>
  <si>
    <t>trasa kabelovým žlabem s víkem, zinkovaný, šířka 300 x výška 110 mm, včetně závitových tyčí d8 (l=0.6m) ze stropu po 1,5m a dalšího nutného příslušenství, kompletní dle předpisu výrobce</t>
  </si>
  <si>
    <t>-1077647096</t>
  </si>
  <si>
    <t>33,7*1,1 'Přepočtené koeficientem množství</t>
  </si>
  <si>
    <t>KZ200x50</t>
  </si>
  <si>
    <t>trasa kabelovým žlabem s víkem, zinkovaný, šířka 200 x výška 50 mm, včetně závitových tyčí d8 (l=0.6m) ze stropu po 1,5m a dalšího nutného příslušenství, kompletní dle předpisu výrobce</t>
  </si>
  <si>
    <t>758286867</t>
  </si>
  <si>
    <t>14,2*1,1 'Přepočtené koeficientem množství</t>
  </si>
  <si>
    <t>KZ300x150</t>
  </si>
  <si>
    <t>trasa kabelovým žlabem s víkem, zinkovaný, šířka 300 x výška 150 mm, včetně závitových tyčí d8 (l=0.6m) ze stropu po 1,5m a dalšího nutného příslušenství, kompletní dle předpisu výrobce</t>
  </si>
  <si>
    <t>-1443270051</t>
  </si>
  <si>
    <t>KZ150x100nerez</t>
  </si>
  <si>
    <t>trasa kabelovým nerezovým žlabem s víkem 150 x 100mm s uložením na střeše na ocelovou konstrukci, kompletní dle předpisu výrobce</t>
  </si>
  <si>
    <t>1037346826</t>
  </si>
  <si>
    <t>trasa kabelovým nerezovým žlabem s víkem 125 x 100mm s uložením na střeše na ocelovou konstrukci, kompletní dle předpisu výrobce</t>
  </si>
  <si>
    <t>KZ200x100nerez</t>
  </si>
  <si>
    <t>trasa kabelovým nerezovým žlabem s víkem 200 x 100mm s uložením na střeše na ocelovou konstrukci, kompletní dle předpisu výrobce</t>
  </si>
  <si>
    <t>770374706</t>
  </si>
  <si>
    <t>741910421</t>
  </si>
  <si>
    <t>Montáž žlab kovový - uzavření víkem</t>
  </si>
  <si>
    <t>1408016071</t>
  </si>
  <si>
    <t>Montáž žlabů bez stojiny a výložníků kovových s podpěrkami a příslušenstvím uzavření víkem</t>
  </si>
  <si>
    <t>https://podminky.urs.cz/item/CS_URS_2021_01/741910421</t>
  </si>
  <si>
    <t>288,9-56,98+105,4</t>
  </si>
  <si>
    <t>OPT_CZ</t>
  </si>
  <si>
    <t>označení požárně odolné kabelové trasy</t>
  </si>
  <si>
    <t>1241231441</t>
  </si>
  <si>
    <t>741910615</t>
  </si>
  <si>
    <t>Montáž příchytka kovová pro kabelové lávky a žebříky kabel D do 120 mm</t>
  </si>
  <si>
    <t>1123107131</t>
  </si>
  <si>
    <t>Montáž ostatních nosných prvků příchytek kovových pro kabelové lávky a žebříky, pro kabel do Ø 120 mm</t>
  </si>
  <si>
    <t>https://podminky.urs.cz/item/CS_URS_2021_01/741910615</t>
  </si>
  <si>
    <t>trasy stropními držáky - 1ks/m</t>
  </si>
  <si>
    <t>stropní příchytky pro kabely -2ks/m</t>
  </si>
  <si>
    <t>trasa P60R</t>
  </si>
  <si>
    <t>25*2</t>
  </si>
  <si>
    <t>20131/30</t>
  </si>
  <si>
    <t>nástěnný/stropní bezhalogenový svazkový držák s hmoždinkou s dvojitou přírubou</t>
  </si>
  <si>
    <t>-873367222</t>
  </si>
  <si>
    <t>K60</t>
  </si>
  <si>
    <t>příchytka di60mm pro samostatný kabel s kotvou do betonu</t>
  </si>
  <si>
    <t>2046473193</t>
  </si>
  <si>
    <t>R8595568915320</t>
  </si>
  <si>
    <t>příchytka di60mm pro normovanou požárně odolnou kabelovou trasu s funkční integritou P60R s ocelovou kotvou do betonu</t>
  </si>
  <si>
    <t>-436496245</t>
  </si>
  <si>
    <t>742110202</t>
  </si>
  <si>
    <t>Montáž a kompletace podlahových krabic s výbavou pro silnoproud/slaboproud do mazaniny</t>
  </si>
  <si>
    <t>-133903933</t>
  </si>
  <si>
    <t>https://podminky.urs.cz/item/CS_URS_2021_01/742110202</t>
  </si>
  <si>
    <t>podlahová krabice (18mod)</t>
  </si>
  <si>
    <t>m.č.2.13</t>
  </si>
  <si>
    <t>m.č.2.19</t>
  </si>
  <si>
    <t>m.č.2.33</t>
  </si>
  <si>
    <t>m.č.2.34</t>
  </si>
  <si>
    <t>m.č.3.13</t>
  </si>
  <si>
    <t>m.č.3.19</t>
  </si>
  <si>
    <t>m.č.3.20</t>
  </si>
  <si>
    <t>m.č.3.33</t>
  </si>
  <si>
    <t>m.č.3.39</t>
  </si>
  <si>
    <t>m.č.3.40</t>
  </si>
  <si>
    <t>m.č.4.13</t>
  </si>
  <si>
    <t>m.č.4.19</t>
  </si>
  <si>
    <t>m.č.4.33</t>
  </si>
  <si>
    <t>m.č.4.39</t>
  </si>
  <si>
    <t>m.č.4.40</t>
  </si>
  <si>
    <t>podlahová krabice (24mod)</t>
  </si>
  <si>
    <t>m.č.2.20</t>
  </si>
  <si>
    <t>m.č.4.20</t>
  </si>
  <si>
    <t>podlkr1</t>
  </si>
  <si>
    <t>podlahová kovová instalační krabice vybavená 9x230V+1x230V SPD3 + REZ 4x RJ45</t>
  </si>
  <si>
    <t>-697306027</t>
  </si>
  <si>
    <t xml:space="preserve">podlahová kovová instalační krabice, bezrámečkový plastový kryt s možností vložení podlahové krytiny, možnost uzavření s napojenými kabely, max 24 modulů 45x22,5, vstup pro trubky a podlahové kanály, osazená 9x230V+1x230V SPD3, místo pro 4x zásuvku RJ45, </t>
  </si>
  <si>
    <t>podlkr2</t>
  </si>
  <si>
    <t>podlahová kovová instalační krabice vybavená 5x230V+1x230V SPD3 + REZ 2x RJ45</t>
  </si>
  <si>
    <t>907081759</t>
  </si>
  <si>
    <t>podlahová kovová instalační krabice, bezrámečkový plastový kryt s možností vložení podlahové krytiny, možnost uzavření s napojenými kabely, max 18 modulů 45x22,5, vstup pro trubky a podlahové kanály, osazená 5x230V+1x230V SPD3, místo pro 2x zásuvku RJ45</t>
  </si>
  <si>
    <t>013254000</t>
  </si>
  <si>
    <t>Dokumentace skutečného provedení stavby</t>
  </si>
  <si>
    <t>1024</t>
  </si>
  <si>
    <t>-891341475</t>
  </si>
  <si>
    <t>https://podminky.urs.cz/item/CS_URS_2021_01/013254000</t>
  </si>
  <si>
    <t>Poznámka k položce:_x000D_
- počet tiskových paré DSPS: 3x_x000D_
- digitálně na CD/DVD  (dwg, doc + pdf): 3x</t>
  </si>
  <si>
    <t>013294000</t>
  </si>
  <si>
    <t>Ostatní dokumentace - výrobní a dílenská dokumentace dodávaných výrobků a zařízení</t>
  </si>
  <si>
    <t>1053750350</t>
  </si>
  <si>
    <t>https://podminky.urs.cz/item/CS_URS_2021_01/013294000</t>
  </si>
  <si>
    <t>Poznámka k položce:_x000D_
např. rozvaděče, zařízení RWA...</t>
  </si>
  <si>
    <t>044002000</t>
  </si>
  <si>
    <t>Revize</t>
  </si>
  <si>
    <t>Kč</t>
  </si>
  <si>
    <t>1932163131</t>
  </si>
  <si>
    <t>https://podminky.urs.cz/item/CS_URS_2021_01/044002000</t>
  </si>
  <si>
    <t>Poznámka k položce:_x000D_
Výchozí revize elektrického zařízení dle ČSN 33 1500 a ČSN 33 2000-6 ed.2_x000D_
Zpráva o výchozí revizi v počtu 5ks</t>
  </si>
  <si>
    <t>063303000</t>
  </si>
  <si>
    <t>Práce ve výškách, v hloubkách</t>
  </si>
  <si>
    <t>-1752413696</t>
  </si>
  <si>
    <t>https://podminky.urs.cz/item/CS_URS_2021_01/063303000</t>
  </si>
  <si>
    <t>Poznámka k položce:_x000D_
zajištění opatření k zabránění pádu zaměstnanců z výšky na pracovišti ležícím ve výšce nad 1,5 m dle požadavků NV 362/2005 Sb.</t>
  </si>
  <si>
    <t>092103001</t>
  </si>
  <si>
    <t>Náklady na zkušební provoz</t>
  </si>
  <si>
    <t>643195015</t>
  </si>
  <si>
    <t>https://podminky.urs.cz/item/CS_URS_2021_01/092103001</t>
  </si>
  <si>
    <t>092203000</t>
  </si>
  <si>
    <t>Náklady na zaškolení</t>
  </si>
  <si>
    <t>195909712</t>
  </si>
  <si>
    <t>https://podminky.urs.cz/item/CS_URS_2021_01/092203000</t>
  </si>
  <si>
    <t>Poznámka k položce:_x000D_
Prokazatelné zaškolení obsluhy elektrického zařízení max. 5 osob uživatele.</t>
  </si>
  <si>
    <t>742110204</t>
  </si>
  <si>
    <t>Montáž podlahových krabic protahovacích</t>
  </si>
  <si>
    <t>-514757824</t>
  </si>
  <si>
    <t>podlahová krabice (18mod) protahovací</t>
  </si>
  <si>
    <t>podlkr3</t>
  </si>
  <si>
    <t>podlahová kovová instalační protahovací krabice, vstup pro podlahové kanály, bezrámečkový plastový kryt s možností vložení podlahové krytiny</t>
  </si>
  <si>
    <t>1453305570</t>
  </si>
  <si>
    <t>998741203</t>
  </si>
  <si>
    <t>Přesun hmot procentní pro silnoproud v objektech v do 24 m</t>
  </si>
  <si>
    <t>-1305209322</t>
  </si>
  <si>
    <t>Přesun hmot pro silnoproud stanovený procentní sazbou (%) z ceny vodorovná dopravní vzdálenost do 50 m v objektech výšky přes 12 do 24 m</t>
  </si>
  <si>
    <t>https://podminky.urs.cz/item/CS_URS_2021_01/998741203</t>
  </si>
  <si>
    <t>EHvpust</t>
  </si>
  <si>
    <t>zapojení vyhřívaných střešních vpustí</t>
  </si>
  <si>
    <t>905320889</t>
  </si>
  <si>
    <t>R747251118</t>
  </si>
  <si>
    <t>Montáž, zapojení a nastavění detektorů přítomnosti</t>
  </si>
  <si>
    <t>127329577</t>
  </si>
  <si>
    <t>P1</t>
  </si>
  <si>
    <t>m.č.1.07</t>
  </si>
  <si>
    <t>m.č.1.06</t>
  </si>
  <si>
    <t>m.č.1.12</t>
  </si>
  <si>
    <t>m.č.1.15</t>
  </si>
  <si>
    <t>m.č.1.14</t>
  </si>
  <si>
    <t>m.č.1.11</t>
  </si>
  <si>
    <t>m.č.1.16</t>
  </si>
  <si>
    <t>m.č.2.07</t>
  </si>
  <si>
    <t>m.č.2.08</t>
  </si>
  <si>
    <t>m.č.2.10</t>
  </si>
  <si>
    <t>m.č.2.11</t>
  </si>
  <si>
    <t>m.č.2.12</t>
  </si>
  <si>
    <t>m.č.3.07</t>
  </si>
  <si>
    <t>m.č.3.08</t>
  </si>
  <si>
    <t>m.č.3.10</t>
  </si>
  <si>
    <t>m.č.3.11</t>
  </si>
  <si>
    <t>m.č.3.12</t>
  </si>
  <si>
    <t>m.č.3.23</t>
  </si>
  <si>
    <t>m.č.3.24</t>
  </si>
  <si>
    <t>m.č.3.26</t>
  </si>
  <si>
    <t>m.č.3.27</t>
  </si>
  <si>
    <t>m.č.3.29</t>
  </si>
  <si>
    <t>m.č.3.28</t>
  </si>
  <si>
    <t>m.č.4.07</t>
  </si>
  <si>
    <t>m.č.4.08</t>
  </si>
  <si>
    <t>m.č.4.10</t>
  </si>
  <si>
    <t>m.č.4.11</t>
  </si>
  <si>
    <t>m.č.4.12</t>
  </si>
  <si>
    <t>m.č.4.23</t>
  </si>
  <si>
    <t>m.č.4.24</t>
  </si>
  <si>
    <t>m.č.4.26</t>
  </si>
  <si>
    <t>m.č.4.27</t>
  </si>
  <si>
    <t>m.č.4.29</t>
  </si>
  <si>
    <t>m.č.4.28</t>
  </si>
  <si>
    <t>m.č.2.24</t>
  </si>
  <si>
    <t>m.č.2.25</t>
  </si>
  <si>
    <t>m.č.2.27</t>
  </si>
  <si>
    <t>m.č.2.30</t>
  </si>
  <si>
    <t>m.č.2.28</t>
  </si>
  <si>
    <t>m.č.2.29</t>
  </si>
  <si>
    <t>P2</t>
  </si>
  <si>
    <t>m.č.1.36</t>
  </si>
  <si>
    <t>m.č.1.34</t>
  </si>
  <si>
    <t>4007529925506</t>
  </si>
  <si>
    <t>P1 detektor přítomnosti na strop, 1-kanál, 360° - d10m, na povrch, IP20</t>
  </si>
  <si>
    <t>-296260812</t>
  </si>
  <si>
    <t>4007529921942</t>
  </si>
  <si>
    <t>P2 stropní detektor pohybu, 1-kanál, 360° - d10m, na povrch, IP44</t>
  </si>
  <si>
    <t>1292041953</t>
  </si>
  <si>
    <t>92077</t>
  </si>
  <si>
    <t>infračervené dálkové ovládání pro nastavení nebo změnu parametrů detektorů přítomnosti</t>
  </si>
  <si>
    <t>-1118329673</t>
  </si>
  <si>
    <t>741124731</t>
  </si>
  <si>
    <t>Montáž kabel Cu stíněný ovládací žíly 2 až 19x0,8 mm2 uložený pevně (JYTY)</t>
  </si>
  <si>
    <t>416771239</t>
  </si>
  <si>
    <t>Montáž kabelů měděných ovládacích bez ukončení uložených pevně stíněných ovládacích s plným jádrem (JYTY) počtu a průměru žil 2 až 19x0,8 mm2</t>
  </si>
  <si>
    <t xml:space="preserve"> J-Y(St)Y 4x2x0,8</t>
  </si>
  <si>
    <t>propojení napájecích jednotek otevírání dvěří EPS 2.NP</t>
  </si>
  <si>
    <t>28+30</t>
  </si>
  <si>
    <t>J-H(ST)H 2x2x0.8</t>
  </si>
  <si>
    <t>ovládání napájecích jednotek otevírání dvěří EPS 2.NP</t>
  </si>
  <si>
    <t>27+27</t>
  </si>
  <si>
    <t>propojení řídících jednotek dálkového dohledu nouzového osvětlení</t>
  </si>
  <si>
    <t>25+7+7</t>
  </si>
  <si>
    <t>38+7+7</t>
  </si>
  <si>
    <t>J-H(St)H 1x2x0,8</t>
  </si>
  <si>
    <t>DALI stmívání stropní osvětlení</t>
  </si>
  <si>
    <t>231+296</t>
  </si>
  <si>
    <t>231+231</t>
  </si>
  <si>
    <t>čidla osvětlení KNX</t>
  </si>
  <si>
    <t>226+298</t>
  </si>
  <si>
    <t>226+226</t>
  </si>
  <si>
    <t>DALI nouzové osvětlení dohled</t>
  </si>
  <si>
    <t>226+294</t>
  </si>
  <si>
    <t>KNX - YCYM 2x2x0,8</t>
  </si>
  <si>
    <t>294+268</t>
  </si>
  <si>
    <t>294+271</t>
  </si>
  <si>
    <t>341R211060</t>
  </si>
  <si>
    <t>kabel sdělovací s Cu jádrem J-H(ST)H 2x2x0.8 mm</t>
  </si>
  <si>
    <t>-489999148</t>
  </si>
  <si>
    <t>kabel sdělovací s Cu jádrem J-H(ST)H 2x2x0.8 mm
Bezhalogenový, plamen nešířící kabel, ČSN EN 50266, ČSN EN 50267, IEC 60754, IEC 61034</t>
  </si>
  <si>
    <t>145*1,1 'Přepočtené koeficientem množství</t>
  </si>
  <si>
    <t>341R211070</t>
  </si>
  <si>
    <t>kabel sdělovací s Cu jádrem J-H(ST)H 1x2x0.8 mm</t>
  </si>
  <si>
    <t>-527077192</t>
  </si>
  <si>
    <t>kabel sdělovací s Cu jádrem J-H(ST)H 1x2x0.8 mm
Bezhalogenový, plamen nešířící kabel, ČSN EN 50266, ČSN EN 50267, IEC 60754, IEC 61034</t>
  </si>
  <si>
    <t>4634*1,1 'Přepočtené koeficientem množství</t>
  </si>
  <si>
    <t>341R211080</t>
  </si>
  <si>
    <t>kabel sdělovací s Cu jádrem sběrnicový YCYM 2x2x0,8mm, zelený</t>
  </si>
  <si>
    <t>-1311053977</t>
  </si>
  <si>
    <t>Poznámka k položce:_x000D_
Barvy žil vodičů kabelu:_x000D_
- pracovní pár: červená -  černá_x000D_
- náhradní pár: bílá - žlutá_x000D_
_x000D_
Jmenovité napětí: 250 V_x000D_
Zkušební napětí:_x000D_
- mezi vodiči: 800 V_x000D_
- mezi vodiči a vnějším pláštěm: 4 kV_x000D_
_x000D_
Lze klást v souběhu se silovými vedeními.</t>
  </si>
  <si>
    <t>1918*1,1 'Přepočtené koeficientem množství</t>
  </si>
  <si>
    <t>103013</t>
  </si>
  <si>
    <t>kabel sdělovací J-Y(St)Y 4x2x0,8</t>
  </si>
  <si>
    <t>-12844082</t>
  </si>
  <si>
    <t>58*1,1 'Přepočtené koeficientem množství</t>
  </si>
  <si>
    <t>pr_svisly_EI60</t>
  </si>
  <si>
    <t>dodávka+montáž těsnění prostupů kabelů svislými požárně dělicími konstrukcemi protipožární pěnou EI60</t>
  </si>
  <si>
    <t>dm3</t>
  </si>
  <si>
    <t>-1765583784</t>
  </si>
  <si>
    <t>Poznámka k položce:_x000D_
Tangit FP 550 2C Protipožární pěna</t>
  </si>
  <si>
    <t>požární prostupy (předpoklad využití otvoru 60%)</t>
  </si>
  <si>
    <t>PP01</t>
  </si>
  <si>
    <t>0,2*0,15*0,15*0,4*1000</t>
  </si>
  <si>
    <t>PP02</t>
  </si>
  <si>
    <t>PP03</t>
  </si>
  <si>
    <t>PP04</t>
  </si>
  <si>
    <t>0,09*0,09*0,25*0,4*1000</t>
  </si>
  <si>
    <t>PP05</t>
  </si>
  <si>
    <t>0,1*0,25*0,43*0,4*1000</t>
  </si>
  <si>
    <t>PP06</t>
  </si>
  <si>
    <t>0,95*0,15*0,43*0,4*1000</t>
  </si>
  <si>
    <t>PP07</t>
  </si>
  <si>
    <t>0,2*0,15*0,43*0,4*1000</t>
  </si>
  <si>
    <t>PP08</t>
  </si>
  <si>
    <t>PP09</t>
  </si>
  <si>
    <t>(0,1*0,1*0,15*0,4*1000)*2</t>
  </si>
  <si>
    <t>PP10</t>
  </si>
  <si>
    <t>PP11</t>
  </si>
  <si>
    <t>pr_vod_EI60</t>
  </si>
  <si>
    <t>dodávka+montáž těsnění prostupů kabelů vodorovnými požárně dělicími konstrukcemi protipožární pěnou EI60</t>
  </si>
  <si>
    <t>1133289193</t>
  </si>
  <si>
    <t>požární prostupy vodorovnými konstrukcemi (předpoklad využití otvoru 60%)</t>
  </si>
  <si>
    <t>PU51</t>
  </si>
  <si>
    <t>0,3*0,15*0,27*0,4*1000</t>
  </si>
  <si>
    <t>PU52</t>
  </si>
  <si>
    <t>741_01</t>
  </si>
  <si>
    <t>Elektroinstalace - KNX</t>
  </si>
  <si>
    <t>KNX1</t>
  </si>
  <si>
    <t>Naprogramování systému inteligentní instalace KNX/EIB.</t>
  </si>
  <si>
    <t>system</t>
  </si>
  <si>
    <t>-647214409</t>
  </si>
  <si>
    <t>KNX2</t>
  </si>
  <si>
    <t>Oživení inteligentní instalace EIB/KNX</t>
  </si>
  <si>
    <t>-902459626</t>
  </si>
  <si>
    <t>KNX3</t>
  </si>
  <si>
    <t>Nastavení a kalibrace automatické regulace osvětlení učeben na požadovanou intezitu osvětlení (provádí se bez denní složky osvětlení - zateměnná místnost, popř. v noci)</t>
  </si>
  <si>
    <t>1740777145</t>
  </si>
  <si>
    <t>m.č.1.01</t>
  </si>
  <si>
    <t>mLUX</t>
  </si>
  <si>
    <t>Montáž přisazené snímače osvětlení pro KNX</t>
  </si>
  <si>
    <t>467829398</t>
  </si>
  <si>
    <t>Montáž přisazeného snímače osvětlení pro KNX</t>
  </si>
  <si>
    <t>R_mLUX_ins</t>
  </si>
  <si>
    <t>stropní zapuštěný snímač intenzity osvětlení pro KNX, kompletní</t>
  </si>
  <si>
    <t>-627663156</t>
  </si>
  <si>
    <t>R7471313K1</t>
  </si>
  <si>
    <t>Montáž ovládací prvek 1-/2 násobný, zapuštěný pro KNX, včetně popisu</t>
  </si>
  <si>
    <t>1054708393</t>
  </si>
  <si>
    <t>Montáž ovládací prvek 2-/4 násobný, zapuštěný pro KNX, včetně popisu</t>
  </si>
  <si>
    <t>m.č.1.08</t>
  </si>
  <si>
    <t>m.č.1.09</t>
  </si>
  <si>
    <t>m.č.1.35</t>
  </si>
  <si>
    <t>m.č.2.21</t>
  </si>
  <si>
    <t>m.č.2.31</t>
  </si>
  <si>
    <t>m.č.3.30</t>
  </si>
  <si>
    <t>m.č.4.21</t>
  </si>
  <si>
    <t>m.č.4.30</t>
  </si>
  <si>
    <t>R_KNX_tl_1/2</t>
  </si>
  <si>
    <t>prvek ovládací 1-/2 násobný, zapuštěný pro KNX s popisovým polem, tlačítkové kontakty vlevo/vpravo, indikace stavu sepnutí, IP20, kompletní (ovládací prvek+sběrnicová spojka+rámeček)</t>
  </si>
  <si>
    <t>-1735120104</t>
  </si>
  <si>
    <t>R7471313K2</t>
  </si>
  <si>
    <t>-1686021158</t>
  </si>
  <si>
    <t>m.č.1.05</t>
  </si>
  <si>
    <t>m.č.2.04</t>
  </si>
  <si>
    <t>m.č.3.04</t>
  </si>
  <si>
    <t>m.č.3.31</t>
  </si>
  <si>
    <t>m.č.4.04</t>
  </si>
  <si>
    <t>m.č.4.31</t>
  </si>
  <si>
    <t>R_KNX_tl_2/4</t>
  </si>
  <si>
    <t>prvek ovládací 2-/4 násobný, zapuštěný pro KNX s popisovým polem, tlačítkové kontakty vlevo/vpravo, indikace stavu sepnutí, IP20, kompletní (ovládací prvek+sběrnicová spojka+rámeček), barva bílá (studio bílá)</t>
  </si>
  <si>
    <t>1039195191</t>
  </si>
  <si>
    <t>R7471313K4</t>
  </si>
  <si>
    <t>Montáž ovládací prvek 4/8 násobný, zapuštěný pro KNX, včetně popisu</t>
  </si>
  <si>
    <t>-951687802</t>
  </si>
  <si>
    <t>m.č.5.01</t>
  </si>
  <si>
    <t>m.č.3.01</t>
  </si>
  <si>
    <t>m.č.4.01</t>
  </si>
  <si>
    <t>R_KNX_tl_4/8</t>
  </si>
  <si>
    <t>prvek ovládací 4-/8 násobný, zapuštěný pro KNX s popisovým polem, tlačítkové kontakty vlevo/vpravo, indikace stavu sepnutí, IP20, kompletní (ovládací prvek+sběrnicová spojka+rámeček), barva bílá (studio bílá)</t>
  </si>
  <si>
    <t>1490719284</t>
  </si>
  <si>
    <t>R7471313K8</t>
  </si>
  <si>
    <t>Montáž ovládací prvek 8 násobný, zapuštěný pro KNX, včetně popisu</t>
  </si>
  <si>
    <t>1807199699</t>
  </si>
  <si>
    <t>R_KNX_tl_8</t>
  </si>
  <si>
    <t>prvek ovládací 8 násobný, zapuštěný pro KNX s popisovým polem, tlačítkové kontakty vlevo/vpravo, indikace stavu sepnutí, IP20, kompletní (ovládací prvek+sběrnicová spojka), barva bílá (studio bílá)</t>
  </si>
  <si>
    <t>620826723</t>
  </si>
  <si>
    <t>R7471313K12</t>
  </si>
  <si>
    <t>Montáž ovládací prvek 12 násobný, zapuštěný pro KNX, včetně popisu</t>
  </si>
  <si>
    <t>-1884246324</t>
  </si>
  <si>
    <t>m.č.2.01</t>
  </si>
  <si>
    <t>R_KNX_tl_12</t>
  </si>
  <si>
    <t>prvek ovládací 12 násobný, zapuštěný pro KNX s popisovým polem, tlačítkové kontakty vlevo/vpravo, indikace stavu sepnutí, IP20, kompletní (ovládací prvek+sběrnicová spojka), barva bílá (studio bílá)</t>
  </si>
  <si>
    <t>491820886</t>
  </si>
  <si>
    <t>R7471316P</t>
  </si>
  <si>
    <t>Montáž detektor přítomnosti stropní, přisazený pro KNX</t>
  </si>
  <si>
    <t>-2102272886</t>
  </si>
  <si>
    <t>plošný</t>
  </si>
  <si>
    <t>m.č.2.02</t>
  </si>
  <si>
    <t>m.č.3.02</t>
  </si>
  <si>
    <t>m.č.4.02</t>
  </si>
  <si>
    <t>m.č.5.02</t>
  </si>
  <si>
    <t>chodbový</t>
  </si>
  <si>
    <t>R_KNX_det_plo</t>
  </si>
  <si>
    <t>KNX snímač přítomnosti stropní, plošný</t>
  </si>
  <si>
    <t>-2080159294</t>
  </si>
  <si>
    <t>R_KNX_det_cho</t>
  </si>
  <si>
    <t>KNX snímač přítomnosti stropní, chodbová optika</t>
  </si>
  <si>
    <t>1421340301</t>
  </si>
  <si>
    <t>R7471317R02</t>
  </si>
  <si>
    <t>Montáž univerzálního rozhraní KNX</t>
  </si>
  <si>
    <t>760729009</t>
  </si>
  <si>
    <t>R_KNX_BIN4</t>
  </si>
  <si>
    <t>KNX 4násobné univerzální rozhraní pro zapuštěnou montáž</t>
  </si>
  <si>
    <t>-883569859</t>
  </si>
  <si>
    <t>741_02</t>
  </si>
  <si>
    <t>Osvětlení</t>
  </si>
  <si>
    <t>741372101</t>
  </si>
  <si>
    <t>Montáž svítidlo LED bytové vestavné podhledové bodové</t>
  </si>
  <si>
    <t>-1109535408</t>
  </si>
  <si>
    <t>Montáž svítidel LED se zapojením vodičů bytových nebo společenských místností vestavných podhledových bodových</t>
  </si>
  <si>
    <t>https://podminky.urs.cz/item/CS_URS_2021_01/741372101</t>
  </si>
  <si>
    <t>741372053R4</t>
  </si>
  <si>
    <t>Montáž svítidlo LED bytové závěsné lištový systém do 4m</t>
  </si>
  <si>
    <t>1384624256</t>
  </si>
  <si>
    <t>A2</t>
  </si>
  <si>
    <t>A3</t>
  </si>
  <si>
    <t>741372053R5</t>
  </si>
  <si>
    <t>Montáž svítidlo LED bytové závěsné lištový systém od 4 do 6m</t>
  </si>
  <si>
    <t>-2011417331</t>
  </si>
  <si>
    <t>A4</t>
  </si>
  <si>
    <t>A5</t>
  </si>
  <si>
    <t>741372061</t>
  </si>
  <si>
    <t>Montáž svítidlo LED bytové přisazené stropní panelové do 0,09 m2</t>
  </si>
  <si>
    <t>341967736</t>
  </si>
  <si>
    <t>Montáž svítidel LED se zapojením vodičů bytových nebo společenských místností přisazených stropních panelových, obsahu do 0,09 m2</t>
  </si>
  <si>
    <t>https://podminky.urs.cz/item/CS_URS_2021_01/741372061</t>
  </si>
  <si>
    <t>G</t>
  </si>
  <si>
    <t>G1</t>
  </si>
  <si>
    <t>G2</t>
  </si>
  <si>
    <t>H</t>
  </si>
  <si>
    <t>S2</t>
  </si>
  <si>
    <t>N1</t>
  </si>
  <si>
    <t>N2</t>
  </si>
  <si>
    <t>N3</t>
  </si>
  <si>
    <t>N3d</t>
  </si>
  <si>
    <t>NA</t>
  </si>
  <si>
    <t>NB</t>
  </si>
  <si>
    <t>NC</t>
  </si>
  <si>
    <t>NH</t>
  </si>
  <si>
    <t>741372062</t>
  </si>
  <si>
    <t>Montáž svítidlo LED bytové přisazené stropní panelové do 0,36 m2</t>
  </si>
  <si>
    <t>-1869716740</t>
  </si>
  <si>
    <t>Montáž svítidel LED se zapojením vodičů bytových nebo společenských místností přisazených stropních panelových, obsahu přes 0,09 do 0,36 m2</t>
  </si>
  <si>
    <t>https://podminky.urs.cz/item/CS_URS_2021_01/741372062</t>
  </si>
  <si>
    <t>F</t>
  </si>
  <si>
    <t>741372112</t>
  </si>
  <si>
    <t>Montáž svítidlo LED bytové vestavné podhledové čtvercové do 0,36 m2</t>
  </si>
  <si>
    <t>-594332061</t>
  </si>
  <si>
    <t>Montáž svítidel LED se zapojením vodičů bytových nebo společenských místností vestavných podhledových čtvercových nebo obdélníkových, obsahu přes 0,09 do 0,36 m2</t>
  </si>
  <si>
    <t>https://podminky.urs.cz/item/CS_URS_2021_01/741372112</t>
  </si>
  <si>
    <t>E</t>
  </si>
  <si>
    <t>741372111</t>
  </si>
  <si>
    <t>Montáž svítidlo LED bytové vestavné podhledové čtvercové do 0,09 m2</t>
  </si>
  <si>
    <t>-1531137879</t>
  </si>
  <si>
    <t>Montáž svítidel LED se zapojením vodičů bytových nebo společenských místností vestavných podhledových čtvercových nebo obdélníkových, obsahu do 0,09 m2</t>
  </si>
  <si>
    <t>https://podminky.urs.cz/item/CS_URS_2021_01/741372111</t>
  </si>
  <si>
    <t>Z</t>
  </si>
  <si>
    <t>741375012</t>
  </si>
  <si>
    <t>Montáž modulový osvětlovací systém - nosná soustava nástěnná na konzole</t>
  </si>
  <si>
    <t>240585658</t>
  </si>
  <si>
    <t>Montáž modulového osvětlovacího systému se zapojením vodičů nosné soustavy ze spojovacích a upevňovacích prvků nástěnné na konzole</t>
  </si>
  <si>
    <t>https://podminky.urs.cz/item/CS_URS_2021_01/741375012</t>
  </si>
  <si>
    <t>L1</t>
  </si>
  <si>
    <t>6,5*4</t>
  </si>
  <si>
    <t>kvetniky</t>
  </si>
  <si>
    <t>4,5*2</t>
  </si>
  <si>
    <t>11,7*3</t>
  </si>
  <si>
    <t>7*2</t>
  </si>
  <si>
    <t>9,9*2</t>
  </si>
  <si>
    <t>741375043</t>
  </si>
  <si>
    <t>Montáž modulový osvětlovací systém - flexišňůra</t>
  </si>
  <si>
    <t>-1940089390</t>
  </si>
  <si>
    <t>Montáž modulového osvětlovacího systému se zapojením vodičů doplňků flexošňůry s konektory</t>
  </si>
  <si>
    <t>https://podminky.urs.cz/item/CS_URS_2021_01/741375043</t>
  </si>
  <si>
    <t>sv_A</t>
  </si>
  <si>
    <t>LED nástěnné hliníkové svítidlo 3181lm, 50W, IP20, vyzařování DIR/INDIR</t>
  </si>
  <si>
    <t>-440109935</t>
  </si>
  <si>
    <t>Poznámka k položce:_x000D_
cena včetně recyklačních poplatků</t>
  </si>
  <si>
    <t>sv_A2</t>
  </si>
  <si>
    <t>LED závěsné hliníkové svítidlo 6362m, 100W, IP20, vyzařování DIR/INDIR, DALI</t>
  </si>
  <si>
    <t>470023819</t>
  </si>
  <si>
    <t>sv_A3</t>
  </si>
  <si>
    <t>LED závěsné hliníkové svítidlo 9543lm, 180W, IP20, vyzařování DIR/INDIR, DALI</t>
  </si>
  <si>
    <t>601878772</t>
  </si>
  <si>
    <t>sv_A4</t>
  </si>
  <si>
    <t>LED závěsné hliníkové svítidlo 12724lm, 240W, IP20, vyzařování DIR/INDIR, DALI</t>
  </si>
  <si>
    <t>-2013193464</t>
  </si>
  <si>
    <t>sv_A5</t>
  </si>
  <si>
    <t>LED závěsné hliníkové svítidlo 15905lm, 300W, IP20, vyzařování DIR/INDIR, DALI</t>
  </si>
  <si>
    <t>-1961226498</t>
  </si>
  <si>
    <t>sv_B</t>
  </si>
  <si>
    <t>LED svítidlo vestavné kruhové, 1210lm, 13W, 4000K, IP54</t>
  </si>
  <si>
    <t>2007732748</t>
  </si>
  <si>
    <t>sv_D</t>
  </si>
  <si>
    <t>LED svítidlo přisazené 600x600mm, 4000lm, 40W, 4000K, IP20</t>
  </si>
  <si>
    <t>-1519315112</t>
  </si>
  <si>
    <t>m.č.2.05</t>
  </si>
  <si>
    <t>m.č.3.05</t>
  </si>
  <si>
    <t>m.č.3.32</t>
  </si>
  <si>
    <t>m.č.4.32</t>
  </si>
  <si>
    <t>sv_E</t>
  </si>
  <si>
    <t>LED svítidlo vestavné tenké 600x600mm, 4800lm, 32W, 4000K, IP54, UGR_19, DALI</t>
  </si>
  <si>
    <t>-1706276765</t>
  </si>
  <si>
    <t>sv_F</t>
  </si>
  <si>
    <t>LED svítidlo přisazené tenké 600x600mm, 3600lm, 33W, 4000K, IP54, UGR_19, DALI</t>
  </si>
  <si>
    <t>-820455788</t>
  </si>
  <si>
    <t>sv_G</t>
  </si>
  <si>
    <t>LED průmyslové svítidlo 6400lm, 55W, 4000K, IP65</t>
  </si>
  <si>
    <t>-1916778844</t>
  </si>
  <si>
    <t>sv_G1</t>
  </si>
  <si>
    <t>LED průmyslové svítidlo 3500lm, 30W, 4000K, IP65</t>
  </si>
  <si>
    <t>-319303491</t>
  </si>
  <si>
    <t>sv_G2</t>
  </si>
  <si>
    <t>LED průmyslové svítidlo 2810lm, 22W, 4000K, IP65</t>
  </si>
  <si>
    <t>604194892</t>
  </si>
  <si>
    <t>sv_H</t>
  </si>
  <si>
    <t>LED svítidlo přisazené kruhové, 1920lm, 24W, 4000K, IP65</t>
  </si>
  <si>
    <t>-2129710899</t>
  </si>
  <si>
    <t>sv_L1</t>
  </si>
  <si>
    <t>LED pásek venkovní 230V, 890lm/m, 7W/m, 3000K, IP67 (6,5m)</t>
  </si>
  <si>
    <t>785093165</t>
  </si>
  <si>
    <t>m.č.5.06</t>
  </si>
  <si>
    <t>m.č.5.07</t>
  </si>
  <si>
    <t>210280712</t>
  </si>
  <si>
    <t>Měření intenzity osvětlení na pracovišti do 50 svítidel</t>
  </si>
  <si>
    <t>-863523870</t>
  </si>
  <si>
    <t>Zkoušky a prohlídky osvětlovacího zařízení měření intenzity osvětlení</t>
  </si>
  <si>
    <t>https://podminky.urs.cz/item/CS_URS_2021_01/210280712</t>
  </si>
  <si>
    <t>Poznámka k položce:_x000D_
Zhodnocení parametrů umělého osvětlení místností včetně protokolů s výsledky měření umělého osvětlení, které prokáží, že parametry umělého osvětlení vyhovují požadavkům stanovených dle § 2 odst. 2 zákona č. 309/2006 Sb., a uvedených v § 45 nařízení vlády č. 361/2007 Sb. a ČSN EN 12464-1 Světlo a osvětlení._x000D_
_x000D_
tištěný protokol 4x + digitálně na CD</t>
  </si>
  <si>
    <t>210280712R02</t>
  </si>
  <si>
    <t>Měření intenzity osvětlení na pracovišti do 60 svítidel</t>
  </si>
  <si>
    <t>-855158294</t>
  </si>
  <si>
    <t>sv_kvetniky1</t>
  </si>
  <si>
    <t>LED pásek v profilu venkovní 230V, 890lm/m, 7W/m, 3000K, IP67 (4,5m) - kompletní</t>
  </si>
  <si>
    <t>-1425325905</t>
  </si>
  <si>
    <t>terasa 2.36</t>
  </si>
  <si>
    <t>sv_kvetniky2</t>
  </si>
  <si>
    <t>LED pásek v profilu venkovní 230V, 890lm/m, 7W/m, 3000K, IP67 (11,7m) - kompletní</t>
  </si>
  <si>
    <t>-105141852</t>
  </si>
  <si>
    <t>sv_kvetniky3</t>
  </si>
  <si>
    <t>LED pásek v profilu venkovní 230V, 890lm/m, 7W/m, 3000K, IP67 (7m) - kompletní</t>
  </si>
  <si>
    <t>-357601148</t>
  </si>
  <si>
    <t>sv_kvetniky4</t>
  </si>
  <si>
    <t>LED pásek v profilu venkovní 230V, 890lm/m, 7W/m, 3000K, IP67 (9,9m) - kompletní</t>
  </si>
  <si>
    <t>-1043777221</t>
  </si>
  <si>
    <t>terasa 2.37</t>
  </si>
  <si>
    <t>sv_S2</t>
  </si>
  <si>
    <t>LED nástěnné venkovní svtidlo 2x4,5W, 4000K, IP54</t>
  </si>
  <si>
    <t>1646646340</t>
  </si>
  <si>
    <t>m.č.5.04</t>
  </si>
  <si>
    <t>m.č.5.05</t>
  </si>
  <si>
    <t>sv_Z</t>
  </si>
  <si>
    <t>LED svítidlo vestavné do betonu s krabicí, 6W, IP65</t>
  </si>
  <si>
    <t>483994306</t>
  </si>
  <si>
    <t>schodiště 1.33 + 2.36</t>
  </si>
  <si>
    <t>sv_N1</t>
  </si>
  <si>
    <t>LED nouzové přisazené svítidlo, nouzově svítící 1hod, 2,6W, trvalý dohled pomocí DALI protokolu, IP40, jednostranný piktogram</t>
  </si>
  <si>
    <t>629673526</t>
  </si>
  <si>
    <t>sv_N2</t>
  </si>
  <si>
    <t>LED nouzové přisazené svítidlo, nouzově svítící 1hod, 3,5W, trvalý dohled pomocí DALI protokolu, IP40, oboustranný piktogram</t>
  </si>
  <si>
    <t>396770637</t>
  </si>
  <si>
    <t>sv_N3</t>
  </si>
  <si>
    <t>LED nouzové přisazené svítidlo, nouzově svítící 1hod, 7,5W, trvalý dohled pomocí DALI protokolu, IP65, jednostranný piktogram</t>
  </si>
  <si>
    <t>-1891819611</t>
  </si>
  <si>
    <t>sv_N3d</t>
  </si>
  <si>
    <t>LED nouzové přisazené svítidlo, nouzově svítící 1hod, 7,5W, trvalý dohled pomocí DALI protokolu, IP65, difuzor+oboustranný piktogram</t>
  </si>
  <si>
    <t>-1781844860</t>
  </si>
  <si>
    <t>sv_NA</t>
  </si>
  <si>
    <t>LED nouzové svítidlo přisazené, antipanické, nouzově svítící 1hod, 1100lm, 7W, trvalý dohled pomocí DALI protokolu, pracovní teplota -20 ÷ +50 °C, IP65</t>
  </si>
  <si>
    <t>-341662350</t>
  </si>
  <si>
    <t>m.č.3.48</t>
  </si>
  <si>
    <t>sv_NB</t>
  </si>
  <si>
    <t>LED nouzové svítidlo přisazené, antipanické plošné/optika asymetrická, nouzově svítící 1hod, 250lm, 6,5W, trvalý dohled pomocí DALI protokolu, IP40</t>
  </si>
  <si>
    <t>430781235</t>
  </si>
  <si>
    <t>sv_NC</t>
  </si>
  <si>
    <t>LED nouzové svítidlo přisazené, antipanické plošné/optika symetrická, nouzově svítící 1hod, 250lm, 6,5W, trvalý dohled pomocí DALI protokolu, IP40</t>
  </si>
  <si>
    <t>1774840288</t>
  </si>
  <si>
    <t>sv_NH</t>
  </si>
  <si>
    <t>LED nouzové svítidlo přisazené, osvětlení hydrantu, nouzově svítící 1hod, 400lm, 5W, trvalý dohled pomocí DALI protokolu, IP65</t>
  </si>
  <si>
    <t>-1319611245</t>
  </si>
  <si>
    <t>R_NO_sprava</t>
  </si>
  <si>
    <t>Software pro řízení a monitoring nouzového osvětlení, stahování dat se supervisor řídící jednotky nouzového osvětlení, ukládání dat na PC</t>
  </si>
  <si>
    <t>-1427070231</t>
  </si>
  <si>
    <t>Program pro řízení a monitoring nouzového osvětlení, stahování dat se supervisor řídící jednotky nouzového osvětlení, ukládání dat na PC</t>
  </si>
  <si>
    <t>R_NO_nast</t>
  </si>
  <si>
    <t>Instalace a nastavení sytému nouzového osvětlení</t>
  </si>
  <si>
    <t>491172691</t>
  </si>
  <si>
    <t>741_03</t>
  </si>
  <si>
    <t>Ohřev potrubí proti zamrznutí</t>
  </si>
  <si>
    <t>M_EH1</t>
  </si>
  <si>
    <t>Montáž kabel Cu topný volné délky uložený na konstrukci vč. příslušenství</t>
  </si>
  <si>
    <t>308095051</t>
  </si>
  <si>
    <t>garáže</t>
  </si>
  <si>
    <t>temperace potrubí 1</t>
  </si>
  <si>
    <t>23,6</t>
  </si>
  <si>
    <t>11,4</t>
  </si>
  <si>
    <t>temperace potrubí 2</t>
  </si>
  <si>
    <t>31,6</t>
  </si>
  <si>
    <t>temperace potrubí 3</t>
  </si>
  <si>
    <t>18,9</t>
  </si>
  <si>
    <t>temperace potrubí 4</t>
  </si>
  <si>
    <t>temperace potrubí 5</t>
  </si>
  <si>
    <t>36,9</t>
  </si>
  <si>
    <t>temperace potrubí vody P</t>
  </si>
  <si>
    <t>temperace potrubí vody L</t>
  </si>
  <si>
    <t>střecha levá</t>
  </si>
  <si>
    <t>temperace potrubí út</t>
  </si>
  <si>
    <t>střecha pravá</t>
  </si>
  <si>
    <t>EH01</t>
  </si>
  <si>
    <t>dvoužilový samoregulační topný kabel 120 W/11,4 m, studený konec 5m</t>
  </si>
  <si>
    <t>-1381319148</t>
  </si>
  <si>
    <t>4+6+5</t>
  </si>
  <si>
    <t>EH02</t>
  </si>
  <si>
    <t>dvoužilový samoregulační topný kabel 200 W/18,9 m, studený konec 5m</t>
  </si>
  <si>
    <t>1624960252</t>
  </si>
  <si>
    <t>EH03</t>
  </si>
  <si>
    <t>dvoužilový samoregulační topný kabel 250 W/23,6 m, studený konec 5m</t>
  </si>
  <si>
    <t>-1179397072</t>
  </si>
  <si>
    <t>EH04</t>
  </si>
  <si>
    <t>dvoužilový samoregulační topný kabel 320 W/31,6 m, studený konec 5m</t>
  </si>
  <si>
    <t>-1521854289</t>
  </si>
  <si>
    <t>EH05</t>
  </si>
  <si>
    <t>dvoužilový samoregulační topný kabel 400 W/36,9 m, studený konec 5m</t>
  </si>
  <si>
    <t>-1421861492</t>
  </si>
  <si>
    <t>EH09</t>
  </si>
  <si>
    <t>Samolepicí PE páska, 19 mm x 50 m, do 85°C</t>
  </si>
  <si>
    <t>-1060172271</t>
  </si>
  <si>
    <t>360410032</t>
  </si>
  <si>
    <t>Montáž termostatu</t>
  </si>
  <si>
    <t>-968474112</t>
  </si>
  <si>
    <t>m.č.5.08</t>
  </si>
  <si>
    <t>m.č.5.09</t>
  </si>
  <si>
    <t>termTEV</t>
  </si>
  <si>
    <t>termostat nástěnný venkovní -30.. +60 °C, kryté ovládání teploty, IP65</t>
  </si>
  <si>
    <t>1881220233</t>
  </si>
  <si>
    <t>termosta nástěnný venkovní -30.. +60 °C, kryté ovládání teploty, IP65</t>
  </si>
  <si>
    <t>Poznámka k položce:_x000D_
- 3 nastavitelné rozsahy teploty, jemné dostavení teploty v rámci rozsahu potenciometrem_x000D_
- 3 nastavitelné hodnoty hystereze_x000D_
- napájecí napětí 230V AC_x000D_
- bezpotenciálový výstupní kontakt 16A/AC1 spínací</t>
  </si>
  <si>
    <t>M_EH2</t>
  </si>
  <si>
    <t>Označení štítkem</t>
  </si>
  <si>
    <t>711434918</t>
  </si>
  <si>
    <t>EH06</t>
  </si>
  <si>
    <t>Výstražný štítek "POZOR ELEKTROOHŘEV"</t>
  </si>
  <si>
    <t>1579686971</t>
  </si>
  <si>
    <t>455,2/5</t>
  </si>
  <si>
    <t>-0,04</t>
  </si>
  <si>
    <t>741112023</t>
  </si>
  <si>
    <t>Montáž krabice nástěnná plastová čtyřhranná do 250x250 mm</t>
  </si>
  <si>
    <t>-466601764</t>
  </si>
  <si>
    <t>Montáž krabic elektroinstalačních bez napojení na trubky a lišty, demontáže a montáže víčka a přístroje protahovacích nebo odbočných nástěnných plastových čtyřhranných, vel. do 250x250 mm</t>
  </si>
  <si>
    <t>https://podminky.urs.cz/item/CS_URS_2021_01/741112023</t>
  </si>
  <si>
    <t>EH08</t>
  </si>
  <si>
    <t>Plastová svorková skříň; IP 65, včetně svorkovnice</t>
  </si>
  <si>
    <t>-85092568</t>
  </si>
  <si>
    <t>741_04</t>
  </si>
  <si>
    <t>Uzemnění</t>
  </si>
  <si>
    <t>741410021</t>
  </si>
  <si>
    <t>Montáž vodič uzemňovací pásek průřezu do 120 mm2 v městské zástavbě v zemi</t>
  </si>
  <si>
    <t>100160317</t>
  </si>
  <si>
    <t>Montáž uzemňovacího vedení s upevněním, propojením a připojením pomocí svorek v zemi s izolací spojů pásku průřezu do 120 mm2 v městské zástavbě</t>
  </si>
  <si>
    <t>výměry dle výkresu 601</t>
  </si>
  <si>
    <t>13,623</t>
  </si>
  <si>
    <t>0,356</t>
  </si>
  <si>
    <t>23,373</t>
  </si>
  <si>
    <t>25,92</t>
  </si>
  <si>
    <t>6,38</t>
  </si>
  <si>
    <t>0,675</t>
  </si>
  <si>
    <t>22,12</t>
  </si>
  <si>
    <t>25,28</t>
  </si>
  <si>
    <t>26,246</t>
  </si>
  <si>
    <t>25,601</t>
  </si>
  <si>
    <t>354420620</t>
  </si>
  <si>
    <t>pás zemnící 30 x 4 mm FeZn</t>
  </si>
  <si>
    <t>-1745130877</t>
  </si>
  <si>
    <t>513,56*1,1 'Přepočtené koeficientem množství</t>
  </si>
  <si>
    <t>741420101R02</t>
  </si>
  <si>
    <t>Montáž distančního držáku do země</t>
  </si>
  <si>
    <t>895784642</t>
  </si>
  <si>
    <t>R29002</t>
  </si>
  <si>
    <t>držák zemnící pásky FeZn do základů</t>
  </si>
  <si>
    <t>425248417</t>
  </si>
  <si>
    <t>741410041</t>
  </si>
  <si>
    <t>Montáž vodič uzemňovací drát nebo lano D do 10 mm v městské zástavbě</t>
  </si>
  <si>
    <t>-185834316</t>
  </si>
  <si>
    <t>Montáž uzemňovacího vedení s upevněním, propojením a připojením pomocí svorek v zemi s izolací spojů drátu nebo lana Ø do 10 mm v městské zástavbě</t>
  </si>
  <si>
    <t>https://podminky.urs.cz/item/CS_URS_2021_01/741410041</t>
  </si>
  <si>
    <t>napojení svodů na uzemnění</t>
  </si>
  <si>
    <t>13*5</t>
  </si>
  <si>
    <t>MET</t>
  </si>
  <si>
    <t>výtah</t>
  </si>
  <si>
    <t>napojení měřících bodů KMB</t>
  </si>
  <si>
    <t>2*10</t>
  </si>
  <si>
    <t>napojení pilot na armování</t>
  </si>
  <si>
    <t>46*4</t>
  </si>
  <si>
    <t>35441073</t>
  </si>
  <si>
    <t>drát D 10mm FeZn</t>
  </si>
  <si>
    <t>-1653390083</t>
  </si>
  <si>
    <t>279*0,62 'Přepočtené koeficientem množství</t>
  </si>
  <si>
    <t>svar01</t>
  </si>
  <si>
    <t>Navaření vodičů/pásku FeZn + provedení antikorozní ochrany</t>
  </si>
  <si>
    <t>-839382582</t>
  </si>
  <si>
    <t>napojení svodů</t>
  </si>
  <si>
    <t>uzemnění</t>
  </si>
  <si>
    <t>513,56/25+26+2-0,542</t>
  </si>
  <si>
    <t>propojení uzemnění s armováním základové desky</t>
  </si>
  <si>
    <t>513,56/2-0,78</t>
  </si>
  <si>
    <t>napojení pilot</t>
  </si>
  <si>
    <t>246170260</t>
  </si>
  <si>
    <t>lak asfaltový A 1999 černý (á 9 kg)</t>
  </si>
  <si>
    <t>1925571783</t>
  </si>
  <si>
    <t>laky bitumenové lak asfaltový 1999 černý    A 1010   bal.9 kg</t>
  </si>
  <si>
    <t>Poznámka k položce:_x000D_
Spotřeba: 0,14-0,2 kg/m2</t>
  </si>
  <si>
    <t>433*0,1 'Přepočtené koeficientem množství</t>
  </si>
  <si>
    <t>741_05</t>
  </si>
  <si>
    <t>Bleskosvod</t>
  </si>
  <si>
    <t>044002000HR</t>
  </si>
  <si>
    <t>1052682256</t>
  </si>
  <si>
    <t>Poznámka k položce:_x000D_
- revize bleskosvodu_x000D_
- tištěný protokol 4x + digitálně na CD</t>
  </si>
  <si>
    <t>741112003</t>
  </si>
  <si>
    <t>Montáž krabice zapuštěná plastová čtyřhranná</t>
  </si>
  <si>
    <t>-127009095</t>
  </si>
  <si>
    <t>Montáž krabic elektroinstalačních bez napojení na trubky a lišty, demontáže a montáže víčka a přístroje protahovacích nebo odbočných zapuštěných plastových čtyřhranných</t>
  </si>
  <si>
    <t>https://podminky.urs.cz/item/CS_URS_2021_01/741112003</t>
  </si>
  <si>
    <t>R476 053</t>
  </si>
  <si>
    <t>krabice pro zkušební svorku do zateplených stěn</t>
  </si>
  <si>
    <t>2097834349</t>
  </si>
  <si>
    <t>R476 055</t>
  </si>
  <si>
    <t>distanční podstavec pro krabici</t>
  </si>
  <si>
    <t>-561830475</t>
  </si>
  <si>
    <t>741420001</t>
  </si>
  <si>
    <t>Montáž drát nebo lano hromosvodné svodové D do 10 mm s podpěrou</t>
  </si>
  <si>
    <t>-1300026256</t>
  </si>
  <si>
    <t>Montáž hromosvodného vedení svodových drátů nebo lan s podpěrami, D do 10 mm</t>
  </si>
  <si>
    <t>AlMgSi</t>
  </si>
  <si>
    <t>15,9+16+19+16+17+45*2+25+23</t>
  </si>
  <si>
    <t>35441077</t>
  </si>
  <si>
    <t>drát D 8mm AlMgSi</t>
  </si>
  <si>
    <t>-48482741</t>
  </si>
  <si>
    <t>https://podminky.urs.cz/item/CS_URS_2021_01/35441077</t>
  </si>
  <si>
    <t>221,9*0,135 'Přepočtené koeficientem množství</t>
  </si>
  <si>
    <t>35441885</t>
  </si>
  <si>
    <t>svorka spojovací pro lano D 8-10mm</t>
  </si>
  <si>
    <t>541128371</t>
  </si>
  <si>
    <t>https://podminky.urs.cz/item/CS_URS_2021_01/35441885</t>
  </si>
  <si>
    <t>354R416610</t>
  </si>
  <si>
    <t>podpěra vedení PV21c, vedení na ploché střechy</t>
  </si>
  <si>
    <t>-1814197842</t>
  </si>
  <si>
    <t>podpěra vedení PV21, vedení na ploché střechy</t>
  </si>
  <si>
    <t>6+6+6+8+5+6+8+6</t>
  </si>
  <si>
    <t>741420002</t>
  </si>
  <si>
    <t>Montáž drát nebo lano hromosvodné svodové D přes 10mm s podpěrou</t>
  </si>
  <si>
    <t>-1061226940</t>
  </si>
  <si>
    <t>Montáž hromosvodného vedení svodových drátů nebo lan s podpěrami, Ø přes 10 mm</t>
  </si>
  <si>
    <t>https://podminky.urs.cz/item/CS_URS_2021_01/741420002</t>
  </si>
  <si>
    <t>vodič s VN izolací</t>
  </si>
  <si>
    <t>27+27+29+29+27+27+32+27+28+24+32+29+22+16+11+13+13+22+22+13+11+22</t>
  </si>
  <si>
    <t>R819136</t>
  </si>
  <si>
    <t>svodivý vodič pro bleskové proudy s vysokonapěťovou izolací, ekvivalent dostatečné vzdálenosti s ≤ 75 cm (pro vzduch)</t>
  </si>
  <si>
    <t>-357873667</t>
  </si>
  <si>
    <t>503*1,05 'Přepočtené koeficientem množství</t>
  </si>
  <si>
    <t>R275252</t>
  </si>
  <si>
    <t>podpěra vedení pro vodič s VN izolací na stěnu</t>
  </si>
  <si>
    <t>248941201</t>
  </si>
  <si>
    <t>R253015</t>
  </si>
  <si>
    <t>betonová podpěra vedení pro ploché střechy (cca 10x10cm)</t>
  </si>
  <si>
    <t>576046271</t>
  </si>
  <si>
    <t>Poznámka k položce:_x000D_
m=cca 1kg</t>
  </si>
  <si>
    <t>11+13+13+22+22+13+11+12+22+16</t>
  </si>
  <si>
    <t>R253027</t>
  </si>
  <si>
    <t>adaptér D23mm pro vodič s VN izolací do betonové podpěry</t>
  </si>
  <si>
    <t>-524079990</t>
  </si>
  <si>
    <t>741420021</t>
  </si>
  <si>
    <t>Montáž svorka hromosvodná se 2 šrouby</t>
  </si>
  <si>
    <t>432424868</t>
  </si>
  <si>
    <t>Montáž hromosvodného vedení svorek se 2 šrouby</t>
  </si>
  <si>
    <t>https://podminky.urs.cz/item/CS_URS_2021_01/741420021</t>
  </si>
  <si>
    <t>svorka spojovací</t>
  </si>
  <si>
    <t>svorka připojovací</t>
  </si>
  <si>
    <t>1616663595</t>
  </si>
  <si>
    <t>35441895</t>
  </si>
  <si>
    <t>svorka připojovací k připojení kovových částí</t>
  </si>
  <si>
    <t>1466339178</t>
  </si>
  <si>
    <t>https://podminky.urs.cz/item/CS_URS_2021_01/35441895</t>
  </si>
  <si>
    <t>741420022</t>
  </si>
  <si>
    <t>Montáž svorka hromosvodná se 3 šrouby</t>
  </si>
  <si>
    <t>2026315444</t>
  </si>
  <si>
    <t>Montáž hromosvodného vedení svorek se 3 a více šrouby</t>
  </si>
  <si>
    <t>https://podminky.urs.cz/item/CS_URS_2021_01/741420022</t>
  </si>
  <si>
    <t>35442035</t>
  </si>
  <si>
    <t>svorka uzemnění nerez zkušební, 62mm</t>
  </si>
  <si>
    <t>-704621858</t>
  </si>
  <si>
    <t>https://podminky.urs.cz/item/CS_URS_2021_01/35442035</t>
  </si>
  <si>
    <t>741420054</t>
  </si>
  <si>
    <t>Montáž vedení hromosvodné-tvarování prvku</t>
  </si>
  <si>
    <t>-844006405</t>
  </si>
  <si>
    <t>Montáž hromosvodného vedení ochranných prvků tvarování prvků</t>
  </si>
  <si>
    <t>https://podminky.urs.cz/item/CS_URS_2021_01/741420054</t>
  </si>
  <si>
    <t>svody na střeše</t>
  </si>
  <si>
    <t>napojení uzemnění + svody</t>
  </si>
  <si>
    <t>13+13</t>
  </si>
  <si>
    <t>vedení na střeše</t>
  </si>
  <si>
    <t>16+18+21+24+6</t>
  </si>
  <si>
    <t>zkušební body KMB</t>
  </si>
  <si>
    <t>2+2</t>
  </si>
  <si>
    <t>741430002</t>
  </si>
  <si>
    <t>Montáž tyč jímací délky do 3 m na konstrukci zděnou</t>
  </si>
  <si>
    <t>1006812563</t>
  </si>
  <si>
    <t>Montáž jímacích tyčí délky do 3 m, na konstrukci zděnou</t>
  </si>
  <si>
    <t>https://podminky.urs.cz/item/CS_URS_2021_01/741430002</t>
  </si>
  <si>
    <t>jímací tyč na sloupy altánu</t>
  </si>
  <si>
    <t>R514942</t>
  </si>
  <si>
    <t>jímací tyč 2,5m s uchycením na betonový sloup (délka držáku 150mm)</t>
  </si>
  <si>
    <t>1001478368</t>
  </si>
  <si>
    <t>741430005</t>
  </si>
  <si>
    <t>Montáž tyč jímací délky do 3 m na stojan</t>
  </si>
  <si>
    <t>528059874</t>
  </si>
  <si>
    <t>Montáž jímacích tyčí délky do 3 m, na stojan</t>
  </si>
  <si>
    <t>https://podminky.urs.cz/item/CS_URS_2021_01/741430005</t>
  </si>
  <si>
    <t>R648314</t>
  </si>
  <si>
    <t>jímací tyč 1,5m s uchycením na betonový podstavec na plochou střechu</t>
  </si>
  <si>
    <t>1858105305</t>
  </si>
  <si>
    <t>741430012</t>
  </si>
  <si>
    <t>Montáž tyč jímací délky přes 3 m na stojan</t>
  </si>
  <si>
    <t>-2063080245</t>
  </si>
  <si>
    <t>Montáž jímacích tyčí délky přes 3 m, na stojan</t>
  </si>
  <si>
    <t>https://podminky.urs.cz/item/CS_URS_2021_01/741430012</t>
  </si>
  <si>
    <t>7+1</t>
  </si>
  <si>
    <t>R105314</t>
  </si>
  <si>
    <t>jímací tyč 1m, d10mm, v podpůrné trubce 3,2m</t>
  </si>
  <si>
    <t>-1221687747</t>
  </si>
  <si>
    <t>R105200</t>
  </si>
  <si>
    <t>tříramenný stojan pro jímací tyče - d40mm, pro délky 4-4,5m, náklon do 10° FeZn</t>
  </si>
  <si>
    <t>1565656487</t>
  </si>
  <si>
    <t>R102010</t>
  </si>
  <si>
    <t>betonový podstavec C45/55 s madlem a klínkem</t>
  </si>
  <si>
    <t>1734172643</t>
  </si>
  <si>
    <t>8*2*3</t>
  </si>
  <si>
    <t>R102050</t>
  </si>
  <si>
    <t>podložka plastová pod betonový podstavec, černá</t>
  </si>
  <si>
    <t>-1694128011</t>
  </si>
  <si>
    <t>8*3</t>
  </si>
  <si>
    <t>R105160</t>
  </si>
  <si>
    <t>upevňovací třmen pro trubky d40-50mm</t>
  </si>
  <si>
    <t>1760853796</t>
  </si>
  <si>
    <t>741820001</t>
  </si>
  <si>
    <t>Měření zemních odporů zemniče</t>
  </si>
  <si>
    <t>1290087972</t>
  </si>
  <si>
    <t>https://podminky.urs.cz/item/CS_URS_2021_01/741820001</t>
  </si>
  <si>
    <t>743629300</t>
  </si>
  <si>
    <t>Montáž vedení hromosvodné-štítek k označení svodu</t>
  </si>
  <si>
    <t>-1897702686</t>
  </si>
  <si>
    <t>Montáž hromosvodného vedení doplňků štítků k označení svodů</t>
  </si>
  <si>
    <t>https://podminky.urs.cz/item/CS_URS_2021_01/743629300</t>
  </si>
  <si>
    <t>354421100</t>
  </si>
  <si>
    <t>štítek plastový č. 31 -  čísla svodů</t>
  </si>
  <si>
    <t>-555111184</t>
  </si>
  <si>
    <t>977131111</t>
  </si>
  <si>
    <t>Vrty příklepovými vrtáky D 8 mm do cihelného zdiva nebo prostého betonu</t>
  </si>
  <si>
    <t>-388449036</t>
  </si>
  <si>
    <t>Vrty příklepovými vrtáky do cihelného zdiva nebo prostého betonu průměru 8 mm</t>
  </si>
  <si>
    <t>https://podminky.urs.cz/item/CS_URS_2021_01/977131111</t>
  </si>
  <si>
    <t>podpěry vedení svodu</t>
  </si>
  <si>
    <t>27+27+29+29+27+27+32+27+28+24+32+29+22+16</t>
  </si>
  <si>
    <t>31197004</t>
  </si>
  <si>
    <t>tyč závitová Pz 4.6 M12</t>
  </si>
  <si>
    <t>236539098</t>
  </si>
  <si>
    <t>https://podminky.urs.cz/item/CS_URS_2021_01/31197004</t>
  </si>
  <si>
    <t>998741103</t>
  </si>
  <si>
    <t>Přesun hmot tonážní pro silnoproud v objektech v do 24 m</t>
  </si>
  <si>
    <t>-950231692</t>
  </si>
  <si>
    <t>Přesun hmot pro silnoproud stanovený z hmotnosti přesunovaného materiálu vodorovná dopravní vzdálenost do 50 m v objektech výšky přes 12 do 24 m</t>
  </si>
  <si>
    <t>https://podminky.urs.cz/item/CS_URS_2021_01/998741103</t>
  </si>
  <si>
    <t>HZS</t>
  </si>
  <si>
    <t>Hodinové zúčtovací sazby</t>
  </si>
  <si>
    <t>HZS2232</t>
  </si>
  <si>
    <t>Hodinová zúčtovací sazba elektrikář odborný</t>
  </si>
  <si>
    <t>512</t>
  </si>
  <si>
    <t>-993904231</t>
  </si>
  <si>
    <t>Hodinové zúčtovací sazby profesí PSV provádění stavebních instalací elektrikář odborný</t>
  </si>
  <si>
    <t>https://podminky.urs.cz/item/CS_URS_2021_01/HZS2232</t>
  </si>
  <si>
    <t>koordinace s ostatními profesemi</t>
  </si>
  <si>
    <t>52*4</t>
  </si>
  <si>
    <t>spolupráce s revizním technikem</t>
  </si>
  <si>
    <t>26*2+24</t>
  </si>
  <si>
    <t>D1.1.4.5 - Elektronické komunikace</t>
  </si>
  <si>
    <t>01 - Strukturovaný kabelový rozvod - SKR</t>
  </si>
  <si>
    <t>D_01 - Strukturovaný kabelový rozvod - materiál</t>
  </si>
  <si>
    <t>D1 - MONTÁŽ</t>
  </si>
  <si>
    <t>D_01</t>
  </si>
  <si>
    <t>Strukturovaný kabelový rozvod - materiál</t>
  </si>
  <si>
    <t>Pol385</t>
  </si>
  <si>
    <t>Dat.rozvaděč 42U š 800 x hl. 800 mm, prosklený, stojanový, robustní svařovaná konstrukce, nosnost až 1000 kg</t>
  </si>
  <si>
    <t>-1823233566</t>
  </si>
  <si>
    <t>Pol386</t>
  </si>
  <si>
    <t>Sada zesílených koleček - 4 ks - 750 kg</t>
  </si>
  <si>
    <t>1198827883</t>
  </si>
  <si>
    <t>Pol387</t>
  </si>
  <si>
    <t>Ventilační jednotka - 150W - 4x ventilátor</t>
  </si>
  <si>
    <t>-1230625815</t>
  </si>
  <si>
    <t>Pol388</t>
  </si>
  <si>
    <t>Příbal montážní 19" M6 - sada 4 ks</t>
  </si>
  <si>
    <t>-2004423589</t>
  </si>
  <si>
    <t>Pol389</t>
  </si>
  <si>
    <t>Patch panel osazený 50 pozic CAT 3 TLF</t>
  </si>
  <si>
    <t>-2027300231</t>
  </si>
  <si>
    <t>Pol391</t>
  </si>
  <si>
    <t>Napájecí panel 19" 7x230V, 1U, C14</t>
  </si>
  <si>
    <t>-320350453</t>
  </si>
  <si>
    <t>Pol392</t>
  </si>
  <si>
    <t>Patch panel pro 24xRJ45  CAT.6 - neosazený, kompatibilní se stávající pasivní technologií univerzity</t>
  </si>
  <si>
    <t>1792070396</t>
  </si>
  <si>
    <t>Pol393</t>
  </si>
  <si>
    <t>19" vyvazovací panel 2U, kompatibilní se stávající pasivní technologií univerzity</t>
  </si>
  <si>
    <t>-83734334</t>
  </si>
  <si>
    <t>Pol394</t>
  </si>
  <si>
    <t>Police 2 U 450mm</t>
  </si>
  <si>
    <t>712641533</t>
  </si>
  <si>
    <t>Pol395</t>
  </si>
  <si>
    <t>Modulová zásuvka CAT 6- KEYSTONE 1 x RJ 45, kompatibilní se stávající pasivní technologií univerzity</t>
  </si>
  <si>
    <t>-1957112496</t>
  </si>
  <si>
    <t>Pol396</t>
  </si>
  <si>
    <t>Instalační kabel Cat.6 UTP LSOH 400MHz Euroclass Dca - s2,d2,a1</t>
  </si>
  <si>
    <t>-1042520904</t>
  </si>
  <si>
    <t>Pol397</t>
  </si>
  <si>
    <t>Instalační kabel Cat.6 UTP/OUTDOOR , -20°C - + 70°C</t>
  </si>
  <si>
    <t>-2020410441</t>
  </si>
  <si>
    <t>Pol398</t>
  </si>
  <si>
    <t>Dat.zásuvka UTP Cat 6 2x RJ 45 - do přístrojové krabice, kompletní, design shodná se silno</t>
  </si>
  <si>
    <t>1365788458</t>
  </si>
  <si>
    <t>Pol399</t>
  </si>
  <si>
    <t>Dat.zásuvka UTP Cat 6 1x RJ 45 - do přístrojové krabice,  kompletní, design shodná se silno</t>
  </si>
  <si>
    <t>38854878</t>
  </si>
  <si>
    <t>Pol400</t>
  </si>
  <si>
    <t>Dat.zásuvka Cat 6 1x RJ 45 - na DIN lištu</t>
  </si>
  <si>
    <t>-558259477</t>
  </si>
  <si>
    <t>Pol401</t>
  </si>
  <si>
    <t>Dat.zásuvka modulová Cat 6 UTP 1x RJ 45-1 modul 22,5x45 do PK</t>
  </si>
  <si>
    <t>-69215153</t>
  </si>
  <si>
    <t>Pol402</t>
  </si>
  <si>
    <t>Konektor RJ 45 CAT6 UTP</t>
  </si>
  <si>
    <t>-1374276029</t>
  </si>
  <si>
    <t>Pol403</t>
  </si>
  <si>
    <t>PŘEDKONEKTOROVANÁ ZÁSUVKA HDMI V1.4 1M BÍLÁ - do přístrojové krabice</t>
  </si>
  <si>
    <t>-1327697447</t>
  </si>
  <si>
    <t>Pol404</t>
  </si>
  <si>
    <t>PŘEDKONEKTOROVANÁ ZÁSUVKA HDMI V1.4 1M BÍLÁ - MODULOVÁ do podlahové krabice</t>
  </si>
  <si>
    <t>867682019</t>
  </si>
  <si>
    <t>Pol405</t>
  </si>
  <si>
    <t>Kabel aktivní HDMI s konektory HDMI na míru</t>
  </si>
  <si>
    <t>-2096191745</t>
  </si>
  <si>
    <t>Pol406</t>
  </si>
  <si>
    <t>Patchcord Cat 6 UTP, 0,5m  zelený</t>
  </si>
  <si>
    <t>666699218</t>
  </si>
  <si>
    <t>Pol407</t>
  </si>
  <si>
    <t>Patchcord Cat 6 UTP, 0,5m  žlutý</t>
  </si>
  <si>
    <t>-1084412320</t>
  </si>
  <si>
    <t>Pol408</t>
  </si>
  <si>
    <t>Patchcord Cat 6 UTP, 1,0 m  žlutý</t>
  </si>
  <si>
    <t>-761376937</t>
  </si>
  <si>
    <t>Pol409</t>
  </si>
  <si>
    <t>Patchcord Cat 6 UTP, 1,5m  žlutý</t>
  </si>
  <si>
    <t>-1591137438</t>
  </si>
  <si>
    <t>Pol410</t>
  </si>
  <si>
    <t>Patchcord Cat 6 UTP, 0,5m  modrý</t>
  </si>
  <si>
    <t>1485861084</t>
  </si>
  <si>
    <t>Pol411</t>
  </si>
  <si>
    <t>kabel sdělovací stíněný vnitřní 50x2x0,5 (propojení TLF)</t>
  </si>
  <si>
    <t>-1868921392</t>
  </si>
  <si>
    <t>Pol412</t>
  </si>
  <si>
    <t>kabel sdělovací stíněný vnitřní 20x2x0,5 (přípojka z TLF rozvaděče)</t>
  </si>
  <si>
    <t>2054423894</t>
  </si>
  <si>
    <t>Pol413</t>
  </si>
  <si>
    <t>Univerzální optický výsuvný rozvaděč 1 U</t>
  </si>
  <si>
    <t>778372809</t>
  </si>
  <si>
    <t>Pol414</t>
  </si>
  <si>
    <t>Čelo k univerzální vaně pro 24 SC(E2000) FO konektorů</t>
  </si>
  <si>
    <t>1425429373</t>
  </si>
  <si>
    <t>Pol415</t>
  </si>
  <si>
    <t>Optická kazeta svarů s  víčkem a držáky svarů</t>
  </si>
  <si>
    <t>-2059484211</t>
  </si>
  <si>
    <t>Pol416</t>
  </si>
  <si>
    <t>Ochrana svarů</t>
  </si>
  <si>
    <t>-907765323</t>
  </si>
  <si>
    <t>Pol417</t>
  </si>
  <si>
    <t>E2000/APC  pigtail SM 9/125 1m</t>
  </si>
  <si>
    <t>665064175</t>
  </si>
  <si>
    <t>Pol418</t>
  </si>
  <si>
    <t>Adaptér E2000/APC</t>
  </si>
  <si>
    <t>1516650211</t>
  </si>
  <si>
    <t>Pol298</t>
  </si>
  <si>
    <t>Pružina k adaptéru E2000/APS</t>
  </si>
  <si>
    <t>1227355204</t>
  </si>
  <si>
    <t>Pol419</t>
  </si>
  <si>
    <t>Optický kabel SM, 24 vl. 9/125, univerzální, LS0H, gelový</t>
  </si>
  <si>
    <t>1481989317</t>
  </si>
  <si>
    <t>Pol318</t>
  </si>
  <si>
    <t>Trubička HDPE nehoř.8/5,5mm č.1 červená</t>
  </si>
  <si>
    <t>-795989977</t>
  </si>
  <si>
    <t>Pol420</t>
  </si>
  <si>
    <t>Trubička HDPE nehoř.8/5,5mm č.1 modrá</t>
  </si>
  <si>
    <t>140964237</t>
  </si>
  <si>
    <t>Pol421</t>
  </si>
  <si>
    <t>Drátěný kabelový žlab EZ 54/500 s přísluš.vč uchycení stěna/strop</t>
  </si>
  <si>
    <t>1681836213</t>
  </si>
  <si>
    <t>Pol422</t>
  </si>
  <si>
    <t>Drátěný kabelový žlab EZ 54/200 s přísluš.vč uchycení stěna/strop , zemnění</t>
  </si>
  <si>
    <t>426355279</t>
  </si>
  <si>
    <t>Pol423</t>
  </si>
  <si>
    <t>Tuhé PVC el. inst. trubky 32 mm vč. příchytek a kolen</t>
  </si>
  <si>
    <t>2053105206</t>
  </si>
  <si>
    <t>Pol424</t>
  </si>
  <si>
    <t>Tuhé PVC el. inst. trubky 20 mm vč. příchytek a kolen</t>
  </si>
  <si>
    <t>295671649</t>
  </si>
  <si>
    <t>Pol425</t>
  </si>
  <si>
    <t>UV stabilní ohebná dvouplášťová korugovaná chránička 40 mm vč. příchytek</t>
  </si>
  <si>
    <t>1413338992</t>
  </si>
  <si>
    <t>Pol426</t>
  </si>
  <si>
    <t>Příchytka OMEGA ocel, žár. pozink 20 mm</t>
  </si>
  <si>
    <t>-294905378</t>
  </si>
  <si>
    <t>Pol427</t>
  </si>
  <si>
    <t>Kabelová příchytka - kovová - komplet pro  1 kabel</t>
  </si>
  <si>
    <t>-288740968</t>
  </si>
  <si>
    <t>Pol428</t>
  </si>
  <si>
    <t>Kabelová příchytka - kovová - komplet pro 2 kabely</t>
  </si>
  <si>
    <t>-1276396395</t>
  </si>
  <si>
    <t>Pol429</t>
  </si>
  <si>
    <t>Kabelová příchytka - kovová - svazková -GRIP-60 x 30 mm</t>
  </si>
  <si>
    <t>659211512</t>
  </si>
  <si>
    <t>Pol430</t>
  </si>
  <si>
    <t>El inst krabice 250 X 250 mm pod omítku</t>
  </si>
  <si>
    <t>-914993590</t>
  </si>
  <si>
    <t>Pol431</t>
  </si>
  <si>
    <t>El inst krabice 125 X 125 mm pod omítku</t>
  </si>
  <si>
    <t>-2103490848</t>
  </si>
  <si>
    <t>Pol432</t>
  </si>
  <si>
    <t>Krabice protahovací podlahová (rohy serveroven)</t>
  </si>
  <si>
    <t>8871555</t>
  </si>
  <si>
    <t>Pol433</t>
  </si>
  <si>
    <t>Trubka elektro 25 mm ohebná samozháš. 750N/5cm</t>
  </si>
  <si>
    <t>-1515313610</t>
  </si>
  <si>
    <t>Pol434</t>
  </si>
  <si>
    <t>Trubka elektro 32 mm ohebná samozháš. 750N/5cm</t>
  </si>
  <si>
    <t>1172505241</t>
  </si>
  <si>
    <t>Pol435</t>
  </si>
  <si>
    <t>Trubka elektro 40 mm ohebná samozháš. 750N/5cm</t>
  </si>
  <si>
    <t>-404842097</t>
  </si>
  <si>
    <t>Pol436</t>
  </si>
  <si>
    <t>Trubka elektro 50 mm ohebná samozháš. 750N/5cm</t>
  </si>
  <si>
    <t>1090520967</t>
  </si>
  <si>
    <t>Pol437</t>
  </si>
  <si>
    <t>Protipožární akrylový tmel přetíratelný, hustota 1600kg/m3, 90 min</t>
  </si>
  <si>
    <t>1194785730</t>
  </si>
  <si>
    <t>Pol438</t>
  </si>
  <si>
    <t>Montážní pěna na utěsnění podlahových krabic a vstupních otv.750ml</t>
  </si>
  <si>
    <t>-2119008968</t>
  </si>
  <si>
    <t>Pol439</t>
  </si>
  <si>
    <t>Krabice přístrojová 68</t>
  </si>
  <si>
    <t>1677249475</t>
  </si>
  <si>
    <t>Pol440</t>
  </si>
  <si>
    <t>Krabice přístrojová 68 s víčkem</t>
  </si>
  <si>
    <t>333445642</t>
  </si>
  <si>
    <t>Pol441</t>
  </si>
  <si>
    <t>Stahovací pásek 200/4,5</t>
  </si>
  <si>
    <t>672922680</t>
  </si>
  <si>
    <t>Pol143_M</t>
  </si>
  <si>
    <t>Podružný materiál</t>
  </si>
  <si>
    <t>834127396</t>
  </si>
  <si>
    <t>D1</t>
  </si>
  <si>
    <t>MONTÁŽ</t>
  </si>
  <si>
    <t>Pol109</t>
  </si>
  <si>
    <t>Montáž + osazení technologie do datové skříně</t>
  </si>
  <si>
    <t>-361571750</t>
  </si>
  <si>
    <t>Pol110</t>
  </si>
  <si>
    <t>Zatažení/uložení  kabelů metalikých/optických do 10mm</t>
  </si>
  <si>
    <t>1582386091</t>
  </si>
  <si>
    <t>Zatažení/uložení kabelů metalikých/optických do 10mm</t>
  </si>
  <si>
    <t>Pol111</t>
  </si>
  <si>
    <t>Zatažení/uložení  kabelů metalikých/optických 11 -25mm</t>
  </si>
  <si>
    <t>-171349036</t>
  </si>
  <si>
    <t>Zatažení/uložení kabelů metalikých/optických 11 -25mm</t>
  </si>
  <si>
    <t>Pol112</t>
  </si>
  <si>
    <t>Instalace trubičky v budově</t>
  </si>
  <si>
    <t>1302896749</t>
  </si>
  <si>
    <t>Pol113</t>
  </si>
  <si>
    <t>Měření UTP port</t>
  </si>
  <si>
    <t>-1028099455</t>
  </si>
  <si>
    <t>Pol114</t>
  </si>
  <si>
    <t>Montáž - zásuvka F/UTP - 1 x RJ 45 - komplet</t>
  </si>
  <si>
    <t>1764018763</t>
  </si>
  <si>
    <t>Pol115</t>
  </si>
  <si>
    <t>Montáž - zásuvka F/UTP - 2 x RJ 45 - komplet</t>
  </si>
  <si>
    <t>-990609783</t>
  </si>
  <si>
    <t>Pol116</t>
  </si>
  <si>
    <t>Montáž - modulová zásuvka F/UTP - 1 x RJ 45 - komplet</t>
  </si>
  <si>
    <t>1968320832</t>
  </si>
  <si>
    <t>Pol117</t>
  </si>
  <si>
    <t>AV zásuvka - montáž</t>
  </si>
  <si>
    <t>-1816448263</t>
  </si>
  <si>
    <t>Pol118</t>
  </si>
  <si>
    <t>Ukončení kabelu UTP v rozvaděči</t>
  </si>
  <si>
    <t>1928349866</t>
  </si>
  <si>
    <t>Pol119</t>
  </si>
  <si>
    <t>Ukončení kabelu SYKFY v rozvaděči (pár)</t>
  </si>
  <si>
    <t>1032828792</t>
  </si>
  <si>
    <t>Pol120</t>
  </si>
  <si>
    <t>Svaření jednotlivého vlákna</t>
  </si>
  <si>
    <t>1597193707</t>
  </si>
  <si>
    <t>Pol121</t>
  </si>
  <si>
    <t>Měření přímou metodou (1310, 1550 a 1625 nm)</t>
  </si>
  <si>
    <t>-729845252</t>
  </si>
  <si>
    <t>Pol122</t>
  </si>
  <si>
    <t>El. inst trubka - montáž na povrch</t>
  </si>
  <si>
    <t>359700888</t>
  </si>
  <si>
    <t>Pol123</t>
  </si>
  <si>
    <t>Krabice 250 pod omítku vč. vysekání a zapravení</t>
  </si>
  <si>
    <t>112722022</t>
  </si>
  <si>
    <t>Pol124</t>
  </si>
  <si>
    <t>Krabice 125 pod omítku vč. vysekání a zapravení</t>
  </si>
  <si>
    <t>-1852373320</t>
  </si>
  <si>
    <t>Pol125</t>
  </si>
  <si>
    <t>Podlahová krabice</t>
  </si>
  <si>
    <t>-106260042</t>
  </si>
  <si>
    <t>Pol126</t>
  </si>
  <si>
    <t>Kabelový žlab drátěný - montáž komplet</t>
  </si>
  <si>
    <t>-559608149</t>
  </si>
  <si>
    <t>Pol127</t>
  </si>
  <si>
    <t>Montáž trubky 16 - 48 mm pod omítku vč. vyfrézování drážky a zapravení</t>
  </si>
  <si>
    <t>-542659583</t>
  </si>
  <si>
    <t>Pol128</t>
  </si>
  <si>
    <t>Uložení trubky 25 - 50 mm - podlaha/povrch</t>
  </si>
  <si>
    <t>-1469036315</t>
  </si>
  <si>
    <t>Pol129</t>
  </si>
  <si>
    <t>Kabelová příchytka/GRIP  - montáž</t>
  </si>
  <si>
    <t>-1526634061</t>
  </si>
  <si>
    <t>Kabelová příchytka/GRIP - montáž</t>
  </si>
  <si>
    <t>Pol130</t>
  </si>
  <si>
    <t>Průraz otvoru ve zdivu cihelném,0,09 m2, tl15 -25 cm vč. zapravení</t>
  </si>
  <si>
    <t>-1488374357</t>
  </si>
  <si>
    <t>Pol131</t>
  </si>
  <si>
    <t>Průraz otvoru ve zdivu cihelném,0,09 m2, tl45 cm vč.zapravení</t>
  </si>
  <si>
    <t>-94449564</t>
  </si>
  <si>
    <t>Pol132</t>
  </si>
  <si>
    <t>Aplikace mont/požární pěny do otvorů</t>
  </si>
  <si>
    <t>-75226942</t>
  </si>
  <si>
    <t>Pol133</t>
  </si>
  <si>
    <t>Krabice přístrojová pod omítku vč. vysekání a zapravení</t>
  </si>
  <si>
    <t>314242393</t>
  </si>
  <si>
    <t>02 - Eletronická kontrola vstupu</t>
  </si>
  <si>
    <t>D_01 - ELEKTRONICKÁ KONTROLA VSTUPU, TLF komunikátory - materiál</t>
  </si>
  <si>
    <t>D1 - Montáž</t>
  </si>
  <si>
    <t>ELEKTRONICKÁ KONTROLA VSTUPU, TLF komunikátory - materiál</t>
  </si>
  <si>
    <t>Pol390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</si>
  <si>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</t>
  </si>
  <si>
    <t>-301264604</t>
  </si>
  <si>
    <t>ŘJ přístup :  Control terminal, "Inteligentní řídící terminál , plně kompatibilní se stávajícím systémem univerzity - napojení na řídící systém přes RS232/RS485/Ethernet - napájení 12V, bateriová mikrozáloha - 2x IO interface, 2x ABA Tk2 interface, 2x WIEGAND interface - řízení až 16 podřízených terminálu na sběrnici RS485 - komunikace ve standardu protokolu NET92 na sběrnici RS485 - kapacitam RAM min. 0,5 MB - kapacita min 40.000 os. karet - min. 100.000 záznamů historie transakcí - programovatelná jednotka v C++, pomocí,</t>
  </si>
  <si>
    <t>Pol442</t>
  </si>
  <si>
    <t>Montážní skříň pro controller</t>
  </si>
  <si>
    <t>-1438859666</t>
  </si>
  <si>
    <t>Pol443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</si>
  <si>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</t>
  </si>
  <si>
    <t>-1846657114</t>
  </si>
  <si>
    <t>Přístupová - Slave jednotka - terminál - 914, napojení RS485 / RS232, komunikační protokol NET92 - schopná pracovat v Off-Line i On-Line režimu. - Kapacita v Off-Lin režimu min. 300 ID karet. - IO rozhraní 3x vstup/3x výstup - napájení 9V až 24V - Vstup pro externí čtečky 2x ABA Tk2, 2x Wiegand, 2x DALLAS, 1x PS/2, RS232 - možnost napojení displeje - antitamper sensor - integrovaná čtečka EM4102 komapatibilní - možnost napojení externí RFID čtečky LF, HF, UHF</t>
  </si>
  <si>
    <t>Pol444</t>
  </si>
  <si>
    <t>Skříň se svorkovnicí, montáž pod omítku,  pro terminál</t>
  </si>
  <si>
    <t>1413596324</t>
  </si>
  <si>
    <t>Pol445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</si>
  <si>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</t>
  </si>
  <si>
    <t>220823347</t>
  </si>
  <si>
    <t>Čtečka 13,6 MHz MF 14443A kompatibilní, RFID sectorr reader 14443A standard,  - výstup ABA Tk2, RS232, WIEGAND, RS485 - programovatelný pro formát vyčítaných dat - prgramovatelný pro formát výstupních dat - prrogramovatelný - jednotlivé čtení/opakované čtení</t>
  </si>
  <si>
    <t>Pol446</t>
  </si>
  <si>
    <t>Rámeček pro čtečku</t>
  </si>
  <si>
    <t>-7243647</t>
  </si>
  <si>
    <t>Pol447</t>
  </si>
  <si>
    <t>Rámeček pro čtečku s LED pro EZS</t>
  </si>
  <si>
    <t>1233328017</t>
  </si>
  <si>
    <t>Pol448</t>
  </si>
  <si>
    <t>Kabel speciální -  2x1 + 2x2x2x0,22</t>
  </si>
  <si>
    <t>1285258195</t>
  </si>
  <si>
    <t>Pol449</t>
  </si>
  <si>
    <t>kabel napájecí  CYSY 2x1,5</t>
  </si>
  <si>
    <t>523319338</t>
  </si>
  <si>
    <t>Pol450</t>
  </si>
  <si>
    <t>Spínaný napájecí zálohovaný zdroj, Napáječ 220st/12Vss 9A - zál.pulsní zdroj bat 17Ah</t>
  </si>
  <si>
    <t>1288246484</t>
  </si>
  <si>
    <t>Pol451</t>
  </si>
  <si>
    <t>Napájecí zdroj - ŘJ - 12V/3A DC, Napáječ 220st/12Vss 3A - zálohovaný pulsní zdroj 7Ah baterie</t>
  </si>
  <si>
    <t>-945186857</t>
  </si>
  <si>
    <t>Pol452</t>
  </si>
  <si>
    <t>Kabelová průchodka, nerozpojitelná</t>
  </si>
  <si>
    <t>-622690969</t>
  </si>
  <si>
    <t>Pol453</t>
  </si>
  <si>
    <t>Samozamykací elektromechanický zámek - úzký vhodný pro použití na dveří do kanceláří, jednacích místností, skladech,technických místnostech, vstupech do budov, požárně odolných dveřích, se signalizací</t>
  </si>
  <si>
    <t>-828131829</t>
  </si>
  <si>
    <t>Pol454</t>
  </si>
  <si>
    <t>Propojovací kabel pro elmech zámek</t>
  </si>
  <si>
    <t>1847070483</t>
  </si>
  <si>
    <t>Pol455</t>
  </si>
  <si>
    <t>Bezpečnostní kování - klika- klika - úzké zámky</t>
  </si>
  <si>
    <t>1803915807</t>
  </si>
  <si>
    <t>-1917748649</t>
  </si>
  <si>
    <t>1878119577</t>
  </si>
  <si>
    <t>Pol456</t>
  </si>
  <si>
    <t>krabice instalační  přístrojová</t>
  </si>
  <si>
    <t>-1224978150</t>
  </si>
  <si>
    <t>Pol457</t>
  </si>
  <si>
    <t>1691400028</t>
  </si>
  <si>
    <t>Montáž</t>
  </si>
  <si>
    <t>Pol153</t>
  </si>
  <si>
    <t>Rídící jednotka - montáž, programování</t>
  </si>
  <si>
    <t>Pol154</t>
  </si>
  <si>
    <t>Dveřní termínál + čtečka + zámek -1 dveře - montáž</t>
  </si>
  <si>
    <t>Pol155</t>
  </si>
  <si>
    <t>Zálohovaný zdroj - montáž</t>
  </si>
  <si>
    <t>Pol156</t>
  </si>
  <si>
    <t>Zatažení kabelů do 10 mm</t>
  </si>
  <si>
    <t>Pol157</t>
  </si>
  <si>
    <t>Montáž el. inst. trubky</t>
  </si>
  <si>
    <t>Pol158</t>
  </si>
  <si>
    <t>Kabelová příchytka - montáž</t>
  </si>
  <si>
    <t>Pol159</t>
  </si>
  <si>
    <t>Krabice instalační se svork pod omítku vč. vysekání a zapravení</t>
  </si>
  <si>
    <t>03 - Poplachový zabezpečovací a tísňový systém</t>
  </si>
  <si>
    <t>D_01 - POPLACHOVÝ ZABEZPEČOVACÍ A TÍSŇOVÝ SYSTÉM - materiál</t>
  </si>
  <si>
    <t>D1 - Montáž EZS</t>
  </si>
  <si>
    <t>POPLACHOVÝ ZABEZPEČOVACÍ A TÍSŇOVÝ SYSTÉM - materiál</t>
  </si>
  <si>
    <t>Pol458</t>
  </si>
  <si>
    <t xml:space="preserve"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</t>
  </si>
  <si>
    <t>-600569589</t>
  </si>
  <si>
    <t>Ústředna PZTS 96 zón, 2 sběrnice,  Počet podsystémů: 16  Připojení k PC: ano, přímé  Max. počet zón: 96  Počet vstupů (zón) na desce ústředny: 16  Max. počet zónových expandérů: 10  Max. počet klávesnic v systému: 16  Max. počet PGM výstupů v systému: 48 + 6 (na ústředně 8 + 6)</t>
  </si>
  <si>
    <t>Pol459</t>
  </si>
  <si>
    <t>Koncentrátor - expandér 8V/4Vý s krabicí</t>
  </si>
  <si>
    <t>1523932142</t>
  </si>
  <si>
    <t>Pol460</t>
  </si>
  <si>
    <t>Komunikační ethernet modul do ústředny, ETH  080-8, pro napojení do LAN</t>
  </si>
  <si>
    <t>1389173483</t>
  </si>
  <si>
    <t>Pol461</t>
  </si>
  <si>
    <t>Přepěťový filtr - na napájecí kabel</t>
  </si>
  <si>
    <t>-158574295</t>
  </si>
  <si>
    <t>Pol462</t>
  </si>
  <si>
    <t>Přepěťový filtr - na linky</t>
  </si>
  <si>
    <t>-113352212</t>
  </si>
  <si>
    <t>Pol463</t>
  </si>
  <si>
    <t>Klávesnice ovládací dotykový displ. obr., barevná , Typ klávesnice: LCD programovací, ovládací  Proudový odběr: min. 105 mA, max. 180 mA  Displej: dotykový VGA LCD, 64tis. barev, programovatelné podsvícení  Tamper: ano</t>
  </si>
  <si>
    <t>1456165550</t>
  </si>
  <si>
    <t>Pol464</t>
  </si>
  <si>
    <t>Typ klávesnice: LCD programovací, ovládací, bez dvířek Proudový odběr: min. 60 mA, max. 95 mA Displej: dvouřádkový LCD, 32 znaků, programovatelné podsvícení Funkční klávesy: 2 Tamper: ano Barva krytu: bílá</t>
  </si>
  <si>
    <t>-268860377</t>
  </si>
  <si>
    <t>Pol465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</si>
  <si>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</t>
  </si>
  <si>
    <t>1847990629</t>
  </si>
  <si>
    <t>Napájecí zálohovaný zdroj 13,8 V /3 A, Typ modulu: přídavný zdroj  Typ zdroje: AC/DC měnič  Provedení: plechový box  Napájení: 230 V~), (180 - 260 V~)   Výstupní napětí: 13,8 V= (12 - 14 V=)  Max, proudový odběr z AUX výstupu: 3 A   Dobíjecí proud záložního akumulátoru: 0,5 A  Záložní akumulátor: max. 18 Ah  Detekce výpadku AC: ano, LED  Detekce přetížení AUX : ano, LED  Ochrana AUX výstupu: zkrat, přetížení  Ochrana akku: vybití pod 9,5 V, přepólování  Ochrana proti přepětí: ano, vstup AC  Tamper krytu: ano</t>
  </si>
  <si>
    <t>Pol466</t>
  </si>
  <si>
    <t>Zálohovací AKU 12V / 17Ah</t>
  </si>
  <si>
    <t>-368554269</t>
  </si>
  <si>
    <t>Pol467</t>
  </si>
  <si>
    <t>Duální detektor PIR + MW vnitřní, 15x15 m</t>
  </si>
  <si>
    <t>566968310</t>
  </si>
  <si>
    <t>Pol468</t>
  </si>
  <si>
    <t>Detektor - tříštění skla</t>
  </si>
  <si>
    <t>-1860865430</t>
  </si>
  <si>
    <t>Pol469</t>
  </si>
  <si>
    <t>MG kontakt vratový</t>
  </si>
  <si>
    <t>1290503884</t>
  </si>
  <si>
    <t>Pol470</t>
  </si>
  <si>
    <t>MG kontakt</t>
  </si>
  <si>
    <t>33973477</t>
  </si>
  <si>
    <t>Pol471</t>
  </si>
  <si>
    <t>Siréna vnitřní</t>
  </si>
  <si>
    <t>1393637866</t>
  </si>
  <si>
    <t>Pol472</t>
  </si>
  <si>
    <t>Instalační svorkovnice s tamperem</t>
  </si>
  <si>
    <t>-1624431155</t>
  </si>
  <si>
    <t>Pol473</t>
  </si>
  <si>
    <t>Zař.dálk. přenosu ZDP - verze GRPS,komplet vč. GSM antény</t>
  </si>
  <si>
    <t>1446160646</t>
  </si>
  <si>
    <t>Pol474</t>
  </si>
  <si>
    <t>Kabel - sběrnice, čidla - FTP CAT 5e LS0H</t>
  </si>
  <si>
    <t>1232241807</t>
  </si>
  <si>
    <t>1392741464</t>
  </si>
  <si>
    <t>34506488</t>
  </si>
  <si>
    <t>1016431215</t>
  </si>
  <si>
    <t>-798919962</t>
  </si>
  <si>
    <t>1011348543</t>
  </si>
  <si>
    <t>1756213778</t>
  </si>
  <si>
    <t>1955045108</t>
  </si>
  <si>
    <t>Pol475</t>
  </si>
  <si>
    <t>krabice přístrojová 68</t>
  </si>
  <si>
    <t>182664920</t>
  </si>
  <si>
    <t>Pol476</t>
  </si>
  <si>
    <t>Instalační materiál podružný</t>
  </si>
  <si>
    <t>1024356214</t>
  </si>
  <si>
    <t>Montáž EZS</t>
  </si>
  <si>
    <t>Pol187</t>
  </si>
  <si>
    <t>Ústředna   - montáž, programování 139</t>
  </si>
  <si>
    <t xml:space="preserve">Ústředna - montáž, programování </t>
  </si>
  <si>
    <t>Pol188</t>
  </si>
  <si>
    <t>Zařížení ZDP NAM - montáž, nastavení 140</t>
  </si>
  <si>
    <t xml:space="preserve">Zařížení ZDP NAM - montáž, nastavení </t>
  </si>
  <si>
    <t>Pol189</t>
  </si>
  <si>
    <t>Koncentrátor /tablo 141</t>
  </si>
  <si>
    <t xml:space="preserve">Koncentrátor /tablo </t>
  </si>
  <si>
    <t>Pol190</t>
  </si>
  <si>
    <t>Klávesnice ovládací  142</t>
  </si>
  <si>
    <t xml:space="preserve">Klávesnice ovládací </t>
  </si>
  <si>
    <t>Pol191</t>
  </si>
  <si>
    <t>Zálohovanýí zdroj 143</t>
  </si>
  <si>
    <t xml:space="preserve">Zálohovanýí zdroj </t>
  </si>
  <si>
    <t>Pol192</t>
  </si>
  <si>
    <t>Infradetektor PIR/DTS/EPS 144</t>
  </si>
  <si>
    <t xml:space="preserve">Infradetektor PIR/DTS/EPS </t>
  </si>
  <si>
    <t>Pol193</t>
  </si>
  <si>
    <t>MG kontakt 145</t>
  </si>
  <si>
    <t xml:space="preserve">MG kontakt </t>
  </si>
  <si>
    <t>Pol194</t>
  </si>
  <si>
    <t>Svorkovnice s tamperem vč. krabice 146</t>
  </si>
  <si>
    <t xml:space="preserve">Svorkovnice s tamperem vč. krabice </t>
  </si>
  <si>
    <t>Pol195</t>
  </si>
  <si>
    <t>Kabelová příchytka - montáž 147</t>
  </si>
  <si>
    <t xml:space="preserve">Kabelová příchytka - montáž </t>
  </si>
  <si>
    <t>Pol196</t>
  </si>
  <si>
    <t>Siréna 148</t>
  </si>
  <si>
    <t xml:space="preserve">Siréna </t>
  </si>
  <si>
    <t>Pol197</t>
  </si>
  <si>
    <t>kabel - zatažení / uložení 149</t>
  </si>
  <si>
    <t xml:space="preserve">kabel - zatažení / uložení </t>
  </si>
  <si>
    <t>Pol198</t>
  </si>
  <si>
    <t>Montáž trubky 16 - 48 mm pod omítku vč. vyfrézování drážky a zapravení 150</t>
  </si>
  <si>
    <t xml:space="preserve">Montáž trubky 16 - 48 mm pod omítku vč. vyfrézování drážky a zapravení </t>
  </si>
  <si>
    <t>Pol199</t>
  </si>
  <si>
    <t>Montáž el. inst. trubky  151</t>
  </si>
  <si>
    <t xml:space="preserve">Montáž el. inst. trubky </t>
  </si>
  <si>
    <t>Pol200</t>
  </si>
  <si>
    <t>krabice instalační   152</t>
  </si>
  <si>
    <t xml:space="preserve">krabice instalační </t>
  </si>
  <si>
    <t>Pol201</t>
  </si>
  <si>
    <t>Průraz otvoru ve zdivu cihelném,0,09 m2, tl15 -25 cm vč. zapravení 153</t>
  </si>
  <si>
    <t xml:space="preserve">Průraz otvoru ve zdivu cihelném,0,09 m2, tl15 -25 cm vč. zapravení </t>
  </si>
  <si>
    <t>Pol202</t>
  </si>
  <si>
    <t>Průraz otvoru ve zdivu cihelném,0,09 m2, tl45 cm vč.zapravení 154</t>
  </si>
  <si>
    <t xml:space="preserve">Průraz otvoru ve zdivu cihelném,0,09 m2, tl45 cm vč.zapravení </t>
  </si>
  <si>
    <t>Pol203</t>
  </si>
  <si>
    <t>Aplikace mont/požární pěny do otvorů 155</t>
  </si>
  <si>
    <t xml:space="preserve">Aplikace mont/požární pěny do otvorů </t>
  </si>
  <si>
    <t>Pol204</t>
  </si>
  <si>
    <t>výchozí revize  156</t>
  </si>
  <si>
    <t xml:space="preserve">výchozí revize </t>
  </si>
  <si>
    <t>04 - Tísňové volání z WC ZTP</t>
  </si>
  <si>
    <t>D1 - TÍSŇOVÉ VOLÁNÍ Z WC ZTP - materiál</t>
  </si>
  <si>
    <t>D2 - Montáž</t>
  </si>
  <si>
    <t>TÍSŇOVÉ VOLÁNÍ Z WC ZTP - materiál</t>
  </si>
  <si>
    <t>Pol477</t>
  </si>
  <si>
    <t>Kompletní sada prvků a zařízení pro instalaci nouzové signalizace na WC pro tělesně postižené - Sada pro nouzovou signalizaci:Trafo do krabice, Kontrolní modul, Signální tlačítko se šňůrou FAP, Resetovací tlačítko.</t>
  </si>
  <si>
    <t>-1031285861</t>
  </si>
  <si>
    <t>Pol478</t>
  </si>
  <si>
    <t>Signální tlačítko bez šňůry FAP</t>
  </si>
  <si>
    <t>-2013063255</t>
  </si>
  <si>
    <t>Pol479</t>
  </si>
  <si>
    <t>Kabel  JY(st)Y 2x2x0,8</t>
  </si>
  <si>
    <t>-575196407</t>
  </si>
  <si>
    <t>1477098025</t>
  </si>
  <si>
    <t>Pol480</t>
  </si>
  <si>
    <t>krabice instalační  KO 68</t>
  </si>
  <si>
    <t>1401736253</t>
  </si>
  <si>
    <t>Pol210</t>
  </si>
  <si>
    <t>1302202328</t>
  </si>
  <si>
    <t>D2</t>
  </si>
  <si>
    <t>Pol211</t>
  </si>
  <si>
    <t>Nouzové volání - prvky, trafo  - montáž</t>
  </si>
  <si>
    <t>Nouzové volání - prvky, trafo - montáž</t>
  </si>
  <si>
    <t>Pol212</t>
  </si>
  <si>
    <t>kabel - zatažení / uložení</t>
  </si>
  <si>
    <t>Pol213</t>
  </si>
  <si>
    <t>krabice instalační KO 68</t>
  </si>
  <si>
    <t>05 - Telefonní ústředna + TFL komunikátory</t>
  </si>
  <si>
    <t>D1 - TELEFONNÍ ÚSTŘEDNA + TLF KOMUNIKÁTORY - materiál</t>
  </si>
  <si>
    <t>TELEFONNÍ ÚSTŘEDNA + TLF KOMUNIKÁTORY - materiál</t>
  </si>
  <si>
    <t>-107938945</t>
  </si>
  <si>
    <t>Pol481</t>
  </si>
  <si>
    <t>Media Gateway - pro stávající TÚ UP OL</t>
  </si>
  <si>
    <t>-1068161676</t>
  </si>
  <si>
    <t>Pol482</t>
  </si>
  <si>
    <t>karata IPSI - pro stávající TÚ UP OL</t>
  </si>
  <si>
    <t>1732995294</t>
  </si>
  <si>
    <t>Pol483</t>
  </si>
  <si>
    <t>Conrol-Lan Interface - - pro stávající TÚ UP OL</t>
  </si>
  <si>
    <t>837166407</t>
  </si>
  <si>
    <t>Pol484</t>
  </si>
  <si>
    <t>Media procesor - - pro stávající TÚ UP OL</t>
  </si>
  <si>
    <t>578142944</t>
  </si>
  <si>
    <t>Pol485</t>
  </si>
  <si>
    <t>analog line 24P -  pro stávající TÚ UP OL</t>
  </si>
  <si>
    <t>392437289</t>
  </si>
  <si>
    <t>Pol220</t>
  </si>
  <si>
    <t>Propojovací komponenty</t>
  </si>
  <si>
    <t>-1650808094</t>
  </si>
  <si>
    <t>Pol486</t>
  </si>
  <si>
    <t>Kabel ASSY DTB do TÚ - - pro stávající TÚ UP OL</t>
  </si>
  <si>
    <t>-669857850</t>
  </si>
  <si>
    <t>Pol222</t>
  </si>
  <si>
    <t>Rozhraní TÚ + Sítě - 110 zářezové bloky + vyvazováky</t>
  </si>
  <si>
    <t>-1517828588</t>
  </si>
  <si>
    <t>Pol223</t>
  </si>
  <si>
    <t>Ranžírovací kabel</t>
  </si>
  <si>
    <t>999286500</t>
  </si>
  <si>
    <t>Pol224</t>
  </si>
  <si>
    <t>Plechový držák do racku</t>
  </si>
  <si>
    <t>-1865229330</t>
  </si>
  <si>
    <t>Pol225</t>
  </si>
  <si>
    <t>Napájecí lišta 220V 5P 19"</t>
  </si>
  <si>
    <t>1169809719</t>
  </si>
  <si>
    <t>Pol226</t>
  </si>
  <si>
    <t>Patch cord 2M</t>
  </si>
  <si>
    <t>650299166</t>
  </si>
  <si>
    <t>Pol227</t>
  </si>
  <si>
    <t>Drobný spotřební materiál</t>
  </si>
  <si>
    <t>-1086269551</t>
  </si>
  <si>
    <t>Pol228</t>
  </si>
  <si>
    <t>UPS APC Smart 1500VA</t>
  </si>
  <si>
    <t>-250276201</t>
  </si>
  <si>
    <t>Pol229</t>
  </si>
  <si>
    <t>Switch ( samostatný je požadavek VC )</t>
  </si>
  <si>
    <t>784412215</t>
  </si>
  <si>
    <t>Pol230</t>
  </si>
  <si>
    <t>Licence ( nákup 150ks)</t>
  </si>
  <si>
    <t>-1364920464</t>
  </si>
  <si>
    <t>Pol487</t>
  </si>
  <si>
    <t>Dveřní TLF analog, základní modul , 1 tlačítko + klávesnice</t>
  </si>
  <si>
    <t>1483018400</t>
  </si>
  <si>
    <t>Pol488</t>
  </si>
  <si>
    <t>Dveřní TLF analog, základní modul , 1 tlačítko</t>
  </si>
  <si>
    <t>-229653685</t>
  </si>
  <si>
    <t>Pol489</t>
  </si>
  <si>
    <t>Extender 8x1 tlačítek</t>
  </si>
  <si>
    <t>-280130096</t>
  </si>
  <si>
    <t>Pol490</t>
  </si>
  <si>
    <t>Střížka pro 1 modul</t>
  </si>
  <si>
    <t>149941317</t>
  </si>
  <si>
    <t>Pol235</t>
  </si>
  <si>
    <t>1732831217</t>
  </si>
  <si>
    <t>Pol236</t>
  </si>
  <si>
    <t>Příprava a kopmpletace rozhraní 110 do racku</t>
  </si>
  <si>
    <t>Pol237</t>
  </si>
  <si>
    <t>Montáž kabelů  ASSY - strana TÚ</t>
  </si>
  <si>
    <t>Montáž kabelů ASSY - strana TÚ</t>
  </si>
  <si>
    <t>Pol238</t>
  </si>
  <si>
    <t>Montáž kabelů Sykfy 50P - strana budovy</t>
  </si>
  <si>
    <t>Pol239</t>
  </si>
  <si>
    <t>Instalace TÚ</t>
  </si>
  <si>
    <t>Pol240</t>
  </si>
  <si>
    <t>Konfigurace a připojení do systému nové lokality</t>
  </si>
  <si>
    <t>Pol241</t>
  </si>
  <si>
    <t>Instalace pobočkových karet a programování linek</t>
  </si>
  <si>
    <t>Pol242</t>
  </si>
  <si>
    <t>Ranžírování poboček</t>
  </si>
  <si>
    <t>Pol243</t>
  </si>
  <si>
    <t>Propojení patch cordů v racku</t>
  </si>
  <si>
    <t>Pol244</t>
  </si>
  <si>
    <t>TLF komunikátor - montáž</t>
  </si>
  <si>
    <t>06 - GSM otevírač</t>
  </si>
  <si>
    <t>D1 - GSM ovladač - materiál</t>
  </si>
  <si>
    <t>GSM ovladač - materiál</t>
  </si>
  <si>
    <t>Pol491</t>
  </si>
  <si>
    <t>GSM ovladač- ovládání až 4 ks vrat nebo jiných reléově spínaných zařízení pomocí prozvonění - podle počtu prozvonění se otevřou příslušná vrata, 4 výstupní porty - OUT 1 - 4, 4 vstupní porty - IN 1 - 4 (dorazová čidla), administace z PC po LAN</t>
  </si>
  <si>
    <t>-2099447278</t>
  </si>
  <si>
    <t>Pol246</t>
  </si>
  <si>
    <t>MG anténa GSM , 9 dBi, FME f, RG 58, 3,5 m</t>
  </si>
  <si>
    <t>-1957808661</t>
  </si>
  <si>
    <t>Pol247</t>
  </si>
  <si>
    <t>Trafo - adaptér 230V AC/24V DC, 1A</t>
  </si>
  <si>
    <t>1034489145</t>
  </si>
  <si>
    <t>Pol492</t>
  </si>
  <si>
    <t>Montážní skříňka s DIN lištou pro GSM komunikátor</t>
  </si>
  <si>
    <t>-1826585142</t>
  </si>
  <si>
    <t>Pol493</t>
  </si>
  <si>
    <t>Nástěnné tlačítko - design shodný se silnoproudými tlačítky</t>
  </si>
  <si>
    <t>-340914722</t>
  </si>
  <si>
    <t>Pol494</t>
  </si>
  <si>
    <t>Kabel  CYKY 4 x 1, 5</t>
  </si>
  <si>
    <t>542357386</t>
  </si>
  <si>
    <t>362451122</t>
  </si>
  <si>
    <t>-107282795</t>
  </si>
  <si>
    <t>Pol252</t>
  </si>
  <si>
    <t>-118711290</t>
  </si>
  <si>
    <t>Pol254</t>
  </si>
  <si>
    <t>GSM ovladač - montáž</t>
  </si>
  <si>
    <t>Pol255</t>
  </si>
  <si>
    <t>Montážní skřň - montáž na povrch</t>
  </si>
  <si>
    <t>Pol256</t>
  </si>
  <si>
    <t>Montáž kabelu  pod omítku vč. vyfrézování drážky a zapravení</t>
  </si>
  <si>
    <t>Montáž kabelu pod omítku vč. vyfrézování drážky a zapravení</t>
  </si>
  <si>
    <t>07 - Venkovní rozvody</t>
  </si>
  <si>
    <t>D1 - ZEMNÍ PRÁCE</t>
  </si>
  <si>
    <t>D2 - MONTÁŽ</t>
  </si>
  <si>
    <t>D3 - GEODETICKÉ PRÁCE REALIZACE</t>
  </si>
  <si>
    <t>D4 - MATERIÁL</t>
  </si>
  <si>
    <t>ZEMNÍ PRÁCE</t>
  </si>
  <si>
    <t>Pol257</t>
  </si>
  <si>
    <t>Pokládka PE nebo vrapované chráničky, Přípravné a pomocné práce před pokládkou chráničky Položení a osazení chráničky, spojování, utěsnění na koncích a vyspárování Kontrola provedených prací Přípravné a pomocné práce po pokládce chráničky</t>
  </si>
  <si>
    <t>Pol258</t>
  </si>
  <si>
    <t>Prohloubení rýhy š. 50cm o hl.10cm</t>
  </si>
  <si>
    <t>Pol259</t>
  </si>
  <si>
    <t>Průraz zdivem betonovým tl. od 300 do 600 mm</t>
  </si>
  <si>
    <t>Pol260</t>
  </si>
  <si>
    <t>Přesun lávky přechodové z ocelové desky</t>
  </si>
  <si>
    <t>Pol261</t>
  </si>
  <si>
    <t>Rýha ve zpevněném povrchu (udusaná šotolina a pod.)   35/50-70, Přípravné a pomocné práce před hloubením rýhy včetně případného odstranění porostu Označení stavby Dopravní značení Odstranění povrchové vrstvy štěrkové, pískové, travní, drťové případně jiné</t>
  </si>
  <si>
    <t>Rýha ve zpevněném povrchu (udusaná šotolina a pod.)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</si>
  <si>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Pol262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</si>
  <si>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</t>
  </si>
  <si>
    <t>Rýha v chodníku betonové desky 35/50-70,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</si>
  <si>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Pol263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</si>
  <si>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</t>
  </si>
  <si>
    <t>Rýha v chodníku rozšíření o10cm,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</si>
  <si>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Pol264</t>
  </si>
  <si>
    <t>Rýha v trávě 35/70-100</t>
  </si>
  <si>
    <t>Pol265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</si>
  <si>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</t>
  </si>
  <si>
    <t>Rýha ve vozovce kostky 50/130, Přípravné a pomocné práce před hloubením rýhy včetně případného odstranění porostu Označení stavby Dopravní značení Odstranění povrchové vrstvy štěrkové, pískové, travní, drťové případně jiné neobsažené v ostatních složených položkách Odstranění a řezání podkladové vrstvy(včetně řezných kotoučů) Jáma pro sondu Hloubení kab. rýhy Zajištění výkopů předepsaným způsobem (včetně případného pažení), v případě potřeby čerpání vody z výkopu Zřízení a odstranění varovného označení případného osvětlení Zajištění dotčených inženýrských sítí ve výkopu při souběhu a křížení Zříz. nebo rek. lože Zához kab. rýhy včetně hutnění a prokazatelné zkoušky hutnění Odvoz přebytečného materiálu včetně uložení na skládce, příp. ekologické likvidace Odvoz výkopku na mezideponii a zpět (v případě podmínky v územním rozhodnutí nebo výkopovém povolení) Krytí výstražnou fólií a krycími deskami Provizorní úpravy povrchu Obnova podkladové vrstvy Obnova původní povrchové vrstvy Závěrečné práce po ukončení zemních prací včetně dokladů o převzetí definitivních úprav povrchů majitelem/uživatelem do zpětného užívání</t>
  </si>
  <si>
    <t>Pol266</t>
  </si>
  <si>
    <t>Vytyčení trasy v zastavěném terénu</t>
  </si>
  <si>
    <t>Pol267</t>
  </si>
  <si>
    <t>Znovuosazení obrubníků chodníkových</t>
  </si>
  <si>
    <t>Pol268</t>
  </si>
  <si>
    <t>Zřízení a odstr.přech.lávky z ocel.desky</t>
  </si>
  <si>
    <t>Pol269</t>
  </si>
  <si>
    <t>Demontáž koncovky mech.rozeb.s n.bez ven</t>
  </si>
  <si>
    <t>Pol270</t>
  </si>
  <si>
    <t>Instalace trubičky v budově (Př. Fak.)</t>
  </si>
  <si>
    <t>Pol271</t>
  </si>
  <si>
    <t>Kalibrace a tlaková zkouška trubiček - stavba</t>
  </si>
  <si>
    <t>Pol272</t>
  </si>
  <si>
    <t>Kalibrace a tlaková zkouška trubky - stavba</t>
  </si>
  <si>
    <t>Pol273</t>
  </si>
  <si>
    <t>Měření oboustranné OTDR (1310, 1550 a 1625 nm)</t>
  </si>
  <si>
    <t>Pol274</t>
  </si>
  <si>
    <t>Montáž koncovky mechan.rozeb. s/bez vent</t>
  </si>
  <si>
    <t>Pol275</t>
  </si>
  <si>
    <t>Montáž podzemní tratě síťové optické, koordinace se stavbou</t>
  </si>
  <si>
    <t>Pol276</t>
  </si>
  <si>
    <t>Montáž rozvaděče optického</t>
  </si>
  <si>
    <t>Pol277</t>
  </si>
  <si>
    <t>Montáž rozvaděče skříň.zasek.do 50 čtyř.</t>
  </si>
  <si>
    <t>Pol278</t>
  </si>
  <si>
    <t>Montáž spojky, koncov., průchod.,reduk.</t>
  </si>
  <si>
    <t>Pol279</t>
  </si>
  <si>
    <t>Montáž spojky, redukce mechanické rozeb</t>
  </si>
  <si>
    <t>Pol280</t>
  </si>
  <si>
    <t>Montáž těsnění svazku trubiček</t>
  </si>
  <si>
    <t>Pol281</t>
  </si>
  <si>
    <t>Montáž trubky úložné</t>
  </si>
  <si>
    <t>Pol282</t>
  </si>
  <si>
    <t>Připevnění kab. v rozvaděči</t>
  </si>
  <si>
    <t>Pol283</t>
  </si>
  <si>
    <t>Realizace optické akce-ostatní činnosti</t>
  </si>
  <si>
    <t>Pol284</t>
  </si>
  <si>
    <t>Uvedení stavby do provozu, kolaudace</t>
  </si>
  <si>
    <t>Pol285</t>
  </si>
  <si>
    <t>Zafukování svazku trubiček</t>
  </si>
  <si>
    <t>Pol286</t>
  </si>
  <si>
    <t>Zafukování/vyfukování mikrokabelu</t>
  </si>
  <si>
    <t>Pol287</t>
  </si>
  <si>
    <t>Zpracování dok. skut. provedení nad 50 m</t>
  </si>
  <si>
    <t>D3</t>
  </si>
  <si>
    <t>GEODETICKÉ PRÁCE REALIZACE</t>
  </si>
  <si>
    <t>Pol288</t>
  </si>
  <si>
    <t>Vytyčení trasy podle geo bodů</t>
  </si>
  <si>
    <t>Pol289</t>
  </si>
  <si>
    <t>Zaměření trasy pro stavbu do 100m</t>
  </si>
  <si>
    <t>D4</t>
  </si>
  <si>
    <t>MATERIÁL</t>
  </si>
  <si>
    <t>Pol290</t>
  </si>
  <si>
    <t>Deska krycí plast. 300x1000 mm</t>
  </si>
  <si>
    <t>Pol291</t>
  </si>
  <si>
    <t>Fólie výstražná 220mm PE oranžová</t>
  </si>
  <si>
    <t>Pol292</t>
  </si>
  <si>
    <t>Fólie výstražná 330mm PE oranžová</t>
  </si>
  <si>
    <t>Pol293</t>
  </si>
  <si>
    <t>Fólie výstražná 80mm PE červenobílá</t>
  </si>
  <si>
    <t>Pol294</t>
  </si>
  <si>
    <t>Koncovka trubičky HDPE 10mm s pojistkou</t>
  </si>
  <si>
    <t>Pol295</t>
  </si>
  <si>
    <t>Koncovka trubky 40 mm</t>
  </si>
  <si>
    <t>Pol296</t>
  </si>
  <si>
    <t>Mikrokabel opt. 24vl., SM 9/125</t>
  </si>
  <si>
    <t>Pol297</t>
  </si>
  <si>
    <t>Mini Marker</t>
  </si>
  <si>
    <t>Pol299</t>
  </si>
  <si>
    <t>Rozváděč opt. 1U 24xE2000</t>
  </si>
  <si>
    <t>Pol300</t>
  </si>
  <si>
    <t>Optická kazeta, 12 svarů</t>
  </si>
  <si>
    <t>Pol301</t>
  </si>
  <si>
    <t>Víko kazety</t>
  </si>
  <si>
    <t>Pol302</t>
  </si>
  <si>
    <t>Držák svárů jednotlivých - 6 pozic</t>
  </si>
  <si>
    <t>Pol303</t>
  </si>
  <si>
    <t>Sada záslep.otv.čel.panel.SC/E2000 bal=12ks</t>
  </si>
  <si>
    <t>Pol304</t>
  </si>
  <si>
    <t>Skříň rozváděče pod omítku 320x205x118 mm</t>
  </si>
  <si>
    <t>Pol305</t>
  </si>
  <si>
    <t>Spojka plastová 110/94 mm</t>
  </si>
  <si>
    <t>Pol306</t>
  </si>
  <si>
    <t>Spojka trubič.8mm waterbl. se 2 pojistkami</t>
  </si>
  <si>
    <t>Pol307</t>
  </si>
  <si>
    <t>Spojka trubič.redukční 10/8mm s 2 pojistkami</t>
  </si>
  <si>
    <t>Pol308</t>
  </si>
  <si>
    <t>Spojka trubky HDPE - vrap. 40mm</t>
  </si>
  <si>
    <t>Pol309</t>
  </si>
  <si>
    <t>Spojka trubky HDPE 40mm</t>
  </si>
  <si>
    <t>Pol310</t>
  </si>
  <si>
    <t>Spojka trubky HDPE 40mm pro trubičky</t>
  </si>
  <si>
    <t>Pol311</t>
  </si>
  <si>
    <t>Šňůra optická 2xE2000/APC 0,9mm SM/AIIW f</t>
  </si>
  <si>
    <t>Pol312</t>
  </si>
  <si>
    <t>Těsnění trubiček 5x10mm do trubky HDPE</t>
  </si>
  <si>
    <t>Pol313</t>
  </si>
  <si>
    <t>Trubička HDPE 10/8mm-barva č.1 červená</t>
  </si>
  <si>
    <t>Pol314</t>
  </si>
  <si>
    <t>Trubička HDPE 10/8mm-barva č.2 zelená</t>
  </si>
  <si>
    <t>Pol315</t>
  </si>
  <si>
    <t>Trubička HDPE 10/8mm-barva č.3 žlutá</t>
  </si>
  <si>
    <t>Pol316</t>
  </si>
  <si>
    <t>Trubička HDPE 10/8mm-barva č.4 modrá</t>
  </si>
  <si>
    <t>Pol317</t>
  </si>
  <si>
    <t>Trubička HDPE 10/8mm-barva č.5 bílá</t>
  </si>
  <si>
    <t>Pol319</t>
  </si>
  <si>
    <t>Trubka HDPE 40/33 černá</t>
  </si>
  <si>
    <t>Pol320</t>
  </si>
  <si>
    <t>Trubka PE 110/6,3/6000mm</t>
  </si>
  <si>
    <t>Pol321</t>
  </si>
  <si>
    <t>Trubka vrapovaná 110/94 s lankem</t>
  </si>
  <si>
    <t>Pol322</t>
  </si>
  <si>
    <t>Trubka vrapovaná 40/32 s lankem</t>
  </si>
  <si>
    <t>D1.1.4.6 - Elektrická požární signalizace</t>
  </si>
  <si>
    <t>Ing. Miroslav Karel</t>
  </si>
  <si>
    <t>D1 - EPS - materiál</t>
  </si>
  <si>
    <t>EPS - materiál</t>
  </si>
  <si>
    <t>Pol323</t>
  </si>
  <si>
    <t>Výměnné popisné pole na ovládací panel -ústřednu EPS - česky MAPTXT-RA CS01</t>
  </si>
  <si>
    <t>Pol324</t>
  </si>
  <si>
    <t>Ústředna EPS IP CXF - základní verze skříň vč. Interního panelu, 2 kruhy - kompatibilní se stávajícími ústřednami EPS  B6-X2A-C</t>
  </si>
  <si>
    <t>Pol325</t>
  </si>
  <si>
    <t>SD karta 1GB SD - CARD</t>
  </si>
  <si>
    <t>Pol326</t>
  </si>
  <si>
    <t>Výměnné popisné pole na ovládací panel -externí a ovl. Panel - česky MAPTXT CS01</t>
  </si>
  <si>
    <t>Pol327</t>
  </si>
  <si>
    <t>Externí zobrazovací a ovládací panel , plnohodnotný B8-MMI_CIP</t>
  </si>
  <si>
    <t>Pol328</t>
  </si>
  <si>
    <t>Obslužné pole požární ochrany - B5 OPPO CZ - EPI dle DIN 14661 vč. skříně B5-EPI-FPCZ</t>
  </si>
  <si>
    <t>Pol329</t>
  </si>
  <si>
    <t>AKU  12/24 Ah    HG691023-D</t>
  </si>
  <si>
    <t>Pol330</t>
  </si>
  <si>
    <t>Adresovatelný multisenzorový hlásič MTD  na linku ústředny EPS MTD 533X</t>
  </si>
  <si>
    <t>Pol331</t>
  </si>
  <si>
    <t>Sokl bez loop kontaktu USB 502-6</t>
  </si>
  <si>
    <t>Pol332</t>
  </si>
  <si>
    <t>Popisný štítek pro sokl S USB 501</t>
  </si>
  <si>
    <t>Pol333</t>
  </si>
  <si>
    <t>Paralelní indikátor k hlásiči BX-UPI</t>
  </si>
  <si>
    <t>Pol334</t>
  </si>
  <si>
    <t>Kryt pro paralelní indikátor PIG</t>
  </si>
  <si>
    <t>Pol335</t>
  </si>
  <si>
    <t>Adresovatelný tlačítkový hlásič požáru červený, IP 24 (vnitřní) se základnou na linku ústředny EPS MCP545X-1R</t>
  </si>
  <si>
    <t>Pol336</t>
  </si>
  <si>
    <t>Adresovatelný tlačítkový hlásič požáru červený, IP 67 se základnou na linku ústředny EPS MCP545X-3R</t>
  </si>
  <si>
    <t>Pol337</t>
  </si>
  <si>
    <t>Kruhová adresná siréna, nastavitelný druh tónu a jeho hlasitost, izolátor,bílý kryt  BX-SOL-W</t>
  </si>
  <si>
    <t>Pol338</t>
  </si>
  <si>
    <t>Maják, červený kryt , IP 65 SOLEX 10 RT</t>
  </si>
  <si>
    <t>Pol339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</si>
  <si>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</t>
  </si>
  <si>
    <t>Modul vstupně/vstupní - 1 reléový bistabilní výstup 230V/2A/60W s programovatelnou funkcí fall-safe, 2 monitorované vstupy pro přípojení bezpotenciálových kontaktů, 1 optočlenem oddělený napěťový vstup pro monitoring ext zdroje, izolátor, na linku ústředny EPS BX-OI3</t>
  </si>
  <si>
    <t>Pol340</t>
  </si>
  <si>
    <t>Modul vstupní - 1 rmonitorovaný vstup pro přípojení bezpotenciálových kontaktů, 1 optočlenem oddělený napěťový vstup pro monitoring ext zdroje, izolátor, na linku ústředny EPS BX-I2</t>
  </si>
  <si>
    <t>Pol341</t>
  </si>
  <si>
    <t>Modul vstupní - 4 vstupy IM4 na linku ústředny EPS BX - IM4</t>
  </si>
  <si>
    <t>Pol342</t>
  </si>
  <si>
    <t>Modul reléový - 4 relé vč, izolátoru, REL4 na linku ústředny EPS BX - REL4</t>
  </si>
  <si>
    <t>Pol343</t>
  </si>
  <si>
    <t>Klíčový trezor KTPO, motýlkový klíč č. 13 PH 201 - M</t>
  </si>
  <si>
    <t>Pol344</t>
  </si>
  <si>
    <t>Krabice pro VV moduly 94x94x57 mm, IP66, vč. průchodek GEH MOD IP66</t>
  </si>
  <si>
    <t>Pol345</t>
  </si>
  <si>
    <t>Krabice krabice pro moduly REL4 IP66, 130x94x57 mm, vč. průchodek GEH MOD3 IP66</t>
  </si>
  <si>
    <t>Pol346</t>
  </si>
  <si>
    <t>Červený kabel, pro hlásicí linky, samozhášivý, J-Y(St)Y 1x2x0,8 z PVC dle IEC 332-1  J-Y(St)Y 1x2x0,8</t>
  </si>
  <si>
    <t>Pol347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</si>
  <si>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</t>
  </si>
  <si>
    <t>Kabel ohniodolný, plamen nešířící,Bezhalogenovéý nízkofrekvenční sdělovací kabel s Al stíněním s malým množstvím uvolněného tepla,  v případě požáru a se zachováním funkčnosti kabelové trasy při požáru podle ČSN 73 0895, STN 92 0205, 1x2x0,8, vnitřní i venkovní použití PRAFlaGuard Plus F 1 x 2 x0,8</t>
  </si>
  <si>
    <t>Pol348</t>
  </si>
  <si>
    <t>Kabel ohniodolný, plamen nešířící, LS0H, B2caS1, d0, EF 180 S 2x1.0 EF 180S 2x 1,0</t>
  </si>
  <si>
    <t>Pol349</t>
  </si>
  <si>
    <t>Kabel ohniodolný, plamen nešířící, LS0H, B2caS1, d0, EF 180 S 4x1.0 EF 180S 4x 1,0</t>
  </si>
  <si>
    <t>Pol350</t>
  </si>
  <si>
    <t>Kabel ohniodolný, plamen nešířící, LS0H, B2caS1, d0d 10x2x0,5 PRAFlaGuard 10x2x0,5</t>
  </si>
  <si>
    <t>Pol351</t>
  </si>
  <si>
    <t>Detekční teplotní kabel 74°C (+-5°C),  ALW - 68</t>
  </si>
  <si>
    <t>Pol352</t>
  </si>
  <si>
    <t>Držák teplotního kabelu - T- clip T - clip</t>
  </si>
  <si>
    <t>Pol353</t>
  </si>
  <si>
    <t>Vyhodnocovací jednotka s funkcí ALARM, PORUCHA + indikace místa detekce lin. tepl. kabelu ALARMWIRE 2</t>
  </si>
  <si>
    <t>Pol354</t>
  </si>
  <si>
    <t>Ocelová požárně odolná trubka 60xx žár. pozink. vč. spojek a kolen 20mm 6013 ZN F</t>
  </si>
  <si>
    <t>Pol355</t>
  </si>
  <si>
    <t>Příchytka OMEGA ocel, žár. pozink 20 mm 5220 ZN F</t>
  </si>
  <si>
    <t>Pol356</t>
  </si>
  <si>
    <t>Kabelová příchytka - kovová - komplet se šroubem s pož. odolností, 1 kabel PP-8</t>
  </si>
  <si>
    <t>Pol357</t>
  </si>
  <si>
    <t>Kabelová příchytka - kovová - komplet se šroubem  s pož. odolností, 2 kabely PP-11</t>
  </si>
  <si>
    <t>Pol358</t>
  </si>
  <si>
    <t>Trubka ohebná, dvouplášťová - do země Kopoflex 40</t>
  </si>
  <si>
    <t>Pol359</t>
  </si>
  <si>
    <t>Krabice inst. KO 68</t>
  </si>
  <si>
    <t>Pol360</t>
  </si>
  <si>
    <t>Krabice svorková s funkční integritou P 90 R, 8 pólů, pro průřez 0,5 - 4 mm2, oranžová KSK 125 DPO</t>
  </si>
  <si>
    <t>Pol361</t>
  </si>
  <si>
    <t>Krabice svorková s funkční integritou P 90 R, 14 pólů, pro průřez 0,5 - 4 mm2, oranžová KSK 175 DPO</t>
  </si>
  <si>
    <t>Pol362</t>
  </si>
  <si>
    <t>Provozní kniha EPS</t>
  </si>
  <si>
    <t>Pol363</t>
  </si>
  <si>
    <t>Protipožární akrylový tmel přetíratelný, hustota 1600kg/m3, 90 min HILTI CFS - S ACR</t>
  </si>
  <si>
    <t>Pol364</t>
  </si>
  <si>
    <t>Pol365</t>
  </si>
  <si>
    <t>ústředna EPS - montáž + programování</t>
  </si>
  <si>
    <t>Pol366</t>
  </si>
  <si>
    <t>EXT O.P.   - montáž, zapojení</t>
  </si>
  <si>
    <t>Pol367</t>
  </si>
  <si>
    <t>KTPO    - montáž, zapojení</t>
  </si>
  <si>
    <t>Pol368</t>
  </si>
  <si>
    <t>Optický/teplotní hlásič/ izol. patice  EPS - montáž</t>
  </si>
  <si>
    <t>Pol369</t>
  </si>
  <si>
    <t>Paralelní indikátor - montáž</t>
  </si>
  <si>
    <t>Pol370</t>
  </si>
  <si>
    <t>Tlačítkový hlásič EPS - montáž</t>
  </si>
  <si>
    <t>Pol371</t>
  </si>
  <si>
    <t>Akční V/V člen - montáž</t>
  </si>
  <si>
    <t>Pol372</t>
  </si>
  <si>
    <t>Siréna/zvon/maják   EPS - montáž</t>
  </si>
  <si>
    <t>Pol373</t>
  </si>
  <si>
    <t>Přezkoušení detektorů vč. lineárů</t>
  </si>
  <si>
    <t>Pol374</t>
  </si>
  <si>
    <t>Zatažení kabelů/uložení   do 10 mm</t>
  </si>
  <si>
    <t>Pol375</t>
  </si>
  <si>
    <t>uložení kabelu pod omítku vč. vyfrézování drážky a zapravení</t>
  </si>
  <si>
    <t>Pol376</t>
  </si>
  <si>
    <t>Pol377</t>
  </si>
  <si>
    <t>krabice instalační  na povrch</t>
  </si>
  <si>
    <t>Pol378</t>
  </si>
  <si>
    <t>Pol379</t>
  </si>
  <si>
    <t>Pol380</t>
  </si>
  <si>
    <t>Průraz otvoru ve zdivu cihelném, 0,09 m2 tl 15-25 cm</t>
  </si>
  <si>
    <t>Pol381</t>
  </si>
  <si>
    <t>Průraz otvoru ve zdivu cihelném, 0,09 m2, tl 45 cm</t>
  </si>
  <si>
    <t>Pol382</t>
  </si>
  <si>
    <t>Aplikace pěny/tmelu  protipožární</t>
  </si>
  <si>
    <t>Pol383</t>
  </si>
  <si>
    <t>výchozí revize EPS</t>
  </si>
  <si>
    <t>Pol384</t>
  </si>
  <si>
    <t>Komplexní zkouška systému EPS</t>
  </si>
  <si>
    <t>D1.1.4.7 - Měření a regulace</t>
  </si>
  <si>
    <t xml:space="preserve"> </t>
  </si>
  <si>
    <t>D - Měření a regulace - MATERIÁL</t>
  </si>
  <si>
    <t>D1 - Měření a regulace - MONTÁŽ</t>
  </si>
  <si>
    <t>Měření a regulace - MATERIÁL</t>
  </si>
  <si>
    <t>MaR 001</t>
  </si>
  <si>
    <t>kabel sdělovací stíněný JYTY 4x1</t>
  </si>
  <si>
    <t>MaR 002</t>
  </si>
  <si>
    <t>kabel sdělovací stíněný J-Y(ST)Y 2x2x0,8</t>
  </si>
  <si>
    <t>MaR 003</t>
  </si>
  <si>
    <t>kabel silový CYSY 3Jx1,5</t>
  </si>
  <si>
    <t>MaR 004</t>
  </si>
  <si>
    <t>Instalační kabel Cat.6 UTP LSOH 400MHz Euroclass Dca - s2,d2,a1 KELine, instalační kabel Cat.6 UTP LSOH 400MHz Euroclass Dca - s2,d2,a1</t>
  </si>
  <si>
    <t>MaR 005</t>
  </si>
  <si>
    <t>vodič H07V-U 4 žlutozelená (CY 4)</t>
  </si>
  <si>
    <t>MaR 006</t>
  </si>
  <si>
    <t>Drátěný kabelový žlab EZ 54/200 s přísluš.vč uchycení stěna/strop , zemnění CF 54/200 EZ</t>
  </si>
  <si>
    <t>MaR 007</t>
  </si>
  <si>
    <t>Drátěný kabelový žlab EZ 54/60 s přísluš.vč uchycení stěna/strop CF 54/60 EZ</t>
  </si>
  <si>
    <t>MaR 008</t>
  </si>
  <si>
    <t>Kabelová příchytka - kovová - svazková -GRIP-60 x 30 mm  OBO 2031 M15 FS</t>
  </si>
  <si>
    <t>MaR 009</t>
  </si>
  <si>
    <t>Trubka UV odolná 25 mm ohebná samozhášivá</t>
  </si>
  <si>
    <t>MaR 010</t>
  </si>
  <si>
    <t>Krabice přístrojová 68 KPR 68</t>
  </si>
  <si>
    <t>MaR 011</t>
  </si>
  <si>
    <t>Pokojový ovladač, komunikativní, měření teploty, rH a CO2, Displej 60 x 60 mm, otočný knoflík s tlačítkem, nastavování hodnot, přepínání a indikace stavů, komunikace Modbus / RS485 galv. Oddělena</t>
  </si>
  <si>
    <t>MaR 012</t>
  </si>
  <si>
    <t>Snímač hladiny plovákový</t>
  </si>
  <si>
    <t>MaR 013</t>
  </si>
  <si>
    <t>Snímač zaplavení</t>
  </si>
  <si>
    <t>MaR 014</t>
  </si>
  <si>
    <t>Tlačítko stiskaci v krabičce se sklíčkem</t>
  </si>
  <si>
    <t>MaR 015</t>
  </si>
  <si>
    <t>Snímač tlaku pro kapaliny a plyny / 0…6bar, 0-10V</t>
  </si>
  <si>
    <t>MaR 016</t>
  </si>
  <si>
    <t>Snímač teplotny čidlo Pt1000 - příložný</t>
  </si>
  <si>
    <t>MaR 017</t>
  </si>
  <si>
    <t>Snímač teplotny čidlo Pt1000 - prostorový</t>
  </si>
  <si>
    <t>MaR 018</t>
  </si>
  <si>
    <t>MaR 019</t>
  </si>
  <si>
    <t>MaR 020</t>
  </si>
  <si>
    <t>Rozvaděč DT-PS - viz výkres  - DPS_SO01_MaR_400_DT-PS_00 2000+100 x 600 x 300 (V x Š x H) IP54</t>
  </si>
  <si>
    <t>MaR 021</t>
  </si>
  <si>
    <t>Rozvaděč DT1 - viz výkres  - DPS_SO01_MaR_401_DT1_00 2000+100 x 600 x 300 (V x Š x H) IP54</t>
  </si>
  <si>
    <t>MaR 022</t>
  </si>
  <si>
    <t>Rozvaděč DT2.x - viz výkres  - DPS_SO01_MaR_402_DT2_00 Atyp - 800 x 1000 x 250 (V x Š x H) IP54</t>
  </si>
  <si>
    <t>MaR 023</t>
  </si>
  <si>
    <t>Rozvaděč DT3.x - viz výkres  - DPS_SO01_MaR_403_DT3_00 Atyp - 800 x 1000 x 250 (V x Š x H) IP54</t>
  </si>
  <si>
    <t>MaR 024</t>
  </si>
  <si>
    <t>Rozvaděč DT4.x - viz výkres  - DPS_SO01_MaR_404_DT4_00 Atyp - 1000 x 1250 x 250 (V x Š x H)</t>
  </si>
  <si>
    <t>MaR 025</t>
  </si>
  <si>
    <t>PC v konfiguraci pro SCADA, LCD monitor, klávesnice, myš, OS</t>
  </si>
  <si>
    <t>MaR 026</t>
  </si>
  <si>
    <t>SCADA pro 50 000 datových bodů</t>
  </si>
  <si>
    <t>MaR 027</t>
  </si>
  <si>
    <t>SW nadstavba pro zápis historických dat do databází pro 40 000 záznamů, API</t>
  </si>
  <si>
    <t>MaR 028</t>
  </si>
  <si>
    <t>Měření a regulace - MONTÁŽ</t>
  </si>
  <si>
    <t>MaR 100</t>
  </si>
  <si>
    <t>Zapojení klapka vzduchová 24Vdc; 0-10V</t>
  </si>
  <si>
    <t>MaR 101</t>
  </si>
  <si>
    <t>Zapojení dvou / třícestný ventil 24Vdc; 0-10V nebo 230Vac</t>
  </si>
  <si>
    <t>MaR 102</t>
  </si>
  <si>
    <t>Zapojení ultrazvukový měřič tepla / chladu mBus</t>
  </si>
  <si>
    <t>MaR 103</t>
  </si>
  <si>
    <t>Zapojení vodoměr</t>
  </si>
  <si>
    <t>MaR 104</t>
  </si>
  <si>
    <t>Zapojení pokojový ovladač</t>
  </si>
  <si>
    <t>MaR 105</t>
  </si>
  <si>
    <t>Zapojení snímač teploty</t>
  </si>
  <si>
    <t>MaR 106</t>
  </si>
  <si>
    <t>Zapojení snímač tlaku</t>
  </si>
  <si>
    <t>MaR 107</t>
  </si>
  <si>
    <t>Zapojení ovládací panel vzduchotechniky - NaviPad (dodá VZT)</t>
  </si>
  <si>
    <t>MaR 108</t>
  </si>
  <si>
    <t>Zapojení ventilátor</t>
  </si>
  <si>
    <t>MaR 109</t>
  </si>
  <si>
    <t>Zapojení čerpadlo</t>
  </si>
  <si>
    <t>MaR 110</t>
  </si>
  <si>
    <t>Zapojení tlačítko</t>
  </si>
  <si>
    <t>MaR 111</t>
  </si>
  <si>
    <t>Zapojení snímač zaplavení</t>
  </si>
  <si>
    <t>MaR 112</t>
  </si>
  <si>
    <t>Zapojení snímač výšky hladiny</t>
  </si>
  <si>
    <t>MaR 113</t>
  </si>
  <si>
    <t>Zapojení kontaktu dveřní clony</t>
  </si>
  <si>
    <t>MaR 114</t>
  </si>
  <si>
    <t>Zapojení kontaktu výpadku VZT</t>
  </si>
  <si>
    <t>MaR 115</t>
  </si>
  <si>
    <t>Zapojení komunikace chladící jednotky</t>
  </si>
  <si>
    <t>MaR 116</t>
  </si>
  <si>
    <t>Usazení rozvaděčů volně stojících</t>
  </si>
  <si>
    <t>MaR 117</t>
  </si>
  <si>
    <t>Usazení rozvaděčů nástěnných</t>
  </si>
  <si>
    <t>MaR 118</t>
  </si>
  <si>
    <t>Ukončení kabelů v rozvaděči</t>
  </si>
  <si>
    <t>MaR 119</t>
  </si>
  <si>
    <t>Zatažení/uložení kabelů metalikých do trubky 25mm</t>
  </si>
  <si>
    <t>MaR 120</t>
  </si>
  <si>
    <t>MaR 121</t>
  </si>
  <si>
    <t>MaR 122</t>
  </si>
  <si>
    <t>MaR 123</t>
  </si>
  <si>
    <t>MaR 124</t>
  </si>
  <si>
    <t>MaR 125</t>
  </si>
  <si>
    <t>MaR 126</t>
  </si>
  <si>
    <t>Vysekání a zapravení krabice přístrojové pod omítku</t>
  </si>
  <si>
    <t>MaR 127</t>
  </si>
  <si>
    <t>MaR 128</t>
  </si>
  <si>
    <t>MaR 129</t>
  </si>
  <si>
    <t>MaR 130</t>
  </si>
  <si>
    <t>MaR 131</t>
  </si>
  <si>
    <t>MaR 132</t>
  </si>
  <si>
    <t>Koordinace na stavbě</t>
  </si>
  <si>
    <t>MaR 133</t>
  </si>
  <si>
    <t>Aktorský dozor na stavbě</t>
  </si>
  <si>
    <t>MaR 134</t>
  </si>
  <si>
    <t>Úklid pracoviště</t>
  </si>
  <si>
    <t>MaR 135</t>
  </si>
  <si>
    <t>Zaregulování systému MaR / zkušební provoz</t>
  </si>
  <si>
    <t>MaR 136</t>
  </si>
  <si>
    <t>Aplikační SW</t>
  </si>
  <si>
    <t>sd</t>
  </si>
  <si>
    <t>MaR 137</t>
  </si>
  <si>
    <t>Seznámení uživatele s obsluhou</t>
  </si>
  <si>
    <t>MaR 138</t>
  </si>
  <si>
    <t>Revize elektro - MaR</t>
  </si>
  <si>
    <t>MaR 139</t>
  </si>
  <si>
    <t>MaR 140</t>
  </si>
  <si>
    <t>Zhotovení dokumentace skutečného stavu</t>
  </si>
  <si>
    <t>Poznámka k položce:_x000D_
Doporučuji zejména délkové míry fakturovat dle skutečného provedení stavby. V tomto seznamu prací jsou délkové míry uvedeny jako orientační, dle výpisu nástavby CADu.</t>
  </si>
  <si>
    <t>D1.1.4.8 - Zařízení pro ochlazování staveb</t>
  </si>
  <si>
    <t>01 - Okruh trámy</t>
  </si>
  <si>
    <t>Olomouc</t>
  </si>
  <si>
    <t>Kintr</t>
  </si>
  <si>
    <t xml:space="preserve">    738 - Ústřední vytápění - Protipožární opatření</t>
  </si>
  <si>
    <t xml:space="preserve">    739 - Ústřední vytápění - Topné zkoušky</t>
  </si>
  <si>
    <t>1492742218</t>
  </si>
  <si>
    <t>https://podminky.urs.cz/item/CS_URS_2021_01/998713203</t>
  </si>
  <si>
    <t>1087273843</t>
  </si>
  <si>
    <t>https://podminky.urs.cz/item/CS_URS_2021_01/998713293</t>
  </si>
  <si>
    <t>R713000001</t>
  </si>
  <si>
    <t>271669261</t>
  </si>
  <si>
    <t>Mtž tepelné izolace</t>
  </si>
  <si>
    <t>(433+156+22+165+86+57+127+14+100)*1,1</t>
  </si>
  <si>
    <t>R713000002</t>
  </si>
  <si>
    <t>2000678844</t>
  </si>
  <si>
    <t>Tepelná izolace chlorkaučuk, 32x022, tl. 32 mm</t>
  </si>
  <si>
    <t>Poznámka k položce:_x000D_
S uzavřenými buňkami a parotěsnou zábranou_x000D_
Odolnost vůči korozi_x000D_
Vynikající tepelné hodnoty minimalizující energetické ztráty_x000D_
Pružný, bezprašný a bez vláken_x000D_
Antimikrobiální ochrana_x000D_
λ0 °C = 0,034 W/(m·K)_x000D_
Hodnota difuzního odporu μ ≥10.000</t>
  </si>
  <si>
    <t>433*1,1</t>
  </si>
  <si>
    <t>R713000003</t>
  </si>
  <si>
    <t>-1784617316</t>
  </si>
  <si>
    <t>Tepelná izolace chlorkaučuk, 32x027, tl. 32 mm</t>
  </si>
  <si>
    <t>156*1,1</t>
  </si>
  <si>
    <t>R713000004</t>
  </si>
  <si>
    <t>1600316581</t>
  </si>
  <si>
    <t>Tepelná izolace chlorkaučuk, 40x028, tl. 40 mm</t>
  </si>
  <si>
    <t>22*1,1</t>
  </si>
  <si>
    <t>R713000005</t>
  </si>
  <si>
    <t>1983527795</t>
  </si>
  <si>
    <t>Tepelná izolace chlorkaučuk, 40x035, tl. 40 mm</t>
  </si>
  <si>
    <t>165*1,1</t>
  </si>
  <si>
    <t>R713000006</t>
  </si>
  <si>
    <t>125096370</t>
  </si>
  <si>
    <t>Tepelná izolace chlorkaučuk, 40x042, tl. 40 mm</t>
  </si>
  <si>
    <t>86*1,1</t>
  </si>
  <si>
    <t>R713000007</t>
  </si>
  <si>
    <t>-274948936</t>
  </si>
  <si>
    <t>Tepelná izolace chlorkaučuk, 40x048, tl 40 mm</t>
  </si>
  <si>
    <t>57*1,1</t>
  </si>
  <si>
    <t>R713000008</t>
  </si>
  <si>
    <t>788131789</t>
  </si>
  <si>
    <t>Tepelná izolace chlorkaučuk, 50x060, tl. 50 mm</t>
  </si>
  <si>
    <t>127*1,1</t>
  </si>
  <si>
    <t>R713000009</t>
  </si>
  <si>
    <t>1421797614</t>
  </si>
  <si>
    <t>Tepelná izolace chlorkaučuk, 50x076, tl. 50 mm</t>
  </si>
  <si>
    <t>R713000010</t>
  </si>
  <si>
    <t>1745141393</t>
  </si>
  <si>
    <t>Tepelná izolace chlorkaučuk, 50x089, tl. 50 mm</t>
  </si>
  <si>
    <t>100*1,1</t>
  </si>
  <si>
    <t>456552468</t>
  </si>
  <si>
    <t>2+2*(3+3)</t>
  </si>
  <si>
    <t>R732000001</t>
  </si>
  <si>
    <t>1076047567</t>
  </si>
  <si>
    <t>Orientační štítky na potrubí</t>
  </si>
  <si>
    <t>732429124</t>
  </si>
  <si>
    <t>Montáž čerpadla oběhového suchoběžného přírubového DN 50 monoblokové</t>
  </si>
  <si>
    <t>836064663</t>
  </si>
  <si>
    <t>Čerpadla teplovodní montáž čerpadel (do potrubí) ostatních typů suchoběžných přírubových monoblokových axiálních DN 50</t>
  </si>
  <si>
    <t>https://podminky.urs.cz/item/CS_URS_2021_01/732429124</t>
  </si>
  <si>
    <t>R732000002</t>
  </si>
  <si>
    <t>Čerpadlo elektronicky řízené, DN50, pož. průtok 8,72 při 75 kPa</t>
  </si>
  <si>
    <t>344203394</t>
  </si>
  <si>
    <t>Poznámka k položce:_x000D_
- okruh trámy levá strana (osazeno ve strojovně)_x000D_
- vč. izolační skořepiny</t>
  </si>
  <si>
    <t>R732000003</t>
  </si>
  <si>
    <t>Čerpadlo elektronicky řízené, DN50, pož. průtok 7,26 při 65 kPa</t>
  </si>
  <si>
    <t>-1593196530</t>
  </si>
  <si>
    <t>Poznámka k položce:_x000D_
- okruh trámy pravá strana (osazeno ve strojovně)_x000D_
- vč. izolační skořepiny</t>
  </si>
  <si>
    <t>998732202</t>
  </si>
  <si>
    <t>Přesun hmot procentní pro strojovny v objektech v do 12 m</t>
  </si>
  <si>
    <t>-519082758</t>
  </si>
  <si>
    <t>Přesun hmot pro strojovny stanovený procentní sazbou (%) z ceny vodorovná dopravní vzdálenost do 50 m v objektech výšky přes 6 do 12 m</t>
  </si>
  <si>
    <t>https://podminky.urs.cz/item/CS_URS_2021_01/998732202</t>
  </si>
  <si>
    <t>998732293</t>
  </si>
  <si>
    <t>Příplatek k přesunu hmot procentní 732 za zvětšený přesun do 500 m</t>
  </si>
  <si>
    <t>-728382937</t>
  </si>
  <si>
    <t>Přesun hmot pro strojovny stanovený procentní sazbou (%) z ceny Příplatek k cenám za zvětšený přesun přes vymezenou největší dopravní vzdálenost do 500 m</t>
  </si>
  <si>
    <t>https://podminky.urs.cz/item/CS_URS_2021_01/998732293</t>
  </si>
  <si>
    <t>733111103</t>
  </si>
  <si>
    <t>Potrubí ocelové závitové černé bezešvé běžné nízkotlaké DN 15</t>
  </si>
  <si>
    <t>1613037637</t>
  </si>
  <si>
    <t>Potrubí z trubek ocelových závitových černých spojovaných svařováním bezešvých běžných nízkotlakých PN 16 do 115°C DN 15</t>
  </si>
  <si>
    <t>https://podminky.urs.cz/item/CS_URS_2021_01/733111103</t>
  </si>
  <si>
    <t>733111104</t>
  </si>
  <si>
    <t>Potrubí ocelové závitové černé bezešvé běžné nízkotlaké DN 20</t>
  </si>
  <si>
    <t>-1698321416</t>
  </si>
  <si>
    <t>Potrubí z trubek ocelových závitových černých spojovaných svařováním bezešvých běžných nízkotlakých PN 16 do 115°C DN 20</t>
  </si>
  <si>
    <t>https://podminky.urs.cz/item/CS_URS_2021_01/733111104</t>
  </si>
  <si>
    <t>178*1,1</t>
  </si>
  <si>
    <t>733111105</t>
  </si>
  <si>
    <t>Potrubí ocelové závitové černé bezešvé běžné nízkotlaké DN 25</t>
  </si>
  <si>
    <t>-652641773</t>
  </si>
  <si>
    <t>Potrubí z trubek ocelových závitových černých spojovaných svařováním bezešvých běžných nízkotlakých PN 16 do 115°C DN 25</t>
  </si>
  <si>
    <t>https://podminky.urs.cz/item/CS_URS_2021_01/733111105</t>
  </si>
  <si>
    <t>733111106</t>
  </si>
  <si>
    <t>Potrubí ocelové závitové černé bezešvé běžné nízkotlaké DN 32</t>
  </si>
  <si>
    <t>-1374049386</t>
  </si>
  <si>
    <t>Potrubí z trubek ocelových závitových černých spojovaných svařováním bezešvých běžných nízkotlakých PN 16 do 115°C DN 32</t>
  </si>
  <si>
    <t>https://podminky.urs.cz/item/CS_URS_2021_01/733111106</t>
  </si>
  <si>
    <t>733111107</t>
  </si>
  <si>
    <t>Potrubí ocelové závitové černé bezešvé běžné nízkotlaké DN 40</t>
  </si>
  <si>
    <t>-1111095782</t>
  </si>
  <si>
    <t>Potrubí z trubek ocelových závitových černých spojovaných svařováním bezešvých běžných nízkotlakých PN 16 do 115°C DN 40</t>
  </si>
  <si>
    <t>https://podminky.urs.cz/item/CS_URS_2021_01/733111107</t>
  </si>
  <si>
    <t>733111108</t>
  </si>
  <si>
    <t>Potrubí ocelové závitové černé bezešvé běžné nízkotlaké DN 50</t>
  </si>
  <si>
    <t>1025518404</t>
  </si>
  <si>
    <t>Potrubí z trubek ocelových závitových černých spojovaných svařováním bezešvých běžných nízkotlakých PN 16 do 115°C DN 50</t>
  </si>
  <si>
    <t>https://podminky.urs.cz/item/CS_URS_2021_01/733111108</t>
  </si>
  <si>
    <t>733121122</t>
  </si>
  <si>
    <t>Potrubí ocelové hladké bezešvé nízkotlaké spojované svařováním D 76x3,2</t>
  </si>
  <si>
    <t>-1746786739</t>
  </si>
  <si>
    <t>Potrubí z trubek ocelových hladkých spojovaných svařováním černých bezešvých nízkotlakých T= do +115°C Ø 76/3,2</t>
  </si>
  <si>
    <t>https://podminky.urs.cz/item/CS_URS_2021_01/733121122</t>
  </si>
  <si>
    <t>733121125</t>
  </si>
  <si>
    <t>Potrubí ocelové hladké bezešvé nízkotlaké spojované svařováním D 89x3,6</t>
  </si>
  <si>
    <t>1628727301</t>
  </si>
  <si>
    <t>Potrubí z trubek ocelových hladkých spojovaných svařováním černých bezešvých nízkotlakých T= do +115°C Ø 89/3,6</t>
  </si>
  <si>
    <t>https://podminky.urs.cz/item/CS_URS_2021_01/733121125</t>
  </si>
  <si>
    <t>733190107</t>
  </si>
  <si>
    <t>Zkouška těsnosti potrubí ocelové závitové do DN 40</t>
  </si>
  <si>
    <t>1318212379</t>
  </si>
  <si>
    <t>Zkoušky těsnosti potrubí, manžety prostupové z trubek ocelových zkoušky těsnosti potrubí (za provozu) z trubek ocelových závitových DN do 40</t>
  </si>
  <si>
    <t>https://podminky.urs.cz/item/CS_URS_2021_01/733190107</t>
  </si>
  <si>
    <t>(433+178+165+86)*1,1</t>
  </si>
  <si>
    <t>733190108</t>
  </si>
  <si>
    <t>Zkouška těsnosti potrubí ocelové závitové do DN 50</t>
  </si>
  <si>
    <t>2024431910</t>
  </si>
  <si>
    <t>Zkoušky těsnosti potrubí, manžety prostupové z trubek ocelových zkoušky těsnosti potrubí (za provozu) z trubek ocelových závitových DN 40 do 50</t>
  </si>
  <si>
    <t>https://podminky.urs.cz/item/CS_URS_2021_01/733190108</t>
  </si>
  <si>
    <t>(57+127)*1,1</t>
  </si>
  <si>
    <t>733190219</t>
  </si>
  <si>
    <t>Zkouška těsnosti potrubí ocelové hladké přes D 51x2,6 do D 60,3x2,9</t>
  </si>
  <si>
    <t>1553084412</t>
  </si>
  <si>
    <t>Zkoušky těsnosti potrubí, manžety prostupové z trubek ocelových zkoušky těsnosti potrubí (za provozu) z trubek ocelových hladkých Ø přes 51/2,6 do 60,3/2,9</t>
  </si>
  <si>
    <t>https://podminky.urs.cz/item/CS_URS_2021_01/733190219</t>
  </si>
  <si>
    <t>(14+100)*1,1</t>
  </si>
  <si>
    <t>998733204</t>
  </si>
  <si>
    <t>Přesun hmot procentní pro rozvody potrubí v objektech v do 36 m</t>
  </si>
  <si>
    <t>400367370</t>
  </si>
  <si>
    <t>Přesun hmot pro rozvody potrubí stanovený procentní sazbou z ceny vodorovná dopravní vzdálenost do 50 m v objektech výšky přes 24 do 36 m</t>
  </si>
  <si>
    <t>https://podminky.urs.cz/item/CS_URS_2021_01/998733204</t>
  </si>
  <si>
    <t>998733293</t>
  </si>
  <si>
    <t>Příplatek k přesunu hmot procentní 733 za zvětšený přesun do 500 m</t>
  </si>
  <si>
    <t>-990277379</t>
  </si>
  <si>
    <t>Přesun hmot pro rozvody potrubí stanovený procentní sazbou z ceny Příplatek k cenám za zvětšený přesun přes vymezenou největší dopravní vzdálenost do 500 m</t>
  </si>
  <si>
    <t>https://podminky.urs.cz/item/CS_URS_2021_01/998733293</t>
  </si>
  <si>
    <t>R733000001</t>
  </si>
  <si>
    <t>252363480</t>
  </si>
  <si>
    <t>Pancéřová hadice DN15, délka 0,5 m, D+M</t>
  </si>
  <si>
    <t>734242419</t>
  </si>
  <si>
    <t>Ventil závitový zpětný přímý G 3 PN 16 do 110°C</t>
  </si>
  <si>
    <t>-1857727941</t>
  </si>
  <si>
    <t>Ventily zpětné závitové PN 16 do 110°C přímé G 3</t>
  </si>
  <si>
    <t>https://podminky.urs.cz/item/CS_URS_2021_01/734242419</t>
  </si>
  <si>
    <t>379962842</t>
  </si>
  <si>
    <t>734291248</t>
  </si>
  <si>
    <t>Filtr závitový přímý G 2 1/2 PN 16 do 130°C s vnitřními závity</t>
  </si>
  <si>
    <t>1051460322</t>
  </si>
  <si>
    <t>Ostatní armatury filtry závitové PN 16 do 130°C přímé s vnitřními závity G 2 1/2</t>
  </si>
  <si>
    <t>https://podminky.urs.cz/item/CS_URS_2021_01/734291248</t>
  </si>
  <si>
    <t>-571966166</t>
  </si>
  <si>
    <t>908423115</t>
  </si>
  <si>
    <t>-2135561433</t>
  </si>
  <si>
    <t>-1687973666</t>
  </si>
  <si>
    <t>998734203</t>
  </si>
  <si>
    <t>Přesun hmot procentní pro armatury v objektech v do 24 m</t>
  </si>
  <si>
    <t>-1950915760</t>
  </si>
  <si>
    <t>Přesun hmot pro armatury stanovený procentní sazbou (%) z ceny vodorovná dopravní vzdálenost do 50 m v objektech výšky přes 12 do 24 m</t>
  </si>
  <si>
    <t>https://podminky.urs.cz/item/CS_URS_2021_01/998734203</t>
  </si>
  <si>
    <t>998734293</t>
  </si>
  <si>
    <t>Příplatek k přesunu hmot procentní 734 za zvětšený přesun do 500 m</t>
  </si>
  <si>
    <t>775076975</t>
  </si>
  <si>
    <t>Přesun hmot pro armatury stanovený procentní sazbou (%) z ceny Příplatek k cenám za zvětšený přesun přes vymezenou největší dopravní vzdálenost do 500 m</t>
  </si>
  <si>
    <t>https://podminky.urs.cz/item/CS_URS_2021_01/998734293</t>
  </si>
  <si>
    <t>R734000001</t>
  </si>
  <si>
    <t>595947387</t>
  </si>
  <si>
    <t>Mtž regulačních ventilů</t>
  </si>
  <si>
    <t>"Ruční regulační ventily</t>
  </si>
  <si>
    <t>(1+1+1+3+4)</t>
  </si>
  <si>
    <t>"Automatické vyvažovací ventily</t>
  </si>
  <si>
    <t>R734000101</t>
  </si>
  <si>
    <t>Ruční regulační ventil, DN15, kvs-3,0, vč. měřících koncovek, izolační skořepiny</t>
  </si>
  <si>
    <t>896077227</t>
  </si>
  <si>
    <t>Poznámka k položce:_x000D_
- pata 2.NP, pravá strana</t>
  </si>
  <si>
    <t>R734000102</t>
  </si>
  <si>
    <t>Ruční regulační ventil, DN25, kvs-9,5, vč. měřících koncovek, izolační skořepiny</t>
  </si>
  <si>
    <t>549344145</t>
  </si>
  <si>
    <t>Poznámka k položce:_x000D_
- pata 4.NP, levá strana</t>
  </si>
  <si>
    <t>R734000103</t>
  </si>
  <si>
    <t>Ruční regulační ventil, DN32, kvs-18, vč. měřících koncovek, izolační skořepiny</t>
  </si>
  <si>
    <t>-568558909</t>
  </si>
  <si>
    <t>Poznámka k položce:_x000D_
- pata 4.NP, pravá strana</t>
  </si>
  <si>
    <t>R734000104</t>
  </si>
  <si>
    <t>Ruční regulační ventil, DN40, kvs-26, vč. měřících koncovek, izolační skořepiny</t>
  </si>
  <si>
    <t>-1700974201</t>
  </si>
  <si>
    <t>Poznámka k položce:_x000D_
- pata 2.NP, levá strana_x000D_
- pata 3.NP, levá strana_x000D_
- pata 3.NP, pravá strana</t>
  </si>
  <si>
    <t>R734000105</t>
  </si>
  <si>
    <t>Ruční regulační ventil, DN50, kvs-40, vč. měřících koncovek, izolační skořepiny</t>
  </si>
  <si>
    <t>-1742431961</t>
  </si>
  <si>
    <t>Poznámka k položce:_x000D_
- pata levá strana, osazení ve strojovně_x000D_
- pata pravá strana, osazení ve strojovně</t>
  </si>
  <si>
    <t>R734000106</t>
  </si>
  <si>
    <t>Automatický regulační ventil, DN15, průtok 90-450 l/h, požadovaný tlak 16-600 kPa, vč. servopohonu 24V 0-10V, vč. izolační skořepiny</t>
  </si>
  <si>
    <t>-1176318469</t>
  </si>
  <si>
    <t>Poznámka k položce:_x000D_
- osazen před trámy</t>
  </si>
  <si>
    <t>R734000200</t>
  </si>
  <si>
    <t>-72188490</t>
  </si>
  <si>
    <t>Osazení měřiče tepla</t>
  </si>
  <si>
    <t>R734000201</t>
  </si>
  <si>
    <t>Měřič chladu, DN25, Qp-3,5 m3/h, vč. měřících koncovek, jímek, M-BUS modulu</t>
  </si>
  <si>
    <t>-1109135257</t>
  </si>
  <si>
    <t>R734000202</t>
  </si>
  <si>
    <t>-1903078165</t>
  </si>
  <si>
    <t>Měřič chladu, DN32, Qp-6,0 m3/h, vč. měřících koncovek, jímek, M-BUS modulu</t>
  </si>
  <si>
    <t>Poznámka k položce:_x000D_
- pata 2.NP, levá strana_x000D_
- pata 3.NP, levá strana/ prvá strana_x000D_
- pata 4.NP, levá strana/ prvá strana</t>
  </si>
  <si>
    <t>R734000300</t>
  </si>
  <si>
    <t>-1507950517</t>
  </si>
  <si>
    <t>Třícestný ventil, DN50, kvs-25, vč.servopohonu 24V 0-10V</t>
  </si>
  <si>
    <t>Poznámka k položce:_x000D_
- pata pravá strana_x000D_
- osazen ve strojovně_x000D_
- vč. izolační skořepiny</t>
  </si>
  <si>
    <t>R734000301</t>
  </si>
  <si>
    <t>-2123982551</t>
  </si>
  <si>
    <t>Třícestný ventil, DN50, kvs-40, vč.servopohonu 24V 0-10V</t>
  </si>
  <si>
    <t>Poznámka k položce:_x000D_
- pata levá strana_x000D_
- osazen ve strojovně_x000D_
- vč. izolační skořepiny</t>
  </si>
  <si>
    <t>738</t>
  </si>
  <si>
    <t>Ústřední vytápění - Protipožární opatření</t>
  </si>
  <si>
    <t>R738000001</t>
  </si>
  <si>
    <t>749291058</t>
  </si>
  <si>
    <t>Požární prostup DN32, D+M</t>
  </si>
  <si>
    <t>R738000002</t>
  </si>
  <si>
    <t>-1230791487</t>
  </si>
  <si>
    <t>Požární prostup DN50, D+M</t>
  </si>
  <si>
    <t>R738000003</t>
  </si>
  <si>
    <t>1271207714</t>
  </si>
  <si>
    <t>Požární prostup DN80, D+M</t>
  </si>
  <si>
    <t>739</t>
  </si>
  <si>
    <t>Ústřední vytápění - Topné zkoušky</t>
  </si>
  <si>
    <t>R739000001</t>
  </si>
  <si>
    <t>1101344045</t>
  </si>
  <si>
    <t>Koordinace na stavbě mezi profesemi</t>
  </si>
  <si>
    <t>R739000002</t>
  </si>
  <si>
    <t>-541241966</t>
  </si>
  <si>
    <t>Chladící zkouška</t>
  </si>
  <si>
    <t>Poznámka k položce:_x000D_
- dvoustupňová, za účasti investora/ zástupce_x000D_
- 1°- bez servopohonů_x000D_
- 2°- se servopohony_x000D_
- po skončení bude sepsán protokol</t>
  </si>
  <si>
    <t>2*76</t>
  </si>
  <si>
    <t>998767203</t>
  </si>
  <si>
    <t>Přesun hmot procentní pro zámečnické konstrukce v objektech v do 24 m</t>
  </si>
  <si>
    <t>-1705132622</t>
  </si>
  <si>
    <t>Přesun hmot pro zámečnické konstrukce stanovený procentní sazbou (%) z ceny vodorovná dopravní vzdálenost do 50 m v objektech výšky přes 12 do 24 m</t>
  </si>
  <si>
    <t>https://podminky.urs.cz/item/CS_URS_2021_01/998767203</t>
  </si>
  <si>
    <t>998767293</t>
  </si>
  <si>
    <t>Příplatek k přesunu hmot procentní 767 za zvětšený přesun do 500 m</t>
  </si>
  <si>
    <t>577072027</t>
  </si>
  <si>
    <t>Přesun hmot pro zámečnické konstrukce stanovený procentní sazbou (%) z ceny Příplatek k cenám za zvětšený přesun přes vymezenou největší dopravní vzdálenost do 500 m</t>
  </si>
  <si>
    <t>https://podminky.urs.cz/item/CS_URS_2021_01/998767293</t>
  </si>
  <si>
    <t>R767000001</t>
  </si>
  <si>
    <t>372564415</t>
  </si>
  <si>
    <t>Pomocné nosné konstrukce (konzoly, úchyty apod)</t>
  </si>
  <si>
    <t>Poznámka k položce:_x000D_
- potrubí uchyceno na tepelně izolačních tvarovek</t>
  </si>
  <si>
    <t>"15÷25 (po cca 2 m)</t>
  </si>
  <si>
    <t>(433+178+165)/2</t>
  </si>
  <si>
    <t>"32÷80 (po cca 1m)</t>
  </si>
  <si>
    <t>(86+57+127+14+100)</t>
  </si>
  <si>
    <t>R767000900</t>
  </si>
  <si>
    <t>1598098210</t>
  </si>
  <si>
    <t>Revizní dvířka 800x500</t>
  </si>
  <si>
    <t>783614603</t>
  </si>
  <si>
    <t>Základní antikorozní jednonásobný syntetický samozákladující nátěr armatur DN do 100 mm</t>
  </si>
  <si>
    <t>-340434815</t>
  </si>
  <si>
    <t>Základní antikorozní nátěr armatur a kovových potrubí jednonásobný armatur do DN 100 mm syntetický samozákladující</t>
  </si>
  <si>
    <t>https://podminky.urs.cz/item/CS_URS_2021_01/783614603</t>
  </si>
  <si>
    <t>(433+178+165+86+57+127+14+100)*1,1</t>
  </si>
  <si>
    <t>783617513</t>
  </si>
  <si>
    <t>Krycí dvojnásobný syntetický samozákladující nátěr armatur DN do 100 mm</t>
  </si>
  <si>
    <t>-443457376</t>
  </si>
  <si>
    <t>Krycí nátěr (email) armatur a kovových potrubí armatur do DN 100 mm dvojnásobný syntetický samozákladující</t>
  </si>
  <si>
    <t>https://podminky.urs.cz/item/CS_URS_2021_01/783617513</t>
  </si>
  <si>
    <t>02 - Okruh sahary</t>
  </si>
  <si>
    <t>39*1,1</t>
  </si>
  <si>
    <t>36*1,1</t>
  </si>
  <si>
    <t>88*1,1</t>
  </si>
  <si>
    <t>7*1,1</t>
  </si>
  <si>
    <t>37*1,1</t>
  </si>
  <si>
    <t>2+2*(3)</t>
  </si>
  <si>
    <t>Čerpadlo elektronicky řízené, DN50, pož. průtok 8,25 při 60 kPa</t>
  </si>
  <si>
    <t>R732000100</t>
  </si>
  <si>
    <t>-66969151</t>
  </si>
  <si>
    <t>Mtž. stropní kazetové jednotky</t>
  </si>
  <si>
    <t>R732000101</t>
  </si>
  <si>
    <t>-1804218311</t>
  </si>
  <si>
    <t>Stropní kazetová jednotka</t>
  </si>
  <si>
    <t>Poznámka k položce:_x000D_
- stropní kazetová jednotka_x000D_
- průtok vzduchu 310/445/710 m3/h_x000D_
- chladící výkon 1300/1743/2419 W_x000D_
- hladina akustického výkonu 33/43/54 dB(A)_x000D_
- příkon 5/11/31 W_x000D_
- nasávací čelní desky RAL 9003_x000D_
- řízeno regulací 0-10 V - M-Bus karta_x000D_
- vč. čerpadla_x000D_
- rozměry 572*572*270; rozměry panelu 625*625</t>
  </si>
  <si>
    <t>(39)*1,1</t>
  </si>
  <si>
    <t>(36+88)*1,1</t>
  </si>
  <si>
    <t>(7)*1,1</t>
  </si>
  <si>
    <t>2097460239</t>
  </si>
  <si>
    <t>492417321</t>
  </si>
  <si>
    <t>Poznámka k položce:_x000D_
- pata 2÷4.NP_x000D_
- pata, osazení ve strojovně</t>
  </si>
  <si>
    <t>Automatický regulační ventil, DN25, průtok 340-1700 l/h, požadovaný tlak 20-600 kPa, vč. servopohonu 24V 0-10V, vč. izolační skořepiny</t>
  </si>
  <si>
    <t>Poznámka k položce:_x000D_
- osazen před kazetovými jednotkami</t>
  </si>
  <si>
    <t>Poznámka k položce:_x000D_
- pata, osazení ve strojovně</t>
  </si>
  <si>
    <t>1985231741</t>
  </si>
  <si>
    <t>-1907180939</t>
  </si>
  <si>
    <t>2*36</t>
  </si>
  <si>
    <t>(39)/2</t>
  </si>
  <si>
    <t>(36+88+7+37)</t>
  </si>
  <si>
    <t>-367388736</t>
  </si>
  <si>
    <t>(39+36+88+7+37)*1,1</t>
  </si>
  <si>
    <t>03 - Okruh VZT</t>
  </si>
  <si>
    <t>48*1,1</t>
  </si>
  <si>
    <t>-523667223</t>
  </si>
  <si>
    <t>72*1,1</t>
  </si>
  <si>
    <t>13*1,1</t>
  </si>
  <si>
    <t>73*1,1</t>
  </si>
  <si>
    <t>51*1,1</t>
  </si>
  <si>
    <t>-1253959333</t>
  </si>
  <si>
    <t>R732000009</t>
  </si>
  <si>
    <t>53560779</t>
  </si>
  <si>
    <t>Čerpadlo elektronicky řízené, DN25, pož. průtok 0,94 při 65 kPa</t>
  </si>
  <si>
    <t>Poznámka k položce:_x000D_
- VZT 08_x000D_
- vč. izolační skořepiny</t>
  </si>
  <si>
    <t>R732000010</t>
  </si>
  <si>
    <t>-106160156</t>
  </si>
  <si>
    <t>Čerpadlo elektronicky řízené, DN25, pož. průtok 0,72 při 50 kPa</t>
  </si>
  <si>
    <t>Poznámka k položce:_x000D_
- VZT 09_x000D_
- vč. izolační skořepiny</t>
  </si>
  <si>
    <t>R732000011</t>
  </si>
  <si>
    <t>-1794156221</t>
  </si>
  <si>
    <t>Čerpadlo elektronicky řízené, DN25, pož. průtok 0,72 při 65 kPa</t>
  </si>
  <si>
    <t>Poznámka k položce:_x000D_
- VZT 10_x000D_
- vč. izolační skořepiny</t>
  </si>
  <si>
    <t>R732000012</t>
  </si>
  <si>
    <t>783477195</t>
  </si>
  <si>
    <t>Čerpadlo elektronicky řízené, DN25, pož. průtok 4,86 při 50 kPa</t>
  </si>
  <si>
    <t>Poznámka k položce:_x000D_
- okruh VZT levá strana (osazeno ve strojovně)_x000D_
- vč. izolační skořepiny</t>
  </si>
  <si>
    <t>1914458275</t>
  </si>
  <si>
    <t>1888007544</t>
  </si>
  <si>
    <t>Čerpadlo elektronicky řízené, DN32, pož. průtok 1,4 při 60 kPa</t>
  </si>
  <si>
    <t>Poznámka k položce:_x000D_
- VZT 01_x000D_
- vč. izolační skořepiny</t>
  </si>
  <si>
    <t>R732000004</t>
  </si>
  <si>
    <t>1386315751</t>
  </si>
  <si>
    <t>Čerpadlo elektronicky řízené, DN32, pož. průtok 1,37 při 60 kPa</t>
  </si>
  <si>
    <t>Poznámka k položce:_x000D_
- VZT 02_x000D_
- vč. izolační skořepiny</t>
  </si>
  <si>
    <t>R732000005</t>
  </si>
  <si>
    <t>-1374383694</t>
  </si>
  <si>
    <t>Poznámka k položce:_x000D_
- VZT 03_x000D_
- vč. izolační skořepiny</t>
  </si>
  <si>
    <t>R732000006</t>
  </si>
  <si>
    <t>-1431446628</t>
  </si>
  <si>
    <t>Čerpadlo elektronicky řízené, DN32, pož. průtok 1,62 při 49 kPa</t>
  </si>
  <si>
    <t>Poznámka k položce:_x000D_
- VZT 04_x000D_
- vč. izolační skořepiny</t>
  </si>
  <si>
    <t>R732000007</t>
  </si>
  <si>
    <t>1988119616</t>
  </si>
  <si>
    <t>Poznámka k položce:_x000D_
- VZT 05_x000D_
- vč. izolační skořepiny</t>
  </si>
  <si>
    <t>R732000008</t>
  </si>
  <si>
    <t>-1681545502</t>
  </si>
  <si>
    <t>Čerpadlo elektronicky řízené, DN32, pož. průtok 1,37 při 65 kPa</t>
  </si>
  <si>
    <t>Poznámka k položce:_x000D_
- VZT 06_x000D_
- vč. izolační skořepiny</t>
  </si>
  <si>
    <t>732429225</t>
  </si>
  <si>
    <t>Montáž čerpadla oběhového mokroběžného přírubového DN 50 jednodílné</t>
  </si>
  <si>
    <t>Čerpadla teplovodní montáž čerpadel (do potrubí) ostatních typů mokroběžných přírubových jednodílných DN 50</t>
  </si>
  <si>
    <t>https://podminky.urs.cz/item/CS_URS_2021_01/732429225</t>
  </si>
  <si>
    <t>Čerpadlo elektronicky řízené, DN50, pož. průtok 6,01 při 65 kPa</t>
  </si>
  <si>
    <t>Poznámka k položce:_x000D_
- okruh VZT pravá strana (osazeno ve strojovně)_x000D_
- vč. izolační skořepiny</t>
  </si>
  <si>
    <t>-992518897</t>
  </si>
  <si>
    <t>(48+72)*1,1</t>
  </si>
  <si>
    <t>(13+73)*1,1</t>
  </si>
  <si>
    <t>Pancéřová hadice DN20, délka 1,0 m, D+M</t>
  </si>
  <si>
    <t>R733000002</t>
  </si>
  <si>
    <t>1811106010</t>
  </si>
  <si>
    <t>Pancéřová hadice DN25, délka 1,0 m, D+M</t>
  </si>
  <si>
    <t>734242418</t>
  </si>
  <si>
    <t>Ventil závitový zpětný přímý G 2 1/2 PN 16 do 110°C</t>
  </si>
  <si>
    <t>Ventily zpětné závitové PN 16 do 110°C přímé G 2 1/2</t>
  </si>
  <si>
    <t>https://podminky.urs.cz/item/CS_URS_2021_01/734242418</t>
  </si>
  <si>
    <t>734292719</t>
  </si>
  <si>
    <t>Kohout kulový přímý G 2 1/2 PN 42 do 185°C vnitřní závit</t>
  </si>
  <si>
    <t>Ostatní armatury kulové kohouty PN 42 do 185°C přímé vnitřní závit G 2 1/2</t>
  </si>
  <si>
    <t>https://podminky.urs.cz/item/CS_URS_2021_01/734292719</t>
  </si>
  <si>
    <t>1096123199</t>
  </si>
  <si>
    <t>Poznámka k položce:_x000D_
- VZT - směšovací uzel</t>
  </si>
  <si>
    <t>1501988989</t>
  </si>
  <si>
    <t>Ruční regulační ventil, DN20, kvs-6,6, vč. měřících koncovek, izolační skořepiny</t>
  </si>
  <si>
    <t>432484694</t>
  </si>
  <si>
    <t>Poznámka k položce:_x000D_
- pata levá/pravá strana_x000D_
- osazeno ve strojovně</t>
  </si>
  <si>
    <t>Měřič chladu, DN15, Qp-1,5 m3/h, vč. měřících koncovek, jímek, M-BUS modulu</t>
  </si>
  <si>
    <t>Poznámka k položce:_x000D_
- napojovací uzly VZT</t>
  </si>
  <si>
    <t>R734000203</t>
  </si>
  <si>
    <t>977474098</t>
  </si>
  <si>
    <t>Měřič chladu, DN20, Qp-2,5 m3/h, vč. měřících koncovek, jímek, M-BUS modulu</t>
  </si>
  <si>
    <t>Třícestný ventil, DN40, kvs-10, vč.servopohonu 24V 0-10V</t>
  </si>
  <si>
    <t>Poznámka k položce:_x000D_
- pata levá/pravá strana_x000D_
- osazen ve strojovně_x000D_
- vč. izolační skořepiny</t>
  </si>
  <si>
    <t>R734000302</t>
  </si>
  <si>
    <t>-1040933444</t>
  </si>
  <si>
    <t>Dvoucestný regulační ventil, DN15, kvs-1,6, vč. servopohonu 24V 0-10</t>
  </si>
  <si>
    <t>Poznámka k položce:_x000D_
- napojovací uzel VZT_x000D_
- vč. izolační skořepiny</t>
  </si>
  <si>
    <t>R734000303</t>
  </si>
  <si>
    <t>1083522942</t>
  </si>
  <si>
    <t>Dvoucestný regulační ventil, DN15, kvs-2,5, vč. servopohonu 24V 0-10</t>
  </si>
  <si>
    <t>R734000304</t>
  </si>
  <si>
    <t>2126492164</t>
  </si>
  <si>
    <t>Dvoucestný regulační ventil, DN20, kvs-6,3, vč. servopohonu 24V 0-10</t>
  </si>
  <si>
    <t>-177835249</t>
  </si>
  <si>
    <t>-587011801</t>
  </si>
  <si>
    <t>Požární prostup DN65, D+M</t>
  </si>
  <si>
    <t>(48+72)/2</t>
  </si>
  <si>
    <t>(13+73+51)</t>
  </si>
  <si>
    <t>2093506117</t>
  </si>
  <si>
    <t>Revizní dvířka 500x500</t>
  </si>
  <si>
    <t>R767000901</t>
  </si>
  <si>
    <t>-1002158456</t>
  </si>
  <si>
    <t>(48+72+13+73+51)*1,1</t>
  </si>
  <si>
    <t>04 - Okruh primárního okruhu</t>
  </si>
  <si>
    <t>6*1,1</t>
  </si>
  <si>
    <t>787768778</t>
  </si>
  <si>
    <t>(22+64)*1,1</t>
  </si>
  <si>
    <t>732231101</t>
  </si>
  <si>
    <t>Akumulační nádrž topné vody bez výměníku PN 0,3 o objemu 500 l</t>
  </si>
  <si>
    <t>1750021698</t>
  </si>
  <si>
    <t>Akumulační nádrže topné vody bez teplosměnného výměníku PN 0,3 MPa / t = 90°C objem nádrže 500 l</t>
  </si>
  <si>
    <t>https://podminky.urs.cz/item/CS_URS_2021_01/732231101</t>
  </si>
  <si>
    <t>Poznámka k položce:_x000D_
- vč. izolace</t>
  </si>
  <si>
    <t>732331618</t>
  </si>
  <si>
    <t>Nádoba tlaková expanzní pro topnou a chladicí soustavu s membránou závitové připojení PN 0,6 o objemu 100 l</t>
  </si>
  <si>
    <t>-825838894</t>
  </si>
  <si>
    <t>Nádoby expanzní tlakové pro topné a chladicí soustavy s membránou bez pojistného ventilu se závitovým připojením PN 0,6 o objemu 100 l</t>
  </si>
  <si>
    <t>https://podminky.urs.cz/item/CS_URS_2021_01/732331618</t>
  </si>
  <si>
    <t>732331778</t>
  </si>
  <si>
    <t>Příslušenství k expanzním nádobám bezpečnostní uzávěr G 1 k měření tlaku</t>
  </si>
  <si>
    <t>272163506</t>
  </si>
  <si>
    <t>Nádoby expanzní tlakové příslušenství k expanzním nádobám bezpečnostní uzávěr k měření tlaku G 1</t>
  </si>
  <si>
    <t>https://podminky.urs.cz/item/CS_URS_2021_01/732331778</t>
  </si>
  <si>
    <t>R732000701</t>
  </si>
  <si>
    <t>85738215</t>
  </si>
  <si>
    <t>Mtž rozdělovače a sběrače</t>
  </si>
  <si>
    <t>R732000702</t>
  </si>
  <si>
    <t>-1636896571</t>
  </si>
  <si>
    <t>Rozdělovač a sběrač, rohový 90°</t>
  </si>
  <si>
    <t>Poznámka k položce:_x000D_
- s izolačním rozhraním mezi přívodem a zpátečkou_x000D_
- RS KOMBI rozdělovač, MODUL 200, PN 6, Tmax=105°C, l=4360mm, m=243,0kg_x000D_
- Stavitelný stojan M/DN 65-200, l=450-680mm, m=4,0kg - 4×_x000D_
- Tepelná PUR izolace M 200, m=2,2kg_x000D_
- vč. vypouštění_x000D_
- osazen ve strojovně_x000D_
- rohový</t>
  </si>
  <si>
    <t>R732000800</t>
  </si>
  <si>
    <t>303581237</t>
  </si>
  <si>
    <t>Mtž chladiče</t>
  </si>
  <si>
    <t>R732000801</t>
  </si>
  <si>
    <t>932631646</t>
  </si>
  <si>
    <t>Chladič vody, výkon 160 kW</t>
  </si>
  <si>
    <t>Poznámka k položce:_x000D_
- chladič vody_x000D_
- chladící výkon 160 kW, 6/12°C, průtok 6,98 l/s, EER - 3,0_x000D_
- Chladivo R32_x000D_
- Akustický výkon 86 dB(A) - 1m_x000D_
- Akustický tlak 54 dB(A) - 10 m_x000D_
- 3x400 V/ 53,2 kW/_x000D_
- rozměry 2410*2253*2324_x000D_
- hmotnost 1516 kg - suchá_x000D_
- vč. hydraulického modulu vč. čerpadla (240 kPa), soft sratéru, antivibračního uložení, vodního filtru_x000D_
- ethylen-glykol 30% - -15°C_x000D_
- prvotní spuštění výrobcem</t>
  </si>
  <si>
    <t>R732000900</t>
  </si>
  <si>
    <t>l</t>
  </si>
  <si>
    <t>1099112207</t>
  </si>
  <si>
    <t>Chladná voda, směs 30% ethylen-glykol, -15°C</t>
  </si>
  <si>
    <t>2*1,1</t>
  </si>
  <si>
    <t>-891538812</t>
  </si>
  <si>
    <t>1747739105</t>
  </si>
  <si>
    <t>(2)*1,1</t>
  </si>
  <si>
    <t>(6)*1,1</t>
  </si>
  <si>
    <t>(6+22+64)*1,1</t>
  </si>
  <si>
    <t>734271151</t>
  </si>
  <si>
    <t>Šoupátko závitové uzavírací G 3 PN 16 do 80°C</t>
  </si>
  <si>
    <t>1749917294</t>
  </si>
  <si>
    <t>Šoupátka uzavírací závitová PN 16 do 80°C G 3</t>
  </si>
  <si>
    <t>https://podminky.urs.cz/item/CS_URS_2021_01/734271151</t>
  </si>
  <si>
    <t>2052178434</t>
  </si>
  <si>
    <t>(6+6+22+64)</t>
  </si>
  <si>
    <t>(6+6+22+64)*1,1</t>
  </si>
  <si>
    <t>05 - Chlazení SLP</t>
  </si>
  <si>
    <t xml:space="preserve">    759 - Vzduchotechnika - vzduchové/chladící zkoušky</t>
  </si>
  <si>
    <t>751711113</t>
  </si>
  <si>
    <t>Montáž klimatizační jednotky vnitřní nástěnné o výkonu 6,5 kW</t>
  </si>
  <si>
    <t>688706101</t>
  </si>
  <si>
    <t>Montáž klimatizační jednotky vnitřní nástěnné o výkonu (pro objem místnosti) přes 5 do 6,5 kW (přes 50 do 65 m3)</t>
  </si>
  <si>
    <t>https://podminky.urs.cz/item/CS_URS_2021_01/751711113</t>
  </si>
  <si>
    <t>42952002</t>
  </si>
  <si>
    <t>jednotka klimatizační nástěnná o výkonu do 5,0kW</t>
  </si>
  <si>
    <t>1256975435</t>
  </si>
  <si>
    <t>https://podminky.urs.cz/item/CS_URS_2021_01/42952002</t>
  </si>
  <si>
    <t>Poznámka k položce:_x000D_
- pol. 3.4; 3.2_x000D_
- pracovní rozsah -15÷48°C</t>
  </si>
  <si>
    <t>751721111</t>
  </si>
  <si>
    <t>Montáž klimatizační jednotky venkovní s jednofázovým napájením (do 2 vnitřních jednotek)</t>
  </si>
  <si>
    <t>-1932583865</t>
  </si>
  <si>
    <t>Montáž klimatizační jednotky venkovní jednofázové napájení do 2 vnitřních jednotek</t>
  </si>
  <si>
    <t>https://podminky.urs.cz/item/CS_URS_2021_01/751721111</t>
  </si>
  <si>
    <t>42952015</t>
  </si>
  <si>
    <t>jednotka klimatizační venkovní jednofázové napájení do 2 vnitřních jednotek o výkonu do 5,5kW</t>
  </si>
  <si>
    <t>-1813831359</t>
  </si>
  <si>
    <t>https://podminky.urs.cz/item/CS_URS_2021_01/42952015</t>
  </si>
  <si>
    <t>Poznámka k položce:_x000D_
- pol. 3.1; 3.3_x000D_
- pracovní rozsah -15÷48°C</t>
  </si>
  <si>
    <t>751791121</t>
  </si>
  <si>
    <t>Montáž dvojice měděného potrubí předizolovaného 6-10 (1/4" x 3/8")</t>
  </si>
  <si>
    <t>1437302246</t>
  </si>
  <si>
    <t>Montáž napojovacího potrubí měděného předizolované dvojice, D mm (") 6-10 (1/4"-3/8")</t>
  </si>
  <si>
    <t>https://podminky.urs.cz/item/CS_URS_2021_01/751791121</t>
  </si>
  <si>
    <t>24*1,1</t>
  </si>
  <si>
    <t>42981913</t>
  </si>
  <si>
    <t>trubka dvojitě předizolovaná Cu 1/4" -3/8" (6-10 mm), stěna tl. 0,8/0,8 mm, izolace 9 mm</t>
  </si>
  <si>
    <t>1788947868</t>
  </si>
  <si>
    <t>https://podminky.urs.cz/item/CS_URS_2021_01/42981913</t>
  </si>
  <si>
    <t>Vzduchotechnika - vzduchové/chladící zkoušky</t>
  </si>
  <si>
    <t>785819882</t>
  </si>
  <si>
    <t>Koordinace mezi profesemi</t>
  </si>
  <si>
    <t>1062142496</t>
  </si>
  <si>
    <t>1668740491</t>
  </si>
  <si>
    <t>Nosné konstrukce (konzoly, úchyty apod), D+M</t>
  </si>
  <si>
    <t>26,4*0,8</t>
  </si>
  <si>
    <t>IO.01 - Přípojka teplovodu</t>
  </si>
  <si>
    <t>Ing. Rostislav Hynek</t>
  </si>
  <si>
    <t xml:space="preserve">PSV - Práce a dodávky PSV   </t>
  </si>
  <si>
    <t xml:space="preserve">    230 - teplovody venkovní, výkres 02,05   </t>
  </si>
  <si>
    <t xml:space="preserve">    903 - Demontáž topného systému   </t>
  </si>
  <si>
    <t xml:space="preserve">    930 - stavební přípomoce, výkres 02   </t>
  </si>
  <si>
    <t xml:space="preserve">    713 - Izolace tepelné, výkres 02   </t>
  </si>
  <si>
    <t xml:space="preserve">    733 - Ústřední vytápění - potrubí, výkres 02,05   </t>
  </si>
  <si>
    <t xml:space="preserve">    734 - Ústřední vytápění - armatury, výkres 02,05   </t>
  </si>
  <si>
    <t xml:space="preserve">    783 - Dokončovací práce - nátěry, výkres 02   </t>
  </si>
  <si>
    <t xml:space="preserve">    900 - koordinace, ostatní, výkres 02   </t>
  </si>
  <si>
    <t xml:space="preserve">    741 - Elektromontáže, výkres 02   </t>
  </si>
  <si>
    <t>132151253</t>
  </si>
  <si>
    <t>Hloubení rýh nezapažených š do 2000 mm v hornině třídy těžitelnosti I, skupiny 1 a 2 objem do 100 m3 strojně</t>
  </si>
  <si>
    <t>-1245677752</t>
  </si>
  <si>
    <t>Hloubení nezapažených rýh šířky přes 800 do 2 000 mm strojně s urovnáním dna do předepsaného profilu a spádu v hornině třídy těžitelnosti I skupiny 1 a 2 přes 50 do 100 m3</t>
  </si>
  <si>
    <t>https://podminky.urs.cz/item/CS_URS_2021_01/132151253</t>
  </si>
  <si>
    <t>výkopové práce pro osazení potrubí teplovodu</t>
  </si>
  <si>
    <t>1,5*0,8*45</t>
  </si>
  <si>
    <t>591184807</t>
  </si>
  <si>
    <t>nakládání zeminy ke zpětným zásypům</t>
  </si>
  <si>
    <t>54*0,8</t>
  </si>
  <si>
    <t>174152101</t>
  </si>
  <si>
    <t>Zásyp jam, šachet a rýh do 30 m3 sypaninou se zhutněním při překopech inženýrských sítí</t>
  </si>
  <si>
    <t>410318324</t>
  </si>
  <si>
    <t>Zásyp sypaninou z jakékoliv horniny při překopech inženýrských sítí strojně objemu do 30 m3 s uložením výkopku ve vrstvách se zhutněním jam, šachet, rýh nebo kolem objektů v těchto vykopávkách</t>
  </si>
  <si>
    <t>https://podminky.urs.cz/item/CS_URS_2021_01/174152101</t>
  </si>
  <si>
    <t>43,2</t>
  </si>
  <si>
    <t>1226065621</t>
  </si>
  <si>
    <t>ložná vrstva pod potrubí</t>
  </si>
  <si>
    <t>54-43,2</t>
  </si>
  <si>
    <t>58331200</t>
  </si>
  <si>
    <t>štěrkopísek netříděný zásypový</t>
  </si>
  <si>
    <t>1761144981</t>
  </si>
  <si>
    <t>https://podminky.urs.cz/item/CS_URS_2021_01/58331200</t>
  </si>
  <si>
    <t>10,8*2 'Přepočtené koeficientem množství</t>
  </si>
  <si>
    <t xml:space="preserve">Práce a dodávky PSV   </t>
  </si>
  <si>
    <t xml:space="preserve">teplovody venkovní, výkres 02,05   </t>
  </si>
  <si>
    <t>2300000054</t>
  </si>
  <si>
    <t>Oživení alarm systému</t>
  </si>
  <si>
    <t>1526747649</t>
  </si>
  <si>
    <t>Poznámka k položce:_x000D_
specialistou firmy</t>
  </si>
  <si>
    <t>R 230000011</t>
  </si>
  <si>
    <t>demontáž přediz.systému 2x100/200</t>
  </si>
  <si>
    <t>1566642695</t>
  </si>
  <si>
    <t>Poznámka k položce:_x000D_
demontáž stávajícího teplovodu, majetek Veolia Olomouc</t>
  </si>
  <si>
    <t>R 230000053</t>
  </si>
  <si>
    <t>montáž přediz.potr.systému 2x DN80-DN125</t>
  </si>
  <si>
    <t>-600473912</t>
  </si>
  <si>
    <t>Poznámka k položce:_x000D_
topení, potrubí z trub ocelových, (přívod+zpáteční rozvod), komplet</t>
  </si>
  <si>
    <t>R23000000541</t>
  </si>
  <si>
    <t>alarm systém vzorová křivka a protokol</t>
  </si>
  <si>
    <t>-933922730</t>
  </si>
  <si>
    <t>R230000009</t>
  </si>
  <si>
    <t>potrubní systém 2x  DN100/200, D</t>
  </si>
  <si>
    <t>1705855644</t>
  </si>
  <si>
    <t>potrubní systém 2x DN100/200,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</si>
  <si>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včetně paralelní odbočky 2x100/100 k SPŠ Součástí dodávky potrubí  je i Alarm - Systém ISO+ pro hlídání netěsností včetně vnitřních krabiček včetně napuštění vody do systému v HPS</t>
  </si>
  <si>
    <t>903</t>
  </si>
  <si>
    <t xml:space="preserve">Demontáž topného systému   </t>
  </si>
  <si>
    <t>733120832</t>
  </si>
  <si>
    <t>Demontáž potrubí ocelového hladkého do D 133</t>
  </si>
  <si>
    <t>-801594544</t>
  </si>
  <si>
    <t>Poznámka k položce:_x000D_
v objektu</t>
  </si>
  <si>
    <t>930</t>
  </si>
  <si>
    <t xml:space="preserve">stavební přípomoce, výkres 02   </t>
  </si>
  <si>
    <t>R 930000001</t>
  </si>
  <si>
    <t>práce bourací bez zapravení</t>
  </si>
  <si>
    <t>-439810663</t>
  </si>
  <si>
    <t>Poznámka k položce:_x000D_
Příprava a úprava prostupů</t>
  </si>
  <si>
    <t>R 930000002</t>
  </si>
  <si>
    <t>signální folie nad potrubím</t>
  </si>
  <si>
    <t>-1620650899</t>
  </si>
  <si>
    <t>Poznámka k položce:_x000D_
nad potrubím topení a signalizačním kabelem</t>
  </si>
  <si>
    <t>R 9300000021</t>
  </si>
  <si>
    <t>signální folie nad kabely</t>
  </si>
  <si>
    <t>2073402712</t>
  </si>
  <si>
    <t xml:space="preserve">Izolace tepelné, výkres 02   </t>
  </si>
  <si>
    <t>R 713000001</t>
  </si>
  <si>
    <t>Izolace 50mm rohoží s povrchovou úpravou, D+M</t>
  </si>
  <si>
    <t>-1511182256</t>
  </si>
  <si>
    <t>Poznámka k položce:_x000D_
potrubí po uzávěry Veolia</t>
  </si>
  <si>
    <t xml:space="preserve">Ústřední vytápění - potrubí, výkres 02,05   </t>
  </si>
  <si>
    <t>733111117</t>
  </si>
  <si>
    <t>Potrubí ocelové závitové bezešvé běžné v kotelnách nebo strojovnách DN 40</t>
  </si>
  <si>
    <t>1232630088</t>
  </si>
  <si>
    <t>Poznámka k položce:_x000D_
potrubí v objektu D kolem nového měření Veolia a.s.</t>
  </si>
  <si>
    <t>733121225</t>
  </si>
  <si>
    <t>Potrubí ocelové hladké bezešvé v kotelnách nebo strojovnách D 89x3,6</t>
  </si>
  <si>
    <t>2097173734</t>
  </si>
  <si>
    <t>Poznámka k položce:_x000D_
v šachtě a v místnosti, včetně redukce</t>
  </si>
  <si>
    <t>733190232</t>
  </si>
  <si>
    <t>Zkouška těsnosti potrubí ocelové hladké přes D 89x5,0 do D 133x5,0</t>
  </si>
  <si>
    <t>-632530256</t>
  </si>
  <si>
    <t>Poznámka k položce:_x000D_
Otopný systém v předávací stanici (napojovací uzel)</t>
  </si>
  <si>
    <t xml:space="preserve">Ústřední vytápění - armatury, výkres 02,05   </t>
  </si>
  <si>
    <t>734000002</t>
  </si>
  <si>
    <t>automatický odvzdušňovací ventil, D+M</t>
  </si>
  <si>
    <t>270705712</t>
  </si>
  <si>
    <t>Poznámka k položce:_x000D_
nad šachtou, pokud bude třeba</t>
  </si>
  <si>
    <t>734000011</t>
  </si>
  <si>
    <t>uzávěr DN 80, D+M</t>
  </si>
  <si>
    <t>-102916864</t>
  </si>
  <si>
    <t>Poznámka k položce:_x000D_
typ ventilu odsouhlasený Veolia a.s., osazen nad šachtou u stěny</t>
  </si>
  <si>
    <t>734291124</t>
  </si>
  <si>
    <t>Kohout plnící a vypouštěcí G 3/4 PN 10 do 110°C závitový</t>
  </si>
  <si>
    <t>762196174</t>
  </si>
  <si>
    <t>Poznámka k položce:_x000D_
v šachtě</t>
  </si>
  <si>
    <t>R374000021</t>
  </si>
  <si>
    <t>montáž měřící sestavy Veolia</t>
  </si>
  <si>
    <t>1796815877</t>
  </si>
  <si>
    <t>Poznámka k položce:_x000D_
Dodávky firmy Veolia a.s.</t>
  </si>
  <si>
    <t xml:space="preserve">Dokončovací práce - nátěry, výkres 02   </t>
  </si>
  <si>
    <t>R 783000001</t>
  </si>
  <si>
    <t>nátěr zákl.synt.2x do DN 125, D+M</t>
  </si>
  <si>
    <t>-2139185733</t>
  </si>
  <si>
    <t xml:space="preserve">koordinace, ostatní, výkres 02   </t>
  </si>
  <si>
    <t>R900000002</t>
  </si>
  <si>
    <t>kontrola svarů rentgenováním</t>
  </si>
  <si>
    <t>-304776056</t>
  </si>
  <si>
    <t>R900000003</t>
  </si>
  <si>
    <t>koordinace stavby s Veolia</t>
  </si>
  <si>
    <t>846003593</t>
  </si>
  <si>
    <t>Poznámka k položce:_x000D_
Nutné schůzky s dodavatelem tepla, plán odstávky systému, nakládání s demontovaným materiálem, umístění měření tepla atd.</t>
  </si>
  <si>
    <t xml:space="preserve">Elektromontáže, výkres 02   </t>
  </si>
  <si>
    <t>R 741000001</t>
  </si>
  <si>
    <t>Sdělovací (komunikační) kabel, D+M</t>
  </si>
  <si>
    <t>-1751275248</t>
  </si>
  <si>
    <t>Poznámka k položce:_x000D_
TCEPKPFLE 5x4x 0.8, včetně naspojkování, dle Veolia a.s.</t>
  </si>
  <si>
    <t>R 7410000011</t>
  </si>
  <si>
    <t>Propojení komunikačního kabelu do systému</t>
  </si>
  <si>
    <t>1647773912</t>
  </si>
  <si>
    <t>Poznámka k položce:_x000D_
včetně naspojkování</t>
  </si>
  <si>
    <t>R7410000012</t>
  </si>
  <si>
    <t>rošt pro komunikační kabel</t>
  </si>
  <si>
    <t>-1292805782</t>
  </si>
  <si>
    <t>Poznámka k položce:_x000D_
v místnosti</t>
  </si>
  <si>
    <t>R741000051</t>
  </si>
  <si>
    <t>oživení dálkového přenosu</t>
  </si>
  <si>
    <t>304830849</t>
  </si>
  <si>
    <t>Poznámka k položce:_x000D_
specialistou firmy Veolia</t>
  </si>
  <si>
    <t>IO.03 - Kabelové vedení NN</t>
  </si>
  <si>
    <t>M - Práce a dodávky M</t>
  </si>
  <si>
    <t xml:space="preserve">    46-M - Zemní práce při extr.mont.pracích</t>
  </si>
  <si>
    <t>741110311</t>
  </si>
  <si>
    <t>Montáž trubka ochranná do krabic plastová tuhá D do 40 mm uložená volně</t>
  </si>
  <si>
    <t>-1358030491</t>
  </si>
  <si>
    <t>Montáž trubek ochranných s nasunutím nebo našroubováním do krabic plastových tuhých, uložených volně, vnitřního Ø do 40 mm</t>
  </si>
  <si>
    <t>https://podminky.urs.cz/item/CS_URS_2021_01/741110311</t>
  </si>
  <si>
    <t>výměry dle výkresu DPS_IO03_NN_201_SIT_00</t>
  </si>
  <si>
    <t>ochranné trubky pro přípojku - vedení CXKH</t>
  </si>
  <si>
    <t>I.etapa</t>
  </si>
  <si>
    <t>II.etapa</t>
  </si>
  <si>
    <t>ochranné trubky pro napojení dálkového odečtu fakturačního vodoměru</t>
  </si>
  <si>
    <t>143077624</t>
  </si>
  <si>
    <t>174*1,1 'Přepočtené koeficientem množství</t>
  </si>
  <si>
    <t>741110312</t>
  </si>
  <si>
    <t>Montáž trubka ochranná do krabic plastová tuhá D přes 40 do 90 mm uložená volně</t>
  </si>
  <si>
    <t>230836720</t>
  </si>
  <si>
    <t>Montáž trubek ochranných s nasunutím nebo našroubováním do krabic plastových tuhých, uložených volně, vnitřního Ø přes 40 do 90 mm</t>
  </si>
  <si>
    <t>https://podminky.urs.cz/item/CS_URS_2021_01/741110312</t>
  </si>
  <si>
    <t>napojení čerpadla</t>
  </si>
  <si>
    <t>napojení závory</t>
  </si>
  <si>
    <t>34571351</t>
  </si>
  <si>
    <t>trubka elektroinstalační ohebná dvouplášťová korugovaná (chránička) D 41/50mm, HDPE+LDPE</t>
  </si>
  <si>
    <t>2135387187</t>
  </si>
  <si>
    <t>https://podminky.urs.cz/item/CS_URS_2021_01/34571351</t>
  </si>
  <si>
    <t>741110313</t>
  </si>
  <si>
    <t>Montáž trubka ochranná do krabic plastová tuhá D přes 90 do 133 mm uložená volně</t>
  </si>
  <si>
    <t>555312688</t>
  </si>
  <si>
    <t>Montáž trubek ochranných s nasunutím nebo našroubováním do krabic plastových tuhých, uložených volně, vnitřního Ø přes 90 do 133 mm</t>
  </si>
  <si>
    <t>https://podminky.urs.cz/item/CS_URS_2021_01/741110313</t>
  </si>
  <si>
    <t>ochranné trubky d125 pro přípojku - vedení AYKY (1.+2.etapa)</t>
  </si>
  <si>
    <t>4*40</t>
  </si>
  <si>
    <t>4*66</t>
  </si>
  <si>
    <t>ochranné trubky d110 pro napojení nabíjecí stanice</t>
  </si>
  <si>
    <t>2*25</t>
  </si>
  <si>
    <t>34571355</t>
  </si>
  <si>
    <t>trubka elektroinstalační ohebná dvouplášťová korugovaná (chránička) D 94/110mm, HDPE+LDPE</t>
  </si>
  <si>
    <t>1933210771</t>
  </si>
  <si>
    <t>https://podminky.urs.cz/item/CS_URS_2021_01/34571355</t>
  </si>
  <si>
    <t>50*1,1 'Přepočtené koeficientem množství</t>
  </si>
  <si>
    <t>34571357</t>
  </si>
  <si>
    <t>trubka elektroinstalační ohebná dvouplášťová korugovaná (chránička) D 108/125mm, HDPE+LDPE</t>
  </si>
  <si>
    <t>-253186996</t>
  </si>
  <si>
    <t>https://podminky.urs.cz/item/CS_URS_2021_01/34571357</t>
  </si>
  <si>
    <t>424*1,1 'Přepočtené koeficientem množství</t>
  </si>
  <si>
    <t>741112022</t>
  </si>
  <si>
    <t>Montáž krabice nástěnná plastová čtyřhranná do 160x160 mm</t>
  </si>
  <si>
    <t>-1025482916</t>
  </si>
  <si>
    <t>Montáž krabic elektroinstalačních bez napojení na trubky a lišty, demontáže a montáže víčka a přístroje protahovacích nebo odbočných nástěnných plastových čtyřhranných, vel. do 160x160 mm</t>
  </si>
  <si>
    <t>https://podminky.urs.cz/item/CS_URS_2021_01/741112022</t>
  </si>
  <si>
    <t>34571480</t>
  </si>
  <si>
    <t>krabice v uzavřeném provedení PP s krytím IP 66 čtvercová 125x125mm</t>
  </si>
  <si>
    <t>-1771489995</t>
  </si>
  <si>
    <t>https://podminky.urs.cz/item/CS_URS_2021_01/34571480</t>
  </si>
  <si>
    <t>741122121</t>
  </si>
  <si>
    <t>Montáž kabel Cu plný kulatý žíla 2x1,5 až 6 mm2 zatažený v trubkách (např. CYKY)</t>
  </si>
  <si>
    <t>1376390101</t>
  </si>
  <si>
    <t>Montáž kabelů měděných bez ukončení uložených v trubkách zatažených plných kulatých nebo bezhalogenových (např. CYKY) počtu a průřezu žil 2x1,5 až 6 mm2</t>
  </si>
  <si>
    <t>https://podminky.urs.cz/item/CS_URS_2021_01/741122121</t>
  </si>
  <si>
    <t>napojení dálkového odečtu fakturačního vodoměru MODBUS</t>
  </si>
  <si>
    <t>CYKY 2x1,5</t>
  </si>
  <si>
    <t>nabíjecí stanice</t>
  </si>
  <si>
    <t>CYKY-O 2x2,5</t>
  </si>
  <si>
    <t>WS18.10</t>
  </si>
  <si>
    <t>WS18.11</t>
  </si>
  <si>
    <t>WL18.15</t>
  </si>
  <si>
    <t>WS18.16</t>
  </si>
  <si>
    <t>34111005</t>
  </si>
  <si>
    <t>kabel instalační jádro Cu plné izolace PVC plášť PVC 450/750V (CYKY) 2x1,5mm2</t>
  </si>
  <si>
    <t>-359295210</t>
  </si>
  <si>
    <t>https://podminky.urs.cz/item/CS_URS_2021_01/34111005</t>
  </si>
  <si>
    <t>34111006</t>
  </si>
  <si>
    <t>kabel instalační jádro Cu plné izolace PVC plášť PVC 450/750V (CYKY) 2x2,5mm2</t>
  </si>
  <si>
    <t>-111798227</t>
  </si>
  <si>
    <t>https://podminky.urs.cz/item/CS_URS_2021_01/34111006</t>
  </si>
  <si>
    <t>192*1,1 'Přepočtené koeficientem množství</t>
  </si>
  <si>
    <t>741122122</t>
  </si>
  <si>
    <t>Montáž kabel Cu plný kulatý žíla 3x1,5 až 6 mm2 zatažený v trubkách (např. CYKY)</t>
  </si>
  <si>
    <t>-277099733</t>
  </si>
  <si>
    <t>Montáž kabelů měděných bez ukončení uložených v trubkách zatažených plných kulatých nebo bezhalogenových (např. CYKY) počtu a průřezu žil 3x1,5 až 6 mm2</t>
  </si>
  <si>
    <t>https://podminky.urs.cz/item/CS_URS_2021_01/741122122</t>
  </si>
  <si>
    <t>CYKY -J 3x2,5 - nabíjecí stanice</t>
  </si>
  <si>
    <t>WL18.14</t>
  </si>
  <si>
    <t>-1799489154</t>
  </si>
  <si>
    <t>48*1,1 'Přepočtené koeficientem množství</t>
  </si>
  <si>
    <t>741122142</t>
  </si>
  <si>
    <t>Montáž kabel Cu plný kulatý žíla 5x1,5 až 2,5 mm2 zatažený v trubkách (např. CYKY)</t>
  </si>
  <si>
    <t>-1654512609</t>
  </si>
  <si>
    <t>Montáž kabelů měděných bez ukončení uložených v trubkách zatažených plných kulatých nebo bezhalogenových (např. CYKY) počtu a průřezu žil 5x1,5 až 2,5 mm2</t>
  </si>
  <si>
    <t>https://podminky.urs.cz/item/CS_URS_2021_01/741122142</t>
  </si>
  <si>
    <t>CYKY 5x2.5</t>
  </si>
  <si>
    <t>napojení čerpadla závlah</t>
  </si>
  <si>
    <t>napojení vjezdové závory</t>
  </si>
  <si>
    <t>CYKY 5x1.5</t>
  </si>
  <si>
    <t>ovl. vjezdová brána</t>
  </si>
  <si>
    <t>WS11.319</t>
  </si>
  <si>
    <t>-1124383194</t>
  </si>
  <si>
    <t>107*1,1 'Přepočtené koeficientem množství</t>
  </si>
  <si>
    <t>2144264323</t>
  </si>
  <si>
    <t>741122143</t>
  </si>
  <si>
    <t>Montáž kabel Cu plný kulatý žíla 5x4 až 6 mm2 zatažený v trubkách (např. CYKY)</t>
  </si>
  <si>
    <t>-1988309471</t>
  </si>
  <si>
    <t>Montáž kabelů měděných bez ukončení uložených v trubkách zatažených plných kulatých nebo bezhalogenových (např. CYKY) počtu a průřezu žil 5x4 až 6 mm2</t>
  </si>
  <si>
    <t>https://podminky.urs.cz/item/CS_URS_2021_01/741122143</t>
  </si>
  <si>
    <t>kabel TOTAL STOPu</t>
  </si>
  <si>
    <t>(10+39+9)</t>
  </si>
  <si>
    <t>66+30</t>
  </si>
  <si>
    <t>KCUV5_4</t>
  </si>
  <si>
    <t>kabel požárně odolný 1-CHKE-V FE180/P30-60 5x4, B2ca,s1,d0,a1</t>
  </si>
  <si>
    <t>1302819364</t>
  </si>
  <si>
    <t>154*1,1 'Přepočtené koeficientem množství</t>
  </si>
  <si>
    <t>741122145</t>
  </si>
  <si>
    <t>Montáž kabel Cu plný kulatý žíla 5x16 mm2 zatažený v trubkách (např. CYKY)</t>
  </si>
  <si>
    <t>-336078733</t>
  </si>
  <si>
    <t>Montáž kabelů měděných bez ukončení uložených v trubkách zatažených plných kulatých nebo bezhalogenových (např. CYKY) počtu a průřezu žil 5x16 mm2</t>
  </si>
  <si>
    <t>https://podminky.urs.cz/item/CS_URS_2021_01/741122145</t>
  </si>
  <si>
    <t>CYKY-J 5x16 - nabíjecí stanice</t>
  </si>
  <si>
    <t>WL18.13</t>
  </si>
  <si>
    <t>WL18.18</t>
  </si>
  <si>
    <t>KCU5_16</t>
  </si>
  <si>
    <t>kabel silový CYKY-J 5x16</t>
  </si>
  <si>
    <t>94734743</t>
  </si>
  <si>
    <t>96*1,1 'Přepočtené koeficientem množství</t>
  </si>
  <si>
    <t>741122146</t>
  </si>
  <si>
    <t>Montáž kabel Cu plný kulatý žíla 7x1,5 až 2,5 mm2 zatažený v trubkách (např. CYKY)</t>
  </si>
  <si>
    <t>212393283</t>
  </si>
  <si>
    <t>Montáž kabelů měděných bez ukončení uložených v trubkách zatažených plných kulatých nebo bezhalogenových (např. CYKY) počtu a průřezu žil 7x1,5 až 2,5 mm2</t>
  </si>
  <si>
    <t>https://podminky.urs.cz/item/CS_URS_2021_01/741122146</t>
  </si>
  <si>
    <t xml:space="preserve">CYKFY-J 7x1.5 </t>
  </si>
  <si>
    <t>napojení čidel hlídání hladiny</t>
  </si>
  <si>
    <t>34111110Rf</t>
  </si>
  <si>
    <t>kabel instalační jádro Cu plné izolace PVC plášť PVC 450/750V, stíněný (CYKFY) 7x1,5mm2</t>
  </si>
  <si>
    <t>-2011897939</t>
  </si>
  <si>
    <t>Poznámka k položce:_x000D_
nutno dodržet stínění kabelu</t>
  </si>
  <si>
    <t>49*1,1 'Přepočtené koeficientem množství</t>
  </si>
  <si>
    <t>741123318</t>
  </si>
  <si>
    <t>Montáž kabel Al plný nebo laněný kulatý žíla 3x150+70 až 240+120 mm2 uložený pevně (např. AYKY)</t>
  </si>
  <si>
    <t>915322325</t>
  </si>
  <si>
    <t>Montáž kabelů hliníkových bez ukončení uložených pevně plných nebo laněných kulatých (např. AYKY) počtu a průřezu žil 3x150+70 až 240+120 mm2</t>
  </si>
  <si>
    <t>https://podminky.urs.cz/item/CS_URS_2021_01/741123318</t>
  </si>
  <si>
    <t>1.etapa - AYKY 3x240+120</t>
  </si>
  <si>
    <t>4*(10+39+9)</t>
  </si>
  <si>
    <t>2.etapa - AYKY 3x240+120</t>
  </si>
  <si>
    <t>4*(66+30)</t>
  </si>
  <si>
    <t>34113241</t>
  </si>
  <si>
    <t>kabel silový jádro Al izolace PVC plášť PVC 0,6/1kV (1-AYKY) 3x240+120mm2</t>
  </si>
  <si>
    <t>-1452921954</t>
  </si>
  <si>
    <t>https://podminky.urs.cz/item/CS_URS_2021_01/34113241</t>
  </si>
  <si>
    <t>616*1,1 'Přepočtené koeficientem množství</t>
  </si>
  <si>
    <t>62537421</t>
  </si>
  <si>
    <t>2*2*(5)</t>
  </si>
  <si>
    <t>2*3*(1)</t>
  </si>
  <si>
    <t>2*5*(3)</t>
  </si>
  <si>
    <t>2*7*(1)</t>
  </si>
  <si>
    <t>1920319386</t>
  </si>
  <si>
    <t>2*5*(1)</t>
  </si>
  <si>
    <t>-884460528</t>
  </si>
  <si>
    <t>2*5*(2)</t>
  </si>
  <si>
    <t>587186663</t>
  </si>
  <si>
    <t>4*(1*2)</t>
  </si>
  <si>
    <t>741130017</t>
  </si>
  <si>
    <t>Ukončení vodič izolovaný do 240 mm2 v rozváděči nebo na přístroji</t>
  </si>
  <si>
    <t>491654727</t>
  </si>
  <si>
    <t>Ukončení vodičů izolovaných s označením a zapojením v rozváděči nebo na přístroji, průřezu žíly do 240 mm2</t>
  </si>
  <si>
    <t>https://podminky.urs.cz/item/CS_URS_2021_01/741130017</t>
  </si>
  <si>
    <t>4*(2*3)</t>
  </si>
  <si>
    <t>1552847965</t>
  </si>
  <si>
    <t>R-EV</t>
  </si>
  <si>
    <t>R_R-EV</t>
  </si>
  <si>
    <t>dodávka rozvaděče R-EV dle výkresu DPS_IO03_NN_301_REV_00</t>
  </si>
  <si>
    <t>-1126140988</t>
  </si>
  <si>
    <t>741210201</t>
  </si>
  <si>
    <t>Montáž rozváděč skříňový nebo panelový dělitelný pole do 200 kg</t>
  </si>
  <si>
    <t>1201858550</t>
  </si>
  <si>
    <t>Montáž rozváděčů skříňových nebo panelových bez zapojení vodičů dělitelných, hmotnosti jednoho pole do 200 kg</t>
  </si>
  <si>
    <t>https://podminky.urs.cz/item/CS_URS_2021_01/741210201</t>
  </si>
  <si>
    <t>dle výkresu 201</t>
  </si>
  <si>
    <t>nabíjecí stanice EV</t>
  </si>
  <si>
    <t>nabEV</t>
  </si>
  <si>
    <t>samostatně stojící nabíjecí stanice pro elektrická vozidla – 2x zásuvka typ T2, režim nabíjení 3, IP54/IK10, pro venkovní osazení (–25 °C až +50 °C)</t>
  </si>
  <si>
    <t>-577010171</t>
  </si>
  <si>
    <t>Poznámka k položce:_x000D_
-každá zásuvka s regulovatelným výkonem 7,4-22 kW (32 A pro 400 V) a proudové nastavení od 6 A do 32 A_x000D_
-integrovaný webserver pro správu karet a sledování záznamů o nabíjení - napojení přes LAN_x000D_
-podružné měření každé zásuvky T2 samostatně – podrobné rozpisy nabíjení přes web_x000D_
-RFID čtečka standard 13,56 MHz, protokoly ISO/IEC 14443 A &amp; B, ISO/IEC 15693 (kompatibilní se systémem karet objektu a UPOL)_x000D_
-nabíjecí stanice vyhovuje standardu CE, EV Ready, ZE Ready, EAC certifikace, IEC/EN 61851-1, IEC/EN 61851-22_x000D_
- jištění a ovládání stanice osazeno v objektu, mimo stanici _x000D_
- dodávka bez karet</t>
  </si>
  <si>
    <t>741810003</t>
  </si>
  <si>
    <t>Celková prohlídka elektrického rozvodu a zařízení do 1 milionu Kč</t>
  </si>
  <si>
    <t>1699102564</t>
  </si>
  <si>
    <t>Zkoušky a prohlídky elektrických rozvodů a zařízení celková prohlídka a vyhotovení revizní zprávy pro objem montážních prací přes 500 do 1000 tis. Kč</t>
  </si>
  <si>
    <t>https://podminky.urs.cz/item/CS_URS_2021_01/741810003</t>
  </si>
  <si>
    <t>742121001R02</t>
  </si>
  <si>
    <t>Montáž kabelů sdělovacích pro venkovní rozvody do 15 žil</t>
  </si>
  <si>
    <t>-2130255753</t>
  </si>
  <si>
    <t>Montáž kabelů sdělovacích pro venkovní rozvody počtu žil do 15</t>
  </si>
  <si>
    <t>UTP 5e OUTDOOR</t>
  </si>
  <si>
    <t>WS18.12</t>
  </si>
  <si>
    <t>WS18.17</t>
  </si>
  <si>
    <t>LAN6e_out</t>
  </si>
  <si>
    <t>Síťový datový kabel UTP Cat.5e, 8x0,5mm, HDPE černý - outdoor</t>
  </si>
  <si>
    <t>-1361855473</t>
  </si>
  <si>
    <t>742330041</t>
  </si>
  <si>
    <t>Montáž datové jednozásuvky</t>
  </si>
  <si>
    <t>1140336605</t>
  </si>
  <si>
    <t>Montáž strukturované kabeláže zásuvek datových pod omítku, do nábytku, do parapetního žlabu nebo podlahové krabice jednozásuvky</t>
  </si>
  <si>
    <t>https://podminky.urs.cz/item/CS_URS_2021_01/742330041</t>
  </si>
  <si>
    <t>742330052</t>
  </si>
  <si>
    <t>Popis portů patchpanelu</t>
  </si>
  <si>
    <t>-474994564</t>
  </si>
  <si>
    <t>Montáž strukturované kabeláže zásuvek datových popis portů patchpanelu</t>
  </si>
  <si>
    <t>https://podminky.urs.cz/item/CS_URS_2021_01/742330052</t>
  </si>
  <si>
    <t>742330101</t>
  </si>
  <si>
    <t>Měření metalického segmentu s vyhotovením protokolu</t>
  </si>
  <si>
    <t>-562620918</t>
  </si>
  <si>
    <t>Montáž strukturované kabeláže měření segmentu metalického s vyhotovením protokolu</t>
  </si>
  <si>
    <t>https://podminky.urs.cz/item/CS_URS_2021_01/742330101</t>
  </si>
  <si>
    <t>998741201</t>
  </si>
  <si>
    <t>Přesun hmot procentní pro silnoproud v objektech v do 6 m</t>
  </si>
  <si>
    <t>-112473311</t>
  </si>
  <si>
    <t>Přesun hmot pro silnoproud stanovený procentní sazbou (%) z ceny vodorovná dopravní vzdálenost do 50 m v objektech výšky do 6 m</t>
  </si>
  <si>
    <t>https://podminky.urs.cz/item/CS_URS_2021_01/998741201</t>
  </si>
  <si>
    <t>-1575936149</t>
  </si>
  <si>
    <t>643623267</t>
  </si>
  <si>
    <t>998741292</t>
  </si>
  <si>
    <t>Příplatek k přesunu hmot procentní 741 za zvětšený přesun do 100 m</t>
  </si>
  <si>
    <t>180752969</t>
  </si>
  <si>
    <t>Přesun hmot pro silnoproud stanovený procentní sazbou (%) z ceny Příplatek k cenám za zvětšený přesun přes vymezenou největší dopravní vzdálenost do 100 m</t>
  </si>
  <si>
    <t>https://podminky.urs.cz/item/CS_URS_2021_01/998741292</t>
  </si>
  <si>
    <t>nabEV_servis</t>
  </si>
  <si>
    <t>Zprovoznění nabíjecí stanice autorizovaným servisním technikem.</t>
  </si>
  <si>
    <t>-2120472654</t>
  </si>
  <si>
    <t>Práce a dodávky M</t>
  </si>
  <si>
    <t>46-M</t>
  </si>
  <si>
    <t>Zemní práce při extr.mont.pracích</t>
  </si>
  <si>
    <t>-904887713</t>
  </si>
  <si>
    <t>012303000</t>
  </si>
  <si>
    <t>Geodetické práce po výstavbě</t>
  </si>
  <si>
    <t>-1500208019</t>
  </si>
  <si>
    <t>https://podminky.urs.cz/item/CS_URS_2021_01/012303000</t>
  </si>
  <si>
    <t>Poznámka k položce:_x000D_
Geodetické zaměření venkovních rozvodů._x000D_
- digitálně na CD_x000D_
- 5x tištěné</t>
  </si>
  <si>
    <t>-1116042055</t>
  </si>
  <si>
    <t>788408154</t>
  </si>
  <si>
    <t>podsyp kabelových rýh</t>
  </si>
  <si>
    <t>přípojka</t>
  </si>
  <si>
    <t>(28)*0,8*(0,08+0,08)</t>
  </si>
  <si>
    <t>(62)*0,8*(0,08+0,08)</t>
  </si>
  <si>
    <t>napojení čerpadla, závody, nabíječky</t>
  </si>
  <si>
    <t>18*0,5*(0,08+0,08)</t>
  </si>
  <si>
    <t>18*0,65*(0,08+0,08)</t>
  </si>
  <si>
    <t>58331351</t>
  </si>
  <si>
    <t>kamenivo těžené drobné frakce 0/4</t>
  </si>
  <si>
    <t>1416635943</t>
  </si>
  <si>
    <t>https://podminky.urs.cz/item/CS_URS_2021_01/58331351</t>
  </si>
  <si>
    <t>14,832*2,685 'Přepočtené koeficientem množství</t>
  </si>
  <si>
    <t>210021063</t>
  </si>
  <si>
    <t>Osazení výstražné fólie z PVC</t>
  </si>
  <si>
    <t>-2143973365</t>
  </si>
  <si>
    <t>Ostatní elektromontážní doplňkové práce osazení výstražné fólie z PVC</t>
  </si>
  <si>
    <t>1.etapa</t>
  </si>
  <si>
    <t>"š.0,8m x 3pruhy fólie" 28*3</t>
  </si>
  <si>
    <t>2.etapa</t>
  </si>
  <si>
    <t>"š.0,8m x 3pruhy fólie" 62*3</t>
  </si>
  <si>
    <t>napojení čerpadla, závory, nabíječky</t>
  </si>
  <si>
    <t>3*15+3*18</t>
  </si>
  <si>
    <t>460R01</t>
  </si>
  <si>
    <t>výstražná fólie do výkopu šířky 22cm pro silnoproudé vedení</t>
  </si>
  <si>
    <t>1156992522</t>
  </si>
  <si>
    <t>Poznámka k položce:_x000D_
červená polyetylenová páska s bleskem do výkopu tloušťky 0,08mm a šířky 22cm</t>
  </si>
  <si>
    <t>369*1,1 'Přepočtené koeficientem množství</t>
  </si>
  <si>
    <t>460010024</t>
  </si>
  <si>
    <t>Vytyčení trasy vedení kabelového podzemního v zastavěném prostoru</t>
  </si>
  <si>
    <t>km</t>
  </si>
  <si>
    <t>-636337899</t>
  </si>
  <si>
    <t>Vytyčení trasy vedení kabelového (podzemního) v zastavěném prostoru</t>
  </si>
  <si>
    <t>https://podminky.urs.cz/item/CS_URS_2021_01/460010024</t>
  </si>
  <si>
    <t>28/1000</t>
  </si>
  <si>
    <t>62/1000</t>
  </si>
  <si>
    <t>15/1000</t>
  </si>
  <si>
    <t>460141113</t>
  </si>
  <si>
    <t>Hloubení nezapažených jam při elektromontážích strojně v hornině tř II skupiny 4</t>
  </si>
  <si>
    <t>-1247030074</t>
  </si>
  <si>
    <t>Hloubení nezapažených jam strojně včetně urovnáním dna s přemístěním výkopku do vzdálenosti 3 m od okraje jámy nebo s naložením na dopravní prostředek v hornině třídy těžitelnosti II skupiny 4</t>
  </si>
  <si>
    <t>https://podminky.urs.cz/item/CS_URS_2021_01/460141113</t>
  </si>
  <si>
    <t>uložení kabelů pro napojení II.etapy</t>
  </si>
  <si>
    <t>2*2*1</t>
  </si>
  <si>
    <t>460171293</t>
  </si>
  <si>
    <t>Hloubení kabelových nezapažených rýh strojně š 50 cm hl 100 cm v hornině tř II skupiny 4</t>
  </si>
  <si>
    <t>1133608300</t>
  </si>
  <si>
    <t>Hloubení nezapažených kabelových rýh strojně včetně urovnání dna s přemístěním výkopku do vzdálenosti 3 m od okraje jámy nebo s naložením na dopravní prostředek šířky 50 cm hloubky 100 cm v hornině třídy těžitelnosti II skupiny 4</t>
  </si>
  <si>
    <t>https://podminky.urs.cz/item/CS_URS_2021_01/460171293</t>
  </si>
  <si>
    <t>napojení čerpadla, závory</t>
  </si>
  <si>
    <t>13+5</t>
  </si>
  <si>
    <t>460171463</t>
  </si>
  <si>
    <t>Hloubení kabelových nezapažených rýh strojně š 65 cm hl 100 cm v hornině tř II skupiny 4</t>
  </si>
  <si>
    <t>460272914</t>
  </si>
  <si>
    <t>Hloubení nezapažených kabelových rýh strojně včetně urovnání dna s přemístěním výkopku do vzdálenosti 3 m od okraje jámy nebo s naložením na dopravní prostředek šířky 65 cm hloubky 100 cm v hornině třídy těžitelnosti II skupiny 4</t>
  </si>
  <si>
    <t>https://podminky.urs.cz/item/CS_URS_2021_01/460171463</t>
  </si>
  <si>
    <t>napojení nabíječky</t>
  </si>
  <si>
    <t>460171663</t>
  </si>
  <si>
    <t>Hloubení kabelových nezapažených rýh strojně š 80 cm hl 100 cm v hornině tř II skupiny 4</t>
  </si>
  <si>
    <t>-1407864846</t>
  </si>
  <si>
    <t>Hloubení nezapažených kabelových rýh strojně včetně urovnání dna s přemístěním výkopku do vzdálenosti 3 m od okraje jámy nebo s naložením na dopravní prostředek šířky 80 cm hloubky 100 cm v hornině třídy těžitelnosti II skupiny 4</t>
  </si>
  <si>
    <t>https://podminky.urs.cz/item/CS_URS_2021_01/460171663</t>
  </si>
  <si>
    <t>460411123</t>
  </si>
  <si>
    <t>Zásyp jam při elektromontážích strojně včetně zhutnění v hornině tř II skupiny 4</t>
  </si>
  <si>
    <t>-666587087</t>
  </si>
  <si>
    <t>Zásyp jam strojně s uložením výkopku ve vrstvách a urovnáním povrchu s přemístění sypaniny ze vzdálenosti do 10 m se zhutněním z horniny třídy těžitelnosti II skupiny 4</t>
  </si>
  <si>
    <t>https://podminky.urs.cz/item/CS_URS_2021_01/460411123</t>
  </si>
  <si>
    <t>460451293</t>
  </si>
  <si>
    <t>Zásyp kabelových rýh strojně se zhutněním š 50 cm hl 90 cm z horniny tř II skupiny 4</t>
  </si>
  <si>
    <t>-605141180</t>
  </si>
  <si>
    <t>Zásyp kabelových rýh strojně s přemístěním sypaniny ze vzdálenosti do 10 m, s uložením výkopku ve vrstvách včetně zhutnění a urovnání povrchu šířky 50 cm hloubky 90 cm z horniny třídy těžitelnosti II skupiny 4</t>
  </si>
  <si>
    <t>https://podminky.urs.cz/item/CS_URS_2021_01/460451293</t>
  </si>
  <si>
    <t>460451483</t>
  </si>
  <si>
    <t>Zásyp kabelových rýh strojně se zhutněním š 65 cm hl 100 cm z horniny tř II skupiny 4</t>
  </si>
  <si>
    <t>-1814690169</t>
  </si>
  <si>
    <t>Zásyp kabelových rýh strojně s přemístěním sypaniny ze vzdálenosti do 10 m, s uložením výkopku ve vrstvách včetně zhutnění a urovnání povrchu šířky 65 cm hloubky 100 cm z horniny třídy těžitelnosti II skupiny 4</t>
  </si>
  <si>
    <t>https://podminky.urs.cz/item/CS_URS_2021_01/460451483</t>
  </si>
  <si>
    <t>460451683</t>
  </si>
  <si>
    <t>Zásyp kabelových rýh strojně se zhutněním š 80 cm hl 100 cm z horniny tř II skupiny 4</t>
  </si>
  <si>
    <t>1067460612</t>
  </si>
  <si>
    <t>Zásyp kabelových rýh strojně s přemístěním sypaniny ze vzdálenosti do 10 m, s uložením výkopku ve vrstvách včetně zhutnění a urovnání povrchu šířky 80 cm hloubky 100 cm z horniny třídy těžitelnosti II skupiny 4</t>
  </si>
  <si>
    <t>https://podminky.urs.cz/item/CS_URS_2021_01/460451683</t>
  </si>
  <si>
    <t>460541122</t>
  </si>
  <si>
    <t>Úprava pláně při elektromontážích strojně v hornině třídy těžitelnosti II skupiny 4 a 5 se zhutněním</t>
  </si>
  <si>
    <t>909182213</t>
  </si>
  <si>
    <t>Úprava pláně strojně v hornině třídy těžitelnosti II skupiny 4 a 5 se zhutněním</t>
  </si>
  <si>
    <t>https://podminky.urs.cz/item/CS_URS_2021_01/460541122</t>
  </si>
  <si>
    <t>28*1,5</t>
  </si>
  <si>
    <t>62*1,5</t>
  </si>
  <si>
    <t>18*1+18*1,5</t>
  </si>
  <si>
    <t>460751112</t>
  </si>
  <si>
    <t>Osazení kabelových kanálů do rýhy z prefabrikovaných betonových žlabů vnější šířky do 25 cm</t>
  </si>
  <si>
    <t>11166363</t>
  </si>
  <si>
    <t>Osazení kabelových kanálů včetně utěsnění, vyspárování a zakrytí víkem z prefabrikovaných betonových žlabů do rýhy, bez výkopových prací vnější šířky přes 20 do 25 cm</t>
  </si>
  <si>
    <t>https://podminky.urs.cz/item/CS_URS_2021_01/460751112</t>
  </si>
  <si>
    <t>trasy pod komunikací</t>
  </si>
  <si>
    <t>8*5</t>
  </si>
  <si>
    <t>TK1</t>
  </si>
  <si>
    <t xml:space="preserve">betonový kabelový žlab délky 1m (vnitřní rozměr žlabu - 11x9 cm), žlab obsahuje zámky pro vzájemné spojení dvou žlabů </t>
  </si>
  <si>
    <t>-71463422</t>
  </si>
  <si>
    <t>Poznámka k položce:_x000D_
betonový kabelový žlab určený pro krytí uložených kabelů při rozvodech elektrické energie, telefonních a jiných sdělovacích vedení</t>
  </si>
  <si>
    <t>TK1_kryt</t>
  </si>
  <si>
    <t>poklop k betonovému kabelovému žlabu (vnitřní rozměr žlabu - 11x9 cm) (délky 0,5m)</t>
  </si>
  <si>
    <t>-86485439</t>
  </si>
  <si>
    <t>poklop k betonovému kabelovému žlabu (vnitřní rozměr žlabu - 11x9 cm)</t>
  </si>
  <si>
    <t>10*2 'Přepočtené koeficientem množství</t>
  </si>
  <si>
    <t>TK3</t>
  </si>
  <si>
    <t>betonový kabelový žlab délky 0,5m (vnitřní rozměr žlabu - 20x20 cm), žlab obsahuje zámky pro vzájemné spojení dvou žlabů</t>
  </si>
  <si>
    <t>-449860139</t>
  </si>
  <si>
    <t>54*2 'Přepočtené koeficientem množství</t>
  </si>
  <si>
    <t>TK3_kryt</t>
  </si>
  <si>
    <t>poklop k betonovému kabelovému žlabu (vnitřní rozměr žlabu - 20x20 cm) (délky 0,5m)</t>
  </si>
  <si>
    <t>-859533384</t>
  </si>
  <si>
    <t>HZS2492</t>
  </si>
  <si>
    <t>Hodinová zúčtovací sazba pomocný dělník PSV</t>
  </si>
  <si>
    <t>-1210598163</t>
  </si>
  <si>
    <t>Hodinové zúčtovací sazby profesí PSV zednické výpomoci a pomocné práce PSV pomocný dělník PSV</t>
  </si>
  <si>
    <t>https://podminky.urs.cz/item/CS_URS_2021_01/HZS2492</t>
  </si>
  <si>
    <t>výpomoc k bagru</t>
  </si>
  <si>
    <t>IO.04 - Komunikace a zpevněné plochy</t>
  </si>
  <si>
    <t>Ing. Zdeněk Zetocha</t>
  </si>
  <si>
    <t xml:space="preserve">      11 - Zemní práce - přípravné a přidružené práce</t>
  </si>
  <si>
    <t xml:space="preserve">      111 - Zemní práce - stabilizace</t>
  </si>
  <si>
    <t xml:space="preserve">      13 - Zemní práce - hloubené vykopávky</t>
  </si>
  <si>
    <t xml:space="preserve">      16 - Zemní práce - přemístění výkopku</t>
  </si>
  <si>
    <t xml:space="preserve">      17 - Zemní práce - konstrukce ze zemin</t>
  </si>
  <si>
    <t xml:space="preserve">      18 - Zemní práce - povrchové úpravy terénu</t>
  </si>
  <si>
    <t xml:space="preserve">    5 - Komunikace pozemní</t>
  </si>
  <si>
    <t xml:space="preserve">      91 - Doplňující konstrukce a práce pozemních komunikací, letišť a ploch</t>
  </si>
  <si>
    <t xml:space="preserve">      99 - Přesun hmot a manipulace se sutí</t>
  </si>
  <si>
    <t>Zemní práce - přípravné a přidružené práce</t>
  </si>
  <si>
    <t>113154224</t>
  </si>
  <si>
    <t>Frézování živičného krytu tl 100 mm pruh š 1 m pl do 1000 m2 bez překážek v trase</t>
  </si>
  <si>
    <t>1022535578</t>
  </si>
  <si>
    <t>Frézování živičného podkladu nebo krytu s naložením na dopravní prostředek plochy přes 500 do 1 000 m2 bez překážek v trase pruhu šířky do 1 m, tloušťky vrstvy 100 mm</t>
  </si>
  <si>
    <t>https://podminky.urs.cz/item/CS_URS_2021_01/113154224</t>
  </si>
  <si>
    <t>Poznámka k položce:_x000D_
odstranění asfaltového krytu stávající komunikace pro napojení</t>
  </si>
  <si>
    <t>113107165</t>
  </si>
  <si>
    <t>Odstranění podkladu z kameniva drceného tl 500 mm strojně pl přes 50 do 200 m2</t>
  </si>
  <si>
    <t>547240344</t>
  </si>
  <si>
    <t>Odstranění podkladů nebo krytů strojně plochy jednotlivě přes 50 m2 do 200 m2 s přemístěním hmot na skládku na vzdálenost do 20 m nebo s naložením na dopravní prostředek z kameniva hrubého drceného, o tl. vrstvy přes 400 do 500 mm</t>
  </si>
  <si>
    <t>https://podminky.urs.cz/item/CS_URS_2021_01/113107165</t>
  </si>
  <si>
    <t>Poznámka k položce:_x000D_
odstranění podkladu pod stávající komunikací pro napojení</t>
  </si>
  <si>
    <t>919735112</t>
  </si>
  <si>
    <t>Řezání stávajícího živičného krytu hl do 100 mm</t>
  </si>
  <si>
    <t>1272400629</t>
  </si>
  <si>
    <t>Řezání stávajícího živičného krytu nebo podkladu hloubky přes 50 do 100 mm</t>
  </si>
  <si>
    <t>https://podminky.urs.cz/item/CS_URS_2021_01/919735112</t>
  </si>
  <si>
    <t>Poznámka k položce:_x000D_
odřezání stávajícíc hrany vozovky pro navázání</t>
  </si>
  <si>
    <t>997221561</t>
  </si>
  <si>
    <t>Vodorovná doprava suti z kusových materiálů do 1 km</t>
  </si>
  <si>
    <t>-1977342850</t>
  </si>
  <si>
    <t>Vodorovná doprava suti bez naložení, ale se složením a s hrubým urovnáním z kusových materiálů, na vzdálenost do 1 km</t>
  </si>
  <si>
    <t>https://podminky.urs.cz/item/CS_URS_2021_01/997221561</t>
  </si>
  <si>
    <t>Poznámka k položce:_x000D_
odvoz suti na skládku do 15 km</t>
  </si>
  <si>
    <t>997221569</t>
  </si>
  <si>
    <t>Příplatek ZKD 1 km u vodorovné dopravy suti z kusových materiálů</t>
  </si>
  <si>
    <t>-817452108</t>
  </si>
  <si>
    <t>Vodorovná doprava suti bez naložení, ale se složením a s hrubým urovnáním Příplatek k ceně za každý další i započatý 1 km přes 1 km</t>
  </si>
  <si>
    <t>https://podminky.urs.cz/item/CS_URS_2021_01/997221569</t>
  </si>
  <si>
    <t>Poznámka k položce:_x000D_
zbylých 14 km</t>
  </si>
  <si>
    <t>75,45*14</t>
  </si>
  <si>
    <t>997221645</t>
  </si>
  <si>
    <t>Poplatek za uložení na skládce (skládkovné) odpadu asfaltového bez dehtu kód odpadu 17 03 02</t>
  </si>
  <si>
    <t>285362191</t>
  </si>
  <si>
    <t>Poplatek za uložení stavebního odpadu na skládce (skládkovné) asfaltového bez obsahu dehtu zatříděného do Katalogu odpadů pod kódem 17 03 02</t>
  </si>
  <si>
    <t>https://podminky.urs.cz/item/CS_URS_2021_01/997221645</t>
  </si>
  <si>
    <t>Poznámka k položce:_x000D_
poplatek za skládku</t>
  </si>
  <si>
    <t>997221655</t>
  </si>
  <si>
    <t>Poplatek za uložení na skládce (skládkovné) zeminy a kamení kód odpadu 17 05 04</t>
  </si>
  <si>
    <t>-827056863</t>
  </si>
  <si>
    <t>Poplatek za uložení stavebního odpadu na skládce (skládkovné) zeminy a kamení zatříděného do Katalogu odpadů pod kódem 17 05 04</t>
  </si>
  <si>
    <t>https://podminky.urs.cz/item/CS_URS_2021_01/997221655</t>
  </si>
  <si>
    <t>Zemní práce - stabilizace</t>
  </si>
  <si>
    <t>122251104</t>
  </si>
  <si>
    <t>Odkopávky a prokopávky nezapažené v hornině třídy těžitelnosti I, skupiny 3 objem do 500 m3 strojně</t>
  </si>
  <si>
    <t>-1268615075</t>
  </si>
  <si>
    <t>Odkopávky a prokopávky nezapažené strojně v hornině třídy těžitelnosti I skupiny 3 přes 100 do 500 m3</t>
  </si>
  <si>
    <t>https://podminky.urs.cz/item/CS_URS_2021_01/122251104</t>
  </si>
  <si>
    <t>Poznámka k položce:_x000D_
výkopy stávající zeminy pro sanaci pod nové vozovky, parkovací plochy a chodníky, tl.50 a 20 cm, (MIMO VĚTEV 1 - součást teréních úprav)</t>
  </si>
  <si>
    <t>VOZOVKA - VĚTEV 2</t>
  </si>
  <si>
    <t>0,5*520</t>
  </si>
  <si>
    <t>PARKOVACÍ PLOCHY</t>
  </si>
  <si>
    <t>0,5*(190+50)</t>
  </si>
  <si>
    <t>TOČNA</t>
  </si>
  <si>
    <t>0,5*(70)</t>
  </si>
  <si>
    <t>KONTEJNERY</t>
  </si>
  <si>
    <t>0,2*55</t>
  </si>
  <si>
    <t>CHODNÍKY</t>
  </si>
  <si>
    <t>0,2*(630)</t>
  </si>
  <si>
    <t>919726122</t>
  </si>
  <si>
    <t>Geotextilie pro ochranu, separaci a filtraci netkaná měrná hmotnost do 300 g/m2</t>
  </si>
  <si>
    <t>-811406813</t>
  </si>
  <si>
    <t>Geotextilie netkaná pro ochranu, separaci nebo filtraci měrná hmotnost přes 200 do 300 g/m2</t>
  </si>
  <si>
    <t>https://podminky.urs.cz/item/CS_URS_2021_01/919726122</t>
  </si>
  <si>
    <t>Poznámka k položce:_x000D_
položení geotextílie pod všechny nové zpevněné plochy</t>
  </si>
  <si>
    <t>1468361439</t>
  </si>
  <si>
    <t>Poznámka k položce:_x000D_
ochranná vrstva z drobného kameniva - frakce 0-4, tl. 5 cm, včetně VĚTVE 1</t>
  </si>
  <si>
    <t>((550+520+240+70+55+630)*0,05)*1,8</t>
  </si>
  <si>
    <t>58333688</t>
  </si>
  <si>
    <t>kamenivo těžené stabilizační zemina</t>
  </si>
  <si>
    <t>1167711358</t>
  </si>
  <si>
    <t>Poznámka k položce:_x000D_
nákup vhodného materiálu pro sanaci, tl. 45 a 15 cm, včetně VĚTVE 1</t>
  </si>
  <si>
    <t>((550+520+240+70)*0,45+(685*0,15))*1,8</t>
  </si>
  <si>
    <t>-152081373</t>
  </si>
  <si>
    <t>Poznámka k položce:_x000D_
dovoz sanačního podkladu z 15  km</t>
  </si>
  <si>
    <t>103,25+723,3</t>
  </si>
  <si>
    <t>139486090</t>
  </si>
  <si>
    <t>Poznámka k položce:_x000D_
zbylých 5 km</t>
  </si>
  <si>
    <t>826,55*5</t>
  </si>
  <si>
    <t>171152101</t>
  </si>
  <si>
    <t>Uložení sypaniny z hornin soudržných do násypů zhutněných silnic a dálnic</t>
  </si>
  <si>
    <t>564670449</t>
  </si>
  <si>
    <t>Uložení sypaniny do zhutněných násypů pro silnice, dálnice a letiště s rozprostřením sypaniny ve vrstvách, s hrubým urovnáním a uzavřením povrchu násypu z hornin soudržných</t>
  </si>
  <si>
    <t>https://podminky.urs.cz/item/CS_URS_2021_01/171152101</t>
  </si>
  <si>
    <t>Poznámka k položce:_x000D_
uložení sanačního materiálu pod novými zpevněnými plochami a chodníky, tl. 50 a 20 cm</t>
  </si>
  <si>
    <t>Zemní práce - hloubené vykopávky</t>
  </si>
  <si>
    <t>132151103</t>
  </si>
  <si>
    <t>Hloubení rýh nezapažených  š do 800 mm v hornině třídy těžitelnosti I, skupiny 1 a 2 objem do 100 m3 strojně</t>
  </si>
  <si>
    <t>1932669599</t>
  </si>
  <si>
    <t>Hloubení nezapažených rýh šířky do 800 mm strojně s urovnáním dna do předepsaného profilu a spádu v hornině třídy těžitelnosti I skupiny 1 a 2 přes 50 do 100 m3</t>
  </si>
  <si>
    <t>https://podminky.urs.cz/item/CS_URS_2021_01/132151103</t>
  </si>
  <si>
    <t>Poznámka k položce:_x000D_
rýha pro drenáže DN 80</t>
  </si>
  <si>
    <t>25*0,6*0,6</t>
  </si>
  <si>
    <t>133154103</t>
  </si>
  <si>
    <t>Hloubení šachet zapažených v hornině třídy těžitelnosti I, skupiny 1 a 2 objem do 100 m3</t>
  </si>
  <si>
    <t>2081796243</t>
  </si>
  <si>
    <t>Hloubení zapažených šachet strojně v hornině třídy těžitelnosti I skupiny 1 a 2 přes 50 do 100 m3</t>
  </si>
  <si>
    <t>https://podminky.urs.cz/item/CS_URS_2021_01/133154103</t>
  </si>
  <si>
    <t>Poznámka k položce:_x000D_
hloubení šachet pro vpust</t>
  </si>
  <si>
    <t>1*2*1*1</t>
  </si>
  <si>
    <t>132154101</t>
  </si>
  <si>
    <t>Hloubení rýh zapažených š do 800 mm v hornině třídy těžitelnosti I, skupiny 1 a 2 objem do 20 m3 strojně</t>
  </si>
  <si>
    <t>-414844381</t>
  </si>
  <si>
    <t>Hloubení zapažených rýh šířky do 800 mm strojně s urovnáním dna do předepsaného profilu a spádu v hornině třídy těžitelnosti I skupiny 1 a 2 do 20 m3</t>
  </si>
  <si>
    <t>https://podminky.urs.cz/item/CS_URS_2021_01/132154101</t>
  </si>
  <si>
    <t>Poznámka k položce:_x000D_
rýha pro žlab</t>
  </si>
  <si>
    <t>(20)*0,4*0,5</t>
  </si>
  <si>
    <t>1955226024</t>
  </si>
  <si>
    <t>Poznámka k položce:_x000D_
zásyp rýh</t>
  </si>
  <si>
    <t>0,3*(9+2+4)</t>
  </si>
  <si>
    <t>Zemní práce - přemístění výkopku</t>
  </si>
  <si>
    <t>1123627081</t>
  </si>
  <si>
    <t>Poznámka k položce:_x000D_
odvoz výkopku ze stabilizace, část hloubených vykopávek, bez zeminy pro násyp pod částí zeleně, odvoz na skládku do 15 km</t>
  </si>
  <si>
    <t>552-77+9+2+4-4,5</t>
  </si>
  <si>
    <t>110602949</t>
  </si>
  <si>
    <t>485,5*5</t>
  </si>
  <si>
    <t>171201221</t>
  </si>
  <si>
    <t>-291394853</t>
  </si>
  <si>
    <t>https://podminky.urs.cz/item/CS_URS_2021_01/171201221</t>
  </si>
  <si>
    <t>485,5*1,8</t>
  </si>
  <si>
    <t>Zemní práce - konstrukce ze zemin</t>
  </si>
  <si>
    <t>162351103</t>
  </si>
  <si>
    <t>Vodorovné přemístění do 500 m výkopku/sypaniny z horniny třídy těžitelnosti I, skupiny 1 až 3</t>
  </si>
  <si>
    <t>-250316080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</si>
  <si>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</si>
  <si>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https://podminky.urs.cz/item/CS_URS_2021_01/162351103</t>
  </si>
  <si>
    <t>Poznámka k položce:_x000D_
dovoz uložene zeminy pro násyp pod částÍ zeleně</t>
  </si>
  <si>
    <t>200*0,3</t>
  </si>
  <si>
    <t>85*0,2</t>
  </si>
  <si>
    <t>-1833801349</t>
  </si>
  <si>
    <t>Poznámka k položce:_x000D_
uložení zeminy pro násyp pod částí zeleně</t>
  </si>
  <si>
    <t>Zemní práce - povrchové úpravy terénu</t>
  </si>
  <si>
    <t>181951112</t>
  </si>
  <si>
    <t>Úprava pláně v hornině třídy těžitelnosti I, skupiny 1 až 3 se zhutněním strojně</t>
  </si>
  <si>
    <t>624779523</t>
  </si>
  <si>
    <t>Úprava pláně vyrovnáním výškových rozdílů strojně v hornině třídy těžitelnosti I, skupiny 1 až 3 se zhutněním</t>
  </si>
  <si>
    <t>https://podminky.urs.cz/item/CS_URS_2021_01/181951112</t>
  </si>
  <si>
    <t>Poznámka k položce:_x000D_
zhutnění zemní pláně pod všemi plochami</t>
  </si>
  <si>
    <t>212752701</t>
  </si>
  <si>
    <t>Trativod z drenážních trubek tunelových PVC-U SN 4 perforace 220° včetně lože otevřený výkop DN 100 pro liniové stavby</t>
  </si>
  <si>
    <t>-1996789150</t>
  </si>
  <si>
    <t>Trativody z drenážních trubek pro liniové stavby a komunikace se zřízením štěrkového lože pod trubky a s jejich obsypem v otevřeném výkopu trubka tunelová jednovrstvá PVC-U SN 4 perforace 220° DN 100</t>
  </si>
  <si>
    <t>https://podminky.urs.cz/item/CS_URS_2021_01/212752701</t>
  </si>
  <si>
    <t>Poznámka k položce:_x000D_
trativod, včetně drenážní trubky PVC DN 80</t>
  </si>
  <si>
    <t>452311131</t>
  </si>
  <si>
    <t>Podkladní desky z betonu prostého tř. C 12/15 otevřený výkop</t>
  </si>
  <si>
    <t>-881333795</t>
  </si>
  <si>
    <t>Podkladní a zajišťovací konstrukce z betonu prostého v otevřeném výkopu desky pod potrubí, stoky a drobné objekty z betonu tř. C 12/15</t>
  </si>
  <si>
    <t>https://podminky.urs.cz/item/CS_URS_2021_01/452311131</t>
  </si>
  <si>
    <t>Poznámka k položce:_x000D_
podklad pod vpusť</t>
  </si>
  <si>
    <t>1*1*1*0,1</t>
  </si>
  <si>
    <t>Komunikace pozemní</t>
  </si>
  <si>
    <t>591241111</t>
  </si>
  <si>
    <t>Kladení dlažby z kostek drobných z kamene na MC tl 50 mm</t>
  </si>
  <si>
    <t>729807650</t>
  </si>
  <si>
    <t>Kladení dlažby z kostek s provedením lože do tl. 50 mm, s vyplněním spár, s dvojím beraněním a se smetením přebytečného materiálu na krajnici drobných z kamene, do lože z cementové malty</t>
  </si>
  <si>
    <t>https://podminky.urs.cz/item/CS_URS_2021_01/591241111</t>
  </si>
  <si>
    <t>Poznámka k položce:_x000D_
VĚTEV 1 - kostka kamenná 10*10</t>
  </si>
  <si>
    <t>58381007</t>
  </si>
  <si>
    <t>kostka dlažební žula drobná 10/10</t>
  </si>
  <si>
    <t>790521566</t>
  </si>
  <si>
    <t>https://podminky.urs.cz/item/CS_URS_2021_01/58381007</t>
  </si>
  <si>
    <t>495*1,1</t>
  </si>
  <si>
    <t>544,5*1,02 'Přepočtené koeficientem množství</t>
  </si>
  <si>
    <t>567122114</t>
  </si>
  <si>
    <t>Podklad ze směsi stmelené cementem SC C 8/10 (KSC I) tl 150 mm</t>
  </si>
  <si>
    <t>-1323158884</t>
  </si>
  <si>
    <t>Podklad ze směsi stmelené cementem SC bez dilatačních spár, s rozprostřením a zhutněním SC C 8/10 (KSC I), po zhutnění tl. 150 mm</t>
  </si>
  <si>
    <t>https://podminky.urs.cz/item/CS_URS_2021_01/567122114</t>
  </si>
  <si>
    <t>564861111</t>
  </si>
  <si>
    <t>Podklad ze štěrkodrtě ŠD tl 200 mm</t>
  </si>
  <si>
    <t>267699031</t>
  </si>
  <si>
    <t>Podklad ze štěrkodrti ŠD s rozprostřením a zhutněním, po zhutnění tl. 200 mm</t>
  </si>
  <si>
    <t>https://podminky.urs.cz/item/CS_URS_2021_01/564861111</t>
  </si>
  <si>
    <t>577134111</t>
  </si>
  <si>
    <t>Asfaltový beton vrstva obrusná ACO 11 (ABS) tř. I tl 40 mm š do 3 m z nemodifikovaného asfaltu</t>
  </si>
  <si>
    <t>935683046</t>
  </si>
  <si>
    <t>Asfaltový beton vrstva obrusná ACO 11 (ABS) s rozprostřením a se zhutněním z nemodifikovaného asfaltu v pruhu šířky do 3 m tř. I, po zhutnění tl. 40 mm</t>
  </si>
  <si>
    <t>https://podminky.urs.cz/item/CS_URS_2021_01/577134111</t>
  </si>
  <si>
    <t>Poznámka k položce:_x000D_
asfaltová vozovka - VĚTEV 2 + napojení</t>
  </si>
  <si>
    <t>470+55</t>
  </si>
  <si>
    <t>573211112</t>
  </si>
  <si>
    <t>Postřik živičný spojovací z asfaltu v množství 0,70 kg/m2</t>
  </si>
  <si>
    <t>1774100097</t>
  </si>
  <si>
    <t>Postřik spojovací PS bez posypu kamenivem z asfaltu silničního, v množství 0,70 kg/m2</t>
  </si>
  <si>
    <t>https://podminky.urs.cz/item/CS_URS_2021_01/573211112</t>
  </si>
  <si>
    <t>565165111</t>
  </si>
  <si>
    <t>Asfaltový beton vrstva podkladní ACP 16 (obalované kamenivo OKS) tl 80 mm š do 3 m</t>
  </si>
  <si>
    <t>22473012</t>
  </si>
  <si>
    <t>Asfaltový beton vrstva podkladní ACP 16 (obalované kamenivo střednězrnné - OKS) s rozprostřením a zhutněním v pruhu šířky přes 1,5 do 3 m, po zhutnění tl. 80 mm</t>
  </si>
  <si>
    <t>https://podminky.urs.cz/item/CS_URS_2021_01/565165111</t>
  </si>
  <si>
    <t>573111112</t>
  </si>
  <si>
    <t>Postřik živičný infiltrační s posypem z asfaltu množství 1 kg/m2</t>
  </si>
  <si>
    <t>-845634451</t>
  </si>
  <si>
    <t>Postřik infiltrační PI z asfaltu silničního s posypem kamenivem, v množství 1,00 kg/m2</t>
  </si>
  <si>
    <t>https://podminky.urs.cz/item/CS_URS_2021_01/573111112</t>
  </si>
  <si>
    <t>564952111</t>
  </si>
  <si>
    <t>Podklad z mechanicky zpevněného kameniva MZK tl 150 mm</t>
  </si>
  <si>
    <t>-1112517257</t>
  </si>
  <si>
    <t>Podklad z mechanicky zpevněného kameniva MZK (minerální beton) s rozprostřením a s hutněním, po zhutnění tl. 150 mm</t>
  </si>
  <si>
    <t>https://podminky.urs.cz/item/CS_URS_2021_01/564952111</t>
  </si>
  <si>
    <t>1582361153</t>
  </si>
  <si>
    <t>596212212</t>
  </si>
  <si>
    <t>Kladení zámkové dlažby pozemních komunikací tl 80 mm skupiny A pl do 300 m2</t>
  </si>
  <si>
    <t>-1847325138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</si>
  <si>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</si>
  <si>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https://podminky.urs.cz/item/CS_URS_2021_01/596212212</t>
  </si>
  <si>
    <t>Poznámka k položce:_x000D_
dlážděné parkovací plochy</t>
  </si>
  <si>
    <t>35+170</t>
  </si>
  <si>
    <t>59245020</t>
  </si>
  <si>
    <t>dlažba tvar obdélník betonová 200x100x80mm přírodní</t>
  </si>
  <si>
    <t>1436601973</t>
  </si>
  <si>
    <t>https://podminky.urs.cz/item/CS_URS_2021_01/59245020</t>
  </si>
  <si>
    <t>Poznámka k položce:_x000D_
dlážděné parkovací plochy - dlažba 20*10*8 šedá</t>
  </si>
  <si>
    <t>(205-7)*1,03</t>
  </si>
  <si>
    <t>59245005</t>
  </si>
  <si>
    <t>dlažba tvar obdélník betonová 200x100x80mm barevná</t>
  </si>
  <si>
    <t>-1109420807</t>
  </si>
  <si>
    <t>https://podminky.urs.cz/item/CS_URS_2021_01/59245005</t>
  </si>
  <si>
    <t>Poznámka k položce:_x000D_
dlážděné parkovací plochy - dlažba 20*10*8 červená - VDZ</t>
  </si>
  <si>
    <t>7*1,03</t>
  </si>
  <si>
    <t>564962111</t>
  </si>
  <si>
    <t>Podklad z mechanicky zpevněného kameniva MZK tl 200 mm</t>
  </si>
  <si>
    <t>-82913527</t>
  </si>
  <si>
    <t>Podklad z mechanicky zpevněného kameniva MZK (minerální beton) s rozprostřením a s hutněním, po zhutnění tl. 200 mm</t>
  </si>
  <si>
    <t>https://podminky.urs.cz/item/CS_URS_2021_01/564962111</t>
  </si>
  <si>
    <t>564851111</t>
  </si>
  <si>
    <t>Podklad ze štěrkodrtě ŠD tl 150 mm</t>
  </si>
  <si>
    <t>721462837</t>
  </si>
  <si>
    <t>Podklad ze štěrkodrti ŠD s rozprostřením a zhutněním, po zhutnění tl. 150 mm</t>
  </si>
  <si>
    <t>https://podminky.urs.cz/item/CS_URS_2021_01/564851111</t>
  </si>
  <si>
    <t>596212211</t>
  </si>
  <si>
    <t>Kladení zámkové dlažby pozemních komunikací tl 80 mm skupiny A pl do 100 m2</t>
  </si>
  <si>
    <t>-519529015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</si>
  <si>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</si>
  <si>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https://podminky.urs.cz/item/CS_URS_2021_01/596212211</t>
  </si>
  <si>
    <t>Poznámka k položce:_x000D_
dlážděné obratiště</t>
  </si>
  <si>
    <t>-240901133</t>
  </si>
  <si>
    <t>Poznámka k položce:_x000D_
dlážděné obratiště - dlažba 20*10*8 červená</t>
  </si>
  <si>
    <t>60*1,03</t>
  </si>
  <si>
    <t>-1437417240</t>
  </si>
  <si>
    <t>-2106738152</t>
  </si>
  <si>
    <t>-1326348426</t>
  </si>
  <si>
    <t>Poznámka k položce:_x000D_
dlážděná plocha pro TKO</t>
  </si>
  <si>
    <t>-149401167</t>
  </si>
  <si>
    <t>50*1,03</t>
  </si>
  <si>
    <t>-1645325699</t>
  </si>
  <si>
    <t>-86709974</t>
  </si>
  <si>
    <t>Poznámka k položce:_x000D_
chodník - kostka kamenná 10*10</t>
  </si>
  <si>
    <t>-249446439</t>
  </si>
  <si>
    <t>360*1,1</t>
  </si>
  <si>
    <t>396*1,02 'Přepočtené koeficientem množství</t>
  </si>
  <si>
    <t>-163479408</t>
  </si>
  <si>
    <t>596211112</t>
  </si>
  <si>
    <t>Kladení zámkové dlažby komunikací pro pěší tl 60 mm skupiny A pl do 300 m2</t>
  </si>
  <si>
    <t>-241936612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</si>
  <si>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</si>
  <si>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https://podminky.urs.cz/item/CS_URS_2021_01/596211112</t>
  </si>
  <si>
    <t>Poznámka k položce:_x000D_
dlážděné chodníky</t>
  </si>
  <si>
    <t>205+15</t>
  </si>
  <si>
    <t>59245018</t>
  </si>
  <si>
    <t>dlažba tvar obdélník betonová 200x100x60mm přírodní</t>
  </si>
  <si>
    <t>-1820509927</t>
  </si>
  <si>
    <t>https://podminky.urs.cz/item/CS_URS_2021_01/59245018</t>
  </si>
  <si>
    <t>Poznámka k položce:_x000D_
dlážděné chodníky - bet. dlažba 20*10*6 šedá</t>
  </si>
  <si>
    <t>205*1,03</t>
  </si>
  <si>
    <t>59245006</t>
  </si>
  <si>
    <t>dlažba tvar obdélník betonová pro nevidomé 200x100x60mm barevná</t>
  </si>
  <si>
    <t>402868954</t>
  </si>
  <si>
    <t>https://podminky.urs.cz/item/CS_URS_2021_01/59245006</t>
  </si>
  <si>
    <t>Poznámka k položce:_x000D_
dlážděné chodníky - reliefni dlažba</t>
  </si>
  <si>
    <t>15*1,03</t>
  </si>
  <si>
    <t>657692986</t>
  </si>
  <si>
    <t>637111113</t>
  </si>
  <si>
    <t>Okapový chodník ze štěrkopísku tl 200 mm s udusáním</t>
  </si>
  <si>
    <t>356082915</t>
  </si>
  <si>
    <t>Okapový chodník z kameniva s udusáním a urovnáním povrchu ze štěrkopísku tl. 200 mm</t>
  </si>
  <si>
    <t>https://podminky.urs.cz/item/CS_URS_2021_01/637111113</t>
  </si>
  <si>
    <t>Poznámka k položce:_x000D_
okapové chodníky kolem budov</t>
  </si>
  <si>
    <t>274311611</t>
  </si>
  <si>
    <t>Základové pásy prokládané kamenem z betonu tř. C 16/20</t>
  </si>
  <si>
    <t>1729740933</t>
  </si>
  <si>
    <t>Základy z betonu prostého pasy z betonu kamenem prokládaného tř. C 16/20</t>
  </si>
  <si>
    <t>https://podminky.urs.cz/item/CS_URS_2021_01/274311611</t>
  </si>
  <si>
    <t>Poznámka k položce:_x000D_
betonová plocha pod stanici na dobijení elektroaut</t>
  </si>
  <si>
    <t>1*1*0,3</t>
  </si>
  <si>
    <t>564831111</t>
  </si>
  <si>
    <t>Podklad ze štěrkodrtě ŠD tl 100 mm</t>
  </si>
  <si>
    <t>-1387307483</t>
  </si>
  <si>
    <t>Podklad ze štěrkodrti ŠD s rozprostřením a zhutněním, po zhutnění tl. 100 mm</t>
  </si>
  <si>
    <t>https://podminky.urs.cz/item/CS_URS_2021_01/564831111</t>
  </si>
  <si>
    <t>599141111</t>
  </si>
  <si>
    <t>Vyplnění spár mezi silničními dílci živičnou zálivkou</t>
  </si>
  <si>
    <t>1893078334</t>
  </si>
  <si>
    <t>Vyplnění spár mezi silničními dílci jakékoliv tloušťky živičnou zálivkou</t>
  </si>
  <si>
    <t>https://podminky.urs.cz/item/CS_URS_2021_01/599141111</t>
  </si>
  <si>
    <t>Poznámka k položce:_x000D_
asfaltová zálivka pro zalití spár při napojení na stavající vozovku</t>
  </si>
  <si>
    <t>895941111</t>
  </si>
  <si>
    <t>Zřízení vpusti kanalizační uliční z betonových dílců typ UV-50 normální</t>
  </si>
  <si>
    <t>657368951</t>
  </si>
  <si>
    <t>https://podminky.urs.cz/item/CS_URS_2021_01/895941111</t>
  </si>
  <si>
    <t>Poznámka k položce:_x000D_
silniční vpusti s mříží, dle 07. DETAILY ODVODNĚNÍ VPUSTÍ</t>
  </si>
  <si>
    <t>55242320</t>
  </si>
  <si>
    <t>mříž vtoková litinová plochá 500x500mm</t>
  </si>
  <si>
    <t>-935494111</t>
  </si>
  <si>
    <t>https://podminky.urs.cz/item/CS_URS_2021_01/55242320</t>
  </si>
  <si>
    <t>Poznámka k položce:_x000D_
silniční vpusti s mříží - mříž s rámem, dle 07. DETAILY ODVODNĚNÍ VPUSTÍ</t>
  </si>
  <si>
    <t>592238640</t>
  </si>
  <si>
    <t>prstenec pro uliční vpusť vyrovnávací betonový 390x60x130mm</t>
  </si>
  <si>
    <t>1411826988</t>
  </si>
  <si>
    <t>https://podminky.urs.cz/item/CS_URS_2021_01/592238640</t>
  </si>
  <si>
    <t>592238210</t>
  </si>
  <si>
    <t>vpusť uliční prstenec betonový 180x660x100mm</t>
  </si>
  <si>
    <t>-1852604260</t>
  </si>
  <si>
    <t>https://podminky.urs.cz/item/CS_URS_2021_01/592238210</t>
  </si>
  <si>
    <t>592238250</t>
  </si>
  <si>
    <t>vpusť uliční skruž betonová 290x500x50mm</t>
  </si>
  <si>
    <t>1221336320</t>
  </si>
  <si>
    <t>https://podminky.urs.cz/item/CS_URS_2021_01/592238250</t>
  </si>
  <si>
    <t>592238260</t>
  </si>
  <si>
    <t>vpusť uliční skruž betonová 590x500x50mm</t>
  </si>
  <si>
    <t>-1269792848</t>
  </si>
  <si>
    <t>https://podminky.urs.cz/item/CS_URS_2021_01/592238260</t>
  </si>
  <si>
    <t>592238240</t>
  </si>
  <si>
    <t>vpusť uliční skruž betonová 590x500x50mm s výtokem (bez vložky)</t>
  </si>
  <si>
    <t>577259252</t>
  </si>
  <si>
    <t>https://podminky.urs.cz/item/CS_URS_2021_01/592238240</t>
  </si>
  <si>
    <t>8- R-1</t>
  </si>
  <si>
    <t>zápachový uzávěr DN 150  venkovní</t>
  </si>
  <si>
    <t>1673348144</t>
  </si>
  <si>
    <t>zápachový uzávěr DN 150  venkovní, příslušenství odvodnění</t>
  </si>
  <si>
    <t>28661789</t>
  </si>
  <si>
    <t>koš kalový ocelový pro silniční vpusť 425mm vč. madla</t>
  </si>
  <si>
    <t>160355766</t>
  </si>
  <si>
    <t>592238230</t>
  </si>
  <si>
    <t>vpusť uliční dno betonové 626x495x50mm</t>
  </si>
  <si>
    <t>982213686</t>
  </si>
  <si>
    <t>935113111</t>
  </si>
  <si>
    <t>Osazení odvodňovacího polymerbetonového žlabu s krycím roštem šířky do 200 mm</t>
  </si>
  <si>
    <t>1145470505</t>
  </si>
  <si>
    <t>Osazení odvodňovacího žlabu s krycím roštem polymerbetonového šířky do 200 mm</t>
  </si>
  <si>
    <t>https://podminky.urs.cz/item/CS_URS_2021_01/935113111</t>
  </si>
  <si>
    <t>Poznámka k položce:_x000D_
osazení odvodňovacích žlabů, dle 02. SITUACE</t>
  </si>
  <si>
    <t>8- R-2</t>
  </si>
  <si>
    <t>Liniový žlab z polypropylenu, průřez tvar "V", švetlá výška 100mm</t>
  </si>
  <si>
    <t>1008208991</t>
  </si>
  <si>
    <t>Liniový žlab z polypropylenu, průřez tvar "V", švetlá výška 200mm</t>
  </si>
  <si>
    <t>Poznámka k položce:_x000D_
odvodňovací žlaby B125, pozinkovaný, komplet dodávka, viz. výkaz výměr dle výkresu 08. DETAILY ODVOŇOVACÍCH ŽLABŮ</t>
  </si>
  <si>
    <t>20*1,1</t>
  </si>
  <si>
    <t>Doplňující konstrukce a práce pozemních komunikací, letišť a ploch</t>
  </si>
  <si>
    <t>914111111</t>
  </si>
  <si>
    <t>Montáž svislé dopravní značky do velikosti 1 m2 objímkami na sloupek nebo konzolu</t>
  </si>
  <si>
    <t>1370292329</t>
  </si>
  <si>
    <t>Montáž svislé dopravní značky základní velikosti do 1 m2 objímkami na sloupky nebo konzoly</t>
  </si>
  <si>
    <t>https://podminky.urs.cz/item/CS_URS_2021_01/914111111</t>
  </si>
  <si>
    <t>Poznámka k položce:_x000D_
osazení dopravních značek,B1 a E13 použity stávající</t>
  </si>
  <si>
    <t>40445625</t>
  </si>
  <si>
    <t>informativní značky provozní IP8, IP9, IP11-IP13 500x700mm</t>
  </si>
  <si>
    <t>-376878983</t>
  </si>
  <si>
    <t>https://podminky.urs.cz/item/CS_URS_2021_01/40445625</t>
  </si>
  <si>
    <t>Poznámka k položce:_x000D_
dopravní značka IP12+01,</t>
  </si>
  <si>
    <t>1324843433</t>
  </si>
  <si>
    <t>Poznámka k položce:_x000D_
dopravní značka IP12 "2x"</t>
  </si>
  <si>
    <t>40445650</t>
  </si>
  <si>
    <t>dodatkové tabulky E7, E12, E13 500x300mm</t>
  </si>
  <si>
    <t>-682032035</t>
  </si>
  <si>
    <t>https://podminky.urs.cz/item/CS_URS_2021_01/40445650</t>
  </si>
  <si>
    <t>Poznámka k položce:_x000D_
dopravní značka E13 - "SYMBOL 211"</t>
  </si>
  <si>
    <t>988083726</t>
  </si>
  <si>
    <t>Poznámka k položce:_x000D_
dopravní značka E13 - doplňující informace"</t>
  </si>
  <si>
    <t>914511112</t>
  </si>
  <si>
    <t>Montáž sloupku dopravních značek délky do 3,5 m s betonovým základem a patkou</t>
  </si>
  <si>
    <t>1349556707</t>
  </si>
  <si>
    <t>Montáž sloupku dopravních značek délky do 3,5 m do hliníkové patky</t>
  </si>
  <si>
    <t>https://podminky.urs.cz/item/CS_URS_2021_01/914511112</t>
  </si>
  <si>
    <t>Poznámka k položce:_x000D_
osazení sloupků</t>
  </si>
  <si>
    <t>404452350</t>
  </si>
  <si>
    <t>sloupek pro dopravní značku Al D 60mm v 3,5m</t>
  </si>
  <si>
    <t>1957464822</t>
  </si>
  <si>
    <t>https://podminky.urs.cz/item/CS_URS_2021_01/404452350</t>
  </si>
  <si>
    <t>Poznámka k položce:_x000D_
sloupky, 1 použit stávající</t>
  </si>
  <si>
    <t>915131112</t>
  </si>
  <si>
    <t>Vodorovné dopravní značení přechody pro chodce, šipky, symboly retroreflexní bílá barva</t>
  </si>
  <si>
    <t>1686320836</t>
  </si>
  <si>
    <t>Vodorovné dopravní značení stříkané barvou přechody pro chodce, šipky, symboly bílé retroreflexní</t>
  </si>
  <si>
    <t>https://podminky.urs.cz/item/CS_URS_2021_01/915131112</t>
  </si>
  <si>
    <t>Poznámka k položce:_x000D_
vodorovné značení V10f a "symbol 211"</t>
  </si>
  <si>
    <t>966006132</t>
  </si>
  <si>
    <t>Odstranění značek dopravních nebo orientačních se sloupky s betonovými patkami</t>
  </si>
  <si>
    <t>1379059258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</si>
  <si>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</si>
  <si>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https://podminky.urs.cz/item/CS_URS_2021_01/966006132</t>
  </si>
  <si>
    <t>Poznámka k položce:_x000D_
posunutí dopravní značky</t>
  </si>
  <si>
    <t>916131113</t>
  </si>
  <si>
    <t>Osazení silničního obrubníku betonového ležatého s boční opěrou do lože z betonu prostého</t>
  </si>
  <si>
    <t>868559511</t>
  </si>
  <si>
    <t>Osazení silničního obrubníku betonového se zřízením lože, s vyplněním a zatřením spár cementovou maltou ležatého s boční opěrou z betonu prostého, do lože z betonu prostého</t>
  </si>
  <si>
    <t>https://podminky.urs.cz/item/CS_URS_2021_01/916131113</t>
  </si>
  <si>
    <t>Poznámka k položce:_x000D_
osazení bet. obrubníků silničních</t>
  </si>
  <si>
    <t>237+105+12</t>
  </si>
  <si>
    <t>59217031</t>
  </si>
  <si>
    <t>obrubník betonový silniční 1000x150x250mm</t>
  </si>
  <si>
    <t>1911397711</t>
  </si>
  <si>
    <t>https://podminky.urs.cz/item/CS_URS_2021_01/59217031</t>
  </si>
  <si>
    <t>Poznámka k položce:_x000D_
obrubník betonový 15/25</t>
  </si>
  <si>
    <t>(112+15+120+25+30+35)*1,03</t>
  </si>
  <si>
    <t>59217029</t>
  </si>
  <si>
    <t>obrubník betonový silniční nájezdový 1000x150x150mm</t>
  </si>
  <si>
    <t>-437745441</t>
  </si>
  <si>
    <t>https://podminky.urs.cz/item/CS_URS_2021_01/59217029</t>
  </si>
  <si>
    <t>Poznámka k položce:_x000D_
obrubník betonový 15/15</t>
  </si>
  <si>
    <t>(15+60+30)*1,03</t>
  </si>
  <si>
    <t>59217030</t>
  </si>
  <si>
    <t>obrubník betonový silniční přechodový 1000x150x150-250mm</t>
  </si>
  <si>
    <t>-293031809</t>
  </si>
  <si>
    <t>https://podminky.urs.cz/item/CS_URS_2021_01/59217030</t>
  </si>
  <si>
    <t>Poznámka k položce:_x000D_
obrubník betonový přechodový</t>
  </si>
  <si>
    <t>916331112</t>
  </si>
  <si>
    <t>Osazení zahradního obrubníku betonového do lože z betonu s boční opěrou</t>
  </si>
  <si>
    <t>1235454627</t>
  </si>
  <si>
    <t>Osazení zahradního obrubníku betonového s ložem tl. od 50 do 100 mm z betonu prostého tř. C 12/15 s boční opěrou z betonu prostého tř. C 12/15</t>
  </si>
  <si>
    <t>https://podminky.urs.cz/item/CS_URS_2021_01/916331112</t>
  </si>
  <si>
    <t>Poznámka k položce:_x000D_
osazení obrubníku 5/25 kolem chodníků</t>
  </si>
  <si>
    <t>45+50+55</t>
  </si>
  <si>
    <t>59217001</t>
  </si>
  <si>
    <t>obrubník betonový zahradní 1000x50x250mm</t>
  </si>
  <si>
    <t>-1243262772</t>
  </si>
  <si>
    <t>https://podminky.urs.cz/item/CS_URS_2021_01/59217001</t>
  </si>
  <si>
    <t>Poznámka k položce:_x000D_
betonový obrubník 5/25</t>
  </si>
  <si>
    <t>150*1,03</t>
  </si>
  <si>
    <t>915491211</t>
  </si>
  <si>
    <t>Osazení vodícího proužku z betonových desek do betonového lože tl do 100 mm š proužku 250 mm</t>
  </si>
  <si>
    <t>872065567</t>
  </si>
  <si>
    <t>Osazení vodicího proužku z betonových prefabrikovaných desek tl. do 120 mm do lože z cementové malty tl. 20 mm, s vyplněním a zatřením spár cementovou maltou s podkladní vrstvou z betonu prostého tl. 50 až 100 mm šířka proužku 250 mm</t>
  </si>
  <si>
    <t>https://podminky.urs.cz/item/CS_URS_2021_01/915491211</t>
  </si>
  <si>
    <t>Poznámka k položce:_x000D_
betonový krajník 25/10</t>
  </si>
  <si>
    <t>70+150</t>
  </si>
  <si>
    <t>59218002</t>
  </si>
  <si>
    <t>krajník betonový silniční 500x250x100mm</t>
  </si>
  <si>
    <t>1118487983</t>
  </si>
  <si>
    <t>https://podminky.urs.cz/item/CS_URS_2021_01/59218002</t>
  </si>
  <si>
    <t>220*2*1,03</t>
  </si>
  <si>
    <t>9- R-1</t>
  </si>
  <si>
    <t xml:space="preserve">Elektromechanická závora s magnetickými koncovými spínači, dl. 5 m </t>
  </si>
  <si>
    <t>1145821275</t>
  </si>
  <si>
    <t>Poznámka k položce:_x000D_
závora s možností zálohování baterií a s počítáním cyklů. Otevírání při vjezdu mobilním telefonem. Otevírání při výjezdu zabudovanou zemní smyčkou s indukčním detektorem. Délka závory 5 m.</t>
  </si>
  <si>
    <t>Přesun hmot a manipulace se sutí</t>
  </si>
  <si>
    <t>998225111</t>
  </si>
  <si>
    <t>Přesun hmot pro pozemní komunikace s krytem z kamene, monolitickým betonovým nebo živičným</t>
  </si>
  <si>
    <t>591258028</t>
  </si>
  <si>
    <t>Přesun hmot pro komunikace s krytem z kameniva, monolitickým betonovým nebo živičným dopravní vzdálenost do 200 m jakékoliv délky objektu</t>
  </si>
  <si>
    <t>https://podminky.urs.cz/item/CS_URS_2021_01/998225111</t>
  </si>
  <si>
    <t>2192,764-1489,558</t>
  </si>
  <si>
    <t>IO.05 - Terénní úpravy</t>
  </si>
  <si>
    <t>113154226</t>
  </si>
  <si>
    <t>Frézování živičného krytu tl 300 mm pruh š 1 m pl do 1000 m2 bez překážek v trase</t>
  </si>
  <si>
    <t>-190154551</t>
  </si>
  <si>
    <t>Frézování živičného podkladu nebo krytu s naložením na dopravní prostředek plochy přes 500 do 1 000 m2 bez překážek v trase pruhu šířky do 1 m, tloušťky vrstvy 300 mm</t>
  </si>
  <si>
    <t>https://podminky.urs.cz/item/CS_URS_2021_01/113154226</t>
  </si>
  <si>
    <t>frézování asfalt. povrchu tl.0,3m - dle situace IO.05 -terénní úpravy</t>
  </si>
  <si>
    <t>499,5*1,02</t>
  </si>
  <si>
    <t>113107223</t>
  </si>
  <si>
    <t>Odstranění podkladu z kameniva drceného tl 300 mm strojně pl přes 200 m2</t>
  </si>
  <si>
    <t>1362317022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</si>
  <si>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</si>
  <si>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https://podminky.urs.cz/item/CS_URS_2021_01/113107223</t>
  </si>
  <si>
    <t>odstranění podkadní vrstvy z hutněného kameniva tl.cca 250mm- dle situace IO.05 -terénní úpravy</t>
  </si>
  <si>
    <t>499,5</t>
  </si>
  <si>
    <t>113201112</t>
  </si>
  <si>
    <t>Vytrhání obrub silničních ležatých</t>
  </si>
  <si>
    <t>-1557110640</t>
  </si>
  <si>
    <t>Vytrhání obrub s vybouráním lože, s přemístěním hmot na skládku na vzdálenost do 3 m nebo s naložením na dopravní prostředek silničních ležatých</t>
  </si>
  <si>
    <t>https://podminky.urs.cz/item/CS_URS_2021_01/113201112</t>
  </si>
  <si>
    <t>vybourání bet.obrubníků - dle situace IO.05 -terénní úpravy</t>
  </si>
  <si>
    <t>245,6</t>
  </si>
  <si>
    <t>121151125</t>
  </si>
  <si>
    <t>Sejmutí ornice plochy přes 500 m2 tl vrstvy do 300 mm strojně</t>
  </si>
  <si>
    <t>1025229917</t>
  </si>
  <si>
    <t>Sejmutí ornice strojně při souvislé ploše přes 500 m2, tl. vrstvy přes 250 do 300 mm</t>
  </si>
  <si>
    <t>https://podminky.urs.cz/item/CS_URS_2021_01/121151125</t>
  </si>
  <si>
    <t>sejmutí ornice dle výkresu situace IO.05 - terénní úpravy - v předpokládané tl. 200mm</t>
  </si>
  <si>
    <t>950</t>
  </si>
  <si>
    <t>122151106</t>
  </si>
  <si>
    <t>Odkopávky a prokopávky nezapažené v hornině třídy těžitelnosti I, skupiny 1 a 2 objem do 5000 m3 strojně</t>
  </si>
  <si>
    <t>4960456</t>
  </si>
  <si>
    <t>Odkopávky a prokopávky nezapažené strojně v hornině třídy těžitelnosti I skupiny 1 a 2 přes 1 000 do 5 000 m3</t>
  </si>
  <si>
    <t>https://podminky.urs.cz/item/CS_URS_2021_01/122151106</t>
  </si>
  <si>
    <t>odstranění stávající zeminy při snižování komunikace - dle situace IO.05 - Terénní úpravy</t>
  </si>
  <si>
    <t>686</t>
  </si>
  <si>
    <t>na výškovou úroveň 210,15 - pro zřízení sanační vrstvy komunikací</t>
  </si>
  <si>
    <t>499,42*0,7</t>
  </si>
  <si>
    <t>132154102</t>
  </si>
  <si>
    <t>Hloubení rýh zapažených š do 800 mm v hornině třídy těžitelnosti I, skupiny 1 a 2 objem do 50 m3 strojně</t>
  </si>
  <si>
    <t>-2061486604</t>
  </si>
  <si>
    <t>Hloubení zapažených rýh šířky do 800 mm strojně s urovnáním dna do předepsaného profilu a spádu v hornině třídy těžitelnosti I skupiny 1 a 2 přes 20 do 50 m3</t>
  </si>
  <si>
    <t>https://podminky.urs.cz/item/CS_URS_2021_01/132154102</t>
  </si>
  <si>
    <t>výkop pro základy hrazení TKO</t>
  </si>
  <si>
    <t>0,8*1,1*29,9</t>
  </si>
  <si>
    <t>174151101</t>
  </si>
  <si>
    <t>-427109344</t>
  </si>
  <si>
    <t>https://podminky.urs.cz/item/CS_URS_2021_01/174151101</t>
  </si>
  <si>
    <t>zpětný obsyp základů TKO</t>
  </si>
  <si>
    <t>26,312-13,112</t>
  </si>
  <si>
    <t>181951111</t>
  </si>
  <si>
    <t>Úprava pláně v hornině třídy těžitelnosti I, skupiny 1 až 3 bez zhutnění strojně</t>
  </si>
  <si>
    <t>256149504</t>
  </si>
  <si>
    <t>Úprava pláně vyrovnáním výškových rozdílů strojně v hornině třídy těžitelnosti I, skupiny 1 až 3 bez zhutnění</t>
  </si>
  <si>
    <t>https://podminky.urs.cz/item/CS_URS_2021_01/181951111</t>
  </si>
  <si>
    <t>finální srovnání zemní pláně na úroveň HTU</t>
  </si>
  <si>
    <t>2987,85</t>
  </si>
  <si>
    <t>460010025</t>
  </si>
  <si>
    <t>Vytyčení trasy inženýrských sítí v zastavěném prostoru</t>
  </si>
  <si>
    <t>-523332768</t>
  </si>
  <si>
    <t>Vytyčení trasy inženýrských sítí v zastavěném prostoru</t>
  </si>
  <si>
    <t>https://podminky.urs.cz/item/CS_URS_2021_01/460010025</t>
  </si>
  <si>
    <t>kompletní vytyčení stávajících inž. sítí - dle TZ - IO.05 - terénní úpravy</t>
  </si>
  <si>
    <t>0,35*5</t>
  </si>
  <si>
    <t>1698184215</t>
  </si>
  <si>
    <t>podkladní beton tl.100mm</t>
  </si>
  <si>
    <t>0,4*0,1*29,8</t>
  </si>
  <si>
    <t>232017786</t>
  </si>
  <si>
    <t>základy pro hrazení TKO</t>
  </si>
  <si>
    <t>0,4*1,1*(29,8)</t>
  </si>
  <si>
    <t>opěrná zeď</t>
  </si>
  <si>
    <t>2*0,3*8,3</t>
  </si>
  <si>
    <t>2,85*0,3*8,3</t>
  </si>
  <si>
    <t>-638966499</t>
  </si>
  <si>
    <t>1,1*29,9*2</t>
  </si>
  <si>
    <t>1102376341</t>
  </si>
  <si>
    <t>1973675172</t>
  </si>
  <si>
    <t>výztuž základů pro hrazení TKO</t>
  </si>
  <si>
    <t>(25,189)*60*0,001*1,02</t>
  </si>
  <si>
    <t>291211111</t>
  </si>
  <si>
    <t>Zřízení plochy ze silničních panelů do lože tl 50 mm z kameniva</t>
  </si>
  <si>
    <t>-630612299</t>
  </si>
  <si>
    <t>Zřízení zpevněné plochy ze silničních panelů osazených do lože tl. 50 mm z kameniva</t>
  </si>
  <si>
    <t>https://podminky.urs.cz/item/CS_URS_2021_01/291211111</t>
  </si>
  <si>
    <t>zřízení provizorní komunikace ze silničních panelů - dle Situace terénních úprav</t>
  </si>
  <si>
    <t>59381136</t>
  </si>
  <si>
    <t>panel silniční 2,00x1,00x0,15m</t>
  </si>
  <si>
    <t>-1289651096</t>
  </si>
  <si>
    <t>https://podminky.urs.cz/item/CS_URS_2021_01/59381136</t>
  </si>
  <si>
    <t>135*0,5</t>
  </si>
  <si>
    <t>67,5*0,5 'Přepočtené koeficientem množství</t>
  </si>
  <si>
    <t>-1634720211</t>
  </si>
  <si>
    <t>odstranění provizorní komunikace z panelů vč. podkladu</t>
  </si>
  <si>
    <t>311321814</t>
  </si>
  <si>
    <t>Nosná zeď ze ŽB pohledového tř. C 25/30 bez výztuže</t>
  </si>
  <si>
    <t>-98377759</t>
  </si>
  <si>
    <t>Nadzákladové zdi z betonu železového (bez výztuže) nosné pohledového (v přírodní barvě drtí a přísad) tř. C 25/30</t>
  </si>
  <si>
    <t>https://podminky.urs.cz/item/CS_URS_2021_01/311321814</t>
  </si>
  <si>
    <t>obvodová stěna tl.200mm</t>
  </si>
  <si>
    <t>0,2*1,9*27,2</t>
  </si>
  <si>
    <t>1304498328</t>
  </si>
  <si>
    <t>2*1,9*27,2</t>
  </si>
  <si>
    <t>-1864792788</t>
  </si>
  <si>
    <t>1220069814</t>
  </si>
  <si>
    <t>60*10,336*0,001</t>
  </si>
  <si>
    <t>997013511</t>
  </si>
  <si>
    <t>Odvoz suti a vybouraných hmot z meziskládky na skládku do 1 km s naložením a se složením</t>
  </si>
  <si>
    <t>-803423478</t>
  </si>
  <si>
    <t>Odvoz suti a vybouraných hmot z meziskládky na skládku s naložením a se složením, na vzdálenost do 1 km</t>
  </si>
  <si>
    <t>https://podminky.urs.cz/item/CS_URS_2021_01/997013511</t>
  </si>
  <si>
    <t>odvoz nakopané zeminy</t>
  </si>
  <si>
    <t>1035,594*1,7</t>
  </si>
  <si>
    <t>ornice</t>
  </si>
  <si>
    <t>950*0,2</t>
  </si>
  <si>
    <t>betonové sutě</t>
  </si>
  <si>
    <t>71,224</t>
  </si>
  <si>
    <t>asfaltové sutě</t>
  </si>
  <si>
    <t>351,548</t>
  </si>
  <si>
    <t>drceného kameniva - stávajících podkladních vrstev</t>
  </si>
  <si>
    <t>219,78</t>
  </si>
  <si>
    <t>997006519</t>
  </si>
  <si>
    <t>Příplatek k vodorovnému přemístění suti na skládku ZKD 1 km přes 1 km</t>
  </si>
  <si>
    <t>-41569793</t>
  </si>
  <si>
    <t>Vodorovná doprava suti na skládku s naložením na dopravní prostředek a složením Příplatek k ceně za každý další i započatý 1 km</t>
  </si>
  <si>
    <t>https://podminky.urs.cz/item/CS_URS_2021_01/997006519</t>
  </si>
  <si>
    <t>do 15km</t>
  </si>
  <si>
    <t>2593,062</t>
  </si>
  <si>
    <t>2593,062*14 'Přepočtené koeficientem množství</t>
  </si>
  <si>
    <t>997006551</t>
  </si>
  <si>
    <t>Hrubé urovnání suti na skládce bez zhutnění</t>
  </si>
  <si>
    <t>-574277702</t>
  </si>
  <si>
    <t>https://podminky.urs.cz/item/CS_URS_2021_01/997006551</t>
  </si>
  <si>
    <t>997013861</t>
  </si>
  <si>
    <t>Poplatek za uložení stavebního odpadu na recyklační skládce (skládkovné) z prostého betonu kód odpadu 17 01 01</t>
  </si>
  <si>
    <t>427515836</t>
  </si>
  <si>
    <t>Poplatek za uložení stavebního odpadu na recyklační skládce (skládkovné) z prostého betonu zatříděného do Katalogu odpadů pod kódem 17 01 01</t>
  </si>
  <si>
    <t>https://podminky.urs.cz/item/CS_URS_2021_01/997013861</t>
  </si>
  <si>
    <t>betonový odpad - obrubníky, bet. lože apod.</t>
  </si>
  <si>
    <t>997013875</t>
  </si>
  <si>
    <t>Poplatek za uložení stavebního odpadu na recyklační skládce (skládkovné) asfaltového bez obsahu dehtu zatříděného do Katalogu odpadů pod kódem 17 03 02</t>
  </si>
  <si>
    <t>-990367127</t>
  </si>
  <si>
    <t>https://podminky.urs.cz/item/CS_URS_2021_01/997013875</t>
  </si>
  <si>
    <t>1004234744</t>
  </si>
  <si>
    <t>13,2*1,7</t>
  </si>
  <si>
    <t>950*0,2*1,7</t>
  </si>
  <si>
    <t>219,78*1,8</t>
  </si>
  <si>
    <t>998226011</t>
  </si>
  <si>
    <t>Přesun hmot pro pozemní komunikace a letiště s krytem montovaným z ŽB dílců</t>
  </si>
  <si>
    <t>-465262706</t>
  </si>
  <si>
    <t>Přesun hmot pro pozemní komunikace a letiště s krytem montovaným ze silničních dílců ze železového nebo předpjatého betonu dopravní vzdálenost do 200 m jakékoliv délky objektu</t>
  </si>
  <si>
    <t>https://podminky.urs.cz/item/CS_URS_2021_01/998226011</t>
  </si>
  <si>
    <t>IO.06 - Sadové úpravy</t>
  </si>
  <si>
    <t xml:space="preserve">01 - Sadové úpravy - nová výsadba </t>
  </si>
  <si>
    <t>ing. Hana Tomaštíková</t>
  </si>
  <si>
    <t>01 - Pracovní operace - výsadba</t>
  </si>
  <si>
    <t xml:space="preserve">    02 - 823 - 1  Plochy a úprava území</t>
  </si>
  <si>
    <t xml:space="preserve">    03 - Rostlinný materiál</t>
  </si>
  <si>
    <t xml:space="preserve">    04 - Ostatní materiál</t>
  </si>
  <si>
    <t>Pracovní operace - výsadba</t>
  </si>
  <si>
    <t>823 - 1  Plochy a úprava území</t>
  </si>
  <si>
    <t>185802114</t>
  </si>
  <si>
    <t>Hnojení umělým hnojivem k jednotl. rostlinám</t>
  </si>
  <si>
    <t>183111212</t>
  </si>
  <si>
    <t>Hloubení jamek s 50% výměnou půdy do 0,005 m3</t>
  </si>
  <si>
    <t>183111213</t>
  </si>
  <si>
    <t>Dtto pro výsadbu keřů do 0,01 m3</t>
  </si>
  <si>
    <t>184102110</t>
  </si>
  <si>
    <t>Výsadba rostlin s balem do 100 mm a se zalitím</t>
  </si>
  <si>
    <t>184102111</t>
  </si>
  <si>
    <t>Výsadba rostlin s balem do 200 mm a se zalitím</t>
  </si>
  <si>
    <t>185804131</t>
  </si>
  <si>
    <t>Ošetření vysazených dřevin ve skupinách</t>
  </si>
  <si>
    <t>183205111</t>
  </si>
  <si>
    <t>Založení záhonu v rovině</t>
  </si>
  <si>
    <t>181411131</t>
  </si>
  <si>
    <t>Založení parkového trávníku výsevem v rovině</t>
  </si>
  <si>
    <t>181111111</t>
  </si>
  <si>
    <t>Plošná úprava terénu souvislé plochy do 500 m2</t>
  </si>
  <si>
    <t>185803111</t>
  </si>
  <si>
    <t>Ošetření trávníku jednorázové</t>
  </si>
  <si>
    <t>184911421</t>
  </si>
  <si>
    <t>Mulčování kůrou při tloušťce mulče 100 mm-keře</t>
  </si>
  <si>
    <t>185851121</t>
  </si>
  <si>
    <t>Dovoz vody pro zálivku rostlin</t>
  </si>
  <si>
    <t>Rostlinný materiál</t>
  </si>
  <si>
    <t>Pol1</t>
  </si>
  <si>
    <t>Prunus laurocerasus Otto Luyken (20-30)</t>
  </si>
  <si>
    <t>Pol2</t>
  </si>
  <si>
    <t>Rosa rugosa Pink Roadrunner (30+)</t>
  </si>
  <si>
    <t>Pol3</t>
  </si>
  <si>
    <t>Rosa rugosa White Roadrunner (30+)</t>
  </si>
  <si>
    <t>Pol4</t>
  </si>
  <si>
    <t>Festuca glauca (10+)</t>
  </si>
  <si>
    <t>Pol5</t>
  </si>
  <si>
    <t>Pennisetum alopecuroides (15+)</t>
  </si>
  <si>
    <t>Ostatní materiál</t>
  </si>
  <si>
    <t>Pol6</t>
  </si>
  <si>
    <t>Travní semeno</t>
  </si>
  <si>
    <t>Pol7</t>
  </si>
  <si>
    <t>Silvamix forte  (1 ks keř)</t>
  </si>
  <si>
    <t>Pol8</t>
  </si>
  <si>
    <t>Kůra na mulč (+ dovoz)</t>
  </si>
  <si>
    <t>02 - Sadové úpravy - údržba výsadeb 5 let</t>
  </si>
  <si>
    <t>01 - Údržba výsadeb - 5 let</t>
  </si>
  <si>
    <t xml:space="preserve">    823-1 - Plochy a úprava území</t>
  </si>
  <si>
    <t xml:space="preserve">    02 - Ostatní materiál</t>
  </si>
  <si>
    <t>Údržba výsadeb - 5 let</t>
  </si>
  <si>
    <t>823-1</t>
  </si>
  <si>
    <t>Plochy a úprava území</t>
  </si>
  <si>
    <t>185802113</t>
  </si>
  <si>
    <t>Hnojení trávníku umělým hnojivem na široko (4x)</t>
  </si>
  <si>
    <t>185803111.1</t>
  </si>
  <si>
    <t>Ošetření trávníku jednorázové (4x)</t>
  </si>
  <si>
    <t>111151111</t>
  </si>
  <si>
    <t>Pokosení trávníku (25x)</t>
  </si>
  <si>
    <t>184911421.1</t>
  </si>
  <si>
    <t>Doplnění mulče-výsadbové mísy + záhony keřů-5x</t>
  </si>
  <si>
    <t>183911111</t>
  </si>
  <si>
    <t>Ochrana dřevin proti houbám a hmyzu 5 x</t>
  </si>
  <si>
    <t>184802611</t>
  </si>
  <si>
    <t>Chemické odplevelení výsadeb keřů - 5x</t>
  </si>
  <si>
    <t>185804514</t>
  </si>
  <si>
    <t>Odplevelení výsadeb, nakypření, odvoz odp.-20 x</t>
  </si>
  <si>
    <t>184803111</t>
  </si>
  <si>
    <t>Řez keřů s odvozem odpadu  - 5 x</t>
  </si>
  <si>
    <t>Řez keřů s odvozem odpadu - 5 x</t>
  </si>
  <si>
    <t>185804312</t>
  </si>
  <si>
    <t>Zálivka keřů  - spotřeba 20l/m2 (50x)</t>
  </si>
  <si>
    <t>Zálivka keřů - spotřeba 20l/m2 (50x)</t>
  </si>
  <si>
    <t>Pol9</t>
  </si>
  <si>
    <t>Fungicid a insekticid - postřik proti houbám a savému hmyzu</t>
  </si>
  <si>
    <t>Pol10</t>
  </si>
  <si>
    <t>Herbicid - postřik proti plevelu</t>
  </si>
  <si>
    <t>Pol11</t>
  </si>
  <si>
    <t>Travní hnojivo NPK</t>
  </si>
  <si>
    <t>03 - Sadové úpravy na terasách - 2.np,4.NP</t>
  </si>
  <si>
    <t>823 - 1 - Plochy a úprava území</t>
  </si>
  <si>
    <t>02 - Rostlinný materiál</t>
  </si>
  <si>
    <t>03 - Ostatní materiál</t>
  </si>
  <si>
    <t>823 - 1</t>
  </si>
  <si>
    <t>183101115</t>
  </si>
  <si>
    <t>Hloubení jamek bez výměny půdy do 0,4 m3</t>
  </si>
  <si>
    <t>184102115</t>
  </si>
  <si>
    <t>Výsadba dřevin s balem v rovině při průměru balu do 600 mm včetně zalití</t>
  </si>
  <si>
    <t>184215133</t>
  </si>
  <si>
    <t>Ukotvení dřeviny třemi kůly při délce do 3 m</t>
  </si>
  <si>
    <t>184501121</t>
  </si>
  <si>
    <t>Zhotovení obalu kmene z juty v jedné vrstvě</t>
  </si>
  <si>
    <t>183111111</t>
  </si>
  <si>
    <t>Hloubení jamek pro výsadbu trvalek do 0,002 m3</t>
  </si>
  <si>
    <t>183111112</t>
  </si>
  <si>
    <t>Hloubení jamek pro výsadbu keřů do 0,005 m3</t>
  </si>
  <si>
    <t>183111113</t>
  </si>
  <si>
    <t>Hloubení jamek pro výsadbu keřů do 0,01 m3</t>
  </si>
  <si>
    <t>183111114</t>
  </si>
  <si>
    <t>Hloubení jamek pro výsadbu keřů do 0,02 m3</t>
  </si>
  <si>
    <t>183211312</t>
  </si>
  <si>
    <t>Výsadba trvalek do připravené půdy se zalitím</t>
  </si>
  <si>
    <t>184806111</t>
  </si>
  <si>
    <t>Srovnávací řez po výsadbě</t>
  </si>
  <si>
    <t>Mulčování kůrou při tloušťce mulče 100 mm</t>
  </si>
  <si>
    <t>spec.</t>
  </si>
  <si>
    <t>Položení travní rohože včetně dodávky a dopravy</t>
  </si>
  <si>
    <t>Pol12</t>
  </si>
  <si>
    <t>Catalpa bi+C33:H56g+C33:L56nonioides Nana (12-14)</t>
  </si>
  <si>
    <t>Pol13</t>
  </si>
  <si>
    <t>Cotinus coggygria Royal Purple (125-150)</t>
  </si>
  <si>
    <t>Pol14</t>
  </si>
  <si>
    <t>Forsythia intermedia Maluch (30-40)</t>
  </si>
  <si>
    <t>Pol15</t>
  </si>
  <si>
    <t>Syringa microphylla Superba (70-80)</t>
  </si>
  <si>
    <t>Pol16</t>
  </si>
  <si>
    <t>Weigela florida Nana Variegata (20-30)</t>
  </si>
  <si>
    <t>Pol17</t>
  </si>
  <si>
    <t>Cotoneaster dammeri (20-30)</t>
  </si>
  <si>
    <t>Pol18</t>
  </si>
  <si>
    <t>Euonymus fortunei Emeraldn Gaiety (20-30)</t>
  </si>
  <si>
    <t>Pol19</t>
  </si>
  <si>
    <t>Spiraea japonica Shirobana (20-30)</t>
  </si>
  <si>
    <t>Pol20</t>
  </si>
  <si>
    <t>Genista lydia (20-30)</t>
  </si>
  <si>
    <t>Pol21</t>
  </si>
  <si>
    <t>Lavandula angustifolia (30-40)</t>
  </si>
  <si>
    <t>Pol22</t>
  </si>
  <si>
    <t>Rosa rugosa Pink Roadrunner (30-40)</t>
  </si>
  <si>
    <t>Pol23</t>
  </si>
  <si>
    <t>Rosa rugosa Purple Roadrunner (30-40)</t>
  </si>
  <si>
    <t>Pol24</t>
  </si>
  <si>
    <t>Weigela florida Piccolo (20-30)</t>
  </si>
  <si>
    <t>Pol25</t>
  </si>
  <si>
    <t>Cotoneaster dammeri Coral Beauty (20-30)</t>
  </si>
  <si>
    <t>Pol26</t>
  </si>
  <si>
    <t>Hypericum Hidcote (20-30)</t>
  </si>
  <si>
    <t>Pol27</t>
  </si>
  <si>
    <t>Salix caprea Kilmarnock (100-120)</t>
  </si>
  <si>
    <t>Pol28</t>
  </si>
  <si>
    <t>Chamaecyparis lawsoniana Elwoodii (120-125)</t>
  </si>
  <si>
    <t>Pol29</t>
  </si>
  <si>
    <t>Taxus baccata Fastigiata (125-150)</t>
  </si>
  <si>
    <t>Pol30</t>
  </si>
  <si>
    <t>Picea abies Nidiformis (30-40)</t>
  </si>
  <si>
    <t>Pol31</t>
  </si>
  <si>
    <t>Thuja occidentalis Tiny Tim (30-40)</t>
  </si>
  <si>
    <t>Pol32</t>
  </si>
  <si>
    <t>Thuja occidentalis Smaragd (200-220)</t>
  </si>
  <si>
    <t>Pol33</t>
  </si>
  <si>
    <t>Juniperus horizontalis Wiltonii (20-30)</t>
  </si>
  <si>
    <t>Pol34</t>
  </si>
  <si>
    <t>Picea glauca Echiniformis (30-40)</t>
  </si>
  <si>
    <t>Pol35</t>
  </si>
  <si>
    <t>Cotinu+C56s cog+C33:L56gygria Royal Purple (125-150)</t>
  </si>
  <si>
    <t>Pol36</t>
  </si>
  <si>
    <t>Miscanthus sinensis Silberfeder (K4)</t>
  </si>
  <si>
    <t>Pol37</t>
  </si>
  <si>
    <t>Pennisetum alopecuroides Hameln (K2,5)</t>
  </si>
  <si>
    <t>Pol38</t>
  </si>
  <si>
    <t>Imperata cylindrica Red Baron (K4)</t>
  </si>
  <si>
    <t>Pol39</t>
  </si>
  <si>
    <t>Calamagrostis brachytrica Karl Foester (K2,5)</t>
  </si>
  <si>
    <t>Pol40</t>
  </si>
  <si>
    <t>Sedum acre (K1)</t>
  </si>
  <si>
    <t>Poznámka k položce:_x000D_
Koeficient ztrát 1,1</t>
  </si>
  <si>
    <t>Pol41</t>
  </si>
  <si>
    <t>Kůl dřevěný, přírodní, d=250 cm, 3 ks/strom</t>
  </si>
  <si>
    <t>Pol42</t>
  </si>
  <si>
    <t>Příčka z půlené kulatiny,d=30 cm, 3 ks/strom</t>
  </si>
  <si>
    <t>Pol43</t>
  </si>
  <si>
    <t>Popruh na  vyvazování šíře 3 cm, 3m/strom</t>
  </si>
  <si>
    <t>Pol44</t>
  </si>
  <si>
    <t>Juta na bandáž kmene, šíře 15 cm, 3m/strom</t>
  </si>
  <si>
    <t>Pol45</t>
  </si>
  <si>
    <t>Silvamix forte (5 ks strom, 1 ks keř)</t>
  </si>
  <si>
    <t>IO.07 - Lapák tuků</t>
  </si>
  <si>
    <t>Ing. Jiří Švec</t>
  </si>
  <si>
    <t>D1 - IO 07 LAPÁK TUKŮ</t>
  </si>
  <si>
    <t xml:space="preserve">    HSV - Zemní práce</t>
  </si>
  <si>
    <t xml:space="preserve">    D2 - Vodovody a kanalizace</t>
  </si>
  <si>
    <t>IO 07 LAPÁK TUKŮ</t>
  </si>
  <si>
    <t>131251202</t>
  </si>
  <si>
    <t>Hloubení jam zapažených v hornině třídy těžitelnosti I, skupiny 3 objem do 50 m3 strojně</t>
  </si>
  <si>
    <t>Hloubení zapažených jam a zářezů strojně s urovnáním dna do předepsaného profilu a spádu v hornině třídy těžitelnosti I skupiny 3 přes 20 do 50 m3</t>
  </si>
  <si>
    <t>https://podminky.urs.cz/item/CS_URS_2021_01/131251202</t>
  </si>
  <si>
    <t>131201209</t>
  </si>
  <si>
    <t>Příplatek za lepivost horniny 3</t>
  </si>
  <si>
    <t>151101201</t>
  </si>
  <si>
    <t>Zřízení příložného pažení stěn výkopu hl do 4 m</t>
  </si>
  <si>
    <t>Zřízení pažení stěn výkopu bez rozepření nebo vzepření příložné, hloubky do 4 m</t>
  </si>
  <si>
    <t>https://podminky.urs.cz/item/CS_URS_2021_01/151101201</t>
  </si>
  <si>
    <t>151101211</t>
  </si>
  <si>
    <t>Odstranění příložného pažení stěn hl do 4 m</t>
  </si>
  <si>
    <t>Odstranění pažení stěn výkopu bez rozepření nebo vzepření s uložením pažin na vzdálenost do 3 m od okraje výkopu příložné, hloubky do 4 m</t>
  </si>
  <si>
    <t>https://podminky.urs.cz/item/CS_URS_2021_01/151101211</t>
  </si>
  <si>
    <t>151101301</t>
  </si>
  <si>
    <t>Zřízení rozepření stěn při pažení příložném hl do 4 m</t>
  </si>
  <si>
    <t>Zřízení rozepření zapažených stěn výkopů s potřebným přepažováním při pažení příložném, hloubky do 4 m</t>
  </si>
  <si>
    <t>https://podminky.urs.cz/item/CS_URS_2021_01/151101301</t>
  </si>
  <si>
    <t>151101311</t>
  </si>
  <si>
    <t>Odstranění rozepření stěn při pažení příložném hl do 4 m</t>
  </si>
  <si>
    <t>Odstranění rozepření stěn výkopů s uložením materiálu na vzdálenost do 3 m od okraje výkopu pažení příložného, hloubky do 4 m</t>
  </si>
  <si>
    <t>https://podminky.urs.cz/item/CS_URS_2021_01/151101311</t>
  </si>
  <si>
    <t>167151101</t>
  </si>
  <si>
    <t>Nakládání výkopku z hornin třídy těžitelnosti I, skupiny 1 až 3 do 100 m3</t>
  </si>
  <si>
    <t>Nakládání, skládání a překládání neulehlého výkopku nebo sypaniny strojně nakládání, množství do 100 m3, z horniny třídy těžitelnosti I, skupiny 1 až 3</t>
  </si>
  <si>
    <t>https://podminky.urs.cz/item/CS_URS_2021_01/167151101</t>
  </si>
  <si>
    <t>175111101</t>
  </si>
  <si>
    <t>Obsypání potrubí ručně sypaninou bez prohození, uloženou do 3 m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</si>
  <si>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</si>
  <si>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https://podminky.urs.cz/item/CS_URS_2021_01/175111101</t>
  </si>
  <si>
    <t>58337303</t>
  </si>
  <si>
    <t>štěrkopísek frakce 0/8</t>
  </si>
  <si>
    <t>-1209458020</t>
  </si>
  <si>
    <t>https://podminky.urs.cz/item/CS_URS_2021_01/58337303</t>
  </si>
  <si>
    <t>Kamenivo pro obsyp a zásyp potrubí ( zrno max 8 mm )</t>
  </si>
  <si>
    <t>16,22 . 1,10 - 4,5(odpočet na objem navrž. komunikace)</t>
  </si>
  <si>
    <t>13,34*1,7</t>
  </si>
  <si>
    <t>Vodovody a kanalizace</t>
  </si>
  <si>
    <t>452386111</t>
  </si>
  <si>
    <t>Vyrovnávací prstence z betonu prostého tř. C 25/30 v do 100 mm</t>
  </si>
  <si>
    <t>Podkladní a vyrovnávací konstrukce z betonu vyrovnávací prstence z prostého betonu tř. C 25/30 pod poklopy a mříže, výšky do 100 mm</t>
  </si>
  <si>
    <t>https://podminky.urs.cz/item/CS_URS_2021_01/452386111</t>
  </si>
  <si>
    <t>899104112</t>
  </si>
  <si>
    <t>Osazení poklopů litinových nebo ocelových včetně rámů pro třídu zatížení D400, E600</t>
  </si>
  <si>
    <t>Osazení poklopů litinových a ocelových včetně rámů pro třídu zatížení D400, E600</t>
  </si>
  <si>
    <t>https://podminky.urs.cz/item/CS_URS_2021_01/899104112</t>
  </si>
  <si>
    <t>894201231</t>
  </si>
  <si>
    <t>Stěny šachet tl nad 200 mm z prostého betonu bez zvýšených nároků na prostředí tř. C 30/37</t>
  </si>
  <si>
    <t>Ostatní konstrukce na trubním vedení z prostého betonu stěny šachet tloušťky přes 200 mm z betonu bez zvýšených nároků na prostředí tř. C 30/37</t>
  </si>
  <si>
    <t>https://podminky.urs.cz/item/CS_URS_2021_01/894201231</t>
  </si>
  <si>
    <t>inf. cena.1</t>
  </si>
  <si>
    <t xml:space="preserve">Lapák tuků AS FAKU 2 EO PB </t>
  </si>
  <si>
    <t>kompletní dodávka a montáž lapáku tuku</t>
  </si>
  <si>
    <t>Inf. cena.2</t>
  </si>
  <si>
    <t>Vyrovnávací skruž h=80 mm (D+M)</t>
  </si>
  <si>
    <t>Inf. cena.3</t>
  </si>
  <si>
    <t>Skruž přechodová SH-M 1000/625x670 (D+M)</t>
  </si>
  <si>
    <t>Inf. cena.4</t>
  </si>
  <si>
    <t>Poklop kanalizační DN 600, D 400</t>
  </si>
  <si>
    <t>998276124</t>
  </si>
  <si>
    <t>Příplatek k přesunu hmot pro trubní vedení z trub z plastických hmot za zvětšený přesun do 500 m</t>
  </si>
  <si>
    <t>Přesun hmot pro trubní vedení hloubené z trub z plastických hmot nebo sklolaminátových Příplatek k cenám za zvětšený přesun přes vymezenou největší dopravní vzdálenost do 500 m</t>
  </si>
  <si>
    <t>https://podminky.urs.cz/item/CS_URS_2021_01/998276124</t>
  </si>
  <si>
    <t>IO.08 - Areálová splašková kanalizace</t>
  </si>
  <si>
    <t>D1 - SO 08 AREÁLOVÁ SPLAŠKOVÁ KANALIZACE</t>
  </si>
  <si>
    <t>SO 08 AREÁLOVÁ SPLAŠKOVÁ KANALIZACE</t>
  </si>
  <si>
    <t>132154205</t>
  </si>
  <si>
    <t>Hloubení zapažených rýh š do 2000 mm v hornině třídy těžitelnosti I, skupiny 1 a 2 objem do 1000 m3</t>
  </si>
  <si>
    <t>Hloubení zapažených rýh šířky přes 800 do 2 000 mm strojně s urovnáním dna do předepsaného profilu a spádu v hornině třídy těžitelnosti I skupiny 1 a 2 přes 500 do 1 000 m3</t>
  </si>
  <si>
    <t>https://podminky.urs.cz/item/CS_URS_2021_01/132154205</t>
  </si>
  <si>
    <t>132201209</t>
  </si>
  <si>
    <t>151101101</t>
  </si>
  <si>
    <t>Zřízení příložného pažení a rozepření stěn rýh hl do 2 m</t>
  </si>
  <si>
    <t>Zřízení pažení a rozepření stěn rýh pro podzemní vedení příložné pro jakoukoliv mezerovitost, hloubky do 2 m</t>
  </si>
  <si>
    <t>https://podminky.urs.cz/item/CS_URS_2021_01/151101101</t>
  </si>
  <si>
    <t>151101111</t>
  </si>
  <si>
    <t>Odstranění příložného pažení a rozepření stěn rýh hl do 2 m</t>
  </si>
  <si>
    <t>Odstranění pažení a rozepření stěn rýh pro podzemní vedení s uložením materiálu na vzdálenost do 3 m od kraje výkopu příložné, hloubky do 2 m</t>
  </si>
  <si>
    <t>https://podminky.urs.cz/item/CS_URS_2021_01/151101111</t>
  </si>
  <si>
    <t>134,8</t>
  </si>
  <si>
    <t>-299581861</t>
  </si>
  <si>
    <t>79,69 . 1,10 (odpočet na objem navrž. komunikace)-4,59(lože)</t>
  </si>
  <si>
    <t>87,66*1,7</t>
  </si>
  <si>
    <t>451572111</t>
  </si>
  <si>
    <t>Lože pod potrubí otevřený výkop z kameniva drobného těženého</t>
  </si>
  <si>
    <t>Lože pod potrubí, stoky a drobné objekty v otevřeném výkopu z kameniva drobného těženého 0 až 4 mm</t>
  </si>
  <si>
    <t>https://podminky.urs.cz/item/CS_URS_2021_01/451572111</t>
  </si>
  <si>
    <t>8713504_R</t>
  </si>
  <si>
    <t>Montáž kanalizačního potrubí korugovaného SN 10 z polypropylenu DN 125 (DN150)</t>
  </si>
  <si>
    <t>871350410</t>
  </si>
  <si>
    <t>Montáž kanalizačního potrubí korugovaného SN 10 z polypropylenu DN 200</t>
  </si>
  <si>
    <t>Montáž kanalizačního potrubí z plastů z polypropylenu PP korugovaného nebo žebrovaného SN 10 DN 200</t>
  </si>
  <si>
    <t>https://podminky.urs.cz/item/CS_URS_2021_02/871350410</t>
  </si>
  <si>
    <t>871370410</t>
  </si>
  <si>
    <t>Montáž kanalizačního potrubí korugovaného SN 10 z polypropylenu DN 300</t>
  </si>
  <si>
    <t>Montáž kanalizačního potrubí z plastů z polypropylenu PP korugovaného nebo žebrovaného SN 10 DN 300</t>
  </si>
  <si>
    <t>https://podminky.urs.cz/item/CS_URS_2021_02/871370410</t>
  </si>
  <si>
    <t>894411121</t>
  </si>
  <si>
    <t>Zřízení šachet kanalizačních z betonových dílců na potrubí DN přes 200 do 300 dno beton tř. C 25/30</t>
  </si>
  <si>
    <t>Zřízení šachet kanalizačních z betonových dílců výšky vstupu do 1,50 m s obložením dna betonem tř. C 25/30, na potrubí DN přes 200 do 300</t>
  </si>
  <si>
    <t>https://podminky.urs.cz/item/CS_URS_2021_02/894411121</t>
  </si>
  <si>
    <t>Inf.cena 10</t>
  </si>
  <si>
    <t>Koleno korugované DN 150</t>
  </si>
  <si>
    <t>Opravná manžeta PP KORUG/BET DN 300</t>
  </si>
  <si>
    <t>Poznámka k položce:_x000D_
Zřízení šachet kanalizačních z bet. dílců</t>
  </si>
  <si>
    <t>Dno kan. šachet SU-M 1000x685 DN 125, 150</t>
  </si>
  <si>
    <t>Dno kan. šachet SU-M 1000x685 DN 300</t>
  </si>
  <si>
    <t>Přechodová deska 1000/625 ZE</t>
  </si>
  <si>
    <t>Inf. cena.5</t>
  </si>
  <si>
    <t>Skruž přechodová SH-M 1000/625x670</t>
  </si>
  <si>
    <t>Inf. cena.6</t>
  </si>
  <si>
    <t>Inf. cena.7</t>
  </si>
  <si>
    <t>Potrubí PP - DN 125 - se žebrovanou stěnou</t>
  </si>
  <si>
    <t>Inf. cena.8</t>
  </si>
  <si>
    <t>Potrubí PP - DN 200 - se žebrovanou stěnou</t>
  </si>
  <si>
    <t>Inf. cena.9</t>
  </si>
  <si>
    <t>Potrubí PP - DN 300 - se žebrovanou stěnou</t>
  </si>
  <si>
    <t>998276101</t>
  </si>
  <si>
    <t>Přesun hmot pro trubní vedení z trub z plastických hmot otevřený výkop</t>
  </si>
  <si>
    <t>Přesun hmot pro trubní vedení hloubené z trub z plastických hmot nebo sklolaminátových pro vodovody nebo kanalizace v otevřeném výkopu dopravní vzdálenost do 15 m</t>
  </si>
  <si>
    <t>https://podminky.urs.cz/item/CS_URS_2021_01/998276101</t>
  </si>
  <si>
    <t>IO.10 - Areálová dešťová kanalizace</t>
  </si>
  <si>
    <t>D1 - IO 09 AREÁLOVÁ DEŠŤOVÁ KANALIZACE</t>
  </si>
  <si>
    <t>IO 09 AREÁLOVÁ DEŠŤOVÁ KANALIZACE</t>
  </si>
  <si>
    <t>131251205</t>
  </si>
  <si>
    <t>Hloubení jam zapažených v hornině třídy těžitelnosti I, skupiny 3 objem do 1000 m3 strojně</t>
  </si>
  <si>
    <t>Hloubení zapažených jam a zářezů strojně s urovnáním dna do předepsaného profilu a spádu v hornině třídy těžitelnosti I skupiny 3 přes 500 do 1 000 m3</t>
  </si>
  <si>
    <t>https://podminky.urs.cz/item/CS_URS_2021_01/131251205</t>
  </si>
  <si>
    <t xml:space="preserve">668,16*1,89 </t>
  </si>
  <si>
    <t>Akum. objekt … 181,63+211,97=393,60 m3</t>
  </si>
  <si>
    <t>Dren …. 41,5-33,0.0,48 = 25,6 m3</t>
  </si>
  <si>
    <t>Potrubí … 117,7-56,2-79,71 = 21,64 m3</t>
  </si>
  <si>
    <t>440,84</t>
  </si>
  <si>
    <t>Potrubí … 44,30m3</t>
  </si>
  <si>
    <t>Ak. objekt … 40,68 m3</t>
  </si>
  <si>
    <t>84,98</t>
  </si>
  <si>
    <t>920547317</t>
  </si>
  <si>
    <t>(84,98+440,84)*1,1</t>
  </si>
  <si>
    <t>Drenážní potrubí - 2500 DN 100 (SN12)</t>
  </si>
  <si>
    <t>inf. cena.2</t>
  </si>
  <si>
    <t>Drenážní potrubí - 2500 DN 200 (SN12)</t>
  </si>
  <si>
    <t>871260310</t>
  </si>
  <si>
    <t>Montáž kanalizačního potrubí hladkého plnostěnného SN 10 z polypropylenu DN 100</t>
  </si>
  <si>
    <t>Montáž kanalizačního potrubí z plastů z polypropylenu PP hladkého plnostěnného SN 10 DN 100</t>
  </si>
  <si>
    <t>https://podminky.urs.cz/item/CS_URS_2021_01/871260310</t>
  </si>
  <si>
    <t>https://podminky.urs.cz/item/CS_URS_2021_01/871350410</t>
  </si>
  <si>
    <t>https://podminky.urs.cz/item/CS_URS_2021_01/871370410</t>
  </si>
  <si>
    <t>877350410</t>
  </si>
  <si>
    <t>Montáž kolen na kanalizačním potrubí z PP trub korugovaných DN 200</t>
  </si>
  <si>
    <t>Montáž tvarovek na kanalizačním plastovém potrubí z polypropylenu PP korugovaného nebo žebrovaného kolen DN 200</t>
  </si>
  <si>
    <t>https://podminky.urs.cz/item/CS_URS_2021_01/877350410</t>
  </si>
  <si>
    <t>inf. cena.3</t>
  </si>
  <si>
    <t xml:space="preserve">D+M akumul. blok EP 600 </t>
  </si>
  <si>
    <t>inf. cena.4</t>
  </si>
  <si>
    <t xml:space="preserve">Geotextílie 300 g/m2 </t>
  </si>
  <si>
    <t>2050</t>
  </si>
  <si>
    <t>(2 šachty atypické)</t>
  </si>
  <si>
    <t>2+1</t>
  </si>
  <si>
    <t>894411221</t>
  </si>
  <si>
    <t>Zřízení šachet kanalizačních z betonových dílců na potrubí DN přes 200 do 300 dno kamenina</t>
  </si>
  <si>
    <t>Zřízení šachet kanalizačních z betonových dílců výšky vstupu do 1,50 m s obložením dna kameninou nebo kanalizačními cihlami, na potrubí DN přes 200 do 300</t>
  </si>
  <si>
    <t>https://podminky.urs.cz/item/CS_URS_2021_02/894411221</t>
  </si>
  <si>
    <t>894138001</t>
  </si>
  <si>
    <t>Příplatek k cenám šachet za každých 0,60 m výšky</t>
  </si>
  <si>
    <t>Inf. cena 17</t>
  </si>
  <si>
    <t>Oprava stáv. kan. šachty (žlábek, osazení poklopu …)</t>
  </si>
  <si>
    <t>713443027</t>
  </si>
  <si>
    <t>Dno kan. šachet SU-M 1000x685 DN 300(2 x atyp)</t>
  </si>
  <si>
    <t>Skruž rovná SR-M 1000x250, H=250 mm</t>
  </si>
  <si>
    <t>Inf. cena.10</t>
  </si>
  <si>
    <t>Vyrovnávací prdstenec h=80 mm</t>
  </si>
  <si>
    <t>Inf. cena.11</t>
  </si>
  <si>
    <t>Potrubí (SN10) korugované DN 100</t>
  </si>
  <si>
    <t>Inf. cena.12</t>
  </si>
  <si>
    <t>Potrubí (SN10) korugované DN 200</t>
  </si>
  <si>
    <t>Inf. cena.13</t>
  </si>
  <si>
    <t>Potrubí (SN10) korugované DN 300</t>
  </si>
  <si>
    <t>Inf. cena.14</t>
  </si>
  <si>
    <t>Plastová kan. šachta DN 600 (D+M)</t>
  </si>
  <si>
    <t>Inf. cena.15</t>
  </si>
  <si>
    <t>Dvorní vtok DN 200</t>
  </si>
  <si>
    <t>Inf. cena.16</t>
  </si>
  <si>
    <t>Regulátor průtoku 0,50 l/s</t>
  </si>
  <si>
    <t>457561111</t>
  </si>
  <si>
    <t>Filtrační vrstvy z kameniva drobného drceného bez zhutnění frakce 2 až 4 mm</t>
  </si>
  <si>
    <t>-1888145052</t>
  </si>
  <si>
    <t>Filtrační vrstvy jakékoliv tloušťky a sklonu z drobného drceného kameniva bez zhutnění, frakce 2-4 mm</t>
  </si>
  <si>
    <t>https://podminky.urs.cz/item/CS_URS_2021_01/457561111</t>
  </si>
  <si>
    <t>filtrační vrstva z kam. fr. 2/4mm</t>
  </si>
  <si>
    <t>24,1</t>
  </si>
  <si>
    <t>1848541_R</t>
  </si>
  <si>
    <t>Ohumusování, v množství přes 10 do 100 m3</t>
  </si>
  <si>
    <t>-1993203007</t>
  </si>
  <si>
    <t>https://podminky.urs.cz/item/CS_URS_2021_01/1848541_R</t>
  </si>
  <si>
    <t xml:space="preserve">dodávka a promíchání humusu </t>
  </si>
  <si>
    <t>18,3</t>
  </si>
  <si>
    <t>Založení parkového trávníku výsevem plochy do 1000 m2 v rovině a ve svahu do 1:5</t>
  </si>
  <si>
    <t>-735715591</t>
  </si>
  <si>
    <t>Založení trávníku na půdě předem připravené plochy do 1000 m2 výsevem včetně utažení parkového v rovině nebo na svahu do 1:5</t>
  </si>
  <si>
    <t>https://podminky.urs.cz/item/CS_URS_2021_01/181411131</t>
  </si>
  <si>
    <t>plocha osetí</t>
  </si>
  <si>
    <t>00572410</t>
  </si>
  <si>
    <t>osivo směs travní parková</t>
  </si>
  <si>
    <t>2042806421</t>
  </si>
  <si>
    <t>https://podminky.urs.cz/item/CS_URS_2021_01/00572410</t>
  </si>
  <si>
    <t>76*0,02 'Přepočtené koeficientem množství</t>
  </si>
  <si>
    <t>IO.09 - Přeložka teplovodu</t>
  </si>
  <si>
    <t xml:space="preserve">    900 - koordinace, ostatní, výkres 02,05   </t>
  </si>
  <si>
    <t xml:space="preserve">    733 - Ústřední vytápění - potrubí, výkres 07   </t>
  </si>
  <si>
    <t xml:space="preserve">    734 - Ústřední vytápění - armatury, výkres 07   </t>
  </si>
  <si>
    <t xml:space="preserve">    783 - Dokončovací práce - nátěry, výkres 02,05   </t>
  </si>
  <si>
    <t>1426534531</t>
  </si>
  <si>
    <t>1,5*0,8*108</t>
  </si>
  <si>
    <t>-24805282</t>
  </si>
  <si>
    <t>129,6*0,8</t>
  </si>
  <si>
    <t>-126748261</t>
  </si>
  <si>
    <t>-472589839</t>
  </si>
  <si>
    <t>129,6-103,68</t>
  </si>
  <si>
    <t>-576361829</t>
  </si>
  <si>
    <t>25,92*2 'Přepočtené koeficientem množství</t>
  </si>
  <si>
    <t>-966137155</t>
  </si>
  <si>
    <t>R 230000055</t>
  </si>
  <si>
    <t>montáž přediz.potr.systému 2x DN50</t>
  </si>
  <si>
    <t>2004978811</t>
  </si>
  <si>
    <t>560205153</t>
  </si>
  <si>
    <t>R230000019</t>
  </si>
  <si>
    <t>potrubní systém 2x  DN50/125, D</t>
  </si>
  <si>
    <t>1075354251</t>
  </si>
  <si>
    <t>potrubní systém 2x DN50/125, D</t>
  </si>
  <si>
    <t>Poznámka k položce:_x000D_
topná voda do 90 C, ocelová trubka dle EN 10217, min. PN 20, tvrdá polyuretanová izolace, třída izolace 1, koeficient tep.vod. 0,026W/mK, plášťová trubka PE-HD včetně ohybů, odbočení, prostupů do objektu, spojů, polštářování atd. Součástí dodávky potrubí  je i Alarm - Systém ISO+ pro hlídání netěsností včetně vnitřních krabiček včetně napuštění vody do systému v HPS</t>
  </si>
  <si>
    <t>R230000020</t>
  </si>
  <si>
    <t>potrubní systém 2x DN100/200,D</t>
  </si>
  <si>
    <t>1732875547</t>
  </si>
  <si>
    <t>R230000056</t>
  </si>
  <si>
    <t>montáž přediz.potr.systému 2x100/200</t>
  </si>
  <si>
    <t>-1360338554</t>
  </si>
  <si>
    <t xml:space="preserve">koordinace, ostatní, výkres 02,05   </t>
  </si>
  <si>
    <t>-1566914234</t>
  </si>
  <si>
    <t>625654305</t>
  </si>
  <si>
    <t>733110808</t>
  </si>
  <si>
    <t>Demontáž potrubí ocelového závitového do DN 50</t>
  </si>
  <si>
    <t>-1624226773</t>
  </si>
  <si>
    <t>Poznámka k položce:_x000D_
v objektu UP bouraného</t>
  </si>
  <si>
    <t>R731000001</t>
  </si>
  <si>
    <t>Ostatní nutné demontáže</t>
  </si>
  <si>
    <t>1095360541</t>
  </si>
  <si>
    <t>-1693098140</t>
  </si>
  <si>
    <t>vytvoření prostupů pro teplovodní potrubí</t>
  </si>
  <si>
    <t>1257658828</t>
  </si>
  <si>
    <t>-1137888814</t>
  </si>
  <si>
    <t>R930000031</t>
  </si>
  <si>
    <t>Obezdívka vnější včetně izolace</t>
  </si>
  <si>
    <t>1994706506</t>
  </si>
  <si>
    <t>zapravení, doplnění zdiva, izolace</t>
  </si>
  <si>
    <t>R930000032</t>
  </si>
  <si>
    <t>zakrytování potrubí</t>
  </si>
  <si>
    <t>1588691173</t>
  </si>
  <si>
    <t>-1813709849</t>
  </si>
  <si>
    <t>pomocné zednické výpomoce</t>
  </si>
  <si>
    <t>Izolace 40mm rohoží s povrchovou úpravou, D+M</t>
  </si>
  <si>
    <t>-1709407238</t>
  </si>
  <si>
    <t xml:space="preserve">Ústřední vytápění - potrubí, výkres 07   </t>
  </si>
  <si>
    <t>Potrubí ocelové závitové bezešvé běžné nízkotlaké DN 50</t>
  </si>
  <si>
    <t>1345053217</t>
  </si>
  <si>
    <t>Poznámka k položce:_x000D_
nové potrubí, napojení na stávající rozvod v chodbě. V místě stávajícího potrubí z objektu UP</t>
  </si>
  <si>
    <t>-1520597594</t>
  </si>
  <si>
    <t>Poznámka k položce:_x000D_
kontrola celého objektu</t>
  </si>
  <si>
    <t>napojení na přediz.potrubí a stávající systém</t>
  </si>
  <si>
    <t>-508658949</t>
  </si>
  <si>
    <t>pevný bod DN 50, D</t>
  </si>
  <si>
    <t>-605998460</t>
  </si>
  <si>
    <t xml:space="preserve">Ústřední vytápění - armatury, výkres 07   </t>
  </si>
  <si>
    <t>-1846772466</t>
  </si>
  <si>
    <t>R734000002</t>
  </si>
  <si>
    <t>163718733</t>
  </si>
  <si>
    <t>-475178022</t>
  </si>
  <si>
    <t>1519030391</t>
  </si>
  <si>
    <t>1548292092</t>
  </si>
  <si>
    <t>-2008240804</t>
  </si>
  <si>
    <t xml:space="preserve">Dokončovací práce - nátěry, výkres 02,05   </t>
  </si>
  <si>
    <t>199748071</t>
  </si>
  <si>
    <t>PS.01 - Rekonstrukce vodovodu</t>
  </si>
  <si>
    <t>Alfaprojekt OLomouc a.s.</t>
  </si>
  <si>
    <t>132112211</t>
  </si>
  <si>
    <t>Hloubení rýh š do 2000 mm v soudržných horninách třídy těžitelnosti I, skupiny 1 a 2 ručně</t>
  </si>
  <si>
    <t>274041317</t>
  </si>
  <si>
    <t>Hloubení rýh šířky přes 800 do 2 000 mm ručně zapažených i nezapažených, s urovnáním dna do předepsaného profilu a spádu v hornině třídy těžitelnosti I skupiny 1 a 2 soudržných</t>
  </si>
  <si>
    <t>https://podminky.urs.cz/item/CS_URS_2021_01/132112211</t>
  </si>
  <si>
    <t>1,4*1,6*70+0,8*1,6*35</t>
  </si>
  <si>
    <t>-1524203699</t>
  </si>
  <si>
    <t>102*2*2</t>
  </si>
  <si>
    <t>1704517525</t>
  </si>
  <si>
    <t>-560920472</t>
  </si>
  <si>
    <t>1,4*1,6*(46+21)+0,8*0,5*33</t>
  </si>
  <si>
    <t>-180774034</t>
  </si>
  <si>
    <t>"vytlačená zemina"</t>
  </si>
  <si>
    <t>421801813</t>
  </si>
  <si>
    <t>163,28</t>
  </si>
  <si>
    <t>163,28*5 'Přepočtené koeficientem množství</t>
  </si>
  <si>
    <t>-995737611</t>
  </si>
  <si>
    <t>217816434</t>
  </si>
  <si>
    <t>163,280*1,7</t>
  </si>
  <si>
    <t>-1505957316</t>
  </si>
  <si>
    <t>zásyp vytěženou zeminou mimo chodníky</t>
  </si>
  <si>
    <t>0,8*(1,6-0,5)*35+1,4*(1,6-0,5)*21,5</t>
  </si>
  <si>
    <t>1610063625</t>
  </si>
  <si>
    <t>Podsyp + obsyp potrubí štěrkodrtí 0/16</t>
  </si>
  <si>
    <t>1,4*0,5*68+0,8*0,5*33</t>
  </si>
  <si>
    <t>Zásyp potrubí v chodníku štěrkodrtí 0/32</t>
  </si>
  <si>
    <t>1,4*(1,6-0,5-0,25)*46,5</t>
  </si>
  <si>
    <t>58344121-R</t>
  </si>
  <si>
    <t>štěrkodrť frakce 0/8</t>
  </si>
  <si>
    <t>-1802048448</t>
  </si>
  <si>
    <t>štěrkodrť frakce 0/16</t>
  </si>
  <si>
    <t>m3*objem. hmotnost</t>
  </si>
  <si>
    <t>60,8*2,66</t>
  </si>
  <si>
    <t>58344171</t>
  </si>
  <si>
    <t>štěrkodrť frakce 0/32</t>
  </si>
  <si>
    <t>475908538</t>
  </si>
  <si>
    <t>https://podminky.urs.cz/item/CS_URS_2021_01/58344171</t>
  </si>
  <si>
    <t>55,33*2,66</t>
  </si>
  <si>
    <t>1340474521</t>
  </si>
  <si>
    <t>Poznámka k položce:_x000D_
Obdláždění uličního poklopu vodovodní přípojky dvěma řadami žulových kostek 8/10 cm do betonovéo lože</t>
  </si>
  <si>
    <t>kostka dlažební žula drobná 8/10</t>
  </si>
  <si>
    <t>1617013252</t>
  </si>
  <si>
    <t>0,16*1,02 'Přepočtené koeficientem množství</t>
  </si>
  <si>
    <t>-1291805051</t>
  </si>
  <si>
    <t>https://podminky.urs.cz/item/CS_URS_2021_01/871211211</t>
  </si>
  <si>
    <t>28613527</t>
  </si>
  <si>
    <t>potrubí třívrstvé PE100 RC SDR11 63x5,80 dl 12m</t>
  </si>
  <si>
    <t>2146680125</t>
  </si>
  <si>
    <t>https://podminky.urs.cz/item/CS_URS_2021_01/28613527</t>
  </si>
  <si>
    <t>68*1,015 'Přepočtené koeficientem množství</t>
  </si>
  <si>
    <t>871241211</t>
  </si>
  <si>
    <t>Montáž potrubí z PE100 SDR 11 otevřený výkop svařovaných elektrotvarovkou D 90 x 8,2 mm</t>
  </si>
  <si>
    <t>-1019546617</t>
  </si>
  <si>
    <t>Montáž vodovodního potrubí z plastů v otevřeném výkopu z polyetylenu PE 100 svařovaných elektrotvarovkou SDR 11/PN16 D 90 x 8,2 mm</t>
  </si>
  <si>
    <t>https://podminky.urs.cz/item/CS_URS_2021_01/871241211</t>
  </si>
  <si>
    <t>28613510</t>
  </si>
  <si>
    <t>potrubí třívrstvé PE100 RC SDR11 90x8,2  dl 100m</t>
  </si>
  <si>
    <t>435317935</t>
  </si>
  <si>
    <t>https://podminky.urs.cz/item/CS_URS_2021_01/28613510</t>
  </si>
  <si>
    <t>105*1,015 'Přepočtené koeficientem množství</t>
  </si>
  <si>
    <t>871291811</t>
  </si>
  <si>
    <t>Bourání stávajícího potrubí z polyetylenu D 140 mm</t>
  </si>
  <si>
    <t>-514676551</t>
  </si>
  <si>
    <t>Bourání stávajícího potrubí z polyetylenu v otevřeném výkopu D přes 90 do 140 mm</t>
  </si>
  <si>
    <t>https://podminky.urs.cz/item/CS_URS_2021_01/871291811</t>
  </si>
  <si>
    <t>112+21</t>
  </si>
  <si>
    <t>879211111</t>
  </si>
  <si>
    <t>Montáž vodovodní přípojky na potrubí DN 50</t>
  </si>
  <si>
    <t>932564721</t>
  </si>
  <si>
    <t>Montáž napojení vodovodní přípojky v otevřeném výkopu ve sklonu přes 20 % DN 50</t>
  </si>
  <si>
    <t>https://podminky.urs.cz/item/CS_URS_2021_01/879211111</t>
  </si>
  <si>
    <t>879221111</t>
  </si>
  <si>
    <t>Montáž vodovodní přípojky na potrubí DN 63</t>
  </si>
  <si>
    <t>2038624532</t>
  </si>
  <si>
    <t>Montáž napojení vodovodní přípojky v otevřeném výkopu ve sklonu přes 20 % DN 63</t>
  </si>
  <si>
    <t>https://podminky.urs.cz/item/CS_URS_2021_01/879221111</t>
  </si>
  <si>
    <t>891211112</t>
  </si>
  <si>
    <t>Montáž vodovodních šoupátek otevřený výkop DN 50</t>
  </si>
  <si>
    <t>249043085</t>
  </si>
  <si>
    <t>Montáž vodovodních armatur na potrubí šoupátek nebo klapek uzavíracích v otevřeném výkopu nebo v šachtách s osazením zemní soupravy (bez poklopů) DN 50</t>
  </si>
  <si>
    <t>https://podminky.urs.cz/item/CS_URS_2021_01/891211112</t>
  </si>
  <si>
    <t>42221424</t>
  </si>
  <si>
    <t>šoupátko přípojkové přímé DN 50 ISO/vnější závit PN16, 63x2"</t>
  </si>
  <si>
    <t>1376167974</t>
  </si>
  <si>
    <t>https://podminky.urs.cz/item/CS_URS_2021_01/42221424</t>
  </si>
  <si>
    <t>R.4220001</t>
  </si>
  <si>
    <t>1640473166</t>
  </si>
  <si>
    <t>Zemní souprava teleskopická pro armatury domovní přípojky se šroubovým napojením délky 1,3 - 1,8 m</t>
  </si>
  <si>
    <t>R.4220002</t>
  </si>
  <si>
    <t>Uliční poklop těžký s označením VODA</t>
  </si>
  <si>
    <t>311074094</t>
  </si>
  <si>
    <t>R.4220003</t>
  </si>
  <si>
    <t>-1502902416</t>
  </si>
  <si>
    <t>Podkladová deska pod poklop</t>
  </si>
  <si>
    <t>891219111</t>
  </si>
  <si>
    <t>Montáž navrtávacích pasů na potrubí z jakýchkoli trub DN 50</t>
  </si>
  <si>
    <t>-126862388</t>
  </si>
  <si>
    <t>Montáž vodovodních armatur na potrubí navrtávacích pasů s ventilem Jt 1 MPa, na potrubí z trub litinových, ocelových nebo plastických hmot DN 50</t>
  </si>
  <si>
    <t>https://podminky.urs.cz/item/CS_URS_2021_01/891219111</t>
  </si>
  <si>
    <t>42273538</t>
  </si>
  <si>
    <t>pás navrtávací se závitovým výstupem z tvárné litiny pro vodovodní PE a PVC potrubí 63-2”</t>
  </si>
  <si>
    <t>-823464172</t>
  </si>
  <si>
    <t>https://podminky.urs.cz/item/CS_URS_2021_01/42273538</t>
  </si>
  <si>
    <t>R80001</t>
  </si>
  <si>
    <t>1934860745</t>
  </si>
  <si>
    <t>Pomocné práce</t>
  </si>
  <si>
    <t>R80002</t>
  </si>
  <si>
    <t>Propojení nového vodovodu na stávající vodovod</t>
  </si>
  <si>
    <t>1631189203</t>
  </si>
  <si>
    <t>Propojení za vodoměrem v šachtě - 2x</t>
  </si>
  <si>
    <t>Propojení v budově SŠTO</t>
  </si>
  <si>
    <t>971033251</t>
  </si>
  <si>
    <t>Vybourání otvorů ve zdivu cihelném pl do 0,0225 m2 na MVC nebo MV tl do 450 mm</t>
  </si>
  <si>
    <t>1969990665</t>
  </si>
  <si>
    <t>Vybourání otvorů ve zdivu základovém nebo nadzákladovém z cihel, tvárnic, příčkovek z cihel pálených na maltu vápennou nebo vápenocementovou plochy do 0,0225 m2, tl. do 450 mm</t>
  </si>
  <si>
    <t>https://podminky.urs.cz/item/CS_URS_2021_01/971033251</t>
  </si>
  <si>
    <t>Poznámka k položce:_x000D_
Provedení nového prostupu do budovy SŠTO</t>
  </si>
  <si>
    <t>877115596</t>
  </si>
  <si>
    <t>68+105</t>
  </si>
  <si>
    <t>34140842-R</t>
  </si>
  <si>
    <t>vodič propojovací jádro Cu lanované izolace PVC 450/750V (H07V-R) 1x4mm2</t>
  </si>
  <si>
    <t>-1724778348</t>
  </si>
  <si>
    <t>vodič izolovaný s Cu jádrem 1x4mm2</t>
  </si>
  <si>
    <t>460671113</t>
  </si>
  <si>
    <t>Výstražná fólie pro krytí kabelů šířky 34 cm</t>
  </si>
  <si>
    <t>-765761564</t>
  </si>
  <si>
    <t>Výstražná fólie z PVC pro krytí kabelů včetně vyrovnání povrchu rýhy, rozvinutí a uložení fólie šířky do 34 cm</t>
  </si>
  <si>
    <t>https://podminky.urs.cz/item/CS_URS_2021_01/460671113</t>
  </si>
  <si>
    <t>PS.02 - Venkovní osvětlení</t>
  </si>
  <si>
    <t xml:space="preserve">    21-M - Elektromontáže</t>
  </si>
  <si>
    <t>162351104</t>
  </si>
  <si>
    <t>Vodorovné přemístění do 1000 m výkopku/sypaniny z horniny třídy těžitelnosti I, skupiny 1 až 3</t>
  </si>
  <si>
    <t>-942146418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</si>
  <si>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</si>
  <si>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https://podminky.urs.cz/item/CS_URS_2021_01/162351104</t>
  </si>
  <si>
    <t>přebytek výkopku po podsypu a zásypy kabelů</t>
  </si>
  <si>
    <t>155*0,4*0,08</t>
  </si>
  <si>
    <t>167151102</t>
  </si>
  <si>
    <t>Nakládání výkopku z hornin třídy těžitelnosti II, skupiny 4 a 5 do 100 m3</t>
  </si>
  <si>
    <t>1936163736</t>
  </si>
  <si>
    <t>Nakládání, skládání a překládání neulehlého výkopku nebo sypaniny strojně nakládání, množství do 100 m3, z horniny třídy těžitelnosti II, skupiny 4 a 5</t>
  </si>
  <si>
    <t>https://podminky.urs.cz/item/CS_URS_2021_01/167151102</t>
  </si>
  <si>
    <t>604163749</t>
  </si>
  <si>
    <t>podsyp a zásyp kabelových rýh</t>
  </si>
  <si>
    <t>-1107540062</t>
  </si>
  <si>
    <t>4,96*2,685 'Přepočtené koeficientem množství</t>
  </si>
  <si>
    <t>945412112</t>
  </si>
  <si>
    <t>Teleskopická hydraulická montážní plošina výška zdvihu do 21 m</t>
  </si>
  <si>
    <t>den</t>
  </si>
  <si>
    <t>1421965574</t>
  </si>
  <si>
    <t>Teleskopická hydraulická montážní plošina na samohybném podvozku, s otočným košem výšky zdvihu do 21 m</t>
  </si>
  <si>
    <t>https://podminky.urs.cz/item/CS_URS_2021_01/945412112</t>
  </si>
  <si>
    <t>(8*3)/8</t>
  </si>
  <si>
    <t>-1031154993</t>
  </si>
  <si>
    <t>Průzkumné, geodetické a projektové práce geodetické práce po výstavbě</t>
  </si>
  <si>
    <t>Poznámka k položce:_x000D_
geodetické zaměření vedení VO_x000D_
- digitálně na CD_x000D_
- 5x tištěné</t>
  </si>
  <si>
    <t>-712751586</t>
  </si>
  <si>
    <t>Průzkumné, geodetické a projektové práce projektové práce dokumentace stavby (výkresová a textová) skutečného provedení stavby</t>
  </si>
  <si>
    <t>1068225001</t>
  </si>
  <si>
    <t>výměry dle výkresu DPS_PS02_VO_201_SIT_00</t>
  </si>
  <si>
    <t>uložení kabelů</t>
  </si>
  <si>
    <t>155+8*2</t>
  </si>
  <si>
    <t>167569677</t>
  </si>
  <si>
    <t>171*1,1 'Přepočtené koeficientem množství</t>
  </si>
  <si>
    <t>741110304</t>
  </si>
  <si>
    <t>Montáž trubka ochranná do krabic plastová tuhá D přes 133 do 152 mm uložená pevně</t>
  </si>
  <si>
    <t>-331886243</t>
  </si>
  <si>
    <t>Montáž trubek ochranných s nasunutím nebo našroubováním do krabic plastových tuhých, uložených pevně, vnitřní Ø přes 133 do 152 mm</t>
  </si>
  <si>
    <t>https://podminky.urs.cz/item/CS_URS_2021_01/741110304</t>
  </si>
  <si>
    <t>trubky do překopů přes komunikace a vjezdy na pozemky (požadavky TSMO)</t>
  </si>
  <si>
    <t>8+8+7+12</t>
  </si>
  <si>
    <t>34571368</t>
  </si>
  <si>
    <t>trubka elektroinstalační HDPE tuhá dvouplášťová korugovaná D 136/160mm (KOPODUR)</t>
  </si>
  <si>
    <t>-1879259060</t>
  </si>
  <si>
    <t>trubka elektroinstalační HDPE tuhá dvouplášťová korugovaná D 136/160mm</t>
  </si>
  <si>
    <t>https://podminky.urs.cz/item/CS_URS_2021_01/34571368</t>
  </si>
  <si>
    <t>Montáž kabel Cu plný kulatý žíla 3x1,5 až 6 mm2 uložený pevně (CYKY)</t>
  </si>
  <si>
    <t>-90114330</t>
  </si>
  <si>
    <t>Montáž kabelů měděných bez ukončení uložených pevně plných kulatých nebo bezhalogenových (CYKY) počtu a průřezu žil 3x1,5 až 6 mm2</t>
  </si>
  <si>
    <t>vedení do stožáru</t>
  </si>
  <si>
    <t>8*10</t>
  </si>
  <si>
    <t>kabel silový s Cu jádrem 1kV 3x1,5mm2</t>
  </si>
  <si>
    <t>1626050027</t>
  </si>
  <si>
    <t>741122624</t>
  </si>
  <si>
    <t>Montáž kabel Cu plný kulatý žíla 4x16 až 25 mm2 uložený pevně (CYKY)</t>
  </si>
  <si>
    <t>-1737412765</t>
  </si>
  <si>
    <t>Montáž kabelů měděných bez ukončení uložených pevně plných kulatých nebo bezhalogenových (CYKY) počtu a průřezu žil 4x16 až 25 mm2</t>
  </si>
  <si>
    <t>https://podminky.urs.cz/item/CS_URS_2021_01/741122624</t>
  </si>
  <si>
    <t>CYKY 4x16</t>
  </si>
  <si>
    <t>155+8*2+10</t>
  </si>
  <si>
    <t>34111080</t>
  </si>
  <si>
    <t>kabel silový s Cu jádrem 1kV 4x16mm2</t>
  </si>
  <si>
    <t>-1891374225</t>
  </si>
  <si>
    <t>https://podminky.urs.cz/item/CS_URS_2021_01/34111080</t>
  </si>
  <si>
    <t>Ukončení vodič izolovaný do 2,5mm2 v rozváděči nebo na přístroji</t>
  </si>
  <si>
    <t>-1954159567</t>
  </si>
  <si>
    <t>-383631394</t>
  </si>
  <si>
    <t>2*4</t>
  </si>
  <si>
    <t>7*2*4</t>
  </si>
  <si>
    <t>2*1*4</t>
  </si>
  <si>
    <t>741320001</t>
  </si>
  <si>
    <t>Montáž pojistka závitová E 27 do 25 A se zapojením vodičů</t>
  </si>
  <si>
    <t>-549288429</t>
  </si>
  <si>
    <t>Montáž pojistek se zapojením vodičů závitových kompletních E 27 do 25 A</t>
  </si>
  <si>
    <t>https://podminky.urs.cz/item/CS_URS_2021_01/741320001</t>
  </si>
  <si>
    <t>345234160</t>
  </si>
  <si>
    <t>vložka pojistková E27 normální 2410 10A</t>
  </si>
  <si>
    <t>-254102203</t>
  </si>
  <si>
    <t>https://podminky.urs.cz/item/CS_URS_2021_01/345234160</t>
  </si>
  <si>
    <t>741372152R01</t>
  </si>
  <si>
    <t>Montáž svítidlo LED průmyslové reflektor</t>
  </si>
  <si>
    <t>63300069</t>
  </si>
  <si>
    <t>Montáž svítidel LED se zapojením vodičů průmyslových závěsných reflektorů</t>
  </si>
  <si>
    <t>sv_VO_1</t>
  </si>
  <si>
    <t xml:space="preserve">venkovní LED svítidlo -  rozm. 245 x 245 x 560 mm </t>
  </si>
  <si>
    <t>1211461677</t>
  </si>
  <si>
    <t>Poznámka k položce:_x000D_
- tento typ svítidla je požadován budoucím správcem veřejného osvětlení společností Technické služby města Olomouce a.s.</t>
  </si>
  <si>
    <t>1218401031</t>
  </si>
  <si>
    <t>https://podminky.urs.cz/item/CS_URS_2021_01/741410021</t>
  </si>
  <si>
    <t>35442062</t>
  </si>
  <si>
    <t>pás zemnící 30x4mm FeZn</t>
  </si>
  <si>
    <t>-311115027</t>
  </si>
  <si>
    <t>https://podminky.urs.cz/item/CS_URS_2021_01/35442062</t>
  </si>
  <si>
    <t>-843530596</t>
  </si>
  <si>
    <t>8*2</t>
  </si>
  <si>
    <t>1547610814</t>
  </si>
  <si>
    <t>https://podminky.urs.cz/item/CS_URS_2021_01/35441073</t>
  </si>
  <si>
    <t>16*0,4 'Přepočtené koeficientem množství</t>
  </si>
  <si>
    <t>1350205340</t>
  </si>
  <si>
    <t>napojení stožáru na uzemnění</t>
  </si>
  <si>
    <t>-960333944</t>
  </si>
  <si>
    <t>7,27272727272727*1,1 'Přepočtené koeficientem množství</t>
  </si>
  <si>
    <t>741810002</t>
  </si>
  <si>
    <t>Celková prohlídka elektrického rozvodu a zařízení do 500 000,- Kč</t>
  </si>
  <si>
    <t>-639021130</t>
  </si>
  <si>
    <t>Zkoušky a prohlídky elektrických rozvodů a zařízení celková prohlídka a vyhotovení revizní zprávy pro objem montážních prací přes 100 do 500 tis. Kč</t>
  </si>
  <si>
    <t>https://podminky.urs.cz/item/CS_URS_2021_01/741810002</t>
  </si>
  <si>
    <t>1662901476</t>
  </si>
  <si>
    <t>754667966</t>
  </si>
  <si>
    <t>-1635498546</t>
  </si>
  <si>
    <t>lak asfaltový A 1999 černý bal.9 kg</t>
  </si>
  <si>
    <t>-567832606</t>
  </si>
  <si>
    <t>lak asfaltový černý (á 9 kg)</t>
  </si>
  <si>
    <t>8*0,15 'Přepočtené koeficientem množství</t>
  </si>
  <si>
    <t>mt01</t>
  </si>
  <si>
    <t>smršťovací bužírka PE, barva zelenožlutá</t>
  </si>
  <si>
    <t>-572508690</t>
  </si>
  <si>
    <t>315056811</t>
  </si>
  <si>
    <t>Poznámka k položce:_x000D_
Dle všeobecných podmínek ceníku VP 800-741, příloha č.4 se jedná o drobný jednicový materiál, jehož podíl na celkových nákladech je malý proto se jednotlivě nespecifikuje._x000D_
_x000D_
SEZNAM PODRUŽNÝCH MATERIÁLŮ:_x000D_
vývodky, spojky vodičové do 16mm2, spojníky_x000D_
sponky, příchytky, lišty niedax, hmoždinky PVC_x000D_
izolanty_x000D_
drobné výrobky z plastů a pryže_x000D_
drát vázací a svařovací_x000D_
elektrody_x000D_
pásky z elektrovodného hliníku_x000D_
cín_x000D_
pájka na hliník_x000D_
výrobky pro svařování a pájení_x000D_
plyny na svařování a pájení_x000D_
odmašťovače_x000D_
izolační hmoty_x000D_
lepidla a tmely_x000D_
kyseliny a odrezovače_x000D_
nátěrové hmoty pro drobné opravy_x000D_
kabelová oka a spojky do 16mm2_x000D_
materiál označovací, např. štítky, _x000D_
spojovací materiál (nýty, vruty, hřebíky, šrouby a matice do M16</t>
  </si>
  <si>
    <t>21-M</t>
  </si>
  <si>
    <t>Elektromontáže</t>
  </si>
  <si>
    <t>-859445980</t>
  </si>
  <si>
    <t>89677485</t>
  </si>
  <si>
    <t>Poznámka k položce:_x000D_
výstražná fólie do výkopu šířky 22cm_x000D_
- červená polyetylenová páska s bleskem do výkopu tloušťky 0,08mm a šířky 22cm</t>
  </si>
  <si>
    <t>155*1,1 'Přepočtené koeficientem množství</t>
  </si>
  <si>
    <t>210204002</t>
  </si>
  <si>
    <t>Montáž stožárů osvětlení parkových ocelových</t>
  </si>
  <si>
    <t>90505368</t>
  </si>
  <si>
    <t>Montáž stožárů osvětlení, bez zemních prací parkových ocelových</t>
  </si>
  <si>
    <t>https://podminky.urs.cz/item/CS_URS_2021_01/210204002</t>
  </si>
  <si>
    <t>sl_x001F_5-133/89/60</t>
  </si>
  <si>
    <t>osvětlovací stožár sadový třístupňový FeZn bezpaticový, výšky 5m nad zemí, termoplastická povrchová úprava (TPU) do výšky krytu svorkovnice</t>
  </si>
  <si>
    <t>38821279</t>
  </si>
  <si>
    <t>210204202</t>
  </si>
  <si>
    <t>Montáž elektrovýzbroje stožárů osvětlení 2 okruhy</t>
  </si>
  <si>
    <t>-2030079544</t>
  </si>
  <si>
    <t>https://podminky.urs.cz/item/CS_URS_2021_01/210204202</t>
  </si>
  <si>
    <t>svor_01</t>
  </si>
  <si>
    <t>stožárová svorkovnice 400V/TN-C - vývod 1x10A E27</t>
  </si>
  <si>
    <t>-1116838073</t>
  </si>
  <si>
    <t xml:space="preserve">Stožárová čtyřpólová svorkovnice  s  hlavními  šroubovými svorkami se závitem M8 na izolačním tělese se svorkami  U, V, W, PEN  (pro sítě TN-C) v krytí IP00.  Maximální dimenze hlavních kabelů je 4x35 mm2. Hlavní svorky osazeny příložkami typu univerzál (pro kabely AYKY i CYKY). Vývody pro napájení svítidel pojistkami typu E27/10A. </t>
  </si>
  <si>
    <t>R78301</t>
  </si>
  <si>
    <t>Číslování stožárů veřejného osvětlení</t>
  </si>
  <si>
    <t>-853161882</t>
  </si>
  <si>
    <t>číslování stožárů vo - trvalé označení nastříkáním barvou</t>
  </si>
  <si>
    <t>Poznámka k položce:_x000D_
Číslování dle číselného plánu města Olomouce.</t>
  </si>
  <si>
    <t>-1509203580</t>
  </si>
  <si>
    <t>(155)/1000</t>
  </si>
  <si>
    <t>460080014</t>
  </si>
  <si>
    <t>Základové konstrukce z monolitického betonu C 16/20 bez bednění</t>
  </si>
  <si>
    <t>-532889082</t>
  </si>
  <si>
    <t>Základové konstrukce základ bez bednění do rostlé zeminy z monolitického betonu tř. C 16/20</t>
  </si>
  <si>
    <t>https://podminky.urs.cz/item/CS_URS_2021_01/460080014</t>
  </si>
  <si>
    <t>stožárová pouzdra</t>
  </si>
  <si>
    <t>"pouzdro 0,7x0,7, hl.1,1m)"</t>
  </si>
  <si>
    <t>8*((0,7*0,7*1,1)-(PI*0,08*0,08*1))</t>
  </si>
  <si>
    <t>460131114</t>
  </si>
  <si>
    <t>Hloubení nezapažených jam při elektromontážích ručně v hornině tř II skupiny 4</t>
  </si>
  <si>
    <t>-1031125163</t>
  </si>
  <si>
    <t>Hloubení nezapažených jam ručně včetně urovnání dna s přemístěním výkopku do vzdálenosti 3 m od okraje jámy nebo s naložením na dopravní prostředek v hornině třídy těžitelnosti II skupiny 4</t>
  </si>
  <si>
    <t>https://podminky.urs.cz/item/CS_URS_2021_01/460131114</t>
  </si>
  <si>
    <t>pouzdro 0,7x0,7x1</t>
  </si>
  <si>
    <t>(0,7*0,7*1)*8</t>
  </si>
  <si>
    <t>460171163</t>
  </si>
  <si>
    <t>Hloubení kabelových nezapažených rýh strojně š 35 cm hl 70 cm v hornině tř II skupiny 4</t>
  </si>
  <si>
    <t>23812554</t>
  </si>
  <si>
    <t>Hloubení nezapažených kabelových rýh strojně včetně urovnání dna s přemístěním výkopku do vzdálenosti 3 m od okraje jámy nebo s naložením na dopravní prostředek šířky 35 cm hloubky 70 cm v hornině třídy těžitelnosti II skupiny 4</t>
  </si>
  <si>
    <t>https://podminky.urs.cz/item/CS_URS_2021_01/460171163</t>
  </si>
  <si>
    <t>460451173</t>
  </si>
  <si>
    <t>Zásyp kabelových rýh strojně se zhutněním š 35 cm hl 70 cm z horniny tř II skupiny 4</t>
  </si>
  <si>
    <t>-2063527865</t>
  </si>
  <si>
    <t>Zásyp kabelových rýh strojně s přemístěním sypaniny ze vzdálenosti do 10 m, s uložením výkopku ve vrstvách včetně zhutnění a urovnání povrchu šířky 35 cm hloubky 70 cm z horniny třídy těžitelnosti II skupiny 4</t>
  </si>
  <si>
    <t>https://podminky.urs.cz/item/CS_URS_2021_01/460451173</t>
  </si>
  <si>
    <t>1192462827</t>
  </si>
  <si>
    <t>155*1</t>
  </si>
  <si>
    <t>R460001</t>
  </si>
  <si>
    <t>Zhotovení stožárového pouzdra pro stožár parkový a silniční bez výkopu</t>
  </si>
  <si>
    <t>-1387338317</t>
  </si>
  <si>
    <t>28619324</t>
  </si>
  <si>
    <t>trubka kanalizační PE-HD D 160mm</t>
  </si>
  <si>
    <t>-112027524</t>
  </si>
  <si>
    <t>https://podminky.urs.cz/item/CS_URS_2021_01/28619324</t>
  </si>
  <si>
    <t>HZS1211</t>
  </si>
  <si>
    <t>Hodinová zúčtovací sazba kopáč nekvalifikovaný</t>
  </si>
  <si>
    <t>1091335755</t>
  </si>
  <si>
    <t>Hodinové zúčtovací sazby profesí HSV zemní a pomocné práce kopáč nekvalifikovaný</t>
  </si>
  <si>
    <t>https://podminky.urs.cz/item/CS_URS_2021_01/HZS1211</t>
  </si>
  <si>
    <t>"součinnost při hloubení kabelových rýh strojně</t>
  </si>
  <si>
    <t>"výměry dle Nh položek 460131114, 460171163</t>
  </si>
  <si>
    <t>18,287+27,9</t>
  </si>
  <si>
    <t>HZS4232</t>
  </si>
  <si>
    <t>Hodinová zúčtovací sazba technik odborný</t>
  </si>
  <si>
    <t>274086059</t>
  </si>
  <si>
    <t>Hodinové zúčtovací sazby ostatních profesí revizní a kontrolní činnost technik odborný</t>
  </si>
  <si>
    <t>https://podminky.urs.cz/item/CS_URS_2021_01/HZS4232</t>
  </si>
  <si>
    <t>jednání s TSMO - převzetí VO, doplnění číslování Emergency point</t>
  </si>
  <si>
    <t>VON - Vedlejší rozpočtové a ostatní náklady</t>
  </si>
  <si>
    <t>ON.1 - Ostatní náklady</t>
  </si>
  <si>
    <t>Univerzita Palackého</t>
  </si>
  <si>
    <t>OST - Ostatní náklady</t>
  </si>
  <si>
    <t>OST</t>
  </si>
  <si>
    <t>012103001</t>
  </si>
  <si>
    <t>Náklady na geodetické práce před výstavbou</t>
  </si>
  <si>
    <t>-692381341</t>
  </si>
  <si>
    <t>Náklady na průzkumné, geodetické a projektové práce geodetické před výstavbou</t>
  </si>
  <si>
    <t>Poznámka k položce:_x000D_
Poznámka k položce:, Jedná se zejména o náklady na zajištění: , - geodetického vytýčení hlavních bodů stavebních objektů před zahájením stavebních prací,, - vytýčení staveniště,, - vytýčení ochranných pásem,, - vytýčení zajišťovacích bodů stavby,, - vytýčení kontrolních bodů na stávajících objektech pro zajištění pasportizace stávajících konstrukcí,, apod., Veškerá geodetická zaměření budou zapisována do stavebního deníku a jejich výsledek bude předán objednateli v elektronické a papírové podobě.</t>
  </si>
  <si>
    <t>012303001</t>
  </si>
  <si>
    <t>Náklady na geodetické práce po výstavbě</t>
  </si>
  <si>
    <t>1799942897</t>
  </si>
  <si>
    <t>Náklady na průzkumné, geodetické a projektové práce geodetické práce po výstavbě</t>
  </si>
  <si>
    <t>Poznámka k položce:_x000D_
Poznámka k položce:, Jedná se zejména o náklady na zajištění:, - dokumentace skutečného stavu geodetickým zaměřením, , - kontrolního měření změn polohy novostavby v průběhu zkušebního provozu pokud je zkušební provoz součástí SOD,, apod., Veškerá geodetická zaměření budou zapisována do stavebního deníku a jejich výsledek bude předán objednateli v elektronické a papírové podobě.</t>
  </si>
  <si>
    <t>013254001</t>
  </si>
  <si>
    <t>Náklady na vyhotovení dokumentace skutečného provedení stavby</t>
  </si>
  <si>
    <t>-1922910446</t>
  </si>
  <si>
    <t>Náklad na projektové práce pro zhotovení dokumentace skutečného provedení stavby (výkresová a textová část)</t>
  </si>
  <si>
    <t>Poznámka k položce:_x000D_
Poznámka k položce:, Jedná se zejména o náklady na zajištění dokumentace skutečného provedení díla v rozsahu dle platné vyhlášky na dokumentaci staveb v počtu 5 x papírově a 1 x elektronicky ve formátu DWG a PDF.</t>
  </si>
  <si>
    <t>013254101</t>
  </si>
  <si>
    <t>Náklady na monitoring průběhu výstavby</t>
  </si>
  <si>
    <t>-501709292</t>
  </si>
  <si>
    <t>Náklady na pořízení fotografií nebo videozáznamů zakrývaných konstrukcí a postupu výstavby.</t>
  </si>
  <si>
    <t>013284001</t>
  </si>
  <si>
    <t>Náklady na zpracování a vedení plánu KZP</t>
  </si>
  <si>
    <t>879520626</t>
  </si>
  <si>
    <t>Náklad na zpracování dokumentu KZP a evidenci provedených zkoušek, revizí a měření.</t>
  </si>
  <si>
    <t>Poznámka k položce:_x000D_
Poznámka k položce:, KZP = kontrolní a zkušební plán je dokument zpracovaný do podrobností kontrolovatelných položek rozpočtu, povinně obsahující všechny zkoušky, revize a měření požadované technickými normami a předpisy ve vztahu k prováděným pracím, dodávkám a službám., ,</t>
  </si>
  <si>
    <t>043103001</t>
  </si>
  <si>
    <t>Náklady na provedení zkoušek, revizí a měření</t>
  </si>
  <si>
    <t>977422429</t>
  </si>
  <si>
    <t>Náklady na provedení zkoušek, revizí a měření, které jsou vyžadovány v technických normách a dalších předpisech ve vztahu k prováděným pracím, dodávkám a službám.</t>
  </si>
  <si>
    <t>090001001</t>
  </si>
  <si>
    <t>Náklady na vyhotovení dokumentace k předání stavby</t>
  </si>
  <si>
    <t>216142742</t>
  </si>
  <si>
    <t>Náklady spojené s vyhotovením, kopírováním a kompletací všech dokumentů požadovaných podle znění SOD a VOP k předání stavby objednateli.</t>
  </si>
  <si>
    <t>090001002</t>
  </si>
  <si>
    <t>Ostatní náklady vyplývající ze znění SOD a VOP</t>
  </si>
  <si>
    <t>-1327597746</t>
  </si>
  <si>
    <t>Poznámka k položce:_x000D_
Poznámka k položce:, Jedná se zejména o náklady:, - na sjednání bankovních záruk,, - na sjednání pojištění odpovědnosti za škodu způsobenou provozní činností včetně odpovědnosti vyplývající z provádění stavebně-montážní činnosti,, - na vypracování technologických postupů,, - na vypracování oznámení změn a změnových listů,, - spojené s převzetím staveniště,, - spojené s předáním díla, , apod.</t>
  </si>
  <si>
    <t>091002101</t>
  </si>
  <si>
    <t>Náklady na publicitu projektu SMOl - informační tabule</t>
  </si>
  <si>
    <t>Kus</t>
  </si>
  <si>
    <t>-1910916738</t>
  </si>
  <si>
    <t>Náklad na zřízení informační tabule 1500 x 1000 nebo 2500 x 2000 (šxv) s potiskem informací o stavbě podle vzoru včetně jejich nosné konstrukce.</t>
  </si>
  <si>
    <t>Poznámka k položce:_x000D_
Poznámka k položce:, Náklad zahrnuje cenu za  dodávku, montáž, údržbu, demontáž a likvidaci informační tabule.</t>
  </si>
  <si>
    <t>049203001</t>
  </si>
  <si>
    <t>Náklady na činnost, zkoušky a měření stanovené zvláštními předpisy</t>
  </si>
  <si>
    <t>1413161825</t>
  </si>
  <si>
    <t>Poznámka k položce:_x000D_
Poznámka k položce:, Jedná se zejména o náklady na zajištění inženýrské činnosti prováděné v průběhu stavebních prací předepsané zvláštními předpisy</t>
  </si>
  <si>
    <t>VRN.1 - Vedlejší rozpočtové náklady</t>
  </si>
  <si>
    <t>VRN - Vedlejší rozpočtové náklady</t>
  </si>
  <si>
    <t>VRN</t>
  </si>
  <si>
    <t>012103101</t>
  </si>
  <si>
    <t>Náklady na vytýčení inženýrských sítí</t>
  </si>
  <si>
    <t>878992677</t>
  </si>
  <si>
    <t>Vytýčení inženýrských sítí dotčených nebo souvisejících se stavbou před a v průběhu výstavby.</t>
  </si>
  <si>
    <t>- ochrana, přeložení, úprava inženýrských sítí před zahájením realizace stavby</t>
  </si>
  <si>
    <t>030001001</t>
  </si>
  <si>
    <t>Náklady na zřízení zařízení staveniště v souladu s dokumentací ZOV</t>
  </si>
  <si>
    <t>750449454</t>
  </si>
  <si>
    <t>Náklady na dokumentaci ZS, na přípravu území pro ZS včetně odstranění materiálu a konstrukcí v prostoru staveniště, na vybudování odběrných míst, na zřízení přípojek médií, na vlastní vybudování objektů ZS, provizornich komunikací, oplocení a osvětlení pěších/dopravních koridorů apod.</t>
  </si>
  <si>
    <t>030001002</t>
  </si>
  <si>
    <t>Náklady na provoz a údržbu zařízení staveniště</t>
  </si>
  <si>
    <t>-1294723534</t>
  </si>
  <si>
    <t>Náklady na vybavení/pronájem objektů ZS, náklady na energie, úklid, údržbu a opravy objektů ZS, čištění pojezdových a manipulačních ploch, zabezpečení staveniště apod.</t>
  </si>
  <si>
    <t>039001003</t>
  </si>
  <si>
    <t>Náklady na zrušení zařízení staveniště</t>
  </si>
  <si>
    <t>103485077</t>
  </si>
  <si>
    <t>Náklady na demontáž/odstranění objektů ZS a jejich odvozu a náklady na uvedení pozemku do původního stavu včetně nákladů s tím spojených.</t>
  </si>
  <si>
    <t>034403001</t>
  </si>
  <si>
    <t>Náklady na dopravní značení na staveništi a/nebo v okolí staveniště</t>
  </si>
  <si>
    <t>-1316382205</t>
  </si>
  <si>
    <t>Náklady na zřízení, údržbu a zrušení dočasného dopravního značení, potřebného k zajištění přístupu nebo provozu na staveništi a/nebo v okolí staveniště.</t>
  </si>
  <si>
    <t>045203001</t>
  </si>
  <si>
    <t>Kompletační činnost</t>
  </si>
  <si>
    <t>-2129715793</t>
  </si>
  <si>
    <t>Náklad zhotovitele na řízení a koordinaci subdodavatelů.</t>
  </si>
  <si>
    <t>vypočeteno z (ZRN+VRN+HZS)</t>
  </si>
  <si>
    <t>049103001</t>
  </si>
  <si>
    <t>Náklady na inženýrskou činnost zhotovitele vzniklou v souvislosti s realizací stavby</t>
  </si>
  <si>
    <t>359119748</t>
  </si>
  <si>
    <t>Inženýrská činnost prováděná v průběhu stavebních prací vyplývající z povahy díla, a požadavků v SOD a VOP</t>
  </si>
  <si>
    <t>Poznámka k položce:_x000D_
Poznámka k položce:, Jedná se zejména o náklady na zajištění:, - vyřízení záborů, žádostí o uzavírky¨,, - vyřízení stanovisek dotčených orgánů ke kolaudaci,, - jednání s úřady,, - jednání s dotčenými účastníky stavebního řízení,, - zpracování havarijního a povodňového plánu,, apod.</t>
  </si>
  <si>
    <t>049103002</t>
  </si>
  <si>
    <t>Náklady vzniklé v souvislosti s realizací stavby</t>
  </si>
  <si>
    <t>-738238270</t>
  </si>
  <si>
    <t>Náklady vzniklé v průběhu stavebních prací vyplývající z povahy díla, a požadavků v SOD a VOP</t>
  </si>
  <si>
    <t>Poznámka k položce:_x000D_
Poznámka k položce:, Jedná se zejména o náklady na zajištění:, - čištění veřejných komunikací znečištěných v souvislosti s realizací stavby, - zimní údržby komunikací přístupných veřejnosti v obvodu staveniště, - ochrany díla,, apod.</t>
  </si>
  <si>
    <t>VRN-01</t>
  </si>
  <si>
    <t>Náklady na zajištění kolektivní bezpečnosti osob</t>
  </si>
  <si>
    <t>-594404115</t>
  </si>
  <si>
    <t>Náklady na zbudování, údržbu a zrušení prostředků a konstrukcí na zajištění kolektivní bezpečnosti osob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</si>
  <si>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</si>
  <si>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</si>
  <si>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</si>
  <si>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</si>
  <si>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</si>
  <si>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</si>
  <si>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</si>
  <si>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</si>
  <si>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</si>
  <si>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</si>
  <si>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</si>
  <si>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</si>
  <si>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</si>
  <si>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Provozní soubor</t>
  </si>
  <si>
    <t>Vedlejší a ostatní náklady</t>
  </si>
  <si>
    <t>Ostatní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</si>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</sst>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D274"/>
      </patternFill>
    </fill>
    <fill>
      <patternFill patternType="solid">
        <fgColor rgb="FFFF9086"/>
      </patternFill>
    </fill>
    <fill>
      <patternFill patternType="solid">
        <fgColor rgb="FF83F0F7"/>
      </patternFill>
    </fill>
    <fill>
      <patternFill patternType="solid">
        <fgColor rgb="FFCCFFCC"/>
      </patternFill>
    </fill>
    <fill>
      <patternFill patternType="solid">
        <fgColor rgb="FFA7DC68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166" fontId="1" fillId="0" borderId="21" xfId="0" applyNumberFormat="1" applyFont="1" applyBorder="1" applyAlignment="1">
      <alignment vertical="center"/>
    </xf>
    <xf numFmtId="4" fontId="1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3" fillId="0" borderId="13" xfId="0" applyNumberFormat="1" applyFont="1" applyBorder="1" applyAlignment="1"/>
    <xf numFmtId="166" fontId="33" fillId="0" borderId="14" xfId="0" applyNumberFormat="1" applyFont="1" applyBorder="1" applyAlignment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0" fillId="0" borderId="23" xfId="0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7" fillId="0" borderId="0" xfId="0" applyFont="1" applyAlignment="1">
      <alignment horizontal="left" vertical="center"/>
    </xf>
    <xf numFmtId="0" fontId="38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39" fillId="0" borderId="23" xfId="0" applyFont="1" applyBorder="1" applyAlignment="1" applyProtection="1">
      <alignment horizontal="center" vertical="center"/>
      <protection locked="0"/>
    </xf>
    <xf numFmtId="49" fontId="39" fillId="0" borderId="23" xfId="0" applyNumberFormat="1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left" vertical="center" wrapText="1"/>
      <protection locked="0"/>
    </xf>
    <xf numFmtId="0" fontId="39" fillId="0" borderId="23" xfId="0" applyFont="1" applyBorder="1" applyAlignment="1" applyProtection="1">
      <alignment horizontal="center" vertical="center" wrapText="1"/>
      <protection locked="0"/>
    </xf>
    <xf numFmtId="167" fontId="39" fillId="0" borderId="23" xfId="0" applyNumberFormat="1" applyFont="1" applyBorder="1" applyAlignment="1" applyProtection="1">
      <alignment vertical="center"/>
      <protection locked="0"/>
    </xf>
    <xf numFmtId="4" fontId="39" fillId="3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  <protection locked="0"/>
    </xf>
    <xf numFmtId="0" fontId="40" fillId="0" borderId="23" xfId="0" applyFont="1" applyBorder="1" applyAlignment="1" applyProtection="1">
      <alignment vertical="center"/>
      <protection locked="0"/>
    </xf>
    <xf numFmtId="0" fontId="40" fillId="0" borderId="4" xfId="0" applyFont="1" applyBorder="1" applyAlignment="1">
      <alignment vertical="center"/>
    </xf>
    <xf numFmtId="0" fontId="39" fillId="3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>
      <alignment horizontal="center" vertical="center"/>
    </xf>
    <xf numFmtId="0" fontId="22" fillId="6" borderId="23" xfId="0" applyFont="1" applyFill="1" applyBorder="1" applyAlignment="1" applyProtection="1">
      <alignment horizontal="center" vertical="center"/>
      <protection locked="0"/>
    </xf>
    <xf numFmtId="0" fontId="39" fillId="6" borderId="23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vertical="center" wrapText="1"/>
    </xf>
    <xf numFmtId="0" fontId="22" fillId="7" borderId="23" xfId="0" applyFont="1" applyFill="1" applyBorder="1" applyAlignment="1" applyProtection="1">
      <alignment horizontal="center" vertical="center"/>
      <protection locked="0"/>
    </xf>
    <xf numFmtId="0" fontId="39" fillId="7" borderId="23" xfId="0" applyFont="1" applyFill="1" applyBorder="1" applyAlignment="1" applyProtection="1">
      <alignment horizontal="center" vertical="center"/>
      <protection locked="0"/>
    </xf>
    <xf numFmtId="0" fontId="39" fillId="8" borderId="23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22" fillId="9" borderId="23" xfId="0" applyFont="1" applyFill="1" applyBorder="1" applyAlignment="1" applyProtection="1">
      <alignment horizontal="center" vertical="center"/>
      <protection locked="0"/>
    </xf>
    <xf numFmtId="0" fontId="39" fillId="9" borderId="23" xfId="0" applyFont="1" applyFill="1" applyBorder="1" applyAlignment="1" applyProtection="1">
      <alignment horizontal="center"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8" fillId="0" borderId="20" xfId="0" applyFont="1" applyBorder="1" applyAlignment="1"/>
    <xf numFmtId="0" fontId="8" fillId="0" borderId="21" xfId="0" applyFont="1" applyBorder="1" applyAlignment="1"/>
    <xf numFmtId="166" fontId="8" fillId="0" borderId="21" xfId="0" applyNumberFormat="1" applyFont="1" applyBorder="1" applyAlignment="1"/>
    <xf numFmtId="166" fontId="8" fillId="0" borderId="22" xfId="0" applyNumberFormat="1" applyFont="1" applyBorder="1" applyAlignment="1"/>
    <xf numFmtId="0" fontId="22" fillId="10" borderId="23" xfId="0" applyFont="1" applyFill="1" applyBorder="1" applyAlignment="1" applyProtection="1">
      <alignment horizontal="center" vertical="center"/>
      <protection locked="0"/>
    </xf>
    <xf numFmtId="0" fontId="39" fillId="10" borderId="23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7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8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44" fillId="0" borderId="29" xfId="0" applyFont="1" applyBorder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wrapText="1"/>
    </xf>
    <xf numFmtId="49" fontId="45" fillId="0" borderId="1" xfId="0" applyNumberFormat="1" applyFont="1" applyBorder="1" applyAlignment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1_01/621131321" TargetMode="External"/><Relationship Id="rId299" Type="http://schemas.openxmlformats.org/officeDocument/2006/relationships/hyperlink" Target="https://podminky.urs.cz/item/CS_URS_2021_01/776141111" TargetMode="External"/><Relationship Id="rId303" Type="http://schemas.openxmlformats.org/officeDocument/2006/relationships/hyperlink" Target="https://podminky.urs.cz/item/CS_URS_2021_01/776231111" TargetMode="External"/><Relationship Id="rId21" Type="http://schemas.openxmlformats.org/officeDocument/2006/relationships/hyperlink" Target="https://podminky.urs.cz/item/CS_URS_2021_01/212755216" TargetMode="External"/><Relationship Id="rId42" Type="http://schemas.openxmlformats.org/officeDocument/2006/relationships/hyperlink" Target="https://podminky.urs.cz/item/CS_URS_2021_01/311351121" TargetMode="External"/><Relationship Id="rId63" Type="http://schemas.openxmlformats.org/officeDocument/2006/relationships/hyperlink" Target="https://podminky.urs.cz/item/CS_URS_2021_01/346971152" TargetMode="External"/><Relationship Id="rId84" Type="http://schemas.openxmlformats.org/officeDocument/2006/relationships/hyperlink" Target="https://podminky.urs.cz/item/CS_URS_2021_01/434351141" TargetMode="External"/><Relationship Id="rId138" Type="http://schemas.openxmlformats.org/officeDocument/2006/relationships/hyperlink" Target="https://podminky.urs.cz/item/CS_URS_2021_01/3811810_R" TargetMode="External"/><Relationship Id="rId159" Type="http://schemas.openxmlformats.org/officeDocument/2006/relationships/hyperlink" Target="https://podminky.urs.cz/item/CS_URS_2021_01/62853004" TargetMode="External"/><Relationship Id="rId324" Type="http://schemas.openxmlformats.org/officeDocument/2006/relationships/hyperlink" Target="https://podminky.urs.cz/item/CS_URS_2021_01/782532111" TargetMode="External"/><Relationship Id="rId345" Type="http://schemas.openxmlformats.org/officeDocument/2006/relationships/hyperlink" Target="https://podminky.urs.cz/item/CS_URS_2021_01/998786103" TargetMode="External"/><Relationship Id="rId170" Type="http://schemas.openxmlformats.org/officeDocument/2006/relationships/hyperlink" Target="https://podminky.urs.cz/item/CS_URS_2021_01/62857004" TargetMode="External"/><Relationship Id="rId191" Type="http://schemas.openxmlformats.org/officeDocument/2006/relationships/hyperlink" Target="https://podminky.urs.cz/item/CS_URS_2021_01/713131145" TargetMode="External"/><Relationship Id="rId205" Type="http://schemas.openxmlformats.org/officeDocument/2006/relationships/hyperlink" Target="https://podminky.urs.cz/item/CS_URS_2021_01/998713103" TargetMode="External"/><Relationship Id="rId226" Type="http://schemas.openxmlformats.org/officeDocument/2006/relationships/hyperlink" Target="https://podminky.urs.cz/item/CS_URS_2021_01/59030713" TargetMode="External"/><Relationship Id="rId247" Type="http://schemas.openxmlformats.org/officeDocument/2006/relationships/hyperlink" Target="https://podminky.urs.cz/item/CS_URS_2021_01/61161002" TargetMode="External"/><Relationship Id="rId107" Type="http://schemas.openxmlformats.org/officeDocument/2006/relationships/hyperlink" Target="https://podminky.urs.cz/item/CS_URS_2021_01/642942111" TargetMode="External"/><Relationship Id="rId268" Type="http://schemas.openxmlformats.org/officeDocument/2006/relationships/hyperlink" Target="https://podminky.urs.cz/item/CS_URS_2021_01/55345878" TargetMode="External"/><Relationship Id="rId289" Type="http://schemas.openxmlformats.org/officeDocument/2006/relationships/hyperlink" Target="https://podminky.urs.cz/item/CS_URS_2021_01/59761416" TargetMode="External"/><Relationship Id="rId11" Type="http://schemas.openxmlformats.org/officeDocument/2006/relationships/hyperlink" Target="https://podminky.urs.cz/item/CS_URS_2021_01/58932940" TargetMode="External"/><Relationship Id="rId32" Type="http://schemas.openxmlformats.org/officeDocument/2006/relationships/hyperlink" Target="https://podminky.urs.cz/item/CS_URS_2021_01/274361821" TargetMode="External"/><Relationship Id="rId53" Type="http://schemas.openxmlformats.org/officeDocument/2006/relationships/hyperlink" Target="https://podminky.urs.cz/item/CS_URS_2021_01/331351121" TargetMode="External"/><Relationship Id="rId74" Type="http://schemas.openxmlformats.org/officeDocument/2006/relationships/hyperlink" Target="https://podminky.urs.cz/item/CS_URS_2021_01/413321414" TargetMode="External"/><Relationship Id="rId128" Type="http://schemas.openxmlformats.org/officeDocument/2006/relationships/hyperlink" Target="https://podminky.urs.cz/item/CS_URS_2021_01/713131143" TargetMode="External"/><Relationship Id="rId149" Type="http://schemas.openxmlformats.org/officeDocument/2006/relationships/hyperlink" Target="https://podminky.urs.cz/item/CS_URS_2021_01/944511811" TargetMode="External"/><Relationship Id="rId314" Type="http://schemas.openxmlformats.org/officeDocument/2006/relationships/hyperlink" Target="https://podminky.urs.cz/item/CS_URS_2021_01/998777103" TargetMode="External"/><Relationship Id="rId335" Type="http://schemas.openxmlformats.org/officeDocument/2006/relationships/hyperlink" Target="https://podminky.urs.cz/item/CS_URS_2021_01/786623027" TargetMode="External"/><Relationship Id="rId5" Type="http://schemas.openxmlformats.org/officeDocument/2006/relationships/hyperlink" Target="https://podminky.urs.cz/item/CS_URS_2021_01/162751117" TargetMode="External"/><Relationship Id="rId95" Type="http://schemas.openxmlformats.org/officeDocument/2006/relationships/hyperlink" Target="https://podminky.urs.cz/item/CS_URS_2021_01/632451234" TargetMode="External"/><Relationship Id="rId160" Type="http://schemas.openxmlformats.org/officeDocument/2006/relationships/hyperlink" Target="https://podminky.urs.cz/item/CS_URS_2021_01/632481215" TargetMode="External"/><Relationship Id="rId181" Type="http://schemas.openxmlformats.org/officeDocument/2006/relationships/hyperlink" Target="https://podminky.urs.cz/item/CS_URS_2021_01/10321002" TargetMode="External"/><Relationship Id="rId216" Type="http://schemas.openxmlformats.org/officeDocument/2006/relationships/hyperlink" Target="https://podminky.urs.cz/item/CS_URS_2021_01/63152097" TargetMode="External"/><Relationship Id="rId237" Type="http://schemas.openxmlformats.org/officeDocument/2006/relationships/hyperlink" Target="https://podminky.urs.cz/item/CS_URS_2021_01/764244408" TargetMode="External"/><Relationship Id="rId258" Type="http://schemas.openxmlformats.org/officeDocument/2006/relationships/hyperlink" Target="https://podminky.urs.cz/item/CS_URS_2021_01/767163121" TargetMode="External"/><Relationship Id="rId279" Type="http://schemas.openxmlformats.org/officeDocument/2006/relationships/hyperlink" Target="https://podminky.urs.cz/item/CS_URS_2021_01/767113120" TargetMode="External"/><Relationship Id="rId22" Type="http://schemas.openxmlformats.org/officeDocument/2006/relationships/hyperlink" Target="https://podminky.urs.cz/item/CS_URS_2021_01/213311113" TargetMode="External"/><Relationship Id="rId43" Type="http://schemas.openxmlformats.org/officeDocument/2006/relationships/hyperlink" Target="https://podminky.urs.cz/item/CS_URS_2021_01/311351122" TargetMode="External"/><Relationship Id="rId64" Type="http://schemas.openxmlformats.org/officeDocument/2006/relationships/hyperlink" Target="https://podminky.urs.cz/item/CS_URS_2021_01/345321515" TargetMode="External"/><Relationship Id="rId118" Type="http://schemas.openxmlformats.org/officeDocument/2006/relationships/hyperlink" Target="https://podminky.urs.cz/item/CS_URS_2021_01/621221131" TargetMode="External"/><Relationship Id="rId139" Type="http://schemas.openxmlformats.org/officeDocument/2006/relationships/hyperlink" Target="https://podminky.urs.cz/item/CS_URS_2021_01/590000_R" TargetMode="External"/><Relationship Id="rId290" Type="http://schemas.openxmlformats.org/officeDocument/2006/relationships/hyperlink" Target="https://podminky.urs.cz/item/CS_URS_2021_01/771574260" TargetMode="External"/><Relationship Id="rId304" Type="http://schemas.openxmlformats.org/officeDocument/2006/relationships/hyperlink" Target="https://podminky.urs.cz/item/CS_URS_2021_01/28411123" TargetMode="External"/><Relationship Id="rId325" Type="http://schemas.openxmlformats.org/officeDocument/2006/relationships/hyperlink" Target="https://podminky.urs.cz/item/CS_URS_2021_01/782991421" TargetMode="External"/><Relationship Id="rId346" Type="http://schemas.openxmlformats.org/officeDocument/2006/relationships/drawing" Target="../drawings/drawing2.xml"/><Relationship Id="rId85" Type="http://schemas.openxmlformats.org/officeDocument/2006/relationships/hyperlink" Target="https://podminky.urs.cz/item/CS_URS_2021_01/434351142" TargetMode="External"/><Relationship Id="rId150" Type="http://schemas.openxmlformats.org/officeDocument/2006/relationships/hyperlink" Target="https://podminky.urs.cz/item/CS_URS_2021_01/949101111" TargetMode="External"/><Relationship Id="rId171" Type="http://schemas.openxmlformats.org/officeDocument/2006/relationships/hyperlink" Target="https://podminky.urs.cz/item/CS_URS_2021_01/62855019" TargetMode="External"/><Relationship Id="rId192" Type="http://schemas.openxmlformats.org/officeDocument/2006/relationships/hyperlink" Target="https://podminky.urs.cz/item/CS_URS_2021_01/28376359" TargetMode="External"/><Relationship Id="rId206" Type="http://schemas.openxmlformats.org/officeDocument/2006/relationships/hyperlink" Target="https://podminky.urs.cz/item/CS_URS_2021_01/714182001" TargetMode="External"/><Relationship Id="rId227" Type="http://schemas.openxmlformats.org/officeDocument/2006/relationships/hyperlink" Target="https://podminky.urs.cz/item/CS_URS_2021_01/59030762" TargetMode="External"/><Relationship Id="rId248" Type="http://schemas.openxmlformats.org/officeDocument/2006/relationships/hyperlink" Target="https://podminky.urs.cz/item/CS_URS_2021_01/61161001" TargetMode="External"/><Relationship Id="rId269" Type="http://schemas.openxmlformats.org/officeDocument/2006/relationships/hyperlink" Target="https://podminky.urs.cz/item/CS_URS_2021_01/767995113" TargetMode="External"/><Relationship Id="rId12" Type="http://schemas.openxmlformats.org/officeDocument/2006/relationships/hyperlink" Target="https://podminky.urs.cz/item/CS_URS_2021_01/231611114" TargetMode="External"/><Relationship Id="rId33" Type="http://schemas.openxmlformats.org/officeDocument/2006/relationships/hyperlink" Target="https://podminky.urs.cz/item/CS_URS_2021_01/279323111" TargetMode="External"/><Relationship Id="rId108" Type="http://schemas.openxmlformats.org/officeDocument/2006/relationships/hyperlink" Target="https://podminky.urs.cz/item/CS_URS_2021_01/642942611" TargetMode="External"/><Relationship Id="rId129" Type="http://schemas.openxmlformats.org/officeDocument/2006/relationships/hyperlink" Target="https://podminky.urs.cz/item/CS_URS_2021_01/63148164" TargetMode="External"/><Relationship Id="rId280" Type="http://schemas.openxmlformats.org/officeDocument/2006/relationships/hyperlink" Target="https://podminky.urs.cz/item/CS_URS_2021_01/998767103" TargetMode="External"/><Relationship Id="rId315" Type="http://schemas.openxmlformats.org/officeDocument/2006/relationships/hyperlink" Target="https://podminky.urs.cz/item/CS_URS_2021_01/781121011" TargetMode="External"/><Relationship Id="rId336" Type="http://schemas.openxmlformats.org/officeDocument/2006/relationships/hyperlink" Target="https://podminky.urs.cz/item/CS_URS_2021_01/553429_R" TargetMode="External"/><Relationship Id="rId54" Type="http://schemas.openxmlformats.org/officeDocument/2006/relationships/hyperlink" Target="https://podminky.urs.cz/item/CS_URS_2021_01/331351122" TargetMode="External"/><Relationship Id="rId75" Type="http://schemas.openxmlformats.org/officeDocument/2006/relationships/hyperlink" Target="https://podminky.urs.cz/item/CS_URS_2021_01/413351121" TargetMode="External"/><Relationship Id="rId96" Type="http://schemas.openxmlformats.org/officeDocument/2006/relationships/hyperlink" Target="https://podminky.urs.cz/item/CS_URS_2021_01/632451292" TargetMode="External"/><Relationship Id="rId140" Type="http://schemas.openxmlformats.org/officeDocument/2006/relationships/hyperlink" Target="https://podminky.urs.cz/item/CS_URS_2021_01/959991111" TargetMode="External"/><Relationship Id="rId161" Type="http://schemas.openxmlformats.org/officeDocument/2006/relationships/hyperlink" Target="https://podminky.urs.cz/item/CS_URS_2021_01/711462103" TargetMode="External"/><Relationship Id="rId182" Type="http://schemas.openxmlformats.org/officeDocument/2006/relationships/hyperlink" Target="https://podminky.urs.cz/item/CS_URS_2021_01/636311125" TargetMode="External"/><Relationship Id="rId217" Type="http://schemas.openxmlformats.org/officeDocument/2006/relationships/hyperlink" Target="https://podminky.urs.cz/item/CS_URS_2021_01/763132121" TargetMode="External"/><Relationship Id="rId6" Type="http://schemas.openxmlformats.org/officeDocument/2006/relationships/hyperlink" Target="https://podminky.urs.cz/item/CS_URS_2021_01/162751119" TargetMode="External"/><Relationship Id="rId238" Type="http://schemas.openxmlformats.org/officeDocument/2006/relationships/hyperlink" Target="https://podminky.urs.cz/item/CS_URS_2021_01/764244411" TargetMode="External"/><Relationship Id="rId259" Type="http://schemas.openxmlformats.org/officeDocument/2006/relationships/hyperlink" Target="https://podminky.urs.cz/item/CS_URS_2021_01/553421_R" TargetMode="External"/><Relationship Id="rId23" Type="http://schemas.openxmlformats.org/officeDocument/2006/relationships/hyperlink" Target="https://podminky.urs.cz/item/CS_URS_2021_01/273313511" TargetMode="External"/><Relationship Id="rId119" Type="http://schemas.openxmlformats.org/officeDocument/2006/relationships/hyperlink" Target="https://podminky.urs.cz/item/CS_URS_2021_01/622131321" TargetMode="External"/><Relationship Id="rId270" Type="http://schemas.openxmlformats.org/officeDocument/2006/relationships/hyperlink" Target="https://podminky.urs.cz/item/CS_URS_2021_01/13011064" TargetMode="External"/><Relationship Id="rId291" Type="http://schemas.openxmlformats.org/officeDocument/2006/relationships/hyperlink" Target="https://podminky.urs.cz/item/CS_URS_2021_01/59761409" TargetMode="External"/><Relationship Id="rId305" Type="http://schemas.openxmlformats.org/officeDocument/2006/relationships/hyperlink" Target="https://podminky.urs.cz/item/CS_URS_2021_01/776411111" TargetMode="External"/><Relationship Id="rId326" Type="http://schemas.openxmlformats.org/officeDocument/2006/relationships/hyperlink" Target="https://podminky.urs.cz/item/CS_URS_2021_01/998782103" TargetMode="External"/><Relationship Id="rId44" Type="http://schemas.openxmlformats.org/officeDocument/2006/relationships/hyperlink" Target="https://podminky.urs.cz/item/CS_URS_2021_01/311361821" TargetMode="External"/><Relationship Id="rId65" Type="http://schemas.openxmlformats.org/officeDocument/2006/relationships/hyperlink" Target="https://podminky.urs.cz/item/CS_URS_2021_01/345351005" TargetMode="External"/><Relationship Id="rId86" Type="http://schemas.openxmlformats.org/officeDocument/2006/relationships/hyperlink" Target="https://podminky.urs.cz/item/CS_URS_2021_01/430361821" TargetMode="External"/><Relationship Id="rId130" Type="http://schemas.openxmlformats.org/officeDocument/2006/relationships/hyperlink" Target="https://podminky.urs.cz/item/CS_URS_2021_01/622272061" TargetMode="External"/><Relationship Id="rId151" Type="http://schemas.openxmlformats.org/officeDocument/2006/relationships/hyperlink" Target="https://podminky.urs.cz/item/CS_URS_2021_01/949321112" TargetMode="External"/><Relationship Id="rId172" Type="http://schemas.openxmlformats.org/officeDocument/2006/relationships/hyperlink" Target="https://podminky.urs.cz/item/CS_URS_2021_01/712391172" TargetMode="External"/><Relationship Id="rId193" Type="http://schemas.openxmlformats.org/officeDocument/2006/relationships/hyperlink" Target="https://podminky.urs.cz/item/CS_URS_2021_01/28376356" TargetMode="External"/><Relationship Id="rId207" Type="http://schemas.openxmlformats.org/officeDocument/2006/relationships/hyperlink" Target="https://podminky.urs.cz/item/CS_URS_2021_01/28375673" TargetMode="External"/><Relationship Id="rId228" Type="http://schemas.openxmlformats.org/officeDocument/2006/relationships/hyperlink" Target="https://podminky.urs.cz/item/CS_URS_2021_01/763172455" TargetMode="External"/><Relationship Id="rId249" Type="http://schemas.openxmlformats.org/officeDocument/2006/relationships/hyperlink" Target="https://podminky.urs.cz/item/CS_URS_2021_01/766660002" TargetMode="External"/><Relationship Id="rId13" Type="http://schemas.openxmlformats.org/officeDocument/2006/relationships/hyperlink" Target="https://podminky.urs.cz/item/CS_URS_2021_01/291111114" TargetMode="External"/><Relationship Id="rId109" Type="http://schemas.openxmlformats.org/officeDocument/2006/relationships/hyperlink" Target="https://podminky.urs.cz/item/CS_URS_2021_01/611131321" TargetMode="External"/><Relationship Id="rId260" Type="http://schemas.openxmlformats.org/officeDocument/2006/relationships/hyperlink" Target="https://podminky.urs.cz/item/CS_URS_2021_01/767165114" TargetMode="External"/><Relationship Id="rId281" Type="http://schemas.openxmlformats.org/officeDocument/2006/relationships/hyperlink" Target="https://podminky.urs.cz/item/CS_URS_2021_01/763411114" TargetMode="External"/><Relationship Id="rId316" Type="http://schemas.openxmlformats.org/officeDocument/2006/relationships/hyperlink" Target="https://podminky.urs.cz/item/CS_URS_2021_01/781474112" TargetMode="External"/><Relationship Id="rId337" Type="http://schemas.openxmlformats.org/officeDocument/2006/relationships/hyperlink" Target="https://podminky.urs.cz/item/CS_URS_2021_01/786623039" TargetMode="External"/><Relationship Id="rId34" Type="http://schemas.openxmlformats.org/officeDocument/2006/relationships/hyperlink" Target="https://podminky.urs.cz/item/CS_URS_2021_01/279351121" TargetMode="External"/><Relationship Id="rId55" Type="http://schemas.openxmlformats.org/officeDocument/2006/relationships/hyperlink" Target="https://podminky.urs.cz/item/CS_URS_2021_01/331361821" TargetMode="External"/><Relationship Id="rId76" Type="http://schemas.openxmlformats.org/officeDocument/2006/relationships/hyperlink" Target="https://podminky.urs.cz/item/CS_URS_2021_01/413351122" TargetMode="External"/><Relationship Id="rId97" Type="http://schemas.openxmlformats.org/officeDocument/2006/relationships/hyperlink" Target="https://podminky.urs.cz/item/CS_URS_2021_01/633811111" TargetMode="External"/><Relationship Id="rId120" Type="http://schemas.openxmlformats.org/officeDocument/2006/relationships/hyperlink" Target="https://podminky.urs.cz/item/CS_URS_2021_01/622211031" TargetMode="External"/><Relationship Id="rId141" Type="http://schemas.openxmlformats.org/officeDocument/2006/relationships/hyperlink" Target="https://podminky.urs.cz/item/CS_URS_2021_01/915211111" TargetMode="External"/><Relationship Id="rId7" Type="http://schemas.openxmlformats.org/officeDocument/2006/relationships/hyperlink" Target="https://podminky.urs.cz/item/CS_URS_2021_01/171251201" TargetMode="External"/><Relationship Id="rId162" Type="http://schemas.openxmlformats.org/officeDocument/2006/relationships/hyperlink" Target="https://podminky.urs.cz/item/CS_URS_2021_01/28322004" TargetMode="External"/><Relationship Id="rId183" Type="http://schemas.openxmlformats.org/officeDocument/2006/relationships/hyperlink" Target="https://podminky.urs.cz/item/CS_URS_2021_01/59245601" TargetMode="External"/><Relationship Id="rId218" Type="http://schemas.openxmlformats.org/officeDocument/2006/relationships/hyperlink" Target="https://podminky.urs.cz/item/CS_URS_2021_01/763132111" TargetMode="External"/><Relationship Id="rId239" Type="http://schemas.openxmlformats.org/officeDocument/2006/relationships/hyperlink" Target="https://podminky.urs.cz/item/CS_URS_2021_01/764246406" TargetMode="External"/><Relationship Id="rId250" Type="http://schemas.openxmlformats.org/officeDocument/2006/relationships/hyperlink" Target="https://podminky.urs.cz/item/CS_URS_2021_01/61161003" TargetMode="External"/><Relationship Id="rId271" Type="http://schemas.openxmlformats.org/officeDocument/2006/relationships/hyperlink" Target="https://podminky.urs.cz/item/CS_URS_2021_01/13010532" TargetMode="External"/><Relationship Id="rId292" Type="http://schemas.openxmlformats.org/officeDocument/2006/relationships/hyperlink" Target="https://podminky.urs.cz/item/CS_URS_2021_01/771576142" TargetMode="External"/><Relationship Id="rId306" Type="http://schemas.openxmlformats.org/officeDocument/2006/relationships/hyperlink" Target="https://podminky.urs.cz/item/CS_URS_2021_01/69751200" TargetMode="External"/><Relationship Id="rId24" Type="http://schemas.openxmlformats.org/officeDocument/2006/relationships/hyperlink" Target="https://podminky.urs.cz/item/CS_URS_2021_01/273321511" TargetMode="External"/><Relationship Id="rId45" Type="http://schemas.openxmlformats.org/officeDocument/2006/relationships/hyperlink" Target="https://podminky.urs.cz/item/CS_URS_2021_01/317168012" TargetMode="External"/><Relationship Id="rId66" Type="http://schemas.openxmlformats.org/officeDocument/2006/relationships/hyperlink" Target="https://podminky.urs.cz/item/CS_URS_2021_01/345351006" TargetMode="External"/><Relationship Id="rId87" Type="http://schemas.openxmlformats.org/officeDocument/2006/relationships/hyperlink" Target="https://podminky.urs.cz/item/CS_URS_2021_01/631311135" TargetMode="External"/><Relationship Id="rId110" Type="http://schemas.openxmlformats.org/officeDocument/2006/relationships/hyperlink" Target="https://podminky.urs.cz/item/CS_URS_2021_01/611341321" TargetMode="External"/><Relationship Id="rId131" Type="http://schemas.openxmlformats.org/officeDocument/2006/relationships/hyperlink" Target="https://podminky.urs.cz/item/CS_URS_2021_01/59152108" TargetMode="External"/><Relationship Id="rId327" Type="http://schemas.openxmlformats.org/officeDocument/2006/relationships/hyperlink" Target="https://podminky.urs.cz/item/CS_URS_2021_01/783823151" TargetMode="External"/><Relationship Id="rId152" Type="http://schemas.openxmlformats.org/officeDocument/2006/relationships/hyperlink" Target="https://podminky.urs.cz/item/CS_URS_2021_01/949321211" TargetMode="External"/><Relationship Id="rId173" Type="http://schemas.openxmlformats.org/officeDocument/2006/relationships/hyperlink" Target="https://podminky.urs.cz/item/CS_URS_2021_01/69311175" TargetMode="External"/><Relationship Id="rId194" Type="http://schemas.openxmlformats.org/officeDocument/2006/relationships/hyperlink" Target="https://podminky.urs.cz/item/CS_URS_2021_01/711161222" TargetMode="External"/><Relationship Id="rId208" Type="http://schemas.openxmlformats.org/officeDocument/2006/relationships/hyperlink" Target="https://podminky.urs.cz/item/CS_URS_2021_01/998714103" TargetMode="External"/><Relationship Id="rId229" Type="http://schemas.openxmlformats.org/officeDocument/2006/relationships/hyperlink" Target="https://podminky.urs.cz/item/CS_URS_2021_01/59030714" TargetMode="External"/><Relationship Id="rId240" Type="http://schemas.openxmlformats.org/officeDocument/2006/relationships/hyperlink" Target="https://podminky.urs.cz/item/CS_URS_2021_01/764321404" TargetMode="External"/><Relationship Id="rId261" Type="http://schemas.openxmlformats.org/officeDocument/2006/relationships/hyperlink" Target="https://podminky.urs.cz/item/CS_URS_2021_01/55342035" TargetMode="External"/><Relationship Id="rId14" Type="http://schemas.openxmlformats.org/officeDocument/2006/relationships/hyperlink" Target="https://podminky.urs.cz/item/CS_URS_2021_01/113152112" TargetMode="External"/><Relationship Id="rId35" Type="http://schemas.openxmlformats.org/officeDocument/2006/relationships/hyperlink" Target="https://podminky.urs.cz/item/CS_URS_2021_01/279351122" TargetMode="External"/><Relationship Id="rId56" Type="http://schemas.openxmlformats.org/officeDocument/2006/relationships/hyperlink" Target="https://podminky.urs.cz/item/CS_URS_2021_01/337173111" TargetMode="External"/><Relationship Id="rId77" Type="http://schemas.openxmlformats.org/officeDocument/2006/relationships/hyperlink" Target="https://podminky.urs.cz/item/CS_URS_2021_01/413352115" TargetMode="External"/><Relationship Id="rId100" Type="http://schemas.openxmlformats.org/officeDocument/2006/relationships/hyperlink" Target="https://podminky.urs.cz/item/CS_URS_2021_01/634112117" TargetMode="External"/><Relationship Id="rId282" Type="http://schemas.openxmlformats.org/officeDocument/2006/relationships/hyperlink" Target="https://podminky.urs.cz/item/CS_URS_2021_01/763411124" TargetMode="External"/><Relationship Id="rId317" Type="http://schemas.openxmlformats.org/officeDocument/2006/relationships/hyperlink" Target="https://podminky.urs.cz/item/CS_URS_2021_01/59761026" TargetMode="External"/><Relationship Id="rId338" Type="http://schemas.openxmlformats.org/officeDocument/2006/relationships/hyperlink" Target="https://podminky.urs.cz/item/CS_URS_2021_01/28376715" TargetMode="External"/><Relationship Id="rId8" Type="http://schemas.openxmlformats.org/officeDocument/2006/relationships/hyperlink" Target="https://podminky.urs.cz/item/CS_URS_2021_01/171201231" TargetMode="External"/><Relationship Id="rId98" Type="http://schemas.openxmlformats.org/officeDocument/2006/relationships/hyperlink" Target="https://podminky.urs.cz/item/CS_URS_2021_01/632481213" TargetMode="External"/><Relationship Id="rId121" Type="http://schemas.openxmlformats.org/officeDocument/2006/relationships/hyperlink" Target="https://podminky.urs.cz/item/CS_URS_2021_01/28376079" TargetMode="External"/><Relationship Id="rId142" Type="http://schemas.openxmlformats.org/officeDocument/2006/relationships/hyperlink" Target="https://podminky.urs.cz/item/CS_URS_2021_01/915131111" TargetMode="External"/><Relationship Id="rId163" Type="http://schemas.openxmlformats.org/officeDocument/2006/relationships/hyperlink" Target="https://podminky.urs.cz/item/CS_URS_2021_01/998711103" TargetMode="External"/><Relationship Id="rId184" Type="http://schemas.openxmlformats.org/officeDocument/2006/relationships/hyperlink" Target="https://podminky.urs.cz/item/CS_URS_2021_01/998712103" TargetMode="External"/><Relationship Id="rId219" Type="http://schemas.openxmlformats.org/officeDocument/2006/relationships/hyperlink" Target="https://podminky.urs.cz/item/CS_URS_2021_01/763164537" TargetMode="External"/><Relationship Id="rId230" Type="http://schemas.openxmlformats.org/officeDocument/2006/relationships/hyperlink" Target="https://podminky.urs.cz/item/CS_URS_2021_01/763264542" TargetMode="External"/><Relationship Id="rId251" Type="http://schemas.openxmlformats.org/officeDocument/2006/relationships/hyperlink" Target="https://podminky.urs.cz/item/CS_URS_2021_01/766660021" TargetMode="External"/><Relationship Id="rId25" Type="http://schemas.openxmlformats.org/officeDocument/2006/relationships/hyperlink" Target="https://podminky.urs.cz/item/CS_URS_2021_01/273323511" TargetMode="External"/><Relationship Id="rId46" Type="http://schemas.openxmlformats.org/officeDocument/2006/relationships/hyperlink" Target="https://podminky.urs.cz/item/CS_URS_2021_01/317168022" TargetMode="External"/><Relationship Id="rId67" Type="http://schemas.openxmlformats.org/officeDocument/2006/relationships/hyperlink" Target="https://podminky.urs.cz/item/CS_URS_2021_01/411321414" TargetMode="External"/><Relationship Id="rId116" Type="http://schemas.openxmlformats.org/officeDocument/2006/relationships/hyperlink" Target="https://podminky.urs.cz/item/CS_URS_2021_01/619991011" TargetMode="External"/><Relationship Id="rId137" Type="http://schemas.openxmlformats.org/officeDocument/2006/relationships/hyperlink" Target="https://podminky.urs.cz/item/CS_URS_2021_01/953334517" TargetMode="External"/><Relationship Id="rId158" Type="http://schemas.openxmlformats.org/officeDocument/2006/relationships/hyperlink" Target="https://podminky.urs.cz/item/CS_URS_2021_01/711142559" TargetMode="External"/><Relationship Id="rId272" Type="http://schemas.openxmlformats.org/officeDocument/2006/relationships/hyperlink" Target="https://podminky.urs.cz/item/CS_URS_2021_01/767995117" TargetMode="External"/><Relationship Id="rId293" Type="http://schemas.openxmlformats.org/officeDocument/2006/relationships/hyperlink" Target="https://podminky.urs.cz/item/CS_URS_2021_01/771591112" TargetMode="External"/><Relationship Id="rId302" Type="http://schemas.openxmlformats.org/officeDocument/2006/relationships/hyperlink" Target="https://podminky.urs.cz/item/CS_URS_2021_01/69751061" TargetMode="External"/><Relationship Id="rId307" Type="http://schemas.openxmlformats.org/officeDocument/2006/relationships/hyperlink" Target="https://podminky.urs.cz/item/CS_URS_2021_01/28411009" TargetMode="External"/><Relationship Id="rId323" Type="http://schemas.openxmlformats.org/officeDocument/2006/relationships/hyperlink" Target="https://podminky.urs.cz/item/CS_URS_2021_01/782142114" TargetMode="External"/><Relationship Id="rId328" Type="http://schemas.openxmlformats.org/officeDocument/2006/relationships/hyperlink" Target="https://podminky.urs.cz/item/CS_URS_2021_01/783827101" TargetMode="External"/><Relationship Id="rId344" Type="http://schemas.openxmlformats.org/officeDocument/2006/relationships/hyperlink" Target="https://podminky.urs.cz/item/CS_URS_2021_01/786623017" TargetMode="External"/><Relationship Id="rId20" Type="http://schemas.openxmlformats.org/officeDocument/2006/relationships/hyperlink" Target="https://podminky.urs.cz/item/CS_URS_2021_01/212755214" TargetMode="External"/><Relationship Id="rId41" Type="http://schemas.openxmlformats.org/officeDocument/2006/relationships/hyperlink" Target="https://podminky.urs.cz/item/CS_URS_2021_01/311321411" TargetMode="External"/><Relationship Id="rId62" Type="http://schemas.openxmlformats.org/officeDocument/2006/relationships/hyperlink" Target="https://podminky.urs.cz/item/CS_URS_2021_01/346971122" TargetMode="External"/><Relationship Id="rId83" Type="http://schemas.openxmlformats.org/officeDocument/2006/relationships/hyperlink" Target="https://podminky.urs.cz/item/CS_URS_2021_01/431351122" TargetMode="External"/><Relationship Id="rId88" Type="http://schemas.openxmlformats.org/officeDocument/2006/relationships/hyperlink" Target="https://podminky.urs.cz/item/CS_URS_2021_01/631319013" TargetMode="External"/><Relationship Id="rId111" Type="http://schemas.openxmlformats.org/officeDocument/2006/relationships/hyperlink" Target="https://podminky.urs.cz/item/CS_URS_2021_01/611131325" TargetMode="External"/><Relationship Id="rId132" Type="http://schemas.openxmlformats.org/officeDocument/2006/relationships/hyperlink" Target="https://podminky.urs.cz/item/CS_URS_2021_01/765191023" TargetMode="External"/><Relationship Id="rId153" Type="http://schemas.openxmlformats.org/officeDocument/2006/relationships/hyperlink" Target="https://podminky.urs.cz/item/CS_URS_2021_01/949321812" TargetMode="External"/><Relationship Id="rId174" Type="http://schemas.openxmlformats.org/officeDocument/2006/relationships/hyperlink" Target="https://podminky.urs.cz/item/CS_URS_2021_01/69311172" TargetMode="External"/><Relationship Id="rId179" Type="http://schemas.openxmlformats.org/officeDocument/2006/relationships/hyperlink" Target="https://podminky.urs.cz/item/CS_URS_2021_01/69334152" TargetMode="External"/><Relationship Id="rId195" Type="http://schemas.openxmlformats.org/officeDocument/2006/relationships/hyperlink" Target="https://podminky.urs.cz/item/CS_URS_2021_01/713141131" TargetMode="External"/><Relationship Id="rId209" Type="http://schemas.openxmlformats.org/officeDocument/2006/relationships/hyperlink" Target="https://podminky.urs.cz/item/CS_URS_2021_01/762361312" TargetMode="External"/><Relationship Id="rId190" Type="http://schemas.openxmlformats.org/officeDocument/2006/relationships/hyperlink" Target="https://podminky.urs.cz/item/CS_URS_2021_01/28372301" TargetMode="External"/><Relationship Id="rId204" Type="http://schemas.openxmlformats.org/officeDocument/2006/relationships/hyperlink" Target="https://podminky.urs.cz/item/CS_URS_2021_01/28372309" TargetMode="External"/><Relationship Id="rId220" Type="http://schemas.openxmlformats.org/officeDocument/2006/relationships/hyperlink" Target="https://podminky.urs.cz/item/CS_URS_2021_01/763164636" TargetMode="External"/><Relationship Id="rId225" Type="http://schemas.openxmlformats.org/officeDocument/2006/relationships/hyperlink" Target="https://podminky.urs.cz/item/CS_URS_2021_01/767646401" TargetMode="External"/><Relationship Id="rId241" Type="http://schemas.openxmlformats.org/officeDocument/2006/relationships/hyperlink" Target="https://podminky.urs.cz/item/CS_URS_2021_01/764345403" TargetMode="External"/><Relationship Id="rId246" Type="http://schemas.openxmlformats.org/officeDocument/2006/relationships/hyperlink" Target="https://podminky.urs.cz/item/CS_URS_2021_01/766660001" TargetMode="External"/><Relationship Id="rId267" Type="http://schemas.openxmlformats.org/officeDocument/2006/relationships/hyperlink" Target="https://podminky.urs.cz/item/CS_URS_2021_01/767651126" TargetMode="External"/><Relationship Id="rId288" Type="http://schemas.openxmlformats.org/officeDocument/2006/relationships/hyperlink" Target="https://podminky.urs.cz/item/CS_URS_2021_01/771474113" TargetMode="External"/><Relationship Id="rId15" Type="http://schemas.openxmlformats.org/officeDocument/2006/relationships/hyperlink" Target="https://podminky.urs.cz/item/CS_URS_2021_01/997002611" TargetMode="External"/><Relationship Id="rId36" Type="http://schemas.openxmlformats.org/officeDocument/2006/relationships/hyperlink" Target="https://podminky.urs.cz/item/CS_URS_2021_01/279361821" TargetMode="External"/><Relationship Id="rId57" Type="http://schemas.openxmlformats.org/officeDocument/2006/relationships/hyperlink" Target="https://podminky.urs.cz/item/CS_URS_2021_01/342244101" TargetMode="External"/><Relationship Id="rId106" Type="http://schemas.openxmlformats.org/officeDocument/2006/relationships/hyperlink" Target="https://podminky.urs.cz/item/CS_URS_2021_01/56241027" TargetMode="External"/><Relationship Id="rId127" Type="http://schemas.openxmlformats.org/officeDocument/2006/relationships/hyperlink" Target="https://podminky.urs.cz/item/CS_URS_2021_01/622142001" TargetMode="External"/><Relationship Id="rId262" Type="http://schemas.openxmlformats.org/officeDocument/2006/relationships/hyperlink" Target="https://podminky.urs.cz/item/CS_URS_2021_01/767211313" TargetMode="External"/><Relationship Id="rId283" Type="http://schemas.openxmlformats.org/officeDocument/2006/relationships/hyperlink" Target="https://podminky.urs.cz/item/CS_URS_2021_01/936174312" TargetMode="External"/><Relationship Id="rId313" Type="http://schemas.openxmlformats.org/officeDocument/2006/relationships/hyperlink" Target="https://podminky.urs.cz/item/CS_URS_2021_01/777911111" TargetMode="External"/><Relationship Id="rId318" Type="http://schemas.openxmlformats.org/officeDocument/2006/relationships/hyperlink" Target="https://podminky.urs.cz/item/CS_URS_2021_01/781494511" TargetMode="External"/><Relationship Id="rId339" Type="http://schemas.openxmlformats.org/officeDocument/2006/relationships/hyperlink" Target="https://podminky.urs.cz/item/CS_URS_2021_01/786623041" TargetMode="External"/><Relationship Id="rId10" Type="http://schemas.openxmlformats.org/officeDocument/2006/relationships/hyperlink" Target="https://podminky.urs.cz/item/CS_URS_2021_01/231212213" TargetMode="External"/><Relationship Id="rId31" Type="http://schemas.openxmlformats.org/officeDocument/2006/relationships/hyperlink" Target="https://podminky.urs.cz/item/CS_URS_2021_01/274351122" TargetMode="External"/><Relationship Id="rId52" Type="http://schemas.openxmlformats.org/officeDocument/2006/relationships/hyperlink" Target="https://podminky.urs.cz/item/CS_URS_2021_01/330321710" TargetMode="External"/><Relationship Id="rId73" Type="http://schemas.openxmlformats.org/officeDocument/2006/relationships/hyperlink" Target="https://podminky.urs.cz/item/CS_URS_2021_01/411354412" TargetMode="External"/><Relationship Id="rId78" Type="http://schemas.openxmlformats.org/officeDocument/2006/relationships/hyperlink" Target="https://podminky.urs.cz/item/CS_URS_2021_01/413352116" TargetMode="External"/><Relationship Id="rId94" Type="http://schemas.openxmlformats.org/officeDocument/2006/relationships/hyperlink" Target="https://podminky.urs.cz/item/CS_URS_2021_01/632451233" TargetMode="External"/><Relationship Id="rId99" Type="http://schemas.openxmlformats.org/officeDocument/2006/relationships/hyperlink" Target="https://podminky.urs.cz/item/CS_URS_2021_01/634112113" TargetMode="External"/><Relationship Id="rId101" Type="http://schemas.openxmlformats.org/officeDocument/2006/relationships/hyperlink" Target="https://podminky.urs.cz/item/CS_URS_2021_01/634911123" TargetMode="External"/><Relationship Id="rId122" Type="http://schemas.openxmlformats.org/officeDocument/2006/relationships/hyperlink" Target="https://podminky.urs.cz/item/CS_URS_2021_01/63152266" TargetMode="External"/><Relationship Id="rId143" Type="http://schemas.openxmlformats.org/officeDocument/2006/relationships/hyperlink" Target="https://podminky.urs.cz/item/CS_URS_2021_01/HZS2491" TargetMode="External"/><Relationship Id="rId148" Type="http://schemas.openxmlformats.org/officeDocument/2006/relationships/hyperlink" Target="https://podminky.urs.cz/item/CS_URS_2021_01/944511111" TargetMode="External"/><Relationship Id="rId164" Type="http://schemas.openxmlformats.org/officeDocument/2006/relationships/hyperlink" Target="https://podminky.urs.cz/item/CS_URS_2021_01/712311101" TargetMode="External"/><Relationship Id="rId169" Type="http://schemas.openxmlformats.org/officeDocument/2006/relationships/hyperlink" Target="https://podminky.urs.cz/item/CS_URS_2021_01/62856011" TargetMode="External"/><Relationship Id="rId185" Type="http://schemas.openxmlformats.org/officeDocument/2006/relationships/hyperlink" Target="https://podminky.urs.cz/item/CS_URS_2021_01/713121111" TargetMode="External"/><Relationship Id="rId334" Type="http://schemas.openxmlformats.org/officeDocument/2006/relationships/hyperlink" Target="https://podminky.urs.cz/item/CS_URS_2021_01/786623025" TargetMode="External"/><Relationship Id="rId4" Type="http://schemas.openxmlformats.org/officeDocument/2006/relationships/hyperlink" Target="https://podminky.urs.cz/item/CS_URS_2021_01/171151103" TargetMode="External"/><Relationship Id="rId9" Type="http://schemas.openxmlformats.org/officeDocument/2006/relationships/hyperlink" Target="https://podminky.urs.cz/item/CS_URS_2021_01/231212212" TargetMode="External"/><Relationship Id="rId180" Type="http://schemas.openxmlformats.org/officeDocument/2006/relationships/hyperlink" Target="https://podminky.urs.cz/item/CS_URS_2021_01/712771431" TargetMode="External"/><Relationship Id="rId210" Type="http://schemas.openxmlformats.org/officeDocument/2006/relationships/hyperlink" Target="https://podminky.urs.cz/item/CS_URS_2021_01/998762103" TargetMode="External"/><Relationship Id="rId215" Type="http://schemas.openxmlformats.org/officeDocument/2006/relationships/hyperlink" Target="https://podminky.urs.cz/item/CS_URS_2021_01/763131752" TargetMode="External"/><Relationship Id="rId236" Type="http://schemas.openxmlformats.org/officeDocument/2006/relationships/hyperlink" Target="https://podminky.urs.cz/item/CS_URS_2021_01/764244407" TargetMode="External"/><Relationship Id="rId257" Type="http://schemas.openxmlformats.org/officeDocument/2006/relationships/hyperlink" Target="https://podminky.urs.cz/item/CS_URS_2021_01/767122112" TargetMode="External"/><Relationship Id="rId278" Type="http://schemas.openxmlformats.org/officeDocument/2006/relationships/hyperlink" Target="https://podminky.urs.cz/item/CS_URS_2021_01/55341011" TargetMode="External"/><Relationship Id="rId26" Type="http://schemas.openxmlformats.org/officeDocument/2006/relationships/hyperlink" Target="https://podminky.urs.cz/item/CS_URS_2021_01/273351121" TargetMode="External"/><Relationship Id="rId231" Type="http://schemas.openxmlformats.org/officeDocument/2006/relationships/hyperlink" Target="https://podminky.urs.cz/item/CS_URS_2021_01/998763303" TargetMode="External"/><Relationship Id="rId252" Type="http://schemas.openxmlformats.org/officeDocument/2006/relationships/hyperlink" Target="https://podminky.urs.cz/item/CS_URS_2021_01/6116209_R" TargetMode="External"/><Relationship Id="rId273" Type="http://schemas.openxmlformats.org/officeDocument/2006/relationships/hyperlink" Target="https://podminky.urs.cz/item/CS_URS_2021_01/55347026" TargetMode="External"/><Relationship Id="rId294" Type="http://schemas.openxmlformats.org/officeDocument/2006/relationships/hyperlink" Target="https://podminky.urs.cz/item/CS_URS_2021_01/771591115" TargetMode="External"/><Relationship Id="rId308" Type="http://schemas.openxmlformats.org/officeDocument/2006/relationships/hyperlink" Target="https://podminky.urs.cz/item/CS_URS_2021_01/998776103" TargetMode="External"/><Relationship Id="rId329" Type="http://schemas.openxmlformats.org/officeDocument/2006/relationships/hyperlink" Target="https://podminky.urs.cz/item/CS_URS_2021_01/783827401" TargetMode="External"/><Relationship Id="rId47" Type="http://schemas.openxmlformats.org/officeDocument/2006/relationships/hyperlink" Target="https://podminky.urs.cz/item/CS_URS_2021_01/317168016" TargetMode="External"/><Relationship Id="rId68" Type="http://schemas.openxmlformats.org/officeDocument/2006/relationships/hyperlink" Target="https://podminky.urs.cz/item/CS_URS_2021_01/411351021" TargetMode="External"/><Relationship Id="rId89" Type="http://schemas.openxmlformats.org/officeDocument/2006/relationships/hyperlink" Target="https://podminky.urs.cz/item/CS_URS_2021_01/631319111" TargetMode="External"/><Relationship Id="rId112" Type="http://schemas.openxmlformats.org/officeDocument/2006/relationships/hyperlink" Target="https://podminky.urs.cz/item/CS_URS_2021_01/611341325" TargetMode="External"/><Relationship Id="rId133" Type="http://schemas.openxmlformats.org/officeDocument/2006/relationships/hyperlink" Target="https://podminky.urs.cz/item/CS_URS_2021_01/28329035" TargetMode="External"/><Relationship Id="rId154" Type="http://schemas.openxmlformats.org/officeDocument/2006/relationships/hyperlink" Target="https://podminky.urs.cz/item/CS_URS_2021_01/998011003" TargetMode="External"/><Relationship Id="rId175" Type="http://schemas.openxmlformats.org/officeDocument/2006/relationships/hyperlink" Target="https://podminky.urs.cz/item/CS_URS_2021_01/69311169" TargetMode="External"/><Relationship Id="rId340" Type="http://schemas.openxmlformats.org/officeDocument/2006/relationships/hyperlink" Target="https://podminky.urs.cz/item/CS_URS_2021_01/786623043" TargetMode="External"/><Relationship Id="rId196" Type="http://schemas.openxmlformats.org/officeDocument/2006/relationships/hyperlink" Target="https://podminky.urs.cz/item/CS_URS_2021_01/28375963" TargetMode="External"/><Relationship Id="rId200" Type="http://schemas.openxmlformats.org/officeDocument/2006/relationships/hyperlink" Target="https://podminky.urs.cz/item/CS_URS_2021_01/28376458" TargetMode="External"/><Relationship Id="rId16" Type="http://schemas.openxmlformats.org/officeDocument/2006/relationships/hyperlink" Target="https://podminky.urs.cz/item/CS_URS_2021_01/997002511" TargetMode="External"/><Relationship Id="rId221" Type="http://schemas.openxmlformats.org/officeDocument/2006/relationships/hyperlink" Target="https://podminky.urs.cz/item/CS_URS_2021_01/763172452" TargetMode="External"/><Relationship Id="rId242" Type="http://schemas.openxmlformats.org/officeDocument/2006/relationships/hyperlink" Target="https://podminky.urs.cz/item/CS_URS_2021_01/764541414" TargetMode="External"/><Relationship Id="rId263" Type="http://schemas.openxmlformats.org/officeDocument/2006/relationships/hyperlink" Target="https://podminky.urs.cz/item/CS_URS_2021_01/767583343" TargetMode="External"/><Relationship Id="rId284" Type="http://schemas.openxmlformats.org/officeDocument/2006/relationships/hyperlink" Target="https://podminky.urs.cz/item/CS_URS_2021_01/771111011" TargetMode="External"/><Relationship Id="rId319" Type="http://schemas.openxmlformats.org/officeDocument/2006/relationships/hyperlink" Target="https://podminky.urs.cz/item/CS_URS_2021_01/781495115" TargetMode="External"/><Relationship Id="rId37" Type="http://schemas.openxmlformats.org/officeDocument/2006/relationships/hyperlink" Target="https://podminky.urs.cz/item/CS_URS_2021_01/311101215" TargetMode="External"/><Relationship Id="rId58" Type="http://schemas.openxmlformats.org/officeDocument/2006/relationships/hyperlink" Target="https://podminky.urs.cz/item/CS_URS_2021_01/342244121" TargetMode="External"/><Relationship Id="rId79" Type="http://schemas.openxmlformats.org/officeDocument/2006/relationships/hyperlink" Target="https://podminky.urs.cz/item/CS_URS_2021_01/411361821" TargetMode="External"/><Relationship Id="rId102" Type="http://schemas.openxmlformats.org/officeDocument/2006/relationships/hyperlink" Target="https://podminky.urs.cz/item/CS_URS_2021_01/634113113" TargetMode="External"/><Relationship Id="rId123" Type="http://schemas.openxmlformats.org/officeDocument/2006/relationships/hyperlink" Target="https://podminky.urs.cz/item/CS_URS_2021_01/622531021" TargetMode="External"/><Relationship Id="rId144" Type="http://schemas.openxmlformats.org/officeDocument/2006/relationships/hyperlink" Target="https://podminky.urs.cz/item/CS_URS_2021_01/952901111" TargetMode="External"/><Relationship Id="rId330" Type="http://schemas.openxmlformats.org/officeDocument/2006/relationships/hyperlink" Target="https://podminky.urs.cz/item/CS_URS_2021_01/784181101" TargetMode="External"/><Relationship Id="rId90" Type="http://schemas.openxmlformats.org/officeDocument/2006/relationships/hyperlink" Target="https://podminky.urs.cz/item/CS_URS_2021_01/631319175" TargetMode="External"/><Relationship Id="rId165" Type="http://schemas.openxmlformats.org/officeDocument/2006/relationships/hyperlink" Target="https://podminky.urs.cz/item/CS_URS_2021_01/11163152" TargetMode="External"/><Relationship Id="rId186" Type="http://schemas.openxmlformats.org/officeDocument/2006/relationships/hyperlink" Target="https://podminky.urs.cz/item/CS_URS_2021_01/28375990" TargetMode="External"/><Relationship Id="rId211" Type="http://schemas.openxmlformats.org/officeDocument/2006/relationships/hyperlink" Target="https://podminky.urs.cz/item/CS_URS_2021_01/763111481" TargetMode="External"/><Relationship Id="rId232" Type="http://schemas.openxmlformats.org/officeDocument/2006/relationships/hyperlink" Target="https://podminky.urs.cz/item/CS_URS_2021_01/764226402" TargetMode="External"/><Relationship Id="rId253" Type="http://schemas.openxmlformats.org/officeDocument/2006/relationships/hyperlink" Target="https://podminky.urs.cz/item/CS_URS_2021_01/766660022" TargetMode="External"/><Relationship Id="rId274" Type="http://schemas.openxmlformats.org/officeDocument/2006/relationships/hyperlink" Target="https://podminky.urs.cz/item/CS_URS_2021_01/767995114" TargetMode="External"/><Relationship Id="rId295" Type="http://schemas.openxmlformats.org/officeDocument/2006/relationships/hyperlink" Target="https://podminky.urs.cz/item/CS_URS_2021_01/771591264" TargetMode="External"/><Relationship Id="rId309" Type="http://schemas.openxmlformats.org/officeDocument/2006/relationships/hyperlink" Target="https://podminky.urs.cz/item/CS_URS_2021_01/777111111" TargetMode="External"/><Relationship Id="rId27" Type="http://schemas.openxmlformats.org/officeDocument/2006/relationships/hyperlink" Target="https://podminky.urs.cz/item/CS_URS_2021_01/273351122" TargetMode="External"/><Relationship Id="rId48" Type="http://schemas.openxmlformats.org/officeDocument/2006/relationships/hyperlink" Target="https://podminky.urs.cz/item/CS_URS_2021_01/317168021" TargetMode="External"/><Relationship Id="rId69" Type="http://schemas.openxmlformats.org/officeDocument/2006/relationships/hyperlink" Target="https://podminky.urs.cz/item/CS_URS_2021_01/411351022" TargetMode="External"/><Relationship Id="rId113" Type="http://schemas.openxmlformats.org/officeDocument/2006/relationships/hyperlink" Target="https://podminky.urs.cz/item/CS_URS_2021_01/612131321" TargetMode="External"/><Relationship Id="rId134" Type="http://schemas.openxmlformats.org/officeDocument/2006/relationships/hyperlink" Target="https://podminky.urs.cz/item/CS_URS_2021_01/9532000_R" TargetMode="External"/><Relationship Id="rId320" Type="http://schemas.openxmlformats.org/officeDocument/2006/relationships/hyperlink" Target="https://podminky.urs.cz/item/CS_URS_2021_01/781131264" TargetMode="External"/><Relationship Id="rId80" Type="http://schemas.openxmlformats.org/officeDocument/2006/relationships/hyperlink" Target="https://podminky.urs.cz/item/CS_URS_2021_01/413361821" TargetMode="External"/><Relationship Id="rId155" Type="http://schemas.openxmlformats.org/officeDocument/2006/relationships/hyperlink" Target="https://podminky.urs.cz/item/CS_URS_2021_01/711111002" TargetMode="External"/><Relationship Id="rId176" Type="http://schemas.openxmlformats.org/officeDocument/2006/relationships/hyperlink" Target="https://podminky.urs.cz/item/CS_URS_2021_01/712771201" TargetMode="External"/><Relationship Id="rId197" Type="http://schemas.openxmlformats.org/officeDocument/2006/relationships/hyperlink" Target="https://podminky.urs.cz/item/CS_URS_2021_01/713141336" TargetMode="External"/><Relationship Id="rId341" Type="http://schemas.openxmlformats.org/officeDocument/2006/relationships/hyperlink" Target="https://podminky.urs.cz/item/CS_URS_2021_01/28376732" TargetMode="External"/><Relationship Id="rId201" Type="http://schemas.openxmlformats.org/officeDocument/2006/relationships/hyperlink" Target="https://podminky.urs.cz/item/CS_URS_2021_01/713141356" TargetMode="External"/><Relationship Id="rId222" Type="http://schemas.openxmlformats.org/officeDocument/2006/relationships/hyperlink" Target="https://podminky.urs.cz/item/CS_URS_2021_01/59030711" TargetMode="External"/><Relationship Id="rId243" Type="http://schemas.openxmlformats.org/officeDocument/2006/relationships/hyperlink" Target="https://podminky.urs.cz/item/CS_URS_2021_01/764541464" TargetMode="External"/><Relationship Id="rId264" Type="http://schemas.openxmlformats.org/officeDocument/2006/relationships/hyperlink" Target="https://podminky.urs.cz/item/CS_URS_2021_01/767651114" TargetMode="External"/><Relationship Id="rId285" Type="http://schemas.openxmlformats.org/officeDocument/2006/relationships/hyperlink" Target="https://podminky.urs.cz/item/CS_URS_2021_01/771274123" TargetMode="External"/><Relationship Id="rId17" Type="http://schemas.openxmlformats.org/officeDocument/2006/relationships/hyperlink" Target="https://podminky.urs.cz/item/CS_URS_2021_01/997002519" TargetMode="External"/><Relationship Id="rId38" Type="http://schemas.openxmlformats.org/officeDocument/2006/relationships/hyperlink" Target="https://podminky.urs.cz/item/CS_URS_2021_01/311234251" TargetMode="External"/><Relationship Id="rId59" Type="http://schemas.openxmlformats.org/officeDocument/2006/relationships/hyperlink" Target="https://podminky.urs.cz/item/CS_URS_2021_01/346272256" TargetMode="External"/><Relationship Id="rId103" Type="http://schemas.openxmlformats.org/officeDocument/2006/relationships/hyperlink" Target="https://podminky.urs.cz/item/CS_URS_2021_01/631342212" TargetMode="External"/><Relationship Id="rId124" Type="http://schemas.openxmlformats.org/officeDocument/2006/relationships/hyperlink" Target="https://podminky.urs.cz/item/CS_URS_2021_01/622211011" TargetMode="External"/><Relationship Id="rId310" Type="http://schemas.openxmlformats.org/officeDocument/2006/relationships/hyperlink" Target="https://podminky.urs.cz/item/CS_URS_2021_01/777111121" TargetMode="External"/><Relationship Id="rId70" Type="http://schemas.openxmlformats.org/officeDocument/2006/relationships/hyperlink" Target="https://podminky.urs.cz/item/CS_URS_2021_01/411354315" TargetMode="External"/><Relationship Id="rId91" Type="http://schemas.openxmlformats.org/officeDocument/2006/relationships/hyperlink" Target="https://podminky.urs.cz/item/CS_URS_2021_01/631319185" TargetMode="External"/><Relationship Id="rId145" Type="http://schemas.openxmlformats.org/officeDocument/2006/relationships/hyperlink" Target="https://podminky.urs.cz/item/CS_URS_2021_01/941111122" TargetMode="External"/><Relationship Id="rId166" Type="http://schemas.openxmlformats.org/officeDocument/2006/relationships/hyperlink" Target="https://podminky.urs.cz/item/CS_URS_2021_01/712331111" TargetMode="External"/><Relationship Id="rId187" Type="http://schemas.openxmlformats.org/officeDocument/2006/relationships/hyperlink" Target="https://podminky.urs.cz/item/CS_URS_2021_01/28375926" TargetMode="External"/><Relationship Id="rId331" Type="http://schemas.openxmlformats.org/officeDocument/2006/relationships/hyperlink" Target="https://podminky.urs.cz/item/CS_URS_2021_01/784211101" TargetMode="External"/><Relationship Id="rId1" Type="http://schemas.openxmlformats.org/officeDocument/2006/relationships/hyperlink" Target="https://podminky.urs.cz/item/CS_URS_2021_01/131151104" TargetMode="External"/><Relationship Id="rId212" Type="http://schemas.openxmlformats.org/officeDocument/2006/relationships/hyperlink" Target="https://podminky.urs.cz/item/CS_URS_2021_01/763122401" TargetMode="External"/><Relationship Id="rId233" Type="http://schemas.openxmlformats.org/officeDocument/2006/relationships/hyperlink" Target="https://podminky.urs.cz/item/CS_URS_2021_01/764242433" TargetMode="External"/><Relationship Id="rId254" Type="http://schemas.openxmlformats.org/officeDocument/2006/relationships/hyperlink" Target="https://podminky.urs.cz/item/CS_URS_2021_01/766660717" TargetMode="External"/><Relationship Id="rId28" Type="http://schemas.openxmlformats.org/officeDocument/2006/relationships/hyperlink" Target="https://podminky.urs.cz/item/CS_URS_2021_01/273361821" TargetMode="External"/><Relationship Id="rId49" Type="http://schemas.openxmlformats.org/officeDocument/2006/relationships/hyperlink" Target="https://podminky.urs.cz/item/CS_URS_2021_01/317941121" TargetMode="External"/><Relationship Id="rId114" Type="http://schemas.openxmlformats.org/officeDocument/2006/relationships/hyperlink" Target="https://podminky.urs.cz/item/CS_URS_2021_01/612341321" TargetMode="External"/><Relationship Id="rId275" Type="http://schemas.openxmlformats.org/officeDocument/2006/relationships/hyperlink" Target="https://podminky.urs.cz/item/CS_URS_2021_01/7676000_R" TargetMode="External"/><Relationship Id="rId296" Type="http://schemas.openxmlformats.org/officeDocument/2006/relationships/hyperlink" Target="https://podminky.urs.cz/item/CS_URS_2021_01/771592011" TargetMode="External"/><Relationship Id="rId300" Type="http://schemas.openxmlformats.org/officeDocument/2006/relationships/hyperlink" Target="https://podminky.urs.cz/item/CS_URS_2021_01/776121111" TargetMode="External"/><Relationship Id="rId60" Type="http://schemas.openxmlformats.org/officeDocument/2006/relationships/hyperlink" Target="https://podminky.urs.cz/item/CS_URS_2021_01/342291112" TargetMode="External"/><Relationship Id="rId81" Type="http://schemas.openxmlformats.org/officeDocument/2006/relationships/hyperlink" Target="https://podminky.urs.cz/item/CS_URS_2021_01/430321616" TargetMode="External"/><Relationship Id="rId135" Type="http://schemas.openxmlformats.org/officeDocument/2006/relationships/hyperlink" Target="https://podminky.urs.cz/item/CS_URS_2021_01/953241511" TargetMode="External"/><Relationship Id="rId156" Type="http://schemas.openxmlformats.org/officeDocument/2006/relationships/hyperlink" Target="https://podminky.urs.cz/item/CS_URS_2021_01/711112002" TargetMode="External"/><Relationship Id="rId177" Type="http://schemas.openxmlformats.org/officeDocument/2006/relationships/hyperlink" Target="https://podminky.urs.cz/item/CS_URS_2021_01/58337403" TargetMode="External"/><Relationship Id="rId198" Type="http://schemas.openxmlformats.org/officeDocument/2006/relationships/hyperlink" Target="https://podminky.urs.cz/item/CS_URS_2021_01/28376143" TargetMode="External"/><Relationship Id="rId321" Type="http://schemas.openxmlformats.org/officeDocument/2006/relationships/hyperlink" Target="https://podminky.urs.cz/item/CS_URS_2021_01/998781103" TargetMode="External"/><Relationship Id="rId342" Type="http://schemas.openxmlformats.org/officeDocument/2006/relationships/hyperlink" Target="https://podminky.urs.cz/item/CS_URS_2021_01/786623045" TargetMode="External"/><Relationship Id="rId202" Type="http://schemas.openxmlformats.org/officeDocument/2006/relationships/hyperlink" Target="https://podminky.urs.cz/item/CS_URS_2021_01/28376103" TargetMode="External"/><Relationship Id="rId223" Type="http://schemas.openxmlformats.org/officeDocument/2006/relationships/hyperlink" Target="https://podminky.urs.cz/item/CS_URS_2021_01/59030760" TargetMode="External"/><Relationship Id="rId244" Type="http://schemas.openxmlformats.org/officeDocument/2006/relationships/hyperlink" Target="https://podminky.urs.cz/item/CS_URS_2021_01/764548402" TargetMode="External"/><Relationship Id="rId18" Type="http://schemas.openxmlformats.org/officeDocument/2006/relationships/hyperlink" Target="https://podminky.urs.cz/item/CS_URS_2021_01/997013873" TargetMode="External"/><Relationship Id="rId39" Type="http://schemas.openxmlformats.org/officeDocument/2006/relationships/hyperlink" Target="https://podminky.urs.cz/item/CS_URS_2021_01/311234081" TargetMode="External"/><Relationship Id="rId265" Type="http://schemas.openxmlformats.org/officeDocument/2006/relationships/hyperlink" Target="https://podminky.urs.cz/item/CS_URS_2021_01/767651121" TargetMode="External"/><Relationship Id="rId286" Type="http://schemas.openxmlformats.org/officeDocument/2006/relationships/hyperlink" Target="https://podminky.urs.cz/item/CS_URS_2021_01/771274242" TargetMode="External"/><Relationship Id="rId50" Type="http://schemas.openxmlformats.org/officeDocument/2006/relationships/hyperlink" Target="https://podminky.urs.cz/item/CS_URS_2021_01/13010742" TargetMode="External"/><Relationship Id="rId104" Type="http://schemas.openxmlformats.org/officeDocument/2006/relationships/hyperlink" Target="https://podminky.urs.cz/item/CS_URS_2021_01/631342223" TargetMode="External"/><Relationship Id="rId125" Type="http://schemas.openxmlformats.org/officeDocument/2006/relationships/hyperlink" Target="https://podminky.urs.cz/item/CS_URS_2021_01/28376075" TargetMode="External"/><Relationship Id="rId146" Type="http://schemas.openxmlformats.org/officeDocument/2006/relationships/hyperlink" Target="https://podminky.urs.cz/item/CS_URS_2021_01/941111222" TargetMode="External"/><Relationship Id="rId167" Type="http://schemas.openxmlformats.org/officeDocument/2006/relationships/hyperlink" Target="https://podminky.urs.cz/item/CS_URS_2021_01/62853001" TargetMode="External"/><Relationship Id="rId188" Type="http://schemas.openxmlformats.org/officeDocument/2006/relationships/hyperlink" Target="https://podminky.urs.cz/item/CS_URS_2021_01/28375041" TargetMode="External"/><Relationship Id="rId311" Type="http://schemas.openxmlformats.org/officeDocument/2006/relationships/hyperlink" Target="https://podminky.urs.cz/item/CS_URS_2021_01/777131111" TargetMode="External"/><Relationship Id="rId332" Type="http://schemas.openxmlformats.org/officeDocument/2006/relationships/hyperlink" Target="https://podminky.urs.cz/item/CS_URS_2021_01/786623021" TargetMode="External"/><Relationship Id="rId71" Type="http://schemas.openxmlformats.org/officeDocument/2006/relationships/hyperlink" Target="https://podminky.urs.cz/item/CS_URS_2021_01/411354316" TargetMode="External"/><Relationship Id="rId92" Type="http://schemas.openxmlformats.org/officeDocument/2006/relationships/hyperlink" Target="https://podminky.urs.cz/item/CS_URS_2021_01/631319202" TargetMode="External"/><Relationship Id="rId213" Type="http://schemas.openxmlformats.org/officeDocument/2006/relationships/hyperlink" Target="https://podminky.urs.cz/item/CS_URS_2021_01/763131411" TargetMode="External"/><Relationship Id="rId234" Type="http://schemas.openxmlformats.org/officeDocument/2006/relationships/hyperlink" Target="https://podminky.urs.cz/item/CS_URS_2021_01/764242406" TargetMode="External"/><Relationship Id="rId2" Type="http://schemas.openxmlformats.org/officeDocument/2006/relationships/hyperlink" Target="https://podminky.urs.cz/item/CS_URS_2021_01/132151254" TargetMode="External"/><Relationship Id="rId29" Type="http://schemas.openxmlformats.org/officeDocument/2006/relationships/hyperlink" Target="https://podminky.urs.cz/item/CS_URS_2021_01/274321511" TargetMode="External"/><Relationship Id="rId255" Type="http://schemas.openxmlformats.org/officeDocument/2006/relationships/hyperlink" Target="https://podminky.urs.cz/item/CS_URS_2021_01/766660729" TargetMode="External"/><Relationship Id="rId276" Type="http://schemas.openxmlformats.org/officeDocument/2006/relationships/hyperlink" Target="https://podminky.urs.cz/item/CS_URS_2021_01/998767103" TargetMode="External"/><Relationship Id="rId297" Type="http://schemas.openxmlformats.org/officeDocument/2006/relationships/hyperlink" Target="https://podminky.urs.cz/item/CS_URS_2021_01/998771103" TargetMode="External"/><Relationship Id="rId40" Type="http://schemas.openxmlformats.org/officeDocument/2006/relationships/hyperlink" Target="https://podminky.urs.cz/item/CS_URS_2021_01/311272031" TargetMode="External"/><Relationship Id="rId115" Type="http://schemas.openxmlformats.org/officeDocument/2006/relationships/hyperlink" Target="https://podminky.urs.cz/item/CS_URS_2021_01/612321311" TargetMode="External"/><Relationship Id="rId136" Type="http://schemas.openxmlformats.org/officeDocument/2006/relationships/hyperlink" Target="https://podminky.urs.cz/item/CS_URS_2021_01/953333124" TargetMode="External"/><Relationship Id="rId157" Type="http://schemas.openxmlformats.org/officeDocument/2006/relationships/hyperlink" Target="https://podminky.urs.cz/item/CS_URS_2021_01/711141559" TargetMode="External"/><Relationship Id="rId178" Type="http://schemas.openxmlformats.org/officeDocument/2006/relationships/hyperlink" Target="https://podminky.urs.cz/item/CS_URS_2021_01/712771221" TargetMode="External"/><Relationship Id="rId301" Type="http://schemas.openxmlformats.org/officeDocument/2006/relationships/hyperlink" Target="https://podminky.urs.cz/item/CS_URS_2021_01/776211111" TargetMode="External"/><Relationship Id="rId322" Type="http://schemas.openxmlformats.org/officeDocument/2006/relationships/hyperlink" Target="https://podminky.urs.cz/item/CS_URS_2021_01/782991111" TargetMode="External"/><Relationship Id="rId343" Type="http://schemas.openxmlformats.org/officeDocument/2006/relationships/hyperlink" Target="https://podminky.urs.cz/item/CS_URS_2021_01/28376744" TargetMode="External"/><Relationship Id="rId61" Type="http://schemas.openxmlformats.org/officeDocument/2006/relationships/hyperlink" Target="https://podminky.urs.cz/item/CS_URS_2021_01/342291131" TargetMode="External"/><Relationship Id="rId82" Type="http://schemas.openxmlformats.org/officeDocument/2006/relationships/hyperlink" Target="https://podminky.urs.cz/item/CS_URS_2021_01/431351121" TargetMode="External"/><Relationship Id="rId199" Type="http://schemas.openxmlformats.org/officeDocument/2006/relationships/hyperlink" Target="https://podminky.urs.cz/item/CS_URS_2021_01/713141151" TargetMode="External"/><Relationship Id="rId203" Type="http://schemas.openxmlformats.org/officeDocument/2006/relationships/hyperlink" Target="https://podminky.urs.cz/item/CS_URS_2021_01/713141396" TargetMode="External"/><Relationship Id="rId19" Type="http://schemas.openxmlformats.org/officeDocument/2006/relationships/hyperlink" Target="https://podminky.urs.cz/item/CS_URS_2021_01/998001011" TargetMode="External"/><Relationship Id="rId224" Type="http://schemas.openxmlformats.org/officeDocument/2006/relationships/hyperlink" Target="https://podminky.urs.cz/item/CS_URS_2021_01/763172454" TargetMode="External"/><Relationship Id="rId245" Type="http://schemas.openxmlformats.org/officeDocument/2006/relationships/hyperlink" Target="https://podminky.urs.cz/item/CS_URS_2021_01/998764103" TargetMode="External"/><Relationship Id="rId266" Type="http://schemas.openxmlformats.org/officeDocument/2006/relationships/hyperlink" Target="https://podminky.urs.cz/item/CS_URS_2021_01/55345889" TargetMode="External"/><Relationship Id="rId287" Type="http://schemas.openxmlformats.org/officeDocument/2006/relationships/hyperlink" Target="https://podminky.urs.cz/item/CS_URS_2021_01/771474133" TargetMode="External"/><Relationship Id="rId30" Type="http://schemas.openxmlformats.org/officeDocument/2006/relationships/hyperlink" Target="https://podminky.urs.cz/item/CS_URS_2021_01/274351121" TargetMode="External"/><Relationship Id="rId105" Type="http://schemas.openxmlformats.org/officeDocument/2006/relationships/hyperlink" Target="https://podminky.urs.cz/item/CS_URS_2021_01/935932111" TargetMode="External"/><Relationship Id="rId126" Type="http://schemas.openxmlformats.org/officeDocument/2006/relationships/hyperlink" Target="https://podminky.urs.cz/item/CS_URS_2021_01/623142001" TargetMode="External"/><Relationship Id="rId147" Type="http://schemas.openxmlformats.org/officeDocument/2006/relationships/hyperlink" Target="https://podminky.urs.cz/item/CS_URS_2021_01/941111822" TargetMode="External"/><Relationship Id="rId168" Type="http://schemas.openxmlformats.org/officeDocument/2006/relationships/hyperlink" Target="https://podminky.urs.cz/item/CS_URS_2021_01/712341559" TargetMode="External"/><Relationship Id="rId312" Type="http://schemas.openxmlformats.org/officeDocument/2006/relationships/hyperlink" Target="https://podminky.urs.cz/item/CS_URS_2021_01/777511155" TargetMode="External"/><Relationship Id="rId333" Type="http://schemas.openxmlformats.org/officeDocument/2006/relationships/hyperlink" Target="https://podminky.urs.cz/item/CS_URS_2021_01/786623023" TargetMode="External"/><Relationship Id="rId51" Type="http://schemas.openxmlformats.org/officeDocument/2006/relationships/hyperlink" Target="https://podminky.urs.cz/item/CS_URS_2021_01/13010412" TargetMode="External"/><Relationship Id="rId72" Type="http://schemas.openxmlformats.org/officeDocument/2006/relationships/hyperlink" Target="https://podminky.urs.cz/item/CS_URS_2021_01/411354411" TargetMode="External"/><Relationship Id="rId93" Type="http://schemas.openxmlformats.org/officeDocument/2006/relationships/hyperlink" Target="https://podminky.urs.cz/item/CS_URS_2021_01/631362021" TargetMode="External"/><Relationship Id="rId189" Type="http://schemas.openxmlformats.org/officeDocument/2006/relationships/hyperlink" Target="https://podminky.urs.cz/item/CS_URS_2021_01/28375909" TargetMode="External"/><Relationship Id="rId3" Type="http://schemas.openxmlformats.org/officeDocument/2006/relationships/hyperlink" Target="https://podminky.urs.cz/item/CS_URS_2021_01/167151111" TargetMode="External"/><Relationship Id="rId214" Type="http://schemas.openxmlformats.org/officeDocument/2006/relationships/hyperlink" Target="https://podminky.urs.cz/item/CS_URS_2021_01/763131451" TargetMode="External"/><Relationship Id="rId235" Type="http://schemas.openxmlformats.org/officeDocument/2006/relationships/hyperlink" Target="https://podminky.urs.cz/item/CS_URS_2021_01/764242436" TargetMode="External"/><Relationship Id="rId256" Type="http://schemas.openxmlformats.org/officeDocument/2006/relationships/hyperlink" Target="https://podminky.urs.cz/item/CS_URS_2021_01/998766103" TargetMode="External"/><Relationship Id="rId277" Type="http://schemas.openxmlformats.org/officeDocument/2006/relationships/hyperlink" Target="https://podminky.urs.cz/item/CS_URS_2021_01/767620117" TargetMode="External"/><Relationship Id="rId298" Type="http://schemas.openxmlformats.org/officeDocument/2006/relationships/hyperlink" Target="https://podminky.urs.cz/item/CS_URS_2021_01/776111311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998733103" TargetMode="External"/><Relationship Id="rId18" Type="http://schemas.openxmlformats.org/officeDocument/2006/relationships/hyperlink" Target="https://podminky.urs.cz/item/CS_URS_2021_01/734209123" TargetMode="External"/><Relationship Id="rId26" Type="http://schemas.openxmlformats.org/officeDocument/2006/relationships/hyperlink" Target="https://podminky.urs.cz/item/CS_URS_2021_01/734242415" TargetMode="External"/><Relationship Id="rId39" Type="http://schemas.openxmlformats.org/officeDocument/2006/relationships/hyperlink" Target="https://podminky.urs.cz/item/CS_URS_2021_01/734292713" TargetMode="External"/><Relationship Id="rId21" Type="http://schemas.openxmlformats.org/officeDocument/2006/relationships/hyperlink" Target="https://podminky.urs.cz/item/CS_URS_2021_01/734209116" TargetMode="External"/><Relationship Id="rId34" Type="http://schemas.openxmlformats.org/officeDocument/2006/relationships/hyperlink" Target="https://podminky.urs.cz/item/CS_URS_2021_01/734291247" TargetMode="External"/><Relationship Id="rId42" Type="http://schemas.openxmlformats.org/officeDocument/2006/relationships/hyperlink" Target="https://podminky.urs.cz/item/CS_URS_2021_01/734292720" TargetMode="External"/><Relationship Id="rId47" Type="http://schemas.openxmlformats.org/officeDocument/2006/relationships/hyperlink" Target="https://podminky.urs.cz/item/CS_URS_2021_01/998734193" TargetMode="External"/><Relationship Id="rId50" Type="http://schemas.openxmlformats.org/officeDocument/2006/relationships/hyperlink" Target="https://podminky.urs.cz/item/CS_URS_2021_01/735159110" TargetMode="External"/><Relationship Id="rId55" Type="http://schemas.openxmlformats.org/officeDocument/2006/relationships/hyperlink" Target="https://podminky.urs.cz/item/CS_URS_2021_01/998735103" TargetMode="External"/><Relationship Id="rId7" Type="http://schemas.openxmlformats.org/officeDocument/2006/relationships/hyperlink" Target="https://podminky.urs.cz/item/CS_URS_2021_01/732429212" TargetMode="External"/><Relationship Id="rId12" Type="http://schemas.openxmlformats.org/officeDocument/2006/relationships/hyperlink" Target="https://podminky.urs.cz/item/CS_URS_2021_01/733190225" TargetMode="External"/><Relationship Id="rId17" Type="http://schemas.openxmlformats.org/officeDocument/2006/relationships/hyperlink" Target="https://podminky.urs.cz/item/CS_URS_2021_01/734209113" TargetMode="External"/><Relationship Id="rId25" Type="http://schemas.openxmlformats.org/officeDocument/2006/relationships/hyperlink" Target="https://podminky.urs.cz/item/CS_URS_2021_01/734211120" TargetMode="External"/><Relationship Id="rId33" Type="http://schemas.openxmlformats.org/officeDocument/2006/relationships/hyperlink" Target="https://podminky.urs.cz/item/CS_URS_2021_01/734291246" TargetMode="External"/><Relationship Id="rId38" Type="http://schemas.openxmlformats.org/officeDocument/2006/relationships/hyperlink" Target="https://podminky.urs.cz/item/CS_URS_2021_01/734292718" TargetMode="External"/><Relationship Id="rId46" Type="http://schemas.openxmlformats.org/officeDocument/2006/relationships/hyperlink" Target="https://podminky.urs.cz/item/CS_URS_2021_01/998734103" TargetMode="External"/><Relationship Id="rId59" Type="http://schemas.openxmlformats.org/officeDocument/2006/relationships/hyperlink" Target="https://podminky.urs.cz/item/CS_URS_2021_01/783617601" TargetMode="External"/><Relationship Id="rId2" Type="http://schemas.openxmlformats.org/officeDocument/2006/relationships/hyperlink" Target="https://podminky.urs.cz/item/CS_URS_2021_01/713463211" TargetMode="External"/><Relationship Id="rId16" Type="http://schemas.openxmlformats.org/officeDocument/2006/relationships/hyperlink" Target="https://podminky.urs.cz/item/CS_URS_2021_01/734209112" TargetMode="External"/><Relationship Id="rId20" Type="http://schemas.openxmlformats.org/officeDocument/2006/relationships/hyperlink" Target="https://podminky.urs.cz/item/CS_URS_2021_01/734209125" TargetMode="External"/><Relationship Id="rId29" Type="http://schemas.openxmlformats.org/officeDocument/2006/relationships/hyperlink" Target="https://podminky.urs.cz/item/CS_URS_2021_01/734242416" TargetMode="External"/><Relationship Id="rId41" Type="http://schemas.openxmlformats.org/officeDocument/2006/relationships/hyperlink" Target="https://podminky.urs.cz/item/CS_URS_2021_01/734292717" TargetMode="External"/><Relationship Id="rId54" Type="http://schemas.openxmlformats.org/officeDocument/2006/relationships/hyperlink" Target="https://podminky.urs.cz/item/CS_URS_2021_01/735419116" TargetMode="External"/><Relationship Id="rId1" Type="http://schemas.openxmlformats.org/officeDocument/2006/relationships/hyperlink" Target="https://podminky.urs.cz/item/CS_URS_2021_01/713463131" TargetMode="External"/><Relationship Id="rId6" Type="http://schemas.openxmlformats.org/officeDocument/2006/relationships/hyperlink" Target="https://podminky.urs.cz/item/CS_URS_2021_01/732199100" TargetMode="External"/><Relationship Id="rId11" Type="http://schemas.openxmlformats.org/officeDocument/2006/relationships/hyperlink" Target="https://podminky.urs.cz/item/CS_URS_2021_01/998732193" TargetMode="External"/><Relationship Id="rId24" Type="http://schemas.openxmlformats.org/officeDocument/2006/relationships/hyperlink" Target="https://podminky.urs.cz/item/CS_URS_2021_01/734261233" TargetMode="External"/><Relationship Id="rId32" Type="http://schemas.openxmlformats.org/officeDocument/2006/relationships/hyperlink" Target="https://podminky.urs.cz/item/CS_URS_2021_01/734291123" TargetMode="External"/><Relationship Id="rId37" Type="http://schemas.openxmlformats.org/officeDocument/2006/relationships/hyperlink" Target="https://podminky.urs.cz/item/CS_URS_2021_01/734292716" TargetMode="External"/><Relationship Id="rId40" Type="http://schemas.openxmlformats.org/officeDocument/2006/relationships/hyperlink" Target="https://podminky.urs.cz/item/CS_URS_2021_01/734292714" TargetMode="External"/><Relationship Id="rId45" Type="http://schemas.openxmlformats.org/officeDocument/2006/relationships/hyperlink" Target="https://podminky.urs.cz/item/CS_URS_2021_01/734494213" TargetMode="External"/><Relationship Id="rId53" Type="http://schemas.openxmlformats.org/officeDocument/2006/relationships/hyperlink" Target="https://podminky.urs.cz/item/CS_URS_2021_01/735419115" TargetMode="External"/><Relationship Id="rId58" Type="http://schemas.openxmlformats.org/officeDocument/2006/relationships/hyperlink" Target="https://podminky.urs.cz/item/CS_URS_2021_01/783615551" TargetMode="External"/><Relationship Id="rId5" Type="http://schemas.openxmlformats.org/officeDocument/2006/relationships/hyperlink" Target="https://podminky.urs.cz/item/CS_URS_2021_01/998713193" TargetMode="External"/><Relationship Id="rId15" Type="http://schemas.openxmlformats.org/officeDocument/2006/relationships/hyperlink" Target="https://podminky.urs.cz/item/CS_URS_2021_01/734221682" TargetMode="External"/><Relationship Id="rId23" Type="http://schemas.openxmlformats.org/officeDocument/2006/relationships/hyperlink" Target="https://podminky.urs.cz/item/CS_URS_2021_01/734221545" TargetMode="External"/><Relationship Id="rId28" Type="http://schemas.openxmlformats.org/officeDocument/2006/relationships/hyperlink" Target="https://podminky.urs.cz/item/CS_URS_2021_01/734242413" TargetMode="External"/><Relationship Id="rId36" Type="http://schemas.openxmlformats.org/officeDocument/2006/relationships/hyperlink" Target="https://podminky.urs.cz/item/CS_URS_2021_01/734292715" TargetMode="External"/><Relationship Id="rId49" Type="http://schemas.openxmlformats.org/officeDocument/2006/relationships/hyperlink" Target="https://podminky.urs.cz/item/CS_URS_2021_01/735000912" TargetMode="External"/><Relationship Id="rId57" Type="http://schemas.openxmlformats.org/officeDocument/2006/relationships/hyperlink" Target="https://podminky.urs.cz/item/CS_URS_2021_01/783614653" TargetMode="External"/><Relationship Id="rId10" Type="http://schemas.openxmlformats.org/officeDocument/2006/relationships/hyperlink" Target="https://podminky.urs.cz/item/CS_URS_2021_01/998732102" TargetMode="External"/><Relationship Id="rId19" Type="http://schemas.openxmlformats.org/officeDocument/2006/relationships/hyperlink" Target="https://podminky.urs.cz/item/CS_URS_2021_01/734209115" TargetMode="External"/><Relationship Id="rId31" Type="http://schemas.openxmlformats.org/officeDocument/2006/relationships/hyperlink" Target="https://podminky.urs.cz/item/CS_URS_2021_01/734261402" TargetMode="External"/><Relationship Id="rId44" Type="http://schemas.openxmlformats.org/officeDocument/2006/relationships/hyperlink" Target="https://podminky.urs.cz/item/CS_URS_2021_01/734421112" TargetMode="External"/><Relationship Id="rId52" Type="http://schemas.openxmlformats.org/officeDocument/2006/relationships/hyperlink" Target="https://podminky.urs.cz/item/CS_URS_2021_01/735159310" TargetMode="External"/><Relationship Id="rId60" Type="http://schemas.openxmlformats.org/officeDocument/2006/relationships/drawing" Target="../drawings/drawing3.xml"/><Relationship Id="rId4" Type="http://schemas.openxmlformats.org/officeDocument/2006/relationships/hyperlink" Target="https://podminky.urs.cz/item/CS_URS_2021_01/998713103" TargetMode="External"/><Relationship Id="rId9" Type="http://schemas.openxmlformats.org/officeDocument/2006/relationships/hyperlink" Target="https://podminky.urs.cz/item/CS_URS_2021_01/732429223" TargetMode="External"/><Relationship Id="rId14" Type="http://schemas.openxmlformats.org/officeDocument/2006/relationships/hyperlink" Target="https://podminky.urs.cz/item/CS_URS_2021_01/998733193" TargetMode="External"/><Relationship Id="rId22" Type="http://schemas.openxmlformats.org/officeDocument/2006/relationships/hyperlink" Target="https://podminky.urs.cz/item/CS_URS_2021_01/734209117" TargetMode="External"/><Relationship Id="rId27" Type="http://schemas.openxmlformats.org/officeDocument/2006/relationships/hyperlink" Target="https://podminky.urs.cz/item/CS_URS_2021_01/734242412" TargetMode="External"/><Relationship Id="rId30" Type="http://schemas.openxmlformats.org/officeDocument/2006/relationships/hyperlink" Target="https://podminky.urs.cz/item/CS_URS_2021_01/734242417" TargetMode="External"/><Relationship Id="rId35" Type="http://schemas.openxmlformats.org/officeDocument/2006/relationships/hyperlink" Target="https://podminky.urs.cz/item/CS_URS_2021_01/734291249" TargetMode="External"/><Relationship Id="rId43" Type="http://schemas.openxmlformats.org/officeDocument/2006/relationships/hyperlink" Target="https://podminky.urs.cz/item/CS_URS_2021_01/734411129" TargetMode="External"/><Relationship Id="rId48" Type="http://schemas.openxmlformats.org/officeDocument/2006/relationships/hyperlink" Target="https://podminky.urs.cz/item/CS_URS_2021_01/735000911" TargetMode="External"/><Relationship Id="rId56" Type="http://schemas.openxmlformats.org/officeDocument/2006/relationships/hyperlink" Target="https://podminky.urs.cz/item/CS_URS_2021_01/998735193" TargetMode="External"/><Relationship Id="rId8" Type="http://schemas.openxmlformats.org/officeDocument/2006/relationships/hyperlink" Target="https://podminky.urs.cz/item/CS_URS_2021_01/732429215" TargetMode="External"/><Relationship Id="rId51" Type="http://schemas.openxmlformats.org/officeDocument/2006/relationships/hyperlink" Target="https://podminky.urs.cz/item/CS_URS_2021_01/735159220" TargetMode="External"/><Relationship Id="rId3" Type="http://schemas.openxmlformats.org/officeDocument/2006/relationships/hyperlink" Target="https://podminky.urs.cz/item/CS_URS_2021_01/713463212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51322012" TargetMode="External"/><Relationship Id="rId18" Type="http://schemas.openxmlformats.org/officeDocument/2006/relationships/hyperlink" Target="https://podminky.urs.cz/item/CS_URS_2021_01/42972212" TargetMode="External"/><Relationship Id="rId26" Type="http://schemas.openxmlformats.org/officeDocument/2006/relationships/hyperlink" Target="https://podminky.urs.cz/item/CS_URS_2021_01/42972901" TargetMode="External"/><Relationship Id="rId39" Type="http://schemas.openxmlformats.org/officeDocument/2006/relationships/hyperlink" Target="https://podminky.urs.cz/item/CS_URS_2021_01/42972287" TargetMode="External"/><Relationship Id="rId21" Type="http://schemas.openxmlformats.org/officeDocument/2006/relationships/hyperlink" Target="https://podminky.urs.cz/item/CS_URS_2021_01/42976010" TargetMode="External"/><Relationship Id="rId34" Type="http://schemas.openxmlformats.org/officeDocument/2006/relationships/hyperlink" Target="https://podminky.urs.cz/item/CS_URS_2021_01/751510044" TargetMode="External"/><Relationship Id="rId42" Type="http://schemas.openxmlformats.org/officeDocument/2006/relationships/hyperlink" Target="https://podminky.urs.cz/item/CS_URS_2021_01/751514762" TargetMode="External"/><Relationship Id="rId47" Type="http://schemas.openxmlformats.org/officeDocument/2006/relationships/hyperlink" Target="https://podminky.urs.cz/item/CS_URS_2021_01/42974011" TargetMode="External"/><Relationship Id="rId50" Type="http://schemas.openxmlformats.org/officeDocument/2006/relationships/hyperlink" Target="https://podminky.urs.cz/item/CS_URS_2021_01/42981623" TargetMode="External"/><Relationship Id="rId55" Type="http://schemas.openxmlformats.org/officeDocument/2006/relationships/hyperlink" Target="https://podminky.urs.cz/item/CS_URS_2021_01/751571033" TargetMode="External"/><Relationship Id="rId63" Type="http://schemas.openxmlformats.org/officeDocument/2006/relationships/hyperlink" Target="https://podminky.urs.cz/item/CS_URS_2021_01/751581314" TargetMode="External"/><Relationship Id="rId7" Type="http://schemas.openxmlformats.org/officeDocument/2006/relationships/hyperlink" Target="https://podminky.urs.cz/item/CS_URS_2021_01/42914544" TargetMode="External"/><Relationship Id="rId2" Type="http://schemas.openxmlformats.org/officeDocument/2006/relationships/hyperlink" Target="https://podminky.urs.cz/item/CS_URS_2021_01/63141794" TargetMode="External"/><Relationship Id="rId16" Type="http://schemas.openxmlformats.org/officeDocument/2006/relationships/hyperlink" Target="https://podminky.urs.cz/item/CS_URS_2021_01/42972213" TargetMode="External"/><Relationship Id="rId29" Type="http://schemas.openxmlformats.org/officeDocument/2006/relationships/hyperlink" Target="https://podminky.urs.cz/item/CS_URS_2021_01/751510012" TargetMode="External"/><Relationship Id="rId1" Type="http://schemas.openxmlformats.org/officeDocument/2006/relationships/hyperlink" Target="https://podminky.urs.cz/item/CS_URS_2021_01/63141793" TargetMode="External"/><Relationship Id="rId6" Type="http://schemas.openxmlformats.org/officeDocument/2006/relationships/hyperlink" Target="https://podminky.urs.cz/item/CS_URS_2021_01/751122092" TargetMode="External"/><Relationship Id="rId11" Type="http://schemas.openxmlformats.org/officeDocument/2006/relationships/hyperlink" Target="https://podminky.urs.cz/item/CS_URS_2021_01/42973043" TargetMode="External"/><Relationship Id="rId24" Type="http://schemas.openxmlformats.org/officeDocument/2006/relationships/hyperlink" Target="https://podminky.urs.cz/item/CS_URS_2021_01/751398022" TargetMode="External"/><Relationship Id="rId32" Type="http://schemas.openxmlformats.org/officeDocument/2006/relationships/hyperlink" Target="https://podminky.urs.cz/item/CS_URS_2021_01/751510042" TargetMode="External"/><Relationship Id="rId37" Type="http://schemas.openxmlformats.org/officeDocument/2006/relationships/hyperlink" Target="https://podminky.urs.cz/item/CS_URS_2021_01/42971033" TargetMode="External"/><Relationship Id="rId40" Type="http://schemas.openxmlformats.org/officeDocument/2006/relationships/hyperlink" Target="https://podminky.urs.cz/item/CS_URS_2021_01/42972275" TargetMode="External"/><Relationship Id="rId45" Type="http://schemas.openxmlformats.org/officeDocument/2006/relationships/hyperlink" Target="https://podminky.urs.cz/item/CS_URS_2021_01/42981267" TargetMode="External"/><Relationship Id="rId53" Type="http://schemas.openxmlformats.org/officeDocument/2006/relationships/hyperlink" Target="https://podminky.urs.cz/item/CS_URS_2021_01/42981627" TargetMode="External"/><Relationship Id="rId58" Type="http://schemas.openxmlformats.org/officeDocument/2006/relationships/hyperlink" Target="https://podminky.urs.cz/item/CS_URS_2021_01/751572031" TargetMode="External"/><Relationship Id="rId66" Type="http://schemas.openxmlformats.org/officeDocument/2006/relationships/hyperlink" Target="https://podminky.urs.cz/item/CS_URS_2021_01/751621111" TargetMode="External"/><Relationship Id="rId5" Type="http://schemas.openxmlformats.org/officeDocument/2006/relationships/hyperlink" Target="https://podminky.urs.cz/item/CS_URS_2021_01/42914501" TargetMode="External"/><Relationship Id="rId15" Type="http://schemas.openxmlformats.org/officeDocument/2006/relationships/hyperlink" Target="https://podminky.urs.cz/item/CS_URS_2021_01/42972207" TargetMode="External"/><Relationship Id="rId23" Type="http://schemas.openxmlformats.org/officeDocument/2006/relationships/hyperlink" Target="https://podminky.urs.cz/item/CS_URS_2021_01/751344122" TargetMode="External"/><Relationship Id="rId28" Type="http://schemas.openxmlformats.org/officeDocument/2006/relationships/hyperlink" Target="https://podminky.urs.cz/item/CS_URS_2021_01/751510011" TargetMode="External"/><Relationship Id="rId36" Type="http://schemas.openxmlformats.org/officeDocument/2006/relationships/hyperlink" Target="https://podminky.urs.cz/item/CS_URS_2021_01/42971024" TargetMode="External"/><Relationship Id="rId49" Type="http://schemas.openxmlformats.org/officeDocument/2006/relationships/hyperlink" Target="https://podminky.urs.cz/item/CS_URS_2021_01/42981622" TargetMode="External"/><Relationship Id="rId57" Type="http://schemas.openxmlformats.org/officeDocument/2006/relationships/hyperlink" Target="https://podminky.urs.cz/item/CS_URS_2021_01/751571035" TargetMode="External"/><Relationship Id="rId61" Type="http://schemas.openxmlformats.org/officeDocument/2006/relationships/hyperlink" Target="https://podminky.urs.cz/item/CS_URS_2021_01/751572034" TargetMode="External"/><Relationship Id="rId10" Type="http://schemas.openxmlformats.org/officeDocument/2006/relationships/hyperlink" Target="https://podminky.urs.cz/item/CS_URS_2021_01/42973034" TargetMode="External"/><Relationship Id="rId19" Type="http://schemas.openxmlformats.org/officeDocument/2006/relationships/hyperlink" Target="https://podminky.urs.cz/item/CS_URS_2021_01/751322144" TargetMode="External"/><Relationship Id="rId31" Type="http://schemas.openxmlformats.org/officeDocument/2006/relationships/hyperlink" Target="https://podminky.urs.cz/item/CS_URS_2021_01/751510041" TargetMode="External"/><Relationship Id="rId44" Type="http://schemas.openxmlformats.org/officeDocument/2006/relationships/hyperlink" Target="https://podminky.urs.cz/item/CS_URS_2021_01/751514763" TargetMode="External"/><Relationship Id="rId52" Type="http://schemas.openxmlformats.org/officeDocument/2006/relationships/hyperlink" Target="https://podminky.urs.cz/item/CS_URS_2021_01/751537013" TargetMode="External"/><Relationship Id="rId60" Type="http://schemas.openxmlformats.org/officeDocument/2006/relationships/hyperlink" Target="https://podminky.urs.cz/item/CS_URS_2021_01/751572033" TargetMode="External"/><Relationship Id="rId65" Type="http://schemas.openxmlformats.org/officeDocument/2006/relationships/hyperlink" Target="https://podminky.urs.cz/item/CS_URS_2021_01/751611142" TargetMode="External"/><Relationship Id="rId4" Type="http://schemas.openxmlformats.org/officeDocument/2006/relationships/hyperlink" Target="https://podminky.urs.cz/item/CS_URS_2021_01/751122011" TargetMode="External"/><Relationship Id="rId9" Type="http://schemas.openxmlformats.org/officeDocument/2006/relationships/hyperlink" Target="https://podminky.urs.cz/item/CS_URS_2021_01/751311113" TargetMode="External"/><Relationship Id="rId14" Type="http://schemas.openxmlformats.org/officeDocument/2006/relationships/hyperlink" Target="https://podminky.urs.cz/item/CS_URS_2021_01/42972206" TargetMode="External"/><Relationship Id="rId22" Type="http://schemas.openxmlformats.org/officeDocument/2006/relationships/hyperlink" Target="https://podminky.urs.cz/item/CS_URS_2021_01/42976206" TargetMode="External"/><Relationship Id="rId27" Type="http://schemas.openxmlformats.org/officeDocument/2006/relationships/hyperlink" Target="https://podminky.urs.cz/item/CS_URS_2021_01/751398052" TargetMode="External"/><Relationship Id="rId30" Type="http://schemas.openxmlformats.org/officeDocument/2006/relationships/hyperlink" Target="https://podminky.urs.cz/item/CS_URS_2021_01/751510013" TargetMode="External"/><Relationship Id="rId35" Type="http://schemas.openxmlformats.org/officeDocument/2006/relationships/hyperlink" Target="https://podminky.urs.cz/item/CS_URS_2021_01/751514663" TargetMode="External"/><Relationship Id="rId43" Type="http://schemas.openxmlformats.org/officeDocument/2006/relationships/hyperlink" Target="https://podminky.urs.cz/item/CS_URS_2021_01/42981260" TargetMode="External"/><Relationship Id="rId48" Type="http://schemas.openxmlformats.org/officeDocument/2006/relationships/hyperlink" Target="https://podminky.urs.cz/item/CS_URS_2021_01/751537012" TargetMode="External"/><Relationship Id="rId56" Type="http://schemas.openxmlformats.org/officeDocument/2006/relationships/hyperlink" Target="https://podminky.urs.cz/item/CS_URS_2021_01/751571034" TargetMode="External"/><Relationship Id="rId64" Type="http://schemas.openxmlformats.org/officeDocument/2006/relationships/hyperlink" Target="https://podminky.urs.cz/item/CS_URS_2021_01/751581352" TargetMode="External"/><Relationship Id="rId8" Type="http://schemas.openxmlformats.org/officeDocument/2006/relationships/hyperlink" Target="https://podminky.urs.cz/item/CS_URS_2021_01/751122294" TargetMode="External"/><Relationship Id="rId51" Type="http://schemas.openxmlformats.org/officeDocument/2006/relationships/hyperlink" Target="https://podminky.urs.cz/item/CS_URS_2021_01/42981625" TargetMode="External"/><Relationship Id="rId3" Type="http://schemas.openxmlformats.org/officeDocument/2006/relationships/hyperlink" Target="https://podminky.urs.cz/item/CS_URS_2021_01/63141785" TargetMode="External"/><Relationship Id="rId12" Type="http://schemas.openxmlformats.org/officeDocument/2006/relationships/hyperlink" Target="https://podminky.urs.cz/item/CS_URS_2021_01/42973051" TargetMode="External"/><Relationship Id="rId17" Type="http://schemas.openxmlformats.org/officeDocument/2006/relationships/hyperlink" Target="https://podminky.urs.cz/item/CS_URS_2021_01/42972209" TargetMode="External"/><Relationship Id="rId25" Type="http://schemas.openxmlformats.org/officeDocument/2006/relationships/hyperlink" Target="https://podminky.urs.cz/item/CS_URS_2021_01/751398041" TargetMode="External"/><Relationship Id="rId33" Type="http://schemas.openxmlformats.org/officeDocument/2006/relationships/hyperlink" Target="https://podminky.urs.cz/item/CS_URS_2021_01/751510043" TargetMode="External"/><Relationship Id="rId38" Type="http://schemas.openxmlformats.org/officeDocument/2006/relationships/hyperlink" Target="https://podminky.urs.cz/item/CS_URS_2021_01/751514715" TargetMode="External"/><Relationship Id="rId46" Type="http://schemas.openxmlformats.org/officeDocument/2006/relationships/hyperlink" Target="https://podminky.urs.cz/item/CS_URS_2021_01/751514764" TargetMode="External"/><Relationship Id="rId59" Type="http://schemas.openxmlformats.org/officeDocument/2006/relationships/hyperlink" Target="https://podminky.urs.cz/item/CS_URS_2021_01/751572032" TargetMode="External"/><Relationship Id="rId67" Type="http://schemas.openxmlformats.org/officeDocument/2006/relationships/drawing" Target="../drawings/drawing4.xml"/><Relationship Id="rId20" Type="http://schemas.openxmlformats.org/officeDocument/2006/relationships/hyperlink" Target="https://podminky.urs.cz/item/CS_URS_2021_01/751344114" TargetMode="External"/><Relationship Id="rId41" Type="http://schemas.openxmlformats.org/officeDocument/2006/relationships/hyperlink" Target="https://podminky.urs.cz/item/CS_URS_2021_01/42972289" TargetMode="External"/><Relationship Id="rId54" Type="http://schemas.openxmlformats.org/officeDocument/2006/relationships/hyperlink" Target="https://podminky.urs.cz/item/CS_URS_2021_01/751571032" TargetMode="External"/><Relationship Id="rId62" Type="http://schemas.openxmlformats.org/officeDocument/2006/relationships/hyperlink" Target="https://podminky.urs.cz/item/CS_URS_2021_01/751581313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21174044" TargetMode="External"/><Relationship Id="rId117" Type="http://schemas.openxmlformats.org/officeDocument/2006/relationships/hyperlink" Target="https://podminky.urs.cz/item/CS_URS_2021_01/725211681" TargetMode="External"/><Relationship Id="rId21" Type="http://schemas.openxmlformats.org/officeDocument/2006/relationships/hyperlink" Target="https://podminky.urs.cz/item/CS_URS_2021_01/721173403" TargetMode="External"/><Relationship Id="rId42" Type="http://schemas.openxmlformats.org/officeDocument/2006/relationships/hyperlink" Target="https://podminky.urs.cz/item/CS_URS_2021_01/721233212" TargetMode="External"/><Relationship Id="rId47" Type="http://schemas.openxmlformats.org/officeDocument/2006/relationships/hyperlink" Target="https://podminky.urs.cz/item/CS_URS_2021_01/721274125" TargetMode="External"/><Relationship Id="rId63" Type="http://schemas.openxmlformats.org/officeDocument/2006/relationships/hyperlink" Target="https://podminky.urs.cz/item/CS_URS_2021_01/28614101" TargetMode="External"/><Relationship Id="rId68" Type="http://schemas.openxmlformats.org/officeDocument/2006/relationships/hyperlink" Target="https://podminky.urs.cz/item/CS_URS_2021_01/722176115" TargetMode="External"/><Relationship Id="rId84" Type="http://schemas.openxmlformats.org/officeDocument/2006/relationships/hyperlink" Target="https://podminky.urs.cz/item/CS_URS_2021_01/722220161" TargetMode="External"/><Relationship Id="rId89" Type="http://schemas.openxmlformats.org/officeDocument/2006/relationships/hyperlink" Target="https://podminky.urs.cz/item/CS_URS_2021_01/722231222" TargetMode="External"/><Relationship Id="rId112" Type="http://schemas.openxmlformats.org/officeDocument/2006/relationships/hyperlink" Target="https://podminky.urs.cz/item/CS_URS_2021_01/725112022" TargetMode="External"/><Relationship Id="rId16" Type="http://schemas.openxmlformats.org/officeDocument/2006/relationships/hyperlink" Target="https://podminky.urs.cz/item/CS_URS_2021_01/63154573" TargetMode="External"/><Relationship Id="rId107" Type="http://schemas.openxmlformats.org/officeDocument/2006/relationships/hyperlink" Target="https://podminky.urs.cz/item/CS_URS_2021_01/724219232" TargetMode="External"/><Relationship Id="rId11" Type="http://schemas.openxmlformats.org/officeDocument/2006/relationships/hyperlink" Target="https://podminky.urs.cz/item/CS_URS_2021_01/894211121" TargetMode="External"/><Relationship Id="rId32" Type="http://schemas.openxmlformats.org/officeDocument/2006/relationships/hyperlink" Target="https://podminky.urs.cz/item/CS_URS_2021_01/721175232" TargetMode="External"/><Relationship Id="rId37" Type="http://schemas.openxmlformats.org/officeDocument/2006/relationships/hyperlink" Target="https://podminky.urs.cz/item/CS_URS_2021_01/721211401" TargetMode="External"/><Relationship Id="rId53" Type="http://schemas.openxmlformats.org/officeDocument/2006/relationships/hyperlink" Target="https://podminky.urs.cz/item/CS_URS_2021_01/722130233" TargetMode="External"/><Relationship Id="rId58" Type="http://schemas.openxmlformats.org/officeDocument/2006/relationships/hyperlink" Target="https://podminky.urs.cz/item/CS_URS_2021_01/722174021" TargetMode="External"/><Relationship Id="rId74" Type="http://schemas.openxmlformats.org/officeDocument/2006/relationships/hyperlink" Target="https://podminky.urs.cz/item/CS_URS_2021_01/722181241" TargetMode="External"/><Relationship Id="rId79" Type="http://schemas.openxmlformats.org/officeDocument/2006/relationships/hyperlink" Target="https://podminky.urs.cz/item/CS_URS_2021_01/722181254" TargetMode="External"/><Relationship Id="rId102" Type="http://schemas.openxmlformats.org/officeDocument/2006/relationships/hyperlink" Target="https://podminky.urs.cz/item/CS_URS_2021_01/722263209" TargetMode="External"/><Relationship Id="rId123" Type="http://schemas.openxmlformats.org/officeDocument/2006/relationships/hyperlink" Target="https://podminky.urs.cz/item/CS_URS_2021_01/725822613" TargetMode="External"/><Relationship Id="rId128" Type="http://schemas.openxmlformats.org/officeDocument/2006/relationships/hyperlink" Target="https://podminky.urs.cz/item/CS_URS_2021_01/725862113" TargetMode="External"/><Relationship Id="rId5" Type="http://schemas.openxmlformats.org/officeDocument/2006/relationships/hyperlink" Target="https://podminky.urs.cz/item/CS_URS_2021_01/175151101" TargetMode="External"/><Relationship Id="rId90" Type="http://schemas.openxmlformats.org/officeDocument/2006/relationships/hyperlink" Target="https://podminky.urs.cz/item/CS_URS_2021_01/722231234" TargetMode="External"/><Relationship Id="rId95" Type="http://schemas.openxmlformats.org/officeDocument/2006/relationships/hyperlink" Target="https://podminky.urs.cz/item/CS_URS_2021_01/722232124" TargetMode="External"/><Relationship Id="rId19" Type="http://schemas.openxmlformats.org/officeDocument/2006/relationships/hyperlink" Target="https://podminky.urs.cz/item/CS_URS_2021_01/721173401" TargetMode="External"/><Relationship Id="rId14" Type="http://schemas.openxmlformats.org/officeDocument/2006/relationships/hyperlink" Target="https://podminky.urs.cz/item/CS_URS_2021_01/63154572" TargetMode="External"/><Relationship Id="rId22" Type="http://schemas.openxmlformats.org/officeDocument/2006/relationships/hyperlink" Target="https://podminky.urs.cz/item/CS_URS_2021_01/721173404" TargetMode="External"/><Relationship Id="rId27" Type="http://schemas.openxmlformats.org/officeDocument/2006/relationships/hyperlink" Target="https://podminky.urs.cz/item/CS_URS_2021_01/721174045" TargetMode="External"/><Relationship Id="rId30" Type="http://schemas.openxmlformats.org/officeDocument/2006/relationships/hyperlink" Target="https://podminky.urs.cz/item/CS_URS_2021_01/721175212" TargetMode="External"/><Relationship Id="rId35" Type="http://schemas.openxmlformats.org/officeDocument/2006/relationships/hyperlink" Target="https://podminky.urs.cz/item/CS_URS_2021_01/721194105" TargetMode="External"/><Relationship Id="rId43" Type="http://schemas.openxmlformats.org/officeDocument/2006/relationships/hyperlink" Target="https://podminky.urs.cz/item/CS_URS_2021_01/721233213" TargetMode="External"/><Relationship Id="rId48" Type="http://schemas.openxmlformats.org/officeDocument/2006/relationships/hyperlink" Target="https://podminky.urs.cz/item/CS_URS_2021_01/721274126" TargetMode="External"/><Relationship Id="rId56" Type="http://schemas.openxmlformats.org/officeDocument/2006/relationships/hyperlink" Target="https://podminky.urs.cz/item/CS_URS_2021_01/722130236" TargetMode="External"/><Relationship Id="rId64" Type="http://schemas.openxmlformats.org/officeDocument/2006/relationships/hyperlink" Target="https://podminky.urs.cz/item/CS_URS_2021_01/722176113" TargetMode="External"/><Relationship Id="rId69" Type="http://schemas.openxmlformats.org/officeDocument/2006/relationships/hyperlink" Target="https://podminky.urs.cz/item/CS_URS_2021_01/28614104" TargetMode="External"/><Relationship Id="rId77" Type="http://schemas.openxmlformats.org/officeDocument/2006/relationships/hyperlink" Target="https://podminky.urs.cz/item/CS_URS_2021_01/722181246" TargetMode="External"/><Relationship Id="rId100" Type="http://schemas.openxmlformats.org/officeDocument/2006/relationships/hyperlink" Target="https://podminky.urs.cz/item/CS_URS_2021_01/722262226" TargetMode="External"/><Relationship Id="rId105" Type="http://schemas.openxmlformats.org/officeDocument/2006/relationships/hyperlink" Target="https://podminky.urs.cz/item/CS_URS_2021_01/722290234" TargetMode="External"/><Relationship Id="rId113" Type="http://schemas.openxmlformats.org/officeDocument/2006/relationships/hyperlink" Target="https://podminky.urs.cz/item/CS_URS_2021_01/725119125" TargetMode="External"/><Relationship Id="rId118" Type="http://schemas.openxmlformats.org/officeDocument/2006/relationships/hyperlink" Target="https://podminky.urs.cz/item/CS_URS_2021_01/725311121" TargetMode="External"/><Relationship Id="rId126" Type="http://schemas.openxmlformats.org/officeDocument/2006/relationships/hyperlink" Target="https://podminky.urs.cz/item/CS_URS_2021_01/725829132" TargetMode="External"/><Relationship Id="rId8" Type="http://schemas.openxmlformats.org/officeDocument/2006/relationships/hyperlink" Target="https://podminky.urs.cz/item/CS_URS_2021_01/28613171" TargetMode="External"/><Relationship Id="rId51" Type="http://schemas.openxmlformats.org/officeDocument/2006/relationships/hyperlink" Target="https://podminky.urs.cz/item/CS_URS_2021_01/721290113" TargetMode="External"/><Relationship Id="rId72" Type="http://schemas.openxmlformats.org/officeDocument/2006/relationships/hyperlink" Target="https://podminky.urs.cz/item/CS_URS_2021_01/722181221" TargetMode="External"/><Relationship Id="rId80" Type="http://schemas.openxmlformats.org/officeDocument/2006/relationships/hyperlink" Target="https://podminky.urs.cz/item/CS_URS_2021_01/722181255" TargetMode="External"/><Relationship Id="rId85" Type="http://schemas.openxmlformats.org/officeDocument/2006/relationships/hyperlink" Target="https://podminky.urs.cz/item/CS_URS_2021_01/722231074" TargetMode="External"/><Relationship Id="rId93" Type="http://schemas.openxmlformats.org/officeDocument/2006/relationships/hyperlink" Target="https://podminky.urs.cz/item/CS_URS_2021_01/722232122" TargetMode="External"/><Relationship Id="rId98" Type="http://schemas.openxmlformats.org/officeDocument/2006/relationships/hyperlink" Target="https://podminky.urs.cz/item/CS_URS_2021_01/722232127" TargetMode="External"/><Relationship Id="rId121" Type="http://schemas.openxmlformats.org/officeDocument/2006/relationships/hyperlink" Target="https://podminky.urs.cz/item/CS_URS_2021_01/64271101" TargetMode="External"/><Relationship Id="rId3" Type="http://schemas.openxmlformats.org/officeDocument/2006/relationships/hyperlink" Target="https://podminky.urs.cz/item/CS_URS_2021_01/162251102" TargetMode="External"/><Relationship Id="rId12" Type="http://schemas.openxmlformats.org/officeDocument/2006/relationships/hyperlink" Target="https://podminky.urs.cz/item/CS_URS_2021_01/713463211" TargetMode="External"/><Relationship Id="rId17" Type="http://schemas.openxmlformats.org/officeDocument/2006/relationships/hyperlink" Target="https://podminky.urs.cz/item/CS_URS_2021_01/63154602" TargetMode="External"/><Relationship Id="rId25" Type="http://schemas.openxmlformats.org/officeDocument/2006/relationships/hyperlink" Target="https://podminky.urs.cz/item/CS_URS_2021_01/721174043" TargetMode="External"/><Relationship Id="rId33" Type="http://schemas.openxmlformats.org/officeDocument/2006/relationships/hyperlink" Target="https://podminky.urs.cz/item/CS_URS_2021_01/721175233" TargetMode="External"/><Relationship Id="rId38" Type="http://schemas.openxmlformats.org/officeDocument/2006/relationships/hyperlink" Target="https://podminky.urs.cz/item/CS_URS_2021_01/721211422" TargetMode="External"/><Relationship Id="rId46" Type="http://schemas.openxmlformats.org/officeDocument/2006/relationships/hyperlink" Target="https://podminky.urs.cz/item/CS_URS_2021_01/721273153" TargetMode="External"/><Relationship Id="rId59" Type="http://schemas.openxmlformats.org/officeDocument/2006/relationships/hyperlink" Target="https://podminky.urs.cz/item/CS_URS_2021_01/722174022" TargetMode="External"/><Relationship Id="rId67" Type="http://schemas.openxmlformats.org/officeDocument/2006/relationships/hyperlink" Target="https://podminky.urs.cz/item/CS_URS_2021_01/28614103" TargetMode="External"/><Relationship Id="rId103" Type="http://schemas.openxmlformats.org/officeDocument/2006/relationships/hyperlink" Target="https://podminky.urs.cz/item/CS_URS_2021_01/722270103" TargetMode="External"/><Relationship Id="rId108" Type="http://schemas.openxmlformats.org/officeDocument/2006/relationships/hyperlink" Target="https://podminky.urs.cz/item/CS_URS_2021_01/724234106" TargetMode="External"/><Relationship Id="rId116" Type="http://schemas.openxmlformats.org/officeDocument/2006/relationships/hyperlink" Target="https://podminky.urs.cz/item/CS_URS_2021_01/725211603" TargetMode="External"/><Relationship Id="rId124" Type="http://schemas.openxmlformats.org/officeDocument/2006/relationships/hyperlink" Target="https://podminky.urs.cz/item/CS_URS_2021_01/725829131" TargetMode="External"/><Relationship Id="rId129" Type="http://schemas.openxmlformats.org/officeDocument/2006/relationships/hyperlink" Target="https://podminky.urs.cz/item/CS_URS_2021_01/998725203" TargetMode="External"/><Relationship Id="rId20" Type="http://schemas.openxmlformats.org/officeDocument/2006/relationships/hyperlink" Target="https://podminky.urs.cz/item/CS_URS_2021_01/721173402" TargetMode="External"/><Relationship Id="rId41" Type="http://schemas.openxmlformats.org/officeDocument/2006/relationships/hyperlink" Target="https://podminky.urs.cz/item/CS_URS_2021_01/721233121" TargetMode="External"/><Relationship Id="rId54" Type="http://schemas.openxmlformats.org/officeDocument/2006/relationships/hyperlink" Target="https://podminky.urs.cz/item/CS_URS_2021_01/722130234" TargetMode="External"/><Relationship Id="rId62" Type="http://schemas.openxmlformats.org/officeDocument/2006/relationships/hyperlink" Target="https://podminky.urs.cz/item/CS_URS_2021_01/722176112" TargetMode="External"/><Relationship Id="rId70" Type="http://schemas.openxmlformats.org/officeDocument/2006/relationships/hyperlink" Target="https://podminky.urs.cz/item/CS_URS_2021_01/722176116" TargetMode="External"/><Relationship Id="rId75" Type="http://schemas.openxmlformats.org/officeDocument/2006/relationships/hyperlink" Target="https://podminky.urs.cz/item/CS_URS_2021_01/722181242" TargetMode="External"/><Relationship Id="rId83" Type="http://schemas.openxmlformats.org/officeDocument/2006/relationships/hyperlink" Target="https://podminky.urs.cz/item/CS_URS_2021_01/722220152" TargetMode="External"/><Relationship Id="rId88" Type="http://schemas.openxmlformats.org/officeDocument/2006/relationships/hyperlink" Target="https://podminky.urs.cz/item/CS_URS_2021_01/722231087" TargetMode="External"/><Relationship Id="rId91" Type="http://schemas.openxmlformats.org/officeDocument/2006/relationships/hyperlink" Target="https://podminky.urs.cz/item/CS_URS_2021_01/722231245" TargetMode="External"/><Relationship Id="rId96" Type="http://schemas.openxmlformats.org/officeDocument/2006/relationships/hyperlink" Target="https://podminky.urs.cz/item/CS_URS_2021_01/722232125" TargetMode="External"/><Relationship Id="rId111" Type="http://schemas.openxmlformats.org/officeDocument/2006/relationships/hyperlink" Target="https://podminky.urs.cz/item/CS_URS_2021_01/998724202" TargetMode="External"/><Relationship Id="rId1" Type="http://schemas.openxmlformats.org/officeDocument/2006/relationships/hyperlink" Target="https://podminky.urs.cz/item/CS_URS_2021_01/131151104" TargetMode="External"/><Relationship Id="rId6" Type="http://schemas.openxmlformats.org/officeDocument/2006/relationships/hyperlink" Target="https://podminky.urs.cz/item/CS_URS_2021_01/58343810" TargetMode="External"/><Relationship Id="rId15" Type="http://schemas.openxmlformats.org/officeDocument/2006/relationships/hyperlink" Target="https://podminky.urs.cz/item/CS_URS_2021_01/63154018" TargetMode="External"/><Relationship Id="rId23" Type="http://schemas.openxmlformats.org/officeDocument/2006/relationships/hyperlink" Target="https://podminky.urs.cz/item/CS_URS_2021_01/721173405" TargetMode="External"/><Relationship Id="rId28" Type="http://schemas.openxmlformats.org/officeDocument/2006/relationships/hyperlink" Target="https://podminky.urs.cz/item/CS_URS_2021_01/721174055" TargetMode="External"/><Relationship Id="rId36" Type="http://schemas.openxmlformats.org/officeDocument/2006/relationships/hyperlink" Target="https://podminky.urs.cz/item/CS_URS_2021_01/721194109" TargetMode="External"/><Relationship Id="rId49" Type="http://schemas.openxmlformats.org/officeDocument/2006/relationships/hyperlink" Target="https://podminky.urs.cz/item/CS_URS_2021_01/721290111" TargetMode="External"/><Relationship Id="rId57" Type="http://schemas.openxmlformats.org/officeDocument/2006/relationships/hyperlink" Target="https://podminky.urs.cz/item/CS_URS_2021_01/722174004" TargetMode="External"/><Relationship Id="rId106" Type="http://schemas.openxmlformats.org/officeDocument/2006/relationships/hyperlink" Target="https://podminky.urs.cz/item/CS_URS_2021_01/998722202" TargetMode="External"/><Relationship Id="rId114" Type="http://schemas.openxmlformats.org/officeDocument/2006/relationships/hyperlink" Target="https://podminky.urs.cz/item/CS_URS_2021_01/64236051" TargetMode="External"/><Relationship Id="rId119" Type="http://schemas.openxmlformats.org/officeDocument/2006/relationships/hyperlink" Target="https://podminky.urs.cz/item/CS_URS_2021_01/725331111" TargetMode="External"/><Relationship Id="rId127" Type="http://schemas.openxmlformats.org/officeDocument/2006/relationships/hyperlink" Target="https://podminky.urs.cz/item/CS_URS_2021_01/55144037" TargetMode="External"/><Relationship Id="rId10" Type="http://schemas.openxmlformats.org/officeDocument/2006/relationships/hyperlink" Target="https://podminky.urs.cz/item/CS_URS_2021_01/894211111" TargetMode="External"/><Relationship Id="rId31" Type="http://schemas.openxmlformats.org/officeDocument/2006/relationships/hyperlink" Target="https://podminky.urs.cz/item/CS_URS_2021_01/721175213" TargetMode="External"/><Relationship Id="rId44" Type="http://schemas.openxmlformats.org/officeDocument/2006/relationships/hyperlink" Target="https://podminky.urs.cz/item/CS_URS_2021_01/721233221" TargetMode="External"/><Relationship Id="rId52" Type="http://schemas.openxmlformats.org/officeDocument/2006/relationships/hyperlink" Target="https://podminky.urs.cz/item/CS_URS_2021_01/998721203" TargetMode="External"/><Relationship Id="rId60" Type="http://schemas.openxmlformats.org/officeDocument/2006/relationships/hyperlink" Target="https://podminky.urs.cz/item/CS_URS_2021_01/722174023" TargetMode="External"/><Relationship Id="rId65" Type="http://schemas.openxmlformats.org/officeDocument/2006/relationships/hyperlink" Target="https://podminky.urs.cz/item/CS_URS_2021_01/28614102" TargetMode="External"/><Relationship Id="rId73" Type="http://schemas.openxmlformats.org/officeDocument/2006/relationships/hyperlink" Target="https://podminky.urs.cz/item/CS_URS_2021_01/722181222" TargetMode="External"/><Relationship Id="rId78" Type="http://schemas.openxmlformats.org/officeDocument/2006/relationships/hyperlink" Target="https://podminky.urs.cz/item/CS_URS_2021_01/722181252" TargetMode="External"/><Relationship Id="rId81" Type="http://schemas.openxmlformats.org/officeDocument/2006/relationships/hyperlink" Target="https://podminky.urs.cz/item/CS_URS_2021_01/722181256" TargetMode="External"/><Relationship Id="rId86" Type="http://schemas.openxmlformats.org/officeDocument/2006/relationships/hyperlink" Target="https://podminky.urs.cz/item/CS_URS_2021_01/722231076" TargetMode="External"/><Relationship Id="rId94" Type="http://schemas.openxmlformats.org/officeDocument/2006/relationships/hyperlink" Target="https://podminky.urs.cz/item/CS_URS_2021_01/722232123" TargetMode="External"/><Relationship Id="rId99" Type="http://schemas.openxmlformats.org/officeDocument/2006/relationships/hyperlink" Target="https://podminky.urs.cz/item/CS_URS_2021_01/722250143" TargetMode="External"/><Relationship Id="rId101" Type="http://schemas.openxmlformats.org/officeDocument/2006/relationships/hyperlink" Target="https://podminky.urs.cz/item/CS_URS_2021_01/722262227" TargetMode="External"/><Relationship Id="rId122" Type="http://schemas.openxmlformats.org/officeDocument/2006/relationships/hyperlink" Target="https://podminky.urs.cz/item/CS_URS_2021_01/725821329" TargetMode="External"/><Relationship Id="rId130" Type="http://schemas.openxmlformats.org/officeDocument/2006/relationships/hyperlink" Target="https://podminky.urs.cz/item/CS_URS_2021_01/732421213" TargetMode="External"/><Relationship Id="rId4" Type="http://schemas.openxmlformats.org/officeDocument/2006/relationships/hyperlink" Target="https://podminky.urs.cz/item/CS_URS_2021_01/174101101" TargetMode="External"/><Relationship Id="rId9" Type="http://schemas.openxmlformats.org/officeDocument/2006/relationships/hyperlink" Target="https://podminky.urs.cz/item/CS_URS_2021_01/871365241" TargetMode="External"/><Relationship Id="rId13" Type="http://schemas.openxmlformats.org/officeDocument/2006/relationships/hyperlink" Target="https://podminky.urs.cz/item/CS_URS_2021_01/63154571" TargetMode="External"/><Relationship Id="rId18" Type="http://schemas.openxmlformats.org/officeDocument/2006/relationships/hyperlink" Target="https://podminky.urs.cz/item/CS_URS_2021_01/63154601" TargetMode="External"/><Relationship Id="rId39" Type="http://schemas.openxmlformats.org/officeDocument/2006/relationships/hyperlink" Target="https://podminky.urs.cz/item/CS_URS_2021_01/721233112" TargetMode="External"/><Relationship Id="rId109" Type="http://schemas.openxmlformats.org/officeDocument/2006/relationships/hyperlink" Target="https://podminky.urs.cz/item/CS_URS_2021_01/724242512" TargetMode="External"/><Relationship Id="rId34" Type="http://schemas.openxmlformats.org/officeDocument/2006/relationships/hyperlink" Target="https://podminky.urs.cz/item/CS_URS_2021_01/721194104" TargetMode="External"/><Relationship Id="rId50" Type="http://schemas.openxmlformats.org/officeDocument/2006/relationships/hyperlink" Target="https://podminky.urs.cz/item/CS_URS_2021_01/721290112" TargetMode="External"/><Relationship Id="rId55" Type="http://schemas.openxmlformats.org/officeDocument/2006/relationships/hyperlink" Target="https://podminky.urs.cz/item/CS_URS_2021_01/722130235" TargetMode="External"/><Relationship Id="rId76" Type="http://schemas.openxmlformats.org/officeDocument/2006/relationships/hyperlink" Target="https://podminky.urs.cz/item/CS_URS_2021_01/722181245" TargetMode="External"/><Relationship Id="rId97" Type="http://schemas.openxmlformats.org/officeDocument/2006/relationships/hyperlink" Target="https://podminky.urs.cz/item/CS_URS_2021_01/722232126" TargetMode="External"/><Relationship Id="rId104" Type="http://schemas.openxmlformats.org/officeDocument/2006/relationships/hyperlink" Target="https://podminky.urs.cz/item/CS_URS_2021_01/722290226" TargetMode="External"/><Relationship Id="rId120" Type="http://schemas.openxmlformats.org/officeDocument/2006/relationships/hyperlink" Target="https://podminky.urs.cz/item/CS_URS_2021_01/725339111" TargetMode="External"/><Relationship Id="rId125" Type="http://schemas.openxmlformats.org/officeDocument/2006/relationships/hyperlink" Target="https://podminky.urs.cz/item/CS_URS_2021_01/55145692" TargetMode="External"/><Relationship Id="rId7" Type="http://schemas.openxmlformats.org/officeDocument/2006/relationships/hyperlink" Target="https://podminky.urs.cz/item/CS_URS_2021_01/871171211" TargetMode="External"/><Relationship Id="rId71" Type="http://schemas.openxmlformats.org/officeDocument/2006/relationships/hyperlink" Target="https://podminky.urs.cz/item/CS_URS_2021_01/28614105" TargetMode="External"/><Relationship Id="rId92" Type="http://schemas.openxmlformats.org/officeDocument/2006/relationships/hyperlink" Target="https://podminky.urs.cz/item/CS_URS_2021_01/722232066" TargetMode="External"/><Relationship Id="rId2" Type="http://schemas.openxmlformats.org/officeDocument/2006/relationships/hyperlink" Target="https://podminky.urs.cz/item/CS_URS_2021_01/132151104" TargetMode="External"/><Relationship Id="rId29" Type="http://schemas.openxmlformats.org/officeDocument/2006/relationships/hyperlink" Target="https://podminky.urs.cz/item/CS_URS_2021_01/721175211" TargetMode="External"/><Relationship Id="rId24" Type="http://schemas.openxmlformats.org/officeDocument/2006/relationships/hyperlink" Target="https://podminky.urs.cz/item/CS_URS_2021_01/721174042" TargetMode="External"/><Relationship Id="rId40" Type="http://schemas.openxmlformats.org/officeDocument/2006/relationships/hyperlink" Target="https://podminky.urs.cz/item/CS_URS_2021_01/721233113" TargetMode="External"/><Relationship Id="rId45" Type="http://schemas.openxmlformats.org/officeDocument/2006/relationships/hyperlink" Target="https://podminky.urs.cz/item/CS_URS_2021_01/721273152" TargetMode="External"/><Relationship Id="rId66" Type="http://schemas.openxmlformats.org/officeDocument/2006/relationships/hyperlink" Target="https://podminky.urs.cz/item/CS_URS_2021_01/722176114" TargetMode="External"/><Relationship Id="rId87" Type="http://schemas.openxmlformats.org/officeDocument/2006/relationships/hyperlink" Target="https://podminky.urs.cz/item/CS_URS_2021_01/722231077" TargetMode="External"/><Relationship Id="rId110" Type="http://schemas.openxmlformats.org/officeDocument/2006/relationships/hyperlink" Target="https://podminky.urs.cz/item/CS_URS_2021_01/724249025" TargetMode="External"/><Relationship Id="rId115" Type="http://schemas.openxmlformats.org/officeDocument/2006/relationships/hyperlink" Target="https://podminky.urs.cz/item/CS_URS_2021_01/725121525" TargetMode="External"/><Relationship Id="rId131" Type="http://schemas.openxmlformats.org/officeDocument/2006/relationships/drawing" Target="../drawings/drawing5.xml"/><Relationship Id="rId61" Type="http://schemas.openxmlformats.org/officeDocument/2006/relationships/hyperlink" Target="https://podminky.urs.cz/item/CS_URS_2021_01/722174024" TargetMode="External"/><Relationship Id="rId82" Type="http://schemas.openxmlformats.org/officeDocument/2006/relationships/hyperlink" Target="https://podminky.urs.cz/item/CS_URS_2021_01/722190401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1/741112061" TargetMode="External"/><Relationship Id="rId21" Type="http://schemas.openxmlformats.org/officeDocument/2006/relationships/hyperlink" Target="https://podminky.urs.cz/item/CS_URS_2021_01/34571350" TargetMode="External"/><Relationship Id="rId42" Type="http://schemas.openxmlformats.org/officeDocument/2006/relationships/hyperlink" Target="https://podminky.urs.cz/item/CS_URS_2021_01/34113139" TargetMode="External"/><Relationship Id="rId47" Type="http://schemas.openxmlformats.org/officeDocument/2006/relationships/hyperlink" Target="https://podminky.urs.cz/item/CS_URS_2021_01/34111100" TargetMode="External"/><Relationship Id="rId63" Type="http://schemas.openxmlformats.org/officeDocument/2006/relationships/hyperlink" Target="https://podminky.urs.cz/item/CS_URS_2021_01/741310011" TargetMode="External"/><Relationship Id="rId68" Type="http://schemas.openxmlformats.org/officeDocument/2006/relationships/hyperlink" Target="https://podminky.urs.cz/item/CS_URS_2021_01/741313072" TargetMode="External"/><Relationship Id="rId84" Type="http://schemas.openxmlformats.org/officeDocument/2006/relationships/hyperlink" Target="https://podminky.urs.cz/item/CS_URS_2021_01/741372101" TargetMode="External"/><Relationship Id="rId89" Type="http://schemas.openxmlformats.org/officeDocument/2006/relationships/hyperlink" Target="https://podminky.urs.cz/item/CS_URS_2021_01/741375012" TargetMode="External"/><Relationship Id="rId112" Type="http://schemas.openxmlformats.org/officeDocument/2006/relationships/hyperlink" Target="https://podminky.urs.cz/item/CS_URS_2021_01/HZS2232" TargetMode="External"/><Relationship Id="rId2" Type="http://schemas.openxmlformats.org/officeDocument/2006/relationships/hyperlink" Target="https://podminky.urs.cz/item/CS_URS_2021_01/971033131" TargetMode="External"/><Relationship Id="rId16" Type="http://schemas.openxmlformats.org/officeDocument/2006/relationships/hyperlink" Target="https://podminky.urs.cz/item/CS_URS_2021_01/741110101" TargetMode="External"/><Relationship Id="rId29" Type="http://schemas.openxmlformats.org/officeDocument/2006/relationships/hyperlink" Target="https://podminky.urs.cz/item/CS_URS_2021_01/741120303" TargetMode="External"/><Relationship Id="rId107" Type="http://schemas.openxmlformats.org/officeDocument/2006/relationships/hyperlink" Target="https://podminky.urs.cz/item/CS_URS_2021_01/741820001" TargetMode="External"/><Relationship Id="rId11" Type="http://schemas.openxmlformats.org/officeDocument/2006/relationships/hyperlink" Target="https://podminky.urs.cz/item/CS_URS_2021_01/741110042" TargetMode="External"/><Relationship Id="rId24" Type="http://schemas.openxmlformats.org/officeDocument/2006/relationships/hyperlink" Target="https://podminky.urs.cz/item/CS_URS_2021_01/741111001" TargetMode="External"/><Relationship Id="rId32" Type="http://schemas.openxmlformats.org/officeDocument/2006/relationships/hyperlink" Target="https://podminky.urs.cz/item/CS_URS_2021_01/741122611" TargetMode="External"/><Relationship Id="rId37" Type="http://schemas.openxmlformats.org/officeDocument/2006/relationships/hyperlink" Target="https://podminky.urs.cz/item/CS_URS_2021_01/741122632" TargetMode="External"/><Relationship Id="rId40" Type="http://schemas.openxmlformats.org/officeDocument/2006/relationships/hyperlink" Target="https://podminky.urs.cz/item/CS_URS_2021_01/34113136" TargetMode="External"/><Relationship Id="rId45" Type="http://schemas.openxmlformats.org/officeDocument/2006/relationships/hyperlink" Target="https://podminky.urs.cz/item/CS_URS_2021_01/34111094" TargetMode="External"/><Relationship Id="rId53" Type="http://schemas.openxmlformats.org/officeDocument/2006/relationships/hyperlink" Target="https://podminky.urs.cz/item/CS_URS_2021_01/741130006" TargetMode="External"/><Relationship Id="rId58" Type="http://schemas.openxmlformats.org/officeDocument/2006/relationships/hyperlink" Target="https://podminky.urs.cz/item/CS_URS_2021_01/741130014" TargetMode="External"/><Relationship Id="rId66" Type="http://schemas.openxmlformats.org/officeDocument/2006/relationships/hyperlink" Target="https://podminky.urs.cz/item/CS_URS_2021_01/741310261" TargetMode="External"/><Relationship Id="rId74" Type="http://schemas.openxmlformats.org/officeDocument/2006/relationships/hyperlink" Target="https://podminky.urs.cz/item/CS_URS_2021_01/741910421" TargetMode="External"/><Relationship Id="rId79" Type="http://schemas.openxmlformats.org/officeDocument/2006/relationships/hyperlink" Target="https://podminky.urs.cz/item/CS_URS_2021_01/044002000" TargetMode="External"/><Relationship Id="rId87" Type="http://schemas.openxmlformats.org/officeDocument/2006/relationships/hyperlink" Target="https://podminky.urs.cz/item/CS_URS_2021_01/741372112" TargetMode="External"/><Relationship Id="rId102" Type="http://schemas.openxmlformats.org/officeDocument/2006/relationships/hyperlink" Target="https://podminky.urs.cz/item/CS_URS_2021_01/35442035" TargetMode="External"/><Relationship Id="rId110" Type="http://schemas.openxmlformats.org/officeDocument/2006/relationships/hyperlink" Target="https://podminky.urs.cz/item/CS_URS_2021_01/31197004" TargetMode="External"/><Relationship Id="rId5" Type="http://schemas.openxmlformats.org/officeDocument/2006/relationships/hyperlink" Target="https://podminky.urs.cz/item/CS_URS_2021_01/974031153" TargetMode="External"/><Relationship Id="rId61" Type="http://schemas.openxmlformats.org/officeDocument/2006/relationships/hyperlink" Target="https://podminky.urs.cz/item/CS_URS_2021_01/741210102" TargetMode="External"/><Relationship Id="rId82" Type="http://schemas.openxmlformats.org/officeDocument/2006/relationships/hyperlink" Target="https://podminky.urs.cz/item/CS_URS_2021_01/092203000" TargetMode="External"/><Relationship Id="rId90" Type="http://schemas.openxmlformats.org/officeDocument/2006/relationships/hyperlink" Target="https://podminky.urs.cz/item/CS_URS_2021_01/741375043" TargetMode="External"/><Relationship Id="rId95" Type="http://schemas.openxmlformats.org/officeDocument/2006/relationships/hyperlink" Target="https://podminky.urs.cz/item/CS_URS_2021_01/35441077" TargetMode="External"/><Relationship Id="rId19" Type="http://schemas.openxmlformats.org/officeDocument/2006/relationships/hyperlink" Target="https://podminky.urs.cz/item/CS_URS_2021_01/34571107" TargetMode="External"/><Relationship Id="rId14" Type="http://schemas.openxmlformats.org/officeDocument/2006/relationships/hyperlink" Target="https://podminky.urs.cz/item/CS_URS_2021_01/34571072" TargetMode="External"/><Relationship Id="rId22" Type="http://schemas.openxmlformats.org/officeDocument/2006/relationships/hyperlink" Target="https://podminky.urs.cz/item/CS_URS_2021_01/741110302" TargetMode="External"/><Relationship Id="rId27" Type="http://schemas.openxmlformats.org/officeDocument/2006/relationships/hyperlink" Target="https://podminky.urs.cz/item/CS_URS_2021_01/34571491" TargetMode="External"/><Relationship Id="rId30" Type="http://schemas.openxmlformats.org/officeDocument/2006/relationships/hyperlink" Target="https://podminky.urs.cz/item/CS_URS_2021_01/741120305" TargetMode="External"/><Relationship Id="rId35" Type="http://schemas.openxmlformats.org/officeDocument/2006/relationships/hyperlink" Target="https://podminky.urs.cz/item/CS_URS_2021_01/741122612" TargetMode="External"/><Relationship Id="rId43" Type="http://schemas.openxmlformats.org/officeDocument/2006/relationships/hyperlink" Target="https://podminky.urs.cz/item/CS_URS_2021_01/741122641" TargetMode="External"/><Relationship Id="rId48" Type="http://schemas.openxmlformats.org/officeDocument/2006/relationships/hyperlink" Target="https://podminky.urs.cz/item/CS_URS_2021_01/741122644" TargetMode="External"/><Relationship Id="rId56" Type="http://schemas.openxmlformats.org/officeDocument/2006/relationships/hyperlink" Target="https://podminky.urs.cz/item/CS_URS_2021_01/741130011" TargetMode="External"/><Relationship Id="rId64" Type="http://schemas.openxmlformats.org/officeDocument/2006/relationships/hyperlink" Target="https://podminky.urs.cz/item/CS_URS_2021_01/741310201" TargetMode="External"/><Relationship Id="rId69" Type="http://schemas.openxmlformats.org/officeDocument/2006/relationships/hyperlink" Target="https://podminky.urs.cz/item/CS_URS_2021_01/741313075" TargetMode="External"/><Relationship Id="rId77" Type="http://schemas.openxmlformats.org/officeDocument/2006/relationships/hyperlink" Target="https://podminky.urs.cz/item/CS_URS_2021_01/013254000" TargetMode="External"/><Relationship Id="rId100" Type="http://schemas.openxmlformats.org/officeDocument/2006/relationships/hyperlink" Target="https://podminky.urs.cz/item/CS_URS_2021_01/35441895" TargetMode="External"/><Relationship Id="rId105" Type="http://schemas.openxmlformats.org/officeDocument/2006/relationships/hyperlink" Target="https://podminky.urs.cz/item/CS_URS_2021_01/741430005" TargetMode="External"/><Relationship Id="rId113" Type="http://schemas.openxmlformats.org/officeDocument/2006/relationships/drawing" Target="../drawings/drawing6.xml"/><Relationship Id="rId8" Type="http://schemas.openxmlformats.org/officeDocument/2006/relationships/hyperlink" Target="https://podminky.urs.cz/item/CS_URS_2021_01/997013509" TargetMode="External"/><Relationship Id="rId51" Type="http://schemas.openxmlformats.org/officeDocument/2006/relationships/hyperlink" Target="https://podminky.urs.cz/item/CS_URS_2021_01/741130004" TargetMode="External"/><Relationship Id="rId72" Type="http://schemas.openxmlformats.org/officeDocument/2006/relationships/hyperlink" Target="https://podminky.urs.cz/item/CS_URS_2021_01/741910412" TargetMode="External"/><Relationship Id="rId80" Type="http://schemas.openxmlformats.org/officeDocument/2006/relationships/hyperlink" Target="https://podminky.urs.cz/item/CS_URS_2021_01/063303000" TargetMode="External"/><Relationship Id="rId85" Type="http://schemas.openxmlformats.org/officeDocument/2006/relationships/hyperlink" Target="https://podminky.urs.cz/item/CS_URS_2021_01/741372061" TargetMode="External"/><Relationship Id="rId93" Type="http://schemas.openxmlformats.org/officeDocument/2006/relationships/hyperlink" Target="https://podminky.urs.cz/item/CS_URS_2021_01/741410041" TargetMode="External"/><Relationship Id="rId98" Type="http://schemas.openxmlformats.org/officeDocument/2006/relationships/hyperlink" Target="https://podminky.urs.cz/item/CS_URS_2021_01/741420021" TargetMode="External"/><Relationship Id="rId3" Type="http://schemas.openxmlformats.org/officeDocument/2006/relationships/hyperlink" Target="https://podminky.urs.cz/item/CS_URS_2021_01/973031614" TargetMode="External"/><Relationship Id="rId12" Type="http://schemas.openxmlformats.org/officeDocument/2006/relationships/hyperlink" Target="https://podminky.urs.cz/item/CS_URS_2021_01/741110062" TargetMode="External"/><Relationship Id="rId17" Type="http://schemas.openxmlformats.org/officeDocument/2006/relationships/hyperlink" Target="https://podminky.urs.cz/item/CS_URS_2021_01/741110102" TargetMode="External"/><Relationship Id="rId25" Type="http://schemas.openxmlformats.org/officeDocument/2006/relationships/hyperlink" Target="https://podminky.urs.cz/item/CS_URS_2021_01/741112021" TargetMode="External"/><Relationship Id="rId33" Type="http://schemas.openxmlformats.org/officeDocument/2006/relationships/hyperlink" Target="https://podminky.urs.cz/item/CS_URS_2021_01/34111030" TargetMode="External"/><Relationship Id="rId38" Type="http://schemas.openxmlformats.org/officeDocument/2006/relationships/hyperlink" Target="https://podminky.urs.cz/item/CS_URS_2021_01/34113134" TargetMode="External"/><Relationship Id="rId46" Type="http://schemas.openxmlformats.org/officeDocument/2006/relationships/hyperlink" Target="https://podminky.urs.cz/item/CS_URS_2021_01/741122642" TargetMode="External"/><Relationship Id="rId59" Type="http://schemas.openxmlformats.org/officeDocument/2006/relationships/hyperlink" Target="https://podminky.urs.cz/item/CS_URS_2021_01/741210001" TargetMode="External"/><Relationship Id="rId67" Type="http://schemas.openxmlformats.org/officeDocument/2006/relationships/hyperlink" Target="https://podminky.urs.cz/item/CS_URS_2021_01/741313042" TargetMode="External"/><Relationship Id="rId103" Type="http://schemas.openxmlformats.org/officeDocument/2006/relationships/hyperlink" Target="https://podminky.urs.cz/item/CS_URS_2021_01/741420054" TargetMode="External"/><Relationship Id="rId108" Type="http://schemas.openxmlformats.org/officeDocument/2006/relationships/hyperlink" Target="https://podminky.urs.cz/item/CS_URS_2021_01/743629300" TargetMode="External"/><Relationship Id="rId20" Type="http://schemas.openxmlformats.org/officeDocument/2006/relationships/hyperlink" Target="https://podminky.urs.cz/item/CS_URS_2021_01/741110301" TargetMode="External"/><Relationship Id="rId41" Type="http://schemas.openxmlformats.org/officeDocument/2006/relationships/hyperlink" Target="https://podminky.urs.cz/item/CS_URS_2021_01/741122634" TargetMode="External"/><Relationship Id="rId54" Type="http://schemas.openxmlformats.org/officeDocument/2006/relationships/hyperlink" Target="https://podminky.urs.cz/item/CS_URS_2021_01/741130007" TargetMode="External"/><Relationship Id="rId62" Type="http://schemas.openxmlformats.org/officeDocument/2006/relationships/hyperlink" Target="https://podminky.urs.cz/item/CS_URS_2021_01/741210104" TargetMode="External"/><Relationship Id="rId70" Type="http://schemas.openxmlformats.org/officeDocument/2006/relationships/hyperlink" Target="https://podminky.urs.cz/item/CS_URS_2021_01/35811477" TargetMode="External"/><Relationship Id="rId75" Type="http://schemas.openxmlformats.org/officeDocument/2006/relationships/hyperlink" Target="https://podminky.urs.cz/item/CS_URS_2021_01/741910615" TargetMode="External"/><Relationship Id="rId83" Type="http://schemas.openxmlformats.org/officeDocument/2006/relationships/hyperlink" Target="https://podminky.urs.cz/item/CS_URS_2021_01/998741203" TargetMode="External"/><Relationship Id="rId88" Type="http://schemas.openxmlformats.org/officeDocument/2006/relationships/hyperlink" Target="https://podminky.urs.cz/item/CS_URS_2021_01/741372111" TargetMode="External"/><Relationship Id="rId91" Type="http://schemas.openxmlformats.org/officeDocument/2006/relationships/hyperlink" Target="https://podminky.urs.cz/item/CS_URS_2021_01/210280712" TargetMode="External"/><Relationship Id="rId96" Type="http://schemas.openxmlformats.org/officeDocument/2006/relationships/hyperlink" Target="https://podminky.urs.cz/item/CS_URS_2021_01/35441885" TargetMode="External"/><Relationship Id="rId111" Type="http://schemas.openxmlformats.org/officeDocument/2006/relationships/hyperlink" Target="https://podminky.urs.cz/item/CS_URS_2021_01/998741103" TargetMode="External"/><Relationship Id="rId1" Type="http://schemas.openxmlformats.org/officeDocument/2006/relationships/hyperlink" Target="https://podminky.urs.cz/item/CS_URS_2021_01/220261661" TargetMode="External"/><Relationship Id="rId6" Type="http://schemas.openxmlformats.org/officeDocument/2006/relationships/hyperlink" Target="https://podminky.urs.cz/item/CS_URS_2021_01/997013114" TargetMode="External"/><Relationship Id="rId15" Type="http://schemas.openxmlformats.org/officeDocument/2006/relationships/hyperlink" Target="https://podminky.urs.cz/item/CS_URS_2021_01/34571073" TargetMode="External"/><Relationship Id="rId23" Type="http://schemas.openxmlformats.org/officeDocument/2006/relationships/hyperlink" Target="https://podminky.urs.cz/item/CS_URS_2021_01/34571352" TargetMode="External"/><Relationship Id="rId28" Type="http://schemas.openxmlformats.org/officeDocument/2006/relationships/hyperlink" Target="https://podminky.urs.cz/item/CS_URS_2021_01/741120301" TargetMode="External"/><Relationship Id="rId36" Type="http://schemas.openxmlformats.org/officeDocument/2006/relationships/hyperlink" Target="https://podminky.urs.cz/item/CS_URS_2021_01/741122625" TargetMode="External"/><Relationship Id="rId49" Type="http://schemas.openxmlformats.org/officeDocument/2006/relationships/hyperlink" Target="https://podminky.urs.cz/item/CS_URS_2021_01/741130001" TargetMode="External"/><Relationship Id="rId57" Type="http://schemas.openxmlformats.org/officeDocument/2006/relationships/hyperlink" Target="https://podminky.urs.cz/item/CS_URS_2021_01/741130012" TargetMode="External"/><Relationship Id="rId106" Type="http://schemas.openxmlformats.org/officeDocument/2006/relationships/hyperlink" Target="https://podminky.urs.cz/item/CS_URS_2021_01/741430012" TargetMode="External"/><Relationship Id="rId10" Type="http://schemas.openxmlformats.org/officeDocument/2006/relationships/hyperlink" Target="https://podminky.urs.cz/item/CS_URS_2021_01/741110041" TargetMode="External"/><Relationship Id="rId31" Type="http://schemas.openxmlformats.org/officeDocument/2006/relationships/hyperlink" Target="https://podminky.urs.cz/item/CS_URS_2021_01/741122601" TargetMode="External"/><Relationship Id="rId44" Type="http://schemas.openxmlformats.org/officeDocument/2006/relationships/hyperlink" Target="https://podminky.urs.cz/item/CS_URS_2021_01/34111090" TargetMode="External"/><Relationship Id="rId52" Type="http://schemas.openxmlformats.org/officeDocument/2006/relationships/hyperlink" Target="https://podminky.urs.cz/item/CS_URS_2021_01/741130005" TargetMode="External"/><Relationship Id="rId60" Type="http://schemas.openxmlformats.org/officeDocument/2006/relationships/hyperlink" Target="https://podminky.urs.cz/item/CS_URS_2021_01/741210101" TargetMode="External"/><Relationship Id="rId65" Type="http://schemas.openxmlformats.org/officeDocument/2006/relationships/hyperlink" Target="https://podminky.urs.cz/item/CS_URS_2021_01/741310251" TargetMode="External"/><Relationship Id="rId73" Type="http://schemas.openxmlformats.org/officeDocument/2006/relationships/hyperlink" Target="https://podminky.urs.cz/item/CS_URS_2021_01/741910414" TargetMode="External"/><Relationship Id="rId78" Type="http://schemas.openxmlformats.org/officeDocument/2006/relationships/hyperlink" Target="https://podminky.urs.cz/item/CS_URS_2021_01/013294000" TargetMode="External"/><Relationship Id="rId81" Type="http://schemas.openxmlformats.org/officeDocument/2006/relationships/hyperlink" Target="https://podminky.urs.cz/item/CS_URS_2021_01/092103001" TargetMode="External"/><Relationship Id="rId86" Type="http://schemas.openxmlformats.org/officeDocument/2006/relationships/hyperlink" Target="https://podminky.urs.cz/item/CS_URS_2021_01/741372062" TargetMode="External"/><Relationship Id="rId94" Type="http://schemas.openxmlformats.org/officeDocument/2006/relationships/hyperlink" Target="https://podminky.urs.cz/item/CS_URS_2021_01/741112003" TargetMode="External"/><Relationship Id="rId99" Type="http://schemas.openxmlformats.org/officeDocument/2006/relationships/hyperlink" Target="https://podminky.urs.cz/item/CS_URS_2021_01/35441885" TargetMode="External"/><Relationship Id="rId101" Type="http://schemas.openxmlformats.org/officeDocument/2006/relationships/hyperlink" Target="https://podminky.urs.cz/item/CS_URS_2021_01/741420022" TargetMode="External"/><Relationship Id="rId4" Type="http://schemas.openxmlformats.org/officeDocument/2006/relationships/hyperlink" Target="https://podminky.urs.cz/item/CS_URS_2021_01/974031142" TargetMode="External"/><Relationship Id="rId9" Type="http://schemas.openxmlformats.org/officeDocument/2006/relationships/hyperlink" Target="https://podminky.urs.cz/item/CS_URS_2021_01/997013631" TargetMode="External"/><Relationship Id="rId13" Type="http://schemas.openxmlformats.org/officeDocument/2006/relationships/hyperlink" Target="https://podminky.urs.cz/item/CS_URS_2021_01/34571074" TargetMode="External"/><Relationship Id="rId18" Type="http://schemas.openxmlformats.org/officeDocument/2006/relationships/hyperlink" Target="https://podminky.urs.cz/item/CS_URS_2021_01/34571108" TargetMode="External"/><Relationship Id="rId39" Type="http://schemas.openxmlformats.org/officeDocument/2006/relationships/hyperlink" Target="https://podminky.urs.cz/item/CS_URS_2021_01/741122633" TargetMode="External"/><Relationship Id="rId109" Type="http://schemas.openxmlformats.org/officeDocument/2006/relationships/hyperlink" Target="https://podminky.urs.cz/item/CS_URS_2021_01/977131111" TargetMode="External"/><Relationship Id="rId34" Type="http://schemas.openxmlformats.org/officeDocument/2006/relationships/hyperlink" Target="https://podminky.urs.cz/item/CS_URS_2021_01/34111036" TargetMode="External"/><Relationship Id="rId50" Type="http://schemas.openxmlformats.org/officeDocument/2006/relationships/hyperlink" Target="https://podminky.urs.cz/item/CS_URS_2021_01/741130003" TargetMode="External"/><Relationship Id="rId55" Type="http://schemas.openxmlformats.org/officeDocument/2006/relationships/hyperlink" Target="https://podminky.urs.cz/item/CS_URS_2021_01/741130008" TargetMode="External"/><Relationship Id="rId76" Type="http://schemas.openxmlformats.org/officeDocument/2006/relationships/hyperlink" Target="https://podminky.urs.cz/item/CS_URS_2021_01/742110202" TargetMode="External"/><Relationship Id="rId97" Type="http://schemas.openxmlformats.org/officeDocument/2006/relationships/hyperlink" Target="https://podminky.urs.cz/item/CS_URS_2021_01/741420002" TargetMode="External"/><Relationship Id="rId104" Type="http://schemas.openxmlformats.org/officeDocument/2006/relationships/hyperlink" Target="https://podminky.urs.cz/item/CS_URS_2021_01/741430002" TargetMode="External"/><Relationship Id="rId7" Type="http://schemas.openxmlformats.org/officeDocument/2006/relationships/hyperlink" Target="https://podminky.urs.cz/item/CS_URS_2021_01/997013501" TargetMode="External"/><Relationship Id="rId71" Type="http://schemas.openxmlformats.org/officeDocument/2006/relationships/hyperlink" Target="https://podminky.urs.cz/item/CS_URS_2021_01/741910301" TargetMode="External"/><Relationship Id="rId92" Type="http://schemas.openxmlformats.org/officeDocument/2006/relationships/hyperlink" Target="https://podminky.urs.cz/item/CS_URS_2021_01/7411120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4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04" TargetMode="External"/><Relationship Id="rId26" Type="http://schemas.openxmlformats.org/officeDocument/2006/relationships/hyperlink" Target="https://podminky.urs.cz/item/CS_URS_2021_01/734292720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123" TargetMode="External"/><Relationship Id="rId7" Type="http://schemas.openxmlformats.org/officeDocument/2006/relationships/hyperlink" Target="https://podminky.urs.cz/item/CS_URS_2021_01/733111103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733190219" TargetMode="External"/><Relationship Id="rId25" Type="http://schemas.openxmlformats.org/officeDocument/2006/relationships/hyperlink" Target="https://podminky.urs.cz/item/CS_URS_2021_01/734292718" TargetMode="External"/><Relationship Id="rId33" Type="http://schemas.openxmlformats.org/officeDocument/2006/relationships/drawing" Target="../drawings/drawing16.xm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108" TargetMode="External"/><Relationship Id="rId20" Type="http://schemas.openxmlformats.org/officeDocument/2006/relationships/hyperlink" Target="https://podminky.urs.cz/item/CS_URS_2021_01/734242419" TargetMode="External"/><Relationship Id="rId29" Type="http://schemas.openxmlformats.org/officeDocument/2006/relationships/hyperlink" Target="https://podminky.urs.cz/item/CS_URS_2021_01/998767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6" TargetMode="External"/><Relationship Id="rId32" Type="http://schemas.openxmlformats.org/officeDocument/2006/relationships/hyperlink" Target="https://podminky.urs.cz/item/CS_URS_2021_01/78361751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107" TargetMode="External"/><Relationship Id="rId23" Type="http://schemas.openxmlformats.org/officeDocument/2006/relationships/hyperlink" Target="https://podminky.urs.cz/item/CS_URS_2021_01/734292713" TargetMode="External"/><Relationship Id="rId28" Type="http://schemas.openxmlformats.org/officeDocument/2006/relationships/hyperlink" Target="https://podminky.urs.cz/item/CS_URS_2021_01/998734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998733293" TargetMode="External"/><Relationship Id="rId31" Type="http://schemas.openxmlformats.org/officeDocument/2006/relationships/hyperlink" Target="https://podminky.urs.cz/item/CS_URS_2021_01/78361460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21125" TargetMode="External"/><Relationship Id="rId22" Type="http://schemas.openxmlformats.org/officeDocument/2006/relationships/hyperlink" Target="https://podminky.urs.cz/item/CS_URS_2021_01/734291248" TargetMode="External"/><Relationship Id="rId27" Type="http://schemas.openxmlformats.org/officeDocument/2006/relationships/hyperlink" Target="https://podminky.urs.cz/item/CS_URS_2021_01/998734203" TargetMode="External"/><Relationship Id="rId30" Type="http://schemas.openxmlformats.org/officeDocument/2006/relationships/hyperlink" Target="https://podminky.urs.cz/item/CS_URS_2021_01/998767293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33111107" TargetMode="External"/><Relationship Id="rId13" Type="http://schemas.openxmlformats.org/officeDocument/2006/relationships/hyperlink" Target="https://podminky.urs.cz/item/CS_URS_2021_01/733190108" TargetMode="External"/><Relationship Id="rId18" Type="http://schemas.openxmlformats.org/officeDocument/2006/relationships/hyperlink" Target="https://podminky.urs.cz/item/CS_URS_2021_01/734242419" TargetMode="External"/><Relationship Id="rId26" Type="http://schemas.openxmlformats.org/officeDocument/2006/relationships/hyperlink" Target="https://podminky.urs.cz/item/CS_URS_2021_01/99876720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2715" TargetMode="External"/><Relationship Id="rId7" Type="http://schemas.openxmlformats.org/officeDocument/2006/relationships/hyperlink" Target="https://podminky.urs.cz/item/CS_URS_2021_01/733111105" TargetMode="External"/><Relationship Id="rId12" Type="http://schemas.openxmlformats.org/officeDocument/2006/relationships/hyperlink" Target="https://podminky.urs.cz/item/CS_URS_2021_01/733190107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99873429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734291248" TargetMode="External"/><Relationship Id="rId29" Type="http://schemas.openxmlformats.org/officeDocument/2006/relationships/hyperlink" Target="https://podminky.urs.cz/item/CS_URS_2021_01/78361751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998732293" TargetMode="External"/><Relationship Id="rId11" Type="http://schemas.openxmlformats.org/officeDocument/2006/relationships/hyperlink" Target="https://podminky.urs.cz/item/CS_URS_2021_01/733121125" TargetMode="External"/><Relationship Id="rId24" Type="http://schemas.openxmlformats.org/officeDocument/2006/relationships/hyperlink" Target="https://podminky.urs.cz/item/CS_URS_2021_01/998734203" TargetMode="External"/><Relationship Id="rId5" Type="http://schemas.openxmlformats.org/officeDocument/2006/relationships/hyperlink" Target="https://podminky.urs.cz/item/CS_URS_2021_01/998732202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734292720" TargetMode="External"/><Relationship Id="rId28" Type="http://schemas.openxmlformats.org/officeDocument/2006/relationships/hyperlink" Target="https://podminky.urs.cz/item/CS_URS_2021_01/783614603" TargetMode="External"/><Relationship Id="rId10" Type="http://schemas.openxmlformats.org/officeDocument/2006/relationships/hyperlink" Target="https://podminky.urs.cz/item/CS_URS_2021_01/733121122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429124" TargetMode="External"/><Relationship Id="rId9" Type="http://schemas.openxmlformats.org/officeDocument/2006/relationships/hyperlink" Target="https://podminky.urs.cz/item/CS_URS_2021_01/733111108" TargetMode="External"/><Relationship Id="rId14" Type="http://schemas.openxmlformats.org/officeDocument/2006/relationships/hyperlink" Target="https://podminky.urs.cz/item/CS_URS_2021_01/733190219" TargetMode="External"/><Relationship Id="rId22" Type="http://schemas.openxmlformats.org/officeDocument/2006/relationships/hyperlink" Target="https://podminky.urs.cz/item/CS_URS_2021_01/734292718" TargetMode="External"/><Relationship Id="rId27" Type="http://schemas.openxmlformats.org/officeDocument/2006/relationships/hyperlink" Target="https://podminky.urs.cz/item/CS_URS_2021_01/998767293" TargetMode="External"/><Relationship Id="rId30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21122" TargetMode="External"/><Relationship Id="rId18" Type="http://schemas.openxmlformats.org/officeDocument/2006/relationships/hyperlink" Target="https://podminky.urs.cz/item/CS_URS_2021_01/998733293" TargetMode="External"/><Relationship Id="rId26" Type="http://schemas.openxmlformats.org/officeDocument/2006/relationships/hyperlink" Target="https://podminky.urs.cz/item/CS_URS_2021_01/998734293" TargetMode="Externa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734291248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11108" TargetMode="External"/><Relationship Id="rId17" Type="http://schemas.openxmlformats.org/officeDocument/2006/relationships/hyperlink" Target="https://podminky.urs.cz/item/CS_URS_2021_01/998733204" TargetMode="External"/><Relationship Id="rId25" Type="http://schemas.openxmlformats.org/officeDocument/2006/relationships/hyperlink" Target="https://podminky.urs.cz/item/CS_URS_2021_01/99873420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733190225" TargetMode="External"/><Relationship Id="rId20" Type="http://schemas.openxmlformats.org/officeDocument/2006/relationships/hyperlink" Target="https://podminky.urs.cz/item/CS_URS_2021_01/734291123" TargetMode="External"/><Relationship Id="rId29" Type="http://schemas.openxmlformats.org/officeDocument/2006/relationships/hyperlink" Target="https://podminky.urs.cz/item/CS_URS_2021_01/7836146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429225" TargetMode="External"/><Relationship Id="rId11" Type="http://schemas.openxmlformats.org/officeDocument/2006/relationships/hyperlink" Target="https://podminky.urs.cz/item/CS_URS_2021_01/733111107" TargetMode="External"/><Relationship Id="rId24" Type="http://schemas.openxmlformats.org/officeDocument/2006/relationships/hyperlink" Target="https://podminky.urs.cz/item/CS_URS_2021_01/734292719" TargetMode="External"/><Relationship Id="rId5" Type="http://schemas.openxmlformats.org/officeDocument/2006/relationships/hyperlink" Target="https://podminky.urs.cz/item/CS_URS_2021_01/732429215" TargetMode="External"/><Relationship Id="rId15" Type="http://schemas.openxmlformats.org/officeDocument/2006/relationships/hyperlink" Target="https://podminky.urs.cz/item/CS_URS_2021_01/733190108" TargetMode="External"/><Relationship Id="rId23" Type="http://schemas.openxmlformats.org/officeDocument/2006/relationships/hyperlink" Target="https://podminky.urs.cz/item/CS_URS_2021_01/734292716" TargetMode="External"/><Relationship Id="rId28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6" TargetMode="External"/><Relationship Id="rId19" Type="http://schemas.openxmlformats.org/officeDocument/2006/relationships/hyperlink" Target="https://podminky.urs.cz/item/CS_URS_2021_01/734242418" TargetMode="External"/><Relationship Id="rId31" Type="http://schemas.openxmlformats.org/officeDocument/2006/relationships/drawing" Target="../drawings/drawing18.xml"/><Relationship Id="rId4" Type="http://schemas.openxmlformats.org/officeDocument/2006/relationships/hyperlink" Target="https://podminky.urs.cz/item/CS_URS_2021_01/732429212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7" TargetMode="External"/><Relationship Id="rId22" Type="http://schemas.openxmlformats.org/officeDocument/2006/relationships/hyperlink" Target="https://podminky.urs.cz/item/CS_URS_2021_01/734292715" TargetMode="External"/><Relationship Id="rId27" Type="http://schemas.openxmlformats.org/officeDocument/2006/relationships/hyperlink" Target="https://podminky.urs.cz/item/CS_URS_2021_01/998767203" TargetMode="External"/><Relationship Id="rId30" Type="http://schemas.openxmlformats.org/officeDocument/2006/relationships/hyperlink" Target="https://podminky.urs.cz/item/CS_URS_2021_01/783617513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998732293" TargetMode="External"/><Relationship Id="rId13" Type="http://schemas.openxmlformats.org/officeDocument/2006/relationships/hyperlink" Target="https://podminky.urs.cz/item/CS_URS_2021_01/733190107" TargetMode="External"/><Relationship Id="rId18" Type="http://schemas.openxmlformats.org/officeDocument/2006/relationships/hyperlink" Target="https://podminky.urs.cz/item/CS_URS_2021_01/734271151" TargetMode="External"/><Relationship Id="rId26" Type="http://schemas.openxmlformats.org/officeDocument/2006/relationships/drawing" Target="../drawings/drawing19.xml"/><Relationship Id="rId3" Type="http://schemas.openxmlformats.org/officeDocument/2006/relationships/hyperlink" Target="https://podminky.urs.cz/item/CS_URS_2021_01/732199100" TargetMode="External"/><Relationship Id="rId21" Type="http://schemas.openxmlformats.org/officeDocument/2006/relationships/hyperlink" Target="https://podminky.urs.cz/item/CS_URS_2021_01/998734293" TargetMode="External"/><Relationship Id="rId7" Type="http://schemas.openxmlformats.org/officeDocument/2006/relationships/hyperlink" Target="https://podminky.urs.cz/item/CS_URS_2021_01/998732202" TargetMode="External"/><Relationship Id="rId12" Type="http://schemas.openxmlformats.org/officeDocument/2006/relationships/hyperlink" Target="https://podminky.urs.cz/item/CS_URS_2021_01/733121125" TargetMode="External"/><Relationship Id="rId17" Type="http://schemas.openxmlformats.org/officeDocument/2006/relationships/hyperlink" Target="https://podminky.urs.cz/item/CS_URS_2021_01/998733293" TargetMode="External"/><Relationship Id="rId25" Type="http://schemas.openxmlformats.org/officeDocument/2006/relationships/hyperlink" Target="https://podminky.urs.cz/item/CS_URS_2021_01/783617513" TargetMode="External"/><Relationship Id="rId2" Type="http://schemas.openxmlformats.org/officeDocument/2006/relationships/hyperlink" Target="https://podminky.urs.cz/item/CS_URS_2021_01/998713293" TargetMode="External"/><Relationship Id="rId16" Type="http://schemas.openxmlformats.org/officeDocument/2006/relationships/hyperlink" Target="https://podminky.urs.cz/item/CS_URS_2021_01/998733204" TargetMode="External"/><Relationship Id="rId20" Type="http://schemas.openxmlformats.org/officeDocument/2006/relationships/hyperlink" Target="https://podminky.urs.cz/item/CS_URS_2021_01/998734203" TargetMode="External"/><Relationship Id="rId1" Type="http://schemas.openxmlformats.org/officeDocument/2006/relationships/hyperlink" Target="https://podminky.urs.cz/item/CS_URS_2021_01/998713203" TargetMode="External"/><Relationship Id="rId6" Type="http://schemas.openxmlformats.org/officeDocument/2006/relationships/hyperlink" Target="https://podminky.urs.cz/item/CS_URS_2021_01/732331778" TargetMode="External"/><Relationship Id="rId11" Type="http://schemas.openxmlformats.org/officeDocument/2006/relationships/hyperlink" Target="https://podminky.urs.cz/item/CS_URS_2021_01/733121122" TargetMode="External"/><Relationship Id="rId24" Type="http://schemas.openxmlformats.org/officeDocument/2006/relationships/hyperlink" Target="https://podminky.urs.cz/item/CS_URS_2021_01/783614603" TargetMode="External"/><Relationship Id="rId5" Type="http://schemas.openxmlformats.org/officeDocument/2006/relationships/hyperlink" Target="https://podminky.urs.cz/item/CS_URS_2021_01/732331618" TargetMode="External"/><Relationship Id="rId15" Type="http://schemas.openxmlformats.org/officeDocument/2006/relationships/hyperlink" Target="https://podminky.urs.cz/item/CS_URS_2021_01/733190225" TargetMode="External"/><Relationship Id="rId23" Type="http://schemas.openxmlformats.org/officeDocument/2006/relationships/hyperlink" Target="https://podminky.urs.cz/item/CS_URS_2021_01/998767293" TargetMode="External"/><Relationship Id="rId10" Type="http://schemas.openxmlformats.org/officeDocument/2006/relationships/hyperlink" Target="https://podminky.urs.cz/item/CS_URS_2021_01/733111108" TargetMode="External"/><Relationship Id="rId19" Type="http://schemas.openxmlformats.org/officeDocument/2006/relationships/hyperlink" Target="https://podminky.urs.cz/item/CS_URS_2021_01/734291123" TargetMode="External"/><Relationship Id="rId4" Type="http://schemas.openxmlformats.org/officeDocument/2006/relationships/hyperlink" Target="https://podminky.urs.cz/item/CS_URS_2021_01/732231101" TargetMode="External"/><Relationship Id="rId9" Type="http://schemas.openxmlformats.org/officeDocument/2006/relationships/hyperlink" Target="https://podminky.urs.cz/item/CS_URS_2021_01/733111105" TargetMode="External"/><Relationship Id="rId14" Type="http://schemas.openxmlformats.org/officeDocument/2006/relationships/hyperlink" Target="https://podminky.urs.cz/item/CS_URS_2021_01/733190108" TargetMode="External"/><Relationship Id="rId22" Type="http://schemas.openxmlformats.org/officeDocument/2006/relationships/hyperlink" Target="https://podminky.urs.cz/item/CS_URS_2021_01/998767203" TargetMode="Externa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751721111" TargetMode="External"/><Relationship Id="rId7" Type="http://schemas.openxmlformats.org/officeDocument/2006/relationships/drawing" Target="../drawings/drawing20.xml"/><Relationship Id="rId2" Type="http://schemas.openxmlformats.org/officeDocument/2006/relationships/hyperlink" Target="https://podminky.urs.cz/item/CS_URS_2021_01/42952002" TargetMode="External"/><Relationship Id="rId1" Type="http://schemas.openxmlformats.org/officeDocument/2006/relationships/hyperlink" Target="https://podminky.urs.cz/item/CS_URS_2021_01/751711113" TargetMode="External"/><Relationship Id="rId6" Type="http://schemas.openxmlformats.org/officeDocument/2006/relationships/hyperlink" Target="https://podminky.urs.cz/item/CS_URS_2021_01/42981913" TargetMode="External"/><Relationship Id="rId5" Type="http://schemas.openxmlformats.org/officeDocument/2006/relationships/hyperlink" Target="https://podminky.urs.cz/item/CS_URS_2021_01/751791121" TargetMode="External"/><Relationship Id="rId4" Type="http://schemas.openxmlformats.org/officeDocument/2006/relationships/hyperlink" Target="https://podminky.urs.cz/item/CS_URS_2021_01/42952015" TargetMode="Externa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3" TargetMode="External"/><Relationship Id="rId6" Type="http://schemas.openxmlformats.org/officeDocument/2006/relationships/drawing" Target="../drawings/drawing21.xm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2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741122122" TargetMode="External"/><Relationship Id="rId18" Type="http://schemas.openxmlformats.org/officeDocument/2006/relationships/hyperlink" Target="https://podminky.urs.cz/item/CS_URS_2021_01/741122143" TargetMode="External"/><Relationship Id="rId26" Type="http://schemas.openxmlformats.org/officeDocument/2006/relationships/hyperlink" Target="https://podminky.urs.cz/item/CS_URS_2021_01/741130014" TargetMode="External"/><Relationship Id="rId39" Type="http://schemas.openxmlformats.org/officeDocument/2006/relationships/hyperlink" Target="https://podminky.urs.cz/item/CS_URS_2021_01/092203000" TargetMode="External"/><Relationship Id="rId3" Type="http://schemas.openxmlformats.org/officeDocument/2006/relationships/hyperlink" Target="https://podminky.urs.cz/item/CS_URS_2021_01/741110312" TargetMode="External"/><Relationship Id="rId21" Type="http://schemas.openxmlformats.org/officeDocument/2006/relationships/hyperlink" Target="https://podminky.urs.cz/item/CS_URS_2021_01/741123318" TargetMode="External"/><Relationship Id="rId34" Type="http://schemas.openxmlformats.org/officeDocument/2006/relationships/hyperlink" Target="https://podminky.urs.cz/item/CS_URS_2021_01/998741201" TargetMode="External"/><Relationship Id="rId42" Type="http://schemas.openxmlformats.org/officeDocument/2006/relationships/hyperlink" Target="https://podminky.urs.cz/item/CS_URS_2021_01/460010024" TargetMode="External"/><Relationship Id="rId47" Type="http://schemas.openxmlformats.org/officeDocument/2006/relationships/hyperlink" Target="https://podminky.urs.cz/item/CS_URS_2021_01/460411123" TargetMode="External"/><Relationship Id="rId50" Type="http://schemas.openxmlformats.org/officeDocument/2006/relationships/hyperlink" Target="https://podminky.urs.cz/item/CS_URS_2021_01/460451683" TargetMode="External"/><Relationship Id="rId7" Type="http://schemas.openxmlformats.org/officeDocument/2006/relationships/hyperlink" Target="https://podminky.urs.cz/item/CS_URS_2021_01/34571357" TargetMode="External"/><Relationship Id="rId12" Type="http://schemas.openxmlformats.org/officeDocument/2006/relationships/hyperlink" Target="https://podminky.urs.cz/item/CS_URS_2021_01/34111006" TargetMode="External"/><Relationship Id="rId17" Type="http://schemas.openxmlformats.org/officeDocument/2006/relationships/hyperlink" Target="https://podminky.urs.cz/item/CS_URS_2021_01/34111090" TargetMode="External"/><Relationship Id="rId25" Type="http://schemas.openxmlformats.org/officeDocument/2006/relationships/hyperlink" Target="https://podminky.urs.cz/item/CS_URS_2021_01/741130006" TargetMode="External"/><Relationship Id="rId33" Type="http://schemas.openxmlformats.org/officeDocument/2006/relationships/hyperlink" Target="https://podminky.urs.cz/item/CS_URS_2021_01/742330101" TargetMode="External"/><Relationship Id="rId38" Type="http://schemas.openxmlformats.org/officeDocument/2006/relationships/hyperlink" Target="https://podminky.urs.cz/item/CS_URS_2021_01/012303000" TargetMode="External"/><Relationship Id="rId46" Type="http://schemas.openxmlformats.org/officeDocument/2006/relationships/hyperlink" Target="https://podminky.urs.cz/item/CS_URS_2021_01/460171663" TargetMode="External"/><Relationship Id="rId2" Type="http://schemas.openxmlformats.org/officeDocument/2006/relationships/hyperlink" Target="https://podminky.urs.cz/item/CS_URS_2021_01/34571350" TargetMode="External"/><Relationship Id="rId16" Type="http://schemas.openxmlformats.org/officeDocument/2006/relationships/hyperlink" Target="https://podminky.urs.cz/item/CS_URS_2021_01/34111094" TargetMode="External"/><Relationship Id="rId20" Type="http://schemas.openxmlformats.org/officeDocument/2006/relationships/hyperlink" Target="https://podminky.urs.cz/item/CS_URS_2021_01/741122146" TargetMode="External"/><Relationship Id="rId29" Type="http://schemas.openxmlformats.org/officeDocument/2006/relationships/hyperlink" Target="https://podminky.urs.cz/item/CS_URS_2021_01/741210201" TargetMode="External"/><Relationship Id="rId41" Type="http://schemas.openxmlformats.org/officeDocument/2006/relationships/hyperlink" Target="https://podminky.urs.cz/item/CS_URS_2021_01/58331351" TargetMode="External"/><Relationship Id="rId54" Type="http://schemas.openxmlformats.org/officeDocument/2006/relationships/drawing" Target="../drawings/drawing22.xml"/><Relationship Id="rId1" Type="http://schemas.openxmlformats.org/officeDocument/2006/relationships/hyperlink" Target="https://podminky.urs.cz/item/CS_URS_2021_01/741110311" TargetMode="External"/><Relationship Id="rId6" Type="http://schemas.openxmlformats.org/officeDocument/2006/relationships/hyperlink" Target="https://podminky.urs.cz/item/CS_URS_2021_01/34571355" TargetMode="External"/><Relationship Id="rId11" Type="http://schemas.openxmlformats.org/officeDocument/2006/relationships/hyperlink" Target="https://podminky.urs.cz/item/CS_URS_2021_01/34111005" TargetMode="External"/><Relationship Id="rId24" Type="http://schemas.openxmlformats.org/officeDocument/2006/relationships/hyperlink" Target="https://podminky.urs.cz/item/CS_URS_2021_01/741130003" TargetMode="External"/><Relationship Id="rId32" Type="http://schemas.openxmlformats.org/officeDocument/2006/relationships/hyperlink" Target="https://podminky.urs.cz/item/CS_URS_2021_01/742330052" TargetMode="External"/><Relationship Id="rId37" Type="http://schemas.openxmlformats.org/officeDocument/2006/relationships/hyperlink" Target="https://podminky.urs.cz/item/CS_URS_2021_01/013254000" TargetMode="External"/><Relationship Id="rId40" Type="http://schemas.openxmlformats.org/officeDocument/2006/relationships/hyperlink" Target="https://podminky.urs.cz/item/CS_URS_2021_01/174101101" TargetMode="External"/><Relationship Id="rId45" Type="http://schemas.openxmlformats.org/officeDocument/2006/relationships/hyperlink" Target="https://podminky.urs.cz/item/CS_URS_2021_01/460171463" TargetMode="External"/><Relationship Id="rId53" Type="http://schemas.openxmlformats.org/officeDocument/2006/relationships/hyperlink" Target="https://podminky.urs.cz/item/CS_URS_2021_01/HZS2492" TargetMode="External"/><Relationship Id="rId5" Type="http://schemas.openxmlformats.org/officeDocument/2006/relationships/hyperlink" Target="https://podminky.urs.cz/item/CS_URS_2021_01/741110313" TargetMode="External"/><Relationship Id="rId15" Type="http://schemas.openxmlformats.org/officeDocument/2006/relationships/hyperlink" Target="https://podminky.urs.cz/item/CS_URS_2021_01/741122142" TargetMode="External"/><Relationship Id="rId23" Type="http://schemas.openxmlformats.org/officeDocument/2006/relationships/hyperlink" Target="https://podminky.urs.cz/item/CS_URS_2021_01/741130001" TargetMode="External"/><Relationship Id="rId28" Type="http://schemas.openxmlformats.org/officeDocument/2006/relationships/hyperlink" Target="https://podminky.urs.cz/item/CS_URS_2021_01/741210102" TargetMode="External"/><Relationship Id="rId36" Type="http://schemas.openxmlformats.org/officeDocument/2006/relationships/hyperlink" Target="https://podminky.urs.cz/item/CS_URS_2021_01/998741292" TargetMode="External"/><Relationship Id="rId49" Type="http://schemas.openxmlformats.org/officeDocument/2006/relationships/hyperlink" Target="https://podminky.urs.cz/item/CS_URS_2021_01/460451483" TargetMode="External"/><Relationship Id="rId10" Type="http://schemas.openxmlformats.org/officeDocument/2006/relationships/hyperlink" Target="https://podminky.urs.cz/item/CS_URS_2021_01/741122121" TargetMode="External"/><Relationship Id="rId19" Type="http://schemas.openxmlformats.org/officeDocument/2006/relationships/hyperlink" Target="https://podminky.urs.cz/item/CS_URS_2021_01/741122145" TargetMode="External"/><Relationship Id="rId31" Type="http://schemas.openxmlformats.org/officeDocument/2006/relationships/hyperlink" Target="https://podminky.urs.cz/item/CS_URS_2021_01/742330041" TargetMode="External"/><Relationship Id="rId44" Type="http://schemas.openxmlformats.org/officeDocument/2006/relationships/hyperlink" Target="https://podminky.urs.cz/item/CS_URS_2021_01/460171293" TargetMode="External"/><Relationship Id="rId52" Type="http://schemas.openxmlformats.org/officeDocument/2006/relationships/hyperlink" Target="https://podminky.urs.cz/item/CS_URS_2021_01/460751112" TargetMode="External"/><Relationship Id="rId4" Type="http://schemas.openxmlformats.org/officeDocument/2006/relationships/hyperlink" Target="https://podminky.urs.cz/item/CS_URS_2021_01/34571351" TargetMode="External"/><Relationship Id="rId9" Type="http://schemas.openxmlformats.org/officeDocument/2006/relationships/hyperlink" Target="https://podminky.urs.cz/item/CS_URS_2021_01/34571480" TargetMode="External"/><Relationship Id="rId14" Type="http://schemas.openxmlformats.org/officeDocument/2006/relationships/hyperlink" Target="https://podminky.urs.cz/item/CS_URS_2021_01/34111036" TargetMode="External"/><Relationship Id="rId22" Type="http://schemas.openxmlformats.org/officeDocument/2006/relationships/hyperlink" Target="https://podminky.urs.cz/item/CS_URS_2021_01/34113241" TargetMode="External"/><Relationship Id="rId27" Type="http://schemas.openxmlformats.org/officeDocument/2006/relationships/hyperlink" Target="https://podminky.urs.cz/item/CS_URS_2021_01/741130017" TargetMode="External"/><Relationship Id="rId30" Type="http://schemas.openxmlformats.org/officeDocument/2006/relationships/hyperlink" Target="https://podminky.urs.cz/item/CS_URS_2021_01/741810003" TargetMode="External"/><Relationship Id="rId35" Type="http://schemas.openxmlformats.org/officeDocument/2006/relationships/hyperlink" Target="https://podminky.urs.cz/item/CS_URS_2021_01/998741203" TargetMode="External"/><Relationship Id="rId43" Type="http://schemas.openxmlformats.org/officeDocument/2006/relationships/hyperlink" Target="https://podminky.urs.cz/item/CS_URS_2021_01/460141113" TargetMode="External"/><Relationship Id="rId48" Type="http://schemas.openxmlformats.org/officeDocument/2006/relationships/hyperlink" Target="https://podminky.urs.cz/item/CS_URS_2021_01/460451293" TargetMode="External"/><Relationship Id="rId8" Type="http://schemas.openxmlformats.org/officeDocument/2006/relationships/hyperlink" Target="https://podminky.urs.cz/item/CS_URS_2021_01/741112022" TargetMode="External"/><Relationship Id="rId51" Type="http://schemas.openxmlformats.org/officeDocument/2006/relationships/hyperlink" Target="https://podminky.urs.cz/item/CS_URS_2021_01/460541122" TargetMode="External"/></Relationships>
</file>

<file path=xl/worksheets/_rels/sheet2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1/132151103" TargetMode="External"/><Relationship Id="rId18" Type="http://schemas.openxmlformats.org/officeDocument/2006/relationships/hyperlink" Target="https://podminky.urs.cz/item/CS_URS_2021_01/162751119" TargetMode="External"/><Relationship Id="rId26" Type="http://schemas.openxmlformats.org/officeDocument/2006/relationships/hyperlink" Target="https://podminky.urs.cz/item/CS_URS_2021_01/58381007" TargetMode="External"/><Relationship Id="rId39" Type="http://schemas.openxmlformats.org/officeDocument/2006/relationships/hyperlink" Target="https://podminky.urs.cz/item/CS_URS_2021_01/564851111" TargetMode="External"/><Relationship Id="rId21" Type="http://schemas.openxmlformats.org/officeDocument/2006/relationships/hyperlink" Target="https://podminky.urs.cz/item/CS_URS_2021_01/171152101" TargetMode="External"/><Relationship Id="rId34" Type="http://schemas.openxmlformats.org/officeDocument/2006/relationships/hyperlink" Target="https://podminky.urs.cz/item/CS_URS_2021_01/564861111" TargetMode="External"/><Relationship Id="rId42" Type="http://schemas.openxmlformats.org/officeDocument/2006/relationships/hyperlink" Target="https://podminky.urs.cz/item/CS_URS_2021_01/564962111" TargetMode="External"/><Relationship Id="rId47" Type="http://schemas.openxmlformats.org/officeDocument/2006/relationships/hyperlink" Target="https://podminky.urs.cz/item/CS_URS_2021_01/591241111" TargetMode="External"/><Relationship Id="rId50" Type="http://schemas.openxmlformats.org/officeDocument/2006/relationships/hyperlink" Target="https://podminky.urs.cz/item/CS_URS_2021_01/596211112" TargetMode="External"/><Relationship Id="rId55" Type="http://schemas.openxmlformats.org/officeDocument/2006/relationships/hyperlink" Target="https://podminky.urs.cz/item/CS_URS_2021_01/274311611" TargetMode="External"/><Relationship Id="rId63" Type="http://schemas.openxmlformats.org/officeDocument/2006/relationships/hyperlink" Target="https://podminky.urs.cz/item/CS_URS_2021_01/592238260" TargetMode="External"/><Relationship Id="rId68" Type="http://schemas.openxmlformats.org/officeDocument/2006/relationships/hyperlink" Target="https://podminky.urs.cz/item/CS_URS_2021_01/40445625" TargetMode="External"/><Relationship Id="rId76" Type="http://schemas.openxmlformats.org/officeDocument/2006/relationships/hyperlink" Target="https://podminky.urs.cz/item/CS_URS_2021_01/59217031" TargetMode="External"/><Relationship Id="rId84" Type="http://schemas.openxmlformats.org/officeDocument/2006/relationships/drawing" Target="../drawings/drawing23.xml"/><Relationship Id="rId7" Type="http://schemas.openxmlformats.org/officeDocument/2006/relationships/hyperlink" Target="https://podminky.urs.cz/item/CS_URS_2021_01/997221655" TargetMode="External"/><Relationship Id="rId71" Type="http://schemas.openxmlformats.org/officeDocument/2006/relationships/hyperlink" Target="https://podminky.urs.cz/item/CS_URS_2021_01/914511112" TargetMode="External"/><Relationship Id="rId2" Type="http://schemas.openxmlformats.org/officeDocument/2006/relationships/hyperlink" Target="https://podminky.urs.cz/item/CS_URS_2021_01/113107165" TargetMode="External"/><Relationship Id="rId16" Type="http://schemas.openxmlformats.org/officeDocument/2006/relationships/hyperlink" Target="https://podminky.urs.cz/item/CS_URS_2021_01/174101101" TargetMode="External"/><Relationship Id="rId29" Type="http://schemas.openxmlformats.org/officeDocument/2006/relationships/hyperlink" Target="https://podminky.urs.cz/item/CS_URS_2021_01/577134111" TargetMode="External"/><Relationship Id="rId11" Type="http://schemas.openxmlformats.org/officeDocument/2006/relationships/hyperlink" Target="https://podminky.urs.cz/item/CS_URS_2021_01/162751119" TargetMode="External"/><Relationship Id="rId24" Type="http://schemas.openxmlformats.org/officeDocument/2006/relationships/hyperlink" Target="https://podminky.urs.cz/item/CS_URS_2021_01/452311131" TargetMode="External"/><Relationship Id="rId32" Type="http://schemas.openxmlformats.org/officeDocument/2006/relationships/hyperlink" Target="https://podminky.urs.cz/item/CS_URS_2021_01/573111112" TargetMode="External"/><Relationship Id="rId37" Type="http://schemas.openxmlformats.org/officeDocument/2006/relationships/hyperlink" Target="https://podminky.urs.cz/item/CS_URS_2021_01/59245005" TargetMode="External"/><Relationship Id="rId40" Type="http://schemas.openxmlformats.org/officeDocument/2006/relationships/hyperlink" Target="https://podminky.urs.cz/item/CS_URS_2021_01/596212211" TargetMode="External"/><Relationship Id="rId45" Type="http://schemas.openxmlformats.org/officeDocument/2006/relationships/hyperlink" Target="https://podminky.urs.cz/item/CS_URS_2021_01/59245020" TargetMode="External"/><Relationship Id="rId53" Type="http://schemas.openxmlformats.org/officeDocument/2006/relationships/hyperlink" Target="https://podminky.urs.cz/item/CS_URS_2021_01/564851111" TargetMode="External"/><Relationship Id="rId58" Type="http://schemas.openxmlformats.org/officeDocument/2006/relationships/hyperlink" Target="https://podminky.urs.cz/item/CS_URS_2021_01/895941111" TargetMode="External"/><Relationship Id="rId66" Type="http://schemas.openxmlformats.org/officeDocument/2006/relationships/hyperlink" Target="https://podminky.urs.cz/item/CS_URS_2021_01/914111111" TargetMode="External"/><Relationship Id="rId74" Type="http://schemas.openxmlformats.org/officeDocument/2006/relationships/hyperlink" Target="https://podminky.urs.cz/item/CS_URS_2021_01/966006132" TargetMode="External"/><Relationship Id="rId79" Type="http://schemas.openxmlformats.org/officeDocument/2006/relationships/hyperlink" Target="https://podminky.urs.cz/item/CS_URS_2021_01/916331112" TargetMode="External"/><Relationship Id="rId5" Type="http://schemas.openxmlformats.org/officeDocument/2006/relationships/hyperlink" Target="https://podminky.urs.cz/item/CS_URS_2021_01/997221569" TargetMode="External"/><Relationship Id="rId61" Type="http://schemas.openxmlformats.org/officeDocument/2006/relationships/hyperlink" Target="https://podminky.urs.cz/item/CS_URS_2021_01/592238210" TargetMode="External"/><Relationship Id="rId82" Type="http://schemas.openxmlformats.org/officeDocument/2006/relationships/hyperlink" Target="https://podminky.urs.cz/item/CS_URS_2021_01/59218002" TargetMode="External"/><Relationship Id="rId10" Type="http://schemas.openxmlformats.org/officeDocument/2006/relationships/hyperlink" Target="https://podminky.urs.cz/item/CS_URS_2021_01/162751117" TargetMode="External"/><Relationship Id="rId19" Type="http://schemas.openxmlformats.org/officeDocument/2006/relationships/hyperlink" Target="https://podminky.urs.cz/item/CS_URS_2021_01/171201221" TargetMode="External"/><Relationship Id="rId31" Type="http://schemas.openxmlformats.org/officeDocument/2006/relationships/hyperlink" Target="https://podminky.urs.cz/item/CS_URS_2021_01/565165111" TargetMode="External"/><Relationship Id="rId44" Type="http://schemas.openxmlformats.org/officeDocument/2006/relationships/hyperlink" Target="https://podminky.urs.cz/item/CS_URS_2021_01/596212211" TargetMode="External"/><Relationship Id="rId52" Type="http://schemas.openxmlformats.org/officeDocument/2006/relationships/hyperlink" Target="https://podminky.urs.cz/item/CS_URS_2021_01/59245006" TargetMode="External"/><Relationship Id="rId60" Type="http://schemas.openxmlformats.org/officeDocument/2006/relationships/hyperlink" Target="https://podminky.urs.cz/item/CS_URS_2021_01/592238640" TargetMode="External"/><Relationship Id="rId65" Type="http://schemas.openxmlformats.org/officeDocument/2006/relationships/hyperlink" Target="https://podminky.urs.cz/item/CS_URS_2021_01/935113111" TargetMode="External"/><Relationship Id="rId73" Type="http://schemas.openxmlformats.org/officeDocument/2006/relationships/hyperlink" Target="https://podminky.urs.cz/item/CS_URS_2021_01/915131112" TargetMode="External"/><Relationship Id="rId78" Type="http://schemas.openxmlformats.org/officeDocument/2006/relationships/hyperlink" Target="https://podminky.urs.cz/item/CS_URS_2021_01/59217030" TargetMode="External"/><Relationship Id="rId81" Type="http://schemas.openxmlformats.org/officeDocument/2006/relationships/hyperlink" Target="https://podminky.urs.cz/item/CS_URS_2021_01/915491211" TargetMode="External"/><Relationship Id="rId4" Type="http://schemas.openxmlformats.org/officeDocument/2006/relationships/hyperlink" Target="https://podminky.urs.cz/item/CS_URS_2021_01/997221561" TargetMode="External"/><Relationship Id="rId9" Type="http://schemas.openxmlformats.org/officeDocument/2006/relationships/hyperlink" Target="https://podminky.urs.cz/item/CS_URS_2021_01/919726122" TargetMode="External"/><Relationship Id="rId14" Type="http://schemas.openxmlformats.org/officeDocument/2006/relationships/hyperlink" Target="https://podminky.urs.cz/item/CS_URS_2021_01/133154103" TargetMode="External"/><Relationship Id="rId22" Type="http://schemas.openxmlformats.org/officeDocument/2006/relationships/hyperlink" Target="https://podminky.urs.cz/item/CS_URS_2021_01/181951112" TargetMode="External"/><Relationship Id="rId27" Type="http://schemas.openxmlformats.org/officeDocument/2006/relationships/hyperlink" Target="https://podminky.urs.cz/item/CS_URS_2021_01/567122114" TargetMode="External"/><Relationship Id="rId30" Type="http://schemas.openxmlformats.org/officeDocument/2006/relationships/hyperlink" Target="https://podminky.urs.cz/item/CS_URS_2021_01/573211112" TargetMode="External"/><Relationship Id="rId35" Type="http://schemas.openxmlformats.org/officeDocument/2006/relationships/hyperlink" Target="https://podminky.urs.cz/item/CS_URS_2021_01/596212212" TargetMode="External"/><Relationship Id="rId43" Type="http://schemas.openxmlformats.org/officeDocument/2006/relationships/hyperlink" Target="https://podminky.urs.cz/item/CS_URS_2021_01/564851111" TargetMode="External"/><Relationship Id="rId48" Type="http://schemas.openxmlformats.org/officeDocument/2006/relationships/hyperlink" Target="https://podminky.urs.cz/item/CS_URS_2021_01/58381007" TargetMode="External"/><Relationship Id="rId56" Type="http://schemas.openxmlformats.org/officeDocument/2006/relationships/hyperlink" Target="https://podminky.urs.cz/item/CS_URS_2021_01/564831111" TargetMode="External"/><Relationship Id="rId64" Type="http://schemas.openxmlformats.org/officeDocument/2006/relationships/hyperlink" Target="https://podminky.urs.cz/item/CS_URS_2021_01/592238240" TargetMode="External"/><Relationship Id="rId69" Type="http://schemas.openxmlformats.org/officeDocument/2006/relationships/hyperlink" Target="https://podminky.urs.cz/item/CS_URS_2021_01/40445650" TargetMode="External"/><Relationship Id="rId77" Type="http://schemas.openxmlformats.org/officeDocument/2006/relationships/hyperlink" Target="https://podminky.urs.cz/item/CS_URS_2021_01/59217029" TargetMode="External"/><Relationship Id="rId8" Type="http://schemas.openxmlformats.org/officeDocument/2006/relationships/hyperlink" Target="https://podminky.urs.cz/item/CS_URS_2021_01/122251104" TargetMode="External"/><Relationship Id="rId51" Type="http://schemas.openxmlformats.org/officeDocument/2006/relationships/hyperlink" Target="https://podminky.urs.cz/item/CS_URS_2021_01/59245018" TargetMode="External"/><Relationship Id="rId72" Type="http://schemas.openxmlformats.org/officeDocument/2006/relationships/hyperlink" Target="https://podminky.urs.cz/item/CS_URS_2021_01/404452350" TargetMode="External"/><Relationship Id="rId80" Type="http://schemas.openxmlformats.org/officeDocument/2006/relationships/hyperlink" Target="https://podminky.urs.cz/item/CS_URS_2021_01/59217001" TargetMode="External"/><Relationship Id="rId3" Type="http://schemas.openxmlformats.org/officeDocument/2006/relationships/hyperlink" Target="https://podminky.urs.cz/item/CS_URS_2021_01/919735112" TargetMode="External"/><Relationship Id="rId12" Type="http://schemas.openxmlformats.org/officeDocument/2006/relationships/hyperlink" Target="https://podminky.urs.cz/item/CS_URS_2021_01/171152101" TargetMode="External"/><Relationship Id="rId17" Type="http://schemas.openxmlformats.org/officeDocument/2006/relationships/hyperlink" Target="https://podminky.urs.cz/item/CS_URS_2021_01/162751117" TargetMode="External"/><Relationship Id="rId25" Type="http://schemas.openxmlformats.org/officeDocument/2006/relationships/hyperlink" Target="https://podminky.urs.cz/item/CS_URS_2021_01/591241111" TargetMode="External"/><Relationship Id="rId33" Type="http://schemas.openxmlformats.org/officeDocument/2006/relationships/hyperlink" Target="https://podminky.urs.cz/item/CS_URS_2021_01/564952111" TargetMode="External"/><Relationship Id="rId38" Type="http://schemas.openxmlformats.org/officeDocument/2006/relationships/hyperlink" Target="https://podminky.urs.cz/item/CS_URS_2021_01/564962111" TargetMode="External"/><Relationship Id="rId46" Type="http://schemas.openxmlformats.org/officeDocument/2006/relationships/hyperlink" Target="https://podminky.urs.cz/item/CS_URS_2021_01/564861111" TargetMode="External"/><Relationship Id="rId59" Type="http://schemas.openxmlformats.org/officeDocument/2006/relationships/hyperlink" Target="https://podminky.urs.cz/item/CS_URS_2021_01/55242320" TargetMode="External"/><Relationship Id="rId67" Type="http://schemas.openxmlformats.org/officeDocument/2006/relationships/hyperlink" Target="https://podminky.urs.cz/item/CS_URS_2021_01/40445625" TargetMode="External"/><Relationship Id="rId20" Type="http://schemas.openxmlformats.org/officeDocument/2006/relationships/hyperlink" Target="https://podminky.urs.cz/item/CS_URS_2021_01/162351103" TargetMode="External"/><Relationship Id="rId41" Type="http://schemas.openxmlformats.org/officeDocument/2006/relationships/hyperlink" Target="https://podminky.urs.cz/item/CS_URS_2021_01/59245005" TargetMode="External"/><Relationship Id="rId54" Type="http://schemas.openxmlformats.org/officeDocument/2006/relationships/hyperlink" Target="https://podminky.urs.cz/item/CS_URS_2021_01/637111113" TargetMode="External"/><Relationship Id="rId62" Type="http://schemas.openxmlformats.org/officeDocument/2006/relationships/hyperlink" Target="https://podminky.urs.cz/item/CS_URS_2021_01/592238250" TargetMode="External"/><Relationship Id="rId70" Type="http://schemas.openxmlformats.org/officeDocument/2006/relationships/hyperlink" Target="https://podminky.urs.cz/item/CS_URS_2021_01/40445650" TargetMode="External"/><Relationship Id="rId75" Type="http://schemas.openxmlformats.org/officeDocument/2006/relationships/hyperlink" Target="https://podminky.urs.cz/item/CS_URS_2021_01/916131113" TargetMode="External"/><Relationship Id="rId83" Type="http://schemas.openxmlformats.org/officeDocument/2006/relationships/hyperlink" Target="https://podminky.urs.cz/item/CS_URS_2021_01/998225111" TargetMode="External"/><Relationship Id="rId1" Type="http://schemas.openxmlformats.org/officeDocument/2006/relationships/hyperlink" Target="https://podminky.urs.cz/item/CS_URS_2021_01/113154224" TargetMode="External"/><Relationship Id="rId6" Type="http://schemas.openxmlformats.org/officeDocument/2006/relationships/hyperlink" Target="https://podminky.urs.cz/item/CS_URS_2021_01/997221645" TargetMode="External"/><Relationship Id="rId15" Type="http://schemas.openxmlformats.org/officeDocument/2006/relationships/hyperlink" Target="https://podminky.urs.cz/item/CS_URS_2021_01/132154101" TargetMode="External"/><Relationship Id="rId23" Type="http://schemas.openxmlformats.org/officeDocument/2006/relationships/hyperlink" Target="https://podminky.urs.cz/item/CS_URS_2021_01/212752701" TargetMode="External"/><Relationship Id="rId28" Type="http://schemas.openxmlformats.org/officeDocument/2006/relationships/hyperlink" Target="https://podminky.urs.cz/item/CS_URS_2021_01/564861111" TargetMode="External"/><Relationship Id="rId36" Type="http://schemas.openxmlformats.org/officeDocument/2006/relationships/hyperlink" Target="https://podminky.urs.cz/item/CS_URS_2021_01/59245020" TargetMode="External"/><Relationship Id="rId49" Type="http://schemas.openxmlformats.org/officeDocument/2006/relationships/hyperlink" Target="https://podminky.urs.cz/item/CS_URS_2021_01/564861111" TargetMode="External"/><Relationship Id="rId57" Type="http://schemas.openxmlformats.org/officeDocument/2006/relationships/hyperlink" Target="https://podminky.urs.cz/item/CS_URS_2021_01/599141111" TargetMode="External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81951111" TargetMode="External"/><Relationship Id="rId13" Type="http://schemas.openxmlformats.org/officeDocument/2006/relationships/hyperlink" Target="https://podminky.urs.cz/item/CS_URS_2021_01/274351122" TargetMode="External"/><Relationship Id="rId18" Type="http://schemas.openxmlformats.org/officeDocument/2006/relationships/hyperlink" Target="https://podminky.urs.cz/item/CS_URS_2021_01/311321814" TargetMode="External"/><Relationship Id="rId26" Type="http://schemas.openxmlformats.org/officeDocument/2006/relationships/hyperlink" Target="https://podminky.urs.cz/item/CS_URS_2021_01/997013875" TargetMode="External"/><Relationship Id="rId3" Type="http://schemas.openxmlformats.org/officeDocument/2006/relationships/hyperlink" Target="https://podminky.urs.cz/item/CS_URS_2021_01/113201112" TargetMode="External"/><Relationship Id="rId21" Type="http://schemas.openxmlformats.org/officeDocument/2006/relationships/hyperlink" Target="https://podminky.urs.cz/item/CS_URS_2021_01/311361821" TargetMode="External"/><Relationship Id="rId7" Type="http://schemas.openxmlformats.org/officeDocument/2006/relationships/hyperlink" Target="https://podminky.urs.cz/item/CS_URS_2021_01/174151101" TargetMode="External"/><Relationship Id="rId12" Type="http://schemas.openxmlformats.org/officeDocument/2006/relationships/hyperlink" Target="https://podminky.urs.cz/item/CS_URS_2021_01/274351121" TargetMode="External"/><Relationship Id="rId17" Type="http://schemas.openxmlformats.org/officeDocument/2006/relationships/hyperlink" Target="https://podminky.urs.cz/item/CS_URS_2021_01/113152112" TargetMode="External"/><Relationship Id="rId25" Type="http://schemas.openxmlformats.org/officeDocument/2006/relationships/hyperlink" Target="https://podminky.urs.cz/item/CS_URS_2021_01/997013861" TargetMode="External"/><Relationship Id="rId2" Type="http://schemas.openxmlformats.org/officeDocument/2006/relationships/hyperlink" Target="https://podminky.urs.cz/item/CS_URS_2021_01/113107223" TargetMode="External"/><Relationship Id="rId16" Type="http://schemas.openxmlformats.org/officeDocument/2006/relationships/hyperlink" Target="https://podminky.urs.cz/item/CS_URS_2021_01/59381136" TargetMode="External"/><Relationship Id="rId20" Type="http://schemas.openxmlformats.org/officeDocument/2006/relationships/hyperlink" Target="https://podminky.urs.cz/item/CS_URS_2021_01/311351122" TargetMode="External"/><Relationship Id="rId29" Type="http://schemas.openxmlformats.org/officeDocument/2006/relationships/drawing" Target="../drawings/drawing24.xml"/><Relationship Id="rId1" Type="http://schemas.openxmlformats.org/officeDocument/2006/relationships/hyperlink" Target="https://podminky.urs.cz/item/CS_URS_2021_01/113154226" TargetMode="External"/><Relationship Id="rId6" Type="http://schemas.openxmlformats.org/officeDocument/2006/relationships/hyperlink" Target="https://podminky.urs.cz/item/CS_URS_2021_01/132154102" TargetMode="External"/><Relationship Id="rId11" Type="http://schemas.openxmlformats.org/officeDocument/2006/relationships/hyperlink" Target="https://podminky.urs.cz/item/CS_URS_2021_01/274321511" TargetMode="External"/><Relationship Id="rId24" Type="http://schemas.openxmlformats.org/officeDocument/2006/relationships/hyperlink" Target="https://podminky.urs.cz/item/CS_URS_2021_01/997006551" TargetMode="External"/><Relationship Id="rId5" Type="http://schemas.openxmlformats.org/officeDocument/2006/relationships/hyperlink" Target="https://podminky.urs.cz/item/CS_URS_2021_01/122151106" TargetMode="External"/><Relationship Id="rId15" Type="http://schemas.openxmlformats.org/officeDocument/2006/relationships/hyperlink" Target="https://podminky.urs.cz/item/CS_URS_2021_01/291211111" TargetMode="External"/><Relationship Id="rId23" Type="http://schemas.openxmlformats.org/officeDocument/2006/relationships/hyperlink" Target="https://podminky.urs.cz/item/CS_URS_2021_01/997006519" TargetMode="External"/><Relationship Id="rId28" Type="http://schemas.openxmlformats.org/officeDocument/2006/relationships/hyperlink" Target="https://podminky.urs.cz/item/CS_URS_2021_01/998226011" TargetMode="External"/><Relationship Id="rId10" Type="http://schemas.openxmlformats.org/officeDocument/2006/relationships/hyperlink" Target="https://podminky.urs.cz/item/CS_URS_2021_01/273313511" TargetMode="External"/><Relationship Id="rId19" Type="http://schemas.openxmlformats.org/officeDocument/2006/relationships/hyperlink" Target="https://podminky.urs.cz/item/CS_URS_2021_01/311351121" TargetMode="External"/><Relationship Id="rId4" Type="http://schemas.openxmlformats.org/officeDocument/2006/relationships/hyperlink" Target="https://podminky.urs.cz/item/CS_URS_2021_01/121151125" TargetMode="External"/><Relationship Id="rId9" Type="http://schemas.openxmlformats.org/officeDocument/2006/relationships/hyperlink" Target="https://podminky.urs.cz/item/CS_URS_2021_01/460010025" TargetMode="External"/><Relationship Id="rId14" Type="http://schemas.openxmlformats.org/officeDocument/2006/relationships/hyperlink" Target="https://podminky.urs.cz/item/CS_URS_2021_01/274361821" TargetMode="External"/><Relationship Id="rId22" Type="http://schemas.openxmlformats.org/officeDocument/2006/relationships/hyperlink" Target="https://podminky.urs.cz/item/CS_URS_2021_01/997013511" TargetMode="External"/><Relationship Id="rId27" Type="http://schemas.openxmlformats.org/officeDocument/2006/relationships/hyperlink" Target="https://podminky.urs.cz/item/CS_URS_2021_01/997013873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2386111" TargetMode="External"/><Relationship Id="rId3" Type="http://schemas.openxmlformats.org/officeDocument/2006/relationships/hyperlink" Target="https://podminky.urs.cz/item/CS_URS_2021_01/151101211" TargetMode="Externa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452311131" TargetMode="External"/><Relationship Id="rId17" Type="http://schemas.openxmlformats.org/officeDocument/2006/relationships/drawing" Target="../drawings/drawing28.xml"/><Relationship Id="rId2" Type="http://schemas.openxmlformats.org/officeDocument/2006/relationships/hyperlink" Target="https://podminky.urs.cz/item/CS_URS_2021_01/151101201" TargetMode="External"/><Relationship Id="rId16" Type="http://schemas.openxmlformats.org/officeDocument/2006/relationships/hyperlink" Target="https://podminky.urs.cz/item/CS_URS_2021_01/998276124" TargetMode="External"/><Relationship Id="rId1" Type="http://schemas.openxmlformats.org/officeDocument/2006/relationships/hyperlink" Target="https://podminky.urs.cz/item/CS_URS_2021_01/131251202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58337303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894201231" TargetMode="External"/><Relationship Id="rId10" Type="http://schemas.openxmlformats.org/officeDocument/2006/relationships/hyperlink" Target="https://podminky.urs.cz/item/CS_URS_2021_01/17511110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899104112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51201" TargetMode="External"/><Relationship Id="rId13" Type="http://schemas.openxmlformats.org/officeDocument/2006/relationships/hyperlink" Target="https://podminky.urs.cz/item/CS_URS_2021_01/451572111" TargetMode="External"/><Relationship Id="rId18" Type="http://schemas.openxmlformats.org/officeDocument/2006/relationships/hyperlink" Target="https://podminky.urs.cz/item/CS_URS_2021_02/871370410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drawing" Target="../drawings/drawing29.xml"/><Relationship Id="rId7" Type="http://schemas.openxmlformats.org/officeDocument/2006/relationships/hyperlink" Target="https://podminky.urs.cz/item/CS_URS_2021_01/167151101" TargetMode="External"/><Relationship Id="rId12" Type="http://schemas.openxmlformats.org/officeDocument/2006/relationships/hyperlink" Target="https://podminky.urs.cz/item/CS_URS_2021_01/58337303" TargetMode="External"/><Relationship Id="rId17" Type="http://schemas.openxmlformats.org/officeDocument/2006/relationships/hyperlink" Target="https://podminky.urs.cz/item/CS_URS_2021_02/871350410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99104112" TargetMode="External"/><Relationship Id="rId20" Type="http://schemas.openxmlformats.org/officeDocument/2006/relationships/hyperlink" Target="https://podminky.urs.cz/item/CS_URS_2021_01/998276101" TargetMode="Externa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62751117" TargetMode="External"/><Relationship Id="rId11" Type="http://schemas.openxmlformats.org/officeDocument/2006/relationships/hyperlink" Target="https://podminky.urs.cz/item/CS_URS_2021_01/175111101" TargetMode="External"/><Relationship Id="rId5" Type="http://schemas.openxmlformats.org/officeDocument/2006/relationships/hyperlink" Target="https://podminky.urs.cz/item/CS_URS_2021_01/151101311" TargetMode="External"/><Relationship Id="rId15" Type="http://schemas.openxmlformats.org/officeDocument/2006/relationships/hyperlink" Target="https://podminky.urs.cz/item/CS_URS_2021_01/452386111" TargetMode="External"/><Relationship Id="rId10" Type="http://schemas.openxmlformats.org/officeDocument/2006/relationships/hyperlink" Target="https://podminky.urs.cz/item/CS_URS_2021_01/174151101" TargetMode="External"/><Relationship Id="rId19" Type="http://schemas.openxmlformats.org/officeDocument/2006/relationships/hyperlink" Target="https://podminky.urs.cz/item/CS_URS_2021_02/894411121" TargetMode="External"/><Relationship Id="rId4" Type="http://schemas.openxmlformats.org/officeDocument/2006/relationships/hyperlink" Target="https://podminky.urs.cz/item/CS_URS_2021_01/151101301" TargetMode="External"/><Relationship Id="rId9" Type="http://schemas.openxmlformats.org/officeDocument/2006/relationships/hyperlink" Target="https://podminky.urs.cz/item/CS_URS_2021_01/171201221" TargetMode="External"/><Relationship Id="rId14" Type="http://schemas.openxmlformats.org/officeDocument/2006/relationships/hyperlink" Target="https://podminky.urs.cz/item/CS_URS_2021_01/452311131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67151111" TargetMode="External"/><Relationship Id="rId13" Type="http://schemas.openxmlformats.org/officeDocument/2006/relationships/hyperlink" Target="https://podminky.urs.cz/item/CS_URS_2021_01/58337303" TargetMode="External"/><Relationship Id="rId18" Type="http://schemas.openxmlformats.org/officeDocument/2006/relationships/hyperlink" Target="https://podminky.urs.cz/item/CS_URS_2021_01/871260310" TargetMode="External"/><Relationship Id="rId26" Type="http://schemas.openxmlformats.org/officeDocument/2006/relationships/hyperlink" Target="https://podminky.urs.cz/item/CS_URS_2021_01/181411131" TargetMode="External"/><Relationship Id="rId3" Type="http://schemas.openxmlformats.org/officeDocument/2006/relationships/hyperlink" Target="https://podminky.urs.cz/item/CS_URS_2021_01/151101101" TargetMode="External"/><Relationship Id="rId21" Type="http://schemas.openxmlformats.org/officeDocument/2006/relationships/hyperlink" Target="https://podminky.urs.cz/item/CS_URS_2021_01/877350410" TargetMode="External"/><Relationship Id="rId7" Type="http://schemas.openxmlformats.org/officeDocument/2006/relationships/hyperlink" Target="https://podminky.urs.cz/item/CS_URS_2021_01/162751117" TargetMode="External"/><Relationship Id="rId12" Type="http://schemas.openxmlformats.org/officeDocument/2006/relationships/hyperlink" Target="https://podminky.urs.cz/item/CS_URS_2021_01/175111101" TargetMode="External"/><Relationship Id="rId17" Type="http://schemas.openxmlformats.org/officeDocument/2006/relationships/hyperlink" Target="https://podminky.urs.cz/item/CS_URS_2021_01/899104112" TargetMode="External"/><Relationship Id="rId25" Type="http://schemas.openxmlformats.org/officeDocument/2006/relationships/hyperlink" Target="https://podminky.urs.cz/item/CS_URS_2021_01/1848541_R" TargetMode="External"/><Relationship Id="rId2" Type="http://schemas.openxmlformats.org/officeDocument/2006/relationships/hyperlink" Target="https://podminky.urs.cz/item/CS_URS_2021_01/131251205" TargetMode="External"/><Relationship Id="rId16" Type="http://schemas.openxmlformats.org/officeDocument/2006/relationships/hyperlink" Target="https://podminky.urs.cz/item/CS_URS_2021_01/452386111" TargetMode="External"/><Relationship Id="rId20" Type="http://schemas.openxmlformats.org/officeDocument/2006/relationships/hyperlink" Target="https://podminky.urs.cz/item/CS_URS_2021_01/871370410" TargetMode="External"/><Relationship Id="rId29" Type="http://schemas.openxmlformats.org/officeDocument/2006/relationships/drawing" Target="../drawings/drawing30.xml"/><Relationship Id="rId1" Type="http://schemas.openxmlformats.org/officeDocument/2006/relationships/hyperlink" Target="https://podminky.urs.cz/item/CS_URS_2021_01/132154205" TargetMode="External"/><Relationship Id="rId6" Type="http://schemas.openxmlformats.org/officeDocument/2006/relationships/hyperlink" Target="https://podminky.urs.cz/item/CS_URS_2021_01/151101311" TargetMode="External"/><Relationship Id="rId11" Type="http://schemas.openxmlformats.org/officeDocument/2006/relationships/hyperlink" Target="https://podminky.urs.cz/item/CS_URS_2021_01/174151101" TargetMode="External"/><Relationship Id="rId24" Type="http://schemas.openxmlformats.org/officeDocument/2006/relationships/hyperlink" Target="https://podminky.urs.cz/item/CS_URS_2021_01/457561111" TargetMode="External"/><Relationship Id="rId5" Type="http://schemas.openxmlformats.org/officeDocument/2006/relationships/hyperlink" Target="https://podminky.urs.cz/item/CS_URS_2021_01/151101301" TargetMode="External"/><Relationship Id="rId15" Type="http://schemas.openxmlformats.org/officeDocument/2006/relationships/hyperlink" Target="https://podminky.urs.cz/item/CS_URS_2021_01/452311131" TargetMode="External"/><Relationship Id="rId23" Type="http://schemas.openxmlformats.org/officeDocument/2006/relationships/hyperlink" Target="https://podminky.urs.cz/item/CS_URS_2021_02/894411221" TargetMode="External"/><Relationship Id="rId28" Type="http://schemas.openxmlformats.org/officeDocument/2006/relationships/hyperlink" Target="https://podminky.urs.cz/item/CS_URS_2021_01/998276101" TargetMode="External"/><Relationship Id="rId10" Type="http://schemas.openxmlformats.org/officeDocument/2006/relationships/hyperlink" Target="https://podminky.urs.cz/item/CS_URS_2021_01/171201221" TargetMode="External"/><Relationship Id="rId19" Type="http://schemas.openxmlformats.org/officeDocument/2006/relationships/hyperlink" Target="https://podminky.urs.cz/item/CS_URS_2021_01/871350410" TargetMode="External"/><Relationship Id="rId4" Type="http://schemas.openxmlformats.org/officeDocument/2006/relationships/hyperlink" Target="https://podminky.urs.cz/item/CS_URS_2021_01/151101111" TargetMode="External"/><Relationship Id="rId9" Type="http://schemas.openxmlformats.org/officeDocument/2006/relationships/hyperlink" Target="https://podminky.urs.cz/item/CS_URS_2021_01/171251201" TargetMode="External"/><Relationship Id="rId14" Type="http://schemas.openxmlformats.org/officeDocument/2006/relationships/hyperlink" Target="https://podminky.urs.cz/item/CS_URS_2021_01/451572111" TargetMode="External"/><Relationship Id="rId22" Type="http://schemas.openxmlformats.org/officeDocument/2006/relationships/hyperlink" Target="https://podminky.urs.cz/item/CS_URS_2021_02/894411121" TargetMode="External"/><Relationship Id="rId27" Type="http://schemas.openxmlformats.org/officeDocument/2006/relationships/hyperlink" Target="https://podminky.urs.cz/item/CS_URS_2021_01/00572410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1_01/174152101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s://podminky.urs.cz/item/CS_URS_2021_01/167151111" TargetMode="External"/><Relationship Id="rId1" Type="http://schemas.openxmlformats.org/officeDocument/2006/relationships/hyperlink" Target="https://podminky.urs.cz/item/CS_URS_2021_01/132151254" TargetMode="External"/><Relationship Id="rId6" Type="http://schemas.openxmlformats.org/officeDocument/2006/relationships/hyperlink" Target="https://podminky.urs.cz/item/CS_URS_2021_01/HZS2491" TargetMode="External"/><Relationship Id="rId5" Type="http://schemas.openxmlformats.org/officeDocument/2006/relationships/hyperlink" Target="https://podminky.urs.cz/item/CS_URS_2021_01/58331200" TargetMode="External"/><Relationship Id="rId4" Type="http://schemas.openxmlformats.org/officeDocument/2006/relationships/hyperlink" Target="https://podminky.urs.cz/item/CS_URS_2021_01/175151101" TargetMode="External"/></Relationships>
</file>

<file path=xl/worksheets/_rels/sheet3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171201231" TargetMode="External"/><Relationship Id="rId13" Type="http://schemas.openxmlformats.org/officeDocument/2006/relationships/hyperlink" Target="https://podminky.urs.cz/item/CS_URS_2021_01/58381007" TargetMode="External"/><Relationship Id="rId18" Type="http://schemas.openxmlformats.org/officeDocument/2006/relationships/hyperlink" Target="https://podminky.urs.cz/item/CS_URS_2021_01/871291811" TargetMode="External"/><Relationship Id="rId26" Type="http://schemas.openxmlformats.org/officeDocument/2006/relationships/hyperlink" Target="https://podminky.urs.cz/item/CS_URS_2021_01/741410041" TargetMode="External"/><Relationship Id="rId3" Type="http://schemas.openxmlformats.org/officeDocument/2006/relationships/hyperlink" Target="https://podminky.urs.cz/item/CS_URS_2021_01/151101111" TargetMode="External"/><Relationship Id="rId21" Type="http://schemas.openxmlformats.org/officeDocument/2006/relationships/hyperlink" Target="https://podminky.urs.cz/item/CS_URS_2021_01/891211112" TargetMode="External"/><Relationship Id="rId7" Type="http://schemas.openxmlformats.org/officeDocument/2006/relationships/hyperlink" Target="https://podminky.urs.cz/item/CS_URS_2021_01/171251201" TargetMode="External"/><Relationship Id="rId12" Type="http://schemas.openxmlformats.org/officeDocument/2006/relationships/hyperlink" Target="https://podminky.urs.cz/item/CS_URS_2021_01/591241111" TargetMode="External"/><Relationship Id="rId17" Type="http://schemas.openxmlformats.org/officeDocument/2006/relationships/hyperlink" Target="https://podminky.urs.cz/item/CS_URS_2021_01/28613510" TargetMode="External"/><Relationship Id="rId25" Type="http://schemas.openxmlformats.org/officeDocument/2006/relationships/hyperlink" Target="https://podminky.urs.cz/item/CS_URS_2021_01/971033251" TargetMode="External"/><Relationship Id="rId2" Type="http://schemas.openxmlformats.org/officeDocument/2006/relationships/hyperlink" Target="https://podminky.urs.cz/item/CS_URS_2021_01/151101101" TargetMode="External"/><Relationship Id="rId16" Type="http://schemas.openxmlformats.org/officeDocument/2006/relationships/hyperlink" Target="https://podminky.urs.cz/item/CS_URS_2021_01/871241211" TargetMode="External"/><Relationship Id="rId20" Type="http://schemas.openxmlformats.org/officeDocument/2006/relationships/hyperlink" Target="https://podminky.urs.cz/item/CS_URS_2021_01/879221111" TargetMode="External"/><Relationship Id="rId1" Type="http://schemas.openxmlformats.org/officeDocument/2006/relationships/hyperlink" Target="https://podminky.urs.cz/item/CS_URS_2021_01/132112211" TargetMode="External"/><Relationship Id="rId6" Type="http://schemas.openxmlformats.org/officeDocument/2006/relationships/hyperlink" Target="https://podminky.urs.cz/item/CS_URS_2021_01/162751119" TargetMode="External"/><Relationship Id="rId11" Type="http://schemas.openxmlformats.org/officeDocument/2006/relationships/hyperlink" Target="https://podminky.urs.cz/item/CS_URS_2021_01/58344171" TargetMode="External"/><Relationship Id="rId24" Type="http://schemas.openxmlformats.org/officeDocument/2006/relationships/hyperlink" Target="https://podminky.urs.cz/item/CS_URS_2021_01/42273538" TargetMode="External"/><Relationship Id="rId5" Type="http://schemas.openxmlformats.org/officeDocument/2006/relationships/hyperlink" Target="https://podminky.urs.cz/item/CS_URS_2021_01/162751117" TargetMode="External"/><Relationship Id="rId15" Type="http://schemas.openxmlformats.org/officeDocument/2006/relationships/hyperlink" Target="https://podminky.urs.cz/item/CS_URS_2021_01/28613527" TargetMode="External"/><Relationship Id="rId23" Type="http://schemas.openxmlformats.org/officeDocument/2006/relationships/hyperlink" Target="https://podminky.urs.cz/item/CS_URS_2021_01/891219111" TargetMode="External"/><Relationship Id="rId28" Type="http://schemas.openxmlformats.org/officeDocument/2006/relationships/drawing" Target="../drawings/drawing32.xml"/><Relationship Id="rId10" Type="http://schemas.openxmlformats.org/officeDocument/2006/relationships/hyperlink" Target="https://podminky.urs.cz/item/CS_URS_2021_01/175151101" TargetMode="External"/><Relationship Id="rId19" Type="http://schemas.openxmlformats.org/officeDocument/2006/relationships/hyperlink" Target="https://podminky.urs.cz/item/CS_URS_2021_01/879211111" TargetMode="External"/><Relationship Id="rId4" Type="http://schemas.openxmlformats.org/officeDocument/2006/relationships/hyperlink" Target="https://podminky.urs.cz/item/CS_URS_2021_01/167151111" TargetMode="External"/><Relationship Id="rId9" Type="http://schemas.openxmlformats.org/officeDocument/2006/relationships/hyperlink" Target="https://podminky.urs.cz/item/CS_URS_2021_01/174101101" TargetMode="External"/><Relationship Id="rId14" Type="http://schemas.openxmlformats.org/officeDocument/2006/relationships/hyperlink" Target="https://podminky.urs.cz/item/CS_URS_2021_01/871211211" TargetMode="External"/><Relationship Id="rId22" Type="http://schemas.openxmlformats.org/officeDocument/2006/relationships/hyperlink" Target="https://podminky.urs.cz/item/CS_URS_2021_01/42221424" TargetMode="External"/><Relationship Id="rId27" Type="http://schemas.openxmlformats.org/officeDocument/2006/relationships/hyperlink" Target="https://podminky.urs.cz/item/CS_URS_2021_01/460671113" TargetMode="External"/></Relationships>
</file>

<file path=xl/worksheets/_rels/sheet3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1/741110302" TargetMode="External"/><Relationship Id="rId13" Type="http://schemas.openxmlformats.org/officeDocument/2006/relationships/hyperlink" Target="https://podminky.urs.cz/item/CS_URS_2021_01/34111030" TargetMode="External"/><Relationship Id="rId18" Type="http://schemas.openxmlformats.org/officeDocument/2006/relationships/hyperlink" Target="https://podminky.urs.cz/item/CS_URS_2021_01/741320001" TargetMode="External"/><Relationship Id="rId26" Type="http://schemas.openxmlformats.org/officeDocument/2006/relationships/hyperlink" Target="https://podminky.urs.cz/item/CS_URS_2021_01/741810002" TargetMode="External"/><Relationship Id="rId39" Type="http://schemas.openxmlformats.org/officeDocument/2006/relationships/hyperlink" Target="https://podminky.urs.cz/item/CS_URS_2021_01/HZS4232" TargetMode="External"/><Relationship Id="rId3" Type="http://schemas.openxmlformats.org/officeDocument/2006/relationships/hyperlink" Target="https://podminky.urs.cz/item/CS_URS_2021_01/174101101" TargetMode="External"/><Relationship Id="rId21" Type="http://schemas.openxmlformats.org/officeDocument/2006/relationships/hyperlink" Target="https://podminky.urs.cz/item/CS_URS_2021_01/35442062" TargetMode="External"/><Relationship Id="rId34" Type="http://schemas.openxmlformats.org/officeDocument/2006/relationships/hyperlink" Target="https://podminky.urs.cz/item/CS_URS_2021_01/460171163" TargetMode="External"/><Relationship Id="rId7" Type="http://schemas.openxmlformats.org/officeDocument/2006/relationships/hyperlink" Target="https://podminky.urs.cz/item/CS_URS_2021_01/013254000" TargetMode="External"/><Relationship Id="rId12" Type="http://schemas.openxmlformats.org/officeDocument/2006/relationships/hyperlink" Target="https://podminky.urs.cz/item/CS_URS_2021_01/741122611" TargetMode="External"/><Relationship Id="rId17" Type="http://schemas.openxmlformats.org/officeDocument/2006/relationships/hyperlink" Target="https://podminky.urs.cz/item/CS_URS_2021_01/741130006" TargetMode="External"/><Relationship Id="rId25" Type="http://schemas.openxmlformats.org/officeDocument/2006/relationships/hyperlink" Target="https://podminky.urs.cz/item/CS_URS_2021_01/35441895" TargetMode="External"/><Relationship Id="rId33" Type="http://schemas.openxmlformats.org/officeDocument/2006/relationships/hyperlink" Target="https://podminky.urs.cz/item/CS_URS_2021_01/460131114" TargetMode="External"/><Relationship Id="rId38" Type="http://schemas.openxmlformats.org/officeDocument/2006/relationships/hyperlink" Target="https://podminky.urs.cz/item/CS_URS_2021_01/HZS1211" TargetMode="External"/><Relationship Id="rId2" Type="http://schemas.openxmlformats.org/officeDocument/2006/relationships/hyperlink" Target="https://podminky.urs.cz/item/CS_URS_2021_01/167151102" TargetMode="External"/><Relationship Id="rId16" Type="http://schemas.openxmlformats.org/officeDocument/2006/relationships/hyperlink" Target="https://podminky.urs.cz/item/CS_URS_2021_01/741130001" TargetMode="External"/><Relationship Id="rId20" Type="http://schemas.openxmlformats.org/officeDocument/2006/relationships/hyperlink" Target="https://podminky.urs.cz/item/CS_URS_2021_01/741410021" TargetMode="External"/><Relationship Id="rId29" Type="http://schemas.openxmlformats.org/officeDocument/2006/relationships/hyperlink" Target="https://podminky.urs.cz/item/CS_URS_2021_01/210204002" TargetMode="External"/><Relationship Id="rId1" Type="http://schemas.openxmlformats.org/officeDocument/2006/relationships/hyperlink" Target="https://podminky.urs.cz/item/CS_URS_2021_01/162351104" TargetMode="External"/><Relationship Id="rId6" Type="http://schemas.openxmlformats.org/officeDocument/2006/relationships/hyperlink" Target="https://podminky.urs.cz/item/CS_URS_2021_01/012303000" TargetMode="External"/><Relationship Id="rId11" Type="http://schemas.openxmlformats.org/officeDocument/2006/relationships/hyperlink" Target="https://podminky.urs.cz/item/CS_URS_2021_01/34571368" TargetMode="External"/><Relationship Id="rId24" Type="http://schemas.openxmlformats.org/officeDocument/2006/relationships/hyperlink" Target="https://podminky.urs.cz/item/CS_URS_2021_01/741420021" TargetMode="External"/><Relationship Id="rId32" Type="http://schemas.openxmlformats.org/officeDocument/2006/relationships/hyperlink" Target="https://podminky.urs.cz/item/CS_URS_2021_01/460080014" TargetMode="External"/><Relationship Id="rId37" Type="http://schemas.openxmlformats.org/officeDocument/2006/relationships/hyperlink" Target="https://podminky.urs.cz/item/CS_URS_2021_01/28619324" TargetMode="External"/><Relationship Id="rId40" Type="http://schemas.openxmlformats.org/officeDocument/2006/relationships/drawing" Target="../drawings/drawing33.xml"/><Relationship Id="rId5" Type="http://schemas.openxmlformats.org/officeDocument/2006/relationships/hyperlink" Target="https://podminky.urs.cz/item/CS_URS_2021_01/945412112" TargetMode="External"/><Relationship Id="rId15" Type="http://schemas.openxmlformats.org/officeDocument/2006/relationships/hyperlink" Target="https://podminky.urs.cz/item/CS_URS_2021_01/34111080" TargetMode="External"/><Relationship Id="rId23" Type="http://schemas.openxmlformats.org/officeDocument/2006/relationships/hyperlink" Target="https://podminky.urs.cz/item/CS_URS_2021_01/35441073" TargetMode="External"/><Relationship Id="rId28" Type="http://schemas.openxmlformats.org/officeDocument/2006/relationships/hyperlink" Target="https://podminky.urs.cz/item/CS_URS_2021_01/998741292" TargetMode="External"/><Relationship Id="rId36" Type="http://schemas.openxmlformats.org/officeDocument/2006/relationships/hyperlink" Target="https://podminky.urs.cz/item/CS_URS_2021_01/460541122" TargetMode="External"/><Relationship Id="rId10" Type="http://schemas.openxmlformats.org/officeDocument/2006/relationships/hyperlink" Target="https://podminky.urs.cz/item/CS_URS_2021_01/741110304" TargetMode="External"/><Relationship Id="rId19" Type="http://schemas.openxmlformats.org/officeDocument/2006/relationships/hyperlink" Target="https://podminky.urs.cz/item/CS_URS_2021_01/345234160" TargetMode="External"/><Relationship Id="rId31" Type="http://schemas.openxmlformats.org/officeDocument/2006/relationships/hyperlink" Target="https://podminky.urs.cz/item/CS_URS_2021_01/460010024" TargetMode="External"/><Relationship Id="rId4" Type="http://schemas.openxmlformats.org/officeDocument/2006/relationships/hyperlink" Target="https://podminky.urs.cz/item/CS_URS_2021_01/58331351" TargetMode="External"/><Relationship Id="rId9" Type="http://schemas.openxmlformats.org/officeDocument/2006/relationships/hyperlink" Target="https://podminky.urs.cz/item/CS_URS_2021_01/34571351" TargetMode="External"/><Relationship Id="rId14" Type="http://schemas.openxmlformats.org/officeDocument/2006/relationships/hyperlink" Target="https://podminky.urs.cz/item/CS_URS_2021_01/741122624" TargetMode="External"/><Relationship Id="rId22" Type="http://schemas.openxmlformats.org/officeDocument/2006/relationships/hyperlink" Target="https://podminky.urs.cz/item/CS_URS_2021_01/741410041" TargetMode="External"/><Relationship Id="rId27" Type="http://schemas.openxmlformats.org/officeDocument/2006/relationships/hyperlink" Target="https://podminky.urs.cz/item/CS_URS_2021_01/998741201" TargetMode="External"/><Relationship Id="rId30" Type="http://schemas.openxmlformats.org/officeDocument/2006/relationships/hyperlink" Target="https://podminky.urs.cz/item/CS_URS_2021_01/210204202" TargetMode="External"/><Relationship Id="rId35" Type="http://schemas.openxmlformats.org/officeDocument/2006/relationships/hyperlink" Target="https://podminky.urs.cz/item/CS_URS_2021_01/460451173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6"/>
  <sheetViews>
    <sheetView showGridLines="0" tabSelected="1" workbookViewId="0">
      <selection activeCell="AB9" sqref="AB9"/>
    </sheetView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4" t="s">
        <v>6</v>
      </c>
      <c r="AS2" s="319"/>
      <c r="AT2" s="319"/>
      <c r="AU2" s="319"/>
      <c r="AV2" s="319"/>
      <c r="AW2" s="319"/>
      <c r="AX2" s="319"/>
      <c r="AY2" s="319"/>
      <c r="AZ2" s="319"/>
      <c r="BA2" s="319"/>
      <c r="BB2" s="319"/>
      <c r="BC2" s="319"/>
      <c r="BD2" s="319"/>
      <c r="BE2" s="319"/>
      <c r="BS2" s="19" t="s">
        <v>7</v>
      </c>
      <c r="BT2" s="19" t="s">
        <v>8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7</v>
      </c>
      <c r="BT3" s="19" t="s">
        <v>9</v>
      </c>
    </row>
    <row r="4" spans="1:74" s="1" customFormat="1" ht="24.95" customHeight="1">
      <c r="B4" s="22"/>
      <c r="D4" s="23" t="s">
        <v>10</v>
      </c>
      <c r="AR4" s="22"/>
      <c r="AS4" s="24" t="s">
        <v>11</v>
      </c>
      <c r="BE4" s="25" t="s">
        <v>12</v>
      </c>
      <c r="BS4" s="19" t="s">
        <v>13</v>
      </c>
    </row>
    <row r="5" spans="1:74" s="1" customFormat="1" ht="12" customHeight="1">
      <c r="B5" s="22"/>
      <c r="D5" s="26" t="s">
        <v>14</v>
      </c>
      <c r="K5" s="318" t="s">
        <v>15</v>
      </c>
      <c r="L5" s="319"/>
      <c r="M5" s="319"/>
      <c r="N5" s="319"/>
      <c r="O5" s="319"/>
      <c r="P5" s="319"/>
      <c r="Q5" s="319"/>
      <c r="R5" s="319"/>
      <c r="S5" s="319"/>
      <c r="T5" s="319"/>
      <c r="U5" s="319"/>
      <c r="V5" s="319"/>
      <c r="W5" s="319"/>
      <c r="X5" s="319"/>
      <c r="Y5" s="319"/>
      <c r="Z5" s="319"/>
      <c r="AA5" s="319"/>
      <c r="AB5" s="319"/>
      <c r="AC5" s="319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R5" s="22"/>
      <c r="BE5" s="315" t="s">
        <v>16</v>
      </c>
      <c r="BS5" s="19" t="s">
        <v>7</v>
      </c>
    </row>
    <row r="6" spans="1:74" s="1" customFormat="1" ht="36.950000000000003" customHeight="1">
      <c r="B6" s="22"/>
      <c r="D6" s="28" t="s">
        <v>17</v>
      </c>
      <c r="K6" s="320" t="s">
        <v>18</v>
      </c>
      <c r="L6" s="319"/>
      <c r="M6" s="319"/>
      <c r="N6" s="319"/>
      <c r="O6" s="319"/>
      <c r="P6" s="319"/>
      <c r="Q6" s="319"/>
      <c r="R6" s="319"/>
      <c r="S6" s="319"/>
      <c r="T6" s="319"/>
      <c r="U6" s="319"/>
      <c r="V6" s="319"/>
      <c r="W6" s="319"/>
      <c r="X6" s="319"/>
      <c r="Y6" s="319"/>
      <c r="Z6" s="319"/>
      <c r="AA6" s="319"/>
      <c r="AB6" s="319"/>
      <c r="AC6" s="319"/>
      <c r="AD6" s="319"/>
      <c r="AE6" s="319"/>
      <c r="AF6" s="319"/>
      <c r="AG6" s="319"/>
      <c r="AH6" s="319"/>
      <c r="AI6" s="319"/>
      <c r="AJ6" s="319"/>
      <c r="AK6" s="319"/>
      <c r="AL6" s="319"/>
      <c r="AM6" s="319"/>
      <c r="AN6" s="319"/>
      <c r="AO6" s="319"/>
      <c r="AR6" s="22"/>
      <c r="BE6" s="316"/>
      <c r="BS6" s="19" t="s">
        <v>7</v>
      </c>
    </row>
    <row r="7" spans="1:74" s="1" customFormat="1" ht="12" customHeight="1">
      <c r="B7" s="22"/>
      <c r="D7" s="29" t="s">
        <v>19</v>
      </c>
      <c r="K7" s="27" t="s">
        <v>3</v>
      </c>
      <c r="AK7" s="29" t="s">
        <v>20</v>
      </c>
      <c r="AN7" s="27" t="s">
        <v>3</v>
      </c>
      <c r="AR7" s="22"/>
      <c r="BE7" s="316"/>
      <c r="BS7" s="19" t="s">
        <v>7</v>
      </c>
    </row>
    <row r="8" spans="1:74" s="1" customFormat="1" ht="12" customHeight="1">
      <c r="B8" s="22"/>
      <c r="D8" s="29" t="s">
        <v>21</v>
      </c>
      <c r="K8" s="27" t="s">
        <v>22</v>
      </c>
      <c r="AK8" s="29" t="s">
        <v>23</v>
      </c>
      <c r="AN8" s="371">
        <v>44442</v>
      </c>
      <c r="AR8" s="22"/>
      <c r="BE8" s="316"/>
      <c r="BS8" s="19" t="s">
        <v>7</v>
      </c>
    </row>
    <row r="9" spans="1:74" s="1" customFormat="1" ht="14.45" customHeight="1">
      <c r="B9" s="22"/>
      <c r="AR9" s="22"/>
      <c r="BE9" s="316"/>
      <c r="BS9" s="19" t="s">
        <v>7</v>
      </c>
    </row>
    <row r="10" spans="1:74" s="1" customFormat="1" ht="12" customHeight="1">
      <c r="B10" s="22"/>
      <c r="D10" s="29" t="s">
        <v>24</v>
      </c>
      <c r="AK10" s="29" t="s">
        <v>25</v>
      </c>
      <c r="AN10" s="27" t="s">
        <v>26</v>
      </c>
      <c r="AR10" s="22"/>
      <c r="BE10" s="316"/>
      <c r="BS10" s="19" t="s">
        <v>7</v>
      </c>
    </row>
    <row r="11" spans="1:74" s="1" customFormat="1" ht="18.399999999999999" customHeight="1">
      <c r="B11" s="22"/>
      <c r="E11" s="27" t="s">
        <v>27</v>
      </c>
      <c r="AK11" s="29" t="s">
        <v>28</v>
      </c>
      <c r="AN11" s="27" t="s">
        <v>3</v>
      </c>
      <c r="AR11" s="22"/>
      <c r="BE11" s="316"/>
      <c r="BS11" s="19" t="s">
        <v>7</v>
      </c>
    </row>
    <row r="12" spans="1:74" s="1" customFormat="1" ht="6.95" customHeight="1">
      <c r="B12" s="22"/>
      <c r="AR12" s="22"/>
      <c r="BE12" s="316"/>
      <c r="BS12" s="19" t="s">
        <v>7</v>
      </c>
    </row>
    <row r="13" spans="1:74" s="1" customFormat="1" ht="12" customHeight="1">
      <c r="B13" s="22"/>
      <c r="D13" s="29" t="s">
        <v>29</v>
      </c>
      <c r="AK13" s="29" t="s">
        <v>25</v>
      </c>
      <c r="AN13" s="31" t="s">
        <v>30</v>
      </c>
      <c r="AR13" s="22"/>
      <c r="BE13" s="316"/>
      <c r="BS13" s="19" t="s">
        <v>7</v>
      </c>
    </row>
    <row r="14" spans="1:74" ht="12.75">
      <c r="B14" s="22"/>
      <c r="E14" s="321" t="s">
        <v>30</v>
      </c>
      <c r="F14" s="322"/>
      <c r="G14" s="322"/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22"/>
      <c r="S14" s="322"/>
      <c r="T14" s="322"/>
      <c r="U14" s="322"/>
      <c r="V14" s="322"/>
      <c r="W14" s="322"/>
      <c r="X14" s="322"/>
      <c r="Y14" s="322"/>
      <c r="Z14" s="322"/>
      <c r="AA14" s="322"/>
      <c r="AB14" s="322"/>
      <c r="AC14" s="322"/>
      <c r="AD14" s="322"/>
      <c r="AE14" s="322"/>
      <c r="AF14" s="322"/>
      <c r="AG14" s="322"/>
      <c r="AH14" s="322"/>
      <c r="AI14" s="322"/>
      <c r="AJ14" s="322"/>
      <c r="AK14" s="29" t="s">
        <v>28</v>
      </c>
      <c r="AN14" s="31" t="s">
        <v>30</v>
      </c>
      <c r="AR14" s="22"/>
      <c r="BE14" s="316"/>
      <c r="BS14" s="19" t="s">
        <v>7</v>
      </c>
    </row>
    <row r="15" spans="1:74" s="1" customFormat="1" ht="6.95" customHeight="1">
      <c r="B15" s="22"/>
      <c r="AR15" s="22"/>
      <c r="BE15" s="316"/>
      <c r="BS15" s="19" t="s">
        <v>4</v>
      </c>
    </row>
    <row r="16" spans="1:74" s="1" customFormat="1" ht="12" customHeight="1">
      <c r="B16" s="22"/>
      <c r="D16" s="29" t="s">
        <v>31</v>
      </c>
      <c r="AK16" s="29" t="s">
        <v>25</v>
      </c>
      <c r="AN16" s="27" t="s">
        <v>32</v>
      </c>
      <c r="AR16" s="22"/>
      <c r="BE16" s="316"/>
      <c r="BS16" s="19" t="s">
        <v>4</v>
      </c>
    </row>
    <row r="17" spans="1:71" s="1" customFormat="1" ht="18.399999999999999" customHeight="1">
      <c r="B17" s="22"/>
      <c r="E17" s="27" t="s">
        <v>33</v>
      </c>
      <c r="AK17" s="29" t="s">
        <v>28</v>
      </c>
      <c r="AN17" s="27" t="s">
        <v>3</v>
      </c>
      <c r="AR17" s="22"/>
      <c r="BE17" s="316"/>
      <c r="BS17" s="19" t="s">
        <v>34</v>
      </c>
    </row>
    <row r="18" spans="1:71" s="1" customFormat="1" ht="6.95" customHeight="1">
      <c r="B18" s="22"/>
      <c r="AR18" s="22"/>
      <c r="BE18" s="316"/>
      <c r="BS18" s="19" t="s">
        <v>7</v>
      </c>
    </row>
    <row r="19" spans="1:71" s="1" customFormat="1" ht="12" customHeight="1">
      <c r="B19" s="22"/>
      <c r="D19" s="29" t="s">
        <v>35</v>
      </c>
      <c r="AK19" s="29" t="s">
        <v>25</v>
      </c>
      <c r="AN19" s="27" t="s">
        <v>3</v>
      </c>
      <c r="AR19" s="22"/>
      <c r="BE19" s="316"/>
      <c r="BS19" s="19" t="s">
        <v>7</v>
      </c>
    </row>
    <row r="20" spans="1:71" s="1" customFormat="1" ht="18.399999999999999" customHeight="1">
      <c r="B20" s="22"/>
      <c r="E20" s="27" t="s">
        <v>36</v>
      </c>
      <c r="AK20" s="29" t="s">
        <v>28</v>
      </c>
      <c r="AN20" s="27" t="s">
        <v>3</v>
      </c>
      <c r="AR20" s="22"/>
      <c r="BE20" s="316"/>
      <c r="BS20" s="19" t="s">
        <v>34</v>
      </c>
    </row>
    <row r="21" spans="1:71" s="1" customFormat="1" ht="6.95" customHeight="1">
      <c r="B21" s="22"/>
      <c r="AR21" s="22"/>
      <c r="BE21" s="316"/>
    </row>
    <row r="22" spans="1:71" s="1" customFormat="1" ht="12" customHeight="1">
      <c r="B22" s="22"/>
      <c r="D22" s="29" t="s">
        <v>37</v>
      </c>
      <c r="AR22" s="22"/>
      <c r="BE22" s="316"/>
    </row>
    <row r="23" spans="1:71" s="1" customFormat="1" ht="47.25" customHeight="1">
      <c r="B23" s="22"/>
      <c r="E23" s="323" t="s">
        <v>38</v>
      </c>
      <c r="F23" s="323"/>
      <c r="G23" s="323"/>
      <c r="H23" s="323"/>
      <c r="I23" s="323"/>
      <c r="J23" s="323"/>
      <c r="K23" s="323"/>
      <c r="L23" s="323"/>
      <c r="M23" s="323"/>
      <c r="N23" s="323"/>
      <c r="O23" s="323"/>
      <c r="P23" s="323"/>
      <c r="Q23" s="323"/>
      <c r="R23" s="323"/>
      <c r="S23" s="323"/>
      <c r="T23" s="323"/>
      <c r="U23" s="323"/>
      <c r="V23" s="323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23"/>
      <c r="AI23" s="323"/>
      <c r="AJ23" s="323"/>
      <c r="AK23" s="323"/>
      <c r="AL23" s="323"/>
      <c r="AM23" s="323"/>
      <c r="AN23" s="323"/>
      <c r="AR23" s="22"/>
      <c r="BE23" s="316"/>
    </row>
    <row r="24" spans="1:71" s="1" customFormat="1" ht="6.95" customHeight="1">
      <c r="B24" s="22"/>
      <c r="AR24" s="22"/>
      <c r="BE24" s="316"/>
    </row>
    <row r="25" spans="1:71" s="1" customFormat="1" ht="6.95" customHeight="1">
      <c r="B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2"/>
      <c r="BE25" s="316"/>
    </row>
    <row r="26" spans="1:71" s="2" customFormat="1" ht="25.9" customHeight="1">
      <c r="A26" s="34"/>
      <c r="B26" s="35"/>
      <c r="C26" s="34"/>
      <c r="D26" s="36" t="s">
        <v>39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24">
        <f>ROUND(AG54,2)</f>
        <v>0</v>
      </c>
      <c r="AL26" s="325"/>
      <c r="AM26" s="325"/>
      <c r="AN26" s="325"/>
      <c r="AO26" s="325"/>
      <c r="AP26" s="34"/>
      <c r="AQ26" s="34"/>
      <c r="AR26" s="35"/>
      <c r="BE26" s="316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316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326" t="s">
        <v>40</v>
      </c>
      <c r="M28" s="326"/>
      <c r="N28" s="326"/>
      <c r="O28" s="326"/>
      <c r="P28" s="326"/>
      <c r="Q28" s="34"/>
      <c r="R28" s="34"/>
      <c r="S28" s="34"/>
      <c r="T28" s="34"/>
      <c r="U28" s="34"/>
      <c r="V28" s="34"/>
      <c r="W28" s="326" t="s">
        <v>41</v>
      </c>
      <c r="X28" s="326"/>
      <c r="Y28" s="326"/>
      <c r="Z28" s="326"/>
      <c r="AA28" s="326"/>
      <c r="AB28" s="326"/>
      <c r="AC28" s="326"/>
      <c r="AD28" s="326"/>
      <c r="AE28" s="326"/>
      <c r="AF28" s="34"/>
      <c r="AG28" s="34"/>
      <c r="AH28" s="34"/>
      <c r="AI28" s="34"/>
      <c r="AJ28" s="34"/>
      <c r="AK28" s="326" t="s">
        <v>42</v>
      </c>
      <c r="AL28" s="326"/>
      <c r="AM28" s="326"/>
      <c r="AN28" s="326"/>
      <c r="AO28" s="326"/>
      <c r="AP28" s="34"/>
      <c r="AQ28" s="34"/>
      <c r="AR28" s="35"/>
      <c r="BE28" s="316"/>
    </row>
    <row r="29" spans="1:71" s="3" customFormat="1" ht="14.45" customHeight="1">
      <c r="B29" s="39"/>
      <c r="D29" s="29" t="s">
        <v>43</v>
      </c>
      <c r="F29" s="29" t="s">
        <v>44</v>
      </c>
      <c r="L29" s="329">
        <v>0.21</v>
      </c>
      <c r="M29" s="328"/>
      <c r="N29" s="328"/>
      <c r="O29" s="328"/>
      <c r="P29" s="328"/>
      <c r="W29" s="327">
        <f>ROUND(AZ54, 2)</f>
        <v>0</v>
      </c>
      <c r="X29" s="328"/>
      <c r="Y29" s="328"/>
      <c r="Z29" s="328"/>
      <c r="AA29" s="328"/>
      <c r="AB29" s="328"/>
      <c r="AC29" s="328"/>
      <c r="AD29" s="328"/>
      <c r="AE29" s="328"/>
      <c r="AK29" s="327">
        <f>ROUND(AV54, 2)</f>
        <v>0</v>
      </c>
      <c r="AL29" s="328"/>
      <c r="AM29" s="328"/>
      <c r="AN29" s="328"/>
      <c r="AO29" s="328"/>
      <c r="AR29" s="39"/>
      <c r="BE29" s="317"/>
    </row>
    <row r="30" spans="1:71" s="3" customFormat="1" ht="14.45" customHeight="1">
      <c r="B30" s="39"/>
      <c r="F30" s="29" t="s">
        <v>45</v>
      </c>
      <c r="L30" s="329">
        <v>0.15</v>
      </c>
      <c r="M30" s="328"/>
      <c r="N30" s="328"/>
      <c r="O30" s="328"/>
      <c r="P30" s="328"/>
      <c r="W30" s="327">
        <f>ROUND(BA54, 2)</f>
        <v>0</v>
      </c>
      <c r="X30" s="328"/>
      <c r="Y30" s="328"/>
      <c r="Z30" s="328"/>
      <c r="AA30" s="328"/>
      <c r="AB30" s="328"/>
      <c r="AC30" s="328"/>
      <c r="AD30" s="328"/>
      <c r="AE30" s="328"/>
      <c r="AK30" s="327">
        <f>ROUND(AW54, 2)</f>
        <v>0</v>
      </c>
      <c r="AL30" s="328"/>
      <c r="AM30" s="328"/>
      <c r="AN30" s="328"/>
      <c r="AO30" s="328"/>
      <c r="AR30" s="39"/>
      <c r="BE30" s="317"/>
    </row>
    <row r="31" spans="1:71" s="3" customFormat="1" ht="14.45" hidden="1" customHeight="1">
      <c r="B31" s="39"/>
      <c r="F31" s="29" t="s">
        <v>46</v>
      </c>
      <c r="L31" s="329">
        <v>0.21</v>
      </c>
      <c r="M31" s="328"/>
      <c r="N31" s="328"/>
      <c r="O31" s="328"/>
      <c r="P31" s="328"/>
      <c r="W31" s="327">
        <f>ROUND(BB54, 2)</f>
        <v>0</v>
      </c>
      <c r="X31" s="328"/>
      <c r="Y31" s="328"/>
      <c r="Z31" s="328"/>
      <c r="AA31" s="328"/>
      <c r="AB31" s="328"/>
      <c r="AC31" s="328"/>
      <c r="AD31" s="328"/>
      <c r="AE31" s="328"/>
      <c r="AK31" s="327">
        <v>0</v>
      </c>
      <c r="AL31" s="328"/>
      <c r="AM31" s="328"/>
      <c r="AN31" s="328"/>
      <c r="AO31" s="328"/>
      <c r="AR31" s="39"/>
      <c r="BE31" s="317"/>
    </row>
    <row r="32" spans="1:71" s="3" customFormat="1" ht="14.45" hidden="1" customHeight="1">
      <c r="B32" s="39"/>
      <c r="F32" s="29" t="s">
        <v>47</v>
      </c>
      <c r="L32" s="329">
        <v>0.15</v>
      </c>
      <c r="M32" s="328"/>
      <c r="N32" s="328"/>
      <c r="O32" s="328"/>
      <c r="P32" s="328"/>
      <c r="W32" s="327">
        <f>ROUND(BC54, 2)</f>
        <v>0</v>
      </c>
      <c r="X32" s="328"/>
      <c r="Y32" s="328"/>
      <c r="Z32" s="328"/>
      <c r="AA32" s="328"/>
      <c r="AB32" s="328"/>
      <c r="AC32" s="328"/>
      <c r="AD32" s="328"/>
      <c r="AE32" s="328"/>
      <c r="AK32" s="327">
        <v>0</v>
      </c>
      <c r="AL32" s="328"/>
      <c r="AM32" s="328"/>
      <c r="AN32" s="328"/>
      <c r="AO32" s="328"/>
      <c r="AR32" s="39"/>
      <c r="BE32" s="317"/>
    </row>
    <row r="33" spans="1:57" s="3" customFormat="1" ht="14.45" hidden="1" customHeight="1">
      <c r="B33" s="39"/>
      <c r="F33" s="29" t="s">
        <v>48</v>
      </c>
      <c r="L33" s="329">
        <v>0</v>
      </c>
      <c r="M33" s="328"/>
      <c r="N33" s="328"/>
      <c r="O33" s="328"/>
      <c r="P33" s="328"/>
      <c r="W33" s="327">
        <f>ROUND(BD54, 2)</f>
        <v>0</v>
      </c>
      <c r="X33" s="328"/>
      <c r="Y33" s="328"/>
      <c r="Z33" s="328"/>
      <c r="AA33" s="328"/>
      <c r="AB33" s="328"/>
      <c r="AC33" s="328"/>
      <c r="AD33" s="328"/>
      <c r="AE33" s="328"/>
      <c r="AK33" s="327">
        <v>0</v>
      </c>
      <c r="AL33" s="328"/>
      <c r="AM33" s="328"/>
      <c r="AN33" s="328"/>
      <c r="AO33" s="328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49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50</v>
      </c>
      <c r="U35" s="42"/>
      <c r="V35" s="42"/>
      <c r="W35" s="42"/>
      <c r="X35" s="333" t="s">
        <v>51</v>
      </c>
      <c r="Y35" s="331"/>
      <c r="Z35" s="331"/>
      <c r="AA35" s="331"/>
      <c r="AB35" s="331"/>
      <c r="AC35" s="42"/>
      <c r="AD35" s="42"/>
      <c r="AE35" s="42"/>
      <c r="AF35" s="42"/>
      <c r="AG35" s="42"/>
      <c r="AH35" s="42"/>
      <c r="AI35" s="42"/>
      <c r="AJ35" s="42"/>
      <c r="AK35" s="330">
        <f>SUM(AK26:AK33)</f>
        <v>0</v>
      </c>
      <c r="AL35" s="331"/>
      <c r="AM35" s="331"/>
      <c r="AN35" s="331"/>
      <c r="AO35" s="332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3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9" t="s">
        <v>14</v>
      </c>
      <c r="L44" s="4" t="str">
        <f>K5</f>
        <v>15_REV_2</v>
      </c>
      <c r="AR44" s="48"/>
    </row>
    <row r="45" spans="1:57" s="5" customFormat="1" ht="36.950000000000003" customHeight="1">
      <c r="B45" s="49"/>
      <c r="C45" s="50" t="s">
        <v>17</v>
      </c>
      <c r="L45" s="341" t="str">
        <f>K6</f>
        <v>Vědeckotechnický park UPOL, blok D - 1.etapa</v>
      </c>
      <c r="M45" s="342"/>
      <c r="N45" s="342"/>
      <c r="O45" s="342"/>
      <c r="P45" s="342"/>
      <c r="Q45" s="342"/>
      <c r="R45" s="342"/>
      <c r="S45" s="342"/>
      <c r="T45" s="342"/>
      <c r="U45" s="342"/>
      <c r="V45" s="342"/>
      <c r="W45" s="342"/>
      <c r="X45" s="342"/>
      <c r="Y45" s="342"/>
      <c r="Z45" s="342"/>
      <c r="AA45" s="342"/>
      <c r="AB45" s="342"/>
      <c r="AC45" s="342"/>
      <c r="AD45" s="342"/>
      <c r="AE45" s="342"/>
      <c r="AF45" s="342"/>
      <c r="AG45" s="342"/>
      <c r="AH45" s="342"/>
      <c r="AI45" s="342"/>
      <c r="AJ45" s="342"/>
      <c r="AK45" s="342"/>
      <c r="AL45" s="342"/>
      <c r="AM45" s="342"/>
      <c r="AN45" s="342"/>
      <c r="AO45" s="342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9" t="s">
        <v>21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Olomouc, Třída 17.Listopadu 1121/8a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9" t="s">
        <v>23</v>
      </c>
      <c r="AJ47" s="34"/>
      <c r="AK47" s="34"/>
      <c r="AL47" s="34"/>
      <c r="AM47" s="348">
        <f>IF(AN8= "","",AN8)</f>
        <v>44442</v>
      </c>
      <c r="AN47" s="348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9" t="s">
        <v>24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 xml:space="preserve">Univerzita Palackého Olomouc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9" t="s">
        <v>31</v>
      </c>
      <c r="AJ49" s="34"/>
      <c r="AK49" s="34"/>
      <c r="AL49" s="34"/>
      <c r="AM49" s="349" t="str">
        <f>IF(E17="","",E17)</f>
        <v>Alfaprojekt Olomouc a.s.</v>
      </c>
      <c r="AN49" s="350"/>
      <c r="AO49" s="350"/>
      <c r="AP49" s="350"/>
      <c r="AQ49" s="34"/>
      <c r="AR49" s="35"/>
      <c r="AS49" s="351" t="s">
        <v>53</v>
      </c>
      <c r="AT49" s="352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9" t="s">
        <v>29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9" t="s">
        <v>35</v>
      </c>
      <c r="AJ50" s="34"/>
      <c r="AK50" s="34"/>
      <c r="AL50" s="34"/>
      <c r="AM50" s="349" t="str">
        <f>IF(E20="","",E20)</f>
        <v>Michal Štafl, DiS.</v>
      </c>
      <c r="AN50" s="350"/>
      <c r="AO50" s="350"/>
      <c r="AP50" s="350"/>
      <c r="AQ50" s="34"/>
      <c r="AR50" s="35"/>
      <c r="AS50" s="353"/>
      <c r="AT50" s="354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353"/>
      <c r="AT51" s="354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345" t="s">
        <v>54</v>
      </c>
      <c r="D52" s="344"/>
      <c r="E52" s="344"/>
      <c r="F52" s="344"/>
      <c r="G52" s="344"/>
      <c r="H52" s="57"/>
      <c r="I52" s="343" t="s">
        <v>55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55" t="s">
        <v>56</v>
      </c>
      <c r="AH52" s="344"/>
      <c r="AI52" s="344"/>
      <c r="AJ52" s="344"/>
      <c r="AK52" s="344"/>
      <c r="AL52" s="344"/>
      <c r="AM52" s="344"/>
      <c r="AN52" s="343" t="s">
        <v>57</v>
      </c>
      <c r="AO52" s="344"/>
      <c r="AP52" s="344"/>
      <c r="AQ52" s="58" t="s">
        <v>58</v>
      </c>
      <c r="AR52" s="35"/>
      <c r="AS52" s="59" t="s">
        <v>59</v>
      </c>
      <c r="AT52" s="60" t="s">
        <v>60</v>
      </c>
      <c r="AU52" s="60" t="s">
        <v>61</v>
      </c>
      <c r="AV52" s="60" t="s">
        <v>62</v>
      </c>
      <c r="AW52" s="60" t="s">
        <v>63</v>
      </c>
      <c r="AX52" s="60" t="s">
        <v>64</v>
      </c>
      <c r="AY52" s="60" t="s">
        <v>65</v>
      </c>
      <c r="AZ52" s="60" t="s">
        <v>66</v>
      </c>
      <c r="BA52" s="60" t="s">
        <v>67</v>
      </c>
      <c r="BB52" s="60" t="s">
        <v>68</v>
      </c>
      <c r="BC52" s="60" t="s">
        <v>69</v>
      </c>
      <c r="BD52" s="61" t="s">
        <v>70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71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356">
        <f>ROUND(AG55+SUM(AG78:AG82)+SUM(AG86:AG92),2)</f>
        <v>0</v>
      </c>
      <c r="AH54" s="356"/>
      <c r="AI54" s="356"/>
      <c r="AJ54" s="356"/>
      <c r="AK54" s="356"/>
      <c r="AL54" s="356"/>
      <c r="AM54" s="356"/>
      <c r="AN54" s="357">
        <f t="shared" ref="AN54:AN94" si="0">SUM(AG54,AT54)</f>
        <v>0</v>
      </c>
      <c r="AO54" s="357"/>
      <c r="AP54" s="357"/>
      <c r="AQ54" s="69" t="s">
        <v>3</v>
      </c>
      <c r="AR54" s="65"/>
      <c r="AS54" s="70">
        <f>ROUND(AS55+SUM(AS78:AS82)+SUM(AS86:AS92),2)</f>
        <v>0</v>
      </c>
      <c r="AT54" s="71">
        <f t="shared" ref="AT54:AT94" si="1">ROUND(SUM(AV54:AW54),2)</f>
        <v>0</v>
      </c>
      <c r="AU54" s="72">
        <f>ROUND(AU55+SUM(AU78:AU82)+SUM(AU86:AU92),5)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ROUND(AZ55+SUM(AZ78:AZ82)+SUM(AZ86:AZ92),2)</f>
        <v>0</v>
      </c>
      <c r="BA54" s="71">
        <f>ROUND(BA55+SUM(BA78:BA82)+SUM(BA86:BA92),2)</f>
        <v>0</v>
      </c>
      <c r="BB54" s="71">
        <f>ROUND(BB55+SUM(BB78:BB82)+SUM(BB86:BB92),2)</f>
        <v>0</v>
      </c>
      <c r="BC54" s="71">
        <f>ROUND(BC55+SUM(BC78:BC82)+SUM(BC86:BC92),2)</f>
        <v>0</v>
      </c>
      <c r="BD54" s="73">
        <f>ROUND(BD55+SUM(BD78:BD82)+SUM(BD86:BD92),2)</f>
        <v>0</v>
      </c>
      <c r="BS54" s="74" t="s">
        <v>72</v>
      </c>
      <c r="BT54" s="74" t="s">
        <v>73</v>
      </c>
      <c r="BU54" s="75" t="s">
        <v>74</v>
      </c>
      <c r="BV54" s="74" t="s">
        <v>75</v>
      </c>
      <c r="BW54" s="74" t="s">
        <v>5</v>
      </c>
      <c r="BX54" s="74" t="s">
        <v>76</v>
      </c>
      <c r="CL54" s="74" t="s">
        <v>3</v>
      </c>
    </row>
    <row r="55" spans="1:91" s="7" customFormat="1" ht="16.5" customHeight="1">
      <c r="B55" s="76"/>
      <c r="C55" s="77"/>
      <c r="D55" s="346" t="s">
        <v>77</v>
      </c>
      <c r="E55" s="346"/>
      <c r="F55" s="346"/>
      <c r="G55" s="346"/>
      <c r="H55" s="346"/>
      <c r="I55" s="78"/>
      <c r="J55" s="346" t="s">
        <v>78</v>
      </c>
      <c r="K55" s="346"/>
      <c r="L55" s="346"/>
      <c r="M55" s="346"/>
      <c r="N55" s="346"/>
      <c r="O55" s="346"/>
      <c r="P55" s="346"/>
      <c r="Q55" s="346"/>
      <c r="R55" s="346"/>
      <c r="S55" s="346"/>
      <c r="T55" s="346"/>
      <c r="U55" s="346"/>
      <c r="V55" s="346"/>
      <c r="W55" s="346"/>
      <c r="X55" s="346"/>
      <c r="Y55" s="346"/>
      <c r="Z55" s="346"/>
      <c r="AA55" s="346"/>
      <c r="AB55" s="346"/>
      <c r="AC55" s="346"/>
      <c r="AD55" s="346"/>
      <c r="AE55" s="346"/>
      <c r="AF55" s="346"/>
      <c r="AG55" s="340">
        <f>ROUND(AG56+AG57+AG58+SUM(AG60:AG62)+SUM(AG70:AG72),2)</f>
        <v>0</v>
      </c>
      <c r="AH55" s="339"/>
      <c r="AI55" s="339"/>
      <c r="AJ55" s="339"/>
      <c r="AK55" s="339"/>
      <c r="AL55" s="339"/>
      <c r="AM55" s="339"/>
      <c r="AN55" s="338">
        <f t="shared" si="0"/>
        <v>0</v>
      </c>
      <c r="AO55" s="339"/>
      <c r="AP55" s="339"/>
      <c r="AQ55" s="79" t="s">
        <v>79</v>
      </c>
      <c r="AR55" s="76"/>
      <c r="AS55" s="80">
        <f>ROUND(AS56+AS57+AS58+SUM(AS60:AS62)+SUM(AS70:AS72),2)</f>
        <v>0</v>
      </c>
      <c r="AT55" s="81">
        <f t="shared" si="1"/>
        <v>0</v>
      </c>
      <c r="AU55" s="82">
        <f>ROUND(AU56+AU57+AU58+SUM(AU60:AU62)+SUM(AU70:AU72),5)</f>
        <v>0</v>
      </c>
      <c r="AV55" s="81">
        <f>ROUND(AZ55*L29,2)</f>
        <v>0</v>
      </c>
      <c r="AW55" s="81">
        <f>ROUND(BA55*L30,2)</f>
        <v>0</v>
      </c>
      <c r="AX55" s="81">
        <f>ROUND(BB55*L29,2)</f>
        <v>0</v>
      </c>
      <c r="AY55" s="81">
        <f>ROUND(BC55*L30,2)</f>
        <v>0</v>
      </c>
      <c r="AZ55" s="81">
        <f>ROUND(AZ56+AZ57+AZ58+SUM(AZ60:AZ62)+SUM(AZ70:AZ72),2)</f>
        <v>0</v>
      </c>
      <c r="BA55" s="81">
        <f>ROUND(BA56+BA57+BA58+SUM(BA60:BA62)+SUM(BA70:BA72),2)</f>
        <v>0</v>
      </c>
      <c r="BB55" s="81">
        <f>ROUND(BB56+BB57+BB58+SUM(BB60:BB62)+SUM(BB70:BB72),2)</f>
        <v>0</v>
      </c>
      <c r="BC55" s="81">
        <f>ROUND(BC56+BC57+BC58+SUM(BC60:BC62)+SUM(BC70:BC72),2)</f>
        <v>0</v>
      </c>
      <c r="BD55" s="83">
        <f>ROUND(BD56+BD57+BD58+SUM(BD60:BD62)+SUM(BD70:BD72),2)</f>
        <v>0</v>
      </c>
      <c r="BS55" s="84" t="s">
        <v>72</v>
      </c>
      <c r="BT55" s="84" t="s">
        <v>80</v>
      </c>
      <c r="BU55" s="84" t="s">
        <v>74</v>
      </c>
      <c r="BV55" s="84" t="s">
        <v>75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4" customFormat="1" ht="16.5" customHeight="1">
      <c r="A56" s="85" t="s">
        <v>83</v>
      </c>
      <c r="B56" s="48"/>
      <c r="C56" s="10"/>
      <c r="D56" s="10"/>
      <c r="E56" s="347" t="s">
        <v>84</v>
      </c>
      <c r="F56" s="347"/>
      <c r="G56" s="347"/>
      <c r="H56" s="347"/>
      <c r="I56" s="347"/>
      <c r="J56" s="10"/>
      <c r="K56" s="347" t="s">
        <v>85</v>
      </c>
      <c r="L56" s="347"/>
      <c r="M56" s="347"/>
      <c r="N56" s="347"/>
      <c r="O56" s="347"/>
      <c r="P56" s="347"/>
      <c r="Q56" s="347"/>
      <c r="R56" s="347"/>
      <c r="S56" s="347"/>
      <c r="T56" s="347"/>
      <c r="U56" s="347"/>
      <c r="V56" s="347"/>
      <c r="W56" s="347"/>
      <c r="X56" s="347"/>
      <c r="Y56" s="347"/>
      <c r="Z56" s="347"/>
      <c r="AA56" s="347"/>
      <c r="AB56" s="347"/>
      <c r="AC56" s="347"/>
      <c r="AD56" s="347"/>
      <c r="AE56" s="347"/>
      <c r="AF56" s="347"/>
      <c r="AG56" s="335">
        <f>'D1.1.1 - Architektonicko ...'!J32</f>
        <v>0</v>
      </c>
      <c r="AH56" s="336"/>
      <c r="AI56" s="336"/>
      <c r="AJ56" s="336"/>
      <c r="AK56" s="336"/>
      <c r="AL56" s="336"/>
      <c r="AM56" s="336"/>
      <c r="AN56" s="335">
        <f t="shared" si="0"/>
        <v>0</v>
      </c>
      <c r="AO56" s="336"/>
      <c r="AP56" s="336"/>
      <c r="AQ56" s="86" t="s">
        <v>86</v>
      </c>
      <c r="AR56" s="48"/>
      <c r="AS56" s="87">
        <v>0</v>
      </c>
      <c r="AT56" s="88">
        <f t="shared" si="1"/>
        <v>0</v>
      </c>
      <c r="AU56" s="89">
        <f>'D1.1.1 - Architektonicko ...'!P118</f>
        <v>0</v>
      </c>
      <c r="AV56" s="88">
        <f>'D1.1.1 - Architektonicko ...'!J35</f>
        <v>0</v>
      </c>
      <c r="AW56" s="88">
        <f>'D1.1.1 - Architektonicko ...'!J36</f>
        <v>0</v>
      </c>
      <c r="AX56" s="88">
        <f>'D1.1.1 - Architektonicko ...'!J37</f>
        <v>0</v>
      </c>
      <c r="AY56" s="88">
        <f>'D1.1.1 - Architektonicko ...'!J38</f>
        <v>0</v>
      </c>
      <c r="AZ56" s="88">
        <f>'D1.1.1 - Architektonicko ...'!F35</f>
        <v>0</v>
      </c>
      <c r="BA56" s="88">
        <f>'D1.1.1 - Architektonicko ...'!F36</f>
        <v>0</v>
      </c>
      <c r="BB56" s="88">
        <f>'D1.1.1 - Architektonicko ...'!F37</f>
        <v>0</v>
      </c>
      <c r="BC56" s="88">
        <f>'D1.1.1 - Architektonicko ...'!F38</f>
        <v>0</v>
      </c>
      <c r="BD56" s="90">
        <f>'D1.1.1 - Architektonicko ...'!F39</f>
        <v>0</v>
      </c>
      <c r="BT56" s="27" t="s">
        <v>82</v>
      </c>
      <c r="BV56" s="27" t="s">
        <v>75</v>
      </c>
      <c r="BW56" s="27" t="s">
        <v>87</v>
      </c>
      <c r="BX56" s="27" t="s">
        <v>81</v>
      </c>
      <c r="CL56" s="27" t="s">
        <v>3</v>
      </c>
    </row>
    <row r="57" spans="1:91" s="4" customFormat="1" ht="16.5" customHeight="1">
      <c r="A57" s="85" t="s">
        <v>83</v>
      </c>
      <c r="B57" s="48"/>
      <c r="C57" s="10"/>
      <c r="D57" s="10"/>
      <c r="E57" s="347" t="s">
        <v>88</v>
      </c>
      <c r="F57" s="347"/>
      <c r="G57" s="347"/>
      <c r="H57" s="347"/>
      <c r="I57" s="347"/>
      <c r="J57" s="10"/>
      <c r="K57" s="347" t="s">
        <v>89</v>
      </c>
      <c r="L57" s="347"/>
      <c r="M57" s="347"/>
      <c r="N57" s="347"/>
      <c r="O57" s="347"/>
      <c r="P57" s="347"/>
      <c r="Q57" s="347"/>
      <c r="R57" s="347"/>
      <c r="S57" s="347"/>
      <c r="T57" s="347"/>
      <c r="U57" s="347"/>
      <c r="V57" s="347"/>
      <c r="W57" s="347"/>
      <c r="X57" s="347"/>
      <c r="Y57" s="347"/>
      <c r="Z57" s="347"/>
      <c r="AA57" s="347"/>
      <c r="AB57" s="347"/>
      <c r="AC57" s="347"/>
      <c r="AD57" s="347"/>
      <c r="AE57" s="347"/>
      <c r="AF57" s="347"/>
      <c r="AG57" s="335">
        <f>'D1.1.4.1 - Zařízení pro v...'!J32</f>
        <v>0</v>
      </c>
      <c r="AH57" s="336"/>
      <c r="AI57" s="336"/>
      <c r="AJ57" s="336"/>
      <c r="AK57" s="336"/>
      <c r="AL57" s="336"/>
      <c r="AM57" s="336"/>
      <c r="AN57" s="335">
        <f t="shared" si="0"/>
        <v>0</v>
      </c>
      <c r="AO57" s="336"/>
      <c r="AP57" s="336"/>
      <c r="AQ57" s="86" t="s">
        <v>86</v>
      </c>
      <c r="AR57" s="48"/>
      <c r="AS57" s="87">
        <v>0</v>
      </c>
      <c r="AT57" s="88">
        <f t="shared" si="1"/>
        <v>0</v>
      </c>
      <c r="AU57" s="89">
        <f>'D1.1.4.1 - Zařízení pro v...'!P97</f>
        <v>0</v>
      </c>
      <c r="AV57" s="88">
        <f>'D1.1.4.1 - Zařízení pro v...'!J35</f>
        <v>0</v>
      </c>
      <c r="AW57" s="88">
        <f>'D1.1.4.1 - Zařízení pro v...'!J36</f>
        <v>0</v>
      </c>
      <c r="AX57" s="88">
        <f>'D1.1.4.1 - Zařízení pro v...'!J37</f>
        <v>0</v>
      </c>
      <c r="AY57" s="88">
        <f>'D1.1.4.1 - Zařízení pro v...'!J38</f>
        <v>0</v>
      </c>
      <c r="AZ57" s="88">
        <f>'D1.1.4.1 - Zařízení pro v...'!F35</f>
        <v>0</v>
      </c>
      <c r="BA57" s="88">
        <f>'D1.1.4.1 - Zařízení pro v...'!F36</f>
        <v>0</v>
      </c>
      <c r="BB57" s="88">
        <f>'D1.1.4.1 - Zařízení pro v...'!F37</f>
        <v>0</v>
      </c>
      <c r="BC57" s="88">
        <f>'D1.1.4.1 - Zařízení pro v...'!F38</f>
        <v>0</v>
      </c>
      <c r="BD57" s="90">
        <f>'D1.1.4.1 - Zařízení pro v...'!F39</f>
        <v>0</v>
      </c>
      <c r="BT57" s="27" t="s">
        <v>82</v>
      </c>
      <c r="BV57" s="27" t="s">
        <v>75</v>
      </c>
      <c r="BW57" s="27" t="s">
        <v>90</v>
      </c>
      <c r="BX57" s="27" t="s">
        <v>81</v>
      </c>
      <c r="CL57" s="27" t="s">
        <v>3</v>
      </c>
    </row>
    <row r="58" spans="1:91" s="4" customFormat="1" ht="16.5" customHeight="1">
      <c r="B58" s="48"/>
      <c r="C58" s="10"/>
      <c r="D58" s="10"/>
      <c r="E58" s="347" t="s">
        <v>91</v>
      </c>
      <c r="F58" s="347"/>
      <c r="G58" s="347"/>
      <c r="H58" s="347"/>
      <c r="I58" s="347"/>
      <c r="J58" s="10"/>
      <c r="K58" s="347" t="s">
        <v>92</v>
      </c>
      <c r="L58" s="347"/>
      <c r="M58" s="347"/>
      <c r="N58" s="347"/>
      <c r="O58" s="347"/>
      <c r="P58" s="347"/>
      <c r="Q58" s="347"/>
      <c r="R58" s="347"/>
      <c r="S58" s="347"/>
      <c r="T58" s="347"/>
      <c r="U58" s="347"/>
      <c r="V58" s="347"/>
      <c r="W58" s="347"/>
      <c r="X58" s="347"/>
      <c r="Y58" s="347"/>
      <c r="Z58" s="347"/>
      <c r="AA58" s="347"/>
      <c r="AB58" s="347"/>
      <c r="AC58" s="347"/>
      <c r="AD58" s="347"/>
      <c r="AE58" s="347"/>
      <c r="AF58" s="347"/>
      <c r="AG58" s="337">
        <f>ROUND(AG59,2)</f>
        <v>0</v>
      </c>
      <c r="AH58" s="336"/>
      <c r="AI58" s="336"/>
      <c r="AJ58" s="336"/>
      <c r="AK58" s="336"/>
      <c r="AL58" s="336"/>
      <c r="AM58" s="336"/>
      <c r="AN58" s="335">
        <f t="shared" si="0"/>
        <v>0</v>
      </c>
      <c r="AO58" s="336"/>
      <c r="AP58" s="336"/>
      <c r="AQ58" s="86" t="s">
        <v>86</v>
      </c>
      <c r="AR58" s="48"/>
      <c r="AS58" s="87">
        <f>ROUND(AS59,2)</f>
        <v>0</v>
      </c>
      <c r="AT58" s="88">
        <f t="shared" si="1"/>
        <v>0</v>
      </c>
      <c r="AU58" s="89">
        <f>ROUND(AU59,5)</f>
        <v>0</v>
      </c>
      <c r="AV58" s="88">
        <f>ROUND(AZ58*L29,2)</f>
        <v>0</v>
      </c>
      <c r="AW58" s="88">
        <f>ROUND(BA58*L30,2)</f>
        <v>0</v>
      </c>
      <c r="AX58" s="88">
        <f>ROUND(BB58*L29,2)</f>
        <v>0</v>
      </c>
      <c r="AY58" s="88">
        <f>ROUND(BC58*L30,2)</f>
        <v>0</v>
      </c>
      <c r="AZ58" s="88">
        <f>ROUND(AZ59,2)</f>
        <v>0</v>
      </c>
      <c r="BA58" s="88">
        <f>ROUND(BA59,2)</f>
        <v>0</v>
      </c>
      <c r="BB58" s="88">
        <f>ROUND(BB59,2)</f>
        <v>0</v>
      </c>
      <c r="BC58" s="88">
        <f>ROUND(BC59,2)</f>
        <v>0</v>
      </c>
      <c r="BD58" s="90">
        <f>ROUND(BD59,2)</f>
        <v>0</v>
      </c>
      <c r="BS58" s="27" t="s">
        <v>72</v>
      </c>
      <c r="BT58" s="27" t="s">
        <v>82</v>
      </c>
      <c r="BU58" s="27" t="s">
        <v>74</v>
      </c>
      <c r="BV58" s="27" t="s">
        <v>75</v>
      </c>
      <c r="BW58" s="27" t="s">
        <v>93</v>
      </c>
      <c r="BX58" s="27" t="s">
        <v>81</v>
      </c>
      <c r="CL58" s="27" t="s">
        <v>3</v>
      </c>
    </row>
    <row r="59" spans="1:91" s="4" customFormat="1" ht="16.5" customHeight="1">
      <c r="A59" s="85" t="s">
        <v>83</v>
      </c>
      <c r="B59" s="48"/>
      <c r="C59" s="10"/>
      <c r="D59" s="10"/>
      <c r="E59" s="10"/>
      <c r="F59" s="347" t="s">
        <v>94</v>
      </c>
      <c r="G59" s="347"/>
      <c r="H59" s="347"/>
      <c r="I59" s="347"/>
      <c r="J59" s="347"/>
      <c r="K59" s="10"/>
      <c r="L59" s="347" t="s">
        <v>92</v>
      </c>
      <c r="M59" s="347"/>
      <c r="N59" s="347"/>
      <c r="O59" s="347"/>
      <c r="P59" s="347"/>
      <c r="Q59" s="347"/>
      <c r="R59" s="347"/>
      <c r="S59" s="347"/>
      <c r="T59" s="347"/>
      <c r="U59" s="347"/>
      <c r="V59" s="347"/>
      <c r="W59" s="347"/>
      <c r="X59" s="347"/>
      <c r="Y59" s="347"/>
      <c r="Z59" s="347"/>
      <c r="AA59" s="347"/>
      <c r="AB59" s="347"/>
      <c r="AC59" s="347"/>
      <c r="AD59" s="347"/>
      <c r="AE59" s="347"/>
      <c r="AF59" s="347"/>
      <c r="AG59" s="335">
        <f>'01 - Zařízení vzduchotech...'!J34</f>
        <v>0</v>
      </c>
      <c r="AH59" s="336"/>
      <c r="AI59" s="336"/>
      <c r="AJ59" s="336"/>
      <c r="AK59" s="336"/>
      <c r="AL59" s="336"/>
      <c r="AM59" s="336"/>
      <c r="AN59" s="335">
        <f t="shared" si="0"/>
        <v>0</v>
      </c>
      <c r="AO59" s="336"/>
      <c r="AP59" s="336"/>
      <c r="AQ59" s="86" t="s">
        <v>86</v>
      </c>
      <c r="AR59" s="48"/>
      <c r="AS59" s="87">
        <v>0</v>
      </c>
      <c r="AT59" s="88">
        <f t="shared" si="1"/>
        <v>0</v>
      </c>
      <c r="AU59" s="89">
        <f>'01 - Zařízení vzduchotech...'!P96</f>
        <v>0</v>
      </c>
      <c r="AV59" s="88">
        <f>'01 - Zařízení vzduchotech...'!J37</f>
        <v>0</v>
      </c>
      <c r="AW59" s="88">
        <f>'01 - Zařízení vzduchotech...'!J38</f>
        <v>0</v>
      </c>
      <c r="AX59" s="88">
        <f>'01 - Zařízení vzduchotech...'!J39</f>
        <v>0</v>
      </c>
      <c r="AY59" s="88">
        <f>'01 - Zařízení vzduchotech...'!J40</f>
        <v>0</v>
      </c>
      <c r="AZ59" s="88">
        <f>'01 - Zařízení vzduchotech...'!F37</f>
        <v>0</v>
      </c>
      <c r="BA59" s="88">
        <f>'01 - Zařízení vzduchotech...'!F38</f>
        <v>0</v>
      </c>
      <c r="BB59" s="88">
        <f>'01 - Zařízení vzduchotech...'!F39</f>
        <v>0</v>
      </c>
      <c r="BC59" s="88">
        <f>'01 - Zařízení vzduchotech...'!F40</f>
        <v>0</v>
      </c>
      <c r="BD59" s="90">
        <f>'01 - Zařízení vzduchotech...'!F41</f>
        <v>0</v>
      </c>
      <c r="BT59" s="27" t="s">
        <v>95</v>
      </c>
      <c r="BV59" s="27" t="s">
        <v>75</v>
      </c>
      <c r="BW59" s="27" t="s">
        <v>96</v>
      </c>
      <c r="BX59" s="27" t="s">
        <v>93</v>
      </c>
      <c r="CL59" s="27" t="s">
        <v>3</v>
      </c>
    </row>
    <row r="60" spans="1:91" s="4" customFormat="1" ht="16.5" customHeight="1">
      <c r="A60" s="85" t="s">
        <v>83</v>
      </c>
      <c r="B60" s="48"/>
      <c r="C60" s="10"/>
      <c r="D60" s="10"/>
      <c r="E60" s="347" t="s">
        <v>97</v>
      </c>
      <c r="F60" s="347"/>
      <c r="G60" s="347"/>
      <c r="H60" s="347"/>
      <c r="I60" s="347"/>
      <c r="J60" s="10"/>
      <c r="K60" s="347" t="s">
        <v>98</v>
      </c>
      <c r="L60" s="347"/>
      <c r="M60" s="347"/>
      <c r="N60" s="347"/>
      <c r="O60" s="347"/>
      <c r="P60" s="347"/>
      <c r="Q60" s="347"/>
      <c r="R60" s="347"/>
      <c r="S60" s="347"/>
      <c r="T60" s="347"/>
      <c r="U60" s="347"/>
      <c r="V60" s="347"/>
      <c r="W60" s="347"/>
      <c r="X60" s="347"/>
      <c r="Y60" s="347"/>
      <c r="Z60" s="347"/>
      <c r="AA60" s="347"/>
      <c r="AB60" s="347"/>
      <c r="AC60" s="347"/>
      <c r="AD60" s="347"/>
      <c r="AE60" s="347"/>
      <c r="AF60" s="347"/>
      <c r="AG60" s="335">
        <f>'D1.1.4.3 - Zařízení zdrav...'!J32</f>
        <v>0</v>
      </c>
      <c r="AH60" s="336"/>
      <c r="AI60" s="336"/>
      <c r="AJ60" s="336"/>
      <c r="AK60" s="336"/>
      <c r="AL60" s="336"/>
      <c r="AM60" s="336"/>
      <c r="AN60" s="335">
        <f t="shared" si="0"/>
        <v>0</v>
      </c>
      <c r="AO60" s="336"/>
      <c r="AP60" s="336"/>
      <c r="AQ60" s="86" t="s">
        <v>86</v>
      </c>
      <c r="AR60" s="48"/>
      <c r="AS60" s="87">
        <v>0</v>
      </c>
      <c r="AT60" s="88">
        <f t="shared" si="1"/>
        <v>0</v>
      </c>
      <c r="AU60" s="89">
        <f>'D1.1.4.3 - Zařízení zdrav...'!P98</f>
        <v>0</v>
      </c>
      <c r="AV60" s="88">
        <f>'D1.1.4.3 - Zařízení zdrav...'!J35</f>
        <v>0</v>
      </c>
      <c r="AW60" s="88">
        <f>'D1.1.4.3 - Zařízení zdrav...'!J36</f>
        <v>0</v>
      </c>
      <c r="AX60" s="88">
        <f>'D1.1.4.3 - Zařízení zdrav...'!J37</f>
        <v>0</v>
      </c>
      <c r="AY60" s="88">
        <f>'D1.1.4.3 - Zařízení zdrav...'!J38</f>
        <v>0</v>
      </c>
      <c r="AZ60" s="88">
        <f>'D1.1.4.3 - Zařízení zdrav...'!F35</f>
        <v>0</v>
      </c>
      <c r="BA60" s="88">
        <f>'D1.1.4.3 - Zařízení zdrav...'!F36</f>
        <v>0</v>
      </c>
      <c r="BB60" s="88">
        <f>'D1.1.4.3 - Zařízení zdrav...'!F37</f>
        <v>0</v>
      </c>
      <c r="BC60" s="88">
        <f>'D1.1.4.3 - Zařízení zdrav...'!F38</f>
        <v>0</v>
      </c>
      <c r="BD60" s="90">
        <f>'D1.1.4.3 - Zařízení zdrav...'!F39</f>
        <v>0</v>
      </c>
      <c r="BT60" s="27" t="s">
        <v>82</v>
      </c>
      <c r="BV60" s="27" t="s">
        <v>75</v>
      </c>
      <c r="BW60" s="27" t="s">
        <v>99</v>
      </c>
      <c r="BX60" s="27" t="s">
        <v>81</v>
      </c>
      <c r="CL60" s="27" t="s">
        <v>3</v>
      </c>
    </row>
    <row r="61" spans="1:91" s="4" customFormat="1" ht="16.5" customHeight="1">
      <c r="A61" s="85" t="s">
        <v>83</v>
      </c>
      <c r="B61" s="48"/>
      <c r="C61" s="10"/>
      <c r="D61" s="10"/>
      <c r="E61" s="347" t="s">
        <v>100</v>
      </c>
      <c r="F61" s="347"/>
      <c r="G61" s="347"/>
      <c r="H61" s="347"/>
      <c r="I61" s="347"/>
      <c r="J61" s="10"/>
      <c r="K61" s="347" t="s">
        <v>101</v>
      </c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35">
        <f>'D1.1.4.4 - Silnoproudá el...'!J32</f>
        <v>0</v>
      </c>
      <c r="AH61" s="336"/>
      <c r="AI61" s="336"/>
      <c r="AJ61" s="336"/>
      <c r="AK61" s="336"/>
      <c r="AL61" s="336"/>
      <c r="AM61" s="336"/>
      <c r="AN61" s="335">
        <f t="shared" si="0"/>
        <v>0</v>
      </c>
      <c r="AO61" s="336"/>
      <c r="AP61" s="336"/>
      <c r="AQ61" s="86" t="s">
        <v>86</v>
      </c>
      <c r="AR61" s="48"/>
      <c r="AS61" s="87">
        <v>0</v>
      </c>
      <c r="AT61" s="88">
        <f t="shared" si="1"/>
        <v>0</v>
      </c>
      <c r="AU61" s="89">
        <f>'D1.1.4.4 - Silnoproudá el...'!P96</f>
        <v>0</v>
      </c>
      <c r="AV61" s="88">
        <f>'D1.1.4.4 - Silnoproudá el...'!J35</f>
        <v>0</v>
      </c>
      <c r="AW61" s="88">
        <f>'D1.1.4.4 - Silnoproudá el...'!J36</f>
        <v>0</v>
      </c>
      <c r="AX61" s="88">
        <f>'D1.1.4.4 - Silnoproudá el...'!J37</f>
        <v>0</v>
      </c>
      <c r="AY61" s="88">
        <f>'D1.1.4.4 - Silnoproudá el...'!J38</f>
        <v>0</v>
      </c>
      <c r="AZ61" s="88">
        <f>'D1.1.4.4 - Silnoproudá el...'!F35</f>
        <v>0</v>
      </c>
      <c r="BA61" s="88">
        <f>'D1.1.4.4 - Silnoproudá el...'!F36</f>
        <v>0</v>
      </c>
      <c r="BB61" s="88">
        <f>'D1.1.4.4 - Silnoproudá el...'!F37</f>
        <v>0</v>
      </c>
      <c r="BC61" s="88">
        <f>'D1.1.4.4 - Silnoproudá el...'!F38</f>
        <v>0</v>
      </c>
      <c r="BD61" s="90">
        <f>'D1.1.4.4 - Silnoproudá el...'!F39</f>
        <v>0</v>
      </c>
      <c r="BT61" s="27" t="s">
        <v>82</v>
      </c>
      <c r="BV61" s="27" t="s">
        <v>75</v>
      </c>
      <c r="BW61" s="27" t="s">
        <v>102</v>
      </c>
      <c r="BX61" s="27" t="s">
        <v>81</v>
      </c>
      <c r="CL61" s="27" t="s">
        <v>3</v>
      </c>
    </row>
    <row r="62" spans="1:91" s="4" customFormat="1" ht="16.5" customHeight="1">
      <c r="B62" s="48"/>
      <c r="C62" s="10"/>
      <c r="D62" s="10"/>
      <c r="E62" s="347" t="s">
        <v>103</v>
      </c>
      <c r="F62" s="347"/>
      <c r="G62" s="347"/>
      <c r="H62" s="347"/>
      <c r="I62" s="347"/>
      <c r="J62" s="10"/>
      <c r="K62" s="347" t="s">
        <v>104</v>
      </c>
      <c r="L62" s="347"/>
      <c r="M62" s="347"/>
      <c r="N62" s="347"/>
      <c r="O62" s="347"/>
      <c r="P62" s="347"/>
      <c r="Q62" s="347"/>
      <c r="R62" s="347"/>
      <c r="S62" s="347"/>
      <c r="T62" s="347"/>
      <c r="U62" s="347"/>
      <c r="V62" s="347"/>
      <c r="W62" s="347"/>
      <c r="X62" s="347"/>
      <c r="Y62" s="347"/>
      <c r="Z62" s="347"/>
      <c r="AA62" s="347"/>
      <c r="AB62" s="347"/>
      <c r="AC62" s="347"/>
      <c r="AD62" s="347"/>
      <c r="AE62" s="347"/>
      <c r="AF62" s="347"/>
      <c r="AG62" s="337">
        <f>ROUND(SUM(AG63:AG69),2)</f>
        <v>0</v>
      </c>
      <c r="AH62" s="336"/>
      <c r="AI62" s="336"/>
      <c r="AJ62" s="336"/>
      <c r="AK62" s="336"/>
      <c r="AL62" s="336"/>
      <c r="AM62" s="336"/>
      <c r="AN62" s="335">
        <f t="shared" si="0"/>
        <v>0</v>
      </c>
      <c r="AO62" s="336"/>
      <c r="AP62" s="336"/>
      <c r="AQ62" s="86" t="s">
        <v>86</v>
      </c>
      <c r="AR62" s="48"/>
      <c r="AS62" s="87">
        <f>ROUND(SUM(AS63:AS69),2)</f>
        <v>0</v>
      </c>
      <c r="AT62" s="88">
        <f t="shared" si="1"/>
        <v>0</v>
      </c>
      <c r="AU62" s="89">
        <f>ROUND(SUM(AU63:AU69),5)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ROUND(SUM(AZ63:AZ69),2)</f>
        <v>0</v>
      </c>
      <c r="BA62" s="88">
        <f>ROUND(SUM(BA63:BA69),2)</f>
        <v>0</v>
      </c>
      <c r="BB62" s="88">
        <f>ROUND(SUM(BB63:BB69),2)</f>
        <v>0</v>
      </c>
      <c r="BC62" s="88">
        <f>ROUND(SUM(BC63:BC69),2)</f>
        <v>0</v>
      </c>
      <c r="BD62" s="90">
        <f>ROUND(SUM(BD63:BD69),2)</f>
        <v>0</v>
      </c>
      <c r="BS62" s="27" t="s">
        <v>72</v>
      </c>
      <c r="BT62" s="27" t="s">
        <v>82</v>
      </c>
      <c r="BU62" s="27" t="s">
        <v>74</v>
      </c>
      <c r="BV62" s="27" t="s">
        <v>75</v>
      </c>
      <c r="BW62" s="27" t="s">
        <v>105</v>
      </c>
      <c r="BX62" s="27" t="s">
        <v>81</v>
      </c>
      <c r="CL62" s="27" t="s">
        <v>3</v>
      </c>
    </row>
    <row r="63" spans="1:91" s="4" customFormat="1" ht="16.5" customHeight="1">
      <c r="A63" s="85" t="s">
        <v>83</v>
      </c>
      <c r="B63" s="48"/>
      <c r="C63" s="10"/>
      <c r="D63" s="10"/>
      <c r="E63" s="10"/>
      <c r="F63" s="347" t="s">
        <v>94</v>
      </c>
      <c r="G63" s="347"/>
      <c r="H63" s="347"/>
      <c r="I63" s="347"/>
      <c r="J63" s="347"/>
      <c r="K63" s="10"/>
      <c r="L63" s="347" t="s">
        <v>106</v>
      </c>
      <c r="M63" s="347"/>
      <c r="N63" s="347"/>
      <c r="O63" s="347"/>
      <c r="P63" s="347"/>
      <c r="Q63" s="347"/>
      <c r="R63" s="347"/>
      <c r="S63" s="347"/>
      <c r="T63" s="347"/>
      <c r="U63" s="347"/>
      <c r="V63" s="347"/>
      <c r="W63" s="347"/>
      <c r="X63" s="347"/>
      <c r="Y63" s="347"/>
      <c r="Z63" s="347"/>
      <c r="AA63" s="347"/>
      <c r="AB63" s="347"/>
      <c r="AC63" s="347"/>
      <c r="AD63" s="347"/>
      <c r="AE63" s="347"/>
      <c r="AF63" s="347"/>
      <c r="AG63" s="335">
        <f>'01 - Strukturovaný kabelo...'!J34</f>
        <v>0</v>
      </c>
      <c r="AH63" s="336"/>
      <c r="AI63" s="336"/>
      <c r="AJ63" s="336"/>
      <c r="AK63" s="336"/>
      <c r="AL63" s="336"/>
      <c r="AM63" s="336"/>
      <c r="AN63" s="335">
        <f t="shared" si="0"/>
        <v>0</v>
      </c>
      <c r="AO63" s="336"/>
      <c r="AP63" s="336"/>
      <c r="AQ63" s="86" t="s">
        <v>86</v>
      </c>
      <c r="AR63" s="48"/>
      <c r="AS63" s="87">
        <v>0</v>
      </c>
      <c r="AT63" s="88">
        <f t="shared" si="1"/>
        <v>0</v>
      </c>
      <c r="AU63" s="89">
        <f>'01 - Strukturovaný kabelo...'!P93</f>
        <v>0</v>
      </c>
      <c r="AV63" s="88">
        <f>'01 - Strukturovaný kabelo...'!J37</f>
        <v>0</v>
      </c>
      <c r="AW63" s="88">
        <f>'01 - Strukturovaný kabelo...'!J38</f>
        <v>0</v>
      </c>
      <c r="AX63" s="88">
        <f>'01 - Strukturovaný kabelo...'!J39</f>
        <v>0</v>
      </c>
      <c r="AY63" s="88">
        <f>'01 - Strukturovaný kabelo...'!J40</f>
        <v>0</v>
      </c>
      <c r="AZ63" s="88">
        <f>'01 - Strukturovaný kabelo...'!F37</f>
        <v>0</v>
      </c>
      <c r="BA63" s="88">
        <f>'01 - Strukturovaný kabelo...'!F38</f>
        <v>0</v>
      </c>
      <c r="BB63" s="88">
        <f>'01 - Strukturovaný kabelo...'!F39</f>
        <v>0</v>
      </c>
      <c r="BC63" s="88">
        <f>'01 - Strukturovaný kabelo...'!F40</f>
        <v>0</v>
      </c>
      <c r="BD63" s="90">
        <f>'01 - Strukturovaný kabelo...'!F41</f>
        <v>0</v>
      </c>
      <c r="BT63" s="27" t="s">
        <v>95</v>
      </c>
      <c r="BV63" s="27" t="s">
        <v>75</v>
      </c>
      <c r="BW63" s="27" t="s">
        <v>107</v>
      </c>
      <c r="BX63" s="27" t="s">
        <v>105</v>
      </c>
      <c r="CL63" s="27" t="s">
        <v>3</v>
      </c>
    </row>
    <row r="64" spans="1:91" s="4" customFormat="1" ht="16.5" customHeight="1">
      <c r="A64" s="85" t="s">
        <v>83</v>
      </c>
      <c r="B64" s="48"/>
      <c r="C64" s="10"/>
      <c r="D64" s="10"/>
      <c r="E64" s="10"/>
      <c r="F64" s="347" t="s">
        <v>108</v>
      </c>
      <c r="G64" s="347"/>
      <c r="H64" s="347"/>
      <c r="I64" s="347"/>
      <c r="J64" s="347"/>
      <c r="K64" s="10"/>
      <c r="L64" s="347" t="s">
        <v>109</v>
      </c>
      <c r="M64" s="347"/>
      <c r="N64" s="347"/>
      <c r="O64" s="347"/>
      <c r="P64" s="347"/>
      <c r="Q64" s="347"/>
      <c r="R64" s="347"/>
      <c r="S64" s="347"/>
      <c r="T64" s="347"/>
      <c r="U64" s="347"/>
      <c r="V64" s="347"/>
      <c r="W64" s="347"/>
      <c r="X64" s="347"/>
      <c r="Y64" s="347"/>
      <c r="Z64" s="347"/>
      <c r="AA64" s="347"/>
      <c r="AB64" s="347"/>
      <c r="AC64" s="347"/>
      <c r="AD64" s="347"/>
      <c r="AE64" s="347"/>
      <c r="AF64" s="347"/>
      <c r="AG64" s="335">
        <f>'02 - Eletronická kontrola...'!J34</f>
        <v>0</v>
      </c>
      <c r="AH64" s="336"/>
      <c r="AI64" s="336"/>
      <c r="AJ64" s="336"/>
      <c r="AK64" s="336"/>
      <c r="AL64" s="336"/>
      <c r="AM64" s="336"/>
      <c r="AN64" s="335">
        <f t="shared" si="0"/>
        <v>0</v>
      </c>
      <c r="AO64" s="336"/>
      <c r="AP64" s="336"/>
      <c r="AQ64" s="86" t="s">
        <v>86</v>
      </c>
      <c r="AR64" s="48"/>
      <c r="AS64" s="87">
        <v>0</v>
      </c>
      <c r="AT64" s="88">
        <f t="shared" si="1"/>
        <v>0</v>
      </c>
      <c r="AU64" s="89">
        <f>'02 - Eletronická kontrola...'!P93</f>
        <v>0</v>
      </c>
      <c r="AV64" s="88">
        <f>'02 - Eletronická kontrola...'!J37</f>
        <v>0</v>
      </c>
      <c r="AW64" s="88">
        <f>'02 - Eletronická kontrola...'!J38</f>
        <v>0</v>
      </c>
      <c r="AX64" s="88">
        <f>'02 - Eletronická kontrola...'!J39</f>
        <v>0</v>
      </c>
      <c r="AY64" s="88">
        <f>'02 - Eletronická kontrola...'!J40</f>
        <v>0</v>
      </c>
      <c r="AZ64" s="88">
        <f>'02 - Eletronická kontrola...'!F37</f>
        <v>0</v>
      </c>
      <c r="BA64" s="88">
        <f>'02 - Eletronická kontrola...'!F38</f>
        <v>0</v>
      </c>
      <c r="BB64" s="88">
        <f>'02 - Eletronická kontrola...'!F39</f>
        <v>0</v>
      </c>
      <c r="BC64" s="88">
        <f>'02 - Eletronická kontrola...'!F40</f>
        <v>0</v>
      </c>
      <c r="BD64" s="90">
        <f>'02 - Eletronická kontrola...'!F41</f>
        <v>0</v>
      </c>
      <c r="BT64" s="27" t="s">
        <v>95</v>
      </c>
      <c r="BV64" s="27" t="s">
        <v>75</v>
      </c>
      <c r="BW64" s="27" t="s">
        <v>110</v>
      </c>
      <c r="BX64" s="27" t="s">
        <v>105</v>
      </c>
      <c r="CL64" s="27" t="s">
        <v>3</v>
      </c>
    </row>
    <row r="65" spans="1:91" s="4" customFormat="1" ht="23.25" customHeight="1">
      <c r="A65" s="85" t="s">
        <v>83</v>
      </c>
      <c r="B65" s="48"/>
      <c r="C65" s="10"/>
      <c r="D65" s="10"/>
      <c r="E65" s="10"/>
      <c r="F65" s="347" t="s">
        <v>111</v>
      </c>
      <c r="G65" s="347"/>
      <c r="H65" s="347"/>
      <c r="I65" s="347"/>
      <c r="J65" s="347"/>
      <c r="K65" s="10"/>
      <c r="L65" s="347" t="s">
        <v>112</v>
      </c>
      <c r="M65" s="347"/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35">
        <f>'03 - Poplachový zabezpečo...'!J34</f>
        <v>0</v>
      </c>
      <c r="AH65" s="336"/>
      <c r="AI65" s="336"/>
      <c r="AJ65" s="336"/>
      <c r="AK65" s="336"/>
      <c r="AL65" s="336"/>
      <c r="AM65" s="336"/>
      <c r="AN65" s="335">
        <f t="shared" si="0"/>
        <v>0</v>
      </c>
      <c r="AO65" s="336"/>
      <c r="AP65" s="336"/>
      <c r="AQ65" s="86" t="s">
        <v>86</v>
      </c>
      <c r="AR65" s="48"/>
      <c r="AS65" s="87">
        <v>0</v>
      </c>
      <c r="AT65" s="88">
        <f t="shared" si="1"/>
        <v>0</v>
      </c>
      <c r="AU65" s="89">
        <f>'03 - Poplachový zabezpečo...'!P93</f>
        <v>0</v>
      </c>
      <c r="AV65" s="88">
        <f>'03 - Poplachový zabezpečo...'!J37</f>
        <v>0</v>
      </c>
      <c r="AW65" s="88">
        <f>'03 - Poplachový zabezpečo...'!J38</f>
        <v>0</v>
      </c>
      <c r="AX65" s="88">
        <f>'03 - Poplachový zabezpečo...'!J39</f>
        <v>0</v>
      </c>
      <c r="AY65" s="88">
        <f>'03 - Poplachový zabezpečo...'!J40</f>
        <v>0</v>
      </c>
      <c r="AZ65" s="88">
        <f>'03 - Poplachový zabezpečo...'!F37</f>
        <v>0</v>
      </c>
      <c r="BA65" s="88">
        <f>'03 - Poplachový zabezpečo...'!F38</f>
        <v>0</v>
      </c>
      <c r="BB65" s="88">
        <f>'03 - Poplachový zabezpečo...'!F39</f>
        <v>0</v>
      </c>
      <c r="BC65" s="88">
        <f>'03 - Poplachový zabezpečo...'!F40</f>
        <v>0</v>
      </c>
      <c r="BD65" s="90">
        <f>'03 - Poplachový zabezpečo...'!F41</f>
        <v>0</v>
      </c>
      <c r="BT65" s="27" t="s">
        <v>95</v>
      </c>
      <c r="BV65" s="27" t="s">
        <v>75</v>
      </c>
      <c r="BW65" s="27" t="s">
        <v>113</v>
      </c>
      <c r="BX65" s="27" t="s">
        <v>105</v>
      </c>
      <c r="CL65" s="27" t="s">
        <v>3</v>
      </c>
    </row>
    <row r="66" spans="1:91" s="4" customFormat="1" ht="16.5" customHeight="1">
      <c r="A66" s="85" t="s">
        <v>83</v>
      </c>
      <c r="B66" s="48"/>
      <c r="C66" s="10"/>
      <c r="D66" s="10"/>
      <c r="E66" s="10"/>
      <c r="F66" s="347" t="s">
        <v>114</v>
      </c>
      <c r="G66" s="347"/>
      <c r="H66" s="347"/>
      <c r="I66" s="347"/>
      <c r="J66" s="347"/>
      <c r="K66" s="10"/>
      <c r="L66" s="347" t="s">
        <v>115</v>
      </c>
      <c r="M66" s="347"/>
      <c r="N66" s="347"/>
      <c r="O66" s="347"/>
      <c r="P66" s="347"/>
      <c r="Q66" s="347"/>
      <c r="R66" s="347"/>
      <c r="S66" s="347"/>
      <c r="T66" s="347"/>
      <c r="U66" s="347"/>
      <c r="V66" s="347"/>
      <c r="W66" s="347"/>
      <c r="X66" s="347"/>
      <c r="Y66" s="347"/>
      <c r="Z66" s="347"/>
      <c r="AA66" s="347"/>
      <c r="AB66" s="347"/>
      <c r="AC66" s="347"/>
      <c r="AD66" s="347"/>
      <c r="AE66" s="347"/>
      <c r="AF66" s="347"/>
      <c r="AG66" s="335">
        <f>'04 - Tísňové volání z WC ZTP'!J34</f>
        <v>0</v>
      </c>
      <c r="AH66" s="336"/>
      <c r="AI66" s="336"/>
      <c r="AJ66" s="336"/>
      <c r="AK66" s="336"/>
      <c r="AL66" s="336"/>
      <c r="AM66" s="336"/>
      <c r="AN66" s="335">
        <f t="shared" si="0"/>
        <v>0</v>
      </c>
      <c r="AO66" s="336"/>
      <c r="AP66" s="336"/>
      <c r="AQ66" s="86" t="s">
        <v>86</v>
      </c>
      <c r="AR66" s="48"/>
      <c r="AS66" s="87">
        <v>0</v>
      </c>
      <c r="AT66" s="88">
        <f t="shared" si="1"/>
        <v>0</v>
      </c>
      <c r="AU66" s="89">
        <f>'04 - Tísňové volání z WC ZTP'!P93</f>
        <v>0</v>
      </c>
      <c r="AV66" s="88">
        <f>'04 - Tísňové volání z WC ZTP'!J37</f>
        <v>0</v>
      </c>
      <c r="AW66" s="88">
        <f>'04 - Tísňové volání z WC ZTP'!J38</f>
        <v>0</v>
      </c>
      <c r="AX66" s="88">
        <f>'04 - Tísňové volání z WC ZTP'!J39</f>
        <v>0</v>
      </c>
      <c r="AY66" s="88">
        <f>'04 - Tísňové volání z WC ZTP'!J40</f>
        <v>0</v>
      </c>
      <c r="AZ66" s="88">
        <f>'04 - Tísňové volání z WC ZTP'!F37</f>
        <v>0</v>
      </c>
      <c r="BA66" s="88">
        <f>'04 - Tísňové volání z WC ZTP'!F38</f>
        <v>0</v>
      </c>
      <c r="BB66" s="88">
        <f>'04 - Tísňové volání z WC ZTP'!F39</f>
        <v>0</v>
      </c>
      <c r="BC66" s="88">
        <f>'04 - Tísňové volání z WC ZTP'!F40</f>
        <v>0</v>
      </c>
      <c r="BD66" s="90">
        <f>'04 - Tísňové volání z WC ZTP'!F41</f>
        <v>0</v>
      </c>
      <c r="BT66" s="27" t="s">
        <v>95</v>
      </c>
      <c r="BV66" s="27" t="s">
        <v>75</v>
      </c>
      <c r="BW66" s="27" t="s">
        <v>116</v>
      </c>
      <c r="BX66" s="27" t="s">
        <v>105</v>
      </c>
      <c r="CL66" s="27" t="s">
        <v>3</v>
      </c>
    </row>
    <row r="67" spans="1:91" s="4" customFormat="1" ht="16.5" customHeight="1">
      <c r="A67" s="85" t="s">
        <v>83</v>
      </c>
      <c r="B67" s="48"/>
      <c r="C67" s="10"/>
      <c r="D67" s="10"/>
      <c r="E67" s="10"/>
      <c r="F67" s="347" t="s">
        <v>117</v>
      </c>
      <c r="G67" s="347"/>
      <c r="H67" s="347"/>
      <c r="I67" s="347"/>
      <c r="J67" s="347"/>
      <c r="K67" s="10"/>
      <c r="L67" s="347" t="s">
        <v>118</v>
      </c>
      <c r="M67" s="347"/>
      <c r="N67" s="347"/>
      <c r="O67" s="347"/>
      <c r="P67" s="347"/>
      <c r="Q67" s="347"/>
      <c r="R67" s="347"/>
      <c r="S67" s="347"/>
      <c r="T67" s="347"/>
      <c r="U67" s="347"/>
      <c r="V67" s="347"/>
      <c r="W67" s="347"/>
      <c r="X67" s="347"/>
      <c r="Y67" s="347"/>
      <c r="Z67" s="347"/>
      <c r="AA67" s="347"/>
      <c r="AB67" s="347"/>
      <c r="AC67" s="347"/>
      <c r="AD67" s="347"/>
      <c r="AE67" s="347"/>
      <c r="AF67" s="347"/>
      <c r="AG67" s="335">
        <f>'05 - Telefonní ústředna +...'!J34</f>
        <v>0</v>
      </c>
      <c r="AH67" s="336"/>
      <c r="AI67" s="336"/>
      <c r="AJ67" s="336"/>
      <c r="AK67" s="336"/>
      <c r="AL67" s="336"/>
      <c r="AM67" s="336"/>
      <c r="AN67" s="335">
        <f t="shared" si="0"/>
        <v>0</v>
      </c>
      <c r="AO67" s="336"/>
      <c r="AP67" s="336"/>
      <c r="AQ67" s="86" t="s">
        <v>86</v>
      </c>
      <c r="AR67" s="48"/>
      <c r="AS67" s="87">
        <v>0</v>
      </c>
      <c r="AT67" s="88">
        <f t="shared" si="1"/>
        <v>0</v>
      </c>
      <c r="AU67" s="89">
        <f>'05 - Telefonní ústředna +...'!P93</f>
        <v>0</v>
      </c>
      <c r="AV67" s="88">
        <f>'05 - Telefonní ústředna +...'!J37</f>
        <v>0</v>
      </c>
      <c r="AW67" s="88">
        <f>'05 - Telefonní ústředna +...'!J38</f>
        <v>0</v>
      </c>
      <c r="AX67" s="88">
        <f>'05 - Telefonní ústředna +...'!J39</f>
        <v>0</v>
      </c>
      <c r="AY67" s="88">
        <f>'05 - Telefonní ústředna +...'!J40</f>
        <v>0</v>
      </c>
      <c r="AZ67" s="88">
        <f>'05 - Telefonní ústředna +...'!F37</f>
        <v>0</v>
      </c>
      <c r="BA67" s="88">
        <f>'05 - Telefonní ústředna +...'!F38</f>
        <v>0</v>
      </c>
      <c r="BB67" s="88">
        <f>'05 - Telefonní ústředna +...'!F39</f>
        <v>0</v>
      </c>
      <c r="BC67" s="88">
        <f>'05 - Telefonní ústředna +...'!F40</f>
        <v>0</v>
      </c>
      <c r="BD67" s="90">
        <f>'05 - Telefonní ústředna +...'!F41</f>
        <v>0</v>
      </c>
      <c r="BT67" s="27" t="s">
        <v>95</v>
      </c>
      <c r="BV67" s="27" t="s">
        <v>75</v>
      </c>
      <c r="BW67" s="27" t="s">
        <v>119</v>
      </c>
      <c r="BX67" s="27" t="s">
        <v>105</v>
      </c>
      <c r="CL67" s="27" t="s">
        <v>3</v>
      </c>
    </row>
    <row r="68" spans="1:91" s="4" customFormat="1" ht="16.5" customHeight="1">
      <c r="A68" s="85" t="s">
        <v>83</v>
      </c>
      <c r="B68" s="48"/>
      <c r="C68" s="10"/>
      <c r="D68" s="10"/>
      <c r="E68" s="10"/>
      <c r="F68" s="347" t="s">
        <v>120</v>
      </c>
      <c r="G68" s="347"/>
      <c r="H68" s="347"/>
      <c r="I68" s="347"/>
      <c r="J68" s="347"/>
      <c r="K68" s="10"/>
      <c r="L68" s="347" t="s">
        <v>121</v>
      </c>
      <c r="M68" s="347"/>
      <c r="N68" s="347"/>
      <c r="O68" s="347"/>
      <c r="P68" s="347"/>
      <c r="Q68" s="347"/>
      <c r="R68" s="347"/>
      <c r="S68" s="347"/>
      <c r="T68" s="347"/>
      <c r="U68" s="347"/>
      <c r="V68" s="347"/>
      <c r="W68" s="347"/>
      <c r="X68" s="347"/>
      <c r="Y68" s="347"/>
      <c r="Z68" s="347"/>
      <c r="AA68" s="347"/>
      <c r="AB68" s="347"/>
      <c r="AC68" s="347"/>
      <c r="AD68" s="347"/>
      <c r="AE68" s="347"/>
      <c r="AF68" s="347"/>
      <c r="AG68" s="335">
        <f>'06 - GSM otevírač'!J34</f>
        <v>0</v>
      </c>
      <c r="AH68" s="336"/>
      <c r="AI68" s="336"/>
      <c r="AJ68" s="336"/>
      <c r="AK68" s="336"/>
      <c r="AL68" s="336"/>
      <c r="AM68" s="336"/>
      <c r="AN68" s="335">
        <f t="shared" si="0"/>
        <v>0</v>
      </c>
      <c r="AO68" s="336"/>
      <c r="AP68" s="336"/>
      <c r="AQ68" s="86" t="s">
        <v>86</v>
      </c>
      <c r="AR68" s="48"/>
      <c r="AS68" s="87">
        <v>0</v>
      </c>
      <c r="AT68" s="88">
        <f t="shared" si="1"/>
        <v>0</v>
      </c>
      <c r="AU68" s="89">
        <f>'06 - GSM otevírač'!P93</f>
        <v>0</v>
      </c>
      <c r="AV68" s="88">
        <f>'06 - GSM otevírač'!J37</f>
        <v>0</v>
      </c>
      <c r="AW68" s="88">
        <f>'06 - GSM otevírač'!J38</f>
        <v>0</v>
      </c>
      <c r="AX68" s="88">
        <f>'06 - GSM otevírač'!J39</f>
        <v>0</v>
      </c>
      <c r="AY68" s="88">
        <f>'06 - GSM otevírač'!J40</f>
        <v>0</v>
      </c>
      <c r="AZ68" s="88">
        <f>'06 - GSM otevírač'!F37</f>
        <v>0</v>
      </c>
      <c r="BA68" s="88">
        <f>'06 - GSM otevírač'!F38</f>
        <v>0</v>
      </c>
      <c r="BB68" s="88">
        <f>'06 - GSM otevírač'!F39</f>
        <v>0</v>
      </c>
      <c r="BC68" s="88">
        <f>'06 - GSM otevírač'!F40</f>
        <v>0</v>
      </c>
      <c r="BD68" s="90">
        <f>'06 - GSM otevírač'!F41</f>
        <v>0</v>
      </c>
      <c r="BT68" s="27" t="s">
        <v>95</v>
      </c>
      <c r="BV68" s="27" t="s">
        <v>75</v>
      </c>
      <c r="BW68" s="27" t="s">
        <v>122</v>
      </c>
      <c r="BX68" s="27" t="s">
        <v>105</v>
      </c>
      <c r="CL68" s="27" t="s">
        <v>3</v>
      </c>
    </row>
    <row r="69" spans="1:91" s="4" customFormat="1" ht="16.5" customHeight="1">
      <c r="A69" s="85" t="s">
        <v>83</v>
      </c>
      <c r="B69" s="48"/>
      <c r="C69" s="10"/>
      <c r="D69" s="10"/>
      <c r="E69" s="10"/>
      <c r="F69" s="347" t="s">
        <v>123</v>
      </c>
      <c r="G69" s="347"/>
      <c r="H69" s="347"/>
      <c r="I69" s="347"/>
      <c r="J69" s="347"/>
      <c r="K69" s="10"/>
      <c r="L69" s="347" t="s">
        <v>124</v>
      </c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35">
        <f>'07 - Venkovní rozvody'!J34</f>
        <v>0</v>
      </c>
      <c r="AH69" s="336"/>
      <c r="AI69" s="336"/>
      <c r="AJ69" s="336"/>
      <c r="AK69" s="336"/>
      <c r="AL69" s="336"/>
      <c r="AM69" s="336"/>
      <c r="AN69" s="335">
        <f t="shared" si="0"/>
        <v>0</v>
      </c>
      <c r="AO69" s="336"/>
      <c r="AP69" s="336"/>
      <c r="AQ69" s="86" t="s">
        <v>86</v>
      </c>
      <c r="AR69" s="48"/>
      <c r="AS69" s="87">
        <v>0</v>
      </c>
      <c r="AT69" s="88">
        <f t="shared" si="1"/>
        <v>0</v>
      </c>
      <c r="AU69" s="89">
        <f>'07 - Venkovní rozvody'!P95</f>
        <v>0</v>
      </c>
      <c r="AV69" s="88">
        <f>'07 - Venkovní rozvody'!J37</f>
        <v>0</v>
      </c>
      <c r="AW69" s="88">
        <f>'07 - Venkovní rozvody'!J38</f>
        <v>0</v>
      </c>
      <c r="AX69" s="88">
        <f>'07 - Venkovní rozvody'!J39</f>
        <v>0</v>
      </c>
      <c r="AY69" s="88">
        <f>'07 - Venkovní rozvody'!J40</f>
        <v>0</v>
      </c>
      <c r="AZ69" s="88">
        <f>'07 - Venkovní rozvody'!F37</f>
        <v>0</v>
      </c>
      <c r="BA69" s="88">
        <f>'07 - Venkovní rozvody'!F38</f>
        <v>0</v>
      </c>
      <c r="BB69" s="88">
        <f>'07 - Venkovní rozvody'!F39</f>
        <v>0</v>
      </c>
      <c r="BC69" s="88">
        <f>'07 - Venkovní rozvody'!F40</f>
        <v>0</v>
      </c>
      <c r="BD69" s="90">
        <f>'07 - Venkovní rozvody'!F41</f>
        <v>0</v>
      </c>
      <c r="BT69" s="27" t="s">
        <v>95</v>
      </c>
      <c r="BV69" s="27" t="s">
        <v>75</v>
      </c>
      <c r="BW69" s="27" t="s">
        <v>125</v>
      </c>
      <c r="BX69" s="27" t="s">
        <v>105</v>
      </c>
      <c r="CL69" s="27" t="s">
        <v>3</v>
      </c>
    </row>
    <row r="70" spans="1:91" s="4" customFormat="1" ht="16.5" customHeight="1">
      <c r="A70" s="85" t="s">
        <v>83</v>
      </c>
      <c r="B70" s="48"/>
      <c r="C70" s="10"/>
      <c r="D70" s="10"/>
      <c r="E70" s="347" t="s">
        <v>126</v>
      </c>
      <c r="F70" s="347"/>
      <c r="G70" s="347"/>
      <c r="H70" s="347"/>
      <c r="I70" s="347"/>
      <c r="J70" s="10"/>
      <c r="K70" s="347" t="s">
        <v>127</v>
      </c>
      <c r="L70" s="347"/>
      <c r="M70" s="347"/>
      <c r="N70" s="347"/>
      <c r="O70" s="347"/>
      <c r="P70" s="347"/>
      <c r="Q70" s="347"/>
      <c r="R70" s="347"/>
      <c r="S70" s="347"/>
      <c r="T70" s="347"/>
      <c r="U70" s="347"/>
      <c r="V70" s="347"/>
      <c r="W70" s="347"/>
      <c r="X70" s="347"/>
      <c r="Y70" s="347"/>
      <c r="Z70" s="347"/>
      <c r="AA70" s="347"/>
      <c r="AB70" s="347"/>
      <c r="AC70" s="347"/>
      <c r="AD70" s="347"/>
      <c r="AE70" s="347"/>
      <c r="AF70" s="347"/>
      <c r="AG70" s="335">
        <f>'D1.1.4.6 - Elektrická pož...'!J32</f>
        <v>0</v>
      </c>
      <c r="AH70" s="336"/>
      <c r="AI70" s="336"/>
      <c r="AJ70" s="336"/>
      <c r="AK70" s="336"/>
      <c r="AL70" s="336"/>
      <c r="AM70" s="336"/>
      <c r="AN70" s="335">
        <f t="shared" si="0"/>
        <v>0</v>
      </c>
      <c r="AO70" s="336"/>
      <c r="AP70" s="336"/>
      <c r="AQ70" s="86" t="s">
        <v>86</v>
      </c>
      <c r="AR70" s="48"/>
      <c r="AS70" s="87">
        <v>0</v>
      </c>
      <c r="AT70" s="88">
        <f t="shared" si="1"/>
        <v>0</v>
      </c>
      <c r="AU70" s="89">
        <f>'D1.1.4.6 - Elektrická pož...'!P87</f>
        <v>0</v>
      </c>
      <c r="AV70" s="88">
        <f>'D1.1.4.6 - Elektrická pož...'!J35</f>
        <v>0</v>
      </c>
      <c r="AW70" s="88">
        <f>'D1.1.4.6 - Elektrická pož...'!J36</f>
        <v>0</v>
      </c>
      <c r="AX70" s="88">
        <f>'D1.1.4.6 - Elektrická pož...'!J37</f>
        <v>0</v>
      </c>
      <c r="AY70" s="88">
        <f>'D1.1.4.6 - Elektrická pož...'!J38</f>
        <v>0</v>
      </c>
      <c r="AZ70" s="88">
        <f>'D1.1.4.6 - Elektrická pož...'!F35</f>
        <v>0</v>
      </c>
      <c r="BA70" s="88">
        <f>'D1.1.4.6 - Elektrická pož...'!F36</f>
        <v>0</v>
      </c>
      <c r="BB70" s="88">
        <f>'D1.1.4.6 - Elektrická pož...'!F37</f>
        <v>0</v>
      </c>
      <c r="BC70" s="88">
        <f>'D1.1.4.6 - Elektrická pož...'!F38</f>
        <v>0</v>
      </c>
      <c r="BD70" s="90">
        <f>'D1.1.4.6 - Elektrická pož...'!F39</f>
        <v>0</v>
      </c>
      <c r="BT70" s="27" t="s">
        <v>82</v>
      </c>
      <c r="BV70" s="27" t="s">
        <v>75</v>
      </c>
      <c r="BW70" s="27" t="s">
        <v>128</v>
      </c>
      <c r="BX70" s="27" t="s">
        <v>81</v>
      </c>
      <c r="CL70" s="27" t="s">
        <v>3</v>
      </c>
    </row>
    <row r="71" spans="1:91" s="4" customFormat="1" ht="16.5" customHeight="1">
      <c r="A71" s="85" t="s">
        <v>83</v>
      </c>
      <c r="B71" s="48"/>
      <c r="C71" s="10"/>
      <c r="D71" s="10"/>
      <c r="E71" s="347" t="s">
        <v>129</v>
      </c>
      <c r="F71" s="347"/>
      <c r="G71" s="347"/>
      <c r="H71" s="347"/>
      <c r="I71" s="347"/>
      <c r="J71" s="10"/>
      <c r="K71" s="347" t="s">
        <v>130</v>
      </c>
      <c r="L71" s="347"/>
      <c r="M71" s="347"/>
      <c r="N71" s="347"/>
      <c r="O71" s="347"/>
      <c r="P71" s="347"/>
      <c r="Q71" s="347"/>
      <c r="R71" s="347"/>
      <c r="S71" s="347"/>
      <c r="T71" s="347"/>
      <c r="U71" s="347"/>
      <c r="V71" s="347"/>
      <c r="W71" s="347"/>
      <c r="X71" s="347"/>
      <c r="Y71" s="347"/>
      <c r="Z71" s="347"/>
      <c r="AA71" s="347"/>
      <c r="AB71" s="347"/>
      <c r="AC71" s="347"/>
      <c r="AD71" s="347"/>
      <c r="AE71" s="347"/>
      <c r="AF71" s="347"/>
      <c r="AG71" s="335">
        <f>'D1.1.4.7 - Měření a regulace'!J32</f>
        <v>0</v>
      </c>
      <c r="AH71" s="336"/>
      <c r="AI71" s="336"/>
      <c r="AJ71" s="336"/>
      <c r="AK71" s="336"/>
      <c r="AL71" s="336"/>
      <c r="AM71" s="336"/>
      <c r="AN71" s="335">
        <f t="shared" si="0"/>
        <v>0</v>
      </c>
      <c r="AO71" s="336"/>
      <c r="AP71" s="336"/>
      <c r="AQ71" s="86" t="s">
        <v>86</v>
      </c>
      <c r="AR71" s="48"/>
      <c r="AS71" s="87">
        <v>0</v>
      </c>
      <c r="AT71" s="88">
        <f t="shared" si="1"/>
        <v>0</v>
      </c>
      <c r="AU71" s="89">
        <f>'D1.1.4.7 - Měření a regulace'!P87</f>
        <v>0</v>
      </c>
      <c r="AV71" s="88">
        <f>'D1.1.4.7 - Měření a regulace'!J35</f>
        <v>0</v>
      </c>
      <c r="AW71" s="88">
        <f>'D1.1.4.7 - Měření a regulace'!J36</f>
        <v>0</v>
      </c>
      <c r="AX71" s="88">
        <f>'D1.1.4.7 - Měření a regulace'!J37</f>
        <v>0</v>
      </c>
      <c r="AY71" s="88">
        <f>'D1.1.4.7 - Měření a regulace'!J38</f>
        <v>0</v>
      </c>
      <c r="AZ71" s="88">
        <f>'D1.1.4.7 - Měření a regulace'!F35</f>
        <v>0</v>
      </c>
      <c r="BA71" s="88">
        <f>'D1.1.4.7 - Měření a regulace'!F36</f>
        <v>0</v>
      </c>
      <c r="BB71" s="88">
        <f>'D1.1.4.7 - Měření a regulace'!F37</f>
        <v>0</v>
      </c>
      <c r="BC71" s="88">
        <f>'D1.1.4.7 - Měření a regulace'!F38</f>
        <v>0</v>
      </c>
      <c r="BD71" s="90">
        <f>'D1.1.4.7 - Měření a regulace'!F39</f>
        <v>0</v>
      </c>
      <c r="BT71" s="27" t="s">
        <v>82</v>
      </c>
      <c r="BV71" s="27" t="s">
        <v>75</v>
      </c>
      <c r="BW71" s="27" t="s">
        <v>131</v>
      </c>
      <c r="BX71" s="27" t="s">
        <v>81</v>
      </c>
      <c r="CL71" s="27" t="s">
        <v>3</v>
      </c>
    </row>
    <row r="72" spans="1:91" s="4" customFormat="1" ht="16.5" customHeight="1">
      <c r="B72" s="48"/>
      <c r="C72" s="10"/>
      <c r="D72" s="10"/>
      <c r="E72" s="347" t="s">
        <v>132</v>
      </c>
      <c r="F72" s="347"/>
      <c r="G72" s="347"/>
      <c r="H72" s="347"/>
      <c r="I72" s="347"/>
      <c r="J72" s="10"/>
      <c r="K72" s="347" t="s">
        <v>133</v>
      </c>
      <c r="L72" s="347"/>
      <c r="M72" s="347"/>
      <c r="N72" s="347"/>
      <c r="O72" s="347"/>
      <c r="P72" s="347"/>
      <c r="Q72" s="347"/>
      <c r="R72" s="347"/>
      <c r="S72" s="347"/>
      <c r="T72" s="347"/>
      <c r="U72" s="347"/>
      <c r="V72" s="347"/>
      <c r="W72" s="347"/>
      <c r="X72" s="347"/>
      <c r="Y72" s="347"/>
      <c r="Z72" s="347"/>
      <c r="AA72" s="347"/>
      <c r="AB72" s="347"/>
      <c r="AC72" s="347"/>
      <c r="AD72" s="347"/>
      <c r="AE72" s="347"/>
      <c r="AF72" s="347"/>
      <c r="AG72" s="337">
        <f>ROUND(SUM(AG73:AG77),2)</f>
        <v>0</v>
      </c>
      <c r="AH72" s="336"/>
      <c r="AI72" s="336"/>
      <c r="AJ72" s="336"/>
      <c r="AK72" s="336"/>
      <c r="AL72" s="336"/>
      <c r="AM72" s="336"/>
      <c r="AN72" s="335">
        <f t="shared" si="0"/>
        <v>0</v>
      </c>
      <c r="AO72" s="336"/>
      <c r="AP72" s="336"/>
      <c r="AQ72" s="86" t="s">
        <v>86</v>
      </c>
      <c r="AR72" s="48"/>
      <c r="AS72" s="87">
        <f>ROUND(SUM(AS73:AS77),2)</f>
        <v>0</v>
      </c>
      <c r="AT72" s="88">
        <f t="shared" si="1"/>
        <v>0</v>
      </c>
      <c r="AU72" s="89">
        <f>ROUND(SUM(AU73:AU77),5)</f>
        <v>0</v>
      </c>
      <c r="AV72" s="88">
        <f>ROUND(AZ72*L29,2)</f>
        <v>0</v>
      </c>
      <c r="AW72" s="88">
        <f>ROUND(BA72*L30,2)</f>
        <v>0</v>
      </c>
      <c r="AX72" s="88">
        <f>ROUND(BB72*L29,2)</f>
        <v>0</v>
      </c>
      <c r="AY72" s="88">
        <f>ROUND(BC72*L30,2)</f>
        <v>0</v>
      </c>
      <c r="AZ72" s="88">
        <f>ROUND(SUM(AZ73:AZ77),2)</f>
        <v>0</v>
      </c>
      <c r="BA72" s="88">
        <f>ROUND(SUM(BA73:BA77),2)</f>
        <v>0</v>
      </c>
      <c r="BB72" s="88">
        <f>ROUND(SUM(BB73:BB77),2)</f>
        <v>0</v>
      </c>
      <c r="BC72" s="88">
        <f>ROUND(SUM(BC73:BC77),2)</f>
        <v>0</v>
      </c>
      <c r="BD72" s="90">
        <f>ROUND(SUM(BD73:BD77),2)</f>
        <v>0</v>
      </c>
      <c r="BS72" s="27" t="s">
        <v>72</v>
      </c>
      <c r="BT72" s="27" t="s">
        <v>82</v>
      </c>
      <c r="BU72" s="27" t="s">
        <v>74</v>
      </c>
      <c r="BV72" s="27" t="s">
        <v>75</v>
      </c>
      <c r="BW72" s="27" t="s">
        <v>134</v>
      </c>
      <c r="BX72" s="27" t="s">
        <v>81</v>
      </c>
      <c r="CL72" s="27" t="s">
        <v>3</v>
      </c>
    </row>
    <row r="73" spans="1:91" s="4" customFormat="1" ht="16.5" customHeight="1">
      <c r="A73" s="85" t="s">
        <v>83</v>
      </c>
      <c r="B73" s="48"/>
      <c r="C73" s="10"/>
      <c r="D73" s="10"/>
      <c r="E73" s="10"/>
      <c r="F73" s="347" t="s">
        <v>94</v>
      </c>
      <c r="G73" s="347"/>
      <c r="H73" s="347"/>
      <c r="I73" s="347"/>
      <c r="J73" s="347"/>
      <c r="K73" s="10"/>
      <c r="L73" s="347" t="s">
        <v>135</v>
      </c>
      <c r="M73" s="347"/>
      <c r="N73" s="347"/>
      <c r="O73" s="347"/>
      <c r="P73" s="347"/>
      <c r="Q73" s="347"/>
      <c r="R73" s="347"/>
      <c r="S73" s="347"/>
      <c r="T73" s="347"/>
      <c r="U73" s="347"/>
      <c r="V73" s="347"/>
      <c r="W73" s="347"/>
      <c r="X73" s="347"/>
      <c r="Y73" s="347"/>
      <c r="Z73" s="347"/>
      <c r="AA73" s="347"/>
      <c r="AB73" s="347"/>
      <c r="AC73" s="347"/>
      <c r="AD73" s="347"/>
      <c r="AE73" s="347"/>
      <c r="AF73" s="347"/>
      <c r="AG73" s="335">
        <f>'01 - Okruh trámy'!J34</f>
        <v>0</v>
      </c>
      <c r="AH73" s="336"/>
      <c r="AI73" s="336"/>
      <c r="AJ73" s="336"/>
      <c r="AK73" s="336"/>
      <c r="AL73" s="336"/>
      <c r="AM73" s="336"/>
      <c r="AN73" s="335">
        <f t="shared" si="0"/>
        <v>0</v>
      </c>
      <c r="AO73" s="336"/>
      <c r="AP73" s="336"/>
      <c r="AQ73" s="86" t="s">
        <v>86</v>
      </c>
      <c r="AR73" s="48"/>
      <c r="AS73" s="87">
        <v>0</v>
      </c>
      <c r="AT73" s="88">
        <f t="shared" si="1"/>
        <v>0</v>
      </c>
      <c r="AU73" s="89">
        <f>'01 - Okruh trámy'!P100</f>
        <v>0</v>
      </c>
      <c r="AV73" s="88">
        <f>'01 - Okruh trámy'!J37</f>
        <v>0</v>
      </c>
      <c r="AW73" s="88">
        <f>'01 - Okruh trámy'!J38</f>
        <v>0</v>
      </c>
      <c r="AX73" s="88">
        <f>'01 - Okruh trámy'!J39</f>
        <v>0</v>
      </c>
      <c r="AY73" s="88">
        <f>'01 - Okruh trámy'!J40</f>
        <v>0</v>
      </c>
      <c r="AZ73" s="88">
        <f>'01 - Okruh trámy'!F37</f>
        <v>0</v>
      </c>
      <c r="BA73" s="88">
        <f>'01 - Okruh trámy'!F38</f>
        <v>0</v>
      </c>
      <c r="BB73" s="88">
        <f>'01 - Okruh trámy'!F39</f>
        <v>0</v>
      </c>
      <c r="BC73" s="88">
        <f>'01 - Okruh trámy'!F40</f>
        <v>0</v>
      </c>
      <c r="BD73" s="90">
        <f>'01 - Okruh trámy'!F41</f>
        <v>0</v>
      </c>
      <c r="BT73" s="27" t="s">
        <v>95</v>
      </c>
      <c r="BV73" s="27" t="s">
        <v>75</v>
      </c>
      <c r="BW73" s="27" t="s">
        <v>136</v>
      </c>
      <c r="BX73" s="27" t="s">
        <v>134</v>
      </c>
      <c r="CL73" s="27" t="s">
        <v>3</v>
      </c>
    </row>
    <row r="74" spans="1:91" s="4" customFormat="1" ht="16.5" customHeight="1">
      <c r="A74" s="85" t="s">
        <v>83</v>
      </c>
      <c r="B74" s="48"/>
      <c r="C74" s="10"/>
      <c r="D74" s="10"/>
      <c r="E74" s="10"/>
      <c r="F74" s="347" t="s">
        <v>108</v>
      </c>
      <c r="G74" s="347"/>
      <c r="H74" s="347"/>
      <c r="I74" s="347"/>
      <c r="J74" s="347"/>
      <c r="K74" s="10"/>
      <c r="L74" s="347" t="s">
        <v>137</v>
      </c>
      <c r="M74" s="347"/>
      <c r="N74" s="347"/>
      <c r="O74" s="347"/>
      <c r="P74" s="347"/>
      <c r="Q74" s="347"/>
      <c r="R74" s="347"/>
      <c r="S74" s="347"/>
      <c r="T74" s="347"/>
      <c r="U74" s="347"/>
      <c r="V74" s="347"/>
      <c r="W74" s="347"/>
      <c r="X74" s="347"/>
      <c r="Y74" s="347"/>
      <c r="Z74" s="347"/>
      <c r="AA74" s="347"/>
      <c r="AB74" s="347"/>
      <c r="AC74" s="347"/>
      <c r="AD74" s="347"/>
      <c r="AE74" s="347"/>
      <c r="AF74" s="347"/>
      <c r="AG74" s="335">
        <f>'02 - Okruh sahary'!J34</f>
        <v>0</v>
      </c>
      <c r="AH74" s="336"/>
      <c r="AI74" s="336"/>
      <c r="AJ74" s="336"/>
      <c r="AK74" s="336"/>
      <c r="AL74" s="336"/>
      <c r="AM74" s="336"/>
      <c r="AN74" s="335">
        <f t="shared" si="0"/>
        <v>0</v>
      </c>
      <c r="AO74" s="336"/>
      <c r="AP74" s="336"/>
      <c r="AQ74" s="86" t="s">
        <v>86</v>
      </c>
      <c r="AR74" s="48"/>
      <c r="AS74" s="87">
        <v>0</v>
      </c>
      <c r="AT74" s="88">
        <f t="shared" si="1"/>
        <v>0</v>
      </c>
      <c r="AU74" s="89">
        <f>'02 - Okruh sahary'!P100</f>
        <v>0</v>
      </c>
      <c r="AV74" s="88">
        <f>'02 - Okruh sahary'!J37</f>
        <v>0</v>
      </c>
      <c r="AW74" s="88">
        <f>'02 - Okruh sahary'!J38</f>
        <v>0</v>
      </c>
      <c r="AX74" s="88">
        <f>'02 - Okruh sahary'!J39</f>
        <v>0</v>
      </c>
      <c r="AY74" s="88">
        <f>'02 - Okruh sahary'!J40</f>
        <v>0</v>
      </c>
      <c r="AZ74" s="88">
        <f>'02 - Okruh sahary'!F37</f>
        <v>0</v>
      </c>
      <c r="BA74" s="88">
        <f>'02 - Okruh sahary'!F38</f>
        <v>0</v>
      </c>
      <c r="BB74" s="88">
        <f>'02 - Okruh sahary'!F39</f>
        <v>0</v>
      </c>
      <c r="BC74" s="88">
        <f>'02 - Okruh sahary'!F40</f>
        <v>0</v>
      </c>
      <c r="BD74" s="90">
        <f>'02 - Okruh sahary'!F41</f>
        <v>0</v>
      </c>
      <c r="BT74" s="27" t="s">
        <v>95</v>
      </c>
      <c r="BV74" s="27" t="s">
        <v>75</v>
      </c>
      <c r="BW74" s="27" t="s">
        <v>138</v>
      </c>
      <c r="BX74" s="27" t="s">
        <v>134</v>
      </c>
      <c r="CL74" s="27" t="s">
        <v>3</v>
      </c>
    </row>
    <row r="75" spans="1:91" s="4" customFormat="1" ht="16.5" customHeight="1">
      <c r="A75" s="85" t="s">
        <v>83</v>
      </c>
      <c r="B75" s="48"/>
      <c r="C75" s="10"/>
      <c r="D75" s="10"/>
      <c r="E75" s="10"/>
      <c r="F75" s="347" t="s">
        <v>111</v>
      </c>
      <c r="G75" s="347"/>
      <c r="H75" s="347"/>
      <c r="I75" s="347"/>
      <c r="J75" s="347"/>
      <c r="K75" s="10"/>
      <c r="L75" s="347" t="s">
        <v>139</v>
      </c>
      <c r="M75" s="347"/>
      <c r="N75" s="347"/>
      <c r="O75" s="347"/>
      <c r="P75" s="347"/>
      <c r="Q75" s="347"/>
      <c r="R75" s="347"/>
      <c r="S75" s="347"/>
      <c r="T75" s="347"/>
      <c r="U75" s="347"/>
      <c r="V75" s="347"/>
      <c r="W75" s="347"/>
      <c r="X75" s="347"/>
      <c r="Y75" s="347"/>
      <c r="Z75" s="347"/>
      <c r="AA75" s="347"/>
      <c r="AB75" s="347"/>
      <c r="AC75" s="347"/>
      <c r="AD75" s="347"/>
      <c r="AE75" s="347"/>
      <c r="AF75" s="347"/>
      <c r="AG75" s="335">
        <f>'03 - Okruh VZT'!J34</f>
        <v>0</v>
      </c>
      <c r="AH75" s="336"/>
      <c r="AI75" s="336"/>
      <c r="AJ75" s="336"/>
      <c r="AK75" s="336"/>
      <c r="AL75" s="336"/>
      <c r="AM75" s="336"/>
      <c r="AN75" s="335">
        <f t="shared" si="0"/>
        <v>0</v>
      </c>
      <c r="AO75" s="336"/>
      <c r="AP75" s="336"/>
      <c r="AQ75" s="86" t="s">
        <v>86</v>
      </c>
      <c r="AR75" s="48"/>
      <c r="AS75" s="87">
        <v>0</v>
      </c>
      <c r="AT75" s="88">
        <f t="shared" si="1"/>
        <v>0</v>
      </c>
      <c r="AU75" s="89">
        <f>'03 - Okruh VZT'!P100</f>
        <v>0</v>
      </c>
      <c r="AV75" s="88">
        <f>'03 - Okruh VZT'!J37</f>
        <v>0</v>
      </c>
      <c r="AW75" s="88">
        <f>'03 - Okruh VZT'!J38</f>
        <v>0</v>
      </c>
      <c r="AX75" s="88">
        <f>'03 - Okruh VZT'!J39</f>
        <v>0</v>
      </c>
      <c r="AY75" s="88">
        <f>'03 - Okruh VZT'!J40</f>
        <v>0</v>
      </c>
      <c r="AZ75" s="88">
        <f>'03 - Okruh VZT'!F37</f>
        <v>0</v>
      </c>
      <c r="BA75" s="88">
        <f>'03 - Okruh VZT'!F38</f>
        <v>0</v>
      </c>
      <c r="BB75" s="88">
        <f>'03 - Okruh VZT'!F39</f>
        <v>0</v>
      </c>
      <c r="BC75" s="88">
        <f>'03 - Okruh VZT'!F40</f>
        <v>0</v>
      </c>
      <c r="BD75" s="90">
        <f>'03 - Okruh VZT'!F41</f>
        <v>0</v>
      </c>
      <c r="BT75" s="27" t="s">
        <v>95</v>
      </c>
      <c r="BV75" s="27" t="s">
        <v>75</v>
      </c>
      <c r="BW75" s="27" t="s">
        <v>140</v>
      </c>
      <c r="BX75" s="27" t="s">
        <v>134</v>
      </c>
      <c r="CL75" s="27" t="s">
        <v>3</v>
      </c>
    </row>
    <row r="76" spans="1:91" s="4" customFormat="1" ht="16.5" customHeight="1">
      <c r="A76" s="85" t="s">
        <v>83</v>
      </c>
      <c r="B76" s="48"/>
      <c r="C76" s="10"/>
      <c r="D76" s="10"/>
      <c r="E76" s="10"/>
      <c r="F76" s="347" t="s">
        <v>114</v>
      </c>
      <c r="G76" s="347"/>
      <c r="H76" s="347"/>
      <c r="I76" s="347"/>
      <c r="J76" s="347"/>
      <c r="K76" s="10"/>
      <c r="L76" s="347" t="s">
        <v>141</v>
      </c>
      <c r="M76" s="347"/>
      <c r="N76" s="347"/>
      <c r="O76" s="347"/>
      <c r="P76" s="347"/>
      <c r="Q76" s="347"/>
      <c r="R76" s="347"/>
      <c r="S76" s="347"/>
      <c r="T76" s="347"/>
      <c r="U76" s="347"/>
      <c r="V76" s="347"/>
      <c r="W76" s="347"/>
      <c r="X76" s="347"/>
      <c r="Y76" s="347"/>
      <c r="Z76" s="347"/>
      <c r="AA76" s="347"/>
      <c r="AB76" s="347"/>
      <c r="AC76" s="347"/>
      <c r="AD76" s="347"/>
      <c r="AE76" s="347"/>
      <c r="AF76" s="347"/>
      <c r="AG76" s="335">
        <f>'04 - Okruh primárního okruhu'!J34</f>
        <v>0</v>
      </c>
      <c r="AH76" s="336"/>
      <c r="AI76" s="336"/>
      <c r="AJ76" s="336"/>
      <c r="AK76" s="336"/>
      <c r="AL76" s="336"/>
      <c r="AM76" s="336"/>
      <c r="AN76" s="335">
        <f t="shared" si="0"/>
        <v>0</v>
      </c>
      <c r="AO76" s="336"/>
      <c r="AP76" s="336"/>
      <c r="AQ76" s="86" t="s">
        <v>86</v>
      </c>
      <c r="AR76" s="48"/>
      <c r="AS76" s="87">
        <v>0</v>
      </c>
      <c r="AT76" s="88">
        <f t="shared" si="1"/>
        <v>0</v>
      </c>
      <c r="AU76" s="89">
        <f>'04 - Okruh primárního okruhu'!P100</f>
        <v>0</v>
      </c>
      <c r="AV76" s="88">
        <f>'04 - Okruh primárního okruhu'!J37</f>
        <v>0</v>
      </c>
      <c r="AW76" s="88">
        <f>'04 - Okruh primárního okruhu'!J38</f>
        <v>0</v>
      </c>
      <c r="AX76" s="88">
        <f>'04 - Okruh primárního okruhu'!J39</f>
        <v>0</v>
      </c>
      <c r="AY76" s="88">
        <f>'04 - Okruh primárního okruhu'!J40</f>
        <v>0</v>
      </c>
      <c r="AZ76" s="88">
        <f>'04 - Okruh primárního okruhu'!F37</f>
        <v>0</v>
      </c>
      <c r="BA76" s="88">
        <f>'04 - Okruh primárního okruhu'!F38</f>
        <v>0</v>
      </c>
      <c r="BB76" s="88">
        <f>'04 - Okruh primárního okruhu'!F39</f>
        <v>0</v>
      </c>
      <c r="BC76" s="88">
        <f>'04 - Okruh primárního okruhu'!F40</f>
        <v>0</v>
      </c>
      <c r="BD76" s="90">
        <f>'04 - Okruh primárního okruhu'!F41</f>
        <v>0</v>
      </c>
      <c r="BT76" s="27" t="s">
        <v>95</v>
      </c>
      <c r="BV76" s="27" t="s">
        <v>75</v>
      </c>
      <c r="BW76" s="27" t="s">
        <v>142</v>
      </c>
      <c r="BX76" s="27" t="s">
        <v>134</v>
      </c>
      <c r="CL76" s="27" t="s">
        <v>3</v>
      </c>
    </row>
    <row r="77" spans="1:91" s="4" customFormat="1" ht="16.5" customHeight="1">
      <c r="A77" s="85" t="s">
        <v>83</v>
      </c>
      <c r="B77" s="48"/>
      <c r="C77" s="10"/>
      <c r="D77" s="10"/>
      <c r="E77" s="10"/>
      <c r="F77" s="347" t="s">
        <v>117</v>
      </c>
      <c r="G77" s="347"/>
      <c r="H77" s="347"/>
      <c r="I77" s="347"/>
      <c r="J77" s="347"/>
      <c r="K77" s="10"/>
      <c r="L77" s="347" t="s">
        <v>143</v>
      </c>
      <c r="M77" s="347"/>
      <c r="N77" s="347"/>
      <c r="O77" s="347"/>
      <c r="P77" s="347"/>
      <c r="Q77" s="347"/>
      <c r="R77" s="347"/>
      <c r="S77" s="347"/>
      <c r="T77" s="347"/>
      <c r="U77" s="347"/>
      <c r="V77" s="347"/>
      <c r="W77" s="347"/>
      <c r="X77" s="347"/>
      <c r="Y77" s="347"/>
      <c r="Z77" s="347"/>
      <c r="AA77" s="347"/>
      <c r="AB77" s="347"/>
      <c r="AC77" s="347"/>
      <c r="AD77" s="347"/>
      <c r="AE77" s="347"/>
      <c r="AF77" s="347"/>
      <c r="AG77" s="335">
        <f>'05 - Chlazení SLP'!J34</f>
        <v>0</v>
      </c>
      <c r="AH77" s="336"/>
      <c r="AI77" s="336"/>
      <c r="AJ77" s="336"/>
      <c r="AK77" s="336"/>
      <c r="AL77" s="336"/>
      <c r="AM77" s="336"/>
      <c r="AN77" s="335">
        <f t="shared" si="0"/>
        <v>0</v>
      </c>
      <c r="AO77" s="336"/>
      <c r="AP77" s="336"/>
      <c r="AQ77" s="86" t="s">
        <v>86</v>
      </c>
      <c r="AR77" s="48"/>
      <c r="AS77" s="87">
        <v>0</v>
      </c>
      <c r="AT77" s="88">
        <f t="shared" si="1"/>
        <v>0</v>
      </c>
      <c r="AU77" s="89">
        <f>'05 - Chlazení SLP'!P95</f>
        <v>0</v>
      </c>
      <c r="AV77" s="88">
        <f>'05 - Chlazení SLP'!J37</f>
        <v>0</v>
      </c>
      <c r="AW77" s="88">
        <f>'05 - Chlazení SLP'!J38</f>
        <v>0</v>
      </c>
      <c r="AX77" s="88">
        <f>'05 - Chlazení SLP'!J39</f>
        <v>0</v>
      </c>
      <c r="AY77" s="88">
        <f>'05 - Chlazení SLP'!J40</f>
        <v>0</v>
      </c>
      <c r="AZ77" s="88">
        <f>'05 - Chlazení SLP'!F37</f>
        <v>0</v>
      </c>
      <c r="BA77" s="88">
        <f>'05 - Chlazení SLP'!F38</f>
        <v>0</v>
      </c>
      <c r="BB77" s="88">
        <f>'05 - Chlazení SLP'!F39</f>
        <v>0</v>
      </c>
      <c r="BC77" s="88">
        <f>'05 - Chlazení SLP'!F40</f>
        <v>0</v>
      </c>
      <c r="BD77" s="90">
        <f>'05 - Chlazení SLP'!F41</f>
        <v>0</v>
      </c>
      <c r="BT77" s="27" t="s">
        <v>95</v>
      </c>
      <c r="BV77" s="27" t="s">
        <v>75</v>
      </c>
      <c r="BW77" s="27" t="s">
        <v>144</v>
      </c>
      <c r="BX77" s="27" t="s">
        <v>134</v>
      </c>
      <c r="CL77" s="27" t="s">
        <v>3</v>
      </c>
    </row>
    <row r="78" spans="1:91" s="7" customFormat="1" ht="16.5" customHeight="1">
      <c r="A78" s="85" t="s">
        <v>83</v>
      </c>
      <c r="B78" s="76"/>
      <c r="C78" s="77"/>
      <c r="D78" s="346" t="s">
        <v>145</v>
      </c>
      <c r="E78" s="346"/>
      <c r="F78" s="346"/>
      <c r="G78" s="346"/>
      <c r="H78" s="346"/>
      <c r="I78" s="78"/>
      <c r="J78" s="346" t="s">
        <v>146</v>
      </c>
      <c r="K78" s="346"/>
      <c r="L78" s="346"/>
      <c r="M78" s="346"/>
      <c r="N78" s="346"/>
      <c r="O78" s="346"/>
      <c r="P78" s="346"/>
      <c r="Q78" s="346"/>
      <c r="R78" s="346"/>
      <c r="S78" s="346"/>
      <c r="T78" s="346"/>
      <c r="U78" s="346"/>
      <c r="V78" s="346"/>
      <c r="W78" s="346"/>
      <c r="X78" s="346"/>
      <c r="Y78" s="346"/>
      <c r="Z78" s="346"/>
      <c r="AA78" s="346"/>
      <c r="AB78" s="346"/>
      <c r="AC78" s="346"/>
      <c r="AD78" s="346"/>
      <c r="AE78" s="346"/>
      <c r="AF78" s="346"/>
      <c r="AG78" s="338">
        <f>'IO.01 - Přípojka teplovodu'!J30</f>
        <v>0</v>
      </c>
      <c r="AH78" s="339"/>
      <c r="AI78" s="339"/>
      <c r="AJ78" s="339"/>
      <c r="AK78" s="339"/>
      <c r="AL78" s="339"/>
      <c r="AM78" s="339"/>
      <c r="AN78" s="338">
        <f t="shared" si="0"/>
        <v>0</v>
      </c>
      <c r="AO78" s="339"/>
      <c r="AP78" s="339"/>
      <c r="AQ78" s="79" t="s">
        <v>147</v>
      </c>
      <c r="AR78" s="76"/>
      <c r="AS78" s="80">
        <v>0</v>
      </c>
      <c r="AT78" s="81">
        <f t="shared" si="1"/>
        <v>0</v>
      </c>
      <c r="AU78" s="82">
        <f>'IO.01 - Přípojka teplovodu'!P91</f>
        <v>0</v>
      </c>
      <c r="AV78" s="81">
        <f>'IO.01 - Přípojka teplovodu'!J33</f>
        <v>0</v>
      </c>
      <c r="AW78" s="81">
        <f>'IO.01 - Přípojka teplovodu'!J34</f>
        <v>0</v>
      </c>
      <c r="AX78" s="81">
        <f>'IO.01 - Přípojka teplovodu'!J35</f>
        <v>0</v>
      </c>
      <c r="AY78" s="81">
        <f>'IO.01 - Přípojka teplovodu'!J36</f>
        <v>0</v>
      </c>
      <c r="AZ78" s="81">
        <f>'IO.01 - Přípojka teplovodu'!F33</f>
        <v>0</v>
      </c>
      <c r="BA78" s="81">
        <f>'IO.01 - Přípojka teplovodu'!F34</f>
        <v>0</v>
      </c>
      <c r="BB78" s="81">
        <f>'IO.01 - Přípojka teplovodu'!F35</f>
        <v>0</v>
      </c>
      <c r="BC78" s="81">
        <f>'IO.01 - Přípojka teplovodu'!F36</f>
        <v>0</v>
      </c>
      <c r="BD78" s="83">
        <f>'IO.01 - Přípojka teplovodu'!F37</f>
        <v>0</v>
      </c>
      <c r="BT78" s="84" t="s">
        <v>80</v>
      </c>
      <c r="BV78" s="84" t="s">
        <v>75</v>
      </c>
      <c r="BW78" s="84" t="s">
        <v>148</v>
      </c>
      <c r="BX78" s="84" t="s">
        <v>5</v>
      </c>
      <c r="CL78" s="84" t="s">
        <v>3</v>
      </c>
      <c r="CM78" s="84" t="s">
        <v>82</v>
      </c>
    </row>
    <row r="79" spans="1:91" s="7" customFormat="1" ht="16.5" customHeight="1">
      <c r="A79" s="85" t="s">
        <v>83</v>
      </c>
      <c r="B79" s="76"/>
      <c r="C79" s="77"/>
      <c r="D79" s="346" t="s">
        <v>149</v>
      </c>
      <c r="E79" s="346"/>
      <c r="F79" s="346"/>
      <c r="G79" s="346"/>
      <c r="H79" s="346"/>
      <c r="I79" s="78"/>
      <c r="J79" s="346" t="s">
        <v>150</v>
      </c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38">
        <f>'IO.03 - Kabelové vedení NN'!J30</f>
        <v>0</v>
      </c>
      <c r="AH79" s="339"/>
      <c r="AI79" s="339"/>
      <c r="AJ79" s="339"/>
      <c r="AK79" s="339"/>
      <c r="AL79" s="339"/>
      <c r="AM79" s="339"/>
      <c r="AN79" s="338">
        <f t="shared" si="0"/>
        <v>0</v>
      </c>
      <c r="AO79" s="339"/>
      <c r="AP79" s="339"/>
      <c r="AQ79" s="79" t="s">
        <v>147</v>
      </c>
      <c r="AR79" s="76"/>
      <c r="AS79" s="80">
        <v>0</v>
      </c>
      <c r="AT79" s="81">
        <f t="shared" si="1"/>
        <v>0</v>
      </c>
      <c r="AU79" s="82">
        <f>'IO.03 - Kabelové vedení NN'!P84</f>
        <v>0</v>
      </c>
      <c r="AV79" s="81">
        <f>'IO.03 - Kabelové vedení NN'!J33</f>
        <v>0</v>
      </c>
      <c r="AW79" s="81">
        <f>'IO.03 - Kabelové vedení NN'!J34</f>
        <v>0</v>
      </c>
      <c r="AX79" s="81">
        <f>'IO.03 - Kabelové vedení NN'!J35</f>
        <v>0</v>
      </c>
      <c r="AY79" s="81">
        <f>'IO.03 - Kabelové vedení NN'!J36</f>
        <v>0</v>
      </c>
      <c r="AZ79" s="81">
        <f>'IO.03 - Kabelové vedení NN'!F33</f>
        <v>0</v>
      </c>
      <c r="BA79" s="81">
        <f>'IO.03 - Kabelové vedení NN'!F34</f>
        <v>0</v>
      </c>
      <c r="BB79" s="81">
        <f>'IO.03 - Kabelové vedení NN'!F35</f>
        <v>0</v>
      </c>
      <c r="BC79" s="81">
        <f>'IO.03 - Kabelové vedení NN'!F36</f>
        <v>0</v>
      </c>
      <c r="BD79" s="83">
        <f>'IO.03 - Kabelové vedení NN'!F37</f>
        <v>0</v>
      </c>
      <c r="BT79" s="84" t="s">
        <v>80</v>
      </c>
      <c r="BV79" s="84" t="s">
        <v>75</v>
      </c>
      <c r="BW79" s="84" t="s">
        <v>151</v>
      </c>
      <c r="BX79" s="84" t="s">
        <v>5</v>
      </c>
      <c r="CL79" s="84" t="s">
        <v>3</v>
      </c>
      <c r="CM79" s="84" t="s">
        <v>82</v>
      </c>
    </row>
    <row r="80" spans="1:91" s="7" customFormat="1" ht="16.5" customHeight="1">
      <c r="A80" s="85" t="s">
        <v>83</v>
      </c>
      <c r="B80" s="76"/>
      <c r="C80" s="77"/>
      <c r="D80" s="346" t="s">
        <v>152</v>
      </c>
      <c r="E80" s="346"/>
      <c r="F80" s="346"/>
      <c r="G80" s="346"/>
      <c r="H80" s="346"/>
      <c r="I80" s="78"/>
      <c r="J80" s="346" t="s">
        <v>153</v>
      </c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38">
        <f>'IO.04 - Komunikace a zpev...'!J30</f>
        <v>0</v>
      </c>
      <c r="AH80" s="339"/>
      <c r="AI80" s="339"/>
      <c r="AJ80" s="339"/>
      <c r="AK80" s="339"/>
      <c r="AL80" s="339"/>
      <c r="AM80" s="339"/>
      <c r="AN80" s="338">
        <f t="shared" si="0"/>
        <v>0</v>
      </c>
      <c r="AO80" s="339"/>
      <c r="AP80" s="339"/>
      <c r="AQ80" s="79" t="s">
        <v>147</v>
      </c>
      <c r="AR80" s="76"/>
      <c r="AS80" s="80">
        <v>0</v>
      </c>
      <c r="AT80" s="81">
        <f t="shared" si="1"/>
        <v>0</v>
      </c>
      <c r="AU80" s="82">
        <f>'IO.04 - Komunikace a zpev...'!P94</f>
        <v>0</v>
      </c>
      <c r="AV80" s="81">
        <f>'IO.04 - Komunikace a zpev...'!J33</f>
        <v>0</v>
      </c>
      <c r="AW80" s="81">
        <f>'IO.04 - Komunikace a zpev...'!J34</f>
        <v>0</v>
      </c>
      <c r="AX80" s="81">
        <f>'IO.04 - Komunikace a zpev...'!J35</f>
        <v>0</v>
      </c>
      <c r="AY80" s="81">
        <f>'IO.04 - Komunikace a zpev...'!J36</f>
        <v>0</v>
      </c>
      <c r="AZ80" s="81">
        <f>'IO.04 - Komunikace a zpev...'!F33</f>
        <v>0</v>
      </c>
      <c r="BA80" s="81">
        <f>'IO.04 - Komunikace a zpev...'!F34</f>
        <v>0</v>
      </c>
      <c r="BB80" s="81">
        <f>'IO.04 - Komunikace a zpev...'!F35</f>
        <v>0</v>
      </c>
      <c r="BC80" s="81">
        <f>'IO.04 - Komunikace a zpev...'!F36</f>
        <v>0</v>
      </c>
      <c r="BD80" s="83">
        <f>'IO.04 - Komunikace a zpev...'!F37</f>
        <v>0</v>
      </c>
      <c r="BT80" s="84" t="s">
        <v>80</v>
      </c>
      <c r="BV80" s="84" t="s">
        <v>75</v>
      </c>
      <c r="BW80" s="84" t="s">
        <v>154</v>
      </c>
      <c r="BX80" s="84" t="s">
        <v>5</v>
      </c>
      <c r="CL80" s="84" t="s">
        <v>3</v>
      </c>
      <c r="CM80" s="84" t="s">
        <v>82</v>
      </c>
    </row>
    <row r="81" spans="1:91" s="7" customFormat="1" ht="16.5" customHeight="1">
      <c r="A81" s="85" t="s">
        <v>83</v>
      </c>
      <c r="B81" s="76"/>
      <c r="C81" s="77"/>
      <c r="D81" s="346" t="s">
        <v>155</v>
      </c>
      <c r="E81" s="346"/>
      <c r="F81" s="346"/>
      <c r="G81" s="346"/>
      <c r="H81" s="346"/>
      <c r="I81" s="78"/>
      <c r="J81" s="346" t="s">
        <v>156</v>
      </c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38">
        <f>'IO.05 - Terénní úpravy'!J30</f>
        <v>0</v>
      </c>
      <c r="AH81" s="339"/>
      <c r="AI81" s="339"/>
      <c r="AJ81" s="339"/>
      <c r="AK81" s="339"/>
      <c r="AL81" s="339"/>
      <c r="AM81" s="339"/>
      <c r="AN81" s="338">
        <f t="shared" si="0"/>
        <v>0</v>
      </c>
      <c r="AO81" s="339"/>
      <c r="AP81" s="339"/>
      <c r="AQ81" s="79" t="s">
        <v>147</v>
      </c>
      <c r="AR81" s="76"/>
      <c r="AS81" s="80">
        <v>0</v>
      </c>
      <c r="AT81" s="81">
        <f t="shared" si="1"/>
        <v>0</v>
      </c>
      <c r="AU81" s="82">
        <f>'IO.05 - Terénní úpravy'!P85</f>
        <v>0</v>
      </c>
      <c r="AV81" s="81">
        <f>'IO.05 - Terénní úpravy'!J33</f>
        <v>0</v>
      </c>
      <c r="AW81" s="81">
        <f>'IO.05 - Terénní úpravy'!J34</f>
        <v>0</v>
      </c>
      <c r="AX81" s="81">
        <f>'IO.05 - Terénní úpravy'!J35</f>
        <v>0</v>
      </c>
      <c r="AY81" s="81">
        <f>'IO.05 - Terénní úpravy'!J36</f>
        <v>0</v>
      </c>
      <c r="AZ81" s="81">
        <f>'IO.05 - Terénní úpravy'!F33</f>
        <v>0</v>
      </c>
      <c r="BA81" s="81">
        <f>'IO.05 - Terénní úpravy'!F34</f>
        <v>0</v>
      </c>
      <c r="BB81" s="81">
        <f>'IO.05 - Terénní úpravy'!F35</f>
        <v>0</v>
      </c>
      <c r="BC81" s="81">
        <f>'IO.05 - Terénní úpravy'!F36</f>
        <v>0</v>
      </c>
      <c r="BD81" s="83">
        <f>'IO.05 - Terénní úpravy'!F37</f>
        <v>0</v>
      </c>
      <c r="BT81" s="84" t="s">
        <v>80</v>
      </c>
      <c r="BV81" s="84" t="s">
        <v>75</v>
      </c>
      <c r="BW81" s="84" t="s">
        <v>157</v>
      </c>
      <c r="BX81" s="84" t="s">
        <v>5</v>
      </c>
      <c r="CL81" s="84" t="s">
        <v>3</v>
      </c>
      <c r="CM81" s="84" t="s">
        <v>82</v>
      </c>
    </row>
    <row r="82" spans="1:91" s="7" customFormat="1" ht="16.5" customHeight="1">
      <c r="B82" s="76"/>
      <c r="C82" s="77"/>
      <c r="D82" s="346" t="s">
        <v>158</v>
      </c>
      <c r="E82" s="346"/>
      <c r="F82" s="346"/>
      <c r="G82" s="346"/>
      <c r="H82" s="346"/>
      <c r="I82" s="78"/>
      <c r="J82" s="346" t="s">
        <v>159</v>
      </c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0">
        <f>ROUND(SUM(AG83:AG85),2)</f>
        <v>0</v>
      </c>
      <c r="AH82" s="339"/>
      <c r="AI82" s="339"/>
      <c r="AJ82" s="339"/>
      <c r="AK82" s="339"/>
      <c r="AL82" s="339"/>
      <c r="AM82" s="339"/>
      <c r="AN82" s="338">
        <f t="shared" si="0"/>
        <v>0</v>
      </c>
      <c r="AO82" s="339"/>
      <c r="AP82" s="339"/>
      <c r="AQ82" s="79" t="s">
        <v>79</v>
      </c>
      <c r="AR82" s="76"/>
      <c r="AS82" s="80">
        <f>ROUND(SUM(AS83:AS85),2)</f>
        <v>0</v>
      </c>
      <c r="AT82" s="81">
        <f t="shared" si="1"/>
        <v>0</v>
      </c>
      <c r="AU82" s="82">
        <f>ROUND(SUM(AU83:AU85),5)</f>
        <v>0</v>
      </c>
      <c r="AV82" s="81">
        <f>ROUND(AZ82*L29,2)</f>
        <v>0</v>
      </c>
      <c r="AW82" s="81">
        <f>ROUND(BA82*L30,2)</f>
        <v>0</v>
      </c>
      <c r="AX82" s="81">
        <f>ROUND(BB82*L29,2)</f>
        <v>0</v>
      </c>
      <c r="AY82" s="81">
        <f>ROUND(BC82*L30,2)</f>
        <v>0</v>
      </c>
      <c r="AZ82" s="81">
        <f>ROUND(SUM(AZ83:AZ85),2)</f>
        <v>0</v>
      </c>
      <c r="BA82" s="81">
        <f>ROUND(SUM(BA83:BA85),2)</f>
        <v>0</v>
      </c>
      <c r="BB82" s="81">
        <f>ROUND(SUM(BB83:BB85),2)</f>
        <v>0</v>
      </c>
      <c r="BC82" s="81">
        <f>ROUND(SUM(BC83:BC85),2)</f>
        <v>0</v>
      </c>
      <c r="BD82" s="83">
        <f>ROUND(SUM(BD83:BD85),2)</f>
        <v>0</v>
      </c>
      <c r="BS82" s="84" t="s">
        <v>72</v>
      </c>
      <c r="BT82" s="84" t="s">
        <v>80</v>
      </c>
      <c r="BU82" s="84" t="s">
        <v>74</v>
      </c>
      <c r="BV82" s="84" t="s">
        <v>75</v>
      </c>
      <c r="BW82" s="84" t="s">
        <v>160</v>
      </c>
      <c r="BX82" s="84" t="s">
        <v>5</v>
      </c>
      <c r="CL82" s="84" t="s">
        <v>3</v>
      </c>
      <c r="CM82" s="84" t="s">
        <v>82</v>
      </c>
    </row>
    <row r="83" spans="1:91" s="4" customFormat="1" ht="16.5" customHeight="1">
      <c r="A83" s="85" t="s">
        <v>83</v>
      </c>
      <c r="B83" s="48"/>
      <c r="C83" s="10"/>
      <c r="D83" s="10"/>
      <c r="E83" s="347" t="s">
        <v>94</v>
      </c>
      <c r="F83" s="347"/>
      <c r="G83" s="347"/>
      <c r="H83" s="347"/>
      <c r="I83" s="347"/>
      <c r="J83" s="10"/>
      <c r="K83" s="347" t="s">
        <v>161</v>
      </c>
      <c r="L83" s="347"/>
      <c r="M83" s="347"/>
      <c r="N83" s="347"/>
      <c r="O83" s="347"/>
      <c r="P83" s="347"/>
      <c r="Q83" s="347"/>
      <c r="R83" s="347"/>
      <c r="S83" s="347"/>
      <c r="T83" s="347"/>
      <c r="U83" s="347"/>
      <c r="V83" s="347"/>
      <c r="W83" s="347"/>
      <c r="X83" s="347"/>
      <c r="Y83" s="347"/>
      <c r="Z83" s="347"/>
      <c r="AA83" s="347"/>
      <c r="AB83" s="347"/>
      <c r="AC83" s="347"/>
      <c r="AD83" s="347"/>
      <c r="AE83" s="347"/>
      <c r="AF83" s="347"/>
      <c r="AG83" s="335">
        <f>'01 - Sadové úpravy - nová...'!J32</f>
        <v>0</v>
      </c>
      <c r="AH83" s="336"/>
      <c r="AI83" s="336"/>
      <c r="AJ83" s="336"/>
      <c r="AK83" s="336"/>
      <c r="AL83" s="336"/>
      <c r="AM83" s="336"/>
      <c r="AN83" s="335">
        <f t="shared" si="0"/>
        <v>0</v>
      </c>
      <c r="AO83" s="336"/>
      <c r="AP83" s="336"/>
      <c r="AQ83" s="86" t="s">
        <v>86</v>
      </c>
      <c r="AR83" s="48"/>
      <c r="AS83" s="87">
        <v>0</v>
      </c>
      <c r="AT83" s="88">
        <f t="shared" si="1"/>
        <v>0</v>
      </c>
      <c r="AU83" s="89">
        <f>'01 - Sadové úpravy - nová...'!P89</f>
        <v>0</v>
      </c>
      <c r="AV83" s="88">
        <f>'01 - Sadové úpravy - nová...'!J35</f>
        <v>0</v>
      </c>
      <c r="AW83" s="88">
        <f>'01 - Sadové úpravy - nová...'!J36</f>
        <v>0</v>
      </c>
      <c r="AX83" s="88">
        <f>'01 - Sadové úpravy - nová...'!J37</f>
        <v>0</v>
      </c>
      <c r="AY83" s="88">
        <f>'01 - Sadové úpravy - nová...'!J38</f>
        <v>0</v>
      </c>
      <c r="AZ83" s="88">
        <f>'01 - Sadové úpravy - nová...'!F35</f>
        <v>0</v>
      </c>
      <c r="BA83" s="88">
        <f>'01 - Sadové úpravy - nová...'!F36</f>
        <v>0</v>
      </c>
      <c r="BB83" s="88">
        <f>'01 - Sadové úpravy - nová...'!F37</f>
        <v>0</v>
      </c>
      <c r="BC83" s="88">
        <f>'01 - Sadové úpravy - nová...'!F38</f>
        <v>0</v>
      </c>
      <c r="BD83" s="90">
        <f>'01 - Sadové úpravy - nová...'!F39</f>
        <v>0</v>
      </c>
      <c r="BT83" s="27" t="s">
        <v>82</v>
      </c>
      <c r="BV83" s="27" t="s">
        <v>75</v>
      </c>
      <c r="BW83" s="27" t="s">
        <v>162</v>
      </c>
      <c r="BX83" s="27" t="s">
        <v>160</v>
      </c>
      <c r="CL83" s="27" t="s">
        <v>3</v>
      </c>
    </row>
    <row r="84" spans="1:91" s="4" customFormat="1" ht="16.5" customHeight="1">
      <c r="A84" s="85" t="s">
        <v>83</v>
      </c>
      <c r="B84" s="48"/>
      <c r="C84" s="10"/>
      <c r="D84" s="10"/>
      <c r="E84" s="347" t="s">
        <v>108</v>
      </c>
      <c r="F84" s="347"/>
      <c r="G84" s="347"/>
      <c r="H84" s="347"/>
      <c r="I84" s="347"/>
      <c r="J84" s="10"/>
      <c r="K84" s="347" t="s">
        <v>163</v>
      </c>
      <c r="L84" s="347"/>
      <c r="M84" s="347"/>
      <c r="N84" s="347"/>
      <c r="O84" s="347"/>
      <c r="P84" s="347"/>
      <c r="Q84" s="347"/>
      <c r="R84" s="347"/>
      <c r="S84" s="347"/>
      <c r="T84" s="347"/>
      <c r="U84" s="347"/>
      <c r="V84" s="347"/>
      <c r="W84" s="347"/>
      <c r="X84" s="347"/>
      <c r="Y84" s="347"/>
      <c r="Z84" s="347"/>
      <c r="AA84" s="347"/>
      <c r="AB84" s="347"/>
      <c r="AC84" s="347"/>
      <c r="AD84" s="347"/>
      <c r="AE84" s="347"/>
      <c r="AF84" s="347"/>
      <c r="AG84" s="335">
        <f>'02 - Sadové úpravy - údrž...'!J32</f>
        <v>0</v>
      </c>
      <c r="AH84" s="336"/>
      <c r="AI84" s="336"/>
      <c r="AJ84" s="336"/>
      <c r="AK84" s="336"/>
      <c r="AL84" s="336"/>
      <c r="AM84" s="336"/>
      <c r="AN84" s="335">
        <f t="shared" si="0"/>
        <v>0</v>
      </c>
      <c r="AO84" s="336"/>
      <c r="AP84" s="336"/>
      <c r="AQ84" s="86" t="s">
        <v>86</v>
      </c>
      <c r="AR84" s="48"/>
      <c r="AS84" s="87">
        <v>0</v>
      </c>
      <c r="AT84" s="88">
        <f t="shared" si="1"/>
        <v>0</v>
      </c>
      <c r="AU84" s="89">
        <f>'02 - Sadové úpravy - údrž...'!P88</f>
        <v>0</v>
      </c>
      <c r="AV84" s="88">
        <f>'02 - Sadové úpravy - údrž...'!J35</f>
        <v>0</v>
      </c>
      <c r="AW84" s="88">
        <f>'02 - Sadové úpravy - údrž...'!J36</f>
        <v>0</v>
      </c>
      <c r="AX84" s="88">
        <f>'02 - Sadové úpravy - údrž...'!J37</f>
        <v>0</v>
      </c>
      <c r="AY84" s="88">
        <f>'02 - Sadové úpravy - údrž...'!J38</f>
        <v>0</v>
      </c>
      <c r="AZ84" s="88">
        <f>'02 - Sadové úpravy - údrž...'!F35</f>
        <v>0</v>
      </c>
      <c r="BA84" s="88">
        <f>'02 - Sadové úpravy - údrž...'!F36</f>
        <v>0</v>
      </c>
      <c r="BB84" s="88">
        <f>'02 - Sadové úpravy - údrž...'!F37</f>
        <v>0</v>
      </c>
      <c r="BC84" s="88">
        <f>'02 - Sadové úpravy - údrž...'!F38</f>
        <v>0</v>
      </c>
      <c r="BD84" s="90">
        <f>'02 - Sadové úpravy - údrž...'!F39</f>
        <v>0</v>
      </c>
      <c r="BT84" s="27" t="s">
        <v>82</v>
      </c>
      <c r="BV84" s="27" t="s">
        <v>75</v>
      </c>
      <c r="BW84" s="27" t="s">
        <v>164</v>
      </c>
      <c r="BX84" s="27" t="s">
        <v>160</v>
      </c>
      <c r="CL84" s="27" t="s">
        <v>3</v>
      </c>
    </row>
    <row r="85" spans="1:91" s="4" customFormat="1" ht="16.5" customHeight="1">
      <c r="A85" s="85" t="s">
        <v>83</v>
      </c>
      <c r="B85" s="48"/>
      <c r="C85" s="10"/>
      <c r="D85" s="10"/>
      <c r="E85" s="347" t="s">
        <v>111</v>
      </c>
      <c r="F85" s="347"/>
      <c r="G85" s="347"/>
      <c r="H85" s="347"/>
      <c r="I85" s="347"/>
      <c r="J85" s="10"/>
      <c r="K85" s="347" t="s">
        <v>165</v>
      </c>
      <c r="L85" s="347"/>
      <c r="M85" s="347"/>
      <c r="N85" s="347"/>
      <c r="O85" s="347"/>
      <c r="P85" s="347"/>
      <c r="Q85" s="347"/>
      <c r="R85" s="347"/>
      <c r="S85" s="347"/>
      <c r="T85" s="347"/>
      <c r="U85" s="347"/>
      <c r="V85" s="347"/>
      <c r="W85" s="347"/>
      <c r="X85" s="347"/>
      <c r="Y85" s="347"/>
      <c r="Z85" s="347"/>
      <c r="AA85" s="347"/>
      <c r="AB85" s="347"/>
      <c r="AC85" s="347"/>
      <c r="AD85" s="347"/>
      <c r="AE85" s="347"/>
      <c r="AF85" s="347"/>
      <c r="AG85" s="335">
        <f>'03 - Sadové úpravy na ter...'!J32</f>
        <v>0</v>
      </c>
      <c r="AH85" s="336"/>
      <c r="AI85" s="336"/>
      <c r="AJ85" s="336"/>
      <c r="AK85" s="336"/>
      <c r="AL85" s="336"/>
      <c r="AM85" s="336"/>
      <c r="AN85" s="335">
        <f t="shared" si="0"/>
        <v>0</v>
      </c>
      <c r="AO85" s="336"/>
      <c r="AP85" s="336"/>
      <c r="AQ85" s="86" t="s">
        <v>86</v>
      </c>
      <c r="AR85" s="48"/>
      <c r="AS85" s="87">
        <v>0</v>
      </c>
      <c r="AT85" s="88">
        <f t="shared" si="1"/>
        <v>0</v>
      </c>
      <c r="AU85" s="89">
        <f>'03 - Sadové úpravy na ter...'!P88</f>
        <v>0</v>
      </c>
      <c r="AV85" s="88">
        <f>'03 - Sadové úpravy na ter...'!J35</f>
        <v>0</v>
      </c>
      <c r="AW85" s="88">
        <f>'03 - Sadové úpravy na ter...'!J36</f>
        <v>0</v>
      </c>
      <c r="AX85" s="88">
        <f>'03 - Sadové úpravy na ter...'!J37</f>
        <v>0</v>
      </c>
      <c r="AY85" s="88">
        <f>'03 - Sadové úpravy na ter...'!J38</f>
        <v>0</v>
      </c>
      <c r="AZ85" s="88">
        <f>'03 - Sadové úpravy na ter...'!F35</f>
        <v>0</v>
      </c>
      <c r="BA85" s="88">
        <f>'03 - Sadové úpravy na ter...'!F36</f>
        <v>0</v>
      </c>
      <c r="BB85" s="88">
        <f>'03 - Sadové úpravy na ter...'!F37</f>
        <v>0</v>
      </c>
      <c r="BC85" s="88">
        <f>'03 - Sadové úpravy na ter...'!F38</f>
        <v>0</v>
      </c>
      <c r="BD85" s="90">
        <f>'03 - Sadové úpravy na ter...'!F39</f>
        <v>0</v>
      </c>
      <c r="BT85" s="27" t="s">
        <v>82</v>
      </c>
      <c r="BV85" s="27" t="s">
        <v>75</v>
      </c>
      <c r="BW85" s="27" t="s">
        <v>166</v>
      </c>
      <c r="BX85" s="27" t="s">
        <v>160</v>
      </c>
      <c r="CL85" s="27" t="s">
        <v>3</v>
      </c>
    </row>
    <row r="86" spans="1:91" s="7" customFormat="1" ht="16.5" customHeight="1">
      <c r="A86" s="85" t="s">
        <v>83</v>
      </c>
      <c r="B86" s="76"/>
      <c r="C86" s="77"/>
      <c r="D86" s="346" t="s">
        <v>167</v>
      </c>
      <c r="E86" s="346"/>
      <c r="F86" s="346"/>
      <c r="G86" s="346"/>
      <c r="H86" s="346"/>
      <c r="I86" s="78"/>
      <c r="J86" s="346" t="s">
        <v>168</v>
      </c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38">
        <f>'IO.07 - Lapák tuků'!J30</f>
        <v>0</v>
      </c>
      <c r="AH86" s="339"/>
      <c r="AI86" s="339"/>
      <c r="AJ86" s="339"/>
      <c r="AK86" s="339"/>
      <c r="AL86" s="339"/>
      <c r="AM86" s="339"/>
      <c r="AN86" s="338">
        <f t="shared" si="0"/>
        <v>0</v>
      </c>
      <c r="AO86" s="339"/>
      <c r="AP86" s="339"/>
      <c r="AQ86" s="79" t="s">
        <v>147</v>
      </c>
      <c r="AR86" s="76"/>
      <c r="AS86" s="80">
        <v>0</v>
      </c>
      <c r="AT86" s="81">
        <f t="shared" si="1"/>
        <v>0</v>
      </c>
      <c r="AU86" s="82">
        <f>'IO.07 - Lapák tuků'!P83</f>
        <v>0</v>
      </c>
      <c r="AV86" s="81">
        <f>'IO.07 - Lapák tuků'!J33</f>
        <v>0</v>
      </c>
      <c r="AW86" s="81">
        <f>'IO.07 - Lapák tuků'!J34</f>
        <v>0</v>
      </c>
      <c r="AX86" s="81">
        <f>'IO.07 - Lapák tuků'!J35</f>
        <v>0</v>
      </c>
      <c r="AY86" s="81">
        <f>'IO.07 - Lapák tuků'!J36</f>
        <v>0</v>
      </c>
      <c r="AZ86" s="81">
        <f>'IO.07 - Lapák tuků'!F33</f>
        <v>0</v>
      </c>
      <c r="BA86" s="81">
        <f>'IO.07 - Lapák tuků'!F34</f>
        <v>0</v>
      </c>
      <c r="BB86" s="81">
        <f>'IO.07 - Lapák tuků'!F35</f>
        <v>0</v>
      </c>
      <c r="BC86" s="81">
        <f>'IO.07 - Lapák tuků'!F36</f>
        <v>0</v>
      </c>
      <c r="BD86" s="83">
        <f>'IO.07 - Lapák tuků'!F37</f>
        <v>0</v>
      </c>
      <c r="BT86" s="84" t="s">
        <v>80</v>
      </c>
      <c r="BV86" s="84" t="s">
        <v>75</v>
      </c>
      <c r="BW86" s="84" t="s">
        <v>169</v>
      </c>
      <c r="BX86" s="84" t="s">
        <v>5</v>
      </c>
      <c r="CL86" s="84" t="s">
        <v>3</v>
      </c>
      <c r="CM86" s="84" t="s">
        <v>82</v>
      </c>
    </row>
    <row r="87" spans="1:91" s="7" customFormat="1" ht="16.5" customHeight="1">
      <c r="A87" s="85" t="s">
        <v>83</v>
      </c>
      <c r="B87" s="76"/>
      <c r="C87" s="77"/>
      <c r="D87" s="346" t="s">
        <v>170</v>
      </c>
      <c r="E87" s="346"/>
      <c r="F87" s="346"/>
      <c r="G87" s="346"/>
      <c r="H87" s="346"/>
      <c r="I87" s="78"/>
      <c r="J87" s="346" t="s">
        <v>171</v>
      </c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38">
        <f>'IO.08 - Areálová splaškov...'!J30</f>
        <v>0</v>
      </c>
      <c r="AH87" s="339"/>
      <c r="AI87" s="339"/>
      <c r="AJ87" s="339"/>
      <c r="AK87" s="339"/>
      <c r="AL87" s="339"/>
      <c r="AM87" s="339"/>
      <c r="AN87" s="338">
        <f t="shared" si="0"/>
        <v>0</v>
      </c>
      <c r="AO87" s="339"/>
      <c r="AP87" s="339"/>
      <c r="AQ87" s="79" t="s">
        <v>147</v>
      </c>
      <c r="AR87" s="76"/>
      <c r="AS87" s="80">
        <v>0</v>
      </c>
      <c r="AT87" s="81">
        <f t="shared" si="1"/>
        <v>0</v>
      </c>
      <c r="AU87" s="82">
        <f>'IO.08 - Areálová splaškov...'!P83</f>
        <v>0</v>
      </c>
      <c r="AV87" s="81">
        <f>'IO.08 - Areálová splaškov...'!J33</f>
        <v>0</v>
      </c>
      <c r="AW87" s="81">
        <f>'IO.08 - Areálová splaškov...'!J34</f>
        <v>0</v>
      </c>
      <c r="AX87" s="81">
        <f>'IO.08 - Areálová splaškov...'!J35</f>
        <v>0</v>
      </c>
      <c r="AY87" s="81">
        <f>'IO.08 - Areálová splaškov...'!J36</f>
        <v>0</v>
      </c>
      <c r="AZ87" s="81">
        <f>'IO.08 - Areálová splaškov...'!F33</f>
        <v>0</v>
      </c>
      <c r="BA87" s="81">
        <f>'IO.08 - Areálová splaškov...'!F34</f>
        <v>0</v>
      </c>
      <c r="BB87" s="81">
        <f>'IO.08 - Areálová splaškov...'!F35</f>
        <v>0</v>
      </c>
      <c r="BC87" s="81">
        <f>'IO.08 - Areálová splaškov...'!F36</f>
        <v>0</v>
      </c>
      <c r="BD87" s="83">
        <f>'IO.08 - Areálová splaškov...'!F37</f>
        <v>0</v>
      </c>
      <c r="BT87" s="84" t="s">
        <v>80</v>
      </c>
      <c r="BV87" s="84" t="s">
        <v>75</v>
      </c>
      <c r="BW87" s="84" t="s">
        <v>172</v>
      </c>
      <c r="BX87" s="84" t="s">
        <v>5</v>
      </c>
      <c r="CL87" s="84" t="s">
        <v>3</v>
      </c>
      <c r="CM87" s="84" t="s">
        <v>82</v>
      </c>
    </row>
    <row r="88" spans="1:91" s="7" customFormat="1" ht="16.5" customHeight="1">
      <c r="A88" s="85" t="s">
        <v>83</v>
      </c>
      <c r="B88" s="76"/>
      <c r="C88" s="77"/>
      <c r="D88" s="346" t="s">
        <v>173</v>
      </c>
      <c r="E88" s="346"/>
      <c r="F88" s="346"/>
      <c r="G88" s="346"/>
      <c r="H88" s="346"/>
      <c r="I88" s="78"/>
      <c r="J88" s="346" t="s">
        <v>174</v>
      </c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38">
        <f>'IO.10 - Areálová dešťová ...'!J30</f>
        <v>0</v>
      </c>
      <c r="AH88" s="339"/>
      <c r="AI88" s="339"/>
      <c r="AJ88" s="339"/>
      <c r="AK88" s="339"/>
      <c r="AL88" s="339"/>
      <c r="AM88" s="339"/>
      <c r="AN88" s="338">
        <f t="shared" si="0"/>
        <v>0</v>
      </c>
      <c r="AO88" s="339"/>
      <c r="AP88" s="339"/>
      <c r="AQ88" s="79" t="s">
        <v>147</v>
      </c>
      <c r="AR88" s="76"/>
      <c r="AS88" s="80">
        <v>0</v>
      </c>
      <c r="AT88" s="81">
        <f t="shared" si="1"/>
        <v>0</v>
      </c>
      <c r="AU88" s="82">
        <f>'IO.10 - Areálová dešťová ...'!P83</f>
        <v>0</v>
      </c>
      <c r="AV88" s="81">
        <f>'IO.10 - Areálová dešťová ...'!J33</f>
        <v>0</v>
      </c>
      <c r="AW88" s="81">
        <f>'IO.10 - Areálová dešťová ...'!J34</f>
        <v>0</v>
      </c>
      <c r="AX88" s="81">
        <f>'IO.10 - Areálová dešťová ...'!J35</f>
        <v>0</v>
      </c>
      <c r="AY88" s="81">
        <f>'IO.10 - Areálová dešťová ...'!J36</f>
        <v>0</v>
      </c>
      <c r="AZ88" s="81">
        <f>'IO.10 - Areálová dešťová ...'!F33</f>
        <v>0</v>
      </c>
      <c r="BA88" s="81">
        <f>'IO.10 - Areálová dešťová ...'!F34</f>
        <v>0</v>
      </c>
      <c r="BB88" s="81">
        <f>'IO.10 - Areálová dešťová ...'!F35</f>
        <v>0</v>
      </c>
      <c r="BC88" s="81">
        <f>'IO.10 - Areálová dešťová ...'!F36</f>
        <v>0</v>
      </c>
      <c r="BD88" s="83">
        <f>'IO.10 - Areálová dešťová ...'!F37</f>
        <v>0</v>
      </c>
      <c r="BT88" s="84" t="s">
        <v>80</v>
      </c>
      <c r="BV88" s="84" t="s">
        <v>75</v>
      </c>
      <c r="BW88" s="84" t="s">
        <v>175</v>
      </c>
      <c r="BX88" s="84" t="s">
        <v>5</v>
      </c>
      <c r="CL88" s="84" t="s">
        <v>3</v>
      </c>
      <c r="CM88" s="84" t="s">
        <v>82</v>
      </c>
    </row>
    <row r="89" spans="1:91" s="7" customFormat="1" ht="16.5" customHeight="1">
      <c r="A89" s="85" t="s">
        <v>83</v>
      </c>
      <c r="B89" s="76"/>
      <c r="C89" s="77"/>
      <c r="D89" s="346" t="s">
        <v>176</v>
      </c>
      <c r="E89" s="346"/>
      <c r="F89" s="346"/>
      <c r="G89" s="346"/>
      <c r="H89" s="346"/>
      <c r="I89" s="78"/>
      <c r="J89" s="346" t="s">
        <v>177</v>
      </c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38">
        <f>'IO.09 - Přeložka teplovodu'!J30</f>
        <v>0</v>
      </c>
      <c r="AH89" s="339"/>
      <c r="AI89" s="339"/>
      <c r="AJ89" s="339"/>
      <c r="AK89" s="339"/>
      <c r="AL89" s="339"/>
      <c r="AM89" s="339"/>
      <c r="AN89" s="338">
        <f t="shared" si="0"/>
        <v>0</v>
      </c>
      <c r="AO89" s="339"/>
      <c r="AP89" s="339"/>
      <c r="AQ89" s="79" t="s">
        <v>147</v>
      </c>
      <c r="AR89" s="76"/>
      <c r="AS89" s="80">
        <v>0</v>
      </c>
      <c r="AT89" s="81">
        <f t="shared" si="1"/>
        <v>0</v>
      </c>
      <c r="AU89" s="82">
        <f>'IO.09 - Přeložka teplovodu'!P91</f>
        <v>0</v>
      </c>
      <c r="AV89" s="81">
        <f>'IO.09 - Přeložka teplovodu'!J33</f>
        <v>0</v>
      </c>
      <c r="AW89" s="81">
        <f>'IO.09 - Přeložka teplovodu'!J34</f>
        <v>0</v>
      </c>
      <c r="AX89" s="81">
        <f>'IO.09 - Přeložka teplovodu'!J35</f>
        <v>0</v>
      </c>
      <c r="AY89" s="81">
        <f>'IO.09 - Přeložka teplovodu'!J36</f>
        <v>0</v>
      </c>
      <c r="AZ89" s="81">
        <f>'IO.09 - Přeložka teplovodu'!F33</f>
        <v>0</v>
      </c>
      <c r="BA89" s="81">
        <f>'IO.09 - Přeložka teplovodu'!F34</f>
        <v>0</v>
      </c>
      <c r="BB89" s="81">
        <f>'IO.09 - Přeložka teplovodu'!F35</f>
        <v>0</v>
      </c>
      <c r="BC89" s="81">
        <f>'IO.09 - Přeložka teplovodu'!F36</f>
        <v>0</v>
      </c>
      <c r="BD89" s="83">
        <f>'IO.09 - Přeložka teplovodu'!F37</f>
        <v>0</v>
      </c>
      <c r="BT89" s="84" t="s">
        <v>80</v>
      </c>
      <c r="BV89" s="84" t="s">
        <v>75</v>
      </c>
      <c r="BW89" s="84" t="s">
        <v>178</v>
      </c>
      <c r="BX89" s="84" t="s">
        <v>5</v>
      </c>
      <c r="CL89" s="84" t="s">
        <v>3</v>
      </c>
      <c r="CM89" s="84" t="s">
        <v>82</v>
      </c>
    </row>
    <row r="90" spans="1:91" s="7" customFormat="1" ht="16.5" customHeight="1">
      <c r="A90" s="85" t="s">
        <v>83</v>
      </c>
      <c r="B90" s="76"/>
      <c r="C90" s="77"/>
      <c r="D90" s="346" t="s">
        <v>179</v>
      </c>
      <c r="E90" s="346"/>
      <c r="F90" s="346"/>
      <c r="G90" s="346"/>
      <c r="H90" s="346"/>
      <c r="I90" s="78"/>
      <c r="J90" s="346" t="s">
        <v>180</v>
      </c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38">
        <f>'PS.01 - Rekonstrukce vodo...'!J30</f>
        <v>0</v>
      </c>
      <c r="AH90" s="339"/>
      <c r="AI90" s="339"/>
      <c r="AJ90" s="339"/>
      <c r="AK90" s="339"/>
      <c r="AL90" s="339"/>
      <c r="AM90" s="339"/>
      <c r="AN90" s="338">
        <f t="shared" si="0"/>
        <v>0</v>
      </c>
      <c r="AO90" s="339"/>
      <c r="AP90" s="339"/>
      <c r="AQ90" s="79" t="s">
        <v>181</v>
      </c>
      <c r="AR90" s="76"/>
      <c r="AS90" s="80">
        <v>0</v>
      </c>
      <c r="AT90" s="81">
        <f t="shared" si="1"/>
        <v>0</v>
      </c>
      <c r="AU90" s="82">
        <f>'PS.01 - Rekonstrukce vodo...'!P88</f>
        <v>0</v>
      </c>
      <c r="AV90" s="81">
        <f>'PS.01 - Rekonstrukce vodo...'!J33</f>
        <v>0</v>
      </c>
      <c r="AW90" s="81">
        <f>'PS.01 - Rekonstrukce vodo...'!J34</f>
        <v>0</v>
      </c>
      <c r="AX90" s="81">
        <f>'PS.01 - Rekonstrukce vodo...'!J35</f>
        <v>0</v>
      </c>
      <c r="AY90" s="81">
        <f>'PS.01 - Rekonstrukce vodo...'!J36</f>
        <v>0</v>
      </c>
      <c r="AZ90" s="81">
        <f>'PS.01 - Rekonstrukce vodo...'!F33</f>
        <v>0</v>
      </c>
      <c r="BA90" s="81">
        <f>'PS.01 - Rekonstrukce vodo...'!F34</f>
        <v>0</v>
      </c>
      <c r="BB90" s="81">
        <f>'PS.01 - Rekonstrukce vodo...'!F35</f>
        <v>0</v>
      </c>
      <c r="BC90" s="81">
        <f>'PS.01 - Rekonstrukce vodo...'!F36</f>
        <v>0</v>
      </c>
      <c r="BD90" s="83">
        <f>'PS.01 - Rekonstrukce vodo...'!F37</f>
        <v>0</v>
      </c>
      <c r="BT90" s="84" t="s">
        <v>80</v>
      </c>
      <c r="BV90" s="84" t="s">
        <v>75</v>
      </c>
      <c r="BW90" s="84" t="s">
        <v>182</v>
      </c>
      <c r="BX90" s="84" t="s">
        <v>5</v>
      </c>
      <c r="CL90" s="84" t="s">
        <v>3</v>
      </c>
      <c r="CM90" s="84" t="s">
        <v>82</v>
      </c>
    </row>
    <row r="91" spans="1:91" s="7" customFormat="1" ht="16.5" customHeight="1">
      <c r="A91" s="85" t="s">
        <v>83</v>
      </c>
      <c r="B91" s="76"/>
      <c r="C91" s="77"/>
      <c r="D91" s="346" t="s">
        <v>183</v>
      </c>
      <c r="E91" s="346"/>
      <c r="F91" s="346"/>
      <c r="G91" s="346"/>
      <c r="H91" s="346"/>
      <c r="I91" s="78"/>
      <c r="J91" s="346" t="s">
        <v>184</v>
      </c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38">
        <f>'PS.02 - Venkovní osvětlení'!J30</f>
        <v>0</v>
      </c>
      <c r="AH91" s="339"/>
      <c r="AI91" s="339"/>
      <c r="AJ91" s="339"/>
      <c r="AK91" s="339"/>
      <c r="AL91" s="339"/>
      <c r="AM91" s="339"/>
      <c r="AN91" s="338">
        <f t="shared" si="0"/>
        <v>0</v>
      </c>
      <c r="AO91" s="339"/>
      <c r="AP91" s="339"/>
      <c r="AQ91" s="79" t="s">
        <v>181</v>
      </c>
      <c r="AR91" s="76"/>
      <c r="AS91" s="80">
        <v>0</v>
      </c>
      <c r="AT91" s="81">
        <f t="shared" si="1"/>
        <v>0</v>
      </c>
      <c r="AU91" s="82">
        <f>'PS.02 - Venkovní osvětlení'!P88</f>
        <v>0</v>
      </c>
      <c r="AV91" s="81">
        <f>'PS.02 - Venkovní osvětlení'!J33</f>
        <v>0</v>
      </c>
      <c r="AW91" s="81">
        <f>'PS.02 - Venkovní osvětlení'!J34</f>
        <v>0</v>
      </c>
      <c r="AX91" s="81">
        <f>'PS.02 - Venkovní osvětlení'!J35</f>
        <v>0</v>
      </c>
      <c r="AY91" s="81">
        <f>'PS.02 - Venkovní osvětlení'!J36</f>
        <v>0</v>
      </c>
      <c r="AZ91" s="81">
        <f>'PS.02 - Venkovní osvětlení'!F33</f>
        <v>0</v>
      </c>
      <c r="BA91" s="81">
        <f>'PS.02 - Venkovní osvětlení'!F34</f>
        <v>0</v>
      </c>
      <c r="BB91" s="81">
        <f>'PS.02 - Venkovní osvětlení'!F35</f>
        <v>0</v>
      </c>
      <c r="BC91" s="81">
        <f>'PS.02 - Venkovní osvětlení'!F36</f>
        <v>0</v>
      </c>
      <c r="BD91" s="83">
        <f>'PS.02 - Venkovní osvětlení'!F37</f>
        <v>0</v>
      </c>
      <c r="BT91" s="84" t="s">
        <v>80</v>
      </c>
      <c r="BV91" s="84" t="s">
        <v>75</v>
      </c>
      <c r="BW91" s="84" t="s">
        <v>185</v>
      </c>
      <c r="BX91" s="84" t="s">
        <v>5</v>
      </c>
      <c r="CL91" s="84" t="s">
        <v>3</v>
      </c>
      <c r="CM91" s="84" t="s">
        <v>82</v>
      </c>
    </row>
    <row r="92" spans="1:91" s="7" customFormat="1" ht="16.5" customHeight="1">
      <c r="B92" s="76"/>
      <c r="C92" s="77"/>
      <c r="D92" s="346" t="s">
        <v>186</v>
      </c>
      <c r="E92" s="346"/>
      <c r="F92" s="346"/>
      <c r="G92" s="346"/>
      <c r="H92" s="346"/>
      <c r="I92" s="78"/>
      <c r="J92" s="346" t="s">
        <v>187</v>
      </c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0">
        <f>ROUND(SUM(AG93:AG94),2)</f>
        <v>0</v>
      </c>
      <c r="AH92" s="339"/>
      <c r="AI92" s="339"/>
      <c r="AJ92" s="339"/>
      <c r="AK92" s="339"/>
      <c r="AL92" s="339"/>
      <c r="AM92" s="339"/>
      <c r="AN92" s="338">
        <f t="shared" si="0"/>
        <v>0</v>
      </c>
      <c r="AO92" s="339"/>
      <c r="AP92" s="339"/>
      <c r="AQ92" s="79" t="s">
        <v>79</v>
      </c>
      <c r="AR92" s="76"/>
      <c r="AS92" s="80">
        <f>ROUND(SUM(AS93:AS94),2)</f>
        <v>0</v>
      </c>
      <c r="AT92" s="81">
        <f t="shared" si="1"/>
        <v>0</v>
      </c>
      <c r="AU92" s="82">
        <f>ROUND(SUM(AU93:AU94),5)</f>
        <v>0</v>
      </c>
      <c r="AV92" s="81">
        <f>ROUND(AZ92*L29,2)</f>
        <v>0</v>
      </c>
      <c r="AW92" s="81">
        <f>ROUND(BA92*L30,2)</f>
        <v>0</v>
      </c>
      <c r="AX92" s="81">
        <f>ROUND(BB92*L29,2)</f>
        <v>0</v>
      </c>
      <c r="AY92" s="81">
        <f>ROUND(BC92*L30,2)</f>
        <v>0</v>
      </c>
      <c r="AZ92" s="81">
        <f>ROUND(SUM(AZ93:AZ94),2)</f>
        <v>0</v>
      </c>
      <c r="BA92" s="81">
        <f>ROUND(SUM(BA93:BA94),2)</f>
        <v>0</v>
      </c>
      <c r="BB92" s="81">
        <f>ROUND(SUM(BB93:BB94),2)</f>
        <v>0</v>
      </c>
      <c r="BC92" s="81">
        <f>ROUND(SUM(BC93:BC94),2)</f>
        <v>0</v>
      </c>
      <c r="BD92" s="83">
        <f>ROUND(SUM(BD93:BD94),2)</f>
        <v>0</v>
      </c>
      <c r="BS92" s="84" t="s">
        <v>72</v>
      </c>
      <c r="BT92" s="84" t="s">
        <v>80</v>
      </c>
      <c r="BU92" s="84" t="s">
        <v>74</v>
      </c>
      <c r="BV92" s="84" t="s">
        <v>75</v>
      </c>
      <c r="BW92" s="84" t="s">
        <v>188</v>
      </c>
      <c r="BX92" s="84" t="s">
        <v>5</v>
      </c>
      <c r="CL92" s="84" t="s">
        <v>3</v>
      </c>
      <c r="CM92" s="84" t="s">
        <v>82</v>
      </c>
    </row>
    <row r="93" spans="1:91" s="4" customFormat="1" ht="16.5" customHeight="1">
      <c r="A93" s="85" t="s">
        <v>83</v>
      </c>
      <c r="B93" s="48"/>
      <c r="C93" s="10"/>
      <c r="D93" s="10"/>
      <c r="E93" s="347" t="s">
        <v>189</v>
      </c>
      <c r="F93" s="347"/>
      <c r="G93" s="347"/>
      <c r="H93" s="347"/>
      <c r="I93" s="347"/>
      <c r="J93" s="10"/>
      <c r="K93" s="347" t="s">
        <v>190</v>
      </c>
      <c r="L93" s="347"/>
      <c r="M93" s="347"/>
      <c r="N93" s="347"/>
      <c r="O93" s="347"/>
      <c r="P93" s="347"/>
      <c r="Q93" s="347"/>
      <c r="R93" s="347"/>
      <c r="S93" s="347"/>
      <c r="T93" s="347"/>
      <c r="U93" s="347"/>
      <c r="V93" s="347"/>
      <c r="W93" s="347"/>
      <c r="X93" s="347"/>
      <c r="Y93" s="347"/>
      <c r="Z93" s="347"/>
      <c r="AA93" s="347"/>
      <c r="AB93" s="347"/>
      <c r="AC93" s="347"/>
      <c r="AD93" s="347"/>
      <c r="AE93" s="347"/>
      <c r="AF93" s="347"/>
      <c r="AG93" s="335">
        <f>'ON.1 - Ostatní náklady'!J32</f>
        <v>0</v>
      </c>
      <c r="AH93" s="336"/>
      <c r="AI93" s="336"/>
      <c r="AJ93" s="336"/>
      <c r="AK93" s="336"/>
      <c r="AL93" s="336"/>
      <c r="AM93" s="336"/>
      <c r="AN93" s="335">
        <f t="shared" si="0"/>
        <v>0</v>
      </c>
      <c r="AO93" s="336"/>
      <c r="AP93" s="336"/>
      <c r="AQ93" s="86" t="s">
        <v>86</v>
      </c>
      <c r="AR93" s="48"/>
      <c r="AS93" s="87">
        <v>0</v>
      </c>
      <c r="AT93" s="88">
        <f t="shared" si="1"/>
        <v>0</v>
      </c>
      <c r="AU93" s="89">
        <f>'ON.1 - Ostatní náklady'!P86</f>
        <v>0</v>
      </c>
      <c r="AV93" s="88">
        <f>'ON.1 - Ostatní náklady'!J35</f>
        <v>0</v>
      </c>
      <c r="AW93" s="88">
        <f>'ON.1 - Ostatní náklady'!J36</f>
        <v>0</v>
      </c>
      <c r="AX93" s="88">
        <f>'ON.1 - Ostatní náklady'!J37</f>
        <v>0</v>
      </c>
      <c r="AY93" s="88">
        <f>'ON.1 - Ostatní náklady'!J38</f>
        <v>0</v>
      </c>
      <c r="AZ93" s="88">
        <f>'ON.1 - Ostatní náklady'!F35</f>
        <v>0</v>
      </c>
      <c r="BA93" s="88">
        <f>'ON.1 - Ostatní náklady'!F36</f>
        <v>0</v>
      </c>
      <c r="BB93" s="88">
        <f>'ON.1 - Ostatní náklady'!F37</f>
        <v>0</v>
      </c>
      <c r="BC93" s="88">
        <f>'ON.1 - Ostatní náklady'!F38</f>
        <v>0</v>
      </c>
      <c r="BD93" s="90">
        <f>'ON.1 - Ostatní náklady'!F39</f>
        <v>0</v>
      </c>
      <c r="BT93" s="27" t="s">
        <v>82</v>
      </c>
      <c r="BV93" s="27" t="s">
        <v>75</v>
      </c>
      <c r="BW93" s="27" t="s">
        <v>191</v>
      </c>
      <c r="BX93" s="27" t="s">
        <v>188</v>
      </c>
      <c r="CL93" s="27" t="s">
        <v>3</v>
      </c>
    </row>
    <row r="94" spans="1:91" s="4" customFormat="1" ht="16.5" customHeight="1">
      <c r="A94" s="85" t="s">
        <v>83</v>
      </c>
      <c r="B94" s="48"/>
      <c r="C94" s="10"/>
      <c r="D94" s="10"/>
      <c r="E94" s="347" t="s">
        <v>192</v>
      </c>
      <c r="F94" s="347"/>
      <c r="G94" s="347"/>
      <c r="H94" s="347"/>
      <c r="I94" s="347"/>
      <c r="J94" s="10"/>
      <c r="K94" s="347" t="s">
        <v>193</v>
      </c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7"/>
      <c r="AA94" s="347"/>
      <c r="AB94" s="347"/>
      <c r="AC94" s="347"/>
      <c r="AD94" s="347"/>
      <c r="AE94" s="347"/>
      <c r="AF94" s="347"/>
      <c r="AG94" s="335">
        <f>'VRN.1 - Vedlejší rozpočto...'!J32</f>
        <v>0</v>
      </c>
      <c r="AH94" s="336"/>
      <c r="AI94" s="336"/>
      <c r="AJ94" s="336"/>
      <c r="AK94" s="336"/>
      <c r="AL94" s="336"/>
      <c r="AM94" s="336"/>
      <c r="AN94" s="335">
        <f t="shared" si="0"/>
        <v>0</v>
      </c>
      <c r="AO94" s="336"/>
      <c r="AP94" s="336"/>
      <c r="AQ94" s="86" t="s">
        <v>86</v>
      </c>
      <c r="AR94" s="48"/>
      <c r="AS94" s="91">
        <v>0</v>
      </c>
      <c r="AT94" s="92">
        <f t="shared" si="1"/>
        <v>0</v>
      </c>
      <c r="AU94" s="93">
        <f>'VRN.1 - Vedlejší rozpočto...'!P86</f>
        <v>0</v>
      </c>
      <c r="AV94" s="92">
        <f>'VRN.1 - Vedlejší rozpočto...'!J35</f>
        <v>0</v>
      </c>
      <c r="AW94" s="92">
        <f>'VRN.1 - Vedlejší rozpočto...'!J36</f>
        <v>0</v>
      </c>
      <c r="AX94" s="92">
        <f>'VRN.1 - Vedlejší rozpočto...'!J37</f>
        <v>0</v>
      </c>
      <c r="AY94" s="92">
        <f>'VRN.1 - Vedlejší rozpočto...'!J38</f>
        <v>0</v>
      </c>
      <c r="AZ94" s="92">
        <f>'VRN.1 - Vedlejší rozpočto...'!F35</f>
        <v>0</v>
      </c>
      <c r="BA94" s="92">
        <f>'VRN.1 - Vedlejší rozpočto...'!F36</f>
        <v>0</v>
      </c>
      <c r="BB94" s="92">
        <f>'VRN.1 - Vedlejší rozpočto...'!F37</f>
        <v>0</v>
      </c>
      <c r="BC94" s="92">
        <f>'VRN.1 - Vedlejší rozpočto...'!F38</f>
        <v>0</v>
      </c>
      <c r="BD94" s="94">
        <f>'VRN.1 - Vedlejší rozpočto...'!F39</f>
        <v>0</v>
      </c>
      <c r="BT94" s="27" t="s">
        <v>82</v>
      </c>
      <c r="BV94" s="27" t="s">
        <v>75</v>
      </c>
      <c r="BW94" s="27" t="s">
        <v>194</v>
      </c>
      <c r="BX94" s="27" t="s">
        <v>188</v>
      </c>
      <c r="CL94" s="27" t="s">
        <v>3</v>
      </c>
    </row>
    <row r="95" spans="1:91" s="2" customFormat="1" ht="30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5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</row>
    <row r="96" spans="1:91" s="2" customFormat="1" ht="6.95" customHeight="1">
      <c r="A96" s="34"/>
      <c r="B96" s="44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35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</sheetData>
  <mergeCells count="198">
    <mergeCell ref="E94:I94"/>
    <mergeCell ref="K94:AF94"/>
    <mergeCell ref="D89:H89"/>
    <mergeCell ref="J89:AF89"/>
    <mergeCell ref="D90:H90"/>
    <mergeCell ref="J90:AF90"/>
    <mergeCell ref="D91:H91"/>
    <mergeCell ref="J91:AF91"/>
    <mergeCell ref="D92:H92"/>
    <mergeCell ref="J92:AF92"/>
    <mergeCell ref="E93:I93"/>
    <mergeCell ref="K93:AF93"/>
    <mergeCell ref="E84:I84"/>
    <mergeCell ref="K84:AF84"/>
    <mergeCell ref="K85:AF85"/>
    <mergeCell ref="E85:I85"/>
    <mergeCell ref="J86:AF86"/>
    <mergeCell ref="D86:H86"/>
    <mergeCell ref="D87:H87"/>
    <mergeCell ref="J87:AF87"/>
    <mergeCell ref="D88:H88"/>
    <mergeCell ref="J88:AF88"/>
    <mergeCell ref="D79:H79"/>
    <mergeCell ref="J79:AF79"/>
    <mergeCell ref="J80:AF80"/>
    <mergeCell ref="D80:H80"/>
    <mergeCell ref="D81:H81"/>
    <mergeCell ref="J81:AF81"/>
    <mergeCell ref="J82:AF82"/>
    <mergeCell ref="D82:H82"/>
    <mergeCell ref="E83:I83"/>
    <mergeCell ref="K83:AF83"/>
    <mergeCell ref="L74:AF74"/>
    <mergeCell ref="F74:J74"/>
    <mergeCell ref="F75:J75"/>
    <mergeCell ref="L75:AF75"/>
    <mergeCell ref="L76:AF76"/>
    <mergeCell ref="F76:J76"/>
    <mergeCell ref="F77:J77"/>
    <mergeCell ref="L77:AF77"/>
    <mergeCell ref="D78:H78"/>
    <mergeCell ref="J78:AF78"/>
    <mergeCell ref="F69:J69"/>
    <mergeCell ref="L69:AF69"/>
    <mergeCell ref="K70:AF70"/>
    <mergeCell ref="E70:I70"/>
    <mergeCell ref="E71:I71"/>
    <mergeCell ref="K71:AF71"/>
    <mergeCell ref="K72:AF72"/>
    <mergeCell ref="E72:I72"/>
    <mergeCell ref="L73:AF73"/>
    <mergeCell ref="F73:J73"/>
    <mergeCell ref="F64:J64"/>
    <mergeCell ref="L64:AF64"/>
    <mergeCell ref="F65:J65"/>
    <mergeCell ref="L65:AF65"/>
    <mergeCell ref="F66:J66"/>
    <mergeCell ref="L66:AF66"/>
    <mergeCell ref="F67:J67"/>
    <mergeCell ref="L67:AF67"/>
    <mergeCell ref="L68:AF68"/>
    <mergeCell ref="F68:J68"/>
    <mergeCell ref="F63:J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G57:AM57"/>
    <mergeCell ref="AN57:AP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93:AP93"/>
    <mergeCell ref="AG93:AM93"/>
    <mergeCell ref="AN94:AP94"/>
    <mergeCell ref="AG94:AM94"/>
    <mergeCell ref="L45:AO45"/>
    <mergeCell ref="I52:AF52"/>
    <mergeCell ref="C52:G52"/>
    <mergeCell ref="D55:H55"/>
    <mergeCell ref="J55:AF55"/>
    <mergeCell ref="K56:AF56"/>
    <mergeCell ref="E56:I56"/>
    <mergeCell ref="K57:AF57"/>
    <mergeCell ref="E57:I57"/>
    <mergeCell ref="K58:AF58"/>
    <mergeCell ref="E58:I58"/>
    <mergeCell ref="L59:AF59"/>
    <mergeCell ref="F59:J59"/>
    <mergeCell ref="E60:I60"/>
    <mergeCell ref="K60:AF60"/>
    <mergeCell ref="E61:I61"/>
    <mergeCell ref="K61:AF61"/>
    <mergeCell ref="E62:I62"/>
    <mergeCell ref="K62:AF62"/>
    <mergeCell ref="L63:AF63"/>
    <mergeCell ref="AN88:AP88"/>
    <mergeCell ref="AG88:AM88"/>
    <mergeCell ref="AN89:AP89"/>
    <mergeCell ref="AG89:AM89"/>
    <mergeCell ref="AN90:AP90"/>
    <mergeCell ref="AG90:AM90"/>
    <mergeCell ref="AN91:AP91"/>
    <mergeCell ref="AG91:AM91"/>
    <mergeCell ref="AN92:AP92"/>
    <mergeCell ref="AG92:AM9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AN87:AP87"/>
    <mergeCell ref="AG87:AM87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G73:AM73"/>
    <mergeCell ref="AN73:AP73"/>
    <mergeCell ref="AG74:AM74"/>
    <mergeCell ref="AN74:AP74"/>
    <mergeCell ref="AN75:AP75"/>
    <mergeCell ref="AG75:AM75"/>
    <mergeCell ref="AG76:AM76"/>
    <mergeCell ref="AN76:AP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L33:P33"/>
    <mergeCell ref="AK33:AO33"/>
    <mergeCell ref="W33:AE33"/>
    <mergeCell ref="AK35:AO35"/>
    <mergeCell ref="X35:AB35"/>
    <mergeCell ref="AR2:BE2"/>
    <mergeCell ref="AN61:AP61"/>
    <mergeCell ref="AG61:AM61"/>
    <mergeCell ref="AG62:AM62"/>
    <mergeCell ref="AN62:AP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</mergeCells>
  <hyperlinks>
    <hyperlink ref="A56" location="'D1.1.1 - Architektonicko ...'!C2" display="/"/>
    <hyperlink ref="A57" location="'D1.1.4.1 - Zařízení pro v...'!C2" display="/"/>
    <hyperlink ref="A59" location="'01 - Zařízení vzduchotech...'!C2" display="/"/>
    <hyperlink ref="A60" location="'D1.1.4.3 - Zařízení zdrav...'!C2" display="/"/>
    <hyperlink ref="A61" location="'D1.1.4.4 - Silnoproudá el...'!C2" display="/"/>
    <hyperlink ref="A63" location="'01 - Strukturovaný kabelo...'!C2" display="/"/>
    <hyperlink ref="A64" location="'02 - Eletronická kontrola...'!C2" display="/"/>
    <hyperlink ref="A65" location="'03 - Poplachový zabezpečo...'!C2" display="/"/>
    <hyperlink ref="A66" location="'04 - Tísňové volání z WC ZTP'!C2" display="/"/>
    <hyperlink ref="A67" location="'05 - Telefonní ústředna +...'!C2" display="/"/>
    <hyperlink ref="A68" location="'06 - GSM otevírač'!C2" display="/"/>
    <hyperlink ref="A69" location="'07 - Venkovní rozvody'!C2" display="/"/>
    <hyperlink ref="A70" location="'D1.1.4.6 - Elektrická pož...'!C2" display="/"/>
    <hyperlink ref="A71" location="'D1.1.4.7 - Měření a regulace'!C2" display="/"/>
    <hyperlink ref="A73" location="'01 - Okruh trámy'!C2" display="/"/>
    <hyperlink ref="A74" location="'02 - Okruh sahary'!C2" display="/"/>
    <hyperlink ref="A75" location="'03 - Okruh VZT'!C2" display="/"/>
    <hyperlink ref="A76" location="'04 - Okruh primárního okruhu'!C2" display="/"/>
    <hyperlink ref="A77" location="'05 - Chlazení SLP'!C2" display="/"/>
    <hyperlink ref="A78" location="'IO.01 - Přípojka teplovodu'!C2" display="/"/>
    <hyperlink ref="A79" location="'IO.03 - Kabelové vedení NN'!C2" display="/"/>
    <hyperlink ref="A80" location="'IO.04 - Komunikace a zpev...'!C2" display="/"/>
    <hyperlink ref="A81" location="'IO.05 - Terénní úpravy'!C2" display="/"/>
    <hyperlink ref="A83" location="'01 - Sadové úpravy - nová...'!C2" display="/"/>
    <hyperlink ref="A84" location="'02 - Sadové úpravy - údrž...'!C2" display="/"/>
    <hyperlink ref="A85" location="'03 - Sadové úpravy na ter...'!C2" display="/"/>
    <hyperlink ref="A86" location="'IO.07 - Lapák tuků'!C2" display="/"/>
    <hyperlink ref="A87" location="'IO.08 - Areálová splaškov...'!C2" display="/"/>
    <hyperlink ref="A88" location="'IO.10 - Areálová dešťová ...'!C2" display="/"/>
    <hyperlink ref="A89" location="'IO.09 - Přeložka teplovodu'!C2" display="/"/>
    <hyperlink ref="A90" location="'PS.01 - Rekonstrukce vodo...'!C2" display="/"/>
    <hyperlink ref="A91" location="'PS.02 - Venkovní osvětlení'!C2" display="/"/>
    <hyperlink ref="A93" location="'ON.1 - Ostatní náklady'!C2" display="/"/>
    <hyperlink ref="A94" location="'VRN.1 - Vedlejší rozpočto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87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199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ROUND(J118,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ROUND((SUM(BE118:BE4996)),  2)</f>
        <v>0</v>
      </c>
      <c r="G35" s="34"/>
      <c r="H35" s="34"/>
      <c r="I35" s="103">
        <v>0.21</v>
      </c>
      <c r="J35" s="102">
        <f>ROUND(((SUM(BE118:BE4996))*I35),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ROUND((SUM(BF118:BF4996)),  2)</f>
        <v>0</v>
      </c>
      <c r="G36" s="34"/>
      <c r="H36" s="34"/>
      <c r="I36" s="103">
        <v>0.15</v>
      </c>
      <c r="J36" s="102">
        <f>ROUND(((SUM(BF118:BF4996))*I36),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ROUND((SUM(BG118:BG4996)),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ROUND((SUM(BH118:BH4996)),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ROUND((SUM(BI118:BI4996)),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D1.1.1 - Architektonicko stavební řešení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J118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J119</f>
        <v>0</v>
      </c>
      <c r="L64" s="113"/>
    </row>
    <row r="65" spans="2:12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J120</f>
        <v>0</v>
      </c>
      <c r="L65" s="117"/>
    </row>
    <row r="66" spans="2:12" s="10" customFormat="1" ht="19.899999999999999" customHeight="1">
      <c r="B66" s="117"/>
      <c r="D66" s="118" t="s">
        <v>206</v>
      </c>
      <c r="E66" s="119"/>
      <c r="F66" s="119"/>
      <c r="G66" s="119"/>
      <c r="H66" s="119"/>
      <c r="I66" s="119"/>
      <c r="J66" s="120">
        <f>J171</f>
        <v>0</v>
      </c>
      <c r="L66" s="117"/>
    </row>
    <row r="67" spans="2:12" s="10" customFormat="1" ht="19.899999999999999" customHeight="1">
      <c r="B67" s="117"/>
      <c r="D67" s="118" t="s">
        <v>207</v>
      </c>
      <c r="E67" s="119"/>
      <c r="F67" s="119"/>
      <c r="G67" s="119"/>
      <c r="H67" s="119"/>
      <c r="I67" s="119"/>
      <c r="J67" s="120">
        <f>J261</f>
        <v>0</v>
      </c>
      <c r="L67" s="117"/>
    </row>
    <row r="68" spans="2:12" s="10" customFormat="1" ht="19.899999999999999" customHeight="1">
      <c r="B68" s="117"/>
      <c r="D68" s="118" t="s">
        <v>208</v>
      </c>
      <c r="E68" s="119"/>
      <c r="F68" s="119"/>
      <c r="G68" s="119"/>
      <c r="H68" s="119"/>
      <c r="I68" s="119"/>
      <c r="J68" s="120">
        <f>J420</f>
        <v>0</v>
      </c>
      <c r="L68" s="117"/>
    </row>
    <row r="69" spans="2:12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J839</f>
        <v>0</v>
      </c>
      <c r="L69" s="117"/>
    </row>
    <row r="70" spans="2:12" s="10" customFormat="1" ht="19.899999999999999" customHeight="1">
      <c r="B70" s="117"/>
      <c r="D70" s="118" t="s">
        <v>210</v>
      </c>
      <c r="E70" s="119"/>
      <c r="F70" s="119"/>
      <c r="G70" s="119"/>
      <c r="H70" s="119"/>
      <c r="I70" s="119"/>
      <c r="J70" s="120">
        <f>J1048</f>
        <v>0</v>
      </c>
      <c r="L70" s="117"/>
    </row>
    <row r="71" spans="2:12" s="10" customFormat="1" ht="19.899999999999999" customHeight="1">
      <c r="B71" s="117"/>
      <c r="D71" s="118" t="s">
        <v>211</v>
      </c>
      <c r="E71" s="119"/>
      <c r="F71" s="119"/>
      <c r="G71" s="119"/>
      <c r="H71" s="119"/>
      <c r="I71" s="119"/>
      <c r="J71" s="120">
        <f>J1081</f>
        <v>0</v>
      </c>
      <c r="L71" s="117"/>
    </row>
    <row r="72" spans="2:12" s="10" customFormat="1" ht="19.899999999999999" customHeight="1">
      <c r="B72" s="117"/>
      <c r="D72" s="118" t="s">
        <v>212</v>
      </c>
      <c r="E72" s="119"/>
      <c r="F72" s="119"/>
      <c r="G72" s="119"/>
      <c r="H72" s="119"/>
      <c r="I72" s="119"/>
      <c r="J72" s="120">
        <f>J1422</f>
        <v>0</v>
      </c>
      <c r="L72" s="117"/>
    </row>
    <row r="73" spans="2:12" s="10" customFormat="1" ht="19.899999999999999" customHeight="1">
      <c r="B73" s="117"/>
      <c r="D73" s="118" t="s">
        <v>213</v>
      </c>
      <c r="E73" s="119"/>
      <c r="F73" s="119"/>
      <c r="G73" s="119"/>
      <c r="H73" s="119"/>
      <c r="I73" s="119"/>
      <c r="J73" s="120">
        <f>J1873</f>
        <v>0</v>
      </c>
      <c r="L73" s="117"/>
    </row>
    <row r="74" spans="2:12" s="10" customFormat="1" ht="19.899999999999999" customHeight="1">
      <c r="B74" s="117"/>
      <c r="D74" s="118" t="s">
        <v>214</v>
      </c>
      <c r="E74" s="119"/>
      <c r="F74" s="119"/>
      <c r="G74" s="119"/>
      <c r="H74" s="119"/>
      <c r="I74" s="119"/>
      <c r="J74" s="120">
        <f>J2047</f>
        <v>0</v>
      </c>
      <c r="L74" s="117"/>
    </row>
    <row r="75" spans="2:12" s="10" customFormat="1" ht="19.899999999999999" customHeight="1">
      <c r="B75" s="117"/>
      <c r="D75" s="118" t="s">
        <v>215</v>
      </c>
      <c r="E75" s="119"/>
      <c r="F75" s="119"/>
      <c r="G75" s="119"/>
      <c r="H75" s="119"/>
      <c r="I75" s="119"/>
      <c r="J75" s="120">
        <f>J2178</f>
        <v>0</v>
      </c>
      <c r="L75" s="117"/>
    </row>
    <row r="76" spans="2:12" s="10" customFormat="1" ht="19.899999999999999" customHeight="1">
      <c r="B76" s="117"/>
      <c r="D76" s="118" t="s">
        <v>216</v>
      </c>
      <c r="E76" s="119"/>
      <c r="F76" s="119"/>
      <c r="G76" s="119"/>
      <c r="H76" s="119"/>
      <c r="I76" s="119"/>
      <c r="J76" s="120">
        <f>J2216</f>
        <v>0</v>
      </c>
      <c r="L76" s="117"/>
    </row>
    <row r="77" spans="2:12" s="9" customFormat="1" ht="24.95" customHeight="1">
      <c r="B77" s="113"/>
      <c r="D77" s="114" t="s">
        <v>217</v>
      </c>
      <c r="E77" s="115"/>
      <c r="F77" s="115"/>
      <c r="G77" s="115"/>
      <c r="H77" s="115"/>
      <c r="I77" s="115"/>
      <c r="J77" s="116">
        <f>J2220</f>
        <v>0</v>
      </c>
      <c r="L77" s="113"/>
    </row>
    <row r="78" spans="2:12" s="10" customFormat="1" ht="19.899999999999999" customHeight="1">
      <c r="B78" s="117"/>
      <c r="D78" s="118" t="s">
        <v>218</v>
      </c>
      <c r="E78" s="119"/>
      <c r="F78" s="119"/>
      <c r="G78" s="119"/>
      <c r="H78" s="119"/>
      <c r="I78" s="119"/>
      <c r="J78" s="120">
        <f>J2221</f>
        <v>0</v>
      </c>
      <c r="L78" s="117"/>
    </row>
    <row r="79" spans="2:12" s="10" customFormat="1" ht="19.899999999999999" customHeight="1">
      <c r="B79" s="117"/>
      <c r="D79" s="118" t="s">
        <v>219</v>
      </c>
      <c r="E79" s="119"/>
      <c r="F79" s="119"/>
      <c r="G79" s="119"/>
      <c r="H79" s="119"/>
      <c r="I79" s="119"/>
      <c r="J79" s="120">
        <f>J2280</f>
        <v>0</v>
      </c>
      <c r="L79" s="117"/>
    </row>
    <row r="80" spans="2:12" s="10" customFormat="1" ht="19.899999999999999" customHeight="1">
      <c r="B80" s="117"/>
      <c r="D80" s="118" t="s">
        <v>220</v>
      </c>
      <c r="E80" s="119"/>
      <c r="F80" s="119"/>
      <c r="G80" s="119"/>
      <c r="H80" s="119"/>
      <c r="I80" s="119"/>
      <c r="J80" s="120">
        <f>J2477</f>
        <v>0</v>
      </c>
      <c r="L80" s="117"/>
    </row>
    <row r="81" spans="2:12" s="10" customFormat="1" ht="19.899999999999999" customHeight="1">
      <c r="B81" s="117"/>
      <c r="D81" s="118" t="s">
        <v>221</v>
      </c>
      <c r="E81" s="119"/>
      <c r="F81" s="119"/>
      <c r="G81" s="119"/>
      <c r="H81" s="119"/>
      <c r="I81" s="119"/>
      <c r="J81" s="120">
        <f>J2685</f>
        <v>0</v>
      </c>
      <c r="L81" s="117"/>
    </row>
    <row r="82" spans="2:12" s="10" customFormat="1" ht="19.899999999999999" customHeight="1">
      <c r="B82" s="117"/>
      <c r="D82" s="118" t="s">
        <v>222</v>
      </c>
      <c r="E82" s="119"/>
      <c r="F82" s="119"/>
      <c r="G82" s="119"/>
      <c r="H82" s="119"/>
      <c r="I82" s="119"/>
      <c r="J82" s="120">
        <f>J2728</f>
        <v>0</v>
      </c>
      <c r="L82" s="117"/>
    </row>
    <row r="83" spans="2:12" s="10" customFormat="1" ht="19.899999999999999" customHeight="1">
      <c r="B83" s="117"/>
      <c r="D83" s="118" t="s">
        <v>223</v>
      </c>
      <c r="E83" s="119"/>
      <c r="F83" s="119"/>
      <c r="G83" s="119"/>
      <c r="H83" s="119"/>
      <c r="I83" s="119"/>
      <c r="J83" s="120">
        <f>J2740</f>
        <v>0</v>
      </c>
      <c r="L83" s="117"/>
    </row>
    <row r="84" spans="2:12" s="10" customFormat="1" ht="19.899999999999999" customHeight="1">
      <c r="B84" s="117"/>
      <c r="D84" s="118" t="s">
        <v>224</v>
      </c>
      <c r="E84" s="119"/>
      <c r="F84" s="119"/>
      <c r="G84" s="119"/>
      <c r="H84" s="119"/>
      <c r="I84" s="119"/>
      <c r="J84" s="120">
        <f>J2952</f>
        <v>0</v>
      </c>
      <c r="L84" s="117"/>
    </row>
    <row r="85" spans="2:12" s="10" customFormat="1" ht="19.899999999999999" customHeight="1">
      <c r="B85" s="117"/>
      <c r="D85" s="118" t="s">
        <v>225</v>
      </c>
      <c r="E85" s="119"/>
      <c r="F85" s="119"/>
      <c r="G85" s="119"/>
      <c r="H85" s="119"/>
      <c r="I85" s="119"/>
      <c r="J85" s="120">
        <f>J3030</f>
        <v>0</v>
      </c>
      <c r="L85" s="117"/>
    </row>
    <row r="86" spans="2:12" s="10" customFormat="1" ht="19.899999999999999" customHeight="1">
      <c r="B86" s="117"/>
      <c r="D86" s="118" t="s">
        <v>226</v>
      </c>
      <c r="E86" s="119"/>
      <c r="F86" s="119"/>
      <c r="G86" s="119"/>
      <c r="H86" s="119"/>
      <c r="I86" s="119"/>
      <c r="J86" s="120">
        <f>J3247</f>
        <v>0</v>
      </c>
      <c r="L86" s="117"/>
    </row>
    <row r="87" spans="2:12" s="10" customFormat="1" ht="19.899999999999999" customHeight="1">
      <c r="B87" s="117"/>
      <c r="D87" s="118" t="s">
        <v>227</v>
      </c>
      <c r="E87" s="119"/>
      <c r="F87" s="119"/>
      <c r="G87" s="119"/>
      <c r="H87" s="119"/>
      <c r="I87" s="119"/>
      <c r="J87" s="120">
        <f>J3526</f>
        <v>0</v>
      </c>
      <c r="L87" s="117"/>
    </row>
    <row r="88" spans="2:12" s="10" customFormat="1" ht="19.899999999999999" customHeight="1">
      <c r="B88" s="117"/>
      <c r="D88" s="118" t="s">
        <v>228</v>
      </c>
      <c r="E88" s="119"/>
      <c r="F88" s="119"/>
      <c r="G88" s="119"/>
      <c r="H88" s="119"/>
      <c r="I88" s="119"/>
      <c r="J88" s="120">
        <f>J3781</f>
        <v>0</v>
      </c>
      <c r="L88" s="117"/>
    </row>
    <row r="89" spans="2:12" s="10" customFormat="1" ht="19.899999999999999" customHeight="1">
      <c r="B89" s="117"/>
      <c r="D89" s="118" t="s">
        <v>229</v>
      </c>
      <c r="E89" s="119"/>
      <c r="F89" s="119"/>
      <c r="G89" s="119"/>
      <c r="H89" s="119"/>
      <c r="I89" s="119"/>
      <c r="J89" s="120">
        <f>J3908</f>
        <v>0</v>
      </c>
      <c r="L89" s="117"/>
    </row>
    <row r="90" spans="2:12" s="10" customFormat="1" ht="19.899999999999999" customHeight="1">
      <c r="B90" s="117"/>
      <c r="D90" s="118" t="s">
        <v>230</v>
      </c>
      <c r="E90" s="119"/>
      <c r="F90" s="119"/>
      <c r="G90" s="119"/>
      <c r="H90" s="119"/>
      <c r="I90" s="119"/>
      <c r="J90" s="120">
        <f>J4049</f>
        <v>0</v>
      </c>
      <c r="L90" s="117"/>
    </row>
    <row r="91" spans="2:12" s="10" customFormat="1" ht="19.899999999999999" customHeight="1">
      <c r="B91" s="117"/>
      <c r="D91" s="118" t="s">
        <v>231</v>
      </c>
      <c r="E91" s="119"/>
      <c r="F91" s="119"/>
      <c r="G91" s="119"/>
      <c r="H91" s="119"/>
      <c r="I91" s="119"/>
      <c r="J91" s="120">
        <f>J4192</f>
        <v>0</v>
      </c>
      <c r="L91" s="117"/>
    </row>
    <row r="92" spans="2:12" s="10" customFormat="1" ht="19.899999999999999" customHeight="1">
      <c r="B92" s="117"/>
      <c r="D92" s="118" t="s">
        <v>232</v>
      </c>
      <c r="E92" s="119"/>
      <c r="F92" s="119"/>
      <c r="G92" s="119"/>
      <c r="H92" s="119"/>
      <c r="I92" s="119"/>
      <c r="J92" s="120">
        <f>J4221</f>
        <v>0</v>
      </c>
      <c r="L92" s="117"/>
    </row>
    <row r="93" spans="2:12" s="10" customFormat="1" ht="19.899999999999999" customHeight="1">
      <c r="B93" s="117"/>
      <c r="D93" s="118" t="s">
        <v>233</v>
      </c>
      <c r="E93" s="119"/>
      <c r="F93" s="119"/>
      <c r="G93" s="119"/>
      <c r="H93" s="119"/>
      <c r="I93" s="119"/>
      <c r="J93" s="120">
        <f>J4506</f>
        <v>0</v>
      </c>
      <c r="L93" s="117"/>
    </row>
    <row r="94" spans="2:12" s="10" customFormat="1" ht="19.899999999999999" customHeight="1">
      <c r="B94" s="117"/>
      <c r="D94" s="118" t="s">
        <v>234</v>
      </c>
      <c r="E94" s="119"/>
      <c r="F94" s="119"/>
      <c r="G94" s="119"/>
      <c r="H94" s="119"/>
      <c r="I94" s="119"/>
      <c r="J94" s="120">
        <f>J4577</f>
        <v>0</v>
      </c>
      <c r="L94" s="117"/>
    </row>
    <row r="95" spans="2:12" s="10" customFormat="1" ht="19.899999999999999" customHeight="1">
      <c r="B95" s="117"/>
      <c r="D95" s="118" t="s">
        <v>235</v>
      </c>
      <c r="E95" s="119"/>
      <c r="F95" s="119"/>
      <c r="G95" s="119"/>
      <c r="H95" s="119"/>
      <c r="I95" s="119"/>
      <c r="J95" s="120">
        <f>J4625</f>
        <v>0</v>
      </c>
      <c r="L95" s="117"/>
    </row>
    <row r="96" spans="2:12" s="10" customFormat="1" ht="19.899999999999999" customHeight="1">
      <c r="B96" s="117"/>
      <c r="D96" s="118" t="s">
        <v>236</v>
      </c>
      <c r="E96" s="119"/>
      <c r="F96" s="119"/>
      <c r="G96" s="119"/>
      <c r="H96" s="119"/>
      <c r="I96" s="119"/>
      <c r="J96" s="120">
        <f>J4662</f>
        <v>0</v>
      </c>
      <c r="L96" s="117"/>
    </row>
    <row r="97" spans="1:31" s="2" customFormat="1" ht="21.7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31" s="2" customFormat="1" ht="6.95" customHeight="1">
      <c r="A98" s="34"/>
      <c r="B98" s="44"/>
      <c r="C98" s="45"/>
      <c r="D98" s="45"/>
      <c r="E98" s="45"/>
      <c r="F98" s="45"/>
      <c r="G98" s="45"/>
      <c r="H98" s="45"/>
      <c r="I98" s="45"/>
      <c r="J98" s="45"/>
      <c r="K98" s="45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102" spans="1:31" s="2" customFormat="1" ht="6.95" customHeight="1">
      <c r="A102" s="34"/>
      <c r="B102" s="46"/>
      <c r="C102" s="47"/>
      <c r="D102" s="47"/>
      <c r="E102" s="47"/>
      <c r="F102" s="47"/>
      <c r="G102" s="47"/>
      <c r="H102" s="47"/>
      <c r="I102" s="47"/>
      <c r="J102" s="47"/>
      <c r="K102" s="47"/>
      <c r="L102" s="96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</row>
    <row r="103" spans="1:31" s="2" customFormat="1" ht="24.95" customHeight="1">
      <c r="A103" s="34"/>
      <c r="B103" s="35"/>
      <c r="C103" s="23" t="s">
        <v>237</v>
      </c>
      <c r="D103" s="34"/>
      <c r="E103" s="34"/>
      <c r="F103" s="34"/>
      <c r="G103" s="34"/>
      <c r="H103" s="34"/>
      <c r="I103" s="34"/>
      <c r="J103" s="34"/>
      <c r="K103" s="34"/>
      <c r="L103" s="96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</row>
    <row r="104" spans="1:31" s="2" customFormat="1" ht="6.95" customHeight="1">
      <c r="A104" s="34"/>
      <c r="B104" s="35"/>
      <c r="C104" s="34"/>
      <c r="D104" s="34"/>
      <c r="E104" s="34"/>
      <c r="F104" s="34"/>
      <c r="G104" s="34"/>
      <c r="H104" s="34"/>
      <c r="I104" s="34"/>
      <c r="J104" s="34"/>
      <c r="K104" s="34"/>
      <c r="L104" s="96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12" customHeight="1">
      <c r="A105" s="34"/>
      <c r="B105" s="35"/>
      <c r="C105" s="29" t="s">
        <v>17</v>
      </c>
      <c r="D105" s="34"/>
      <c r="E105" s="34"/>
      <c r="F105" s="34"/>
      <c r="G105" s="34"/>
      <c r="H105" s="34"/>
      <c r="I105" s="34"/>
      <c r="J105" s="34"/>
      <c r="K105" s="34"/>
      <c r="L105" s="96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31" s="2" customFormat="1" ht="16.5" customHeight="1">
      <c r="A106" s="34"/>
      <c r="B106" s="35"/>
      <c r="C106" s="34"/>
      <c r="D106" s="34"/>
      <c r="E106" s="358" t="str">
        <f>E7</f>
        <v>Vědeckotechnický park UPOL, blok D - 1.etapa</v>
      </c>
      <c r="F106" s="359"/>
      <c r="G106" s="359"/>
      <c r="H106" s="359"/>
      <c r="I106" s="34"/>
      <c r="J106" s="34"/>
      <c r="K106" s="34"/>
      <c r="L106" s="96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pans="1:31" s="1" customFormat="1" ht="12" customHeight="1">
      <c r="B107" s="22"/>
      <c r="C107" s="29" t="s">
        <v>196</v>
      </c>
      <c r="L107" s="22"/>
    </row>
    <row r="108" spans="1:31" s="2" customFormat="1" ht="16.5" customHeight="1">
      <c r="A108" s="34"/>
      <c r="B108" s="35"/>
      <c r="C108" s="34"/>
      <c r="D108" s="34"/>
      <c r="E108" s="358" t="s">
        <v>197</v>
      </c>
      <c r="F108" s="360"/>
      <c r="G108" s="360"/>
      <c r="H108" s="360"/>
      <c r="I108" s="34"/>
      <c r="J108" s="34"/>
      <c r="K108" s="34"/>
      <c r="L108" s="96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31" s="2" customFormat="1" ht="12" customHeight="1">
      <c r="A109" s="34"/>
      <c r="B109" s="35"/>
      <c r="C109" s="29" t="s">
        <v>198</v>
      </c>
      <c r="D109" s="34"/>
      <c r="E109" s="34"/>
      <c r="F109" s="34"/>
      <c r="G109" s="34"/>
      <c r="H109" s="34"/>
      <c r="I109" s="34"/>
      <c r="J109" s="34"/>
      <c r="K109" s="34"/>
      <c r="L109" s="96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16.5" customHeight="1">
      <c r="A110" s="34"/>
      <c r="B110" s="35"/>
      <c r="C110" s="34"/>
      <c r="D110" s="34"/>
      <c r="E110" s="341" t="str">
        <f>E11</f>
        <v>D1.1.1 - Architektonicko stavební řešení</v>
      </c>
      <c r="F110" s="360"/>
      <c r="G110" s="360"/>
      <c r="H110" s="360"/>
      <c r="I110" s="34"/>
      <c r="J110" s="34"/>
      <c r="K110" s="34"/>
      <c r="L110" s="96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4"/>
      <c r="D111" s="34"/>
      <c r="E111" s="34"/>
      <c r="F111" s="34"/>
      <c r="G111" s="34"/>
      <c r="H111" s="34"/>
      <c r="I111" s="34"/>
      <c r="J111" s="34"/>
      <c r="K111" s="34"/>
      <c r="L111" s="96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21</v>
      </c>
      <c r="D112" s="34"/>
      <c r="E112" s="34"/>
      <c r="F112" s="27" t="str">
        <f>F14</f>
        <v>Olomouc, Třída 17.Listopadu 1121/8a</v>
      </c>
      <c r="G112" s="34"/>
      <c r="H112" s="34"/>
      <c r="I112" s="29" t="s">
        <v>23</v>
      </c>
      <c r="J112" s="52">
        <f>IF(J14="","",J14)</f>
        <v>44442</v>
      </c>
      <c r="K112" s="34"/>
      <c r="L112" s="96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6.95" customHeight="1">
      <c r="A113" s="34"/>
      <c r="B113" s="35"/>
      <c r="C113" s="34"/>
      <c r="D113" s="34"/>
      <c r="E113" s="34"/>
      <c r="F113" s="34"/>
      <c r="G113" s="34"/>
      <c r="H113" s="34"/>
      <c r="I113" s="34"/>
      <c r="J113" s="34"/>
      <c r="K113" s="34"/>
      <c r="L113" s="96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25.7" customHeight="1">
      <c r="A114" s="34"/>
      <c r="B114" s="35"/>
      <c r="C114" s="29" t="s">
        <v>24</v>
      </c>
      <c r="D114" s="34"/>
      <c r="E114" s="34"/>
      <c r="F114" s="27" t="str">
        <f>E17</f>
        <v xml:space="preserve">Univerzita Palackého Olomouc </v>
      </c>
      <c r="G114" s="34"/>
      <c r="H114" s="34"/>
      <c r="I114" s="29" t="s">
        <v>31</v>
      </c>
      <c r="J114" s="32" t="str">
        <f>E23</f>
        <v>Alfaprojekt Olomouc a.s.</v>
      </c>
      <c r="K114" s="34"/>
      <c r="L114" s="96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5.2" customHeight="1">
      <c r="A115" s="34"/>
      <c r="B115" s="35"/>
      <c r="C115" s="29" t="s">
        <v>29</v>
      </c>
      <c r="D115" s="34"/>
      <c r="E115" s="34"/>
      <c r="F115" s="27" t="str">
        <f>IF(E20="","",E20)</f>
        <v>Vyplň údaj</v>
      </c>
      <c r="G115" s="34"/>
      <c r="H115" s="34"/>
      <c r="I115" s="29" t="s">
        <v>35</v>
      </c>
      <c r="J115" s="32" t="str">
        <f>E26</f>
        <v>Michal Štafl, DiS.</v>
      </c>
      <c r="K115" s="34"/>
      <c r="L115" s="96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10.35" customHeight="1">
      <c r="A116" s="34"/>
      <c r="B116" s="35"/>
      <c r="C116" s="34"/>
      <c r="D116" s="34"/>
      <c r="E116" s="34"/>
      <c r="F116" s="34"/>
      <c r="G116" s="34"/>
      <c r="H116" s="34"/>
      <c r="I116" s="34"/>
      <c r="J116" s="34"/>
      <c r="K116" s="34"/>
      <c r="L116" s="96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11" customFormat="1" ht="29.25" customHeight="1">
      <c r="A117" s="121"/>
      <c r="B117" s="122"/>
      <c r="C117" s="123" t="s">
        <v>238</v>
      </c>
      <c r="D117" s="124" t="s">
        <v>58</v>
      </c>
      <c r="E117" s="124" t="s">
        <v>54</v>
      </c>
      <c r="F117" s="124" t="s">
        <v>55</v>
      </c>
      <c r="G117" s="124" t="s">
        <v>239</v>
      </c>
      <c r="H117" s="124" t="s">
        <v>240</v>
      </c>
      <c r="I117" s="124" t="s">
        <v>241</v>
      </c>
      <c r="J117" s="125" t="s">
        <v>202</v>
      </c>
      <c r="K117" s="126" t="s">
        <v>242</v>
      </c>
      <c r="L117" s="127"/>
      <c r="M117" s="59" t="s">
        <v>3</v>
      </c>
      <c r="N117" s="60" t="s">
        <v>43</v>
      </c>
      <c r="O117" s="60" t="s">
        <v>243</v>
      </c>
      <c r="P117" s="60" t="s">
        <v>244</v>
      </c>
      <c r="Q117" s="60" t="s">
        <v>245</v>
      </c>
      <c r="R117" s="60" t="s">
        <v>246</v>
      </c>
      <c r="S117" s="60" t="s">
        <v>247</v>
      </c>
      <c r="T117" s="61" t="s">
        <v>248</v>
      </c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</row>
    <row r="118" spans="1:65" s="2" customFormat="1" ht="22.9" customHeight="1">
      <c r="A118" s="34"/>
      <c r="B118" s="35"/>
      <c r="C118" s="66" t="s">
        <v>249</v>
      </c>
      <c r="D118" s="34"/>
      <c r="E118" s="34"/>
      <c r="F118" s="34"/>
      <c r="G118" s="34"/>
      <c r="H118" s="34"/>
      <c r="I118" s="34"/>
      <c r="J118" s="128">
        <f>BK118</f>
        <v>0</v>
      </c>
      <c r="K118" s="34"/>
      <c r="L118" s="35"/>
      <c r="M118" s="62"/>
      <c r="N118" s="53"/>
      <c r="O118" s="63"/>
      <c r="P118" s="129">
        <f>P119+P2220</f>
        <v>0</v>
      </c>
      <c r="Q118" s="63"/>
      <c r="R118" s="129">
        <f>R119+R2220</f>
        <v>11082.335759163809</v>
      </c>
      <c r="S118" s="63"/>
      <c r="T118" s="130">
        <f>T119+T2220</f>
        <v>174.45999999999998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72</v>
      </c>
      <c r="AU118" s="19" t="s">
        <v>203</v>
      </c>
      <c r="BK118" s="131">
        <f>BK119+BK2220</f>
        <v>0</v>
      </c>
    </row>
    <row r="119" spans="1:65" s="12" customFormat="1" ht="25.9" customHeight="1">
      <c r="B119" s="132"/>
      <c r="D119" s="133" t="s">
        <v>72</v>
      </c>
      <c r="E119" s="134" t="s">
        <v>250</v>
      </c>
      <c r="F119" s="134" t="s">
        <v>251</v>
      </c>
      <c r="I119" s="135"/>
      <c r="J119" s="136">
        <f>BK119</f>
        <v>0</v>
      </c>
      <c r="L119" s="132"/>
      <c r="M119" s="137"/>
      <c r="N119" s="138"/>
      <c r="O119" s="138"/>
      <c r="P119" s="139">
        <f>P120+P171+P261+P420+P839+P1048+P1081+P1422+P1873+P2047+P2178+P2216</f>
        <v>0</v>
      </c>
      <c r="Q119" s="138"/>
      <c r="R119" s="139">
        <f>R120+R171+R261+R420+R839+R1048+R1081+R1422+R1873+R2047+R2178+R2216</f>
        <v>10478.802829923809</v>
      </c>
      <c r="S119" s="138"/>
      <c r="T119" s="140">
        <f>T120+T171+T261+T420+T839+T1048+T1081+T1422+T1873+T2047+T2178+T2216</f>
        <v>174.45999999999998</v>
      </c>
      <c r="AR119" s="133" t="s">
        <v>80</v>
      </c>
      <c r="AT119" s="141" t="s">
        <v>72</v>
      </c>
      <c r="AU119" s="141" t="s">
        <v>73</v>
      </c>
      <c r="AY119" s="133" t="s">
        <v>252</v>
      </c>
      <c r="BK119" s="142">
        <f>BK120+BK171+BK261+BK420+BK839+BK1048+BK1081+BK1422+BK1873+BK2047+BK2178+BK2216</f>
        <v>0</v>
      </c>
    </row>
    <row r="120" spans="1:65" s="12" customFormat="1" ht="22.9" customHeight="1">
      <c r="B120" s="132"/>
      <c r="D120" s="133" t="s">
        <v>72</v>
      </c>
      <c r="E120" s="143" t="s">
        <v>80</v>
      </c>
      <c r="F120" s="143" t="s">
        <v>253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SUM(P121:P170)</f>
        <v>0</v>
      </c>
      <c r="Q120" s="138"/>
      <c r="R120" s="139">
        <f>SUM(R121:R170)</f>
        <v>0</v>
      </c>
      <c r="S120" s="138"/>
      <c r="T120" s="140">
        <f>SUM(T121:T170)</f>
        <v>0</v>
      </c>
      <c r="AR120" s="133" t="s">
        <v>80</v>
      </c>
      <c r="AT120" s="141" t="s">
        <v>72</v>
      </c>
      <c r="AU120" s="141" t="s">
        <v>80</v>
      </c>
      <c r="AY120" s="133" t="s">
        <v>252</v>
      </c>
      <c r="BK120" s="142">
        <f>SUM(BK121:BK170)</f>
        <v>0</v>
      </c>
    </row>
    <row r="121" spans="1:65" s="2" customFormat="1" ht="21.75" customHeight="1">
      <c r="A121" s="34"/>
      <c r="B121" s="145"/>
      <c r="C121" s="146" t="s">
        <v>80</v>
      </c>
      <c r="D121" s="146" t="s">
        <v>254</v>
      </c>
      <c r="E121" s="147" t="s">
        <v>255</v>
      </c>
      <c r="F121" s="148" t="s">
        <v>256</v>
      </c>
      <c r="G121" s="149" t="s">
        <v>257</v>
      </c>
      <c r="H121" s="150">
        <v>188.1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259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261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263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265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266</v>
      </c>
      <c r="H125" s="177">
        <v>42.57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267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268</v>
      </c>
      <c r="H127" s="177">
        <v>145.53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188.1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21.75" customHeight="1">
      <c r="A129" s="34"/>
      <c r="B129" s="145"/>
      <c r="C129" s="146" t="s">
        <v>82</v>
      </c>
      <c r="D129" s="146" t="s">
        <v>254</v>
      </c>
      <c r="E129" s="147" t="s">
        <v>270</v>
      </c>
      <c r="F129" s="148" t="s">
        <v>271</v>
      </c>
      <c r="G129" s="149" t="s">
        <v>257</v>
      </c>
      <c r="H129" s="150">
        <v>295.93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272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273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274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275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276</v>
      </c>
      <c r="H133" s="177">
        <v>281.93799999999999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277</v>
      </c>
      <c r="H134" s="177">
        <v>13.992000000000001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5" customFormat="1" ht="11.25">
      <c r="B135" s="182"/>
      <c r="D135" s="160" t="s">
        <v>264</v>
      </c>
      <c r="E135" s="183" t="s">
        <v>3</v>
      </c>
      <c r="F135" s="184" t="s">
        <v>269</v>
      </c>
      <c r="H135" s="185">
        <v>295.93</v>
      </c>
      <c r="I135" s="186"/>
      <c r="L135" s="182"/>
      <c r="M135" s="187"/>
      <c r="N135" s="188"/>
      <c r="O135" s="188"/>
      <c r="P135" s="188"/>
      <c r="Q135" s="188"/>
      <c r="R135" s="188"/>
      <c r="S135" s="188"/>
      <c r="T135" s="189"/>
      <c r="AT135" s="183" t="s">
        <v>264</v>
      </c>
      <c r="AU135" s="183" t="s">
        <v>82</v>
      </c>
      <c r="AV135" s="15" t="s">
        <v>258</v>
      </c>
      <c r="AW135" s="15" t="s">
        <v>34</v>
      </c>
      <c r="AX135" s="15" t="s">
        <v>80</v>
      </c>
      <c r="AY135" s="183" t="s">
        <v>252</v>
      </c>
    </row>
    <row r="136" spans="1:65" s="2" customFormat="1" ht="16.5" customHeight="1">
      <c r="A136" s="34"/>
      <c r="B136" s="145"/>
      <c r="C136" s="146" t="s">
        <v>95</v>
      </c>
      <c r="D136" s="146" t="s">
        <v>254</v>
      </c>
      <c r="E136" s="147" t="s">
        <v>278</v>
      </c>
      <c r="F136" s="148" t="s">
        <v>279</v>
      </c>
      <c r="G136" s="149" t="s">
        <v>257</v>
      </c>
      <c r="H136" s="150">
        <v>484.03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280</v>
      </c>
    </row>
    <row r="137" spans="1:65" s="2" customFormat="1" ht="19.5">
      <c r="A137" s="34"/>
      <c r="B137" s="35"/>
      <c r="C137" s="34"/>
      <c r="D137" s="160" t="s">
        <v>260</v>
      </c>
      <c r="E137" s="34"/>
      <c r="F137" s="161" t="s">
        <v>281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282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283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284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285</v>
      </c>
      <c r="H141" s="177">
        <v>287.33999999999997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3" customFormat="1" ht="11.25">
      <c r="B142" s="167"/>
      <c r="D142" s="160" t="s">
        <v>264</v>
      </c>
      <c r="E142" s="168" t="s">
        <v>3</v>
      </c>
      <c r="F142" s="169" t="s">
        <v>286</v>
      </c>
      <c r="H142" s="168" t="s">
        <v>3</v>
      </c>
      <c r="I142" s="170"/>
      <c r="L142" s="167"/>
      <c r="M142" s="171"/>
      <c r="N142" s="172"/>
      <c r="O142" s="172"/>
      <c r="P142" s="172"/>
      <c r="Q142" s="172"/>
      <c r="R142" s="172"/>
      <c r="S142" s="172"/>
      <c r="T142" s="173"/>
      <c r="AT142" s="168" t="s">
        <v>264</v>
      </c>
      <c r="AU142" s="168" t="s">
        <v>82</v>
      </c>
      <c r="AV142" s="13" t="s">
        <v>80</v>
      </c>
      <c r="AW142" s="13" t="s">
        <v>34</v>
      </c>
      <c r="AX142" s="13" t="s">
        <v>73</v>
      </c>
      <c r="AY142" s="168" t="s">
        <v>252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287</v>
      </c>
      <c r="H143" s="177">
        <v>196.69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73</v>
      </c>
      <c r="AY143" s="175" t="s">
        <v>252</v>
      </c>
    </row>
    <row r="144" spans="1:65" s="15" customFormat="1" ht="11.25">
      <c r="B144" s="182"/>
      <c r="D144" s="160" t="s">
        <v>264</v>
      </c>
      <c r="E144" s="183" t="s">
        <v>3</v>
      </c>
      <c r="F144" s="184" t="s">
        <v>269</v>
      </c>
      <c r="H144" s="185">
        <v>484.03</v>
      </c>
      <c r="I144" s="186"/>
      <c r="L144" s="182"/>
      <c r="M144" s="187"/>
      <c r="N144" s="188"/>
      <c r="O144" s="188"/>
      <c r="P144" s="188"/>
      <c r="Q144" s="188"/>
      <c r="R144" s="188"/>
      <c r="S144" s="188"/>
      <c r="T144" s="189"/>
      <c r="AT144" s="183" t="s">
        <v>264</v>
      </c>
      <c r="AU144" s="183" t="s">
        <v>82</v>
      </c>
      <c r="AV144" s="15" t="s">
        <v>258</v>
      </c>
      <c r="AW144" s="15" t="s">
        <v>34</v>
      </c>
      <c r="AX144" s="15" t="s">
        <v>80</v>
      </c>
      <c r="AY144" s="183" t="s">
        <v>252</v>
      </c>
    </row>
    <row r="145" spans="1:65" s="2" customFormat="1" ht="16.5" customHeight="1">
      <c r="A145" s="34"/>
      <c r="B145" s="145"/>
      <c r="C145" s="146" t="s">
        <v>258</v>
      </c>
      <c r="D145" s="146" t="s">
        <v>254</v>
      </c>
      <c r="E145" s="147" t="s">
        <v>288</v>
      </c>
      <c r="F145" s="148" t="s">
        <v>289</v>
      </c>
      <c r="G145" s="149" t="s">
        <v>257</v>
      </c>
      <c r="H145" s="150">
        <v>287.33999999999997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290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291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292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13" customFormat="1" ht="11.25">
      <c r="B148" s="167"/>
      <c r="D148" s="160" t="s">
        <v>264</v>
      </c>
      <c r="E148" s="168" t="s">
        <v>3</v>
      </c>
      <c r="F148" s="169" t="s">
        <v>293</v>
      </c>
      <c r="H148" s="168" t="s">
        <v>3</v>
      </c>
      <c r="I148" s="170"/>
      <c r="L148" s="167"/>
      <c r="M148" s="171"/>
      <c r="N148" s="172"/>
      <c r="O148" s="172"/>
      <c r="P148" s="172"/>
      <c r="Q148" s="172"/>
      <c r="R148" s="172"/>
      <c r="S148" s="172"/>
      <c r="T148" s="173"/>
      <c r="AT148" s="168" t="s">
        <v>264</v>
      </c>
      <c r="AU148" s="168" t="s">
        <v>82</v>
      </c>
      <c r="AV148" s="13" t="s">
        <v>80</v>
      </c>
      <c r="AW148" s="13" t="s">
        <v>34</v>
      </c>
      <c r="AX148" s="13" t="s">
        <v>73</v>
      </c>
      <c r="AY148" s="168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294</v>
      </c>
      <c r="H149" s="177">
        <v>257.27999999999997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295</v>
      </c>
      <c r="H150" s="177">
        <v>30.06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82</v>
      </c>
      <c r="AV150" s="14" t="s">
        <v>82</v>
      </c>
      <c r="AW150" s="14" t="s">
        <v>34</v>
      </c>
      <c r="AX150" s="14" t="s">
        <v>73</v>
      </c>
      <c r="AY150" s="175" t="s">
        <v>252</v>
      </c>
    </row>
    <row r="151" spans="1:65" s="15" customFormat="1" ht="11.25">
      <c r="B151" s="182"/>
      <c r="D151" s="160" t="s">
        <v>264</v>
      </c>
      <c r="E151" s="183" t="s">
        <v>3</v>
      </c>
      <c r="F151" s="184" t="s">
        <v>269</v>
      </c>
      <c r="H151" s="185">
        <v>287.33999999999997</v>
      </c>
      <c r="I151" s="186"/>
      <c r="L151" s="182"/>
      <c r="M151" s="187"/>
      <c r="N151" s="188"/>
      <c r="O151" s="188"/>
      <c r="P151" s="188"/>
      <c r="Q151" s="188"/>
      <c r="R151" s="188"/>
      <c r="S151" s="188"/>
      <c r="T151" s="189"/>
      <c r="AT151" s="183" t="s">
        <v>264</v>
      </c>
      <c r="AU151" s="183" t="s">
        <v>82</v>
      </c>
      <c r="AV151" s="15" t="s">
        <v>258</v>
      </c>
      <c r="AW151" s="15" t="s">
        <v>34</v>
      </c>
      <c r="AX151" s="15" t="s">
        <v>80</v>
      </c>
      <c r="AY151" s="183" t="s">
        <v>252</v>
      </c>
    </row>
    <row r="152" spans="1:65" s="2" customFormat="1" ht="16.5" customHeight="1">
      <c r="A152" s="34"/>
      <c r="B152" s="145"/>
      <c r="C152" s="146" t="s">
        <v>296</v>
      </c>
      <c r="D152" s="146" t="s">
        <v>254</v>
      </c>
      <c r="E152" s="147" t="s">
        <v>297</v>
      </c>
      <c r="F152" s="148" t="s">
        <v>298</v>
      </c>
      <c r="G152" s="149" t="s">
        <v>257</v>
      </c>
      <c r="H152" s="150">
        <v>196.69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299</v>
      </c>
    </row>
    <row r="153" spans="1:65" s="2" customFormat="1" ht="19.5">
      <c r="A153" s="34"/>
      <c r="B153" s="35"/>
      <c r="C153" s="34"/>
      <c r="D153" s="160" t="s">
        <v>260</v>
      </c>
      <c r="E153" s="34"/>
      <c r="F153" s="161" t="s">
        <v>300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.25">
      <c r="A154" s="34"/>
      <c r="B154" s="35"/>
      <c r="C154" s="34"/>
      <c r="D154" s="165" t="s">
        <v>262</v>
      </c>
      <c r="E154" s="34"/>
      <c r="F154" s="166" t="s">
        <v>301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262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302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287</v>
      </c>
      <c r="H156" s="177">
        <v>196.69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24.2" customHeight="1">
      <c r="A157" s="34"/>
      <c r="B157" s="145"/>
      <c r="C157" s="146" t="s">
        <v>303</v>
      </c>
      <c r="D157" s="146" t="s">
        <v>254</v>
      </c>
      <c r="E157" s="147" t="s">
        <v>304</v>
      </c>
      <c r="F157" s="148" t="s">
        <v>305</v>
      </c>
      <c r="G157" s="149" t="s">
        <v>257</v>
      </c>
      <c r="H157" s="150">
        <v>983.45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258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306</v>
      </c>
    </row>
    <row r="158" spans="1:65" s="2" customFormat="1" ht="19.5">
      <c r="A158" s="34"/>
      <c r="B158" s="35"/>
      <c r="C158" s="34"/>
      <c r="D158" s="160" t="s">
        <v>260</v>
      </c>
      <c r="E158" s="34"/>
      <c r="F158" s="161" t="s">
        <v>307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308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309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310</v>
      </c>
      <c r="H161" s="177">
        <v>196.69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14" customFormat="1" ht="11.25">
      <c r="B162" s="174"/>
      <c r="D162" s="160" t="s">
        <v>264</v>
      </c>
      <c r="F162" s="176" t="s">
        <v>311</v>
      </c>
      <c r="H162" s="177">
        <v>983.45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313</v>
      </c>
      <c r="F163" s="148" t="s">
        <v>314</v>
      </c>
      <c r="G163" s="149" t="s">
        <v>257</v>
      </c>
      <c r="H163" s="150">
        <v>196.69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315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316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317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310</v>
      </c>
      <c r="H166" s="177">
        <v>196.69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80</v>
      </c>
      <c r="AY166" s="175" t="s">
        <v>252</v>
      </c>
    </row>
    <row r="167" spans="1:65" s="2" customFormat="1" ht="16.5" customHeight="1">
      <c r="A167" s="34"/>
      <c r="B167" s="145"/>
      <c r="C167" s="146" t="s">
        <v>318</v>
      </c>
      <c r="D167" s="146" t="s">
        <v>254</v>
      </c>
      <c r="E167" s="147" t="s">
        <v>319</v>
      </c>
      <c r="F167" s="148" t="s">
        <v>320</v>
      </c>
      <c r="G167" s="149" t="s">
        <v>321</v>
      </c>
      <c r="H167" s="150">
        <v>334.37299999999999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322</v>
      </c>
    </row>
    <row r="168" spans="1:65" s="2" customFormat="1" ht="19.5">
      <c r="A168" s="34"/>
      <c r="B168" s="35"/>
      <c r="C168" s="34"/>
      <c r="D168" s="160" t="s">
        <v>260</v>
      </c>
      <c r="E168" s="34"/>
      <c r="F168" s="161" t="s">
        <v>323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1.25">
      <c r="A169" s="34"/>
      <c r="B169" s="35"/>
      <c r="C169" s="34"/>
      <c r="D169" s="165" t="s">
        <v>262</v>
      </c>
      <c r="E169" s="34"/>
      <c r="F169" s="166" t="s">
        <v>324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262</v>
      </c>
      <c r="AU169" s="19" t="s">
        <v>82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325</v>
      </c>
      <c r="H170" s="177">
        <v>334.37299999999999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12" customFormat="1" ht="22.9" customHeight="1">
      <c r="B171" s="132"/>
      <c r="D171" s="133" t="s">
        <v>72</v>
      </c>
      <c r="E171" s="143" t="s">
        <v>326</v>
      </c>
      <c r="F171" s="143" t="s">
        <v>327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SUM(P172:P260)</f>
        <v>0</v>
      </c>
      <c r="Q171" s="138"/>
      <c r="R171" s="139">
        <f>SUM(R172:R260)</f>
        <v>2214.7551263138116</v>
      </c>
      <c r="S171" s="138"/>
      <c r="T171" s="140">
        <f>SUM(T172:T260)</f>
        <v>174.45999999999998</v>
      </c>
      <c r="AR171" s="133" t="s">
        <v>80</v>
      </c>
      <c r="AT171" s="141" t="s">
        <v>72</v>
      </c>
      <c r="AU171" s="141" t="s">
        <v>80</v>
      </c>
      <c r="AY171" s="133" t="s">
        <v>252</v>
      </c>
      <c r="BK171" s="142">
        <f>SUM(BK172:BK260)</f>
        <v>0</v>
      </c>
    </row>
    <row r="172" spans="1:65" s="2" customFormat="1" ht="21.75" customHeight="1">
      <c r="A172" s="34"/>
      <c r="B172" s="145"/>
      <c r="C172" s="146" t="s">
        <v>328</v>
      </c>
      <c r="D172" s="146" t="s">
        <v>254</v>
      </c>
      <c r="E172" s="147" t="s">
        <v>329</v>
      </c>
      <c r="F172" s="148" t="s">
        <v>330</v>
      </c>
      <c r="G172" s="149" t="s">
        <v>331</v>
      </c>
      <c r="H172" s="150">
        <v>145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332</v>
      </c>
    </row>
    <row r="173" spans="1:65" s="2" customFormat="1" ht="19.5">
      <c r="A173" s="34"/>
      <c r="B173" s="35"/>
      <c r="C173" s="34"/>
      <c r="D173" s="160" t="s">
        <v>260</v>
      </c>
      <c r="E173" s="34"/>
      <c r="F173" s="161" t="s">
        <v>333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334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3" customFormat="1" ht="11.25">
      <c r="B175" s="167"/>
      <c r="D175" s="160" t="s">
        <v>264</v>
      </c>
      <c r="E175" s="168" t="s">
        <v>3</v>
      </c>
      <c r="F175" s="169" t="s">
        <v>335</v>
      </c>
      <c r="H175" s="168" t="s">
        <v>3</v>
      </c>
      <c r="I175" s="170"/>
      <c r="L175" s="167"/>
      <c r="M175" s="171"/>
      <c r="N175" s="172"/>
      <c r="O175" s="172"/>
      <c r="P175" s="172"/>
      <c r="Q175" s="172"/>
      <c r="R175" s="172"/>
      <c r="S175" s="172"/>
      <c r="T175" s="173"/>
      <c r="AT175" s="168" t="s">
        <v>264</v>
      </c>
      <c r="AU175" s="168" t="s">
        <v>82</v>
      </c>
      <c r="AV175" s="13" t="s">
        <v>80</v>
      </c>
      <c r="AW175" s="13" t="s">
        <v>34</v>
      </c>
      <c r="AX175" s="13" t="s">
        <v>73</v>
      </c>
      <c r="AY175" s="168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336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337</v>
      </c>
      <c r="H177" s="177">
        <v>145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338</v>
      </c>
      <c r="D178" s="146" t="s">
        <v>254</v>
      </c>
      <c r="E178" s="147" t="s">
        <v>339</v>
      </c>
      <c r="F178" s="148" t="s">
        <v>340</v>
      </c>
      <c r="G178" s="149" t="s">
        <v>331</v>
      </c>
      <c r="H178" s="150">
        <v>901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341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342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343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3" customFormat="1" ht="11.25">
      <c r="B181" s="167"/>
      <c r="D181" s="160" t="s">
        <v>264</v>
      </c>
      <c r="E181" s="168" t="s">
        <v>3</v>
      </c>
      <c r="F181" s="169" t="s">
        <v>344</v>
      </c>
      <c r="H181" s="168" t="s">
        <v>3</v>
      </c>
      <c r="I181" s="170"/>
      <c r="L181" s="167"/>
      <c r="M181" s="171"/>
      <c r="N181" s="172"/>
      <c r="O181" s="172"/>
      <c r="P181" s="172"/>
      <c r="Q181" s="172"/>
      <c r="R181" s="172"/>
      <c r="S181" s="172"/>
      <c r="T181" s="173"/>
      <c r="AT181" s="168" t="s">
        <v>264</v>
      </c>
      <c r="AU181" s="168" t="s">
        <v>82</v>
      </c>
      <c r="AV181" s="13" t="s">
        <v>80</v>
      </c>
      <c r="AW181" s="13" t="s">
        <v>34</v>
      </c>
      <c r="AX181" s="13" t="s">
        <v>73</v>
      </c>
      <c r="AY181" s="168" t="s">
        <v>252</v>
      </c>
    </row>
    <row r="182" spans="1:65" s="14" customFormat="1" ht="11.25">
      <c r="B182" s="174"/>
      <c r="D182" s="160" t="s">
        <v>264</v>
      </c>
      <c r="E182" s="175" t="s">
        <v>3</v>
      </c>
      <c r="F182" s="176" t="s">
        <v>345</v>
      </c>
      <c r="H182" s="177">
        <v>65</v>
      </c>
      <c r="I182" s="178"/>
      <c r="L182" s="174"/>
      <c r="M182" s="179"/>
      <c r="N182" s="180"/>
      <c r="O182" s="180"/>
      <c r="P182" s="180"/>
      <c r="Q182" s="180"/>
      <c r="R182" s="180"/>
      <c r="S182" s="180"/>
      <c r="T182" s="181"/>
      <c r="AT182" s="175" t="s">
        <v>264</v>
      </c>
      <c r="AU182" s="175" t="s">
        <v>82</v>
      </c>
      <c r="AV182" s="14" t="s">
        <v>82</v>
      </c>
      <c r="AW182" s="14" t="s">
        <v>34</v>
      </c>
      <c r="AX182" s="14" t="s">
        <v>73</v>
      </c>
      <c r="AY182" s="175" t="s">
        <v>252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346</v>
      </c>
      <c r="H183" s="177">
        <v>95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73</v>
      </c>
      <c r="AY183" s="175" t="s">
        <v>252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347</v>
      </c>
      <c r="H184" s="177">
        <v>28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73</v>
      </c>
      <c r="AY184" s="175" t="s">
        <v>252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348</v>
      </c>
      <c r="H185" s="177">
        <v>102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73</v>
      </c>
      <c r="AY185" s="175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349</v>
      </c>
      <c r="H186" s="177">
        <v>73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73</v>
      </c>
      <c r="AY186" s="175" t="s">
        <v>252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350</v>
      </c>
      <c r="H187" s="177">
        <v>37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73</v>
      </c>
      <c r="AY187" s="175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351</v>
      </c>
      <c r="H188" s="177">
        <v>34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73</v>
      </c>
      <c r="AY188" s="175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352</v>
      </c>
      <c r="H189" s="177">
        <v>95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353</v>
      </c>
      <c r="H190" s="177">
        <v>56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6" customFormat="1" ht="11.25">
      <c r="B191" s="190"/>
      <c r="D191" s="160" t="s">
        <v>264</v>
      </c>
      <c r="E191" s="191" t="s">
        <v>3</v>
      </c>
      <c r="F191" s="192" t="s">
        <v>354</v>
      </c>
      <c r="H191" s="193">
        <v>585</v>
      </c>
      <c r="I191" s="194"/>
      <c r="L191" s="190"/>
      <c r="M191" s="195"/>
      <c r="N191" s="196"/>
      <c r="O191" s="196"/>
      <c r="P191" s="196"/>
      <c r="Q191" s="196"/>
      <c r="R191" s="196"/>
      <c r="S191" s="196"/>
      <c r="T191" s="197"/>
      <c r="AT191" s="191" t="s">
        <v>264</v>
      </c>
      <c r="AU191" s="191" t="s">
        <v>82</v>
      </c>
      <c r="AV191" s="16" t="s">
        <v>95</v>
      </c>
      <c r="AW191" s="16" t="s">
        <v>34</v>
      </c>
      <c r="AX191" s="16" t="s">
        <v>73</v>
      </c>
      <c r="AY191" s="191" t="s">
        <v>252</v>
      </c>
    </row>
    <row r="192" spans="1:65" s="13" customFormat="1" ht="11.25">
      <c r="B192" s="167"/>
      <c r="D192" s="160" t="s">
        <v>264</v>
      </c>
      <c r="E192" s="168" t="s">
        <v>3</v>
      </c>
      <c r="F192" s="169" t="s">
        <v>355</v>
      </c>
      <c r="H192" s="168" t="s">
        <v>3</v>
      </c>
      <c r="I192" s="170"/>
      <c r="L192" s="167"/>
      <c r="M192" s="171"/>
      <c r="N192" s="172"/>
      <c r="O192" s="172"/>
      <c r="P192" s="172"/>
      <c r="Q192" s="172"/>
      <c r="R192" s="172"/>
      <c r="S192" s="172"/>
      <c r="T192" s="173"/>
      <c r="AT192" s="168" t="s">
        <v>264</v>
      </c>
      <c r="AU192" s="168" t="s">
        <v>82</v>
      </c>
      <c r="AV192" s="13" t="s">
        <v>80</v>
      </c>
      <c r="AW192" s="13" t="s">
        <v>34</v>
      </c>
      <c r="AX192" s="13" t="s">
        <v>73</v>
      </c>
      <c r="AY192" s="168" t="s">
        <v>252</v>
      </c>
    </row>
    <row r="193" spans="1:65" s="14" customFormat="1" ht="11.25">
      <c r="B193" s="174"/>
      <c r="D193" s="160" t="s">
        <v>264</v>
      </c>
      <c r="E193" s="175" t="s">
        <v>3</v>
      </c>
      <c r="F193" s="176" t="s">
        <v>356</v>
      </c>
      <c r="H193" s="177">
        <v>100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357</v>
      </c>
      <c r="H194" s="177">
        <v>72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358</v>
      </c>
      <c r="H195" s="177">
        <v>36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359</v>
      </c>
      <c r="H196" s="177">
        <v>36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1:65" s="14" customFormat="1" ht="11.25">
      <c r="B197" s="174"/>
      <c r="D197" s="160" t="s">
        <v>264</v>
      </c>
      <c r="E197" s="175" t="s">
        <v>3</v>
      </c>
      <c r="F197" s="176" t="s">
        <v>358</v>
      </c>
      <c r="H197" s="177">
        <v>36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359</v>
      </c>
      <c r="H198" s="177">
        <v>36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1:65" s="16" customFormat="1" ht="11.25">
      <c r="B199" s="190"/>
      <c r="D199" s="160" t="s">
        <v>264</v>
      </c>
      <c r="E199" s="191" t="s">
        <v>3</v>
      </c>
      <c r="F199" s="192" t="s">
        <v>354</v>
      </c>
      <c r="H199" s="193">
        <v>316</v>
      </c>
      <c r="I199" s="194"/>
      <c r="L199" s="190"/>
      <c r="M199" s="195"/>
      <c r="N199" s="196"/>
      <c r="O199" s="196"/>
      <c r="P199" s="196"/>
      <c r="Q199" s="196"/>
      <c r="R199" s="196"/>
      <c r="S199" s="196"/>
      <c r="T199" s="197"/>
      <c r="AT199" s="191" t="s">
        <v>264</v>
      </c>
      <c r="AU199" s="191" t="s">
        <v>82</v>
      </c>
      <c r="AV199" s="16" t="s">
        <v>95</v>
      </c>
      <c r="AW199" s="16" t="s">
        <v>34</v>
      </c>
      <c r="AX199" s="16" t="s">
        <v>73</v>
      </c>
      <c r="AY199" s="191" t="s">
        <v>252</v>
      </c>
    </row>
    <row r="200" spans="1:65" s="15" customFormat="1" ht="11.25">
      <c r="B200" s="182"/>
      <c r="D200" s="160" t="s">
        <v>264</v>
      </c>
      <c r="E200" s="183" t="s">
        <v>3</v>
      </c>
      <c r="F200" s="184" t="s">
        <v>269</v>
      </c>
      <c r="H200" s="185">
        <v>901</v>
      </c>
      <c r="I200" s="186"/>
      <c r="L200" s="182"/>
      <c r="M200" s="187"/>
      <c r="N200" s="188"/>
      <c r="O200" s="188"/>
      <c r="P200" s="188"/>
      <c r="Q200" s="188"/>
      <c r="R200" s="188"/>
      <c r="S200" s="188"/>
      <c r="T200" s="189"/>
      <c r="AT200" s="183" t="s">
        <v>264</v>
      </c>
      <c r="AU200" s="183" t="s">
        <v>82</v>
      </c>
      <c r="AV200" s="15" t="s">
        <v>258</v>
      </c>
      <c r="AW200" s="15" t="s">
        <v>34</v>
      </c>
      <c r="AX200" s="15" t="s">
        <v>80</v>
      </c>
      <c r="AY200" s="183" t="s">
        <v>252</v>
      </c>
    </row>
    <row r="201" spans="1:65" s="2" customFormat="1" ht="16.5" customHeight="1">
      <c r="A201" s="34"/>
      <c r="B201" s="145"/>
      <c r="C201" s="198" t="s">
        <v>360</v>
      </c>
      <c r="D201" s="198" t="s">
        <v>361</v>
      </c>
      <c r="E201" s="199" t="s">
        <v>362</v>
      </c>
      <c r="F201" s="200" t="s">
        <v>363</v>
      </c>
      <c r="G201" s="201" t="s">
        <v>257</v>
      </c>
      <c r="H201" s="202">
        <v>793.1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2.4289999999999998</v>
      </c>
      <c r="R201" s="156">
        <f>Q201*H201</f>
        <v>1926.4398999999999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364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363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365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366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367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368</v>
      </c>
      <c r="H206" s="177">
        <v>238.2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369</v>
      </c>
      <c r="H207" s="177">
        <v>239.8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370</v>
      </c>
      <c r="H208" s="177">
        <v>218.4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4" customFormat="1" ht="11.25">
      <c r="B209" s="174"/>
      <c r="D209" s="160" t="s">
        <v>264</v>
      </c>
      <c r="E209" s="175" t="s">
        <v>3</v>
      </c>
      <c r="F209" s="176" t="s">
        <v>371</v>
      </c>
      <c r="H209" s="177">
        <v>73.599999999999994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1:65" s="15" customFormat="1" ht="11.25">
      <c r="B210" s="182"/>
      <c r="D210" s="160" t="s">
        <v>264</v>
      </c>
      <c r="E210" s="183" t="s">
        <v>3</v>
      </c>
      <c r="F210" s="184" t="s">
        <v>269</v>
      </c>
      <c r="H210" s="185">
        <v>770</v>
      </c>
      <c r="I210" s="186"/>
      <c r="L210" s="182"/>
      <c r="M210" s="187"/>
      <c r="N210" s="188"/>
      <c r="O210" s="188"/>
      <c r="P210" s="188"/>
      <c r="Q210" s="188"/>
      <c r="R210" s="188"/>
      <c r="S210" s="188"/>
      <c r="T210" s="189"/>
      <c r="AT210" s="183" t="s">
        <v>264</v>
      </c>
      <c r="AU210" s="183" t="s">
        <v>82</v>
      </c>
      <c r="AV210" s="15" t="s">
        <v>258</v>
      </c>
      <c r="AW210" s="15" t="s">
        <v>34</v>
      </c>
      <c r="AX210" s="15" t="s">
        <v>80</v>
      </c>
      <c r="AY210" s="183" t="s">
        <v>252</v>
      </c>
    </row>
    <row r="211" spans="1:65" s="14" customFormat="1" ht="11.25">
      <c r="B211" s="174"/>
      <c r="D211" s="160" t="s">
        <v>264</v>
      </c>
      <c r="F211" s="176" t="s">
        <v>372</v>
      </c>
      <c r="H211" s="177">
        <v>793.1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373</v>
      </c>
      <c r="D212" s="146" t="s">
        <v>254</v>
      </c>
      <c r="E212" s="147" t="s">
        <v>374</v>
      </c>
      <c r="F212" s="148" t="s">
        <v>375</v>
      </c>
      <c r="G212" s="149" t="s">
        <v>321</v>
      </c>
      <c r="H212" s="150">
        <v>29.928999999999998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1.113810228</v>
      </c>
      <c r="R212" s="156">
        <f>Q212*H212</f>
        <v>33.335226313811994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376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377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378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379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336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380</v>
      </c>
      <c r="H217" s="177">
        <v>29.928999999999998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381</v>
      </c>
      <c r="D218" s="146" t="s">
        <v>254</v>
      </c>
      <c r="E218" s="147" t="s">
        <v>382</v>
      </c>
      <c r="F218" s="148" t="s">
        <v>383</v>
      </c>
      <c r="G218" s="149" t="s">
        <v>257</v>
      </c>
      <c r="H218" s="150">
        <v>134.19999999999999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1.9</v>
      </c>
      <c r="R218" s="156">
        <f>Q218*H218</f>
        <v>254.97999999999996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384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385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386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387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388</v>
      </c>
      <c r="H222" s="177">
        <v>134.19999999999999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46" t="s">
        <v>389</v>
      </c>
      <c r="D223" s="146" t="s">
        <v>254</v>
      </c>
      <c r="E223" s="147" t="s">
        <v>390</v>
      </c>
      <c r="F223" s="148" t="s">
        <v>391</v>
      </c>
      <c r="G223" s="149" t="s">
        <v>257</v>
      </c>
      <c r="H223" s="150">
        <v>134.19999999999999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1.3</v>
      </c>
      <c r="T223" s="157">
        <f>S223*H223</f>
        <v>174.45999999999998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392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393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394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395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396</v>
      </c>
      <c r="H227" s="177">
        <v>134.19999999999999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16.5" customHeight="1">
      <c r="A228" s="34"/>
      <c r="B228" s="145"/>
      <c r="C228" s="146" t="s">
        <v>9</v>
      </c>
      <c r="D228" s="146" t="s">
        <v>254</v>
      </c>
      <c r="E228" s="147" t="s">
        <v>397</v>
      </c>
      <c r="F228" s="148" t="s">
        <v>398</v>
      </c>
      <c r="G228" s="149" t="s">
        <v>321</v>
      </c>
      <c r="H228" s="150">
        <v>1497.1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399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400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401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3" customFormat="1" ht="11.25">
      <c r="B231" s="167"/>
      <c r="D231" s="160" t="s">
        <v>264</v>
      </c>
      <c r="E231" s="168" t="s">
        <v>3</v>
      </c>
      <c r="F231" s="169" t="s">
        <v>402</v>
      </c>
      <c r="H231" s="168" t="s">
        <v>3</v>
      </c>
      <c r="I231" s="170"/>
      <c r="L231" s="167"/>
      <c r="M231" s="171"/>
      <c r="N231" s="172"/>
      <c r="O231" s="172"/>
      <c r="P231" s="172"/>
      <c r="Q231" s="172"/>
      <c r="R231" s="172"/>
      <c r="S231" s="172"/>
      <c r="T231" s="173"/>
      <c r="AT231" s="168" t="s">
        <v>264</v>
      </c>
      <c r="AU231" s="168" t="s">
        <v>82</v>
      </c>
      <c r="AV231" s="13" t="s">
        <v>80</v>
      </c>
      <c r="AW231" s="13" t="s">
        <v>34</v>
      </c>
      <c r="AX231" s="13" t="s">
        <v>73</v>
      </c>
      <c r="AY231" s="168" t="s">
        <v>252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403</v>
      </c>
      <c r="H232" s="177">
        <v>1268.96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1:65" s="13" customFormat="1" ht="11.25">
      <c r="B233" s="167"/>
      <c r="D233" s="160" t="s">
        <v>264</v>
      </c>
      <c r="E233" s="168" t="s">
        <v>3</v>
      </c>
      <c r="F233" s="169" t="s">
        <v>404</v>
      </c>
      <c r="H233" s="168" t="s">
        <v>3</v>
      </c>
      <c r="I233" s="170"/>
      <c r="L233" s="167"/>
      <c r="M233" s="171"/>
      <c r="N233" s="172"/>
      <c r="O233" s="172"/>
      <c r="P233" s="172"/>
      <c r="Q233" s="172"/>
      <c r="R233" s="172"/>
      <c r="S233" s="172"/>
      <c r="T233" s="173"/>
      <c r="AT233" s="168" t="s">
        <v>264</v>
      </c>
      <c r="AU233" s="168" t="s">
        <v>82</v>
      </c>
      <c r="AV233" s="13" t="s">
        <v>80</v>
      </c>
      <c r="AW233" s="13" t="s">
        <v>34</v>
      </c>
      <c r="AX233" s="13" t="s">
        <v>73</v>
      </c>
      <c r="AY233" s="168" t="s">
        <v>252</v>
      </c>
    </row>
    <row r="234" spans="1:65" s="14" customFormat="1" ht="11.25">
      <c r="B234" s="174"/>
      <c r="D234" s="160" t="s">
        <v>264</v>
      </c>
      <c r="E234" s="175" t="s">
        <v>3</v>
      </c>
      <c r="F234" s="176" t="s">
        <v>405</v>
      </c>
      <c r="H234" s="177">
        <v>228.14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1:65" s="15" customFormat="1" ht="11.25">
      <c r="B235" s="182"/>
      <c r="D235" s="160" t="s">
        <v>264</v>
      </c>
      <c r="E235" s="183" t="s">
        <v>3</v>
      </c>
      <c r="F235" s="184" t="s">
        <v>269</v>
      </c>
      <c r="H235" s="185">
        <v>1497.1</v>
      </c>
      <c r="I235" s="186"/>
      <c r="L235" s="182"/>
      <c r="M235" s="187"/>
      <c r="N235" s="188"/>
      <c r="O235" s="188"/>
      <c r="P235" s="188"/>
      <c r="Q235" s="188"/>
      <c r="R235" s="188"/>
      <c r="S235" s="188"/>
      <c r="T235" s="189"/>
      <c r="AT235" s="183" t="s">
        <v>264</v>
      </c>
      <c r="AU235" s="183" t="s">
        <v>82</v>
      </c>
      <c r="AV235" s="15" t="s">
        <v>258</v>
      </c>
      <c r="AW235" s="15" t="s">
        <v>34</v>
      </c>
      <c r="AX235" s="15" t="s">
        <v>80</v>
      </c>
      <c r="AY235" s="183" t="s">
        <v>252</v>
      </c>
    </row>
    <row r="236" spans="1:65" s="2" customFormat="1" ht="21.75" customHeight="1">
      <c r="A236" s="34"/>
      <c r="B236" s="145"/>
      <c r="C236" s="146" t="s">
        <v>406</v>
      </c>
      <c r="D236" s="146" t="s">
        <v>254</v>
      </c>
      <c r="E236" s="147" t="s">
        <v>407</v>
      </c>
      <c r="F236" s="148" t="s">
        <v>408</v>
      </c>
      <c r="G236" s="149" t="s">
        <v>321</v>
      </c>
      <c r="H236" s="150">
        <v>1497.1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409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410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411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13" customFormat="1" ht="11.25">
      <c r="B239" s="167"/>
      <c r="D239" s="160" t="s">
        <v>264</v>
      </c>
      <c r="E239" s="168" t="s">
        <v>3</v>
      </c>
      <c r="F239" s="169" t="s">
        <v>412</v>
      </c>
      <c r="H239" s="168" t="s">
        <v>3</v>
      </c>
      <c r="I239" s="170"/>
      <c r="L239" s="167"/>
      <c r="M239" s="171"/>
      <c r="N239" s="172"/>
      <c r="O239" s="172"/>
      <c r="P239" s="172"/>
      <c r="Q239" s="172"/>
      <c r="R239" s="172"/>
      <c r="S239" s="172"/>
      <c r="T239" s="173"/>
      <c r="AT239" s="168" t="s">
        <v>264</v>
      </c>
      <c r="AU239" s="168" t="s">
        <v>82</v>
      </c>
      <c r="AV239" s="13" t="s">
        <v>80</v>
      </c>
      <c r="AW239" s="13" t="s">
        <v>34</v>
      </c>
      <c r="AX239" s="13" t="s">
        <v>73</v>
      </c>
      <c r="AY239" s="168" t="s">
        <v>252</v>
      </c>
    </row>
    <row r="240" spans="1:65" s="14" customFormat="1" ht="11.25">
      <c r="B240" s="174"/>
      <c r="D240" s="160" t="s">
        <v>264</v>
      </c>
      <c r="E240" s="175" t="s">
        <v>3</v>
      </c>
      <c r="F240" s="176" t="s">
        <v>403</v>
      </c>
      <c r="H240" s="177">
        <v>1268.96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413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4" customFormat="1" ht="11.25">
      <c r="B242" s="174"/>
      <c r="D242" s="160" t="s">
        <v>264</v>
      </c>
      <c r="E242" s="175" t="s">
        <v>3</v>
      </c>
      <c r="F242" s="176" t="s">
        <v>405</v>
      </c>
      <c r="H242" s="177">
        <v>228.14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1:65" s="15" customFormat="1" ht="11.25">
      <c r="B243" s="182"/>
      <c r="D243" s="160" t="s">
        <v>264</v>
      </c>
      <c r="E243" s="183" t="s">
        <v>3</v>
      </c>
      <c r="F243" s="184" t="s">
        <v>269</v>
      </c>
      <c r="H243" s="185">
        <v>1497.1</v>
      </c>
      <c r="I243" s="186"/>
      <c r="L243" s="182"/>
      <c r="M243" s="187"/>
      <c r="N243" s="188"/>
      <c r="O243" s="188"/>
      <c r="P243" s="188"/>
      <c r="Q243" s="188"/>
      <c r="R243" s="188"/>
      <c r="S243" s="188"/>
      <c r="T243" s="189"/>
      <c r="AT243" s="183" t="s">
        <v>264</v>
      </c>
      <c r="AU243" s="183" t="s">
        <v>82</v>
      </c>
      <c r="AV243" s="15" t="s">
        <v>258</v>
      </c>
      <c r="AW243" s="15" t="s">
        <v>34</v>
      </c>
      <c r="AX243" s="15" t="s">
        <v>80</v>
      </c>
      <c r="AY243" s="183" t="s">
        <v>252</v>
      </c>
    </row>
    <row r="244" spans="1:65" s="2" customFormat="1" ht="16.5" customHeight="1">
      <c r="A244" s="34"/>
      <c r="B244" s="145"/>
      <c r="C244" s="146" t="s">
        <v>414</v>
      </c>
      <c r="D244" s="146" t="s">
        <v>254</v>
      </c>
      <c r="E244" s="147" t="s">
        <v>415</v>
      </c>
      <c r="F244" s="148" t="s">
        <v>416</v>
      </c>
      <c r="G244" s="149" t="s">
        <v>321</v>
      </c>
      <c r="H244" s="150">
        <v>22456.5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417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418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419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13" customFormat="1" ht="11.25">
      <c r="B247" s="167"/>
      <c r="D247" s="160" t="s">
        <v>264</v>
      </c>
      <c r="E247" s="168" t="s">
        <v>3</v>
      </c>
      <c r="F247" s="169" t="s">
        <v>420</v>
      </c>
      <c r="H247" s="168" t="s">
        <v>3</v>
      </c>
      <c r="I247" s="170"/>
      <c r="L247" s="167"/>
      <c r="M247" s="171"/>
      <c r="N247" s="172"/>
      <c r="O247" s="172"/>
      <c r="P247" s="172"/>
      <c r="Q247" s="172"/>
      <c r="R247" s="172"/>
      <c r="S247" s="172"/>
      <c r="T247" s="173"/>
      <c r="AT247" s="168" t="s">
        <v>264</v>
      </c>
      <c r="AU247" s="168" t="s">
        <v>82</v>
      </c>
      <c r="AV247" s="13" t="s">
        <v>80</v>
      </c>
      <c r="AW247" s="13" t="s">
        <v>34</v>
      </c>
      <c r="AX247" s="13" t="s">
        <v>73</v>
      </c>
      <c r="AY247" s="168" t="s">
        <v>252</v>
      </c>
    </row>
    <row r="248" spans="1:65" s="14" customFormat="1" ht="11.25">
      <c r="B248" s="174"/>
      <c r="D248" s="160" t="s">
        <v>264</v>
      </c>
      <c r="E248" s="175" t="s">
        <v>3</v>
      </c>
      <c r="F248" s="176" t="s">
        <v>421</v>
      </c>
      <c r="H248" s="177">
        <v>1497.1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80</v>
      </c>
      <c r="AY248" s="175" t="s">
        <v>252</v>
      </c>
    </row>
    <row r="249" spans="1:65" s="14" customFormat="1" ht="11.25">
      <c r="B249" s="174"/>
      <c r="D249" s="160" t="s">
        <v>264</v>
      </c>
      <c r="F249" s="176" t="s">
        <v>422</v>
      </c>
      <c r="H249" s="177">
        <v>22456.5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4</v>
      </c>
      <c r="AX249" s="14" t="s">
        <v>80</v>
      </c>
      <c r="AY249" s="175" t="s">
        <v>252</v>
      </c>
    </row>
    <row r="250" spans="1:65" s="2" customFormat="1" ht="24.2" customHeight="1">
      <c r="A250" s="34"/>
      <c r="B250" s="145"/>
      <c r="C250" s="146" t="s">
        <v>423</v>
      </c>
      <c r="D250" s="146" t="s">
        <v>254</v>
      </c>
      <c r="E250" s="147" t="s">
        <v>424</v>
      </c>
      <c r="F250" s="148" t="s">
        <v>323</v>
      </c>
      <c r="G250" s="149" t="s">
        <v>321</v>
      </c>
      <c r="H250" s="150">
        <v>1497.1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425</v>
      </c>
    </row>
    <row r="251" spans="1:65" s="2" customFormat="1" ht="19.5">
      <c r="A251" s="34"/>
      <c r="B251" s="35"/>
      <c r="C251" s="34"/>
      <c r="D251" s="160" t="s">
        <v>260</v>
      </c>
      <c r="E251" s="34"/>
      <c r="F251" s="161" t="s">
        <v>323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11.25">
      <c r="A252" s="34"/>
      <c r="B252" s="35"/>
      <c r="C252" s="34"/>
      <c r="D252" s="165" t="s">
        <v>262</v>
      </c>
      <c r="E252" s="34"/>
      <c r="F252" s="166" t="s">
        <v>426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262</v>
      </c>
      <c r="AU252" s="19" t="s">
        <v>82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427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403</v>
      </c>
      <c r="H254" s="177">
        <v>1268.96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428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405</v>
      </c>
      <c r="H256" s="177">
        <v>228.14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1497.1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46" t="s">
        <v>429</v>
      </c>
      <c r="D258" s="146" t="s">
        <v>254</v>
      </c>
      <c r="E258" s="147" t="s">
        <v>430</v>
      </c>
      <c r="F258" s="148" t="s">
        <v>431</v>
      </c>
      <c r="G258" s="149" t="s">
        <v>321</v>
      </c>
      <c r="H258" s="150">
        <v>2214.7550000000001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432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431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433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2" customFormat="1" ht="22.9" customHeight="1">
      <c r="B261" s="132"/>
      <c r="D261" s="133" t="s">
        <v>72</v>
      </c>
      <c r="E261" s="143" t="s">
        <v>82</v>
      </c>
      <c r="F261" s="143" t="s">
        <v>434</v>
      </c>
      <c r="I261" s="135"/>
      <c r="J261" s="144">
        <f>BK261</f>
        <v>0</v>
      </c>
      <c r="L261" s="132"/>
      <c r="M261" s="137"/>
      <c r="N261" s="138"/>
      <c r="O261" s="138"/>
      <c r="P261" s="139">
        <f>SUM(P262:P419)</f>
        <v>0</v>
      </c>
      <c r="Q261" s="138"/>
      <c r="R261" s="139">
        <f>SUM(R262:R419)</f>
        <v>2752.2829683299997</v>
      </c>
      <c r="S261" s="138"/>
      <c r="T261" s="140">
        <f>SUM(T262:T419)</f>
        <v>0</v>
      </c>
      <c r="AR261" s="133" t="s">
        <v>80</v>
      </c>
      <c r="AT261" s="141" t="s">
        <v>72</v>
      </c>
      <c r="AU261" s="141" t="s">
        <v>80</v>
      </c>
      <c r="AY261" s="133" t="s">
        <v>252</v>
      </c>
      <c r="BK261" s="142">
        <f>SUM(BK262:BK419)</f>
        <v>0</v>
      </c>
    </row>
    <row r="262" spans="1:65" s="2" customFormat="1" ht="16.5" customHeight="1">
      <c r="A262" s="34"/>
      <c r="B262" s="145"/>
      <c r="C262" s="146" t="s">
        <v>435</v>
      </c>
      <c r="D262" s="146" t="s">
        <v>254</v>
      </c>
      <c r="E262" s="147" t="s">
        <v>436</v>
      </c>
      <c r="F262" s="148" t="s">
        <v>437</v>
      </c>
      <c r="G262" s="149" t="s">
        <v>331</v>
      </c>
      <c r="H262" s="150">
        <v>44.8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4.8999999999999998E-4</v>
      </c>
      <c r="R262" s="156">
        <f>Q262*H262</f>
        <v>2.1951999999999999E-2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438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439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440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441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442</v>
      </c>
      <c r="H266" s="177">
        <v>31.6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443</v>
      </c>
      <c r="H267" s="177">
        <v>13.2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5" customFormat="1" ht="11.25">
      <c r="B268" s="182"/>
      <c r="D268" s="160" t="s">
        <v>264</v>
      </c>
      <c r="E268" s="183" t="s">
        <v>3</v>
      </c>
      <c r="F268" s="184" t="s">
        <v>269</v>
      </c>
      <c r="H268" s="185">
        <v>44.8</v>
      </c>
      <c r="I268" s="186"/>
      <c r="L268" s="182"/>
      <c r="M268" s="187"/>
      <c r="N268" s="188"/>
      <c r="O268" s="188"/>
      <c r="P268" s="188"/>
      <c r="Q268" s="188"/>
      <c r="R268" s="188"/>
      <c r="S268" s="188"/>
      <c r="T268" s="189"/>
      <c r="AT268" s="183" t="s">
        <v>264</v>
      </c>
      <c r="AU268" s="183" t="s">
        <v>82</v>
      </c>
      <c r="AV268" s="15" t="s">
        <v>258</v>
      </c>
      <c r="AW268" s="15" t="s">
        <v>34</v>
      </c>
      <c r="AX268" s="15" t="s">
        <v>80</v>
      </c>
      <c r="AY268" s="183" t="s">
        <v>252</v>
      </c>
    </row>
    <row r="269" spans="1:65" s="2" customFormat="1" ht="16.5" customHeight="1">
      <c r="A269" s="34"/>
      <c r="B269" s="145"/>
      <c r="C269" s="146" t="s">
        <v>8</v>
      </c>
      <c r="D269" s="146" t="s">
        <v>254</v>
      </c>
      <c r="E269" s="147" t="s">
        <v>444</v>
      </c>
      <c r="F269" s="148" t="s">
        <v>445</v>
      </c>
      <c r="G269" s="149" t="s">
        <v>331</v>
      </c>
      <c r="H269" s="150">
        <v>84.2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1.16E-3</v>
      </c>
      <c r="R269" s="156">
        <f>Q269*H269</f>
        <v>9.7672000000000009E-2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258</v>
      </c>
      <c r="AT269" s="158" t="s">
        <v>254</v>
      </c>
      <c r="AU269" s="158" t="s">
        <v>82</v>
      </c>
      <c r="AY269" s="19" t="s">
        <v>252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258</v>
      </c>
      <c r="BM269" s="158" t="s">
        <v>446</v>
      </c>
    </row>
    <row r="270" spans="1:65" s="2" customFormat="1" ht="11.25">
      <c r="A270" s="34"/>
      <c r="B270" s="35"/>
      <c r="C270" s="34"/>
      <c r="D270" s="160" t="s">
        <v>260</v>
      </c>
      <c r="E270" s="34"/>
      <c r="F270" s="161" t="s">
        <v>447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260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262</v>
      </c>
      <c r="E271" s="34"/>
      <c r="F271" s="166" t="s">
        <v>448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262</v>
      </c>
      <c r="AU271" s="19" t="s">
        <v>82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449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450</v>
      </c>
      <c r="H273" s="177">
        <v>84.2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451</v>
      </c>
      <c r="D274" s="146" t="s">
        <v>254</v>
      </c>
      <c r="E274" s="147" t="s">
        <v>452</v>
      </c>
      <c r="F274" s="148" t="s">
        <v>453</v>
      </c>
      <c r="G274" s="149" t="s">
        <v>257</v>
      </c>
      <c r="H274" s="150">
        <v>644.46699999999998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2.16</v>
      </c>
      <c r="R274" s="156">
        <f>Q274*H274</f>
        <v>1392.04872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454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455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456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457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458</v>
      </c>
      <c r="H278" s="177">
        <v>636.77499999999998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3" customFormat="1" ht="11.25">
      <c r="B279" s="167"/>
      <c r="D279" s="160" t="s">
        <v>264</v>
      </c>
      <c r="E279" s="168" t="s">
        <v>3</v>
      </c>
      <c r="F279" s="169" t="s">
        <v>459</v>
      </c>
      <c r="H279" s="168" t="s">
        <v>3</v>
      </c>
      <c r="I279" s="170"/>
      <c r="L279" s="167"/>
      <c r="M279" s="171"/>
      <c r="N279" s="172"/>
      <c r="O279" s="172"/>
      <c r="P279" s="172"/>
      <c r="Q279" s="172"/>
      <c r="R279" s="172"/>
      <c r="S279" s="172"/>
      <c r="T279" s="173"/>
      <c r="AT279" s="168" t="s">
        <v>264</v>
      </c>
      <c r="AU279" s="168" t="s">
        <v>82</v>
      </c>
      <c r="AV279" s="13" t="s">
        <v>80</v>
      </c>
      <c r="AW279" s="13" t="s">
        <v>34</v>
      </c>
      <c r="AX279" s="13" t="s">
        <v>73</v>
      </c>
      <c r="AY279" s="168" t="s">
        <v>252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460</v>
      </c>
      <c r="H280" s="177">
        <v>4.7069999999999999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73</v>
      </c>
      <c r="AY280" s="175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461</v>
      </c>
      <c r="H281" s="177">
        <v>0.82499999999999996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462</v>
      </c>
      <c r="H282" s="177">
        <v>2.16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73</v>
      </c>
      <c r="AY282" s="175" t="s">
        <v>252</v>
      </c>
    </row>
    <row r="283" spans="1:65" s="15" customFormat="1" ht="11.25">
      <c r="B283" s="182"/>
      <c r="D283" s="160" t="s">
        <v>264</v>
      </c>
      <c r="E283" s="183" t="s">
        <v>3</v>
      </c>
      <c r="F283" s="184" t="s">
        <v>269</v>
      </c>
      <c r="H283" s="185">
        <v>644.46699999999998</v>
      </c>
      <c r="I283" s="186"/>
      <c r="L283" s="182"/>
      <c r="M283" s="187"/>
      <c r="N283" s="188"/>
      <c r="O283" s="188"/>
      <c r="P283" s="188"/>
      <c r="Q283" s="188"/>
      <c r="R283" s="188"/>
      <c r="S283" s="188"/>
      <c r="T283" s="189"/>
      <c r="AT283" s="183" t="s">
        <v>264</v>
      </c>
      <c r="AU283" s="183" t="s">
        <v>82</v>
      </c>
      <c r="AV283" s="15" t="s">
        <v>258</v>
      </c>
      <c r="AW283" s="15" t="s">
        <v>34</v>
      </c>
      <c r="AX283" s="15" t="s">
        <v>80</v>
      </c>
      <c r="AY283" s="183" t="s">
        <v>252</v>
      </c>
    </row>
    <row r="284" spans="1:65" s="2" customFormat="1" ht="16.5" customHeight="1">
      <c r="A284" s="34"/>
      <c r="B284" s="145"/>
      <c r="C284" s="146" t="s">
        <v>326</v>
      </c>
      <c r="D284" s="146" t="s">
        <v>254</v>
      </c>
      <c r="E284" s="147" t="s">
        <v>463</v>
      </c>
      <c r="F284" s="148" t="s">
        <v>464</v>
      </c>
      <c r="G284" s="149" t="s">
        <v>257</v>
      </c>
      <c r="H284" s="150">
        <v>109.139</v>
      </c>
      <c r="I284" s="151"/>
      <c r="J284" s="152">
        <f>ROUND(I284*H284,2)</f>
        <v>0</v>
      </c>
      <c r="K284" s="153"/>
      <c r="L284" s="35"/>
      <c r="M284" s="154" t="s">
        <v>3</v>
      </c>
      <c r="N284" s="155" t="s">
        <v>44</v>
      </c>
      <c r="O284" s="55"/>
      <c r="P284" s="156">
        <f>O284*H284</f>
        <v>0</v>
      </c>
      <c r="Q284" s="156">
        <v>2.2563399999999998</v>
      </c>
      <c r="R284" s="156">
        <f>Q284*H284</f>
        <v>246.25469125999996</v>
      </c>
      <c r="S284" s="156">
        <v>0</v>
      </c>
      <c r="T284" s="157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8" t="s">
        <v>258</v>
      </c>
      <c r="AT284" s="158" t="s">
        <v>254</v>
      </c>
      <c r="AU284" s="158" t="s">
        <v>82</v>
      </c>
      <c r="AY284" s="19" t="s">
        <v>252</v>
      </c>
      <c r="BE284" s="159">
        <f>IF(N284="základní",J284,0)</f>
        <v>0</v>
      </c>
      <c r="BF284" s="159">
        <f>IF(N284="snížená",J284,0)</f>
        <v>0</v>
      </c>
      <c r="BG284" s="159">
        <f>IF(N284="zákl. přenesená",J284,0)</f>
        <v>0</v>
      </c>
      <c r="BH284" s="159">
        <f>IF(N284="sníž. přenesená",J284,0)</f>
        <v>0</v>
      </c>
      <c r="BI284" s="159">
        <f>IF(N284="nulová",J284,0)</f>
        <v>0</v>
      </c>
      <c r="BJ284" s="19" t="s">
        <v>80</v>
      </c>
      <c r="BK284" s="159">
        <f>ROUND(I284*H284,2)</f>
        <v>0</v>
      </c>
      <c r="BL284" s="19" t="s">
        <v>258</v>
      </c>
      <c r="BM284" s="158" t="s">
        <v>465</v>
      </c>
    </row>
    <row r="285" spans="1:65" s="2" customFormat="1" ht="11.25">
      <c r="A285" s="34"/>
      <c r="B285" s="35"/>
      <c r="C285" s="34"/>
      <c r="D285" s="160" t="s">
        <v>260</v>
      </c>
      <c r="E285" s="34"/>
      <c r="F285" s="161" t="s">
        <v>466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260</v>
      </c>
      <c r="AU285" s="19" t="s">
        <v>82</v>
      </c>
    </row>
    <row r="286" spans="1:65" s="2" customFormat="1" ht="11.25">
      <c r="A286" s="34"/>
      <c r="B286" s="35"/>
      <c r="C286" s="34"/>
      <c r="D286" s="165" t="s">
        <v>262</v>
      </c>
      <c r="E286" s="34"/>
      <c r="F286" s="166" t="s">
        <v>467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262</v>
      </c>
      <c r="AU286" s="19" t="s">
        <v>82</v>
      </c>
    </row>
    <row r="287" spans="1:65" s="13" customFormat="1" ht="11.25">
      <c r="B287" s="167"/>
      <c r="D287" s="160" t="s">
        <v>264</v>
      </c>
      <c r="E287" s="168" t="s">
        <v>3</v>
      </c>
      <c r="F287" s="169" t="s">
        <v>468</v>
      </c>
      <c r="H287" s="168" t="s">
        <v>3</v>
      </c>
      <c r="I287" s="170"/>
      <c r="L287" s="167"/>
      <c r="M287" s="171"/>
      <c r="N287" s="172"/>
      <c r="O287" s="172"/>
      <c r="P287" s="172"/>
      <c r="Q287" s="172"/>
      <c r="R287" s="172"/>
      <c r="S287" s="172"/>
      <c r="T287" s="173"/>
      <c r="AT287" s="168" t="s">
        <v>264</v>
      </c>
      <c r="AU287" s="168" t="s">
        <v>82</v>
      </c>
      <c r="AV287" s="13" t="s">
        <v>80</v>
      </c>
      <c r="AW287" s="13" t="s">
        <v>34</v>
      </c>
      <c r="AX287" s="13" t="s">
        <v>73</v>
      </c>
      <c r="AY287" s="168" t="s">
        <v>252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469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470</v>
      </c>
      <c r="H289" s="177">
        <v>5.633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471</v>
      </c>
      <c r="H290" s="177">
        <v>2.4689999999999999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472</v>
      </c>
      <c r="H291" s="177">
        <v>1.2310000000000001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6" customFormat="1" ht="11.25">
      <c r="B292" s="190"/>
      <c r="D292" s="160" t="s">
        <v>264</v>
      </c>
      <c r="E292" s="191" t="s">
        <v>3</v>
      </c>
      <c r="F292" s="192" t="s">
        <v>354</v>
      </c>
      <c r="H292" s="193">
        <v>9.3330000000000002</v>
      </c>
      <c r="I292" s="194"/>
      <c r="L292" s="190"/>
      <c r="M292" s="195"/>
      <c r="N292" s="196"/>
      <c r="O292" s="196"/>
      <c r="P292" s="196"/>
      <c r="Q292" s="196"/>
      <c r="R292" s="196"/>
      <c r="S292" s="196"/>
      <c r="T292" s="197"/>
      <c r="AT292" s="191" t="s">
        <v>264</v>
      </c>
      <c r="AU292" s="191" t="s">
        <v>82</v>
      </c>
      <c r="AV292" s="16" t="s">
        <v>95</v>
      </c>
      <c r="AW292" s="16" t="s">
        <v>34</v>
      </c>
      <c r="AX292" s="16" t="s">
        <v>73</v>
      </c>
      <c r="AY292" s="191" t="s">
        <v>252</v>
      </c>
    </row>
    <row r="293" spans="1:65" s="13" customFormat="1" ht="11.25">
      <c r="B293" s="167"/>
      <c r="D293" s="160" t="s">
        <v>264</v>
      </c>
      <c r="E293" s="168" t="s">
        <v>3</v>
      </c>
      <c r="F293" s="169" t="s">
        <v>473</v>
      </c>
      <c r="H293" s="168" t="s">
        <v>3</v>
      </c>
      <c r="I293" s="170"/>
      <c r="L293" s="167"/>
      <c r="M293" s="171"/>
      <c r="N293" s="172"/>
      <c r="O293" s="172"/>
      <c r="P293" s="172"/>
      <c r="Q293" s="172"/>
      <c r="R293" s="172"/>
      <c r="S293" s="172"/>
      <c r="T293" s="173"/>
      <c r="AT293" s="168" t="s">
        <v>264</v>
      </c>
      <c r="AU293" s="168" t="s">
        <v>82</v>
      </c>
      <c r="AV293" s="13" t="s">
        <v>80</v>
      </c>
      <c r="AW293" s="13" t="s">
        <v>34</v>
      </c>
      <c r="AX293" s="13" t="s">
        <v>73</v>
      </c>
      <c r="AY293" s="168" t="s">
        <v>252</v>
      </c>
    </row>
    <row r="294" spans="1:65" s="14" customFormat="1" ht="11.25">
      <c r="B294" s="174"/>
      <c r="D294" s="160" t="s">
        <v>264</v>
      </c>
      <c r="E294" s="175" t="s">
        <v>3</v>
      </c>
      <c r="F294" s="176" t="s">
        <v>474</v>
      </c>
      <c r="H294" s="177">
        <v>99.805999999999997</v>
      </c>
      <c r="I294" s="178"/>
      <c r="L294" s="174"/>
      <c r="M294" s="179"/>
      <c r="N294" s="180"/>
      <c r="O294" s="180"/>
      <c r="P294" s="180"/>
      <c r="Q294" s="180"/>
      <c r="R294" s="180"/>
      <c r="S294" s="180"/>
      <c r="T294" s="181"/>
      <c r="AT294" s="175" t="s">
        <v>264</v>
      </c>
      <c r="AU294" s="175" t="s">
        <v>82</v>
      </c>
      <c r="AV294" s="14" t="s">
        <v>82</v>
      </c>
      <c r="AW294" s="14" t="s">
        <v>34</v>
      </c>
      <c r="AX294" s="14" t="s">
        <v>73</v>
      </c>
      <c r="AY294" s="175" t="s">
        <v>252</v>
      </c>
    </row>
    <row r="295" spans="1:65" s="16" customFormat="1" ht="11.25">
      <c r="B295" s="190"/>
      <c r="D295" s="160" t="s">
        <v>264</v>
      </c>
      <c r="E295" s="191" t="s">
        <v>3</v>
      </c>
      <c r="F295" s="192" t="s">
        <v>354</v>
      </c>
      <c r="H295" s="193">
        <v>99.805999999999997</v>
      </c>
      <c r="I295" s="194"/>
      <c r="L295" s="190"/>
      <c r="M295" s="195"/>
      <c r="N295" s="196"/>
      <c r="O295" s="196"/>
      <c r="P295" s="196"/>
      <c r="Q295" s="196"/>
      <c r="R295" s="196"/>
      <c r="S295" s="196"/>
      <c r="T295" s="197"/>
      <c r="AT295" s="191" t="s">
        <v>264</v>
      </c>
      <c r="AU295" s="191" t="s">
        <v>82</v>
      </c>
      <c r="AV295" s="16" t="s">
        <v>95</v>
      </c>
      <c r="AW295" s="16" t="s">
        <v>34</v>
      </c>
      <c r="AX295" s="16" t="s">
        <v>73</v>
      </c>
      <c r="AY295" s="191" t="s">
        <v>252</v>
      </c>
    </row>
    <row r="296" spans="1:65" s="15" customFormat="1" ht="11.25">
      <c r="B296" s="182"/>
      <c r="D296" s="160" t="s">
        <v>264</v>
      </c>
      <c r="E296" s="183" t="s">
        <v>3</v>
      </c>
      <c r="F296" s="184" t="s">
        <v>269</v>
      </c>
      <c r="H296" s="185">
        <v>109.139</v>
      </c>
      <c r="I296" s="186"/>
      <c r="L296" s="182"/>
      <c r="M296" s="187"/>
      <c r="N296" s="188"/>
      <c r="O296" s="188"/>
      <c r="P296" s="188"/>
      <c r="Q296" s="188"/>
      <c r="R296" s="188"/>
      <c r="S296" s="188"/>
      <c r="T296" s="189"/>
      <c r="AT296" s="183" t="s">
        <v>264</v>
      </c>
      <c r="AU296" s="183" t="s">
        <v>82</v>
      </c>
      <c r="AV296" s="15" t="s">
        <v>258</v>
      </c>
      <c r="AW296" s="15" t="s">
        <v>34</v>
      </c>
      <c r="AX296" s="15" t="s">
        <v>80</v>
      </c>
      <c r="AY296" s="183" t="s">
        <v>252</v>
      </c>
    </row>
    <row r="297" spans="1:65" s="2" customFormat="1" ht="16.5" customHeight="1">
      <c r="A297" s="34"/>
      <c r="B297" s="145"/>
      <c r="C297" s="146" t="s">
        <v>475</v>
      </c>
      <c r="D297" s="146" t="s">
        <v>254</v>
      </c>
      <c r="E297" s="147" t="s">
        <v>476</v>
      </c>
      <c r="F297" s="148" t="s">
        <v>477</v>
      </c>
      <c r="G297" s="149" t="s">
        <v>257</v>
      </c>
      <c r="H297" s="150">
        <v>333.88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2.45329</v>
      </c>
      <c r="R297" s="156">
        <f>Q297*H297</f>
        <v>819.10446519999994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478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479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480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3" customFormat="1" ht="11.25">
      <c r="B300" s="167"/>
      <c r="D300" s="160" t="s">
        <v>264</v>
      </c>
      <c r="E300" s="168" t="s">
        <v>3</v>
      </c>
      <c r="F300" s="169" t="s">
        <v>481</v>
      </c>
      <c r="H300" s="168" t="s">
        <v>3</v>
      </c>
      <c r="I300" s="170"/>
      <c r="L300" s="167"/>
      <c r="M300" s="171"/>
      <c r="N300" s="172"/>
      <c r="O300" s="172"/>
      <c r="P300" s="172"/>
      <c r="Q300" s="172"/>
      <c r="R300" s="172"/>
      <c r="S300" s="172"/>
      <c r="T300" s="173"/>
      <c r="AT300" s="168" t="s">
        <v>264</v>
      </c>
      <c r="AU300" s="168" t="s">
        <v>82</v>
      </c>
      <c r="AV300" s="13" t="s">
        <v>80</v>
      </c>
      <c r="AW300" s="13" t="s">
        <v>34</v>
      </c>
      <c r="AX300" s="13" t="s">
        <v>73</v>
      </c>
      <c r="AY300" s="168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336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482</v>
      </c>
      <c r="H302" s="177">
        <v>335.57600000000002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483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484</v>
      </c>
      <c r="H304" s="177">
        <v>-1.696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73</v>
      </c>
      <c r="AY304" s="175" t="s">
        <v>252</v>
      </c>
    </row>
    <row r="305" spans="1:65" s="15" customFormat="1" ht="11.25">
      <c r="B305" s="182"/>
      <c r="D305" s="160" t="s">
        <v>264</v>
      </c>
      <c r="E305" s="183" t="s">
        <v>3</v>
      </c>
      <c r="F305" s="184" t="s">
        <v>269</v>
      </c>
      <c r="H305" s="185">
        <v>333.88</v>
      </c>
      <c r="I305" s="186"/>
      <c r="L305" s="182"/>
      <c r="M305" s="187"/>
      <c r="N305" s="188"/>
      <c r="O305" s="188"/>
      <c r="P305" s="188"/>
      <c r="Q305" s="188"/>
      <c r="R305" s="188"/>
      <c r="S305" s="188"/>
      <c r="T305" s="189"/>
      <c r="AT305" s="183" t="s">
        <v>264</v>
      </c>
      <c r="AU305" s="183" t="s">
        <v>82</v>
      </c>
      <c r="AV305" s="15" t="s">
        <v>258</v>
      </c>
      <c r="AW305" s="15" t="s">
        <v>34</v>
      </c>
      <c r="AX305" s="15" t="s">
        <v>80</v>
      </c>
      <c r="AY305" s="183" t="s">
        <v>252</v>
      </c>
    </row>
    <row r="306" spans="1:65" s="2" customFormat="1" ht="16.5" customHeight="1">
      <c r="A306" s="34"/>
      <c r="B306" s="145"/>
      <c r="C306" s="146" t="s">
        <v>485</v>
      </c>
      <c r="D306" s="146" t="s">
        <v>254</v>
      </c>
      <c r="E306" s="147" t="s">
        <v>486</v>
      </c>
      <c r="F306" s="148" t="s">
        <v>487</v>
      </c>
      <c r="G306" s="149" t="s">
        <v>257</v>
      </c>
      <c r="H306" s="150">
        <v>2.2429999999999999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2.4746100000000002</v>
      </c>
      <c r="R306" s="156">
        <f>Q306*H306</f>
        <v>5.5505502299999998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258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258</v>
      </c>
      <c r="BM306" s="158" t="s">
        <v>488</v>
      </c>
    </row>
    <row r="307" spans="1:65" s="2" customFormat="1" ht="11.25">
      <c r="A307" s="34"/>
      <c r="B307" s="35"/>
      <c r="C307" s="34"/>
      <c r="D307" s="160" t="s">
        <v>260</v>
      </c>
      <c r="E307" s="34"/>
      <c r="F307" s="161" t="s">
        <v>489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490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491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3" customFormat="1" ht="11.25">
      <c r="B310" s="167"/>
      <c r="D310" s="160" t="s">
        <v>264</v>
      </c>
      <c r="E310" s="168" t="s">
        <v>3</v>
      </c>
      <c r="F310" s="169" t="s">
        <v>492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493</v>
      </c>
      <c r="H311" s="177">
        <v>2.2429999999999999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80</v>
      </c>
      <c r="AY311" s="175" t="s">
        <v>252</v>
      </c>
    </row>
    <row r="312" spans="1:65" s="2" customFormat="1" ht="16.5" customHeight="1">
      <c r="A312" s="34"/>
      <c r="B312" s="145"/>
      <c r="C312" s="146" t="s">
        <v>494</v>
      </c>
      <c r="D312" s="146" t="s">
        <v>254</v>
      </c>
      <c r="E312" s="147" t="s">
        <v>495</v>
      </c>
      <c r="F312" s="148" t="s">
        <v>496</v>
      </c>
      <c r="G312" s="149" t="s">
        <v>497</v>
      </c>
      <c r="H312" s="150">
        <v>49.673999999999999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2.47E-3</v>
      </c>
      <c r="R312" s="156">
        <f>Q312*H312</f>
        <v>0.12269478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258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258</v>
      </c>
      <c r="BM312" s="158" t="s">
        <v>498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499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262</v>
      </c>
      <c r="E314" s="34"/>
      <c r="F314" s="166" t="s">
        <v>500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262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501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502</v>
      </c>
      <c r="H316" s="177">
        <v>49.673999999999999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503</v>
      </c>
      <c r="D317" s="146" t="s">
        <v>254</v>
      </c>
      <c r="E317" s="147" t="s">
        <v>504</v>
      </c>
      <c r="F317" s="148" t="s">
        <v>505</v>
      </c>
      <c r="G317" s="149" t="s">
        <v>497</v>
      </c>
      <c r="H317" s="150">
        <v>49.673999999999999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0</v>
      </c>
      <c r="R317" s="156">
        <f>Q317*H317</f>
        <v>0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258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258</v>
      </c>
      <c r="BM317" s="158" t="s">
        <v>506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507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508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2" customFormat="1" ht="16.5" customHeight="1">
      <c r="A320" s="34"/>
      <c r="B320" s="145"/>
      <c r="C320" s="146" t="s">
        <v>509</v>
      </c>
      <c r="D320" s="146" t="s">
        <v>254</v>
      </c>
      <c r="E320" s="147" t="s">
        <v>510</v>
      </c>
      <c r="F320" s="148" t="s">
        <v>511</v>
      </c>
      <c r="G320" s="149" t="s">
        <v>321</v>
      </c>
      <c r="H320" s="150">
        <v>32.700000000000003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1.0606199999999999</v>
      </c>
      <c r="R320" s="156">
        <f>Q320*H320</f>
        <v>34.682274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258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258</v>
      </c>
      <c r="BM320" s="158" t="s">
        <v>512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513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2" customFormat="1" ht="11.25">
      <c r="A322" s="34"/>
      <c r="B322" s="35"/>
      <c r="C322" s="34"/>
      <c r="D322" s="165" t="s">
        <v>262</v>
      </c>
      <c r="E322" s="34"/>
      <c r="F322" s="166" t="s">
        <v>514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262</v>
      </c>
      <c r="AU322" s="19" t="s">
        <v>82</v>
      </c>
    </row>
    <row r="323" spans="1:65" s="13" customFormat="1" ht="11.25">
      <c r="B323" s="167"/>
      <c r="D323" s="160" t="s">
        <v>264</v>
      </c>
      <c r="E323" s="168" t="s">
        <v>3</v>
      </c>
      <c r="F323" s="169" t="s">
        <v>515</v>
      </c>
      <c r="H323" s="168" t="s">
        <v>3</v>
      </c>
      <c r="I323" s="170"/>
      <c r="L323" s="167"/>
      <c r="M323" s="171"/>
      <c r="N323" s="172"/>
      <c r="O323" s="172"/>
      <c r="P323" s="172"/>
      <c r="Q323" s="172"/>
      <c r="R323" s="172"/>
      <c r="S323" s="172"/>
      <c r="T323" s="173"/>
      <c r="AT323" s="168" t="s">
        <v>264</v>
      </c>
      <c r="AU323" s="168" t="s">
        <v>82</v>
      </c>
      <c r="AV323" s="13" t="s">
        <v>80</v>
      </c>
      <c r="AW323" s="13" t="s">
        <v>34</v>
      </c>
      <c r="AX323" s="13" t="s">
        <v>73</v>
      </c>
      <c r="AY323" s="168" t="s">
        <v>252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516</v>
      </c>
      <c r="H324" s="177">
        <v>32.700000000000003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517</v>
      </c>
      <c r="D325" s="146" t="s">
        <v>254</v>
      </c>
      <c r="E325" s="147" t="s">
        <v>518</v>
      </c>
      <c r="F325" s="148" t="s">
        <v>519</v>
      </c>
      <c r="G325" s="149" t="s">
        <v>257</v>
      </c>
      <c r="H325" s="150">
        <v>94.525999999999996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2.45329</v>
      </c>
      <c r="R325" s="156">
        <f>Q325*H325</f>
        <v>231.89969053999999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258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258</v>
      </c>
      <c r="BM325" s="158" t="s">
        <v>520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521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522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13" customFormat="1" ht="11.25">
      <c r="B328" s="167"/>
      <c r="D328" s="160" t="s">
        <v>264</v>
      </c>
      <c r="E328" s="168" t="s">
        <v>3</v>
      </c>
      <c r="F328" s="169" t="s">
        <v>523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264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252</v>
      </c>
    </row>
    <row r="329" spans="1:65" s="13" customFormat="1" ht="11.25">
      <c r="B329" s="167"/>
      <c r="D329" s="160" t="s">
        <v>264</v>
      </c>
      <c r="E329" s="168" t="s">
        <v>3</v>
      </c>
      <c r="F329" s="169" t="s">
        <v>524</v>
      </c>
      <c r="H329" s="168" t="s">
        <v>3</v>
      </c>
      <c r="I329" s="170"/>
      <c r="L329" s="167"/>
      <c r="M329" s="171"/>
      <c r="N329" s="172"/>
      <c r="O329" s="172"/>
      <c r="P329" s="172"/>
      <c r="Q329" s="172"/>
      <c r="R329" s="172"/>
      <c r="S329" s="172"/>
      <c r="T329" s="173"/>
      <c r="AT329" s="168" t="s">
        <v>264</v>
      </c>
      <c r="AU329" s="168" t="s">
        <v>82</v>
      </c>
      <c r="AV329" s="13" t="s">
        <v>80</v>
      </c>
      <c r="AW329" s="13" t="s">
        <v>34</v>
      </c>
      <c r="AX329" s="13" t="s">
        <v>73</v>
      </c>
      <c r="AY329" s="168" t="s">
        <v>252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525</v>
      </c>
      <c r="H330" s="177">
        <v>21.327000000000002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1:65" s="13" customFormat="1" ht="11.25">
      <c r="B331" s="167"/>
      <c r="D331" s="160" t="s">
        <v>264</v>
      </c>
      <c r="E331" s="168" t="s">
        <v>3</v>
      </c>
      <c r="F331" s="169" t="s">
        <v>526</v>
      </c>
      <c r="H331" s="168" t="s">
        <v>3</v>
      </c>
      <c r="I331" s="170"/>
      <c r="L331" s="167"/>
      <c r="M331" s="171"/>
      <c r="N331" s="172"/>
      <c r="O331" s="172"/>
      <c r="P331" s="172"/>
      <c r="Q331" s="172"/>
      <c r="R331" s="172"/>
      <c r="S331" s="172"/>
      <c r="T331" s="173"/>
      <c r="AT331" s="168" t="s">
        <v>264</v>
      </c>
      <c r="AU331" s="168" t="s">
        <v>82</v>
      </c>
      <c r="AV331" s="13" t="s">
        <v>80</v>
      </c>
      <c r="AW331" s="13" t="s">
        <v>34</v>
      </c>
      <c r="AX331" s="13" t="s">
        <v>73</v>
      </c>
      <c r="AY331" s="168" t="s">
        <v>252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527</v>
      </c>
      <c r="H332" s="177">
        <v>12.15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1:65" s="14" customFormat="1" ht="11.25">
      <c r="B333" s="174"/>
      <c r="D333" s="160" t="s">
        <v>264</v>
      </c>
      <c r="E333" s="175" t="s">
        <v>3</v>
      </c>
      <c r="F333" s="176" t="s">
        <v>528</v>
      </c>
      <c r="H333" s="177">
        <v>3.6720000000000002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1:65" s="13" customFormat="1" ht="11.25">
      <c r="B334" s="167"/>
      <c r="D334" s="160" t="s">
        <v>264</v>
      </c>
      <c r="E334" s="168" t="s">
        <v>3</v>
      </c>
      <c r="F334" s="169" t="s">
        <v>529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264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252</v>
      </c>
    </row>
    <row r="335" spans="1:65" s="14" customFormat="1" ht="11.25">
      <c r="B335" s="174"/>
      <c r="D335" s="160" t="s">
        <v>264</v>
      </c>
      <c r="E335" s="175" t="s">
        <v>3</v>
      </c>
      <c r="F335" s="176" t="s">
        <v>530</v>
      </c>
      <c r="H335" s="177">
        <v>18.225000000000001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1:65" s="13" customFormat="1" ht="11.25">
      <c r="B336" s="167"/>
      <c r="D336" s="160" t="s">
        <v>264</v>
      </c>
      <c r="E336" s="168" t="s">
        <v>3</v>
      </c>
      <c r="F336" s="169" t="s">
        <v>531</v>
      </c>
      <c r="H336" s="168" t="s">
        <v>3</v>
      </c>
      <c r="I336" s="170"/>
      <c r="L336" s="167"/>
      <c r="M336" s="171"/>
      <c r="N336" s="172"/>
      <c r="O336" s="172"/>
      <c r="P336" s="172"/>
      <c r="Q336" s="172"/>
      <c r="R336" s="172"/>
      <c r="S336" s="172"/>
      <c r="T336" s="173"/>
      <c r="AT336" s="168" t="s">
        <v>264</v>
      </c>
      <c r="AU336" s="168" t="s">
        <v>82</v>
      </c>
      <c r="AV336" s="13" t="s">
        <v>80</v>
      </c>
      <c r="AW336" s="13" t="s">
        <v>34</v>
      </c>
      <c r="AX336" s="13" t="s">
        <v>73</v>
      </c>
      <c r="AY336" s="168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532</v>
      </c>
      <c r="H337" s="177">
        <v>2.754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3" customFormat="1" ht="11.25">
      <c r="B338" s="167"/>
      <c r="D338" s="160" t="s">
        <v>264</v>
      </c>
      <c r="E338" s="168" t="s">
        <v>3</v>
      </c>
      <c r="F338" s="169" t="s">
        <v>533</v>
      </c>
      <c r="H338" s="168" t="s">
        <v>3</v>
      </c>
      <c r="I338" s="170"/>
      <c r="L338" s="167"/>
      <c r="M338" s="171"/>
      <c r="N338" s="172"/>
      <c r="O338" s="172"/>
      <c r="P338" s="172"/>
      <c r="Q338" s="172"/>
      <c r="R338" s="172"/>
      <c r="S338" s="172"/>
      <c r="T338" s="173"/>
      <c r="AT338" s="168" t="s">
        <v>264</v>
      </c>
      <c r="AU338" s="168" t="s">
        <v>82</v>
      </c>
      <c r="AV338" s="13" t="s">
        <v>80</v>
      </c>
      <c r="AW338" s="13" t="s">
        <v>34</v>
      </c>
      <c r="AX338" s="13" t="s">
        <v>73</v>
      </c>
      <c r="AY338" s="168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534</v>
      </c>
      <c r="H339" s="177">
        <v>11.420999999999999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3" customFormat="1" ht="11.25">
      <c r="B340" s="167"/>
      <c r="D340" s="160" t="s">
        <v>264</v>
      </c>
      <c r="E340" s="168" t="s">
        <v>3</v>
      </c>
      <c r="F340" s="169" t="s">
        <v>535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264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536</v>
      </c>
      <c r="H341" s="177">
        <v>2.7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3" customFormat="1" ht="11.25">
      <c r="B342" s="167"/>
      <c r="D342" s="160" t="s">
        <v>264</v>
      </c>
      <c r="E342" s="168" t="s">
        <v>3</v>
      </c>
      <c r="F342" s="169" t="s">
        <v>537</v>
      </c>
      <c r="H342" s="168" t="s">
        <v>3</v>
      </c>
      <c r="I342" s="170"/>
      <c r="L342" s="167"/>
      <c r="M342" s="171"/>
      <c r="N342" s="172"/>
      <c r="O342" s="172"/>
      <c r="P342" s="172"/>
      <c r="Q342" s="172"/>
      <c r="R342" s="172"/>
      <c r="S342" s="172"/>
      <c r="T342" s="173"/>
      <c r="AT342" s="168" t="s">
        <v>264</v>
      </c>
      <c r="AU342" s="168" t="s">
        <v>82</v>
      </c>
      <c r="AV342" s="13" t="s">
        <v>80</v>
      </c>
      <c r="AW342" s="13" t="s">
        <v>34</v>
      </c>
      <c r="AX342" s="13" t="s">
        <v>73</v>
      </c>
      <c r="AY342" s="168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532</v>
      </c>
      <c r="H343" s="177">
        <v>2.754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3" customFormat="1" ht="11.25">
      <c r="B344" s="167"/>
      <c r="D344" s="160" t="s">
        <v>264</v>
      </c>
      <c r="E344" s="168" t="s">
        <v>3</v>
      </c>
      <c r="F344" s="169" t="s">
        <v>538</v>
      </c>
      <c r="H344" s="168" t="s">
        <v>3</v>
      </c>
      <c r="I344" s="170"/>
      <c r="L344" s="167"/>
      <c r="M344" s="171"/>
      <c r="N344" s="172"/>
      <c r="O344" s="172"/>
      <c r="P344" s="172"/>
      <c r="Q344" s="172"/>
      <c r="R344" s="172"/>
      <c r="S344" s="172"/>
      <c r="T344" s="173"/>
      <c r="AT344" s="168" t="s">
        <v>264</v>
      </c>
      <c r="AU344" s="168" t="s">
        <v>82</v>
      </c>
      <c r="AV344" s="13" t="s">
        <v>80</v>
      </c>
      <c r="AW344" s="13" t="s">
        <v>34</v>
      </c>
      <c r="AX344" s="13" t="s">
        <v>73</v>
      </c>
      <c r="AY344" s="168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539</v>
      </c>
      <c r="H345" s="177">
        <v>5.2649999999999997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3" customFormat="1" ht="11.25">
      <c r="B346" s="167"/>
      <c r="D346" s="160" t="s">
        <v>264</v>
      </c>
      <c r="E346" s="168" t="s">
        <v>3</v>
      </c>
      <c r="F346" s="169" t="s">
        <v>540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264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541</v>
      </c>
      <c r="H347" s="177">
        <v>8.6669999999999998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3" customFormat="1" ht="11.25">
      <c r="B348" s="167"/>
      <c r="D348" s="160" t="s">
        <v>264</v>
      </c>
      <c r="E348" s="168" t="s">
        <v>3</v>
      </c>
      <c r="F348" s="169" t="s">
        <v>542</v>
      </c>
      <c r="H348" s="168" t="s">
        <v>3</v>
      </c>
      <c r="I348" s="170"/>
      <c r="L348" s="167"/>
      <c r="M348" s="171"/>
      <c r="N348" s="172"/>
      <c r="O348" s="172"/>
      <c r="P348" s="172"/>
      <c r="Q348" s="172"/>
      <c r="R348" s="172"/>
      <c r="S348" s="172"/>
      <c r="T348" s="173"/>
      <c r="AT348" s="168" t="s">
        <v>264</v>
      </c>
      <c r="AU348" s="168" t="s">
        <v>82</v>
      </c>
      <c r="AV348" s="13" t="s">
        <v>80</v>
      </c>
      <c r="AW348" s="13" t="s">
        <v>34</v>
      </c>
      <c r="AX348" s="13" t="s">
        <v>73</v>
      </c>
      <c r="AY348" s="168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543</v>
      </c>
      <c r="H349" s="177">
        <v>1.2350000000000001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3" customFormat="1" ht="11.25">
      <c r="B350" s="167"/>
      <c r="D350" s="160" t="s">
        <v>264</v>
      </c>
      <c r="E350" s="168" t="s">
        <v>3</v>
      </c>
      <c r="F350" s="169" t="s">
        <v>544</v>
      </c>
      <c r="H350" s="168" t="s">
        <v>3</v>
      </c>
      <c r="I350" s="170"/>
      <c r="L350" s="167"/>
      <c r="M350" s="171"/>
      <c r="N350" s="172"/>
      <c r="O350" s="172"/>
      <c r="P350" s="172"/>
      <c r="Q350" s="172"/>
      <c r="R350" s="172"/>
      <c r="S350" s="172"/>
      <c r="T350" s="173"/>
      <c r="AT350" s="168" t="s">
        <v>264</v>
      </c>
      <c r="AU350" s="168" t="s">
        <v>82</v>
      </c>
      <c r="AV350" s="13" t="s">
        <v>80</v>
      </c>
      <c r="AW350" s="13" t="s">
        <v>34</v>
      </c>
      <c r="AX350" s="13" t="s">
        <v>73</v>
      </c>
      <c r="AY350" s="168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545</v>
      </c>
      <c r="H351" s="177">
        <v>2.0659999999999998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3" customFormat="1" ht="11.25">
      <c r="B352" s="167"/>
      <c r="D352" s="160" t="s">
        <v>264</v>
      </c>
      <c r="E352" s="168" t="s">
        <v>3</v>
      </c>
      <c r="F352" s="169" t="s">
        <v>546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547</v>
      </c>
      <c r="H353" s="177">
        <v>2.29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5" customFormat="1" ht="11.25">
      <c r="B354" s="182"/>
      <c r="D354" s="160" t="s">
        <v>264</v>
      </c>
      <c r="E354" s="183" t="s">
        <v>3</v>
      </c>
      <c r="F354" s="184" t="s">
        <v>269</v>
      </c>
      <c r="H354" s="185">
        <v>94.525999999999996</v>
      </c>
      <c r="I354" s="186"/>
      <c r="L354" s="182"/>
      <c r="M354" s="187"/>
      <c r="N354" s="188"/>
      <c r="O354" s="188"/>
      <c r="P354" s="188"/>
      <c r="Q354" s="188"/>
      <c r="R354" s="188"/>
      <c r="S354" s="188"/>
      <c r="T354" s="189"/>
      <c r="AT354" s="183" t="s">
        <v>264</v>
      </c>
      <c r="AU354" s="183" t="s">
        <v>82</v>
      </c>
      <c r="AV354" s="15" t="s">
        <v>258</v>
      </c>
      <c r="AW354" s="15" t="s">
        <v>34</v>
      </c>
      <c r="AX354" s="15" t="s">
        <v>80</v>
      </c>
      <c r="AY354" s="183" t="s">
        <v>252</v>
      </c>
    </row>
    <row r="355" spans="1:65" s="2" customFormat="1" ht="16.5" customHeight="1">
      <c r="A355" s="34"/>
      <c r="B355" s="145"/>
      <c r="C355" s="146" t="s">
        <v>548</v>
      </c>
      <c r="D355" s="146" t="s">
        <v>254</v>
      </c>
      <c r="E355" s="147" t="s">
        <v>549</v>
      </c>
      <c r="F355" s="148" t="s">
        <v>550</v>
      </c>
      <c r="G355" s="149" t="s">
        <v>497</v>
      </c>
      <c r="H355" s="150">
        <v>409.87799999999999</v>
      </c>
      <c r="I355" s="151"/>
      <c r="J355" s="152">
        <f>ROUND(I355*H355,2)</f>
        <v>0</v>
      </c>
      <c r="K355" s="153"/>
      <c r="L355" s="35"/>
      <c r="M355" s="154" t="s">
        <v>3</v>
      </c>
      <c r="N355" s="155" t="s">
        <v>44</v>
      </c>
      <c r="O355" s="55"/>
      <c r="P355" s="156">
        <f>O355*H355</f>
        <v>0</v>
      </c>
      <c r="Q355" s="156">
        <v>2.6900000000000001E-3</v>
      </c>
      <c r="R355" s="156">
        <f>Q355*H355</f>
        <v>1.1025718200000001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258</v>
      </c>
      <c r="AT355" s="158" t="s">
        <v>254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551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552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553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13" customFormat="1" ht="11.25">
      <c r="B358" s="167"/>
      <c r="D358" s="160" t="s">
        <v>264</v>
      </c>
      <c r="E358" s="168" t="s">
        <v>3</v>
      </c>
      <c r="F358" s="169" t="s">
        <v>554</v>
      </c>
      <c r="H358" s="168" t="s">
        <v>3</v>
      </c>
      <c r="I358" s="170"/>
      <c r="L358" s="167"/>
      <c r="M358" s="171"/>
      <c r="N358" s="172"/>
      <c r="O358" s="172"/>
      <c r="P358" s="172"/>
      <c r="Q358" s="172"/>
      <c r="R358" s="172"/>
      <c r="S358" s="172"/>
      <c r="T358" s="173"/>
      <c r="AT358" s="168" t="s">
        <v>264</v>
      </c>
      <c r="AU358" s="168" t="s">
        <v>82</v>
      </c>
      <c r="AV358" s="13" t="s">
        <v>80</v>
      </c>
      <c r="AW358" s="13" t="s">
        <v>34</v>
      </c>
      <c r="AX358" s="13" t="s">
        <v>73</v>
      </c>
      <c r="AY358" s="168" t="s">
        <v>252</v>
      </c>
    </row>
    <row r="359" spans="1:65" s="13" customFormat="1" ht="11.25">
      <c r="B359" s="167"/>
      <c r="D359" s="160" t="s">
        <v>264</v>
      </c>
      <c r="E359" s="168" t="s">
        <v>3</v>
      </c>
      <c r="F359" s="169" t="s">
        <v>524</v>
      </c>
      <c r="H359" s="168" t="s">
        <v>3</v>
      </c>
      <c r="I359" s="170"/>
      <c r="L359" s="167"/>
      <c r="M359" s="171"/>
      <c r="N359" s="172"/>
      <c r="O359" s="172"/>
      <c r="P359" s="172"/>
      <c r="Q359" s="172"/>
      <c r="R359" s="172"/>
      <c r="S359" s="172"/>
      <c r="T359" s="173"/>
      <c r="AT359" s="168" t="s">
        <v>264</v>
      </c>
      <c r="AU359" s="168" t="s">
        <v>82</v>
      </c>
      <c r="AV359" s="13" t="s">
        <v>80</v>
      </c>
      <c r="AW359" s="13" t="s">
        <v>34</v>
      </c>
      <c r="AX359" s="13" t="s">
        <v>73</v>
      </c>
      <c r="AY359" s="168" t="s">
        <v>252</v>
      </c>
    </row>
    <row r="360" spans="1:65" s="14" customFormat="1" ht="11.25">
      <c r="B360" s="174"/>
      <c r="D360" s="160" t="s">
        <v>264</v>
      </c>
      <c r="E360" s="175" t="s">
        <v>3</v>
      </c>
      <c r="F360" s="176" t="s">
        <v>555</v>
      </c>
      <c r="H360" s="177">
        <v>94.787999999999997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526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556</v>
      </c>
      <c r="H362" s="177">
        <v>54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529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557</v>
      </c>
      <c r="H364" s="177">
        <v>81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531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4" customFormat="1" ht="11.25">
      <c r="B366" s="174"/>
      <c r="D366" s="160" t="s">
        <v>264</v>
      </c>
      <c r="E366" s="175" t="s">
        <v>3</v>
      </c>
      <c r="F366" s="176" t="s">
        <v>558</v>
      </c>
      <c r="H366" s="177">
        <v>12.24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533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559</v>
      </c>
      <c r="H368" s="177">
        <v>50.76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3" customFormat="1" ht="11.25">
      <c r="B369" s="167"/>
      <c r="D369" s="160" t="s">
        <v>264</v>
      </c>
      <c r="E369" s="168" t="s">
        <v>3</v>
      </c>
      <c r="F369" s="169" t="s">
        <v>535</v>
      </c>
      <c r="H369" s="168" t="s">
        <v>3</v>
      </c>
      <c r="I369" s="170"/>
      <c r="L369" s="167"/>
      <c r="M369" s="171"/>
      <c r="N369" s="172"/>
      <c r="O369" s="172"/>
      <c r="P369" s="172"/>
      <c r="Q369" s="172"/>
      <c r="R369" s="172"/>
      <c r="S369" s="172"/>
      <c r="T369" s="173"/>
      <c r="AT369" s="168" t="s">
        <v>264</v>
      </c>
      <c r="AU369" s="168" t="s">
        <v>82</v>
      </c>
      <c r="AV369" s="13" t="s">
        <v>80</v>
      </c>
      <c r="AW369" s="13" t="s">
        <v>34</v>
      </c>
      <c r="AX369" s="13" t="s">
        <v>73</v>
      </c>
      <c r="AY369" s="168" t="s">
        <v>252</v>
      </c>
    </row>
    <row r="370" spans="1:65" s="14" customFormat="1" ht="11.25">
      <c r="B370" s="174"/>
      <c r="D370" s="160" t="s">
        <v>264</v>
      </c>
      <c r="E370" s="175" t="s">
        <v>3</v>
      </c>
      <c r="F370" s="176" t="s">
        <v>560</v>
      </c>
      <c r="H370" s="177">
        <v>18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537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558</v>
      </c>
      <c r="H372" s="177">
        <v>12.24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3" customFormat="1" ht="11.25">
      <c r="B373" s="167"/>
      <c r="D373" s="160" t="s">
        <v>264</v>
      </c>
      <c r="E373" s="168" t="s">
        <v>3</v>
      </c>
      <c r="F373" s="169" t="s">
        <v>538</v>
      </c>
      <c r="H373" s="168" t="s">
        <v>3</v>
      </c>
      <c r="I373" s="170"/>
      <c r="L373" s="167"/>
      <c r="M373" s="171"/>
      <c r="N373" s="172"/>
      <c r="O373" s="172"/>
      <c r="P373" s="172"/>
      <c r="Q373" s="172"/>
      <c r="R373" s="172"/>
      <c r="S373" s="172"/>
      <c r="T373" s="173"/>
      <c r="AT373" s="168" t="s">
        <v>264</v>
      </c>
      <c r="AU373" s="168" t="s">
        <v>82</v>
      </c>
      <c r="AV373" s="13" t="s">
        <v>80</v>
      </c>
      <c r="AW373" s="13" t="s">
        <v>34</v>
      </c>
      <c r="AX373" s="13" t="s">
        <v>73</v>
      </c>
      <c r="AY373" s="168" t="s">
        <v>252</v>
      </c>
    </row>
    <row r="374" spans="1:65" s="14" customFormat="1" ht="11.25">
      <c r="B374" s="174"/>
      <c r="D374" s="160" t="s">
        <v>264</v>
      </c>
      <c r="E374" s="175" t="s">
        <v>3</v>
      </c>
      <c r="F374" s="176" t="s">
        <v>561</v>
      </c>
      <c r="H374" s="177">
        <v>23.4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1:65" s="13" customFormat="1" ht="11.25">
      <c r="B375" s="167"/>
      <c r="D375" s="160" t="s">
        <v>264</v>
      </c>
      <c r="E375" s="168" t="s">
        <v>3</v>
      </c>
      <c r="F375" s="169" t="s">
        <v>540</v>
      </c>
      <c r="H375" s="168" t="s">
        <v>3</v>
      </c>
      <c r="I375" s="170"/>
      <c r="L375" s="167"/>
      <c r="M375" s="171"/>
      <c r="N375" s="172"/>
      <c r="O375" s="172"/>
      <c r="P375" s="172"/>
      <c r="Q375" s="172"/>
      <c r="R375" s="172"/>
      <c r="S375" s="172"/>
      <c r="T375" s="173"/>
      <c r="AT375" s="168" t="s">
        <v>264</v>
      </c>
      <c r="AU375" s="168" t="s">
        <v>82</v>
      </c>
      <c r="AV375" s="13" t="s">
        <v>80</v>
      </c>
      <c r="AW375" s="13" t="s">
        <v>34</v>
      </c>
      <c r="AX375" s="13" t="s">
        <v>73</v>
      </c>
      <c r="AY375" s="168" t="s">
        <v>252</v>
      </c>
    </row>
    <row r="376" spans="1:65" s="14" customFormat="1" ht="11.25">
      <c r="B376" s="174"/>
      <c r="D376" s="160" t="s">
        <v>264</v>
      </c>
      <c r="E376" s="175" t="s">
        <v>3</v>
      </c>
      <c r="F376" s="176" t="s">
        <v>562</v>
      </c>
      <c r="H376" s="177">
        <v>38.520000000000003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1:65" s="13" customFormat="1" ht="11.25">
      <c r="B377" s="167"/>
      <c r="D377" s="160" t="s">
        <v>264</v>
      </c>
      <c r="E377" s="168" t="s">
        <v>3</v>
      </c>
      <c r="F377" s="169" t="s">
        <v>542</v>
      </c>
      <c r="H377" s="168" t="s">
        <v>3</v>
      </c>
      <c r="I377" s="170"/>
      <c r="L377" s="167"/>
      <c r="M377" s="171"/>
      <c r="N377" s="172"/>
      <c r="O377" s="172"/>
      <c r="P377" s="172"/>
      <c r="Q377" s="172"/>
      <c r="R377" s="172"/>
      <c r="S377" s="172"/>
      <c r="T377" s="173"/>
      <c r="AT377" s="168" t="s">
        <v>264</v>
      </c>
      <c r="AU377" s="168" t="s">
        <v>82</v>
      </c>
      <c r="AV377" s="13" t="s">
        <v>80</v>
      </c>
      <c r="AW377" s="13" t="s">
        <v>34</v>
      </c>
      <c r="AX377" s="13" t="s">
        <v>73</v>
      </c>
      <c r="AY377" s="168" t="s">
        <v>252</v>
      </c>
    </row>
    <row r="378" spans="1:65" s="14" customFormat="1" ht="11.25">
      <c r="B378" s="174"/>
      <c r="D378" s="160" t="s">
        <v>264</v>
      </c>
      <c r="E378" s="175" t="s">
        <v>3</v>
      </c>
      <c r="F378" s="176" t="s">
        <v>563</v>
      </c>
      <c r="H378" s="177">
        <v>5.49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1:65" s="13" customFormat="1" ht="11.25">
      <c r="B379" s="167"/>
      <c r="D379" s="160" t="s">
        <v>264</v>
      </c>
      <c r="E379" s="168" t="s">
        <v>3</v>
      </c>
      <c r="F379" s="169" t="s">
        <v>544</v>
      </c>
      <c r="H379" s="168" t="s">
        <v>3</v>
      </c>
      <c r="I379" s="170"/>
      <c r="L379" s="167"/>
      <c r="M379" s="171"/>
      <c r="N379" s="172"/>
      <c r="O379" s="172"/>
      <c r="P379" s="172"/>
      <c r="Q379" s="172"/>
      <c r="R379" s="172"/>
      <c r="S379" s="172"/>
      <c r="T379" s="173"/>
      <c r="AT379" s="168" t="s">
        <v>264</v>
      </c>
      <c r="AU379" s="168" t="s">
        <v>82</v>
      </c>
      <c r="AV379" s="13" t="s">
        <v>80</v>
      </c>
      <c r="AW379" s="13" t="s">
        <v>34</v>
      </c>
      <c r="AX379" s="13" t="s">
        <v>73</v>
      </c>
      <c r="AY379" s="168" t="s">
        <v>252</v>
      </c>
    </row>
    <row r="380" spans="1:65" s="14" customFormat="1" ht="11.25">
      <c r="B380" s="174"/>
      <c r="D380" s="160" t="s">
        <v>264</v>
      </c>
      <c r="E380" s="175" t="s">
        <v>3</v>
      </c>
      <c r="F380" s="176" t="s">
        <v>564</v>
      </c>
      <c r="H380" s="177">
        <v>9.18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1:65" s="13" customFormat="1" ht="11.25">
      <c r="B381" s="167"/>
      <c r="D381" s="160" t="s">
        <v>264</v>
      </c>
      <c r="E381" s="168" t="s">
        <v>3</v>
      </c>
      <c r="F381" s="169" t="s">
        <v>546</v>
      </c>
      <c r="H381" s="168" t="s">
        <v>3</v>
      </c>
      <c r="I381" s="170"/>
      <c r="L381" s="167"/>
      <c r="M381" s="171"/>
      <c r="N381" s="172"/>
      <c r="O381" s="172"/>
      <c r="P381" s="172"/>
      <c r="Q381" s="172"/>
      <c r="R381" s="172"/>
      <c r="S381" s="172"/>
      <c r="T381" s="173"/>
      <c r="AT381" s="168" t="s">
        <v>264</v>
      </c>
      <c r="AU381" s="168" t="s">
        <v>82</v>
      </c>
      <c r="AV381" s="13" t="s">
        <v>80</v>
      </c>
      <c r="AW381" s="13" t="s">
        <v>34</v>
      </c>
      <c r="AX381" s="13" t="s">
        <v>73</v>
      </c>
      <c r="AY381" s="168" t="s">
        <v>252</v>
      </c>
    </row>
    <row r="382" spans="1:65" s="14" customFormat="1" ht="11.25">
      <c r="B382" s="174"/>
      <c r="D382" s="160" t="s">
        <v>264</v>
      </c>
      <c r="E382" s="175" t="s">
        <v>3</v>
      </c>
      <c r="F382" s="176" t="s">
        <v>565</v>
      </c>
      <c r="H382" s="177">
        <v>10.26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1:65" s="15" customFormat="1" ht="11.25">
      <c r="B383" s="182"/>
      <c r="D383" s="160" t="s">
        <v>264</v>
      </c>
      <c r="E383" s="183" t="s">
        <v>3</v>
      </c>
      <c r="F383" s="184" t="s">
        <v>269</v>
      </c>
      <c r="H383" s="185">
        <v>409.87799999999999</v>
      </c>
      <c r="I383" s="186"/>
      <c r="L383" s="182"/>
      <c r="M383" s="187"/>
      <c r="N383" s="188"/>
      <c r="O383" s="188"/>
      <c r="P383" s="188"/>
      <c r="Q383" s="188"/>
      <c r="R383" s="188"/>
      <c r="S383" s="188"/>
      <c r="T383" s="189"/>
      <c r="AT383" s="183" t="s">
        <v>264</v>
      </c>
      <c r="AU383" s="183" t="s">
        <v>82</v>
      </c>
      <c r="AV383" s="15" t="s">
        <v>258</v>
      </c>
      <c r="AW383" s="15" t="s">
        <v>34</v>
      </c>
      <c r="AX383" s="15" t="s">
        <v>80</v>
      </c>
      <c r="AY383" s="183" t="s">
        <v>252</v>
      </c>
    </row>
    <row r="384" spans="1:65" s="2" customFormat="1" ht="16.5" customHeight="1">
      <c r="A384" s="34"/>
      <c r="B384" s="145"/>
      <c r="C384" s="146" t="s">
        <v>566</v>
      </c>
      <c r="D384" s="146" t="s">
        <v>254</v>
      </c>
      <c r="E384" s="147" t="s">
        <v>567</v>
      </c>
      <c r="F384" s="148" t="s">
        <v>568</v>
      </c>
      <c r="G384" s="149" t="s">
        <v>497</v>
      </c>
      <c r="H384" s="150">
        <v>409.87799999999999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258</v>
      </c>
      <c r="AT384" s="158" t="s">
        <v>254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258</v>
      </c>
      <c r="BM384" s="158" t="s">
        <v>569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570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571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6.5" customHeight="1">
      <c r="A387" s="34"/>
      <c r="B387" s="145"/>
      <c r="C387" s="146" t="s">
        <v>572</v>
      </c>
      <c r="D387" s="146" t="s">
        <v>254</v>
      </c>
      <c r="E387" s="147" t="s">
        <v>573</v>
      </c>
      <c r="F387" s="148" t="s">
        <v>574</v>
      </c>
      <c r="G387" s="149" t="s">
        <v>321</v>
      </c>
      <c r="H387" s="150">
        <v>12.9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1.0606199999999999</v>
      </c>
      <c r="R387" s="156">
        <f>Q387*H387</f>
        <v>13.681997999999998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258</v>
      </c>
      <c r="AT387" s="158" t="s">
        <v>254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258</v>
      </c>
      <c r="BM387" s="158" t="s">
        <v>575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576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262</v>
      </c>
      <c r="E389" s="34"/>
      <c r="F389" s="166" t="s">
        <v>577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262</v>
      </c>
      <c r="AU389" s="19" t="s">
        <v>82</v>
      </c>
    </row>
    <row r="390" spans="1:65" s="13" customFormat="1" ht="11.25">
      <c r="B390" s="167"/>
      <c r="D390" s="160" t="s">
        <v>264</v>
      </c>
      <c r="E390" s="168" t="s">
        <v>3</v>
      </c>
      <c r="F390" s="169" t="s">
        <v>578</v>
      </c>
      <c r="H390" s="168" t="s">
        <v>3</v>
      </c>
      <c r="I390" s="170"/>
      <c r="L390" s="167"/>
      <c r="M390" s="171"/>
      <c r="N390" s="172"/>
      <c r="O390" s="172"/>
      <c r="P390" s="172"/>
      <c r="Q390" s="172"/>
      <c r="R390" s="172"/>
      <c r="S390" s="172"/>
      <c r="T390" s="173"/>
      <c r="AT390" s="168" t="s">
        <v>264</v>
      </c>
      <c r="AU390" s="168" t="s">
        <v>82</v>
      </c>
      <c r="AV390" s="13" t="s">
        <v>80</v>
      </c>
      <c r="AW390" s="13" t="s">
        <v>34</v>
      </c>
      <c r="AX390" s="13" t="s">
        <v>73</v>
      </c>
      <c r="AY390" s="168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579</v>
      </c>
      <c r="H391" s="177">
        <v>12.9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80</v>
      </c>
      <c r="AY391" s="175" t="s">
        <v>252</v>
      </c>
    </row>
    <row r="392" spans="1:65" s="2" customFormat="1" ht="16.5" customHeight="1">
      <c r="A392" s="34"/>
      <c r="B392" s="145"/>
      <c r="C392" s="146" t="s">
        <v>580</v>
      </c>
      <c r="D392" s="146" t="s">
        <v>254</v>
      </c>
      <c r="E392" s="147" t="s">
        <v>581</v>
      </c>
      <c r="F392" s="148" t="s">
        <v>582</v>
      </c>
      <c r="G392" s="149" t="s">
        <v>257</v>
      </c>
      <c r="H392" s="150">
        <v>2.673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2.4744999999999999</v>
      </c>
      <c r="R392" s="156">
        <f>Q392*H392</f>
        <v>6.6143384999999997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258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258</v>
      </c>
      <c r="BM392" s="158" t="s">
        <v>583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584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585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13" customFormat="1" ht="11.25">
      <c r="B395" s="167"/>
      <c r="D395" s="160" t="s">
        <v>264</v>
      </c>
      <c r="E395" s="168" t="s">
        <v>3</v>
      </c>
      <c r="F395" s="169" t="s">
        <v>586</v>
      </c>
      <c r="H395" s="168" t="s">
        <v>3</v>
      </c>
      <c r="I395" s="170"/>
      <c r="L395" s="167"/>
      <c r="M395" s="171"/>
      <c r="N395" s="172"/>
      <c r="O395" s="172"/>
      <c r="P395" s="172"/>
      <c r="Q395" s="172"/>
      <c r="R395" s="172"/>
      <c r="S395" s="172"/>
      <c r="T395" s="173"/>
      <c r="AT395" s="168" t="s">
        <v>264</v>
      </c>
      <c r="AU395" s="168" t="s">
        <v>82</v>
      </c>
      <c r="AV395" s="13" t="s">
        <v>80</v>
      </c>
      <c r="AW395" s="13" t="s">
        <v>34</v>
      </c>
      <c r="AX395" s="13" t="s">
        <v>73</v>
      </c>
      <c r="AY395" s="168" t="s">
        <v>252</v>
      </c>
    </row>
    <row r="396" spans="1:65" s="13" customFormat="1" ht="11.25">
      <c r="B396" s="167"/>
      <c r="D396" s="160" t="s">
        <v>264</v>
      </c>
      <c r="E396" s="168" t="s">
        <v>3</v>
      </c>
      <c r="F396" s="169" t="s">
        <v>336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264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252</v>
      </c>
    </row>
    <row r="397" spans="1:65" s="14" customFormat="1" ht="11.25">
      <c r="B397" s="174"/>
      <c r="D397" s="160" t="s">
        <v>264</v>
      </c>
      <c r="E397" s="175" t="s">
        <v>3</v>
      </c>
      <c r="F397" s="176" t="s">
        <v>587</v>
      </c>
      <c r="H397" s="177">
        <v>2.673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264</v>
      </c>
      <c r="AU397" s="175" t="s">
        <v>82</v>
      </c>
      <c r="AV397" s="14" t="s">
        <v>82</v>
      </c>
      <c r="AW397" s="14" t="s">
        <v>34</v>
      </c>
      <c r="AX397" s="14" t="s">
        <v>80</v>
      </c>
      <c r="AY397" s="175" t="s">
        <v>252</v>
      </c>
    </row>
    <row r="398" spans="1:65" s="2" customFormat="1" ht="16.5" customHeight="1">
      <c r="A398" s="34"/>
      <c r="B398" s="145"/>
      <c r="C398" s="146" t="s">
        <v>588</v>
      </c>
      <c r="D398" s="146" t="s">
        <v>254</v>
      </c>
      <c r="E398" s="147" t="s">
        <v>589</v>
      </c>
      <c r="F398" s="148" t="s">
        <v>590</v>
      </c>
      <c r="G398" s="149" t="s">
        <v>497</v>
      </c>
      <c r="H398" s="150">
        <v>17.28</v>
      </c>
      <c r="I398" s="151"/>
      <c r="J398" s="152">
        <f>ROUND(I398*H398,2)</f>
        <v>0</v>
      </c>
      <c r="K398" s="153"/>
      <c r="L398" s="35"/>
      <c r="M398" s="154" t="s">
        <v>3</v>
      </c>
      <c r="N398" s="155" t="s">
        <v>44</v>
      </c>
      <c r="O398" s="55"/>
      <c r="P398" s="156">
        <f>O398*H398</f>
        <v>0</v>
      </c>
      <c r="Q398" s="156">
        <v>2.7499999999999998E-3</v>
      </c>
      <c r="R398" s="156">
        <f>Q398*H398</f>
        <v>4.752E-2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258</v>
      </c>
      <c r="AT398" s="158" t="s">
        <v>254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591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592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593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13" customFormat="1" ht="11.25">
      <c r="B401" s="167"/>
      <c r="D401" s="160" t="s">
        <v>264</v>
      </c>
      <c r="E401" s="168" t="s">
        <v>3</v>
      </c>
      <c r="F401" s="169" t="s">
        <v>594</v>
      </c>
      <c r="H401" s="168" t="s">
        <v>3</v>
      </c>
      <c r="I401" s="170"/>
      <c r="L401" s="167"/>
      <c r="M401" s="171"/>
      <c r="N401" s="172"/>
      <c r="O401" s="172"/>
      <c r="P401" s="172"/>
      <c r="Q401" s="172"/>
      <c r="R401" s="172"/>
      <c r="S401" s="172"/>
      <c r="T401" s="173"/>
      <c r="AT401" s="168" t="s">
        <v>264</v>
      </c>
      <c r="AU401" s="168" t="s">
        <v>82</v>
      </c>
      <c r="AV401" s="13" t="s">
        <v>80</v>
      </c>
      <c r="AW401" s="13" t="s">
        <v>34</v>
      </c>
      <c r="AX401" s="13" t="s">
        <v>73</v>
      </c>
      <c r="AY401" s="168" t="s">
        <v>252</v>
      </c>
    </row>
    <row r="402" spans="1:65" s="14" customFormat="1" ht="11.25">
      <c r="B402" s="174"/>
      <c r="D402" s="160" t="s">
        <v>264</v>
      </c>
      <c r="E402" s="175" t="s">
        <v>3</v>
      </c>
      <c r="F402" s="176" t="s">
        <v>595</v>
      </c>
      <c r="H402" s="177">
        <v>17.28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80</v>
      </c>
      <c r="AY402" s="175" t="s">
        <v>252</v>
      </c>
    </row>
    <row r="403" spans="1:65" s="2" customFormat="1" ht="16.5" customHeight="1">
      <c r="A403" s="34"/>
      <c r="B403" s="145"/>
      <c r="C403" s="146" t="s">
        <v>596</v>
      </c>
      <c r="D403" s="146" t="s">
        <v>254</v>
      </c>
      <c r="E403" s="147" t="s">
        <v>597</v>
      </c>
      <c r="F403" s="148" t="s">
        <v>598</v>
      </c>
      <c r="G403" s="149" t="s">
        <v>497</v>
      </c>
      <c r="H403" s="150">
        <v>17.28</v>
      </c>
      <c r="I403" s="151"/>
      <c r="J403" s="152">
        <f>ROUND(I403*H403,2)</f>
        <v>0</v>
      </c>
      <c r="K403" s="153"/>
      <c r="L403" s="35"/>
      <c r="M403" s="154" t="s">
        <v>3</v>
      </c>
      <c r="N403" s="155" t="s">
        <v>44</v>
      </c>
      <c r="O403" s="55"/>
      <c r="P403" s="156">
        <f>O403*H403</f>
        <v>0</v>
      </c>
      <c r="Q403" s="156">
        <v>0</v>
      </c>
      <c r="R403" s="156">
        <f>Q403*H403</f>
        <v>0</v>
      </c>
      <c r="S403" s="156">
        <v>0</v>
      </c>
      <c r="T403" s="157">
        <f>S403*H403</f>
        <v>0</v>
      </c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R403" s="158" t="s">
        <v>258</v>
      </c>
      <c r="AT403" s="158" t="s">
        <v>254</v>
      </c>
      <c r="AU403" s="158" t="s">
        <v>82</v>
      </c>
      <c r="AY403" s="19" t="s">
        <v>252</v>
      </c>
      <c r="BE403" s="159">
        <f>IF(N403="základní",J403,0)</f>
        <v>0</v>
      </c>
      <c r="BF403" s="159">
        <f>IF(N403="snížená",J403,0)</f>
        <v>0</v>
      </c>
      <c r="BG403" s="159">
        <f>IF(N403="zákl. přenesená",J403,0)</f>
        <v>0</v>
      </c>
      <c r="BH403" s="159">
        <f>IF(N403="sníž. přenesená",J403,0)</f>
        <v>0</v>
      </c>
      <c r="BI403" s="159">
        <f>IF(N403="nulová",J403,0)</f>
        <v>0</v>
      </c>
      <c r="BJ403" s="19" t="s">
        <v>80</v>
      </c>
      <c r="BK403" s="159">
        <f>ROUND(I403*H403,2)</f>
        <v>0</v>
      </c>
      <c r="BL403" s="19" t="s">
        <v>258</v>
      </c>
      <c r="BM403" s="158" t="s">
        <v>599</v>
      </c>
    </row>
    <row r="404" spans="1:65" s="2" customFormat="1" ht="11.25">
      <c r="A404" s="34"/>
      <c r="B404" s="35"/>
      <c r="C404" s="34"/>
      <c r="D404" s="160" t="s">
        <v>260</v>
      </c>
      <c r="E404" s="34"/>
      <c r="F404" s="161" t="s">
        <v>600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260</v>
      </c>
      <c r="AU404" s="19" t="s">
        <v>82</v>
      </c>
    </row>
    <row r="405" spans="1:65" s="2" customFormat="1" ht="11.25">
      <c r="A405" s="34"/>
      <c r="B405" s="35"/>
      <c r="C405" s="34"/>
      <c r="D405" s="165" t="s">
        <v>262</v>
      </c>
      <c r="E405" s="34"/>
      <c r="F405" s="166" t="s">
        <v>601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262</v>
      </c>
      <c r="AU405" s="19" t="s">
        <v>82</v>
      </c>
    </row>
    <row r="406" spans="1:65" s="2" customFormat="1" ht="16.5" customHeight="1">
      <c r="A406" s="34"/>
      <c r="B406" s="145"/>
      <c r="C406" s="146" t="s">
        <v>602</v>
      </c>
      <c r="D406" s="146" t="s">
        <v>254</v>
      </c>
      <c r="E406" s="147" t="s">
        <v>603</v>
      </c>
      <c r="F406" s="148" t="s">
        <v>604</v>
      </c>
      <c r="G406" s="149" t="s">
        <v>321</v>
      </c>
      <c r="H406" s="150">
        <v>0.8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1.0593999999999999</v>
      </c>
      <c r="R406" s="156">
        <f>Q406*H406</f>
        <v>0.84751999999999994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258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605</v>
      </c>
    </row>
    <row r="407" spans="1:65" s="2" customFormat="1" ht="19.5">
      <c r="A407" s="34"/>
      <c r="B407" s="35"/>
      <c r="C407" s="34"/>
      <c r="D407" s="160" t="s">
        <v>260</v>
      </c>
      <c r="E407" s="34"/>
      <c r="F407" s="161" t="s">
        <v>606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607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13" customFormat="1" ht="11.25">
      <c r="B409" s="167"/>
      <c r="D409" s="160" t="s">
        <v>264</v>
      </c>
      <c r="E409" s="168" t="s">
        <v>3</v>
      </c>
      <c r="F409" s="169" t="s">
        <v>608</v>
      </c>
      <c r="H409" s="168" t="s">
        <v>3</v>
      </c>
      <c r="I409" s="170"/>
      <c r="L409" s="167"/>
      <c r="M409" s="171"/>
      <c r="N409" s="172"/>
      <c r="O409" s="172"/>
      <c r="P409" s="172"/>
      <c r="Q409" s="172"/>
      <c r="R409" s="172"/>
      <c r="S409" s="172"/>
      <c r="T409" s="173"/>
      <c r="AT409" s="168" t="s">
        <v>264</v>
      </c>
      <c r="AU409" s="168" t="s">
        <v>82</v>
      </c>
      <c r="AV409" s="13" t="s">
        <v>80</v>
      </c>
      <c r="AW409" s="13" t="s">
        <v>34</v>
      </c>
      <c r="AX409" s="13" t="s">
        <v>73</v>
      </c>
      <c r="AY409" s="168" t="s">
        <v>252</v>
      </c>
    </row>
    <row r="410" spans="1:65" s="14" customFormat="1" ht="11.25">
      <c r="B410" s="174"/>
      <c r="D410" s="160" t="s">
        <v>264</v>
      </c>
      <c r="E410" s="175" t="s">
        <v>3</v>
      </c>
      <c r="F410" s="176" t="s">
        <v>609</v>
      </c>
      <c r="H410" s="177">
        <v>0.8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80</v>
      </c>
      <c r="AY410" s="175" t="s">
        <v>252</v>
      </c>
    </row>
    <row r="411" spans="1:65" s="2" customFormat="1" ht="16.5" customHeight="1">
      <c r="A411" s="34"/>
      <c r="B411" s="145"/>
      <c r="C411" s="146" t="s">
        <v>610</v>
      </c>
      <c r="D411" s="146" t="s">
        <v>254</v>
      </c>
      <c r="E411" s="147" t="s">
        <v>611</v>
      </c>
      <c r="F411" s="148" t="s">
        <v>612</v>
      </c>
      <c r="G411" s="149" t="s">
        <v>331</v>
      </c>
      <c r="H411" s="150">
        <v>6.5</v>
      </c>
      <c r="I411" s="151"/>
      <c r="J411" s="152">
        <f>ROUND(I411*H411,2)</f>
        <v>0</v>
      </c>
      <c r="K411" s="153"/>
      <c r="L411" s="35"/>
      <c r="M411" s="154" t="s">
        <v>3</v>
      </c>
      <c r="N411" s="155" t="s">
        <v>44</v>
      </c>
      <c r="O411" s="55"/>
      <c r="P411" s="156">
        <f>O411*H411</f>
        <v>0</v>
      </c>
      <c r="Q411" s="156">
        <v>0</v>
      </c>
      <c r="R411" s="156">
        <f>Q411*H411</f>
        <v>0</v>
      </c>
      <c r="S411" s="156">
        <v>0</v>
      </c>
      <c r="T411" s="157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8" t="s">
        <v>258</v>
      </c>
      <c r="AT411" s="158" t="s">
        <v>254</v>
      </c>
      <c r="AU411" s="158" t="s">
        <v>82</v>
      </c>
      <c r="AY411" s="19" t="s">
        <v>252</v>
      </c>
      <c r="BE411" s="159">
        <f>IF(N411="základní",J411,0)</f>
        <v>0</v>
      </c>
      <c r="BF411" s="159">
        <f>IF(N411="snížená",J411,0)</f>
        <v>0</v>
      </c>
      <c r="BG411" s="159">
        <f>IF(N411="zákl. přenesená",J411,0)</f>
        <v>0</v>
      </c>
      <c r="BH411" s="159">
        <f>IF(N411="sníž. přenesená",J411,0)</f>
        <v>0</v>
      </c>
      <c r="BI411" s="159">
        <f>IF(N411="nulová",J411,0)</f>
        <v>0</v>
      </c>
      <c r="BJ411" s="19" t="s">
        <v>80</v>
      </c>
      <c r="BK411" s="159">
        <f>ROUND(I411*H411,2)</f>
        <v>0</v>
      </c>
      <c r="BL411" s="19" t="s">
        <v>258</v>
      </c>
      <c r="BM411" s="158" t="s">
        <v>613</v>
      </c>
    </row>
    <row r="412" spans="1:65" s="2" customFormat="1" ht="29.25">
      <c r="A412" s="34"/>
      <c r="B412" s="35"/>
      <c r="C412" s="34"/>
      <c r="D412" s="160" t="s">
        <v>260</v>
      </c>
      <c r="E412" s="34"/>
      <c r="F412" s="161" t="s">
        <v>614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260</v>
      </c>
      <c r="AU412" s="19" t="s">
        <v>82</v>
      </c>
    </row>
    <row r="413" spans="1:65" s="2" customFormat="1" ht="11.25">
      <c r="A413" s="34"/>
      <c r="B413" s="35"/>
      <c r="C413" s="34"/>
      <c r="D413" s="165" t="s">
        <v>262</v>
      </c>
      <c r="E413" s="34"/>
      <c r="F413" s="166" t="s">
        <v>615</v>
      </c>
      <c r="G413" s="34"/>
      <c r="H413" s="34"/>
      <c r="I413" s="162"/>
      <c r="J413" s="34"/>
      <c r="K413" s="34"/>
      <c r="L413" s="35"/>
      <c r="M413" s="163"/>
      <c r="N413" s="164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9" t="s">
        <v>262</v>
      </c>
      <c r="AU413" s="19" t="s">
        <v>82</v>
      </c>
    </row>
    <row r="414" spans="1:65" s="13" customFormat="1" ht="11.25">
      <c r="B414" s="167"/>
      <c r="D414" s="160" t="s">
        <v>264</v>
      </c>
      <c r="E414" s="168" t="s">
        <v>3</v>
      </c>
      <c r="F414" s="169" t="s">
        <v>616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264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252</v>
      </c>
    </row>
    <row r="415" spans="1:65" s="14" customFormat="1" ht="11.25">
      <c r="B415" s="174"/>
      <c r="D415" s="160" t="s">
        <v>264</v>
      </c>
      <c r="E415" s="175" t="s">
        <v>3</v>
      </c>
      <c r="F415" s="176" t="s">
        <v>617</v>
      </c>
      <c r="H415" s="177">
        <v>6.5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80</v>
      </c>
      <c r="AY415" s="175" t="s">
        <v>252</v>
      </c>
    </row>
    <row r="416" spans="1:65" s="2" customFormat="1" ht="16.5" customHeight="1">
      <c r="A416" s="34"/>
      <c r="B416" s="145"/>
      <c r="C416" s="198" t="s">
        <v>618</v>
      </c>
      <c r="D416" s="198" t="s">
        <v>361</v>
      </c>
      <c r="E416" s="199" t="s">
        <v>619</v>
      </c>
      <c r="F416" s="200" t="s">
        <v>620</v>
      </c>
      <c r="G416" s="201" t="s">
        <v>331</v>
      </c>
      <c r="H416" s="202">
        <v>6.5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3.1739999999999997E-2</v>
      </c>
      <c r="R416" s="156">
        <f>Q416*H416</f>
        <v>0.20630999999999999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318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258</v>
      </c>
      <c r="BM416" s="158" t="s">
        <v>621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620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13" customFormat="1" ht="11.25">
      <c r="B418" s="167"/>
      <c r="D418" s="160" t="s">
        <v>264</v>
      </c>
      <c r="E418" s="168" t="s">
        <v>3</v>
      </c>
      <c r="F418" s="169" t="s">
        <v>622</v>
      </c>
      <c r="H418" s="168" t="s">
        <v>3</v>
      </c>
      <c r="I418" s="170"/>
      <c r="L418" s="167"/>
      <c r="M418" s="171"/>
      <c r="N418" s="172"/>
      <c r="O418" s="172"/>
      <c r="P418" s="172"/>
      <c r="Q418" s="172"/>
      <c r="R418" s="172"/>
      <c r="S418" s="172"/>
      <c r="T418" s="173"/>
      <c r="AT418" s="168" t="s">
        <v>264</v>
      </c>
      <c r="AU418" s="168" t="s">
        <v>82</v>
      </c>
      <c r="AV418" s="13" t="s">
        <v>80</v>
      </c>
      <c r="AW418" s="13" t="s">
        <v>34</v>
      </c>
      <c r="AX418" s="13" t="s">
        <v>73</v>
      </c>
      <c r="AY418" s="168" t="s">
        <v>252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617</v>
      </c>
      <c r="H419" s="177">
        <v>6.5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12" customFormat="1" ht="22.9" customHeight="1">
      <c r="B420" s="132"/>
      <c r="D420" s="133" t="s">
        <v>72</v>
      </c>
      <c r="E420" s="143" t="s">
        <v>95</v>
      </c>
      <c r="F420" s="143" t="s">
        <v>623</v>
      </c>
      <c r="I420" s="135"/>
      <c r="J420" s="144">
        <f>BK420</f>
        <v>0</v>
      </c>
      <c r="L420" s="132"/>
      <c r="M420" s="137"/>
      <c r="N420" s="138"/>
      <c r="O420" s="138"/>
      <c r="P420" s="139">
        <f>SUM(P421:P838)</f>
        <v>0</v>
      </c>
      <c r="Q420" s="138"/>
      <c r="R420" s="139">
        <f>SUM(R421:R838)</f>
        <v>1532.2221820700001</v>
      </c>
      <c r="S420" s="138"/>
      <c r="T420" s="140">
        <f>SUM(T421:T838)</f>
        <v>0</v>
      </c>
      <c r="AR420" s="133" t="s">
        <v>80</v>
      </c>
      <c r="AT420" s="141" t="s">
        <v>72</v>
      </c>
      <c r="AU420" s="141" t="s">
        <v>80</v>
      </c>
      <c r="AY420" s="133" t="s">
        <v>252</v>
      </c>
      <c r="BK420" s="142">
        <f>SUM(BK421:BK838)</f>
        <v>0</v>
      </c>
    </row>
    <row r="421" spans="1:65" s="2" customFormat="1" ht="16.5" customHeight="1">
      <c r="A421" s="34"/>
      <c r="B421" s="145"/>
      <c r="C421" s="146" t="s">
        <v>624</v>
      </c>
      <c r="D421" s="146" t="s">
        <v>254</v>
      </c>
      <c r="E421" s="147" t="s">
        <v>625</v>
      </c>
      <c r="F421" s="148" t="s">
        <v>626</v>
      </c>
      <c r="G421" s="149" t="s">
        <v>497</v>
      </c>
      <c r="H421" s="150">
        <v>114.114</v>
      </c>
      <c r="I421" s="151"/>
      <c r="J421" s="152">
        <f>ROUND(I421*H421,2)</f>
        <v>0</v>
      </c>
      <c r="K421" s="153"/>
      <c r="L421" s="35"/>
      <c r="M421" s="154" t="s">
        <v>3</v>
      </c>
      <c r="N421" s="155" t="s">
        <v>44</v>
      </c>
      <c r="O421" s="55"/>
      <c r="P421" s="156">
        <f>O421*H421</f>
        <v>0</v>
      </c>
      <c r="Q421" s="156">
        <v>0.28048000000000001</v>
      </c>
      <c r="R421" s="156">
        <f>Q421*H421</f>
        <v>32.006694719999999</v>
      </c>
      <c r="S421" s="156">
        <v>0</v>
      </c>
      <c r="T421" s="157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8" t="s">
        <v>258</v>
      </c>
      <c r="AT421" s="158" t="s">
        <v>254</v>
      </c>
      <c r="AU421" s="158" t="s">
        <v>82</v>
      </c>
      <c r="AY421" s="19" t="s">
        <v>252</v>
      </c>
      <c r="BE421" s="159">
        <f>IF(N421="základní",J421,0)</f>
        <v>0</v>
      </c>
      <c r="BF421" s="159">
        <f>IF(N421="snížená",J421,0)</f>
        <v>0</v>
      </c>
      <c r="BG421" s="159">
        <f>IF(N421="zákl. přenesená",J421,0)</f>
        <v>0</v>
      </c>
      <c r="BH421" s="159">
        <f>IF(N421="sníž. přenesená",J421,0)</f>
        <v>0</v>
      </c>
      <c r="BI421" s="159">
        <f>IF(N421="nulová",J421,0)</f>
        <v>0</v>
      </c>
      <c r="BJ421" s="19" t="s">
        <v>80</v>
      </c>
      <c r="BK421" s="159">
        <f>ROUND(I421*H421,2)</f>
        <v>0</v>
      </c>
      <c r="BL421" s="19" t="s">
        <v>258</v>
      </c>
      <c r="BM421" s="158" t="s">
        <v>627</v>
      </c>
    </row>
    <row r="422" spans="1:65" s="2" customFormat="1" ht="19.5">
      <c r="A422" s="34"/>
      <c r="B422" s="35"/>
      <c r="C422" s="34"/>
      <c r="D422" s="160" t="s">
        <v>260</v>
      </c>
      <c r="E422" s="34"/>
      <c r="F422" s="161" t="s">
        <v>628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260</v>
      </c>
      <c r="AU422" s="19" t="s">
        <v>82</v>
      </c>
    </row>
    <row r="423" spans="1:65" s="2" customFormat="1" ht="11.25">
      <c r="A423" s="34"/>
      <c r="B423" s="35"/>
      <c r="C423" s="34"/>
      <c r="D423" s="165" t="s">
        <v>262</v>
      </c>
      <c r="E423" s="34"/>
      <c r="F423" s="166" t="s">
        <v>629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262</v>
      </c>
      <c r="AU423" s="19" t="s">
        <v>82</v>
      </c>
    </row>
    <row r="424" spans="1:65" s="13" customFormat="1" ht="11.25">
      <c r="B424" s="167"/>
      <c r="D424" s="160" t="s">
        <v>264</v>
      </c>
      <c r="E424" s="168" t="s">
        <v>3</v>
      </c>
      <c r="F424" s="169" t="s">
        <v>630</v>
      </c>
      <c r="H424" s="168" t="s">
        <v>3</v>
      </c>
      <c r="I424" s="170"/>
      <c r="L424" s="167"/>
      <c r="M424" s="171"/>
      <c r="N424" s="172"/>
      <c r="O424" s="172"/>
      <c r="P424" s="172"/>
      <c r="Q424" s="172"/>
      <c r="R424" s="172"/>
      <c r="S424" s="172"/>
      <c r="T424" s="173"/>
      <c r="AT424" s="168" t="s">
        <v>264</v>
      </c>
      <c r="AU424" s="168" t="s">
        <v>82</v>
      </c>
      <c r="AV424" s="13" t="s">
        <v>80</v>
      </c>
      <c r="AW424" s="13" t="s">
        <v>34</v>
      </c>
      <c r="AX424" s="13" t="s">
        <v>73</v>
      </c>
      <c r="AY424" s="168" t="s">
        <v>252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631</v>
      </c>
      <c r="H425" s="177">
        <v>114.114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2" customFormat="1" ht="16.5" customHeight="1">
      <c r="A426" s="34"/>
      <c r="B426" s="145"/>
      <c r="C426" s="146" t="s">
        <v>632</v>
      </c>
      <c r="D426" s="146" t="s">
        <v>254</v>
      </c>
      <c r="E426" s="147" t="s">
        <v>633</v>
      </c>
      <c r="F426" s="148" t="s">
        <v>634</v>
      </c>
      <c r="G426" s="149" t="s">
        <v>497</v>
      </c>
      <c r="H426" s="150">
        <v>6.3689999999999998</v>
      </c>
      <c r="I426" s="151"/>
      <c r="J426" s="152">
        <f>ROUND(I426*H426,2)</f>
        <v>0</v>
      </c>
      <c r="K426" s="153"/>
      <c r="L426" s="35"/>
      <c r="M426" s="154" t="s">
        <v>3</v>
      </c>
      <c r="N426" s="155" t="s">
        <v>44</v>
      </c>
      <c r="O426" s="55"/>
      <c r="P426" s="156">
        <f>O426*H426</f>
        <v>0</v>
      </c>
      <c r="Q426" s="156">
        <v>0.31433</v>
      </c>
      <c r="R426" s="156">
        <f>Q426*H426</f>
        <v>2.0019677699999998</v>
      </c>
      <c r="S426" s="156">
        <v>0</v>
      </c>
      <c r="T426" s="157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8" t="s">
        <v>258</v>
      </c>
      <c r="AT426" s="158" t="s">
        <v>254</v>
      </c>
      <c r="AU426" s="158" t="s">
        <v>82</v>
      </c>
      <c r="AY426" s="19" t="s">
        <v>252</v>
      </c>
      <c r="BE426" s="159">
        <f>IF(N426="základní",J426,0)</f>
        <v>0</v>
      </c>
      <c r="BF426" s="159">
        <f>IF(N426="snížená",J426,0)</f>
        <v>0</v>
      </c>
      <c r="BG426" s="159">
        <f>IF(N426="zákl. přenesená",J426,0)</f>
        <v>0</v>
      </c>
      <c r="BH426" s="159">
        <f>IF(N426="sníž. přenesená",J426,0)</f>
        <v>0</v>
      </c>
      <c r="BI426" s="159">
        <f>IF(N426="nulová",J426,0)</f>
        <v>0</v>
      </c>
      <c r="BJ426" s="19" t="s">
        <v>80</v>
      </c>
      <c r="BK426" s="159">
        <f>ROUND(I426*H426,2)</f>
        <v>0</v>
      </c>
      <c r="BL426" s="19" t="s">
        <v>258</v>
      </c>
      <c r="BM426" s="158" t="s">
        <v>635</v>
      </c>
    </row>
    <row r="427" spans="1:65" s="2" customFormat="1" ht="19.5">
      <c r="A427" s="34"/>
      <c r="B427" s="35"/>
      <c r="C427" s="34"/>
      <c r="D427" s="160" t="s">
        <v>260</v>
      </c>
      <c r="E427" s="34"/>
      <c r="F427" s="161" t="s">
        <v>636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260</v>
      </c>
      <c r="AU427" s="19" t="s">
        <v>82</v>
      </c>
    </row>
    <row r="428" spans="1:65" s="2" customFormat="1" ht="11.25">
      <c r="A428" s="34"/>
      <c r="B428" s="35"/>
      <c r="C428" s="34"/>
      <c r="D428" s="165" t="s">
        <v>262</v>
      </c>
      <c r="E428" s="34"/>
      <c r="F428" s="166" t="s">
        <v>637</v>
      </c>
      <c r="G428" s="34"/>
      <c r="H428" s="34"/>
      <c r="I428" s="162"/>
      <c r="J428" s="34"/>
      <c r="K428" s="34"/>
      <c r="L428" s="35"/>
      <c r="M428" s="163"/>
      <c r="N428" s="164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9" t="s">
        <v>262</v>
      </c>
      <c r="AU428" s="19" t="s">
        <v>82</v>
      </c>
    </row>
    <row r="429" spans="1:65" s="13" customFormat="1" ht="11.25">
      <c r="B429" s="167"/>
      <c r="D429" s="160" t="s">
        <v>264</v>
      </c>
      <c r="E429" s="168" t="s">
        <v>3</v>
      </c>
      <c r="F429" s="169" t="s">
        <v>638</v>
      </c>
      <c r="H429" s="168" t="s">
        <v>3</v>
      </c>
      <c r="I429" s="170"/>
      <c r="L429" s="167"/>
      <c r="M429" s="171"/>
      <c r="N429" s="172"/>
      <c r="O429" s="172"/>
      <c r="P429" s="172"/>
      <c r="Q429" s="172"/>
      <c r="R429" s="172"/>
      <c r="S429" s="172"/>
      <c r="T429" s="173"/>
      <c r="AT429" s="168" t="s">
        <v>264</v>
      </c>
      <c r="AU429" s="168" t="s">
        <v>82</v>
      </c>
      <c r="AV429" s="13" t="s">
        <v>80</v>
      </c>
      <c r="AW429" s="13" t="s">
        <v>34</v>
      </c>
      <c r="AX429" s="13" t="s">
        <v>73</v>
      </c>
      <c r="AY429" s="168" t="s">
        <v>252</v>
      </c>
    </row>
    <row r="430" spans="1:65" s="14" customFormat="1" ht="11.25">
      <c r="B430" s="174"/>
      <c r="D430" s="160" t="s">
        <v>264</v>
      </c>
      <c r="E430" s="175" t="s">
        <v>3</v>
      </c>
      <c r="F430" s="176" t="s">
        <v>639</v>
      </c>
      <c r="H430" s="177">
        <v>6.3689999999999998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80</v>
      </c>
      <c r="AY430" s="175" t="s">
        <v>252</v>
      </c>
    </row>
    <row r="431" spans="1:65" s="2" customFormat="1" ht="24.2" customHeight="1">
      <c r="A431" s="34"/>
      <c r="B431" s="145"/>
      <c r="C431" s="146" t="s">
        <v>640</v>
      </c>
      <c r="D431" s="146" t="s">
        <v>254</v>
      </c>
      <c r="E431" s="147" t="s">
        <v>641</v>
      </c>
      <c r="F431" s="148" t="s">
        <v>642</v>
      </c>
      <c r="G431" s="149" t="s">
        <v>497</v>
      </c>
      <c r="H431" s="150">
        <v>36.19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0.14854000000000001</v>
      </c>
      <c r="R431" s="156">
        <f>Q431*H431</f>
        <v>5.3756626000000001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258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258</v>
      </c>
      <c r="BM431" s="158" t="s">
        <v>643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644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645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3" customFormat="1" ht="11.25">
      <c r="B434" s="167"/>
      <c r="D434" s="160" t="s">
        <v>264</v>
      </c>
      <c r="E434" s="168" t="s">
        <v>3</v>
      </c>
      <c r="F434" s="169" t="s">
        <v>646</v>
      </c>
      <c r="H434" s="168" t="s">
        <v>3</v>
      </c>
      <c r="I434" s="170"/>
      <c r="L434" s="167"/>
      <c r="M434" s="171"/>
      <c r="N434" s="172"/>
      <c r="O434" s="172"/>
      <c r="P434" s="172"/>
      <c r="Q434" s="172"/>
      <c r="R434" s="172"/>
      <c r="S434" s="172"/>
      <c r="T434" s="173"/>
      <c r="AT434" s="168" t="s">
        <v>264</v>
      </c>
      <c r="AU434" s="168" t="s">
        <v>82</v>
      </c>
      <c r="AV434" s="13" t="s">
        <v>80</v>
      </c>
      <c r="AW434" s="13" t="s">
        <v>34</v>
      </c>
      <c r="AX434" s="13" t="s">
        <v>73</v>
      </c>
      <c r="AY434" s="168" t="s">
        <v>252</v>
      </c>
    </row>
    <row r="435" spans="1:65" s="14" customFormat="1" ht="11.25">
      <c r="B435" s="174"/>
      <c r="D435" s="160" t="s">
        <v>264</v>
      </c>
      <c r="E435" s="175" t="s">
        <v>3</v>
      </c>
      <c r="F435" s="176" t="s">
        <v>647</v>
      </c>
      <c r="H435" s="177">
        <v>36.19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80</v>
      </c>
      <c r="AY435" s="175" t="s">
        <v>252</v>
      </c>
    </row>
    <row r="436" spans="1:65" s="2" customFormat="1" ht="16.5" customHeight="1">
      <c r="A436" s="34"/>
      <c r="B436" s="145"/>
      <c r="C436" s="146" t="s">
        <v>648</v>
      </c>
      <c r="D436" s="146" t="s">
        <v>254</v>
      </c>
      <c r="E436" s="147" t="s">
        <v>649</v>
      </c>
      <c r="F436" s="148" t="s">
        <v>650</v>
      </c>
      <c r="G436" s="149" t="s">
        <v>257</v>
      </c>
      <c r="H436" s="150">
        <v>420.55799999999999</v>
      </c>
      <c r="I436" s="151"/>
      <c r="J436" s="152">
        <f>ROUND(I436*H436,2)</f>
        <v>0</v>
      </c>
      <c r="K436" s="153"/>
      <c r="L436" s="35"/>
      <c r="M436" s="154" t="s">
        <v>3</v>
      </c>
      <c r="N436" s="155" t="s">
        <v>44</v>
      </c>
      <c r="O436" s="55"/>
      <c r="P436" s="156">
        <f>O436*H436</f>
        <v>0</v>
      </c>
      <c r="Q436" s="156">
        <v>2.45329</v>
      </c>
      <c r="R436" s="156">
        <f>Q436*H436</f>
        <v>1031.75073582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258</v>
      </c>
      <c r="AT436" s="158" t="s">
        <v>254</v>
      </c>
      <c r="AU436" s="158" t="s">
        <v>82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651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652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82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653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82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654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655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4" customFormat="1" ht="11.25">
      <c r="B441" s="174"/>
      <c r="D441" s="160" t="s">
        <v>264</v>
      </c>
      <c r="E441" s="175" t="s">
        <v>3</v>
      </c>
      <c r="F441" s="176" t="s">
        <v>656</v>
      </c>
      <c r="H441" s="177">
        <v>117.501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657</v>
      </c>
      <c r="H442" s="177">
        <v>-41.276000000000003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4" customFormat="1" ht="11.25">
      <c r="B443" s="174"/>
      <c r="D443" s="160" t="s">
        <v>264</v>
      </c>
      <c r="E443" s="175" t="s">
        <v>3</v>
      </c>
      <c r="F443" s="176" t="s">
        <v>658</v>
      </c>
      <c r="H443" s="177">
        <v>-16.302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1:65" s="16" customFormat="1" ht="11.25">
      <c r="B444" s="190"/>
      <c r="D444" s="160" t="s">
        <v>264</v>
      </c>
      <c r="E444" s="191" t="s">
        <v>3</v>
      </c>
      <c r="F444" s="192" t="s">
        <v>354</v>
      </c>
      <c r="H444" s="193">
        <v>59.923000000000002</v>
      </c>
      <c r="I444" s="194"/>
      <c r="L444" s="190"/>
      <c r="M444" s="195"/>
      <c r="N444" s="196"/>
      <c r="O444" s="196"/>
      <c r="P444" s="196"/>
      <c r="Q444" s="196"/>
      <c r="R444" s="196"/>
      <c r="S444" s="196"/>
      <c r="T444" s="197"/>
      <c r="AT444" s="191" t="s">
        <v>264</v>
      </c>
      <c r="AU444" s="191" t="s">
        <v>82</v>
      </c>
      <c r="AV444" s="16" t="s">
        <v>95</v>
      </c>
      <c r="AW444" s="16" t="s">
        <v>34</v>
      </c>
      <c r="AX444" s="16" t="s">
        <v>73</v>
      </c>
      <c r="AY444" s="191" t="s">
        <v>252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659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656</v>
      </c>
      <c r="H446" s="177">
        <v>117.501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4" customFormat="1" ht="11.25">
      <c r="B447" s="174"/>
      <c r="D447" s="160" t="s">
        <v>264</v>
      </c>
      <c r="E447" s="175" t="s">
        <v>3</v>
      </c>
      <c r="F447" s="176" t="s">
        <v>660</v>
      </c>
      <c r="H447" s="177">
        <v>-38.414000000000001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661</v>
      </c>
      <c r="H448" s="177">
        <v>-18.712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2:51" s="16" customFormat="1" ht="11.25">
      <c r="B449" s="190"/>
      <c r="D449" s="160" t="s">
        <v>264</v>
      </c>
      <c r="E449" s="191" t="s">
        <v>3</v>
      </c>
      <c r="F449" s="192" t="s">
        <v>354</v>
      </c>
      <c r="H449" s="193">
        <v>60.375</v>
      </c>
      <c r="I449" s="194"/>
      <c r="L449" s="190"/>
      <c r="M449" s="195"/>
      <c r="N449" s="196"/>
      <c r="O449" s="196"/>
      <c r="P449" s="196"/>
      <c r="Q449" s="196"/>
      <c r="R449" s="196"/>
      <c r="S449" s="196"/>
      <c r="T449" s="197"/>
      <c r="AT449" s="191" t="s">
        <v>264</v>
      </c>
      <c r="AU449" s="191" t="s">
        <v>82</v>
      </c>
      <c r="AV449" s="16" t="s">
        <v>95</v>
      </c>
      <c r="AW449" s="16" t="s">
        <v>34</v>
      </c>
      <c r="AX449" s="16" t="s">
        <v>73</v>
      </c>
      <c r="AY449" s="191" t="s">
        <v>252</v>
      </c>
    </row>
    <row r="450" spans="2:51" s="13" customFormat="1" ht="11.25">
      <c r="B450" s="167"/>
      <c r="D450" s="160" t="s">
        <v>264</v>
      </c>
      <c r="E450" s="168" t="s">
        <v>3</v>
      </c>
      <c r="F450" s="169" t="s">
        <v>662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2:51" s="14" customFormat="1" ht="11.25">
      <c r="B451" s="174"/>
      <c r="D451" s="160" t="s">
        <v>264</v>
      </c>
      <c r="E451" s="175" t="s">
        <v>3</v>
      </c>
      <c r="F451" s="176" t="s">
        <v>663</v>
      </c>
      <c r="H451" s="177">
        <v>207.73400000000001</v>
      </c>
      <c r="I451" s="178"/>
      <c r="L451" s="174"/>
      <c r="M451" s="179"/>
      <c r="N451" s="180"/>
      <c r="O451" s="180"/>
      <c r="P451" s="180"/>
      <c r="Q451" s="180"/>
      <c r="R451" s="180"/>
      <c r="S451" s="180"/>
      <c r="T451" s="181"/>
      <c r="AT451" s="175" t="s">
        <v>264</v>
      </c>
      <c r="AU451" s="175" t="s">
        <v>82</v>
      </c>
      <c r="AV451" s="14" t="s">
        <v>82</v>
      </c>
      <c r="AW451" s="14" t="s">
        <v>34</v>
      </c>
      <c r="AX451" s="14" t="s">
        <v>73</v>
      </c>
      <c r="AY451" s="175" t="s">
        <v>252</v>
      </c>
    </row>
    <row r="452" spans="2:51" s="14" customFormat="1" ht="11.25">
      <c r="B452" s="174"/>
      <c r="D452" s="160" t="s">
        <v>264</v>
      </c>
      <c r="E452" s="175" t="s">
        <v>3</v>
      </c>
      <c r="F452" s="176" t="s">
        <v>664</v>
      </c>
      <c r="H452" s="177">
        <v>-85.932000000000002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2:51" s="14" customFormat="1" ht="11.25">
      <c r="B453" s="174"/>
      <c r="D453" s="160" t="s">
        <v>264</v>
      </c>
      <c r="E453" s="175" t="s">
        <v>3</v>
      </c>
      <c r="F453" s="176" t="s">
        <v>665</v>
      </c>
      <c r="H453" s="177">
        <v>-26.183</v>
      </c>
      <c r="I453" s="178"/>
      <c r="L453" s="174"/>
      <c r="M453" s="179"/>
      <c r="N453" s="180"/>
      <c r="O453" s="180"/>
      <c r="P453" s="180"/>
      <c r="Q453" s="180"/>
      <c r="R453" s="180"/>
      <c r="S453" s="180"/>
      <c r="T453" s="181"/>
      <c r="AT453" s="175" t="s">
        <v>264</v>
      </c>
      <c r="AU453" s="175" t="s">
        <v>82</v>
      </c>
      <c r="AV453" s="14" t="s">
        <v>82</v>
      </c>
      <c r="AW453" s="14" t="s">
        <v>34</v>
      </c>
      <c r="AX453" s="14" t="s">
        <v>73</v>
      </c>
      <c r="AY453" s="175" t="s">
        <v>252</v>
      </c>
    </row>
    <row r="454" spans="2:51" s="16" customFormat="1" ht="11.25">
      <c r="B454" s="190"/>
      <c r="D454" s="160" t="s">
        <v>264</v>
      </c>
      <c r="E454" s="191" t="s">
        <v>3</v>
      </c>
      <c r="F454" s="192" t="s">
        <v>354</v>
      </c>
      <c r="H454" s="193">
        <v>95.619</v>
      </c>
      <c r="I454" s="194"/>
      <c r="L454" s="190"/>
      <c r="M454" s="195"/>
      <c r="N454" s="196"/>
      <c r="O454" s="196"/>
      <c r="P454" s="196"/>
      <c r="Q454" s="196"/>
      <c r="R454" s="196"/>
      <c r="S454" s="196"/>
      <c r="T454" s="197"/>
      <c r="AT454" s="191" t="s">
        <v>264</v>
      </c>
      <c r="AU454" s="191" t="s">
        <v>82</v>
      </c>
      <c r="AV454" s="16" t="s">
        <v>95</v>
      </c>
      <c r="AW454" s="16" t="s">
        <v>34</v>
      </c>
      <c r="AX454" s="16" t="s">
        <v>73</v>
      </c>
      <c r="AY454" s="191" t="s">
        <v>252</v>
      </c>
    </row>
    <row r="455" spans="2:51" s="13" customFormat="1" ht="11.25">
      <c r="B455" s="167"/>
      <c r="D455" s="160" t="s">
        <v>264</v>
      </c>
      <c r="E455" s="168" t="s">
        <v>3</v>
      </c>
      <c r="F455" s="169" t="s">
        <v>666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264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252</v>
      </c>
    </row>
    <row r="456" spans="2:51" s="14" customFormat="1" ht="11.25">
      <c r="B456" s="174"/>
      <c r="D456" s="160" t="s">
        <v>264</v>
      </c>
      <c r="E456" s="175" t="s">
        <v>3</v>
      </c>
      <c r="F456" s="176" t="s">
        <v>667</v>
      </c>
      <c r="H456" s="177">
        <v>60.554000000000002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252</v>
      </c>
    </row>
    <row r="457" spans="2:51" s="13" customFormat="1" ht="11.25">
      <c r="B457" s="167"/>
      <c r="D457" s="160" t="s">
        <v>264</v>
      </c>
      <c r="E457" s="168" t="s">
        <v>3</v>
      </c>
      <c r="F457" s="169" t="s">
        <v>668</v>
      </c>
      <c r="H457" s="168" t="s">
        <v>3</v>
      </c>
      <c r="I457" s="170"/>
      <c r="L457" s="167"/>
      <c r="M457" s="171"/>
      <c r="N457" s="172"/>
      <c r="O457" s="172"/>
      <c r="P457" s="172"/>
      <c r="Q457" s="172"/>
      <c r="R457" s="172"/>
      <c r="S457" s="172"/>
      <c r="T457" s="173"/>
      <c r="AT457" s="168" t="s">
        <v>264</v>
      </c>
      <c r="AU457" s="168" t="s">
        <v>82</v>
      </c>
      <c r="AV457" s="13" t="s">
        <v>80</v>
      </c>
      <c r="AW457" s="13" t="s">
        <v>34</v>
      </c>
      <c r="AX457" s="13" t="s">
        <v>73</v>
      </c>
      <c r="AY457" s="168" t="s">
        <v>252</v>
      </c>
    </row>
    <row r="458" spans="2:51" s="14" customFormat="1" ht="11.25">
      <c r="B458" s="174"/>
      <c r="D458" s="160" t="s">
        <v>264</v>
      </c>
      <c r="E458" s="175" t="s">
        <v>3</v>
      </c>
      <c r="F458" s="176" t="s">
        <v>669</v>
      </c>
      <c r="H458" s="177">
        <v>12.874000000000001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73</v>
      </c>
      <c r="AY458" s="175" t="s">
        <v>252</v>
      </c>
    </row>
    <row r="459" spans="2:51" s="14" customFormat="1" ht="11.25">
      <c r="B459" s="174"/>
      <c r="D459" s="160" t="s">
        <v>264</v>
      </c>
      <c r="E459" s="175" t="s">
        <v>3</v>
      </c>
      <c r="F459" s="176" t="s">
        <v>670</v>
      </c>
      <c r="H459" s="177">
        <v>-2.0430000000000001</v>
      </c>
      <c r="I459" s="178"/>
      <c r="L459" s="174"/>
      <c r="M459" s="179"/>
      <c r="N459" s="180"/>
      <c r="O459" s="180"/>
      <c r="P459" s="180"/>
      <c r="Q459" s="180"/>
      <c r="R459" s="180"/>
      <c r="S459" s="180"/>
      <c r="T459" s="181"/>
      <c r="AT459" s="175" t="s">
        <v>264</v>
      </c>
      <c r="AU459" s="175" t="s">
        <v>82</v>
      </c>
      <c r="AV459" s="14" t="s">
        <v>82</v>
      </c>
      <c r="AW459" s="14" t="s">
        <v>34</v>
      </c>
      <c r="AX459" s="14" t="s">
        <v>73</v>
      </c>
      <c r="AY459" s="175" t="s">
        <v>252</v>
      </c>
    </row>
    <row r="460" spans="2:51" s="16" customFormat="1" ht="11.25">
      <c r="B460" s="190"/>
      <c r="D460" s="160" t="s">
        <v>264</v>
      </c>
      <c r="E460" s="191" t="s">
        <v>3</v>
      </c>
      <c r="F460" s="192" t="s">
        <v>354</v>
      </c>
      <c r="H460" s="193">
        <v>71.385000000000005</v>
      </c>
      <c r="I460" s="194"/>
      <c r="L460" s="190"/>
      <c r="M460" s="195"/>
      <c r="N460" s="196"/>
      <c r="O460" s="196"/>
      <c r="P460" s="196"/>
      <c r="Q460" s="196"/>
      <c r="R460" s="196"/>
      <c r="S460" s="196"/>
      <c r="T460" s="197"/>
      <c r="AT460" s="191" t="s">
        <v>264</v>
      </c>
      <c r="AU460" s="191" t="s">
        <v>82</v>
      </c>
      <c r="AV460" s="16" t="s">
        <v>95</v>
      </c>
      <c r="AW460" s="16" t="s">
        <v>34</v>
      </c>
      <c r="AX460" s="16" t="s">
        <v>73</v>
      </c>
      <c r="AY460" s="191" t="s">
        <v>252</v>
      </c>
    </row>
    <row r="461" spans="2:51" s="13" customFormat="1" ht="11.25">
      <c r="B461" s="167"/>
      <c r="D461" s="160" t="s">
        <v>264</v>
      </c>
      <c r="E461" s="168" t="s">
        <v>3</v>
      </c>
      <c r="F461" s="169" t="s">
        <v>671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2:51" s="14" customFormat="1" ht="11.25">
      <c r="B462" s="174"/>
      <c r="D462" s="160" t="s">
        <v>264</v>
      </c>
      <c r="E462" s="175" t="s">
        <v>3</v>
      </c>
      <c r="F462" s="176" t="s">
        <v>672</v>
      </c>
      <c r="H462" s="177">
        <v>22.821000000000002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2:51" s="16" customFormat="1" ht="11.25">
      <c r="B463" s="190"/>
      <c r="D463" s="160" t="s">
        <v>264</v>
      </c>
      <c r="E463" s="191" t="s">
        <v>3</v>
      </c>
      <c r="F463" s="192" t="s">
        <v>354</v>
      </c>
      <c r="H463" s="193">
        <v>22.821000000000002</v>
      </c>
      <c r="I463" s="194"/>
      <c r="L463" s="190"/>
      <c r="M463" s="195"/>
      <c r="N463" s="196"/>
      <c r="O463" s="196"/>
      <c r="P463" s="196"/>
      <c r="Q463" s="196"/>
      <c r="R463" s="196"/>
      <c r="S463" s="196"/>
      <c r="T463" s="197"/>
      <c r="AT463" s="191" t="s">
        <v>264</v>
      </c>
      <c r="AU463" s="191" t="s">
        <v>82</v>
      </c>
      <c r="AV463" s="16" t="s">
        <v>95</v>
      </c>
      <c r="AW463" s="16" t="s">
        <v>34</v>
      </c>
      <c r="AX463" s="16" t="s">
        <v>73</v>
      </c>
      <c r="AY463" s="191" t="s">
        <v>252</v>
      </c>
    </row>
    <row r="464" spans="2:51" s="13" customFormat="1" ht="11.25">
      <c r="B464" s="167"/>
      <c r="D464" s="160" t="s">
        <v>264</v>
      </c>
      <c r="E464" s="168" t="s">
        <v>3</v>
      </c>
      <c r="F464" s="169" t="s">
        <v>673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674</v>
      </c>
      <c r="H465" s="177">
        <v>17.318000000000001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675</v>
      </c>
      <c r="H466" s="177">
        <v>-5.4829999999999997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6" customFormat="1" ht="11.25">
      <c r="B467" s="190"/>
      <c r="D467" s="160" t="s">
        <v>264</v>
      </c>
      <c r="E467" s="191" t="s">
        <v>3</v>
      </c>
      <c r="F467" s="192" t="s">
        <v>354</v>
      </c>
      <c r="H467" s="193">
        <v>11.835000000000001</v>
      </c>
      <c r="I467" s="194"/>
      <c r="L467" s="190"/>
      <c r="M467" s="195"/>
      <c r="N467" s="196"/>
      <c r="O467" s="196"/>
      <c r="P467" s="196"/>
      <c r="Q467" s="196"/>
      <c r="R467" s="196"/>
      <c r="S467" s="196"/>
      <c r="T467" s="197"/>
      <c r="AT467" s="191" t="s">
        <v>264</v>
      </c>
      <c r="AU467" s="191" t="s">
        <v>82</v>
      </c>
      <c r="AV467" s="16" t="s">
        <v>95</v>
      </c>
      <c r="AW467" s="16" t="s">
        <v>34</v>
      </c>
      <c r="AX467" s="16" t="s">
        <v>73</v>
      </c>
      <c r="AY467" s="191" t="s">
        <v>252</v>
      </c>
    </row>
    <row r="468" spans="2:51" s="13" customFormat="1" ht="11.25">
      <c r="B468" s="167"/>
      <c r="D468" s="160" t="s">
        <v>264</v>
      </c>
      <c r="E468" s="168" t="s">
        <v>3</v>
      </c>
      <c r="F468" s="169" t="s">
        <v>676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264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677</v>
      </c>
      <c r="H469" s="177">
        <v>17.359000000000002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678</v>
      </c>
      <c r="H470" s="177">
        <v>-4.181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6" customFormat="1" ht="11.25">
      <c r="B471" s="190"/>
      <c r="D471" s="160" t="s">
        <v>264</v>
      </c>
      <c r="E471" s="191" t="s">
        <v>3</v>
      </c>
      <c r="F471" s="192" t="s">
        <v>354</v>
      </c>
      <c r="H471" s="193">
        <v>13.178000000000001</v>
      </c>
      <c r="I471" s="194"/>
      <c r="L471" s="190"/>
      <c r="M471" s="195"/>
      <c r="N471" s="196"/>
      <c r="O471" s="196"/>
      <c r="P471" s="196"/>
      <c r="Q471" s="196"/>
      <c r="R471" s="196"/>
      <c r="S471" s="196"/>
      <c r="T471" s="197"/>
      <c r="AT471" s="191" t="s">
        <v>264</v>
      </c>
      <c r="AU471" s="191" t="s">
        <v>82</v>
      </c>
      <c r="AV471" s="16" t="s">
        <v>95</v>
      </c>
      <c r="AW471" s="16" t="s">
        <v>34</v>
      </c>
      <c r="AX471" s="16" t="s">
        <v>73</v>
      </c>
      <c r="AY471" s="191" t="s">
        <v>252</v>
      </c>
    </row>
    <row r="472" spans="2:51" s="13" customFormat="1" ht="11.25">
      <c r="B472" s="167"/>
      <c r="D472" s="160" t="s">
        <v>264</v>
      </c>
      <c r="E472" s="168" t="s">
        <v>3</v>
      </c>
      <c r="F472" s="169" t="s">
        <v>679</v>
      </c>
      <c r="H472" s="168" t="s">
        <v>3</v>
      </c>
      <c r="I472" s="170"/>
      <c r="L472" s="167"/>
      <c r="M472" s="171"/>
      <c r="N472" s="172"/>
      <c r="O472" s="172"/>
      <c r="P472" s="172"/>
      <c r="Q472" s="172"/>
      <c r="R472" s="172"/>
      <c r="S472" s="172"/>
      <c r="T472" s="173"/>
      <c r="AT472" s="168" t="s">
        <v>264</v>
      </c>
      <c r="AU472" s="168" t="s">
        <v>82</v>
      </c>
      <c r="AV472" s="13" t="s">
        <v>80</v>
      </c>
      <c r="AW472" s="13" t="s">
        <v>34</v>
      </c>
      <c r="AX472" s="13" t="s">
        <v>73</v>
      </c>
      <c r="AY472" s="168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680</v>
      </c>
      <c r="H473" s="177">
        <v>4.01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3" customFormat="1" ht="11.25">
      <c r="B474" s="167"/>
      <c r="D474" s="160" t="s">
        <v>264</v>
      </c>
      <c r="E474" s="168" t="s">
        <v>3</v>
      </c>
      <c r="F474" s="169" t="s">
        <v>681</v>
      </c>
      <c r="H474" s="168" t="s">
        <v>3</v>
      </c>
      <c r="I474" s="170"/>
      <c r="L474" s="167"/>
      <c r="M474" s="171"/>
      <c r="N474" s="172"/>
      <c r="O474" s="172"/>
      <c r="P474" s="172"/>
      <c r="Q474" s="172"/>
      <c r="R474" s="172"/>
      <c r="S474" s="172"/>
      <c r="T474" s="173"/>
      <c r="AT474" s="168" t="s">
        <v>264</v>
      </c>
      <c r="AU474" s="168" t="s">
        <v>82</v>
      </c>
      <c r="AV474" s="13" t="s">
        <v>80</v>
      </c>
      <c r="AW474" s="13" t="s">
        <v>34</v>
      </c>
      <c r="AX474" s="13" t="s">
        <v>73</v>
      </c>
      <c r="AY474" s="168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682</v>
      </c>
      <c r="H475" s="177">
        <v>2.2959999999999998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6" customFormat="1" ht="11.25">
      <c r="B476" s="190"/>
      <c r="D476" s="160" t="s">
        <v>264</v>
      </c>
      <c r="E476" s="191" t="s">
        <v>3</v>
      </c>
      <c r="F476" s="192" t="s">
        <v>354</v>
      </c>
      <c r="H476" s="193">
        <v>6.306</v>
      </c>
      <c r="I476" s="194"/>
      <c r="L476" s="190"/>
      <c r="M476" s="195"/>
      <c r="N476" s="196"/>
      <c r="O476" s="196"/>
      <c r="P476" s="196"/>
      <c r="Q476" s="196"/>
      <c r="R476" s="196"/>
      <c r="S476" s="196"/>
      <c r="T476" s="197"/>
      <c r="AT476" s="191" t="s">
        <v>264</v>
      </c>
      <c r="AU476" s="191" t="s">
        <v>82</v>
      </c>
      <c r="AV476" s="16" t="s">
        <v>95</v>
      </c>
      <c r="AW476" s="16" t="s">
        <v>34</v>
      </c>
      <c r="AX476" s="16" t="s">
        <v>73</v>
      </c>
      <c r="AY476" s="191" t="s">
        <v>252</v>
      </c>
    </row>
    <row r="477" spans="2:51" s="13" customFormat="1" ht="11.25">
      <c r="B477" s="167"/>
      <c r="D477" s="160" t="s">
        <v>264</v>
      </c>
      <c r="E477" s="168" t="s">
        <v>3</v>
      </c>
      <c r="F477" s="169" t="s">
        <v>683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264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684</v>
      </c>
      <c r="H478" s="177">
        <v>14.045999999999999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685</v>
      </c>
      <c r="H479" s="177">
        <v>14.726000000000001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686</v>
      </c>
      <c r="H480" s="177">
        <v>14.741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6" customFormat="1" ht="11.25">
      <c r="B481" s="190"/>
      <c r="D481" s="160" t="s">
        <v>264</v>
      </c>
      <c r="E481" s="191" t="s">
        <v>3</v>
      </c>
      <c r="F481" s="192" t="s">
        <v>354</v>
      </c>
      <c r="H481" s="193">
        <v>43.512999999999998</v>
      </c>
      <c r="I481" s="194"/>
      <c r="L481" s="190"/>
      <c r="M481" s="195"/>
      <c r="N481" s="196"/>
      <c r="O481" s="196"/>
      <c r="P481" s="196"/>
      <c r="Q481" s="196"/>
      <c r="R481" s="196"/>
      <c r="S481" s="196"/>
      <c r="T481" s="197"/>
      <c r="AT481" s="191" t="s">
        <v>264</v>
      </c>
      <c r="AU481" s="191" t="s">
        <v>82</v>
      </c>
      <c r="AV481" s="16" t="s">
        <v>95</v>
      </c>
      <c r="AW481" s="16" t="s">
        <v>34</v>
      </c>
      <c r="AX481" s="16" t="s">
        <v>73</v>
      </c>
      <c r="AY481" s="191" t="s">
        <v>252</v>
      </c>
    </row>
    <row r="482" spans="1:65" s="13" customFormat="1" ht="11.25">
      <c r="B482" s="167"/>
      <c r="D482" s="160" t="s">
        <v>264</v>
      </c>
      <c r="E482" s="168" t="s">
        <v>3</v>
      </c>
      <c r="F482" s="169" t="s">
        <v>687</v>
      </c>
      <c r="H482" s="168" t="s">
        <v>3</v>
      </c>
      <c r="I482" s="170"/>
      <c r="L482" s="167"/>
      <c r="M482" s="171"/>
      <c r="N482" s="172"/>
      <c r="O482" s="172"/>
      <c r="P482" s="172"/>
      <c r="Q482" s="172"/>
      <c r="R482" s="172"/>
      <c r="S482" s="172"/>
      <c r="T482" s="173"/>
      <c r="AT482" s="168" t="s">
        <v>264</v>
      </c>
      <c r="AU482" s="168" t="s">
        <v>82</v>
      </c>
      <c r="AV482" s="13" t="s">
        <v>80</v>
      </c>
      <c r="AW482" s="13" t="s">
        <v>34</v>
      </c>
      <c r="AX482" s="13" t="s">
        <v>73</v>
      </c>
      <c r="AY482" s="168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688</v>
      </c>
      <c r="H483" s="177">
        <v>37.715000000000003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3" customFormat="1" ht="11.25">
      <c r="B484" s="167"/>
      <c r="D484" s="160" t="s">
        <v>264</v>
      </c>
      <c r="E484" s="168" t="s">
        <v>3</v>
      </c>
      <c r="F484" s="169" t="s">
        <v>689</v>
      </c>
      <c r="H484" s="168" t="s">
        <v>3</v>
      </c>
      <c r="I484" s="170"/>
      <c r="L484" s="167"/>
      <c r="M484" s="171"/>
      <c r="N484" s="172"/>
      <c r="O484" s="172"/>
      <c r="P484" s="172"/>
      <c r="Q484" s="172"/>
      <c r="R484" s="172"/>
      <c r="S484" s="172"/>
      <c r="T484" s="173"/>
      <c r="AT484" s="168" t="s">
        <v>264</v>
      </c>
      <c r="AU484" s="168" t="s">
        <v>82</v>
      </c>
      <c r="AV484" s="13" t="s">
        <v>80</v>
      </c>
      <c r="AW484" s="13" t="s">
        <v>34</v>
      </c>
      <c r="AX484" s="13" t="s">
        <v>73</v>
      </c>
      <c r="AY484" s="168" t="s">
        <v>252</v>
      </c>
    </row>
    <row r="485" spans="1:65" s="14" customFormat="1" ht="11.25">
      <c r="B485" s="174"/>
      <c r="D485" s="160" t="s">
        <v>264</v>
      </c>
      <c r="E485" s="175" t="s">
        <v>3</v>
      </c>
      <c r="F485" s="176" t="s">
        <v>690</v>
      </c>
      <c r="H485" s="177">
        <v>0.35199999999999998</v>
      </c>
      <c r="I485" s="178"/>
      <c r="L485" s="174"/>
      <c r="M485" s="179"/>
      <c r="N485" s="180"/>
      <c r="O485" s="180"/>
      <c r="P485" s="180"/>
      <c r="Q485" s="180"/>
      <c r="R485" s="180"/>
      <c r="S485" s="180"/>
      <c r="T485" s="181"/>
      <c r="AT485" s="175" t="s">
        <v>264</v>
      </c>
      <c r="AU485" s="175" t="s">
        <v>82</v>
      </c>
      <c r="AV485" s="14" t="s">
        <v>82</v>
      </c>
      <c r="AW485" s="14" t="s">
        <v>34</v>
      </c>
      <c r="AX485" s="14" t="s">
        <v>73</v>
      </c>
      <c r="AY485" s="175" t="s">
        <v>252</v>
      </c>
    </row>
    <row r="486" spans="1:65" s="13" customFormat="1" ht="11.25">
      <c r="B486" s="167"/>
      <c r="D486" s="160" t="s">
        <v>264</v>
      </c>
      <c r="E486" s="168" t="s">
        <v>3</v>
      </c>
      <c r="F486" s="169" t="s">
        <v>691</v>
      </c>
      <c r="H486" s="168" t="s">
        <v>3</v>
      </c>
      <c r="I486" s="170"/>
      <c r="L486" s="167"/>
      <c r="M486" s="171"/>
      <c r="N486" s="172"/>
      <c r="O486" s="172"/>
      <c r="P486" s="172"/>
      <c r="Q486" s="172"/>
      <c r="R486" s="172"/>
      <c r="S486" s="172"/>
      <c r="T486" s="173"/>
      <c r="AT486" s="168" t="s">
        <v>264</v>
      </c>
      <c r="AU486" s="168" t="s">
        <v>82</v>
      </c>
      <c r="AV486" s="13" t="s">
        <v>80</v>
      </c>
      <c r="AW486" s="13" t="s">
        <v>34</v>
      </c>
      <c r="AX486" s="13" t="s">
        <v>73</v>
      </c>
      <c r="AY486" s="168" t="s">
        <v>252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692</v>
      </c>
      <c r="H487" s="177">
        <v>-2.464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82</v>
      </c>
      <c r="AV487" s="14" t="s">
        <v>82</v>
      </c>
      <c r="AW487" s="14" t="s">
        <v>34</v>
      </c>
      <c r="AX487" s="14" t="s">
        <v>73</v>
      </c>
      <c r="AY487" s="175" t="s">
        <v>252</v>
      </c>
    </row>
    <row r="488" spans="1:65" s="15" customFormat="1" ht="11.25">
      <c r="B488" s="182"/>
      <c r="D488" s="160" t="s">
        <v>264</v>
      </c>
      <c r="E488" s="183" t="s">
        <v>3</v>
      </c>
      <c r="F488" s="184" t="s">
        <v>269</v>
      </c>
      <c r="H488" s="185">
        <v>420.55799999999999</v>
      </c>
      <c r="I488" s="186"/>
      <c r="L488" s="182"/>
      <c r="M488" s="187"/>
      <c r="N488" s="188"/>
      <c r="O488" s="188"/>
      <c r="P488" s="188"/>
      <c r="Q488" s="188"/>
      <c r="R488" s="188"/>
      <c r="S488" s="188"/>
      <c r="T488" s="189"/>
      <c r="AT488" s="183" t="s">
        <v>264</v>
      </c>
      <c r="AU488" s="183" t="s">
        <v>82</v>
      </c>
      <c r="AV488" s="15" t="s">
        <v>258</v>
      </c>
      <c r="AW488" s="15" t="s">
        <v>34</v>
      </c>
      <c r="AX488" s="15" t="s">
        <v>80</v>
      </c>
      <c r="AY488" s="183" t="s">
        <v>252</v>
      </c>
    </row>
    <row r="489" spans="1:65" s="2" customFormat="1" ht="16.5" customHeight="1">
      <c r="A489" s="34"/>
      <c r="B489" s="145"/>
      <c r="C489" s="146" t="s">
        <v>693</v>
      </c>
      <c r="D489" s="146" t="s">
        <v>254</v>
      </c>
      <c r="E489" s="147" t="s">
        <v>694</v>
      </c>
      <c r="F489" s="148" t="s">
        <v>695</v>
      </c>
      <c r="G489" s="149" t="s">
        <v>497</v>
      </c>
      <c r="H489" s="150">
        <v>3432.154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2.7499999999999998E-3</v>
      </c>
      <c r="R489" s="156">
        <f>Q489*H489</f>
        <v>9.438423499999999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258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258</v>
      </c>
      <c r="BM489" s="158" t="s">
        <v>696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697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1.25">
      <c r="A491" s="34"/>
      <c r="B491" s="35"/>
      <c r="C491" s="34"/>
      <c r="D491" s="165" t="s">
        <v>262</v>
      </c>
      <c r="E491" s="34"/>
      <c r="F491" s="166" t="s">
        <v>698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262</v>
      </c>
      <c r="AU491" s="19" t="s">
        <v>82</v>
      </c>
    </row>
    <row r="492" spans="1:65" s="13" customFormat="1" ht="11.25">
      <c r="B492" s="167"/>
      <c r="D492" s="160" t="s">
        <v>264</v>
      </c>
      <c r="E492" s="168" t="s">
        <v>3</v>
      </c>
      <c r="F492" s="169" t="s">
        <v>699</v>
      </c>
      <c r="H492" s="168" t="s">
        <v>3</v>
      </c>
      <c r="I492" s="170"/>
      <c r="L492" s="167"/>
      <c r="M492" s="171"/>
      <c r="N492" s="172"/>
      <c r="O492" s="172"/>
      <c r="P492" s="172"/>
      <c r="Q492" s="172"/>
      <c r="R492" s="172"/>
      <c r="S492" s="172"/>
      <c r="T492" s="173"/>
      <c r="AT492" s="168" t="s">
        <v>264</v>
      </c>
      <c r="AU492" s="168" t="s">
        <v>82</v>
      </c>
      <c r="AV492" s="13" t="s">
        <v>80</v>
      </c>
      <c r="AW492" s="13" t="s">
        <v>34</v>
      </c>
      <c r="AX492" s="13" t="s">
        <v>73</v>
      </c>
      <c r="AY492" s="168" t="s">
        <v>252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655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4" customFormat="1" ht="11.25">
      <c r="B494" s="174"/>
      <c r="D494" s="160" t="s">
        <v>264</v>
      </c>
      <c r="E494" s="175" t="s">
        <v>3</v>
      </c>
      <c r="F494" s="176" t="s">
        <v>700</v>
      </c>
      <c r="H494" s="177">
        <v>940.00800000000004</v>
      </c>
      <c r="I494" s="178"/>
      <c r="L494" s="174"/>
      <c r="M494" s="179"/>
      <c r="N494" s="180"/>
      <c r="O494" s="180"/>
      <c r="P494" s="180"/>
      <c r="Q494" s="180"/>
      <c r="R494" s="180"/>
      <c r="S494" s="180"/>
      <c r="T494" s="181"/>
      <c r="AT494" s="175" t="s">
        <v>264</v>
      </c>
      <c r="AU494" s="175" t="s">
        <v>82</v>
      </c>
      <c r="AV494" s="14" t="s">
        <v>82</v>
      </c>
      <c r="AW494" s="14" t="s">
        <v>34</v>
      </c>
      <c r="AX494" s="14" t="s">
        <v>73</v>
      </c>
      <c r="AY494" s="175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701</v>
      </c>
      <c r="H495" s="177">
        <v>-330.21100000000001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702</v>
      </c>
      <c r="H496" s="177">
        <v>-130.41300000000001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2:51" s="16" customFormat="1" ht="11.25">
      <c r="B497" s="190"/>
      <c r="D497" s="160" t="s">
        <v>264</v>
      </c>
      <c r="E497" s="191" t="s">
        <v>3</v>
      </c>
      <c r="F497" s="192" t="s">
        <v>354</v>
      </c>
      <c r="H497" s="193">
        <v>479.38400000000001</v>
      </c>
      <c r="I497" s="194"/>
      <c r="L497" s="190"/>
      <c r="M497" s="195"/>
      <c r="N497" s="196"/>
      <c r="O497" s="196"/>
      <c r="P497" s="196"/>
      <c r="Q497" s="196"/>
      <c r="R497" s="196"/>
      <c r="S497" s="196"/>
      <c r="T497" s="197"/>
      <c r="AT497" s="191" t="s">
        <v>264</v>
      </c>
      <c r="AU497" s="191" t="s">
        <v>82</v>
      </c>
      <c r="AV497" s="16" t="s">
        <v>95</v>
      </c>
      <c r="AW497" s="16" t="s">
        <v>34</v>
      </c>
      <c r="AX497" s="16" t="s">
        <v>73</v>
      </c>
      <c r="AY497" s="191" t="s">
        <v>252</v>
      </c>
    </row>
    <row r="498" spans="2:51" s="13" customFormat="1" ht="11.25">
      <c r="B498" s="167"/>
      <c r="D498" s="160" t="s">
        <v>264</v>
      </c>
      <c r="E498" s="168" t="s">
        <v>3</v>
      </c>
      <c r="F498" s="169" t="s">
        <v>659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264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252</v>
      </c>
    </row>
    <row r="499" spans="2:51" s="14" customFormat="1" ht="11.25">
      <c r="B499" s="174"/>
      <c r="D499" s="160" t="s">
        <v>264</v>
      </c>
      <c r="E499" s="175" t="s">
        <v>3</v>
      </c>
      <c r="F499" s="176" t="s">
        <v>700</v>
      </c>
      <c r="H499" s="177">
        <v>940.00800000000004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264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252</v>
      </c>
    </row>
    <row r="500" spans="2:51" s="14" customFormat="1" ht="11.25">
      <c r="B500" s="174"/>
      <c r="D500" s="160" t="s">
        <v>264</v>
      </c>
      <c r="E500" s="175" t="s">
        <v>3</v>
      </c>
      <c r="F500" s="176" t="s">
        <v>703</v>
      </c>
      <c r="H500" s="177">
        <v>-307.315</v>
      </c>
      <c r="I500" s="178"/>
      <c r="L500" s="174"/>
      <c r="M500" s="179"/>
      <c r="N500" s="180"/>
      <c r="O500" s="180"/>
      <c r="P500" s="180"/>
      <c r="Q500" s="180"/>
      <c r="R500" s="180"/>
      <c r="S500" s="180"/>
      <c r="T500" s="181"/>
      <c r="AT500" s="175" t="s">
        <v>264</v>
      </c>
      <c r="AU500" s="175" t="s">
        <v>82</v>
      </c>
      <c r="AV500" s="14" t="s">
        <v>82</v>
      </c>
      <c r="AW500" s="14" t="s">
        <v>34</v>
      </c>
      <c r="AX500" s="14" t="s">
        <v>73</v>
      </c>
      <c r="AY500" s="175" t="s">
        <v>252</v>
      </c>
    </row>
    <row r="501" spans="2:51" s="14" customFormat="1" ht="11.25">
      <c r="B501" s="174"/>
      <c r="D501" s="160" t="s">
        <v>264</v>
      </c>
      <c r="E501" s="175" t="s">
        <v>3</v>
      </c>
      <c r="F501" s="176" t="s">
        <v>704</v>
      </c>
      <c r="H501" s="177">
        <v>-149.69900000000001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264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252</v>
      </c>
    </row>
    <row r="502" spans="2:51" s="16" customFormat="1" ht="11.25">
      <c r="B502" s="190"/>
      <c r="D502" s="160" t="s">
        <v>264</v>
      </c>
      <c r="E502" s="191" t="s">
        <v>3</v>
      </c>
      <c r="F502" s="192" t="s">
        <v>354</v>
      </c>
      <c r="H502" s="193">
        <v>482.99400000000003</v>
      </c>
      <c r="I502" s="194"/>
      <c r="L502" s="190"/>
      <c r="M502" s="195"/>
      <c r="N502" s="196"/>
      <c r="O502" s="196"/>
      <c r="P502" s="196"/>
      <c r="Q502" s="196"/>
      <c r="R502" s="196"/>
      <c r="S502" s="196"/>
      <c r="T502" s="197"/>
      <c r="AT502" s="191" t="s">
        <v>264</v>
      </c>
      <c r="AU502" s="191" t="s">
        <v>82</v>
      </c>
      <c r="AV502" s="16" t="s">
        <v>95</v>
      </c>
      <c r="AW502" s="16" t="s">
        <v>34</v>
      </c>
      <c r="AX502" s="16" t="s">
        <v>73</v>
      </c>
      <c r="AY502" s="191" t="s">
        <v>252</v>
      </c>
    </row>
    <row r="503" spans="2:51" s="13" customFormat="1" ht="11.25">
      <c r="B503" s="167"/>
      <c r="D503" s="160" t="s">
        <v>264</v>
      </c>
      <c r="E503" s="168" t="s">
        <v>3</v>
      </c>
      <c r="F503" s="169" t="s">
        <v>662</v>
      </c>
      <c r="H503" s="168" t="s">
        <v>3</v>
      </c>
      <c r="I503" s="170"/>
      <c r="L503" s="167"/>
      <c r="M503" s="171"/>
      <c r="N503" s="172"/>
      <c r="O503" s="172"/>
      <c r="P503" s="172"/>
      <c r="Q503" s="172"/>
      <c r="R503" s="172"/>
      <c r="S503" s="172"/>
      <c r="T503" s="173"/>
      <c r="AT503" s="168" t="s">
        <v>264</v>
      </c>
      <c r="AU503" s="168" t="s">
        <v>82</v>
      </c>
      <c r="AV503" s="13" t="s">
        <v>80</v>
      </c>
      <c r="AW503" s="13" t="s">
        <v>34</v>
      </c>
      <c r="AX503" s="13" t="s">
        <v>73</v>
      </c>
      <c r="AY503" s="168" t="s">
        <v>252</v>
      </c>
    </row>
    <row r="504" spans="2:51" s="14" customFormat="1" ht="11.25">
      <c r="B504" s="174"/>
      <c r="D504" s="160" t="s">
        <v>264</v>
      </c>
      <c r="E504" s="175" t="s">
        <v>3</v>
      </c>
      <c r="F504" s="176" t="s">
        <v>705</v>
      </c>
      <c r="H504" s="177">
        <v>1661.8679999999999</v>
      </c>
      <c r="I504" s="178"/>
      <c r="L504" s="174"/>
      <c r="M504" s="179"/>
      <c r="N504" s="180"/>
      <c r="O504" s="180"/>
      <c r="P504" s="180"/>
      <c r="Q504" s="180"/>
      <c r="R504" s="180"/>
      <c r="S504" s="180"/>
      <c r="T504" s="181"/>
      <c r="AT504" s="175" t="s">
        <v>264</v>
      </c>
      <c r="AU504" s="175" t="s">
        <v>82</v>
      </c>
      <c r="AV504" s="14" t="s">
        <v>82</v>
      </c>
      <c r="AW504" s="14" t="s">
        <v>34</v>
      </c>
      <c r="AX504" s="14" t="s">
        <v>73</v>
      </c>
      <c r="AY504" s="175" t="s">
        <v>252</v>
      </c>
    </row>
    <row r="505" spans="2:51" s="14" customFormat="1" ht="11.25">
      <c r="B505" s="174"/>
      <c r="D505" s="160" t="s">
        <v>264</v>
      </c>
      <c r="E505" s="175" t="s">
        <v>3</v>
      </c>
      <c r="F505" s="176" t="s">
        <v>706</v>
      </c>
      <c r="H505" s="177">
        <v>-687.452</v>
      </c>
      <c r="I505" s="178"/>
      <c r="L505" s="174"/>
      <c r="M505" s="179"/>
      <c r="N505" s="180"/>
      <c r="O505" s="180"/>
      <c r="P505" s="180"/>
      <c r="Q505" s="180"/>
      <c r="R505" s="180"/>
      <c r="S505" s="180"/>
      <c r="T505" s="181"/>
      <c r="AT505" s="175" t="s">
        <v>264</v>
      </c>
      <c r="AU505" s="175" t="s">
        <v>82</v>
      </c>
      <c r="AV505" s="14" t="s">
        <v>82</v>
      </c>
      <c r="AW505" s="14" t="s">
        <v>34</v>
      </c>
      <c r="AX505" s="14" t="s">
        <v>73</v>
      </c>
      <c r="AY505" s="175" t="s">
        <v>252</v>
      </c>
    </row>
    <row r="506" spans="2:51" s="14" customFormat="1" ht="11.25">
      <c r="B506" s="174"/>
      <c r="D506" s="160" t="s">
        <v>264</v>
      </c>
      <c r="E506" s="175" t="s">
        <v>3</v>
      </c>
      <c r="F506" s="176" t="s">
        <v>707</v>
      </c>
      <c r="H506" s="177">
        <v>-209.46100000000001</v>
      </c>
      <c r="I506" s="178"/>
      <c r="L506" s="174"/>
      <c r="M506" s="179"/>
      <c r="N506" s="180"/>
      <c r="O506" s="180"/>
      <c r="P506" s="180"/>
      <c r="Q506" s="180"/>
      <c r="R506" s="180"/>
      <c r="S506" s="180"/>
      <c r="T506" s="181"/>
      <c r="AT506" s="175" t="s">
        <v>264</v>
      </c>
      <c r="AU506" s="175" t="s">
        <v>82</v>
      </c>
      <c r="AV506" s="14" t="s">
        <v>82</v>
      </c>
      <c r="AW506" s="14" t="s">
        <v>34</v>
      </c>
      <c r="AX506" s="14" t="s">
        <v>73</v>
      </c>
      <c r="AY506" s="175" t="s">
        <v>252</v>
      </c>
    </row>
    <row r="507" spans="2:51" s="16" customFormat="1" ht="11.25">
      <c r="B507" s="190"/>
      <c r="D507" s="160" t="s">
        <v>264</v>
      </c>
      <c r="E507" s="191" t="s">
        <v>3</v>
      </c>
      <c r="F507" s="192" t="s">
        <v>354</v>
      </c>
      <c r="H507" s="193">
        <v>764.95500000000004</v>
      </c>
      <c r="I507" s="194"/>
      <c r="L507" s="190"/>
      <c r="M507" s="195"/>
      <c r="N507" s="196"/>
      <c r="O507" s="196"/>
      <c r="P507" s="196"/>
      <c r="Q507" s="196"/>
      <c r="R507" s="196"/>
      <c r="S507" s="196"/>
      <c r="T507" s="197"/>
      <c r="AT507" s="191" t="s">
        <v>264</v>
      </c>
      <c r="AU507" s="191" t="s">
        <v>82</v>
      </c>
      <c r="AV507" s="16" t="s">
        <v>95</v>
      </c>
      <c r="AW507" s="16" t="s">
        <v>34</v>
      </c>
      <c r="AX507" s="16" t="s">
        <v>73</v>
      </c>
      <c r="AY507" s="191" t="s">
        <v>252</v>
      </c>
    </row>
    <row r="508" spans="2:51" s="13" customFormat="1" ht="11.25">
      <c r="B508" s="167"/>
      <c r="D508" s="160" t="s">
        <v>264</v>
      </c>
      <c r="E508" s="168" t="s">
        <v>3</v>
      </c>
      <c r="F508" s="169" t="s">
        <v>666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2:51" s="14" customFormat="1" ht="11.25">
      <c r="B509" s="174"/>
      <c r="D509" s="160" t="s">
        <v>264</v>
      </c>
      <c r="E509" s="175" t="s">
        <v>3</v>
      </c>
      <c r="F509" s="176" t="s">
        <v>708</v>
      </c>
      <c r="H509" s="177">
        <v>484.43</v>
      </c>
      <c r="I509" s="178"/>
      <c r="L509" s="174"/>
      <c r="M509" s="179"/>
      <c r="N509" s="180"/>
      <c r="O509" s="180"/>
      <c r="P509" s="180"/>
      <c r="Q509" s="180"/>
      <c r="R509" s="180"/>
      <c r="S509" s="180"/>
      <c r="T509" s="181"/>
      <c r="AT509" s="175" t="s">
        <v>264</v>
      </c>
      <c r="AU509" s="175" t="s">
        <v>82</v>
      </c>
      <c r="AV509" s="14" t="s">
        <v>82</v>
      </c>
      <c r="AW509" s="14" t="s">
        <v>34</v>
      </c>
      <c r="AX509" s="14" t="s">
        <v>73</v>
      </c>
      <c r="AY509" s="175" t="s">
        <v>252</v>
      </c>
    </row>
    <row r="510" spans="2:51" s="13" customFormat="1" ht="11.25">
      <c r="B510" s="167"/>
      <c r="D510" s="160" t="s">
        <v>264</v>
      </c>
      <c r="E510" s="168" t="s">
        <v>3</v>
      </c>
      <c r="F510" s="169" t="s">
        <v>668</v>
      </c>
      <c r="H510" s="168" t="s">
        <v>3</v>
      </c>
      <c r="I510" s="170"/>
      <c r="L510" s="167"/>
      <c r="M510" s="171"/>
      <c r="N510" s="172"/>
      <c r="O510" s="172"/>
      <c r="P510" s="172"/>
      <c r="Q510" s="172"/>
      <c r="R510" s="172"/>
      <c r="S510" s="172"/>
      <c r="T510" s="173"/>
      <c r="AT510" s="168" t="s">
        <v>264</v>
      </c>
      <c r="AU510" s="168" t="s">
        <v>82</v>
      </c>
      <c r="AV510" s="13" t="s">
        <v>80</v>
      </c>
      <c r="AW510" s="13" t="s">
        <v>34</v>
      </c>
      <c r="AX510" s="13" t="s">
        <v>73</v>
      </c>
      <c r="AY510" s="168" t="s">
        <v>252</v>
      </c>
    </row>
    <row r="511" spans="2:51" s="14" customFormat="1" ht="11.25">
      <c r="B511" s="174"/>
      <c r="D511" s="160" t="s">
        <v>264</v>
      </c>
      <c r="E511" s="175" t="s">
        <v>3</v>
      </c>
      <c r="F511" s="176" t="s">
        <v>709</v>
      </c>
      <c r="H511" s="177">
        <v>102.992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2:51" s="14" customFormat="1" ht="11.25">
      <c r="B512" s="174"/>
      <c r="D512" s="160" t="s">
        <v>264</v>
      </c>
      <c r="E512" s="175" t="s">
        <v>3</v>
      </c>
      <c r="F512" s="176" t="s">
        <v>710</v>
      </c>
      <c r="H512" s="177">
        <v>-16.34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6" customFormat="1" ht="11.25">
      <c r="B513" s="190"/>
      <c r="D513" s="160" t="s">
        <v>264</v>
      </c>
      <c r="E513" s="191" t="s">
        <v>3</v>
      </c>
      <c r="F513" s="192" t="s">
        <v>354</v>
      </c>
      <c r="H513" s="193">
        <v>571.08199999999999</v>
      </c>
      <c r="I513" s="194"/>
      <c r="L513" s="190"/>
      <c r="M513" s="195"/>
      <c r="N513" s="196"/>
      <c r="O513" s="196"/>
      <c r="P513" s="196"/>
      <c r="Q513" s="196"/>
      <c r="R513" s="196"/>
      <c r="S513" s="196"/>
      <c r="T513" s="197"/>
      <c r="AT513" s="191" t="s">
        <v>264</v>
      </c>
      <c r="AU513" s="191" t="s">
        <v>82</v>
      </c>
      <c r="AV513" s="16" t="s">
        <v>95</v>
      </c>
      <c r="AW513" s="16" t="s">
        <v>34</v>
      </c>
      <c r="AX513" s="16" t="s">
        <v>73</v>
      </c>
      <c r="AY513" s="191" t="s">
        <v>252</v>
      </c>
    </row>
    <row r="514" spans="2:51" s="13" customFormat="1" ht="11.25">
      <c r="B514" s="167"/>
      <c r="D514" s="160" t="s">
        <v>264</v>
      </c>
      <c r="E514" s="168" t="s">
        <v>3</v>
      </c>
      <c r="F514" s="169" t="s">
        <v>671</v>
      </c>
      <c r="H514" s="168" t="s">
        <v>3</v>
      </c>
      <c r="I514" s="170"/>
      <c r="L514" s="167"/>
      <c r="M514" s="171"/>
      <c r="N514" s="172"/>
      <c r="O514" s="172"/>
      <c r="P514" s="172"/>
      <c r="Q514" s="172"/>
      <c r="R514" s="172"/>
      <c r="S514" s="172"/>
      <c r="T514" s="173"/>
      <c r="AT514" s="168" t="s">
        <v>264</v>
      </c>
      <c r="AU514" s="168" t="s">
        <v>82</v>
      </c>
      <c r="AV514" s="13" t="s">
        <v>80</v>
      </c>
      <c r="AW514" s="13" t="s">
        <v>34</v>
      </c>
      <c r="AX514" s="13" t="s">
        <v>73</v>
      </c>
      <c r="AY514" s="168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711</v>
      </c>
      <c r="H515" s="177">
        <v>182.565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6" customFormat="1" ht="11.25">
      <c r="B516" s="190"/>
      <c r="D516" s="160" t="s">
        <v>264</v>
      </c>
      <c r="E516" s="191" t="s">
        <v>3</v>
      </c>
      <c r="F516" s="192" t="s">
        <v>354</v>
      </c>
      <c r="H516" s="193">
        <v>182.565</v>
      </c>
      <c r="I516" s="194"/>
      <c r="L516" s="190"/>
      <c r="M516" s="195"/>
      <c r="N516" s="196"/>
      <c r="O516" s="196"/>
      <c r="P516" s="196"/>
      <c r="Q516" s="196"/>
      <c r="R516" s="196"/>
      <c r="S516" s="196"/>
      <c r="T516" s="197"/>
      <c r="AT516" s="191" t="s">
        <v>264</v>
      </c>
      <c r="AU516" s="191" t="s">
        <v>82</v>
      </c>
      <c r="AV516" s="16" t="s">
        <v>95</v>
      </c>
      <c r="AW516" s="16" t="s">
        <v>34</v>
      </c>
      <c r="AX516" s="16" t="s">
        <v>73</v>
      </c>
      <c r="AY516" s="191" t="s">
        <v>252</v>
      </c>
    </row>
    <row r="517" spans="2:51" s="13" customFormat="1" ht="11.25">
      <c r="B517" s="167"/>
      <c r="D517" s="160" t="s">
        <v>264</v>
      </c>
      <c r="E517" s="168" t="s">
        <v>3</v>
      </c>
      <c r="F517" s="169" t="s">
        <v>673</v>
      </c>
      <c r="H517" s="168" t="s">
        <v>3</v>
      </c>
      <c r="I517" s="170"/>
      <c r="L517" s="167"/>
      <c r="M517" s="171"/>
      <c r="N517" s="172"/>
      <c r="O517" s="172"/>
      <c r="P517" s="172"/>
      <c r="Q517" s="172"/>
      <c r="R517" s="172"/>
      <c r="S517" s="172"/>
      <c r="T517" s="173"/>
      <c r="AT517" s="168" t="s">
        <v>264</v>
      </c>
      <c r="AU517" s="168" t="s">
        <v>82</v>
      </c>
      <c r="AV517" s="13" t="s">
        <v>80</v>
      </c>
      <c r="AW517" s="13" t="s">
        <v>34</v>
      </c>
      <c r="AX517" s="13" t="s">
        <v>73</v>
      </c>
      <c r="AY517" s="168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712</v>
      </c>
      <c r="H518" s="177">
        <v>138.547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713</v>
      </c>
      <c r="H519" s="177">
        <v>-43.86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6" customFormat="1" ht="11.25">
      <c r="B520" s="190"/>
      <c r="D520" s="160" t="s">
        <v>264</v>
      </c>
      <c r="E520" s="191" t="s">
        <v>3</v>
      </c>
      <c r="F520" s="192" t="s">
        <v>354</v>
      </c>
      <c r="H520" s="193">
        <v>94.686999999999998</v>
      </c>
      <c r="I520" s="194"/>
      <c r="L520" s="190"/>
      <c r="M520" s="195"/>
      <c r="N520" s="196"/>
      <c r="O520" s="196"/>
      <c r="P520" s="196"/>
      <c r="Q520" s="196"/>
      <c r="R520" s="196"/>
      <c r="S520" s="196"/>
      <c r="T520" s="197"/>
      <c r="AT520" s="191" t="s">
        <v>264</v>
      </c>
      <c r="AU520" s="191" t="s">
        <v>82</v>
      </c>
      <c r="AV520" s="16" t="s">
        <v>95</v>
      </c>
      <c r="AW520" s="16" t="s">
        <v>34</v>
      </c>
      <c r="AX520" s="16" t="s">
        <v>73</v>
      </c>
      <c r="AY520" s="191" t="s">
        <v>252</v>
      </c>
    </row>
    <row r="521" spans="2:51" s="13" customFormat="1" ht="11.25">
      <c r="B521" s="167"/>
      <c r="D521" s="160" t="s">
        <v>264</v>
      </c>
      <c r="E521" s="168" t="s">
        <v>3</v>
      </c>
      <c r="F521" s="169" t="s">
        <v>676</v>
      </c>
      <c r="H521" s="168" t="s">
        <v>3</v>
      </c>
      <c r="I521" s="170"/>
      <c r="L521" s="167"/>
      <c r="M521" s="171"/>
      <c r="N521" s="172"/>
      <c r="O521" s="172"/>
      <c r="P521" s="172"/>
      <c r="Q521" s="172"/>
      <c r="R521" s="172"/>
      <c r="S521" s="172"/>
      <c r="T521" s="173"/>
      <c r="AT521" s="168" t="s">
        <v>264</v>
      </c>
      <c r="AU521" s="168" t="s">
        <v>82</v>
      </c>
      <c r="AV521" s="13" t="s">
        <v>80</v>
      </c>
      <c r="AW521" s="13" t="s">
        <v>34</v>
      </c>
      <c r="AX521" s="13" t="s">
        <v>73</v>
      </c>
      <c r="AY521" s="168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714</v>
      </c>
      <c r="H522" s="177">
        <v>138.875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715</v>
      </c>
      <c r="H523" s="177">
        <v>-33.450000000000003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6" customFormat="1" ht="11.25">
      <c r="B524" s="190"/>
      <c r="D524" s="160" t="s">
        <v>264</v>
      </c>
      <c r="E524" s="191" t="s">
        <v>3</v>
      </c>
      <c r="F524" s="192" t="s">
        <v>354</v>
      </c>
      <c r="H524" s="193">
        <v>105.425</v>
      </c>
      <c r="I524" s="194"/>
      <c r="L524" s="190"/>
      <c r="M524" s="195"/>
      <c r="N524" s="196"/>
      <c r="O524" s="196"/>
      <c r="P524" s="196"/>
      <c r="Q524" s="196"/>
      <c r="R524" s="196"/>
      <c r="S524" s="196"/>
      <c r="T524" s="197"/>
      <c r="AT524" s="191" t="s">
        <v>264</v>
      </c>
      <c r="AU524" s="191" t="s">
        <v>82</v>
      </c>
      <c r="AV524" s="16" t="s">
        <v>95</v>
      </c>
      <c r="AW524" s="16" t="s">
        <v>34</v>
      </c>
      <c r="AX524" s="16" t="s">
        <v>73</v>
      </c>
      <c r="AY524" s="191" t="s">
        <v>252</v>
      </c>
    </row>
    <row r="525" spans="2:51" s="13" customFormat="1" ht="11.25">
      <c r="B525" s="167"/>
      <c r="D525" s="160" t="s">
        <v>264</v>
      </c>
      <c r="E525" s="168" t="s">
        <v>3</v>
      </c>
      <c r="F525" s="169" t="s">
        <v>679</v>
      </c>
      <c r="H525" s="168" t="s">
        <v>3</v>
      </c>
      <c r="I525" s="170"/>
      <c r="L525" s="167"/>
      <c r="M525" s="171"/>
      <c r="N525" s="172"/>
      <c r="O525" s="172"/>
      <c r="P525" s="172"/>
      <c r="Q525" s="172"/>
      <c r="R525" s="172"/>
      <c r="S525" s="172"/>
      <c r="T525" s="173"/>
      <c r="AT525" s="168" t="s">
        <v>264</v>
      </c>
      <c r="AU525" s="168" t="s">
        <v>82</v>
      </c>
      <c r="AV525" s="13" t="s">
        <v>80</v>
      </c>
      <c r="AW525" s="13" t="s">
        <v>34</v>
      </c>
      <c r="AX525" s="13" t="s">
        <v>73</v>
      </c>
      <c r="AY525" s="168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716</v>
      </c>
      <c r="H526" s="177">
        <v>32.078000000000003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3" customFormat="1" ht="11.25">
      <c r="B527" s="167"/>
      <c r="D527" s="160" t="s">
        <v>264</v>
      </c>
      <c r="E527" s="168" t="s">
        <v>3</v>
      </c>
      <c r="F527" s="169" t="s">
        <v>681</v>
      </c>
      <c r="H527" s="168" t="s">
        <v>3</v>
      </c>
      <c r="I527" s="170"/>
      <c r="L527" s="167"/>
      <c r="M527" s="171"/>
      <c r="N527" s="172"/>
      <c r="O527" s="172"/>
      <c r="P527" s="172"/>
      <c r="Q527" s="172"/>
      <c r="R527" s="172"/>
      <c r="S527" s="172"/>
      <c r="T527" s="173"/>
      <c r="AT527" s="168" t="s">
        <v>264</v>
      </c>
      <c r="AU527" s="168" t="s">
        <v>82</v>
      </c>
      <c r="AV527" s="13" t="s">
        <v>80</v>
      </c>
      <c r="AW527" s="13" t="s">
        <v>34</v>
      </c>
      <c r="AX527" s="13" t="s">
        <v>73</v>
      </c>
      <c r="AY527" s="168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717</v>
      </c>
      <c r="H528" s="177">
        <v>18.367999999999999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683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718</v>
      </c>
      <c r="H530" s="177">
        <v>112.37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1:65" s="14" customFormat="1" ht="11.25">
      <c r="B531" s="174"/>
      <c r="D531" s="160" t="s">
        <v>264</v>
      </c>
      <c r="E531" s="175" t="s">
        <v>3</v>
      </c>
      <c r="F531" s="176" t="s">
        <v>719</v>
      </c>
      <c r="H531" s="177">
        <v>117.80500000000001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1:65" s="14" customFormat="1" ht="11.25">
      <c r="B532" s="174"/>
      <c r="D532" s="160" t="s">
        <v>264</v>
      </c>
      <c r="E532" s="175" t="s">
        <v>3</v>
      </c>
      <c r="F532" s="176" t="s">
        <v>720</v>
      </c>
      <c r="H532" s="177">
        <v>117.931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1:65" s="13" customFormat="1" ht="11.25">
      <c r="B533" s="167"/>
      <c r="D533" s="160" t="s">
        <v>264</v>
      </c>
      <c r="E533" s="168" t="s">
        <v>3</v>
      </c>
      <c r="F533" s="169" t="s">
        <v>721</v>
      </c>
      <c r="H533" s="168" t="s">
        <v>3</v>
      </c>
      <c r="I533" s="170"/>
      <c r="L533" s="167"/>
      <c r="M533" s="171"/>
      <c r="N533" s="172"/>
      <c r="O533" s="172"/>
      <c r="P533" s="172"/>
      <c r="Q533" s="172"/>
      <c r="R533" s="172"/>
      <c r="S533" s="172"/>
      <c r="T533" s="173"/>
      <c r="AT533" s="168" t="s">
        <v>264</v>
      </c>
      <c r="AU533" s="168" t="s">
        <v>82</v>
      </c>
      <c r="AV533" s="13" t="s">
        <v>80</v>
      </c>
      <c r="AW533" s="13" t="s">
        <v>34</v>
      </c>
      <c r="AX533" s="13" t="s">
        <v>73</v>
      </c>
      <c r="AY533" s="168" t="s">
        <v>252</v>
      </c>
    </row>
    <row r="534" spans="1:65" s="14" customFormat="1" ht="11.25">
      <c r="B534" s="174"/>
      <c r="D534" s="160" t="s">
        <v>264</v>
      </c>
      <c r="E534" s="175" t="s">
        <v>3</v>
      </c>
      <c r="F534" s="176" t="s">
        <v>722</v>
      </c>
      <c r="H534" s="177">
        <v>377.15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723</v>
      </c>
      <c r="H535" s="177">
        <v>-24.64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5" customFormat="1" ht="11.25">
      <c r="B536" s="182"/>
      <c r="D536" s="160" t="s">
        <v>264</v>
      </c>
      <c r="E536" s="183" t="s">
        <v>3</v>
      </c>
      <c r="F536" s="184" t="s">
        <v>269</v>
      </c>
      <c r="H536" s="185">
        <v>3432.154</v>
      </c>
      <c r="I536" s="186"/>
      <c r="L536" s="182"/>
      <c r="M536" s="187"/>
      <c r="N536" s="188"/>
      <c r="O536" s="188"/>
      <c r="P536" s="188"/>
      <c r="Q536" s="188"/>
      <c r="R536" s="188"/>
      <c r="S536" s="188"/>
      <c r="T536" s="189"/>
      <c r="AT536" s="183" t="s">
        <v>264</v>
      </c>
      <c r="AU536" s="183" t="s">
        <v>82</v>
      </c>
      <c r="AV536" s="15" t="s">
        <v>258</v>
      </c>
      <c r="AW536" s="15" t="s">
        <v>34</v>
      </c>
      <c r="AX536" s="15" t="s">
        <v>80</v>
      </c>
      <c r="AY536" s="183" t="s">
        <v>252</v>
      </c>
    </row>
    <row r="537" spans="1:65" s="2" customFormat="1" ht="16.5" customHeight="1">
      <c r="A537" s="34"/>
      <c r="B537" s="145"/>
      <c r="C537" s="146" t="s">
        <v>724</v>
      </c>
      <c r="D537" s="146" t="s">
        <v>254</v>
      </c>
      <c r="E537" s="147" t="s">
        <v>725</v>
      </c>
      <c r="F537" s="148" t="s">
        <v>726</v>
      </c>
      <c r="G537" s="149" t="s">
        <v>497</v>
      </c>
      <c r="H537" s="150">
        <v>3432.154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258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258</v>
      </c>
      <c r="BM537" s="158" t="s">
        <v>727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728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729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730</v>
      </c>
      <c r="D540" s="146" t="s">
        <v>254</v>
      </c>
      <c r="E540" s="147" t="s">
        <v>731</v>
      </c>
      <c r="F540" s="148" t="s">
        <v>732</v>
      </c>
      <c r="G540" s="149" t="s">
        <v>321</v>
      </c>
      <c r="H540" s="150">
        <v>44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1.04922</v>
      </c>
      <c r="R540" s="156">
        <f>Q540*H540</f>
        <v>46.165680000000002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258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258</v>
      </c>
      <c r="BM540" s="158" t="s">
        <v>733</v>
      </c>
    </row>
    <row r="541" spans="1:65" s="2" customFormat="1" ht="19.5">
      <c r="A541" s="34"/>
      <c r="B541" s="35"/>
      <c r="C541" s="34"/>
      <c r="D541" s="160" t="s">
        <v>260</v>
      </c>
      <c r="E541" s="34"/>
      <c r="F541" s="161" t="s">
        <v>734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735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13" customFormat="1" ht="11.25">
      <c r="B543" s="167"/>
      <c r="D543" s="160" t="s">
        <v>264</v>
      </c>
      <c r="E543" s="168" t="s">
        <v>3</v>
      </c>
      <c r="F543" s="169" t="s">
        <v>736</v>
      </c>
      <c r="H543" s="168" t="s">
        <v>3</v>
      </c>
      <c r="I543" s="170"/>
      <c r="L543" s="167"/>
      <c r="M543" s="171"/>
      <c r="N543" s="172"/>
      <c r="O543" s="172"/>
      <c r="P543" s="172"/>
      <c r="Q543" s="172"/>
      <c r="R543" s="172"/>
      <c r="S543" s="172"/>
      <c r="T543" s="173"/>
      <c r="AT543" s="168" t="s">
        <v>264</v>
      </c>
      <c r="AU543" s="168" t="s">
        <v>82</v>
      </c>
      <c r="AV543" s="13" t="s">
        <v>80</v>
      </c>
      <c r="AW543" s="13" t="s">
        <v>34</v>
      </c>
      <c r="AX543" s="13" t="s">
        <v>73</v>
      </c>
      <c r="AY543" s="168" t="s">
        <v>252</v>
      </c>
    </row>
    <row r="544" spans="1:65" s="14" customFormat="1" ht="11.25">
      <c r="B544" s="174"/>
      <c r="D544" s="160" t="s">
        <v>264</v>
      </c>
      <c r="E544" s="175" t="s">
        <v>3</v>
      </c>
      <c r="F544" s="176" t="s">
        <v>737</v>
      </c>
      <c r="H544" s="177">
        <v>40.799999999999997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1:65" s="13" customFormat="1" ht="11.25">
      <c r="B545" s="167"/>
      <c r="D545" s="160" t="s">
        <v>264</v>
      </c>
      <c r="E545" s="168" t="s">
        <v>3</v>
      </c>
      <c r="F545" s="169" t="s">
        <v>738</v>
      </c>
      <c r="H545" s="168" t="s">
        <v>3</v>
      </c>
      <c r="I545" s="170"/>
      <c r="L545" s="167"/>
      <c r="M545" s="171"/>
      <c r="N545" s="172"/>
      <c r="O545" s="172"/>
      <c r="P545" s="172"/>
      <c r="Q545" s="172"/>
      <c r="R545" s="172"/>
      <c r="S545" s="172"/>
      <c r="T545" s="173"/>
      <c r="AT545" s="168" t="s">
        <v>264</v>
      </c>
      <c r="AU545" s="168" t="s">
        <v>82</v>
      </c>
      <c r="AV545" s="13" t="s">
        <v>80</v>
      </c>
      <c r="AW545" s="13" t="s">
        <v>34</v>
      </c>
      <c r="AX545" s="13" t="s">
        <v>73</v>
      </c>
      <c r="AY545" s="168" t="s">
        <v>252</v>
      </c>
    </row>
    <row r="546" spans="1:65" s="14" customFormat="1" ht="11.25">
      <c r="B546" s="174"/>
      <c r="D546" s="160" t="s">
        <v>264</v>
      </c>
      <c r="E546" s="175" t="s">
        <v>3</v>
      </c>
      <c r="F546" s="176" t="s">
        <v>739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1:65" s="15" customFormat="1" ht="11.25">
      <c r="B547" s="182"/>
      <c r="D547" s="160" t="s">
        <v>264</v>
      </c>
      <c r="E547" s="183" t="s">
        <v>3</v>
      </c>
      <c r="F547" s="184" t="s">
        <v>269</v>
      </c>
      <c r="H547" s="185">
        <v>44</v>
      </c>
      <c r="I547" s="186"/>
      <c r="L547" s="182"/>
      <c r="M547" s="187"/>
      <c r="N547" s="188"/>
      <c r="O547" s="188"/>
      <c r="P547" s="188"/>
      <c r="Q547" s="188"/>
      <c r="R547" s="188"/>
      <c r="S547" s="188"/>
      <c r="T547" s="189"/>
      <c r="AT547" s="183" t="s">
        <v>264</v>
      </c>
      <c r="AU547" s="183" t="s">
        <v>82</v>
      </c>
      <c r="AV547" s="15" t="s">
        <v>258</v>
      </c>
      <c r="AW547" s="15" t="s">
        <v>34</v>
      </c>
      <c r="AX547" s="15" t="s">
        <v>80</v>
      </c>
      <c r="AY547" s="183" t="s">
        <v>252</v>
      </c>
    </row>
    <row r="548" spans="1:65" s="2" customFormat="1" ht="16.5" customHeight="1">
      <c r="A548" s="34"/>
      <c r="B548" s="145"/>
      <c r="C548" s="146" t="s">
        <v>740</v>
      </c>
      <c r="D548" s="146" t="s">
        <v>254</v>
      </c>
      <c r="E548" s="147" t="s">
        <v>741</v>
      </c>
      <c r="F548" s="148" t="s">
        <v>742</v>
      </c>
      <c r="G548" s="149" t="s">
        <v>743</v>
      </c>
      <c r="H548" s="150">
        <v>12</v>
      </c>
      <c r="I548" s="151"/>
      <c r="J548" s="152">
        <f>ROUND(I548*H548,2)</f>
        <v>0</v>
      </c>
      <c r="K548" s="153"/>
      <c r="L548" s="35"/>
      <c r="M548" s="154" t="s">
        <v>3</v>
      </c>
      <c r="N548" s="155" t="s">
        <v>44</v>
      </c>
      <c r="O548" s="55"/>
      <c r="P548" s="156">
        <f>O548*H548</f>
        <v>0</v>
      </c>
      <c r="Q548" s="156">
        <v>2.2780000000000002E-2</v>
      </c>
      <c r="R548" s="156">
        <f>Q548*H548</f>
        <v>0.27336000000000005</v>
      </c>
      <c r="S548" s="156">
        <v>0</v>
      </c>
      <c r="T548" s="157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8" t="s">
        <v>258</v>
      </c>
      <c r="AT548" s="158" t="s">
        <v>254</v>
      </c>
      <c r="AU548" s="158" t="s">
        <v>82</v>
      </c>
      <c r="AY548" s="19" t="s">
        <v>252</v>
      </c>
      <c r="BE548" s="159">
        <f>IF(N548="základní",J548,0)</f>
        <v>0</v>
      </c>
      <c r="BF548" s="159">
        <f>IF(N548="snížená",J548,0)</f>
        <v>0</v>
      </c>
      <c r="BG548" s="159">
        <f>IF(N548="zákl. přenesená",J548,0)</f>
        <v>0</v>
      </c>
      <c r="BH548" s="159">
        <f>IF(N548="sníž. přenesená",J548,0)</f>
        <v>0</v>
      </c>
      <c r="BI548" s="159">
        <f>IF(N548="nulová",J548,0)</f>
        <v>0</v>
      </c>
      <c r="BJ548" s="19" t="s">
        <v>80</v>
      </c>
      <c r="BK548" s="159">
        <f>ROUND(I548*H548,2)</f>
        <v>0</v>
      </c>
      <c r="BL548" s="19" t="s">
        <v>258</v>
      </c>
      <c r="BM548" s="158" t="s">
        <v>744</v>
      </c>
    </row>
    <row r="549" spans="1:65" s="2" customFormat="1" ht="11.25">
      <c r="A549" s="34"/>
      <c r="B549" s="35"/>
      <c r="C549" s="34"/>
      <c r="D549" s="160" t="s">
        <v>260</v>
      </c>
      <c r="E549" s="34"/>
      <c r="F549" s="161" t="s">
        <v>745</v>
      </c>
      <c r="G549" s="34"/>
      <c r="H549" s="34"/>
      <c r="I549" s="162"/>
      <c r="J549" s="34"/>
      <c r="K549" s="34"/>
      <c r="L549" s="35"/>
      <c r="M549" s="163"/>
      <c r="N549" s="164"/>
      <c r="O549" s="55"/>
      <c r="P549" s="55"/>
      <c r="Q549" s="55"/>
      <c r="R549" s="55"/>
      <c r="S549" s="55"/>
      <c r="T549" s="56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9" t="s">
        <v>260</v>
      </c>
      <c r="AU549" s="19" t="s">
        <v>82</v>
      </c>
    </row>
    <row r="550" spans="1:65" s="2" customFormat="1" ht="11.25">
      <c r="A550" s="34"/>
      <c r="B550" s="35"/>
      <c r="C550" s="34"/>
      <c r="D550" s="165" t="s">
        <v>262</v>
      </c>
      <c r="E550" s="34"/>
      <c r="F550" s="166" t="s">
        <v>746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262</v>
      </c>
      <c r="AU550" s="19" t="s">
        <v>82</v>
      </c>
    </row>
    <row r="551" spans="1:65" s="13" customFormat="1" ht="11.25">
      <c r="B551" s="167"/>
      <c r="D551" s="160" t="s">
        <v>264</v>
      </c>
      <c r="E551" s="168" t="s">
        <v>3</v>
      </c>
      <c r="F551" s="169" t="s">
        <v>747</v>
      </c>
      <c r="H551" s="168" t="s">
        <v>3</v>
      </c>
      <c r="I551" s="170"/>
      <c r="L551" s="167"/>
      <c r="M551" s="171"/>
      <c r="N551" s="172"/>
      <c r="O551" s="172"/>
      <c r="P551" s="172"/>
      <c r="Q551" s="172"/>
      <c r="R551" s="172"/>
      <c r="S551" s="172"/>
      <c r="T551" s="173"/>
      <c r="AT551" s="168" t="s">
        <v>264</v>
      </c>
      <c r="AU551" s="168" t="s">
        <v>82</v>
      </c>
      <c r="AV551" s="13" t="s">
        <v>80</v>
      </c>
      <c r="AW551" s="13" t="s">
        <v>34</v>
      </c>
      <c r="AX551" s="13" t="s">
        <v>73</v>
      </c>
      <c r="AY551" s="168" t="s">
        <v>252</v>
      </c>
    </row>
    <row r="552" spans="1:65" s="14" customFormat="1" ht="11.25">
      <c r="B552" s="174"/>
      <c r="D552" s="160" t="s">
        <v>264</v>
      </c>
      <c r="E552" s="175" t="s">
        <v>3</v>
      </c>
      <c r="F552" s="176" t="s">
        <v>373</v>
      </c>
      <c r="H552" s="177">
        <v>12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80</v>
      </c>
      <c r="AY552" s="175" t="s">
        <v>252</v>
      </c>
    </row>
    <row r="553" spans="1:65" s="2" customFormat="1" ht="16.5" customHeight="1">
      <c r="A553" s="34"/>
      <c r="B553" s="145"/>
      <c r="C553" s="146" t="s">
        <v>748</v>
      </c>
      <c r="D553" s="146" t="s">
        <v>254</v>
      </c>
      <c r="E553" s="147" t="s">
        <v>749</v>
      </c>
      <c r="F553" s="148" t="s">
        <v>750</v>
      </c>
      <c r="G553" s="149" t="s">
        <v>743</v>
      </c>
      <c r="H553" s="150">
        <v>39</v>
      </c>
      <c r="I553" s="151"/>
      <c r="J553" s="152">
        <f>ROUND(I553*H553,2)</f>
        <v>0</v>
      </c>
      <c r="K553" s="153"/>
      <c r="L553" s="35"/>
      <c r="M553" s="154" t="s">
        <v>3</v>
      </c>
      <c r="N553" s="155" t="s">
        <v>44</v>
      </c>
      <c r="O553" s="55"/>
      <c r="P553" s="156">
        <f>O553*H553</f>
        <v>0</v>
      </c>
      <c r="Q553" s="156">
        <v>2.6929999999999999E-2</v>
      </c>
      <c r="R553" s="156">
        <f>Q553*H553</f>
        <v>1.05027</v>
      </c>
      <c r="S553" s="156">
        <v>0</v>
      </c>
      <c r="T553" s="157">
        <f>S553*H553</f>
        <v>0</v>
      </c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R553" s="158" t="s">
        <v>258</v>
      </c>
      <c r="AT553" s="158" t="s">
        <v>254</v>
      </c>
      <c r="AU553" s="158" t="s">
        <v>82</v>
      </c>
      <c r="AY553" s="19" t="s">
        <v>252</v>
      </c>
      <c r="BE553" s="159">
        <f>IF(N553="základní",J553,0)</f>
        <v>0</v>
      </c>
      <c r="BF553" s="159">
        <f>IF(N553="snížená",J553,0)</f>
        <v>0</v>
      </c>
      <c r="BG553" s="159">
        <f>IF(N553="zákl. přenesená",J553,0)</f>
        <v>0</v>
      </c>
      <c r="BH553" s="159">
        <f>IF(N553="sníž. přenesená",J553,0)</f>
        <v>0</v>
      </c>
      <c r="BI553" s="159">
        <f>IF(N553="nulová",J553,0)</f>
        <v>0</v>
      </c>
      <c r="BJ553" s="19" t="s">
        <v>80</v>
      </c>
      <c r="BK553" s="159">
        <f>ROUND(I553*H553,2)</f>
        <v>0</v>
      </c>
      <c r="BL553" s="19" t="s">
        <v>258</v>
      </c>
      <c r="BM553" s="158" t="s">
        <v>751</v>
      </c>
    </row>
    <row r="554" spans="1:65" s="2" customFormat="1" ht="11.25">
      <c r="A554" s="34"/>
      <c r="B554" s="35"/>
      <c r="C554" s="34"/>
      <c r="D554" s="160" t="s">
        <v>260</v>
      </c>
      <c r="E554" s="34"/>
      <c r="F554" s="161" t="s">
        <v>752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260</v>
      </c>
      <c r="AU554" s="19" t="s">
        <v>82</v>
      </c>
    </row>
    <row r="555" spans="1:65" s="2" customFormat="1" ht="11.25">
      <c r="A555" s="34"/>
      <c r="B555" s="35"/>
      <c r="C555" s="34"/>
      <c r="D555" s="165" t="s">
        <v>262</v>
      </c>
      <c r="E555" s="34"/>
      <c r="F555" s="166" t="s">
        <v>753</v>
      </c>
      <c r="G555" s="34"/>
      <c r="H555" s="34"/>
      <c r="I555" s="162"/>
      <c r="J555" s="34"/>
      <c r="K555" s="34"/>
      <c r="L555" s="35"/>
      <c r="M555" s="163"/>
      <c r="N555" s="164"/>
      <c r="O555" s="55"/>
      <c r="P555" s="55"/>
      <c r="Q555" s="55"/>
      <c r="R555" s="55"/>
      <c r="S555" s="55"/>
      <c r="T555" s="56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T555" s="19" t="s">
        <v>262</v>
      </c>
      <c r="AU555" s="19" t="s">
        <v>82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754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624</v>
      </c>
      <c r="H557" s="177">
        <v>39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80</v>
      </c>
      <c r="AY557" s="175" t="s">
        <v>252</v>
      </c>
    </row>
    <row r="558" spans="1:65" s="2" customFormat="1" ht="16.5" customHeight="1">
      <c r="A558" s="34"/>
      <c r="B558" s="145"/>
      <c r="C558" s="146" t="s">
        <v>755</v>
      </c>
      <c r="D558" s="146" t="s">
        <v>254</v>
      </c>
      <c r="E558" s="147" t="s">
        <v>756</v>
      </c>
      <c r="F558" s="148" t="s">
        <v>757</v>
      </c>
      <c r="G558" s="149" t="s">
        <v>743</v>
      </c>
      <c r="H558" s="150">
        <v>7</v>
      </c>
      <c r="I558" s="151"/>
      <c r="J558" s="152">
        <f>ROUND(I558*H558,2)</f>
        <v>0</v>
      </c>
      <c r="K558" s="153"/>
      <c r="L558" s="35"/>
      <c r="M558" s="154" t="s">
        <v>3</v>
      </c>
      <c r="N558" s="155" t="s">
        <v>44</v>
      </c>
      <c r="O558" s="55"/>
      <c r="P558" s="156">
        <f>O558*H558</f>
        <v>0</v>
      </c>
      <c r="Q558" s="156">
        <v>4.0550000000000003E-2</v>
      </c>
      <c r="R558" s="156">
        <f>Q558*H558</f>
        <v>0.28385000000000005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258</v>
      </c>
      <c r="AT558" s="158" t="s">
        <v>254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258</v>
      </c>
      <c r="BM558" s="158" t="s">
        <v>758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759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11.25">
      <c r="A560" s="34"/>
      <c r="B560" s="35"/>
      <c r="C560" s="34"/>
      <c r="D560" s="165" t="s">
        <v>262</v>
      </c>
      <c r="E560" s="34"/>
      <c r="F560" s="166" t="s">
        <v>760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262</v>
      </c>
      <c r="AU560" s="19" t="s">
        <v>82</v>
      </c>
    </row>
    <row r="561" spans="1:65" s="13" customFormat="1" ht="11.25">
      <c r="B561" s="167"/>
      <c r="D561" s="160" t="s">
        <v>264</v>
      </c>
      <c r="E561" s="168" t="s">
        <v>3</v>
      </c>
      <c r="F561" s="169" t="s">
        <v>761</v>
      </c>
      <c r="H561" s="168" t="s">
        <v>3</v>
      </c>
      <c r="I561" s="170"/>
      <c r="L561" s="167"/>
      <c r="M561" s="171"/>
      <c r="N561" s="172"/>
      <c r="O561" s="172"/>
      <c r="P561" s="172"/>
      <c r="Q561" s="172"/>
      <c r="R561" s="172"/>
      <c r="S561" s="172"/>
      <c r="T561" s="173"/>
      <c r="AT561" s="168" t="s">
        <v>264</v>
      </c>
      <c r="AU561" s="168" t="s">
        <v>82</v>
      </c>
      <c r="AV561" s="13" t="s">
        <v>80</v>
      </c>
      <c r="AW561" s="13" t="s">
        <v>34</v>
      </c>
      <c r="AX561" s="13" t="s">
        <v>73</v>
      </c>
      <c r="AY561" s="168" t="s">
        <v>252</v>
      </c>
    </row>
    <row r="562" spans="1:65" s="14" customFormat="1" ht="11.25">
      <c r="B562" s="174"/>
      <c r="D562" s="160" t="s">
        <v>264</v>
      </c>
      <c r="E562" s="175" t="s">
        <v>3</v>
      </c>
      <c r="F562" s="176" t="s">
        <v>312</v>
      </c>
      <c r="H562" s="177">
        <v>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80</v>
      </c>
      <c r="AY562" s="175" t="s">
        <v>252</v>
      </c>
    </row>
    <row r="563" spans="1:65" s="2" customFormat="1" ht="16.5" customHeight="1">
      <c r="A563" s="34"/>
      <c r="B563" s="145"/>
      <c r="C563" s="146" t="s">
        <v>762</v>
      </c>
      <c r="D563" s="146" t="s">
        <v>254</v>
      </c>
      <c r="E563" s="147" t="s">
        <v>763</v>
      </c>
      <c r="F563" s="148" t="s">
        <v>764</v>
      </c>
      <c r="G563" s="149" t="s">
        <v>743</v>
      </c>
      <c r="H563" s="150">
        <v>14</v>
      </c>
      <c r="I563" s="151"/>
      <c r="J563" s="152">
        <f>ROUND(I563*H563,2)</f>
        <v>0</v>
      </c>
      <c r="K563" s="153"/>
      <c r="L563" s="35"/>
      <c r="M563" s="154" t="s">
        <v>3</v>
      </c>
      <c r="N563" s="155" t="s">
        <v>44</v>
      </c>
      <c r="O563" s="55"/>
      <c r="P563" s="156">
        <f>O563*H563</f>
        <v>0</v>
      </c>
      <c r="Q563" s="156">
        <v>2.1260000000000001E-2</v>
      </c>
      <c r="R563" s="156">
        <f>Q563*H563</f>
        <v>0.29764000000000002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258</v>
      </c>
      <c r="AT563" s="158" t="s">
        <v>254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258</v>
      </c>
      <c r="BM563" s="158" t="s">
        <v>765</v>
      </c>
    </row>
    <row r="564" spans="1:65" s="2" customFormat="1" ht="11.25">
      <c r="A564" s="34"/>
      <c r="B564" s="35"/>
      <c r="C564" s="34"/>
      <c r="D564" s="160" t="s">
        <v>260</v>
      </c>
      <c r="E564" s="34"/>
      <c r="F564" s="161" t="s">
        <v>766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2" customFormat="1" ht="11.25">
      <c r="A565" s="34"/>
      <c r="B565" s="35"/>
      <c r="C565" s="34"/>
      <c r="D565" s="165" t="s">
        <v>262</v>
      </c>
      <c r="E565" s="34"/>
      <c r="F565" s="166" t="s">
        <v>767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262</v>
      </c>
      <c r="AU565" s="19" t="s">
        <v>82</v>
      </c>
    </row>
    <row r="566" spans="1:65" s="13" customFormat="1" ht="11.25">
      <c r="B566" s="167"/>
      <c r="D566" s="160" t="s">
        <v>264</v>
      </c>
      <c r="E566" s="168" t="s">
        <v>3</v>
      </c>
      <c r="F566" s="169" t="s">
        <v>768</v>
      </c>
      <c r="H566" s="168" t="s">
        <v>3</v>
      </c>
      <c r="I566" s="170"/>
      <c r="L566" s="167"/>
      <c r="M566" s="171"/>
      <c r="N566" s="172"/>
      <c r="O566" s="172"/>
      <c r="P566" s="172"/>
      <c r="Q566" s="172"/>
      <c r="R566" s="172"/>
      <c r="S566" s="172"/>
      <c r="T566" s="173"/>
      <c r="AT566" s="168" t="s">
        <v>264</v>
      </c>
      <c r="AU566" s="168" t="s">
        <v>82</v>
      </c>
      <c r="AV566" s="13" t="s">
        <v>80</v>
      </c>
      <c r="AW566" s="13" t="s">
        <v>34</v>
      </c>
      <c r="AX566" s="13" t="s">
        <v>73</v>
      </c>
      <c r="AY566" s="168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389</v>
      </c>
      <c r="H567" s="177">
        <v>14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80</v>
      </c>
      <c r="AY567" s="175" t="s">
        <v>252</v>
      </c>
    </row>
    <row r="568" spans="1:65" s="2" customFormat="1" ht="16.5" customHeight="1">
      <c r="A568" s="34"/>
      <c r="B568" s="145"/>
      <c r="C568" s="146" t="s">
        <v>769</v>
      </c>
      <c r="D568" s="146" t="s">
        <v>254</v>
      </c>
      <c r="E568" s="147" t="s">
        <v>770</v>
      </c>
      <c r="F568" s="148" t="s">
        <v>771</v>
      </c>
      <c r="G568" s="149" t="s">
        <v>321</v>
      </c>
      <c r="H568" s="150">
        <v>3.6999999999999998E-2</v>
      </c>
      <c r="I568" s="151"/>
      <c r="J568" s="152">
        <f>ROUND(I568*H568,2)</f>
        <v>0</v>
      </c>
      <c r="K568" s="153"/>
      <c r="L568" s="35"/>
      <c r="M568" s="154" t="s">
        <v>3</v>
      </c>
      <c r="N568" s="155" t="s">
        <v>44</v>
      </c>
      <c r="O568" s="55"/>
      <c r="P568" s="156">
        <f>O568*H568</f>
        <v>0</v>
      </c>
      <c r="Q568" s="156">
        <v>1.9539999999999998E-2</v>
      </c>
      <c r="R568" s="156">
        <f>Q568*H568</f>
        <v>7.2297999999999991E-4</v>
      </c>
      <c r="S568" s="156">
        <v>0</v>
      </c>
      <c r="T568" s="157">
        <f>S568*H568</f>
        <v>0</v>
      </c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R568" s="158" t="s">
        <v>258</v>
      </c>
      <c r="AT568" s="158" t="s">
        <v>254</v>
      </c>
      <c r="AU568" s="158" t="s">
        <v>82</v>
      </c>
      <c r="AY568" s="19" t="s">
        <v>252</v>
      </c>
      <c r="BE568" s="159">
        <f>IF(N568="základní",J568,0)</f>
        <v>0</v>
      </c>
      <c r="BF568" s="159">
        <f>IF(N568="snížená",J568,0)</f>
        <v>0</v>
      </c>
      <c r="BG568" s="159">
        <f>IF(N568="zákl. přenesená",J568,0)</f>
        <v>0</v>
      </c>
      <c r="BH568" s="159">
        <f>IF(N568="sníž. přenesená",J568,0)</f>
        <v>0</v>
      </c>
      <c r="BI568" s="159">
        <f>IF(N568="nulová",J568,0)</f>
        <v>0</v>
      </c>
      <c r="BJ568" s="19" t="s">
        <v>80</v>
      </c>
      <c r="BK568" s="159">
        <f>ROUND(I568*H568,2)</f>
        <v>0</v>
      </c>
      <c r="BL568" s="19" t="s">
        <v>258</v>
      </c>
      <c r="BM568" s="158" t="s">
        <v>772</v>
      </c>
    </row>
    <row r="569" spans="1:65" s="2" customFormat="1" ht="11.25">
      <c r="A569" s="34"/>
      <c r="B569" s="35"/>
      <c r="C569" s="34"/>
      <c r="D569" s="160" t="s">
        <v>260</v>
      </c>
      <c r="E569" s="34"/>
      <c r="F569" s="161" t="s">
        <v>773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260</v>
      </c>
      <c r="AU569" s="19" t="s">
        <v>82</v>
      </c>
    </row>
    <row r="570" spans="1:65" s="2" customFormat="1" ht="11.25">
      <c r="A570" s="34"/>
      <c r="B570" s="35"/>
      <c r="C570" s="34"/>
      <c r="D570" s="165" t="s">
        <v>262</v>
      </c>
      <c r="E570" s="34"/>
      <c r="F570" s="166" t="s">
        <v>774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262</v>
      </c>
      <c r="AU570" s="19" t="s">
        <v>82</v>
      </c>
    </row>
    <row r="571" spans="1:65" s="13" customFormat="1" ht="11.25">
      <c r="B571" s="167"/>
      <c r="D571" s="160" t="s">
        <v>264</v>
      </c>
      <c r="E571" s="168" t="s">
        <v>3</v>
      </c>
      <c r="F571" s="169" t="s">
        <v>775</v>
      </c>
      <c r="H571" s="168" t="s">
        <v>3</v>
      </c>
      <c r="I571" s="170"/>
      <c r="L571" s="167"/>
      <c r="M571" s="171"/>
      <c r="N571" s="172"/>
      <c r="O571" s="172"/>
      <c r="P571" s="172"/>
      <c r="Q571" s="172"/>
      <c r="R571" s="172"/>
      <c r="S571" s="172"/>
      <c r="T571" s="173"/>
      <c r="AT571" s="168" t="s">
        <v>264</v>
      </c>
      <c r="AU571" s="168" t="s">
        <v>82</v>
      </c>
      <c r="AV571" s="13" t="s">
        <v>80</v>
      </c>
      <c r="AW571" s="13" t="s">
        <v>34</v>
      </c>
      <c r="AX571" s="13" t="s">
        <v>73</v>
      </c>
      <c r="AY571" s="168" t="s">
        <v>252</v>
      </c>
    </row>
    <row r="572" spans="1:65" s="13" customFormat="1" ht="11.25">
      <c r="B572" s="167"/>
      <c r="D572" s="160" t="s">
        <v>264</v>
      </c>
      <c r="E572" s="168" t="s">
        <v>3</v>
      </c>
      <c r="F572" s="169" t="s">
        <v>776</v>
      </c>
      <c r="H572" s="168" t="s">
        <v>3</v>
      </c>
      <c r="I572" s="170"/>
      <c r="L572" s="167"/>
      <c r="M572" s="171"/>
      <c r="N572" s="172"/>
      <c r="O572" s="172"/>
      <c r="P572" s="172"/>
      <c r="Q572" s="172"/>
      <c r="R572" s="172"/>
      <c r="S572" s="172"/>
      <c r="T572" s="173"/>
      <c r="AT572" s="168" t="s">
        <v>264</v>
      </c>
      <c r="AU572" s="168" t="s">
        <v>82</v>
      </c>
      <c r="AV572" s="13" t="s">
        <v>80</v>
      </c>
      <c r="AW572" s="13" t="s">
        <v>34</v>
      </c>
      <c r="AX572" s="13" t="s">
        <v>73</v>
      </c>
      <c r="AY572" s="168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777</v>
      </c>
      <c r="H573" s="177">
        <v>3.0000000000000001E-3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3" customFormat="1" ht="11.25">
      <c r="B574" s="167"/>
      <c r="D574" s="160" t="s">
        <v>264</v>
      </c>
      <c r="E574" s="168" t="s">
        <v>3</v>
      </c>
      <c r="F574" s="169" t="s">
        <v>778</v>
      </c>
      <c r="H574" s="168" t="s">
        <v>3</v>
      </c>
      <c r="I574" s="170"/>
      <c r="L574" s="167"/>
      <c r="M574" s="171"/>
      <c r="N574" s="172"/>
      <c r="O574" s="172"/>
      <c r="P574" s="172"/>
      <c r="Q574" s="172"/>
      <c r="R574" s="172"/>
      <c r="S574" s="172"/>
      <c r="T574" s="173"/>
      <c r="AT574" s="168" t="s">
        <v>264</v>
      </c>
      <c r="AU574" s="168" t="s">
        <v>82</v>
      </c>
      <c r="AV574" s="13" t="s">
        <v>80</v>
      </c>
      <c r="AW574" s="13" t="s">
        <v>34</v>
      </c>
      <c r="AX574" s="13" t="s">
        <v>73</v>
      </c>
      <c r="AY574" s="168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779</v>
      </c>
      <c r="H575" s="177">
        <v>3.4000000000000002E-2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3.6999999999999998E-2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16.5" customHeight="1">
      <c r="A577" s="34"/>
      <c r="B577" s="145"/>
      <c r="C577" s="198" t="s">
        <v>780</v>
      </c>
      <c r="D577" s="198" t="s">
        <v>361</v>
      </c>
      <c r="E577" s="199" t="s">
        <v>781</v>
      </c>
      <c r="F577" s="200" t="s">
        <v>782</v>
      </c>
      <c r="G577" s="201" t="s">
        <v>321</v>
      </c>
      <c r="H577" s="202">
        <v>3.4000000000000002E-2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1</v>
      </c>
      <c r="R577" s="156">
        <f>Q577*H577</f>
        <v>3.4000000000000002E-2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318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258</v>
      </c>
      <c r="BM577" s="158" t="s">
        <v>783</v>
      </c>
    </row>
    <row r="578" spans="1:65" s="2" customFormat="1" ht="11.25">
      <c r="A578" s="34"/>
      <c r="B578" s="35"/>
      <c r="C578" s="34"/>
      <c r="D578" s="160" t="s">
        <v>260</v>
      </c>
      <c r="E578" s="34"/>
      <c r="F578" s="161" t="s">
        <v>782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262</v>
      </c>
      <c r="E579" s="34"/>
      <c r="F579" s="166" t="s">
        <v>784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262</v>
      </c>
      <c r="AU579" s="19" t="s">
        <v>82</v>
      </c>
    </row>
    <row r="580" spans="1:65" s="13" customFormat="1" ht="11.25">
      <c r="B580" s="167"/>
      <c r="D580" s="160" t="s">
        <v>264</v>
      </c>
      <c r="E580" s="168" t="s">
        <v>3</v>
      </c>
      <c r="F580" s="169" t="s">
        <v>785</v>
      </c>
      <c r="H580" s="168" t="s">
        <v>3</v>
      </c>
      <c r="I580" s="170"/>
      <c r="L580" s="167"/>
      <c r="M580" s="171"/>
      <c r="N580" s="172"/>
      <c r="O580" s="172"/>
      <c r="P580" s="172"/>
      <c r="Q580" s="172"/>
      <c r="R580" s="172"/>
      <c r="S580" s="172"/>
      <c r="T580" s="173"/>
      <c r="AT580" s="168" t="s">
        <v>264</v>
      </c>
      <c r="AU580" s="168" t="s">
        <v>82</v>
      </c>
      <c r="AV580" s="13" t="s">
        <v>80</v>
      </c>
      <c r="AW580" s="13" t="s">
        <v>34</v>
      </c>
      <c r="AX580" s="13" t="s">
        <v>73</v>
      </c>
      <c r="AY580" s="168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779</v>
      </c>
      <c r="H581" s="177">
        <v>3.4000000000000002E-2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80</v>
      </c>
      <c r="AY581" s="175" t="s">
        <v>252</v>
      </c>
    </row>
    <row r="582" spans="1:65" s="2" customFormat="1" ht="16.5" customHeight="1">
      <c r="A582" s="34"/>
      <c r="B582" s="145"/>
      <c r="C582" s="198" t="s">
        <v>786</v>
      </c>
      <c r="D582" s="198" t="s">
        <v>361</v>
      </c>
      <c r="E582" s="199" t="s">
        <v>787</v>
      </c>
      <c r="F582" s="200" t="s">
        <v>788</v>
      </c>
      <c r="G582" s="201" t="s">
        <v>321</v>
      </c>
      <c r="H582" s="202">
        <v>3.0000000000000001E-3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1</v>
      </c>
      <c r="R582" s="156">
        <f>Q582*H582</f>
        <v>3.0000000000000001E-3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318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258</v>
      </c>
      <c r="BM582" s="158" t="s">
        <v>789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788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11.25">
      <c r="A584" s="34"/>
      <c r="B584" s="35"/>
      <c r="C584" s="34"/>
      <c r="D584" s="165" t="s">
        <v>262</v>
      </c>
      <c r="E584" s="34"/>
      <c r="F584" s="166" t="s">
        <v>790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262</v>
      </c>
      <c r="AU584" s="19" t="s">
        <v>82</v>
      </c>
    </row>
    <row r="585" spans="1:65" s="13" customFormat="1" ht="11.25">
      <c r="B585" s="167"/>
      <c r="D585" s="160" t="s">
        <v>264</v>
      </c>
      <c r="E585" s="168" t="s">
        <v>3</v>
      </c>
      <c r="F585" s="169" t="s">
        <v>791</v>
      </c>
      <c r="H585" s="168" t="s">
        <v>3</v>
      </c>
      <c r="I585" s="170"/>
      <c r="L585" s="167"/>
      <c r="M585" s="171"/>
      <c r="N585" s="172"/>
      <c r="O585" s="172"/>
      <c r="P585" s="172"/>
      <c r="Q585" s="172"/>
      <c r="R585" s="172"/>
      <c r="S585" s="172"/>
      <c r="T585" s="173"/>
      <c r="AT585" s="168" t="s">
        <v>264</v>
      </c>
      <c r="AU585" s="168" t="s">
        <v>82</v>
      </c>
      <c r="AV585" s="13" t="s">
        <v>80</v>
      </c>
      <c r="AW585" s="13" t="s">
        <v>34</v>
      </c>
      <c r="AX585" s="13" t="s">
        <v>73</v>
      </c>
      <c r="AY585" s="168" t="s">
        <v>252</v>
      </c>
    </row>
    <row r="586" spans="1:65" s="14" customFormat="1" ht="11.25">
      <c r="B586" s="174"/>
      <c r="D586" s="160" t="s">
        <v>264</v>
      </c>
      <c r="E586" s="175" t="s">
        <v>3</v>
      </c>
      <c r="F586" s="176" t="s">
        <v>777</v>
      </c>
      <c r="H586" s="177">
        <v>3.0000000000000001E-3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80</v>
      </c>
      <c r="AY586" s="175" t="s">
        <v>252</v>
      </c>
    </row>
    <row r="587" spans="1:65" s="2" customFormat="1" ht="16.5" customHeight="1">
      <c r="A587" s="34"/>
      <c r="B587" s="145"/>
      <c r="C587" s="146" t="s">
        <v>792</v>
      </c>
      <c r="D587" s="146" t="s">
        <v>254</v>
      </c>
      <c r="E587" s="147" t="s">
        <v>793</v>
      </c>
      <c r="F587" s="148" t="s">
        <v>794</v>
      </c>
      <c r="G587" s="149" t="s">
        <v>257</v>
      </c>
      <c r="H587" s="150">
        <v>50.697000000000003</v>
      </c>
      <c r="I587" s="151"/>
      <c r="J587" s="152">
        <f>ROUND(I587*H587,2)</f>
        <v>0</v>
      </c>
      <c r="K587" s="153"/>
      <c r="L587" s="35"/>
      <c r="M587" s="154" t="s">
        <v>3</v>
      </c>
      <c r="N587" s="155" t="s">
        <v>44</v>
      </c>
      <c r="O587" s="55"/>
      <c r="P587" s="156">
        <f>O587*H587</f>
        <v>0</v>
      </c>
      <c r="Q587" s="156">
        <v>2.45329</v>
      </c>
      <c r="R587" s="156">
        <f>Q587*H587</f>
        <v>124.37444313</v>
      </c>
      <c r="S587" s="156">
        <v>0</v>
      </c>
      <c r="T587" s="157">
        <f>S587*H587</f>
        <v>0</v>
      </c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R587" s="158" t="s">
        <v>258</v>
      </c>
      <c r="AT587" s="158" t="s">
        <v>254</v>
      </c>
      <c r="AU587" s="158" t="s">
        <v>82</v>
      </c>
      <c r="AY587" s="19" t="s">
        <v>252</v>
      </c>
      <c r="BE587" s="159">
        <f>IF(N587="základní",J587,0)</f>
        <v>0</v>
      </c>
      <c r="BF587" s="159">
        <f>IF(N587="snížená",J587,0)</f>
        <v>0</v>
      </c>
      <c r="BG587" s="159">
        <f>IF(N587="zákl. přenesená",J587,0)</f>
        <v>0</v>
      </c>
      <c r="BH587" s="159">
        <f>IF(N587="sníž. přenesená",J587,0)</f>
        <v>0</v>
      </c>
      <c r="BI587" s="159">
        <f>IF(N587="nulová",J587,0)</f>
        <v>0</v>
      </c>
      <c r="BJ587" s="19" t="s">
        <v>80</v>
      </c>
      <c r="BK587" s="159">
        <f>ROUND(I587*H587,2)</f>
        <v>0</v>
      </c>
      <c r="BL587" s="19" t="s">
        <v>258</v>
      </c>
      <c r="BM587" s="158" t="s">
        <v>795</v>
      </c>
    </row>
    <row r="588" spans="1:65" s="2" customFormat="1" ht="11.25">
      <c r="A588" s="34"/>
      <c r="B588" s="35"/>
      <c r="C588" s="34"/>
      <c r="D588" s="160" t="s">
        <v>260</v>
      </c>
      <c r="E588" s="34"/>
      <c r="F588" s="161" t="s">
        <v>796</v>
      </c>
      <c r="G588" s="34"/>
      <c r="H588" s="34"/>
      <c r="I588" s="162"/>
      <c r="J588" s="34"/>
      <c r="K588" s="34"/>
      <c r="L588" s="35"/>
      <c r="M588" s="163"/>
      <c r="N588" s="164"/>
      <c r="O588" s="55"/>
      <c r="P588" s="55"/>
      <c r="Q588" s="55"/>
      <c r="R588" s="55"/>
      <c r="S588" s="55"/>
      <c r="T588" s="56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9" t="s">
        <v>260</v>
      </c>
      <c r="AU588" s="19" t="s">
        <v>82</v>
      </c>
    </row>
    <row r="589" spans="1:65" s="2" customFormat="1" ht="11.25">
      <c r="A589" s="34"/>
      <c r="B589" s="35"/>
      <c r="C589" s="34"/>
      <c r="D589" s="165" t="s">
        <v>262</v>
      </c>
      <c r="E589" s="34"/>
      <c r="F589" s="166" t="s">
        <v>797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262</v>
      </c>
      <c r="AU589" s="19" t="s">
        <v>82</v>
      </c>
    </row>
    <row r="590" spans="1:65" s="13" customFormat="1" ht="11.25">
      <c r="B590" s="167"/>
      <c r="D590" s="160" t="s">
        <v>264</v>
      </c>
      <c r="E590" s="168" t="s">
        <v>3</v>
      </c>
      <c r="F590" s="169" t="s">
        <v>798</v>
      </c>
      <c r="H590" s="168" t="s">
        <v>3</v>
      </c>
      <c r="I590" s="170"/>
      <c r="L590" s="167"/>
      <c r="M590" s="171"/>
      <c r="N590" s="172"/>
      <c r="O590" s="172"/>
      <c r="P590" s="172"/>
      <c r="Q590" s="172"/>
      <c r="R590" s="172"/>
      <c r="S590" s="172"/>
      <c r="T590" s="173"/>
      <c r="AT590" s="168" t="s">
        <v>264</v>
      </c>
      <c r="AU590" s="168" t="s">
        <v>82</v>
      </c>
      <c r="AV590" s="13" t="s">
        <v>80</v>
      </c>
      <c r="AW590" s="13" t="s">
        <v>34</v>
      </c>
      <c r="AX590" s="13" t="s">
        <v>73</v>
      </c>
      <c r="AY590" s="168" t="s">
        <v>252</v>
      </c>
    </row>
    <row r="591" spans="1:65" s="13" customFormat="1" ht="11.25">
      <c r="B591" s="167"/>
      <c r="D591" s="160" t="s">
        <v>264</v>
      </c>
      <c r="E591" s="168" t="s">
        <v>3</v>
      </c>
      <c r="F591" s="169" t="s">
        <v>799</v>
      </c>
      <c r="H591" s="168" t="s">
        <v>3</v>
      </c>
      <c r="I591" s="170"/>
      <c r="L591" s="167"/>
      <c r="M591" s="171"/>
      <c r="N591" s="172"/>
      <c r="O591" s="172"/>
      <c r="P591" s="172"/>
      <c r="Q591" s="172"/>
      <c r="R591" s="172"/>
      <c r="S591" s="172"/>
      <c r="T591" s="173"/>
      <c r="AT591" s="168" t="s">
        <v>264</v>
      </c>
      <c r="AU591" s="168" t="s">
        <v>82</v>
      </c>
      <c r="AV591" s="13" t="s">
        <v>80</v>
      </c>
      <c r="AW591" s="13" t="s">
        <v>34</v>
      </c>
      <c r="AX591" s="13" t="s">
        <v>73</v>
      </c>
      <c r="AY591" s="168" t="s">
        <v>252</v>
      </c>
    </row>
    <row r="592" spans="1:65" s="14" customFormat="1" ht="11.25">
      <c r="B592" s="174"/>
      <c r="D592" s="160" t="s">
        <v>264</v>
      </c>
      <c r="E592" s="175" t="s">
        <v>3</v>
      </c>
      <c r="F592" s="176" t="s">
        <v>800</v>
      </c>
      <c r="H592" s="177">
        <v>8.52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3" customFormat="1" ht="11.25">
      <c r="B593" s="167"/>
      <c r="D593" s="160" t="s">
        <v>264</v>
      </c>
      <c r="E593" s="168" t="s">
        <v>3</v>
      </c>
      <c r="F593" s="169" t="s">
        <v>801</v>
      </c>
      <c r="H593" s="168" t="s">
        <v>3</v>
      </c>
      <c r="I593" s="170"/>
      <c r="L593" s="167"/>
      <c r="M593" s="171"/>
      <c r="N593" s="172"/>
      <c r="O593" s="172"/>
      <c r="P593" s="172"/>
      <c r="Q593" s="172"/>
      <c r="R593" s="172"/>
      <c r="S593" s="172"/>
      <c r="T593" s="173"/>
      <c r="AT593" s="168" t="s">
        <v>264</v>
      </c>
      <c r="AU593" s="168" t="s">
        <v>82</v>
      </c>
      <c r="AV593" s="13" t="s">
        <v>80</v>
      </c>
      <c r="AW593" s="13" t="s">
        <v>34</v>
      </c>
      <c r="AX593" s="13" t="s">
        <v>73</v>
      </c>
      <c r="AY593" s="168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802</v>
      </c>
      <c r="H594" s="177">
        <v>8.8320000000000007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3" customFormat="1" ht="11.25">
      <c r="B595" s="167"/>
      <c r="D595" s="160" t="s">
        <v>264</v>
      </c>
      <c r="E595" s="168" t="s">
        <v>3</v>
      </c>
      <c r="F595" s="169" t="s">
        <v>803</v>
      </c>
      <c r="H595" s="168" t="s">
        <v>3</v>
      </c>
      <c r="I595" s="170"/>
      <c r="L595" s="167"/>
      <c r="M595" s="171"/>
      <c r="N595" s="172"/>
      <c r="O595" s="172"/>
      <c r="P595" s="172"/>
      <c r="Q595" s="172"/>
      <c r="R595" s="172"/>
      <c r="S595" s="172"/>
      <c r="T595" s="173"/>
      <c r="AT595" s="168" t="s">
        <v>264</v>
      </c>
      <c r="AU595" s="168" t="s">
        <v>82</v>
      </c>
      <c r="AV595" s="13" t="s">
        <v>80</v>
      </c>
      <c r="AW595" s="13" t="s">
        <v>34</v>
      </c>
      <c r="AX595" s="13" t="s">
        <v>73</v>
      </c>
      <c r="AY595" s="168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802</v>
      </c>
      <c r="H596" s="177">
        <v>8.8320000000000007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3" customFormat="1" ht="11.25">
      <c r="B597" s="167"/>
      <c r="D597" s="160" t="s">
        <v>264</v>
      </c>
      <c r="E597" s="168" t="s">
        <v>3</v>
      </c>
      <c r="F597" s="169" t="s">
        <v>804</v>
      </c>
      <c r="H597" s="168" t="s">
        <v>3</v>
      </c>
      <c r="I597" s="170"/>
      <c r="L597" s="167"/>
      <c r="M597" s="171"/>
      <c r="N597" s="172"/>
      <c r="O597" s="172"/>
      <c r="P597" s="172"/>
      <c r="Q597" s="172"/>
      <c r="R597" s="172"/>
      <c r="S597" s="172"/>
      <c r="T597" s="173"/>
      <c r="AT597" s="168" t="s">
        <v>264</v>
      </c>
      <c r="AU597" s="168" t="s">
        <v>82</v>
      </c>
      <c r="AV597" s="13" t="s">
        <v>80</v>
      </c>
      <c r="AW597" s="13" t="s">
        <v>34</v>
      </c>
      <c r="AX597" s="13" t="s">
        <v>73</v>
      </c>
      <c r="AY597" s="168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802</v>
      </c>
      <c r="H598" s="177">
        <v>8.8320000000000007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3" customFormat="1" ht="11.25">
      <c r="B599" s="167"/>
      <c r="D599" s="160" t="s">
        <v>264</v>
      </c>
      <c r="E599" s="168" t="s">
        <v>3</v>
      </c>
      <c r="F599" s="169" t="s">
        <v>805</v>
      </c>
      <c r="H599" s="168" t="s">
        <v>3</v>
      </c>
      <c r="I599" s="170"/>
      <c r="L599" s="167"/>
      <c r="M599" s="171"/>
      <c r="N599" s="172"/>
      <c r="O599" s="172"/>
      <c r="P599" s="172"/>
      <c r="Q599" s="172"/>
      <c r="R599" s="172"/>
      <c r="S599" s="172"/>
      <c r="T599" s="173"/>
      <c r="AT599" s="168" t="s">
        <v>264</v>
      </c>
      <c r="AU599" s="168" t="s">
        <v>82</v>
      </c>
      <c r="AV599" s="13" t="s">
        <v>80</v>
      </c>
      <c r="AW599" s="13" t="s">
        <v>34</v>
      </c>
      <c r="AX599" s="13" t="s">
        <v>73</v>
      </c>
      <c r="AY599" s="168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806</v>
      </c>
      <c r="H600" s="177">
        <v>4.26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3" customFormat="1" ht="11.25">
      <c r="B601" s="167"/>
      <c r="D601" s="160" t="s">
        <v>264</v>
      </c>
      <c r="E601" s="168" t="s">
        <v>3</v>
      </c>
      <c r="F601" s="169" t="s">
        <v>807</v>
      </c>
      <c r="H601" s="168" t="s">
        <v>3</v>
      </c>
      <c r="I601" s="170"/>
      <c r="L601" s="167"/>
      <c r="M601" s="171"/>
      <c r="N601" s="172"/>
      <c r="O601" s="172"/>
      <c r="P601" s="172"/>
      <c r="Q601" s="172"/>
      <c r="R601" s="172"/>
      <c r="S601" s="172"/>
      <c r="T601" s="173"/>
      <c r="AT601" s="168" t="s">
        <v>264</v>
      </c>
      <c r="AU601" s="168" t="s">
        <v>82</v>
      </c>
      <c r="AV601" s="13" t="s">
        <v>80</v>
      </c>
      <c r="AW601" s="13" t="s">
        <v>34</v>
      </c>
      <c r="AX601" s="13" t="s">
        <v>73</v>
      </c>
      <c r="AY601" s="168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808</v>
      </c>
      <c r="H602" s="177">
        <v>1.101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3" customFormat="1" ht="11.25">
      <c r="B603" s="167"/>
      <c r="D603" s="160" t="s">
        <v>264</v>
      </c>
      <c r="E603" s="168" t="s">
        <v>3</v>
      </c>
      <c r="F603" s="169" t="s">
        <v>809</v>
      </c>
      <c r="H603" s="168" t="s">
        <v>3</v>
      </c>
      <c r="I603" s="170"/>
      <c r="L603" s="167"/>
      <c r="M603" s="171"/>
      <c r="N603" s="172"/>
      <c r="O603" s="172"/>
      <c r="P603" s="172"/>
      <c r="Q603" s="172"/>
      <c r="R603" s="172"/>
      <c r="S603" s="172"/>
      <c r="T603" s="173"/>
      <c r="AT603" s="168" t="s">
        <v>264</v>
      </c>
      <c r="AU603" s="168" t="s">
        <v>82</v>
      </c>
      <c r="AV603" s="13" t="s">
        <v>80</v>
      </c>
      <c r="AW603" s="13" t="s">
        <v>34</v>
      </c>
      <c r="AX603" s="13" t="s">
        <v>73</v>
      </c>
      <c r="AY603" s="168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810</v>
      </c>
      <c r="H604" s="177">
        <v>1.141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3" customFormat="1" ht="11.25">
      <c r="B605" s="167"/>
      <c r="D605" s="160" t="s">
        <v>264</v>
      </c>
      <c r="E605" s="168" t="s">
        <v>3</v>
      </c>
      <c r="F605" s="169" t="s">
        <v>811</v>
      </c>
      <c r="H605" s="168" t="s">
        <v>3</v>
      </c>
      <c r="I605" s="170"/>
      <c r="L605" s="167"/>
      <c r="M605" s="171"/>
      <c r="N605" s="172"/>
      <c r="O605" s="172"/>
      <c r="P605" s="172"/>
      <c r="Q605" s="172"/>
      <c r="R605" s="172"/>
      <c r="S605" s="172"/>
      <c r="T605" s="173"/>
      <c r="AT605" s="168" t="s">
        <v>264</v>
      </c>
      <c r="AU605" s="168" t="s">
        <v>82</v>
      </c>
      <c r="AV605" s="13" t="s">
        <v>80</v>
      </c>
      <c r="AW605" s="13" t="s">
        <v>34</v>
      </c>
      <c r="AX605" s="13" t="s">
        <v>73</v>
      </c>
      <c r="AY605" s="168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810</v>
      </c>
      <c r="H606" s="177">
        <v>1.141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3" customFormat="1" ht="11.25">
      <c r="B607" s="167"/>
      <c r="D607" s="160" t="s">
        <v>264</v>
      </c>
      <c r="E607" s="168" t="s">
        <v>3</v>
      </c>
      <c r="F607" s="169" t="s">
        <v>812</v>
      </c>
      <c r="H607" s="168" t="s">
        <v>3</v>
      </c>
      <c r="I607" s="170"/>
      <c r="L607" s="167"/>
      <c r="M607" s="171"/>
      <c r="N607" s="172"/>
      <c r="O607" s="172"/>
      <c r="P607" s="172"/>
      <c r="Q607" s="172"/>
      <c r="R607" s="172"/>
      <c r="S607" s="172"/>
      <c r="T607" s="173"/>
      <c r="AT607" s="168" t="s">
        <v>264</v>
      </c>
      <c r="AU607" s="168" t="s">
        <v>82</v>
      </c>
      <c r="AV607" s="13" t="s">
        <v>80</v>
      </c>
      <c r="AW607" s="13" t="s">
        <v>34</v>
      </c>
      <c r="AX607" s="13" t="s">
        <v>73</v>
      </c>
      <c r="AY607" s="168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810</v>
      </c>
      <c r="H608" s="177">
        <v>1.141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1:65" s="13" customFormat="1" ht="11.25">
      <c r="B609" s="167"/>
      <c r="D609" s="160" t="s">
        <v>264</v>
      </c>
      <c r="E609" s="168" t="s">
        <v>3</v>
      </c>
      <c r="F609" s="169" t="s">
        <v>813</v>
      </c>
      <c r="H609" s="168" t="s">
        <v>3</v>
      </c>
      <c r="I609" s="170"/>
      <c r="L609" s="167"/>
      <c r="M609" s="171"/>
      <c r="N609" s="172"/>
      <c r="O609" s="172"/>
      <c r="P609" s="172"/>
      <c r="Q609" s="172"/>
      <c r="R609" s="172"/>
      <c r="S609" s="172"/>
      <c r="T609" s="173"/>
      <c r="AT609" s="168" t="s">
        <v>264</v>
      </c>
      <c r="AU609" s="168" t="s">
        <v>82</v>
      </c>
      <c r="AV609" s="13" t="s">
        <v>80</v>
      </c>
      <c r="AW609" s="13" t="s">
        <v>34</v>
      </c>
      <c r="AX609" s="13" t="s">
        <v>73</v>
      </c>
      <c r="AY609" s="168" t="s">
        <v>252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814</v>
      </c>
      <c r="H610" s="177">
        <v>0.97699999999999998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3" customFormat="1" ht="11.25">
      <c r="B611" s="167"/>
      <c r="D611" s="160" t="s">
        <v>264</v>
      </c>
      <c r="E611" s="168" t="s">
        <v>3</v>
      </c>
      <c r="F611" s="169" t="s">
        <v>815</v>
      </c>
      <c r="H611" s="168" t="s">
        <v>3</v>
      </c>
      <c r="I611" s="170"/>
      <c r="L611" s="167"/>
      <c r="M611" s="171"/>
      <c r="N611" s="172"/>
      <c r="O611" s="172"/>
      <c r="P611" s="172"/>
      <c r="Q611" s="172"/>
      <c r="R611" s="172"/>
      <c r="S611" s="172"/>
      <c r="T611" s="173"/>
      <c r="AT611" s="168" t="s">
        <v>264</v>
      </c>
      <c r="AU611" s="168" t="s">
        <v>82</v>
      </c>
      <c r="AV611" s="13" t="s">
        <v>80</v>
      </c>
      <c r="AW611" s="13" t="s">
        <v>34</v>
      </c>
      <c r="AX611" s="13" t="s">
        <v>73</v>
      </c>
      <c r="AY611" s="168" t="s">
        <v>252</v>
      </c>
    </row>
    <row r="612" spans="1:65" s="14" customFormat="1" ht="11.25">
      <c r="B612" s="174"/>
      <c r="D612" s="160" t="s">
        <v>264</v>
      </c>
      <c r="E612" s="175" t="s">
        <v>3</v>
      </c>
      <c r="F612" s="176" t="s">
        <v>816</v>
      </c>
      <c r="H612" s="177">
        <v>4.4400000000000004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1:65" s="13" customFormat="1" ht="11.25">
      <c r="B613" s="167"/>
      <c r="D613" s="160" t="s">
        <v>264</v>
      </c>
      <c r="E613" s="168" t="s">
        <v>3</v>
      </c>
      <c r="F613" s="169" t="s">
        <v>817</v>
      </c>
      <c r="H613" s="168" t="s">
        <v>3</v>
      </c>
      <c r="I613" s="170"/>
      <c r="L613" s="167"/>
      <c r="M613" s="171"/>
      <c r="N613" s="172"/>
      <c r="O613" s="172"/>
      <c r="P613" s="172"/>
      <c r="Q613" s="172"/>
      <c r="R613" s="172"/>
      <c r="S613" s="172"/>
      <c r="T613" s="173"/>
      <c r="AT613" s="168" t="s">
        <v>264</v>
      </c>
      <c r="AU613" s="168" t="s">
        <v>82</v>
      </c>
      <c r="AV613" s="13" t="s">
        <v>80</v>
      </c>
      <c r="AW613" s="13" t="s">
        <v>34</v>
      </c>
      <c r="AX613" s="13" t="s">
        <v>73</v>
      </c>
      <c r="AY613" s="168" t="s">
        <v>252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818</v>
      </c>
      <c r="H614" s="177">
        <v>1.48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50.697000000000003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16.5" customHeight="1">
      <c r="A616" s="34"/>
      <c r="B616" s="145"/>
      <c r="C616" s="146" t="s">
        <v>819</v>
      </c>
      <c r="D616" s="146" t="s">
        <v>254</v>
      </c>
      <c r="E616" s="147" t="s">
        <v>820</v>
      </c>
      <c r="F616" s="148" t="s">
        <v>821</v>
      </c>
      <c r="G616" s="149" t="s">
        <v>497</v>
      </c>
      <c r="H616" s="150">
        <v>547.63400000000001</v>
      </c>
      <c r="I616" s="151"/>
      <c r="J616" s="152">
        <f>ROUND(I616*H616,2)</f>
        <v>0</v>
      </c>
      <c r="K616" s="153"/>
      <c r="L616" s="35"/>
      <c r="M616" s="154" t="s">
        <v>3</v>
      </c>
      <c r="N616" s="155" t="s">
        <v>44</v>
      </c>
      <c r="O616" s="55"/>
      <c r="P616" s="156">
        <f>O616*H616</f>
        <v>0</v>
      </c>
      <c r="Q616" s="156">
        <v>2.4399999999999999E-3</v>
      </c>
      <c r="R616" s="156">
        <f>Q616*H616</f>
        <v>1.3362269600000001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258</v>
      </c>
      <c r="AT616" s="158" t="s">
        <v>254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258</v>
      </c>
      <c r="BM616" s="158" t="s">
        <v>822</v>
      </c>
    </row>
    <row r="617" spans="1:65" s="2" customFormat="1" ht="11.25">
      <c r="A617" s="34"/>
      <c r="B617" s="35"/>
      <c r="C617" s="34"/>
      <c r="D617" s="160" t="s">
        <v>260</v>
      </c>
      <c r="E617" s="34"/>
      <c r="F617" s="161" t="s">
        <v>823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2" customFormat="1" ht="11.25">
      <c r="A618" s="34"/>
      <c r="B618" s="35"/>
      <c r="C618" s="34"/>
      <c r="D618" s="165" t="s">
        <v>262</v>
      </c>
      <c r="E618" s="34"/>
      <c r="F618" s="166" t="s">
        <v>824</v>
      </c>
      <c r="G618" s="34"/>
      <c r="H618" s="34"/>
      <c r="I618" s="162"/>
      <c r="J618" s="34"/>
      <c r="K618" s="34"/>
      <c r="L618" s="35"/>
      <c r="M618" s="163"/>
      <c r="N618" s="164"/>
      <c r="O618" s="55"/>
      <c r="P618" s="55"/>
      <c r="Q618" s="55"/>
      <c r="R618" s="55"/>
      <c r="S618" s="55"/>
      <c r="T618" s="56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T618" s="19" t="s">
        <v>262</v>
      </c>
      <c r="AU618" s="19" t="s">
        <v>82</v>
      </c>
    </row>
    <row r="619" spans="1:65" s="13" customFormat="1" ht="11.25">
      <c r="B619" s="167"/>
      <c r="D619" s="160" t="s">
        <v>264</v>
      </c>
      <c r="E619" s="168" t="s">
        <v>3</v>
      </c>
      <c r="F619" s="169" t="s">
        <v>825</v>
      </c>
      <c r="H619" s="168" t="s">
        <v>3</v>
      </c>
      <c r="I619" s="170"/>
      <c r="L619" s="167"/>
      <c r="M619" s="171"/>
      <c r="N619" s="172"/>
      <c r="O619" s="172"/>
      <c r="P619" s="172"/>
      <c r="Q619" s="172"/>
      <c r="R619" s="172"/>
      <c r="S619" s="172"/>
      <c r="T619" s="173"/>
      <c r="AT619" s="168" t="s">
        <v>264</v>
      </c>
      <c r="AU619" s="168" t="s">
        <v>82</v>
      </c>
      <c r="AV619" s="13" t="s">
        <v>80</v>
      </c>
      <c r="AW619" s="13" t="s">
        <v>34</v>
      </c>
      <c r="AX619" s="13" t="s">
        <v>73</v>
      </c>
      <c r="AY619" s="168" t="s">
        <v>252</v>
      </c>
    </row>
    <row r="620" spans="1:65" s="13" customFormat="1" ht="11.25">
      <c r="B620" s="167"/>
      <c r="D620" s="160" t="s">
        <v>264</v>
      </c>
      <c r="E620" s="168" t="s">
        <v>3</v>
      </c>
      <c r="F620" s="169" t="s">
        <v>799</v>
      </c>
      <c r="H620" s="168" t="s">
        <v>3</v>
      </c>
      <c r="I620" s="170"/>
      <c r="L620" s="167"/>
      <c r="M620" s="171"/>
      <c r="N620" s="172"/>
      <c r="O620" s="172"/>
      <c r="P620" s="172"/>
      <c r="Q620" s="172"/>
      <c r="R620" s="172"/>
      <c r="S620" s="172"/>
      <c r="T620" s="173"/>
      <c r="AT620" s="168" t="s">
        <v>264</v>
      </c>
      <c r="AU620" s="168" t="s">
        <v>82</v>
      </c>
      <c r="AV620" s="13" t="s">
        <v>80</v>
      </c>
      <c r="AW620" s="13" t="s">
        <v>34</v>
      </c>
      <c r="AX620" s="13" t="s">
        <v>73</v>
      </c>
      <c r="AY620" s="168" t="s">
        <v>252</v>
      </c>
    </row>
    <row r="621" spans="1:65" s="14" customFormat="1" ht="11.25">
      <c r="B621" s="174"/>
      <c r="D621" s="160" t="s">
        <v>264</v>
      </c>
      <c r="E621" s="175" t="s">
        <v>3</v>
      </c>
      <c r="F621" s="176" t="s">
        <v>826</v>
      </c>
      <c r="H621" s="177">
        <v>90.88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1:65" s="13" customFormat="1" ht="11.25">
      <c r="B622" s="167"/>
      <c r="D622" s="160" t="s">
        <v>264</v>
      </c>
      <c r="E622" s="168" t="s">
        <v>3</v>
      </c>
      <c r="F622" s="169" t="s">
        <v>801</v>
      </c>
      <c r="H622" s="168" t="s">
        <v>3</v>
      </c>
      <c r="I622" s="170"/>
      <c r="L622" s="167"/>
      <c r="M622" s="171"/>
      <c r="N622" s="172"/>
      <c r="O622" s="172"/>
      <c r="P622" s="172"/>
      <c r="Q622" s="172"/>
      <c r="R622" s="172"/>
      <c r="S622" s="172"/>
      <c r="T622" s="173"/>
      <c r="AT622" s="168" t="s">
        <v>264</v>
      </c>
      <c r="AU622" s="168" t="s">
        <v>82</v>
      </c>
      <c r="AV622" s="13" t="s">
        <v>80</v>
      </c>
      <c r="AW622" s="13" t="s">
        <v>34</v>
      </c>
      <c r="AX622" s="13" t="s">
        <v>73</v>
      </c>
      <c r="AY622" s="168" t="s">
        <v>252</v>
      </c>
    </row>
    <row r="623" spans="1:65" s="14" customFormat="1" ht="11.25">
      <c r="B623" s="174"/>
      <c r="D623" s="160" t="s">
        <v>264</v>
      </c>
      <c r="E623" s="175" t="s">
        <v>3</v>
      </c>
      <c r="F623" s="176" t="s">
        <v>827</v>
      </c>
      <c r="H623" s="177">
        <v>94.207999999999998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1:65" s="13" customFormat="1" ht="11.25">
      <c r="B624" s="167"/>
      <c r="D624" s="160" t="s">
        <v>264</v>
      </c>
      <c r="E624" s="168" t="s">
        <v>3</v>
      </c>
      <c r="F624" s="169" t="s">
        <v>803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264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252</v>
      </c>
    </row>
    <row r="625" spans="2:51" s="14" customFormat="1" ht="11.25">
      <c r="B625" s="174"/>
      <c r="D625" s="160" t="s">
        <v>264</v>
      </c>
      <c r="E625" s="175" t="s">
        <v>3</v>
      </c>
      <c r="F625" s="176" t="s">
        <v>827</v>
      </c>
      <c r="H625" s="177">
        <v>94.207999999999998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2:51" s="13" customFormat="1" ht="11.25">
      <c r="B626" s="167"/>
      <c r="D626" s="160" t="s">
        <v>264</v>
      </c>
      <c r="E626" s="168" t="s">
        <v>3</v>
      </c>
      <c r="F626" s="169" t="s">
        <v>804</v>
      </c>
      <c r="H626" s="168" t="s">
        <v>3</v>
      </c>
      <c r="I626" s="170"/>
      <c r="L626" s="167"/>
      <c r="M626" s="171"/>
      <c r="N626" s="172"/>
      <c r="O626" s="172"/>
      <c r="P626" s="172"/>
      <c r="Q626" s="172"/>
      <c r="R626" s="172"/>
      <c r="S626" s="172"/>
      <c r="T626" s="173"/>
      <c r="AT626" s="168" t="s">
        <v>264</v>
      </c>
      <c r="AU626" s="168" t="s">
        <v>82</v>
      </c>
      <c r="AV626" s="13" t="s">
        <v>80</v>
      </c>
      <c r="AW626" s="13" t="s">
        <v>34</v>
      </c>
      <c r="AX626" s="13" t="s">
        <v>73</v>
      </c>
      <c r="AY626" s="168" t="s">
        <v>252</v>
      </c>
    </row>
    <row r="627" spans="2:51" s="14" customFormat="1" ht="11.25">
      <c r="B627" s="174"/>
      <c r="D627" s="160" t="s">
        <v>264</v>
      </c>
      <c r="E627" s="175" t="s">
        <v>3</v>
      </c>
      <c r="F627" s="176" t="s">
        <v>827</v>
      </c>
      <c r="H627" s="177">
        <v>94.207999999999998</v>
      </c>
      <c r="I627" s="178"/>
      <c r="L627" s="174"/>
      <c r="M627" s="179"/>
      <c r="N627" s="180"/>
      <c r="O627" s="180"/>
      <c r="P627" s="180"/>
      <c r="Q627" s="180"/>
      <c r="R627" s="180"/>
      <c r="S627" s="180"/>
      <c r="T627" s="181"/>
      <c r="AT627" s="175" t="s">
        <v>264</v>
      </c>
      <c r="AU627" s="175" t="s">
        <v>82</v>
      </c>
      <c r="AV627" s="14" t="s">
        <v>82</v>
      </c>
      <c r="AW627" s="14" t="s">
        <v>34</v>
      </c>
      <c r="AX627" s="14" t="s">
        <v>73</v>
      </c>
      <c r="AY627" s="175" t="s">
        <v>252</v>
      </c>
    </row>
    <row r="628" spans="2:51" s="13" customFormat="1" ht="11.25">
      <c r="B628" s="167"/>
      <c r="D628" s="160" t="s">
        <v>264</v>
      </c>
      <c r="E628" s="168" t="s">
        <v>3</v>
      </c>
      <c r="F628" s="169" t="s">
        <v>805</v>
      </c>
      <c r="H628" s="168" t="s">
        <v>3</v>
      </c>
      <c r="I628" s="170"/>
      <c r="L628" s="167"/>
      <c r="M628" s="171"/>
      <c r="N628" s="172"/>
      <c r="O628" s="172"/>
      <c r="P628" s="172"/>
      <c r="Q628" s="172"/>
      <c r="R628" s="172"/>
      <c r="S628" s="172"/>
      <c r="T628" s="173"/>
      <c r="AT628" s="168" t="s">
        <v>264</v>
      </c>
      <c r="AU628" s="168" t="s">
        <v>82</v>
      </c>
      <c r="AV628" s="13" t="s">
        <v>80</v>
      </c>
      <c r="AW628" s="13" t="s">
        <v>34</v>
      </c>
      <c r="AX628" s="13" t="s">
        <v>73</v>
      </c>
      <c r="AY628" s="168" t="s">
        <v>252</v>
      </c>
    </row>
    <row r="629" spans="2:51" s="14" customFormat="1" ht="11.25">
      <c r="B629" s="174"/>
      <c r="D629" s="160" t="s">
        <v>264</v>
      </c>
      <c r="E629" s="175" t="s">
        <v>3</v>
      </c>
      <c r="F629" s="176" t="s">
        <v>828</v>
      </c>
      <c r="H629" s="177">
        <v>45.44</v>
      </c>
      <c r="I629" s="178"/>
      <c r="L629" s="174"/>
      <c r="M629" s="179"/>
      <c r="N629" s="180"/>
      <c r="O629" s="180"/>
      <c r="P629" s="180"/>
      <c r="Q629" s="180"/>
      <c r="R629" s="180"/>
      <c r="S629" s="180"/>
      <c r="T629" s="181"/>
      <c r="AT629" s="175" t="s">
        <v>264</v>
      </c>
      <c r="AU629" s="175" t="s">
        <v>82</v>
      </c>
      <c r="AV629" s="14" t="s">
        <v>82</v>
      </c>
      <c r="AW629" s="14" t="s">
        <v>34</v>
      </c>
      <c r="AX629" s="14" t="s">
        <v>73</v>
      </c>
      <c r="AY629" s="175" t="s">
        <v>252</v>
      </c>
    </row>
    <row r="630" spans="2:51" s="13" customFormat="1" ht="11.25">
      <c r="B630" s="167"/>
      <c r="D630" s="160" t="s">
        <v>264</v>
      </c>
      <c r="E630" s="168" t="s">
        <v>3</v>
      </c>
      <c r="F630" s="169" t="s">
        <v>807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2:51" s="14" customFormat="1" ht="11.25">
      <c r="B631" s="174"/>
      <c r="D631" s="160" t="s">
        <v>264</v>
      </c>
      <c r="E631" s="175" t="s">
        <v>3</v>
      </c>
      <c r="F631" s="176" t="s">
        <v>829</v>
      </c>
      <c r="H631" s="177">
        <v>12.425000000000001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73</v>
      </c>
      <c r="AY631" s="175" t="s">
        <v>252</v>
      </c>
    </row>
    <row r="632" spans="2:51" s="13" customFormat="1" ht="11.25">
      <c r="B632" s="167"/>
      <c r="D632" s="160" t="s">
        <v>264</v>
      </c>
      <c r="E632" s="168" t="s">
        <v>3</v>
      </c>
      <c r="F632" s="169" t="s">
        <v>809</v>
      </c>
      <c r="H632" s="168" t="s">
        <v>3</v>
      </c>
      <c r="I632" s="170"/>
      <c r="L632" s="167"/>
      <c r="M632" s="171"/>
      <c r="N632" s="172"/>
      <c r="O632" s="172"/>
      <c r="P632" s="172"/>
      <c r="Q632" s="172"/>
      <c r="R632" s="172"/>
      <c r="S632" s="172"/>
      <c r="T632" s="173"/>
      <c r="AT632" s="168" t="s">
        <v>264</v>
      </c>
      <c r="AU632" s="168" t="s">
        <v>82</v>
      </c>
      <c r="AV632" s="13" t="s">
        <v>80</v>
      </c>
      <c r="AW632" s="13" t="s">
        <v>34</v>
      </c>
      <c r="AX632" s="13" t="s">
        <v>73</v>
      </c>
      <c r="AY632" s="168" t="s">
        <v>252</v>
      </c>
    </row>
    <row r="633" spans="2:51" s="14" customFormat="1" ht="11.25">
      <c r="B633" s="174"/>
      <c r="D633" s="160" t="s">
        <v>264</v>
      </c>
      <c r="E633" s="175" t="s">
        <v>3</v>
      </c>
      <c r="F633" s="176" t="s">
        <v>830</v>
      </c>
      <c r="H633" s="177">
        <v>12.88</v>
      </c>
      <c r="I633" s="178"/>
      <c r="L633" s="174"/>
      <c r="M633" s="179"/>
      <c r="N633" s="180"/>
      <c r="O633" s="180"/>
      <c r="P633" s="180"/>
      <c r="Q633" s="180"/>
      <c r="R633" s="180"/>
      <c r="S633" s="180"/>
      <c r="T633" s="181"/>
      <c r="AT633" s="175" t="s">
        <v>264</v>
      </c>
      <c r="AU633" s="175" t="s">
        <v>82</v>
      </c>
      <c r="AV633" s="14" t="s">
        <v>82</v>
      </c>
      <c r="AW633" s="14" t="s">
        <v>34</v>
      </c>
      <c r="AX633" s="14" t="s">
        <v>73</v>
      </c>
      <c r="AY633" s="175" t="s">
        <v>252</v>
      </c>
    </row>
    <row r="634" spans="2:51" s="13" customFormat="1" ht="11.25">
      <c r="B634" s="167"/>
      <c r="D634" s="160" t="s">
        <v>264</v>
      </c>
      <c r="E634" s="168" t="s">
        <v>3</v>
      </c>
      <c r="F634" s="169" t="s">
        <v>811</v>
      </c>
      <c r="H634" s="168" t="s">
        <v>3</v>
      </c>
      <c r="I634" s="170"/>
      <c r="L634" s="167"/>
      <c r="M634" s="171"/>
      <c r="N634" s="172"/>
      <c r="O634" s="172"/>
      <c r="P634" s="172"/>
      <c r="Q634" s="172"/>
      <c r="R634" s="172"/>
      <c r="S634" s="172"/>
      <c r="T634" s="173"/>
      <c r="AT634" s="168" t="s">
        <v>264</v>
      </c>
      <c r="AU634" s="168" t="s">
        <v>82</v>
      </c>
      <c r="AV634" s="13" t="s">
        <v>80</v>
      </c>
      <c r="AW634" s="13" t="s">
        <v>34</v>
      </c>
      <c r="AX634" s="13" t="s">
        <v>73</v>
      </c>
      <c r="AY634" s="168" t="s">
        <v>252</v>
      </c>
    </row>
    <row r="635" spans="2:51" s="14" customFormat="1" ht="11.25">
      <c r="B635" s="174"/>
      <c r="D635" s="160" t="s">
        <v>264</v>
      </c>
      <c r="E635" s="175" t="s">
        <v>3</v>
      </c>
      <c r="F635" s="176" t="s">
        <v>830</v>
      </c>
      <c r="H635" s="177">
        <v>12.88</v>
      </c>
      <c r="I635" s="178"/>
      <c r="L635" s="174"/>
      <c r="M635" s="179"/>
      <c r="N635" s="180"/>
      <c r="O635" s="180"/>
      <c r="P635" s="180"/>
      <c r="Q635" s="180"/>
      <c r="R635" s="180"/>
      <c r="S635" s="180"/>
      <c r="T635" s="181"/>
      <c r="AT635" s="175" t="s">
        <v>264</v>
      </c>
      <c r="AU635" s="175" t="s">
        <v>82</v>
      </c>
      <c r="AV635" s="14" t="s">
        <v>82</v>
      </c>
      <c r="AW635" s="14" t="s">
        <v>34</v>
      </c>
      <c r="AX635" s="14" t="s">
        <v>73</v>
      </c>
      <c r="AY635" s="175" t="s">
        <v>252</v>
      </c>
    </row>
    <row r="636" spans="2:51" s="13" customFormat="1" ht="11.25">
      <c r="B636" s="167"/>
      <c r="D636" s="160" t="s">
        <v>264</v>
      </c>
      <c r="E636" s="168" t="s">
        <v>3</v>
      </c>
      <c r="F636" s="169" t="s">
        <v>812</v>
      </c>
      <c r="H636" s="168" t="s">
        <v>3</v>
      </c>
      <c r="I636" s="170"/>
      <c r="L636" s="167"/>
      <c r="M636" s="171"/>
      <c r="N636" s="172"/>
      <c r="O636" s="172"/>
      <c r="P636" s="172"/>
      <c r="Q636" s="172"/>
      <c r="R636" s="172"/>
      <c r="S636" s="172"/>
      <c r="T636" s="173"/>
      <c r="AT636" s="168" t="s">
        <v>264</v>
      </c>
      <c r="AU636" s="168" t="s">
        <v>82</v>
      </c>
      <c r="AV636" s="13" t="s">
        <v>80</v>
      </c>
      <c r="AW636" s="13" t="s">
        <v>34</v>
      </c>
      <c r="AX636" s="13" t="s">
        <v>73</v>
      </c>
      <c r="AY636" s="168" t="s">
        <v>252</v>
      </c>
    </row>
    <row r="637" spans="2:51" s="14" customFormat="1" ht="11.25">
      <c r="B637" s="174"/>
      <c r="D637" s="160" t="s">
        <v>264</v>
      </c>
      <c r="E637" s="175" t="s">
        <v>3</v>
      </c>
      <c r="F637" s="176" t="s">
        <v>830</v>
      </c>
      <c r="H637" s="177">
        <v>12.88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2:51" s="13" customFormat="1" ht="11.25">
      <c r="B638" s="167"/>
      <c r="D638" s="160" t="s">
        <v>264</v>
      </c>
      <c r="E638" s="168" t="s">
        <v>3</v>
      </c>
      <c r="F638" s="169" t="s">
        <v>813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2:51" s="14" customFormat="1" ht="11.25">
      <c r="B639" s="174"/>
      <c r="D639" s="160" t="s">
        <v>264</v>
      </c>
      <c r="E639" s="175" t="s">
        <v>3</v>
      </c>
      <c r="F639" s="176" t="s">
        <v>831</v>
      </c>
      <c r="H639" s="177">
        <v>11.025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2:51" s="13" customFormat="1" ht="11.25">
      <c r="B640" s="167"/>
      <c r="D640" s="160" t="s">
        <v>264</v>
      </c>
      <c r="E640" s="168" t="s">
        <v>3</v>
      </c>
      <c r="F640" s="169" t="s">
        <v>815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832</v>
      </c>
      <c r="H641" s="177">
        <v>47.36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817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833</v>
      </c>
      <c r="H643" s="177">
        <v>19.239999999999998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252</v>
      </c>
    </row>
    <row r="644" spans="1:65" s="15" customFormat="1" ht="11.25">
      <c r="B644" s="182"/>
      <c r="D644" s="160" t="s">
        <v>264</v>
      </c>
      <c r="E644" s="183" t="s">
        <v>3</v>
      </c>
      <c r="F644" s="184" t="s">
        <v>269</v>
      </c>
      <c r="H644" s="185">
        <v>547.63400000000001</v>
      </c>
      <c r="I644" s="186"/>
      <c r="L644" s="182"/>
      <c r="M644" s="187"/>
      <c r="N644" s="188"/>
      <c r="O644" s="188"/>
      <c r="P644" s="188"/>
      <c r="Q644" s="188"/>
      <c r="R644" s="188"/>
      <c r="S644" s="188"/>
      <c r="T644" s="189"/>
      <c r="AT644" s="183" t="s">
        <v>264</v>
      </c>
      <c r="AU644" s="183" t="s">
        <v>82</v>
      </c>
      <c r="AV644" s="15" t="s">
        <v>258</v>
      </c>
      <c r="AW644" s="15" t="s">
        <v>34</v>
      </c>
      <c r="AX644" s="15" t="s">
        <v>80</v>
      </c>
      <c r="AY644" s="183" t="s">
        <v>252</v>
      </c>
    </row>
    <row r="645" spans="1:65" s="2" customFormat="1" ht="16.5" customHeight="1">
      <c r="A645" s="34"/>
      <c r="B645" s="145"/>
      <c r="C645" s="146" t="s">
        <v>834</v>
      </c>
      <c r="D645" s="146" t="s">
        <v>254</v>
      </c>
      <c r="E645" s="147" t="s">
        <v>835</v>
      </c>
      <c r="F645" s="148" t="s">
        <v>836</v>
      </c>
      <c r="G645" s="149" t="s">
        <v>497</v>
      </c>
      <c r="H645" s="150">
        <v>547.63400000000001</v>
      </c>
      <c r="I645" s="151"/>
      <c r="J645" s="152">
        <f>ROUND(I645*H645,2)</f>
        <v>0</v>
      </c>
      <c r="K645" s="153"/>
      <c r="L645" s="35"/>
      <c r="M645" s="154" t="s">
        <v>3</v>
      </c>
      <c r="N645" s="155" t="s">
        <v>44</v>
      </c>
      <c r="O645" s="55"/>
      <c r="P645" s="156">
        <f>O645*H645</f>
        <v>0</v>
      </c>
      <c r="Q645" s="156">
        <v>0</v>
      </c>
      <c r="R645" s="156">
        <f>Q645*H645</f>
        <v>0</v>
      </c>
      <c r="S645" s="156">
        <v>0</v>
      </c>
      <c r="T645" s="157">
        <f>S645*H645</f>
        <v>0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158" t="s">
        <v>258</v>
      </c>
      <c r="AT645" s="158" t="s">
        <v>254</v>
      </c>
      <c r="AU645" s="158" t="s">
        <v>82</v>
      </c>
      <c r="AY645" s="19" t="s">
        <v>252</v>
      </c>
      <c r="BE645" s="159">
        <f>IF(N645="základní",J645,0)</f>
        <v>0</v>
      </c>
      <c r="BF645" s="159">
        <f>IF(N645="snížená",J645,0)</f>
        <v>0</v>
      </c>
      <c r="BG645" s="159">
        <f>IF(N645="zákl. přenesená",J645,0)</f>
        <v>0</v>
      </c>
      <c r="BH645" s="159">
        <f>IF(N645="sníž. přenesená",J645,0)</f>
        <v>0</v>
      </c>
      <c r="BI645" s="159">
        <f>IF(N645="nulová",J645,0)</f>
        <v>0</v>
      </c>
      <c r="BJ645" s="19" t="s">
        <v>80</v>
      </c>
      <c r="BK645" s="159">
        <f>ROUND(I645*H645,2)</f>
        <v>0</v>
      </c>
      <c r="BL645" s="19" t="s">
        <v>258</v>
      </c>
      <c r="BM645" s="158" t="s">
        <v>837</v>
      </c>
    </row>
    <row r="646" spans="1:65" s="2" customFormat="1" ht="19.5">
      <c r="A646" s="34"/>
      <c r="B646" s="35"/>
      <c r="C646" s="34"/>
      <c r="D646" s="160" t="s">
        <v>260</v>
      </c>
      <c r="E646" s="34"/>
      <c r="F646" s="161" t="s">
        <v>838</v>
      </c>
      <c r="G646" s="34"/>
      <c r="H646" s="34"/>
      <c r="I646" s="162"/>
      <c r="J646" s="34"/>
      <c r="K646" s="34"/>
      <c r="L646" s="35"/>
      <c r="M646" s="163"/>
      <c r="N646" s="164"/>
      <c r="O646" s="55"/>
      <c r="P646" s="55"/>
      <c r="Q646" s="55"/>
      <c r="R646" s="55"/>
      <c r="S646" s="55"/>
      <c r="T646" s="56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9" t="s">
        <v>260</v>
      </c>
      <c r="AU646" s="19" t="s">
        <v>82</v>
      </c>
    </row>
    <row r="647" spans="1:65" s="2" customFormat="1" ht="11.25">
      <c r="A647" s="34"/>
      <c r="B647" s="35"/>
      <c r="C647" s="34"/>
      <c r="D647" s="165" t="s">
        <v>262</v>
      </c>
      <c r="E647" s="34"/>
      <c r="F647" s="166" t="s">
        <v>839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262</v>
      </c>
      <c r="AU647" s="19" t="s">
        <v>82</v>
      </c>
    </row>
    <row r="648" spans="1:65" s="2" customFormat="1" ht="16.5" customHeight="1">
      <c r="A648" s="34"/>
      <c r="B648" s="145"/>
      <c r="C648" s="146" t="s">
        <v>840</v>
      </c>
      <c r="D648" s="146" t="s">
        <v>254</v>
      </c>
      <c r="E648" s="147" t="s">
        <v>841</v>
      </c>
      <c r="F648" s="148" t="s">
        <v>842</v>
      </c>
      <c r="G648" s="149" t="s">
        <v>321</v>
      </c>
      <c r="H648" s="150">
        <v>10.336</v>
      </c>
      <c r="I648" s="151"/>
      <c r="J648" s="152">
        <f>ROUND(I648*H648,2)</f>
        <v>0</v>
      </c>
      <c r="K648" s="153"/>
      <c r="L648" s="35"/>
      <c r="M648" s="154" t="s">
        <v>3</v>
      </c>
      <c r="N648" s="155" t="s">
        <v>44</v>
      </c>
      <c r="O648" s="55"/>
      <c r="P648" s="156">
        <f>O648*H648</f>
        <v>0</v>
      </c>
      <c r="Q648" s="156">
        <v>1.05237</v>
      </c>
      <c r="R648" s="156">
        <f>Q648*H648</f>
        <v>10.877296320000001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258</v>
      </c>
      <c r="AT648" s="158" t="s">
        <v>254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258</v>
      </c>
      <c r="BM648" s="158" t="s">
        <v>843</v>
      </c>
    </row>
    <row r="649" spans="1:65" s="2" customFormat="1" ht="19.5">
      <c r="A649" s="34"/>
      <c r="B649" s="35"/>
      <c r="C649" s="34"/>
      <c r="D649" s="160" t="s">
        <v>260</v>
      </c>
      <c r="E649" s="34"/>
      <c r="F649" s="161" t="s">
        <v>844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1.25">
      <c r="A650" s="34"/>
      <c r="B650" s="35"/>
      <c r="C650" s="34"/>
      <c r="D650" s="165" t="s">
        <v>262</v>
      </c>
      <c r="E650" s="34"/>
      <c r="F650" s="166" t="s">
        <v>845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262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846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847</v>
      </c>
      <c r="H652" s="177">
        <v>10.199999999999999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848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849</v>
      </c>
      <c r="H654" s="177">
        <v>0.13600000000000001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10.336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2" customFormat="1" ht="16.5" customHeight="1">
      <c r="A656" s="34"/>
      <c r="B656" s="145"/>
      <c r="C656" s="146" t="s">
        <v>850</v>
      </c>
      <c r="D656" s="146" t="s">
        <v>254</v>
      </c>
      <c r="E656" s="147" t="s">
        <v>851</v>
      </c>
      <c r="F656" s="148" t="s">
        <v>852</v>
      </c>
      <c r="G656" s="149" t="s">
        <v>321</v>
      </c>
      <c r="H656" s="150">
        <v>1.47</v>
      </c>
      <c r="I656" s="151"/>
      <c r="J656" s="152">
        <f>ROUND(I656*H656,2)</f>
        <v>0</v>
      </c>
      <c r="K656" s="153"/>
      <c r="L656" s="35"/>
      <c r="M656" s="154" t="s">
        <v>3</v>
      </c>
      <c r="N656" s="155" t="s">
        <v>44</v>
      </c>
      <c r="O656" s="55"/>
      <c r="P656" s="156">
        <f>O656*H656</f>
        <v>0</v>
      </c>
      <c r="Q656" s="156">
        <v>0</v>
      </c>
      <c r="R656" s="156">
        <f>Q656*H656</f>
        <v>0</v>
      </c>
      <c r="S656" s="156">
        <v>0</v>
      </c>
      <c r="T656" s="157">
        <f>S656*H656</f>
        <v>0</v>
      </c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R656" s="158" t="s">
        <v>258</v>
      </c>
      <c r="AT656" s="158" t="s">
        <v>254</v>
      </c>
      <c r="AU656" s="158" t="s">
        <v>82</v>
      </c>
      <c r="AY656" s="19" t="s">
        <v>252</v>
      </c>
      <c r="BE656" s="159">
        <f>IF(N656="základní",J656,0)</f>
        <v>0</v>
      </c>
      <c r="BF656" s="159">
        <f>IF(N656="snížená",J656,0)</f>
        <v>0</v>
      </c>
      <c r="BG656" s="159">
        <f>IF(N656="zákl. přenesená",J656,0)</f>
        <v>0</v>
      </c>
      <c r="BH656" s="159">
        <f>IF(N656="sníž. přenesená",J656,0)</f>
        <v>0</v>
      </c>
      <c r="BI656" s="159">
        <f>IF(N656="nulová",J656,0)</f>
        <v>0</v>
      </c>
      <c r="BJ656" s="19" t="s">
        <v>80</v>
      </c>
      <c r="BK656" s="159">
        <f>ROUND(I656*H656,2)</f>
        <v>0</v>
      </c>
      <c r="BL656" s="19" t="s">
        <v>258</v>
      </c>
      <c r="BM656" s="158" t="s">
        <v>853</v>
      </c>
    </row>
    <row r="657" spans="1:65" s="2" customFormat="1" ht="11.25">
      <c r="A657" s="34"/>
      <c r="B657" s="35"/>
      <c r="C657" s="34"/>
      <c r="D657" s="160" t="s">
        <v>260</v>
      </c>
      <c r="E657" s="34"/>
      <c r="F657" s="161" t="s">
        <v>854</v>
      </c>
      <c r="G657" s="34"/>
      <c r="H657" s="34"/>
      <c r="I657" s="162"/>
      <c r="J657" s="34"/>
      <c r="K657" s="34"/>
      <c r="L657" s="35"/>
      <c r="M657" s="163"/>
      <c r="N657" s="164"/>
      <c r="O657" s="55"/>
      <c r="P657" s="55"/>
      <c r="Q657" s="55"/>
      <c r="R657" s="55"/>
      <c r="S657" s="55"/>
      <c r="T657" s="56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T657" s="19" t="s">
        <v>260</v>
      </c>
      <c r="AU657" s="19" t="s">
        <v>82</v>
      </c>
    </row>
    <row r="658" spans="1:65" s="2" customFormat="1" ht="11.25">
      <c r="A658" s="34"/>
      <c r="B658" s="35"/>
      <c r="C658" s="34"/>
      <c r="D658" s="165" t="s">
        <v>262</v>
      </c>
      <c r="E658" s="34"/>
      <c r="F658" s="166" t="s">
        <v>855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262</v>
      </c>
      <c r="AU658" s="19" t="s">
        <v>82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856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3" customFormat="1" ht="11.25">
      <c r="B660" s="167"/>
      <c r="D660" s="160" t="s">
        <v>264</v>
      </c>
      <c r="E660" s="168" t="s">
        <v>3</v>
      </c>
      <c r="F660" s="169" t="s">
        <v>857</v>
      </c>
      <c r="H660" s="168" t="s">
        <v>3</v>
      </c>
      <c r="I660" s="170"/>
      <c r="L660" s="167"/>
      <c r="M660" s="171"/>
      <c r="N660" s="172"/>
      <c r="O660" s="172"/>
      <c r="P660" s="172"/>
      <c r="Q660" s="172"/>
      <c r="R660" s="172"/>
      <c r="S660" s="172"/>
      <c r="T660" s="173"/>
      <c r="AT660" s="168" t="s">
        <v>264</v>
      </c>
      <c r="AU660" s="168" t="s">
        <v>82</v>
      </c>
      <c r="AV660" s="13" t="s">
        <v>80</v>
      </c>
      <c r="AW660" s="13" t="s">
        <v>34</v>
      </c>
      <c r="AX660" s="13" t="s">
        <v>73</v>
      </c>
      <c r="AY660" s="168" t="s">
        <v>252</v>
      </c>
    </row>
    <row r="661" spans="1:65" s="13" customFormat="1" ht="11.25">
      <c r="B661" s="167"/>
      <c r="D661" s="160" t="s">
        <v>264</v>
      </c>
      <c r="E661" s="168" t="s">
        <v>3</v>
      </c>
      <c r="F661" s="169" t="s">
        <v>858</v>
      </c>
      <c r="H661" s="168" t="s">
        <v>3</v>
      </c>
      <c r="I661" s="170"/>
      <c r="L661" s="167"/>
      <c r="M661" s="171"/>
      <c r="N661" s="172"/>
      <c r="O661" s="172"/>
      <c r="P661" s="172"/>
      <c r="Q661" s="172"/>
      <c r="R661" s="172"/>
      <c r="S661" s="172"/>
      <c r="T661" s="173"/>
      <c r="AT661" s="168" t="s">
        <v>264</v>
      </c>
      <c r="AU661" s="168" t="s">
        <v>82</v>
      </c>
      <c r="AV661" s="13" t="s">
        <v>80</v>
      </c>
      <c r="AW661" s="13" t="s">
        <v>34</v>
      </c>
      <c r="AX661" s="13" t="s">
        <v>73</v>
      </c>
      <c r="AY661" s="168" t="s">
        <v>252</v>
      </c>
    </row>
    <row r="662" spans="1:65" s="13" customFormat="1" ht="11.25">
      <c r="B662" s="167"/>
      <c r="D662" s="160" t="s">
        <v>264</v>
      </c>
      <c r="E662" s="168" t="s">
        <v>3</v>
      </c>
      <c r="F662" s="169" t="s">
        <v>859</v>
      </c>
      <c r="H662" s="168" t="s">
        <v>3</v>
      </c>
      <c r="I662" s="170"/>
      <c r="L662" s="167"/>
      <c r="M662" s="171"/>
      <c r="N662" s="172"/>
      <c r="O662" s="172"/>
      <c r="P662" s="172"/>
      <c r="Q662" s="172"/>
      <c r="R662" s="172"/>
      <c r="S662" s="172"/>
      <c r="T662" s="173"/>
      <c r="AT662" s="168" t="s">
        <v>264</v>
      </c>
      <c r="AU662" s="168" t="s">
        <v>82</v>
      </c>
      <c r="AV662" s="13" t="s">
        <v>80</v>
      </c>
      <c r="AW662" s="13" t="s">
        <v>34</v>
      </c>
      <c r="AX662" s="13" t="s">
        <v>73</v>
      </c>
      <c r="AY662" s="168" t="s">
        <v>252</v>
      </c>
    </row>
    <row r="663" spans="1:65" s="14" customFormat="1" ht="11.25">
      <c r="B663" s="174"/>
      <c r="D663" s="160" t="s">
        <v>264</v>
      </c>
      <c r="E663" s="175" t="s">
        <v>3</v>
      </c>
      <c r="F663" s="176" t="s">
        <v>860</v>
      </c>
      <c r="H663" s="177">
        <v>1.47</v>
      </c>
      <c r="I663" s="178"/>
      <c r="L663" s="174"/>
      <c r="M663" s="179"/>
      <c r="N663" s="180"/>
      <c r="O663" s="180"/>
      <c r="P663" s="180"/>
      <c r="Q663" s="180"/>
      <c r="R663" s="180"/>
      <c r="S663" s="180"/>
      <c r="T663" s="181"/>
      <c r="AT663" s="175" t="s">
        <v>264</v>
      </c>
      <c r="AU663" s="175" t="s">
        <v>82</v>
      </c>
      <c r="AV663" s="14" t="s">
        <v>82</v>
      </c>
      <c r="AW663" s="14" t="s">
        <v>34</v>
      </c>
      <c r="AX663" s="14" t="s">
        <v>80</v>
      </c>
      <c r="AY663" s="175" t="s">
        <v>252</v>
      </c>
    </row>
    <row r="664" spans="1:65" s="2" customFormat="1" ht="16.5" customHeight="1">
      <c r="A664" s="34"/>
      <c r="B664" s="145"/>
      <c r="C664" s="198" t="s">
        <v>861</v>
      </c>
      <c r="D664" s="198" t="s">
        <v>361</v>
      </c>
      <c r="E664" s="199" t="s">
        <v>862</v>
      </c>
      <c r="F664" s="200" t="s">
        <v>863</v>
      </c>
      <c r="G664" s="201" t="s">
        <v>321</v>
      </c>
      <c r="H664" s="202">
        <v>1.47</v>
      </c>
      <c r="I664" s="203"/>
      <c r="J664" s="204">
        <f>ROUND(I664*H664,2)</f>
        <v>0</v>
      </c>
      <c r="K664" s="205"/>
      <c r="L664" s="206"/>
      <c r="M664" s="207" t="s">
        <v>3</v>
      </c>
      <c r="N664" s="208" t="s">
        <v>44</v>
      </c>
      <c r="O664" s="55"/>
      <c r="P664" s="156">
        <f>O664*H664</f>
        <v>0</v>
      </c>
      <c r="Q664" s="156">
        <v>1</v>
      </c>
      <c r="R664" s="156">
        <f>Q664*H664</f>
        <v>1.47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318</v>
      </c>
      <c r="AT664" s="158" t="s">
        <v>361</v>
      </c>
      <c r="AU664" s="158" t="s">
        <v>82</v>
      </c>
      <c r="AY664" s="19" t="s">
        <v>252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258</v>
      </c>
      <c r="BM664" s="158" t="s">
        <v>864</v>
      </c>
    </row>
    <row r="665" spans="1:65" s="2" customFormat="1" ht="11.25">
      <c r="A665" s="34"/>
      <c r="B665" s="35"/>
      <c r="C665" s="34"/>
      <c r="D665" s="160" t="s">
        <v>260</v>
      </c>
      <c r="E665" s="34"/>
      <c r="F665" s="161" t="s">
        <v>863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260</v>
      </c>
      <c r="AU665" s="19" t="s">
        <v>82</v>
      </c>
    </row>
    <row r="666" spans="1:65" s="13" customFormat="1" ht="11.25">
      <c r="B666" s="167"/>
      <c r="D666" s="160" t="s">
        <v>264</v>
      </c>
      <c r="E666" s="168" t="s">
        <v>3</v>
      </c>
      <c r="F666" s="169" t="s">
        <v>865</v>
      </c>
      <c r="H666" s="168" t="s">
        <v>3</v>
      </c>
      <c r="I666" s="170"/>
      <c r="L666" s="167"/>
      <c r="M666" s="171"/>
      <c r="N666" s="172"/>
      <c r="O666" s="172"/>
      <c r="P666" s="172"/>
      <c r="Q666" s="172"/>
      <c r="R666" s="172"/>
      <c r="S666" s="172"/>
      <c r="T666" s="173"/>
      <c r="AT666" s="168" t="s">
        <v>264</v>
      </c>
      <c r="AU666" s="168" t="s">
        <v>82</v>
      </c>
      <c r="AV666" s="13" t="s">
        <v>80</v>
      </c>
      <c r="AW666" s="13" t="s">
        <v>34</v>
      </c>
      <c r="AX666" s="13" t="s">
        <v>73</v>
      </c>
      <c r="AY666" s="168" t="s">
        <v>252</v>
      </c>
    </row>
    <row r="667" spans="1:65" s="13" customFormat="1" ht="11.25">
      <c r="B667" s="167"/>
      <c r="D667" s="160" t="s">
        <v>264</v>
      </c>
      <c r="E667" s="168" t="s">
        <v>3</v>
      </c>
      <c r="F667" s="169" t="s">
        <v>857</v>
      </c>
      <c r="H667" s="168" t="s">
        <v>3</v>
      </c>
      <c r="I667" s="170"/>
      <c r="L667" s="167"/>
      <c r="M667" s="171"/>
      <c r="N667" s="172"/>
      <c r="O667" s="172"/>
      <c r="P667" s="172"/>
      <c r="Q667" s="172"/>
      <c r="R667" s="172"/>
      <c r="S667" s="172"/>
      <c r="T667" s="173"/>
      <c r="AT667" s="168" t="s">
        <v>264</v>
      </c>
      <c r="AU667" s="168" t="s">
        <v>82</v>
      </c>
      <c r="AV667" s="13" t="s">
        <v>80</v>
      </c>
      <c r="AW667" s="13" t="s">
        <v>34</v>
      </c>
      <c r="AX667" s="13" t="s">
        <v>73</v>
      </c>
      <c r="AY667" s="168" t="s">
        <v>252</v>
      </c>
    </row>
    <row r="668" spans="1:65" s="13" customFormat="1" ht="11.25">
      <c r="B668" s="167"/>
      <c r="D668" s="160" t="s">
        <v>264</v>
      </c>
      <c r="E668" s="168" t="s">
        <v>3</v>
      </c>
      <c r="F668" s="169" t="s">
        <v>858</v>
      </c>
      <c r="H668" s="168" t="s">
        <v>3</v>
      </c>
      <c r="I668" s="170"/>
      <c r="L668" s="167"/>
      <c r="M668" s="171"/>
      <c r="N668" s="172"/>
      <c r="O668" s="172"/>
      <c r="P668" s="172"/>
      <c r="Q668" s="172"/>
      <c r="R668" s="172"/>
      <c r="S668" s="172"/>
      <c r="T668" s="173"/>
      <c r="AT668" s="168" t="s">
        <v>264</v>
      </c>
      <c r="AU668" s="168" t="s">
        <v>82</v>
      </c>
      <c r="AV668" s="13" t="s">
        <v>80</v>
      </c>
      <c r="AW668" s="13" t="s">
        <v>34</v>
      </c>
      <c r="AX668" s="13" t="s">
        <v>73</v>
      </c>
      <c r="AY668" s="168" t="s">
        <v>252</v>
      </c>
    </row>
    <row r="669" spans="1:65" s="13" customFormat="1" ht="11.25">
      <c r="B669" s="167"/>
      <c r="D669" s="160" t="s">
        <v>264</v>
      </c>
      <c r="E669" s="168" t="s">
        <v>3</v>
      </c>
      <c r="F669" s="169" t="s">
        <v>859</v>
      </c>
      <c r="H669" s="168" t="s">
        <v>3</v>
      </c>
      <c r="I669" s="170"/>
      <c r="L669" s="167"/>
      <c r="M669" s="171"/>
      <c r="N669" s="172"/>
      <c r="O669" s="172"/>
      <c r="P669" s="172"/>
      <c r="Q669" s="172"/>
      <c r="R669" s="172"/>
      <c r="S669" s="172"/>
      <c r="T669" s="173"/>
      <c r="AT669" s="168" t="s">
        <v>264</v>
      </c>
      <c r="AU669" s="168" t="s">
        <v>82</v>
      </c>
      <c r="AV669" s="13" t="s">
        <v>80</v>
      </c>
      <c r="AW669" s="13" t="s">
        <v>34</v>
      </c>
      <c r="AX669" s="13" t="s">
        <v>73</v>
      </c>
      <c r="AY669" s="168" t="s">
        <v>252</v>
      </c>
    </row>
    <row r="670" spans="1:65" s="14" customFormat="1" ht="11.25">
      <c r="B670" s="174"/>
      <c r="D670" s="160" t="s">
        <v>264</v>
      </c>
      <c r="E670" s="175" t="s">
        <v>3</v>
      </c>
      <c r="F670" s="176" t="s">
        <v>860</v>
      </c>
      <c r="H670" s="177">
        <v>1.47</v>
      </c>
      <c r="I670" s="178"/>
      <c r="L670" s="174"/>
      <c r="M670" s="179"/>
      <c r="N670" s="180"/>
      <c r="O670" s="180"/>
      <c r="P670" s="180"/>
      <c r="Q670" s="180"/>
      <c r="R670" s="180"/>
      <c r="S670" s="180"/>
      <c r="T670" s="181"/>
      <c r="AT670" s="175" t="s">
        <v>264</v>
      </c>
      <c r="AU670" s="175" t="s">
        <v>82</v>
      </c>
      <c r="AV670" s="14" t="s">
        <v>82</v>
      </c>
      <c r="AW670" s="14" t="s">
        <v>34</v>
      </c>
      <c r="AX670" s="14" t="s">
        <v>80</v>
      </c>
      <c r="AY670" s="175" t="s">
        <v>252</v>
      </c>
    </row>
    <row r="671" spans="1:65" s="2" customFormat="1" ht="16.5" customHeight="1">
      <c r="A671" s="34"/>
      <c r="B671" s="145"/>
      <c r="C671" s="146" t="s">
        <v>866</v>
      </c>
      <c r="D671" s="146" t="s">
        <v>254</v>
      </c>
      <c r="E671" s="147" t="s">
        <v>867</v>
      </c>
      <c r="F671" s="148" t="s">
        <v>868</v>
      </c>
      <c r="G671" s="149" t="s">
        <v>497</v>
      </c>
      <c r="H671" s="150">
        <v>130.19499999999999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7.9369999999999996E-2</v>
      </c>
      <c r="R671" s="156">
        <f>Q671*H671</f>
        <v>10.333577149999998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258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258</v>
      </c>
      <c r="BM671" s="158" t="s">
        <v>869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870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51" s="2" customFormat="1" ht="11.25">
      <c r="A673" s="34"/>
      <c r="B673" s="35"/>
      <c r="C673" s="34"/>
      <c r="D673" s="165" t="s">
        <v>262</v>
      </c>
      <c r="E673" s="34"/>
      <c r="F673" s="166" t="s">
        <v>871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262</v>
      </c>
      <c r="AU673" s="19" t="s">
        <v>82</v>
      </c>
    </row>
    <row r="674" spans="1:51" s="13" customFormat="1" ht="11.25">
      <c r="B674" s="167"/>
      <c r="D674" s="160" t="s">
        <v>264</v>
      </c>
      <c r="E674" s="168" t="s">
        <v>3</v>
      </c>
      <c r="F674" s="169" t="s">
        <v>872</v>
      </c>
      <c r="H674" s="168" t="s">
        <v>3</v>
      </c>
      <c r="I674" s="170"/>
      <c r="L674" s="167"/>
      <c r="M674" s="171"/>
      <c r="N674" s="172"/>
      <c r="O674" s="172"/>
      <c r="P674" s="172"/>
      <c r="Q674" s="172"/>
      <c r="R674" s="172"/>
      <c r="S674" s="172"/>
      <c r="T674" s="173"/>
      <c r="AT674" s="168" t="s">
        <v>264</v>
      </c>
      <c r="AU674" s="168" t="s">
        <v>82</v>
      </c>
      <c r="AV674" s="13" t="s">
        <v>80</v>
      </c>
      <c r="AW674" s="13" t="s">
        <v>34</v>
      </c>
      <c r="AX674" s="13" t="s">
        <v>73</v>
      </c>
      <c r="AY674" s="168" t="s">
        <v>252</v>
      </c>
    </row>
    <row r="675" spans="1:51" s="13" customFormat="1" ht="11.25">
      <c r="B675" s="167"/>
      <c r="D675" s="160" t="s">
        <v>264</v>
      </c>
      <c r="E675" s="168" t="s">
        <v>3</v>
      </c>
      <c r="F675" s="169" t="s">
        <v>873</v>
      </c>
      <c r="H675" s="168" t="s">
        <v>3</v>
      </c>
      <c r="I675" s="170"/>
      <c r="L675" s="167"/>
      <c r="M675" s="171"/>
      <c r="N675" s="172"/>
      <c r="O675" s="172"/>
      <c r="P675" s="172"/>
      <c r="Q675" s="172"/>
      <c r="R675" s="172"/>
      <c r="S675" s="172"/>
      <c r="T675" s="173"/>
      <c r="AT675" s="168" t="s">
        <v>264</v>
      </c>
      <c r="AU675" s="168" t="s">
        <v>82</v>
      </c>
      <c r="AV675" s="13" t="s">
        <v>80</v>
      </c>
      <c r="AW675" s="13" t="s">
        <v>34</v>
      </c>
      <c r="AX675" s="13" t="s">
        <v>73</v>
      </c>
      <c r="AY675" s="168" t="s">
        <v>252</v>
      </c>
    </row>
    <row r="676" spans="1:51" s="14" customFormat="1" ht="11.25">
      <c r="B676" s="174"/>
      <c r="D676" s="160" t="s">
        <v>264</v>
      </c>
      <c r="E676" s="175" t="s">
        <v>3</v>
      </c>
      <c r="F676" s="176" t="s">
        <v>874</v>
      </c>
      <c r="H676" s="177">
        <v>20.555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51" s="14" customFormat="1" ht="11.25">
      <c r="B677" s="174"/>
      <c r="D677" s="160" t="s">
        <v>264</v>
      </c>
      <c r="E677" s="175" t="s">
        <v>3</v>
      </c>
      <c r="F677" s="176" t="s">
        <v>875</v>
      </c>
      <c r="H677" s="177">
        <v>42.64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51" s="14" customFormat="1" ht="11.25">
      <c r="B678" s="174"/>
      <c r="D678" s="160" t="s">
        <v>264</v>
      </c>
      <c r="E678" s="175" t="s">
        <v>3</v>
      </c>
      <c r="F678" s="176" t="s">
        <v>876</v>
      </c>
      <c r="H678" s="177">
        <v>-11.76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51" s="16" customFormat="1" ht="11.25">
      <c r="B679" s="190"/>
      <c r="D679" s="160" t="s">
        <v>264</v>
      </c>
      <c r="E679" s="191" t="s">
        <v>3</v>
      </c>
      <c r="F679" s="192" t="s">
        <v>354</v>
      </c>
      <c r="H679" s="193">
        <v>51.435000000000002</v>
      </c>
      <c r="I679" s="194"/>
      <c r="L679" s="190"/>
      <c r="M679" s="195"/>
      <c r="N679" s="196"/>
      <c r="O679" s="196"/>
      <c r="P679" s="196"/>
      <c r="Q679" s="196"/>
      <c r="R679" s="196"/>
      <c r="S679" s="196"/>
      <c r="T679" s="197"/>
      <c r="AT679" s="191" t="s">
        <v>264</v>
      </c>
      <c r="AU679" s="191" t="s">
        <v>82</v>
      </c>
      <c r="AV679" s="16" t="s">
        <v>95</v>
      </c>
      <c r="AW679" s="16" t="s">
        <v>34</v>
      </c>
      <c r="AX679" s="16" t="s">
        <v>73</v>
      </c>
      <c r="AY679" s="191" t="s">
        <v>252</v>
      </c>
    </row>
    <row r="680" spans="1:51" s="13" customFormat="1" ht="11.25">
      <c r="B680" s="167"/>
      <c r="D680" s="160" t="s">
        <v>264</v>
      </c>
      <c r="E680" s="168" t="s">
        <v>3</v>
      </c>
      <c r="F680" s="169" t="s">
        <v>877</v>
      </c>
      <c r="H680" s="168" t="s">
        <v>3</v>
      </c>
      <c r="I680" s="170"/>
      <c r="L680" s="167"/>
      <c r="M680" s="171"/>
      <c r="N680" s="172"/>
      <c r="O680" s="172"/>
      <c r="P680" s="172"/>
      <c r="Q680" s="172"/>
      <c r="R680" s="172"/>
      <c r="S680" s="172"/>
      <c r="T680" s="173"/>
      <c r="AT680" s="168" t="s">
        <v>264</v>
      </c>
      <c r="AU680" s="168" t="s">
        <v>82</v>
      </c>
      <c r="AV680" s="13" t="s">
        <v>80</v>
      </c>
      <c r="AW680" s="13" t="s">
        <v>34</v>
      </c>
      <c r="AX680" s="13" t="s">
        <v>73</v>
      </c>
      <c r="AY680" s="168" t="s">
        <v>252</v>
      </c>
    </row>
    <row r="681" spans="1:51" s="14" customFormat="1" ht="11.25">
      <c r="B681" s="174"/>
      <c r="D681" s="160" t="s">
        <v>264</v>
      </c>
      <c r="E681" s="175" t="s">
        <v>3</v>
      </c>
      <c r="F681" s="176" t="s">
        <v>878</v>
      </c>
      <c r="H681" s="177">
        <v>40.020000000000003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51" s="14" customFormat="1" ht="11.25">
      <c r="B682" s="174"/>
      <c r="D682" s="160" t="s">
        <v>264</v>
      </c>
      <c r="E682" s="175" t="s">
        <v>3</v>
      </c>
      <c r="F682" s="176" t="s">
        <v>879</v>
      </c>
      <c r="H682" s="177">
        <v>-5.88</v>
      </c>
      <c r="I682" s="178"/>
      <c r="L682" s="174"/>
      <c r="M682" s="179"/>
      <c r="N682" s="180"/>
      <c r="O682" s="180"/>
      <c r="P682" s="180"/>
      <c r="Q682" s="180"/>
      <c r="R682" s="180"/>
      <c r="S682" s="180"/>
      <c r="T682" s="181"/>
      <c r="AT682" s="175" t="s">
        <v>264</v>
      </c>
      <c r="AU682" s="175" t="s">
        <v>82</v>
      </c>
      <c r="AV682" s="14" t="s">
        <v>82</v>
      </c>
      <c r="AW682" s="14" t="s">
        <v>34</v>
      </c>
      <c r="AX682" s="14" t="s">
        <v>73</v>
      </c>
      <c r="AY682" s="175" t="s">
        <v>252</v>
      </c>
    </row>
    <row r="683" spans="1:51" s="14" customFormat="1" ht="11.25">
      <c r="B683" s="174"/>
      <c r="D683" s="160" t="s">
        <v>264</v>
      </c>
      <c r="E683" s="175" t="s">
        <v>3</v>
      </c>
      <c r="F683" s="176" t="s">
        <v>880</v>
      </c>
      <c r="H683" s="177">
        <v>-3.36</v>
      </c>
      <c r="I683" s="178"/>
      <c r="L683" s="174"/>
      <c r="M683" s="179"/>
      <c r="N683" s="180"/>
      <c r="O683" s="180"/>
      <c r="P683" s="180"/>
      <c r="Q683" s="180"/>
      <c r="R683" s="180"/>
      <c r="S683" s="180"/>
      <c r="T683" s="181"/>
      <c r="AT683" s="175" t="s">
        <v>264</v>
      </c>
      <c r="AU683" s="175" t="s">
        <v>82</v>
      </c>
      <c r="AV683" s="14" t="s">
        <v>82</v>
      </c>
      <c r="AW683" s="14" t="s">
        <v>34</v>
      </c>
      <c r="AX683" s="14" t="s">
        <v>73</v>
      </c>
      <c r="AY683" s="175" t="s">
        <v>252</v>
      </c>
    </row>
    <row r="684" spans="1:51" s="16" customFormat="1" ht="11.25">
      <c r="B684" s="190"/>
      <c r="D684" s="160" t="s">
        <v>264</v>
      </c>
      <c r="E684" s="191" t="s">
        <v>3</v>
      </c>
      <c r="F684" s="192" t="s">
        <v>354</v>
      </c>
      <c r="H684" s="193">
        <v>30.78</v>
      </c>
      <c r="I684" s="194"/>
      <c r="L684" s="190"/>
      <c r="M684" s="195"/>
      <c r="N684" s="196"/>
      <c r="O684" s="196"/>
      <c r="P684" s="196"/>
      <c r="Q684" s="196"/>
      <c r="R684" s="196"/>
      <c r="S684" s="196"/>
      <c r="T684" s="197"/>
      <c r="AT684" s="191" t="s">
        <v>264</v>
      </c>
      <c r="AU684" s="191" t="s">
        <v>82</v>
      </c>
      <c r="AV684" s="16" t="s">
        <v>95</v>
      </c>
      <c r="AW684" s="16" t="s">
        <v>34</v>
      </c>
      <c r="AX684" s="16" t="s">
        <v>73</v>
      </c>
      <c r="AY684" s="191" t="s">
        <v>252</v>
      </c>
    </row>
    <row r="685" spans="1:51" s="13" customFormat="1" ht="11.25">
      <c r="B685" s="167"/>
      <c r="D685" s="160" t="s">
        <v>264</v>
      </c>
      <c r="E685" s="168" t="s">
        <v>3</v>
      </c>
      <c r="F685" s="169" t="s">
        <v>881</v>
      </c>
      <c r="H685" s="168" t="s">
        <v>3</v>
      </c>
      <c r="I685" s="170"/>
      <c r="L685" s="167"/>
      <c r="M685" s="171"/>
      <c r="N685" s="172"/>
      <c r="O685" s="172"/>
      <c r="P685" s="172"/>
      <c r="Q685" s="172"/>
      <c r="R685" s="172"/>
      <c r="S685" s="172"/>
      <c r="T685" s="173"/>
      <c r="AT685" s="168" t="s">
        <v>264</v>
      </c>
      <c r="AU685" s="168" t="s">
        <v>82</v>
      </c>
      <c r="AV685" s="13" t="s">
        <v>80</v>
      </c>
      <c r="AW685" s="13" t="s">
        <v>34</v>
      </c>
      <c r="AX685" s="13" t="s">
        <v>73</v>
      </c>
      <c r="AY685" s="168" t="s">
        <v>252</v>
      </c>
    </row>
    <row r="686" spans="1:51" s="14" customFormat="1" ht="11.25">
      <c r="B686" s="174"/>
      <c r="D686" s="160" t="s">
        <v>264</v>
      </c>
      <c r="E686" s="175" t="s">
        <v>3</v>
      </c>
      <c r="F686" s="176" t="s">
        <v>882</v>
      </c>
      <c r="H686" s="177">
        <v>33.229999999999997</v>
      </c>
      <c r="I686" s="178"/>
      <c r="L686" s="174"/>
      <c r="M686" s="179"/>
      <c r="N686" s="180"/>
      <c r="O686" s="180"/>
      <c r="P686" s="180"/>
      <c r="Q686" s="180"/>
      <c r="R686" s="180"/>
      <c r="S686" s="180"/>
      <c r="T686" s="181"/>
      <c r="AT686" s="175" t="s">
        <v>264</v>
      </c>
      <c r="AU686" s="175" t="s">
        <v>82</v>
      </c>
      <c r="AV686" s="14" t="s">
        <v>82</v>
      </c>
      <c r="AW686" s="14" t="s">
        <v>34</v>
      </c>
      <c r="AX686" s="14" t="s">
        <v>73</v>
      </c>
      <c r="AY686" s="175" t="s">
        <v>252</v>
      </c>
    </row>
    <row r="687" spans="1:51" s="14" customFormat="1" ht="11.25">
      <c r="B687" s="174"/>
      <c r="D687" s="160" t="s">
        <v>264</v>
      </c>
      <c r="E687" s="175" t="s">
        <v>3</v>
      </c>
      <c r="F687" s="176" t="s">
        <v>879</v>
      </c>
      <c r="H687" s="177">
        <v>-5.88</v>
      </c>
      <c r="I687" s="178"/>
      <c r="L687" s="174"/>
      <c r="M687" s="179"/>
      <c r="N687" s="180"/>
      <c r="O687" s="180"/>
      <c r="P687" s="180"/>
      <c r="Q687" s="180"/>
      <c r="R687" s="180"/>
      <c r="S687" s="180"/>
      <c r="T687" s="181"/>
      <c r="AT687" s="175" t="s">
        <v>264</v>
      </c>
      <c r="AU687" s="175" t="s">
        <v>82</v>
      </c>
      <c r="AV687" s="14" t="s">
        <v>82</v>
      </c>
      <c r="AW687" s="14" t="s">
        <v>34</v>
      </c>
      <c r="AX687" s="14" t="s">
        <v>73</v>
      </c>
      <c r="AY687" s="175" t="s">
        <v>252</v>
      </c>
    </row>
    <row r="688" spans="1:51" s="14" customFormat="1" ht="11.25">
      <c r="B688" s="174"/>
      <c r="D688" s="160" t="s">
        <v>264</v>
      </c>
      <c r="E688" s="175" t="s">
        <v>3</v>
      </c>
      <c r="F688" s="176" t="s">
        <v>880</v>
      </c>
      <c r="H688" s="177">
        <v>-3.36</v>
      </c>
      <c r="I688" s="178"/>
      <c r="L688" s="174"/>
      <c r="M688" s="179"/>
      <c r="N688" s="180"/>
      <c r="O688" s="180"/>
      <c r="P688" s="180"/>
      <c r="Q688" s="180"/>
      <c r="R688" s="180"/>
      <c r="S688" s="180"/>
      <c r="T688" s="181"/>
      <c r="AT688" s="175" t="s">
        <v>264</v>
      </c>
      <c r="AU688" s="175" t="s">
        <v>82</v>
      </c>
      <c r="AV688" s="14" t="s">
        <v>82</v>
      </c>
      <c r="AW688" s="14" t="s">
        <v>34</v>
      </c>
      <c r="AX688" s="14" t="s">
        <v>73</v>
      </c>
      <c r="AY688" s="175" t="s">
        <v>252</v>
      </c>
    </row>
    <row r="689" spans="1:65" s="16" customFormat="1" ht="11.25">
      <c r="B689" s="190"/>
      <c r="D689" s="160" t="s">
        <v>264</v>
      </c>
      <c r="E689" s="191" t="s">
        <v>3</v>
      </c>
      <c r="F689" s="192" t="s">
        <v>354</v>
      </c>
      <c r="H689" s="193">
        <v>23.99</v>
      </c>
      <c r="I689" s="194"/>
      <c r="L689" s="190"/>
      <c r="M689" s="195"/>
      <c r="N689" s="196"/>
      <c r="O689" s="196"/>
      <c r="P689" s="196"/>
      <c r="Q689" s="196"/>
      <c r="R689" s="196"/>
      <c r="S689" s="196"/>
      <c r="T689" s="197"/>
      <c r="AT689" s="191" t="s">
        <v>264</v>
      </c>
      <c r="AU689" s="191" t="s">
        <v>82</v>
      </c>
      <c r="AV689" s="16" t="s">
        <v>95</v>
      </c>
      <c r="AW689" s="16" t="s">
        <v>34</v>
      </c>
      <c r="AX689" s="16" t="s">
        <v>73</v>
      </c>
      <c r="AY689" s="191" t="s">
        <v>252</v>
      </c>
    </row>
    <row r="690" spans="1:65" s="13" customFormat="1" ht="11.25">
      <c r="B690" s="167"/>
      <c r="D690" s="160" t="s">
        <v>264</v>
      </c>
      <c r="E690" s="168" t="s">
        <v>3</v>
      </c>
      <c r="F690" s="169" t="s">
        <v>883</v>
      </c>
      <c r="H690" s="168" t="s">
        <v>3</v>
      </c>
      <c r="I690" s="170"/>
      <c r="L690" s="167"/>
      <c r="M690" s="171"/>
      <c r="N690" s="172"/>
      <c r="O690" s="172"/>
      <c r="P690" s="172"/>
      <c r="Q690" s="172"/>
      <c r="R690" s="172"/>
      <c r="S690" s="172"/>
      <c r="T690" s="173"/>
      <c r="AT690" s="168" t="s">
        <v>264</v>
      </c>
      <c r="AU690" s="168" t="s">
        <v>82</v>
      </c>
      <c r="AV690" s="13" t="s">
        <v>80</v>
      </c>
      <c r="AW690" s="13" t="s">
        <v>34</v>
      </c>
      <c r="AX690" s="13" t="s">
        <v>73</v>
      </c>
      <c r="AY690" s="168" t="s">
        <v>252</v>
      </c>
    </row>
    <row r="691" spans="1:65" s="14" customFormat="1" ht="11.25">
      <c r="B691" s="174"/>
      <c r="D691" s="160" t="s">
        <v>264</v>
      </c>
      <c r="E691" s="175" t="s">
        <v>3</v>
      </c>
      <c r="F691" s="176" t="s">
        <v>882</v>
      </c>
      <c r="H691" s="177">
        <v>33.229999999999997</v>
      </c>
      <c r="I691" s="178"/>
      <c r="L691" s="174"/>
      <c r="M691" s="179"/>
      <c r="N691" s="180"/>
      <c r="O691" s="180"/>
      <c r="P691" s="180"/>
      <c r="Q691" s="180"/>
      <c r="R691" s="180"/>
      <c r="S691" s="180"/>
      <c r="T691" s="181"/>
      <c r="AT691" s="175" t="s">
        <v>264</v>
      </c>
      <c r="AU691" s="175" t="s">
        <v>82</v>
      </c>
      <c r="AV691" s="14" t="s">
        <v>82</v>
      </c>
      <c r="AW691" s="14" t="s">
        <v>34</v>
      </c>
      <c r="AX691" s="14" t="s">
        <v>73</v>
      </c>
      <c r="AY691" s="175" t="s">
        <v>252</v>
      </c>
    </row>
    <row r="692" spans="1:65" s="14" customFormat="1" ht="11.25">
      <c r="B692" s="174"/>
      <c r="D692" s="160" t="s">
        <v>264</v>
      </c>
      <c r="E692" s="175" t="s">
        <v>3</v>
      </c>
      <c r="F692" s="176" t="s">
        <v>879</v>
      </c>
      <c r="H692" s="177">
        <v>-5.88</v>
      </c>
      <c r="I692" s="178"/>
      <c r="L692" s="174"/>
      <c r="M692" s="179"/>
      <c r="N692" s="180"/>
      <c r="O692" s="180"/>
      <c r="P692" s="180"/>
      <c r="Q692" s="180"/>
      <c r="R692" s="180"/>
      <c r="S692" s="180"/>
      <c r="T692" s="181"/>
      <c r="AT692" s="175" t="s">
        <v>264</v>
      </c>
      <c r="AU692" s="175" t="s">
        <v>82</v>
      </c>
      <c r="AV692" s="14" t="s">
        <v>82</v>
      </c>
      <c r="AW692" s="14" t="s">
        <v>34</v>
      </c>
      <c r="AX692" s="14" t="s">
        <v>73</v>
      </c>
      <c r="AY692" s="175" t="s">
        <v>252</v>
      </c>
    </row>
    <row r="693" spans="1:65" s="14" customFormat="1" ht="11.25">
      <c r="B693" s="174"/>
      <c r="D693" s="160" t="s">
        <v>264</v>
      </c>
      <c r="E693" s="175" t="s">
        <v>3</v>
      </c>
      <c r="F693" s="176" t="s">
        <v>880</v>
      </c>
      <c r="H693" s="177">
        <v>-3.36</v>
      </c>
      <c r="I693" s="178"/>
      <c r="L693" s="174"/>
      <c r="M693" s="179"/>
      <c r="N693" s="180"/>
      <c r="O693" s="180"/>
      <c r="P693" s="180"/>
      <c r="Q693" s="180"/>
      <c r="R693" s="180"/>
      <c r="S693" s="180"/>
      <c r="T693" s="181"/>
      <c r="AT693" s="175" t="s">
        <v>264</v>
      </c>
      <c r="AU693" s="175" t="s">
        <v>82</v>
      </c>
      <c r="AV693" s="14" t="s">
        <v>82</v>
      </c>
      <c r="AW693" s="14" t="s">
        <v>34</v>
      </c>
      <c r="AX693" s="14" t="s">
        <v>73</v>
      </c>
      <c r="AY693" s="175" t="s">
        <v>252</v>
      </c>
    </row>
    <row r="694" spans="1:65" s="16" customFormat="1" ht="11.25">
      <c r="B694" s="190"/>
      <c r="D694" s="160" t="s">
        <v>264</v>
      </c>
      <c r="E694" s="191" t="s">
        <v>3</v>
      </c>
      <c r="F694" s="192" t="s">
        <v>354</v>
      </c>
      <c r="H694" s="193">
        <v>23.99</v>
      </c>
      <c r="I694" s="194"/>
      <c r="L694" s="190"/>
      <c r="M694" s="195"/>
      <c r="N694" s="196"/>
      <c r="O694" s="196"/>
      <c r="P694" s="196"/>
      <c r="Q694" s="196"/>
      <c r="R694" s="196"/>
      <c r="S694" s="196"/>
      <c r="T694" s="197"/>
      <c r="AT694" s="191" t="s">
        <v>264</v>
      </c>
      <c r="AU694" s="191" t="s">
        <v>82</v>
      </c>
      <c r="AV694" s="16" t="s">
        <v>95</v>
      </c>
      <c r="AW694" s="16" t="s">
        <v>34</v>
      </c>
      <c r="AX694" s="16" t="s">
        <v>73</v>
      </c>
      <c r="AY694" s="191" t="s">
        <v>252</v>
      </c>
    </row>
    <row r="695" spans="1:65" s="15" customFormat="1" ht="11.25">
      <c r="B695" s="182"/>
      <c r="D695" s="160" t="s">
        <v>264</v>
      </c>
      <c r="E695" s="183" t="s">
        <v>3</v>
      </c>
      <c r="F695" s="184" t="s">
        <v>269</v>
      </c>
      <c r="H695" s="185">
        <v>130.19499999999999</v>
      </c>
      <c r="I695" s="186"/>
      <c r="L695" s="182"/>
      <c r="M695" s="187"/>
      <c r="N695" s="188"/>
      <c r="O695" s="188"/>
      <c r="P695" s="188"/>
      <c r="Q695" s="188"/>
      <c r="R695" s="188"/>
      <c r="S695" s="188"/>
      <c r="T695" s="189"/>
      <c r="AT695" s="183" t="s">
        <v>264</v>
      </c>
      <c r="AU695" s="183" t="s">
        <v>82</v>
      </c>
      <c r="AV695" s="15" t="s">
        <v>258</v>
      </c>
      <c r="AW695" s="15" t="s">
        <v>34</v>
      </c>
      <c r="AX695" s="15" t="s">
        <v>80</v>
      </c>
      <c r="AY695" s="183" t="s">
        <v>252</v>
      </c>
    </row>
    <row r="696" spans="1:65" s="2" customFormat="1" ht="16.5" customHeight="1">
      <c r="A696" s="34"/>
      <c r="B696" s="145"/>
      <c r="C696" s="146" t="s">
        <v>884</v>
      </c>
      <c r="D696" s="146" t="s">
        <v>254</v>
      </c>
      <c r="E696" s="147" t="s">
        <v>885</v>
      </c>
      <c r="F696" s="148" t="s">
        <v>886</v>
      </c>
      <c r="G696" s="149" t="s">
        <v>497</v>
      </c>
      <c r="H696" s="150">
        <v>1077.509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0.14030000000000001</v>
      </c>
      <c r="R696" s="156">
        <f>Q696*H696</f>
        <v>151.17451270000001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258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258</v>
      </c>
      <c r="BM696" s="158" t="s">
        <v>887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888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889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890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3" customFormat="1" ht="11.25">
      <c r="B700" s="167"/>
      <c r="D700" s="160" t="s">
        <v>264</v>
      </c>
      <c r="E700" s="168" t="s">
        <v>3</v>
      </c>
      <c r="F700" s="169" t="s">
        <v>873</v>
      </c>
      <c r="H700" s="168" t="s">
        <v>3</v>
      </c>
      <c r="I700" s="170"/>
      <c r="L700" s="167"/>
      <c r="M700" s="171"/>
      <c r="N700" s="172"/>
      <c r="O700" s="172"/>
      <c r="P700" s="172"/>
      <c r="Q700" s="172"/>
      <c r="R700" s="172"/>
      <c r="S700" s="172"/>
      <c r="T700" s="173"/>
      <c r="AT700" s="168" t="s">
        <v>264</v>
      </c>
      <c r="AU700" s="168" t="s">
        <v>82</v>
      </c>
      <c r="AV700" s="13" t="s">
        <v>80</v>
      </c>
      <c r="AW700" s="13" t="s">
        <v>34</v>
      </c>
      <c r="AX700" s="13" t="s">
        <v>73</v>
      </c>
      <c r="AY700" s="168" t="s">
        <v>252</v>
      </c>
    </row>
    <row r="701" spans="1:65" s="14" customFormat="1" ht="11.25">
      <c r="B701" s="174"/>
      <c r="D701" s="160" t="s">
        <v>264</v>
      </c>
      <c r="E701" s="175" t="s">
        <v>3</v>
      </c>
      <c r="F701" s="176" t="s">
        <v>891</v>
      </c>
      <c r="H701" s="177">
        <v>64.418999999999997</v>
      </c>
      <c r="I701" s="178"/>
      <c r="L701" s="174"/>
      <c r="M701" s="179"/>
      <c r="N701" s="180"/>
      <c r="O701" s="180"/>
      <c r="P701" s="180"/>
      <c r="Q701" s="180"/>
      <c r="R701" s="180"/>
      <c r="S701" s="180"/>
      <c r="T701" s="181"/>
      <c r="AT701" s="175" t="s">
        <v>264</v>
      </c>
      <c r="AU701" s="175" t="s">
        <v>82</v>
      </c>
      <c r="AV701" s="14" t="s">
        <v>82</v>
      </c>
      <c r="AW701" s="14" t="s">
        <v>34</v>
      </c>
      <c r="AX701" s="14" t="s">
        <v>73</v>
      </c>
      <c r="AY701" s="175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892</v>
      </c>
      <c r="H702" s="177">
        <v>-1.89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4" customFormat="1" ht="11.25">
      <c r="B703" s="174"/>
      <c r="D703" s="160" t="s">
        <v>264</v>
      </c>
      <c r="E703" s="175" t="s">
        <v>3</v>
      </c>
      <c r="F703" s="176" t="s">
        <v>893</v>
      </c>
      <c r="H703" s="177">
        <v>230.69900000000001</v>
      </c>
      <c r="I703" s="178"/>
      <c r="L703" s="174"/>
      <c r="M703" s="179"/>
      <c r="N703" s="180"/>
      <c r="O703" s="180"/>
      <c r="P703" s="180"/>
      <c r="Q703" s="180"/>
      <c r="R703" s="180"/>
      <c r="S703" s="180"/>
      <c r="T703" s="181"/>
      <c r="AT703" s="175" t="s">
        <v>264</v>
      </c>
      <c r="AU703" s="175" t="s">
        <v>82</v>
      </c>
      <c r="AV703" s="14" t="s">
        <v>82</v>
      </c>
      <c r="AW703" s="14" t="s">
        <v>34</v>
      </c>
      <c r="AX703" s="14" t="s">
        <v>73</v>
      </c>
      <c r="AY703" s="175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894</v>
      </c>
      <c r="H704" s="177">
        <v>-15.12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4" customFormat="1" ht="11.25">
      <c r="B705" s="174"/>
      <c r="D705" s="160" t="s">
        <v>264</v>
      </c>
      <c r="E705" s="175" t="s">
        <v>3</v>
      </c>
      <c r="F705" s="176" t="s">
        <v>879</v>
      </c>
      <c r="H705" s="177">
        <v>-5.88</v>
      </c>
      <c r="I705" s="178"/>
      <c r="L705" s="174"/>
      <c r="M705" s="179"/>
      <c r="N705" s="180"/>
      <c r="O705" s="180"/>
      <c r="P705" s="180"/>
      <c r="Q705" s="180"/>
      <c r="R705" s="180"/>
      <c r="S705" s="180"/>
      <c r="T705" s="181"/>
      <c r="AT705" s="175" t="s">
        <v>264</v>
      </c>
      <c r="AU705" s="175" t="s">
        <v>82</v>
      </c>
      <c r="AV705" s="14" t="s">
        <v>82</v>
      </c>
      <c r="AW705" s="14" t="s">
        <v>34</v>
      </c>
      <c r="AX705" s="14" t="s">
        <v>73</v>
      </c>
      <c r="AY705" s="175" t="s">
        <v>252</v>
      </c>
    </row>
    <row r="706" spans="2:51" s="16" customFormat="1" ht="11.25">
      <c r="B706" s="190"/>
      <c r="D706" s="160" t="s">
        <v>264</v>
      </c>
      <c r="E706" s="191" t="s">
        <v>3</v>
      </c>
      <c r="F706" s="192" t="s">
        <v>354</v>
      </c>
      <c r="H706" s="193">
        <v>272.22800000000001</v>
      </c>
      <c r="I706" s="194"/>
      <c r="L706" s="190"/>
      <c r="M706" s="195"/>
      <c r="N706" s="196"/>
      <c r="O706" s="196"/>
      <c r="P706" s="196"/>
      <c r="Q706" s="196"/>
      <c r="R706" s="196"/>
      <c r="S706" s="196"/>
      <c r="T706" s="197"/>
      <c r="AT706" s="191" t="s">
        <v>264</v>
      </c>
      <c r="AU706" s="191" t="s">
        <v>82</v>
      </c>
      <c r="AV706" s="16" t="s">
        <v>95</v>
      </c>
      <c r="AW706" s="16" t="s">
        <v>34</v>
      </c>
      <c r="AX706" s="16" t="s">
        <v>73</v>
      </c>
      <c r="AY706" s="191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895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896</v>
      </c>
      <c r="H708" s="177">
        <v>143.88800000000001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4" customFormat="1" ht="11.25">
      <c r="B709" s="174"/>
      <c r="D709" s="160" t="s">
        <v>264</v>
      </c>
      <c r="E709" s="175" t="s">
        <v>3</v>
      </c>
      <c r="F709" s="176" t="s">
        <v>897</v>
      </c>
      <c r="H709" s="177">
        <v>-6.72</v>
      </c>
      <c r="I709" s="178"/>
      <c r="L709" s="174"/>
      <c r="M709" s="179"/>
      <c r="N709" s="180"/>
      <c r="O709" s="180"/>
      <c r="P709" s="180"/>
      <c r="Q709" s="180"/>
      <c r="R709" s="180"/>
      <c r="S709" s="180"/>
      <c r="T709" s="181"/>
      <c r="AT709" s="175" t="s">
        <v>264</v>
      </c>
      <c r="AU709" s="175" t="s">
        <v>82</v>
      </c>
      <c r="AV709" s="14" t="s">
        <v>82</v>
      </c>
      <c r="AW709" s="14" t="s">
        <v>34</v>
      </c>
      <c r="AX709" s="14" t="s">
        <v>73</v>
      </c>
      <c r="AY709" s="175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898</v>
      </c>
      <c r="H710" s="177">
        <v>150.65899999999999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4" customFormat="1" ht="11.25">
      <c r="B711" s="174"/>
      <c r="D711" s="160" t="s">
        <v>264</v>
      </c>
      <c r="E711" s="175" t="s">
        <v>3</v>
      </c>
      <c r="F711" s="176" t="s">
        <v>897</v>
      </c>
      <c r="H711" s="177">
        <v>-6.72</v>
      </c>
      <c r="I711" s="178"/>
      <c r="L711" s="174"/>
      <c r="M711" s="179"/>
      <c r="N711" s="180"/>
      <c r="O711" s="180"/>
      <c r="P711" s="180"/>
      <c r="Q711" s="180"/>
      <c r="R711" s="180"/>
      <c r="S711" s="180"/>
      <c r="T711" s="181"/>
      <c r="AT711" s="175" t="s">
        <v>264</v>
      </c>
      <c r="AU711" s="175" t="s">
        <v>82</v>
      </c>
      <c r="AV711" s="14" t="s">
        <v>82</v>
      </c>
      <c r="AW711" s="14" t="s">
        <v>34</v>
      </c>
      <c r="AX711" s="14" t="s">
        <v>73</v>
      </c>
      <c r="AY711" s="175" t="s">
        <v>252</v>
      </c>
    </row>
    <row r="712" spans="2:51" s="16" customFormat="1" ht="11.25">
      <c r="B712" s="190"/>
      <c r="D712" s="160" t="s">
        <v>264</v>
      </c>
      <c r="E712" s="191" t="s">
        <v>3</v>
      </c>
      <c r="F712" s="192" t="s">
        <v>354</v>
      </c>
      <c r="H712" s="193">
        <v>281.10700000000003</v>
      </c>
      <c r="I712" s="194"/>
      <c r="L712" s="190"/>
      <c r="M712" s="195"/>
      <c r="N712" s="196"/>
      <c r="O712" s="196"/>
      <c r="P712" s="196"/>
      <c r="Q712" s="196"/>
      <c r="R712" s="196"/>
      <c r="S712" s="196"/>
      <c r="T712" s="197"/>
      <c r="AT712" s="191" t="s">
        <v>264</v>
      </c>
      <c r="AU712" s="191" t="s">
        <v>82</v>
      </c>
      <c r="AV712" s="16" t="s">
        <v>95</v>
      </c>
      <c r="AW712" s="16" t="s">
        <v>34</v>
      </c>
      <c r="AX712" s="16" t="s">
        <v>73</v>
      </c>
      <c r="AY712" s="191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881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899</v>
      </c>
      <c r="H714" s="177">
        <v>156.19800000000001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4" customFormat="1" ht="11.25">
      <c r="B715" s="174"/>
      <c r="D715" s="160" t="s">
        <v>264</v>
      </c>
      <c r="E715" s="175" t="s">
        <v>3</v>
      </c>
      <c r="F715" s="176" t="s">
        <v>900</v>
      </c>
      <c r="H715" s="177">
        <v>-1.89</v>
      </c>
      <c r="I715" s="178"/>
      <c r="L715" s="174"/>
      <c r="M715" s="179"/>
      <c r="N715" s="180"/>
      <c r="O715" s="180"/>
      <c r="P715" s="180"/>
      <c r="Q715" s="180"/>
      <c r="R715" s="180"/>
      <c r="S715" s="180"/>
      <c r="T715" s="181"/>
      <c r="AT715" s="175" t="s">
        <v>264</v>
      </c>
      <c r="AU715" s="175" t="s">
        <v>82</v>
      </c>
      <c r="AV715" s="14" t="s">
        <v>82</v>
      </c>
      <c r="AW715" s="14" t="s">
        <v>34</v>
      </c>
      <c r="AX715" s="14" t="s">
        <v>73</v>
      </c>
      <c r="AY715" s="175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901</v>
      </c>
      <c r="H716" s="177">
        <v>-5.04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4" customFormat="1" ht="11.25">
      <c r="B717" s="174"/>
      <c r="D717" s="160" t="s">
        <v>264</v>
      </c>
      <c r="E717" s="175" t="s">
        <v>3</v>
      </c>
      <c r="F717" s="176" t="s">
        <v>902</v>
      </c>
      <c r="H717" s="177">
        <v>138.55199999999999</v>
      </c>
      <c r="I717" s="178"/>
      <c r="L717" s="174"/>
      <c r="M717" s="179"/>
      <c r="N717" s="180"/>
      <c r="O717" s="180"/>
      <c r="P717" s="180"/>
      <c r="Q717" s="180"/>
      <c r="R717" s="180"/>
      <c r="S717" s="180"/>
      <c r="T717" s="181"/>
      <c r="AT717" s="175" t="s">
        <v>264</v>
      </c>
      <c r="AU717" s="175" t="s">
        <v>82</v>
      </c>
      <c r="AV717" s="14" t="s">
        <v>82</v>
      </c>
      <c r="AW717" s="14" t="s">
        <v>34</v>
      </c>
      <c r="AX717" s="14" t="s">
        <v>73</v>
      </c>
      <c r="AY717" s="175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897</v>
      </c>
      <c r="H718" s="177">
        <v>-6.72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6" customFormat="1" ht="11.25">
      <c r="B719" s="190"/>
      <c r="D719" s="160" t="s">
        <v>264</v>
      </c>
      <c r="E719" s="191" t="s">
        <v>3</v>
      </c>
      <c r="F719" s="192" t="s">
        <v>354</v>
      </c>
      <c r="H719" s="193">
        <v>281.10000000000002</v>
      </c>
      <c r="I719" s="194"/>
      <c r="L719" s="190"/>
      <c r="M719" s="195"/>
      <c r="N719" s="196"/>
      <c r="O719" s="196"/>
      <c r="P719" s="196"/>
      <c r="Q719" s="196"/>
      <c r="R719" s="196"/>
      <c r="S719" s="196"/>
      <c r="T719" s="197"/>
      <c r="AT719" s="191" t="s">
        <v>264</v>
      </c>
      <c r="AU719" s="191" t="s">
        <v>82</v>
      </c>
      <c r="AV719" s="16" t="s">
        <v>95</v>
      </c>
      <c r="AW719" s="16" t="s">
        <v>34</v>
      </c>
      <c r="AX719" s="16" t="s">
        <v>73</v>
      </c>
      <c r="AY719" s="191" t="s">
        <v>252</v>
      </c>
    </row>
    <row r="720" spans="2:51" s="13" customFormat="1" ht="11.25">
      <c r="B720" s="167"/>
      <c r="D720" s="160" t="s">
        <v>264</v>
      </c>
      <c r="E720" s="168" t="s">
        <v>3</v>
      </c>
      <c r="F720" s="169" t="s">
        <v>883</v>
      </c>
      <c r="H720" s="168" t="s">
        <v>3</v>
      </c>
      <c r="I720" s="170"/>
      <c r="L720" s="167"/>
      <c r="M720" s="171"/>
      <c r="N720" s="172"/>
      <c r="O720" s="172"/>
      <c r="P720" s="172"/>
      <c r="Q720" s="172"/>
      <c r="R720" s="172"/>
      <c r="S720" s="172"/>
      <c r="T720" s="173"/>
      <c r="AT720" s="168" t="s">
        <v>264</v>
      </c>
      <c r="AU720" s="168" t="s">
        <v>82</v>
      </c>
      <c r="AV720" s="13" t="s">
        <v>80</v>
      </c>
      <c r="AW720" s="13" t="s">
        <v>34</v>
      </c>
      <c r="AX720" s="13" t="s">
        <v>73</v>
      </c>
      <c r="AY720" s="168" t="s">
        <v>252</v>
      </c>
    </row>
    <row r="721" spans="1:65" s="14" customFormat="1" ht="11.25">
      <c r="B721" s="174"/>
      <c r="D721" s="160" t="s">
        <v>264</v>
      </c>
      <c r="E721" s="175" t="s">
        <v>3</v>
      </c>
      <c r="F721" s="176" t="s">
        <v>903</v>
      </c>
      <c r="H721" s="177">
        <v>141.73500000000001</v>
      </c>
      <c r="I721" s="178"/>
      <c r="L721" s="174"/>
      <c r="M721" s="179"/>
      <c r="N721" s="180"/>
      <c r="O721" s="180"/>
      <c r="P721" s="180"/>
      <c r="Q721" s="180"/>
      <c r="R721" s="180"/>
      <c r="S721" s="180"/>
      <c r="T721" s="181"/>
      <c r="AT721" s="175" t="s">
        <v>264</v>
      </c>
      <c r="AU721" s="175" t="s">
        <v>82</v>
      </c>
      <c r="AV721" s="14" t="s">
        <v>82</v>
      </c>
      <c r="AW721" s="14" t="s">
        <v>34</v>
      </c>
      <c r="AX721" s="14" t="s">
        <v>73</v>
      </c>
      <c r="AY721" s="175" t="s">
        <v>252</v>
      </c>
    </row>
    <row r="722" spans="1:65" s="14" customFormat="1" ht="11.25">
      <c r="B722" s="174"/>
      <c r="D722" s="160" t="s">
        <v>264</v>
      </c>
      <c r="E722" s="175" t="s">
        <v>3</v>
      </c>
      <c r="F722" s="176" t="s">
        <v>897</v>
      </c>
      <c r="H722" s="177">
        <v>-6.72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1:65" s="14" customFormat="1" ht="11.25">
      <c r="B723" s="174"/>
      <c r="D723" s="160" t="s">
        <v>264</v>
      </c>
      <c r="E723" s="175" t="s">
        <v>3</v>
      </c>
      <c r="F723" s="176" t="s">
        <v>904</v>
      </c>
      <c r="H723" s="177">
        <v>114.779</v>
      </c>
      <c r="I723" s="178"/>
      <c r="L723" s="174"/>
      <c r="M723" s="179"/>
      <c r="N723" s="180"/>
      <c r="O723" s="180"/>
      <c r="P723" s="180"/>
      <c r="Q723" s="180"/>
      <c r="R723" s="180"/>
      <c r="S723" s="180"/>
      <c r="T723" s="181"/>
      <c r="AT723" s="175" t="s">
        <v>264</v>
      </c>
      <c r="AU723" s="175" t="s">
        <v>82</v>
      </c>
      <c r="AV723" s="14" t="s">
        <v>82</v>
      </c>
      <c r="AW723" s="14" t="s">
        <v>34</v>
      </c>
      <c r="AX723" s="14" t="s">
        <v>73</v>
      </c>
      <c r="AY723" s="175" t="s">
        <v>252</v>
      </c>
    </row>
    <row r="724" spans="1:65" s="14" customFormat="1" ht="11.25">
      <c r="B724" s="174"/>
      <c r="D724" s="160" t="s">
        <v>264</v>
      </c>
      <c r="E724" s="175" t="s">
        <v>3</v>
      </c>
      <c r="F724" s="176" t="s">
        <v>897</v>
      </c>
      <c r="H724" s="177">
        <v>-6.72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1:65" s="16" customFormat="1" ht="11.25">
      <c r="B725" s="190"/>
      <c r="D725" s="160" t="s">
        <v>264</v>
      </c>
      <c r="E725" s="191" t="s">
        <v>3</v>
      </c>
      <c r="F725" s="192" t="s">
        <v>354</v>
      </c>
      <c r="H725" s="193">
        <v>243.07400000000001</v>
      </c>
      <c r="I725" s="194"/>
      <c r="L725" s="190"/>
      <c r="M725" s="195"/>
      <c r="N725" s="196"/>
      <c r="O725" s="196"/>
      <c r="P725" s="196"/>
      <c r="Q725" s="196"/>
      <c r="R725" s="196"/>
      <c r="S725" s="196"/>
      <c r="T725" s="197"/>
      <c r="AT725" s="191" t="s">
        <v>264</v>
      </c>
      <c r="AU725" s="191" t="s">
        <v>82</v>
      </c>
      <c r="AV725" s="16" t="s">
        <v>95</v>
      </c>
      <c r="AW725" s="16" t="s">
        <v>34</v>
      </c>
      <c r="AX725" s="16" t="s">
        <v>73</v>
      </c>
      <c r="AY725" s="191" t="s">
        <v>252</v>
      </c>
    </row>
    <row r="726" spans="1:65" s="15" customFormat="1" ht="11.25">
      <c r="B726" s="182"/>
      <c r="D726" s="160" t="s">
        <v>264</v>
      </c>
      <c r="E726" s="183" t="s">
        <v>3</v>
      </c>
      <c r="F726" s="184" t="s">
        <v>269</v>
      </c>
      <c r="H726" s="185">
        <v>1077.509</v>
      </c>
      <c r="I726" s="186"/>
      <c r="L726" s="182"/>
      <c r="M726" s="187"/>
      <c r="N726" s="188"/>
      <c r="O726" s="188"/>
      <c r="P726" s="188"/>
      <c r="Q726" s="188"/>
      <c r="R726" s="188"/>
      <c r="S726" s="188"/>
      <c r="T726" s="189"/>
      <c r="AT726" s="183" t="s">
        <v>264</v>
      </c>
      <c r="AU726" s="183" t="s">
        <v>82</v>
      </c>
      <c r="AV726" s="15" t="s">
        <v>258</v>
      </c>
      <c r="AW726" s="15" t="s">
        <v>34</v>
      </c>
      <c r="AX726" s="15" t="s">
        <v>80</v>
      </c>
      <c r="AY726" s="183" t="s">
        <v>252</v>
      </c>
    </row>
    <row r="727" spans="1:65" s="2" customFormat="1" ht="16.5" customHeight="1">
      <c r="A727" s="34"/>
      <c r="B727" s="145"/>
      <c r="C727" s="146" t="s">
        <v>905</v>
      </c>
      <c r="D727" s="146" t="s">
        <v>254</v>
      </c>
      <c r="E727" s="147" t="s">
        <v>906</v>
      </c>
      <c r="F727" s="148" t="s">
        <v>907</v>
      </c>
      <c r="G727" s="149" t="s">
        <v>497</v>
      </c>
      <c r="H727" s="150">
        <v>79.787999999999997</v>
      </c>
      <c r="I727" s="151"/>
      <c r="J727" s="152">
        <f>ROUND(I727*H727,2)</f>
        <v>0</v>
      </c>
      <c r="K727" s="153"/>
      <c r="L727" s="35"/>
      <c r="M727" s="154" t="s">
        <v>3</v>
      </c>
      <c r="N727" s="155" t="s">
        <v>44</v>
      </c>
      <c r="O727" s="55"/>
      <c r="P727" s="156">
        <f>O727*H727</f>
        <v>0</v>
      </c>
      <c r="Q727" s="156">
        <v>7.9909999999999995E-2</v>
      </c>
      <c r="R727" s="156">
        <f>Q727*H727</f>
        <v>6.3758590799999997</v>
      </c>
      <c r="S727" s="156">
        <v>0</v>
      </c>
      <c r="T727" s="157">
        <f>S727*H727</f>
        <v>0</v>
      </c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R727" s="158" t="s">
        <v>258</v>
      </c>
      <c r="AT727" s="158" t="s">
        <v>254</v>
      </c>
      <c r="AU727" s="158" t="s">
        <v>82</v>
      </c>
      <c r="AY727" s="19" t="s">
        <v>252</v>
      </c>
      <c r="BE727" s="159">
        <f>IF(N727="základní",J727,0)</f>
        <v>0</v>
      </c>
      <c r="BF727" s="159">
        <f>IF(N727="snížená",J727,0)</f>
        <v>0</v>
      </c>
      <c r="BG727" s="159">
        <f>IF(N727="zákl. přenesená",J727,0)</f>
        <v>0</v>
      </c>
      <c r="BH727" s="159">
        <f>IF(N727="sníž. přenesená",J727,0)</f>
        <v>0</v>
      </c>
      <c r="BI727" s="159">
        <f>IF(N727="nulová",J727,0)</f>
        <v>0</v>
      </c>
      <c r="BJ727" s="19" t="s">
        <v>80</v>
      </c>
      <c r="BK727" s="159">
        <f>ROUND(I727*H727,2)</f>
        <v>0</v>
      </c>
      <c r="BL727" s="19" t="s">
        <v>258</v>
      </c>
      <c r="BM727" s="158" t="s">
        <v>908</v>
      </c>
    </row>
    <row r="728" spans="1:65" s="2" customFormat="1" ht="11.25">
      <c r="A728" s="34"/>
      <c r="B728" s="35"/>
      <c r="C728" s="34"/>
      <c r="D728" s="160" t="s">
        <v>260</v>
      </c>
      <c r="E728" s="34"/>
      <c r="F728" s="161" t="s">
        <v>909</v>
      </c>
      <c r="G728" s="34"/>
      <c r="H728" s="34"/>
      <c r="I728" s="162"/>
      <c r="J728" s="34"/>
      <c r="K728" s="34"/>
      <c r="L728" s="35"/>
      <c r="M728" s="163"/>
      <c r="N728" s="164"/>
      <c r="O728" s="55"/>
      <c r="P728" s="55"/>
      <c r="Q728" s="55"/>
      <c r="R728" s="55"/>
      <c r="S728" s="55"/>
      <c r="T728" s="56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T728" s="19" t="s">
        <v>260</v>
      </c>
      <c r="AU728" s="19" t="s">
        <v>82</v>
      </c>
    </row>
    <row r="729" spans="1:65" s="2" customFormat="1" ht="11.25">
      <c r="A729" s="34"/>
      <c r="B729" s="35"/>
      <c r="C729" s="34"/>
      <c r="D729" s="165" t="s">
        <v>262</v>
      </c>
      <c r="E729" s="34"/>
      <c r="F729" s="166" t="s">
        <v>910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262</v>
      </c>
      <c r="AU729" s="19" t="s">
        <v>82</v>
      </c>
    </row>
    <row r="730" spans="1:65" s="13" customFormat="1" ht="11.25">
      <c r="B730" s="167"/>
      <c r="D730" s="160" t="s">
        <v>264</v>
      </c>
      <c r="E730" s="168" t="s">
        <v>3</v>
      </c>
      <c r="F730" s="169" t="s">
        <v>873</v>
      </c>
      <c r="H730" s="168" t="s">
        <v>3</v>
      </c>
      <c r="I730" s="170"/>
      <c r="L730" s="167"/>
      <c r="M730" s="171"/>
      <c r="N730" s="172"/>
      <c r="O730" s="172"/>
      <c r="P730" s="172"/>
      <c r="Q730" s="172"/>
      <c r="R730" s="172"/>
      <c r="S730" s="172"/>
      <c r="T730" s="173"/>
      <c r="AT730" s="168" t="s">
        <v>264</v>
      </c>
      <c r="AU730" s="168" t="s">
        <v>82</v>
      </c>
      <c r="AV730" s="13" t="s">
        <v>80</v>
      </c>
      <c r="AW730" s="13" t="s">
        <v>34</v>
      </c>
      <c r="AX730" s="13" t="s">
        <v>73</v>
      </c>
      <c r="AY730" s="168" t="s">
        <v>252</v>
      </c>
    </row>
    <row r="731" spans="1:65" s="14" customFormat="1" ht="11.25">
      <c r="B731" s="174"/>
      <c r="D731" s="160" t="s">
        <v>264</v>
      </c>
      <c r="E731" s="175" t="s">
        <v>3</v>
      </c>
      <c r="F731" s="176" t="s">
        <v>911</v>
      </c>
      <c r="H731" s="177">
        <v>15</v>
      </c>
      <c r="I731" s="178"/>
      <c r="L731" s="174"/>
      <c r="M731" s="179"/>
      <c r="N731" s="180"/>
      <c r="O731" s="180"/>
      <c r="P731" s="180"/>
      <c r="Q731" s="180"/>
      <c r="R731" s="180"/>
      <c r="S731" s="180"/>
      <c r="T731" s="181"/>
      <c r="AT731" s="175" t="s">
        <v>264</v>
      </c>
      <c r="AU731" s="175" t="s">
        <v>82</v>
      </c>
      <c r="AV731" s="14" t="s">
        <v>82</v>
      </c>
      <c r="AW731" s="14" t="s">
        <v>34</v>
      </c>
      <c r="AX731" s="14" t="s">
        <v>73</v>
      </c>
      <c r="AY731" s="175" t="s">
        <v>252</v>
      </c>
    </row>
    <row r="732" spans="1:65" s="14" customFormat="1" ht="11.25">
      <c r="B732" s="174"/>
      <c r="D732" s="160" t="s">
        <v>264</v>
      </c>
      <c r="E732" s="175" t="s">
        <v>3</v>
      </c>
      <c r="F732" s="176" t="s">
        <v>912</v>
      </c>
      <c r="H732" s="177">
        <v>3.02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1:65" s="13" customFormat="1" ht="11.25">
      <c r="B733" s="167"/>
      <c r="D733" s="160" t="s">
        <v>264</v>
      </c>
      <c r="E733" s="168" t="s">
        <v>3</v>
      </c>
      <c r="F733" s="169" t="s">
        <v>877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1:65" s="14" customFormat="1" ht="11.25">
      <c r="B734" s="174"/>
      <c r="D734" s="160" t="s">
        <v>264</v>
      </c>
      <c r="E734" s="175" t="s">
        <v>3</v>
      </c>
      <c r="F734" s="176" t="s">
        <v>913</v>
      </c>
      <c r="H734" s="177">
        <v>20.015999999999998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1:65" s="14" customFormat="1" ht="11.25">
      <c r="B735" s="174"/>
      <c r="D735" s="160" t="s">
        <v>264</v>
      </c>
      <c r="E735" s="175" t="s">
        <v>3</v>
      </c>
      <c r="F735" s="176" t="s">
        <v>912</v>
      </c>
      <c r="H735" s="177">
        <v>3.02</v>
      </c>
      <c r="I735" s="178"/>
      <c r="L735" s="174"/>
      <c r="M735" s="179"/>
      <c r="N735" s="180"/>
      <c r="O735" s="180"/>
      <c r="P735" s="180"/>
      <c r="Q735" s="180"/>
      <c r="R735" s="180"/>
      <c r="S735" s="180"/>
      <c r="T735" s="181"/>
      <c r="AT735" s="175" t="s">
        <v>264</v>
      </c>
      <c r="AU735" s="175" t="s">
        <v>82</v>
      </c>
      <c r="AV735" s="14" t="s">
        <v>82</v>
      </c>
      <c r="AW735" s="14" t="s">
        <v>34</v>
      </c>
      <c r="AX735" s="14" t="s">
        <v>73</v>
      </c>
      <c r="AY735" s="175" t="s">
        <v>252</v>
      </c>
    </row>
    <row r="736" spans="1:65" s="13" customFormat="1" ht="11.25">
      <c r="B736" s="167"/>
      <c r="D736" s="160" t="s">
        <v>264</v>
      </c>
      <c r="E736" s="168" t="s">
        <v>3</v>
      </c>
      <c r="F736" s="169" t="s">
        <v>881</v>
      </c>
      <c r="H736" s="168" t="s">
        <v>3</v>
      </c>
      <c r="I736" s="170"/>
      <c r="L736" s="167"/>
      <c r="M736" s="171"/>
      <c r="N736" s="172"/>
      <c r="O736" s="172"/>
      <c r="P736" s="172"/>
      <c r="Q736" s="172"/>
      <c r="R736" s="172"/>
      <c r="S736" s="172"/>
      <c r="T736" s="173"/>
      <c r="AT736" s="168" t="s">
        <v>264</v>
      </c>
      <c r="AU736" s="168" t="s">
        <v>82</v>
      </c>
      <c r="AV736" s="13" t="s">
        <v>80</v>
      </c>
      <c r="AW736" s="13" t="s">
        <v>34</v>
      </c>
      <c r="AX736" s="13" t="s">
        <v>73</v>
      </c>
      <c r="AY736" s="168" t="s">
        <v>252</v>
      </c>
    </row>
    <row r="737" spans="1:65" s="14" customFormat="1" ht="11.25">
      <c r="B737" s="174"/>
      <c r="D737" s="160" t="s">
        <v>264</v>
      </c>
      <c r="E737" s="175" t="s">
        <v>3</v>
      </c>
      <c r="F737" s="176" t="s">
        <v>914</v>
      </c>
      <c r="H737" s="177">
        <v>17.856000000000002</v>
      </c>
      <c r="I737" s="178"/>
      <c r="L737" s="174"/>
      <c r="M737" s="179"/>
      <c r="N737" s="180"/>
      <c r="O737" s="180"/>
      <c r="P737" s="180"/>
      <c r="Q737" s="180"/>
      <c r="R737" s="180"/>
      <c r="S737" s="180"/>
      <c r="T737" s="181"/>
      <c r="AT737" s="175" t="s">
        <v>264</v>
      </c>
      <c r="AU737" s="175" t="s">
        <v>82</v>
      </c>
      <c r="AV737" s="14" t="s">
        <v>82</v>
      </c>
      <c r="AW737" s="14" t="s">
        <v>34</v>
      </c>
      <c r="AX737" s="14" t="s">
        <v>73</v>
      </c>
      <c r="AY737" s="175" t="s">
        <v>252</v>
      </c>
    </row>
    <row r="738" spans="1:65" s="14" customFormat="1" ht="11.25">
      <c r="B738" s="174"/>
      <c r="D738" s="160" t="s">
        <v>264</v>
      </c>
      <c r="E738" s="175" t="s">
        <v>3</v>
      </c>
      <c r="F738" s="176" t="s">
        <v>912</v>
      </c>
      <c r="H738" s="177">
        <v>3.02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1:65" s="13" customFormat="1" ht="11.25">
      <c r="B739" s="167"/>
      <c r="D739" s="160" t="s">
        <v>264</v>
      </c>
      <c r="E739" s="168" t="s">
        <v>3</v>
      </c>
      <c r="F739" s="169" t="s">
        <v>883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1:65" s="14" customFormat="1" ht="11.25">
      <c r="B740" s="174"/>
      <c r="D740" s="160" t="s">
        <v>264</v>
      </c>
      <c r="E740" s="175" t="s">
        <v>3</v>
      </c>
      <c r="F740" s="176" t="s">
        <v>915</v>
      </c>
      <c r="H740" s="177">
        <v>17.856000000000002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1:65" s="15" customFormat="1" ht="11.25">
      <c r="B741" s="182"/>
      <c r="D741" s="160" t="s">
        <v>264</v>
      </c>
      <c r="E741" s="183" t="s">
        <v>3</v>
      </c>
      <c r="F741" s="184" t="s">
        <v>269</v>
      </c>
      <c r="H741" s="185">
        <v>79.787999999999997</v>
      </c>
      <c r="I741" s="186"/>
      <c r="L741" s="182"/>
      <c r="M741" s="187"/>
      <c r="N741" s="188"/>
      <c r="O741" s="188"/>
      <c r="P741" s="188"/>
      <c r="Q741" s="188"/>
      <c r="R741" s="188"/>
      <c r="S741" s="188"/>
      <c r="T741" s="189"/>
      <c r="AT741" s="183" t="s">
        <v>264</v>
      </c>
      <c r="AU741" s="183" t="s">
        <v>82</v>
      </c>
      <c r="AV741" s="15" t="s">
        <v>258</v>
      </c>
      <c r="AW741" s="15" t="s">
        <v>34</v>
      </c>
      <c r="AX741" s="15" t="s">
        <v>80</v>
      </c>
      <c r="AY741" s="183" t="s">
        <v>252</v>
      </c>
    </row>
    <row r="742" spans="1:65" s="2" customFormat="1" ht="16.5" customHeight="1">
      <c r="A742" s="34"/>
      <c r="B742" s="145"/>
      <c r="C742" s="146" t="s">
        <v>916</v>
      </c>
      <c r="D742" s="146" t="s">
        <v>254</v>
      </c>
      <c r="E742" s="147" t="s">
        <v>917</v>
      </c>
      <c r="F742" s="148" t="s">
        <v>918</v>
      </c>
      <c r="G742" s="149" t="s">
        <v>331</v>
      </c>
      <c r="H742" s="150">
        <v>319.815</v>
      </c>
      <c r="I742" s="151"/>
      <c r="J742" s="152">
        <f>ROUND(I742*H742,2)</f>
        <v>0</v>
      </c>
      <c r="K742" s="153"/>
      <c r="L742" s="35"/>
      <c r="M742" s="154" t="s">
        <v>3</v>
      </c>
      <c r="N742" s="155" t="s">
        <v>44</v>
      </c>
      <c r="O742" s="55"/>
      <c r="P742" s="156">
        <f>O742*H742</f>
        <v>0</v>
      </c>
      <c r="Q742" s="156">
        <v>1.2E-4</v>
      </c>
      <c r="R742" s="156">
        <f>Q742*H742</f>
        <v>3.8377800000000004E-2</v>
      </c>
      <c r="S742" s="156">
        <v>0</v>
      </c>
      <c r="T742" s="157">
        <f>S742*H742</f>
        <v>0</v>
      </c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R742" s="158" t="s">
        <v>258</v>
      </c>
      <c r="AT742" s="158" t="s">
        <v>254</v>
      </c>
      <c r="AU742" s="158" t="s">
        <v>82</v>
      </c>
      <c r="AY742" s="19" t="s">
        <v>252</v>
      </c>
      <c r="BE742" s="159">
        <f>IF(N742="základní",J742,0)</f>
        <v>0</v>
      </c>
      <c r="BF742" s="159">
        <f>IF(N742="snížená",J742,0)</f>
        <v>0</v>
      </c>
      <c r="BG742" s="159">
        <f>IF(N742="zákl. přenesená",J742,0)</f>
        <v>0</v>
      </c>
      <c r="BH742" s="159">
        <f>IF(N742="sníž. přenesená",J742,0)</f>
        <v>0</v>
      </c>
      <c r="BI742" s="159">
        <f>IF(N742="nulová",J742,0)</f>
        <v>0</v>
      </c>
      <c r="BJ742" s="19" t="s">
        <v>80</v>
      </c>
      <c r="BK742" s="159">
        <f>ROUND(I742*H742,2)</f>
        <v>0</v>
      </c>
      <c r="BL742" s="19" t="s">
        <v>258</v>
      </c>
      <c r="BM742" s="158" t="s">
        <v>919</v>
      </c>
    </row>
    <row r="743" spans="1:65" s="2" customFormat="1" ht="11.25">
      <c r="A743" s="34"/>
      <c r="B743" s="35"/>
      <c r="C743" s="34"/>
      <c r="D743" s="160" t="s">
        <v>260</v>
      </c>
      <c r="E743" s="34"/>
      <c r="F743" s="161" t="s">
        <v>920</v>
      </c>
      <c r="G743" s="34"/>
      <c r="H743" s="34"/>
      <c r="I743" s="162"/>
      <c r="J743" s="34"/>
      <c r="K743" s="34"/>
      <c r="L743" s="35"/>
      <c r="M743" s="163"/>
      <c r="N743" s="164"/>
      <c r="O743" s="55"/>
      <c r="P743" s="55"/>
      <c r="Q743" s="55"/>
      <c r="R743" s="55"/>
      <c r="S743" s="55"/>
      <c r="T743" s="56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T743" s="19" t="s">
        <v>260</v>
      </c>
      <c r="AU743" s="19" t="s">
        <v>82</v>
      </c>
    </row>
    <row r="744" spans="1:65" s="2" customFormat="1" ht="11.25">
      <c r="A744" s="34"/>
      <c r="B744" s="35"/>
      <c r="C744" s="34"/>
      <c r="D744" s="165" t="s">
        <v>262</v>
      </c>
      <c r="E744" s="34"/>
      <c r="F744" s="166" t="s">
        <v>921</v>
      </c>
      <c r="G744" s="34"/>
      <c r="H744" s="34"/>
      <c r="I744" s="162"/>
      <c r="J744" s="34"/>
      <c r="K744" s="34"/>
      <c r="L744" s="35"/>
      <c r="M744" s="163"/>
      <c r="N744" s="164"/>
      <c r="O744" s="55"/>
      <c r="P744" s="55"/>
      <c r="Q744" s="55"/>
      <c r="R744" s="55"/>
      <c r="S744" s="55"/>
      <c r="T744" s="56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9" t="s">
        <v>262</v>
      </c>
      <c r="AU744" s="19" t="s">
        <v>82</v>
      </c>
    </row>
    <row r="745" spans="1:65" s="13" customFormat="1" ht="11.25">
      <c r="B745" s="167"/>
      <c r="D745" s="160" t="s">
        <v>264</v>
      </c>
      <c r="E745" s="168" t="s">
        <v>3</v>
      </c>
      <c r="F745" s="169" t="s">
        <v>922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1:65" s="13" customFormat="1" ht="11.25">
      <c r="B746" s="167"/>
      <c r="D746" s="160" t="s">
        <v>264</v>
      </c>
      <c r="E746" s="168" t="s">
        <v>3</v>
      </c>
      <c r="F746" s="169" t="s">
        <v>873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1:65" s="14" customFormat="1" ht="11.25">
      <c r="B747" s="174"/>
      <c r="D747" s="160" t="s">
        <v>264</v>
      </c>
      <c r="E747" s="175" t="s">
        <v>3</v>
      </c>
      <c r="F747" s="176" t="s">
        <v>923</v>
      </c>
      <c r="H747" s="177">
        <v>19.64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1:65" s="14" customFormat="1" ht="11.25">
      <c r="B748" s="174"/>
      <c r="D748" s="160" t="s">
        <v>264</v>
      </c>
      <c r="E748" s="175" t="s">
        <v>3</v>
      </c>
      <c r="F748" s="176" t="s">
        <v>924</v>
      </c>
      <c r="H748" s="177">
        <v>70.334999999999994</v>
      </c>
      <c r="I748" s="178"/>
      <c r="L748" s="174"/>
      <c r="M748" s="179"/>
      <c r="N748" s="180"/>
      <c r="O748" s="180"/>
      <c r="P748" s="180"/>
      <c r="Q748" s="180"/>
      <c r="R748" s="180"/>
      <c r="S748" s="180"/>
      <c r="T748" s="181"/>
      <c r="AT748" s="175" t="s">
        <v>264</v>
      </c>
      <c r="AU748" s="175" t="s">
        <v>82</v>
      </c>
      <c r="AV748" s="14" t="s">
        <v>82</v>
      </c>
      <c r="AW748" s="14" t="s">
        <v>34</v>
      </c>
      <c r="AX748" s="14" t="s">
        <v>73</v>
      </c>
      <c r="AY748" s="175" t="s">
        <v>252</v>
      </c>
    </row>
    <row r="749" spans="1:65" s="16" customFormat="1" ht="11.25">
      <c r="B749" s="190"/>
      <c r="D749" s="160" t="s">
        <v>264</v>
      </c>
      <c r="E749" s="191" t="s">
        <v>3</v>
      </c>
      <c r="F749" s="192" t="s">
        <v>354</v>
      </c>
      <c r="H749" s="193">
        <v>89.974999999999994</v>
      </c>
      <c r="I749" s="194"/>
      <c r="L749" s="190"/>
      <c r="M749" s="195"/>
      <c r="N749" s="196"/>
      <c r="O749" s="196"/>
      <c r="P749" s="196"/>
      <c r="Q749" s="196"/>
      <c r="R749" s="196"/>
      <c r="S749" s="196"/>
      <c r="T749" s="197"/>
      <c r="AT749" s="191" t="s">
        <v>264</v>
      </c>
      <c r="AU749" s="191" t="s">
        <v>82</v>
      </c>
      <c r="AV749" s="16" t="s">
        <v>95</v>
      </c>
      <c r="AW749" s="16" t="s">
        <v>34</v>
      </c>
      <c r="AX749" s="16" t="s">
        <v>73</v>
      </c>
      <c r="AY749" s="191" t="s">
        <v>252</v>
      </c>
    </row>
    <row r="750" spans="1:65" s="13" customFormat="1" ht="11.25">
      <c r="B750" s="167"/>
      <c r="D750" s="160" t="s">
        <v>264</v>
      </c>
      <c r="E750" s="168" t="s">
        <v>3</v>
      </c>
      <c r="F750" s="169" t="s">
        <v>895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1:65" s="14" customFormat="1" ht="11.25">
      <c r="B751" s="174"/>
      <c r="D751" s="160" t="s">
        <v>264</v>
      </c>
      <c r="E751" s="175" t="s">
        <v>3</v>
      </c>
      <c r="F751" s="176" t="s">
        <v>925</v>
      </c>
      <c r="H751" s="177">
        <v>39.1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1:65" s="14" customFormat="1" ht="11.25">
      <c r="B752" s="174"/>
      <c r="D752" s="160" t="s">
        <v>264</v>
      </c>
      <c r="E752" s="175" t="s">
        <v>3</v>
      </c>
      <c r="F752" s="176" t="s">
        <v>926</v>
      </c>
      <c r="H752" s="177">
        <v>40.94</v>
      </c>
      <c r="I752" s="178"/>
      <c r="L752" s="174"/>
      <c r="M752" s="179"/>
      <c r="N752" s="180"/>
      <c r="O752" s="180"/>
      <c r="P752" s="180"/>
      <c r="Q752" s="180"/>
      <c r="R752" s="180"/>
      <c r="S752" s="180"/>
      <c r="T752" s="181"/>
      <c r="AT752" s="175" t="s">
        <v>264</v>
      </c>
      <c r="AU752" s="175" t="s">
        <v>82</v>
      </c>
      <c r="AV752" s="14" t="s">
        <v>82</v>
      </c>
      <c r="AW752" s="14" t="s">
        <v>34</v>
      </c>
      <c r="AX752" s="14" t="s">
        <v>73</v>
      </c>
      <c r="AY752" s="175" t="s">
        <v>252</v>
      </c>
    </row>
    <row r="753" spans="1:65" s="16" customFormat="1" ht="11.25">
      <c r="B753" s="190"/>
      <c r="D753" s="160" t="s">
        <v>264</v>
      </c>
      <c r="E753" s="191" t="s">
        <v>3</v>
      </c>
      <c r="F753" s="192" t="s">
        <v>354</v>
      </c>
      <c r="H753" s="193">
        <v>80.040000000000006</v>
      </c>
      <c r="I753" s="194"/>
      <c r="L753" s="190"/>
      <c r="M753" s="195"/>
      <c r="N753" s="196"/>
      <c r="O753" s="196"/>
      <c r="P753" s="196"/>
      <c r="Q753" s="196"/>
      <c r="R753" s="196"/>
      <c r="S753" s="196"/>
      <c r="T753" s="197"/>
      <c r="AT753" s="191" t="s">
        <v>264</v>
      </c>
      <c r="AU753" s="191" t="s">
        <v>82</v>
      </c>
      <c r="AV753" s="16" t="s">
        <v>95</v>
      </c>
      <c r="AW753" s="16" t="s">
        <v>34</v>
      </c>
      <c r="AX753" s="16" t="s">
        <v>73</v>
      </c>
      <c r="AY753" s="191" t="s">
        <v>252</v>
      </c>
    </row>
    <row r="754" spans="1:65" s="13" customFormat="1" ht="11.25">
      <c r="B754" s="167"/>
      <c r="D754" s="160" t="s">
        <v>264</v>
      </c>
      <c r="E754" s="168" t="s">
        <v>3</v>
      </c>
      <c r="F754" s="169" t="s">
        <v>881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1:65" s="14" customFormat="1" ht="11.25">
      <c r="B755" s="174"/>
      <c r="D755" s="160" t="s">
        <v>264</v>
      </c>
      <c r="E755" s="175" t="s">
        <v>3</v>
      </c>
      <c r="F755" s="176" t="s">
        <v>927</v>
      </c>
      <c r="H755" s="177">
        <v>42.445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1:65" s="14" customFormat="1" ht="11.25">
      <c r="B756" s="174"/>
      <c r="D756" s="160" t="s">
        <v>264</v>
      </c>
      <c r="E756" s="175" t="s">
        <v>3</v>
      </c>
      <c r="F756" s="176" t="s">
        <v>928</v>
      </c>
      <c r="H756" s="177">
        <v>37.65</v>
      </c>
      <c r="I756" s="178"/>
      <c r="L756" s="174"/>
      <c r="M756" s="179"/>
      <c r="N756" s="180"/>
      <c r="O756" s="180"/>
      <c r="P756" s="180"/>
      <c r="Q756" s="180"/>
      <c r="R756" s="180"/>
      <c r="S756" s="180"/>
      <c r="T756" s="181"/>
      <c r="AT756" s="175" t="s">
        <v>264</v>
      </c>
      <c r="AU756" s="175" t="s">
        <v>82</v>
      </c>
      <c r="AV756" s="14" t="s">
        <v>82</v>
      </c>
      <c r="AW756" s="14" t="s">
        <v>34</v>
      </c>
      <c r="AX756" s="14" t="s">
        <v>73</v>
      </c>
      <c r="AY756" s="175" t="s">
        <v>252</v>
      </c>
    </row>
    <row r="757" spans="1:65" s="16" customFormat="1" ht="11.25">
      <c r="B757" s="190"/>
      <c r="D757" s="160" t="s">
        <v>264</v>
      </c>
      <c r="E757" s="191" t="s">
        <v>3</v>
      </c>
      <c r="F757" s="192" t="s">
        <v>354</v>
      </c>
      <c r="H757" s="193">
        <v>80.094999999999999</v>
      </c>
      <c r="I757" s="194"/>
      <c r="L757" s="190"/>
      <c r="M757" s="195"/>
      <c r="N757" s="196"/>
      <c r="O757" s="196"/>
      <c r="P757" s="196"/>
      <c r="Q757" s="196"/>
      <c r="R757" s="196"/>
      <c r="S757" s="196"/>
      <c r="T757" s="197"/>
      <c r="AT757" s="191" t="s">
        <v>264</v>
      </c>
      <c r="AU757" s="191" t="s">
        <v>82</v>
      </c>
      <c r="AV757" s="16" t="s">
        <v>95</v>
      </c>
      <c r="AW757" s="16" t="s">
        <v>34</v>
      </c>
      <c r="AX757" s="16" t="s">
        <v>73</v>
      </c>
      <c r="AY757" s="191" t="s">
        <v>252</v>
      </c>
    </row>
    <row r="758" spans="1:65" s="13" customFormat="1" ht="11.25">
      <c r="B758" s="167"/>
      <c r="D758" s="160" t="s">
        <v>264</v>
      </c>
      <c r="E758" s="168" t="s">
        <v>3</v>
      </c>
      <c r="F758" s="169" t="s">
        <v>883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1:65" s="14" customFormat="1" ht="11.25">
      <c r="B759" s="174"/>
      <c r="D759" s="160" t="s">
        <v>264</v>
      </c>
      <c r="E759" s="175" t="s">
        <v>3</v>
      </c>
      <c r="F759" s="176" t="s">
        <v>929</v>
      </c>
      <c r="H759" s="177">
        <v>38.515000000000001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1:65" s="14" customFormat="1" ht="11.25">
      <c r="B760" s="174"/>
      <c r="D760" s="160" t="s">
        <v>264</v>
      </c>
      <c r="E760" s="175" t="s">
        <v>3</v>
      </c>
      <c r="F760" s="176" t="s">
        <v>930</v>
      </c>
      <c r="H760" s="177">
        <v>31.19</v>
      </c>
      <c r="I760" s="178"/>
      <c r="L760" s="174"/>
      <c r="M760" s="179"/>
      <c r="N760" s="180"/>
      <c r="O760" s="180"/>
      <c r="P760" s="180"/>
      <c r="Q760" s="180"/>
      <c r="R760" s="180"/>
      <c r="S760" s="180"/>
      <c r="T760" s="181"/>
      <c r="AT760" s="175" t="s">
        <v>264</v>
      </c>
      <c r="AU760" s="175" t="s">
        <v>82</v>
      </c>
      <c r="AV760" s="14" t="s">
        <v>82</v>
      </c>
      <c r="AW760" s="14" t="s">
        <v>34</v>
      </c>
      <c r="AX760" s="14" t="s">
        <v>73</v>
      </c>
      <c r="AY760" s="175" t="s">
        <v>252</v>
      </c>
    </row>
    <row r="761" spans="1:65" s="16" customFormat="1" ht="11.25">
      <c r="B761" s="190"/>
      <c r="D761" s="160" t="s">
        <v>264</v>
      </c>
      <c r="E761" s="191" t="s">
        <v>3</v>
      </c>
      <c r="F761" s="192" t="s">
        <v>354</v>
      </c>
      <c r="H761" s="193">
        <v>69.704999999999998</v>
      </c>
      <c r="I761" s="194"/>
      <c r="L761" s="190"/>
      <c r="M761" s="195"/>
      <c r="N761" s="196"/>
      <c r="O761" s="196"/>
      <c r="P761" s="196"/>
      <c r="Q761" s="196"/>
      <c r="R761" s="196"/>
      <c r="S761" s="196"/>
      <c r="T761" s="197"/>
      <c r="AT761" s="191" t="s">
        <v>264</v>
      </c>
      <c r="AU761" s="191" t="s">
        <v>82</v>
      </c>
      <c r="AV761" s="16" t="s">
        <v>95</v>
      </c>
      <c r="AW761" s="16" t="s">
        <v>34</v>
      </c>
      <c r="AX761" s="16" t="s">
        <v>73</v>
      </c>
      <c r="AY761" s="191" t="s">
        <v>252</v>
      </c>
    </row>
    <row r="762" spans="1:65" s="15" customFormat="1" ht="11.25">
      <c r="B762" s="182"/>
      <c r="D762" s="160" t="s">
        <v>264</v>
      </c>
      <c r="E762" s="183" t="s">
        <v>3</v>
      </c>
      <c r="F762" s="184" t="s">
        <v>269</v>
      </c>
      <c r="H762" s="185">
        <v>319.815</v>
      </c>
      <c r="I762" s="186"/>
      <c r="L762" s="182"/>
      <c r="M762" s="187"/>
      <c r="N762" s="188"/>
      <c r="O762" s="188"/>
      <c r="P762" s="188"/>
      <c r="Q762" s="188"/>
      <c r="R762" s="188"/>
      <c r="S762" s="188"/>
      <c r="T762" s="189"/>
      <c r="AT762" s="183" t="s">
        <v>264</v>
      </c>
      <c r="AU762" s="183" t="s">
        <v>82</v>
      </c>
      <c r="AV762" s="15" t="s">
        <v>258</v>
      </c>
      <c r="AW762" s="15" t="s">
        <v>34</v>
      </c>
      <c r="AX762" s="15" t="s">
        <v>80</v>
      </c>
      <c r="AY762" s="183" t="s">
        <v>252</v>
      </c>
    </row>
    <row r="763" spans="1:65" s="2" customFormat="1" ht="16.5" customHeight="1">
      <c r="A763" s="34"/>
      <c r="B763" s="145"/>
      <c r="C763" s="146" t="s">
        <v>931</v>
      </c>
      <c r="D763" s="146" t="s">
        <v>254</v>
      </c>
      <c r="E763" s="147" t="s">
        <v>932</v>
      </c>
      <c r="F763" s="148" t="s">
        <v>933</v>
      </c>
      <c r="G763" s="149" t="s">
        <v>331</v>
      </c>
      <c r="H763" s="150">
        <v>167.44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2.0000000000000001E-4</v>
      </c>
      <c r="R763" s="156">
        <f>Q763*H763</f>
        <v>3.3488000000000004E-2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258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258</v>
      </c>
      <c r="BM763" s="158" t="s">
        <v>934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935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1.25">
      <c r="A765" s="34"/>
      <c r="B765" s="35"/>
      <c r="C765" s="34"/>
      <c r="D765" s="165" t="s">
        <v>262</v>
      </c>
      <c r="E765" s="34"/>
      <c r="F765" s="166" t="s">
        <v>936</v>
      </c>
      <c r="G765" s="34"/>
      <c r="H765" s="34"/>
      <c r="I765" s="162"/>
      <c r="J765" s="34"/>
      <c r="K765" s="34"/>
      <c r="L765" s="35"/>
      <c r="M765" s="163"/>
      <c r="N765" s="164"/>
      <c r="O765" s="55"/>
      <c r="P765" s="55"/>
      <c r="Q765" s="55"/>
      <c r="R765" s="55"/>
      <c r="S765" s="55"/>
      <c r="T765" s="56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T765" s="19" t="s">
        <v>262</v>
      </c>
      <c r="AU765" s="19" t="s">
        <v>82</v>
      </c>
    </row>
    <row r="766" spans="1:65" s="13" customFormat="1" ht="11.25">
      <c r="B766" s="167"/>
      <c r="D766" s="160" t="s">
        <v>264</v>
      </c>
      <c r="E766" s="168" t="s">
        <v>3</v>
      </c>
      <c r="F766" s="169" t="s">
        <v>873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1:65" s="14" customFormat="1" ht="11.25">
      <c r="B767" s="174"/>
      <c r="D767" s="160" t="s">
        <v>264</v>
      </c>
      <c r="E767" s="175" t="s">
        <v>3</v>
      </c>
      <c r="F767" s="176" t="s">
        <v>937</v>
      </c>
      <c r="H767" s="177">
        <v>75.44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1:65" s="13" customFormat="1" ht="11.25">
      <c r="B768" s="167"/>
      <c r="D768" s="160" t="s">
        <v>264</v>
      </c>
      <c r="E768" s="168" t="s">
        <v>3</v>
      </c>
      <c r="F768" s="169" t="s">
        <v>877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1:65" s="14" customFormat="1" ht="11.25">
      <c r="B769" s="174"/>
      <c r="D769" s="160" t="s">
        <v>264</v>
      </c>
      <c r="E769" s="175" t="s">
        <v>3</v>
      </c>
      <c r="F769" s="176" t="s">
        <v>938</v>
      </c>
      <c r="H769" s="177">
        <v>29.44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1:65" s="13" customFormat="1" ht="11.25">
      <c r="B770" s="167"/>
      <c r="D770" s="160" t="s">
        <v>264</v>
      </c>
      <c r="E770" s="168" t="s">
        <v>3</v>
      </c>
      <c r="F770" s="169" t="s">
        <v>881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1:65" s="14" customFormat="1" ht="11.25">
      <c r="B771" s="174"/>
      <c r="D771" s="160" t="s">
        <v>264</v>
      </c>
      <c r="E771" s="175" t="s">
        <v>3</v>
      </c>
      <c r="F771" s="176" t="s">
        <v>938</v>
      </c>
      <c r="H771" s="177">
        <v>29.44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1:65" s="13" customFormat="1" ht="11.25">
      <c r="B772" s="167"/>
      <c r="D772" s="160" t="s">
        <v>264</v>
      </c>
      <c r="E772" s="168" t="s">
        <v>3</v>
      </c>
      <c r="F772" s="169" t="s">
        <v>883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1:65" s="14" customFormat="1" ht="11.25">
      <c r="B773" s="174"/>
      <c r="D773" s="160" t="s">
        <v>264</v>
      </c>
      <c r="E773" s="175" t="s">
        <v>3</v>
      </c>
      <c r="F773" s="176" t="s">
        <v>939</v>
      </c>
      <c r="H773" s="177">
        <v>33.119999999999997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1:65" s="15" customFormat="1" ht="11.25">
      <c r="B774" s="182"/>
      <c r="D774" s="160" t="s">
        <v>264</v>
      </c>
      <c r="E774" s="183" t="s">
        <v>3</v>
      </c>
      <c r="F774" s="184" t="s">
        <v>269</v>
      </c>
      <c r="H774" s="185">
        <v>167.44</v>
      </c>
      <c r="I774" s="186"/>
      <c r="L774" s="182"/>
      <c r="M774" s="187"/>
      <c r="N774" s="188"/>
      <c r="O774" s="188"/>
      <c r="P774" s="188"/>
      <c r="Q774" s="188"/>
      <c r="R774" s="188"/>
      <c r="S774" s="188"/>
      <c r="T774" s="189"/>
      <c r="AT774" s="183" t="s">
        <v>264</v>
      </c>
      <c r="AU774" s="183" t="s">
        <v>82</v>
      </c>
      <c r="AV774" s="15" t="s">
        <v>258</v>
      </c>
      <c r="AW774" s="15" t="s">
        <v>34</v>
      </c>
      <c r="AX774" s="15" t="s">
        <v>80</v>
      </c>
      <c r="AY774" s="183" t="s">
        <v>252</v>
      </c>
    </row>
    <row r="775" spans="1:65" s="2" customFormat="1" ht="16.5" customHeight="1">
      <c r="A775" s="34"/>
      <c r="B775" s="145"/>
      <c r="C775" s="146" t="s">
        <v>940</v>
      </c>
      <c r="D775" s="146" t="s">
        <v>254</v>
      </c>
      <c r="E775" s="147" t="s">
        <v>941</v>
      </c>
      <c r="F775" s="148" t="s">
        <v>942</v>
      </c>
      <c r="G775" s="149" t="s">
        <v>331</v>
      </c>
      <c r="H775" s="150">
        <v>319.815</v>
      </c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8.0300000000000007E-3</v>
      </c>
      <c r="R775" s="156">
        <f>Q775*H775</f>
        <v>2.5681144500000004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258</v>
      </c>
      <c r="AT775" s="158" t="s">
        <v>254</v>
      </c>
      <c r="AU775" s="158" t="s">
        <v>82</v>
      </c>
      <c r="AY775" s="19" t="s">
        <v>252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258</v>
      </c>
      <c r="BM775" s="158" t="s">
        <v>943</v>
      </c>
    </row>
    <row r="776" spans="1:65" s="2" customFormat="1" ht="19.5">
      <c r="A776" s="34"/>
      <c r="B776" s="35"/>
      <c r="C776" s="34"/>
      <c r="D776" s="160" t="s">
        <v>260</v>
      </c>
      <c r="E776" s="34"/>
      <c r="F776" s="161" t="s">
        <v>944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260</v>
      </c>
      <c r="AU776" s="19" t="s">
        <v>82</v>
      </c>
    </row>
    <row r="777" spans="1:65" s="2" customFormat="1" ht="11.25">
      <c r="A777" s="34"/>
      <c r="B777" s="35"/>
      <c r="C777" s="34"/>
      <c r="D777" s="165" t="s">
        <v>262</v>
      </c>
      <c r="E777" s="34"/>
      <c r="F777" s="166" t="s">
        <v>945</v>
      </c>
      <c r="G777" s="34"/>
      <c r="H777" s="34"/>
      <c r="I777" s="162"/>
      <c r="J777" s="34"/>
      <c r="K777" s="34"/>
      <c r="L777" s="35"/>
      <c r="M777" s="163"/>
      <c r="N777" s="164"/>
      <c r="O777" s="55"/>
      <c r="P777" s="55"/>
      <c r="Q777" s="55"/>
      <c r="R777" s="55"/>
      <c r="S777" s="55"/>
      <c r="T777" s="56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T777" s="19" t="s">
        <v>262</v>
      </c>
      <c r="AU777" s="19" t="s">
        <v>82</v>
      </c>
    </row>
    <row r="778" spans="1:65" s="13" customFormat="1" ht="11.25">
      <c r="B778" s="167"/>
      <c r="D778" s="160" t="s">
        <v>264</v>
      </c>
      <c r="E778" s="168" t="s">
        <v>3</v>
      </c>
      <c r="F778" s="169" t="s">
        <v>890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1:65" s="13" customFormat="1" ht="11.25">
      <c r="B779" s="167"/>
      <c r="D779" s="160" t="s">
        <v>264</v>
      </c>
      <c r="E779" s="168" t="s">
        <v>3</v>
      </c>
      <c r="F779" s="169" t="s">
        <v>873</v>
      </c>
      <c r="H779" s="168" t="s">
        <v>3</v>
      </c>
      <c r="I779" s="170"/>
      <c r="L779" s="167"/>
      <c r="M779" s="171"/>
      <c r="N779" s="172"/>
      <c r="O779" s="172"/>
      <c r="P779" s="172"/>
      <c r="Q779" s="172"/>
      <c r="R779" s="172"/>
      <c r="S779" s="172"/>
      <c r="T779" s="173"/>
      <c r="AT779" s="168" t="s">
        <v>264</v>
      </c>
      <c r="AU779" s="168" t="s">
        <v>82</v>
      </c>
      <c r="AV779" s="13" t="s">
        <v>80</v>
      </c>
      <c r="AW779" s="13" t="s">
        <v>34</v>
      </c>
      <c r="AX779" s="13" t="s">
        <v>73</v>
      </c>
      <c r="AY779" s="168" t="s">
        <v>252</v>
      </c>
    </row>
    <row r="780" spans="1:65" s="14" customFormat="1" ht="11.25">
      <c r="B780" s="174"/>
      <c r="D780" s="160" t="s">
        <v>264</v>
      </c>
      <c r="E780" s="175" t="s">
        <v>3</v>
      </c>
      <c r="F780" s="176" t="s">
        <v>923</v>
      </c>
      <c r="H780" s="177">
        <v>19.64</v>
      </c>
      <c r="I780" s="178"/>
      <c r="L780" s="174"/>
      <c r="M780" s="179"/>
      <c r="N780" s="180"/>
      <c r="O780" s="180"/>
      <c r="P780" s="180"/>
      <c r="Q780" s="180"/>
      <c r="R780" s="180"/>
      <c r="S780" s="180"/>
      <c r="T780" s="181"/>
      <c r="AT780" s="175" t="s">
        <v>264</v>
      </c>
      <c r="AU780" s="175" t="s">
        <v>82</v>
      </c>
      <c r="AV780" s="14" t="s">
        <v>82</v>
      </c>
      <c r="AW780" s="14" t="s">
        <v>34</v>
      </c>
      <c r="AX780" s="14" t="s">
        <v>73</v>
      </c>
      <c r="AY780" s="175" t="s">
        <v>252</v>
      </c>
    </row>
    <row r="781" spans="1:65" s="14" customFormat="1" ht="11.25">
      <c r="B781" s="174"/>
      <c r="D781" s="160" t="s">
        <v>264</v>
      </c>
      <c r="E781" s="175" t="s">
        <v>3</v>
      </c>
      <c r="F781" s="176" t="s">
        <v>924</v>
      </c>
      <c r="H781" s="177">
        <v>70.334999999999994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1:65" s="13" customFormat="1" ht="11.25">
      <c r="B782" s="167"/>
      <c r="D782" s="160" t="s">
        <v>264</v>
      </c>
      <c r="E782" s="168" t="s">
        <v>3</v>
      </c>
      <c r="F782" s="169" t="s">
        <v>895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1:65" s="14" customFormat="1" ht="11.25">
      <c r="B783" s="174"/>
      <c r="D783" s="160" t="s">
        <v>264</v>
      </c>
      <c r="E783" s="175" t="s">
        <v>3</v>
      </c>
      <c r="F783" s="176" t="s">
        <v>925</v>
      </c>
      <c r="H783" s="177">
        <v>39.1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1:65" s="14" customFormat="1" ht="11.25">
      <c r="B784" s="174"/>
      <c r="D784" s="160" t="s">
        <v>264</v>
      </c>
      <c r="E784" s="175" t="s">
        <v>3</v>
      </c>
      <c r="F784" s="176" t="s">
        <v>926</v>
      </c>
      <c r="H784" s="177">
        <v>40.94</v>
      </c>
      <c r="I784" s="178"/>
      <c r="L784" s="174"/>
      <c r="M784" s="179"/>
      <c r="N784" s="180"/>
      <c r="O784" s="180"/>
      <c r="P784" s="180"/>
      <c r="Q784" s="180"/>
      <c r="R784" s="180"/>
      <c r="S784" s="180"/>
      <c r="T784" s="181"/>
      <c r="AT784" s="175" t="s">
        <v>264</v>
      </c>
      <c r="AU784" s="175" t="s">
        <v>82</v>
      </c>
      <c r="AV784" s="14" t="s">
        <v>82</v>
      </c>
      <c r="AW784" s="14" t="s">
        <v>34</v>
      </c>
      <c r="AX784" s="14" t="s">
        <v>73</v>
      </c>
      <c r="AY784" s="175" t="s">
        <v>252</v>
      </c>
    </row>
    <row r="785" spans="1:65" s="13" customFormat="1" ht="11.25">
      <c r="B785" s="167"/>
      <c r="D785" s="160" t="s">
        <v>264</v>
      </c>
      <c r="E785" s="168" t="s">
        <v>3</v>
      </c>
      <c r="F785" s="169" t="s">
        <v>881</v>
      </c>
      <c r="H785" s="168" t="s">
        <v>3</v>
      </c>
      <c r="I785" s="170"/>
      <c r="L785" s="167"/>
      <c r="M785" s="171"/>
      <c r="N785" s="172"/>
      <c r="O785" s="172"/>
      <c r="P785" s="172"/>
      <c r="Q785" s="172"/>
      <c r="R785" s="172"/>
      <c r="S785" s="172"/>
      <c r="T785" s="173"/>
      <c r="AT785" s="168" t="s">
        <v>264</v>
      </c>
      <c r="AU785" s="168" t="s">
        <v>82</v>
      </c>
      <c r="AV785" s="13" t="s">
        <v>80</v>
      </c>
      <c r="AW785" s="13" t="s">
        <v>34</v>
      </c>
      <c r="AX785" s="13" t="s">
        <v>73</v>
      </c>
      <c r="AY785" s="168" t="s">
        <v>252</v>
      </c>
    </row>
    <row r="786" spans="1:65" s="14" customFormat="1" ht="11.25">
      <c r="B786" s="174"/>
      <c r="D786" s="160" t="s">
        <v>264</v>
      </c>
      <c r="E786" s="175" t="s">
        <v>3</v>
      </c>
      <c r="F786" s="176" t="s">
        <v>927</v>
      </c>
      <c r="H786" s="177">
        <v>42.445</v>
      </c>
      <c r="I786" s="178"/>
      <c r="L786" s="174"/>
      <c r="M786" s="179"/>
      <c r="N786" s="180"/>
      <c r="O786" s="180"/>
      <c r="P786" s="180"/>
      <c r="Q786" s="180"/>
      <c r="R786" s="180"/>
      <c r="S786" s="180"/>
      <c r="T786" s="181"/>
      <c r="AT786" s="175" t="s">
        <v>264</v>
      </c>
      <c r="AU786" s="175" t="s">
        <v>82</v>
      </c>
      <c r="AV786" s="14" t="s">
        <v>82</v>
      </c>
      <c r="AW786" s="14" t="s">
        <v>34</v>
      </c>
      <c r="AX786" s="14" t="s">
        <v>73</v>
      </c>
      <c r="AY786" s="175" t="s">
        <v>252</v>
      </c>
    </row>
    <row r="787" spans="1:65" s="14" customFormat="1" ht="11.25">
      <c r="B787" s="174"/>
      <c r="D787" s="160" t="s">
        <v>264</v>
      </c>
      <c r="E787" s="175" t="s">
        <v>3</v>
      </c>
      <c r="F787" s="176" t="s">
        <v>928</v>
      </c>
      <c r="H787" s="177">
        <v>37.65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1:65" s="13" customFormat="1" ht="11.25">
      <c r="B788" s="167"/>
      <c r="D788" s="160" t="s">
        <v>264</v>
      </c>
      <c r="E788" s="168" t="s">
        <v>3</v>
      </c>
      <c r="F788" s="169" t="s">
        <v>883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1:65" s="14" customFormat="1" ht="11.25">
      <c r="B789" s="174"/>
      <c r="D789" s="160" t="s">
        <v>264</v>
      </c>
      <c r="E789" s="175" t="s">
        <v>3</v>
      </c>
      <c r="F789" s="176" t="s">
        <v>929</v>
      </c>
      <c r="H789" s="177">
        <v>38.515000000000001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1:65" s="14" customFormat="1" ht="11.25">
      <c r="B790" s="174"/>
      <c r="D790" s="160" t="s">
        <v>264</v>
      </c>
      <c r="E790" s="175" t="s">
        <v>3</v>
      </c>
      <c r="F790" s="176" t="s">
        <v>930</v>
      </c>
      <c r="H790" s="177">
        <v>31.19</v>
      </c>
      <c r="I790" s="178"/>
      <c r="L790" s="174"/>
      <c r="M790" s="179"/>
      <c r="N790" s="180"/>
      <c r="O790" s="180"/>
      <c r="P790" s="180"/>
      <c r="Q790" s="180"/>
      <c r="R790" s="180"/>
      <c r="S790" s="180"/>
      <c r="T790" s="181"/>
      <c r="AT790" s="175" t="s">
        <v>264</v>
      </c>
      <c r="AU790" s="175" t="s">
        <v>82</v>
      </c>
      <c r="AV790" s="14" t="s">
        <v>82</v>
      </c>
      <c r="AW790" s="14" t="s">
        <v>34</v>
      </c>
      <c r="AX790" s="14" t="s">
        <v>73</v>
      </c>
      <c r="AY790" s="175" t="s">
        <v>252</v>
      </c>
    </row>
    <row r="791" spans="1:65" s="15" customFormat="1" ht="11.25">
      <c r="B791" s="182"/>
      <c r="D791" s="160" t="s">
        <v>264</v>
      </c>
      <c r="E791" s="183" t="s">
        <v>3</v>
      </c>
      <c r="F791" s="184" t="s">
        <v>269</v>
      </c>
      <c r="H791" s="185">
        <v>319.815</v>
      </c>
      <c r="I791" s="186"/>
      <c r="L791" s="182"/>
      <c r="M791" s="187"/>
      <c r="N791" s="188"/>
      <c r="O791" s="188"/>
      <c r="P791" s="188"/>
      <c r="Q791" s="188"/>
      <c r="R791" s="188"/>
      <c r="S791" s="188"/>
      <c r="T791" s="189"/>
      <c r="AT791" s="183" t="s">
        <v>264</v>
      </c>
      <c r="AU791" s="183" t="s">
        <v>82</v>
      </c>
      <c r="AV791" s="15" t="s">
        <v>258</v>
      </c>
      <c r="AW791" s="15" t="s">
        <v>34</v>
      </c>
      <c r="AX791" s="15" t="s">
        <v>80</v>
      </c>
      <c r="AY791" s="183" t="s">
        <v>252</v>
      </c>
    </row>
    <row r="792" spans="1:65" s="2" customFormat="1" ht="16.5" customHeight="1">
      <c r="A792" s="34"/>
      <c r="B792" s="145"/>
      <c r="C792" s="146" t="s">
        <v>946</v>
      </c>
      <c r="D792" s="146" t="s">
        <v>254</v>
      </c>
      <c r="E792" s="147" t="s">
        <v>947</v>
      </c>
      <c r="F792" s="148" t="s">
        <v>948</v>
      </c>
      <c r="G792" s="149" t="s">
        <v>497</v>
      </c>
      <c r="H792" s="150">
        <v>394.99</v>
      </c>
      <c r="I792" s="151"/>
      <c r="J792" s="152">
        <f>ROUND(I792*H792,2)</f>
        <v>0</v>
      </c>
      <c r="K792" s="153"/>
      <c r="L792" s="35"/>
      <c r="M792" s="154" t="s">
        <v>3</v>
      </c>
      <c r="N792" s="155" t="s">
        <v>44</v>
      </c>
      <c r="O792" s="55"/>
      <c r="P792" s="156">
        <f>O792*H792</f>
        <v>0</v>
      </c>
      <c r="Q792" s="156">
        <v>6.8000000000000005E-4</v>
      </c>
      <c r="R792" s="156">
        <f>Q792*H792</f>
        <v>0.26859320000000003</v>
      </c>
      <c r="S792" s="156">
        <v>0</v>
      </c>
      <c r="T792" s="157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158" t="s">
        <v>258</v>
      </c>
      <c r="AT792" s="158" t="s">
        <v>254</v>
      </c>
      <c r="AU792" s="158" t="s">
        <v>82</v>
      </c>
      <c r="AY792" s="19" t="s">
        <v>252</v>
      </c>
      <c r="BE792" s="159">
        <f>IF(N792="základní",J792,0)</f>
        <v>0</v>
      </c>
      <c r="BF792" s="159">
        <f>IF(N792="snížená",J792,0)</f>
        <v>0</v>
      </c>
      <c r="BG792" s="159">
        <f>IF(N792="zákl. přenesená",J792,0)</f>
        <v>0</v>
      </c>
      <c r="BH792" s="159">
        <f>IF(N792="sníž. přenesená",J792,0)</f>
        <v>0</v>
      </c>
      <c r="BI792" s="159">
        <f>IF(N792="nulová",J792,0)</f>
        <v>0</v>
      </c>
      <c r="BJ792" s="19" t="s">
        <v>80</v>
      </c>
      <c r="BK792" s="159">
        <f>ROUND(I792*H792,2)</f>
        <v>0</v>
      </c>
      <c r="BL792" s="19" t="s">
        <v>258</v>
      </c>
      <c r="BM792" s="158" t="s">
        <v>949</v>
      </c>
    </row>
    <row r="793" spans="1:65" s="2" customFormat="1" ht="11.25">
      <c r="A793" s="34"/>
      <c r="B793" s="35"/>
      <c r="C793" s="34"/>
      <c r="D793" s="160" t="s">
        <v>260</v>
      </c>
      <c r="E793" s="34"/>
      <c r="F793" s="161" t="s">
        <v>950</v>
      </c>
      <c r="G793" s="34"/>
      <c r="H793" s="34"/>
      <c r="I793" s="162"/>
      <c r="J793" s="34"/>
      <c r="K793" s="34"/>
      <c r="L793" s="35"/>
      <c r="M793" s="163"/>
      <c r="N793" s="164"/>
      <c r="O793" s="55"/>
      <c r="P793" s="55"/>
      <c r="Q793" s="55"/>
      <c r="R793" s="55"/>
      <c r="S793" s="55"/>
      <c r="T793" s="56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9" t="s">
        <v>260</v>
      </c>
      <c r="AU793" s="19" t="s">
        <v>82</v>
      </c>
    </row>
    <row r="794" spans="1:65" s="2" customFormat="1" ht="11.25">
      <c r="A794" s="34"/>
      <c r="B794" s="35"/>
      <c r="C794" s="34"/>
      <c r="D794" s="165" t="s">
        <v>262</v>
      </c>
      <c r="E794" s="34"/>
      <c r="F794" s="166" t="s">
        <v>951</v>
      </c>
      <c r="G794" s="34"/>
      <c r="H794" s="34"/>
      <c r="I794" s="162"/>
      <c r="J794" s="34"/>
      <c r="K794" s="34"/>
      <c r="L794" s="35"/>
      <c r="M794" s="163"/>
      <c r="N794" s="164"/>
      <c r="O794" s="55"/>
      <c r="P794" s="55"/>
      <c r="Q794" s="55"/>
      <c r="R794" s="55"/>
      <c r="S794" s="55"/>
      <c r="T794" s="56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9" t="s">
        <v>262</v>
      </c>
      <c r="AU794" s="19" t="s">
        <v>82</v>
      </c>
    </row>
    <row r="795" spans="1:65" s="13" customFormat="1" ht="11.25">
      <c r="B795" s="167"/>
      <c r="D795" s="160" t="s">
        <v>264</v>
      </c>
      <c r="E795" s="168" t="s">
        <v>3</v>
      </c>
      <c r="F795" s="169" t="s">
        <v>952</v>
      </c>
      <c r="H795" s="168" t="s">
        <v>3</v>
      </c>
      <c r="I795" s="170"/>
      <c r="L795" s="167"/>
      <c r="M795" s="171"/>
      <c r="N795" s="172"/>
      <c r="O795" s="172"/>
      <c r="P795" s="172"/>
      <c r="Q795" s="172"/>
      <c r="R795" s="172"/>
      <c r="S795" s="172"/>
      <c r="T795" s="173"/>
      <c r="AT795" s="168" t="s">
        <v>264</v>
      </c>
      <c r="AU795" s="168" t="s">
        <v>82</v>
      </c>
      <c r="AV795" s="13" t="s">
        <v>80</v>
      </c>
      <c r="AW795" s="13" t="s">
        <v>34</v>
      </c>
      <c r="AX795" s="13" t="s">
        <v>73</v>
      </c>
      <c r="AY795" s="168" t="s">
        <v>252</v>
      </c>
    </row>
    <row r="796" spans="1:65" s="13" customFormat="1" ht="11.25">
      <c r="B796" s="167"/>
      <c r="D796" s="160" t="s">
        <v>264</v>
      </c>
      <c r="E796" s="168" t="s">
        <v>3</v>
      </c>
      <c r="F796" s="169" t="s">
        <v>877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1:65" s="14" customFormat="1" ht="11.25">
      <c r="B797" s="174"/>
      <c r="D797" s="160" t="s">
        <v>264</v>
      </c>
      <c r="E797" s="175" t="s">
        <v>3</v>
      </c>
      <c r="F797" s="176" t="s">
        <v>953</v>
      </c>
      <c r="H797" s="177">
        <v>73.944999999999993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1:65" s="14" customFormat="1" ht="11.25">
      <c r="B798" s="174"/>
      <c r="D798" s="160" t="s">
        <v>264</v>
      </c>
      <c r="E798" s="175" t="s">
        <v>3</v>
      </c>
      <c r="F798" s="176" t="s">
        <v>954</v>
      </c>
      <c r="H798" s="177">
        <v>19.295000000000002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264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252</v>
      </c>
    </row>
    <row r="799" spans="1:65" s="13" customFormat="1" ht="11.25">
      <c r="B799" s="167"/>
      <c r="D799" s="160" t="s">
        <v>264</v>
      </c>
      <c r="E799" s="168" t="s">
        <v>3</v>
      </c>
      <c r="F799" s="169" t="s">
        <v>881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264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252</v>
      </c>
    </row>
    <row r="800" spans="1:65" s="14" customFormat="1" ht="11.25">
      <c r="B800" s="174"/>
      <c r="D800" s="160" t="s">
        <v>264</v>
      </c>
      <c r="E800" s="175" t="s">
        <v>3</v>
      </c>
      <c r="F800" s="176" t="s">
        <v>955</v>
      </c>
      <c r="H800" s="177">
        <v>75.334999999999994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264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252</v>
      </c>
    </row>
    <row r="801" spans="1:65" s="14" customFormat="1" ht="11.25">
      <c r="B801" s="174"/>
      <c r="D801" s="160" t="s">
        <v>264</v>
      </c>
      <c r="E801" s="175" t="s">
        <v>3</v>
      </c>
      <c r="F801" s="176" t="s">
        <v>956</v>
      </c>
      <c r="H801" s="177">
        <v>75.540000000000006</v>
      </c>
      <c r="I801" s="178"/>
      <c r="L801" s="174"/>
      <c r="M801" s="179"/>
      <c r="N801" s="180"/>
      <c r="O801" s="180"/>
      <c r="P801" s="180"/>
      <c r="Q801" s="180"/>
      <c r="R801" s="180"/>
      <c r="S801" s="180"/>
      <c r="T801" s="181"/>
      <c r="AT801" s="175" t="s">
        <v>264</v>
      </c>
      <c r="AU801" s="175" t="s">
        <v>82</v>
      </c>
      <c r="AV801" s="14" t="s">
        <v>82</v>
      </c>
      <c r="AW801" s="14" t="s">
        <v>34</v>
      </c>
      <c r="AX801" s="14" t="s">
        <v>73</v>
      </c>
      <c r="AY801" s="175" t="s">
        <v>252</v>
      </c>
    </row>
    <row r="802" spans="1:65" s="13" customFormat="1" ht="11.25">
      <c r="B802" s="167"/>
      <c r="D802" s="160" t="s">
        <v>264</v>
      </c>
      <c r="E802" s="168" t="s">
        <v>3</v>
      </c>
      <c r="F802" s="169" t="s">
        <v>883</v>
      </c>
      <c r="H802" s="168" t="s">
        <v>3</v>
      </c>
      <c r="I802" s="170"/>
      <c r="L802" s="167"/>
      <c r="M802" s="171"/>
      <c r="N802" s="172"/>
      <c r="O802" s="172"/>
      <c r="P802" s="172"/>
      <c r="Q802" s="172"/>
      <c r="R802" s="172"/>
      <c r="S802" s="172"/>
      <c r="T802" s="173"/>
      <c r="AT802" s="168" t="s">
        <v>264</v>
      </c>
      <c r="AU802" s="168" t="s">
        <v>82</v>
      </c>
      <c r="AV802" s="13" t="s">
        <v>80</v>
      </c>
      <c r="AW802" s="13" t="s">
        <v>34</v>
      </c>
      <c r="AX802" s="13" t="s">
        <v>73</v>
      </c>
      <c r="AY802" s="168" t="s">
        <v>252</v>
      </c>
    </row>
    <row r="803" spans="1:65" s="14" customFormat="1" ht="11.25">
      <c r="B803" s="174"/>
      <c r="D803" s="160" t="s">
        <v>264</v>
      </c>
      <c r="E803" s="175" t="s">
        <v>3</v>
      </c>
      <c r="F803" s="176" t="s">
        <v>955</v>
      </c>
      <c r="H803" s="177">
        <v>75.334999999999994</v>
      </c>
      <c r="I803" s="178"/>
      <c r="L803" s="174"/>
      <c r="M803" s="179"/>
      <c r="N803" s="180"/>
      <c r="O803" s="180"/>
      <c r="P803" s="180"/>
      <c r="Q803" s="180"/>
      <c r="R803" s="180"/>
      <c r="S803" s="180"/>
      <c r="T803" s="181"/>
      <c r="AT803" s="175" t="s">
        <v>264</v>
      </c>
      <c r="AU803" s="175" t="s">
        <v>82</v>
      </c>
      <c r="AV803" s="14" t="s">
        <v>82</v>
      </c>
      <c r="AW803" s="14" t="s">
        <v>34</v>
      </c>
      <c r="AX803" s="14" t="s">
        <v>73</v>
      </c>
      <c r="AY803" s="175" t="s">
        <v>252</v>
      </c>
    </row>
    <row r="804" spans="1:65" s="14" customFormat="1" ht="11.25">
      <c r="B804" s="174"/>
      <c r="D804" s="160" t="s">
        <v>264</v>
      </c>
      <c r="E804" s="175" t="s">
        <v>3</v>
      </c>
      <c r="F804" s="176" t="s">
        <v>956</v>
      </c>
      <c r="H804" s="177">
        <v>75.540000000000006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1:65" s="15" customFormat="1" ht="11.25">
      <c r="B805" s="182"/>
      <c r="D805" s="160" t="s">
        <v>264</v>
      </c>
      <c r="E805" s="183" t="s">
        <v>3</v>
      </c>
      <c r="F805" s="184" t="s">
        <v>269</v>
      </c>
      <c r="H805" s="185">
        <v>394.99</v>
      </c>
      <c r="I805" s="186"/>
      <c r="L805" s="182"/>
      <c r="M805" s="187"/>
      <c r="N805" s="188"/>
      <c r="O805" s="188"/>
      <c r="P805" s="188"/>
      <c r="Q805" s="188"/>
      <c r="R805" s="188"/>
      <c r="S805" s="188"/>
      <c r="T805" s="189"/>
      <c r="AT805" s="183" t="s">
        <v>264</v>
      </c>
      <c r="AU805" s="183" t="s">
        <v>82</v>
      </c>
      <c r="AV805" s="15" t="s">
        <v>258</v>
      </c>
      <c r="AW805" s="15" t="s">
        <v>34</v>
      </c>
      <c r="AX805" s="15" t="s">
        <v>80</v>
      </c>
      <c r="AY805" s="183" t="s">
        <v>252</v>
      </c>
    </row>
    <row r="806" spans="1:65" s="2" customFormat="1" ht="16.5" customHeight="1">
      <c r="A806" s="34"/>
      <c r="B806" s="145"/>
      <c r="C806" s="146" t="s">
        <v>957</v>
      </c>
      <c r="D806" s="146" t="s">
        <v>254</v>
      </c>
      <c r="E806" s="147" t="s">
        <v>958</v>
      </c>
      <c r="F806" s="148" t="s">
        <v>959</v>
      </c>
      <c r="G806" s="149" t="s">
        <v>257</v>
      </c>
      <c r="H806" s="150">
        <v>38.323</v>
      </c>
      <c r="I806" s="151"/>
      <c r="J806" s="152">
        <f>ROUND(I806*H806,2)</f>
        <v>0</v>
      </c>
      <c r="K806" s="153"/>
      <c r="L806" s="35"/>
      <c r="M806" s="154" t="s">
        <v>3</v>
      </c>
      <c r="N806" s="155" t="s">
        <v>44</v>
      </c>
      <c r="O806" s="55"/>
      <c r="P806" s="156">
        <f>O806*H806</f>
        <v>0</v>
      </c>
      <c r="Q806" s="156">
        <v>2.4533100000000001</v>
      </c>
      <c r="R806" s="156">
        <f>Q806*H806</f>
        <v>94.018199129999999</v>
      </c>
      <c r="S806" s="156">
        <v>0</v>
      </c>
      <c r="T806" s="157">
        <f>S806*H806</f>
        <v>0</v>
      </c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R806" s="158" t="s">
        <v>258</v>
      </c>
      <c r="AT806" s="158" t="s">
        <v>254</v>
      </c>
      <c r="AU806" s="158" t="s">
        <v>82</v>
      </c>
      <c r="AY806" s="19" t="s">
        <v>252</v>
      </c>
      <c r="BE806" s="159">
        <f>IF(N806="základní",J806,0)</f>
        <v>0</v>
      </c>
      <c r="BF806" s="159">
        <f>IF(N806="snížená",J806,0)</f>
        <v>0</v>
      </c>
      <c r="BG806" s="159">
        <f>IF(N806="zákl. přenesená",J806,0)</f>
        <v>0</v>
      </c>
      <c r="BH806" s="159">
        <f>IF(N806="sníž. přenesená",J806,0)</f>
        <v>0</v>
      </c>
      <c r="BI806" s="159">
        <f>IF(N806="nulová",J806,0)</f>
        <v>0</v>
      </c>
      <c r="BJ806" s="19" t="s">
        <v>80</v>
      </c>
      <c r="BK806" s="159">
        <f>ROUND(I806*H806,2)</f>
        <v>0</v>
      </c>
      <c r="BL806" s="19" t="s">
        <v>258</v>
      </c>
      <c r="BM806" s="158" t="s">
        <v>960</v>
      </c>
    </row>
    <row r="807" spans="1:65" s="2" customFormat="1" ht="11.25">
      <c r="A807" s="34"/>
      <c r="B807" s="35"/>
      <c r="C807" s="34"/>
      <c r="D807" s="160" t="s">
        <v>260</v>
      </c>
      <c r="E807" s="34"/>
      <c r="F807" s="161" t="s">
        <v>961</v>
      </c>
      <c r="G807" s="34"/>
      <c r="H807" s="34"/>
      <c r="I807" s="162"/>
      <c r="J807" s="34"/>
      <c r="K807" s="34"/>
      <c r="L807" s="35"/>
      <c r="M807" s="163"/>
      <c r="N807" s="164"/>
      <c r="O807" s="55"/>
      <c r="P807" s="55"/>
      <c r="Q807" s="55"/>
      <c r="R807" s="55"/>
      <c r="S807" s="55"/>
      <c r="T807" s="56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T807" s="19" t="s">
        <v>260</v>
      </c>
      <c r="AU807" s="19" t="s">
        <v>82</v>
      </c>
    </row>
    <row r="808" spans="1:65" s="2" customFormat="1" ht="11.25">
      <c r="A808" s="34"/>
      <c r="B808" s="35"/>
      <c r="C808" s="34"/>
      <c r="D808" s="165" t="s">
        <v>262</v>
      </c>
      <c r="E808" s="34"/>
      <c r="F808" s="166" t="s">
        <v>962</v>
      </c>
      <c r="G808" s="34"/>
      <c r="H808" s="34"/>
      <c r="I808" s="162"/>
      <c r="J808" s="34"/>
      <c r="K808" s="34"/>
      <c r="L808" s="35"/>
      <c r="M808" s="163"/>
      <c r="N808" s="164"/>
      <c r="O808" s="55"/>
      <c r="P808" s="55"/>
      <c r="Q808" s="55"/>
      <c r="R808" s="55"/>
      <c r="S808" s="55"/>
      <c r="T808" s="56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T808" s="19" t="s">
        <v>262</v>
      </c>
      <c r="AU808" s="19" t="s">
        <v>82</v>
      </c>
    </row>
    <row r="809" spans="1:65" s="13" customFormat="1" ht="11.25">
      <c r="B809" s="167"/>
      <c r="D809" s="160" t="s">
        <v>264</v>
      </c>
      <c r="E809" s="168" t="s">
        <v>3</v>
      </c>
      <c r="F809" s="169" t="s">
        <v>963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1:65" s="14" customFormat="1" ht="11.25">
      <c r="B810" s="174"/>
      <c r="D810" s="160" t="s">
        <v>264</v>
      </c>
      <c r="E810" s="175" t="s">
        <v>3</v>
      </c>
      <c r="F810" s="176" t="s">
        <v>964</v>
      </c>
      <c r="H810" s="177">
        <v>7.7279999999999998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1:65" s="14" customFormat="1" ht="11.25">
      <c r="B811" s="174"/>
      <c r="D811" s="160" t="s">
        <v>264</v>
      </c>
      <c r="E811" s="175" t="s">
        <v>3</v>
      </c>
      <c r="F811" s="176" t="s">
        <v>965</v>
      </c>
      <c r="H811" s="177">
        <v>2.242</v>
      </c>
      <c r="I811" s="178"/>
      <c r="L811" s="174"/>
      <c r="M811" s="179"/>
      <c r="N811" s="180"/>
      <c r="O811" s="180"/>
      <c r="P811" s="180"/>
      <c r="Q811" s="180"/>
      <c r="R811" s="180"/>
      <c r="S811" s="180"/>
      <c r="T811" s="181"/>
      <c r="AT811" s="175" t="s">
        <v>264</v>
      </c>
      <c r="AU811" s="175" t="s">
        <v>82</v>
      </c>
      <c r="AV811" s="14" t="s">
        <v>82</v>
      </c>
      <c r="AW811" s="14" t="s">
        <v>34</v>
      </c>
      <c r="AX811" s="14" t="s">
        <v>73</v>
      </c>
      <c r="AY811" s="175" t="s">
        <v>252</v>
      </c>
    </row>
    <row r="812" spans="1:65" s="13" customFormat="1" ht="11.25">
      <c r="B812" s="167"/>
      <c r="D812" s="160" t="s">
        <v>264</v>
      </c>
      <c r="E812" s="168" t="s">
        <v>3</v>
      </c>
      <c r="F812" s="169" t="s">
        <v>966</v>
      </c>
      <c r="H812" s="168" t="s">
        <v>3</v>
      </c>
      <c r="I812" s="170"/>
      <c r="L812" s="167"/>
      <c r="M812" s="171"/>
      <c r="N812" s="172"/>
      <c r="O812" s="172"/>
      <c r="P812" s="172"/>
      <c r="Q812" s="172"/>
      <c r="R812" s="172"/>
      <c r="S812" s="172"/>
      <c r="T812" s="173"/>
      <c r="AT812" s="168" t="s">
        <v>264</v>
      </c>
      <c r="AU812" s="168" t="s">
        <v>82</v>
      </c>
      <c r="AV812" s="13" t="s">
        <v>80</v>
      </c>
      <c r="AW812" s="13" t="s">
        <v>34</v>
      </c>
      <c r="AX812" s="13" t="s">
        <v>73</v>
      </c>
      <c r="AY812" s="168" t="s">
        <v>252</v>
      </c>
    </row>
    <row r="813" spans="1:65" s="14" customFormat="1" ht="11.25">
      <c r="B813" s="174"/>
      <c r="D813" s="160" t="s">
        <v>264</v>
      </c>
      <c r="E813" s="175" t="s">
        <v>3</v>
      </c>
      <c r="F813" s="176" t="s">
        <v>967</v>
      </c>
      <c r="H813" s="177">
        <v>18.45</v>
      </c>
      <c r="I813" s="178"/>
      <c r="L813" s="174"/>
      <c r="M813" s="179"/>
      <c r="N813" s="180"/>
      <c r="O813" s="180"/>
      <c r="P813" s="180"/>
      <c r="Q813" s="180"/>
      <c r="R813" s="180"/>
      <c r="S813" s="180"/>
      <c r="T813" s="181"/>
      <c r="AT813" s="175" t="s">
        <v>264</v>
      </c>
      <c r="AU813" s="175" t="s">
        <v>82</v>
      </c>
      <c r="AV813" s="14" t="s">
        <v>82</v>
      </c>
      <c r="AW813" s="14" t="s">
        <v>34</v>
      </c>
      <c r="AX813" s="14" t="s">
        <v>73</v>
      </c>
      <c r="AY813" s="175" t="s">
        <v>252</v>
      </c>
    </row>
    <row r="814" spans="1:65" s="14" customFormat="1" ht="11.25">
      <c r="B814" s="174"/>
      <c r="D814" s="160" t="s">
        <v>264</v>
      </c>
      <c r="E814" s="175" t="s">
        <v>3</v>
      </c>
      <c r="F814" s="176" t="s">
        <v>968</v>
      </c>
      <c r="H814" s="177">
        <v>2.363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1:65" s="13" customFormat="1" ht="11.25">
      <c r="B815" s="167"/>
      <c r="D815" s="160" t="s">
        <v>264</v>
      </c>
      <c r="E815" s="168" t="s">
        <v>3</v>
      </c>
      <c r="F815" s="169" t="s">
        <v>969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1:65" s="14" customFormat="1" ht="11.25">
      <c r="B816" s="174"/>
      <c r="D816" s="160" t="s">
        <v>264</v>
      </c>
      <c r="E816" s="175" t="s">
        <v>3</v>
      </c>
      <c r="F816" s="176" t="s">
        <v>970</v>
      </c>
      <c r="H816" s="177">
        <v>3.121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1:65" s="13" customFormat="1" ht="11.25">
      <c r="B817" s="167"/>
      <c r="D817" s="160" t="s">
        <v>264</v>
      </c>
      <c r="E817" s="168" t="s">
        <v>3</v>
      </c>
      <c r="F817" s="169" t="s">
        <v>971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1:65" s="14" customFormat="1" ht="11.25">
      <c r="B818" s="174"/>
      <c r="D818" s="160" t="s">
        <v>264</v>
      </c>
      <c r="E818" s="175" t="s">
        <v>3</v>
      </c>
      <c r="F818" s="176" t="s">
        <v>972</v>
      </c>
      <c r="H818" s="177">
        <v>2.069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1:65" s="14" customFormat="1" ht="11.25">
      <c r="B819" s="174"/>
      <c r="D819" s="160" t="s">
        <v>264</v>
      </c>
      <c r="E819" s="175" t="s">
        <v>3</v>
      </c>
      <c r="F819" s="176" t="s">
        <v>973</v>
      </c>
      <c r="H819" s="177">
        <v>2.35</v>
      </c>
      <c r="I819" s="178"/>
      <c r="L819" s="174"/>
      <c r="M819" s="179"/>
      <c r="N819" s="180"/>
      <c r="O819" s="180"/>
      <c r="P819" s="180"/>
      <c r="Q819" s="180"/>
      <c r="R819" s="180"/>
      <c r="S819" s="180"/>
      <c r="T819" s="181"/>
      <c r="AT819" s="175" t="s">
        <v>264</v>
      </c>
      <c r="AU819" s="175" t="s">
        <v>82</v>
      </c>
      <c r="AV819" s="14" t="s">
        <v>82</v>
      </c>
      <c r="AW819" s="14" t="s">
        <v>34</v>
      </c>
      <c r="AX819" s="14" t="s">
        <v>73</v>
      </c>
      <c r="AY819" s="175" t="s">
        <v>252</v>
      </c>
    </row>
    <row r="820" spans="1:65" s="15" customFormat="1" ht="11.25">
      <c r="B820" s="182"/>
      <c r="D820" s="160" t="s">
        <v>264</v>
      </c>
      <c r="E820" s="183" t="s">
        <v>3</v>
      </c>
      <c r="F820" s="184" t="s">
        <v>269</v>
      </c>
      <c r="H820" s="185">
        <v>38.323</v>
      </c>
      <c r="I820" s="186"/>
      <c r="L820" s="182"/>
      <c r="M820" s="187"/>
      <c r="N820" s="188"/>
      <c r="O820" s="188"/>
      <c r="P820" s="188"/>
      <c r="Q820" s="188"/>
      <c r="R820" s="188"/>
      <c r="S820" s="188"/>
      <c r="T820" s="189"/>
      <c r="AT820" s="183" t="s">
        <v>264</v>
      </c>
      <c r="AU820" s="183" t="s">
        <v>82</v>
      </c>
      <c r="AV820" s="15" t="s">
        <v>258</v>
      </c>
      <c r="AW820" s="15" t="s">
        <v>34</v>
      </c>
      <c r="AX820" s="15" t="s">
        <v>80</v>
      </c>
      <c r="AY820" s="183" t="s">
        <v>252</v>
      </c>
    </row>
    <row r="821" spans="1:65" s="2" customFormat="1" ht="16.5" customHeight="1">
      <c r="A821" s="34"/>
      <c r="B821" s="145"/>
      <c r="C821" s="146" t="s">
        <v>974</v>
      </c>
      <c r="D821" s="146" t="s">
        <v>254</v>
      </c>
      <c r="E821" s="147" t="s">
        <v>975</v>
      </c>
      <c r="F821" s="148" t="s">
        <v>976</v>
      </c>
      <c r="G821" s="149" t="s">
        <v>497</v>
      </c>
      <c r="H821" s="150">
        <v>472.87799999999999</v>
      </c>
      <c r="I821" s="151"/>
      <c r="J821" s="152">
        <f>ROUND(I821*H821,2)</f>
        <v>0</v>
      </c>
      <c r="K821" s="153"/>
      <c r="L821" s="35"/>
      <c r="M821" s="154" t="s">
        <v>3</v>
      </c>
      <c r="N821" s="155" t="s">
        <v>44</v>
      </c>
      <c r="O821" s="55"/>
      <c r="P821" s="156">
        <f>O821*H821</f>
        <v>0</v>
      </c>
      <c r="Q821" s="156">
        <v>1.42E-3</v>
      </c>
      <c r="R821" s="156">
        <f>Q821*H821</f>
        <v>0.67148675999999996</v>
      </c>
      <c r="S821" s="156">
        <v>0</v>
      </c>
      <c r="T821" s="157">
        <f>S821*H821</f>
        <v>0</v>
      </c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R821" s="158" t="s">
        <v>258</v>
      </c>
      <c r="AT821" s="158" t="s">
        <v>254</v>
      </c>
      <c r="AU821" s="158" t="s">
        <v>82</v>
      </c>
      <c r="AY821" s="19" t="s">
        <v>252</v>
      </c>
      <c r="BE821" s="159">
        <f>IF(N821="základní",J821,0)</f>
        <v>0</v>
      </c>
      <c r="BF821" s="159">
        <f>IF(N821="snížená",J821,0)</f>
        <v>0</v>
      </c>
      <c r="BG821" s="159">
        <f>IF(N821="zákl. přenesená",J821,0)</f>
        <v>0</v>
      </c>
      <c r="BH821" s="159">
        <f>IF(N821="sníž. přenesená",J821,0)</f>
        <v>0</v>
      </c>
      <c r="BI821" s="159">
        <f>IF(N821="nulová",J821,0)</f>
        <v>0</v>
      </c>
      <c r="BJ821" s="19" t="s">
        <v>80</v>
      </c>
      <c r="BK821" s="159">
        <f>ROUND(I821*H821,2)</f>
        <v>0</v>
      </c>
      <c r="BL821" s="19" t="s">
        <v>258</v>
      </c>
      <c r="BM821" s="158" t="s">
        <v>977</v>
      </c>
    </row>
    <row r="822" spans="1:65" s="2" customFormat="1" ht="11.25">
      <c r="A822" s="34"/>
      <c r="B822" s="35"/>
      <c r="C822" s="34"/>
      <c r="D822" s="160" t="s">
        <v>260</v>
      </c>
      <c r="E822" s="34"/>
      <c r="F822" s="161" t="s">
        <v>978</v>
      </c>
      <c r="G822" s="34"/>
      <c r="H822" s="34"/>
      <c r="I822" s="162"/>
      <c r="J822" s="34"/>
      <c r="K822" s="34"/>
      <c r="L822" s="35"/>
      <c r="M822" s="163"/>
      <c r="N822" s="164"/>
      <c r="O822" s="55"/>
      <c r="P822" s="55"/>
      <c r="Q822" s="55"/>
      <c r="R822" s="55"/>
      <c r="S822" s="55"/>
      <c r="T822" s="56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T822" s="19" t="s">
        <v>260</v>
      </c>
      <c r="AU822" s="19" t="s">
        <v>82</v>
      </c>
    </row>
    <row r="823" spans="1:65" s="2" customFormat="1" ht="11.25">
      <c r="A823" s="34"/>
      <c r="B823" s="35"/>
      <c r="C823" s="34"/>
      <c r="D823" s="165" t="s">
        <v>262</v>
      </c>
      <c r="E823" s="34"/>
      <c r="F823" s="166" t="s">
        <v>979</v>
      </c>
      <c r="G823" s="34"/>
      <c r="H823" s="34"/>
      <c r="I823" s="162"/>
      <c r="J823" s="34"/>
      <c r="K823" s="34"/>
      <c r="L823" s="35"/>
      <c r="M823" s="163"/>
      <c r="N823" s="164"/>
      <c r="O823" s="55"/>
      <c r="P823" s="55"/>
      <c r="Q823" s="55"/>
      <c r="R823" s="55"/>
      <c r="S823" s="55"/>
      <c r="T823" s="56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T823" s="19" t="s">
        <v>262</v>
      </c>
      <c r="AU823" s="19" t="s">
        <v>82</v>
      </c>
    </row>
    <row r="824" spans="1:65" s="13" customFormat="1" ht="11.25">
      <c r="B824" s="167"/>
      <c r="D824" s="160" t="s">
        <v>264</v>
      </c>
      <c r="E824" s="168" t="s">
        <v>3</v>
      </c>
      <c r="F824" s="169" t="s">
        <v>963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264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252</v>
      </c>
    </row>
    <row r="825" spans="1:65" s="14" customFormat="1" ht="11.25">
      <c r="B825" s="174"/>
      <c r="D825" s="160" t="s">
        <v>264</v>
      </c>
      <c r="E825" s="175" t="s">
        <v>3</v>
      </c>
      <c r="F825" s="176" t="s">
        <v>980</v>
      </c>
      <c r="H825" s="177">
        <v>77.28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264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252</v>
      </c>
    </row>
    <row r="826" spans="1:65" s="14" customFormat="1" ht="11.25">
      <c r="B826" s="174"/>
      <c r="D826" s="160" t="s">
        <v>264</v>
      </c>
      <c r="E826" s="175" t="s">
        <v>3</v>
      </c>
      <c r="F826" s="176" t="s">
        <v>981</v>
      </c>
      <c r="H826" s="177">
        <v>29.896000000000001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1:65" s="13" customFormat="1" ht="11.25">
      <c r="B827" s="167"/>
      <c r="D827" s="160" t="s">
        <v>264</v>
      </c>
      <c r="E827" s="168" t="s">
        <v>3</v>
      </c>
      <c r="F827" s="169" t="s">
        <v>966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1:65" s="14" customFormat="1" ht="11.25">
      <c r="B828" s="174"/>
      <c r="D828" s="160" t="s">
        <v>264</v>
      </c>
      <c r="E828" s="175" t="s">
        <v>3</v>
      </c>
      <c r="F828" s="176" t="s">
        <v>982</v>
      </c>
      <c r="H828" s="177">
        <v>246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1:65" s="14" customFormat="1" ht="11.25">
      <c r="B829" s="174"/>
      <c r="D829" s="160" t="s">
        <v>264</v>
      </c>
      <c r="E829" s="175" t="s">
        <v>3</v>
      </c>
      <c r="F829" s="176" t="s">
        <v>983</v>
      </c>
      <c r="H829" s="177">
        <v>27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264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252</v>
      </c>
    </row>
    <row r="830" spans="1:65" s="13" customFormat="1" ht="11.25">
      <c r="B830" s="167"/>
      <c r="D830" s="160" t="s">
        <v>264</v>
      </c>
      <c r="E830" s="168" t="s">
        <v>3</v>
      </c>
      <c r="F830" s="169" t="s">
        <v>969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1:65" s="14" customFormat="1" ht="11.25">
      <c r="B831" s="174"/>
      <c r="D831" s="160" t="s">
        <v>264</v>
      </c>
      <c r="E831" s="175" t="s">
        <v>3</v>
      </c>
      <c r="F831" s="176" t="s">
        <v>984</v>
      </c>
      <c r="H831" s="177">
        <v>41.616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1:65" s="13" customFormat="1" ht="11.25">
      <c r="B832" s="167"/>
      <c r="D832" s="160" t="s">
        <v>264</v>
      </c>
      <c r="E832" s="168" t="s">
        <v>3</v>
      </c>
      <c r="F832" s="169" t="s">
        <v>971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1:65" s="14" customFormat="1" ht="11.25">
      <c r="B833" s="174"/>
      <c r="D833" s="160" t="s">
        <v>264</v>
      </c>
      <c r="E833" s="175" t="s">
        <v>3</v>
      </c>
      <c r="F833" s="176" t="s">
        <v>985</v>
      </c>
      <c r="H833" s="177">
        <v>27.59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1:65" s="14" customFormat="1" ht="11.25">
      <c r="B834" s="174"/>
      <c r="D834" s="160" t="s">
        <v>264</v>
      </c>
      <c r="E834" s="175" t="s">
        <v>3</v>
      </c>
      <c r="F834" s="176" t="s">
        <v>986</v>
      </c>
      <c r="H834" s="177">
        <v>23.495999999999999</v>
      </c>
      <c r="I834" s="178"/>
      <c r="L834" s="174"/>
      <c r="M834" s="179"/>
      <c r="N834" s="180"/>
      <c r="O834" s="180"/>
      <c r="P834" s="180"/>
      <c r="Q834" s="180"/>
      <c r="R834" s="180"/>
      <c r="S834" s="180"/>
      <c r="T834" s="181"/>
      <c r="AT834" s="175" t="s">
        <v>264</v>
      </c>
      <c r="AU834" s="175" t="s">
        <v>82</v>
      </c>
      <c r="AV834" s="14" t="s">
        <v>82</v>
      </c>
      <c r="AW834" s="14" t="s">
        <v>34</v>
      </c>
      <c r="AX834" s="14" t="s">
        <v>73</v>
      </c>
      <c r="AY834" s="175" t="s">
        <v>252</v>
      </c>
    </row>
    <row r="835" spans="1:65" s="15" customFormat="1" ht="11.25">
      <c r="B835" s="182"/>
      <c r="D835" s="160" t="s">
        <v>264</v>
      </c>
      <c r="E835" s="183" t="s">
        <v>3</v>
      </c>
      <c r="F835" s="184" t="s">
        <v>269</v>
      </c>
      <c r="H835" s="185">
        <v>472.87799999999999</v>
      </c>
      <c r="I835" s="186"/>
      <c r="L835" s="182"/>
      <c r="M835" s="187"/>
      <c r="N835" s="188"/>
      <c r="O835" s="188"/>
      <c r="P835" s="188"/>
      <c r="Q835" s="188"/>
      <c r="R835" s="188"/>
      <c r="S835" s="188"/>
      <c r="T835" s="189"/>
      <c r="AT835" s="183" t="s">
        <v>264</v>
      </c>
      <c r="AU835" s="183" t="s">
        <v>82</v>
      </c>
      <c r="AV835" s="15" t="s">
        <v>258</v>
      </c>
      <c r="AW835" s="15" t="s">
        <v>34</v>
      </c>
      <c r="AX835" s="15" t="s">
        <v>80</v>
      </c>
      <c r="AY835" s="183" t="s">
        <v>252</v>
      </c>
    </row>
    <row r="836" spans="1:65" s="2" customFormat="1" ht="16.5" customHeight="1">
      <c r="A836" s="34"/>
      <c r="B836" s="145"/>
      <c r="C836" s="146" t="s">
        <v>987</v>
      </c>
      <c r="D836" s="146" t="s">
        <v>254</v>
      </c>
      <c r="E836" s="147" t="s">
        <v>988</v>
      </c>
      <c r="F836" s="148" t="s">
        <v>989</v>
      </c>
      <c r="G836" s="149" t="s">
        <v>497</v>
      </c>
      <c r="H836" s="150">
        <v>472.87799999999999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0</v>
      </c>
      <c r="R836" s="156">
        <f>Q836*H836</f>
        <v>0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258</v>
      </c>
      <c r="AT836" s="158" t="s">
        <v>254</v>
      </c>
      <c r="AU836" s="158" t="s">
        <v>82</v>
      </c>
      <c r="AY836" s="19" t="s">
        <v>252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258</v>
      </c>
      <c r="BM836" s="158" t="s">
        <v>990</v>
      </c>
    </row>
    <row r="837" spans="1:65" s="2" customFormat="1" ht="11.25">
      <c r="A837" s="34"/>
      <c r="B837" s="35"/>
      <c r="C837" s="34"/>
      <c r="D837" s="160" t="s">
        <v>260</v>
      </c>
      <c r="E837" s="34"/>
      <c r="F837" s="161" t="s">
        <v>991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260</v>
      </c>
      <c r="AU837" s="19" t="s">
        <v>82</v>
      </c>
    </row>
    <row r="838" spans="1:65" s="2" customFormat="1" ht="11.25">
      <c r="A838" s="34"/>
      <c r="B838" s="35"/>
      <c r="C838" s="34"/>
      <c r="D838" s="165" t="s">
        <v>262</v>
      </c>
      <c r="E838" s="34"/>
      <c r="F838" s="166" t="s">
        <v>992</v>
      </c>
      <c r="G838" s="34"/>
      <c r="H838" s="34"/>
      <c r="I838" s="162"/>
      <c r="J838" s="34"/>
      <c r="K838" s="34"/>
      <c r="L838" s="35"/>
      <c r="M838" s="163"/>
      <c r="N838" s="164"/>
      <c r="O838" s="55"/>
      <c r="P838" s="55"/>
      <c r="Q838" s="55"/>
      <c r="R838" s="55"/>
      <c r="S838" s="55"/>
      <c r="T838" s="56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T838" s="19" t="s">
        <v>262</v>
      </c>
      <c r="AU838" s="19" t="s">
        <v>82</v>
      </c>
    </row>
    <row r="839" spans="1:65" s="12" customFormat="1" ht="22.9" customHeight="1">
      <c r="B839" s="132"/>
      <c r="D839" s="133" t="s">
        <v>72</v>
      </c>
      <c r="E839" s="143" t="s">
        <v>258</v>
      </c>
      <c r="F839" s="143" t="s">
        <v>993</v>
      </c>
      <c r="I839" s="135"/>
      <c r="J839" s="144">
        <f>BK839</f>
        <v>0</v>
      </c>
      <c r="L839" s="132"/>
      <c r="M839" s="137"/>
      <c r="N839" s="138"/>
      <c r="O839" s="138"/>
      <c r="P839" s="139">
        <f>SUM(P840:P1047)</f>
        <v>0</v>
      </c>
      <c r="Q839" s="138"/>
      <c r="R839" s="139">
        <f>SUM(R840:R1047)</f>
        <v>2748.9019222800007</v>
      </c>
      <c r="S839" s="138"/>
      <c r="T839" s="140">
        <f>SUM(T840:T1047)</f>
        <v>0</v>
      </c>
      <c r="AR839" s="133" t="s">
        <v>80</v>
      </c>
      <c r="AT839" s="141" t="s">
        <v>72</v>
      </c>
      <c r="AU839" s="141" t="s">
        <v>80</v>
      </c>
      <c r="AY839" s="133" t="s">
        <v>252</v>
      </c>
      <c r="BK839" s="142">
        <f>SUM(BK840:BK1047)</f>
        <v>0</v>
      </c>
    </row>
    <row r="840" spans="1:65" s="2" customFormat="1" ht="16.5" customHeight="1">
      <c r="A840" s="34"/>
      <c r="B840" s="145"/>
      <c r="C840" s="146" t="s">
        <v>994</v>
      </c>
      <c r="D840" s="146" t="s">
        <v>254</v>
      </c>
      <c r="E840" s="147" t="s">
        <v>995</v>
      </c>
      <c r="F840" s="148" t="s">
        <v>996</v>
      </c>
      <c r="G840" s="149" t="s">
        <v>257</v>
      </c>
      <c r="H840" s="150">
        <v>978.13</v>
      </c>
      <c r="I840" s="151"/>
      <c r="J840" s="152">
        <f>ROUND(I840*H840,2)</f>
        <v>0</v>
      </c>
      <c r="K840" s="153"/>
      <c r="L840" s="35"/>
      <c r="M840" s="154" t="s">
        <v>3</v>
      </c>
      <c r="N840" s="155" t="s">
        <v>44</v>
      </c>
      <c r="O840" s="55"/>
      <c r="P840" s="156">
        <f>O840*H840</f>
        <v>0</v>
      </c>
      <c r="Q840" s="156">
        <v>2.45343</v>
      </c>
      <c r="R840" s="156">
        <f>Q840*H840</f>
        <v>2399.7734859000002</v>
      </c>
      <c r="S840" s="156">
        <v>0</v>
      </c>
      <c r="T840" s="157">
        <f>S840*H840</f>
        <v>0</v>
      </c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R840" s="158" t="s">
        <v>258</v>
      </c>
      <c r="AT840" s="158" t="s">
        <v>254</v>
      </c>
      <c r="AU840" s="158" t="s">
        <v>82</v>
      </c>
      <c r="AY840" s="19" t="s">
        <v>252</v>
      </c>
      <c r="BE840" s="159">
        <f>IF(N840="základní",J840,0)</f>
        <v>0</v>
      </c>
      <c r="BF840" s="159">
        <f>IF(N840="snížená",J840,0)</f>
        <v>0</v>
      </c>
      <c r="BG840" s="159">
        <f>IF(N840="zákl. přenesená",J840,0)</f>
        <v>0</v>
      </c>
      <c r="BH840" s="159">
        <f>IF(N840="sníž. přenesená",J840,0)</f>
        <v>0</v>
      </c>
      <c r="BI840" s="159">
        <f>IF(N840="nulová",J840,0)</f>
        <v>0</v>
      </c>
      <c r="BJ840" s="19" t="s">
        <v>80</v>
      </c>
      <c r="BK840" s="159">
        <f>ROUND(I840*H840,2)</f>
        <v>0</v>
      </c>
      <c r="BL840" s="19" t="s">
        <v>258</v>
      </c>
      <c r="BM840" s="158" t="s">
        <v>997</v>
      </c>
    </row>
    <row r="841" spans="1:65" s="2" customFormat="1" ht="19.5">
      <c r="A841" s="34"/>
      <c r="B841" s="35"/>
      <c r="C841" s="34"/>
      <c r="D841" s="160" t="s">
        <v>260</v>
      </c>
      <c r="E841" s="34"/>
      <c r="F841" s="161" t="s">
        <v>998</v>
      </c>
      <c r="G841" s="34"/>
      <c r="H841" s="34"/>
      <c r="I841" s="162"/>
      <c r="J841" s="34"/>
      <c r="K841" s="34"/>
      <c r="L841" s="35"/>
      <c r="M841" s="163"/>
      <c r="N841" s="164"/>
      <c r="O841" s="55"/>
      <c r="P841" s="55"/>
      <c r="Q841" s="55"/>
      <c r="R841" s="55"/>
      <c r="S841" s="55"/>
      <c r="T841" s="56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T841" s="19" t="s">
        <v>260</v>
      </c>
      <c r="AU841" s="19" t="s">
        <v>82</v>
      </c>
    </row>
    <row r="842" spans="1:65" s="2" customFormat="1" ht="11.25">
      <c r="A842" s="34"/>
      <c r="B842" s="35"/>
      <c r="C842" s="34"/>
      <c r="D842" s="165" t="s">
        <v>262</v>
      </c>
      <c r="E842" s="34"/>
      <c r="F842" s="166" t="s">
        <v>999</v>
      </c>
      <c r="G842" s="34"/>
      <c r="H842" s="34"/>
      <c r="I842" s="162"/>
      <c r="J842" s="34"/>
      <c r="K842" s="34"/>
      <c r="L842" s="35"/>
      <c r="M842" s="163"/>
      <c r="N842" s="164"/>
      <c r="O842" s="55"/>
      <c r="P842" s="55"/>
      <c r="Q842" s="55"/>
      <c r="R842" s="55"/>
      <c r="S842" s="55"/>
      <c r="T842" s="56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T842" s="19" t="s">
        <v>262</v>
      </c>
      <c r="AU842" s="19" t="s">
        <v>82</v>
      </c>
    </row>
    <row r="843" spans="1:65" s="13" customFormat="1" ht="11.25">
      <c r="B843" s="167"/>
      <c r="D843" s="160" t="s">
        <v>264</v>
      </c>
      <c r="E843" s="168" t="s">
        <v>3</v>
      </c>
      <c r="F843" s="169" t="s">
        <v>1000</v>
      </c>
      <c r="H843" s="168" t="s">
        <v>3</v>
      </c>
      <c r="I843" s="170"/>
      <c r="L843" s="167"/>
      <c r="M843" s="171"/>
      <c r="N843" s="172"/>
      <c r="O843" s="172"/>
      <c r="P843" s="172"/>
      <c r="Q843" s="172"/>
      <c r="R843" s="172"/>
      <c r="S843" s="172"/>
      <c r="T843" s="173"/>
      <c r="AT843" s="168" t="s">
        <v>264</v>
      </c>
      <c r="AU843" s="168" t="s">
        <v>82</v>
      </c>
      <c r="AV843" s="13" t="s">
        <v>80</v>
      </c>
      <c r="AW843" s="13" t="s">
        <v>34</v>
      </c>
      <c r="AX843" s="13" t="s">
        <v>73</v>
      </c>
      <c r="AY843" s="168" t="s">
        <v>252</v>
      </c>
    </row>
    <row r="844" spans="1:65" s="13" customFormat="1" ht="11.25">
      <c r="B844" s="167"/>
      <c r="D844" s="160" t="s">
        <v>264</v>
      </c>
      <c r="E844" s="168" t="s">
        <v>3</v>
      </c>
      <c r="F844" s="169" t="s">
        <v>1001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1:65" s="13" customFormat="1" ht="11.25">
      <c r="B845" s="167"/>
      <c r="D845" s="160" t="s">
        <v>264</v>
      </c>
      <c r="E845" s="168" t="s">
        <v>3</v>
      </c>
      <c r="F845" s="169" t="s">
        <v>1002</v>
      </c>
      <c r="H845" s="168" t="s">
        <v>3</v>
      </c>
      <c r="I845" s="170"/>
      <c r="L845" s="167"/>
      <c r="M845" s="171"/>
      <c r="N845" s="172"/>
      <c r="O845" s="172"/>
      <c r="P845" s="172"/>
      <c r="Q845" s="172"/>
      <c r="R845" s="172"/>
      <c r="S845" s="172"/>
      <c r="T845" s="173"/>
      <c r="AT845" s="168" t="s">
        <v>264</v>
      </c>
      <c r="AU845" s="168" t="s">
        <v>82</v>
      </c>
      <c r="AV845" s="13" t="s">
        <v>80</v>
      </c>
      <c r="AW845" s="13" t="s">
        <v>34</v>
      </c>
      <c r="AX845" s="13" t="s">
        <v>73</v>
      </c>
      <c r="AY845" s="168" t="s">
        <v>252</v>
      </c>
    </row>
    <row r="846" spans="1:65" s="14" customFormat="1" ht="11.25">
      <c r="B846" s="174"/>
      <c r="D846" s="160" t="s">
        <v>264</v>
      </c>
      <c r="E846" s="175" t="s">
        <v>3</v>
      </c>
      <c r="F846" s="176" t="s">
        <v>1003</v>
      </c>
      <c r="H846" s="177">
        <v>208.54900000000001</v>
      </c>
      <c r="I846" s="178"/>
      <c r="L846" s="174"/>
      <c r="M846" s="179"/>
      <c r="N846" s="180"/>
      <c r="O846" s="180"/>
      <c r="P846" s="180"/>
      <c r="Q846" s="180"/>
      <c r="R846" s="180"/>
      <c r="S846" s="180"/>
      <c r="T846" s="181"/>
      <c r="AT846" s="175" t="s">
        <v>264</v>
      </c>
      <c r="AU846" s="175" t="s">
        <v>82</v>
      </c>
      <c r="AV846" s="14" t="s">
        <v>82</v>
      </c>
      <c r="AW846" s="14" t="s">
        <v>34</v>
      </c>
      <c r="AX846" s="14" t="s">
        <v>73</v>
      </c>
      <c r="AY846" s="175" t="s">
        <v>252</v>
      </c>
    </row>
    <row r="847" spans="1:65" s="14" customFormat="1" ht="11.25">
      <c r="B847" s="174"/>
      <c r="D847" s="160" t="s">
        <v>264</v>
      </c>
      <c r="E847" s="175" t="s">
        <v>3</v>
      </c>
      <c r="F847" s="176" t="s">
        <v>1004</v>
      </c>
      <c r="H847" s="177">
        <v>149.35599999999999</v>
      </c>
      <c r="I847" s="178"/>
      <c r="L847" s="174"/>
      <c r="M847" s="179"/>
      <c r="N847" s="180"/>
      <c r="O847" s="180"/>
      <c r="P847" s="180"/>
      <c r="Q847" s="180"/>
      <c r="R847" s="180"/>
      <c r="S847" s="180"/>
      <c r="T847" s="181"/>
      <c r="AT847" s="175" t="s">
        <v>264</v>
      </c>
      <c r="AU847" s="175" t="s">
        <v>82</v>
      </c>
      <c r="AV847" s="14" t="s">
        <v>82</v>
      </c>
      <c r="AW847" s="14" t="s">
        <v>34</v>
      </c>
      <c r="AX847" s="14" t="s">
        <v>73</v>
      </c>
      <c r="AY847" s="175" t="s">
        <v>252</v>
      </c>
    </row>
    <row r="848" spans="1:65" s="13" customFormat="1" ht="11.25">
      <c r="B848" s="167"/>
      <c r="D848" s="160" t="s">
        <v>264</v>
      </c>
      <c r="E848" s="168" t="s">
        <v>3</v>
      </c>
      <c r="F848" s="169" t="s">
        <v>1005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1006</v>
      </c>
      <c r="H849" s="177">
        <v>1.44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3" customFormat="1" ht="11.25">
      <c r="B850" s="167"/>
      <c r="D850" s="160" t="s">
        <v>264</v>
      </c>
      <c r="E850" s="168" t="s">
        <v>3</v>
      </c>
      <c r="F850" s="169" t="s">
        <v>1007</v>
      </c>
      <c r="H850" s="168" t="s">
        <v>3</v>
      </c>
      <c r="I850" s="170"/>
      <c r="L850" s="167"/>
      <c r="M850" s="171"/>
      <c r="N850" s="172"/>
      <c r="O850" s="172"/>
      <c r="P850" s="172"/>
      <c r="Q850" s="172"/>
      <c r="R850" s="172"/>
      <c r="S850" s="172"/>
      <c r="T850" s="173"/>
      <c r="AT850" s="168" t="s">
        <v>264</v>
      </c>
      <c r="AU850" s="168" t="s">
        <v>82</v>
      </c>
      <c r="AV850" s="13" t="s">
        <v>80</v>
      </c>
      <c r="AW850" s="13" t="s">
        <v>34</v>
      </c>
      <c r="AX850" s="13" t="s">
        <v>73</v>
      </c>
      <c r="AY850" s="168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1008</v>
      </c>
      <c r="H851" s="177">
        <v>-9.798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1009</v>
      </c>
      <c r="H852" s="177">
        <v>-2.919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4" customFormat="1" ht="11.25">
      <c r="B853" s="174"/>
      <c r="D853" s="160" t="s">
        <v>264</v>
      </c>
      <c r="E853" s="175" t="s">
        <v>3</v>
      </c>
      <c r="F853" s="176" t="s">
        <v>1010</v>
      </c>
      <c r="H853" s="177">
        <v>-7.5869999999999997</v>
      </c>
      <c r="I853" s="178"/>
      <c r="L853" s="174"/>
      <c r="M853" s="179"/>
      <c r="N853" s="180"/>
      <c r="O853" s="180"/>
      <c r="P853" s="180"/>
      <c r="Q853" s="180"/>
      <c r="R853" s="180"/>
      <c r="S853" s="180"/>
      <c r="T853" s="181"/>
      <c r="AT853" s="175" t="s">
        <v>264</v>
      </c>
      <c r="AU853" s="175" t="s">
        <v>82</v>
      </c>
      <c r="AV853" s="14" t="s">
        <v>82</v>
      </c>
      <c r="AW853" s="14" t="s">
        <v>34</v>
      </c>
      <c r="AX853" s="14" t="s">
        <v>73</v>
      </c>
      <c r="AY853" s="175" t="s">
        <v>252</v>
      </c>
    </row>
    <row r="854" spans="2:51" s="16" customFormat="1" ht="11.25">
      <c r="B854" s="190"/>
      <c r="D854" s="160" t="s">
        <v>264</v>
      </c>
      <c r="E854" s="191" t="s">
        <v>3</v>
      </c>
      <c r="F854" s="192" t="s">
        <v>354</v>
      </c>
      <c r="H854" s="193">
        <v>339.041</v>
      </c>
      <c r="I854" s="194"/>
      <c r="L854" s="190"/>
      <c r="M854" s="195"/>
      <c r="N854" s="196"/>
      <c r="O854" s="196"/>
      <c r="P854" s="196"/>
      <c r="Q854" s="196"/>
      <c r="R854" s="196"/>
      <c r="S854" s="196"/>
      <c r="T854" s="197"/>
      <c r="AT854" s="191" t="s">
        <v>264</v>
      </c>
      <c r="AU854" s="191" t="s">
        <v>82</v>
      </c>
      <c r="AV854" s="16" t="s">
        <v>95</v>
      </c>
      <c r="AW854" s="16" t="s">
        <v>34</v>
      </c>
      <c r="AX854" s="16" t="s">
        <v>73</v>
      </c>
      <c r="AY854" s="191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1011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1003</v>
      </c>
      <c r="H856" s="177">
        <v>208.54900000000001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4" customFormat="1" ht="11.25">
      <c r="B857" s="174"/>
      <c r="D857" s="160" t="s">
        <v>264</v>
      </c>
      <c r="E857" s="175" t="s">
        <v>3</v>
      </c>
      <c r="F857" s="176" t="s">
        <v>1012</v>
      </c>
      <c r="H857" s="177">
        <v>7.9859999999999998</v>
      </c>
      <c r="I857" s="178"/>
      <c r="L857" s="174"/>
      <c r="M857" s="179"/>
      <c r="N857" s="180"/>
      <c r="O857" s="180"/>
      <c r="P857" s="180"/>
      <c r="Q857" s="180"/>
      <c r="R857" s="180"/>
      <c r="S857" s="180"/>
      <c r="T857" s="181"/>
      <c r="AT857" s="175" t="s">
        <v>264</v>
      </c>
      <c r="AU857" s="175" t="s">
        <v>82</v>
      </c>
      <c r="AV857" s="14" t="s">
        <v>82</v>
      </c>
      <c r="AW857" s="14" t="s">
        <v>34</v>
      </c>
      <c r="AX857" s="14" t="s">
        <v>73</v>
      </c>
      <c r="AY857" s="175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1013</v>
      </c>
      <c r="H858" s="177">
        <v>4.0949999999999998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1007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1014</v>
      </c>
      <c r="H860" s="177">
        <v>-9.9269999999999996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6" customFormat="1" ht="11.25">
      <c r="B861" s="190"/>
      <c r="D861" s="160" t="s">
        <v>264</v>
      </c>
      <c r="E861" s="191" t="s">
        <v>3</v>
      </c>
      <c r="F861" s="192" t="s">
        <v>354</v>
      </c>
      <c r="H861" s="193">
        <v>210.703</v>
      </c>
      <c r="I861" s="194"/>
      <c r="L861" s="190"/>
      <c r="M861" s="195"/>
      <c r="N861" s="196"/>
      <c r="O861" s="196"/>
      <c r="P861" s="196"/>
      <c r="Q861" s="196"/>
      <c r="R861" s="196"/>
      <c r="S861" s="196"/>
      <c r="T861" s="197"/>
      <c r="AT861" s="191" t="s">
        <v>264</v>
      </c>
      <c r="AU861" s="191" t="s">
        <v>82</v>
      </c>
      <c r="AV861" s="16" t="s">
        <v>95</v>
      </c>
      <c r="AW861" s="16" t="s">
        <v>34</v>
      </c>
      <c r="AX861" s="16" t="s">
        <v>73</v>
      </c>
      <c r="AY861" s="191" t="s">
        <v>252</v>
      </c>
    </row>
    <row r="862" spans="2:51" s="13" customFormat="1" ht="11.25">
      <c r="B862" s="167"/>
      <c r="D862" s="160" t="s">
        <v>264</v>
      </c>
      <c r="E862" s="168" t="s">
        <v>3</v>
      </c>
      <c r="F862" s="169" t="s">
        <v>1015</v>
      </c>
      <c r="H862" s="168" t="s">
        <v>3</v>
      </c>
      <c r="I862" s="170"/>
      <c r="L862" s="167"/>
      <c r="M862" s="171"/>
      <c r="N862" s="172"/>
      <c r="O862" s="172"/>
      <c r="P862" s="172"/>
      <c r="Q862" s="172"/>
      <c r="R862" s="172"/>
      <c r="S862" s="172"/>
      <c r="T862" s="173"/>
      <c r="AT862" s="168" t="s">
        <v>264</v>
      </c>
      <c r="AU862" s="168" t="s">
        <v>82</v>
      </c>
      <c r="AV862" s="13" t="s">
        <v>80</v>
      </c>
      <c r="AW862" s="13" t="s">
        <v>34</v>
      </c>
      <c r="AX862" s="13" t="s">
        <v>73</v>
      </c>
      <c r="AY862" s="168" t="s">
        <v>252</v>
      </c>
    </row>
    <row r="863" spans="2:51" s="14" customFormat="1" ht="11.25">
      <c r="B863" s="174"/>
      <c r="D863" s="160" t="s">
        <v>264</v>
      </c>
      <c r="E863" s="175" t="s">
        <v>3</v>
      </c>
      <c r="F863" s="176" t="s">
        <v>1003</v>
      </c>
      <c r="H863" s="177">
        <v>208.54900000000001</v>
      </c>
      <c r="I863" s="178"/>
      <c r="L863" s="174"/>
      <c r="M863" s="179"/>
      <c r="N863" s="180"/>
      <c r="O863" s="180"/>
      <c r="P863" s="180"/>
      <c r="Q863" s="180"/>
      <c r="R863" s="180"/>
      <c r="S863" s="180"/>
      <c r="T863" s="181"/>
      <c r="AT863" s="175" t="s">
        <v>264</v>
      </c>
      <c r="AU863" s="175" t="s">
        <v>82</v>
      </c>
      <c r="AV863" s="14" t="s">
        <v>82</v>
      </c>
      <c r="AW863" s="14" t="s">
        <v>34</v>
      </c>
      <c r="AX863" s="14" t="s">
        <v>73</v>
      </c>
      <c r="AY863" s="175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1012</v>
      </c>
      <c r="H864" s="177">
        <v>7.9859999999999998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4" customFormat="1" ht="11.25">
      <c r="B865" s="174"/>
      <c r="D865" s="160" t="s">
        <v>264</v>
      </c>
      <c r="E865" s="175" t="s">
        <v>3</v>
      </c>
      <c r="F865" s="176" t="s">
        <v>1013</v>
      </c>
      <c r="H865" s="177">
        <v>4.0949999999999998</v>
      </c>
      <c r="I865" s="178"/>
      <c r="L865" s="174"/>
      <c r="M865" s="179"/>
      <c r="N865" s="180"/>
      <c r="O865" s="180"/>
      <c r="P865" s="180"/>
      <c r="Q865" s="180"/>
      <c r="R865" s="180"/>
      <c r="S865" s="180"/>
      <c r="T865" s="181"/>
      <c r="AT865" s="175" t="s">
        <v>264</v>
      </c>
      <c r="AU865" s="175" t="s">
        <v>82</v>
      </c>
      <c r="AV865" s="14" t="s">
        <v>82</v>
      </c>
      <c r="AW865" s="14" t="s">
        <v>34</v>
      </c>
      <c r="AX865" s="14" t="s">
        <v>73</v>
      </c>
      <c r="AY865" s="175" t="s">
        <v>252</v>
      </c>
    </row>
    <row r="866" spans="2:51" s="13" customFormat="1" ht="11.25">
      <c r="B866" s="167"/>
      <c r="D866" s="160" t="s">
        <v>264</v>
      </c>
      <c r="E866" s="168" t="s">
        <v>3</v>
      </c>
      <c r="F866" s="169" t="s">
        <v>1007</v>
      </c>
      <c r="H866" s="168" t="s">
        <v>3</v>
      </c>
      <c r="I866" s="170"/>
      <c r="L866" s="167"/>
      <c r="M866" s="171"/>
      <c r="N866" s="172"/>
      <c r="O866" s="172"/>
      <c r="P866" s="172"/>
      <c r="Q866" s="172"/>
      <c r="R866" s="172"/>
      <c r="S866" s="172"/>
      <c r="T866" s="173"/>
      <c r="AT866" s="168" t="s">
        <v>264</v>
      </c>
      <c r="AU866" s="168" t="s">
        <v>82</v>
      </c>
      <c r="AV866" s="13" t="s">
        <v>80</v>
      </c>
      <c r="AW866" s="13" t="s">
        <v>34</v>
      </c>
      <c r="AX866" s="13" t="s">
        <v>73</v>
      </c>
      <c r="AY866" s="168" t="s">
        <v>252</v>
      </c>
    </row>
    <row r="867" spans="2:51" s="14" customFormat="1" ht="11.25">
      <c r="B867" s="174"/>
      <c r="D867" s="160" t="s">
        <v>264</v>
      </c>
      <c r="E867" s="175" t="s">
        <v>3</v>
      </c>
      <c r="F867" s="176" t="s">
        <v>1014</v>
      </c>
      <c r="H867" s="177">
        <v>-9.9269999999999996</v>
      </c>
      <c r="I867" s="178"/>
      <c r="L867" s="174"/>
      <c r="M867" s="179"/>
      <c r="N867" s="180"/>
      <c r="O867" s="180"/>
      <c r="P867" s="180"/>
      <c r="Q867" s="180"/>
      <c r="R867" s="180"/>
      <c r="S867" s="180"/>
      <c r="T867" s="181"/>
      <c r="AT867" s="175" t="s">
        <v>264</v>
      </c>
      <c r="AU867" s="175" t="s">
        <v>82</v>
      </c>
      <c r="AV867" s="14" t="s">
        <v>82</v>
      </c>
      <c r="AW867" s="14" t="s">
        <v>34</v>
      </c>
      <c r="AX867" s="14" t="s">
        <v>73</v>
      </c>
      <c r="AY867" s="175" t="s">
        <v>252</v>
      </c>
    </row>
    <row r="868" spans="2:51" s="16" customFormat="1" ht="11.25">
      <c r="B868" s="190"/>
      <c r="D868" s="160" t="s">
        <v>264</v>
      </c>
      <c r="E868" s="191" t="s">
        <v>3</v>
      </c>
      <c r="F868" s="192" t="s">
        <v>354</v>
      </c>
      <c r="H868" s="193">
        <v>210.703</v>
      </c>
      <c r="I868" s="194"/>
      <c r="L868" s="190"/>
      <c r="M868" s="195"/>
      <c r="N868" s="196"/>
      <c r="O868" s="196"/>
      <c r="P868" s="196"/>
      <c r="Q868" s="196"/>
      <c r="R868" s="196"/>
      <c r="S868" s="196"/>
      <c r="T868" s="197"/>
      <c r="AT868" s="191" t="s">
        <v>264</v>
      </c>
      <c r="AU868" s="191" t="s">
        <v>82</v>
      </c>
      <c r="AV868" s="16" t="s">
        <v>95</v>
      </c>
      <c r="AW868" s="16" t="s">
        <v>34</v>
      </c>
      <c r="AX868" s="16" t="s">
        <v>73</v>
      </c>
      <c r="AY868" s="191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1016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1003</v>
      </c>
      <c r="H870" s="177">
        <v>208.54900000000001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4" customFormat="1" ht="11.25">
      <c r="B871" s="174"/>
      <c r="D871" s="160" t="s">
        <v>264</v>
      </c>
      <c r="E871" s="175" t="s">
        <v>3</v>
      </c>
      <c r="F871" s="176" t="s">
        <v>1017</v>
      </c>
      <c r="H871" s="177">
        <v>5.4450000000000003</v>
      </c>
      <c r="I871" s="178"/>
      <c r="L871" s="174"/>
      <c r="M871" s="179"/>
      <c r="N871" s="180"/>
      <c r="O871" s="180"/>
      <c r="P871" s="180"/>
      <c r="Q871" s="180"/>
      <c r="R871" s="180"/>
      <c r="S871" s="180"/>
      <c r="T871" s="181"/>
      <c r="AT871" s="175" t="s">
        <v>264</v>
      </c>
      <c r="AU871" s="175" t="s">
        <v>82</v>
      </c>
      <c r="AV871" s="14" t="s">
        <v>82</v>
      </c>
      <c r="AW871" s="14" t="s">
        <v>34</v>
      </c>
      <c r="AX871" s="14" t="s">
        <v>73</v>
      </c>
      <c r="AY871" s="175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1013</v>
      </c>
      <c r="H872" s="177">
        <v>4.0949999999999998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1007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1014</v>
      </c>
      <c r="H874" s="177">
        <v>-9.9269999999999996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6" customFormat="1" ht="11.25">
      <c r="B875" s="190"/>
      <c r="D875" s="160" t="s">
        <v>264</v>
      </c>
      <c r="E875" s="191" t="s">
        <v>3</v>
      </c>
      <c r="F875" s="192" t="s">
        <v>354</v>
      </c>
      <c r="H875" s="193">
        <v>208.16200000000001</v>
      </c>
      <c r="I875" s="194"/>
      <c r="L875" s="190"/>
      <c r="M875" s="195"/>
      <c r="N875" s="196"/>
      <c r="O875" s="196"/>
      <c r="P875" s="196"/>
      <c r="Q875" s="196"/>
      <c r="R875" s="196"/>
      <c r="S875" s="196"/>
      <c r="T875" s="197"/>
      <c r="AT875" s="191" t="s">
        <v>264</v>
      </c>
      <c r="AU875" s="191" t="s">
        <v>82</v>
      </c>
      <c r="AV875" s="16" t="s">
        <v>95</v>
      </c>
      <c r="AW875" s="16" t="s">
        <v>34</v>
      </c>
      <c r="AX875" s="16" t="s">
        <v>73</v>
      </c>
      <c r="AY875" s="191" t="s">
        <v>252</v>
      </c>
    </row>
    <row r="876" spans="2:51" s="13" customFormat="1" ht="11.25">
      <c r="B876" s="167"/>
      <c r="D876" s="160" t="s">
        <v>264</v>
      </c>
      <c r="E876" s="168" t="s">
        <v>3</v>
      </c>
      <c r="F876" s="169" t="s">
        <v>1018</v>
      </c>
      <c r="H876" s="168" t="s">
        <v>3</v>
      </c>
      <c r="I876" s="170"/>
      <c r="L876" s="167"/>
      <c r="M876" s="171"/>
      <c r="N876" s="172"/>
      <c r="O876" s="172"/>
      <c r="P876" s="172"/>
      <c r="Q876" s="172"/>
      <c r="R876" s="172"/>
      <c r="S876" s="172"/>
      <c r="T876" s="173"/>
      <c r="AT876" s="168" t="s">
        <v>264</v>
      </c>
      <c r="AU876" s="168" t="s">
        <v>82</v>
      </c>
      <c r="AV876" s="13" t="s">
        <v>80</v>
      </c>
      <c r="AW876" s="13" t="s">
        <v>34</v>
      </c>
      <c r="AX876" s="13" t="s">
        <v>73</v>
      </c>
      <c r="AY876" s="168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1019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1020</v>
      </c>
      <c r="H878" s="177">
        <v>8.1839999999999993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691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1021</v>
      </c>
      <c r="H880" s="177">
        <v>-1.0249999999999999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1:65" s="14" customFormat="1" ht="11.25">
      <c r="B881" s="174"/>
      <c r="D881" s="160" t="s">
        <v>264</v>
      </c>
      <c r="E881" s="175" t="s">
        <v>3</v>
      </c>
      <c r="F881" s="176" t="s">
        <v>1022</v>
      </c>
      <c r="H881" s="177">
        <v>-0.25600000000000001</v>
      </c>
      <c r="I881" s="178"/>
      <c r="L881" s="174"/>
      <c r="M881" s="179"/>
      <c r="N881" s="180"/>
      <c r="O881" s="180"/>
      <c r="P881" s="180"/>
      <c r="Q881" s="180"/>
      <c r="R881" s="180"/>
      <c r="S881" s="180"/>
      <c r="T881" s="181"/>
      <c r="AT881" s="175" t="s">
        <v>264</v>
      </c>
      <c r="AU881" s="175" t="s">
        <v>82</v>
      </c>
      <c r="AV881" s="14" t="s">
        <v>82</v>
      </c>
      <c r="AW881" s="14" t="s">
        <v>34</v>
      </c>
      <c r="AX881" s="14" t="s">
        <v>73</v>
      </c>
      <c r="AY881" s="175" t="s">
        <v>252</v>
      </c>
    </row>
    <row r="882" spans="1:65" s="13" customFormat="1" ht="11.25">
      <c r="B882" s="167"/>
      <c r="D882" s="160" t="s">
        <v>264</v>
      </c>
      <c r="E882" s="168" t="s">
        <v>3</v>
      </c>
      <c r="F882" s="169" t="s">
        <v>1023</v>
      </c>
      <c r="H882" s="168" t="s">
        <v>3</v>
      </c>
      <c r="I882" s="170"/>
      <c r="L882" s="167"/>
      <c r="M882" s="171"/>
      <c r="N882" s="172"/>
      <c r="O882" s="172"/>
      <c r="P882" s="172"/>
      <c r="Q882" s="172"/>
      <c r="R882" s="172"/>
      <c r="S882" s="172"/>
      <c r="T882" s="173"/>
      <c r="AT882" s="168" t="s">
        <v>264</v>
      </c>
      <c r="AU882" s="168" t="s">
        <v>82</v>
      </c>
      <c r="AV882" s="13" t="s">
        <v>80</v>
      </c>
      <c r="AW882" s="13" t="s">
        <v>34</v>
      </c>
      <c r="AX882" s="13" t="s">
        <v>73</v>
      </c>
      <c r="AY882" s="168" t="s">
        <v>252</v>
      </c>
    </row>
    <row r="883" spans="1:65" s="14" customFormat="1" ht="11.25">
      <c r="B883" s="174"/>
      <c r="D883" s="160" t="s">
        <v>264</v>
      </c>
      <c r="E883" s="175" t="s">
        <v>3</v>
      </c>
      <c r="F883" s="176" t="s">
        <v>1024</v>
      </c>
      <c r="H883" s="177">
        <v>1.2809999999999999</v>
      </c>
      <c r="I883" s="178"/>
      <c r="L883" s="174"/>
      <c r="M883" s="179"/>
      <c r="N883" s="180"/>
      <c r="O883" s="180"/>
      <c r="P883" s="180"/>
      <c r="Q883" s="180"/>
      <c r="R883" s="180"/>
      <c r="S883" s="180"/>
      <c r="T883" s="181"/>
      <c r="AT883" s="175" t="s">
        <v>264</v>
      </c>
      <c r="AU883" s="175" t="s">
        <v>82</v>
      </c>
      <c r="AV883" s="14" t="s">
        <v>82</v>
      </c>
      <c r="AW883" s="14" t="s">
        <v>34</v>
      </c>
      <c r="AX883" s="14" t="s">
        <v>73</v>
      </c>
      <c r="AY883" s="175" t="s">
        <v>252</v>
      </c>
    </row>
    <row r="884" spans="1:65" s="16" customFormat="1" ht="11.25">
      <c r="B884" s="190"/>
      <c r="D884" s="160" t="s">
        <v>264</v>
      </c>
      <c r="E884" s="191" t="s">
        <v>3</v>
      </c>
      <c r="F884" s="192" t="s">
        <v>354</v>
      </c>
      <c r="H884" s="193">
        <v>8.1839999999999993</v>
      </c>
      <c r="I884" s="194"/>
      <c r="L884" s="190"/>
      <c r="M884" s="195"/>
      <c r="N884" s="196"/>
      <c r="O884" s="196"/>
      <c r="P884" s="196"/>
      <c r="Q884" s="196"/>
      <c r="R884" s="196"/>
      <c r="S884" s="196"/>
      <c r="T884" s="197"/>
      <c r="AT884" s="191" t="s">
        <v>264</v>
      </c>
      <c r="AU884" s="191" t="s">
        <v>82</v>
      </c>
      <c r="AV884" s="16" t="s">
        <v>95</v>
      </c>
      <c r="AW884" s="16" t="s">
        <v>34</v>
      </c>
      <c r="AX884" s="16" t="s">
        <v>73</v>
      </c>
      <c r="AY884" s="191" t="s">
        <v>252</v>
      </c>
    </row>
    <row r="885" spans="1:65" s="13" customFormat="1" ht="11.25">
      <c r="B885" s="167"/>
      <c r="D885" s="160" t="s">
        <v>264</v>
      </c>
      <c r="E885" s="168" t="s">
        <v>3</v>
      </c>
      <c r="F885" s="169" t="s">
        <v>1025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1:65" s="14" customFormat="1" ht="11.25">
      <c r="B886" s="174"/>
      <c r="D886" s="160" t="s">
        <v>264</v>
      </c>
      <c r="E886" s="175" t="s">
        <v>3</v>
      </c>
      <c r="F886" s="176" t="s">
        <v>1026</v>
      </c>
      <c r="H886" s="177">
        <v>1.337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1:65" s="15" customFormat="1" ht="11.25">
      <c r="B887" s="182"/>
      <c r="D887" s="160" t="s">
        <v>264</v>
      </c>
      <c r="E887" s="183" t="s">
        <v>3</v>
      </c>
      <c r="F887" s="184" t="s">
        <v>269</v>
      </c>
      <c r="H887" s="185">
        <v>978.13</v>
      </c>
      <c r="I887" s="186"/>
      <c r="L887" s="182"/>
      <c r="M887" s="187"/>
      <c r="N887" s="188"/>
      <c r="O887" s="188"/>
      <c r="P887" s="188"/>
      <c r="Q887" s="188"/>
      <c r="R887" s="188"/>
      <c r="S887" s="188"/>
      <c r="T887" s="189"/>
      <c r="AT887" s="183" t="s">
        <v>264</v>
      </c>
      <c r="AU887" s="183" t="s">
        <v>82</v>
      </c>
      <c r="AV887" s="15" t="s">
        <v>258</v>
      </c>
      <c r="AW887" s="15" t="s">
        <v>34</v>
      </c>
      <c r="AX887" s="15" t="s">
        <v>80</v>
      </c>
      <c r="AY887" s="183" t="s">
        <v>252</v>
      </c>
    </row>
    <row r="888" spans="1:65" s="2" customFormat="1" ht="16.5" customHeight="1">
      <c r="A888" s="34"/>
      <c r="B888" s="145"/>
      <c r="C888" s="146" t="s">
        <v>1027</v>
      </c>
      <c r="D888" s="146" t="s">
        <v>254</v>
      </c>
      <c r="E888" s="147" t="s">
        <v>1028</v>
      </c>
      <c r="F888" s="148" t="s">
        <v>1029</v>
      </c>
      <c r="G888" s="149" t="s">
        <v>497</v>
      </c>
      <c r="H888" s="150">
        <v>4191.5420000000004</v>
      </c>
      <c r="I888" s="151"/>
      <c r="J888" s="152">
        <f>ROUND(I888*H888,2)</f>
        <v>0</v>
      </c>
      <c r="K888" s="153"/>
      <c r="L888" s="35"/>
      <c r="M888" s="154" t="s">
        <v>3</v>
      </c>
      <c r="N888" s="155" t="s">
        <v>44</v>
      </c>
      <c r="O888" s="55"/>
      <c r="P888" s="156">
        <f>O888*H888</f>
        <v>0</v>
      </c>
      <c r="Q888" s="156">
        <v>5.5199999999999997E-3</v>
      </c>
      <c r="R888" s="156">
        <f>Q888*H888</f>
        <v>23.137311840000002</v>
      </c>
      <c r="S888" s="156">
        <v>0</v>
      </c>
      <c r="T888" s="157">
        <f>S888*H888</f>
        <v>0</v>
      </c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R888" s="158" t="s">
        <v>258</v>
      </c>
      <c r="AT888" s="158" t="s">
        <v>254</v>
      </c>
      <c r="AU888" s="158" t="s">
        <v>82</v>
      </c>
      <c r="AY888" s="19" t="s">
        <v>252</v>
      </c>
      <c r="BE888" s="159">
        <f>IF(N888="základní",J888,0)</f>
        <v>0</v>
      </c>
      <c r="BF888" s="159">
        <f>IF(N888="snížená",J888,0)</f>
        <v>0</v>
      </c>
      <c r="BG888" s="159">
        <f>IF(N888="zákl. přenesená",J888,0)</f>
        <v>0</v>
      </c>
      <c r="BH888" s="159">
        <f>IF(N888="sníž. přenesená",J888,0)</f>
        <v>0</v>
      </c>
      <c r="BI888" s="159">
        <f>IF(N888="nulová",J888,0)</f>
        <v>0</v>
      </c>
      <c r="BJ888" s="19" t="s">
        <v>80</v>
      </c>
      <c r="BK888" s="159">
        <f>ROUND(I888*H888,2)</f>
        <v>0</v>
      </c>
      <c r="BL888" s="19" t="s">
        <v>258</v>
      </c>
      <c r="BM888" s="158" t="s">
        <v>1030</v>
      </c>
    </row>
    <row r="889" spans="1:65" s="2" customFormat="1" ht="11.25">
      <c r="A889" s="34"/>
      <c r="B889" s="35"/>
      <c r="C889" s="34"/>
      <c r="D889" s="160" t="s">
        <v>260</v>
      </c>
      <c r="E889" s="34"/>
      <c r="F889" s="161" t="s">
        <v>1031</v>
      </c>
      <c r="G889" s="34"/>
      <c r="H889" s="34"/>
      <c r="I889" s="162"/>
      <c r="J889" s="34"/>
      <c r="K889" s="34"/>
      <c r="L889" s="35"/>
      <c r="M889" s="163"/>
      <c r="N889" s="164"/>
      <c r="O889" s="55"/>
      <c r="P889" s="55"/>
      <c r="Q889" s="55"/>
      <c r="R889" s="55"/>
      <c r="S889" s="55"/>
      <c r="T889" s="56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T889" s="19" t="s">
        <v>260</v>
      </c>
      <c r="AU889" s="19" t="s">
        <v>82</v>
      </c>
    </row>
    <row r="890" spans="1:65" s="2" customFormat="1" ht="11.25">
      <c r="A890" s="34"/>
      <c r="B890" s="35"/>
      <c r="C890" s="34"/>
      <c r="D890" s="165" t="s">
        <v>262</v>
      </c>
      <c r="E890" s="34"/>
      <c r="F890" s="166" t="s">
        <v>1032</v>
      </c>
      <c r="G890" s="34"/>
      <c r="H890" s="34"/>
      <c r="I890" s="162"/>
      <c r="J890" s="34"/>
      <c r="K890" s="34"/>
      <c r="L890" s="35"/>
      <c r="M890" s="163"/>
      <c r="N890" s="164"/>
      <c r="O890" s="55"/>
      <c r="P890" s="55"/>
      <c r="Q890" s="55"/>
      <c r="R890" s="55"/>
      <c r="S890" s="55"/>
      <c r="T890" s="56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T890" s="19" t="s">
        <v>262</v>
      </c>
      <c r="AU890" s="19" t="s">
        <v>82</v>
      </c>
    </row>
    <row r="891" spans="1:65" s="13" customFormat="1" ht="11.25">
      <c r="B891" s="167"/>
      <c r="D891" s="160" t="s">
        <v>264</v>
      </c>
      <c r="E891" s="168" t="s">
        <v>3</v>
      </c>
      <c r="F891" s="169" t="s">
        <v>1033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1:65" s="13" customFormat="1" ht="11.25">
      <c r="B892" s="167"/>
      <c r="D892" s="160" t="s">
        <v>264</v>
      </c>
      <c r="E892" s="168" t="s">
        <v>3</v>
      </c>
      <c r="F892" s="169" t="s">
        <v>1002</v>
      </c>
      <c r="H892" s="168" t="s">
        <v>3</v>
      </c>
      <c r="I892" s="170"/>
      <c r="L892" s="167"/>
      <c r="M892" s="171"/>
      <c r="N892" s="172"/>
      <c r="O892" s="172"/>
      <c r="P892" s="172"/>
      <c r="Q892" s="172"/>
      <c r="R892" s="172"/>
      <c r="S892" s="172"/>
      <c r="T892" s="173"/>
      <c r="AT892" s="168" t="s">
        <v>264</v>
      </c>
      <c r="AU892" s="168" t="s">
        <v>82</v>
      </c>
      <c r="AV892" s="13" t="s">
        <v>80</v>
      </c>
      <c r="AW892" s="13" t="s">
        <v>34</v>
      </c>
      <c r="AX892" s="13" t="s">
        <v>73</v>
      </c>
      <c r="AY892" s="168" t="s">
        <v>252</v>
      </c>
    </row>
    <row r="893" spans="1:65" s="14" customFormat="1" ht="11.25">
      <c r="B893" s="174"/>
      <c r="D893" s="160" t="s">
        <v>264</v>
      </c>
      <c r="E893" s="175" t="s">
        <v>3</v>
      </c>
      <c r="F893" s="176" t="s">
        <v>1034</v>
      </c>
      <c r="H893" s="177">
        <v>772.40300000000002</v>
      </c>
      <c r="I893" s="178"/>
      <c r="L893" s="174"/>
      <c r="M893" s="179"/>
      <c r="N893" s="180"/>
      <c r="O893" s="180"/>
      <c r="P893" s="180"/>
      <c r="Q893" s="180"/>
      <c r="R893" s="180"/>
      <c r="S893" s="180"/>
      <c r="T893" s="181"/>
      <c r="AT893" s="175" t="s">
        <v>264</v>
      </c>
      <c r="AU893" s="175" t="s">
        <v>82</v>
      </c>
      <c r="AV893" s="14" t="s">
        <v>82</v>
      </c>
      <c r="AW893" s="14" t="s">
        <v>34</v>
      </c>
      <c r="AX893" s="14" t="s">
        <v>73</v>
      </c>
      <c r="AY893" s="175" t="s">
        <v>252</v>
      </c>
    </row>
    <row r="894" spans="1:65" s="14" customFormat="1" ht="11.25">
      <c r="B894" s="174"/>
      <c r="D894" s="160" t="s">
        <v>264</v>
      </c>
      <c r="E894" s="175" t="s">
        <v>3</v>
      </c>
      <c r="F894" s="176" t="s">
        <v>1035</v>
      </c>
      <c r="H894" s="177">
        <v>553.17200000000003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1:65" s="13" customFormat="1" ht="11.25">
      <c r="B895" s="167"/>
      <c r="D895" s="160" t="s">
        <v>264</v>
      </c>
      <c r="E895" s="168" t="s">
        <v>3</v>
      </c>
      <c r="F895" s="169" t="s">
        <v>1036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1:65" s="14" customFormat="1" ht="11.25">
      <c r="B896" s="174"/>
      <c r="D896" s="160" t="s">
        <v>264</v>
      </c>
      <c r="E896" s="175" t="s">
        <v>3</v>
      </c>
      <c r="F896" s="176" t="s">
        <v>1037</v>
      </c>
      <c r="H896" s="177">
        <v>5.1479999999999997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4" customFormat="1" ht="11.25">
      <c r="B897" s="174"/>
      <c r="D897" s="160" t="s">
        <v>264</v>
      </c>
      <c r="E897" s="175" t="s">
        <v>3</v>
      </c>
      <c r="F897" s="176" t="s">
        <v>1038</v>
      </c>
      <c r="H897" s="177">
        <v>4.17</v>
      </c>
      <c r="I897" s="178"/>
      <c r="L897" s="174"/>
      <c r="M897" s="179"/>
      <c r="N897" s="180"/>
      <c r="O897" s="180"/>
      <c r="P897" s="180"/>
      <c r="Q897" s="180"/>
      <c r="R897" s="180"/>
      <c r="S897" s="180"/>
      <c r="T897" s="181"/>
      <c r="AT897" s="175" t="s">
        <v>264</v>
      </c>
      <c r="AU897" s="175" t="s">
        <v>82</v>
      </c>
      <c r="AV897" s="14" t="s">
        <v>82</v>
      </c>
      <c r="AW897" s="14" t="s">
        <v>34</v>
      </c>
      <c r="AX897" s="14" t="s">
        <v>73</v>
      </c>
      <c r="AY897" s="175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1039</v>
      </c>
      <c r="H898" s="177">
        <v>6.69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4" customFormat="1" ht="11.25">
      <c r="B899" s="174"/>
      <c r="D899" s="160" t="s">
        <v>264</v>
      </c>
      <c r="E899" s="175" t="s">
        <v>3</v>
      </c>
      <c r="F899" s="176" t="s">
        <v>1040</v>
      </c>
      <c r="H899" s="177">
        <v>49.091999999999999</v>
      </c>
      <c r="I899" s="178"/>
      <c r="L899" s="174"/>
      <c r="M899" s="179"/>
      <c r="N899" s="180"/>
      <c r="O899" s="180"/>
      <c r="P899" s="180"/>
      <c r="Q899" s="180"/>
      <c r="R899" s="180"/>
      <c r="S899" s="180"/>
      <c r="T899" s="181"/>
      <c r="AT899" s="175" t="s">
        <v>264</v>
      </c>
      <c r="AU899" s="175" t="s">
        <v>82</v>
      </c>
      <c r="AV899" s="14" t="s">
        <v>82</v>
      </c>
      <c r="AW899" s="14" t="s">
        <v>34</v>
      </c>
      <c r="AX899" s="14" t="s">
        <v>73</v>
      </c>
      <c r="AY899" s="175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1041</v>
      </c>
      <c r="H900" s="177">
        <v>28.596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6" customFormat="1" ht="11.25">
      <c r="B901" s="190"/>
      <c r="D901" s="160" t="s">
        <v>264</v>
      </c>
      <c r="E901" s="191" t="s">
        <v>3</v>
      </c>
      <c r="F901" s="192" t="s">
        <v>354</v>
      </c>
      <c r="H901" s="193">
        <v>1419.271</v>
      </c>
      <c r="I901" s="194"/>
      <c r="L901" s="190"/>
      <c r="M901" s="195"/>
      <c r="N901" s="196"/>
      <c r="O901" s="196"/>
      <c r="P901" s="196"/>
      <c r="Q901" s="196"/>
      <c r="R901" s="196"/>
      <c r="S901" s="196"/>
      <c r="T901" s="197"/>
      <c r="AT901" s="191" t="s">
        <v>264</v>
      </c>
      <c r="AU901" s="191" t="s">
        <v>82</v>
      </c>
      <c r="AV901" s="16" t="s">
        <v>95</v>
      </c>
      <c r="AW901" s="16" t="s">
        <v>34</v>
      </c>
      <c r="AX901" s="16" t="s">
        <v>73</v>
      </c>
      <c r="AY901" s="191" t="s">
        <v>252</v>
      </c>
    </row>
    <row r="902" spans="2:51" s="13" customFormat="1" ht="11.25">
      <c r="B902" s="167"/>
      <c r="D902" s="160" t="s">
        <v>264</v>
      </c>
      <c r="E902" s="168" t="s">
        <v>3</v>
      </c>
      <c r="F902" s="169" t="s">
        <v>1011</v>
      </c>
      <c r="H902" s="168" t="s">
        <v>3</v>
      </c>
      <c r="I902" s="170"/>
      <c r="L902" s="167"/>
      <c r="M902" s="171"/>
      <c r="N902" s="172"/>
      <c r="O902" s="172"/>
      <c r="P902" s="172"/>
      <c r="Q902" s="172"/>
      <c r="R902" s="172"/>
      <c r="S902" s="172"/>
      <c r="T902" s="173"/>
      <c r="AT902" s="168" t="s">
        <v>264</v>
      </c>
      <c r="AU902" s="168" t="s">
        <v>82</v>
      </c>
      <c r="AV902" s="13" t="s">
        <v>80</v>
      </c>
      <c r="AW902" s="13" t="s">
        <v>34</v>
      </c>
      <c r="AX902" s="13" t="s">
        <v>73</v>
      </c>
      <c r="AY902" s="168" t="s">
        <v>252</v>
      </c>
    </row>
    <row r="903" spans="2:51" s="14" customFormat="1" ht="11.25">
      <c r="B903" s="174"/>
      <c r="D903" s="160" t="s">
        <v>264</v>
      </c>
      <c r="E903" s="175" t="s">
        <v>3</v>
      </c>
      <c r="F903" s="176" t="s">
        <v>1034</v>
      </c>
      <c r="H903" s="177">
        <v>772.40300000000002</v>
      </c>
      <c r="I903" s="178"/>
      <c r="L903" s="174"/>
      <c r="M903" s="179"/>
      <c r="N903" s="180"/>
      <c r="O903" s="180"/>
      <c r="P903" s="180"/>
      <c r="Q903" s="180"/>
      <c r="R903" s="180"/>
      <c r="S903" s="180"/>
      <c r="T903" s="181"/>
      <c r="AT903" s="175" t="s">
        <v>264</v>
      </c>
      <c r="AU903" s="175" t="s">
        <v>82</v>
      </c>
      <c r="AV903" s="14" t="s">
        <v>82</v>
      </c>
      <c r="AW903" s="14" t="s">
        <v>34</v>
      </c>
      <c r="AX903" s="14" t="s">
        <v>73</v>
      </c>
      <c r="AY903" s="175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1042</v>
      </c>
      <c r="H904" s="177">
        <v>36.299999999999997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4" customFormat="1" ht="11.25">
      <c r="B905" s="174"/>
      <c r="D905" s="160" t="s">
        <v>264</v>
      </c>
      <c r="E905" s="175" t="s">
        <v>3</v>
      </c>
      <c r="F905" s="176" t="s">
        <v>1043</v>
      </c>
      <c r="H905" s="177">
        <v>18.611999999999998</v>
      </c>
      <c r="I905" s="178"/>
      <c r="L905" s="174"/>
      <c r="M905" s="179"/>
      <c r="N905" s="180"/>
      <c r="O905" s="180"/>
      <c r="P905" s="180"/>
      <c r="Q905" s="180"/>
      <c r="R905" s="180"/>
      <c r="S905" s="180"/>
      <c r="T905" s="181"/>
      <c r="AT905" s="175" t="s">
        <v>264</v>
      </c>
      <c r="AU905" s="175" t="s">
        <v>82</v>
      </c>
      <c r="AV905" s="14" t="s">
        <v>82</v>
      </c>
      <c r="AW905" s="14" t="s">
        <v>34</v>
      </c>
      <c r="AX905" s="14" t="s">
        <v>73</v>
      </c>
      <c r="AY905" s="175" t="s">
        <v>252</v>
      </c>
    </row>
    <row r="906" spans="2:51" s="13" customFormat="1" ht="11.25">
      <c r="B906" s="167"/>
      <c r="D906" s="160" t="s">
        <v>264</v>
      </c>
      <c r="E906" s="168" t="s">
        <v>3</v>
      </c>
      <c r="F906" s="169" t="s">
        <v>1036</v>
      </c>
      <c r="H906" s="168" t="s">
        <v>3</v>
      </c>
      <c r="I906" s="170"/>
      <c r="L906" s="167"/>
      <c r="M906" s="171"/>
      <c r="N906" s="172"/>
      <c r="O906" s="172"/>
      <c r="P906" s="172"/>
      <c r="Q906" s="172"/>
      <c r="R906" s="172"/>
      <c r="S906" s="172"/>
      <c r="T906" s="173"/>
      <c r="AT906" s="168" t="s">
        <v>264</v>
      </c>
      <c r="AU906" s="168" t="s">
        <v>82</v>
      </c>
      <c r="AV906" s="13" t="s">
        <v>80</v>
      </c>
      <c r="AW906" s="13" t="s">
        <v>34</v>
      </c>
      <c r="AX906" s="13" t="s">
        <v>73</v>
      </c>
      <c r="AY906" s="168" t="s">
        <v>252</v>
      </c>
    </row>
    <row r="907" spans="2:51" s="14" customFormat="1" ht="11.25">
      <c r="B907" s="174"/>
      <c r="D907" s="160" t="s">
        <v>264</v>
      </c>
      <c r="E907" s="175" t="s">
        <v>3</v>
      </c>
      <c r="F907" s="176" t="s">
        <v>1044</v>
      </c>
      <c r="H907" s="177">
        <v>5.1779999999999999</v>
      </c>
      <c r="I907" s="178"/>
      <c r="L907" s="174"/>
      <c r="M907" s="179"/>
      <c r="N907" s="180"/>
      <c r="O907" s="180"/>
      <c r="P907" s="180"/>
      <c r="Q907" s="180"/>
      <c r="R907" s="180"/>
      <c r="S907" s="180"/>
      <c r="T907" s="181"/>
      <c r="AT907" s="175" t="s">
        <v>264</v>
      </c>
      <c r="AU907" s="175" t="s">
        <v>82</v>
      </c>
      <c r="AV907" s="14" t="s">
        <v>82</v>
      </c>
      <c r="AW907" s="14" t="s">
        <v>34</v>
      </c>
      <c r="AX907" s="14" t="s">
        <v>73</v>
      </c>
      <c r="AY907" s="175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1040</v>
      </c>
      <c r="H908" s="177">
        <v>49.091999999999999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4" customFormat="1" ht="11.25">
      <c r="B909" s="174"/>
      <c r="D909" s="160" t="s">
        <v>264</v>
      </c>
      <c r="E909" s="175" t="s">
        <v>3</v>
      </c>
      <c r="F909" s="176" t="s">
        <v>1045</v>
      </c>
      <c r="H909" s="177">
        <v>14.172000000000001</v>
      </c>
      <c r="I909" s="178"/>
      <c r="L909" s="174"/>
      <c r="M909" s="179"/>
      <c r="N909" s="180"/>
      <c r="O909" s="180"/>
      <c r="P909" s="180"/>
      <c r="Q909" s="180"/>
      <c r="R909" s="180"/>
      <c r="S909" s="180"/>
      <c r="T909" s="181"/>
      <c r="AT909" s="175" t="s">
        <v>264</v>
      </c>
      <c r="AU909" s="175" t="s">
        <v>82</v>
      </c>
      <c r="AV909" s="14" t="s">
        <v>82</v>
      </c>
      <c r="AW909" s="14" t="s">
        <v>34</v>
      </c>
      <c r="AX909" s="14" t="s">
        <v>73</v>
      </c>
      <c r="AY909" s="175" t="s">
        <v>252</v>
      </c>
    </row>
    <row r="910" spans="2:51" s="16" customFormat="1" ht="11.25">
      <c r="B910" s="190"/>
      <c r="D910" s="160" t="s">
        <v>264</v>
      </c>
      <c r="E910" s="191" t="s">
        <v>3</v>
      </c>
      <c r="F910" s="192" t="s">
        <v>354</v>
      </c>
      <c r="H910" s="193">
        <v>895.75699999999995</v>
      </c>
      <c r="I910" s="194"/>
      <c r="L910" s="190"/>
      <c r="M910" s="195"/>
      <c r="N910" s="196"/>
      <c r="O910" s="196"/>
      <c r="P910" s="196"/>
      <c r="Q910" s="196"/>
      <c r="R910" s="196"/>
      <c r="S910" s="196"/>
      <c r="T910" s="197"/>
      <c r="AT910" s="191" t="s">
        <v>264</v>
      </c>
      <c r="AU910" s="191" t="s">
        <v>82</v>
      </c>
      <c r="AV910" s="16" t="s">
        <v>95</v>
      </c>
      <c r="AW910" s="16" t="s">
        <v>34</v>
      </c>
      <c r="AX910" s="16" t="s">
        <v>73</v>
      </c>
      <c r="AY910" s="191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1015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1034</v>
      </c>
      <c r="H912" s="177">
        <v>772.40300000000002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4" customFormat="1" ht="11.25">
      <c r="B913" s="174"/>
      <c r="D913" s="160" t="s">
        <v>264</v>
      </c>
      <c r="E913" s="175" t="s">
        <v>3</v>
      </c>
      <c r="F913" s="176" t="s">
        <v>1042</v>
      </c>
      <c r="H913" s="177">
        <v>36.299999999999997</v>
      </c>
      <c r="I913" s="178"/>
      <c r="L913" s="174"/>
      <c r="M913" s="179"/>
      <c r="N913" s="180"/>
      <c r="O913" s="180"/>
      <c r="P913" s="180"/>
      <c r="Q913" s="180"/>
      <c r="R913" s="180"/>
      <c r="S913" s="180"/>
      <c r="T913" s="181"/>
      <c r="AT913" s="175" t="s">
        <v>264</v>
      </c>
      <c r="AU913" s="175" t="s">
        <v>82</v>
      </c>
      <c r="AV913" s="14" t="s">
        <v>82</v>
      </c>
      <c r="AW913" s="14" t="s">
        <v>34</v>
      </c>
      <c r="AX913" s="14" t="s">
        <v>73</v>
      </c>
      <c r="AY913" s="175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1043</v>
      </c>
      <c r="H914" s="177">
        <v>18.611999999999998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3" customFormat="1" ht="11.25">
      <c r="B915" s="167"/>
      <c r="D915" s="160" t="s">
        <v>264</v>
      </c>
      <c r="E915" s="168" t="s">
        <v>3</v>
      </c>
      <c r="F915" s="169" t="s">
        <v>1036</v>
      </c>
      <c r="H915" s="168" t="s">
        <v>3</v>
      </c>
      <c r="I915" s="170"/>
      <c r="L915" s="167"/>
      <c r="M915" s="171"/>
      <c r="N915" s="172"/>
      <c r="O915" s="172"/>
      <c r="P915" s="172"/>
      <c r="Q915" s="172"/>
      <c r="R915" s="172"/>
      <c r="S915" s="172"/>
      <c r="T915" s="173"/>
      <c r="AT915" s="168" t="s">
        <v>264</v>
      </c>
      <c r="AU915" s="168" t="s">
        <v>82</v>
      </c>
      <c r="AV915" s="13" t="s">
        <v>80</v>
      </c>
      <c r="AW915" s="13" t="s">
        <v>34</v>
      </c>
      <c r="AX915" s="13" t="s">
        <v>73</v>
      </c>
      <c r="AY915" s="168" t="s">
        <v>252</v>
      </c>
    </row>
    <row r="916" spans="2:51" s="14" customFormat="1" ht="11.25">
      <c r="B916" s="174"/>
      <c r="D916" s="160" t="s">
        <v>264</v>
      </c>
      <c r="E916" s="175" t="s">
        <v>3</v>
      </c>
      <c r="F916" s="176" t="s">
        <v>1044</v>
      </c>
      <c r="H916" s="177">
        <v>5.1779999999999999</v>
      </c>
      <c r="I916" s="178"/>
      <c r="L916" s="174"/>
      <c r="M916" s="179"/>
      <c r="N916" s="180"/>
      <c r="O916" s="180"/>
      <c r="P916" s="180"/>
      <c r="Q916" s="180"/>
      <c r="R916" s="180"/>
      <c r="S916" s="180"/>
      <c r="T916" s="181"/>
      <c r="AT916" s="175" t="s">
        <v>264</v>
      </c>
      <c r="AU916" s="175" t="s">
        <v>82</v>
      </c>
      <c r="AV916" s="14" t="s">
        <v>82</v>
      </c>
      <c r="AW916" s="14" t="s">
        <v>34</v>
      </c>
      <c r="AX916" s="14" t="s">
        <v>73</v>
      </c>
      <c r="AY916" s="175" t="s">
        <v>252</v>
      </c>
    </row>
    <row r="917" spans="2:51" s="14" customFormat="1" ht="11.25">
      <c r="B917" s="174"/>
      <c r="D917" s="160" t="s">
        <v>264</v>
      </c>
      <c r="E917" s="175" t="s">
        <v>3</v>
      </c>
      <c r="F917" s="176" t="s">
        <v>1040</v>
      </c>
      <c r="H917" s="177">
        <v>49.091999999999999</v>
      </c>
      <c r="I917" s="178"/>
      <c r="L917" s="174"/>
      <c r="M917" s="179"/>
      <c r="N917" s="180"/>
      <c r="O917" s="180"/>
      <c r="P917" s="180"/>
      <c r="Q917" s="180"/>
      <c r="R917" s="180"/>
      <c r="S917" s="180"/>
      <c r="T917" s="181"/>
      <c r="AT917" s="175" t="s">
        <v>264</v>
      </c>
      <c r="AU917" s="175" t="s">
        <v>82</v>
      </c>
      <c r="AV917" s="14" t="s">
        <v>82</v>
      </c>
      <c r="AW917" s="14" t="s">
        <v>34</v>
      </c>
      <c r="AX917" s="14" t="s">
        <v>73</v>
      </c>
      <c r="AY917" s="175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1045</v>
      </c>
      <c r="H918" s="177">
        <v>14.172000000000001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6" customFormat="1" ht="11.25">
      <c r="B919" s="190"/>
      <c r="D919" s="160" t="s">
        <v>264</v>
      </c>
      <c r="E919" s="191" t="s">
        <v>3</v>
      </c>
      <c r="F919" s="192" t="s">
        <v>354</v>
      </c>
      <c r="H919" s="193">
        <v>895.75699999999995</v>
      </c>
      <c r="I919" s="194"/>
      <c r="L919" s="190"/>
      <c r="M919" s="195"/>
      <c r="N919" s="196"/>
      <c r="O919" s="196"/>
      <c r="P919" s="196"/>
      <c r="Q919" s="196"/>
      <c r="R919" s="196"/>
      <c r="S919" s="196"/>
      <c r="T919" s="197"/>
      <c r="AT919" s="191" t="s">
        <v>264</v>
      </c>
      <c r="AU919" s="191" t="s">
        <v>82</v>
      </c>
      <c r="AV919" s="16" t="s">
        <v>95</v>
      </c>
      <c r="AW919" s="16" t="s">
        <v>34</v>
      </c>
      <c r="AX919" s="16" t="s">
        <v>73</v>
      </c>
      <c r="AY919" s="191" t="s">
        <v>252</v>
      </c>
    </row>
    <row r="920" spans="2:51" s="13" customFormat="1" ht="11.25">
      <c r="B920" s="167"/>
      <c r="D920" s="160" t="s">
        <v>264</v>
      </c>
      <c r="E920" s="168" t="s">
        <v>3</v>
      </c>
      <c r="F920" s="169" t="s">
        <v>1016</v>
      </c>
      <c r="H920" s="168" t="s">
        <v>3</v>
      </c>
      <c r="I920" s="170"/>
      <c r="L920" s="167"/>
      <c r="M920" s="171"/>
      <c r="N920" s="172"/>
      <c r="O920" s="172"/>
      <c r="P920" s="172"/>
      <c r="Q920" s="172"/>
      <c r="R920" s="172"/>
      <c r="S920" s="172"/>
      <c r="T920" s="173"/>
      <c r="AT920" s="168" t="s">
        <v>264</v>
      </c>
      <c r="AU920" s="168" t="s">
        <v>82</v>
      </c>
      <c r="AV920" s="13" t="s">
        <v>80</v>
      </c>
      <c r="AW920" s="13" t="s">
        <v>34</v>
      </c>
      <c r="AX920" s="13" t="s">
        <v>73</v>
      </c>
      <c r="AY920" s="168" t="s">
        <v>252</v>
      </c>
    </row>
    <row r="921" spans="2:51" s="14" customFormat="1" ht="11.25">
      <c r="B921" s="174"/>
      <c r="D921" s="160" t="s">
        <v>264</v>
      </c>
      <c r="E921" s="175" t="s">
        <v>3</v>
      </c>
      <c r="F921" s="176" t="s">
        <v>1034</v>
      </c>
      <c r="H921" s="177">
        <v>772.40300000000002</v>
      </c>
      <c r="I921" s="178"/>
      <c r="L921" s="174"/>
      <c r="M921" s="179"/>
      <c r="N921" s="180"/>
      <c r="O921" s="180"/>
      <c r="P921" s="180"/>
      <c r="Q921" s="180"/>
      <c r="R921" s="180"/>
      <c r="S921" s="180"/>
      <c r="T921" s="181"/>
      <c r="AT921" s="175" t="s">
        <v>264</v>
      </c>
      <c r="AU921" s="175" t="s">
        <v>82</v>
      </c>
      <c r="AV921" s="14" t="s">
        <v>82</v>
      </c>
      <c r="AW921" s="14" t="s">
        <v>34</v>
      </c>
      <c r="AX921" s="14" t="s">
        <v>73</v>
      </c>
      <c r="AY921" s="175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1042</v>
      </c>
      <c r="H922" s="177">
        <v>36.299999999999997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4" customFormat="1" ht="11.25">
      <c r="B923" s="174"/>
      <c r="D923" s="160" t="s">
        <v>264</v>
      </c>
      <c r="E923" s="175" t="s">
        <v>3</v>
      </c>
      <c r="F923" s="176" t="s">
        <v>1043</v>
      </c>
      <c r="H923" s="177">
        <v>18.611999999999998</v>
      </c>
      <c r="I923" s="178"/>
      <c r="L923" s="174"/>
      <c r="M923" s="179"/>
      <c r="N923" s="180"/>
      <c r="O923" s="180"/>
      <c r="P923" s="180"/>
      <c r="Q923" s="180"/>
      <c r="R923" s="180"/>
      <c r="S923" s="180"/>
      <c r="T923" s="181"/>
      <c r="AT923" s="175" t="s">
        <v>264</v>
      </c>
      <c r="AU923" s="175" t="s">
        <v>82</v>
      </c>
      <c r="AV923" s="14" t="s">
        <v>82</v>
      </c>
      <c r="AW923" s="14" t="s">
        <v>34</v>
      </c>
      <c r="AX923" s="14" t="s">
        <v>73</v>
      </c>
      <c r="AY923" s="175" t="s">
        <v>252</v>
      </c>
    </row>
    <row r="924" spans="2:51" s="13" customFormat="1" ht="11.25">
      <c r="B924" s="167"/>
      <c r="D924" s="160" t="s">
        <v>264</v>
      </c>
      <c r="E924" s="168" t="s">
        <v>3</v>
      </c>
      <c r="F924" s="169" t="s">
        <v>1036</v>
      </c>
      <c r="H924" s="168" t="s">
        <v>3</v>
      </c>
      <c r="I924" s="170"/>
      <c r="L924" s="167"/>
      <c r="M924" s="171"/>
      <c r="N924" s="172"/>
      <c r="O924" s="172"/>
      <c r="P924" s="172"/>
      <c r="Q924" s="172"/>
      <c r="R924" s="172"/>
      <c r="S924" s="172"/>
      <c r="T924" s="173"/>
      <c r="AT924" s="168" t="s">
        <v>264</v>
      </c>
      <c r="AU924" s="168" t="s">
        <v>82</v>
      </c>
      <c r="AV924" s="13" t="s">
        <v>80</v>
      </c>
      <c r="AW924" s="13" t="s">
        <v>34</v>
      </c>
      <c r="AX924" s="13" t="s">
        <v>73</v>
      </c>
      <c r="AY924" s="168" t="s">
        <v>252</v>
      </c>
    </row>
    <row r="925" spans="2:51" s="14" customFormat="1" ht="11.25">
      <c r="B925" s="174"/>
      <c r="D925" s="160" t="s">
        <v>264</v>
      </c>
      <c r="E925" s="175" t="s">
        <v>3</v>
      </c>
      <c r="F925" s="176" t="s">
        <v>1044</v>
      </c>
      <c r="H925" s="177">
        <v>5.1779999999999999</v>
      </c>
      <c r="I925" s="178"/>
      <c r="L925" s="174"/>
      <c r="M925" s="179"/>
      <c r="N925" s="180"/>
      <c r="O925" s="180"/>
      <c r="P925" s="180"/>
      <c r="Q925" s="180"/>
      <c r="R925" s="180"/>
      <c r="S925" s="180"/>
      <c r="T925" s="181"/>
      <c r="AT925" s="175" t="s">
        <v>264</v>
      </c>
      <c r="AU925" s="175" t="s">
        <v>82</v>
      </c>
      <c r="AV925" s="14" t="s">
        <v>82</v>
      </c>
      <c r="AW925" s="14" t="s">
        <v>34</v>
      </c>
      <c r="AX925" s="14" t="s">
        <v>73</v>
      </c>
      <c r="AY925" s="175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1040</v>
      </c>
      <c r="H926" s="177">
        <v>49.091999999999999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4" customFormat="1" ht="11.25">
      <c r="B927" s="174"/>
      <c r="D927" s="160" t="s">
        <v>264</v>
      </c>
      <c r="E927" s="175" t="s">
        <v>3</v>
      </c>
      <c r="F927" s="176" t="s">
        <v>1045</v>
      </c>
      <c r="H927" s="177">
        <v>14.172000000000001</v>
      </c>
      <c r="I927" s="178"/>
      <c r="L927" s="174"/>
      <c r="M927" s="179"/>
      <c r="N927" s="180"/>
      <c r="O927" s="180"/>
      <c r="P927" s="180"/>
      <c r="Q927" s="180"/>
      <c r="R927" s="180"/>
      <c r="S927" s="180"/>
      <c r="T927" s="181"/>
      <c r="AT927" s="175" t="s">
        <v>264</v>
      </c>
      <c r="AU927" s="175" t="s">
        <v>82</v>
      </c>
      <c r="AV927" s="14" t="s">
        <v>82</v>
      </c>
      <c r="AW927" s="14" t="s">
        <v>34</v>
      </c>
      <c r="AX927" s="14" t="s">
        <v>73</v>
      </c>
      <c r="AY927" s="175" t="s">
        <v>252</v>
      </c>
    </row>
    <row r="928" spans="2:51" s="16" customFormat="1" ht="11.25">
      <c r="B928" s="190"/>
      <c r="D928" s="160" t="s">
        <v>264</v>
      </c>
      <c r="E928" s="191" t="s">
        <v>3</v>
      </c>
      <c r="F928" s="192" t="s">
        <v>354</v>
      </c>
      <c r="H928" s="193">
        <v>895.75699999999995</v>
      </c>
      <c r="I928" s="194"/>
      <c r="L928" s="190"/>
      <c r="M928" s="195"/>
      <c r="N928" s="196"/>
      <c r="O928" s="196"/>
      <c r="P928" s="196"/>
      <c r="Q928" s="196"/>
      <c r="R928" s="196"/>
      <c r="S928" s="196"/>
      <c r="T928" s="197"/>
      <c r="AT928" s="191" t="s">
        <v>264</v>
      </c>
      <c r="AU928" s="191" t="s">
        <v>82</v>
      </c>
      <c r="AV928" s="16" t="s">
        <v>95</v>
      </c>
      <c r="AW928" s="16" t="s">
        <v>34</v>
      </c>
      <c r="AX928" s="16" t="s">
        <v>73</v>
      </c>
      <c r="AY928" s="191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1018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3" customFormat="1" ht="11.25">
      <c r="B930" s="167"/>
      <c r="D930" s="160" t="s">
        <v>264</v>
      </c>
      <c r="E930" s="168" t="s">
        <v>3</v>
      </c>
      <c r="F930" s="169" t="s">
        <v>1019</v>
      </c>
      <c r="H930" s="168" t="s">
        <v>3</v>
      </c>
      <c r="I930" s="170"/>
      <c r="L930" s="167"/>
      <c r="M930" s="171"/>
      <c r="N930" s="172"/>
      <c r="O930" s="172"/>
      <c r="P930" s="172"/>
      <c r="Q930" s="172"/>
      <c r="R930" s="172"/>
      <c r="S930" s="172"/>
      <c r="T930" s="173"/>
      <c r="AT930" s="168" t="s">
        <v>264</v>
      </c>
      <c r="AU930" s="168" t="s">
        <v>82</v>
      </c>
      <c r="AV930" s="13" t="s">
        <v>80</v>
      </c>
      <c r="AW930" s="13" t="s">
        <v>34</v>
      </c>
      <c r="AX930" s="13" t="s">
        <v>73</v>
      </c>
      <c r="AY930" s="168" t="s">
        <v>252</v>
      </c>
    </row>
    <row r="931" spans="1:65" s="14" customFormat="1" ht="11.25">
      <c r="B931" s="174"/>
      <c r="D931" s="160" t="s">
        <v>264</v>
      </c>
      <c r="E931" s="175" t="s">
        <v>3</v>
      </c>
      <c r="F931" s="176" t="s">
        <v>1046</v>
      </c>
      <c r="H931" s="177">
        <v>51.15</v>
      </c>
      <c r="I931" s="178"/>
      <c r="L931" s="174"/>
      <c r="M931" s="179"/>
      <c r="N931" s="180"/>
      <c r="O931" s="180"/>
      <c r="P931" s="180"/>
      <c r="Q931" s="180"/>
      <c r="R931" s="180"/>
      <c r="S931" s="180"/>
      <c r="T931" s="181"/>
      <c r="AT931" s="175" t="s">
        <v>264</v>
      </c>
      <c r="AU931" s="175" t="s">
        <v>82</v>
      </c>
      <c r="AV931" s="14" t="s">
        <v>82</v>
      </c>
      <c r="AW931" s="14" t="s">
        <v>34</v>
      </c>
      <c r="AX931" s="14" t="s">
        <v>73</v>
      </c>
      <c r="AY931" s="175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1047</v>
      </c>
      <c r="H932" s="177">
        <v>7.5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1048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1049</v>
      </c>
      <c r="H934" s="177">
        <v>6.4050000000000002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4" customFormat="1" ht="11.25">
      <c r="B935" s="174"/>
      <c r="D935" s="160" t="s">
        <v>264</v>
      </c>
      <c r="E935" s="175" t="s">
        <v>3</v>
      </c>
      <c r="F935" s="176" t="s">
        <v>1050</v>
      </c>
      <c r="H935" s="177">
        <v>2.5750000000000002</v>
      </c>
      <c r="I935" s="178"/>
      <c r="L935" s="174"/>
      <c r="M935" s="179"/>
      <c r="N935" s="180"/>
      <c r="O935" s="180"/>
      <c r="P935" s="180"/>
      <c r="Q935" s="180"/>
      <c r="R935" s="180"/>
      <c r="S935" s="180"/>
      <c r="T935" s="181"/>
      <c r="AT935" s="175" t="s">
        <v>264</v>
      </c>
      <c r="AU935" s="175" t="s">
        <v>82</v>
      </c>
      <c r="AV935" s="14" t="s">
        <v>82</v>
      </c>
      <c r="AW935" s="14" t="s">
        <v>34</v>
      </c>
      <c r="AX935" s="14" t="s">
        <v>73</v>
      </c>
      <c r="AY935" s="175" t="s">
        <v>252</v>
      </c>
    </row>
    <row r="936" spans="1:65" s="16" customFormat="1" ht="11.25">
      <c r="B936" s="190"/>
      <c r="D936" s="160" t="s">
        <v>264</v>
      </c>
      <c r="E936" s="191" t="s">
        <v>3</v>
      </c>
      <c r="F936" s="192" t="s">
        <v>354</v>
      </c>
      <c r="H936" s="193">
        <v>67.63</v>
      </c>
      <c r="I936" s="194"/>
      <c r="L936" s="190"/>
      <c r="M936" s="195"/>
      <c r="N936" s="196"/>
      <c r="O936" s="196"/>
      <c r="P936" s="196"/>
      <c r="Q936" s="196"/>
      <c r="R936" s="196"/>
      <c r="S936" s="196"/>
      <c r="T936" s="197"/>
      <c r="AT936" s="191" t="s">
        <v>264</v>
      </c>
      <c r="AU936" s="191" t="s">
        <v>82</v>
      </c>
      <c r="AV936" s="16" t="s">
        <v>95</v>
      </c>
      <c r="AW936" s="16" t="s">
        <v>34</v>
      </c>
      <c r="AX936" s="16" t="s">
        <v>73</v>
      </c>
      <c r="AY936" s="191" t="s">
        <v>252</v>
      </c>
    </row>
    <row r="937" spans="1:65" s="13" customFormat="1" ht="11.25">
      <c r="B937" s="167"/>
      <c r="D937" s="160" t="s">
        <v>264</v>
      </c>
      <c r="E937" s="168" t="s">
        <v>3</v>
      </c>
      <c r="F937" s="169" t="s">
        <v>1051</v>
      </c>
      <c r="H937" s="168" t="s">
        <v>3</v>
      </c>
      <c r="I937" s="170"/>
      <c r="L937" s="167"/>
      <c r="M937" s="171"/>
      <c r="N937" s="172"/>
      <c r="O937" s="172"/>
      <c r="P937" s="172"/>
      <c r="Q937" s="172"/>
      <c r="R937" s="172"/>
      <c r="S937" s="172"/>
      <c r="T937" s="173"/>
      <c r="AT937" s="168" t="s">
        <v>264</v>
      </c>
      <c r="AU937" s="168" t="s">
        <v>82</v>
      </c>
      <c r="AV937" s="13" t="s">
        <v>80</v>
      </c>
      <c r="AW937" s="13" t="s">
        <v>34</v>
      </c>
      <c r="AX937" s="13" t="s">
        <v>73</v>
      </c>
      <c r="AY937" s="168" t="s">
        <v>252</v>
      </c>
    </row>
    <row r="938" spans="1:65" s="14" customFormat="1" ht="11.25">
      <c r="B938" s="174"/>
      <c r="D938" s="160" t="s">
        <v>264</v>
      </c>
      <c r="E938" s="175" t="s">
        <v>3</v>
      </c>
      <c r="F938" s="176" t="s">
        <v>1052</v>
      </c>
      <c r="H938" s="177">
        <v>4</v>
      </c>
      <c r="I938" s="178"/>
      <c r="L938" s="174"/>
      <c r="M938" s="179"/>
      <c r="N938" s="180"/>
      <c r="O938" s="180"/>
      <c r="P938" s="180"/>
      <c r="Q938" s="180"/>
      <c r="R938" s="180"/>
      <c r="S938" s="180"/>
      <c r="T938" s="181"/>
      <c r="AT938" s="175" t="s">
        <v>264</v>
      </c>
      <c r="AU938" s="175" t="s">
        <v>82</v>
      </c>
      <c r="AV938" s="14" t="s">
        <v>82</v>
      </c>
      <c r="AW938" s="14" t="s">
        <v>34</v>
      </c>
      <c r="AX938" s="14" t="s">
        <v>73</v>
      </c>
      <c r="AY938" s="175" t="s">
        <v>252</v>
      </c>
    </row>
    <row r="939" spans="1:65" s="13" customFormat="1" ht="11.25">
      <c r="B939" s="167"/>
      <c r="D939" s="160" t="s">
        <v>264</v>
      </c>
      <c r="E939" s="168" t="s">
        <v>3</v>
      </c>
      <c r="F939" s="169" t="s">
        <v>1025</v>
      </c>
      <c r="H939" s="168" t="s">
        <v>3</v>
      </c>
      <c r="I939" s="170"/>
      <c r="L939" s="167"/>
      <c r="M939" s="171"/>
      <c r="N939" s="172"/>
      <c r="O939" s="172"/>
      <c r="P939" s="172"/>
      <c r="Q939" s="172"/>
      <c r="R939" s="172"/>
      <c r="S939" s="172"/>
      <c r="T939" s="173"/>
      <c r="AT939" s="168" t="s">
        <v>264</v>
      </c>
      <c r="AU939" s="168" t="s">
        <v>82</v>
      </c>
      <c r="AV939" s="13" t="s">
        <v>80</v>
      </c>
      <c r="AW939" s="13" t="s">
        <v>34</v>
      </c>
      <c r="AX939" s="13" t="s">
        <v>73</v>
      </c>
      <c r="AY939" s="168" t="s">
        <v>252</v>
      </c>
    </row>
    <row r="940" spans="1:65" s="14" customFormat="1" ht="11.25">
      <c r="B940" s="174"/>
      <c r="D940" s="160" t="s">
        <v>264</v>
      </c>
      <c r="E940" s="175" t="s">
        <v>3</v>
      </c>
      <c r="F940" s="176" t="s">
        <v>1053</v>
      </c>
      <c r="H940" s="177">
        <v>13.37</v>
      </c>
      <c r="I940" s="178"/>
      <c r="L940" s="174"/>
      <c r="M940" s="179"/>
      <c r="N940" s="180"/>
      <c r="O940" s="180"/>
      <c r="P940" s="180"/>
      <c r="Q940" s="180"/>
      <c r="R940" s="180"/>
      <c r="S940" s="180"/>
      <c r="T940" s="181"/>
      <c r="AT940" s="175" t="s">
        <v>264</v>
      </c>
      <c r="AU940" s="175" t="s">
        <v>82</v>
      </c>
      <c r="AV940" s="14" t="s">
        <v>82</v>
      </c>
      <c r="AW940" s="14" t="s">
        <v>34</v>
      </c>
      <c r="AX940" s="14" t="s">
        <v>73</v>
      </c>
      <c r="AY940" s="175" t="s">
        <v>252</v>
      </c>
    </row>
    <row r="941" spans="1:65" s="15" customFormat="1" ht="11.25">
      <c r="B941" s="182"/>
      <c r="D941" s="160" t="s">
        <v>264</v>
      </c>
      <c r="E941" s="183" t="s">
        <v>3</v>
      </c>
      <c r="F941" s="184" t="s">
        <v>269</v>
      </c>
      <c r="H941" s="185">
        <v>4191.5420000000004</v>
      </c>
      <c r="I941" s="186"/>
      <c r="L941" s="182"/>
      <c r="M941" s="187"/>
      <c r="N941" s="188"/>
      <c r="O941" s="188"/>
      <c r="P941" s="188"/>
      <c r="Q941" s="188"/>
      <c r="R941" s="188"/>
      <c r="S941" s="188"/>
      <c r="T941" s="189"/>
      <c r="AT941" s="183" t="s">
        <v>264</v>
      </c>
      <c r="AU941" s="183" t="s">
        <v>82</v>
      </c>
      <c r="AV941" s="15" t="s">
        <v>258</v>
      </c>
      <c r="AW941" s="15" t="s">
        <v>34</v>
      </c>
      <c r="AX941" s="15" t="s">
        <v>80</v>
      </c>
      <c r="AY941" s="183" t="s">
        <v>252</v>
      </c>
    </row>
    <row r="942" spans="1:65" s="2" customFormat="1" ht="16.5" customHeight="1">
      <c r="A942" s="34"/>
      <c r="B942" s="145"/>
      <c r="C942" s="146" t="s">
        <v>1054</v>
      </c>
      <c r="D942" s="146" t="s">
        <v>254</v>
      </c>
      <c r="E942" s="147" t="s">
        <v>1055</v>
      </c>
      <c r="F942" s="148" t="s">
        <v>1056</v>
      </c>
      <c r="G942" s="149" t="s">
        <v>497</v>
      </c>
      <c r="H942" s="150">
        <v>4191.5420000000004</v>
      </c>
      <c r="I942" s="151"/>
      <c r="J942" s="152">
        <f>ROUND(I942*H942,2)</f>
        <v>0</v>
      </c>
      <c r="K942" s="153"/>
      <c r="L942" s="35"/>
      <c r="M942" s="154" t="s">
        <v>3</v>
      </c>
      <c r="N942" s="155" t="s">
        <v>44</v>
      </c>
      <c r="O942" s="55"/>
      <c r="P942" s="156">
        <f>O942*H942</f>
        <v>0</v>
      </c>
      <c r="Q942" s="156">
        <v>0</v>
      </c>
      <c r="R942" s="156">
        <f>Q942*H942</f>
        <v>0</v>
      </c>
      <c r="S942" s="156">
        <v>0</v>
      </c>
      <c r="T942" s="157">
        <f>S942*H942</f>
        <v>0</v>
      </c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R942" s="158" t="s">
        <v>258</v>
      </c>
      <c r="AT942" s="158" t="s">
        <v>254</v>
      </c>
      <c r="AU942" s="158" t="s">
        <v>82</v>
      </c>
      <c r="AY942" s="19" t="s">
        <v>252</v>
      </c>
      <c r="BE942" s="159">
        <f>IF(N942="základní",J942,0)</f>
        <v>0</v>
      </c>
      <c r="BF942" s="159">
        <f>IF(N942="snížená",J942,0)</f>
        <v>0</v>
      </c>
      <c r="BG942" s="159">
        <f>IF(N942="zákl. přenesená",J942,0)</f>
        <v>0</v>
      </c>
      <c r="BH942" s="159">
        <f>IF(N942="sníž. přenesená",J942,0)</f>
        <v>0</v>
      </c>
      <c r="BI942" s="159">
        <f>IF(N942="nulová",J942,0)</f>
        <v>0</v>
      </c>
      <c r="BJ942" s="19" t="s">
        <v>80</v>
      </c>
      <c r="BK942" s="159">
        <f>ROUND(I942*H942,2)</f>
        <v>0</v>
      </c>
      <c r="BL942" s="19" t="s">
        <v>258</v>
      </c>
      <c r="BM942" s="158" t="s">
        <v>1057</v>
      </c>
    </row>
    <row r="943" spans="1:65" s="2" customFormat="1" ht="11.25">
      <c r="A943" s="34"/>
      <c r="B943" s="35"/>
      <c r="C943" s="34"/>
      <c r="D943" s="160" t="s">
        <v>260</v>
      </c>
      <c r="E943" s="34"/>
      <c r="F943" s="161" t="s">
        <v>1058</v>
      </c>
      <c r="G943" s="34"/>
      <c r="H943" s="34"/>
      <c r="I943" s="162"/>
      <c r="J943" s="34"/>
      <c r="K943" s="34"/>
      <c r="L943" s="35"/>
      <c r="M943" s="163"/>
      <c r="N943" s="164"/>
      <c r="O943" s="55"/>
      <c r="P943" s="55"/>
      <c r="Q943" s="55"/>
      <c r="R943" s="55"/>
      <c r="S943" s="55"/>
      <c r="T943" s="56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T943" s="19" t="s">
        <v>260</v>
      </c>
      <c r="AU943" s="19" t="s">
        <v>82</v>
      </c>
    </row>
    <row r="944" spans="1:65" s="2" customFormat="1" ht="11.25">
      <c r="A944" s="34"/>
      <c r="B944" s="35"/>
      <c r="C944" s="34"/>
      <c r="D944" s="165" t="s">
        <v>262</v>
      </c>
      <c r="E944" s="34"/>
      <c r="F944" s="166" t="s">
        <v>1059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262</v>
      </c>
      <c r="AU944" s="19" t="s">
        <v>82</v>
      </c>
    </row>
    <row r="945" spans="1:65" s="2" customFormat="1" ht="16.5" customHeight="1">
      <c r="A945" s="34"/>
      <c r="B945" s="145"/>
      <c r="C945" s="146" t="s">
        <v>1060</v>
      </c>
      <c r="D945" s="146" t="s">
        <v>254</v>
      </c>
      <c r="E945" s="147" t="s">
        <v>1061</v>
      </c>
      <c r="F945" s="148" t="s">
        <v>1062</v>
      </c>
      <c r="G945" s="149" t="s">
        <v>497</v>
      </c>
      <c r="H945" s="150">
        <v>4191.5420000000004</v>
      </c>
      <c r="I945" s="151"/>
      <c r="J945" s="152">
        <f>ROUND(I945*H945,2)</f>
        <v>0</v>
      </c>
      <c r="K945" s="153"/>
      <c r="L945" s="35"/>
      <c r="M945" s="154" t="s">
        <v>3</v>
      </c>
      <c r="N945" s="155" t="s">
        <v>44</v>
      </c>
      <c r="O945" s="55"/>
      <c r="P945" s="156">
        <f>O945*H945</f>
        <v>0</v>
      </c>
      <c r="Q945" s="156">
        <v>1E-3</v>
      </c>
      <c r="R945" s="156">
        <f>Q945*H945</f>
        <v>4.1915420000000001</v>
      </c>
      <c r="S945" s="156">
        <v>0</v>
      </c>
      <c r="T945" s="157">
        <f>S945*H945</f>
        <v>0</v>
      </c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R945" s="158" t="s">
        <v>258</v>
      </c>
      <c r="AT945" s="158" t="s">
        <v>254</v>
      </c>
      <c r="AU945" s="158" t="s">
        <v>82</v>
      </c>
      <c r="AY945" s="19" t="s">
        <v>252</v>
      </c>
      <c r="BE945" s="159">
        <f>IF(N945="základní",J945,0)</f>
        <v>0</v>
      </c>
      <c r="BF945" s="159">
        <f>IF(N945="snížená",J945,0)</f>
        <v>0</v>
      </c>
      <c r="BG945" s="159">
        <f>IF(N945="zákl. přenesená",J945,0)</f>
        <v>0</v>
      </c>
      <c r="BH945" s="159">
        <f>IF(N945="sníž. přenesená",J945,0)</f>
        <v>0</v>
      </c>
      <c r="BI945" s="159">
        <f>IF(N945="nulová",J945,0)</f>
        <v>0</v>
      </c>
      <c r="BJ945" s="19" t="s">
        <v>80</v>
      </c>
      <c r="BK945" s="159">
        <f>ROUND(I945*H945,2)</f>
        <v>0</v>
      </c>
      <c r="BL945" s="19" t="s">
        <v>258</v>
      </c>
      <c r="BM945" s="158" t="s">
        <v>1063</v>
      </c>
    </row>
    <row r="946" spans="1:65" s="2" customFormat="1" ht="11.25">
      <c r="A946" s="34"/>
      <c r="B946" s="35"/>
      <c r="C946" s="34"/>
      <c r="D946" s="160" t="s">
        <v>260</v>
      </c>
      <c r="E946" s="34"/>
      <c r="F946" s="161" t="s">
        <v>1064</v>
      </c>
      <c r="G946" s="34"/>
      <c r="H946" s="34"/>
      <c r="I946" s="162"/>
      <c r="J946" s="34"/>
      <c r="K946" s="34"/>
      <c r="L946" s="35"/>
      <c r="M946" s="163"/>
      <c r="N946" s="164"/>
      <c r="O946" s="55"/>
      <c r="P946" s="55"/>
      <c r="Q946" s="55"/>
      <c r="R946" s="55"/>
      <c r="S946" s="55"/>
      <c r="T946" s="56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T946" s="19" t="s">
        <v>260</v>
      </c>
      <c r="AU946" s="19" t="s">
        <v>82</v>
      </c>
    </row>
    <row r="947" spans="1:65" s="2" customFormat="1" ht="11.25">
      <c r="A947" s="34"/>
      <c r="B947" s="35"/>
      <c r="C947" s="34"/>
      <c r="D947" s="165" t="s">
        <v>262</v>
      </c>
      <c r="E947" s="34"/>
      <c r="F947" s="166" t="s">
        <v>1065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262</v>
      </c>
      <c r="AU947" s="19" t="s">
        <v>82</v>
      </c>
    </row>
    <row r="948" spans="1:65" s="2" customFormat="1" ht="16.5" customHeight="1">
      <c r="A948" s="34"/>
      <c r="B948" s="145"/>
      <c r="C948" s="146" t="s">
        <v>1066</v>
      </c>
      <c r="D948" s="146" t="s">
        <v>254</v>
      </c>
      <c r="E948" s="147" t="s">
        <v>1067</v>
      </c>
      <c r="F948" s="148" t="s">
        <v>1068</v>
      </c>
      <c r="G948" s="149" t="s">
        <v>497</v>
      </c>
      <c r="H948" s="150">
        <v>4191.5420000000004</v>
      </c>
      <c r="I948" s="151"/>
      <c r="J948" s="152">
        <f>ROUND(I948*H948,2)</f>
        <v>0</v>
      </c>
      <c r="K948" s="153"/>
      <c r="L948" s="35"/>
      <c r="M948" s="154" t="s">
        <v>3</v>
      </c>
      <c r="N948" s="155" t="s">
        <v>44</v>
      </c>
      <c r="O948" s="55"/>
      <c r="P948" s="156">
        <f>O948*H948</f>
        <v>0</v>
      </c>
      <c r="Q948" s="156">
        <v>0</v>
      </c>
      <c r="R948" s="156">
        <f>Q948*H948</f>
        <v>0</v>
      </c>
      <c r="S948" s="156">
        <v>0</v>
      </c>
      <c r="T948" s="157">
        <f>S948*H948</f>
        <v>0</v>
      </c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R948" s="158" t="s">
        <v>258</v>
      </c>
      <c r="AT948" s="158" t="s">
        <v>254</v>
      </c>
      <c r="AU948" s="158" t="s">
        <v>82</v>
      </c>
      <c r="AY948" s="19" t="s">
        <v>252</v>
      </c>
      <c r="BE948" s="159">
        <f>IF(N948="základní",J948,0)</f>
        <v>0</v>
      </c>
      <c r="BF948" s="159">
        <f>IF(N948="snížená",J948,0)</f>
        <v>0</v>
      </c>
      <c r="BG948" s="159">
        <f>IF(N948="zákl. přenesená",J948,0)</f>
        <v>0</v>
      </c>
      <c r="BH948" s="159">
        <f>IF(N948="sníž. přenesená",J948,0)</f>
        <v>0</v>
      </c>
      <c r="BI948" s="159">
        <f>IF(N948="nulová",J948,0)</f>
        <v>0</v>
      </c>
      <c r="BJ948" s="19" t="s">
        <v>80</v>
      </c>
      <c r="BK948" s="159">
        <f>ROUND(I948*H948,2)</f>
        <v>0</v>
      </c>
      <c r="BL948" s="19" t="s">
        <v>258</v>
      </c>
      <c r="BM948" s="158" t="s">
        <v>1069</v>
      </c>
    </row>
    <row r="949" spans="1:65" s="2" customFormat="1" ht="11.25">
      <c r="A949" s="34"/>
      <c r="B949" s="35"/>
      <c r="C949" s="34"/>
      <c r="D949" s="160" t="s">
        <v>260</v>
      </c>
      <c r="E949" s="34"/>
      <c r="F949" s="161" t="s">
        <v>1070</v>
      </c>
      <c r="G949" s="34"/>
      <c r="H949" s="34"/>
      <c r="I949" s="162"/>
      <c r="J949" s="34"/>
      <c r="K949" s="34"/>
      <c r="L949" s="35"/>
      <c r="M949" s="163"/>
      <c r="N949" s="164"/>
      <c r="O949" s="55"/>
      <c r="P949" s="55"/>
      <c r="Q949" s="55"/>
      <c r="R949" s="55"/>
      <c r="S949" s="55"/>
      <c r="T949" s="56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T949" s="19" t="s">
        <v>260</v>
      </c>
      <c r="AU949" s="19" t="s">
        <v>82</v>
      </c>
    </row>
    <row r="950" spans="1:65" s="2" customFormat="1" ht="11.25">
      <c r="A950" s="34"/>
      <c r="B950" s="35"/>
      <c r="C950" s="34"/>
      <c r="D950" s="165" t="s">
        <v>262</v>
      </c>
      <c r="E950" s="34"/>
      <c r="F950" s="166" t="s">
        <v>1071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262</v>
      </c>
      <c r="AU950" s="19" t="s">
        <v>82</v>
      </c>
    </row>
    <row r="951" spans="1:65" s="2" customFormat="1" ht="16.5" customHeight="1">
      <c r="A951" s="34"/>
      <c r="B951" s="145"/>
      <c r="C951" s="146" t="s">
        <v>1072</v>
      </c>
      <c r="D951" s="146" t="s">
        <v>254</v>
      </c>
      <c r="E951" s="147" t="s">
        <v>1073</v>
      </c>
      <c r="F951" s="148" t="s">
        <v>1074</v>
      </c>
      <c r="G951" s="149" t="s">
        <v>497</v>
      </c>
      <c r="H951" s="150">
        <v>7.2</v>
      </c>
      <c r="I951" s="151"/>
      <c r="J951" s="152">
        <f>ROUND(I951*H951,2)</f>
        <v>0</v>
      </c>
      <c r="K951" s="153"/>
      <c r="L951" s="35"/>
      <c r="M951" s="154" t="s">
        <v>3</v>
      </c>
      <c r="N951" s="155" t="s">
        <v>44</v>
      </c>
      <c r="O951" s="55"/>
      <c r="P951" s="156">
        <f>O951*H951</f>
        <v>0</v>
      </c>
      <c r="Q951" s="156">
        <v>1.0399999999999999E-3</v>
      </c>
      <c r="R951" s="156">
        <f>Q951*H951</f>
        <v>7.4879999999999999E-3</v>
      </c>
      <c r="S951" s="156">
        <v>0</v>
      </c>
      <c r="T951" s="157">
        <f>S951*H951</f>
        <v>0</v>
      </c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R951" s="158" t="s">
        <v>258</v>
      </c>
      <c r="AT951" s="158" t="s">
        <v>254</v>
      </c>
      <c r="AU951" s="158" t="s">
        <v>82</v>
      </c>
      <c r="AY951" s="19" t="s">
        <v>252</v>
      </c>
      <c r="BE951" s="159">
        <f>IF(N951="základní",J951,0)</f>
        <v>0</v>
      </c>
      <c r="BF951" s="159">
        <f>IF(N951="snížená",J951,0)</f>
        <v>0</v>
      </c>
      <c r="BG951" s="159">
        <f>IF(N951="zákl. přenesená",J951,0)</f>
        <v>0</v>
      </c>
      <c r="BH951" s="159">
        <f>IF(N951="sníž. přenesená",J951,0)</f>
        <v>0</v>
      </c>
      <c r="BI951" s="159">
        <f>IF(N951="nulová",J951,0)</f>
        <v>0</v>
      </c>
      <c r="BJ951" s="19" t="s">
        <v>80</v>
      </c>
      <c r="BK951" s="159">
        <f>ROUND(I951*H951,2)</f>
        <v>0</v>
      </c>
      <c r="BL951" s="19" t="s">
        <v>258</v>
      </c>
      <c r="BM951" s="158" t="s">
        <v>1075</v>
      </c>
    </row>
    <row r="952" spans="1:65" s="2" customFormat="1" ht="11.25">
      <c r="A952" s="34"/>
      <c r="B952" s="35"/>
      <c r="C952" s="34"/>
      <c r="D952" s="160" t="s">
        <v>260</v>
      </c>
      <c r="E952" s="34"/>
      <c r="F952" s="161" t="s">
        <v>1076</v>
      </c>
      <c r="G952" s="34"/>
      <c r="H952" s="34"/>
      <c r="I952" s="162"/>
      <c r="J952" s="34"/>
      <c r="K952" s="34"/>
      <c r="L952" s="35"/>
      <c r="M952" s="163"/>
      <c r="N952" s="164"/>
      <c r="O952" s="55"/>
      <c r="P952" s="55"/>
      <c r="Q952" s="55"/>
      <c r="R952" s="55"/>
      <c r="S952" s="55"/>
      <c r="T952" s="56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T952" s="19" t="s">
        <v>260</v>
      </c>
      <c r="AU952" s="19" t="s">
        <v>82</v>
      </c>
    </row>
    <row r="953" spans="1:65" s="2" customFormat="1" ht="11.25">
      <c r="A953" s="34"/>
      <c r="B953" s="35"/>
      <c r="C953" s="34"/>
      <c r="D953" s="165" t="s">
        <v>262</v>
      </c>
      <c r="E953" s="34"/>
      <c r="F953" s="166" t="s">
        <v>1077</v>
      </c>
      <c r="G953" s="34"/>
      <c r="H953" s="34"/>
      <c r="I953" s="162"/>
      <c r="J953" s="34"/>
      <c r="K953" s="34"/>
      <c r="L953" s="35"/>
      <c r="M953" s="163"/>
      <c r="N953" s="164"/>
      <c r="O953" s="55"/>
      <c r="P953" s="55"/>
      <c r="Q953" s="55"/>
      <c r="R953" s="55"/>
      <c r="S953" s="55"/>
      <c r="T953" s="56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T953" s="19" t="s">
        <v>262</v>
      </c>
      <c r="AU953" s="19" t="s">
        <v>82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1078</v>
      </c>
      <c r="H954" s="177">
        <v>7.2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80</v>
      </c>
      <c r="AY954" s="175" t="s">
        <v>252</v>
      </c>
    </row>
    <row r="955" spans="1:65" s="2" customFormat="1" ht="16.5" customHeight="1">
      <c r="A955" s="34"/>
      <c r="B955" s="145"/>
      <c r="C955" s="146" t="s">
        <v>1079</v>
      </c>
      <c r="D955" s="146" t="s">
        <v>254</v>
      </c>
      <c r="E955" s="147" t="s">
        <v>1080</v>
      </c>
      <c r="F955" s="148" t="s">
        <v>1081</v>
      </c>
      <c r="G955" s="149" t="s">
        <v>497</v>
      </c>
      <c r="H955" s="150">
        <v>7.2</v>
      </c>
      <c r="I955" s="151"/>
      <c r="J955" s="152">
        <f>ROUND(I955*H955,2)</f>
        <v>0</v>
      </c>
      <c r="K955" s="153"/>
      <c r="L955" s="35"/>
      <c r="M955" s="154" t="s">
        <v>3</v>
      </c>
      <c r="N955" s="155" t="s">
        <v>44</v>
      </c>
      <c r="O955" s="55"/>
      <c r="P955" s="156">
        <f>O955*H955</f>
        <v>0</v>
      </c>
      <c r="Q955" s="156">
        <v>0</v>
      </c>
      <c r="R955" s="156">
        <f>Q955*H955</f>
        <v>0</v>
      </c>
      <c r="S955" s="156">
        <v>0</v>
      </c>
      <c r="T955" s="157">
        <f>S955*H955</f>
        <v>0</v>
      </c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R955" s="158" t="s">
        <v>258</v>
      </c>
      <c r="AT955" s="158" t="s">
        <v>254</v>
      </c>
      <c r="AU955" s="158" t="s">
        <v>82</v>
      </c>
      <c r="AY955" s="19" t="s">
        <v>252</v>
      </c>
      <c r="BE955" s="159">
        <f>IF(N955="základní",J955,0)</f>
        <v>0</v>
      </c>
      <c r="BF955" s="159">
        <f>IF(N955="snížená",J955,0)</f>
        <v>0</v>
      </c>
      <c r="BG955" s="159">
        <f>IF(N955="zákl. přenesená",J955,0)</f>
        <v>0</v>
      </c>
      <c r="BH955" s="159">
        <f>IF(N955="sníž. přenesená",J955,0)</f>
        <v>0</v>
      </c>
      <c r="BI955" s="159">
        <f>IF(N955="nulová",J955,0)</f>
        <v>0</v>
      </c>
      <c r="BJ955" s="19" t="s">
        <v>80</v>
      </c>
      <c r="BK955" s="159">
        <f>ROUND(I955*H955,2)</f>
        <v>0</v>
      </c>
      <c r="BL955" s="19" t="s">
        <v>258</v>
      </c>
      <c r="BM955" s="158" t="s">
        <v>1082</v>
      </c>
    </row>
    <row r="956" spans="1:65" s="2" customFormat="1" ht="11.25">
      <c r="A956" s="34"/>
      <c r="B956" s="35"/>
      <c r="C956" s="34"/>
      <c r="D956" s="160" t="s">
        <v>260</v>
      </c>
      <c r="E956" s="34"/>
      <c r="F956" s="161" t="s">
        <v>1083</v>
      </c>
      <c r="G956" s="34"/>
      <c r="H956" s="34"/>
      <c r="I956" s="162"/>
      <c r="J956" s="34"/>
      <c r="K956" s="34"/>
      <c r="L956" s="35"/>
      <c r="M956" s="163"/>
      <c r="N956" s="164"/>
      <c r="O956" s="55"/>
      <c r="P956" s="55"/>
      <c r="Q956" s="55"/>
      <c r="R956" s="55"/>
      <c r="S956" s="55"/>
      <c r="T956" s="56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T956" s="19" t="s">
        <v>260</v>
      </c>
      <c r="AU956" s="19" t="s">
        <v>82</v>
      </c>
    </row>
    <row r="957" spans="1:65" s="2" customFormat="1" ht="11.25">
      <c r="A957" s="34"/>
      <c r="B957" s="35"/>
      <c r="C957" s="34"/>
      <c r="D957" s="165" t="s">
        <v>262</v>
      </c>
      <c r="E957" s="34"/>
      <c r="F957" s="166" t="s">
        <v>1084</v>
      </c>
      <c r="G957" s="34"/>
      <c r="H957" s="34"/>
      <c r="I957" s="162"/>
      <c r="J957" s="34"/>
      <c r="K957" s="34"/>
      <c r="L957" s="35"/>
      <c r="M957" s="163"/>
      <c r="N957" s="164"/>
      <c r="O957" s="55"/>
      <c r="P957" s="55"/>
      <c r="Q957" s="55"/>
      <c r="R957" s="55"/>
      <c r="S957" s="55"/>
      <c r="T957" s="56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T957" s="19" t="s">
        <v>262</v>
      </c>
      <c r="AU957" s="19" t="s">
        <v>82</v>
      </c>
    </row>
    <row r="958" spans="1:65" s="2" customFormat="1" ht="16.5" customHeight="1">
      <c r="A958" s="34"/>
      <c r="B958" s="145"/>
      <c r="C958" s="146" t="s">
        <v>1085</v>
      </c>
      <c r="D958" s="146" t="s">
        <v>254</v>
      </c>
      <c r="E958" s="147" t="s">
        <v>1086</v>
      </c>
      <c r="F958" s="148" t="s">
        <v>1087</v>
      </c>
      <c r="G958" s="149" t="s">
        <v>257</v>
      </c>
      <c r="H958" s="150">
        <v>74.572999999999993</v>
      </c>
      <c r="I958" s="151"/>
      <c r="J958" s="152">
        <f>ROUND(I958*H958,2)</f>
        <v>0</v>
      </c>
      <c r="K958" s="153"/>
      <c r="L958" s="35"/>
      <c r="M958" s="154" t="s">
        <v>3</v>
      </c>
      <c r="N958" s="155" t="s">
        <v>44</v>
      </c>
      <c r="O958" s="55"/>
      <c r="P958" s="156">
        <f>O958*H958</f>
        <v>0</v>
      </c>
      <c r="Q958" s="156">
        <v>2.45336</v>
      </c>
      <c r="R958" s="156">
        <f>Q958*H958</f>
        <v>182.95441527999998</v>
      </c>
      <c r="S958" s="156">
        <v>0</v>
      </c>
      <c r="T958" s="157">
        <f>S958*H958</f>
        <v>0</v>
      </c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R958" s="158" t="s">
        <v>258</v>
      </c>
      <c r="AT958" s="158" t="s">
        <v>254</v>
      </c>
      <c r="AU958" s="158" t="s">
        <v>82</v>
      </c>
      <c r="AY958" s="19" t="s">
        <v>252</v>
      </c>
      <c r="BE958" s="159">
        <f>IF(N958="základní",J958,0)</f>
        <v>0</v>
      </c>
      <c r="BF958" s="159">
        <f>IF(N958="snížená",J958,0)</f>
        <v>0</v>
      </c>
      <c r="BG958" s="159">
        <f>IF(N958="zákl. přenesená",J958,0)</f>
        <v>0</v>
      </c>
      <c r="BH958" s="159">
        <f>IF(N958="sníž. přenesená",J958,0)</f>
        <v>0</v>
      </c>
      <c r="BI958" s="159">
        <f>IF(N958="nulová",J958,0)</f>
        <v>0</v>
      </c>
      <c r="BJ958" s="19" t="s">
        <v>80</v>
      </c>
      <c r="BK958" s="159">
        <f>ROUND(I958*H958,2)</f>
        <v>0</v>
      </c>
      <c r="BL958" s="19" t="s">
        <v>258</v>
      </c>
      <c r="BM958" s="158" t="s">
        <v>1088</v>
      </c>
    </row>
    <row r="959" spans="1:65" s="2" customFormat="1" ht="19.5">
      <c r="A959" s="34"/>
      <c r="B959" s="35"/>
      <c r="C959" s="34"/>
      <c r="D959" s="160" t="s">
        <v>260</v>
      </c>
      <c r="E959" s="34"/>
      <c r="F959" s="161" t="s">
        <v>1089</v>
      </c>
      <c r="G959" s="34"/>
      <c r="H959" s="34"/>
      <c r="I959" s="162"/>
      <c r="J959" s="34"/>
      <c r="K959" s="34"/>
      <c r="L959" s="35"/>
      <c r="M959" s="163"/>
      <c r="N959" s="164"/>
      <c r="O959" s="55"/>
      <c r="P959" s="55"/>
      <c r="Q959" s="55"/>
      <c r="R959" s="55"/>
      <c r="S959" s="55"/>
      <c r="T959" s="56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T959" s="19" t="s">
        <v>260</v>
      </c>
      <c r="AU959" s="19" t="s">
        <v>82</v>
      </c>
    </row>
    <row r="960" spans="1:65" s="2" customFormat="1" ht="11.25">
      <c r="A960" s="34"/>
      <c r="B960" s="35"/>
      <c r="C960" s="34"/>
      <c r="D960" s="165" t="s">
        <v>262</v>
      </c>
      <c r="E960" s="34"/>
      <c r="F960" s="166" t="s">
        <v>1090</v>
      </c>
      <c r="G960" s="34"/>
      <c r="H960" s="34"/>
      <c r="I960" s="162"/>
      <c r="J960" s="34"/>
      <c r="K960" s="34"/>
      <c r="L960" s="35"/>
      <c r="M960" s="163"/>
      <c r="N960" s="164"/>
      <c r="O960" s="55"/>
      <c r="P960" s="55"/>
      <c r="Q960" s="55"/>
      <c r="R960" s="55"/>
      <c r="S960" s="55"/>
      <c r="T960" s="56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T960" s="19" t="s">
        <v>262</v>
      </c>
      <c r="AU960" s="19" t="s">
        <v>82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1091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1092</v>
      </c>
      <c r="H962" s="177">
        <v>7.8390000000000004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4" customFormat="1" ht="11.25">
      <c r="B963" s="174"/>
      <c r="D963" s="160" t="s">
        <v>264</v>
      </c>
      <c r="E963" s="175" t="s">
        <v>3</v>
      </c>
      <c r="F963" s="176" t="s">
        <v>1093</v>
      </c>
      <c r="H963" s="177">
        <v>4.5599999999999996</v>
      </c>
      <c r="I963" s="178"/>
      <c r="L963" s="174"/>
      <c r="M963" s="179"/>
      <c r="N963" s="180"/>
      <c r="O963" s="180"/>
      <c r="P963" s="180"/>
      <c r="Q963" s="180"/>
      <c r="R963" s="180"/>
      <c r="S963" s="180"/>
      <c r="T963" s="181"/>
      <c r="AT963" s="175" t="s">
        <v>264</v>
      </c>
      <c r="AU963" s="175" t="s">
        <v>82</v>
      </c>
      <c r="AV963" s="14" t="s">
        <v>82</v>
      </c>
      <c r="AW963" s="14" t="s">
        <v>34</v>
      </c>
      <c r="AX963" s="14" t="s">
        <v>73</v>
      </c>
      <c r="AY963" s="175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1094</v>
      </c>
      <c r="H964" s="177">
        <v>0.99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4" customFormat="1" ht="11.25">
      <c r="B965" s="174"/>
      <c r="D965" s="160" t="s">
        <v>264</v>
      </c>
      <c r="E965" s="175" t="s">
        <v>3</v>
      </c>
      <c r="F965" s="176" t="s">
        <v>1095</v>
      </c>
      <c r="H965" s="177">
        <v>0.42899999999999999</v>
      </c>
      <c r="I965" s="178"/>
      <c r="L965" s="174"/>
      <c r="M965" s="179"/>
      <c r="N965" s="180"/>
      <c r="O965" s="180"/>
      <c r="P965" s="180"/>
      <c r="Q965" s="180"/>
      <c r="R965" s="180"/>
      <c r="S965" s="180"/>
      <c r="T965" s="181"/>
      <c r="AT965" s="175" t="s">
        <v>264</v>
      </c>
      <c r="AU965" s="175" t="s">
        <v>82</v>
      </c>
      <c r="AV965" s="14" t="s">
        <v>82</v>
      </c>
      <c r="AW965" s="14" t="s">
        <v>34</v>
      </c>
      <c r="AX965" s="14" t="s">
        <v>73</v>
      </c>
      <c r="AY965" s="175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1096</v>
      </c>
      <c r="H966" s="177">
        <v>1.016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4" customFormat="1" ht="11.25">
      <c r="B967" s="174"/>
      <c r="D967" s="160" t="s">
        <v>264</v>
      </c>
      <c r="E967" s="175" t="s">
        <v>3</v>
      </c>
      <c r="F967" s="176" t="s">
        <v>1097</v>
      </c>
      <c r="H967" s="177">
        <v>0.77200000000000002</v>
      </c>
      <c r="I967" s="178"/>
      <c r="L967" s="174"/>
      <c r="M967" s="179"/>
      <c r="N967" s="180"/>
      <c r="O967" s="180"/>
      <c r="P967" s="180"/>
      <c r="Q967" s="180"/>
      <c r="R967" s="180"/>
      <c r="S967" s="180"/>
      <c r="T967" s="181"/>
      <c r="AT967" s="175" t="s">
        <v>264</v>
      </c>
      <c r="AU967" s="175" t="s">
        <v>82</v>
      </c>
      <c r="AV967" s="14" t="s">
        <v>82</v>
      </c>
      <c r="AW967" s="14" t="s">
        <v>34</v>
      </c>
      <c r="AX967" s="14" t="s">
        <v>73</v>
      </c>
      <c r="AY967" s="175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1098</v>
      </c>
      <c r="H968" s="177">
        <v>1.5249999999999999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1099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1100</v>
      </c>
      <c r="H970" s="177">
        <v>10.06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4" customFormat="1" ht="11.25">
      <c r="B971" s="174"/>
      <c r="D971" s="160" t="s">
        <v>264</v>
      </c>
      <c r="E971" s="175" t="s">
        <v>3</v>
      </c>
      <c r="F971" s="176" t="s">
        <v>1101</v>
      </c>
      <c r="H971" s="177">
        <v>5.7750000000000004</v>
      </c>
      <c r="I971" s="178"/>
      <c r="L971" s="174"/>
      <c r="M971" s="179"/>
      <c r="N971" s="180"/>
      <c r="O971" s="180"/>
      <c r="P971" s="180"/>
      <c r="Q971" s="180"/>
      <c r="R971" s="180"/>
      <c r="S971" s="180"/>
      <c r="T971" s="181"/>
      <c r="AT971" s="175" t="s">
        <v>264</v>
      </c>
      <c r="AU971" s="175" t="s">
        <v>82</v>
      </c>
      <c r="AV971" s="14" t="s">
        <v>82</v>
      </c>
      <c r="AW971" s="14" t="s">
        <v>34</v>
      </c>
      <c r="AX971" s="14" t="s">
        <v>73</v>
      </c>
      <c r="AY971" s="175" t="s">
        <v>252</v>
      </c>
    </row>
    <row r="972" spans="2:51" s="13" customFormat="1" ht="11.25">
      <c r="B972" s="167"/>
      <c r="D972" s="160" t="s">
        <v>264</v>
      </c>
      <c r="E972" s="168" t="s">
        <v>3</v>
      </c>
      <c r="F972" s="169" t="s">
        <v>1102</v>
      </c>
      <c r="H972" s="168" t="s">
        <v>3</v>
      </c>
      <c r="I972" s="170"/>
      <c r="L972" s="167"/>
      <c r="M972" s="171"/>
      <c r="N972" s="172"/>
      <c r="O972" s="172"/>
      <c r="P972" s="172"/>
      <c r="Q972" s="172"/>
      <c r="R972" s="172"/>
      <c r="S972" s="172"/>
      <c r="T972" s="173"/>
      <c r="AT972" s="168" t="s">
        <v>264</v>
      </c>
      <c r="AU972" s="168" t="s">
        <v>82</v>
      </c>
      <c r="AV972" s="13" t="s">
        <v>80</v>
      </c>
      <c r="AW972" s="13" t="s">
        <v>34</v>
      </c>
      <c r="AX972" s="13" t="s">
        <v>73</v>
      </c>
      <c r="AY972" s="168" t="s">
        <v>252</v>
      </c>
    </row>
    <row r="973" spans="2:51" s="14" customFormat="1" ht="11.25">
      <c r="B973" s="174"/>
      <c r="D973" s="160" t="s">
        <v>264</v>
      </c>
      <c r="E973" s="175" t="s">
        <v>3</v>
      </c>
      <c r="F973" s="176" t="s">
        <v>1100</v>
      </c>
      <c r="H973" s="177">
        <v>10.06</v>
      </c>
      <c r="I973" s="178"/>
      <c r="L973" s="174"/>
      <c r="M973" s="179"/>
      <c r="N973" s="180"/>
      <c r="O973" s="180"/>
      <c r="P973" s="180"/>
      <c r="Q973" s="180"/>
      <c r="R973" s="180"/>
      <c r="S973" s="180"/>
      <c r="T973" s="181"/>
      <c r="AT973" s="175" t="s">
        <v>264</v>
      </c>
      <c r="AU973" s="175" t="s">
        <v>82</v>
      </c>
      <c r="AV973" s="14" t="s">
        <v>82</v>
      </c>
      <c r="AW973" s="14" t="s">
        <v>34</v>
      </c>
      <c r="AX973" s="14" t="s">
        <v>73</v>
      </c>
      <c r="AY973" s="175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1101</v>
      </c>
      <c r="H974" s="177">
        <v>5.7750000000000004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1103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1100</v>
      </c>
      <c r="H976" s="177">
        <v>10.06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4" customFormat="1" ht="11.25">
      <c r="B977" s="174"/>
      <c r="D977" s="160" t="s">
        <v>264</v>
      </c>
      <c r="E977" s="175" t="s">
        <v>3</v>
      </c>
      <c r="F977" s="176" t="s">
        <v>1104</v>
      </c>
      <c r="H977" s="177">
        <v>8.0250000000000004</v>
      </c>
      <c r="I977" s="178"/>
      <c r="L977" s="174"/>
      <c r="M977" s="179"/>
      <c r="N977" s="180"/>
      <c r="O977" s="180"/>
      <c r="P977" s="180"/>
      <c r="Q977" s="180"/>
      <c r="R977" s="180"/>
      <c r="S977" s="180"/>
      <c r="T977" s="181"/>
      <c r="AT977" s="175" t="s">
        <v>264</v>
      </c>
      <c r="AU977" s="175" t="s">
        <v>82</v>
      </c>
      <c r="AV977" s="14" t="s">
        <v>82</v>
      </c>
      <c r="AW977" s="14" t="s">
        <v>34</v>
      </c>
      <c r="AX977" s="14" t="s">
        <v>73</v>
      </c>
      <c r="AY977" s="175" t="s">
        <v>252</v>
      </c>
    </row>
    <row r="978" spans="1:65" s="14" customFormat="1" ht="11.25">
      <c r="B978" s="174"/>
      <c r="D978" s="160" t="s">
        <v>264</v>
      </c>
      <c r="E978" s="175" t="s">
        <v>3</v>
      </c>
      <c r="F978" s="176" t="s">
        <v>1105</v>
      </c>
      <c r="H978" s="177">
        <v>0.76300000000000001</v>
      </c>
      <c r="I978" s="178"/>
      <c r="L978" s="174"/>
      <c r="M978" s="179"/>
      <c r="N978" s="180"/>
      <c r="O978" s="180"/>
      <c r="P978" s="180"/>
      <c r="Q978" s="180"/>
      <c r="R978" s="180"/>
      <c r="S978" s="180"/>
      <c r="T978" s="181"/>
      <c r="AT978" s="175" t="s">
        <v>264</v>
      </c>
      <c r="AU978" s="175" t="s">
        <v>82</v>
      </c>
      <c r="AV978" s="14" t="s">
        <v>82</v>
      </c>
      <c r="AW978" s="14" t="s">
        <v>34</v>
      </c>
      <c r="AX978" s="14" t="s">
        <v>73</v>
      </c>
      <c r="AY978" s="175" t="s">
        <v>252</v>
      </c>
    </row>
    <row r="979" spans="1:65" s="13" customFormat="1" ht="11.25">
      <c r="B979" s="167"/>
      <c r="D979" s="160" t="s">
        <v>264</v>
      </c>
      <c r="E979" s="168" t="s">
        <v>3</v>
      </c>
      <c r="F979" s="169" t="s">
        <v>1106</v>
      </c>
      <c r="H979" s="168" t="s">
        <v>3</v>
      </c>
      <c r="I979" s="170"/>
      <c r="L979" s="167"/>
      <c r="M979" s="171"/>
      <c r="N979" s="172"/>
      <c r="O979" s="172"/>
      <c r="P979" s="172"/>
      <c r="Q979" s="172"/>
      <c r="R979" s="172"/>
      <c r="S979" s="172"/>
      <c r="T979" s="173"/>
      <c r="AT979" s="168" t="s">
        <v>264</v>
      </c>
      <c r="AU979" s="168" t="s">
        <v>82</v>
      </c>
      <c r="AV979" s="13" t="s">
        <v>80</v>
      </c>
      <c r="AW979" s="13" t="s">
        <v>34</v>
      </c>
      <c r="AX979" s="13" t="s">
        <v>73</v>
      </c>
      <c r="AY979" s="168" t="s">
        <v>252</v>
      </c>
    </row>
    <row r="980" spans="1:65" s="14" customFormat="1" ht="11.25">
      <c r="B980" s="174"/>
      <c r="D980" s="160" t="s">
        <v>264</v>
      </c>
      <c r="E980" s="175" t="s">
        <v>3</v>
      </c>
      <c r="F980" s="176" t="s">
        <v>1107</v>
      </c>
      <c r="H980" s="177">
        <v>0.39400000000000002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34</v>
      </c>
      <c r="AX980" s="14" t="s">
        <v>73</v>
      </c>
      <c r="AY980" s="175" t="s">
        <v>252</v>
      </c>
    </row>
    <row r="981" spans="1:65" s="13" customFormat="1" ht="11.25">
      <c r="B981" s="167"/>
      <c r="D981" s="160" t="s">
        <v>264</v>
      </c>
      <c r="E981" s="168" t="s">
        <v>3</v>
      </c>
      <c r="F981" s="169" t="s">
        <v>1108</v>
      </c>
      <c r="H981" s="168" t="s">
        <v>3</v>
      </c>
      <c r="I981" s="170"/>
      <c r="L981" s="167"/>
      <c r="M981" s="171"/>
      <c r="N981" s="172"/>
      <c r="O981" s="172"/>
      <c r="P981" s="172"/>
      <c r="Q981" s="172"/>
      <c r="R981" s="172"/>
      <c r="S981" s="172"/>
      <c r="T981" s="173"/>
      <c r="AT981" s="168" t="s">
        <v>264</v>
      </c>
      <c r="AU981" s="168" t="s">
        <v>82</v>
      </c>
      <c r="AV981" s="13" t="s">
        <v>80</v>
      </c>
      <c r="AW981" s="13" t="s">
        <v>34</v>
      </c>
      <c r="AX981" s="13" t="s">
        <v>73</v>
      </c>
      <c r="AY981" s="168" t="s">
        <v>252</v>
      </c>
    </row>
    <row r="982" spans="1:65" s="14" customFormat="1" ht="11.25">
      <c r="B982" s="174"/>
      <c r="D982" s="160" t="s">
        <v>264</v>
      </c>
      <c r="E982" s="175" t="s">
        <v>3</v>
      </c>
      <c r="F982" s="176" t="s">
        <v>1109</v>
      </c>
      <c r="H982" s="177">
        <v>1.43</v>
      </c>
      <c r="I982" s="178"/>
      <c r="L982" s="174"/>
      <c r="M982" s="179"/>
      <c r="N982" s="180"/>
      <c r="O982" s="180"/>
      <c r="P982" s="180"/>
      <c r="Q982" s="180"/>
      <c r="R982" s="180"/>
      <c r="S982" s="180"/>
      <c r="T982" s="181"/>
      <c r="AT982" s="175" t="s">
        <v>264</v>
      </c>
      <c r="AU982" s="175" t="s">
        <v>82</v>
      </c>
      <c r="AV982" s="14" t="s">
        <v>82</v>
      </c>
      <c r="AW982" s="14" t="s">
        <v>34</v>
      </c>
      <c r="AX982" s="14" t="s">
        <v>73</v>
      </c>
      <c r="AY982" s="175" t="s">
        <v>252</v>
      </c>
    </row>
    <row r="983" spans="1:65" s="14" customFormat="1" ht="11.25">
      <c r="B983" s="174"/>
      <c r="D983" s="160" t="s">
        <v>264</v>
      </c>
      <c r="E983" s="175" t="s">
        <v>3</v>
      </c>
      <c r="F983" s="176" t="s">
        <v>1110</v>
      </c>
      <c r="H983" s="177">
        <v>1.94</v>
      </c>
      <c r="I983" s="178"/>
      <c r="L983" s="174"/>
      <c r="M983" s="179"/>
      <c r="N983" s="180"/>
      <c r="O983" s="180"/>
      <c r="P983" s="180"/>
      <c r="Q983" s="180"/>
      <c r="R983" s="180"/>
      <c r="S983" s="180"/>
      <c r="T983" s="181"/>
      <c r="AT983" s="175" t="s">
        <v>264</v>
      </c>
      <c r="AU983" s="175" t="s">
        <v>82</v>
      </c>
      <c r="AV983" s="14" t="s">
        <v>82</v>
      </c>
      <c r="AW983" s="14" t="s">
        <v>34</v>
      </c>
      <c r="AX983" s="14" t="s">
        <v>73</v>
      </c>
      <c r="AY983" s="175" t="s">
        <v>252</v>
      </c>
    </row>
    <row r="984" spans="1:65" s="14" customFormat="1" ht="11.25">
      <c r="B984" s="174"/>
      <c r="D984" s="160" t="s">
        <v>264</v>
      </c>
      <c r="E984" s="175" t="s">
        <v>3</v>
      </c>
      <c r="F984" s="176" t="s">
        <v>1111</v>
      </c>
      <c r="H984" s="177">
        <v>3.16</v>
      </c>
      <c r="I984" s="178"/>
      <c r="L984" s="174"/>
      <c r="M984" s="179"/>
      <c r="N984" s="180"/>
      <c r="O984" s="180"/>
      <c r="P984" s="180"/>
      <c r="Q984" s="180"/>
      <c r="R984" s="180"/>
      <c r="S984" s="180"/>
      <c r="T984" s="181"/>
      <c r="AT984" s="175" t="s">
        <v>264</v>
      </c>
      <c r="AU984" s="175" t="s">
        <v>82</v>
      </c>
      <c r="AV984" s="14" t="s">
        <v>82</v>
      </c>
      <c r="AW984" s="14" t="s">
        <v>34</v>
      </c>
      <c r="AX984" s="14" t="s">
        <v>73</v>
      </c>
      <c r="AY984" s="175" t="s">
        <v>252</v>
      </c>
    </row>
    <row r="985" spans="1:65" s="15" customFormat="1" ht="11.25">
      <c r="B985" s="182"/>
      <c r="D985" s="160" t="s">
        <v>264</v>
      </c>
      <c r="E985" s="183" t="s">
        <v>3</v>
      </c>
      <c r="F985" s="184" t="s">
        <v>269</v>
      </c>
      <c r="H985" s="185">
        <v>74.572999999999993</v>
      </c>
      <c r="I985" s="186"/>
      <c r="L985" s="182"/>
      <c r="M985" s="187"/>
      <c r="N985" s="188"/>
      <c r="O985" s="188"/>
      <c r="P985" s="188"/>
      <c r="Q985" s="188"/>
      <c r="R985" s="188"/>
      <c r="S985" s="188"/>
      <c r="T985" s="189"/>
      <c r="AT985" s="183" t="s">
        <v>264</v>
      </c>
      <c r="AU985" s="183" t="s">
        <v>82</v>
      </c>
      <c r="AV985" s="15" t="s">
        <v>258</v>
      </c>
      <c r="AW985" s="15" t="s">
        <v>34</v>
      </c>
      <c r="AX985" s="15" t="s">
        <v>80</v>
      </c>
      <c r="AY985" s="183" t="s">
        <v>252</v>
      </c>
    </row>
    <row r="986" spans="1:65" s="2" customFormat="1" ht="16.5" customHeight="1">
      <c r="A986" s="34"/>
      <c r="B986" s="145"/>
      <c r="C986" s="146" t="s">
        <v>1112</v>
      </c>
      <c r="D986" s="146" t="s">
        <v>254</v>
      </c>
      <c r="E986" s="147" t="s">
        <v>1113</v>
      </c>
      <c r="F986" s="148" t="s">
        <v>1114</v>
      </c>
      <c r="G986" s="149" t="s">
        <v>497</v>
      </c>
      <c r="H986" s="150">
        <v>686.48099999999999</v>
      </c>
      <c r="I986" s="151"/>
      <c r="J986" s="152">
        <f>ROUND(I986*H986,2)</f>
        <v>0</v>
      </c>
      <c r="K986" s="153"/>
      <c r="L986" s="35"/>
      <c r="M986" s="154" t="s">
        <v>3</v>
      </c>
      <c r="N986" s="155" t="s">
        <v>44</v>
      </c>
      <c r="O986" s="55"/>
      <c r="P986" s="156">
        <f>O986*H986</f>
        <v>0</v>
      </c>
      <c r="Q986" s="156">
        <v>4.6499999999999996E-3</v>
      </c>
      <c r="R986" s="156">
        <f>Q986*H986</f>
        <v>3.1921366499999997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258</v>
      </c>
      <c r="AT986" s="158" t="s">
        <v>254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258</v>
      </c>
      <c r="BM986" s="158" t="s">
        <v>1115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1116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2" customFormat="1" ht="11.25">
      <c r="A988" s="34"/>
      <c r="B988" s="35"/>
      <c r="C988" s="34"/>
      <c r="D988" s="165" t="s">
        <v>262</v>
      </c>
      <c r="E988" s="34"/>
      <c r="F988" s="166" t="s">
        <v>1117</v>
      </c>
      <c r="G988" s="34"/>
      <c r="H988" s="34"/>
      <c r="I988" s="162"/>
      <c r="J988" s="34"/>
      <c r="K988" s="34"/>
      <c r="L988" s="35"/>
      <c r="M988" s="163"/>
      <c r="N988" s="164"/>
      <c r="O988" s="55"/>
      <c r="P988" s="55"/>
      <c r="Q988" s="55"/>
      <c r="R988" s="55"/>
      <c r="S988" s="55"/>
      <c r="T988" s="56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T988" s="19" t="s">
        <v>262</v>
      </c>
      <c r="AU988" s="19" t="s">
        <v>82</v>
      </c>
    </row>
    <row r="989" spans="1:65" s="13" customFormat="1" ht="11.25">
      <c r="B989" s="167"/>
      <c r="D989" s="160" t="s">
        <v>264</v>
      </c>
      <c r="E989" s="168" t="s">
        <v>3</v>
      </c>
      <c r="F989" s="169" t="s">
        <v>1118</v>
      </c>
      <c r="H989" s="168" t="s">
        <v>3</v>
      </c>
      <c r="I989" s="170"/>
      <c r="L989" s="167"/>
      <c r="M989" s="171"/>
      <c r="N989" s="172"/>
      <c r="O989" s="172"/>
      <c r="P989" s="172"/>
      <c r="Q989" s="172"/>
      <c r="R989" s="172"/>
      <c r="S989" s="172"/>
      <c r="T989" s="173"/>
      <c r="AT989" s="168" t="s">
        <v>264</v>
      </c>
      <c r="AU989" s="168" t="s">
        <v>82</v>
      </c>
      <c r="AV989" s="13" t="s">
        <v>80</v>
      </c>
      <c r="AW989" s="13" t="s">
        <v>34</v>
      </c>
      <c r="AX989" s="13" t="s">
        <v>73</v>
      </c>
      <c r="AY989" s="168" t="s">
        <v>252</v>
      </c>
    </row>
    <row r="990" spans="1:65" s="13" customFormat="1" ht="11.25">
      <c r="B990" s="167"/>
      <c r="D990" s="160" t="s">
        <v>264</v>
      </c>
      <c r="E990" s="168" t="s">
        <v>3</v>
      </c>
      <c r="F990" s="169" t="s">
        <v>1091</v>
      </c>
      <c r="H990" s="168" t="s">
        <v>3</v>
      </c>
      <c r="I990" s="170"/>
      <c r="L990" s="167"/>
      <c r="M990" s="171"/>
      <c r="N990" s="172"/>
      <c r="O990" s="172"/>
      <c r="P990" s="172"/>
      <c r="Q990" s="172"/>
      <c r="R990" s="172"/>
      <c r="S990" s="172"/>
      <c r="T990" s="173"/>
      <c r="AT990" s="168" t="s">
        <v>264</v>
      </c>
      <c r="AU990" s="168" t="s">
        <v>82</v>
      </c>
      <c r="AV990" s="13" t="s">
        <v>80</v>
      </c>
      <c r="AW990" s="13" t="s">
        <v>34</v>
      </c>
      <c r="AX990" s="13" t="s">
        <v>73</v>
      </c>
      <c r="AY990" s="168" t="s">
        <v>252</v>
      </c>
    </row>
    <row r="991" spans="1:65" s="14" customFormat="1" ht="11.25">
      <c r="B991" s="174"/>
      <c r="D991" s="160" t="s">
        <v>264</v>
      </c>
      <c r="E991" s="175" t="s">
        <v>3</v>
      </c>
      <c r="F991" s="176" t="s">
        <v>1119</v>
      </c>
      <c r="H991" s="177">
        <v>67.938000000000002</v>
      </c>
      <c r="I991" s="178"/>
      <c r="L991" s="174"/>
      <c r="M991" s="179"/>
      <c r="N991" s="180"/>
      <c r="O991" s="180"/>
      <c r="P991" s="180"/>
      <c r="Q991" s="180"/>
      <c r="R991" s="180"/>
      <c r="S991" s="180"/>
      <c r="T991" s="181"/>
      <c r="AT991" s="175" t="s">
        <v>264</v>
      </c>
      <c r="AU991" s="175" t="s">
        <v>82</v>
      </c>
      <c r="AV991" s="14" t="s">
        <v>82</v>
      </c>
      <c r="AW991" s="14" t="s">
        <v>34</v>
      </c>
      <c r="AX991" s="14" t="s">
        <v>73</v>
      </c>
      <c r="AY991" s="175" t="s">
        <v>252</v>
      </c>
    </row>
    <row r="992" spans="1:65" s="14" customFormat="1" ht="11.25">
      <c r="B992" s="174"/>
      <c r="D992" s="160" t="s">
        <v>264</v>
      </c>
      <c r="E992" s="175" t="s">
        <v>3</v>
      </c>
      <c r="F992" s="176" t="s">
        <v>1120</v>
      </c>
      <c r="H992" s="177">
        <v>39.520000000000003</v>
      </c>
      <c r="I992" s="178"/>
      <c r="L992" s="174"/>
      <c r="M992" s="179"/>
      <c r="N992" s="180"/>
      <c r="O992" s="180"/>
      <c r="P992" s="180"/>
      <c r="Q992" s="180"/>
      <c r="R992" s="180"/>
      <c r="S992" s="180"/>
      <c r="T992" s="181"/>
      <c r="AT992" s="175" t="s">
        <v>264</v>
      </c>
      <c r="AU992" s="175" t="s">
        <v>82</v>
      </c>
      <c r="AV992" s="14" t="s">
        <v>82</v>
      </c>
      <c r="AW992" s="14" t="s">
        <v>34</v>
      </c>
      <c r="AX992" s="14" t="s">
        <v>73</v>
      </c>
      <c r="AY992" s="175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1121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1122</v>
      </c>
      <c r="H994" s="177">
        <v>4.6550000000000002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4" customFormat="1" ht="11.25">
      <c r="B995" s="174"/>
      <c r="D995" s="160" t="s">
        <v>264</v>
      </c>
      <c r="E995" s="175" t="s">
        <v>3</v>
      </c>
      <c r="F995" s="176" t="s">
        <v>1123</v>
      </c>
      <c r="H995" s="177">
        <v>11.88</v>
      </c>
      <c r="I995" s="178"/>
      <c r="L995" s="174"/>
      <c r="M995" s="179"/>
      <c r="N995" s="180"/>
      <c r="O995" s="180"/>
      <c r="P995" s="180"/>
      <c r="Q995" s="180"/>
      <c r="R995" s="180"/>
      <c r="S995" s="180"/>
      <c r="T995" s="181"/>
      <c r="AT995" s="175" t="s">
        <v>264</v>
      </c>
      <c r="AU995" s="175" t="s">
        <v>82</v>
      </c>
      <c r="AV995" s="14" t="s">
        <v>82</v>
      </c>
      <c r="AW995" s="14" t="s">
        <v>34</v>
      </c>
      <c r="AX995" s="14" t="s">
        <v>73</v>
      </c>
      <c r="AY995" s="175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1124</v>
      </c>
      <c r="H996" s="177">
        <v>6.6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4" customFormat="1" ht="11.25">
      <c r="B997" s="174"/>
      <c r="D997" s="160" t="s">
        <v>264</v>
      </c>
      <c r="E997" s="175" t="s">
        <v>3</v>
      </c>
      <c r="F997" s="176" t="s">
        <v>1125</v>
      </c>
      <c r="H997" s="177">
        <v>12.54</v>
      </c>
      <c r="I997" s="178"/>
      <c r="L997" s="174"/>
      <c r="M997" s="179"/>
      <c r="N997" s="180"/>
      <c r="O997" s="180"/>
      <c r="P997" s="180"/>
      <c r="Q997" s="180"/>
      <c r="R997" s="180"/>
      <c r="S997" s="180"/>
      <c r="T997" s="181"/>
      <c r="AT997" s="175" t="s">
        <v>264</v>
      </c>
      <c r="AU997" s="175" t="s">
        <v>82</v>
      </c>
      <c r="AV997" s="14" t="s">
        <v>82</v>
      </c>
      <c r="AW997" s="14" t="s">
        <v>34</v>
      </c>
      <c r="AX997" s="14" t="s">
        <v>73</v>
      </c>
      <c r="AY997" s="175" t="s">
        <v>252</v>
      </c>
    </row>
    <row r="998" spans="2:51" s="13" customFormat="1" ht="11.25">
      <c r="B998" s="167"/>
      <c r="D998" s="160" t="s">
        <v>264</v>
      </c>
      <c r="E998" s="168" t="s">
        <v>3</v>
      </c>
      <c r="F998" s="169" t="s">
        <v>1099</v>
      </c>
      <c r="H998" s="168" t="s">
        <v>3</v>
      </c>
      <c r="I998" s="170"/>
      <c r="L998" s="167"/>
      <c r="M998" s="171"/>
      <c r="N998" s="172"/>
      <c r="O998" s="172"/>
      <c r="P998" s="172"/>
      <c r="Q998" s="172"/>
      <c r="R998" s="172"/>
      <c r="S998" s="172"/>
      <c r="T998" s="173"/>
      <c r="AT998" s="168" t="s">
        <v>264</v>
      </c>
      <c r="AU998" s="168" t="s">
        <v>82</v>
      </c>
      <c r="AV998" s="13" t="s">
        <v>80</v>
      </c>
      <c r="AW998" s="13" t="s">
        <v>34</v>
      </c>
      <c r="AX998" s="13" t="s">
        <v>73</v>
      </c>
      <c r="AY998" s="168" t="s">
        <v>252</v>
      </c>
    </row>
    <row r="999" spans="2:51" s="14" customFormat="1" ht="11.25">
      <c r="B999" s="174"/>
      <c r="D999" s="160" t="s">
        <v>264</v>
      </c>
      <c r="E999" s="175" t="s">
        <v>3</v>
      </c>
      <c r="F999" s="176" t="s">
        <v>1126</v>
      </c>
      <c r="H999" s="177">
        <v>96.680999999999997</v>
      </c>
      <c r="I999" s="178"/>
      <c r="L999" s="174"/>
      <c r="M999" s="179"/>
      <c r="N999" s="180"/>
      <c r="O999" s="180"/>
      <c r="P999" s="180"/>
      <c r="Q999" s="180"/>
      <c r="R999" s="180"/>
      <c r="S999" s="180"/>
      <c r="T999" s="181"/>
      <c r="AT999" s="175" t="s">
        <v>264</v>
      </c>
      <c r="AU999" s="175" t="s">
        <v>82</v>
      </c>
      <c r="AV999" s="14" t="s">
        <v>82</v>
      </c>
      <c r="AW999" s="14" t="s">
        <v>34</v>
      </c>
      <c r="AX999" s="14" t="s">
        <v>73</v>
      </c>
      <c r="AY999" s="175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1127</v>
      </c>
      <c r="H1000" s="177">
        <v>55.5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1102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1126</v>
      </c>
      <c r="H1002" s="177">
        <v>96.680999999999997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4" customFormat="1" ht="11.25">
      <c r="B1003" s="174"/>
      <c r="D1003" s="160" t="s">
        <v>264</v>
      </c>
      <c r="E1003" s="175" t="s">
        <v>3</v>
      </c>
      <c r="F1003" s="176" t="s">
        <v>1127</v>
      </c>
      <c r="H1003" s="177">
        <v>55.5</v>
      </c>
      <c r="I1003" s="178"/>
      <c r="L1003" s="174"/>
      <c r="M1003" s="179"/>
      <c r="N1003" s="180"/>
      <c r="O1003" s="180"/>
      <c r="P1003" s="180"/>
      <c r="Q1003" s="180"/>
      <c r="R1003" s="180"/>
      <c r="S1003" s="180"/>
      <c r="T1003" s="181"/>
      <c r="AT1003" s="175" t="s">
        <v>264</v>
      </c>
      <c r="AU1003" s="175" t="s">
        <v>82</v>
      </c>
      <c r="AV1003" s="14" t="s">
        <v>82</v>
      </c>
      <c r="AW1003" s="14" t="s">
        <v>34</v>
      </c>
      <c r="AX1003" s="14" t="s">
        <v>73</v>
      </c>
      <c r="AY1003" s="175" t="s">
        <v>252</v>
      </c>
    </row>
    <row r="1004" spans="2:51" s="13" customFormat="1" ht="11.25">
      <c r="B1004" s="167"/>
      <c r="D1004" s="160" t="s">
        <v>264</v>
      </c>
      <c r="E1004" s="168" t="s">
        <v>3</v>
      </c>
      <c r="F1004" s="169" t="s">
        <v>1103</v>
      </c>
      <c r="H1004" s="168" t="s">
        <v>3</v>
      </c>
      <c r="I1004" s="170"/>
      <c r="L1004" s="167"/>
      <c r="M1004" s="171"/>
      <c r="N1004" s="172"/>
      <c r="O1004" s="172"/>
      <c r="P1004" s="172"/>
      <c r="Q1004" s="172"/>
      <c r="R1004" s="172"/>
      <c r="S1004" s="172"/>
      <c r="T1004" s="173"/>
      <c r="AT1004" s="168" t="s">
        <v>264</v>
      </c>
      <c r="AU1004" s="168" t="s">
        <v>82</v>
      </c>
      <c r="AV1004" s="13" t="s">
        <v>80</v>
      </c>
      <c r="AW1004" s="13" t="s">
        <v>34</v>
      </c>
      <c r="AX1004" s="13" t="s">
        <v>73</v>
      </c>
      <c r="AY1004" s="168" t="s">
        <v>252</v>
      </c>
    </row>
    <row r="1005" spans="2:51" s="14" customFormat="1" ht="11.25">
      <c r="B1005" s="174"/>
      <c r="D1005" s="160" t="s">
        <v>264</v>
      </c>
      <c r="E1005" s="175" t="s">
        <v>3</v>
      </c>
      <c r="F1005" s="176" t="s">
        <v>1126</v>
      </c>
      <c r="H1005" s="177">
        <v>96.680999999999997</v>
      </c>
      <c r="I1005" s="178"/>
      <c r="L1005" s="174"/>
      <c r="M1005" s="179"/>
      <c r="N1005" s="180"/>
      <c r="O1005" s="180"/>
      <c r="P1005" s="180"/>
      <c r="Q1005" s="180"/>
      <c r="R1005" s="180"/>
      <c r="S1005" s="180"/>
      <c r="T1005" s="181"/>
      <c r="AT1005" s="175" t="s">
        <v>264</v>
      </c>
      <c r="AU1005" s="175" t="s">
        <v>82</v>
      </c>
      <c r="AV1005" s="14" t="s">
        <v>82</v>
      </c>
      <c r="AW1005" s="14" t="s">
        <v>34</v>
      </c>
      <c r="AX1005" s="14" t="s">
        <v>73</v>
      </c>
      <c r="AY1005" s="175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1127</v>
      </c>
      <c r="H1006" s="177">
        <v>55.5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4" customFormat="1" ht="11.25">
      <c r="B1007" s="174"/>
      <c r="D1007" s="160" t="s">
        <v>264</v>
      </c>
      <c r="E1007" s="175" t="s">
        <v>3</v>
      </c>
      <c r="F1007" s="176" t="s">
        <v>1128</v>
      </c>
      <c r="H1007" s="177">
        <v>7.625</v>
      </c>
      <c r="I1007" s="178"/>
      <c r="L1007" s="174"/>
      <c r="M1007" s="179"/>
      <c r="N1007" s="180"/>
      <c r="O1007" s="180"/>
      <c r="P1007" s="180"/>
      <c r="Q1007" s="180"/>
      <c r="R1007" s="180"/>
      <c r="S1007" s="180"/>
      <c r="T1007" s="181"/>
      <c r="AT1007" s="175" t="s">
        <v>264</v>
      </c>
      <c r="AU1007" s="175" t="s">
        <v>82</v>
      </c>
      <c r="AV1007" s="14" t="s">
        <v>82</v>
      </c>
      <c r="AW1007" s="14" t="s">
        <v>34</v>
      </c>
      <c r="AX1007" s="14" t="s">
        <v>73</v>
      </c>
      <c r="AY1007" s="175" t="s">
        <v>252</v>
      </c>
    </row>
    <row r="1008" spans="2:51" s="13" customFormat="1" ht="11.25">
      <c r="B1008" s="167"/>
      <c r="D1008" s="160" t="s">
        <v>264</v>
      </c>
      <c r="E1008" s="168" t="s">
        <v>3</v>
      </c>
      <c r="F1008" s="169" t="s">
        <v>1106</v>
      </c>
      <c r="H1008" s="168" t="s">
        <v>3</v>
      </c>
      <c r="I1008" s="170"/>
      <c r="L1008" s="167"/>
      <c r="M1008" s="171"/>
      <c r="N1008" s="172"/>
      <c r="O1008" s="172"/>
      <c r="P1008" s="172"/>
      <c r="Q1008" s="172"/>
      <c r="R1008" s="172"/>
      <c r="S1008" s="172"/>
      <c r="T1008" s="173"/>
      <c r="AT1008" s="168" t="s">
        <v>264</v>
      </c>
      <c r="AU1008" s="168" t="s">
        <v>82</v>
      </c>
      <c r="AV1008" s="13" t="s">
        <v>80</v>
      </c>
      <c r="AW1008" s="13" t="s">
        <v>34</v>
      </c>
      <c r="AX1008" s="13" t="s">
        <v>73</v>
      </c>
      <c r="AY1008" s="168" t="s">
        <v>252</v>
      </c>
    </row>
    <row r="1009" spans="1:65" s="14" customFormat="1" ht="11.25">
      <c r="B1009" s="174"/>
      <c r="D1009" s="160" t="s">
        <v>264</v>
      </c>
      <c r="E1009" s="175" t="s">
        <v>3</v>
      </c>
      <c r="F1009" s="176" t="s">
        <v>1129</v>
      </c>
      <c r="H1009" s="177">
        <v>7.35</v>
      </c>
      <c r="I1009" s="178"/>
      <c r="L1009" s="174"/>
      <c r="M1009" s="179"/>
      <c r="N1009" s="180"/>
      <c r="O1009" s="180"/>
      <c r="P1009" s="180"/>
      <c r="Q1009" s="180"/>
      <c r="R1009" s="180"/>
      <c r="S1009" s="180"/>
      <c r="T1009" s="181"/>
      <c r="AT1009" s="175" t="s">
        <v>264</v>
      </c>
      <c r="AU1009" s="175" t="s">
        <v>82</v>
      </c>
      <c r="AV1009" s="14" t="s">
        <v>82</v>
      </c>
      <c r="AW1009" s="14" t="s">
        <v>34</v>
      </c>
      <c r="AX1009" s="14" t="s">
        <v>73</v>
      </c>
      <c r="AY1009" s="175" t="s">
        <v>252</v>
      </c>
    </row>
    <row r="1010" spans="1:65" s="13" customFormat="1" ht="11.25">
      <c r="B1010" s="167"/>
      <c r="D1010" s="160" t="s">
        <v>264</v>
      </c>
      <c r="E1010" s="168" t="s">
        <v>3</v>
      </c>
      <c r="F1010" s="169" t="s">
        <v>1108</v>
      </c>
      <c r="H1010" s="168" t="s">
        <v>3</v>
      </c>
      <c r="I1010" s="170"/>
      <c r="L1010" s="167"/>
      <c r="M1010" s="171"/>
      <c r="N1010" s="172"/>
      <c r="O1010" s="172"/>
      <c r="P1010" s="172"/>
      <c r="Q1010" s="172"/>
      <c r="R1010" s="172"/>
      <c r="S1010" s="172"/>
      <c r="T1010" s="173"/>
      <c r="AT1010" s="168" t="s">
        <v>264</v>
      </c>
      <c r="AU1010" s="168" t="s">
        <v>82</v>
      </c>
      <c r="AV1010" s="13" t="s">
        <v>80</v>
      </c>
      <c r="AW1010" s="13" t="s">
        <v>34</v>
      </c>
      <c r="AX1010" s="13" t="s">
        <v>73</v>
      </c>
      <c r="AY1010" s="168" t="s">
        <v>252</v>
      </c>
    </row>
    <row r="1011" spans="1:65" s="14" customFormat="1" ht="11.25">
      <c r="B1011" s="174"/>
      <c r="D1011" s="160" t="s">
        <v>264</v>
      </c>
      <c r="E1011" s="175" t="s">
        <v>3</v>
      </c>
      <c r="F1011" s="176" t="s">
        <v>1130</v>
      </c>
      <c r="H1011" s="177">
        <v>15.73</v>
      </c>
      <c r="I1011" s="178"/>
      <c r="L1011" s="174"/>
      <c r="M1011" s="179"/>
      <c r="N1011" s="180"/>
      <c r="O1011" s="180"/>
      <c r="P1011" s="180"/>
      <c r="Q1011" s="180"/>
      <c r="R1011" s="180"/>
      <c r="S1011" s="180"/>
      <c r="T1011" s="181"/>
      <c r="AT1011" s="175" t="s">
        <v>264</v>
      </c>
      <c r="AU1011" s="175" t="s">
        <v>82</v>
      </c>
      <c r="AV1011" s="14" t="s">
        <v>82</v>
      </c>
      <c r="AW1011" s="14" t="s">
        <v>34</v>
      </c>
      <c r="AX1011" s="14" t="s">
        <v>73</v>
      </c>
      <c r="AY1011" s="175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1131</v>
      </c>
      <c r="H1012" s="177">
        <v>21.34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4" customFormat="1" ht="11.25">
      <c r="B1013" s="174"/>
      <c r="D1013" s="160" t="s">
        <v>264</v>
      </c>
      <c r="E1013" s="175" t="s">
        <v>3</v>
      </c>
      <c r="F1013" s="176" t="s">
        <v>1132</v>
      </c>
      <c r="H1013" s="177">
        <v>34.76</v>
      </c>
      <c r="I1013" s="178"/>
      <c r="L1013" s="174"/>
      <c r="M1013" s="179"/>
      <c r="N1013" s="180"/>
      <c r="O1013" s="180"/>
      <c r="P1013" s="180"/>
      <c r="Q1013" s="180"/>
      <c r="R1013" s="180"/>
      <c r="S1013" s="180"/>
      <c r="T1013" s="181"/>
      <c r="AT1013" s="175" t="s">
        <v>264</v>
      </c>
      <c r="AU1013" s="175" t="s">
        <v>82</v>
      </c>
      <c r="AV1013" s="14" t="s">
        <v>82</v>
      </c>
      <c r="AW1013" s="14" t="s">
        <v>34</v>
      </c>
      <c r="AX1013" s="14" t="s">
        <v>73</v>
      </c>
      <c r="AY1013" s="175" t="s">
        <v>252</v>
      </c>
    </row>
    <row r="1014" spans="1:65" s="15" customFormat="1" ht="11.25">
      <c r="B1014" s="182"/>
      <c r="D1014" s="160" t="s">
        <v>264</v>
      </c>
      <c r="E1014" s="183" t="s">
        <v>3</v>
      </c>
      <c r="F1014" s="184" t="s">
        <v>269</v>
      </c>
      <c r="H1014" s="185">
        <v>686.48099999999999</v>
      </c>
      <c r="I1014" s="186"/>
      <c r="L1014" s="182"/>
      <c r="M1014" s="187"/>
      <c r="N1014" s="188"/>
      <c r="O1014" s="188"/>
      <c r="P1014" s="188"/>
      <c r="Q1014" s="188"/>
      <c r="R1014" s="188"/>
      <c r="S1014" s="188"/>
      <c r="T1014" s="189"/>
      <c r="AT1014" s="183" t="s">
        <v>264</v>
      </c>
      <c r="AU1014" s="183" t="s">
        <v>82</v>
      </c>
      <c r="AV1014" s="15" t="s">
        <v>258</v>
      </c>
      <c r="AW1014" s="15" t="s">
        <v>34</v>
      </c>
      <c r="AX1014" s="15" t="s">
        <v>80</v>
      </c>
      <c r="AY1014" s="183" t="s">
        <v>252</v>
      </c>
    </row>
    <row r="1015" spans="1:65" s="2" customFormat="1" ht="16.5" customHeight="1">
      <c r="A1015" s="34"/>
      <c r="B1015" s="145"/>
      <c r="C1015" s="146" t="s">
        <v>1133</v>
      </c>
      <c r="D1015" s="146" t="s">
        <v>254</v>
      </c>
      <c r="E1015" s="147" t="s">
        <v>1134</v>
      </c>
      <c r="F1015" s="148" t="s">
        <v>1135</v>
      </c>
      <c r="G1015" s="149" t="s">
        <v>497</v>
      </c>
      <c r="H1015" s="150">
        <v>686.48099999999999</v>
      </c>
      <c r="I1015" s="151"/>
      <c r="J1015" s="152">
        <f>ROUND(I1015*H1015,2)</f>
        <v>0</v>
      </c>
      <c r="K1015" s="153"/>
      <c r="L1015" s="35"/>
      <c r="M1015" s="154" t="s">
        <v>3</v>
      </c>
      <c r="N1015" s="155" t="s">
        <v>44</v>
      </c>
      <c r="O1015" s="55"/>
      <c r="P1015" s="156">
        <f>O1015*H1015</f>
        <v>0</v>
      </c>
      <c r="Q1015" s="156">
        <v>0</v>
      </c>
      <c r="R1015" s="156">
        <f>Q1015*H1015</f>
        <v>0</v>
      </c>
      <c r="S1015" s="156">
        <v>0</v>
      </c>
      <c r="T1015" s="157">
        <f>S1015*H1015</f>
        <v>0</v>
      </c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  <c r="AR1015" s="158" t="s">
        <v>258</v>
      </c>
      <c r="AT1015" s="158" t="s">
        <v>254</v>
      </c>
      <c r="AU1015" s="158" t="s">
        <v>82</v>
      </c>
      <c r="AY1015" s="19" t="s">
        <v>252</v>
      </c>
      <c r="BE1015" s="159">
        <f>IF(N1015="základní",J1015,0)</f>
        <v>0</v>
      </c>
      <c r="BF1015" s="159">
        <f>IF(N1015="snížená",J1015,0)</f>
        <v>0</v>
      </c>
      <c r="BG1015" s="159">
        <f>IF(N1015="zákl. přenesená",J1015,0)</f>
        <v>0</v>
      </c>
      <c r="BH1015" s="159">
        <f>IF(N1015="sníž. přenesená",J1015,0)</f>
        <v>0</v>
      </c>
      <c r="BI1015" s="159">
        <f>IF(N1015="nulová",J1015,0)</f>
        <v>0</v>
      </c>
      <c r="BJ1015" s="19" t="s">
        <v>80</v>
      </c>
      <c r="BK1015" s="159">
        <f>ROUND(I1015*H1015,2)</f>
        <v>0</v>
      </c>
      <c r="BL1015" s="19" t="s">
        <v>258</v>
      </c>
      <c r="BM1015" s="158" t="s">
        <v>1136</v>
      </c>
    </row>
    <row r="1016" spans="1:65" s="2" customFormat="1" ht="11.25">
      <c r="A1016" s="34"/>
      <c r="B1016" s="35"/>
      <c r="C1016" s="34"/>
      <c r="D1016" s="160" t="s">
        <v>260</v>
      </c>
      <c r="E1016" s="34"/>
      <c r="F1016" s="161" t="s">
        <v>1137</v>
      </c>
      <c r="G1016" s="34"/>
      <c r="H1016" s="34"/>
      <c r="I1016" s="162"/>
      <c r="J1016" s="34"/>
      <c r="K1016" s="34"/>
      <c r="L1016" s="35"/>
      <c r="M1016" s="163"/>
      <c r="N1016" s="164"/>
      <c r="O1016" s="55"/>
      <c r="P1016" s="55"/>
      <c r="Q1016" s="55"/>
      <c r="R1016" s="55"/>
      <c r="S1016" s="55"/>
      <c r="T1016" s="56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  <c r="AT1016" s="19" t="s">
        <v>260</v>
      </c>
      <c r="AU1016" s="19" t="s">
        <v>82</v>
      </c>
    </row>
    <row r="1017" spans="1:65" s="2" customFormat="1" ht="11.25">
      <c r="A1017" s="34"/>
      <c r="B1017" s="35"/>
      <c r="C1017" s="34"/>
      <c r="D1017" s="165" t="s">
        <v>262</v>
      </c>
      <c r="E1017" s="34"/>
      <c r="F1017" s="166" t="s">
        <v>1138</v>
      </c>
      <c r="G1017" s="34"/>
      <c r="H1017" s="34"/>
      <c r="I1017" s="162"/>
      <c r="J1017" s="34"/>
      <c r="K1017" s="34"/>
      <c r="L1017" s="35"/>
      <c r="M1017" s="163"/>
      <c r="N1017" s="164"/>
      <c r="O1017" s="55"/>
      <c r="P1017" s="55"/>
      <c r="Q1017" s="55"/>
      <c r="R1017" s="55"/>
      <c r="S1017" s="55"/>
      <c r="T1017" s="56"/>
      <c r="U1017" s="34"/>
      <c r="V1017" s="34"/>
      <c r="W1017" s="34"/>
      <c r="X1017" s="34"/>
      <c r="Y1017" s="34"/>
      <c r="Z1017" s="34"/>
      <c r="AA1017" s="34"/>
      <c r="AB1017" s="34"/>
      <c r="AC1017" s="34"/>
      <c r="AD1017" s="34"/>
      <c r="AE1017" s="34"/>
      <c r="AT1017" s="19" t="s">
        <v>262</v>
      </c>
      <c r="AU1017" s="19" t="s">
        <v>82</v>
      </c>
    </row>
    <row r="1018" spans="1:65" s="2" customFormat="1" ht="16.5" customHeight="1">
      <c r="A1018" s="34"/>
      <c r="B1018" s="145"/>
      <c r="C1018" s="146" t="s">
        <v>1139</v>
      </c>
      <c r="D1018" s="146" t="s">
        <v>254</v>
      </c>
      <c r="E1018" s="147" t="s">
        <v>1140</v>
      </c>
      <c r="F1018" s="148" t="s">
        <v>1141</v>
      </c>
      <c r="G1018" s="149" t="s">
        <v>497</v>
      </c>
      <c r="H1018" s="150">
        <v>614.65099999999995</v>
      </c>
      <c r="I1018" s="151"/>
      <c r="J1018" s="152">
        <f>ROUND(I1018*H1018,2)</f>
        <v>0</v>
      </c>
      <c r="K1018" s="153"/>
      <c r="L1018" s="35"/>
      <c r="M1018" s="154" t="s">
        <v>3</v>
      </c>
      <c r="N1018" s="155" t="s">
        <v>44</v>
      </c>
      <c r="O1018" s="55"/>
      <c r="P1018" s="156">
        <f>O1018*H1018</f>
        <v>0</v>
      </c>
      <c r="Q1018" s="156">
        <v>1.6100000000000001E-3</v>
      </c>
      <c r="R1018" s="156">
        <f>Q1018*H1018</f>
        <v>0.98958811000000002</v>
      </c>
      <c r="S1018" s="156">
        <v>0</v>
      </c>
      <c r="T1018" s="157">
        <f>S1018*H1018</f>
        <v>0</v>
      </c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  <c r="AR1018" s="158" t="s">
        <v>258</v>
      </c>
      <c r="AT1018" s="158" t="s">
        <v>254</v>
      </c>
      <c r="AU1018" s="158" t="s">
        <v>82</v>
      </c>
      <c r="AY1018" s="19" t="s">
        <v>252</v>
      </c>
      <c r="BE1018" s="159">
        <f>IF(N1018="základní",J1018,0)</f>
        <v>0</v>
      </c>
      <c r="BF1018" s="159">
        <f>IF(N1018="snížená",J1018,0)</f>
        <v>0</v>
      </c>
      <c r="BG1018" s="159">
        <f>IF(N1018="zákl. přenesená",J1018,0)</f>
        <v>0</v>
      </c>
      <c r="BH1018" s="159">
        <f>IF(N1018="sníž. přenesená",J1018,0)</f>
        <v>0</v>
      </c>
      <c r="BI1018" s="159">
        <f>IF(N1018="nulová",J1018,0)</f>
        <v>0</v>
      </c>
      <c r="BJ1018" s="19" t="s">
        <v>80</v>
      </c>
      <c r="BK1018" s="159">
        <f>ROUND(I1018*H1018,2)</f>
        <v>0</v>
      </c>
      <c r="BL1018" s="19" t="s">
        <v>258</v>
      </c>
      <c r="BM1018" s="158" t="s">
        <v>1142</v>
      </c>
    </row>
    <row r="1019" spans="1:65" s="2" customFormat="1" ht="11.25">
      <c r="A1019" s="34"/>
      <c r="B1019" s="35"/>
      <c r="C1019" s="34"/>
      <c r="D1019" s="160" t="s">
        <v>260</v>
      </c>
      <c r="E1019" s="34"/>
      <c r="F1019" s="161" t="s">
        <v>1143</v>
      </c>
      <c r="G1019" s="34"/>
      <c r="H1019" s="34"/>
      <c r="I1019" s="162"/>
      <c r="J1019" s="34"/>
      <c r="K1019" s="34"/>
      <c r="L1019" s="35"/>
      <c r="M1019" s="163"/>
      <c r="N1019" s="164"/>
      <c r="O1019" s="55"/>
      <c r="P1019" s="55"/>
      <c r="Q1019" s="55"/>
      <c r="R1019" s="55"/>
      <c r="S1019" s="55"/>
      <c r="T1019" s="56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  <c r="AT1019" s="19" t="s">
        <v>260</v>
      </c>
      <c r="AU1019" s="19" t="s">
        <v>82</v>
      </c>
    </row>
    <row r="1020" spans="1:65" s="2" customFormat="1" ht="11.25">
      <c r="A1020" s="34"/>
      <c r="B1020" s="35"/>
      <c r="C1020" s="34"/>
      <c r="D1020" s="165" t="s">
        <v>262</v>
      </c>
      <c r="E1020" s="34"/>
      <c r="F1020" s="166" t="s">
        <v>1144</v>
      </c>
      <c r="G1020" s="34"/>
      <c r="H1020" s="34"/>
      <c r="I1020" s="162"/>
      <c r="J1020" s="34"/>
      <c r="K1020" s="34"/>
      <c r="L1020" s="35"/>
      <c r="M1020" s="163"/>
      <c r="N1020" s="164"/>
      <c r="O1020" s="55"/>
      <c r="P1020" s="55"/>
      <c r="Q1020" s="55"/>
      <c r="R1020" s="55"/>
      <c r="S1020" s="55"/>
      <c r="T1020" s="56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  <c r="AT1020" s="19" t="s">
        <v>262</v>
      </c>
      <c r="AU1020" s="19" t="s">
        <v>82</v>
      </c>
    </row>
    <row r="1021" spans="1:65" s="2" customFormat="1" ht="16.5" customHeight="1">
      <c r="A1021" s="34"/>
      <c r="B1021" s="145"/>
      <c r="C1021" s="146" t="s">
        <v>1145</v>
      </c>
      <c r="D1021" s="146" t="s">
        <v>254</v>
      </c>
      <c r="E1021" s="147" t="s">
        <v>1146</v>
      </c>
      <c r="F1021" s="148" t="s">
        <v>1147</v>
      </c>
      <c r="G1021" s="149" t="s">
        <v>497</v>
      </c>
      <c r="H1021" s="150">
        <v>614.65099999999995</v>
      </c>
      <c r="I1021" s="151"/>
      <c r="J1021" s="152">
        <f>ROUND(I1021*H1021,2)</f>
        <v>0</v>
      </c>
      <c r="K1021" s="153"/>
      <c r="L1021" s="35"/>
      <c r="M1021" s="154" t="s">
        <v>3</v>
      </c>
      <c r="N1021" s="155" t="s">
        <v>44</v>
      </c>
      <c r="O1021" s="55"/>
      <c r="P1021" s="156">
        <f>O1021*H1021</f>
        <v>0</v>
      </c>
      <c r="Q1021" s="156">
        <v>0</v>
      </c>
      <c r="R1021" s="156">
        <f>Q1021*H1021</f>
        <v>0</v>
      </c>
      <c r="S1021" s="156">
        <v>0</v>
      </c>
      <c r="T1021" s="157">
        <f>S1021*H1021</f>
        <v>0</v>
      </c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  <c r="AR1021" s="158" t="s">
        <v>258</v>
      </c>
      <c r="AT1021" s="158" t="s">
        <v>254</v>
      </c>
      <c r="AU1021" s="158" t="s">
        <v>82</v>
      </c>
      <c r="AY1021" s="19" t="s">
        <v>252</v>
      </c>
      <c r="BE1021" s="159">
        <f>IF(N1021="základní",J1021,0)</f>
        <v>0</v>
      </c>
      <c r="BF1021" s="159">
        <f>IF(N1021="snížená",J1021,0)</f>
        <v>0</v>
      </c>
      <c r="BG1021" s="159">
        <f>IF(N1021="zákl. přenesená",J1021,0)</f>
        <v>0</v>
      </c>
      <c r="BH1021" s="159">
        <f>IF(N1021="sníž. přenesená",J1021,0)</f>
        <v>0</v>
      </c>
      <c r="BI1021" s="159">
        <f>IF(N1021="nulová",J1021,0)</f>
        <v>0</v>
      </c>
      <c r="BJ1021" s="19" t="s">
        <v>80</v>
      </c>
      <c r="BK1021" s="159">
        <f>ROUND(I1021*H1021,2)</f>
        <v>0</v>
      </c>
      <c r="BL1021" s="19" t="s">
        <v>258</v>
      </c>
      <c r="BM1021" s="158" t="s">
        <v>1148</v>
      </c>
    </row>
    <row r="1022" spans="1:65" s="2" customFormat="1" ht="19.5">
      <c r="A1022" s="34"/>
      <c r="B1022" s="35"/>
      <c r="C1022" s="34"/>
      <c r="D1022" s="160" t="s">
        <v>260</v>
      </c>
      <c r="E1022" s="34"/>
      <c r="F1022" s="161" t="s">
        <v>1149</v>
      </c>
      <c r="G1022" s="34"/>
      <c r="H1022" s="34"/>
      <c r="I1022" s="162"/>
      <c r="J1022" s="34"/>
      <c r="K1022" s="34"/>
      <c r="L1022" s="35"/>
      <c r="M1022" s="163"/>
      <c r="N1022" s="164"/>
      <c r="O1022" s="55"/>
      <c r="P1022" s="55"/>
      <c r="Q1022" s="55"/>
      <c r="R1022" s="55"/>
      <c r="S1022" s="55"/>
      <c r="T1022" s="56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T1022" s="19" t="s">
        <v>260</v>
      </c>
      <c r="AU1022" s="19" t="s">
        <v>82</v>
      </c>
    </row>
    <row r="1023" spans="1:65" s="2" customFormat="1" ht="11.25">
      <c r="A1023" s="34"/>
      <c r="B1023" s="35"/>
      <c r="C1023" s="34"/>
      <c r="D1023" s="165" t="s">
        <v>262</v>
      </c>
      <c r="E1023" s="34"/>
      <c r="F1023" s="166" t="s">
        <v>1150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262</v>
      </c>
      <c r="AU1023" s="19" t="s">
        <v>82</v>
      </c>
    </row>
    <row r="1024" spans="1:65" s="2" customFormat="1" ht="16.5" customHeight="1">
      <c r="A1024" s="34"/>
      <c r="B1024" s="145"/>
      <c r="C1024" s="146" t="s">
        <v>1151</v>
      </c>
      <c r="D1024" s="146" t="s">
        <v>254</v>
      </c>
      <c r="E1024" s="147" t="s">
        <v>1152</v>
      </c>
      <c r="F1024" s="148" t="s">
        <v>1153</v>
      </c>
      <c r="G1024" s="149" t="s">
        <v>321</v>
      </c>
      <c r="H1024" s="150">
        <v>126.27</v>
      </c>
      <c r="I1024" s="151"/>
      <c r="J1024" s="152">
        <f>ROUND(I1024*H1024,2)</f>
        <v>0</v>
      </c>
      <c r="K1024" s="153"/>
      <c r="L1024" s="35"/>
      <c r="M1024" s="154" t="s">
        <v>3</v>
      </c>
      <c r="N1024" s="155" t="s">
        <v>44</v>
      </c>
      <c r="O1024" s="55"/>
      <c r="P1024" s="156">
        <f>O1024*H1024</f>
        <v>0</v>
      </c>
      <c r="Q1024" s="156">
        <v>1.05555</v>
      </c>
      <c r="R1024" s="156">
        <f>Q1024*H1024</f>
        <v>133.28429850000001</v>
      </c>
      <c r="S1024" s="156">
        <v>0</v>
      </c>
      <c r="T1024" s="157">
        <f>S1024*H1024</f>
        <v>0</v>
      </c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  <c r="AR1024" s="158" t="s">
        <v>258</v>
      </c>
      <c r="AT1024" s="158" t="s">
        <v>254</v>
      </c>
      <c r="AU1024" s="158" t="s">
        <v>82</v>
      </c>
      <c r="AY1024" s="19" t="s">
        <v>252</v>
      </c>
      <c r="BE1024" s="159">
        <f>IF(N1024="základní",J1024,0)</f>
        <v>0</v>
      </c>
      <c r="BF1024" s="159">
        <f>IF(N1024="snížená",J1024,0)</f>
        <v>0</v>
      </c>
      <c r="BG1024" s="159">
        <f>IF(N1024="zákl. přenesená",J1024,0)</f>
        <v>0</v>
      </c>
      <c r="BH1024" s="159">
        <f>IF(N1024="sníž. přenesená",J1024,0)</f>
        <v>0</v>
      </c>
      <c r="BI1024" s="159">
        <f>IF(N1024="nulová",J1024,0)</f>
        <v>0</v>
      </c>
      <c r="BJ1024" s="19" t="s">
        <v>80</v>
      </c>
      <c r="BK1024" s="159">
        <f>ROUND(I1024*H1024,2)</f>
        <v>0</v>
      </c>
      <c r="BL1024" s="19" t="s">
        <v>258</v>
      </c>
      <c r="BM1024" s="158" t="s">
        <v>1154</v>
      </c>
    </row>
    <row r="1025" spans="1:51" s="2" customFormat="1" ht="29.25">
      <c r="A1025" s="34"/>
      <c r="B1025" s="35"/>
      <c r="C1025" s="34"/>
      <c r="D1025" s="160" t="s">
        <v>260</v>
      </c>
      <c r="E1025" s="34"/>
      <c r="F1025" s="161" t="s">
        <v>1155</v>
      </c>
      <c r="G1025" s="34"/>
      <c r="H1025" s="34"/>
      <c r="I1025" s="162"/>
      <c r="J1025" s="34"/>
      <c r="K1025" s="34"/>
      <c r="L1025" s="35"/>
      <c r="M1025" s="163"/>
      <c r="N1025" s="164"/>
      <c r="O1025" s="55"/>
      <c r="P1025" s="55"/>
      <c r="Q1025" s="55"/>
      <c r="R1025" s="55"/>
      <c r="S1025" s="55"/>
      <c r="T1025" s="56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T1025" s="19" t="s">
        <v>260</v>
      </c>
      <c r="AU1025" s="19" t="s">
        <v>82</v>
      </c>
    </row>
    <row r="1026" spans="1:51" s="2" customFormat="1" ht="11.25">
      <c r="A1026" s="34"/>
      <c r="B1026" s="35"/>
      <c r="C1026" s="34"/>
      <c r="D1026" s="165" t="s">
        <v>262</v>
      </c>
      <c r="E1026" s="34"/>
      <c r="F1026" s="166" t="s">
        <v>1156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262</v>
      </c>
      <c r="AU1026" s="19" t="s">
        <v>82</v>
      </c>
    </row>
    <row r="1027" spans="1:51" s="13" customFormat="1" ht="11.25">
      <c r="B1027" s="167"/>
      <c r="D1027" s="160" t="s">
        <v>264</v>
      </c>
      <c r="E1027" s="168" t="s">
        <v>3</v>
      </c>
      <c r="F1027" s="169" t="s">
        <v>1157</v>
      </c>
      <c r="H1027" s="168" t="s">
        <v>3</v>
      </c>
      <c r="I1027" s="170"/>
      <c r="L1027" s="167"/>
      <c r="M1027" s="171"/>
      <c r="N1027" s="172"/>
      <c r="O1027" s="172"/>
      <c r="P1027" s="172"/>
      <c r="Q1027" s="172"/>
      <c r="R1027" s="172"/>
      <c r="S1027" s="172"/>
      <c r="T1027" s="173"/>
      <c r="AT1027" s="168" t="s">
        <v>264</v>
      </c>
      <c r="AU1027" s="168" t="s">
        <v>82</v>
      </c>
      <c r="AV1027" s="13" t="s">
        <v>80</v>
      </c>
      <c r="AW1027" s="13" t="s">
        <v>34</v>
      </c>
      <c r="AX1027" s="13" t="s">
        <v>73</v>
      </c>
      <c r="AY1027" s="168" t="s">
        <v>252</v>
      </c>
    </row>
    <row r="1028" spans="1:51" s="13" customFormat="1" ht="11.25">
      <c r="B1028" s="167"/>
      <c r="D1028" s="160" t="s">
        <v>264</v>
      </c>
      <c r="E1028" s="168" t="s">
        <v>3</v>
      </c>
      <c r="F1028" s="169" t="s">
        <v>1158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51" s="14" customFormat="1" ht="11.25">
      <c r="B1029" s="174"/>
      <c r="D1029" s="160" t="s">
        <v>264</v>
      </c>
      <c r="E1029" s="175" t="s">
        <v>3</v>
      </c>
      <c r="F1029" s="176" t="s">
        <v>1159</v>
      </c>
      <c r="H1029" s="177">
        <v>43.7</v>
      </c>
      <c r="I1029" s="178"/>
      <c r="L1029" s="174"/>
      <c r="M1029" s="179"/>
      <c r="N1029" s="180"/>
      <c r="O1029" s="180"/>
      <c r="P1029" s="180"/>
      <c r="Q1029" s="180"/>
      <c r="R1029" s="180"/>
      <c r="S1029" s="180"/>
      <c r="T1029" s="181"/>
      <c r="AT1029" s="175" t="s">
        <v>264</v>
      </c>
      <c r="AU1029" s="175" t="s">
        <v>82</v>
      </c>
      <c r="AV1029" s="14" t="s">
        <v>82</v>
      </c>
      <c r="AW1029" s="14" t="s">
        <v>34</v>
      </c>
      <c r="AX1029" s="14" t="s">
        <v>73</v>
      </c>
      <c r="AY1029" s="175" t="s">
        <v>252</v>
      </c>
    </row>
    <row r="1030" spans="1:51" s="13" customFormat="1" ht="11.25">
      <c r="B1030" s="167"/>
      <c r="D1030" s="160" t="s">
        <v>264</v>
      </c>
      <c r="E1030" s="168" t="s">
        <v>3</v>
      </c>
      <c r="F1030" s="169" t="s">
        <v>1160</v>
      </c>
      <c r="H1030" s="168" t="s">
        <v>3</v>
      </c>
      <c r="I1030" s="170"/>
      <c r="L1030" s="167"/>
      <c r="M1030" s="171"/>
      <c r="N1030" s="172"/>
      <c r="O1030" s="172"/>
      <c r="P1030" s="172"/>
      <c r="Q1030" s="172"/>
      <c r="R1030" s="172"/>
      <c r="S1030" s="172"/>
      <c r="T1030" s="173"/>
      <c r="AT1030" s="168" t="s">
        <v>264</v>
      </c>
      <c r="AU1030" s="168" t="s">
        <v>82</v>
      </c>
      <c r="AV1030" s="13" t="s">
        <v>80</v>
      </c>
      <c r="AW1030" s="13" t="s">
        <v>34</v>
      </c>
      <c r="AX1030" s="13" t="s">
        <v>73</v>
      </c>
      <c r="AY1030" s="168" t="s">
        <v>252</v>
      </c>
    </row>
    <row r="1031" spans="1:51" s="13" customFormat="1" ht="11.25">
      <c r="B1031" s="167"/>
      <c r="D1031" s="160" t="s">
        <v>264</v>
      </c>
      <c r="E1031" s="168" t="s">
        <v>3</v>
      </c>
      <c r="F1031" s="169" t="s">
        <v>1158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51" s="14" customFormat="1" ht="11.25">
      <c r="B1032" s="174"/>
      <c r="D1032" s="160" t="s">
        <v>264</v>
      </c>
      <c r="E1032" s="175" t="s">
        <v>3</v>
      </c>
      <c r="F1032" s="176" t="s">
        <v>1161</v>
      </c>
      <c r="H1032" s="177">
        <v>27.9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51" s="13" customFormat="1" ht="11.25">
      <c r="B1033" s="167"/>
      <c r="D1033" s="160" t="s">
        <v>264</v>
      </c>
      <c r="E1033" s="168" t="s">
        <v>3</v>
      </c>
      <c r="F1033" s="169" t="s">
        <v>1162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51" s="13" customFormat="1" ht="11.25">
      <c r="B1034" s="167"/>
      <c r="D1034" s="160" t="s">
        <v>264</v>
      </c>
      <c r="E1034" s="168" t="s">
        <v>3</v>
      </c>
      <c r="F1034" s="169" t="s">
        <v>1158</v>
      </c>
      <c r="H1034" s="168" t="s">
        <v>3</v>
      </c>
      <c r="I1034" s="170"/>
      <c r="L1034" s="167"/>
      <c r="M1034" s="171"/>
      <c r="N1034" s="172"/>
      <c r="O1034" s="172"/>
      <c r="P1034" s="172"/>
      <c r="Q1034" s="172"/>
      <c r="R1034" s="172"/>
      <c r="S1034" s="172"/>
      <c r="T1034" s="173"/>
      <c r="AT1034" s="168" t="s">
        <v>264</v>
      </c>
      <c r="AU1034" s="168" t="s">
        <v>82</v>
      </c>
      <c r="AV1034" s="13" t="s">
        <v>80</v>
      </c>
      <c r="AW1034" s="13" t="s">
        <v>34</v>
      </c>
      <c r="AX1034" s="13" t="s">
        <v>73</v>
      </c>
      <c r="AY1034" s="168" t="s">
        <v>252</v>
      </c>
    </row>
    <row r="1035" spans="1:51" s="14" customFormat="1" ht="11.25">
      <c r="B1035" s="174"/>
      <c r="D1035" s="160" t="s">
        <v>264</v>
      </c>
      <c r="E1035" s="175" t="s">
        <v>3</v>
      </c>
      <c r="F1035" s="176" t="s">
        <v>1161</v>
      </c>
      <c r="H1035" s="177">
        <v>27.9</v>
      </c>
      <c r="I1035" s="178"/>
      <c r="L1035" s="174"/>
      <c r="M1035" s="179"/>
      <c r="N1035" s="180"/>
      <c r="O1035" s="180"/>
      <c r="P1035" s="180"/>
      <c r="Q1035" s="180"/>
      <c r="R1035" s="180"/>
      <c r="S1035" s="180"/>
      <c r="T1035" s="181"/>
      <c r="AT1035" s="175" t="s">
        <v>264</v>
      </c>
      <c r="AU1035" s="175" t="s">
        <v>82</v>
      </c>
      <c r="AV1035" s="14" t="s">
        <v>82</v>
      </c>
      <c r="AW1035" s="14" t="s">
        <v>34</v>
      </c>
      <c r="AX1035" s="14" t="s">
        <v>73</v>
      </c>
      <c r="AY1035" s="175" t="s">
        <v>252</v>
      </c>
    </row>
    <row r="1036" spans="1:51" s="13" customFormat="1" ht="11.25">
      <c r="B1036" s="167"/>
      <c r="D1036" s="160" t="s">
        <v>264</v>
      </c>
      <c r="E1036" s="168" t="s">
        <v>3</v>
      </c>
      <c r="F1036" s="169" t="s">
        <v>1163</v>
      </c>
      <c r="H1036" s="168" t="s">
        <v>3</v>
      </c>
      <c r="I1036" s="170"/>
      <c r="L1036" s="167"/>
      <c r="M1036" s="171"/>
      <c r="N1036" s="172"/>
      <c r="O1036" s="172"/>
      <c r="P1036" s="172"/>
      <c r="Q1036" s="172"/>
      <c r="R1036" s="172"/>
      <c r="S1036" s="172"/>
      <c r="T1036" s="173"/>
      <c r="AT1036" s="168" t="s">
        <v>264</v>
      </c>
      <c r="AU1036" s="168" t="s">
        <v>82</v>
      </c>
      <c r="AV1036" s="13" t="s">
        <v>80</v>
      </c>
      <c r="AW1036" s="13" t="s">
        <v>34</v>
      </c>
      <c r="AX1036" s="13" t="s">
        <v>73</v>
      </c>
      <c r="AY1036" s="168" t="s">
        <v>252</v>
      </c>
    </row>
    <row r="1037" spans="1:51" s="13" customFormat="1" ht="11.25">
      <c r="B1037" s="167"/>
      <c r="D1037" s="160" t="s">
        <v>264</v>
      </c>
      <c r="E1037" s="168" t="s">
        <v>3</v>
      </c>
      <c r="F1037" s="169" t="s">
        <v>1158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51" s="14" customFormat="1" ht="11.25">
      <c r="B1038" s="174"/>
      <c r="D1038" s="160" t="s">
        <v>264</v>
      </c>
      <c r="E1038" s="175" t="s">
        <v>3</v>
      </c>
      <c r="F1038" s="176" t="s">
        <v>1164</v>
      </c>
      <c r="H1038" s="177">
        <v>25.8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51" s="13" customFormat="1" ht="11.25">
      <c r="B1039" s="167"/>
      <c r="D1039" s="160" t="s">
        <v>264</v>
      </c>
      <c r="E1039" s="168" t="s">
        <v>3</v>
      </c>
      <c r="F1039" s="169" t="s">
        <v>1165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51" s="13" customFormat="1" ht="11.25">
      <c r="B1040" s="167"/>
      <c r="D1040" s="160" t="s">
        <v>264</v>
      </c>
      <c r="E1040" s="168" t="s">
        <v>3</v>
      </c>
      <c r="F1040" s="169" t="s">
        <v>1158</v>
      </c>
      <c r="H1040" s="168" t="s">
        <v>3</v>
      </c>
      <c r="I1040" s="170"/>
      <c r="L1040" s="167"/>
      <c r="M1040" s="171"/>
      <c r="N1040" s="172"/>
      <c r="O1040" s="172"/>
      <c r="P1040" s="172"/>
      <c r="Q1040" s="172"/>
      <c r="R1040" s="172"/>
      <c r="S1040" s="172"/>
      <c r="T1040" s="173"/>
      <c r="AT1040" s="168" t="s">
        <v>264</v>
      </c>
      <c r="AU1040" s="168" t="s">
        <v>82</v>
      </c>
      <c r="AV1040" s="13" t="s">
        <v>80</v>
      </c>
      <c r="AW1040" s="13" t="s">
        <v>34</v>
      </c>
      <c r="AX1040" s="13" t="s">
        <v>73</v>
      </c>
      <c r="AY1040" s="168" t="s">
        <v>252</v>
      </c>
    </row>
    <row r="1041" spans="1:65" s="14" customFormat="1" ht="11.25">
      <c r="B1041" s="174"/>
      <c r="D1041" s="160" t="s">
        <v>264</v>
      </c>
      <c r="E1041" s="175" t="s">
        <v>3</v>
      </c>
      <c r="F1041" s="176" t="s">
        <v>1166</v>
      </c>
      <c r="H1041" s="177">
        <v>0.97</v>
      </c>
      <c r="I1041" s="178"/>
      <c r="L1041" s="174"/>
      <c r="M1041" s="179"/>
      <c r="N1041" s="180"/>
      <c r="O1041" s="180"/>
      <c r="P1041" s="180"/>
      <c r="Q1041" s="180"/>
      <c r="R1041" s="180"/>
      <c r="S1041" s="180"/>
      <c r="T1041" s="181"/>
      <c r="AT1041" s="175" t="s">
        <v>264</v>
      </c>
      <c r="AU1041" s="175" t="s">
        <v>82</v>
      </c>
      <c r="AV1041" s="14" t="s">
        <v>82</v>
      </c>
      <c r="AW1041" s="14" t="s">
        <v>34</v>
      </c>
      <c r="AX1041" s="14" t="s">
        <v>73</v>
      </c>
      <c r="AY1041" s="175" t="s">
        <v>252</v>
      </c>
    </row>
    <row r="1042" spans="1:65" s="15" customFormat="1" ht="11.25">
      <c r="B1042" s="182"/>
      <c r="D1042" s="160" t="s">
        <v>264</v>
      </c>
      <c r="E1042" s="183" t="s">
        <v>3</v>
      </c>
      <c r="F1042" s="184" t="s">
        <v>269</v>
      </c>
      <c r="H1042" s="185">
        <v>126.27</v>
      </c>
      <c r="I1042" s="186"/>
      <c r="L1042" s="182"/>
      <c r="M1042" s="187"/>
      <c r="N1042" s="188"/>
      <c r="O1042" s="188"/>
      <c r="P1042" s="188"/>
      <c r="Q1042" s="188"/>
      <c r="R1042" s="188"/>
      <c r="S1042" s="188"/>
      <c r="T1042" s="189"/>
      <c r="AT1042" s="183" t="s">
        <v>264</v>
      </c>
      <c r="AU1042" s="183" t="s">
        <v>82</v>
      </c>
      <c r="AV1042" s="15" t="s">
        <v>258</v>
      </c>
      <c r="AW1042" s="15" t="s">
        <v>34</v>
      </c>
      <c r="AX1042" s="15" t="s">
        <v>80</v>
      </c>
      <c r="AY1042" s="183" t="s">
        <v>252</v>
      </c>
    </row>
    <row r="1043" spans="1:65" s="2" customFormat="1" ht="16.5" customHeight="1">
      <c r="A1043" s="34"/>
      <c r="B1043" s="145"/>
      <c r="C1043" s="146" t="s">
        <v>1167</v>
      </c>
      <c r="D1043" s="146" t="s">
        <v>254</v>
      </c>
      <c r="E1043" s="147" t="s">
        <v>1168</v>
      </c>
      <c r="F1043" s="148" t="s">
        <v>1169</v>
      </c>
      <c r="G1043" s="149" t="s">
        <v>321</v>
      </c>
      <c r="H1043" s="150">
        <v>1.3</v>
      </c>
      <c r="I1043" s="151"/>
      <c r="J1043" s="152">
        <f>ROUND(I1043*H1043,2)</f>
        <v>0</v>
      </c>
      <c r="K1043" s="153"/>
      <c r="L1043" s="35"/>
      <c r="M1043" s="154" t="s">
        <v>3</v>
      </c>
      <c r="N1043" s="155" t="s">
        <v>44</v>
      </c>
      <c r="O1043" s="55"/>
      <c r="P1043" s="156">
        <f>O1043*H1043</f>
        <v>0</v>
      </c>
      <c r="Q1043" s="156">
        <v>1.0551200000000001</v>
      </c>
      <c r="R1043" s="156">
        <f>Q1043*H1043</f>
        <v>1.3716560000000002</v>
      </c>
      <c r="S1043" s="156">
        <v>0</v>
      </c>
      <c r="T1043" s="157">
        <f>S1043*H1043</f>
        <v>0</v>
      </c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  <c r="AR1043" s="158" t="s">
        <v>258</v>
      </c>
      <c r="AT1043" s="158" t="s">
        <v>254</v>
      </c>
      <c r="AU1043" s="158" t="s">
        <v>82</v>
      </c>
      <c r="AY1043" s="19" t="s">
        <v>252</v>
      </c>
      <c r="BE1043" s="159">
        <f>IF(N1043="základní",J1043,0)</f>
        <v>0</v>
      </c>
      <c r="BF1043" s="159">
        <f>IF(N1043="snížená",J1043,0)</f>
        <v>0</v>
      </c>
      <c r="BG1043" s="159">
        <f>IF(N1043="zákl. přenesená",J1043,0)</f>
        <v>0</v>
      </c>
      <c r="BH1043" s="159">
        <f>IF(N1043="sníž. přenesená",J1043,0)</f>
        <v>0</v>
      </c>
      <c r="BI1043" s="159">
        <f>IF(N1043="nulová",J1043,0)</f>
        <v>0</v>
      </c>
      <c r="BJ1043" s="19" t="s">
        <v>80</v>
      </c>
      <c r="BK1043" s="159">
        <f>ROUND(I1043*H1043,2)</f>
        <v>0</v>
      </c>
      <c r="BL1043" s="19" t="s">
        <v>258</v>
      </c>
      <c r="BM1043" s="158" t="s">
        <v>1170</v>
      </c>
    </row>
    <row r="1044" spans="1:65" s="2" customFormat="1" ht="19.5">
      <c r="A1044" s="34"/>
      <c r="B1044" s="35"/>
      <c r="C1044" s="34"/>
      <c r="D1044" s="160" t="s">
        <v>260</v>
      </c>
      <c r="E1044" s="34"/>
      <c r="F1044" s="161" t="s">
        <v>1171</v>
      </c>
      <c r="G1044" s="34"/>
      <c r="H1044" s="34"/>
      <c r="I1044" s="162"/>
      <c r="J1044" s="34"/>
      <c r="K1044" s="34"/>
      <c r="L1044" s="35"/>
      <c r="M1044" s="163"/>
      <c r="N1044" s="164"/>
      <c r="O1044" s="55"/>
      <c r="P1044" s="55"/>
      <c r="Q1044" s="55"/>
      <c r="R1044" s="55"/>
      <c r="S1044" s="55"/>
      <c r="T1044" s="56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  <c r="AT1044" s="19" t="s">
        <v>260</v>
      </c>
      <c r="AU1044" s="19" t="s">
        <v>82</v>
      </c>
    </row>
    <row r="1045" spans="1:65" s="2" customFormat="1" ht="11.25">
      <c r="A1045" s="34"/>
      <c r="B1045" s="35"/>
      <c r="C1045" s="34"/>
      <c r="D1045" s="165" t="s">
        <v>262</v>
      </c>
      <c r="E1045" s="34"/>
      <c r="F1045" s="166" t="s">
        <v>1172</v>
      </c>
      <c r="G1045" s="34"/>
      <c r="H1045" s="34"/>
      <c r="I1045" s="162"/>
      <c r="J1045" s="34"/>
      <c r="K1045" s="34"/>
      <c r="L1045" s="35"/>
      <c r="M1045" s="163"/>
      <c r="N1045" s="164"/>
      <c r="O1045" s="55"/>
      <c r="P1045" s="55"/>
      <c r="Q1045" s="55"/>
      <c r="R1045" s="55"/>
      <c r="S1045" s="55"/>
      <c r="T1045" s="56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  <c r="AT1045" s="19" t="s">
        <v>262</v>
      </c>
      <c r="AU1045" s="19" t="s">
        <v>82</v>
      </c>
    </row>
    <row r="1046" spans="1:65" s="13" customFormat="1" ht="11.25">
      <c r="B1046" s="167"/>
      <c r="D1046" s="160" t="s">
        <v>264</v>
      </c>
      <c r="E1046" s="168" t="s">
        <v>3</v>
      </c>
      <c r="F1046" s="169" t="s">
        <v>1173</v>
      </c>
      <c r="H1046" s="168" t="s">
        <v>3</v>
      </c>
      <c r="I1046" s="170"/>
      <c r="L1046" s="167"/>
      <c r="M1046" s="171"/>
      <c r="N1046" s="172"/>
      <c r="O1046" s="172"/>
      <c r="P1046" s="172"/>
      <c r="Q1046" s="172"/>
      <c r="R1046" s="172"/>
      <c r="S1046" s="172"/>
      <c r="T1046" s="173"/>
      <c r="AT1046" s="168" t="s">
        <v>264</v>
      </c>
      <c r="AU1046" s="168" t="s">
        <v>82</v>
      </c>
      <c r="AV1046" s="13" t="s">
        <v>80</v>
      </c>
      <c r="AW1046" s="13" t="s">
        <v>34</v>
      </c>
      <c r="AX1046" s="13" t="s">
        <v>73</v>
      </c>
      <c r="AY1046" s="168" t="s">
        <v>252</v>
      </c>
    </row>
    <row r="1047" spans="1:65" s="14" customFormat="1" ht="11.25">
      <c r="B1047" s="174"/>
      <c r="D1047" s="160" t="s">
        <v>264</v>
      </c>
      <c r="E1047" s="175" t="s">
        <v>3</v>
      </c>
      <c r="F1047" s="176" t="s">
        <v>1174</v>
      </c>
      <c r="H1047" s="177">
        <v>1.3</v>
      </c>
      <c r="I1047" s="178"/>
      <c r="L1047" s="174"/>
      <c r="M1047" s="179"/>
      <c r="N1047" s="180"/>
      <c r="O1047" s="180"/>
      <c r="P1047" s="180"/>
      <c r="Q1047" s="180"/>
      <c r="R1047" s="180"/>
      <c r="S1047" s="180"/>
      <c r="T1047" s="181"/>
      <c r="AT1047" s="175" t="s">
        <v>264</v>
      </c>
      <c r="AU1047" s="175" t="s">
        <v>82</v>
      </c>
      <c r="AV1047" s="14" t="s">
        <v>82</v>
      </c>
      <c r="AW1047" s="14" t="s">
        <v>34</v>
      </c>
      <c r="AX1047" s="14" t="s">
        <v>80</v>
      </c>
      <c r="AY1047" s="175" t="s">
        <v>252</v>
      </c>
    </row>
    <row r="1048" spans="1:65" s="12" customFormat="1" ht="22.9" customHeight="1">
      <c r="B1048" s="132"/>
      <c r="D1048" s="133" t="s">
        <v>72</v>
      </c>
      <c r="E1048" s="143" t="s">
        <v>693</v>
      </c>
      <c r="F1048" s="143" t="s">
        <v>1175</v>
      </c>
      <c r="I1048" s="135"/>
      <c r="J1048" s="144">
        <f>BK1048</f>
        <v>0</v>
      </c>
      <c r="L1048" s="132"/>
      <c r="M1048" s="137"/>
      <c r="N1048" s="138"/>
      <c r="O1048" s="138"/>
      <c r="P1048" s="139">
        <f>SUM(P1049:P1080)</f>
        <v>0</v>
      </c>
      <c r="Q1048" s="138"/>
      <c r="R1048" s="139">
        <f>SUM(R1049:R1080)</f>
        <v>95.291819940000011</v>
      </c>
      <c r="S1048" s="138"/>
      <c r="T1048" s="140">
        <f>SUM(T1049:T1080)</f>
        <v>0</v>
      </c>
      <c r="AR1048" s="133" t="s">
        <v>80</v>
      </c>
      <c r="AT1048" s="141" t="s">
        <v>72</v>
      </c>
      <c r="AU1048" s="141" t="s">
        <v>80</v>
      </c>
      <c r="AY1048" s="133" t="s">
        <v>252</v>
      </c>
      <c r="BK1048" s="142">
        <f>SUM(BK1049:BK1080)</f>
        <v>0</v>
      </c>
    </row>
    <row r="1049" spans="1:65" s="2" customFormat="1" ht="16.5" customHeight="1">
      <c r="A1049" s="34"/>
      <c r="B1049" s="145"/>
      <c r="C1049" s="146" t="s">
        <v>1176</v>
      </c>
      <c r="D1049" s="146" t="s">
        <v>254</v>
      </c>
      <c r="E1049" s="147" t="s">
        <v>1177</v>
      </c>
      <c r="F1049" s="148" t="s">
        <v>1178</v>
      </c>
      <c r="G1049" s="149" t="s">
        <v>257</v>
      </c>
      <c r="H1049" s="150">
        <v>36.154000000000003</v>
      </c>
      <c r="I1049" s="151"/>
      <c r="J1049" s="152">
        <f>ROUND(I1049*H1049,2)</f>
        <v>0</v>
      </c>
      <c r="K1049" s="153"/>
      <c r="L1049" s="35"/>
      <c r="M1049" s="154" t="s">
        <v>3</v>
      </c>
      <c r="N1049" s="155" t="s">
        <v>44</v>
      </c>
      <c r="O1049" s="55"/>
      <c r="P1049" s="156">
        <f>O1049*H1049</f>
        <v>0</v>
      </c>
      <c r="Q1049" s="156">
        <v>2.4533700000000001</v>
      </c>
      <c r="R1049" s="156">
        <f>Q1049*H1049</f>
        <v>88.699138980000015</v>
      </c>
      <c r="S1049" s="156">
        <v>0</v>
      </c>
      <c r="T1049" s="157">
        <f>S1049*H1049</f>
        <v>0</v>
      </c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  <c r="AR1049" s="158" t="s">
        <v>258</v>
      </c>
      <c r="AT1049" s="158" t="s">
        <v>254</v>
      </c>
      <c r="AU1049" s="158" t="s">
        <v>82</v>
      </c>
      <c r="AY1049" s="19" t="s">
        <v>252</v>
      </c>
      <c r="BE1049" s="159">
        <f>IF(N1049="základní",J1049,0)</f>
        <v>0</v>
      </c>
      <c r="BF1049" s="159">
        <f>IF(N1049="snížená",J1049,0)</f>
        <v>0</v>
      </c>
      <c r="BG1049" s="159">
        <f>IF(N1049="zákl. přenesená",J1049,0)</f>
        <v>0</v>
      </c>
      <c r="BH1049" s="159">
        <f>IF(N1049="sníž. přenesená",J1049,0)</f>
        <v>0</v>
      </c>
      <c r="BI1049" s="159">
        <f>IF(N1049="nulová",J1049,0)</f>
        <v>0</v>
      </c>
      <c r="BJ1049" s="19" t="s">
        <v>80</v>
      </c>
      <c r="BK1049" s="159">
        <f>ROUND(I1049*H1049,2)</f>
        <v>0</v>
      </c>
      <c r="BL1049" s="19" t="s">
        <v>258</v>
      </c>
      <c r="BM1049" s="158" t="s">
        <v>1179</v>
      </c>
    </row>
    <row r="1050" spans="1:65" s="2" customFormat="1" ht="11.25">
      <c r="A1050" s="34"/>
      <c r="B1050" s="35"/>
      <c r="C1050" s="34"/>
      <c r="D1050" s="160" t="s">
        <v>260</v>
      </c>
      <c r="E1050" s="34"/>
      <c r="F1050" s="161" t="s">
        <v>1180</v>
      </c>
      <c r="G1050" s="34"/>
      <c r="H1050" s="34"/>
      <c r="I1050" s="162"/>
      <c r="J1050" s="34"/>
      <c r="K1050" s="34"/>
      <c r="L1050" s="35"/>
      <c r="M1050" s="163"/>
      <c r="N1050" s="164"/>
      <c r="O1050" s="55"/>
      <c r="P1050" s="55"/>
      <c r="Q1050" s="55"/>
      <c r="R1050" s="55"/>
      <c r="S1050" s="55"/>
      <c r="T1050" s="56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  <c r="AT1050" s="19" t="s">
        <v>260</v>
      </c>
      <c r="AU1050" s="19" t="s">
        <v>82</v>
      </c>
    </row>
    <row r="1051" spans="1:65" s="2" customFormat="1" ht="11.25">
      <c r="A1051" s="34"/>
      <c r="B1051" s="35"/>
      <c r="C1051" s="34"/>
      <c r="D1051" s="165" t="s">
        <v>262</v>
      </c>
      <c r="E1051" s="34"/>
      <c r="F1051" s="166" t="s">
        <v>1181</v>
      </c>
      <c r="G1051" s="34"/>
      <c r="H1051" s="34"/>
      <c r="I1051" s="162"/>
      <c r="J1051" s="34"/>
      <c r="K1051" s="34"/>
      <c r="L1051" s="35"/>
      <c r="M1051" s="163"/>
      <c r="N1051" s="164"/>
      <c r="O1051" s="55"/>
      <c r="P1051" s="55"/>
      <c r="Q1051" s="55"/>
      <c r="R1051" s="55"/>
      <c r="S1051" s="55"/>
      <c r="T1051" s="56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  <c r="AT1051" s="19" t="s">
        <v>262</v>
      </c>
      <c r="AU1051" s="19" t="s">
        <v>82</v>
      </c>
    </row>
    <row r="1052" spans="1:65" s="13" customFormat="1" ht="11.25">
      <c r="B1052" s="167"/>
      <c r="D1052" s="160" t="s">
        <v>264</v>
      </c>
      <c r="E1052" s="168" t="s">
        <v>3</v>
      </c>
      <c r="F1052" s="169" t="s">
        <v>1182</v>
      </c>
      <c r="H1052" s="168" t="s">
        <v>3</v>
      </c>
      <c r="I1052" s="170"/>
      <c r="L1052" s="167"/>
      <c r="M1052" s="171"/>
      <c r="N1052" s="172"/>
      <c r="O1052" s="172"/>
      <c r="P1052" s="172"/>
      <c r="Q1052" s="172"/>
      <c r="R1052" s="172"/>
      <c r="S1052" s="172"/>
      <c r="T1052" s="173"/>
      <c r="AT1052" s="168" t="s">
        <v>264</v>
      </c>
      <c r="AU1052" s="168" t="s">
        <v>82</v>
      </c>
      <c r="AV1052" s="13" t="s">
        <v>80</v>
      </c>
      <c r="AW1052" s="13" t="s">
        <v>34</v>
      </c>
      <c r="AX1052" s="13" t="s">
        <v>73</v>
      </c>
      <c r="AY1052" s="168" t="s">
        <v>252</v>
      </c>
    </row>
    <row r="1053" spans="1:65" s="13" customFormat="1" ht="11.25">
      <c r="B1053" s="167"/>
      <c r="D1053" s="160" t="s">
        <v>264</v>
      </c>
      <c r="E1053" s="168" t="s">
        <v>3</v>
      </c>
      <c r="F1053" s="169" t="s">
        <v>1183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1:65" s="14" customFormat="1" ht="11.25">
      <c r="B1054" s="174"/>
      <c r="D1054" s="160" t="s">
        <v>264</v>
      </c>
      <c r="E1054" s="175" t="s">
        <v>3</v>
      </c>
      <c r="F1054" s="176" t="s">
        <v>1184</v>
      </c>
      <c r="H1054" s="177">
        <v>3.36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1:65" s="14" customFormat="1" ht="11.25">
      <c r="B1055" s="174"/>
      <c r="D1055" s="160" t="s">
        <v>264</v>
      </c>
      <c r="E1055" s="175" t="s">
        <v>3</v>
      </c>
      <c r="F1055" s="176" t="s">
        <v>1185</v>
      </c>
      <c r="H1055" s="177">
        <v>6.04</v>
      </c>
      <c r="I1055" s="178"/>
      <c r="L1055" s="174"/>
      <c r="M1055" s="179"/>
      <c r="N1055" s="180"/>
      <c r="O1055" s="180"/>
      <c r="P1055" s="180"/>
      <c r="Q1055" s="180"/>
      <c r="R1055" s="180"/>
      <c r="S1055" s="180"/>
      <c r="T1055" s="181"/>
      <c r="AT1055" s="175" t="s">
        <v>264</v>
      </c>
      <c r="AU1055" s="175" t="s">
        <v>82</v>
      </c>
      <c r="AV1055" s="14" t="s">
        <v>82</v>
      </c>
      <c r="AW1055" s="14" t="s">
        <v>34</v>
      </c>
      <c r="AX1055" s="14" t="s">
        <v>73</v>
      </c>
      <c r="AY1055" s="175" t="s">
        <v>252</v>
      </c>
    </row>
    <row r="1056" spans="1:65" s="14" customFormat="1" ht="11.25">
      <c r="B1056" s="174"/>
      <c r="D1056" s="160" t="s">
        <v>264</v>
      </c>
      <c r="E1056" s="175" t="s">
        <v>3</v>
      </c>
      <c r="F1056" s="176" t="s">
        <v>1186</v>
      </c>
      <c r="H1056" s="177">
        <v>14.5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1:65" s="14" customFormat="1" ht="11.25">
      <c r="B1057" s="174"/>
      <c r="D1057" s="160" t="s">
        <v>264</v>
      </c>
      <c r="E1057" s="175" t="s">
        <v>3</v>
      </c>
      <c r="F1057" s="176" t="s">
        <v>1187</v>
      </c>
      <c r="H1057" s="177">
        <v>12.254</v>
      </c>
      <c r="I1057" s="178"/>
      <c r="L1057" s="174"/>
      <c r="M1057" s="179"/>
      <c r="N1057" s="180"/>
      <c r="O1057" s="180"/>
      <c r="P1057" s="180"/>
      <c r="Q1057" s="180"/>
      <c r="R1057" s="180"/>
      <c r="S1057" s="180"/>
      <c r="T1057" s="181"/>
      <c r="AT1057" s="175" t="s">
        <v>264</v>
      </c>
      <c r="AU1057" s="175" t="s">
        <v>82</v>
      </c>
      <c r="AV1057" s="14" t="s">
        <v>82</v>
      </c>
      <c r="AW1057" s="14" t="s">
        <v>34</v>
      </c>
      <c r="AX1057" s="14" t="s">
        <v>73</v>
      </c>
      <c r="AY1057" s="175" t="s">
        <v>252</v>
      </c>
    </row>
    <row r="1058" spans="1:65" s="15" customFormat="1" ht="11.25">
      <c r="B1058" s="182"/>
      <c r="D1058" s="160" t="s">
        <v>264</v>
      </c>
      <c r="E1058" s="183" t="s">
        <v>3</v>
      </c>
      <c r="F1058" s="184" t="s">
        <v>269</v>
      </c>
      <c r="H1058" s="185">
        <v>36.154000000000003</v>
      </c>
      <c r="I1058" s="186"/>
      <c r="L1058" s="182"/>
      <c r="M1058" s="187"/>
      <c r="N1058" s="188"/>
      <c r="O1058" s="188"/>
      <c r="P1058" s="188"/>
      <c r="Q1058" s="188"/>
      <c r="R1058" s="188"/>
      <c r="S1058" s="188"/>
      <c r="T1058" s="189"/>
      <c r="AT1058" s="183" t="s">
        <v>264</v>
      </c>
      <c r="AU1058" s="183" t="s">
        <v>82</v>
      </c>
      <c r="AV1058" s="15" t="s">
        <v>258</v>
      </c>
      <c r="AW1058" s="15" t="s">
        <v>34</v>
      </c>
      <c r="AX1058" s="15" t="s">
        <v>80</v>
      </c>
      <c r="AY1058" s="183" t="s">
        <v>252</v>
      </c>
    </row>
    <row r="1059" spans="1:65" s="2" customFormat="1" ht="16.5" customHeight="1">
      <c r="A1059" s="34"/>
      <c r="B1059" s="145"/>
      <c r="C1059" s="146" t="s">
        <v>1188</v>
      </c>
      <c r="D1059" s="146" t="s">
        <v>254</v>
      </c>
      <c r="E1059" s="147" t="s">
        <v>1189</v>
      </c>
      <c r="F1059" s="148" t="s">
        <v>1190</v>
      </c>
      <c r="G1059" s="149" t="s">
        <v>497</v>
      </c>
      <c r="H1059" s="150">
        <v>147.364</v>
      </c>
      <c r="I1059" s="151"/>
      <c r="J1059" s="152">
        <f>ROUND(I1059*H1059,2)</f>
        <v>0</v>
      </c>
      <c r="K1059" s="153"/>
      <c r="L1059" s="35"/>
      <c r="M1059" s="154" t="s">
        <v>3</v>
      </c>
      <c r="N1059" s="155" t="s">
        <v>44</v>
      </c>
      <c r="O1059" s="55"/>
      <c r="P1059" s="156">
        <f>O1059*H1059</f>
        <v>0</v>
      </c>
      <c r="Q1059" s="156">
        <v>1.282E-2</v>
      </c>
      <c r="R1059" s="156">
        <f>Q1059*H1059</f>
        <v>1.8892064800000001</v>
      </c>
      <c r="S1059" s="156">
        <v>0</v>
      </c>
      <c r="T1059" s="157">
        <f>S1059*H1059</f>
        <v>0</v>
      </c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  <c r="AR1059" s="158" t="s">
        <v>258</v>
      </c>
      <c r="AT1059" s="158" t="s">
        <v>254</v>
      </c>
      <c r="AU1059" s="158" t="s">
        <v>82</v>
      </c>
      <c r="AY1059" s="19" t="s">
        <v>252</v>
      </c>
      <c r="BE1059" s="159">
        <f>IF(N1059="základní",J1059,0)</f>
        <v>0</v>
      </c>
      <c r="BF1059" s="159">
        <f>IF(N1059="snížená",J1059,0)</f>
        <v>0</v>
      </c>
      <c r="BG1059" s="159">
        <f>IF(N1059="zákl. přenesená",J1059,0)</f>
        <v>0</v>
      </c>
      <c r="BH1059" s="159">
        <f>IF(N1059="sníž. přenesená",J1059,0)</f>
        <v>0</v>
      </c>
      <c r="BI1059" s="159">
        <f>IF(N1059="nulová",J1059,0)</f>
        <v>0</v>
      </c>
      <c r="BJ1059" s="19" t="s">
        <v>80</v>
      </c>
      <c r="BK1059" s="159">
        <f>ROUND(I1059*H1059,2)</f>
        <v>0</v>
      </c>
      <c r="BL1059" s="19" t="s">
        <v>258</v>
      </c>
      <c r="BM1059" s="158" t="s">
        <v>1191</v>
      </c>
    </row>
    <row r="1060" spans="1:65" s="2" customFormat="1" ht="11.25">
      <c r="A1060" s="34"/>
      <c r="B1060" s="35"/>
      <c r="C1060" s="34"/>
      <c r="D1060" s="160" t="s">
        <v>260</v>
      </c>
      <c r="E1060" s="34"/>
      <c r="F1060" s="161" t="s">
        <v>1192</v>
      </c>
      <c r="G1060" s="34"/>
      <c r="H1060" s="34"/>
      <c r="I1060" s="162"/>
      <c r="J1060" s="34"/>
      <c r="K1060" s="34"/>
      <c r="L1060" s="35"/>
      <c r="M1060" s="163"/>
      <c r="N1060" s="164"/>
      <c r="O1060" s="55"/>
      <c r="P1060" s="55"/>
      <c r="Q1060" s="55"/>
      <c r="R1060" s="55"/>
      <c r="S1060" s="55"/>
      <c r="T1060" s="56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  <c r="AT1060" s="19" t="s">
        <v>260</v>
      </c>
      <c r="AU1060" s="19" t="s">
        <v>82</v>
      </c>
    </row>
    <row r="1061" spans="1:65" s="2" customFormat="1" ht="11.25">
      <c r="A1061" s="34"/>
      <c r="B1061" s="35"/>
      <c r="C1061" s="34"/>
      <c r="D1061" s="165" t="s">
        <v>262</v>
      </c>
      <c r="E1061" s="34"/>
      <c r="F1061" s="166" t="s">
        <v>1193</v>
      </c>
      <c r="G1061" s="34"/>
      <c r="H1061" s="34"/>
      <c r="I1061" s="162"/>
      <c r="J1061" s="34"/>
      <c r="K1061" s="34"/>
      <c r="L1061" s="35"/>
      <c r="M1061" s="163"/>
      <c r="N1061" s="164"/>
      <c r="O1061" s="55"/>
      <c r="P1061" s="55"/>
      <c r="Q1061" s="55"/>
      <c r="R1061" s="55"/>
      <c r="S1061" s="55"/>
      <c r="T1061" s="56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  <c r="AT1061" s="19" t="s">
        <v>262</v>
      </c>
      <c r="AU1061" s="19" t="s">
        <v>82</v>
      </c>
    </row>
    <row r="1062" spans="1:65" s="14" customFormat="1" ht="11.25">
      <c r="B1062" s="174"/>
      <c r="D1062" s="160" t="s">
        <v>264</v>
      </c>
      <c r="E1062" s="175" t="s">
        <v>3</v>
      </c>
      <c r="F1062" s="176" t="s">
        <v>1194</v>
      </c>
      <c r="H1062" s="177">
        <v>95.2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1:65" s="14" customFormat="1" ht="11.25">
      <c r="B1063" s="174"/>
      <c r="D1063" s="160" t="s">
        <v>264</v>
      </c>
      <c r="E1063" s="175" t="s">
        <v>3</v>
      </c>
      <c r="F1063" s="176" t="s">
        <v>1195</v>
      </c>
      <c r="H1063" s="177">
        <v>52.164000000000001</v>
      </c>
      <c r="I1063" s="178"/>
      <c r="L1063" s="174"/>
      <c r="M1063" s="179"/>
      <c r="N1063" s="180"/>
      <c r="O1063" s="180"/>
      <c r="P1063" s="180"/>
      <c r="Q1063" s="180"/>
      <c r="R1063" s="180"/>
      <c r="S1063" s="180"/>
      <c r="T1063" s="181"/>
      <c r="AT1063" s="175" t="s">
        <v>264</v>
      </c>
      <c r="AU1063" s="175" t="s">
        <v>82</v>
      </c>
      <c r="AV1063" s="14" t="s">
        <v>82</v>
      </c>
      <c r="AW1063" s="14" t="s">
        <v>34</v>
      </c>
      <c r="AX1063" s="14" t="s">
        <v>73</v>
      </c>
      <c r="AY1063" s="175" t="s">
        <v>252</v>
      </c>
    </row>
    <row r="1064" spans="1:65" s="15" customFormat="1" ht="11.25">
      <c r="B1064" s="182"/>
      <c r="D1064" s="160" t="s">
        <v>264</v>
      </c>
      <c r="E1064" s="183" t="s">
        <v>3</v>
      </c>
      <c r="F1064" s="184" t="s">
        <v>269</v>
      </c>
      <c r="H1064" s="185">
        <v>147.364</v>
      </c>
      <c r="I1064" s="186"/>
      <c r="L1064" s="182"/>
      <c r="M1064" s="187"/>
      <c r="N1064" s="188"/>
      <c r="O1064" s="188"/>
      <c r="P1064" s="188"/>
      <c r="Q1064" s="188"/>
      <c r="R1064" s="188"/>
      <c r="S1064" s="188"/>
      <c r="T1064" s="189"/>
      <c r="AT1064" s="183" t="s">
        <v>264</v>
      </c>
      <c r="AU1064" s="183" t="s">
        <v>82</v>
      </c>
      <c r="AV1064" s="15" t="s">
        <v>258</v>
      </c>
      <c r="AW1064" s="15" t="s">
        <v>34</v>
      </c>
      <c r="AX1064" s="15" t="s">
        <v>80</v>
      </c>
      <c r="AY1064" s="183" t="s">
        <v>252</v>
      </c>
    </row>
    <row r="1065" spans="1:65" s="2" customFormat="1" ht="16.5" customHeight="1">
      <c r="A1065" s="34"/>
      <c r="B1065" s="145"/>
      <c r="C1065" s="146" t="s">
        <v>1196</v>
      </c>
      <c r="D1065" s="146" t="s">
        <v>254</v>
      </c>
      <c r="E1065" s="147" t="s">
        <v>1197</v>
      </c>
      <c r="F1065" s="148" t="s">
        <v>1198</v>
      </c>
      <c r="G1065" s="149" t="s">
        <v>497</v>
      </c>
      <c r="H1065" s="150">
        <v>147.364</v>
      </c>
      <c r="I1065" s="151"/>
      <c r="J1065" s="152">
        <f>ROUND(I1065*H1065,2)</f>
        <v>0</v>
      </c>
      <c r="K1065" s="153"/>
      <c r="L1065" s="35"/>
      <c r="M1065" s="154" t="s">
        <v>3</v>
      </c>
      <c r="N1065" s="155" t="s">
        <v>44</v>
      </c>
      <c r="O1065" s="55"/>
      <c r="P1065" s="156">
        <f>O1065*H1065</f>
        <v>0</v>
      </c>
      <c r="Q1065" s="156">
        <v>0</v>
      </c>
      <c r="R1065" s="156">
        <f>Q1065*H1065</f>
        <v>0</v>
      </c>
      <c r="S1065" s="156">
        <v>0</v>
      </c>
      <c r="T1065" s="157">
        <f>S1065*H1065</f>
        <v>0</v>
      </c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  <c r="AR1065" s="158" t="s">
        <v>258</v>
      </c>
      <c r="AT1065" s="158" t="s">
        <v>254</v>
      </c>
      <c r="AU1065" s="158" t="s">
        <v>82</v>
      </c>
      <c r="AY1065" s="19" t="s">
        <v>252</v>
      </c>
      <c r="BE1065" s="159">
        <f>IF(N1065="základní",J1065,0)</f>
        <v>0</v>
      </c>
      <c r="BF1065" s="159">
        <f>IF(N1065="snížená",J1065,0)</f>
        <v>0</v>
      </c>
      <c r="BG1065" s="159">
        <f>IF(N1065="zákl. přenesená",J1065,0)</f>
        <v>0</v>
      </c>
      <c r="BH1065" s="159">
        <f>IF(N1065="sníž. přenesená",J1065,0)</f>
        <v>0</v>
      </c>
      <c r="BI1065" s="159">
        <f>IF(N1065="nulová",J1065,0)</f>
        <v>0</v>
      </c>
      <c r="BJ1065" s="19" t="s">
        <v>80</v>
      </c>
      <c r="BK1065" s="159">
        <f>ROUND(I1065*H1065,2)</f>
        <v>0</v>
      </c>
      <c r="BL1065" s="19" t="s">
        <v>258</v>
      </c>
      <c r="BM1065" s="158" t="s">
        <v>1199</v>
      </c>
    </row>
    <row r="1066" spans="1:65" s="2" customFormat="1" ht="11.25">
      <c r="A1066" s="34"/>
      <c r="B1066" s="35"/>
      <c r="C1066" s="34"/>
      <c r="D1066" s="160" t="s">
        <v>260</v>
      </c>
      <c r="E1066" s="34"/>
      <c r="F1066" s="161" t="s">
        <v>1200</v>
      </c>
      <c r="G1066" s="34"/>
      <c r="H1066" s="34"/>
      <c r="I1066" s="162"/>
      <c r="J1066" s="34"/>
      <c r="K1066" s="34"/>
      <c r="L1066" s="35"/>
      <c r="M1066" s="163"/>
      <c r="N1066" s="164"/>
      <c r="O1066" s="55"/>
      <c r="P1066" s="55"/>
      <c r="Q1066" s="55"/>
      <c r="R1066" s="55"/>
      <c r="S1066" s="55"/>
      <c r="T1066" s="56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  <c r="AT1066" s="19" t="s">
        <v>260</v>
      </c>
      <c r="AU1066" s="19" t="s">
        <v>82</v>
      </c>
    </row>
    <row r="1067" spans="1:65" s="2" customFormat="1" ht="11.25">
      <c r="A1067" s="34"/>
      <c r="B1067" s="35"/>
      <c r="C1067" s="34"/>
      <c r="D1067" s="165" t="s">
        <v>262</v>
      </c>
      <c r="E1067" s="34"/>
      <c r="F1067" s="166" t="s">
        <v>1201</v>
      </c>
      <c r="G1067" s="34"/>
      <c r="H1067" s="34"/>
      <c r="I1067" s="162"/>
      <c r="J1067" s="34"/>
      <c r="K1067" s="34"/>
      <c r="L1067" s="35"/>
      <c r="M1067" s="163"/>
      <c r="N1067" s="164"/>
      <c r="O1067" s="55"/>
      <c r="P1067" s="55"/>
      <c r="Q1067" s="55"/>
      <c r="R1067" s="55"/>
      <c r="S1067" s="55"/>
      <c r="T1067" s="56"/>
      <c r="U1067" s="34"/>
      <c r="V1067" s="34"/>
      <c r="W1067" s="34"/>
      <c r="X1067" s="34"/>
      <c r="Y1067" s="34"/>
      <c r="Z1067" s="34"/>
      <c r="AA1067" s="34"/>
      <c r="AB1067" s="34"/>
      <c r="AC1067" s="34"/>
      <c r="AD1067" s="34"/>
      <c r="AE1067" s="34"/>
      <c r="AT1067" s="19" t="s">
        <v>262</v>
      </c>
      <c r="AU1067" s="19" t="s">
        <v>82</v>
      </c>
    </row>
    <row r="1068" spans="1:65" s="2" customFormat="1" ht="16.5" customHeight="1">
      <c r="A1068" s="34"/>
      <c r="B1068" s="145"/>
      <c r="C1068" s="146" t="s">
        <v>1202</v>
      </c>
      <c r="D1068" s="146" t="s">
        <v>254</v>
      </c>
      <c r="E1068" s="147" t="s">
        <v>1203</v>
      </c>
      <c r="F1068" s="148" t="s">
        <v>1204</v>
      </c>
      <c r="G1068" s="149" t="s">
        <v>497</v>
      </c>
      <c r="H1068" s="150">
        <v>92.906000000000006</v>
      </c>
      <c r="I1068" s="151"/>
      <c r="J1068" s="152">
        <f>ROUND(I1068*H1068,2)</f>
        <v>0</v>
      </c>
      <c r="K1068" s="153"/>
      <c r="L1068" s="35"/>
      <c r="M1068" s="154" t="s">
        <v>3</v>
      </c>
      <c r="N1068" s="155" t="s">
        <v>44</v>
      </c>
      <c r="O1068" s="55"/>
      <c r="P1068" s="156">
        <f>O1068*H1068</f>
        <v>0</v>
      </c>
      <c r="Q1068" s="156">
        <v>6.5799999999999999E-3</v>
      </c>
      <c r="R1068" s="156">
        <f>Q1068*H1068</f>
        <v>0.61132148000000008</v>
      </c>
      <c r="S1068" s="156">
        <v>0</v>
      </c>
      <c r="T1068" s="157">
        <f>S1068*H1068</f>
        <v>0</v>
      </c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  <c r="AR1068" s="158" t="s">
        <v>258</v>
      </c>
      <c r="AT1068" s="158" t="s">
        <v>254</v>
      </c>
      <c r="AU1068" s="158" t="s">
        <v>82</v>
      </c>
      <c r="AY1068" s="19" t="s">
        <v>252</v>
      </c>
      <c r="BE1068" s="159">
        <f>IF(N1068="základní",J1068,0)</f>
        <v>0</v>
      </c>
      <c r="BF1068" s="159">
        <f>IF(N1068="snížená",J1068,0)</f>
        <v>0</v>
      </c>
      <c r="BG1068" s="159">
        <f>IF(N1068="zákl. přenesená",J1068,0)</f>
        <v>0</v>
      </c>
      <c r="BH1068" s="159">
        <f>IF(N1068="sníž. přenesená",J1068,0)</f>
        <v>0</v>
      </c>
      <c r="BI1068" s="159">
        <f>IF(N1068="nulová",J1068,0)</f>
        <v>0</v>
      </c>
      <c r="BJ1068" s="19" t="s">
        <v>80</v>
      </c>
      <c r="BK1068" s="159">
        <f>ROUND(I1068*H1068,2)</f>
        <v>0</v>
      </c>
      <c r="BL1068" s="19" t="s">
        <v>258</v>
      </c>
      <c r="BM1068" s="158" t="s">
        <v>1205</v>
      </c>
    </row>
    <row r="1069" spans="1:65" s="2" customFormat="1" ht="11.25">
      <c r="A1069" s="34"/>
      <c r="B1069" s="35"/>
      <c r="C1069" s="34"/>
      <c r="D1069" s="160" t="s">
        <v>260</v>
      </c>
      <c r="E1069" s="34"/>
      <c r="F1069" s="161" t="s">
        <v>1206</v>
      </c>
      <c r="G1069" s="34"/>
      <c r="H1069" s="34"/>
      <c r="I1069" s="162"/>
      <c r="J1069" s="34"/>
      <c r="K1069" s="34"/>
      <c r="L1069" s="35"/>
      <c r="M1069" s="163"/>
      <c r="N1069" s="164"/>
      <c r="O1069" s="55"/>
      <c r="P1069" s="55"/>
      <c r="Q1069" s="55"/>
      <c r="R1069" s="55"/>
      <c r="S1069" s="55"/>
      <c r="T1069" s="56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  <c r="AT1069" s="19" t="s">
        <v>260</v>
      </c>
      <c r="AU1069" s="19" t="s">
        <v>82</v>
      </c>
    </row>
    <row r="1070" spans="1:65" s="2" customFormat="1" ht="11.25">
      <c r="A1070" s="34"/>
      <c r="B1070" s="35"/>
      <c r="C1070" s="34"/>
      <c r="D1070" s="165" t="s">
        <v>262</v>
      </c>
      <c r="E1070" s="34"/>
      <c r="F1070" s="166" t="s">
        <v>1207</v>
      </c>
      <c r="G1070" s="34"/>
      <c r="H1070" s="34"/>
      <c r="I1070" s="162"/>
      <c r="J1070" s="34"/>
      <c r="K1070" s="34"/>
      <c r="L1070" s="35"/>
      <c r="M1070" s="163"/>
      <c r="N1070" s="164"/>
      <c r="O1070" s="55"/>
      <c r="P1070" s="55"/>
      <c r="Q1070" s="55"/>
      <c r="R1070" s="55"/>
      <c r="S1070" s="55"/>
      <c r="T1070" s="56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  <c r="AT1070" s="19" t="s">
        <v>262</v>
      </c>
      <c r="AU1070" s="19" t="s">
        <v>82</v>
      </c>
    </row>
    <row r="1071" spans="1:65" s="13" customFormat="1" ht="11.25">
      <c r="B1071" s="167"/>
      <c r="D1071" s="160" t="s">
        <v>264</v>
      </c>
      <c r="E1071" s="168" t="s">
        <v>3</v>
      </c>
      <c r="F1071" s="169" t="s">
        <v>1208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1:65" s="14" customFormat="1" ht="11.25">
      <c r="B1072" s="174"/>
      <c r="D1072" s="160" t="s">
        <v>264</v>
      </c>
      <c r="E1072" s="175" t="s">
        <v>3</v>
      </c>
      <c r="F1072" s="176" t="s">
        <v>1209</v>
      </c>
      <c r="H1072" s="177">
        <v>92.906000000000006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80</v>
      </c>
      <c r="AY1072" s="175" t="s">
        <v>252</v>
      </c>
    </row>
    <row r="1073" spans="1:65" s="2" customFormat="1" ht="16.5" customHeight="1">
      <c r="A1073" s="34"/>
      <c r="B1073" s="145"/>
      <c r="C1073" s="146" t="s">
        <v>1210</v>
      </c>
      <c r="D1073" s="146" t="s">
        <v>254</v>
      </c>
      <c r="E1073" s="147" t="s">
        <v>1211</v>
      </c>
      <c r="F1073" s="148" t="s">
        <v>1212</v>
      </c>
      <c r="G1073" s="149" t="s">
        <v>497</v>
      </c>
      <c r="H1073" s="150">
        <v>92.906000000000006</v>
      </c>
      <c r="I1073" s="151"/>
      <c r="J1073" s="152">
        <f>ROUND(I1073*H1073,2)</f>
        <v>0</v>
      </c>
      <c r="K1073" s="153"/>
      <c r="L1073" s="35"/>
      <c r="M1073" s="154" t="s">
        <v>3</v>
      </c>
      <c r="N1073" s="155" t="s">
        <v>44</v>
      </c>
      <c r="O1073" s="55"/>
      <c r="P1073" s="156">
        <f>O1073*H1073</f>
        <v>0</v>
      </c>
      <c r="Q1073" s="156">
        <v>0</v>
      </c>
      <c r="R1073" s="156">
        <f>Q1073*H1073</f>
        <v>0</v>
      </c>
      <c r="S1073" s="156">
        <v>0</v>
      </c>
      <c r="T1073" s="157">
        <f>S1073*H1073</f>
        <v>0</v>
      </c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  <c r="AR1073" s="158" t="s">
        <v>258</v>
      </c>
      <c r="AT1073" s="158" t="s">
        <v>254</v>
      </c>
      <c r="AU1073" s="158" t="s">
        <v>82</v>
      </c>
      <c r="AY1073" s="19" t="s">
        <v>252</v>
      </c>
      <c r="BE1073" s="159">
        <f>IF(N1073="základní",J1073,0)</f>
        <v>0</v>
      </c>
      <c r="BF1073" s="159">
        <f>IF(N1073="snížená",J1073,0)</f>
        <v>0</v>
      </c>
      <c r="BG1073" s="159">
        <f>IF(N1073="zákl. přenesená",J1073,0)</f>
        <v>0</v>
      </c>
      <c r="BH1073" s="159">
        <f>IF(N1073="sníž. přenesená",J1073,0)</f>
        <v>0</v>
      </c>
      <c r="BI1073" s="159">
        <f>IF(N1073="nulová",J1073,0)</f>
        <v>0</v>
      </c>
      <c r="BJ1073" s="19" t="s">
        <v>80</v>
      </c>
      <c r="BK1073" s="159">
        <f>ROUND(I1073*H1073,2)</f>
        <v>0</v>
      </c>
      <c r="BL1073" s="19" t="s">
        <v>258</v>
      </c>
      <c r="BM1073" s="158" t="s">
        <v>1213</v>
      </c>
    </row>
    <row r="1074" spans="1:65" s="2" customFormat="1" ht="11.25">
      <c r="A1074" s="34"/>
      <c r="B1074" s="35"/>
      <c r="C1074" s="34"/>
      <c r="D1074" s="160" t="s">
        <v>260</v>
      </c>
      <c r="E1074" s="34"/>
      <c r="F1074" s="161" t="s">
        <v>1214</v>
      </c>
      <c r="G1074" s="34"/>
      <c r="H1074" s="34"/>
      <c r="I1074" s="162"/>
      <c r="J1074" s="34"/>
      <c r="K1074" s="34"/>
      <c r="L1074" s="35"/>
      <c r="M1074" s="163"/>
      <c r="N1074" s="164"/>
      <c r="O1074" s="55"/>
      <c r="P1074" s="55"/>
      <c r="Q1074" s="55"/>
      <c r="R1074" s="55"/>
      <c r="S1074" s="55"/>
      <c r="T1074" s="56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  <c r="AT1074" s="19" t="s">
        <v>260</v>
      </c>
      <c r="AU1074" s="19" t="s">
        <v>82</v>
      </c>
    </row>
    <row r="1075" spans="1:65" s="2" customFormat="1" ht="11.25">
      <c r="A1075" s="34"/>
      <c r="B1075" s="35"/>
      <c r="C1075" s="34"/>
      <c r="D1075" s="165" t="s">
        <v>262</v>
      </c>
      <c r="E1075" s="34"/>
      <c r="F1075" s="166" t="s">
        <v>1215</v>
      </c>
      <c r="G1075" s="34"/>
      <c r="H1075" s="34"/>
      <c r="I1075" s="162"/>
      <c r="J1075" s="34"/>
      <c r="K1075" s="34"/>
      <c r="L1075" s="35"/>
      <c r="M1075" s="163"/>
      <c r="N1075" s="164"/>
      <c r="O1075" s="55"/>
      <c r="P1075" s="55"/>
      <c r="Q1075" s="55"/>
      <c r="R1075" s="55"/>
      <c r="S1075" s="55"/>
      <c r="T1075" s="56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  <c r="AT1075" s="19" t="s">
        <v>262</v>
      </c>
      <c r="AU1075" s="19" t="s">
        <v>82</v>
      </c>
    </row>
    <row r="1076" spans="1:65" s="2" customFormat="1" ht="16.5" customHeight="1">
      <c r="A1076" s="34"/>
      <c r="B1076" s="145"/>
      <c r="C1076" s="146" t="s">
        <v>1216</v>
      </c>
      <c r="D1076" s="146" t="s">
        <v>254</v>
      </c>
      <c r="E1076" s="147" t="s">
        <v>1217</v>
      </c>
      <c r="F1076" s="148" t="s">
        <v>1218</v>
      </c>
      <c r="G1076" s="149" t="s">
        <v>321</v>
      </c>
      <c r="H1076" s="150">
        <v>3.9</v>
      </c>
      <c r="I1076" s="151"/>
      <c r="J1076" s="152">
        <f>ROUND(I1076*H1076,2)</f>
        <v>0</v>
      </c>
      <c r="K1076" s="153"/>
      <c r="L1076" s="35"/>
      <c r="M1076" s="154" t="s">
        <v>3</v>
      </c>
      <c r="N1076" s="155" t="s">
        <v>44</v>
      </c>
      <c r="O1076" s="55"/>
      <c r="P1076" s="156">
        <f>O1076*H1076</f>
        <v>0</v>
      </c>
      <c r="Q1076" s="156">
        <v>1.0492699999999999</v>
      </c>
      <c r="R1076" s="156">
        <f>Q1076*H1076</f>
        <v>4.0921529999999997</v>
      </c>
      <c r="S1076" s="156">
        <v>0</v>
      </c>
      <c r="T1076" s="157">
        <f>S1076*H1076</f>
        <v>0</v>
      </c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  <c r="AR1076" s="158" t="s">
        <v>258</v>
      </c>
      <c r="AT1076" s="158" t="s">
        <v>254</v>
      </c>
      <c r="AU1076" s="158" t="s">
        <v>82</v>
      </c>
      <c r="AY1076" s="19" t="s">
        <v>252</v>
      </c>
      <c r="BE1076" s="159">
        <f>IF(N1076="základní",J1076,0)</f>
        <v>0</v>
      </c>
      <c r="BF1076" s="159">
        <f>IF(N1076="snížená",J1076,0)</f>
        <v>0</v>
      </c>
      <c r="BG1076" s="159">
        <f>IF(N1076="zákl. přenesená",J1076,0)</f>
        <v>0</v>
      </c>
      <c r="BH1076" s="159">
        <f>IF(N1076="sníž. přenesená",J1076,0)</f>
        <v>0</v>
      </c>
      <c r="BI1076" s="159">
        <f>IF(N1076="nulová",J1076,0)</f>
        <v>0</v>
      </c>
      <c r="BJ1076" s="19" t="s">
        <v>80</v>
      </c>
      <c r="BK1076" s="159">
        <f>ROUND(I1076*H1076,2)</f>
        <v>0</v>
      </c>
      <c r="BL1076" s="19" t="s">
        <v>258</v>
      </c>
      <c r="BM1076" s="158" t="s">
        <v>1219</v>
      </c>
    </row>
    <row r="1077" spans="1:65" s="2" customFormat="1" ht="11.25">
      <c r="A1077" s="34"/>
      <c r="B1077" s="35"/>
      <c r="C1077" s="34"/>
      <c r="D1077" s="160" t="s">
        <v>260</v>
      </c>
      <c r="E1077" s="34"/>
      <c r="F1077" s="161" t="s">
        <v>1220</v>
      </c>
      <c r="G1077" s="34"/>
      <c r="H1077" s="34"/>
      <c r="I1077" s="162"/>
      <c r="J1077" s="34"/>
      <c r="K1077" s="34"/>
      <c r="L1077" s="35"/>
      <c r="M1077" s="163"/>
      <c r="N1077" s="164"/>
      <c r="O1077" s="55"/>
      <c r="P1077" s="55"/>
      <c r="Q1077" s="55"/>
      <c r="R1077" s="55"/>
      <c r="S1077" s="55"/>
      <c r="T1077" s="56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  <c r="AT1077" s="19" t="s">
        <v>260</v>
      </c>
      <c r="AU1077" s="19" t="s">
        <v>82</v>
      </c>
    </row>
    <row r="1078" spans="1:65" s="2" customFormat="1" ht="11.25">
      <c r="A1078" s="34"/>
      <c r="B1078" s="35"/>
      <c r="C1078" s="34"/>
      <c r="D1078" s="165" t="s">
        <v>262</v>
      </c>
      <c r="E1078" s="34"/>
      <c r="F1078" s="166" t="s">
        <v>1221</v>
      </c>
      <c r="G1078" s="34"/>
      <c r="H1078" s="34"/>
      <c r="I1078" s="162"/>
      <c r="J1078" s="34"/>
      <c r="K1078" s="34"/>
      <c r="L1078" s="35"/>
      <c r="M1078" s="163"/>
      <c r="N1078" s="164"/>
      <c r="O1078" s="55"/>
      <c r="P1078" s="55"/>
      <c r="Q1078" s="55"/>
      <c r="R1078" s="55"/>
      <c r="S1078" s="55"/>
      <c r="T1078" s="56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  <c r="AT1078" s="19" t="s">
        <v>262</v>
      </c>
      <c r="AU1078" s="19" t="s">
        <v>82</v>
      </c>
    </row>
    <row r="1079" spans="1:65" s="13" customFormat="1" ht="11.25">
      <c r="B1079" s="167"/>
      <c r="D1079" s="160" t="s">
        <v>264</v>
      </c>
      <c r="E1079" s="168" t="s">
        <v>3</v>
      </c>
      <c r="F1079" s="169" t="s">
        <v>1222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1:65" s="14" customFormat="1" ht="11.25">
      <c r="B1080" s="174"/>
      <c r="D1080" s="160" t="s">
        <v>264</v>
      </c>
      <c r="E1080" s="175" t="s">
        <v>3</v>
      </c>
      <c r="F1080" s="176" t="s">
        <v>1223</v>
      </c>
      <c r="H1080" s="177">
        <v>3.9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80</v>
      </c>
      <c r="AY1080" s="175" t="s">
        <v>252</v>
      </c>
    </row>
    <row r="1081" spans="1:65" s="12" customFormat="1" ht="22.9" customHeight="1">
      <c r="B1081" s="132"/>
      <c r="D1081" s="133" t="s">
        <v>72</v>
      </c>
      <c r="E1081" s="143" t="s">
        <v>303</v>
      </c>
      <c r="F1081" s="143" t="s">
        <v>1224</v>
      </c>
      <c r="I1081" s="135"/>
      <c r="J1081" s="144">
        <f>BK1081</f>
        <v>0</v>
      </c>
      <c r="L1081" s="132"/>
      <c r="M1081" s="137"/>
      <c r="N1081" s="138"/>
      <c r="O1081" s="138"/>
      <c r="P1081" s="139">
        <f>SUM(P1082:P1421)</f>
        <v>0</v>
      </c>
      <c r="Q1081" s="138"/>
      <c r="R1081" s="139">
        <f>SUM(R1082:R1421)</f>
        <v>963.77684146000013</v>
      </c>
      <c r="S1081" s="138"/>
      <c r="T1081" s="140">
        <f>SUM(T1082:T1421)</f>
        <v>0</v>
      </c>
      <c r="AR1081" s="133" t="s">
        <v>80</v>
      </c>
      <c r="AT1081" s="141" t="s">
        <v>72</v>
      </c>
      <c r="AU1081" s="141" t="s">
        <v>80</v>
      </c>
      <c r="AY1081" s="133" t="s">
        <v>252</v>
      </c>
      <c r="BK1081" s="142">
        <f>SUM(BK1082:BK1421)</f>
        <v>0</v>
      </c>
    </row>
    <row r="1082" spans="1:65" s="2" customFormat="1" ht="16.5" customHeight="1">
      <c r="A1082" s="34"/>
      <c r="B1082" s="145"/>
      <c r="C1082" s="146" t="s">
        <v>1225</v>
      </c>
      <c r="D1082" s="146" t="s">
        <v>254</v>
      </c>
      <c r="E1082" s="147" t="s">
        <v>1226</v>
      </c>
      <c r="F1082" s="148" t="s">
        <v>1227</v>
      </c>
      <c r="G1082" s="149" t="s">
        <v>257</v>
      </c>
      <c r="H1082" s="150">
        <v>231.85300000000001</v>
      </c>
      <c r="I1082" s="151"/>
      <c r="J1082" s="152">
        <f>ROUND(I1082*H1082,2)</f>
        <v>0</v>
      </c>
      <c r="K1082" s="153"/>
      <c r="L1082" s="35"/>
      <c r="M1082" s="154" t="s">
        <v>3</v>
      </c>
      <c r="N1082" s="155" t="s">
        <v>44</v>
      </c>
      <c r="O1082" s="55"/>
      <c r="P1082" s="156">
        <f>O1082*H1082</f>
        <v>0</v>
      </c>
      <c r="Q1082" s="156">
        <v>2.45329</v>
      </c>
      <c r="R1082" s="156">
        <f>Q1082*H1082</f>
        <v>568.80264637000005</v>
      </c>
      <c r="S1082" s="156">
        <v>0</v>
      </c>
      <c r="T1082" s="157">
        <f>S1082*H1082</f>
        <v>0</v>
      </c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  <c r="AR1082" s="158" t="s">
        <v>258</v>
      </c>
      <c r="AT1082" s="158" t="s">
        <v>254</v>
      </c>
      <c r="AU1082" s="158" t="s">
        <v>82</v>
      </c>
      <c r="AY1082" s="19" t="s">
        <v>252</v>
      </c>
      <c r="BE1082" s="159">
        <f>IF(N1082="základní",J1082,0)</f>
        <v>0</v>
      </c>
      <c r="BF1082" s="159">
        <f>IF(N1082="snížená",J1082,0)</f>
        <v>0</v>
      </c>
      <c r="BG1082" s="159">
        <f>IF(N1082="zákl. přenesená",J1082,0)</f>
        <v>0</v>
      </c>
      <c r="BH1082" s="159">
        <f>IF(N1082="sníž. přenesená",J1082,0)</f>
        <v>0</v>
      </c>
      <c r="BI1082" s="159">
        <f>IF(N1082="nulová",J1082,0)</f>
        <v>0</v>
      </c>
      <c r="BJ1082" s="19" t="s">
        <v>80</v>
      </c>
      <c r="BK1082" s="159">
        <f>ROUND(I1082*H1082,2)</f>
        <v>0</v>
      </c>
      <c r="BL1082" s="19" t="s">
        <v>258</v>
      </c>
      <c r="BM1082" s="158" t="s">
        <v>1228</v>
      </c>
    </row>
    <row r="1083" spans="1:65" s="2" customFormat="1" ht="11.25">
      <c r="A1083" s="34"/>
      <c r="B1083" s="35"/>
      <c r="C1083" s="34"/>
      <c r="D1083" s="160" t="s">
        <v>260</v>
      </c>
      <c r="E1083" s="34"/>
      <c r="F1083" s="161" t="s">
        <v>1229</v>
      </c>
      <c r="G1083" s="34"/>
      <c r="H1083" s="34"/>
      <c r="I1083" s="162"/>
      <c r="J1083" s="34"/>
      <c r="K1083" s="34"/>
      <c r="L1083" s="35"/>
      <c r="M1083" s="163"/>
      <c r="N1083" s="164"/>
      <c r="O1083" s="55"/>
      <c r="P1083" s="55"/>
      <c r="Q1083" s="55"/>
      <c r="R1083" s="55"/>
      <c r="S1083" s="55"/>
      <c r="T1083" s="56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  <c r="AT1083" s="19" t="s">
        <v>260</v>
      </c>
      <c r="AU1083" s="19" t="s">
        <v>82</v>
      </c>
    </row>
    <row r="1084" spans="1:65" s="2" customFormat="1" ht="11.25">
      <c r="A1084" s="34"/>
      <c r="B1084" s="35"/>
      <c r="C1084" s="34"/>
      <c r="D1084" s="165" t="s">
        <v>262</v>
      </c>
      <c r="E1084" s="34"/>
      <c r="F1084" s="166" t="s">
        <v>1230</v>
      </c>
      <c r="G1084" s="34"/>
      <c r="H1084" s="34"/>
      <c r="I1084" s="162"/>
      <c r="J1084" s="34"/>
      <c r="K1084" s="34"/>
      <c r="L1084" s="35"/>
      <c r="M1084" s="163"/>
      <c r="N1084" s="164"/>
      <c r="O1084" s="55"/>
      <c r="P1084" s="55"/>
      <c r="Q1084" s="55"/>
      <c r="R1084" s="55"/>
      <c r="S1084" s="55"/>
      <c r="T1084" s="56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  <c r="AT1084" s="19" t="s">
        <v>262</v>
      </c>
      <c r="AU1084" s="19" t="s">
        <v>82</v>
      </c>
    </row>
    <row r="1085" spans="1:65" s="13" customFormat="1" ht="11.25">
      <c r="B1085" s="167"/>
      <c r="D1085" s="160" t="s">
        <v>264</v>
      </c>
      <c r="E1085" s="168" t="s">
        <v>3</v>
      </c>
      <c r="F1085" s="169" t="s">
        <v>1231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1:65" s="14" customFormat="1" ht="11.25">
      <c r="B1086" s="174"/>
      <c r="D1086" s="160" t="s">
        <v>264</v>
      </c>
      <c r="E1086" s="175" t="s">
        <v>3</v>
      </c>
      <c r="F1086" s="176" t="s">
        <v>1232</v>
      </c>
      <c r="H1086" s="177">
        <v>214.583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1:65" s="13" customFormat="1" ht="11.25">
      <c r="B1087" s="167"/>
      <c r="D1087" s="160" t="s">
        <v>264</v>
      </c>
      <c r="E1087" s="168" t="s">
        <v>3</v>
      </c>
      <c r="F1087" s="169" t="s">
        <v>1233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1:65" s="14" customFormat="1" ht="11.25">
      <c r="B1088" s="174"/>
      <c r="D1088" s="160" t="s">
        <v>264</v>
      </c>
      <c r="E1088" s="175" t="s">
        <v>3</v>
      </c>
      <c r="F1088" s="176" t="s">
        <v>1234</v>
      </c>
      <c r="H1088" s="177">
        <v>5.9880000000000004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1:65" s="13" customFormat="1" ht="11.25">
      <c r="B1089" s="167"/>
      <c r="D1089" s="160" t="s">
        <v>264</v>
      </c>
      <c r="E1089" s="168" t="s">
        <v>3</v>
      </c>
      <c r="F1089" s="169" t="s">
        <v>1235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1:65" s="14" customFormat="1" ht="11.25">
      <c r="B1090" s="174"/>
      <c r="D1090" s="160" t="s">
        <v>264</v>
      </c>
      <c r="E1090" s="175" t="s">
        <v>3</v>
      </c>
      <c r="F1090" s="176" t="s">
        <v>1236</v>
      </c>
      <c r="H1090" s="177">
        <v>6.9039999999999999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1:65" s="14" customFormat="1" ht="11.25">
      <c r="B1091" s="174"/>
      <c r="D1091" s="160" t="s">
        <v>264</v>
      </c>
      <c r="E1091" s="175" t="s">
        <v>3</v>
      </c>
      <c r="F1091" s="176" t="s">
        <v>1237</v>
      </c>
      <c r="H1091" s="177">
        <v>1.21</v>
      </c>
      <c r="I1091" s="178"/>
      <c r="L1091" s="174"/>
      <c r="M1091" s="179"/>
      <c r="N1091" s="180"/>
      <c r="O1091" s="180"/>
      <c r="P1091" s="180"/>
      <c r="Q1091" s="180"/>
      <c r="R1091" s="180"/>
      <c r="S1091" s="180"/>
      <c r="T1091" s="181"/>
      <c r="AT1091" s="175" t="s">
        <v>264</v>
      </c>
      <c r="AU1091" s="175" t="s">
        <v>82</v>
      </c>
      <c r="AV1091" s="14" t="s">
        <v>82</v>
      </c>
      <c r="AW1091" s="14" t="s">
        <v>34</v>
      </c>
      <c r="AX1091" s="14" t="s">
        <v>73</v>
      </c>
      <c r="AY1091" s="175" t="s">
        <v>252</v>
      </c>
    </row>
    <row r="1092" spans="1:65" s="14" customFormat="1" ht="11.25">
      <c r="B1092" s="174"/>
      <c r="D1092" s="160" t="s">
        <v>264</v>
      </c>
      <c r="E1092" s="175" t="s">
        <v>3</v>
      </c>
      <c r="F1092" s="176" t="s">
        <v>1238</v>
      </c>
      <c r="H1092" s="177">
        <v>3.1680000000000001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1:65" s="15" customFormat="1" ht="11.25">
      <c r="B1093" s="182"/>
      <c r="D1093" s="160" t="s">
        <v>264</v>
      </c>
      <c r="E1093" s="183" t="s">
        <v>3</v>
      </c>
      <c r="F1093" s="184" t="s">
        <v>269</v>
      </c>
      <c r="H1093" s="185">
        <v>231.85300000000001</v>
      </c>
      <c r="I1093" s="186"/>
      <c r="L1093" s="182"/>
      <c r="M1093" s="187"/>
      <c r="N1093" s="188"/>
      <c r="O1093" s="188"/>
      <c r="P1093" s="188"/>
      <c r="Q1093" s="188"/>
      <c r="R1093" s="188"/>
      <c r="S1093" s="188"/>
      <c r="T1093" s="189"/>
      <c r="AT1093" s="183" t="s">
        <v>264</v>
      </c>
      <c r="AU1093" s="183" t="s">
        <v>82</v>
      </c>
      <c r="AV1093" s="15" t="s">
        <v>258</v>
      </c>
      <c r="AW1093" s="15" t="s">
        <v>34</v>
      </c>
      <c r="AX1093" s="15" t="s">
        <v>80</v>
      </c>
      <c r="AY1093" s="183" t="s">
        <v>252</v>
      </c>
    </row>
    <row r="1094" spans="1:65" s="2" customFormat="1" ht="16.5" customHeight="1">
      <c r="A1094" s="34"/>
      <c r="B1094" s="145"/>
      <c r="C1094" s="146" t="s">
        <v>1239</v>
      </c>
      <c r="D1094" s="146" t="s">
        <v>254</v>
      </c>
      <c r="E1094" s="147" t="s">
        <v>1240</v>
      </c>
      <c r="F1094" s="148" t="s">
        <v>1241</v>
      </c>
      <c r="G1094" s="149" t="s">
        <v>257</v>
      </c>
      <c r="H1094" s="150">
        <v>214.583</v>
      </c>
      <c r="I1094" s="151"/>
      <c r="J1094" s="152">
        <f>ROUND(I1094*H1094,2)</f>
        <v>0</v>
      </c>
      <c r="K1094" s="153"/>
      <c r="L1094" s="35"/>
      <c r="M1094" s="154" t="s">
        <v>3</v>
      </c>
      <c r="N1094" s="155" t="s">
        <v>44</v>
      </c>
      <c r="O1094" s="55"/>
      <c r="P1094" s="156">
        <f>O1094*H1094</f>
        <v>0</v>
      </c>
      <c r="Q1094" s="156">
        <v>0</v>
      </c>
      <c r="R1094" s="156">
        <f>Q1094*H1094</f>
        <v>0</v>
      </c>
      <c r="S1094" s="156">
        <v>0</v>
      </c>
      <c r="T1094" s="157">
        <f>S1094*H1094</f>
        <v>0</v>
      </c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  <c r="AR1094" s="158" t="s">
        <v>258</v>
      </c>
      <c r="AT1094" s="158" t="s">
        <v>254</v>
      </c>
      <c r="AU1094" s="158" t="s">
        <v>82</v>
      </c>
      <c r="AY1094" s="19" t="s">
        <v>252</v>
      </c>
      <c r="BE1094" s="159">
        <f>IF(N1094="základní",J1094,0)</f>
        <v>0</v>
      </c>
      <c r="BF1094" s="159">
        <f>IF(N1094="snížená",J1094,0)</f>
        <v>0</v>
      </c>
      <c r="BG1094" s="159">
        <f>IF(N1094="zákl. přenesená",J1094,0)</f>
        <v>0</v>
      </c>
      <c r="BH1094" s="159">
        <f>IF(N1094="sníž. přenesená",J1094,0)</f>
        <v>0</v>
      </c>
      <c r="BI1094" s="159">
        <f>IF(N1094="nulová",J1094,0)</f>
        <v>0</v>
      </c>
      <c r="BJ1094" s="19" t="s">
        <v>80</v>
      </c>
      <c r="BK1094" s="159">
        <f>ROUND(I1094*H1094,2)</f>
        <v>0</v>
      </c>
      <c r="BL1094" s="19" t="s">
        <v>258</v>
      </c>
      <c r="BM1094" s="158" t="s">
        <v>1242</v>
      </c>
    </row>
    <row r="1095" spans="1:65" s="2" customFormat="1" ht="11.25">
      <c r="A1095" s="34"/>
      <c r="B1095" s="35"/>
      <c r="C1095" s="34"/>
      <c r="D1095" s="160" t="s">
        <v>260</v>
      </c>
      <c r="E1095" s="34"/>
      <c r="F1095" s="161" t="s">
        <v>1243</v>
      </c>
      <c r="G1095" s="34"/>
      <c r="H1095" s="34"/>
      <c r="I1095" s="162"/>
      <c r="J1095" s="34"/>
      <c r="K1095" s="34"/>
      <c r="L1095" s="35"/>
      <c r="M1095" s="163"/>
      <c r="N1095" s="164"/>
      <c r="O1095" s="55"/>
      <c r="P1095" s="55"/>
      <c r="Q1095" s="55"/>
      <c r="R1095" s="55"/>
      <c r="S1095" s="55"/>
      <c r="T1095" s="56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  <c r="AT1095" s="19" t="s">
        <v>260</v>
      </c>
      <c r="AU1095" s="19" t="s">
        <v>82</v>
      </c>
    </row>
    <row r="1096" spans="1:65" s="2" customFormat="1" ht="11.25">
      <c r="A1096" s="34"/>
      <c r="B1096" s="35"/>
      <c r="C1096" s="34"/>
      <c r="D1096" s="165" t="s">
        <v>262</v>
      </c>
      <c r="E1096" s="34"/>
      <c r="F1096" s="166" t="s">
        <v>1244</v>
      </c>
      <c r="G1096" s="34"/>
      <c r="H1096" s="34"/>
      <c r="I1096" s="162"/>
      <c r="J1096" s="34"/>
      <c r="K1096" s="34"/>
      <c r="L1096" s="35"/>
      <c r="M1096" s="163"/>
      <c r="N1096" s="164"/>
      <c r="O1096" s="55"/>
      <c r="P1096" s="55"/>
      <c r="Q1096" s="55"/>
      <c r="R1096" s="55"/>
      <c r="S1096" s="55"/>
      <c r="T1096" s="56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  <c r="AT1096" s="19" t="s">
        <v>262</v>
      </c>
      <c r="AU1096" s="19" t="s">
        <v>82</v>
      </c>
    </row>
    <row r="1097" spans="1:65" s="13" customFormat="1" ht="11.25">
      <c r="B1097" s="167"/>
      <c r="D1097" s="160" t="s">
        <v>264</v>
      </c>
      <c r="E1097" s="168" t="s">
        <v>3</v>
      </c>
      <c r="F1097" s="169" t="s">
        <v>1245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1:65" s="13" customFormat="1" ht="11.25">
      <c r="B1098" s="167"/>
      <c r="D1098" s="160" t="s">
        <v>264</v>
      </c>
      <c r="E1098" s="168" t="s">
        <v>3</v>
      </c>
      <c r="F1098" s="169" t="s">
        <v>1246</v>
      </c>
      <c r="H1098" s="168" t="s">
        <v>3</v>
      </c>
      <c r="I1098" s="170"/>
      <c r="L1098" s="167"/>
      <c r="M1098" s="171"/>
      <c r="N1098" s="172"/>
      <c r="O1098" s="172"/>
      <c r="P1098" s="172"/>
      <c r="Q1098" s="172"/>
      <c r="R1098" s="172"/>
      <c r="S1098" s="172"/>
      <c r="T1098" s="173"/>
      <c r="AT1098" s="168" t="s">
        <v>264</v>
      </c>
      <c r="AU1098" s="168" t="s">
        <v>82</v>
      </c>
      <c r="AV1098" s="13" t="s">
        <v>80</v>
      </c>
      <c r="AW1098" s="13" t="s">
        <v>34</v>
      </c>
      <c r="AX1098" s="13" t="s">
        <v>73</v>
      </c>
      <c r="AY1098" s="168" t="s">
        <v>252</v>
      </c>
    </row>
    <row r="1099" spans="1:65" s="14" customFormat="1" ht="11.25">
      <c r="B1099" s="174"/>
      <c r="D1099" s="160" t="s">
        <v>264</v>
      </c>
      <c r="E1099" s="175" t="s">
        <v>3</v>
      </c>
      <c r="F1099" s="176" t="s">
        <v>1232</v>
      </c>
      <c r="H1099" s="177">
        <v>214.583</v>
      </c>
      <c r="I1099" s="178"/>
      <c r="L1099" s="174"/>
      <c r="M1099" s="179"/>
      <c r="N1099" s="180"/>
      <c r="O1099" s="180"/>
      <c r="P1099" s="180"/>
      <c r="Q1099" s="180"/>
      <c r="R1099" s="180"/>
      <c r="S1099" s="180"/>
      <c r="T1099" s="181"/>
      <c r="AT1099" s="175" t="s">
        <v>264</v>
      </c>
      <c r="AU1099" s="175" t="s">
        <v>82</v>
      </c>
      <c r="AV1099" s="14" t="s">
        <v>82</v>
      </c>
      <c r="AW1099" s="14" t="s">
        <v>34</v>
      </c>
      <c r="AX1099" s="14" t="s">
        <v>80</v>
      </c>
      <c r="AY1099" s="175" t="s">
        <v>252</v>
      </c>
    </row>
    <row r="1100" spans="1:65" s="2" customFormat="1" ht="16.5" customHeight="1">
      <c r="A1100" s="34"/>
      <c r="B1100" s="145"/>
      <c r="C1100" s="146" t="s">
        <v>1247</v>
      </c>
      <c r="D1100" s="146" t="s">
        <v>254</v>
      </c>
      <c r="E1100" s="147" t="s">
        <v>1248</v>
      </c>
      <c r="F1100" s="148" t="s">
        <v>1249</v>
      </c>
      <c r="G1100" s="149" t="s">
        <v>331</v>
      </c>
      <c r="H1100" s="150">
        <v>2.8</v>
      </c>
      <c r="I1100" s="151"/>
      <c r="J1100" s="152">
        <f>ROUND(I1100*H1100,2)</f>
        <v>0</v>
      </c>
      <c r="K1100" s="153"/>
      <c r="L1100" s="35"/>
      <c r="M1100" s="154" t="s">
        <v>3</v>
      </c>
      <c r="N1100" s="155" t="s">
        <v>44</v>
      </c>
      <c r="O1100" s="55"/>
      <c r="P1100" s="156">
        <f>O1100*H1100</f>
        <v>0</v>
      </c>
      <c r="Q1100" s="156">
        <v>0</v>
      </c>
      <c r="R1100" s="156">
        <f>Q1100*H1100</f>
        <v>0</v>
      </c>
      <c r="S1100" s="156">
        <v>0</v>
      </c>
      <c r="T1100" s="157">
        <f>S1100*H1100</f>
        <v>0</v>
      </c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  <c r="AR1100" s="158" t="s">
        <v>258</v>
      </c>
      <c r="AT1100" s="158" t="s">
        <v>254</v>
      </c>
      <c r="AU1100" s="158" t="s">
        <v>82</v>
      </c>
      <c r="AY1100" s="19" t="s">
        <v>252</v>
      </c>
      <c r="BE1100" s="159">
        <f>IF(N1100="základní",J1100,0)</f>
        <v>0</v>
      </c>
      <c r="BF1100" s="159">
        <f>IF(N1100="snížená",J1100,0)</f>
        <v>0</v>
      </c>
      <c r="BG1100" s="159">
        <f>IF(N1100="zákl. přenesená",J1100,0)</f>
        <v>0</v>
      </c>
      <c r="BH1100" s="159">
        <f>IF(N1100="sníž. přenesená",J1100,0)</f>
        <v>0</v>
      </c>
      <c r="BI1100" s="159">
        <f>IF(N1100="nulová",J1100,0)</f>
        <v>0</v>
      </c>
      <c r="BJ1100" s="19" t="s">
        <v>80</v>
      </c>
      <c r="BK1100" s="159">
        <f>ROUND(I1100*H1100,2)</f>
        <v>0</v>
      </c>
      <c r="BL1100" s="19" t="s">
        <v>258</v>
      </c>
      <c r="BM1100" s="158" t="s">
        <v>1250</v>
      </c>
    </row>
    <row r="1101" spans="1:65" s="2" customFormat="1" ht="11.25">
      <c r="A1101" s="34"/>
      <c r="B1101" s="35"/>
      <c r="C1101" s="34"/>
      <c r="D1101" s="160" t="s">
        <v>260</v>
      </c>
      <c r="E1101" s="34"/>
      <c r="F1101" s="161" t="s">
        <v>1251</v>
      </c>
      <c r="G1101" s="34"/>
      <c r="H1101" s="34"/>
      <c r="I1101" s="162"/>
      <c r="J1101" s="34"/>
      <c r="K1101" s="34"/>
      <c r="L1101" s="35"/>
      <c r="M1101" s="163"/>
      <c r="N1101" s="164"/>
      <c r="O1101" s="55"/>
      <c r="P1101" s="55"/>
      <c r="Q1101" s="55"/>
      <c r="R1101" s="55"/>
      <c r="S1101" s="55"/>
      <c r="T1101" s="56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  <c r="AT1101" s="19" t="s">
        <v>260</v>
      </c>
      <c r="AU1101" s="19" t="s">
        <v>82</v>
      </c>
    </row>
    <row r="1102" spans="1:65" s="2" customFormat="1" ht="11.25">
      <c r="A1102" s="34"/>
      <c r="B1102" s="35"/>
      <c r="C1102" s="34"/>
      <c r="D1102" s="165" t="s">
        <v>262</v>
      </c>
      <c r="E1102" s="34"/>
      <c r="F1102" s="166" t="s">
        <v>1252</v>
      </c>
      <c r="G1102" s="34"/>
      <c r="H1102" s="34"/>
      <c r="I1102" s="162"/>
      <c r="J1102" s="34"/>
      <c r="K1102" s="34"/>
      <c r="L1102" s="35"/>
      <c r="M1102" s="163"/>
      <c r="N1102" s="164"/>
      <c r="O1102" s="55"/>
      <c r="P1102" s="55"/>
      <c r="Q1102" s="55"/>
      <c r="R1102" s="55"/>
      <c r="S1102" s="55"/>
      <c r="T1102" s="56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  <c r="AT1102" s="19" t="s">
        <v>262</v>
      </c>
      <c r="AU1102" s="19" t="s">
        <v>82</v>
      </c>
    </row>
    <row r="1103" spans="1:65" s="14" customFormat="1" ht="11.25">
      <c r="B1103" s="174"/>
      <c r="D1103" s="160" t="s">
        <v>264</v>
      </c>
      <c r="E1103" s="175" t="s">
        <v>3</v>
      </c>
      <c r="F1103" s="176" t="s">
        <v>1253</v>
      </c>
      <c r="H1103" s="177">
        <v>2.8</v>
      </c>
      <c r="I1103" s="178"/>
      <c r="L1103" s="174"/>
      <c r="M1103" s="179"/>
      <c r="N1103" s="180"/>
      <c r="O1103" s="180"/>
      <c r="P1103" s="180"/>
      <c r="Q1103" s="180"/>
      <c r="R1103" s="180"/>
      <c r="S1103" s="180"/>
      <c r="T1103" s="181"/>
      <c r="AT1103" s="175" t="s">
        <v>264</v>
      </c>
      <c r="AU1103" s="175" t="s">
        <v>82</v>
      </c>
      <c r="AV1103" s="14" t="s">
        <v>82</v>
      </c>
      <c r="AW1103" s="14" t="s">
        <v>34</v>
      </c>
      <c r="AX1103" s="14" t="s">
        <v>80</v>
      </c>
      <c r="AY1103" s="175" t="s">
        <v>252</v>
      </c>
    </row>
    <row r="1104" spans="1:65" s="2" customFormat="1" ht="16.5" customHeight="1">
      <c r="A1104" s="34"/>
      <c r="B1104" s="145"/>
      <c r="C1104" s="146" t="s">
        <v>1254</v>
      </c>
      <c r="D1104" s="146" t="s">
        <v>254</v>
      </c>
      <c r="E1104" s="147" t="s">
        <v>1255</v>
      </c>
      <c r="F1104" s="148" t="s">
        <v>1256</v>
      </c>
      <c r="G1104" s="149" t="s">
        <v>257</v>
      </c>
      <c r="H1104" s="150">
        <v>5.9880000000000004</v>
      </c>
      <c r="I1104" s="151"/>
      <c r="J1104" s="152">
        <f>ROUND(I1104*H1104,2)</f>
        <v>0</v>
      </c>
      <c r="K1104" s="153"/>
      <c r="L1104" s="35"/>
      <c r="M1104" s="154" t="s">
        <v>3</v>
      </c>
      <c r="N1104" s="155" t="s">
        <v>44</v>
      </c>
      <c r="O1104" s="55"/>
      <c r="P1104" s="156">
        <f>O1104*H1104</f>
        <v>0</v>
      </c>
      <c r="Q1104" s="156">
        <v>0</v>
      </c>
      <c r="R1104" s="156">
        <f>Q1104*H1104</f>
        <v>0</v>
      </c>
      <c r="S1104" s="156">
        <v>0</v>
      </c>
      <c r="T1104" s="157">
        <f>S1104*H1104</f>
        <v>0</v>
      </c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  <c r="AR1104" s="158" t="s">
        <v>258</v>
      </c>
      <c r="AT1104" s="158" t="s">
        <v>254</v>
      </c>
      <c r="AU1104" s="158" t="s">
        <v>82</v>
      </c>
      <c r="AY1104" s="19" t="s">
        <v>252</v>
      </c>
      <c r="BE1104" s="159">
        <f>IF(N1104="základní",J1104,0)</f>
        <v>0</v>
      </c>
      <c r="BF1104" s="159">
        <f>IF(N1104="snížená",J1104,0)</f>
        <v>0</v>
      </c>
      <c r="BG1104" s="159">
        <f>IF(N1104="zákl. přenesená",J1104,0)</f>
        <v>0</v>
      </c>
      <c r="BH1104" s="159">
        <f>IF(N1104="sníž. přenesená",J1104,0)</f>
        <v>0</v>
      </c>
      <c r="BI1104" s="159">
        <f>IF(N1104="nulová",J1104,0)</f>
        <v>0</v>
      </c>
      <c r="BJ1104" s="19" t="s">
        <v>80</v>
      </c>
      <c r="BK1104" s="159">
        <f>ROUND(I1104*H1104,2)</f>
        <v>0</v>
      </c>
      <c r="BL1104" s="19" t="s">
        <v>258</v>
      </c>
      <c r="BM1104" s="158" t="s">
        <v>1257</v>
      </c>
    </row>
    <row r="1105" spans="1:65" s="2" customFormat="1" ht="19.5">
      <c r="A1105" s="34"/>
      <c r="B1105" s="35"/>
      <c r="C1105" s="34"/>
      <c r="D1105" s="160" t="s">
        <v>260</v>
      </c>
      <c r="E1105" s="34"/>
      <c r="F1105" s="161" t="s">
        <v>1258</v>
      </c>
      <c r="G1105" s="34"/>
      <c r="H1105" s="34"/>
      <c r="I1105" s="162"/>
      <c r="J1105" s="34"/>
      <c r="K1105" s="34"/>
      <c r="L1105" s="35"/>
      <c r="M1105" s="163"/>
      <c r="N1105" s="164"/>
      <c r="O1105" s="55"/>
      <c r="P1105" s="55"/>
      <c r="Q1105" s="55"/>
      <c r="R1105" s="55"/>
      <c r="S1105" s="55"/>
      <c r="T1105" s="56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  <c r="AT1105" s="19" t="s">
        <v>260</v>
      </c>
      <c r="AU1105" s="19" t="s">
        <v>82</v>
      </c>
    </row>
    <row r="1106" spans="1:65" s="2" customFormat="1" ht="11.25">
      <c r="A1106" s="34"/>
      <c r="B1106" s="35"/>
      <c r="C1106" s="34"/>
      <c r="D1106" s="165" t="s">
        <v>262</v>
      </c>
      <c r="E1106" s="34"/>
      <c r="F1106" s="166" t="s">
        <v>1259</v>
      </c>
      <c r="G1106" s="34"/>
      <c r="H1106" s="34"/>
      <c r="I1106" s="162"/>
      <c r="J1106" s="34"/>
      <c r="K1106" s="34"/>
      <c r="L1106" s="35"/>
      <c r="M1106" s="163"/>
      <c r="N1106" s="164"/>
      <c r="O1106" s="55"/>
      <c r="P1106" s="55"/>
      <c r="Q1106" s="55"/>
      <c r="R1106" s="55"/>
      <c r="S1106" s="55"/>
      <c r="T1106" s="56"/>
      <c r="U1106" s="34"/>
      <c r="V1106" s="34"/>
      <c r="W1106" s="34"/>
      <c r="X1106" s="34"/>
      <c r="Y1106" s="34"/>
      <c r="Z1106" s="34"/>
      <c r="AA1106" s="34"/>
      <c r="AB1106" s="34"/>
      <c r="AC1106" s="34"/>
      <c r="AD1106" s="34"/>
      <c r="AE1106" s="34"/>
      <c r="AT1106" s="19" t="s">
        <v>262</v>
      </c>
      <c r="AU1106" s="19" t="s">
        <v>82</v>
      </c>
    </row>
    <row r="1107" spans="1:65" s="13" customFormat="1" ht="11.25">
      <c r="B1107" s="167"/>
      <c r="D1107" s="160" t="s">
        <v>264</v>
      </c>
      <c r="E1107" s="168" t="s">
        <v>3</v>
      </c>
      <c r="F1107" s="169" t="s">
        <v>1233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1:65" s="14" customFormat="1" ht="11.25">
      <c r="B1108" s="174"/>
      <c r="D1108" s="160" t="s">
        <v>264</v>
      </c>
      <c r="E1108" s="175" t="s">
        <v>3</v>
      </c>
      <c r="F1108" s="176" t="s">
        <v>1234</v>
      </c>
      <c r="H1108" s="177">
        <v>5.9880000000000004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80</v>
      </c>
      <c r="AY1108" s="175" t="s">
        <v>252</v>
      </c>
    </row>
    <row r="1109" spans="1:65" s="2" customFormat="1" ht="16.5" customHeight="1">
      <c r="A1109" s="34"/>
      <c r="B1109" s="145"/>
      <c r="C1109" s="146" t="s">
        <v>1260</v>
      </c>
      <c r="D1109" s="146" t="s">
        <v>254</v>
      </c>
      <c r="E1109" s="147" t="s">
        <v>1261</v>
      </c>
      <c r="F1109" s="148" t="s">
        <v>1262</v>
      </c>
      <c r="G1109" s="149" t="s">
        <v>257</v>
      </c>
      <c r="H1109" s="150">
        <v>214.583</v>
      </c>
      <c r="I1109" s="151"/>
      <c r="J1109" s="152">
        <f>ROUND(I1109*H1109,2)</f>
        <v>0</v>
      </c>
      <c r="K1109" s="153"/>
      <c r="L1109" s="35"/>
      <c r="M1109" s="154" t="s">
        <v>3</v>
      </c>
      <c r="N1109" s="155" t="s">
        <v>44</v>
      </c>
      <c r="O1109" s="55"/>
      <c r="P1109" s="156">
        <f>O1109*H1109</f>
        <v>0</v>
      </c>
      <c r="Q1109" s="156">
        <v>0</v>
      </c>
      <c r="R1109" s="156">
        <f>Q1109*H1109</f>
        <v>0</v>
      </c>
      <c r="S1109" s="156">
        <v>0</v>
      </c>
      <c r="T1109" s="157">
        <f>S1109*H1109</f>
        <v>0</v>
      </c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  <c r="AR1109" s="158" t="s">
        <v>258</v>
      </c>
      <c r="AT1109" s="158" t="s">
        <v>254</v>
      </c>
      <c r="AU1109" s="158" t="s">
        <v>82</v>
      </c>
      <c r="AY1109" s="19" t="s">
        <v>252</v>
      </c>
      <c r="BE1109" s="159">
        <f>IF(N1109="základní",J1109,0)</f>
        <v>0</v>
      </c>
      <c r="BF1109" s="159">
        <f>IF(N1109="snížená",J1109,0)</f>
        <v>0</v>
      </c>
      <c r="BG1109" s="159">
        <f>IF(N1109="zákl. přenesená",J1109,0)</f>
        <v>0</v>
      </c>
      <c r="BH1109" s="159">
        <f>IF(N1109="sníž. přenesená",J1109,0)</f>
        <v>0</v>
      </c>
      <c r="BI1109" s="159">
        <f>IF(N1109="nulová",J1109,0)</f>
        <v>0</v>
      </c>
      <c r="BJ1109" s="19" t="s">
        <v>80</v>
      </c>
      <c r="BK1109" s="159">
        <f>ROUND(I1109*H1109,2)</f>
        <v>0</v>
      </c>
      <c r="BL1109" s="19" t="s">
        <v>258</v>
      </c>
      <c r="BM1109" s="158" t="s">
        <v>1263</v>
      </c>
    </row>
    <row r="1110" spans="1:65" s="2" customFormat="1" ht="11.25">
      <c r="A1110" s="34"/>
      <c r="B1110" s="35"/>
      <c r="C1110" s="34"/>
      <c r="D1110" s="160" t="s">
        <v>260</v>
      </c>
      <c r="E1110" s="34"/>
      <c r="F1110" s="161" t="s">
        <v>1264</v>
      </c>
      <c r="G1110" s="34"/>
      <c r="H1110" s="34"/>
      <c r="I1110" s="162"/>
      <c r="J1110" s="34"/>
      <c r="K1110" s="34"/>
      <c r="L1110" s="35"/>
      <c r="M1110" s="163"/>
      <c r="N1110" s="164"/>
      <c r="O1110" s="55"/>
      <c r="P1110" s="55"/>
      <c r="Q1110" s="55"/>
      <c r="R1110" s="55"/>
      <c r="S1110" s="55"/>
      <c r="T1110" s="56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  <c r="AT1110" s="19" t="s">
        <v>260</v>
      </c>
      <c r="AU1110" s="19" t="s">
        <v>82</v>
      </c>
    </row>
    <row r="1111" spans="1:65" s="2" customFormat="1" ht="11.25">
      <c r="A1111" s="34"/>
      <c r="B1111" s="35"/>
      <c r="C1111" s="34"/>
      <c r="D1111" s="165" t="s">
        <v>262</v>
      </c>
      <c r="E1111" s="34"/>
      <c r="F1111" s="166" t="s">
        <v>1265</v>
      </c>
      <c r="G1111" s="34"/>
      <c r="H1111" s="34"/>
      <c r="I1111" s="162"/>
      <c r="J1111" s="34"/>
      <c r="K1111" s="34"/>
      <c r="L1111" s="35"/>
      <c r="M1111" s="163"/>
      <c r="N1111" s="164"/>
      <c r="O1111" s="55"/>
      <c r="P1111" s="55"/>
      <c r="Q1111" s="55"/>
      <c r="R1111" s="55"/>
      <c r="S1111" s="55"/>
      <c r="T1111" s="56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  <c r="AT1111" s="19" t="s">
        <v>262</v>
      </c>
      <c r="AU1111" s="19" t="s">
        <v>82</v>
      </c>
    </row>
    <row r="1112" spans="1:65" s="13" customFormat="1" ht="11.25">
      <c r="B1112" s="167"/>
      <c r="D1112" s="160" t="s">
        <v>264</v>
      </c>
      <c r="E1112" s="168" t="s">
        <v>3</v>
      </c>
      <c r="F1112" s="169" t="s">
        <v>1266</v>
      </c>
      <c r="H1112" s="168" t="s">
        <v>3</v>
      </c>
      <c r="I1112" s="170"/>
      <c r="L1112" s="167"/>
      <c r="M1112" s="171"/>
      <c r="N1112" s="172"/>
      <c r="O1112" s="172"/>
      <c r="P1112" s="172"/>
      <c r="Q1112" s="172"/>
      <c r="R1112" s="172"/>
      <c r="S1112" s="172"/>
      <c r="T1112" s="173"/>
      <c r="AT1112" s="168" t="s">
        <v>264</v>
      </c>
      <c r="AU1112" s="168" t="s">
        <v>82</v>
      </c>
      <c r="AV1112" s="13" t="s">
        <v>80</v>
      </c>
      <c r="AW1112" s="13" t="s">
        <v>34</v>
      </c>
      <c r="AX1112" s="13" t="s">
        <v>73</v>
      </c>
      <c r="AY1112" s="168" t="s">
        <v>252</v>
      </c>
    </row>
    <row r="1113" spans="1:65" s="13" customFormat="1" ht="11.25">
      <c r="B1113" s="167"/>
      <c r="D1113" s="160" t="s">
        <v>264</v>
      </c>
      <c r="E1113" s="168" t="s">
        <v>3</v>
      </c>
      <c r="F1113" s="169" t="s">
        <v>1246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1:65" s="14" customFormat="1" ht="11.25">
      <c r="B1114" s="174"/>
      <c r="D1114" s="160" t="s">
        <v>264</v>
      </c>
      <c r="E1114" s="175" t="s">
        <v>3</v>
      </c>
      <c r="F1114" s="176" t="s">
        <v>1232</v>
      </c>
      <c r="H1114" s="177">
        <v>214.583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80</v>
      </c>
      <c r="AY1114" s="175" t="s">
        <v>252</v>
      </c>
    </row>
    <row r="1115" spans="1:65" s="2" customFormat="1" ht="21.75" customHeight="1">
      <c r="A1115" s="34"/>
      <c r="B1115" s="145"/>
      <c r="C1115" s="146" t="s">
        <v>1267</v>
      </c>
      <c r="D1115" s="146" t="s">
        <v>254</v>
      </c>
      <c r="E1115" s="147" t="s">
        <v>1268</v>
      </c>
      <c r="F1115" s="148" t="s">
        <v>1269</v>
      </c>
      <c r="G1115" s="149" t="s">
        <v>257</v>
      </c>
      <c r="H1115" s="150">
        <v>214.583</v>
      </c>
      <c r="I1115" s="151"/>
      <c r="J1115" s="152">
        <f>ROUND(I1115*H1115,2)</f>
        <v>0</v>
      </c>
      <c r="K1115" s="153"/>
      <c r="L1115" s="35"/>
      <c r="M1115" s="154" t="s">
        <v>3</v>
      </c>
      <c r="N1115" s="155" t="s">
        <v>44</v>
      </c>
      <c r="O1115" s="55"/>
      <c r="P1115" s="156">
        <f>O1115*H1115</f>
        <v>0</v>
      </c>
      <c r="Q1115" s="156">
        <v>2.0199999999999999E-2</v>
      </c>
      <c r="R1115" s="156">
        <f>Q1115*H1115</f>
        <v>4.3345766000000001</v>
      </c>
      <c r="S1115" s="156">
        <v>0</v>
      </c>
      <c r="T1115" s="157">
        <f>S1115*H1115</f>
        <v>0</v>
      </c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  <c r="AR1115" s="158" t="s">
        <v>258</v>
      </c>
      <c r="AT1115" s="158" t="s">
        <v>254</v>
      </c>
      <c r="AU1115" s="158" t="s">
        <v>82</v>
      </c>
      <c r="AY1115" s="19" t="s">
        <v>252</v>
      </c>
      <c r="BE1115" s="159">
        <f>IF(N1115="základní",J1115,0)</f>
        <v>0</v>
      </c>
      <c r="BF1115" s="159">
        <f>IF(N1115="snížená",J1115,0)</f>
        <v>0</v>
      </c>
      <c r="BG1115" s="159">
        <f>IF(N1115="zákl. přenesená",J1115,0)</f>
        <v>0</v>
      </c>
      <c r="BH1115" s="159">
        <f>IF(N1115="sníž. přenesená",J1115,0)</f>
        <v>0</v>
      </c>
      <c r="BI1115" s="159">
        <f>IF(N1115="nulová",J1115,0)</f>
        <v>0</v>
      </c>
      <c r="BJ1115" s="19" t="s">
        <v>80</v>
      </c>
      <c r="BK1115" s="159">
        <f>ROUND(I1115*H1115,2)</f>
        <v>0</v>
      </c>
      <c r="BL1115" s="19" t="s">
        <v>258</v>
      </c>
      <c r="BM1115" s="158" t="s">
        <v>1270</v>
      </c>
    </row>
    <row r="1116" spans="1:65" s="2" customFormat="1" ht="11.25">
      <c r="A1116" s="34"/>
      <c r="B1116" s="35"/>
      <c r="C1116" s="34"/>
      <c r="D1116" s="160" t="s">
        <v>260</v>
      </c>
      <c r="E1116" s="34"/>
      <c r="F1116" s="161" t="s">
        <v>1271</v>
      </c>
      <c r="G1116" s="34"/>
      <c r="H1116" s="34"/>
      <c r="I1116" s="162"/>
      <c r="J1116" s="34"/>
      <c r="K1116" s="34"/>
      <c r="L1116" s="35"/>
      <c r="M1116" s="163"/>
      <c r="N1116" s="164"/>
      <c r="O1116" s="55"/>
      <c r="P1116" s="55"/>
      <c r="Q1116" s="55"/>
      <c r="R1116" s="55"/>
      <c r="S1116" s="55"/>
      <c r="T1116" s="56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  <c r="AT1116" s="19" t="s">
        <v>260</v>
      </c>
      <c r="AU1116" s="19" t="s">
        <v>82</v>
      </c>
    </row>
    <row r="1117" spans="1:65" s="2" customFormat="1" ht="11.25">
      <c r="A1117" s="34"/>
      <c r="B1117" s="35"/>
      <c r="C1117" s="34"/>
      <c r="D1117" s="165" t="s">
        <v>262</v>
      </c>
      <c r="E1117" s="34"/>
      <c r="F1117" s="166" t="s">
        <v>1272</v>
      </c>
      <c r="G1117" s="34"/>
      <c r="H1117" s="34"/>
      <c r="I1117" s="162"/>
      <c r="J1117" s="34"/>
      <c r="K1117" s="34"/>
      <c r="L1117" s="35"/>
      <c r="M1117" s="163"/>
      <c r="N1117" s="164"/>
      <c r="O1117" s="55"/>
      <c r="P1117" s="55"/>
      <c r="Q1117" s="55"/>
      <c r="R1117" s="55"/>
      <c r="S1117" s="55"/>
      <c r="T1117" s="56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  <c r="AT1117" s="19" t="s">
        <v>262</v>
      </c>
      <c r="AU1117" s="19" t="s">
        <v>82</v>
      </c>
    </row>
    <row r="1118" spans="1:65" s="2" customFormat="1" ht="16.5" customHeight="1">
      <c r="A1118" s="34"/>
      <c r="B1118" s="145"/>
      <c r="C1118" s="146" t="s">
        <v>1273</v>
      </c>
      <c r="D1118" s="146" t="s">
        <v>254</v>
      </c>
      <c r="E1118" s="147" t="s">
        <v>1274</v>
      </c>
      <c r="F1118" s="148" t="s">
        <v>1275</v>
      </c>
      <c r="G1118" s="149" t="s">
        <v>321</v>
      </c>
      <c r="H1118" s="150">
        <v>0.51700000000000002</v>
      </c>
      <c r="I1118" s="151"/>
      <c r="J1118" s="152">
        <f>ROUND(I1118*H1118,2)</f>
        <v>0</v>
      </c>
      <c r="K1118" s="153"/>
      <c r="L1118" s="35"/>
      <c r="M1118" s="154" t="s">
        <v>3</v>
      </c>
      <c r="N1118" s="155" t="s">
        <v>44</v>
      </c>
      <c r="O1118" s="55"/>
      <c r="P1118" s="156">
        <f>O1118*H1118</f>
        <v>0</v>
      </c>
      <c r="Q1118" s="156">
        <v>1.06277</v>
      </c>
      <c r="R1118" s="156">
        <f>Q1118*H1118</f>
        <v>0.54945209000000006</v>
      </c>
      <c r="S1118" s="156">
        <v>0</v>
      </c>
      <c r="T1118" s="157">
        <f>S1118*H1118</f>
        <v>0</v>
      </c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  <c r="AR1118" s="158" t="s">
        <v>258</v>
      </c>
      <c r="AT1118" s="158" t="s">
        <v>254</v>
      </c>
      <c r="AU1118" s="158" t="s">
        <v>82</v>
      </c>
      <c r="AY1118" s="19" t="s">
        <v>252</v>
      </c>
      <c r="BE1118" s="159">
        <f>IF(N1118="základní",J1118,0)</f>
        <v>0</v>
      </c>
      <c r="BF1118" s="159">
        <f>IF(N1118="snížená",J1118,0)</f>
        <v>0</v>
      </c>
      <c r="BG1118" s="159">
        <f>IF(N1118="zákl. přenesená",J1118,0)</f>
        <v>0</v>
      </c>
      <c r="BH1118" s="159">
        <f>IF(N1118="sníž. přenesená",J1118,0)</f>
        <v>0</v>
      </c>
      <c r="BI1118" s="159">
        <f>IF(N1118="nulová",J1118,0)</f>
        <v>0</v>
      </c>
      <c r="BJ1118" s="19" t="s">
        <v>80</v>
      </c>
      <c r="BK1118" s="159">
        <f>ROUND(I1118*H1118,2)</f>
        <v>0</v>
      </c>
      <c r="BL1118" s="19" t="s">
        <v>258</v>
      </c>
      <c r="BM1118" s="158" t="s">
        <v>1276</v>
      </c>
    </row>
    <row r="1119" spans="1:65" s="2" customFormat="1" ht="11.25">
      <c r="A1119" s="34"/>
      <c r="B1119" s="35"/>
      <c r="C1119" s="34"/>
      <c r="D1119" s="160" t="s">
        <v>260</v>
      </c>
      <c r="E1119" s="34"/>
      <c r="F1119" s="161" t="s">
        <v>1277</v>
      </c>
      <c r="G1119" s="34"/>
      <c r="H1119" s="34"/>
      <c r="I1119" s="162"/>
      <c r="J1119" s="34"/>
      <c r="K1119" s="34"/>
      <c r="L1119" s="35"/>
      <c r="M1119" s="163"/>
      <c r="N1119" s="164"/>
      <c r="O1119" s="55"/>
      <c r="P1119" s="55"/>
      <c r="Q1119" s="55"/>
      <c r="R1119" s="55"/>
      <c r="S1119" s="55"/>
      <c r="T1119" s="56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  <c r="AT1119" s="19" t="s">
        <v>260</v>
      </c>
      <c r="AU1119" s="19" t="s">
        <v>82</v>
      </c>
    </row>
    <row r="1120" spans="1:65" s="2" customFormat="1" ht="11.25">
      <c r="A1120" s="34"/>
      <c r="B1120" s="35"/>
      <c r="C1120" s="34"/>
      <c r="D1120" s="165" t="s">
        <v>262</v>
      </c>
      <c r="E1120" s="34"/>
      <c r="F1120" s="166" t="s">
        <v>1278</v>
      </c>
      <c r="G1120" s="34"/>
      <c r="H1120" s="34"/>
      <c r="I1120" s="162"/>
      <c r="J1120" s="34"/>
      <c r="K1120" s="34"/>
      <c r="L1120" s="35"/>
      <c r="M1120" s="163"/>
      <c r="N1120" s="164"/>
      <c r="O1120" s="55"/>
      <c r="P1120" s="55"/>
      <c r="Q1120" s="55"/>
      <c r="R1120" s="55"/>
      <c r="S1120" s="55"/>
      <c r="T1120" s="56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  <c r="AT1120" s="19" t="s">
        <v>262</v>
      </c>
      <c r="AU1120" s="19" t="s">
        <v>82</v>
      </c>
    </row>
    <row r="1121" spans="1:65" s="13" customFormat="1" ht="11.25">
      <c r="B1121" s="167"/>
      <c r="D1121" s="160" t="s">
        <v>264</v>
      </c>
      <c r="E1121" s="168" t="s">
        <v>3</v>
      </c>
      <c r="F1121" s="169" t="s">
        <v>1279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1:65" s="14" customFormat="1" ht="11.25">
      <c r="B1122" s="174"/>
      <c r="D1122" s="160" t="s">
        <v>264</v>
      </c>
      <c r="E1122" s="175" t="s">
        <v>3</v>
      </c>
      <c r="F1122" s="176" t="s">
        <v>1280</v>
      </c>
      <c r="H1122" s="177">
        <v>0.51700000000000002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80</v>
      </c>
      <c r="AY1122" s="175" t="s">
        <v>252</v>
      </c>
    </row>
    <row r="1123" spans="1:65" s="2" customFormat="1" ht="16.5" customHeight="1">
      <c r="A1123" s="34"/>
      <c r="B1123" s="145"/>
      <c r="C1123" s="146" t="s">
        <v>1281</v>
      </c>
      <c r="D1123" s="146" t="s">
        <v>254</v>
      </c>
      <c r="E1123" s="147" t="s">
        <v>1282</v>
      </c>
      <c r="F1123" s="148" t="s">
        <v>1283</v>
      </c>
      <c r="G1123" s="149" t="s">
        <v>497</v>
      </c>
      <c r="H1123" s="150">
        <v>1563.83</v>
      </c>
      <c r="I1123" s="151"/>
      <c r="J1123" s="152">
        <f>ROUND(I1123*H1123,2)</f>
        <v>0</v>
      </c>
      <c r="K1123" s="153"/>
      <c r="L1123" s="35"/>
      <c r="M1123" s="154" t="s">
        <v>3</v>
      </c>
      <c r="N1123" s="155" t="s">
        <v>44</v>
      </c>
      <c r="O1123" s="55"/>
      <c r="P1123" s="156">
        <f>O1123*H1123</f>
        <v>0</v>
      </c>
      <c r="Q1123" s="156">
        <v>9.9000000000000005E-2</v>
      </c>
      <c r="R1123" s="156">
        <f>Q1123*H1123</f>
        <v>154.81917000000001</v>
      </c>
      <c r="S1123" s="156">
        <v>0</v>
      </c>
      <c r="T1123" s="157">
        <f>S1123*H1123</f>
        <v>0</v>
      </c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  <c r="AR1123" s="158" t="s">
        <v>258</v>
      </c>
      <c r="AT1123" s="158" t="s">
        <v>254</v>
      </c>
      <c r="AU1123" s="158" t="s">
        <v>82</v>
      </c>
      <c r="AY1123" s="19" t="s">
        <v>252</v>
      </c>
      <c r="BE1123" s="159">
        <f>IF(N1123="základní",J1123,0)</f>
        <v>0</v>
      </c>
      <c r="BF1123" s="159">
        <f>IF(N1123="snížená",J1123,0)</f>
        <v>0</v>
      </c>
      <c r="BG1123" s="159">
        <f>IF(N1123="zákl. přenesená",J1123,0)</f>
        <v>0</v>
      </c>
      <c r="BH1123" s="159">
        <f>IF(N1123="sníž. přenesená",J1123,0)</f>
        <v>0</v>
      </c>
      <c r="BI1123" s="159">
        <f>IF(N1123="nulová",J1123,0)</f>
        <v>0</v>
      </c>
      <c r="BJ1123" s="19" t="s">
        <v>80</v>
      </c>
      <c r="BK1123" s="159">
        <f>ROUND(I1123*H1123,2)</f>
        <v>0</v>
      </c>
      <c r="BL1123" s="19" t="s">
        <v>258</v>
      </c>
      <c r="BM1123" s="158" t="s">
        <v>1284</v>
      </c>
    </row>
    <row r="1124" spans="1:65" s="2" customFormat="1" ht="11.25">
      <c r="A1124" s="34"/>
      <c r="B1124" s="35"/>
      <c r="C1124" s="34"/>
      <c r="D1124" s="160" t="s">
        <v>260</v>
      </c>
      <c r="E1124" s="34"/>
      <c r="F1124" s="161" t="s">
        <v>1285</v>
      </c>
      <c r="G1124" s="34"/>
      <c r="H1124" s="34"/>
      <c r="I1124" s="162"/>
      <c r="J1124" s="34"/>
      <c r="K1124" s="34"/>
      <c r="L1124" s="35"/>
      <c r="M1124" s="163"/>
      <c r="N1124" s="164"/>
      <c r="O1124" s="55"/>
      <c r="P1124" s="55"/>
      <c r="Q1124" s="55"/>
      <c r="R1124" s="55"/>
      <c r="S1124" s="55"/>
      <c r="T1124" s="56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  <c r="AT1124" s="19" t="s">
        <v>260</v>
      </c>
      <c r="AU1124" s="19" t="s">
        <v>82</v>
      </c>
    </row>
    <row r="1125" spans="1:65" s="2" customFormat="1" ht="11.25">
      <c r="A1125" s="34"/>
      <c r="B1125" s="35"/>
      <c r="C1125" s="34"/>
      <c r="D1125" s="165" t="s">
        <v>262</v>
      </c>
      <c r="E1125" s="34"/>
      <c r="F1125" s="166" t="s">
        <v>1286</v>
      </c>
      <c r="G1125" s="34"/>
      <c r="H1125" s="34"/>
      <c r="I1125" s="162"/>
      <c r="J1125" s="34"/>
      <c r="K1125" s="34"/>
      <c r="L1125" s="35"/>
      <c r="M1125" s="163"/>
      <c r="N1125" s="164"/>
      <c r="O1125" s="55"/>
      <c r="P1125" s="55"/>
      <c r="Q1125" s="55"/>
      <c r="R1125" s="55"/>
      <c r="S1125" s="55"/>
      <c r="T1125" s="56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  <c r="AT1125" s="19" t="s">
        <v>262</v>
      </c>
      <c r="AU1125" s="19" t="s">
        <v>82</v>
      </c>
    </row>
    <row r="1126" spans="1:65" s="13" customFormat="1" ht="11.25">
      <c r="B1126" s="167"/>
      <c r="D1126" s="160" t="s">
        <v>264</v>
      </c>
      <c r="E1126" s="168" t="s">
        <v>3</v>
      </c>
      <c r="F1126" s="169" t="s">
        <v>1287</v>
      </c>
      <c r="H1126" s="168" t="s">
        <v>3</v>
      </c>
      <c r="I1126" s="170"/>
      <c r="L1126" s="167"/>
      <c r="M1126" s="171"/>
      <c r="N1126" s="172"/>
      <c r="O1126" s="172"/>
      <c r="P1126" s="172"/>
      <c r="Q1126" s="172"/>
      <c r="R1126" s="172"/>
      <c r="S1126" s="172"/>
      <c r="T1126" s="173"/>
      <c r="AT1126" s="168" t="s">
        <v>264</v>
      </c>
      <c r="AU1126" s="168" t="s">
        <v>82</v>
      </c>
      <c r="AV1126" s="13" t="s">
        <v>80</v>
      </c>
      <c r="AW1126" s="13" t="s">
        <v>34</v>
      </c>
      <c r="AX1126" s="13" t="s">
        <v>73</v>
      </c>
      <c r="AY1126" s="168" t="s">
        <v>252</v>
      </c>
    </row>
    <row r="1127" spans="1:65" s="14" customFormat="1" ht="11.25">
      <c r="B1127" s="174"/>
      <c r="D1127" s="160" t="s">
        <v>264</v>
      </c>
      <c r="E1127" s="175" t="s">
        <v>3</v>
      </c>
      <c r="F1127" s="176" t="s">
        <v>1288</v>
      </c>
      <c r="H1127" s="177">
        <v>183.5</v>
      </c>
      <c r="I1127" s="178"/>
      <c r="L1127" s="174"/>
      <c r="M1127" s="179"/>
      <c r="N1127" s="180"/>
      <c r="O1127" s="180"/>
      <c r="P1127" s="180"/>
      <c r="Q1127" s="180"/>
      <c r="R1127" s="180"/>
      <c r="S1127" s="180"/>
      <c r="T1127" s="181"/>
      <c r="AT1127" s="175" t="s">
        <v>264</v>
      </c>
      <c r="AU1127" s="175" t="s">
        <v>82</v>
      </c>
      <c r="AV1127" s="14" t="s">
        <v>82</v>
      </c>
      <c r="AW1127" s="14" t="s">
        <v>34</v>
      </c>
      <c r="AX1127" s="14" t="s">
        <v>73</v>
      </c>
      <c r="AY1127" s="175" t="s">
        <v>252</v>
      </c>
    </row>
    <row r="1128" spans="1:65" s="13" customFormat="1" ht="11.25">
      <c r="B1128" s="167"/>
      <c r="D1128" s="160" t="s">
        <v>264</v>
      </c>
      <c r="E1128" s="168" t="s">
        <v>3</v>
      </c>
      <c r="F1128" s="169" t="s">
        <v>1289</v>
      </c>
      <c r="H1128" s="168" t="s">
        <v>3</v>
      </c>
      <c r="I1128" s="170"/>
      <c r="L1128" s="167"/>
      <c r="M1128" s="171"/>
      <c r="N1128" s="172"/>
      <c r="O1128" s="172"/>
      <c r="P1128" s="172"/>
      <c r="Q1128" s="172"/>
      <c r="R1128" s="172"/>
      <c r="S1128" s="172"/>
      <c r="T1128" s="173"/>
      <c r="AT1128" s="168" t="s">
        <v>264</v>
      </c>
      <c r="AU1128" s="168" t="s">
        <v>82</v>
      </c>
      <c r="AV1128" s="13" t="s">
        <v>80</v>
      </c>
      <c r="AW1128" s="13" t="s">
        <v>34</v>
      </c>
      <c r="AX1128" s="13" t="s">
        <v>73</v>
      </c>
      <c r="AY1128" s="168" t="s">
        <v>252</v>
      </c>
    </row>
    <row r="1129" spans="1:65" s="14" customFormat="1" ht="11.25">
      <c r="B1129" s="174"/>
      <c r="D1129" s="160" t="s">
        <v>264</v>
      </c>
      <c r="E1129" s="175" t="s">
        <v>3</v>
      </c>
      <c r="F1129" s="176" t="s">
        <v>1290</v>
      </c>
      <c r="H1129" s="177">
        <v>118.22</v>
      </c>
      <c r="I1129" s="178"/>
      <c r="L1129" s="174"/>
      <c r="M1129" s="179"/>
      <c r="N1129" s="180"/>
      <c r="O1129" s="180"/>
      <c r="P1129" s="180"/>
      <c r="Q1129" s="180"/>
      <c r="R1129" s="180"/>
      <c r="S1129" s="180"/>
      <c r="T1129" s="181"/>
      <c r="AT1129" s="175" t="s">
        <v>264</v>
      </c>
      <c r="AU1129" s="175" t="s">
        <v>82</v>
      </c>
      <c r="AV1129" s="14" t="s">
        <v>82</v>
      </c>
      <c r="AW1129" s="14" t="s">
        <v>34</v>
      </c>
      <c r="AX1129" s="14" t="s">
        <v>73</v>
      </c>
      <c r="AY1129" s="175" t="s">
        <v>252</v>
      </c>
    </row>
    <row r="1130" spans="1:65" s="13" customFormat="1" ht="11.25">
      <c r="B1130" s="167"/>
      <c r="D1130" s="160" t="s">
        <v>264</v>
      </c>
      <c r="E1130" s="168" t="s">
        <v>3</v>
      </c>
      <c r="F1130" s="169" t="s">
        <v>1291</v>
      </c>
      <c r="H1130" s="168" t="s">
        <v>3</v>
      </c>
      <c r="I1130" s="170"/>
      <c r="L1130" s="167"/>
      <c r="M1130" s="171"/>
      <c r="N1130" s="172"/>
      <c r="O1130" s="172"/>
      <c r="P1130" s="172"/>
      <c r="Q1130" s="172"/>
      <c r="R1130" s="172"/>
      <c r="S1130" s="172"/>
      <c r="T1130" s="173"/>
      <c r="AT1130" s="168" t="s">
        <v>264</v>
      </c>
      <c r="AU1130" s="168" t="s">
        <v>82</v>
      </c>
      <c r="AV1130" s="13" t="s">
        <v>80</v>
      </c>
      <c r="AW1130" s="13" t="s">
        <v>34</v>
      </c>
      <c r="AX1130" s="13" t="s">
        <v>73</v>
      </c>
      <c r="AY1130" s="168" t="s">
        <v>252</v>
      </c>
    </row>
    <row r="1131" spans="1:65" s="14" customFormat="1" ht="22.5">
      <c r="B1131" s="174"/>
      <c r="D1131" s="160" t="s">
        <v>264</v>
      </c>
      <c r="E1131" s="175" t="s">
        <v>3</v>
      </c>
      <c r="F1131" s="176" t="s">
        <v>1292</v>
      </c>
      <c r="H1131" s="177">
        <v>222.53</v>
      </c>
      <c r="I1131" s="178"/>
      <c r="L1131" s="174"/>
      <c r="M1131" s="179"/>
      <c r="N1131" s="180"/>
      <c r="O1131" s="180"/>
      <c r="P1131" s="180"/>
      <c r="Q1131" s="180"/>
      <c r="R1131" s="180"/>
      <c r="S1131" s="180"/>
      <c r="T1131" s="181"/>
      <c r="AT1131" s="175" t="s">
        <v>264</v>
      </c>
      <c r="AU1131" s="175" t="s">
        <v>82</v>
      </c>
      <c r="AV1131" s="14" t="s">
        <v>82</v>
      </c>
      <c r="AW1131" s="14" t="s">
        <v>34</v>
      </c>
      <c r="AX1131" s="14" t="s">
        <v>73</v>
      </c>
      <c r="AY1131" s="175" t="s">
        <v>252</v>
      </c>
    </row>
    <row r="1132" spans="1:65" s="13" customFormat="1" ht="11.25">
      <c r="B1132" s="167"/>
      <c r="D1132" s="160" t="s">
        <v>264</v>
      </c>
      <c r="E1132" s="168" t="s">
        <v>3</v>
      </c>
      <c r="F1132" s="169" t="s">
        <v>1293</v>
      </c>
      <c r="H1132" s="168" t="s">
        <v>3</v>
      </c>
      <c r="I1132" s="170"/>
      <c r="L1132" s="167"/>
      <c r="M1132" s="171"/>
      <c r="N1132" s="172"/>
      <c r="O1132" s="172"/>
      <c r="P1132" s="172"/>
      <c r="Q1132" s="172"/>
      <c r="R1132" s="172"/>
      <c r="S1132" s="172"/>
      <c r="T1132" s="173"/>
      <c r="AT1132" s="168" t="s">
        <v>264</v>
      </c>
      <c r="AU1132" s="168" t="s">
        <v>82</v>
      </c>
      <c r="AV1132" s="13" t="s">
        <v>80</v>
      </c>
      <c r="AW1132" s="13" t="s">
        <v>34</v>
      </c>
      <c r="AX1132" s="13" t="s">
        <v>73</v>
      </c>
      <c r="AY1132" s="168" t="s">
        <v>252</v>
      </c>
    </row>
    <row r="1133" spans="1:65" s="14" customFormat="1" ht="22.5">
      <c r="B1133" s="174"/>
      <c r="D1133" s="160" t="s">
        <v>264</v>
      </c>
      <c r="E1133" s="175" t="s">
        <v>3</v>
      </c>
      <c r="F1133" s="176" t="s">
        <v>1294</v>
      </c>
      <c r="H1133" s="177">
        <v>221.25</v>
      </c>
      <c r="I1133" s="178"/>
      <c r="L1133" s="174"/>
      <c r="M1133" s="179"/>
      <c r="N1133" s="180"/>
      <c r="O1133" s="180"/>
      <c r="P1133" s="180"/>
      <c r="Q1133" s="180"/>
      <c r="R1133" s="180"/>
      <c r="S1133" s="180"/>
      <c r="T1133" s="181"/>
      <c r="AT1133" s="175" t="s">
        <v>264</v>
      </c>
      <c r="AU1133" s="175" t="s">
        <v>82</v>
      </c>
      <c r="AV1133" s="14" t="s">
        <v>82</v>
      </c>
      <c r="AW1133" s="14" t="s">
        <v>34</v>
      </c>
      <c r="AX1133" s="14" t="s">
        <v>73</v>
      </c>
      <c r="AY1133" s="175" t="s">
        <v>252</v>
      </c>
    </row>
    <row r="1134" spans="1:65" s="13" customFormat="1" ht="11.25">
      <c r="B1134" s="167"/>
      <c r="D1134" s="160" t="s">
        <v>264</v>
      </c>
      <c r="E1134" s="168" t="s">
        <v>3</v>
      </c>
      <c r="F1134" s="169" t="s">
        <v>1295</v>
      </c>
      <c r="H1134" s="168" t="s">
        <v>3</v>
      </c>
      <c r="I1134" s="170"/>
      <c r="L1134" s="167"/>
      <c r="M1134" s="171"/>
      <c r="N1134" s="172"/>
      <c r="O1134" s="172"/>
      <c r="P1134" s="172"/>
      <c r="Q1134" s="172"/>
      <c r="R1134" s="172"/>
      <c r="S1134" s="172"/>
      <c r="T1134" s="173"/>
      <c r="AT1134" s="168" t="s">
        <v>264</v>
      </c>
      <c r="AU1134" s="168" t="s">
        <v>82</v>
      </c>
      <c r="AV1134" s="13" t="s">
        <v>80</v>
      </c>
      <c r="AW1134" s="13" t="s">
        <v>34</v>
      </c>
      <c r="AX1134" s="13" t="s">
        <v>73</v>
      </c>
      <c r="AY1134" s="168" t="s">
        <v>252</v>
      </c>
    </row>
    <row r="1135" spans="1:65" s="14" customFormat="1" ht="11.25">
      <c r="B1135" s="174"/>
      <c r="D1135" s="160" t="s">
        <v>264</v>
      </c>
      <c r="E1135" s="175" t="s">
        <v>3</v>
      </c>
      <c r="F1135" s="176" t="s">
        <v>1296</v>
      </c>
      <c r="H1135" s="177">
        <v>331.57</v>
      </c>
      <c r="I1135" s="178"/>
      <c r="L1135" s="174"/>
      <c r="M1135" s="179"/>
      <c r="N1135" s="180"/>
      <c r="O1135" s="180"/>
      <c r="P1135" s="180"/>
      <c r="Q1135" s="180"/>
      <c r="R1135" s="180"/>
      <c r="S1135" s="180"/>
      <c r="T1135" s="181"/>
      <c r="AT1135" s="175" t="s">
        <v>264</v>
      </c>
      <c r="AU1135" s="175" t="s">
        <v>82</v>
      </c>
      <c r="AV1135" s="14" t="s">
        <v>82</v>
      </c>
      <c r="AW1135" s="14" t="s">
        <v>34</v>
      </c>
      <c r="AX1135" s="14" t="s">
        <v>73</v>
      </c>
      <c r="AY1135" s="175" t="s">
        <v>252</v>
      </c>
    </row>
    <row r="1136" spans="1:65" s="13" customFormat="1" ht="11.25">
      <c r="B1136" s="167"/>
      <c r="D1136" s="160" t="s">
        <v>264</v>
      </c>
      <c r="E1136" s="168" t="s">
        <v>3</v>
      </c>
      <c r="F1136" s="169" t="s">
        <v>1297</v>
      </c>
      <c r="H1136" s="168" t="s">
        <v>3</v>
      </c>
      <c r="I1136" s="170"/>
      <c r="L1136" s="167"/>
      <c r="M1136" s="171"/>
      <c r="N1136" s="172"/>
      <c r="O1136" s="172"/>
      <c r="P1136" s="172"/>
      <c r="Q1136" s="172"/>
      <c r="R1136" s="172"/>
      <c r="S1136" s="172"/>
      <c r="T1136" s="173"/>
      <c r="AT1136" s="168" t="s">
        <v>264</v>
      </c>
      <c r="AU1136" s="168" t="s">
        <v>82</v>
      </c>
      <c r="AV1136" s="13" t="s">
        <v>80</v>
      </c>
      <c r="AW1136" s="13" t="s">
        <v>34</v>
      </c>
      <c r="AX1136" s="13" t="s">
        <v>73</v>
      </c>
      <c r="AY1136" s="168" t="s">
        <v>252</v>
      </c>
    </row>
    <row r="1137" spans="1:65" s="14" customFormat="1" ht="11.25">
      <c r="B1137" s="174"/>
      <c r="D1137" s="160" t="s">
        <v>264</v>
      </c>
      <c r="E1137" s="175" t="s">
        <v>3</v>
      </c>
      <c r="F1137" s="176" t="s">
        <v>1298</v>
      </c>
      <c r="H1137" s="177">
        <v>332.74</v>
      </c>
      <c r="I1137" s="178"/>
      <c r="L1137" s="174"/>
      <c r="M1137" s="179"/>
      <c r="N1137" s="180"/>
      <c r="O1137" s="180"/>
      <c r="P1137" s="180"/>
      <c r="Q1137" s="180"/>
      <c r="R1137" s="180"/>
      <c r="S1137" s="180"/>
      <c r="T1137" s="181"/>
      <c r="AT1137" s="175" t="s">
        <v>264</v>
      </c>
      <c r="AU1137" s="175" t="s">
        <v>82</v>
      </c>
      <c r="AV1137" s="14" t="s">
        <v>82</v>
      </c>
      <c r="AW1137" s="14" t="s">
        <v>34</v>
      </c>
      <c r="AX1137" s="14" t="s">
        <v>73</v>
      </c>
      <c r="AY1137" s="175" t="s">
        <v>252</v>
      </c>
    </row>
    <row r="1138" spans="1:65" s="13" customFormat="1" ht="11.25">
      <c r="B1138" s="167"/>
      <c r="D1138" s="160" t="s">
        <v>264</v>
      </c>
      <c r="E1138" s="168" t="s">
        <v>3</v>
      </c>
      <c r="F1138" s="169" t="s">
        <v>1299</v>
      </c>
      <c r="H1138" s="168" t="s">
        <v>3</v>
      </c>
      <c r="I1138" s="170"/>
      <c r="L1138" s="167"/>
      <c r="M1138" s="171"/>
      <c r="N1138" s="172"/>
      <c r="O1138" s="172"/>
      <c r="P1138" s="172"/>
      <c r="Q1138" s="172"/>
      <c r="R1138" s="172"/>
      <c r="S1138" s="172"/>
      <c r="T1138" s="173"/>
      <c r="AT1138" s="168" t="s">
        <v>264</v>
      </c>
      <c r="AU1138" s="168" t="s">
        <v>82</v>
      </c>
      <c r="AV1138" s="13" t="s">
        <v>80</v>
      </c>
      <c r="AW1138" s="13" t="s">
        <v>34</v>
      </c>
      <c r="AX1138" s="13" t="s">
        <v>73</v>
      </c>
      <c r="AY1138" s="168" t="s">
        <v>252</v>
      </c>
    </row>
    <row r="1139" spans="1:65" s="14" customFormat="1" ht="22.5">
      <c r="B1139" s="174"/>
      <c r="D1139" s="160" t="s">
        <v>264</v>
      </c>
      <c r="E1139" s="175" t="s">
        <v>3</v>
      </c>
      <c r="F1139" s="176" t="s">
        <v>1300</v>
      </c>
      <c r="H1139" s="177">
        <v>114.1</v>
      </c>
      <c r="I1139" s="178"/>
      <c r="L1139" s="174"/>
      <c r="M1139" s="179"/>
      <c r="N1139" s="180"/>
      <c r="O1139" s="180"/>
      <c r="P1139" s="180"/>
      <c r="Q1139" s="180"/>
      <c r="R1139" s="180"/>
      <c r="S1139" s="180"/>
      <c r="T1139" s="181"/>
      <c r="AT1139" s="175" t="s">
        <v>264</v>
      </c>
      <c r="AU1139" s="175" t="s">
        <v>82</v>
      </c>
      <c r="AV1139" s="14" t="s">
        <v>82</v>
      </c>
      <c r="AW1139" s="14" t="s">
        <v>34</v>
      </c>
      <c r="AX1139" s="14" t="s">
        <v>73</v>
      </c>
      <c r="AY1139" s="175" t="s">
        <v>252</v>
      </c>
    </row>
    <row r="1140" spans="1:65" s="13" customFormat="1" ht="11.25">
      <c r="B1140" s="167"/>
      <c r="D1140" s="160" t="s">
        <v>264</v>
      </c>
      <c r="E1140" s="168" t="s">
        <v>3</v>
      </c>
      <c r="F1140" s="169" t="s">
        <v>1301</v>
      </c>
      <c r="H1140" s="168" t="s">
        <v>3</v>
      </c>
      <c r="I1140" s="170"/>
      <c r="L1140" s="167"/>
      <c r="M1140" s="171"/>
      <c r="N1140" s="172"/>
      <c r="O1140" s="172"/>
      <c r="P1140" s="172"/>
      <c r="Q1140" s="172"/>
      <c r="R1140" s="172"/>
      <c r="S1140" s="172"/>
      <c r="T1140" s="173"/>
      <c r="AT1140" s="168" t="s">
        <v>264</v>
      </c>
      <c r="AU1140" s="168" t="s">
        <v>82</v>
      </c>
      <c r="AV1140" s="13" t="s">
        <v>80</v>
      </c>
      <c r="AW1140" s="13" t="s">
        <v>34</v>
      </c>
      <c r="AX1140" s="13" t="s">
        <v>73</v>
      </c>
      <c r="AY1140" s="168" t="s">
        <v>252</v>
      </c>
    </row>
    <row r="1141" spans="1:65" s="14" customFormat="1" ht="11.25">
      <c r="B1141" s="174"/>
      <c r="D1141" s="160" t="s">
        <v>264</v>
      </c>
      <c r="E1141" s="175" t="s">
        <v>3</v>
      </c>
      <c r="F1141" s="176" t="s">
        <v>1302</v>
      </c>
      <c r="H1141" s="177">
        <v>39.92</v>
      </c>
      <c r="I1141" s="178"/>
      <c r="L1141" s="174"/>
      <c r="M1141" s="179"/>
      <c r="N1141" s="180"/>
      <c r="O1141" s="180"/>
      <c r="P1141" s="180"/>
      <c r="Q1141" s="180"/>
      <c r="R1141" s="180"/>
      <c r="S1141" s="180"/>
      <c r="T1141" s="181"/>
      <c r="AT1141" s="175" t="s">
        <v>264</v>
      </c>
      <c r="AU1141" s="175" t="s">
        <v>82</v>
      </c>
      <c r="AV1141" s="14" t="s">
        <v>82</v>
      </c>
      <c r="AW1141" s="14" t="s">
        <v>34</v>
      </c>
      <c r="AX1141" s="14" t="s">
        <v>73</v>
      </c>
      <c r="AY1141" s="175" t="s">
        <v>252</v>
      </c>
    </row>
    <row r="1142" spans="1:65" s="15" customFormat="1" ht="11.25">
      <c r="B1142" s="182"/>
      <c r="D1142" s="160" t="s">
        <v>264</v>
      </c>
      <c r="E1142" s="183" t="s">
        <v>3</v>
      </c>
      <c r="F1142" s="184" t="s">
        <v>269</v>
      </c>
      <c r="H1142" s="185">
        <v>1563.83</v>
      </c>
      <c r="I1142" s="186"/>
      <c r="L1142" s="182"/>
      <c r="M1142" s="187"/>
      <c r="N1142" s="188"/>
      <c r="O1142" s="188"/>
      <c r="P1142" s="188"/>
      <c r="Q1142" s="188"/>
      <c r="R1142" s="188"/>
      <c r="S1142" s="188"/>
      <c r="T1142" s="189"/>
      <c r="AT1142" s="183" t="s">
        <v>264</v>
      </c>
      <c r="AU1142" s="183" t="s">
        <v>82</v>
      </c>
      <c r="AV1142" s="15" t="s">
        <v>258</v>
      </c>
      <c r="AW1142" s="15" t="s">
        <v>34</v>
      </c>
      <c r="AX1142" s="15" t="s">
        <v>80</v>
      </c>
      <c r="AY1142" s="183" t="s">
        <v>252</v>
      </c>
    </row>
    <row r="1143" spans="1:65" s="2" customFormat="1" ht="16.5" customHeight="1">
      <c r="A1143" s="34"/>
      <c r="B1143" s="145"/>
      <c r="C1143" s="146" t="s">
        <v>1303</v>
      </c>
      <c r="D1143" s="146" t="s">
        <v>254</v>
      </c>
      <c r="E1143" s="147" t="s">
        <v>1304</v>
      </c>
      <c r="F1143" s="148" t="s">
        <v>1305</v>
      </c>
      <c r="G1143" s="149" t="s">
        <v>497</v>
      </c>
      <c r="H1143" s="150">
        <v>1009.66</v>
      </c>
      <c r="I1143" s="151"/>
      <c r="J1143" s="152">
        <f>ROUND(I1143*H1143,2)</f>
        <v>0</v>
      </c>
      <c r="K1143" s="153"/>
      <c r="L1143" s="35"/>
      <c r="M1143" s="154" t="s">
        <v>3</v>
      </c>
      <c r="N1143" s="155" t="s">
        <v>44</v>
      </c>
      <c r="O1143" s="55"/>
      <c r="P1143" s="156">
        <f>O1143*H1143</f>
        <v>0</v>
      </c>
      <c r="Q1143" s="156">
        <v>0.11</v>
      </c>
      <c r="R1143" s="156">
        <f>Q1143*H1143</f>
        <v>111.0626</v>
      </c>
      <c r="S1143" s="156">
        <v>0</v>
      </c>
      <c r="T1143" s="157">
        <f>S1143*H1143</f>
        <v>0</v>
      </c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  <c r="AR1143" s="158" t="s">
        <v>258</v>
      </c>
      <c r="AT1143" s="158" t="s">
        <v>254</v>
      </c>
      <c r="AU1143" s="158" t="s">
        <v>82</v>
      </c>
      <c r="AY1143" s="19" t="s">
        <v>252</v>
      </c>
      <c r="BE1143" s="159">
        <f>IF(N1143="základní",J1143,0)</f>
        <v>0</v>
      </c>
      <c r="BF1143" s="159">
        <f>IF(N1143="snížená",J1143,0)</f>
        <v>0</v>
      </c>
      <c r="BG1143" s="159">
        <f>IF(N1143="zákl. přenesená",J1143,0)</f>
        <v>0</v>
      </c>
      <c r="BH1143" s="159">
        <f>IF(N1143="sníž. přenesená",J1143,0)</f>
        <v>0</v>
      </c>
      <c r="BI1143" s="159">
        <f>IF(N1143="nulová",J1143,0)</f>
        <v>0</v>
      </c>
      <c r="BJ1143" s="19" t="s">
        <v>80</v>
      </c>
      <c r="BK1143" s="159">
        <f>ROUND(I1143*H1143,2)</f>
        <v>0</v>
      </c>
      <c r="BL1143" s="19" t="s">
        <v>258</v>
      </c>
      <c r="BM1143" s="158" t="s">
        <v>1306</v>
      </c>
    </row>
    <row r="1144" spans="1:65" s="2" customFormat="1" ht="11.25">
      <c r="A1144" s="34"/>
      <c r="B1144" s="35"/>
      <c r="C1144" s="34"/>
      <c r="D1144" s="160" t="s">
        <v>260</v>
      </c>
      <c r="E1144" s="34"/>
      <c r="F1144" s="161" t="s">
        <v>1307</v>
      </c>
      <c r="G1144" s="34"/>
      <c r="H1144" s="34"/>
      <c r="I1144" s="162"/>
      <c r="J1144" s="34"/>
      <c r="K1144" s="34"/>
      <c r="L1144" s="35"/>
      <c r="M1144" s="163"/>
      <c r="N1144" s="164"/>
      <c r="O1144" s="55"/>
      <c r="P1144" s="55"/>
      <c r="Q1144" s="55"/>
      <c r="R1144" s="55"/>
      <c r="S1144" s="55"/>
      <c r="T1144" s="56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  <c r="AT1144" s="19" t="s">
        <v>260</v>
      </c>
      <c r="AU1144" s="19" t="s">
        <v>82</v>
      </c>
    </row>
    <row r="1145" spans="1:65" s="2" customFormat="1" ht="11.25">
      <c r="A1145" s="34"/>
      <c r="B1145" s="35"/>
      <c r="C1145" s="34"/>
      <c r="D1145" s="165" t="s">
        <v>262</v>
      </c>
      <c r="E1145" s="34"/>
      <c r="F1145" s="166" t="s">
        <v>1308</v>
      </c>
      <c r="G1145" s="34"/>
      <c r="H1145" s="34"/>
      <c r="I1145" s="162"/>
      <c r="J1145" s="34"/>
      <c r="K1145" s="34"/>
      <c r="L1145" s="35"/>
      <c r="M1145" s="163"/>
      <c r="N1145" s="164"/>
      <c r="O1145" s="55"/>
      <c r="P1145" s="55"/>
      <c r="Q1145" s="55"/>
      <c r="R1145" s="55"/>
      <c r="S1145" s="55"/>
      <c r="T1145" s="56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  <c r="AT1145" s="19" t="s">
        <v>262</v>
      </c>
      <c r="AU1145" s="19" t="s">
        <v>82</v>
      </c>
    </row>
    <row r="1146" spans="1:65" s="13" customFormat="1" ht="11.25">
      <c r="B1146" s="167"/>
      <c r="D1146" s="160" t="s">
        <v>264</v>
      </c>
      <c r="E1146" s="168" t="s">
        <v>3</v>
      </c>
      <c r="F1146" s="169" t="s">
        <v>1309</v>
      </c>
      <c r="H1146" s="168" t="s">
        <v>3</v>
      </c>
      <c r="I1146" s="170"/>
      <c r="L1146" s="167"/>
      <c r="M1146" s="171"/>
      <c r="N1146" s="172"/>
      <c r="O1146" s="172"/>
      <c r="P1146" s="172"/>
      <c r="Q1146" s="172"/>
      <c r="R1146" s="172"/>
      <c r="S1146" s="172"/>
      <c r="T1146" s="173"/>
      <c r="AT1146" s="168" t="s">
        <v>264</v>
      </c>
      <c r="AU1146" s="168" t="s">
        <v>82</v>
      </c>
      <c r="AV1146" s="13" t="s">
        <v>80</v>
      </c>
      <c r="AW1146" s="13" t="s">
        <v>34</v>
      </c>
      <c r="AX1146" s="13" t="s">
        <v>73</v>
      </c>
      <c r="AY1146" s="168" t="s">
        <v>252</v>
      </c>
    </row>
    <row r="1147" spans="1:65" s="14" customFormat="1" ht="11.25">
      <c r="B1147" s="174"/>
      <c r="D1147" s="160" t="s">
        <v>264</v>
      </c>
      <c r="E1147" s="175" t="s">
        <v>3</v>
      </c>
      <c r="F1147" s="176" t="s">
        <v>1310</v>
      </c>
      <c r="H1147" s="177">
        <v>500.55</v>
      </c>
      <c r="I1147" s="178"/>
      <c r="L1147" s="174"/>
      <c r="M1147" s="179"/>
      <c r="N1147" s="180"/>
      <c r="O1147" s="180"/>
      <c r="P1147" s="180"/>
      <c r="Q1147" s="180"/>
      <c r="R1147" s="180"/>
      <c r="S1147" s="180"/>
      <c r="T1147" s="181"/>
      <c r="AT1147" s="175" t="s">
        <v>264</v>
      </c>
      <c r="AU1147" s="175" t="s">
        <v>82</v>
      </c>
      <c r="AV1147" s="14" t="s">
        <v>82</v>
      </c>
      <c r="AW1147" s="14" t="s">
        <v>34</v>
      </c>
      <c r="AX1147" s="14" t="s">
        <v>73</v>
      </c>
      <c r="AY1147" s="175" t="s">
        <v>252</v>
      </c>
    </row>
    <row r="1148" spans="1:65" s="13" customFormat="1" ht="11.25">
      <c r="B1148" s="167"/>
      <c r="D1148" s="160" t="s">
        <v>264</v>
      </c>
      <c r="E1148" s="168" t="s">
        <v>3</v>
      </c>
      <c r="F1148" s="169" t="s">
        <v>1311</v>
      </c>
      <c r="H1148" s="168" t="s">
        <v>3</v>
      </c>
      <c r="I1148" s="170"/>
      <c r="L1148" s="167"/>
      <c r="M1148" s="171"/>
      <c r="N1148" s="172"/>
      <c r="O1148" s="172"/>
      <c r="P1148" s="172"/>
      <c r="Q1148" s="172"/>
      <c r="R1148" s="172"/>
      <c r="S1148" s="172"/>
      <c r="T1148" s="173"/>
      <c r="AT1148" s="168" t="s">
        <v>264</v>
      </c>
      <c r="AU1148" s="168" t="s">
        <v>82</v>
      </c>
      <c r="AV1148" s="13" t="s">
        <v>80</v>
      </c>
      <c r="AW1148" s="13" t="s">
        <v>34</v>
      </c>
      <c r="AX1148" s="13" t="s">
        <v>73</v>
      </c>
      <c r="AY1148" s="168" t="s">
        <v>252</v>
      </c>
    </row>
    <row r="1149" spans="1:65" s="14" customFormat="1" ht="11.25">
      <c r="B1149" s="174"/>
      <c r="D1149" s="160" t="s">
        <v>264</v>
      </c>
      <c r="E1149" s="175" t="s">
        <v>3</v>
      </c>
      <c r="F1149" s="176" t="s">
        <v>1312</v>
      </c>
      <c r="H1149" s="177">
        <v>102.7</v>
      </c>
      <c r="I1149" s="178"/>
      <c r="L1149" s="174"/>
      <c r="M1149" s="179"/>
      <c r="N1149" s="180"/>
      <c r="O1149" s="180"/>
      <c r="P1149" s="180"/>
      <c r="Q1149" s="180"/>
      <c r="R1149" s="180"/>
      <c r="S1149" s="180"/>
      <c r="T1149" s="181"/>
      <c r="AT1149" s="175" t="s">
        <v>264</v>
      </c>
      <c r="AU1149" s="175" t="s">
        <v>82</v>
      </c>
      <c r="AV1149" s="14" t="s">
        <v>82</v>
      </c>
      <c r="AW1149" s="14" t="s">
        <v>34</v>
      </c>
      <c r="AX1149" s="14" t="s">
        <v>73</v>
      </c>
      <c r="AY1149" s="175" t="s">
        <v>252</v>
      </c>
    </row>
    <row r="1150" spans="1:65" s="13" customFormat="1" ht="11.25">
      <c r="B1150" s="167"/>
      <c r="D1150" s="160" t="s">
        <v>264</v>
      </c>
      <c r="E1150" s="168" t="s">
        <v>3</v>
      </c>
      <c r="F1150" s="169" t="s">
        <v>1313</v>
      </c>
      <c r="H1150" s="168" t="s">
        <v>3</v>
      </c>
      <c r="I1150" s="170"/>
      <c r="L1150" s="167"/>
      <c r="M1150" s="171"/>
      <c r="N1150" s="172"/>
      <c r="O1150" s="172"/>
      <c r="P1150" s="172"/>
      <c r="Q1150" s="172"/>
      <c r="R1150" s="172"/>
      <c r="S1150" s="172"/>
      <c r="T1150" s="173"/>
      <c r="AT1150" s="168" t="s">
        <v>264</v>
      </c>
      <c r="AU1150" s="168" t="s">
        <v>82</v>
      </c>
      <c r="AV1150" s="13" t="s">
        <v>80</v>
      </c>
      <c r="AW1150" s="13" t="s">
        <v>34</v>
      </c>
      <c r="AX1150" s="13" t="s">
        <v>73</v>
      </c>
      <c r="AY1150" s="168" t="s">
        <v>252</v>
      </c>
    </row>
    <row r="1151" spans="1:65" s="14" customFormat="1" ht="11.25">
      <c r="B1151" s="174"/>
      <c r="D1151" s="160" t="s">
        <v>264</v>
      </c>
      <c r="E1151" s="175" t="s">
        <v>3</v>
      </c>
      <c r="F1151" s="176" t="s">
        <v>1314</v>
      </c>
      <c r="H1151" s="177">
        <v>200.21</v>
      </c>
      <c r="I1151" s="178"/>
      <c r="L1151" s="174"/>
      <c r="M1151" s="179"/>
      <c r="N1151" s="180"/>
      <c r="O1151" s="180"/>
      <c r="P1151" s="180"/>
      <c r="Q1151" s="180"/>
      <c r="R1151" s="180"/>
      <c r="S1151" s="180"/>
      <c r="T1151" s="181"/>
      <c r="AT1151" s="175" t="s">
        <v>264</v>
      </c>
      <c r="AU1151" s="175" t="s">
        <v>82</v>
      </c>
      <c r="AV1151" s="14" t="s">
        <v>82</v>
      </c>
      <c r="AW1151" s="14" t="s">
        <v>34</v>
      </c>
      <c r="AX1151" s="14" t="s">
        <v>73</v>
      </c>
      <c r="AY1151" s="175" t="s">
        <v>252</v>
      </c>
    </row>
    <row r="1152" spans="1:65" s="13" customFormat="1" ht="11.25">
      <c r="B1152" s="167"/>
      <c r="D1152" s="160" t="s">
        <v>264</v>
      </c>
      <c r="E1152" s="168" t="s">
        <v>3</v>
      </c>
      <c r="F1152" s="169" t="s">
        <v>1315</v>
      </c>
      <c r="H1152" s="168" t="s">
        <v>3</v>
      </c>
      <c r="I1152" s="170"/>
      <c r="L1152" s="167"/>
      <c r="M1152" s="171"/>
      <c r="N1152" s="172"/>
      <c r="O1152" s="172"/>
      <c r="P1152" s="172"/>
      <c r="Q1152" s="172"/>
      <c r="R1152" s="172"/>
      <c r="S1152" s="172"/>
      <c r="T1152" s="173"/>
      <c r="AT1152" s="168" t="s">
        <v>264</v>
      </c>
      <c r="AU1152" s="168" t="s">
        <v>82</v>
      </c>
      <c r="AV1152" s="13" t="s">
        <v>80</v>
      </c>
      <c r="AW1152" s="13" t="s">
        <v>34</v>
      </c>
      <c r="AX1152" s="13" t="s">
        <v>73</v>
      </c>
      <c r="AY1152" s="168" t="s">
        <v>252</v>
      </c>
    </row>
    <row r="1153" spans="1:65" s="14" customFormat="1" ht="11.25">
      <c r="B1153" s="174"/>
      <c r="D1153" s="160" t="s">
        <v>264</v>
      </c>
      <c r="E1153" s="175" t="s">
        <v>3</v>
      </c>
      <c r="F1153" s="176" t="s">
        <v>1316</v>
      </c>
      <c r="H1153" s="177">
        <v>206.2</v>
      </c>
      <c r="I1153" s="178"/>
      <c r="L1153" s="174"/>
      <c r="M1153" s="179"/>
      <c r="N1153" s="180"/>
      <c r="O1153" s="180"/>
      <c r="P1153" s="180"/>
      <c r="Q1153" s="180"/>
      <c r="R1153" s="180"/>
      <c r="S1153" s="180"/>
      <c r="T1153" s="181"/>
      <c r="AT1153" s="175" t="s">
        <v>264</v>
      </c>
      <c r="AU1153" s="175" t="s">
        <v>82</v>
      </c>
      <c r="AV1153" s="14" t="s">
        <v>82</v>
      </c>
      <c r="AW1153" s="14" t="s">
        <v>34</v>
      </c>
      <c r="AX1153" s="14" t="s">
        <v>73</v>
      </c>
      <c r="AY1153" s="175" t="s">
        <v>252</v>
      </c>
    </row>
    <row r="1154" spans="1:65" s="15" customFormat="1" ht="11.25">
      <c r="B1154" s="182"/>
      <c r="D1154" s="160" t="s">
        <v>264</v>
      </c>
      <c r="E1154" s="183" t="s">
        <v>3</v>
      </c>
      <c r="F1154" s="184" t="s">
        <v>269</v>
      </c>
      <c r="H1154" s="185">
        <v>1009.66</v>
      </c>
      <c r="I1154" s="186"/>
      <c r="L1154" s="182"/>
      <c r="M1154" s="187"/>
      <c r="N1154" s="188"/>
      <c r="O1154" s="188"/>
      <c r="P1154" s="188"/>
      <c r="Q1154" s="188"/>
      <c r="R1154" s="188"/>
      <c r="S1154" s="188"/>
      <c r="T1154" s="189"/>
      <c r="AT1154" s="183" t="s">
        <v>264</v>
      </c>
      <c r="AU1154" s="183" t="s">
        <v>82</v>
      </c>
      <c r="AV1154" s="15" t="s">
        <v>258</v>
      </c>
      <c r="AW1154" s="15" t="s">
        <v>34</v>
      </c>
      <c r="AX1154" s="15" t="s">
        <v>80</v>
      </c>
      <c r="AY1154" s="183" t="s">
        <v>252</v>
      </c>
    </row>
    <row r="1155" spans="1:65" s="2" customFormat="1" ht="16.5" customHeight="1">
      <c r="A1155" s="34"/>
      <c r="B1155" s="145"/>
      <c r="C1155" s="146" t="s">
        <v>1317</v>
      </c>
      <c r="D1155" s="146" t="s">
        <v>254</v>
      </c>
      <c r="E1155" s="147" t="s">
        <v>1318</v>
      </c>
      <c r="F1155" s="148" t="s">
        <v>1319</v>
      </c>
      <c r="G1155" s="149" t="s">
        <v>497</v>
      </c>
      <c r="H1155" s="150">
        <v>1009.66</v>
      </c>
      <c r="I1155" s="151"/>
      <c r="J1155" s="152">
        <f>ROUND(I1155*H1155,2)</f>
        <v>0</v>
      </c>
      <c r="K1155" s="153"/>
      <c r="L1155" s="35"/>
      <c r="M1155" s="154" t="s">
        <v>3</v>
      </c>
      <c r="N1155" s="155" t="s">
        <v>44</v>
      </c>
      <c r="O1155" s="55"/>
      <c r="P1155" s="156">
        <f>O1155*H1155</f>
        <v>0</v>
      </c>
      <c r="Q1155" s="156">
        <v>1.0999999999999999E-2</v>
      </c>
      <c r="R1155" s="156">
        <f>Q1155*H1155</f>
        <v>11.106259999999999</v>
      </c>
      <c r="S1155" s="156">
        <v>0</v>
      </c>
      <c r="T1155" s="157">
        <f>S1155*H1155</f>
        <v>0</v>
      </c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  <c r="AR1155" s="158" t="s">
        <v>258</v>
      </c>
      <c r="AT1155" s="158" t="s">
        <v>254</v>
      </c>
      <c r="AU1155" s="158" t="s">
        <v>82</v>
      </c>
      <c r="AY1155" s="19" t="s">
        <v>252</v>
      </c>
      <c r="BE1155" s="159">
        <f>IF(N1155="základní",J1155,0)</f>
        <v>0</v>
      </c>
      <c r="BF1155" s="159">
        <f>IF(N1155="snížená",J1155,0)</f>
        <v>0</v>
      </c>
      <c r="BG1155" s="159">
        <f>IF(N1155="zákl. přenesená",J1155,0)</f>
        <v>0</v>
      </c>
      <c r="BH1155" s="159">
        <f>IF(N1155="sníž. přenesená",J1155,0)</f>
        <v>0</v>
      </c>
      <c r="BI1155" s="159">
        <f>IF(N1155="nulová",J1155,0)</f>
        <v>0</v>
      </c>
      <c r="BJ1155" s="19" t="s">
        <v>80</v>
      </c>
      <c r="BK1155" s="159">
        <f>ROUND(I1155*H1155,2)</f>
        <v>0</v>
      </c>
      <c r="BL1155" s="19" t="s">
        <v>258</v>
      </c>
      <c r="BM1155" s="158" t="s">
        <v>1320</v>
      </c>
    </row>
    <row r="1156" spans="1:65" s="2" customFormat="1" ht="11.25">
      <c r="A1156" s="34"/>
      <c r="B1156" s="35"/>
      <c r="C1156" s="34"/>
      <c r="D1156" s="160" t="s">
        <v>260</v>
      </c>
      <c r="E1156" s="34"/>
      <c r="F1156" s="161" t="s">
        <v>1321</v>
      </c>
      <c r="G1156" s="34"/>
      <c r="H1156" s="34"/>
      <c r="I1156" s="162"/>
      <c r="J1156" s="34"/>
      <c r="K1156" s="34"/>
      <c r="L1156" s="35"/>
      <c r="M1156" s="163"/>
      <c r="N1156" s="164"/>
      <c r="O1156" s="55"/>
      <c r="P1156" s="55"/>
      <c r="Q1156" s="55"/>
      <c r="R1156" s="55"/>
      <c r="S1156" s="55"/>
      <c r="T1156" s="56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  <c r="AT1156" s="19" t="s">
        <v>260</v>
      </c>
      <c r="AU1156" s="19" t="s">
        <v>82</v>
      </c>
    </row>
    <row r="1157" spans="1:65" s="2" customFormat="1" ht="11.25">
      <c r="A1157" s="34"/>
      <c r="B1157" s="35"/>
      <c r="C1157" s="34"/>
      <c r="D1157" s="165" t="s">
        <v>262</v>
      </c>
      <c r="E1157" s="34"/>
      <c r="F1157" s="166" t="s">
        <v>1322</v>
      </c>
      <c r="G1157" s="34"/>
      <c r="H1157" s="34"/>
      <c r="I1157" s="162"/>
      <c r="J1157" s="34"/>
      <c r="K1157" s="34"/>
      <c r="L1157" s="35"/>
      <c r="M1157" s="163"/>
      <c r="N1157" s="164"/>
      <c r="O1157" s="55"/>
      <c r="P1157" s="55"/>
      <c r="Q1157" s="55"/>
      <c r="R1157" s="55"/>
      <c r="S1157" s="55"/>
      <c r="T1157" s="56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  <c r="AT1157" s="19" t="s">
        <v>262</v>
      </c>
      <c r="AU1157" s="19" t="s">
        <v>82</v>
      </c>
    </row>
    <row r="1158" spans="1:65" s="13" customFormat="1" ht="11.25">
      <c r="B1158" s="167"/>
      <c r="D1158" s="160" t="s">
        <v>264</v>
      </c>
      <c r="E1158" s="168" t="s">
        <v>3</v>
      </c>
      <c r="F1158" s="169" t="s">
        <v>1323</v>
      </c>
      <c r="H1158" s="168" t="s">
        <v>3</v>
      </c>
      <c r="I1158" s="170"/>
      <c r="L1158" s="167"/>
      <c r="M1158" s="171"/>
      <c r="N1158" s="172"/>
      <c r="O1158" s="172"/>
      <c r="P1158" s="172"/>
      <c r="Q1158" s="172"/>
      <c r="R1158" s="172"/>
      <c r="S1158" s="172"/>
      <c r="T1158" s="173"/>
      <c r="AT1158" s="168" t="s">
        <v>264</v>
      </c>
      <c r="AU1158" s="168" t="s">
        <v>82</v>
      </c>
      <c r="AV1158" s="13" t="s">
        <v>80</v>
      </c>
      <c r="AW1158" s="13" t="s">
        <v>34</v>
      </c>
      <c r="AX1158" s="13" t="s">
        <v>73</v>
      </c>
      <c r="AY1158" s="168" t="s">
        <v>252</v>
      </c>
    </row>
    <row r="1159" spans="1:65" s="14" customFormat="1" ht="11.25">
      <c r="B1159" s="174"/>
      <c r="D1159" s="160" t="s">
        <v>264</v>
      </c>
      <c r="E1159" s="175" t="s">
        <v>3</v>
      </c>
      <c r="F1159" s="176" t="s">
        <v>1310</v>
      </c>
      <c r="H1159" s="177">
        <v>500.55</v>
      </c>
      <c r="I1159" s="178"/>
      <c r="L1159" s="174"/>
      <c r="M1159" s="179"/>
      <c r="N1159" s="180"/>
      <c r="O1159" s="180"/>
      <c r="P1159" s="180"/>
      <c r="Q1159" s="180"/>
      <c r="R1159" s="180"/>
      <c r="S1159" s="180"/>
      <c r="T1159" s="181"/>
      <c r="AT1159" s="175" t="s">
        <v>264</v>
      </c>
      <c r="AU1159" s="175" t="s">
        <v>82</v>
      </c>
      <c r="AV1159" s="14" t="s">
        <v>82</v>
      </c>
      <c r="AW1159" s="14" t="s">
        <v>34</v>
      </c>
      <c r="AX1159" s="14" t="s">
        <v>73</v>
      </c>
      <c r="AY1159" s="175" t="s">
        <v>252</v>
      </c>
    </row>
    <row r="1160" spans="1:65" s="13" customFormat="1" ht="11.25">
      <c r="B1160" s="167"/>
      <c r="D1160" s="160" t="s">
        <v>264</v>
      </c>
      <c r="E1160" s="168" t="s">
        <v>3</v>
      </c>
      <c r="F1160" s="169" t="s">
        <v>1324</v>
      </c>
      <c r="H1160" s="168" t="s">
        <v>3</v>
      </c>
      <c r="I1160" s="170"/>
      <c r="L1160" s="167"/>
      <c r="M1160" s="171"/>
      <c r="N1160" s="172"/>
      <c r="O1160" s="172"/>
      <c r="P1160" s="172"/>
      <c r="Q1160" s="172"/>
      <c r="R1160" s="172"/>
      <c r="S1160" s="172"/>
      <c r="T1160" s="173"/>
      <c r="AT1160" s="168" t="s">
        <v>264</v>
      </c>
      <c r="AU1160" s="168" t="s">
        <v>82</v>
      </c>
      <c r="AV1160" s="13" t="s">
        <v>80</v>
      </c>
      <c r="AW1160" s="13" t="s">
        <v>34</v>
      </c>
      <c r="AX1160" s="13" t="s">
        <v>73</v>
      </c>
      <c r="AY1160" s="168" t="s">
        <v>252</v>
      </c>
    </row>
    <row r="1161" spans="1:65" s="14" customFormat="1" ht="11.25">
      <c r="B1161" s="174"/>
      <c r="D1161" s="160" t="s">
        <v>264</v>
      </c>
      <c r="E1161" s="175" t="s">
        <v>3</v>
      </c>
      <c r="F1161" s="176" t="s">
        <v>1312</v>
      </c>
      <c r="H1161" s="177">
        <v>102.7</v>
      </c>
      <c r="I1161" s="178"/>
      <c r="L1161" s="174"/>
      <c r="M1161" s="179"/>
      <c r="N1161" s="180"/>
      <c r="O1161" s="180"/>
      <c r="P1161" s="180"/>
      <c r="Q1161" s="180"/>
      <c r="R1161" s="180"/>
      <c r="S1161" s="180"/>
      <c r="T1161" s="181"/>
      <c r="AT1161" s="175" t="s">
        <v>264</v>
      </c>
      <c r="AU1161" s="175" t="s">
        <v>82</v>
      </c>
      <c r="AV1161" s="14" t="s">
        <v>82</v>
      </c>
      <c r="AW1161" s="14" t="s">
        <v>34</v>
      </c>
      <c r="AX1161" s="14" t="s">
        <v>73</v>
      </c>
      <c r="AY1161" s="175" t="s">
        <v>252</v>
      </c>
    </row>
    <row r="1162" spans="1:65" s="13" customFormat="1" ht="11.25">
      <c r="B1162" s="167"/>
      <c r="D1162" s="160" t="s">
        <v>264</v>
      </c>
      <c r="E1162" s="168" t="s">
        <v>3</v>
      </c>
      <c r="F1162" s="169" t="s">
        <v>1325</v>
      </c>
      <c r="H1162" s="168" t="s">
        <v>3</v>
      </c>
      <c r="I1162" s="170"/>
      <c r="L1162" s="167"/>
      <c r="M1162" s="171"/>
      <c r="N1162" s="172"/>
      <c r="O1162" s="172"/>
      <c r="P1162" s="172"/>
      <c r="Q1162" s="172"/>
      <c r="R1162" s="172"/>
      <c r="S1162" s="172"/>
      <c r="T1162" s="173"/>
      <c r="AT1162" s="168" t="s">
        <v>264</v>
      </c>
      <c r="AU1162" s="168" t="s">
        <v>82</v>
      </c>
      <c r="AV1162" s="13" t="s">
        <v>80</v>
      </c>
      <c r="AW1162" s="13" t="s">
        <v>34</v>
      </c>
      <c r="AX1162" s="13" t="s">
        <v>73</v>
      </c>
      <c r="AY1162" s="168" t="s">
        <v>252</v>
      </c>
    </row>
    <row r="1163" spans="1:65" s="14" customFormat="1" ht="11.25">
      <c r="B1163" s="174"/>
      <c r="D1163" s="160" t="s">
        <v>264</v>
      </c>
      <c r="E1163" s="175" t="s">
        <v>3</v>
      </c>
      <c r="F1163" s="176" t="s">
        <v>1314</v>
      </c>
      <c r="H1163" s="177">
        <v>200.21</v>
      </c>
      <c r="I1163" s="178"/>
      <c r="L1163" s="174"/>
      <c r="M1163" s="179"/>
      <c r="N1163" s="180"/>
      <c r="O1163" s="180"/>
      <c r="P1163" s="180"/>
      <c r="Q1163" s="180"/>
      <c r="R1163" s="180"/>
      <c r="S1163" s="180"/>
      <c r="T1163" s="181"/>
      <c r="AT1163" s="175" t="s">
        <v>264</v>
      </c>
      <c r="AU1163" s="175" t="s">
        <v>82</v>
      </c>
      <c r="AV1163" s="14" t="s">
        <v>82</v>
      </c>
      <c r="AW1163" s="14" t="s">
        <v>34</v>
      </c>
      <c r="AX1163" s="14" t="s">
        <v>73</v>
      </c>
      <c r="AY1163" s="175" t="s">
        <v>252</v>
      </c>
    </row>
    <row r="1164" spans="1:65" s="13" customFormat="1" ht="11.25">
      <c r="B1164" s="167"/>
      <c r="D1164" s="160" t="s">
        <v>264</v>
      </c>
      <c r="E1164" s="168" t="s">
        <v>3</v>
      </c>
      <c r="F1164" s="169" t="s">
        <v>1326</v>
      </c>
      <c r="H1164" s="168" t="s">
        <v>3</v>
      </c>
      <c r="I1164" s="170"/>
      <c r="L1164" s="167"/>
      <c r="M1164" s="171"/>
      <c r="N1164" s="172"/>
      <c r="O1164" s="172"/>
      <c r="P1164" s="172"/>
      <c r="Q1164" s="172"/>
      <c r="R1164" s="172"/>
      <c r="S1164" s="172"/>
      <c r="T1164" s="173"/>
      <c r="AT1164" s="168" t="s">
        <v>264</v>
      </c>
      <c r="AU1164" s="168" t="s">
        <v>82</v>
      </c>
      <c r="AV1164" s="13" t="s">
        <v>80</v>
      </c>
      <c r="AW1164" s="13" t="s">
        <v>34</v>
      </c>
      <c r="AX1164" s="13" t="s">
        <v>73</v>
      </c>
      <c r="AY1164" s="168" t="s">
        <v>252</v>
      </c>
    </row>
    <row r="1165" spans="1:65" s="14" customFormat="1" ht="11.25">
      <c r="B1165" s="174"/>
      <c r="D1165" s="160" t="s">
        <v>264</v>
      </c>
      <c r="E1165" s="175" t="s">
        <v>3</v>
      </c>
      <c r="F1165" s="176" t="s">
        <v>1316</v>
      </c>
      <c r="H1165" s="177">
        <v>206.2</v>
      </c>
      <c r="I1165" s="178"/>
      <c r="L1165" s="174"/>
      <c r="M1165" s="179"/>
      <c r="N1165" s="180"/>
      <c r="O1165" s="180"/>
      <c r="P1165" s="180"/>
      <c r="Q1165" s="180"/>
      <c r="R1165" s="180"/>
      <c r="S1165" s="180"/>
      <c r="T1165" s="181"/>
      <c r="AT1165" s="175" t="s">
        <v>264</v>
      </c>
      <c r="AU1165" s="175" t="s">
        <v>82</v>
      </c>
      <c r="AV1165" s="14" t="s">
        <v>82</v>
      </c>
      <c r="AW1165" s="14" t="s">
        <v>34</v>
      </c>
      <c r="AX1165" s="14" t="s">
        <v>73</v>
      </c>
      <c r="AY1165" s="175" t="s">
        <v>252</v>
      </c>
    </row>
    <row r="1166" spans="1:65" s="15" customFormat="1" ht="11.25">
      <c r="B1166" s="182"/>
      <c r="D1166" s="160" t="s">
        <v>264</v>
      </c>
      <c r="E1166" s="183" t="s">
        <v>3</v>
      </c>
      <c r="F1166" s="184" t="s">
        <v>269</v>
      </c>
      <c r="H1166" s="185">
        <v>1009.66</v>
      </c>
      <c r="I1166" s="186"/>
      <c r="L1166" s="182"/>
      <c r="M1166" s="187"/>
      <c r="N1166" s="188"/>
      <c r="O1166" s="188"/>
      <c r="P1166" s="188"/>
      <c r="Q1166" s="188"/>
      <c r="R1166" s="188"/>
      <c r="S1166" s="188"/>
      <c r="T1166" s="189"/>
      <c r="AT1166" s="183" t="s">
        <v>264</v>
      </c>
      <c r="AU1166" s="183" t="s">
        <v>82</v>
      </c>
      <c r="AV1166" s="15" t="s">
        <v>258</v>
      </c>
      <c r="AW1166" s="15" t="s">
        <v>34</v>
      </c>
      <c r="AX1166" s="15" t="s">
        <v>80</v>
      </c>
      <c r="AY1166" s="183" t="s">
        <v>252</v>
      </c>
    </row>
    <row r="1167" spans="1:65" s="2" customFormat="1" ht="16.5" customHeight="1">
      <c r="A1167" s="34"/>
      <c r="B1167" s="145"/>
      <c r="C1167" s="146" t="s">
        <v>1327</v>
      </c>
      <c r="D1167" s="146" t="s">
        <v>254</v>
      </c>
      <c r="E1167" s="147" t="s">
        <v>1328</v>
      </c>
      <c r="F1167" s="148" t="s">
        <v>1329</v>
      </c>
      <c r="G1167" s="149" t="s">
        <v>497</v>
      </c>
      <c r="H1167" s="150">
        <v>2573.4899999999998</v>
      </c>
      <c r="I1167" s="151"/>
      <c r="J1167" s="152">
        <f>ROUND(I1167*H1167,2)</f>
        <v>0</v>
      </c>
      <c r="K1167" s="153"/>
      <c r="L1167" s="35"/>
      <c r="M1167" s="154" t="s">
        <v>3</v>
      </c>
      <c r="N1167" s="155" t="s">
        <v>44</v>
      </c>
      <c r="O1167" s="55"/>
      <c r="P1167" s="156">
        <f>O1167*H1167</f>
        <v>0</v>
      </c>
      <c r="Q1167" s="156">
        <v>0</v>
      </c>
      <c r="R1167" s="156">
        <f>Q1167*H1167</f>
        <v>0</v>
      </c>
      <c r="S1167" s="156">
        <v>0</v>
      </c>
      <c r="T1167" s="157">
        <f>S1167*H1167</f>
        <v>0</v>
      </c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  <c r="AR1167" s="158" t="s">
        <v>258</v>
      </c>
      <c r="AT1167" s="158" t="s">
        <v>254</v>
      </c>
      <c r="AU1167" s="158" t="s">
        <v>82</v>
      </c>
      <c r="AY1167" s="19" t="s">
        <v>252</v>
      </c>
      <c r="BE1167" s="159">
        <f>IF(N1167="základní",J1167,0)</f>
        <v>0</v>
      </c>
      <c r="BF1167" s="159">
        <f>IF(N1167="snížená",J1167,0)</f>
        <v>0</v>
      </c>
      <c r="BG1167" s="159">
        <f>IF(N1167="zákl. přenesená",J1167,0)</f>
        <v>0</v>
      </c>
      <c r="BH1167" s="159">
        <f>IF(N1167="sníž. přenesená",J1167,0)</f>
        <v>0</v>
      </c>
      <c r="BI1167" s="159">
        <f>IF(N1167="nulová",J1167,0)</f>
        <v>0</v>
      </c>
      <c r="BJ1167" s="19" t="s">
        <v>80</v>
      </c>
      <c r="BK1167" s="159">
        <f>ROUND(I1167*H1167,2)</f>
        <v>0</v>
      </c>
      <c r="BL1167" s="19" t="s">
        <v>258</v>
      </c>
      <c r="BM1167" s="158" t="s">
        <v>1330</v>
      </c>
    </row>
    <row r="1168" spans="1:65" s="2" customFormat="1" ht="11.25">
      <c r="A1168" s="34"/>
      <c r="B1168" s="35"/>
      <c r="C1168" s="34"/>
      <c r="D1168" s="160" t="s">
        <v>260</v>
      </c>
      <c r="E1168" s="34"/>
      <c r="F1168" s="161" t="s">
        <v>1331</v>
      </c>
      <c r="G1168" s="34"/>
      <c r="H1168" s="34"/>
      <c r="I1168" s="162"/>
      <c r="J1168" s="34"/>
      <c r="K1168" s="34"/>
      <c r="L1168" s="35"/>
      <c r="M1168" s="163"/>
      <c r="N1168" s="164"/>
      <c r="O1168" s="55"/>
      <c r="P1168" s="55"/>
      <c r="Q1168" s="55"/>
      <c r="R1168" s="55"/>
      <c r="S1168" s="55"/>
      <c r="T1168" s="56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  <c r="AT1168" s="19" t="s">
        <v>260</v>
      </c>
      <c r="AU1168" s="19" t="s">
        <v>82</v>
      </c>
    </row>
    <row r="1169" spans="1:51" s="2" customFormat="1" ht="11.25">
      <c r="A1169" s="34"/>
      <c r="B1169" s="35"/>
      <c r="C1169" s="34"/>
      <c r="D1169" s="165" t="s">
        <v>262</v>
      </c>
      <c r="E1169" s="34"/>
      <c r="F1169" s="166" t="s">
        <v>1332</v>
      </c>
      <c r="G1169" s="34"/>
      <c r="H1169" s="34"/>
      <c r="I1169" s="162"/>
      <c r="J1169" s="34"/>
      <c r="K1169" s="34"/>
      <c r="L1169" s="35"/>
      <c r="M1169" s="163"/>
      <c r="N1169" s="164"/>
      <c r="O1169" s="55"/>
      <c r="P1169" s="55"/>
      <c r="Q1169" s="55"/>
      <c r="R1169" s="55"/>
      <c r="S1169" s="55"/>
      <c r="T1169" s="56"/>
      <c r="U1169" s="34"/>
      <c r="V1169" s="34"/>
      <c r="W1169" s="34"/>
      <c r="X1169" s="34"/>
      <c r="Y1169" s="34"/>
      <c r="Z1169" s="34"/>
      <c r="AA1169" s="34"/>
      <c r="AB1169" s="34"/>
      <c r="AC1169" s="34"/>
      <c r="AD1169" s="34"/>
      <c r="AE1169" s="34"/>
      <c r="AT1169" s="19" t="s">
        <v>262</v>
      </c>
      <c r="AU1169" s="19" t="s">
        <v>82</v>
      </c>
    </row>
    <row r="1170" spans="1:51" s="13" customFormat="1" ht="11.25">
      <c r="B1170" s="167"/>
      <c r="D1170" s="160" t="s">
        <v>264</v>
      </c>
      <c r="E1170" s="168" t="s">
        <v>3</v>
      </c>
      <c r="F1170" s="169" t="s">
        <v>1333</v>
      </c>
      <c r="H1170" s="168" t="s">
        <v>3</v>
      </c>
      <c r="I1170" s="170"/>
      <c r="L1170" s="167"/>
      <c r="M1170" s="171"/>
      <c r="N1170" s="172"/>
      <c r="O1170" s="172"/>
      <c r="P1170" s="172"/>
      <c r="Q1170" s="172"/>
      <c r="R1170" s="172"/>
      <c r="S1170" s="172"/>
      <c r="T1170" s="173"/>
      <c r="AT1170" s="168" t="s">
        <v>264</v>
      </c>
      <c r="AU1170" s="168" t="s">
        <v>82</v>
      </c>
      <c r="AV1170" s="13" t="s">
        <v>80</v>
      </c>
      <c r="AW1170" s="13" t="s">
        <v>34</v>
      </c>
      <c r="AX1170" s="13" t="s">
        <v>73</v>
      </c>
      <c r="AY1170" s="168" t="s">
        <v>252</v>
      </c>
    </row>
    <row r="1171" spans="1:51" s="13" customFormat="1" ht="11.25">
      <c r="B1171" s="167"/>
      <c r="D1171" s="160" t="s">
        <v>264</v>
      </c>
      <c r="E1171" s="168" t="s">
        <v>3</v>
      </c>
      <c r="F1171" s="169" t="s">
        <v>1287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1:51" s="14" customFormat="1" ht="11.25">
      <c r="B1172" s="174"/>
      <c r="D1172" s="160" t="s">
        <v>264</v>
      </c>
      <c r="E1172" s="175" t="s">
        <v>3</v>
      </c>
      <c r="F1172" s="176" t="s">
        <v>1288</v>
      </c>
      <c r="H1172" s="177">
        <v>183.5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1:51" s="13" customFormat="1" ht="11.25">
      <c r="B1173" s="167"/>
      <c r="D1173" s="160" t="s">
        <v>264</v>
      </c>
      <c r="E1173" s="168" t="s">
        <v>3</v>
      </c>
      <c r="F1173" s="169" t="s">
        <v>1289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1:51" s="14" customFormat="1" ht="11.25">
      <c r="B1174" s="174"/>
      <c r="D1174" s="160" t="s">
        <v>264</v>
      </c>
      <c r="E1174" s="175" t="s">
        <v>3</v>
      </c>
      <c r="F1174" s="176" t="s">
        <v>1290</v>
      </c>
      <c r="H1174" s="177">
        <v>118.22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1:51" s="13" customFormat="1" ht="11.25">
      <c r="B1175" s="167"/>
      <c r="D1175" s="160" t="s">
        <v>264</v>
      </c>
      <c r="E1175" s="168" t="s">
        <v>3</v>
      </c>
      <c r="F1175" s="169" t="s">
        <v>1334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1:51" s="14" customFormat="1" ht="11.25">
      <c r="B1176" s="174"/>
      <c r="D1176" s="160" t="s">
        <v>264</v>
      </c>
      <c r="E1176" s="175" t="s">
        <v>3</v>
      </c>
      <c r="F1176" s="176" t="s">
        <v>1310</v>
      </c>
      <c r="H1176" s="177">
        <v>500.55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1:51" s="13" customFormat="1" ht="11.25">
      <c r="B1177" s="167"/>
      <c r="D1177" s="160" t="s">
        <v>264</v>
      </c>
      <c r="E1177" s="168" t="s">
        <v>3</v>
      </c>
      <c r="F1177" s="169" t="s">
        <v>1291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1:51" s="14" customFormat="1" ht="22.5">
      <c r="B1178" s="174"/>
      <c r="D1178" s="160" t="s">
        <v>264</v>
      </c>
      <c r="E1178" s="175" t="s">
        <v>3</v>
      </c>
      <c r="F1178" s="176" t="s">
        <v>1292</v>
      </c>
      <c r="H1178" s="177">
        <v>222.53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1:51" s="13" customFormat="1" ht="11.25">
      <c r="B1179" s="167"/>
      <c r="D1179" s="160" t="s">
        <v>264</v>
      </c>
      <c r="E1179" s="168" t="s">
        <v>3</v>
      </c>
      <c r="F1179" s="169" t="s">
        <v>1293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1:51" s="14" customFormat="1" ht="22.5">
      <c r="B1180" s="174"/>
      <c r="D1180" s="160" t="s">
        <v>264</v>
      </c>
      <c r="E1180" s="175" t="s">
        <v>3</v>
      </c>
      <c r="F1180" s="176" t="s">
        <v>1294</v>
      </c>
      <c r="H1180" s="177">
        <v>221.25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1:51" s="13" customFormat="1" ht="11.25">
      <c r="B1181" s="167"/>
      <c r="D1181" s="160" t="s">
        <v>264</v>
      </c>
      <c r="E1181" s="168" t="s">
        <v>3</v>
      </c>
      <c r="F1181" s="169" t="s">
        <v>1295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1:51" s="14" customFormat="1" ht="11.25">
      <c r="B1182" s="174"/>
      <c r="D1182" s="160" t="s">
        <v>264</v>
      </c>
      <c r="E1182" s="175" t="s">
        <v>3</v>
      </c>
      <c r="F1182" s="176" t="s">
        <v>1296</v>
      </c>
      <c r="H1182" s="177">
        <v>331.57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1:51" s="13" customFormat="1" ht="11.25">
      <c r="B1183" s="167"/>
      <c r="D1183" s="160" t="s">
        <v>264</v>
      </c>
      <c r="E1183" s="168" t="s">
        <v>3</v>
      </c>
      <c r="F1183" s="169" t="s">
        <v>1297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1:51" s="14" customFormat="1" ht="11.25">
      <c r="B1184" s="174"/>
      <c r="D1184" s="160" t="s">
        <v>264</v>
      </c>
      <c r="E1184" s="175" t="s">
        <v>3</v>
      </c>
      <c r="F1184" s="176" t="s">
        <v>1298</v>
      </c>
      <c r="H1184" s="177">
        <v>332.74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1:65" s="13" customFormat="1" ht="11.25">
      <c r="B1185" s="167"/>
      <c r="D1185" s="160" t="s">
        <v>264</v>
      </c>
      <c r="E1185" s="168" t="s">
        <v>3</v>
      </c>
      <c r="F1185" s="169" t="s">
        <v>1299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1:65" s="14" customFormat="1" ht="22.5">
      <c r="B1186" s="174"/>
      <c r="D1186" s="160" t="s">
        <v>264</v>
      </c>
      <c r="E1186" s="175" t="s">
        <v>3</v>
      </c>
      <c r="F1186" s="176" t="s">
        <v>1300</v>
      </c>
      <c r="H1186" s="177">
        <v>114.1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1:65" s="13" customFormat="1" ht="11.25">
      <c r="B1187" s="167"/>
      <c r="D1187" s="160" t="s">
        <v>264</v>
      </c>
      <c r="E1187" s="168" t="s">
        <v>3</v>
      </c>
      <c r="F1187" s="169" t="s">
        <v>1301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1:65" s="14" customFormat="1" ht="11.25">
      <c r="B1188" s="174"/>
      <c r="D1188" s="160" t="s">
        <v>264</v>
      </c>
      <c r="E1188" s="175" t="s">
        <v>3</v>
      </c>
      <c r="F1188" s="176" t="s">
        <v>1302</v>
      </c>
      <c r="H1188" s="177">
        <v>39.92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1:65" s="13" customFormat="1" ht="11.25">
      <c r="B1189" s="167"/>
      <c r="D1189" s="160" t="s">
        <v>264</v>
      </c>
      <c r="E1189" s="168" t="s">
        <v>3</v>
      </c>
      <c r="F1189" s="169" t="s">
        <v>1311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1:65" s="14" customFormat="1" ht="11.25">
      <c r="B1190" s="174"/>
      <c r="D1190" s="160" t="s">
        <v>264</v>
      </c>
      <c r="E1190" s="175" t="s">
        <v>3</v>
      </c>
      <c r="F1190" s="176" t="s">
        <v>1312</v>
      </c>
      <c r="H1190" s="177">
        <v>102.7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1:65" s="13" customFormat="1" ht="11.25">
      <c r="B1191" s="167"/>
      <c r="D1191" s="160" t="s">
        <v>264</v>
      </c>
      <c r="E1191" s="168" t="s">
        <v>3</v>
      </c>
      <c r="F1191" s="169" t="s">
        <v>1313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1:65" s="14" customFormat="1" ht="11.25">
      <c r="B1192" s="174"/>
      <c r="D1192" s="160" t="s">
        <v>264</v>
      </c>
      <c r="E1192" s="175" t="s">
        <v>3</v>
      </c>
      <c r="F1192" s="176" t="s">
        <v>1314</v>
      </c>
      <c r="H1192" s="177">
        <v>200.21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1:65" s="13" customFormat="1" ht="11.25">
      <c r="B1193" s="167"/>
      <c r="D1193" s="160" t="s">
        <v>264</v>
      </c>
      <c r="E1193" s="168" t="s">
        <v>3</v>
      </c>
      <c r="F1193" s="169" t="s">
        <v>1315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1:65" s="14" customFormat="1" ht="11.25">
      <c r="B1194" s="174"/>
      <c r="D1194" s="160" t="s">
        <v>264</v>
      </c>
      <c r="E1194" s="175" t="s">
        <v>3</v>
      </c>
      <c r="F1194" s="176" t="s">
        <v>1316</v>
      </c>
      <c r="H1194" s="177">
        <v>206.2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1:65" s="15" customFormat="1" ht="11.25">
      <c r="B1195" s="182"/>
      <c r="D1195" s="160" t="s">
        <v>264</v>
      </c>
      <c r="E1195" s="183" t="s">
        <v>3</v>
      </c>
      <c r="F1195" s="184" t="s">
        <v>269</v>
      </c>
      <c r="H1195" s="185">
        <v>2573.4899999999998</v>
      </c>
      <c r="I1195" s="186"/>
      <c r="L1195" s="182"/>
      <c r="M1195" s="187"/>
      <c r="N1195" s="188"/>
      <c r="O1195" s="188"/>
      <c r="P1195" s="188"/>
      <c r="Q1195" s="188"/>
      <c r="R1195" s="188"/>
      <c r="S1195" s="188"/>
      <c r="T1195" s="189"/>
      <c r="AT1195" s="183" t="s">
        <v>264</v>
      </c>
      <c r="AU1195" s="183" t="s">
        <v>82</v>
      </c>
      <c r="AV1195" s="15" t="s">
        <v>258</v>
      </c>
      <c r="AW1195" s="15" t="s">
        <v>34</v>
      </c>
      <c r="AX1195" s="15" t="s">
        <v>80</v>
      </c>
      <c r="AY1195" s="183" t="s">
        <v>252</v>
      </c>
    </row>
    <row r="1196" spans="1:65" s="2" customFormat="1" ht="16.5" customHeight="1">
      <c r="A1196" s="34"/>
      <c r="B1196" s="145"/>
      <c r="C1196" s="146" t="s">
        <v>1335</v>
      </c>
      <c r="D1196" s="146" t="s">
        <v>254</v>
      </c>
      <c r="E1196" s="147" t="s">
        <v>1336</v>
      </c>
      <c r="F1196" s="148" t="s">
        <v>1337</v>
      </c>
      <c r="G1196" s="149" t="s">
        <v>497</v>
      </c>
      <c r="H1196" s="150">
        <v>2573.4899999999998</v>
      </c>
      <c r="I1196" s="151"/>
      <c r="J1196" s="152">
        <f>ROUND(I1196*H1196,2)</f>
        <v>0</v>
      </c>
      <c r="K1196" s="153"/>
      <c r="L1196" s="35"/>
      <c r="M1196" s="154" t="s">
        <v>3</v>
      </c>
      <c r="N1196" s="155" t="s">
        <v>44</v>
      </c>
      <c r="O1196" s="55"/>
      <c r="P1196" s="156">
        <f>O1196*H1196</f>
        <v>0</v>
      </c>
      <c r="Q1196" s="156">
        <v>1.2999999999999999E-4</v>
      </c>
      <c r="R1196" s="156">
        <f>Q1196*H1196</f>
        <v>0.33455369999999995</v>
      </c>
      <c r="S1196" s="156">
        <v>0</v>
      </c>
      <c r="T1196" s="157">
        <f>S1196*H1196</f>
        <v>0</v>
      </c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  <c r="AR1196" s="158" t="s">
        <v>258</v>
      </c>
      <c r="AT1196" s="158" t="s">
        <v>254</v>
      </c>
      <c r="AU1196" s="158" t="s">
        <v>82</v>
      </c>
      <c r="AY1196" s="19" t="s">
        <v>252</v>
      </c>
      <c r="BE1196" s="159">
        <f>IF(N1196="základní",J1196,0)</f>
        <v>0</v>
      </c>
      <c r="BF1196" s="159">
        <f>IF(N1196="snížená",J1196,0)</f>
        <v>0</v>
      </c>
      <c r="BG1196" s="159">
        <f>IF(N1196="zákl. přenesená",J1196,0)</f>
        <v>0</v>
      </c>
      <c r="BH1196" s="159">
        <f>IF(N1196="sníž. přenesená",J1196,0)</f>
        <v>0</v>
      </c>
      <c r="BI1196" s="159">
        <f>IF(N1196="nulová",J1196,0)</f>
        <v>0</v>
      </c>
      <c r="BJ1196" s="19" t="s">
        <v>80</v>
      </c>
      <c r="BK1196" s="159">
        <f>ROUND(I1196*H1196,2)</f>
        <v>0</v>
      </c>
      <c r="BL1196" s="19" t="s">
        <v>258</v>
      </c>
      <c r="BM1196" s="158" t="s">
        <v>1338</v>
      </c>
    </row>
    <row r="1197" spans="1:65" s="2" customFormat="1" ht="11.25">
      <c r="A1197" s="34"/>
      <c r="B1197" s="35"/>
      <c r="C1197" s="34"/>
      <c r="D1197" s="160" t="s">
        <v>260</v>
      </c>
      <c r="E1197" s="34"/>
      <c r="F1197" s="161" t="s">
        <v>1339</v>
      </c>
      <c r="G1197" s="34"/>
      <c r="H1197" s="34"/>
      <c r="I1197" s="162"/>
      <c r="J1197" s="34"/>
      <c r="K1197" s="34"/>
      <c r="L1197" s="35"/>
      <c r="M1197" s="163"/>
      <c r="N1197" s="164"/>
      <c r="O1197" s="55"/>
      <c r="P1197" s="55"/>
      <c r="Q1197" s="55"/>
      <c r="R1197" s="55"/>
      <c r="S1197" s="55"/>
      <c r="T1197" s="56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  <c r="AT1197" s="19" t="s">
        <v>260</v>
      </c>
      <c r="AU1197" s="19" t="s">
        <v>82</v>
      </c>
    </row>
    <row r="1198" spans="1:65" s="2" customFormat="1" ht="11.25">
      <c r="A1198" s="34"/>
      <c r="B1198" s="35"/>
      <c r="C1198" s="34"/>
      <c r="D1198" s="165" t="s">
        <v>262</v>
      </c>
      <c r="E1198" s="34"/>
      <c r="F1198" s="166" t="s">
        <v>1340</v>
      </c>
      <c r="G1198" s="34"/>
      <c r="H1198" s="34"/>
      <c r="I1198" s="162"/>
      <c r="J1198" s="34"/>
      <c r="K1198" s="34"/>
      <c r="L1198" s="35"/>
      <c r="M1198" s="163"/>
      <c r="N1198" s="164"/>
      <c r="O1198" s="55"/>
      <c r="P1198" s="55"/>
      <c r="Q1198" s="55"/>
      <c r="R1198" s="55"/>
      <c r="S1198" s="55"/>
      <c r="T1198" s="56"/>
      <c r="U1198" s="34"/>
      <c r="V1198" s="34"/>
      <c r="W1198" s="34"/>
      <c r="X1198" s="34"/>
      <c r="Y1198" s="34"/>
      <c r="Z1198" s="34"/>
      <c r="AA1198" s="34"/>
      <c r="AB1198" s="34"/>
      <c r="AC1198" s="34"/>
      <c r="AD1198" s="34"/>
      <c r="AE1198" s="34"/>
      <c r="AT1198" s="19" t="s">
        <v>262</v>
      </c>
      <c r="AU1198" s="19" t="s">
        <v>82</v>
      </c>
    </row>
    <row r="1199" spans="1:65" s="13" customFormat="1" ht="11.25">
      <c r="B1199" s="167"/>
      <c r="D1199" s="160" t="s">
        <v>264</v>
      </c>
      <c r="E1199" s="168" t="s">
        <v>3</v>
      </c>
      <c r="F1199" s="169" t="s">
        <v>1287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1:65" s="14" customFormat="1" ht="11.25">
      <c r="B1200" s="174"/>
      <c r="D1200" s="160" t="s">
        <v>264</v>
      </c>
      <c r="E1200" s="175" t="s">
        <v>3</v>
      </c>
      <c r="F1200" s="176" t="s">
        <v>1288</v>
      </c>
      <c r="H1200" s="177">
        <v>183.5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1289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1290</v>
      </c>
      <c r="H1202" s="177">
        <v>118.22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1334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1310</v>
      </c>
      <c r="H1204" s="177">
        <v>500.55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1291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22.5">
      <c r="B1206" s="174"/>
      <c r="D1206" s="160" t="s">
        <v>264</v>
      </c>
      <c r="E1206" s="175" t="s">
        <v>3</v>
      </c>
      <c r="F1206" s="176" t="s">
        <v>1292</v>
      </c>
      <c r="H1206" s="177">
        <v>222.53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1293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22.5">
      <c r="B1208" s="174"/>
      <c r="D1208" s="160" t="s">
        <v>264</v>
      </c>
      <c r="E1208" s="175" t="s">
        <v>3</v>
      </c>
      <c r="F1208" s="176" t="s">
        <v>1294</v>
      </c>
      <c r="H1208" s="177">
        <v>221.25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1295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1296</v>
      </c>
      <c r="H1210" s="177">
        <v>331.57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1297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1298</v>
      </c>
      <c r="H1212" s="177">
        <v>332.74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1299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22.5">
      <c r="B1214" s="174"/>
      <c r="D1214" s="160" t="s">
        <v>264</v>
      </c>
      <c r="E1214" s="175" t="s">
        <v>3</v>
      </c>
      <c r="F1214" s="176" t="s">
        <v>1300</v>
      </c>
      <c r="H1214" s="177">
        <v>114.1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1301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1302</v>
      </c>
      <c r="H1216" s="177">
        <v>39.92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1:65" s="13" customFormat="1" ht="11.25">
      <c r="B1217" s="167"/>
      <c r="D1217" s="160" t="s">
        <v>264</v>
      </c>
      <c r="E1217" s="168" t="s">
        <v>3</v>
      </c>
      <c r="F1217" s="169" t="s">
        <v>1311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1:65" s="14" customFormat="1" ht="11.25">
      <c r="B1218" s="174"/>
      <c r="D1218" s="160" t="s">
        <v>264</v>
      </c>
      <c r="E1218" s="175" t="s">
        <v>3</v>
      </c>
      <c r="F1218" s="176" t="s">
        <v>1312</v>
      </c>
      <c r="H1218" s="177">
        <v>102.7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1:65" s="13" customFormat="1" ht="11.25">
      <c r="B1219" s="167"/>
      <c r="D1219" s="160" t="s">
        <v>264</v>
      </c>
      <c r="E1219" s="168" t="s">
        <v>3</v>
      </c>
      <c r="F1219" s="169" t="s">
        <v>1313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1:65" s="14" customFormat="1" ht="11.25">
      <c r="B1220" s="174"/>
      <c r="D1220" s="160" t="s">
        <v>264</v>
      </c>
      <c r="E1220" s="175" t="s">
        <v>3</v>
      </c>
      <c r="F1220" s="176" t="s">
        <v>1314</v>
      </c>
      <c r="H1220" s="177">
        <v>200.21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1:65" s="13" customFormat="1" ht="11.25">
      <c r="B1221" s="167"/>
      <c r="D1221" s="160" t="s">
        <v>264</v>
      </c>
      <c r="E1221" s="168" t="s">
        <v>3</v>
      </c>
      <c r="F1221" s="169" t="s">
        <v>1315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1:65" s="14" customFormat="1" ht="11.25">
      <c r="B1222" s="174"/>
      <c r="D1222" s="160" t="s">
        <v>264</v>
      </c>
      <c r="E1222" s="175" t="s">
        <v>3</v>
      </c>
      <c r="F1222" s="176" t="s">
        <v>1316</v>
      </c>
      <c r="H1222" s="177">
        <v>206.2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1:65" s="15" customFormat="1" ht="11.25">
      <c r="B1223" s="182"/>
      <c r="D1223" s="160" t="s">
        <v>264</v>
      </c>
      <c r="E1223" s="183" t="s">
        <v>3</v>
      </c>
      <c r="F1223" s="184" t="s">
        <v>269</v>
      </c>
      <c r="H1223" s="185">
        <v>2573.4899999999998</v>
      </c>
      <c r="I1223" s="186"/>
      <c r="L1223" s="182"/>
      <c r="M1223" s="187"/>
      <c r="N1223" s="188"/>
      <c r="O1223" s="188"/>
      <c r="P1223" s="188"/>
      <c r="Q1223" s="188"/>
      <c r="R1223" s="188"/>
      <c r="S1223" s="188"/>
      <c r="T1223" s="189"/>
      <c r="AT1223" s="183" t="s">
        <v>264</v>
      </c>
      <c r="AU1223" s="183" t="s">
        <v>82</v>
      </c>
      <c r="AV1223" s="15" t="s">
        <v>258</v>
      </c>
      <c r="AW1223" s="15" t="s">
        <v>34</v>
      </c>
      <c r="AX1223" s="15" t="s">
        <v>80</v>
      </c>
      <c r="AY1223" s="183" t="s">
        <v>252</v>
      </c>
    </row>
    <row r="1224" spans="1:65" s="2" customFormat="1" ht="21.75" customHeight="1">
      <c r="A1224" s="34"/>
      <c r="B1224" s="145"/>
      <c r="C1224" s="146" t="s">
        <v>1341</v>
      </c>
      <c r="D1224" s="146" t="s">
        <v>254</v>
      </c>
      <c r="E1224" s="147" t="s">
        <v>1342</v>
      </c>
      <c r="F1224" s="148" t="s">
        <v>1343</v>
      </c>
      <c r="G1224" s="149" t="s">
        <v>331</v>
      </c>
      <c r="H1224" s="150">
        <v>1426.385</v>
      </c>
      <c r="I1224" s="151"/>
      <c r="J1224" s="152">
        <f>ROUND(I1224*H1224,2)</f>
        <v>0</v>
      </c>
      <c r="K1224" s="153"/>
      <c r="L1224" s="35"/>
      <c r="M1224" s="154" t="s">
        <v>3</v>
      </c>
      <c r="N1224" s="155" t="s">
        <v>44</v>
      </c>
      <c r="O1224" s="55"/>
      <c r="P1224" s="156">
        <f>O1224*H1224</f>
        <v>0</v>
      </c>
      <c r="Q1224" s="156">
        <v>2.0000000000000002E-5</v>
      </c>
      <c r="R1224" s="156">
        <f>Q1224*H1224</f>
        <v>2.8527700000000003E-2</v>
      </c>
      <c r="S1224" s="156">
        <v>0</v>
      </c>
      <c r="T1224" s="157">
        <f>S1224*H1224</f>
        <v>0</v>
      </c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  <c r="AR1224" s="158" t="s">
        <v>258</v>
      </c>
      <c r="AT1224" s="158" t="s">
        <v>254</v>
      </c>
      <c r="AU1224" s="158" t="s">
        <v>82</v>
      </c>
      <c r="AY1224" s="19" t="s">
        <v>252</v>
      </c>
      <c r="BE1224" s="159">
        <f>IF(N1224="základní",J1224,0)</f>
        <v>0</v>
      </c>
      <c r="BF1224" s="159">
        <f>IF(N1224="snížená",J1224,0)</f>
        <v>0</v>
      </c>
      <c r="BG1224" s="159">
        <f>IF(N1224="zákl. přenesená",J1224,0)</f>
        <v>0</v>
      </c>
      <c r="BH1224" s="159">
        <f>IF(N1224="sníž. přenesená",J1224,0)</f>
        <v>0</v>
      </c>
      <c r="BI1224" s="159">
        <f>IF(N1224="nulová",J1224,0)</f>
        <v>0</v>
      </c>
      <c r="BJ1224" s="19" t="s">
        <v>80</v>
      </c>
      <c r="BK1224" s="159">
        <f>ROUND(I1224*H1224,2)</f>
        <v>0</v>
      </c>
      <c r="BL1224" s="19" t="s">
        <v>258</v>
      </c>
      <c r="BM1224" s="158" t="s">
        <v>1344</v>
      </c>
    </row>
    <row r="1225" spans="1:65" s="2" customFormat="1" ht="11.25">
      <c r="A1225" s="34"/>
      <c r="B1225" s="35"/>
      <c r="C1225" s="34"/>
      <c r="D1225" s="160" t="s">
        <v>260</v>
      </c>
      <c r="E1225" s="34"/>
      <c r="F1225" s="161" t="s">
        <v>1345</v>
      </c>
      <c r="G1225" s="34"/>
      <c r="H1225" s="34"/>
      <c r="I1225" s="162"/>
      <c r="J1225" s="34"/>
      <c r="K1225" s="34"/>
      <c r="L1225" s="35"/>
      <c r="M1225" s="163"/>
      <c r="N1225" s="164"/>
      <c r="O1225" s="55"/>
      <c r="P1225" s="55"/>
      <c r="Q1225" s="55"/>
      <c r="R1225" s="55"/>
      <c r="S1225" s="55"/>
      <c r="T1225" s="56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  <c r="AT1225" s="19" t="s">
        <v>260</v>
      </c>
      <c r="AU1225" s="19" t="s">
        <v>82</v>
      </c>
    </row>
    <row r="1226" spans="1:65" s="2" customFormat="1" ht="11.25">
      <c r="A1226" s="34"/>
      <c r="B1226" s="35"/>
      <c r="C1226" s="34"/>
      <c r="D1226" s="165" t="s">
        <v>262</v>
      </c>
      <c r="E1226" s="34"/>
      <c r="F1226" s="166" t="s">
        <v>1346</v>
      </c>
      <c r="G1226" s="34"/>
      <c r="H1226" s="34"/>
      <c r="I1226" s="162"/>
      <c r="J1226" s="34"/>
      <c r="K1226" s="34"/>
      <c r="L1226" s="35"/>
      <c r="M1226" s="163"/>
      <c r="N1226" s="164"/>
      <c r="O1226" s="55"/>
      <c r="P1226" s="55"/>
      <c r="Q1226" s="55"/>
      <c r="R1226" s="55"/>
      <c r="S1226" s="55"/>
      <c r="T1226" s="56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  <c r="AT1226" s="19" t="s">
        <v>262</v>
      </c>
      <c r="AU1226" s="19" t="s">
        <v>82</v>
      </c>
    </row>
    <row r="1227" spans="1:65" s="13" customFormat="1" ht="11.25">
      <c r="B1227" s="167"/>
      <c r="D1227" s="160" t="s">
        <v>264</v>
      </c>
      <c r="E1227" s="168" t="s">
        <v>3</v>
      </c>
      <c r="F1227" s="169" t="s">
        <v>873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1:65" s="14" customFormat="1" ht="11.25">
      <c r="B1228" s="174"/>
      <c r="D1228" s="160" t="s">
        <v>264</v>
      </c>
      <c r="E1228" s="175" t="s">
        <v>3</v>
      </c>
      <c r="F1228" s="176" t="s">
        <v>1347</v>
      </c>
      <c r="H1228" s="177">
        <v>260.97000000000003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1:65" s="13" customFormat="1" ht="11.25">
      <c r="B1229" s="167"/>
      <c r="D1229" s="160" t="s">
        <v>264</v>
      </c>
      <c r="E1229" s="168" t="s">
        <v>3</v>
      </c>
      <c r="F1229" s="169" t="s">
        <v>877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1:65" s="14" customFormat="1" ht="11.25">
      <c r="B1230" s="174"/>
      <c r="D1230" s="160" t="s">
        <v>264</v>
      </c>
      <c r="E1230" s="175" t="s">
        <v>3</v>
      </c>
      <c r="F1230" s="176" t="s">
        <v>1348</v>
      </c>
      <c r="H1230" s="177">
        <v>392.58499999999998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1:65" s="13" customFormat="1" ht="11.25">
      <c r="B1231" s="167"/>
      <c r="D1231" s="160" t="s">
        <v>264</v>
      </c>
      <c r="E1231" s="168" t="s">
        <v>3</v>
      </c>
      <c r="F1231" s="169" t="s">
        <v>881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1:65" s="14" customFormat="1" ht="11.25">
      <c r="B1232" s="174"/>
      <c r="D1232" s="160" t="s">
        <v>264</v>
      </c>
      <c r="E1232" s="175" t="s">
        <v>3</v>
      </c>
      <c r="F1232" s="176" t="s">
        <v>1349</v>
      </c>
      <c r="H1232" s="177">
        <v>388.315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1:65" s="13" customFormat="1" ht="11.25">
      <c r="B1233" s="167"/>
      <c r="D1233" s="160" t="s">
        <v>264</v>
      </c>
      <c r="E1233" s="168" t="s">
        <v>3</v>
      </c>
      <c r="F1233" s="169" t="s">
        <v>883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1:65" s="14" customFormat="1" ht="11.25">
      <c r="B1234" s="174"/>
      <c r="D1234" s="160" t="s">
        <v>264</v>
      </c>
      <c r="E1234" s="175" t="s">
        <v>3</v>
      </c>
      <c r="F1234" s="176" t="s">
        <v>1350</v>
      </c>
      <c r="H1234" s="177">
        <v>384.51499999999999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1:65" s="15" customFormat="1" ht="11.25">
      <c r="B1235" s="182"/>
      <c r="D1235" s="160" t="s">
        <v>264</v>
      </c>
      <c r="E1235" s="183" t="s">
        <v>3</v>
      </c>
      <c r="F1235" s="184" t="s">
        <v>269</v>
      </c>
      <c r="H1235" s="185">
        <v>1426.385</v>
      </c>
      <c r="I1235" s="186"/>
      <c r="L1235" s="182"/>
      <c r="M1235" s="187"/>
      <c r="N1235" s="188"/>
      <c r="O1235" s="188"/>
      <c r="P1235" s="188"/>
      <c r="Q1235" s="188"/>
      <c r="R1235" s="188"/>
      <c r="S1235" s="188"/>
      <c r="T1235" s="189"/>
      <c r="AT1235" s="183" t="s">
        <v>264</v>
      </c>
      <c r="AU1235" s="183" t="s">
        <v>82</v>
      </c>
      <c r="AV1235" s="15" t="s">
        <v>258</v>
      </c>
      <c r="AW1235" s="15" t="s">
        <v>34</v>
      </c>
      <c r="AX1235" s="15" t="s">
        <v>80</v>
      </c>
      <c r="AY1235" s="183" t="s">
        <v>252</v>
      </c>
    </row>
    <row r="1236" spans="1:65" s="2" customFormat="1" ht="21.75" customHeight="1">
      <c r="A1236" s="34"/>
      <c r="B1236" s="145"/>
      <c r="C1236" s="146" t="s">
        <v>1351</v>
      </c>
      <c r="D1236" s="146" t="s">
        <v>254</v>
      </c>
      <c r="E1236" s="147" t="s">
        <v>1352</v>
      </c>
      <c r="F1236" s="148" t="s">
        <v>1353</v>
      </c>
      <c r="G1236" s="149" t="s">
        <v>331</v>
      </c>
      <c r="H1236" s="150">
        <v>232.05</v>
      </c>
      <c r="I1236" s="151"/>
      <c r="J1236" s="152">
        <f>ROUND(I1236*H1236,2)</f>
        <v>0</v>
      </c>
      <c r="K1236" s="153"/>
      <c r="L1236" s="35"/>
      <c r="M1236" s="154" t="s">
        <v>3</v>
      </c>
      <c r="N1236" s="155" t="s">
        <v>44</v>
      </c>
      <c r="O1236" s="55"/>
      <c r="P1236" s="156">
        <f>O1236*H1236</f>
        <v>0</v>
      </c>
      <c r="Q1236" s="156">
        <v>2.0000000000000002E-5</v>
      </c>
      <c r="R1236" s="156">
        <f>Q1236*H1236</f>
        <v>4.641000000000001E-3</v>
      </c>
      <c r="S1236" s="156">
        <v>0</v>
      </c>
      <c r="T1236" s="157">
        <f>S1236*H1236</f>
        <v>0</v>
      </c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  <c r="AR1236" s="158" t="s">
        <v>258</v>
      </c>
      <c r="AT1236" s="158" t="s">
        <v>254</v>
      </c>
      <c r="AU1236" s="158" t="s">
        <v>82</v>
      </c>
      <c r="AY1236" s="19" t="s">
        <v>252</v>
      </c>
      <c r="BE1236" s="159">
        <f>IF(N1236="základní",J1236,0)</f>
        <v>0</v>
      </c>
      <c r="BF1236" s="159">
        <f>IF(N1236="snížená",J1236,0)</f>
        <v>0</v>
      </c>
      <c r="BG1236" s="159">
        <f>IF(N1236="zákl. přenesená",J1236,0)</f>
        <v>0</v>
      </c>
      <c r="BH1236" s="159">
        <f>IF(N1236="sníž. přenesená",J1236,0)</f>
        <v>0</v>
      </c>
      <c r="BI1236" s="159">
        <f>IF(N1236="nulová",J1236,0)</f>
        <v>0</v>
      </c>
      <c r="BJ1236" s="19" t="s">
        <v>80</v>
      </c>
      <c r="BK1236" s="159">
        <f>ROUND(I1236*H1236,2)</f>
        <v>0</v>
      </c>
      <c r="BL1236" s="19" t="s">
        <v>258</v>
      </c>
      <c r="BM1236" s="158" t="s">
        <v>1354</v>
      </c>
    </row>
    <row r="1237" spans="1:65" s="2" customFormat="1" ht="11.25">
      <c r="A1237" s="34"/>
      <c r="B1237" s="35"/>
      <c r="C1237" s="34"/>
      <c r="D1237" s="160" t="s">
        <v>260</v>
      </c>
      <c r="E1237" s="34"/>
      <c r="F1237" s="161" t="s">
        <v>1355</v>
      </c>
      <c r="G1237" s="34"/>
      <c r="H1237" s="34"/>
      <c r="I1237" s="162"/>
      <c r="J1237" s="34"/>
      <c r="K1237" s="34"/>
      <c r="L1237" s="35"/>
      <c r="M1237" s="163"/>
      <c r="N1237" s="164"/>
      <c r="O1237" s="55"/>
      <c r="P1237" s="55"/>
      <c r="Q1237" s="55"/>
      <c r="R1237" s="55"/>
      <c r="S1237" s="55"/>
      <c r="T1237" s="56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  <c r="AT1237" s="19" t="s">
        <v>260</v>
      </c>
      <c r="AU1237" s="19" t="s">
        <v>82</v>
      </c>
    </row>
    <row r="1238" spans="1:65" s="2" customFormat="1" ht="11.25">
      <c r="A1238" s="34"/>
      <c r="B1238" s="35"/>
      <c r="C1238" s="34"/>
      <c r="D1238" s="165" t="s">
        <v>262</v>
      </c>
      <c r="E1238" s="34"/>
      <c r="F1238" s="166" t="s">
        <v>1356</v>
      </c>
      <c r="G1238" s="34"/>
      <c r="H1238" s="34"/>
      <c r="I1238" s="162"/>
      <c r="J1238" s="34"/>
      <c r="K1238" s="34"/>
      <c r="L1238" s="35"/>
      <c r="M1238" s="163"/>
      <c r="N1238" s="164"/>
      <c r="O1238" s="55"/>
      <c r="P1238" s="55"/>
      <c r="Q1238" s="55"/>
      <c r="R1238" s="55"/>
      <c r="S1238" s="55"/>
      <c r="T1238" s="56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  <c r="AT1238" s="19" t="s">
        <v>262</v>
      </c>
      <c r="AU1238" s="19" t="s">
        <v>82</v>
      </c>
    </row>
    <row r="1239" spans="1:65" s="13" customFormat="1" ht="11.25">
      <c r="B1239" s="167"/>
      <c r="D1239" s="160" t="s">
        <v>264</v>
      </c>
      <c r="E1239" s="168" t="s">
        <v>3</v>
      </c>
      <c r="F1239" s="169" t="s">
        <v>1357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1:65" s="14" customFormat="1" ht="11.25">
      <c r="B1240" s="174"/>
      <c r="D1240" s="160" t="s">
        <v>264</v>
      </c>
      <c r="E1240" s="175" t="s">
        <v>3</v>
      </c>
      <c r="F1240" s="176" t="s">
        <v>1358</v>
      </c>
      <c r="H1240" s="177">
        <v>232.05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80</v>
      </c>
      <c r="AY1240" s="175" t="s">
        <v>252</v>
      </c>
    </row>
    <row r="1241" spans="1:65" s="2" customFormat="1" ht="16.5" customHeight="1">
      <c r="A1241" s="34"/>
      <c r="B1241" s="145"/>
      <c r="C1241" s="146" t="s">
        <v>1359</v>
      </c>
      <c r="D1241" s="146" t="s">
        <v>254</v>
      </c>
      <c r="E1241" s="147" t="s">
        <v>1360</v>
      </c>
      <c r="F1241" s="148" t="s">
        <v>1361</v>
      </c>
      <c r="G1241" s="149" t="s">
        <v>331</v>
      </c>
      <c r="H1241" s="150">
        <v>299.10000000000002</v>
      </c>
      <c r="I1241" s="151"/>
      <c r="J1241" s="152">
        <f>ROUND(I1241*H1241,2)</f>
        <v>0</v>
      </c>
      <c r="K1241" s="153"/>
      <c r="L1241" s="35"/>
      <c r="M1241" s="154" t="s">
        <v>3</v>
      </c>
      <c r="N1241" s="155" t="s">
        <v>44</v>
      </c>
      <c r="O1241" s="55"/>
      <c r="P1241" s="156">
        <f>O1241*H1241</f>
        <v>0</v>
      </c>
      <c r="Q1241" s="156">
        <v>1.0000000000000001E-5</v>
      </c>
      <c r="R1241" s="156">
        <f>Q1241*H1241</f>
        <v>2.9910000000000006E-3</v>
      </c>
      <c r="S1241" s="156">
        <v>0</v>
      </c>
      <c r="T1241" s="157">
        <f>S1241*H1241</f>
        <v>0</v>
      </c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  <c r="AR1241" s="158" t="s">
        <v>258</v>
      </c>
      <c r="AT1241" s="158" t="s">
        <v>254</v>
      </c>
      <c r="AU1241" s="158" t="s">
        <v>82</v>
      </c>
      <c r="AY1241" s="19" t="s">
        <v>252</v>
      </c>
      <c r="BE1241" s="159">
        <f>IF(N1241="základní",J1241,0)</f>
        <v>0</v>
      </c>
      <c r="BF1241" s="159">
        <f>IF(N1241="snížená",J1241,0)</f>
        <v>0</v>
      </c>
      <c r="BG1241" s="159">
        <f>IF(N1241="zákl. přenesená",J1241,0)</f>
        <v>0</v>
      </c>
      <c r="BH1241" s="159">
        <f>IF(N1241="sníž. přenesená",J1241,0)</f>
        <v>0</v>
      </c>
      <c r="BI1241" s="159">
        <f>IF(N1241="nulová",J1241,0)</f>
        <v>0</v>
      </c>
      <c r="BJ1241" s="19" t="s">
        <v>80</v>
      </c>
      <c r="BK1241" s="159">
        <f>ROUND(I1241*H1241,2)</f>
        <v>0</v>
      </c>
      <c r="BL1241" s="19" t="s">
        <v>258</v>
      </c>
      <c r="BM1241" s="158" t="s">
        <v>1362</v>
      </c>
    </row>
    <row r="1242" spans="1:65" s="2" customFormat="1" ht="19.5">
      <c r="A1242" s="34"/>
      <c r="B1242" s="35"/>
      <c r="C1242" s="34"/>
      <c r="D1242" s="160" t="s">
        <v>260</v>
      </c>
      <c r="E1242" s="34"/>
      <c r="F1242" s="161" t="s">
        <v>1363</v>
      </c>
      <c r="G1242" s="34"/>
      <c r="H1242" s="34"/>
      <c r="I1242" s="162"/>
      <c r="J1242" s="34"/>
      <c r="K1242" s="34"/>
      <c r="L1242" s="35"/>
      <c r="M1242" s="163"/>
      <c r="N1242" s="164"/>
      <c r="O1242" s="55"/>
      <c r="P1242" s="55"/>
      <c r="Q1242" s="55"/>
      <c r="R1242" s="55"/>
      <c r="S1242" s="55"/>
      <c r="T1242" s="56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  <c r="AT1242" s="19" t="s">
        <v>260</v>
      </c>
      <c r="AU1242" s="19" t="s">
        <v>82</v>
      </c>
    </row>
    <row r="1243" spans="1:65" s="2" customFormat="1" ht="11.25">
      <c r="A1243" s="34"/>
      <c r="B1243" s="35"/>
      <c r="C1243" s="34"/>
      <c r="D1243" s="165" t="s">
        <v>262</v>
      </c>
      <c r="E1243" s="34"/>
      <c r="F1243" s="166" t="s">
        <v>1364</v>
      </c>
      <c r="G1243" s="34"/>
      <c r="H1243" s="34"/>
      <c r="I1243" s="162"/>
      <c r="J1243" s="34"/>
      <c r="K1243" s="34"/>
      <c r="L1243" s="35"/>
      <c r="M1243" s="163"/>
      <c r="N1243" s="164"/>
      <c r="O1243" s="55"/>
      <c r="P1243" s="55"/>
      <c r="Q1243" s="55"/>
      <c r="R1243" s="55"/>
      <c r="S1243" s="55"/>
      <c r="T1243" s="56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  <c r="AT1243" s="19" t="s">
        <v>262</v>
      </c>
      <c r="AU1243" s="19" t="s">
        <v>82</v>
      </c>
    </row>
    <row r="1244" spans="1:65" s="13" customFormat="1" ht="11.25">
      <c r="B1244" s="167"/>
      <c r="D1244" s="160" t="s">
        <v>264</v>
      </c>
      <c r="E1244" s="168" t="s">
        <v>3</v>
      </c>
      <c r="F1244" s="169" t="s">
        <v>1365</v>
      </c>
      <c r="H1244" s="168" t="s">
        <v>3</v>
      </c>
      <c r="I1244" s="170"/>
      <c r="L1244" s="167"/>
      <c r="M1244" s="171"/>
      <c r="N1244" s="172"/>
      <c r="O1244" s="172"/>
      <c r="P1244" s="172"/>
      <c r="Q1244" s="172"/>
      <c r="R1244" s="172"/>
      <c r="S1244" s="172"/>
      <c r="T1244" s="173"/>
      <c r="AT1244" s="168" t="s">
        <v>264</v>
      </c>
      <c r="AU1244" s="168" t="s">
        <v>82</v>
      </c>
      <c r="AV1244" s="13" t="s">
        <v>80</v>
      </c>
      <c r="AW1244" s="13" t="s">
        <v>34</v>
      </c>
      <c r="AX1244" s="13" t="s">
        <v>73</v>
      </c>
      <c r="AY1244" s="168" t="s">
        <v>252</v>
      </c>
    </row>
    <row r="1245" spans="1:65" s="14" customFormat="1" ht="11.25">
      <c r="B1245" s="174"/>
      <c r="D1245" s="160" t="s">
        <v>264</v>
      </c>
      <c r="E1245" s="175" t="s">
        <v>3</v>
      </c>
      <c r="F1245" s="176" t="s">
        <v>1366</v>
      </c>
      <c r="H1245" s="177">
        <v>163.19999999999999</v>
      </c>
      <c r="I1245" s="178"/>
      <c r="L1245" s="174"/>
      <c r="M1245" s="179"/>
      <c r="N1245" s="180"/>
      <c r="O1245" s="180"/>
      <c r="P1245" s="180"/>
      <c r="Q1245" s="180"/>
      <c r="R1245" s="180"/>
      <c r="S1245" s="180"/>
      <c r="T1245" s="181"/>
      <c r="AT1245" s="175" t="s">
        <v>264</v>
      </c>
      <c r="AU1245" s="175" t="s">
        <v>82</v>
      </c>
      <c r="AV1245" s="14" t="s">
        <v>82</v>
      </c>
      <c r="AW1245" s="14" t="s">
        <v>34</v>
      </c>
      <c r="AX1245" s="14" t="s">
        <v>73</v>
      </c>
      <c r="AY1245" s="175" t="s">
        <v>252</v>
      </c>
    </row>
    <row r="1246" spans="1:65" s="14" customFormat="1" ht="11.25">
      <c r="B1246" s="174"/>
      <c r="D1246" s="160" t="s">
        <v>264</v>
      </c>
      <c r="E1246" s="175" t="s">
        <v>3</v>
      </c>
      <c r="F1246" s="176" t="s">
        <v>1367</v>
      </c>
      <c r="H1246" s="177">
        <v>101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1:65" s="14" customFormat="1" ht="11.25">
      <c r="B1247" s="174"/>
      <c r="D1247" s="160" t="s">
        <v>264</v>
      </c>
      <c r="E1247" s="175" t="s">
        <v>3</v>
      </c>
      <c r="F1247" s="176" t="s">
        <v>1368</v>
      </c>
      <c r="H1247" s="177">
        <v>34.9</v>
      </c>
      <c r="I1247" s="178"/>
      <c r="L1247" s="174"/>
      <c r="M1247" s="179"/>
      <c r="N1247" s="180"/>
      <c r="O1247" s="180"/>
      <c r="P1247" s="180"/>
      <c r="Q1247" s="180"/>
      <c r="R1247" s="180"/>
      <c r="S1247" s="180"/>
      <c r="T1247" s="181"/>
      <c r="AT1247" s="175" t="s">
        <v>264</v>
      </c>
      <c r="AU1247" s="175" t="s">
        <v>82</v>
      </c>
      <c r="AV1247" s="14" t="s">
        <v>82</v>
      </c>
      <c r="AW1247" s="14" t="s">
        <v>34</v>
      </c>
      <c r="AX1247" s="14" t="s">
        <v>73</v>
      </c>
      <c r="AY1247" s="175" t="s">
        <v>252</v>
      </c>
    </row>
    <row r="1248" spans="1:65" s="15" customFormat="1" ht="11.25">
      <c r="B1248" s="182"/>
      <c r="D1248" s="160" t="s">
        <v>264</v>
      </c>
      <c r="E1248" s="183" t="s">
        <v>3</v>
      </c>
      <c r="F1248" s="184" t="s">
        <v>269</v>
      </c>
      <c r="H1248" s="185">
        <v>299.10000000000002</v>
      </c>
      <c r="I1248" s="186"/>
      <c r="L1248" s="182"/>
      <c r="M1248" s="187"/>
      <c r="N1248" s="188"/>
      <c r="O1248" s="188"/>
      <c r="P1248" s="188"/>
      <c r="Q1248" s="188"/>
      <c r="R1248" s="188"/>
      <c r="S1248" s="188"/>
      <c r="T1248" s="189"/>
      <c r="AT1248" s="183" t="s">
        <v>264</v>
      </c>
      <c r="AU1248" s="183" t="s">
        <v>82</v>
      </c>
      <c r="AV1248" s="15" t="s">
        <v>258</v>
      </c>
      <c r="AW1248" s="15" t="s">
        <v>34</v>
      </c>
      <c r="AX1248" s="15" t="s">
        <v>80</v>
      </c>
      <c r="AY1248" s="183" t="s">
        <v>252</v>
      </c>
    </row>
    <row r="1249" spans="1:65" s="2" customFormat="1" ht="16.5" customHeight="1">
      <c r="A1249" s="34"/>
      <c r="B1249" s="145"/>
      <c r="C1249" s="146" t="s">
        <v>1369</v>
      </c>
      <c r="D1249" s="146" t="s">
        <v>254</v>
      </c>
      <c r="E1249" s="147" t="s">
        <v>1370</v>
      </c>
      <c r="F1249" s="148" t="s">
        <v>1371</v>
      </c>
      <c r="G1249" s="149" t="s">
        <v>331</v>
      </c>
      <c r="H1249" s="150">
        <v>299.10000000000002</v>
      </c>
      <c r="I1249" s="151"/>
      <c r="J1249" s="152">
        <f>ROUND(I1249*H1249,2)</f>
        <v>0</v>
      </c>
      <c r="K1249" s="153"/>
      <c r="L1249" s="35"/>
      <c r="M1249" s="154" t="s">
        <v>3</v>
      </c>
      <c r="N1249" s="155" t="s">
        <v>44</v>
      </c>
      <c r="O1249" s="55"/>
      <c r="P1249" s="156">
        <f>O1249*H1249</f>
        <v>0</v>
      </c>
      <c r="Q1249" s="156">
        <v>5.0000000000000002E-5</v>
      </c>
      <c r="R1249" s="156">
        <f>Q1249*H1249</f>
        <v>1.4955000000000001E-2</v>
      </c>
      <c r="S1249" s="156">
        <v>0</v>
      </c>
      <c r="T1249" s="157">
        <f>S1249*H1249</f>
        <v>0</v>
      </c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  <c r="AR1249" s="158" t="s">
        <v>258</v>
      </c>
      <c r="AT1249" s="158" t="s">
        <v>254</v>
      </c>
      <c r="AU1249" s="158" t="s">
        <v>82</v>
      </c>
      <c r="AY1249" s="19" t="s">
        <v>252</v>
      </c>
      <c r="BE1249" s="159">
        <f>IF(N1249="základní",J1249,0)</f>
        <v>0</v>
      </c>
      <c r="BF1249" s="159">
        <f>IF(N1249="snížená",J1249,0)</f>
        <v>0</v>
      </c>
      <c r="BG1249" s="159">
        <f>IF(N1249="zákl. přenesená",J1249,0)</f>
        <v>0</v>
      </c>
      <c r="BH1249" s="159">
        <f>IF(N1249="sníž. přenesená",J1249,0)</f>
        <v>0</v>
      </c>
      <c r="BI1249" s="159">
        <f>IF(N1249="nulová",J1249,0)</f>
        <v>0</v>
      </c>
      <c r="BJ1249" s="19" t="s">
        <v>80</v>
      </c>
      <c r="BK1249" s="159">
        <f>ROUND(I1249*H1249,2)</f>
        <v>0</v>
      </c>
      <c r="BL1249" s="19" t="s">
        <v>258</v>
      </c>
      <c r="BM1249" s="158" t="s">
        <v>1372</v>
      </c>
    </row>
    <row r="1250" spans="1:65" s="2" customFormat="1" ht="11.25">
      <c r="A1250" s="34"/>
      <c r="B1250" s="35"/>
      <c r="C1250" s="34"/>
      <c r="D1250" s="160" t="s">
        <v>260</v>
      </c>
      <c r="E1250" s="34"/>
      <c r="F1250" s="161" t="s">
        <v>1373</v>
      </c>
      <c r="G1250" s="34"/>
      <c r="H1250" s="34"/>
      <c r="I1250" s="162"/>
      <c r="J1250" s="34"/>
      <c r="K1250" s="34"/>
      <c r="L1250" s="35"/>
      <c r="M1250" s="163"/>
      <c r="N1250" s="164"/>
      <c r="O1250" s="55"/>
      <c r="P1250" s="55"/>
      <c r="Q1250" s="55"/>
      <c r="R1250" s="55"/>
      <c r="S1250" s="55"/>
      <c r="T1250" s="56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  <c r="AT1250" s="19" t="s">
        <v>260</v>
      </c>
      <c r="AU1250" s="19" t="s">
        <v>82</v>
      </c>
    </row>
    <row r="1251" spans="1:65" s="2" customFormat="1" ht="11.25">
      <c r="A1251" s="34"/>
      <c r="B1251" s="35"/>
      <c r="C1251" s="34"/>
      <c r="D1251" s="165" t="s">
        <v>262</v>
      </c>
      <c r="E1251" s="34"/>
      <c r="F1251" s="166" t="s">
        <v>1374</v>
      </c>
      <c r="G1251" s="34"/>
      <c r="H1251" s="34"/>
      <c r="I1251" s="162"/>
      <c r="J1251" s="34"/>
      <c r="K1251" s="34"/>
      <c r="L1251" s="35"/>
      <c r="M1251" s="163"/>
      <c r="N1251" s="164"/>
      <c r="O1251" s="55"/>
      <c r="P1251" s="55"/>
      <c r="Q1251" s="55"/>
      <c r="R1251" s="55"/>
      <c r="S1251" s="55"/>
      <c r="T1251" s="56"/>
      <c r="U1251" s="34"/>
      <c r="V1251" s="34"/>
      <c r="W1251" s="34"/>
      <c r="X1251" s="34"/>
      <c r="Y1251" s="34"/>
      <c r="Z1251" s="34"/>
      <c r="AA1251" s="34"/>
      <c r="AB1251" s="34"/>
      <c r="AC1251" s="34"/>
      <c r="AD1251" s="34"/>
      <c r="AE1251" s="34"/>
      <c r="AT1251" s="19" t="s">
        <v>262</v>
      </c>
      <c r="AU1251" s="19" t="s">
        <v>82</v>
      </c>
    </row>
    <row r="1252" spans="1:65" s="2" customFormat="1" ht="16.5" customHeight="1">
      <c r="A1252" s="34"/>
      <c r="B1252" s="145"/>
      <c r="C1252" s="146" t="s">
        <v>1375</v>
      </c>
      <c r="D1252" s="146" t="s">
        <v>254</v>
      </c>
      <c r="E1252" s="147" t="s">
        <v>1376</v>
      </c>
      <c r="F1252" s="148" t="s">
        <v>1377</v>
      </c>
      <c r="G1252" s="149" t="s">
        <v>257</v>
      </c>
      <c r="H1252" s="150">
        <v>105.916</v>
      </c>
      <c r="I1252" s="151"/>
      <c r="J1252" s="152">
        <f>ROUND(I1252*H1252,2)</f>
        <v>0</v>
      </c>
      <c r="K1252" s="153"/>
      <c r="L1252" s="35"/>
      <c r="M1252" s="154" t="s">
        <v>3</v>
      </c>
      <c r="N1252" s="155" t="s">
        <v>44</v>
      </c>
      <c r="O1252" s="55"/>
      <c r="P1252" s="156">
        <f>O1252*H1252</f>
        <v>0</v>
      </c>
      <c r="Q1252" s="156">
        <v>0.60599999999999998</v>
      </c>
      <c r="R1252" s="156">
        <f>Q1252*H1252</f>
        <v>64.185096000000001</v>
      </c>
      <c r="S1252" s="156">
        <v>0</v>
      </c>
      <c r="T1252" s="157">
        <f>S1252*H1252</f>
        <v>0</v>
      </c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  <c r="AR1252" s="158" t="s">
        <v>258</v>
      </c>
      <c r="AT1252" s="158" t="s">
        <v>254</v>
      </c>
      <c r="AU1252" s="158" t="s">
        <v>82</v>
      </c>
      <c r="AY1252" s="19" t="s">
        <v>252</v>
      </c>
      <c r="BE1252" s="159">
        <f>IF(N1252="základní",J1252,0)</f>
        <v>0</v>
      </c>
      <c r="BF1252" s="159">
        <f>IF(N1252="snížená",J1252,0)</f>
        <v>0</v>
      </c>
      <c r="BG1252" s="159">
        <f>IF(N1252="zákl. přenesená",J1252,0)</f>
        <v>0</v>
      </c>
      <c r="BH1252" s="159">
        <f>IF(N1252="sníž. přenesená",J1252,0)</f>
        <v>0</v>
      </c>
      <c r="BI1252" s="159">
        <f>IF(N1252="nulová",J1252,0)</f>
        <v>0</v>
      </c>
      <c r="BJ1252" s="19" t="s">
        <v>80</v>
      </c>
      <c r="BK1252" s="159">
        <f>ROUND(I1252*H1252,2)</f>
        <v>0</v>
      </c>
      <c r="BL1252" s="19" t="s">
        <v>258</v>
      </c>
      <c r="BM1252" s="158" t="s">
        <v>1378</v>
      </c>
    </row>
    <row r="1253" spans="1:65" s="2" customFormat="1" ht="11.25">
      <c r="A1253" s="34"/>
      <c r="B1253" s="35"/>
      <c r="C1253" s="34"/>
      <c r="D1253" s="160" t="s">
        <v>260</v>
      </c>
      <c r="E1253" s="34"/>
      <c r="F1253" s="161" t="s">
        <v>1379</v>
      </c>
      <c r="G1253" s="34"/>
      <c r="H1253" s="34"/>
      <c r="I1253" s="162"/>
      <c r="J1253" s="34"/>
      <c r="K1253" s="34"/>
      <c r="L1253" s="35"/>
      <c r="M1253" s="163"/>
      <c r="N1253" s="164"/>
      <c r="O1253" s="55"/>
      <c r="P1253" s="55"/>
      <c r="Q1253" s="55"/>
      <c r="R1253" s="55"/>
      <c r="S1253" s="55"/>
      <c r="T1253" s="56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  <c r="AT1253" s="19" t="s">
        <v>260</v>
      </c>
      <c r="AU1253" s="19" t="s">
        <v>82</v>
      </c>
    </row>
    <row r="1254" spans="1:65" s="2" customFormat="1" ht="11.25">
      <c r="A1254" s="34"/>
      <c r="B1254" s="35"/>
      <c r="C1254" s="34"/>
      <c r="D1254" s="165" t="s">
        <v>262</v>
      </c>
      <c r="E1254" s="34"/>
      <c r="F1254" s="166" t="s">
        <v>1380</v>
      </c>
      <c r="G1254" s="34"/>
      <c r="H1254" s="34"/>
      <c r="I1254" s="162"/>
      <c r="J1254" s="34"/>
      <c r="K1254" s="34"/>
      <c r="L1254" s="35"/>
      <c r="M1254" s="163"/>
      <c r="N1254" s="164"/>
      <c r="O1254" s="55"/>
      <c r="P1254" s="55"/>
      <c r="Q1254" s="55"/>
      <c r="R1254" s="55"/>
      <c r="S1254" s="55"/>
      <c r="T1254" s="56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  <c r="AT1254" s="19" t="s">
        <v>262</v>
      </c>
      <c r="AU1254" s="19" t="s">
        <v>82</v>
      </c>
    </row>
    <row r="1255" spans="1:65" s="13" customFormat="1" ht="11.25">
      <c r="B1255" s="167"/>
      <c r="D1255" s="160" t="s">
        <v>264</v>
      </c>
      <c r="E1255" s="168" t="s">
        <v>3</v>
      </c>
      <c r="F1255" s="169" t="s">
        <v>1381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1:65" s="14" customFormat="1" ht="11.25">
      <c r="B1256" s="174"/>
      <c r="D1256" s="160" t="s">
        <v>264</v>
      </c>
      <c r="E1256" s="175" t="s">
        <v>3</v>
      </c>
      <c r="F1256" s="176" t="s">
        <v>1382</v>
      </c>
      <c r="H1256" s="177">
        <v>9.1750000000000007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1:65" s="13" customFormat="1" ht="11.25">
      <c r="B1257" s="167"/>
      <c r="D1257" s="160" t="s">
        <v>264</v>
      </c>
      <c r="E1257" s="168" t="s">
        <v>3</v>
      </c>
      <c r="F1257" s="169" t="s">
        <v>1383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1:65" s="14" customFormat="1" ht="11.25">
      <c r="B1258" s="174"/>
      <c r="D1258" s="160" t="s">
        <v>264</v>
      </c>
      <c r="E1258" s="175" t="s">
        <v>3</v>
      </c>
      <c r="F1258" s="176" t="s">
        <v>1384</v>
      </c>
      <c r="H1258" s="177">
        <v>4.7290000000000001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1:65" s="13" customFormat="1" ht="11.25">
      <c r="B1259" s="167"/>
      <c r="D1259" s="160" t="s">
        <v>264</v>
      </c>
      <c r="E1259" s="168" t="s">
        <v>3</v>
      </c>
      <c r="F1259" s="169" t="s">
        <v>1334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1:65" s="14" customFormat="1" ht="11.25">
      <c r="B1260" s="174"/>
      <c r="D1260" s="160" t="s">
        <v>264</v>
      </c>
      <c r="E1260" s="175" t="s">
        <v>3</v>
      </c>
      <c r="F1260" s="176" t="s">
        <v>1385</v>
      </c>
      <c r="H1260" s="177">
        <v>20.021999999999998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1:65" s="13" customFormat="1" ht="11.25">
      <c r="B1261" s="167"/>
      <c r="D1261" s="160" t="s">
        <v>264</v>
      </c>
      <c r="E1261" s="168" t="s">
        <v>3</v>
      </c>
      <c r="F1261" s="169" t="s">
        <v>1291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1:65" s="14" customFormat="1" ht="22.5">
      <c r="B1262" s="174"/>
      <c r="D1262" s="160" t="s">
        <v>264</v>
      </c>
      <c r="E1262" s="175" t="s">
        <v>3</v>
      </c>
      <c r="F1262" s="176" t="s">
        <v>1386</v>
      </c>
      <c r="H1262" s="177">
        <v>8.9009999999999998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1:65" s="13" customFormat="1" ht="11.25">
      <c r="B1263" s="167"/>
      <c r="D1263" s="160" t="s">
        <v>264</v>
      </c>
      <c r="E1263" s="168" t="s">
        <v>3</v>
      </c>
      <c r="F1263" s="169" t="s">
        <v>1293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1:65" s="14" customFormat="1" ht="22.5">
      <c r="B1264" s="174"/>
      <c r="D1264" s="160" t="s">
        <v>264</v>
      </c>
      <c r="E1264" s="175" t="s">
        <v>3</v>
      </c>
      <c r="F1264" s="176" t="s">
        <v>1387</v>
      </c>
      <c r="H1264" s="177">
        <v>8.85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1:65" s="13" customFormat="1" ht="11.25">
      <c r="B1265" s="167"/>
      <c r="D1265" s="160" t="s">
        <v>264</v>
      </c>
      <c r="E1265" s="168" t="s">
        <v>3</v>
      </c>
      <c r="F1265" s="169" t="s">
        <v>1295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1:65" s="14" customFormat="1" ht="11.25">
      <c r="B1266" s="174"/>
      <c r="D1266" s="160" t="s">
        <v>264</v>
      </c>
      <c r="E1266" s="175" t="s">
        <v>3</v>
      </c>
      <c r="F1266" s="176" t="s">
        <v>1388</v>
      </c>
      <c r="H1266" s="177">
        <v>13.263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1:65" s="13" customFormat="1" ht="11.25">
      <c r="B1267" s="167"/>
      <c r="D1267" s="160" t="s">
        <v>264</v>
      </c>
      <c r="E1267" s="168" t="s">
        <v>3</v>
      </c>
      <c r="F1267" s="169" t="s">
        <v>1297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1:65" s="14" customFormat="1" ht="11.25">
      <c r="B1268" s="174"/>
      <c r="D1268" s="160" t="s">
        <v>264</v>
      </c>
      <c r="E1268" s="175" t="s">
        <v>3</v>
      </c>
      <c r="F1268" s="176" t="s">
        <v>1389</v>
      </c>
      <c r="H1268" s="177">
        <v>13.31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1:65" s="13" customFormat="1" ht="11.25">
      <c r="B1269" s="167"/>
      <c r="D1269" s="160" t="s">
        <v>264</v>
      </c>
      <c r="E1269" s="168" t="s">
        <v>3</v>
      </c>
      <c r="F1269" s="169" t="s">
        <v>1299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1:65" s="14" customFormat="1" ht="22.5">
      <c r="B1270" s="174"/>
      <c r="D1270" s="160" t="s">
        <v>264</v>
      </c>
      <c r="E1270" s="175" t="s">
        <v>3</v>
      </c>
      <c r="F1270" s="176" t="s">
        <v>1390</v>
      </c>
      <c r="H1270" s="177">
        <v>5.7050000000000001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1:65" s="13" customFormat="1" ht="11.25">
      <c r="B1271" s="167"/>
      <c r="D1271" s="160" t="s">
        <v>264</v>
      </c>
      <c r="E1271" s="168" t="s">
        <v>3</v>
      </c>
      <c r="F1271" s="169" t="s">
        <v>1301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1:65" s="14" customFormat="1" ht="11.25">
      <c r="B1272" s="174"/>
      <c r="D1272" s="160" t="s">
        <v>264</v>
      </c>
      <c r="E1272" s="175" t="s">
        <v>3</v>
      </c>
      <c r="F1272" s="176" t="s">
        <v>1391</v>
      </c>
      <c r="H1272" s="177">
        <v>1.597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1:65" s="13" customFormat="1" ht="11.25">
      <c r="B1273" s="167"/>
      <c r="D1273" s="160" t="s">
        <v>264</v>
      </c>
      <c r="E1273" s="168" t="s">
        <v>3</v>
      </c>
      <c r="F1273" s="169" t="s">
        <v>1311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1:65" s="14" customFormat="1" ht="11.25">
      <c r="B1274" s="174"/>
      <c r="D1274" s="160" t="s">
        <v>264</v>
      </c>
      <c r="E1274" s="175" t="s">
        <v>3</v>
      </c>
      <c r="F1274" s="176" t="s">
        <v>1392</v>
      </c>
      <c r="H1274" s="177">
        <v>4.1079999999999997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1:65" s="13" customFormat="1" ht="11.25">
      <c r="B1275" s="167"/>
      <c r="D1275" s="160" t="s">
        <v>264</v>
      </c>
      <c r="E1275" s="168" t="s">
        <v>3</v>
      </c>
      <c r="F1275" s="169" t="s">
        <v>1313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1:65" s="14" customFormat="1" ht="11.25">
      <c r="B1276" s="174"/>
      <c r="D1276" s="160" t="s">
        <v>264</v>
      </c>
      <c r="E1276" s="175" t="s">
        <v>3</v>
      </c>
      <c r="F1276" s="176" t="s">
        <v>1393</v>
      </c>
      <c r="H1276" s="177">
        <v>8.0079999999999991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1:65" s="13" customFormat="1" ht="11.25">
      <c r="B1277" s="167"/>
      <c r="D1277" s="160" t="s">
        <v>264</v>
      </c>
      <c r="E1277" s="168" t="s">
        <v>3</v>
      </c>
      <c r="F1277" s="169" t="s">
        <v>1315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1:65" s="14" customFormat="1" ht="11.25">
      <c r="B1278" s="174"/>
      <c r="D1278" s="160" t="s">
        <v>264</v>
      </c>
      <c r="E1278" s="175" t="s">
        <v>3</v>
      </c>
      <c r="F1278" s="176" t="s">
        <v>1394</v>
      </c>
      <c r="H1278" s="177">
        <v>8.2479999999999993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1:65" s="15" customFormat="1" ht="11.25">
      <c r="B1279" s="182"/>
      <c r="D1279" s="160" t="s">
        <v>264</v>
      </c>
      <c r="E1279" s="183" t="s">
        <v>3</v>
      </c>
      <c r="F1279" s="184" t="s">
        <v>269</v>
      </c>
      <c r="H1279" s="185">
        <v>105.916</v>
      </c>
      <c r="I1279" s="186"/>
      <c r="L1279" s="182"/>
      <c r="M1279" s="187"/>
      <c r="N1279" s="188"/>
      <c r="O1279" s="188"/>
      <c r="P1279" s="188"/>
      <c r="Q1279" s="188"/>
      <c r="R1279" s="188"/>
      <c r="S1279" s="188"/>
      <c r="T1279" s="189"/>
      <c r="AT1279" s="183" t="s">
        <v>264</v>
      </c>
      <c r="AU1279" s="183" t="s">
        <v>82</v>
      </c>
      <c r="AV1279" s="15" t="s">
        <v>258</v>
      </c>
      <c r="AW1279" s="15" t="s">
        <v>34</v>
      </c>
      <c r="AX1279" s="15" t="s">
        <v>80</v>
      </c>
      <c r="AY1279" s="183" t="s">
        <v>252</v>
      </c>
    </row>
    <row r="1280" spans="1:65" s="2" customFormat="1" ht="16.5" customHeight="1">
      <c r="A1280" s="34"/>
      <c r="B1280" s="145"/>
      <c r="C1280" s="146" t="s">
        <v>1395</v>
      </c>
      <c r="D1280" s="146" t="s">
        <v>254</v>
      </c>
      <c r="E1280" s="147" t="s">
        <v>1396</v>
      </c>
      <c r="F1280" s="148" t="s">
        <v>1397</v>
      </c>
      <c r="G1280" s="149" t="s">
        <v>257</v>
      </c>
      <c r="H1280" s="150">
        <v>33.747999999999998</v>
      </c>
      <c r="I1280" s="151"/>
      <c r="J1280" s="152">
        <f>ROUND(I1280*H1280,2)</f>
        <v>0</v>
      </c>
      <c r="K1280" s="153"/>
      <c r="L1280" s="35"/>
      <c r="M1280" s="154" t="s">
        <v>3</v>
      </c>
      <c r="N1280" s="155" t="s">
        <v>44</v>
      </c>
      <c r="O1280" s="55"/>
      <c r="P1280" s="156">
        <f>O1280*H1280</f>
        <v>0</v>
      </c>
      <c r="Q1280" s="156">
        <v>0.90900000000000003</v>
      </c>
      <c r="R1280" s="156">
        <f>Q1280*H1280</f>
        <v>30.676931999999997</v>
      </c>
      <c r="S1280" s="156">
        <v>0</v>
      </c>
      <c r="T1280" s="157">
        <f>S1280*H1280</f>
        <v>0</v>
      </c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  <c r="AR1280" s="158" t="s">
        <v>258</v>
      </c>
      <c r="AT1280" s="158" t="s">
        <v>254</v>
      </c>
      <c r="AU1280" s="158" t="s">
        <v>82</v>
      </c>
      <c r="AY1280" s="19" t="s">
        <v>252</v>
      </c>
      <c r="BE1280" s="159">
        <f>IF(N1280="základní",J1280,0)</f>
        <v>0</v>
      </c>
      <c r="BF1280" s="159">
        <f>IF(N1280="snížená",J1280,0)</f>
        <v>0</v>
      </c>
      <c r="BG1280" s="159">
        <f>IF(N1280="zákl. přenesená",J1280,0)</f>
        <v>0</v>
      </c>
      <c r="BH1280" s="159">
        <f>IF(N1280="sníž. přenesená",J1280,0)</f>
        <v>0</v>
      </c>
      <c r="BI1280" s="159">
        <f>IF(N1280="nulová",J1280,0)</f>
        <v>0</v>
      </c>
      <c r="BJ1280" s="19" t="s">
        <v>80</v>
      </c>
      <c r="BK1280" s="159">
        <f>ROUND(I1280*H1280,2)</f>
        <v>0</v>
      </c>
      <c r="BL1280" s="19" t="s">
        <v>258</v>
      </c>
      <c r="BM1280" s="158" t="s">
        <v>1398</v>
      </c>
    </row>
    <row r="1281" spans="1:65" s="2" customFormat="1" ht="11.25">
      <c r="A1281" s="34"/>
      <c r="B1281" s="35"/>
      <c r="C1281" s="34"/>
      <c r="D1281" s="160" t="s">
        <v>260</v>
      </c>
      <c r="E1281" s="34"/>
      <c r="F1281" s="161" t="s">
        <v>1399</v>
      </c>
      <c r="G1281" s="34"/>
      <c r="H1281" s="34"/>
      <c r="I1281" s="162"/>
      <c r="J1281" s="34"/>
      <c r="K1281" s="34"/>
      <c r="L1281" s="35"/>
      <c r="M1281" s="163"/>
      <c r="N1281" s="164"/>
      <c r="O1281" s="55"/>
      <c r="P1281" s="55"/>
      <c r="Q1281" s="55"/>
      <c r="R1281" s="55"/>
      <c r="S1281" s="55"/>
      <c r="T1281" s="56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  <c r="AT1281" s="19" t="s">
        <v>260</v>
      </c>
      <c r="AU1281" s="19" t="s">
        <v>82</v>
      </c>
    </row>
    <row r="1282" spans="1:65" s="2" customFormat="1" ht="11.25">
      <c r="A1282" s="34"/>
      <c r="B1282" s="35"/>
      <c r="C1282" s="34"/>
      <c r="D1282" s="165" t="s">
        <v>262</v>
      </c>
      <c r="E1282" s="34"/>
      <c r="F1282" s="166" t="s">
        <v>1400</v>
      </c>
      <c r="G1282" s="34"/>
      <c r="H1282" s="34"/>
      <c r="I1282" s="162"/>
      <c r="J1282" s="34"/>
      <c r="K1282" s="34"/>
      <c r="L1282" s="35"/>
      <c r="M1282" s="163"/>
      <c r="N1282" s="164"/>
      <c r="O1282" s="55"/>
      <c r="P1282" s="55"/>
      <c r="Q1282" s="55"/>
      <c r="R1282" s="55"/>
      <c r="S1282" s="55"/>
      <c r="T1282" s="56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  <c r="AT1282" s="19" t="s">
        <v>262</v>
      </c>
      <c r="AU1282" s="19" t="s">
        <v>82</v>
      </c>
    </row>
    <row r="1283" spans="1:65" s="13" customFormat="1" ht="11.25">
      <c r="B1283" s="167"/>
      <c r="D1283" s="160" t="s">
        <v>264</v>
      </c>
      <c r="E1283" s="168" t="s">
        <v>3</v>
      </c>
      <c r="F1283" s="169" t="s">
        <v>1401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1:65" s="14" customFormat="1" ht="11.25">
      <c r="B1284" s="174"/>
      <c r="D1284" s="160" t="s">
        <v>264</v>
      </c>
      <c r="E1284" s="175" t="s">
        <v>3</v>
      </c>
      <c r="F1284" s="176" t="s">
        <v>1402</v>
      </c>
      <c r="H1284" s="177">
        <v>33.747999999999998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80</v>
      </c>
      <c r="AY1284" s="175" t="s">
        <v>252</v>
      </c>
    </row>
    <row r="1285" spans="1:65" s="2" customFormat="1" ht="16.5" customHeight="1">
      <c r="A1285" s="34"/>
      <c r="B1285" s="145"/>
      <c r="C1285" s="146" t="s">
        <v>1403</v>
      </c>
      <c r="D1285" s="146" t="s">
        <v>254</v>
      </c>
      <c r="E1285" s="147" t="s">
        <v>1404</v>
      </c>
      <c r="F1285" s="148" t="s">
        <v>1405</v>
      </c>
      <c r="G1285" s="149" t="s">
        <v>331</v>
      </c>
      <c r="H1285" s="150">
        <v>29</v>
      </c>
      <c r="I1285" s="151"/>
      <c r="J1285" s="152">
        <f>ROUND(I1285*H1285,2)</f>
        <v>0</v>
      </c>
      <c r="K1285" s="153"/>
      <c r="L1285" s="35"/>
      <c r="M1285" s="154" t="s">
        <v>3</v>
      </c>
      <c r="N1285" s="155" t="s">
        <v>44</v>
      </c>
      <c r="O1285" s="55"/>
      <c r="P1285" s="156">
        <f>O1285*H1285</f>
        <v>0</v>
      </c>
      <c r="Q1285" s="156">
        <v>0.29221000000000003</v>
      </c>
      <c r="R1285" s="156">
        <f>Q1285*H1285</f>
        <v>8.4740900000000003</v>
      </c>
      <c r="S1285" s="156">
        <v>0</v>
      </c>
      <c r="T1285" s="157">
        <f>S1285*H1285</f>
        <v>0</v>
      </c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  <c r="AR1285" s="158" t="s">
        <v>258</v>
      </c>
      <c r="AT1285" s="158" t="s">
        <v>254</v>
      </c>
      <c r="AU1285" s="158" t="s">
        <v>82</v>
      </c>
      <c r="AY1285" s="19" t="s">
        <v>252</v>
      </c>
      <c r="BE1285" s="159">
        <f>IF(N1285="základní",J1285,0)</f>
        <v>0</v>
      </c>
      <c r="BF1285" s="159">
        <f>IF(N1285="snížená",J1285,0)</f>
        <v>0</v>
      </c>
      <c r="BG1285" s="159">
        <f>IF(N1285="zákl. přenesená",J1285,0)</f>
        <v>0</v>
      </c>
      <c r="BH1285" s="159">
        <f>IF(N1285="sníž. přenesená",J1285,0)</f>
        <v>0</v>
      </c>
      <c r="BI1285" s="159">
        <f>IF(N1285="nulová",J1285,0)</f>
        <v>0</v>
      </c>
      <c r="BJ1285" s="19" t="s">
        <v>80</v>
      </c>
      <c r="BK1285" s="159">
        <f>ROUND(I1285*H1285,2)</f>
        <v>0</v>
      </c>
      <c r="BL1285" s="19" t="s">
        <v>258</v>
      </c>
      <c r="BM1285" s="158" t="s">
        <v>1406</v>
      </c>
    </row>
    <row r="1286" spans="1:65" s="2" customFormat="1" ht="11.25">
      <c r="A1286" s="34"/>
      <c r="B1286" s="35"/>
      <c r="C1286" s="34"/>
      <c r="D1286" s="160" t="s">
        <v>260</v>
      </c>
      <c r="E1286" s="34"/>
      <c r="F1286" s="161" t="s">
        <v>1407</v>
      </c>
      <c r="G1286" s="34"/>
      <c r="H1286" s="34"/>
      <c r="I1286" s="162"/>
      <c r="J1286" s="34"/>
      <c r="K1286" s="34"/>
      <c r="L1286" s="35"/>
      <c r="M1286" s="163"/>
      <c r="N1286" s="164"/>
      <c r="O1286" s="55"/>
      <c r="P1286" s="55"/>
      <c r="Q1286" s="55"/>
      <c r="R1286" s="55"/>
      <c r="S1286" s="55"/>
      <c r="T1286" s="56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  <c r="AT1286" s="19" t="s">
        <v>260</v>
      </c>
      <c r="AU1286" s="19" t="s">
        <v>82</v>
      </c>
    </row>
    <row r="1287" spans="1:65" s="2" customFormat="1" ht="11.25">
      <c r="A1287" s="34"/>
      <c r="B1287" s="35"/>
      <c r="C1287" s="34"/>
      <c r="D1287" s="165" t="s">
        <v>262</v>
      </c>
      <c r="E1287" s="34"/>
      <c r="F1287" s="166" t="s">
        <v>1408</v>
      </c>
      <c r="G1287" s="34"/>
      <c r="H1287" s="34"/>
      <c r="I1287" s="162"/>
      <c r="J1287" s="34"/>
      <c r="K1287" s="34"/>
      <c r="L1287" s="35"/>
      <c r="M1287" s="163"/>
      <c r="N1287" s="164"/>
      <c r="O1287" s="55"/>
      <c r="P1287" s="55"/>
      <c r="Q1287" s="55"/>
      <c r="R1287" s="55"/>
      <c r="S1287" s="55"/>
      <c r="T1287" s="56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  <c r="AT1287" s="19" t="s">
        <v>262</v>
      </c>
      <c r="AU1287" s="19" t="s">
        <v>82</v>
      </c>
    </row>
    <row r="1288" spans="1:65" s="13" customFormat="1" ht="22.5">
      <c r="B1288" s="167"/>
      <c r="D1288" s="160" t="s">
        <v>264</v>
      </c>
      <c r="E1288" s="168" t="s">
        <v>3</v>
      </c>
      <c r="F1288" s="169" t="s">
        <v>1409</v>
      </c>
      <c r="H1288" s="168" t="s">
        <v>3</v>
      </c>
      <c r="I1288" s="170"/>
      <c r="L1288" s="167"/>
      <c r="M1288" s="171"/>
      <c r="N1288" s="172"/>
      <c r="O1288" s="172"/>
      <c r="P1288" s="172"/>
      <c r="Q1288" s="172"/>
      <c r="R1288" s="172"/>
      <c r="S1288" s="172"/>
      <c r="T1288" s="173"/>
      <c r="AT1288" s="168" t="s">
        <v>264</v>
      </c>
      <c r="AU1288" s="168" t="s">
        <v>82</v>
      </c>
      <c r="AV1288" s="13" t="s">
        <v>80</v>
      </c>
      <c r="AW1288" s="13" t="s">
        <v>34</v>
      </c>
      <c r="AX1288" s="13" t="s">
        <v>73</v>
      </c>
      <c r="AY1288" s="168" t="s">
        <v>252</v>
      </c>
    </row>
    <row r="1289" spans="1:65" s="13" customFormat="1" ht="11.25">
      <c r="B1289" s="167"/>
      <c r="D1289" s="160" t="s">
        <v>264</v>
      </c>
      <c r="E1289" s="168" t="s">
        <v>3</v>
      </c>
      <c r="F1289" s="169" t="s">
        <v>1410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1:65" s="14" customFormat="1" ht="11.25">
      <c r="B1290" s="174"/>
      <c r="D1290" s="160" t="s">
        <v>264</v>
      </c>
      <c r="E1290" s="175" t="s">
        <v>3</v>
      </c>
      <c r="F1290" s="176" t="s">
        <v>517</v>
      </c>
      <c r="H1290" s="177">
        <v>29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80</v>
      </c>
      <c r="AY1290" s="175" t="s">
        <v>252</v>
      </c>
    </row>
    <row r="1291" spans="1:65" s="2" customFormat="1" ht="16.5" customHeight="1">
      <c r="A1291" s="34"/>
      <c r="B1291" s="145"/>
      <c r="C1291" s="198" t="s">
        <v>1411</v>
      </c>
      <c r="D1291" s="198" t="s">
        <v>361</v>
      </c>
      <c r="E1291" s="199" t="s">
        <v>1412</v>
      </c>
      <c r="F1291" s="200" t="s">
        <v>1413</v>
      </c>
      <c r="G1291" s="201" t="s">
        <v>331</v>
      </c>
      <c r="H1291" s="202">
        <v>29</v>
      </c>
      <c r="I1291" s="203"/>
      <c r="J1291" s="204">
        <f>ROUND(I1291*H1291,2)</f>
        <v>0</v>
      </c>
      <c r="K1291" s="205"/>
      <c r="L1291" s="206"/>
      <c r="M1291" s="207" t="s">
        <v>3</v>
      </c>
      <c r="N1291" s="208" t="s">
        <v>44</v>
      </c>
      <c r="O1291" s="55"/>
      <c r="P1291" s="156">
        <f>O1291*H1291</f>
        <v>0</v>
      </c>
      <c r="Q1291" s="156">
        <v>6.7000000000000002E-3</v>
      </c>
      <c r="R1291" s="156">
        <f>Q1291*H1291</f>
        <v>0.1943</v>
      </c>
      <c r="S1291" s="156">
        <v>0</v>
      </c>
      <c r="T1291" s="157">
        <f>S1291*H1291</f>
        <v>0</v>
      </c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  <c r="AR1291" s="158" t="s">
        <v>318</v>
      </c>
      <c r="AT1291" s="158" t="s">
        <v>361</v>
      </c>
      <c r="AU1291" s="158" t="s">
        <v>82</v>
      </c>
      <c r="AY1291" s="19" t="s">
        <v>252</v>
      </c>
      <c r="BE1291" s="159">
        <f>IF(N1291="základní",J1291,0)</f>
        <v>0</v>
      </c>
      <c r="BF1291" s="159">
        <f>IF(N1291="snížená",J1291,0)</f>
        <v>0</v>
      </c>
      <c r="BG1291" s="159">
        <f>IF(N1291="zákl. přenesená",J1291,0)</f>
        <v>0</v>
      </c>
      <c r="BH1291" s="159">
        <f>IF(N1291="sníž. přenesená",J1291,0)</f>
        <v>0</v>
      </c>
      <c r="BI1291" s="159">
        <f>IF(N1291="nulová",J1291,0)</f>
        <v>0</v>
      </c>
      <c r="BJ1291" s="19" t="s">
        <v>80</v>
      </c>
      <c r="BK1291" s="159">
        <f>ROUND(I1291*H1291,2)</f>
        <v>0</v>
      </c>
      <c r="BL1291" s="19" t="s">
        <v>258</v>
      </c>
      <c r="BM1291" s="158" t="s">
        <v>1414</v>
      </c>
    </row>
    <row r="1292" spans="1:65" s="2" customFormat="1" ht="11.25">
      <c r="A1292" s="34"/>
      <c r="B1292" s="35"/>
      <c r="C1292" s="34"/>
      <c r="D1292" s="160" t="s">
        <v>260</v>
      </c>
      <c r="E1292" s="34"/>
      <c r="F1292" s="161" t="s">
        <v>1413</v>
      </c>
      <c r="G1292" s="34"/>
      <c r="H1292" s="34"/>
      <c r="I1292" s="162"/>
      <c r="J1292" s="34"/>
      <c r="K1292" s="34"/>
      <c r="L1292" s="35"/>
      <c r="M1292" s="163"/>
      <c r="N1292" s="164"/>
      <c r="O1292" s="55"/>
      <c r="P1292" s="55"/>
      <c r="Q1292" s="55"/>
      <c r="R1292" s="55"/>
      <c r="S1292" s="55"/>
      <c r="T1292" s="56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  <c r="AT1292" s="19" t="s">
        <v>260</v>
      </c>
      <c r="AU1292" s="19" t="s">
        <v>82</v>
      </c>
    </row>
    <row r="1293" spans="1:65" s="2" customFormat="1" ht="11.25">
      <c r="A1293" s="34"/>
      <c r="B1293" s="35"/>
      <c r="C1293" s="34"/>
      <c r="D1293" s="165" t="s">
        <v>262</v>
      </c>
      <c r="E1293" s="34"/>
      <c r="F1293" s="166" t="s">
        <v>1415</v>
      </c>
      <c r="G1293" s="34"/>
      <c r="H1293" s="34"/>
      <c r="I1293" s="162"/>
      <c r="J1293" s="34"/>
      <c r="K1293" s="34"/>
      <c r="L1293" s="35"/>
      <c r="M1293" s="163"/>
      <c r="N1293" s="164"/>
      <c r="O1293" s="55"/>
      <c r="P1293" s="55"/>
      <c r="Q1293" s="55"/>
      <c r="R1293" s="55"/>
      <c r="S1293" s="55"/>
      <c r="T1293" s="56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  <c r="AT1293" s="19" t="s">
        <v>262</v>
      </c>
      <c r="AU1293" s="19" t="s">
        <v>82</v>
      </c>
    </row>
    <row r="1294" spans="1:65" s="13" customFormat="1" ht="11.25">
      <c r="B1294" s="167"/>
      <c r="D1294" s="160" t="s">
        <v>264</v>
      </c>
      <c r="E1294" s="168" t="s">
        <v>3</v>
      </c>
      <c r="F1294" s="169" t="s">
        <v>1416</v>
      </c>
      <c r="H1294" s="168" t="s">
        <v>3</v>
      </c>
      <c r="I1294" s="170"/>
      <c r="L1294" s="167"/>
      <c r="M1294" s="171"/>
      <c r="N1294" s="172"/>
      <c r="O1294" s="172"/>
      <c r="P1294" s="172"/>
      <c r="Q1294" s="172"/>
      <c r="R1294" s="172"/>
      <c r="S1294" s="172"/>
      <c r="T1294" s="173"/>
      <c r="AT1294" s="168" t="s">
        <v>264</v>
      </c>
      <c r="AU1294" s="168" t="s">
        <v>82</v>
      </c>
      <c r="AV1294" s="13" t="s">
        <v>80</v>
      </c>
      <c r="AW1294" s="13" t="s">
        <v>34</v>
      </c>
      <c r="AX1294" s="13" t="s">
        <v>73</v>
      </c>
      <c r="AY1294" s="168" t="s">
        <v>252</v>
      </c>
    </row>
    <row r="1295" spans="1:65" s="13" customFormat="1" ht="11.25">
      <c r="B1295" s="167"/>
      <c r="D1295" s="160" t="s">
        <v>264</v>
      </c>
      <c r="E1295" s="168" t="s">
        <v>3</v>
      </c>
      <c r="F1295" s="169" t="s">
        <v>1417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1:65" s="13" customFormat="1" ht="11.25">
      <c r="B1296" s="167"/>
      <c r="D1296" s="160" t="s">
        <v>264</v>
      </c>
      <c r="E1296" s="168" t="s">
        <v>3</v>
      </c>
      <c r="F1296" s="169" t="s">
        <v>1410</v>
      </c>
      <c r="H1296" s="168" t="s">
        <v>3</v>
      </c>
      <c r="I1296" s="170"/>
      <c r="L1296" s="167"/>
      <c r="M1296" s="171"/>
      <c r="N1296" s="172"/>
      <c r="O1296" s="172"/>
      <c r="P1296" s="172"/>
      <c r="Q1296" s="172"/>
      <c r="R1296" s="172"/>
      <c r="S1296" s="172"/>
      <c r="T1296" s="173"/>
      <c r="AT1296" s="168" t="s">
        <v>264</v>
      </c>
      <c r="AU1296" s="168" t="s">
        <v>82</v>
      </c>
      <c r="AV1296" s="13" t="s">
        <v>80</v>
      </c>
      <c r="AW1296" s="13" t="s">
        <v>34</v>
      </c>
      <c r="AX1296" s="13" t="s">
        <v>73</v>
      </c>
      <c r="AY1296" s="168" t="s">
        <v>252</v>
      </c>
    </row>
    <row r="1297" spans="1:65" s="14" customFormat="1" ht="11.25">
      <c r="B1297" s="174"/>
      <c r="D1297" s="160" t="s">
        <v>264</v>
      </c>
      <c r="E1297" s="175" t="s">
        <v>3</v>
      </c>
      <c r="F1297" s="176" t="s">
        <v>517</v>
      </c>
      <c r="H1297" s="177">
        <v>29</v>
      </c>
      <c r="I1297" s="178"/>
      <c r="L1297" s="174"/>
      <c r="M1297" s="179"/>
      <c r="N1297" s="180"/>
      <c r="O1297" s="180"/>
      <c r="P1297" s="180"/>
      <c r="Q1297" s="180"/>
      <c r="R1297" s="180"/>
      <c r="S1297" s="180"/>
      <c r="T1297" s="181"/>
      <c r="AT1297" s="175" t="s">
        <v>264</v>
      </c>
      <c r="AU1297" s="175" t="s">
        <v>82</v>
      </c>
      <c r="AV1297" s="14" t="s">
        <v>82</v>
      </c>
      <c r="AW1297" s="14" t="s">
        <v>34</v>
      </c>
      <c r="AX1297" s="14" t="s">
        <v>80</v>
      </c>
      <c r="AY1297" s="175" t="s">
        <v>252</v>
      </c>
    </row>
    <row r="1298" spans="1:65" s="2" customFormat="1" ht="16.5" customHeight="1">
      <c r="A1298" s="34"/>
      <c r="B1298" s="145"/>
      <c r="C1298" s="146" t="s">
        <v>1418</v>
      </c>
      <c r="D1298" s="209" t="s">
        <v>254</v>
      </c>
      <c r="E1298" s="147" t="s">
        <v>1419</v>
      </c>
      <c r="F1298" s="148" t="s">
        <v>1420</v>
      </c>
      <c r="G1298" s="149" t="s">
        <v>743</v>
      </c>
      <c r="H1298" s="150">
        <v>57</v>
      </c>
      <c r="I1298" s="151"/>
      <c r="J1298" s="152">
        <f>ROUND(I1298*H1298,2)</f>
        <v>0</v>
      </c>
      <c r="K1298" s="153"/>
      <c r="L1298" s="35"/>
      <c r="M1298" s="154" t="s">
        <v>3</v>
      </c>
      <c r="N1298" s="155" t="s">
        <v>44</v>
      </c>
      <c r="O1298" s="55"/>
      <c r="P1298" s="156">
        <f>O1298*H1298</f>
        <v>0</v>
      </c>
      <c r="Q1298" s="156">
        <v>1.7770000000000001E-2</v>
      </c>
      <c r="R1298" s="156">
        <f>Q1298*H1298</f>
        <v>1.0128900000000001</v>
      </c>
      <c r="S1298" s="156">
        <v>0</v>
      </c>
      <c r="T1298" s="157">
        <f>S1298*H1298</f>
        <v>0</v>
      </c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  <c r="AR1298" s="158" t="s">
        <v>258</v>
      </c>
      <c r="AT1298" s="158" t="s">
        <v>254</v>
      </c>
      <c r="AU1298" s="158" t="s">
        <v>82</v>
      </c>
      <c r="AY1298" s="19" t="s">
        <v>252</v>
      </c>
      <c r="BE1298" s="159">
        <f>IF(N1298="základní",J1298,0)</f>
        <v>0</v>
      </c>
      <c r="BF1298" s="159">
        <f>IF(N1298="snížená",J1298,0)</f>
        <v>0</v>
      </c>
      <c r="BG1298" s="159">
        <f>IF(N1298="zákl. přenesená",J1298,0)</f>
        <v>0</v>
      </c>
      <c r="BH1298" s="159">
        <f>IF(N1298="sníž. přenesená",J1298,0)</f>
        <v>0</v>
      </c>
      <c r="BI1298" s="159">
        <f>IF(N1298="nulová",J1298,0)</f>
        <v>0</v>
      </c>
      <c r="BJ1298" s="19" t="s">
        <v>80</v>
      </c>
      <c r="BK1298" s="159">
        <f>ROUND(I1298*H1298,2)</f>
        <v>0</v>
      </c>
      <c r="BL1298" s="19" t="s">
        <v>258</v>
      </c>
      <c r="BM1298" s="158" t="s">
        <v>1421</v>
      </c>
    </row>
    <row r="1299" spans="1:65" s="2" customFormat="1" ht="19.5">
      <c r="A1299" s="34"/>
      <c r="B1299" s="35"/>
      <c r="C1299" s="34"/>
      <c r="D1299" s="160" t="s">
        <v>260</v>
      </c>
      <c r="E1299" s="34"/>
      <c r="F1299" s="161" t="s">
        <v>1422</v>
      </c>
      <c r="G1299" s="34"/>
      <c r="H1299" s="34"/>
      <c r="I1299" s="162"/>
      <c r="J1299" s="34"/>
      <c r="K1299" s="34"/>
      <c r="L1299" s="35"/>
      <c r="M1299" s="163"/>
      <c r="N1299" s="164"/>
      <c r="O1299" s="55"/>
      <c r="P1299" s="55"/>
      <c r="Q1299" s="55"/>
      <c r="R1299" s="55"/>
      <c r="S1299" s="55"/>
      <c r="T1299" s="56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  <c r="AT1299" s="19" t="s">
        <v>260</v>
      </c>
      <c r="AU1299" s="19" t="s">
        <v>82</v>
      </c>
    </row>
    <row r="1300" spans="1:65" s="2" customFormat="1" ht="11.25">
      <c r="A1300" s="34"/>
      <c r="B1300" s="35"/>
      <c r="C1300" s="34"/>
      <c r="D1300" s="165" t="s">
        <v>262</v>
      </c>
      <c r="E1300" s="34"/>
      <c r="F1300" s="166" t="s">
        <v>1423</v>
      </c>
      <c r="G1300" s="34"/>
      <c r="H1300" s="34"/>
      <c r="I1300" s="162"/>
      <c r="J1300" s="34"/>
      <c r="K1300" s="34"/>
      <c r="L1300" s="35"/>
      <c r="M1300" s="163"/>
      <c r="N1300" s="164"/>
      <c r="O1300" s="55"/>
      <c r="P1300" s="55"/>
      <c r="Q1300" s="55"/>
      <c r="R1300" s="55"/>
      <c r="S1300" s="55"/>
      <c r="T1300" s="56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  <c r="AT1300" s="19" t="s">
        <v>262</v>
      </c>
      <c r="AU1300" s="19" t="s">
        <v>82</v>
      </c>
    </row>
    <row r="1301" spans="1:65" s="13" customFormat="1" ht="11.25">
      <c r="B1301" s="167"/>
      <c r="D1301" s="160" t="s">
        <v>264</v>
      </c>
      <c r="E1301" s="168" t="s">
        <v>3</v>
      </c>
      <c r="F1301" s="169" t="s">
        <v>1424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1:65" s="14" customFormat="1" ht="11.25">
      <c r="B1302" s="174"/>
      <c r="D1302" s="160" t="s">
        <v>264</v>
      </c>
      <c r="E1302" s="175" t="s">
        <v>3</v>
      </c>
      <c r="F1302" s="176" t="s">
        <v>80</v>
      </c>
      <c r="H1302" s="177">
        <v>1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1:65" s="13" customFormat="1" ht="11.25">
      <c r="B1303" s="167"/>
      <c r="D1303" s="160" t="s">
        <v>264</v>
      </c>
      <c r="E1303" s="168" t="s">
        <v>3</v>
      </c>
      <c r="F1303" s="169" t="s">
        <v>1425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1:65" s="14" customFormat="1" ht="11.25">
      <c r="B1304" s="174"/>
      <c r="D1304" s="160" t="s">
        <v>264</v>
      </c>
      <c r="E1304" s="175" t="s">
        <v>3</v>
      </c>
      <c r="F1304" s="176" t="s">
        <v>80</v>
      </c>
      <c r="H1304" s="177">
        <v>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1:65" s="13" customFormat="1" ht="11.25">
      <c r="B1305" s="167"/>
      <c r="D1305" s="160" t="s">
        <v>264</v>
      </c>
      <c r="E1305" s="168" t="s">
        <v>3</v>
      </c>
      <c r="F1305" s="169" t="s">
        <v>1426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1:65" s="14" customFormat="1" ht="11.25">
      <c r="B1306" s="174"/>
      <c r="D1306" s="160" t="s">
        <v>264</v>
      </c>
      <c r="E1306" s="175" t="s">
        <v>3</v>
      </c>
      <c r="F1306" s="176" t="s">
        <v>80</v>
      </c>
      <c r="H1306" s="177">
        <v>1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1:65" s="13" customFormat="1" ht="11.25">
      <c r="B1307" s="167"/>
      <c r="D1307" s="160" t="s">
        <v>264</v>
      </c>
      <c r="E1307" s="168" t="s">
        <v>3</v>
      </c>
      <c r="F1307" s="169" t="s">
        <v>1427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1:65" s="14" customFormat="1" ht="11.25">
      <c r="B1308" s="174"/>
      <c r="D1308" s="160" t="s">
        <v>264</v>
      </c>
      <c r="E1308" s="175" t="s">
        <v>3</v>
      </c>
      <c r="F1308" s="176" t="s">
        <v>1428</v>
      </c>
      <c r="H1308" s="177">
        <v>2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1:65" s="13" customFormat="1" ht="11.25">
      <c r="B1309" s="167"/>
      <c r="D1309" s="160" t="s">
        <v>264</v>
      </c>
      <c r="E1309" s="168" t="s">
        <v>3</v>
      </c>
      <c r="F1309" s="169" t="s">
        <v>1429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1:65" s="14" customFormat="1" ht="11.25">
      <c r="B1310" s="174"/>
      <c r="D1310" s="160" t="s">
        <v>264</v>
      </c>
      <c r="E1310" s="175" t="s">
        <v>3</v>
      </c>
      <c r="F1310" s="176" t="s">
        <v>1428</v>
      </c>
      <c r="H1310" s="177">
        <v>2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1:65" s="13" customFormat="1" ht="11.25">
      <c r="B1311" s="167"/>
      <c r="D1311" s="160" t="s">
        <v>264</v>
      </c>
      <c r="E1311" s="168" t="s">
        <v>3</v>
      </c>
      <c r="F1311" s="169" t="s">
        <v>1430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1:65" s="14" customFormat="1" ht="11.25">
      <c r="B1312" s="174"/>
      <c r="D1312" s="160" t="s">
        <v>264</v>
      </c>
      <c r="E1312" s="175" t="s">
        <v>3</v>
      </c>
      <c r="F1312" s="176" t="s">
        <v>1431</v>
      </c>
      <c r="H1312" s="177">
        <v>20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1:65" s="13" customFormat="1" ht="11.25">
      <c r="B1313" s="167"/>
      <c r="D1313" s="160" t="s">
        <v>264</v>
      </c>
      <c r="E1313" s="168" t="s">
        <v>3</v>
      </c>
      <c r="F1313" s="169" t="s">
        <v>1432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1:65" s="14" customFormat="1" ht="11.25">
      <c r="B1314" s="174"/>
      <c r="D1314" s="160" t="s">
        <v>264</v>
      </c>
      <c r="E1314" s="175" t="s">
        <v>3</v>
      </c>
      <c r="F1314" s="176" t="s">
        <v>80</v>
      </c>
      <c r="H1314" s="177">
        <v>1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1:65" s="13" customFormat="1" ht="11.25">
      <c r="B1315" s="167"/>
      <c r="D1315" s="160" t="s">
        <v>264</v>
      </c>
      <c r="E1315" s="168" t="s">
        <v>3</v>
      </c>
      <c r="F1315" s="169" t="s">
        <v>1433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1:65" s="14" customFormat="1" ht="11.25">
      <c r="B1316" s="174"/>
      <c r="D1316" s="160" t="s">
        <v>264</v>
      </c>
      <c r="E1316" s="175" t="s">
        <v>3</v>
      </c>
      <c r="F1316" s="176" t="s">
        <v>82</v>
      </c>
      <c r="H1316" s="177">
        <v>2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1:65" s="13" customFormat="1" ht="11.25">
      <c r="B1317" s="167"/>
      <c r="D1317" s="160" t="s">
        <v>264</v>
      </c>
      <c r="E1317" s="168" t="s">
        <v>3</v>
      </c>
      <c r="F1317" s="169" t="s">
        <v>1434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1:65" s="14" customFormat="1" ht="11.25">
      <c r="B1318" s="174"/>
      <c r="D1318" s="160" t="s">
        <v>264</v>
      </c>
      <c r="E1318" s="175" t="s">
        <v>3</v>
      </c>
      <c r="F1318" s="176" t="s">
        <v>1435</v>
      </c>
      <c r="H1318" s="177">
        <v>15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1:65" s="13" customFormat="1" ht="11.25">
      <c r="B1319" s="167"/>
      <c r="D1319" s="160" t="s">
        <v>264</v>
      </c>
      <c r="E1319" s="168" t="s">
        <v>3</v>
      </c>
      <c r="F1319" s="169" t="s">
        <v>1436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1:65" s="14" customFormat="1" ht="11.25">
      <c r="B1320" s="174"/>
      <c r="D1320" s="160" t="s">
        <v>264</v>
      </c>
      <c r="E1320" s="175" t="s">
        <v>3</v>
      </c>
      <c r="F1320" s="176" t="s">
        <v>1437</v>
      </c>
      <c r="H1320" s="177">
        <v>6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1:65" s="13" customFormat="1" ht="11.25">
      <c r="B1321" s="167"/>
      <c r="D1321" s="160" t="s">
        <v>264</v>
      </c>
      <c r="E1321" s="168" t="s">
        <v>3</v>
      </c>
      <c r="F1321" s="169" t="s">
        <v>1438</v>
      </c>
      <c r="H1321" s="168" t="s">
        <v>3</v>
      </c>
      <c r="I1321" s="170"/>
      <c r="L1321" s="167"/>
      <c r="M1321" s="171"/>
      <c r="N1321" s="172"/>
      <c r="O1321" s="172"/>
      <c r="P1321" s="172"/>
      <c r="Q1321" s="172"/>
      <c r="R1321" s="172"/>
      <c r="S1321" s="172"/>
      <c r="T1321" s="173"/>
      <c r="AT1321" s="168" t="s">
        <v>264</v>
      </c>
      <c r="AU1321" s="168" t="s">
        <v>82</v>
      </c>
      <c r="AV1321" s="13" t="s">
        <v>80</v>
      </c>
      <c r="AW1321" s="13" t="s">
        <v>34</v>
      </c>
      <c r="AX1321" s="13" t="s">
        <v>73</v>
      </c>
      <c r="AY1321" s="168" t="s">
        <v>252</v>
      </c>
    </row>
    <row r="1322" spans="1:65" s="14" customFormat="1" ht="11.25">
      <c r="B1322" s="174"/>
      <c r="D1322" s="160" t="s">
        <v>264</v>
      </c>
      <c r="E1322" s="175" t="s">
        <v>3</v>
      </c>
      <c r="F1322" s="176" t="s">
        <v>1437</v>
      </c>
      <c r="H1322" s="177">
        <v>6</v>
      </c>
      <c r="I1322" s="178"/>
      <c r="L1322" s="174"/>
      <c r="M1322" s="179"/>
      <c r="N1322" s="180"/>
      <c r="O1322" s="180"/>
      <c r="P1322" s="180"/>
      <c r="Q1322" s="180"/>
      <c r="R1322" s="180"/>
      <c r="S1322" s="180"/>
      <c r="T1322" s="181"/>
      <c r="AT1322" s="175" t="s">
        <v>264</v>
      </c>
      <c r="AU1322" s="175" t="s">
        <v>82</v>
      </c>
      <c r="AV1322" s="14" t="s">
        <v>82</v>
      </c>
      <c r="AW1322" s="14" t="s">
        <v>34</v>
      </c>
      <c r="AX1322" s="14" t="s">
        <v>73</v>
      </c>
      <c r="AY1322" s="175" t="s">
        <v>252</v>
      </c>
    </row>
    <row r="1323" spans="1:65" s="15" customFormat="1" ht="11.25">
      <c r="B1323" s="182"/>
      <c r="D1323" s="160" t="s">
        <v>264</v>
      </c>
      <c r="E1323" s="183" t="s">
        <v>3</v>
      </c>
      <c r="F1323" s="184" t="s">
        <v>269</v>
      </c>
      <c r="H1323" s="185">
        <v>57</v>
      </c>
      <c r="I1323" s="186"/>
      <c r="L1323" s="182"/>
      <c r="M1323" s="187"/>
      <c r="N1323" s="188"/>
      <c r="O1323" s="188"/>
      <c r="P1323" s="188"/>
      <c r="Q1323" s="188"/>
      <c r="R1323" s="188"/>
      <c r="S1323" s="188"/>
      <c r="T1323" s="189"/>
      <c r="AT1323" s="183" t="s">
        <v>264</v>
      </c>
      <c r="AU1323" s="183" t="s">
        <v>82</v>
      </c>
      <c r="AV1323" s="15" t="s">
        <v>258</v>
      </c>
      <c r="AW1323" s="15" t="s">
        <v>34</v>
      </c>
      <c r="AX1323" s="15" t="s">
        <v>80</v>
      </c>
      <c r="AY1323" s="183" t="s">
        <v>252</v>
      </c>
    </row>
    <row r="1324" spans="1:65" s="2" customFormat="1" ht="21.75" customHeight="1">
      <c r="A1324" s="34"/>
      <c r="B1324" s="145"/>
      <c r="C1324" s="198" t="s">
        <v>1439</v>
      </c>
      <c r="D1324" s="198" t="s">
        <v>361</v>
      </c>
      <c r="E1324" s="199" t="s">
        <v>1440</v>
      </c>
      <c r="F1324" s="200" t="s">
        <v>1441</v>
      </c>
      <c r="G1324" s="201" t="s">
        <v>743</v>
      </c>
      <c r="H1324" s="202">
        <v>1</v>
      </c>
      <c r="I1324" s="203"/>
      <c r="J1324" s="204">
        <f>ROUND(I1324*H1324,2)</f>
        <v>0</v>
      </c>
      <c r="K1324" s="205"/>
      <c r="L1324" s="206"/>
      <c r="M1324" s="207" t="s">
        <v>3</v>
      </c>
      <c r="N1324" s="208" t="s">
        <v>44</v>
      </c>
      <c r="O1324" s="55"/>
      <c r="P1324" s="156">
        <f>O1324*H1324</f>
        <v>0</v>
      </c>
      <c r="Q1324" s="156">
        <v>2.222E-2</v>
      </c>
      <c r="R1324" s="156">
        <f>Q1324*H1324</f>
        <v>2.222E-2</v>
      </c>
      <c r="S1324" s="156">
        <v>0</v>
      </c>
      <c r="T1324" s="157">
        <f>S1324*H1324</f>
        <v>0</v>
      </c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  <c r="AR1324" s="158" t="s">
        <v>318</v>
      </c>
      <c r="AT1324" s="158" t="s">
        <v>361</v>
      </c>
      <c r="AU1324" s="158" t="s">
        <v>82</v>
      </c>
      <c r="AY1324" s="19" t="s">
        <v>252</v>
      </c>
      <c r="BE1324" s="159">
        <f>IF(N1324="základní",J1324,0)</f>
        <v>0</v>
      </c>
      <c r="BF1324" s="159">
        <f>IF(N1324="snížená",J1324,0)</f>
        <v>0</v>
      </c>
      <c r="BG1324" s="159">
        <f>IF(N1324="zákl. přenesená",J1324,0)</f>
        <v>0</v>
      </c>
      <c r="BH1324" s="159">
        <f>IF(N1324="sníž. přenesená",J1324,0)</f>
        <v>0</v>
      </c>
      <c r="BI1324" s="159">
        <f>IF(N1324="nulová",J1324,0)</f>
        <v>0</v>
      </c>
      <c r="BJ1324" s="19" t="s">
        <v>80</v>
      </c>
      <c r="BK1324" s="159">
        <f>ROUND(I1324*H1324,2)</f>
        <v>0</v>
      </c>
      <c r="BL1324" s="19" t="s">
        <v>258</v>
      </c>
      <c r="BM1324" s="158" t="s">
        <v>1442</v>
      </c>
    </row>
    <row r="1325" spans="1:65" s="2" customFormat="1" ht="11.25">
      <c r="A1325" s="34"/>
      <c r="B1325" s="35"/>
      <c r="C1325" s="34"/>
      <c r="D1325" s="160" t="s">
        <v>260</v>
      </c>
      <c r="E1325" s="34"/>
      <c r="F1325" s="161" t="s">
        <v>1441</v>
      </c>
      <c r="G1325" s="34"/>
      <c r="H1325" s="34"/>
      <c r="I1325" s="162"/>
      <c r="J1325" s="34"/>
      <c r="K1325" s="34"/>
      <c r="L1325" s="35"/>
      <c r="M1325" s="163"/>
      <c r="N1325" s="164"/>
      <c r="O1325" s="55"/>
      <c r="P1325" s="55"/>
      <c r="Q1325" s="55"/>
      <c r="R1325" s="55"/>
      <c r="S1325" s="55"/>
      <c r="T1325" s="56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  <c r="AT1325" s="19" t="s">
        <v>260</v>
      </c>
      <c r="AU1325" s="19" t="s">
        <v>82</v>
      </c>
    </row>
    <row r="1326" spans="1:65" s="13" customFormat="1" ht="11.25">
      <c r="B1326" s="167"/>
      <c r="D1326" s="160" t="s">
        <v>264</v>
      </c>
      <c r="E1326" s="168" t="s">
        <v>3</v>
      </c>
      <c r="F1326" s="169" t="s">
        <v>1443</v>
      </c>
      <c r="H1326" s="168" t="s">
        <v>3</v>
      </c>
      <c r="I1326" s="170"/>
      <c r="L1326" s="167"/>
      <c r="M1326" s="171"/>
      <c r="N1326" s="172"/>
      <c r="O1326" s="172"/>
      <c r="P1326" s="172"/>
      <c r="Q1326" s="172"/>
      <c r="R1326" s="172"/>
      <c r="S1326" s="172"/>
      <c r="T1326" s="173"/>
      <c r="AT1326" s="168" t="s">
        <v>264</v>
      </c>
      <c r="AU1326" s="168" t="s">
        <v>82</v>
      </c>
      <c r="AV1326" s="13" t="s">
        <v>80</v>
      </c>
      <c r="AW1326" s="13" t="s">
        <v>34</v>
      </c>
      <c r="AX1326" s="13" t="s">
        <v>73</v>
      </c>
      <c r="AY1326" s="168" t="s">
        <v>252</v>
      </c>
    </row>
    <row r="1327" spans="1:65" s="14" customFormat="1" ht="11.25">
      <c r="B1327" s="174"/>
      <c r="D1327" s="160" t="s">
        <v>264</v>
      </c>
      <c r="E1327" s="175" t="s">
        <v>3</v>
      </c>
      <c r="F1327" s="176" t="s">
        <v>80</v>
      </c>
      <c r="H1327" s="177">
        <v>1</v>
      </c>
      <c r="I1327" s="178"/>
      <c r="L1327" s="174"/>
      <c r="M1327" s="179"/>
      <c r="N1327" s="180"/>
      <c r="O1327" s="180"/>
      <c r="P1327" s="180"/>
      <c r="Q1327" s="180"/>
      <c r="R1327" s="180"/>
      <c r="S1327" s="180"/>
      <c r="T1327" s="181"/>
      <c r="AT1327" s="175" t="s">
        <v>264</v>
      </c>
      <c r="AU1327" s="175" t="s">
        <v>82</v>
      </c>
      <c r="AV1327" s="14" t="s">
        <v>82</v>
      </c>
      <c r="AW1327" s="14" t="s">
        <v>34</v>
      </c>
      <c r="AX1327" s="14" t="s">
        <v>80</v>
      </c>
      <c r="AY1327" s="175" t="s">
        <v>252</v>
      </c>
    </row>
    <row r="1328" spans="1:65" s="2" customFormat="1" ht="21.75" customHeight="1">
      <c r="A1328" s="34"/>
      <c r="B1328" s="145"/>
      <c r="C1328" s="198" t="s">
        <v>1444</v>
      </c>
      <c r="D1328" s="198" t="s">
        <v>361</v>
      </c>
      <c r="E1328" s="199" t="s">
        <v>1445</v>
      </c>
      <c r="F1328" s="200" t="s">
        <v>1441</v>
      </c>
      <c r="G1328" s="201" t="s">
        <v>743</v>
      </c>
      <c r="H1328" s="202">
        <v>2</v>
      </c>
      <c r="I1328" s="203"/>
      <c r="J1328" s="204">
        <f>ROUND(I1328*H1328,2)</f>
        <v>0</v>
      </c>
      <c r="K1328" s="205"/>
      <c r="L1328" s="206"/>
      <c r="M1328" s="207" t="s">
        <v>3</v>
      </c>
      <c r="N1328" s="208" t="s">
        <v>44</v>
      </c>
      <c r="O1328" s="55"/>
      <c r="P1328" s="156">
        <f>O1328*H1328</f>
        <v>0</v>
      </c>
      <c r="Q1328" s="156">
        <v>2.222E-2</v>
      </c>
      <c r="R1328" s="156">
        <f>Q1328*H1328</f>
        <v>4.444E-2</v>
      </c>
      <c r="S1328" s="156">
        <v>0</v>
      </c>
      <c r="T1328" s="157">
        <f>S1328*H1328</f>
        <v>0</v>
      </c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  <c r="AR1328" s="158" t="s">
        <v>318</v>
      </c>
      <c r="AT1328" s="158" t="s">
        <v>361</v>
      </c>
      <c r="AU1328" s="158" t="s">
        <v>82</v>
      </c>
      <c r="AY1328" s="19" t="s">
        <v>252</v>
      </c>
      <c r="BE1328" s="159">
        <f>IF(N1328="základní",J1328,0)</f>
        <v>0</v>
      </c>
      <c r="BF1328" s="159">
        <f>IF(N1328="snížená",J1328,0)</f>
        <v>0</v>
      </c>
      <c r="BG1328" s="159">
        <f>IF(N1328="zákl. přenesená",J1328,0)</f>
        <v>0</v>
      </c>
      <c r="BH1328" s="159">
        <f>IF(N1328="sníž. přenesená",J1328,0)</f>
        <v>0</v>
      </c>
      <c r="BI1328" s="159">
        <f>IF(N1328="nulová",J1328,0)</f>
        <v>0</v>
      </c>
      <c r="BJ1328" s="19" t="s">
        <v>80</v>
      </c>
      <c r="BK1328" s="159">
        <f>ROUND(I1328*H1328,2)</f>
        <v>0</v>
      </c>
      <c r="BL1328" s="19" t="s">
        <v>258</v>
      </c>
      <c r="BM1328" s="158" t="s">
        <v>1446</v>
      </c>
    </row>
    <row r="1329" spans="1:65" s="2" customFormat="1" ht="11.25">
      <c r="A1329" s="34"/>
      <c r="B1329" s="35"/>
      <c r="C1329" s="34"/>
      <c r="D1329" s="160" t="s">
        <v>260</v>
      </c>
      <c r="E1329" s="34"/>
      <c r="F1329" s="161" t="s">
        <v>1447</v>
      </c>
      <c r="G1329" s="34"/>
      <c r="H1329" s="34"/>
      <c r="I1329" s="162"/>
      <c r="J1329" s="34"/>
      <c r="K1329" s="34"/>
      <c r="L1329" s="35"/>
      <c r="M1329" s="163"/>
      <c r="N1329" s="164"/>
      <c r="O1329" s="55"/>
      <c r="P1329" s="55"/>
      <c r="Q1329" s="55"/>
      <c r="R1329" s="55"/>
      <c r="S1329" s="55"/>
      <c r="T1329" s="56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  <c r="AT1329" s="19" t="s">
        <v>260</v>
      </c>
      <c r="AU1329" s="19" t="s">
        <v>82</v>
      </c>
    </row>
    <row r="1330" spans="1:65" s="13" customFormat="1" ht="11.25">
      <c r="B1330" s="167"/>
      <c r="D1330" s="160" t="s">
        <v>264</v>
      </c>
      <c r="E1330" s="168" t="s">
        <v>3</v>
      </c>
      <c r="F1330" s="169" t="s">
        <v>1448</v>
      </c>
      <c r="H1330" s="168" t="s">
        <v>3</v>
      </c>
      <c r="I1330" s="170"/>
      <c r="L1330" s="167"/>
      <c r="M1330" s="171"/>
      <c r="N1330" s="172"/>
      <c r="O1330" s="172"/>
      <c r="P1330" s="172"/>
      <c r="Q1330" s="172"/>
      <c r="R1330" s="172"/>
      <c r="S1330" s="172"/>
      <c r="T1330" s="173"/>
      <c r="AT1330" s="168" t="s">
        <v>264</v>
      </c>
      <c r="AU1330" s="168" t="s">
        <v>82</v>
      </c>
      <c r="AV1330" s="13" t="s">
        <v>80</v>
      </c>
      <c r="AW1330" s="13" t="s">
        <v>34</v>
      </c>
      <c r="AX1330" s="13" t="s">
        <v>73</v>
      </c>
      <c r="AY1330" s="168" t="s">
        <v>252</v>
      </c>
    </row>
    <row r="1331" spans="1:65" s="14" customFormat="1" ht="11.25">
      <c r="B1331" s="174"/>
      <c r="D1331" s="160" t="s">
        <v>264</v>
      </c>
      <c r="E1331" s="175" t="s">
        <v>3</v>
      </c>
      <c r="F1331" s="176" t="s">
        <v>80</v>
      </c>
      <c r="H1331" s="177">
        <v>1</v>
      </c>
      <c r="I1331" s="178"/>
      <c r="L1331" s="174"/>
      <c r="M1331" s="179"/>
      <c r="N1331" s="180"/>
      <c r="O1331" s="180"/>
      <c r="P1331" s="180"/>
      <c r="Q1331" s="180"/>
      <c r="R1331" s="180"/>
      <c r="S1331" s="180"/>
      <c r="T1331" s="181"/>
      <c r="AT1331" s="175" t="s">
        <v>264</v>
      </c>
      <c r="AU1331" s="175" t="s">
        <v>82</v>
      </c>
      <c r="AV1331" s="14" t="s">
        <v>82</v>
      </c>
      <c r="AW1331" s="14" t="s">
        <v>34</v>
      </c>
      <c r="AX1331" s="14" t="s">
        <v>73</v>
      </c>
      <c r="AY1331" s="175" t="s">
        <v>252</v>
      </c>
    </row>
    <row r="1332" spans="1:65" s="13" customFormat="1" ht="11.25">
      <c r="B1332" s="167"/>
      <c r="D1332" s="160" t="s">
        <v>264</v>
      </c>
      <c r="E1332" s="168" t="s">
        <v>3</v>
      </c>
      <c r="F1332" s="169" t="s">
        <v>1449</v>
      </c>
      <c r="H1332" s="168" t="s">
        <v>3</v>
      </c>
      <c r="I1332" s="170"/>
      <c r="L1332" s="167"/>
      <c r="M1332" s="171"/>
      <c r="N1332" s="172"/>
      <c r="O1332" s="172"/>
      <c r="P1332" s="172"/>
      <c r="Q1332" s="172"/>
      <c r="R1332" s="172"/>
      <c r="S1332" s="172"/>
      <c r="T1332" s="173"/>
      <c r="AT1332" s="168" t="s">
        <v>264</v>
      </c>
      <c r="AU1332" s="168" t="s">
        <v>82</v>
      </c>
      <c r="AV1332" s="13" t="s">
        <v>80</v>
      </c>
      <c r="AW1332" s="13" t="s">
        <v>34</v>
      </c>
      <c r="AX1332" s="13" t="s">
        <v>73</v>
      </c>
      <c r="AY1332" s="168" t="s">
        <v>252</v>
      </c>
    </row>
    <row r="1333" spans="1:65" s="14" customFormat="1" ht="11.25">
      <c r="B1333" s="174"/>
      <c r="D1333" s="160" t="s">
        <v>264</v>
      </c>
      <c r="E1333" s="175" t="s">
        <v>3</v>
      </c>
      <c r="F1333" s="176" t="s">
        <v>80</v>
      </c>
      <c r="H1333" s="177">
        <v>1</v>
      </c>
      <c r="I1333" s="178"/>
      <c r="L1333" s="174"/>
      <c r="M1333" s="179"/>
      <c r="N1333" s="180"/>
      <c r="O1333" s="180"/>
      <c r="P1333" s="180"/>
      <c r="Q1333" s="180"/>
      <c r="R1333" s="180"/>
      <c r="S1333" s="180"/>
      <c r="T1333" s="181"/>
      <c r="AT1333" s="175" t="s">
        <v>264</v>
      </c>
      <c r="AU1333" s="175" t="s">
        <v>82</v>
      </c>
      <c r="AV1333" s="14" t="s">
        <v>82</v>
      </c>
      <c r="AW1333" s="14" t="s">
        <v>34</v>
      </c>
      <c r="AX1333" s="14" t="s">
        <v>73</v>
      </c>
      <c r="AY1333" s="175" t="s">
        <v>252</v>
      </c>
    </row>
    <row r="1334" spans="1:65" s="15" customFormat="1" ht="11.25">
      <c r="B1334" s="182"/>
      <c r="D1334" s="160" t="s">
        <v>264</v>
      </c>
      <c r="E1334" s="183" t="s">
        <v>3</v>
      </c>
      <c r="F1334" s="184" t="s">
        <v>269</v>
      </c>
      <c r="H1334" s="185">
        <v>2</v>
      </c>
      <c r="I1334" s="186"/>
      <c r="L1334" s="182"/>
      <c r="M1334" s="187"/>
      <c r="N1334" s="188"/>
      <c r="O1334" s="188"/>
      <c r="P1334" s="188"/>
      <c r="Q1334" s="188"/>
      <c r="R1334" s="188"/>
      <c r="S1334" s="188"/>
      <c r="T1334" s="189"/>
      <c r="AT1334" s="183" t="s">
        <v>264</v>
      </c>
      <c r="AU1334" s="183" t="s">
        <v>82</v>
      </c>
      <c r="AV1334" s="15" t="s">
        <v>258</v>
      </c>
      <c r="AW1334" s="15" t="s">
        <v>34</v>
      </c>
      <c r="AX1334" s="15" t="s">
        <v>80</v>
      </c>
      <c r="AY1334" s="183" t="s">
        <v>252</v>
      </c>
    </row>
    <row r="1335" spans="1:65" s="2" customFormat="1" ht="16.5" customHeight="1">
      <c r="A1335" s="34"/>
      <c r="B1335" s="145"/>
      <c r="C1335" s="198" t="s">
        <v>1450</v>
      </c>
      <c r="D1335" s="210" t="s">
        <v>361</v>
      </c>
      <c r="E1335" s="199" t="s">
        <v>1451</v>
      </c>
      <c r="F1335" s="200" t="s">
        <v>1452</v>
      </c>
      <c r="G1335" s="201" t="s">
        <v>743</v>
      </c>
      <c r="H1335" s="202">
        <v>25</v>
      </c>
      <c r="I1335" s="203"/>
      <c r="J1335" s="204">
        <f>ROUND(I1335*H1335,2)</f>
        <v>0</v>
      </c>
      <c r="K1335" s="205"/>
      <c r="L1335" s="206"/>
      <c r="M1335" s="207" t="s">
        <v>3</v>
      </c>
      <c r="N1335" s="208" t="s">
        <v>44</v>
      </c>
      <c r="O1335" s="55"/>
      <c r="P1335" s="156">
        <f>O1335*H1335</f>
        <v>0</v>
      </c>
      <c r="Q1335" s="156">
        <v>2.222E-2</v>
      </c>
      <c r="R1335" s="156">
        <f>Q1335*H1335</f>
        <v>0.55549999999999999</v>
      </c>
      <c r="S1335" s="156">
        <v>0</v>
      </c>
      <c r="T1335" s="157">
        <f>S1335*H1335</f>
        <v>0</v>
      </c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  <c r="AR1335" s="158" t="s">
        <v>318</v>
      </c>
      <c r="AT1335" s="158" t="s">
        <v>361</v>
      </c>
      <c r="AU1335" s="158" t="s">
        <v>82</v>
      </c>
      <c r="AY1335" s="19" t="s">
        <v>252</v>
      </c>
      <c r="BE1335" s="159">
        <f>IF(N1335="základní",J1335,0)</f>
        <v>0</v>
      </c>
      <c r="BF1335" s="159">
        <f>IF(N1335="snížená",J1335,0)</f>
        <v>0</v>
      </c>
      <c r="BG1335" s="159">
        <f>IF(N1335="zákl. přenesená",J1335,0)</f>
        <v>0</v>
      </c>
      <c r="BH1335" s="159">
        <f>IF(N1335="sníž. přenesená",J1335,0)</f>
        <v>0</v>
      </c>
      <c r="BI1335" s="159">
        <f>IF(N1335="nulová",J1335,0)</f>
        <v>0</v>
      </c>
      <c r="BJ1335" s="19" t="s">
        <v>80</v>
      </c>
      <c r="BK1335" s="159">
        <f>ROUND(I1335*H1335,2)</f>
        <v>0</v>
      </c>
      <c r="BL1335" s="19" t="s">
        <v>258</v>
      </c>
      <c r="BM1335" s="158" t="s">
        <v>1453</v>
      </c>
    </row>
    <row r="1336" spans="1:65" s="2" customFormat="1" ht="11.25">
      <c r="A1336" s="34"/>
      <c r="B1336" s="35"/>
      <c r="C1336" s="34"/>
      <c r="D1336" s="160" t="s">
        <v>260</v>
      </c>
      <c r="E1336" s="34"/>
      <c r="F1336" s="161" t="s">
        <v>1454</v>
      </c>
      <c r="G1336" s="34"/>
      <c r="H1336" s="34"/>
      <c r="I1336" s="162"/>
      <c r="J1336" s="34"/>
      <c r="K1336" s="34"/>
      <c r="L1336" s="35"/>
      <c r="M1336" s="163"/>
      <c r="N1336" s="164"/>
      <c r="O1336" s="55"/>
      <c r="P1336" s="55"/>
      <c r="Q1336" s="55"/>
      <c r="R1336" s="55"/>
      <c r="S1336" s="55"/>
      <c r="T1336" s="56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  <c r="AT1336" s="19" t="s">
        <v>260</v>
      </c>
      <c r="AU1336" s="19" t="s">
        <v>82</v>
      </c>
    </row>
    <row r="1337" spans="1:65" s="13" customFormat="1" ht="11.25">
      <c r="B1337" s="167"/>
      <c r="D1337" s="160" t="s">
        <v>264</v>
      </c>
      <c r="E1337" s="168" t="s">
        <v>3</v>
      </c>
      <c r="F1337" s="169" t="s">
        <v>1455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1:65" s="14" customFormat="1" ht="11.25">
      <c r="B1338" s="174"/>
      <c r="D1338" s="160" t="s">
        <v>264</v>
      </c>
      <c r="E1338" s="175" t="s">
        <v>3</v>
      </c>
      <c r="F1338" s="176" t="s">
        <v>1428</v>
      </c>
      <c r="H1338" s="177">
        <v>2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1:65" s="13" customFormat="1" ht="11.25">
      <c r="B1339" s="167"/>
      <c r="D1339" s="160" t="s">
        <v>264</v>
      </c>
      <c r="E1339" s="168" t="s">
        <v>3</v>
      </c>
      <c r="F1339" s="169" t="s">
        <v>1456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1:65" s="14" customFormat="1" ht="11.25">
      <c r="B1340" s="174"/>
      <c r="D1340" s="160" t="s">
        <v>264</v>
      </c>
      <c r="E1340" s="175" t="s">
        <v>3</v>
      </c>
      <c r="F1340" s="176" t="s">
        <v>82</v>
      </c>
      <c r="H1340" s="177">
        <v>2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1:65" s="13" customFormat="1" ht="11.25">
      <c r="B1341" s="167"/>
      <c r="D1341" s="160" t="s">
        <v>264</v>
      </c>
      <c r="E1341" s="168" t="s">
        <v>3</v>
      </c>
      <c r="F1341" s="169" t="s">
        <v>1457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1:65" s="14" customFormat="1" ht="11.25">
      <c r="B1342" s="174"/>
      <c r="D1342" s="160" t="s">
        <v>264</v>
      </c>
      <c r="E1342" s="175" t="s">
        <v>3</v>
      </c>
      <c r="F1342" s="176" t="s">
        <v>1435</v>
      </c>
      <c r="H1342" s="177">
        <v>15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1:65" s="13" customFormat="1" ht="11.25">
      <c r="B1343" s="167"/>
      <c r="D1343" s="160" t="s">
        <v>264</v>
      </c>
      <c r="E1343" s="168" t="s">
        <v>3</v>
      </c>
      <c r="F1343" s="169" t="s">
        <v>1458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1:65" s="14" customFormat="1" ht="11.25">
      <c r="B1344" s="174"/>
      <c r="D1344" s="160" t="s">
        <v>264</v>
      </c>
      <c r="E1344" s="175" t="s">
        <v>3</v>
      </c>
      <c r="F1344" s="176" t="s">
        <v>1437</v>
      </c>
      <c r="H1344" s="177">
        <v>6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1:65" s="15" customFormat="1" ht="11.25">
      <c r="B1345" s="182"/>
      <c r="D1345" s="160" t="s">
        <v>264</v>
      </c>
      <c r="E1345" s="183" t="s">
        <v>3</v>
      </c>
      <c r="F1345" s="184" t="s">
        <v>269</v>
      </c>
      <c r="H1345" s="185">
        <v>25</v>
      </c>
      <c r="I1345" s="186"/>
      <c r="L1345" s="182"/>
      <c r="M1345" s="187"/>
      <c r="N1345" s="188"/>
      <c r="O1345" s="188"/>
      <c r="P1345" s="188"/>
      <c r="Q1345" s="188"/>
      <c r="R1345" s="188"/>
      <c r="S1345" s="188"/>
      <c r="T1345" s="189"/>
      <c r="AT1345" s="183" t="s">
        <v>264</v>
      </c>
      <c r="AU1345" s="183" t="s">
        <v>82</v>
      </c>
      <c r="AV1345" s="15" t="s">
        <v>258</v>
      </c>
      <c r="AW1345" s="15" t="s">
        <v>34</v>
      </c>
      <c r="AX1345" s="15" t="s">
        <v>80</v>
      </c>
      <c r="AY1345" s="183" t="s">
        <v>252</v>
      </c>
    </row>
    <row r="1346" spans="1:65" s="2" customFormat="1" ht="16.5" customHeight="1">
      <c r="A1346" s="34"/>
      <c r="B1346" s="145"/>
      <c r="C1346" s="198" t="s">
        <v>1459</v>
      </c>
      <c r="D1346" s="198" t="s">
        <v>361</v>
      </c>
      <c r="E1346" s="199" t="s">
        <v>1460</v>
      </c>
      <c r="F1346" s="200" t="s">
        <v>1461</v>
      </c>
      <c r="G1346" s="201" t="s">
        <v>743</v>
      </c>
      <c r="H1346" s="202">
        <v>6</v>
      </c>
      <c r="I1346" s="203"/>
      <c r="J1346" s="204">
        <f>ROUND(I1346*H1346,2)</f>
        <v>0</v>
      </c>
      <c r="K1346" s="205"/>
      <c r="L1346" s="206"/>
      <c r="M1346" s="207" t="s">
        <v>3</v>
      </c>
      <c r="N1346" s="208" t="s">
        <v>44</v>
      </c>
      <c r="O1346" s="55"/>
      <c r="P1346" s="156">
        <f>O1346*H1346</f>
        <v>0</v>
      </c>
      <c r="Q1346" s="156">
        <v>2.222E-2</v>
      </c>
      <c r="R1346" s="156">
        <f>Q1346*H1346</f>
        <v>0.13331999999999999</v>
      </c>
      <c r="S1346" s="156">
        <v>0</v>
      </c>
      <c r="T1346" s="157">
        <f>S1346*H1346</f>
        <v>0</v>
      </c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  <c r="AR1346" s="158" t="s">
        <v>318</v>
      </c>
      <c r="AT1346" s="158" t="s">
        <v>361</v>
      </c>
      <c r="AU1346" s="158" t="s">
        <v>82</v>
      </c>
      <c r="AY1346" s="19" t="s">
        <v>252</v>
      </c>
      <c r="BE1346" s="159">
        <f>IF(N1346="základní",J1346,0)</f>
        <v>0</v>
      </c>
      <c r="BF1346" s="159">
        <f>IF(N1346="snížená",J1346,0)</f>
        <v>0</v>
      </c>
      <c r="BG1346" s="159">
        <f>IF(N1346="zákl. přenesená",J1346,0)</f>
        <v>0</v>
      </c>
      <c r="BH1346" s="159">
        <f>IF(N1346="sníž. přenesená",J1346,0)</f>
        <v>0</v>
      </c>
      <c r="BI1346" s="159">
        <f>IF(N1346="nulová",J1346,0)</f>
        <v>0</v>
      </c>
      <c r="BJ1346" s="19" t="s">
        <v>80</v>
      </c>
      <c r="BK1346" s="159">
        <f>ROUND(I1346*H1346,2)</f>
        <v>0</v>
      </c>
      <c r="BL1346" s="19" t="s">
        <v>258</v>
      </c>
      <c r="BM1346" s="158" t="s">
        <v>1462</v>
      </c>
    </row>
    <row r="1347" spans="1:65" s="2" customFormat="1" ht="11.25">
      <c r="A1347" s="34"/>
      <c r="B1347" s="35"/>
      <c r="C1347" s="34"/>
      <c r="D1347" s="160" t="s">
        <v>260</v>
      </c>
      <c r="E1347" s="34"/>
      <c r="F1347" s="161" t="s">
        <v>1461</v>
      </c>
      <c r="G1347" s="34"/>
      <c r="H1347" s="34"/>
      <c r="I1347" s="162"/>
      <c r="J1347" s="34"/>
      <c r="K1347" s="34"/>
      <c r="L1347" s="35"/>
      <c r="M1347" s="163"/>
      <c r="N1347" s="164"/>
      <c r="O1347" s="55"/>
      <c r="P1347" s="55"/>
      <c r="Q1347" s="55"/>
      <c r="R1347" s="55"/>
      <c r="S1347" s="55"/>
      <c r="T1347" s="56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  <c r="AT1347" s="19" t="s">
        <v>260</v>
      </c>
      <c r="AU1347" s="19" t="s">
        <v>82</v>
      </c>
    </row>
    <row r="1348" spans="1:65" s="13" customFormat="1" ht="11.25">
      <c r="B1348" s="167"/>
      <c r="D1348" s="160" t="s">
        <v>264</v>
      </c>
      <c r="E1348" s="168" t="s">
        <v>3</v>
      </c>
      <c r="F1348" s="169" t="s">
        <v>1463</v>
      </c>
      <c r="H1348" s="168" t="s">
        <v>3</v>
      </c>
      <c r="I1348" s="170"/>
      <c r="L1348" s="167"/>
      <c r="M1348" s="171"/>
      <c r="N1348" s="172"/>
      <c r="O1348" s="172"/>
      <c r="P1348" s="172"/>
      <c r="Q1348" s="172"/>
      <c r="R1348" s="172"/>
      <c r="S1348" s="172"/>
      <c r="T1348" s="173"/>
      <c r="AT1348" s="168" t="s">
        <v>264</v>
      </c>
      <c r="AU1348" s="168" t="s">
        <v>82</v>
      </c>
      <c r="AV1348" s="13" t="s">
        <v>80</v>
      </c>
      <c r="AW1348" s="13" t="s">
        <v>34</v>
      </c>
      <c r="AX1348" s="13" t="s">
        <v>73</v>
      </c>
      <c r="AY1348" s="168" t="s">
        <v>252</v>
      </c>
    </row>
    <row r="1349" spans="1:65" s="14" customFormat="1" ht="11.25">
      <c r="B1349" s="174"/>
      <c r="D1349" s="160" t="s">
        <v>264</v>
      </c>
      <c r="E1349" s="175" t="s">
        <v>3</v>
      </c>
      <c r="F1349" s="176" t="s">
        <v>1437</v>
      </c>
      <c r="H1349" s="177">
        <v>6</v>
      </c>
      <c r="I1349" s="178"/>
      <c r="L1349" s="174"/>
      <c r="M1349" s="179"/>
      <c r="N1349" s="180"/>
      <c r="O1349" s="180"/>
      <c r="P1349" s="180"/>
      <c r="Q1349" s="180"/>
      <c r="R1349" s="180"/>
      <c r="S1349" s="180"/>
      <c r="T1349" s="181"/>
      <c r="AT1349" s="175" t="s">
        <v>264</v>
      </c>
      <c r="AU1349" s="175" t="s">
        <v>82</v>
      </c>
      <c r="AV1349" s="14" t="s">
        <v>82</v>
      </c>
      <c r="AW1349" s="14" t="s">
        <v>34</v>
      </c>
      <c r="AX1349" s="14" t="s">
        <v>80</v>
      </c>
      <c r="AY1349" s="175" t="s">
        <v>252</v>
      </c>
    </row>
    <row r="1350" spans="1:65" s="2" customFormat="1" ht="16.5" customHeight="1">
      <c r="A1350" s="34"/>
      <c r="B1350" s="145"/>
      <c r="C1350" s="198" t="s">
        <v>1464</v>
      </c>
      <c r="D1350" s="198" t="s">
        <v>361</v>
      </c>
      <c r="E1350" s="199" t="s">
        <v>1465</v>
      </c>
      <c r="F1350" s="200" t="s">
        <v>1466</v>
      </c>
      <c r="G1350" s="201" t="s">
        <v>743</v>
      </c>
      <c r="H1350" s="202">
        <v>3</v>
      </c>
      <c r="I1350" s="203"/>
      <c r="J1350" s="204">
        <f>ROUND(I1350*H1350,2)</f>
        <v>0</v>
      </c>
      <c r="K1350" s="205"/>
      <c r="L1350" s="206"/>
      <c r="M1350" s="207" t="s">
        <v>3</v>
      </c>
      <c r="N1350" s="208" t="s">
        <v>44</v>
      </c>
      <c r="O1350" s="55"/>
      <c r="P1350" s="156">
        <f>O1350*H1350</f>
        <v>0</v>
      </c>
      <c r="Q1350" s="156">
        <v>2.222E-2</v>
      </c>
      <c r="R1350" s="156">
        <f>Q1350*H1350</f>
        <v>6.6659999999999997E-2</v>
      </c>
      <c r="S1350" s="156">
        <v>0</v>
      </c>
      <c r="T1350" s="157">
        <f>S1350*H1350</f>
        <v>0</v>
      </c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  <c r="AR1350" s="158" t="s">
        <v>318</v>
      </c>
      <c r="AT1350" s="158" t="s">
        <v>361</v>
      </c>
      <c r="AU1350" s="158" t="s">
        <v>82</v>
      </c>
      <c r="AY1350" s="19" t="s">
        <v>252</v>
      </c>
      <c r="BE1350" s="159">
        <f>IF(N1350="základní",J1350,0)</f>
        <v>0</v>
      </c>
      <c r="BF1350" s="159">
        <f>IF(N1350="snížená",J1350,0)</f>
        <v>0</v>
      </c>
      <c r="BG1350" s="159">
        <f>IF(N1350="zákl. přenesená",J1350,0)</f>
        <v>0</v>
      </c>
      <c r="BH1350" s="159">
        <f>IF(N1350="sníž. přenesená",J1350,0)</f>
        <v>0</v>
      </c>
      <c r="BI1350" s="159">
        <f>IF(N1350="nulová",J1350,0)</f>
        <v>0</v>
      </c>
      <c r="BJ1350" s="19" t="s">
        <v>80</v>
      </c>
      <c r="BK1350" s="159">
        <f>ROUND(I1350*H1350,2)</f>
        <v>0</v>
      </c>
      <c r="BL1350" s="19" t="s">
        <v>258</v>
      </c>
      <c r="BM1350" s="158" t="s">
        <v>1467</v>
      </c>
    </row>
    <row r="1351" spans="1:65" s="2" customFormat="1" ht="11.25">
      <c r="A1351" s="34"/>
      <c r="B1351" s="35"/>
      <c r="C1351" s="34"/>
      <c r="D1351" s="160" t="s">
        <v>260</v>
      </c>
      <c r="E1351" s="34"/>
      <c r="F1351" s="161" t="s">
        <v>1466</v>
      </c>
      <c r="G1351" s="34"/>
      <c r="H1351" s="34"/>
      <c r="I1351" s="162"/>
      <c r="J1351" s="34"/>
      <c r="K1351" s="34"/>
      <c r="L1351" s="35"/>
      <c r="M1351" s="163"/>
      <c r="N1351" s="164"/>
      <c r="O1351" s="55"/>
      <c r="P1351" s="55"/>
      <c r="Q1351" s="55"/>
      <c r="R1351" s="55"/>
      <c r="S1351" s="55"/>
      <c r="T1351" s="56"/>
      <c r="U1351" s="34"/>
      <c r="V1351" s="34"/>
      <c r="W1351" s="34"/>
      <c r="X1351" s="34"/>
      <c r="Y1351" s="34"/>
      <c r="Z1351" s="34"/>
      <c r="AA1351" s="34"/>
      <c r="AB1351" s="34"/>
      <c r="AC1351" s="34"/>
      <c r="AD1351" s="34"/>
      <c r="AE1351" s="34"/>
      <c r="AT1351" s="19" t="s">
        <v>260</v>
      </c>
      <c r="AU1351" s="19" t="s">
        <v>82</v>
      </c>
    </row>
    <row r="1352" spans="1:65" s="13" customFormat="1" ht="11.25">
      <c r="B1352" s="167"/>
      <c r="D1352" s="160" t="s">
        <v>264</v>
      </c>
      <c r="E1352" s="168" t="s">
        <v>3</v>
      </c>
      <c r="F1352" s="169" t="s">
        <v>1468</v>
      </c>
      <c r="H1352" s="168" t="s">
        <v>3</v>
      </c>
      <c r="I1352" s="170"/>
      <c r="L1352" s="167"/>
      <c r="M1352" s="171"/>
      <c r="N1352" s="172"/>
      <c r="O1352" s="172"/>
      <c r="P1352" s="172"/>
      <c r="Q1352" s="172"/>
      <c r="R1352" s="172"/>
      <c r="S1352" s="172"/>
      <c r="T1352" s="173"/>
      <c r="AT1352" s="168" t="s">
        <v>264</v>
      </c>
      <c r="AU1352" s="168" t="s">
        <v>82</v>
      </c>
      <c r="AV1352" s="13" t="s">
        <v>80</v>
      </c>
      <c r="AW1352" s="13" t="s">
        <v>34</v>
      </c>
      <c r="AX1352" s="13" t="s">
        <v>73</v>
      </c>
      <c r="AY1352" s="168" t="s">
        <v>252</v>
      </c>
    </row>
    <row r="1353" spans="1:65" s="14" customFormat="1" ht="11.25">
      <c r="B1353" s="174"/>
      <c r="D1353" s="160" t="s">
        <v>264</v>
      </c>
      <c r="E1353" s="175" t="s">
        <v>3</v>
      </c>
      <c r="F1353" s="176" t="s">
        <v>1428</v>
      </c>
      <c r="H1353" s="177">
        <v>2</v>
      </c>
      <c r="I1353" s="178"/>
      <c r="L1353" s="174"/>
      <c r="M1353" s="179"/>
      <c r="N1353" s="180"/>
      <c r="O1353" s="180"/>
      <c r="P1353" s="180"/>
      <c r="Q1353" s="180"/>
      <c r="R1353" s="180"/>
      <c r="S1353" s="180"/>
      <c r="T1353" s="181"/>
      <c r="AT1353" s="175" t="s">
        <v>264</v>
      </c>
      <c r="AU1353" s="175" t="s">
        <v>82</v>
      </c>
      <c r="AV1353" s="14" t="s">
        <v>82</v>
      </c>
      <c r="AW1353" s="14" t="s">
        <v>34</v>
      </c>
      <c r="AX1353" s="14" t="s">
        <v>73</v>
      </c>
      <c r="AY1353" s="175" t="s">
        <v>252</v>
      </c>
    </row>
    <row r="1354" spans="1:65" s="13" customFormat="1" ht="11.25">
      <c r="B1354" s="167"/>
      <c r="D1354" s="160" t="s">
        <v>264</v>
      </c>
      <c r="E1354" s="168" t="s">
        <v>3</v>
      </c>
      <c r="F1354" s="169" t="s">
        <v>1469</v>
      </c>
      <c r="H1354" s="168" t="s">
        <v>3</v>
      </c>
      <c r="I1354" s="170"/>
      <c r="L1354" s="167"/>
      <c r="M1354" s="171"/>
      <c r="N1354" s="172"/>
      <c r="O1354" s="172"/>
      <c r="P1354" s="172"/>
      <c r="Q1354" s="172"/>
      <c r="R1354" s="172"/>
      <c r="S1354" s="172"/>
      <c r="T1354" s="173"/>
      <c r="AT1354" s="168" t="s">
        <v>264</v>
      </c>
      <c r="AU1354" s="168" t="s">
        <v>82</v>
      </c>
      <c r="AV1354" s="13" t="s">
        <v>80</v>
      </c>
      <c r="AW1354" s="13" t="s">
        <v>34</v>
      </c>
      <c r="AX1354" s="13" t="s">
        <v>73</v>
      </c>
      <c r="AY1354" s="168" t="s">
        <v>252</v>
      </c>
    </row>
    <row r="1355" spans="1:65" s="14" customFormat="1" ht="11.25">
      <c r="B1355" s="174"/>
      <c r="D1355" s="160" t="s">
        <v>264</v>
      </c>
      <c r="E1355" s="175" t="s">
        <v>3</v>
      </c>
      <c r="F1355" s="176" t="s">
        <v>80</v>
      </c>
      <c r="H1355" s="177">
        <v>1</v>
      </c>
      <c r="I1355" s="178"/>
      <c r="L1355" s="174"/>
      <c r="M1355" s="179"/>
      <c r="N1355" s="180"/>
      <c r="O1355" s="180"/>
      <c r="P1355" s="180"/>
      <c r="Q1355" s="180"/>
      <c r="R1355" s="180"/>
      <c r="S1355" s="180"/>
      <c r="T1355" s="181"/>
      <c r="AT1355" s="175" t="s">
        <v>264</v>
      </c>
      <c r="AU1355" s="175" t="s">
        <v>82</v>
      </c>
      <c r="AV1355" s="14" t="s">
        <v>82</v>
      </c>
      <c r="AW1355" s="14" t="s">
        <v>34</v>
      </c>
      <c r="AX1355" s="14" t="s">
        <v>73</v>
      </c>
      <c r="AY1355" s="175" t="s">
        <v>252</v>
      </c>
    </row>
    <row r="1356" spans="1:65" s="15" customFormat="1" ht="11.25">
      <c r="B1356" s="182"/>
      <c r="D1356" s="160" t="s">
        <v>264</v>
      </c>
      <c r="E1356" s="183" t="s">
        <v>3</v>
      </c>
      <c r="F1356" s="184" t="s">
        <v>269</v>
      </c>
      <c r="H1356" s="185">
        <v>3</v>
      </c>
      <c r="I1356" s="186"/>
      <c r="L1356" s="182"/>
      <c r="M1356" s="187"/>
      <c r="N1356" s="188"/>
      <c r="O1356" s="188"/>
      <c r="P1356" s="188"/>
      <c r="Q1356" s="188"/>
      <c r="R1356" s="188"/>
      <c r="S1356" s="188"/>
      <c r="T1356" s="189"/>
      <c r="AT1356" s="183" t="s">
        <v>264</v>
      </c>
      <c r="AU1356" s="183" t="s">
        <v>82</v>
      </c>
      <c r="AV1356" s="15" t="s">
        <v>258</v>
      </c>
      <c r="AW1356" s="15" t="s">
        <v>34</v>
      </c>
      <c r="AX1356" s="15" t="s">
        <v>80</v>
      </c>
      <c r="AY1356" s="183" t="s">
        <v>252</v>
      </c>
    </row>
    <row r="1357" spans="1:65" s="2" customFormat="1" ht="16.5" customHeight="1">
      <c r="A1357" s="34"/>
      <c r="B1357" s="145"/>
      <c r="C1357" s="198" t="s">
        <v>1470</v>
      </c>
      <c r="D1357" s="198" t="s">
        <v>361</v>
      </c>
      <c r="E1357" s="199" t="s">
        <v>1471</v>
      </c>
      <c r="F1357" s="200" t="s">
        <v>1472</v>
      </c>
      <c r="G1357" s="201" t="s">
        <v>743</v>
      </c>
      <c r="H1357" s="202">
        <v>20</v>
      </c>
      <c r="I1357" s="203"/>
      <c r="J1357" s="204">
        <f>ROUND(I1357*H1357,2)</f>
        <v>0</v>
      </c>
      <c r="K1357" s="205"/>
      <c r="L1357" s="206"/>
      <c r="M1357" s="207" t="s">
        <v>3</v>
      </c>
      <c r="N1357" s="208" t="s">
        <v>44</v>
      </c>
      <c r="O1357" s="55"/>
      <c r="P1357" s="156">
        <f>O1357*H1357</f>
        <v>0</v>
      </c>
      <c r="Q1357" s="156">
        <v>2.222E-2</v>
      </c>
      <c r="R1357" s="156">
        <f>Q1357*H1357</f>
        <v>0.44440000000000002</v>
      </c>
      <c r="S1357" s="156">
        <v>0</v>
      </c>
      <c r="T1357" s="157">
        <f>S1357*H1357</f>
        <v>0</v>
      </c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  <c r="AR1357" s="158" t="s">
        <v>318</v>
      </c>
      <c r="AT1357" s="158" t="s">
        <v>361</v>
      </c>
      <c r="AU1357" s="158" t="s">
        <v>82</v>
      </c>
      <c r="AY1357" s="19" t="s">
        <v>252</v>
      </c>
      <c r="BE1357" s="159">
        <f>IF(N1357="základní",J1357,0)</f>
        <v>0</v>
      </c>
      <c r="BF1357" s="159">
        <f>IF(N1357="snížená",J1357,0)</f>
        <v>0</v>
      </c>
      <c r="BG1357" s="159">
        <f>IF(N1357="zákl. přenesená",J1357,0)</f>
        <v>0</v>
      </c>
      <c r="BH1357" s="159">
        <f>IF(N1357="sníž. přenesená",J1357,0)</f>
        <v>0</v>
      </c>
      <c r="BI1357" s="159">
        <f>IF(N1357="nulová",J1357,0)</f>
        <v>0</v>
      </c>
      <c r="BJ1357" s="19" t="s">
        <v>80</v>
      </c>
      <c r="BK1357" s="159">
        <f>ROUND(I1357*H1357,2)</f>
        <v>0</v>
      </c>
      <c r="BL1357" s="19" t="s">
        <v>258</v>
      </c>
      <c r="BM1357" s="158" t="s">
        <v>1473</v>
      </c>
    </row>
    <row r="1358" spans="1:65" s="2" customFormat="1" ht="11.25">
      <c r="A1358" s="34"/>
      <c r="B1358" s="35"/>
      <c r="C1358" s="34"/>
      <c r="D1358" s="160" t="s">
        <v>260</v>
      </c>
      <c r="E1358" s="34"/>
      <c r="F1358" s="161" t="s">
        <v>1472</v>
      </c>
      <c r="G1358" s="34"/>
      <c r="H1358" s="34"/>
      <c r="I1358" s="162"/>
      <c r="J1358" s="34"/>
      <c r="K1358" s="34"/>
      <c r="L1358" s="35"/>
      <c r="M1358" s="163"/>
      <c r="N1358" s="164"/>
      <c r="O1358" s="55"/>
      <c r="P1358" s="55"/>
      <c r="Q1358" s="55"/>
      <c r="R1358" s="55"/>
      <c r="S1358" s="55"/>
      <c r="T1358" s="56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  <c r="AT1358" s="19" t="s">
        <v>260</v>
      </c>
      <c r="AU1358" s="19" t="s">
        <v>82</v>
      </c>
    </row>
    <row r="1359" spans="1:65" s="13" customFormat="1" ht="11.25">
      <c r="B1359" s="167"/>
      <c r="D1359" s="160" t="s">
        <v>264</v>
      </c>
      <c r="E1359" s="168" t="s">
        <v>3</v>
      </c>
      <c r="F1359" s="169" t="s">
        <v>1474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1:65" s="14" customFormat="1" ht="11.25">
      <c r="B1360" s="174"/>
      <c r="D1360" s="160" t="s">
        <v>264</v>
      </c>
      <c r="E1360" s="175" t="s">
        <v>3</v>
      </c>
      <c r="F1360" s="176" t="s">
        <v>1431</v>
      </c>
      <c r="H1360" s="177">
        <v>20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80</v>
      </c>
      <c r="AY1360" s="175" t="s">
        <v>252</v>
      </c>
    </row>
    <row r="1361" spans="1:65" s="2" customFormat="1" ht="16.5" customHeight="1">
      <c r="A1361" s="34"/>
      <c r="B1361" s="145"/>
      <c r="C1361" s="146" t="s">
        <v>1475</v>
      </c>
      <c r="D1361" s="146" t="s">
        <v>254</v>
      </c>
      <c r="E1361" s="147" t="s">
        <v>1476</v>
      </c>
      <c r="F1361" s="148" t="s">
        <v>1477</v>
      </c>
      <c r="G1361" s="149" t="s">
        <v>743</v>
      </c>
      <c r="H1361" s="150">
        <v>13</v>
      </c>
      <c r="I1361" s="151"/>
      <c r="J1361" s="152">
        <f>ROUND(I1361*H1361,2)</f>
        <v>0</v>
      </c>
      <c r="K1361" s="153"/>
      <c r="L1361" s="35"/>
      <c r="M1361" s="154" t="s">
        <v>3</v>
      </c>
      <c r="N1361" s="155" t="s">
        <v>44</v>
      </c>
      <c r="O1361" s="55"/>
      <c r="P1361" s="156">
        <f>O1361*H1361</f>
        <v>0</v>
      </c>
      <c r="Q1361" s="156">
        <v>0.44169999999999998</v>
      </c>
      <c r="R1361" s="156">
        <f>Q1361*H1361</f>
        <v>5.7420999999999998</v>
      </c>
      <c r="S1361" s="156">
        <v>0</v>
      </c>
      <c r="T1361" s="157">
        <f>S1361*H1361</f>
        <v>0</v>
      </c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  <c r="AR1361" s="158" t="s">
        <v>258</v>
      </c>
      <c r="AT1361" s="158" t="s">
        <v>254</v>
      </c>
      <c r="AU1361" s="158" t="s">
        <v>82</v>
      </c>
      <c r="AY1361" s="19" t="s">
        <v>252</v>
      </c>
      <c r="BE1361" s="159">
        <f>IF(N1361="základní",J1361,0)</f>
        <v>0</v>
      </c>
      <c r="BF1361" s="159">
        <f>IF(N1361="snížená",J1361,0)</f>
        <v>0</v>
      </c>
      <c r="BG1361" s="159">
        <f>IF(N1361="zákl. přenesená",J1361,0)</f>
        <v>0</v>
      </c>
      <c r="BH1361" s="159">
        <f>IF(N1361="sníž. přenesená",J1361,0)</f>
        <v>0</v>
      </c>
      <c r="BI1361" s="159">
        <f>IF(N1361="nulová",J1361,0)</f>
        <v>0</v>
      </c>
      <c r="BJ1361" s="19" t="s">
        <v>80</v>
      </c>
      <c r="BK1361" s="159">
        <f>ROUND(I1361*H1361,2)</f>
        <v>0</v>
      </c>
      <c r="BL1361" s="19" t="s">
        <v>258</v>
      </c>
      <c r="BM1361" s="158" t="s">
        <v>1478</v>
      </c>
    </row>
    <row r="1362" spans="1:65" s="2" customFormat="1" ht="19.5">
      <c r="A1362" s="34"/>
      <c r="B1362" s="35"/>
      <c r="C1362" s="34"/>
      <c r="D1362" s="160" t="s">
        <v>260</v>
      </c>
      <c r="E1362" s="34"/>
      <c r="F1362" s="161" t="s">
        <v>1479</v>
      </c>
      <c r="G1362" s="34"/>
      <c r="H1362" s="34"/>
      <c r="I1362" s="162"/>
      <c r="J1362" s="34"/>
      <c r="K1362" s="34"/>
      <c r="L1362" s="35"/>
      <c r="M1362" s="163"/>
      <c r="N1362" s="164"/>
      <c r="O1362" s="55"/>
      <c r="P1362" s="55"/>
      <c r="Q1362" s="55"/>
      <c r="R1362" s="55"/>
      <c r="S1362" s="55"/>
      <c r="T1362" s="56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  <c r="AT1362" s="19" t="s">
        <v>260</v>
      </c>
      <c r="AU1362" s="19" t="s">
        <v>82</v>
      </c>
    </row>
    <row r="1363" spans="1:65" s="13" customFormat="1" ht="11.25">
      <c r="B1363" s="167"/>
      <c r="D1363" s="160" t="s">
        <v>264</v>
      </c>
      <c r="E1363" s="168" t="s">
        <v>3</v>
      </c>
      <c r="F1363" s="169" t="s">
        <v>1480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1:65" s="14" customFormat="1" ht="11.25">
      <c r="B1364" s="174"/>
      <c r="D1364" s="160" t="s">
        <v>264</v>
      </c>
      <c r="E1364" s="175" t="s">
        <v>3</v>
      </c>
      <c r="F1364" s="176" t="s">
        <v>82</v>
      </c>
      <c r="H1364" s="177">
        <v>2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1:65" s="13" customFormat="1" ht="11.25">
      <c r="B1365" s="167"/>
      <c r="D1365" s="160" t="s">
        <v>264</v>
      </c>
      <c r="E1365" s="168" t="s">
        <v>3</v>
      </c>
      <c r="F1365" s="169" t="s">
        <v>1481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1:65" s="14" customFormat="1" ht="11.25">
      <c r="B1366" s="174"/>
      <c r="D1366" s="160" t="s">
        <v>264</v>
      </c>
      <c r="E1366" s="175" t="s">
        <v>3</v>
      </c>
      <c r="F1366" s="176" t="s">
        <v>82</v>
      </c>
      <c r="H1366" s="177">
        <v>2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1:65" s="13" customFormat="1" ht="11.25">
      <c r="B1367" s="167"/>
      <c r="D1367" s="160" t="s">
        <v>264</v>
      </c>
      <c r="E1367" s="168" t="s">
        <v>3</v>
      </c>
      <c r="F1367" s="169" t="s">
        <v>1482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1:65" s="14" customFormat="1" ht="11.25">
      <c r="B1368" s="174"/>
      <c r="D1368" s="160" t="s">
        <v>264</v>
      </c>
      <c r="E1368" s="175" t="s">
        <v>3</v>
      </c>
      <c r="F1368" s="176" t="s">
        <v>82</v>
      </c>
      <c r="H1368" s="177">
        <v>2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1:65" s="13" customFormat="1" ht="11.25">
      <c r="B1369" s="167"/>
      <c r="D1369" s="160" t="s">
        <v>264</v>
      </c>
      <c r="E1369" s="168" t="s">
        <v>3</v>
      </c>
      <c r="F1369" s="169" t="s">
        <v>1483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1:65" s="14" customFormat="1" ht="11.25">
      <c r="B1370" s="174"/>
      <c r="D1370" s="160" t="s">
        <v>264</v>
      </c>
      <c r="E1370" s="175" t="s">
        <v>3</v>
      </c>
      <c r="F1370" s="176" t="s">
        <v>95</v>
      </c>
      <c r="H1370" s="177">
        <v>3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1:65" s="13" customFormat="1" ht="11.25">
      <c r="B1371" s="167"/>
      <c r="D1371" s="160" t="s">
        <v>264</v>
      </c>
      <c r="E1371" s="168" t="s">
        <v>3</v>
      </c>
      <c r="F1371" s="169" t="s">
        <v>1484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1:65" s="14" customFormat="1" ht="11.25">
      <c r="B1372" s="174"/>
      <c r="D1372" s="160" t="s">
        <v>264</v>
      </c>
      <c r="E1372" s="175" t="s">
        <v>3</v>
      </c>
      <c r="F1372" s="176" t="s">
        <v>80</v>
      </c>
      <c r="H1372" s="177">
        <v>1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1:65" s="13" customFormat="1" ht="11.25">
      <c r="B1373" s="167"/>
      <c r="D1373" s="160" t="s">
        <v>264</v>
      </c>
      <c r="E1373" s="168" t="s">
        <v>3</v>
      </c>
      <c r="F1373" s="169" t="s">
        <v>1485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1:65" s="14" customFormat="1" ht="11.25">
      <c r="B1374" s="174"/>
      <c r="D1374" s="160" t="s">
        <v>264</v>
      </c>
      <c r="E1374" s="175" t="s">
        <v>3</v>
      </c>
      <c r="F1374" s="176" t="s">
        <v>80</v>
      </c>
      <c r="H1374" s="177">
        <v>1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1:65" s="13" customFormat="1" ht="11.25">
      <c r="B1375" s="167"/>
      <c r="D1375" s="160" t="s">
        <v>264</v>
      </c>
      <c r="E1375" s="168" t="s">
        <v>3</v>
      </c>
      <c r="F1375" s="169" t="s">
        <v>1486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1:65" s="14" customFormat="1" ht="11.25">
      <c r="B1376" s="174"/>
      <c r="D1376" s="160" t="s">
        <v>264</v>
      </c>
      <c r="E1376" s="175" t="s">
        <v>3</v>
      </c>
      <c r="F1376" s="176" t="s">
        <v>1428</v>
      </c>
      <c r="H1376" s="177">
        <v>2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1:65" s="15" customFormat="1" ht="11.25">
      <c r="B1377" s="182"/>
      <c r="D1377" s="160" t="s">
        <v>264</v>
      </c>
      <c r="E1377" s="183" t="s">
        <v>3</v>
      </c>
      <c r="F1377" s="184" t="s">
        <v>269</v>
      </c>
      <c r="H1377" s="185">
        <v>13</v>
      </c>
      <c r="I1377" s="186"/>
      <c r="L1377" s="182"/>
      <c r="M1377" s="187"/>
      <c r="N1377" s="188"/>
      <c r="O1377" s="188"/>
      <c r="P1377" s="188"/>
      <c r="Q1377" s="188"/>
      <c r="R1377" s="188"/>
      <c r="S1377" s="188"/>
      <c r="T1377" s="189"/>
      <c r="AT1377" s="183" t="s">
        <v>264</v>
      </c>
      <c r="AU1377" s="183" t="s">
        <v>82</v>
      </c>
      <c r="AV1377" s="15" t="s">
        <v>258</v>
      </c>
      <c r="AW1377" s="15" t="s">
        <v>34</v>
      </c>
      <c r="AX1377" s="15" t="s">
        <v>80</v>
      </c>
      <c r="AY1377" s="183" t="s">
        <v>252</v>
      </c>
    </row>
    <row r="1378" spans="1:65" s="2" customFormat="1" ht="21.75" customHeight="1">
      <c r="A1378" s="34"/>
      <c r="B1378" s="145"/>
      <c r="C1378" s="198" t="s">
        <v>1487</v>
      </c>
      <c r="D1378" s="198" t="s">
        <v>361</v>
      </c>
      <c r="E1378" s="199" t="s">
        <v>1488</v>
      </c>
      <c r="F1378" s="200" t="s">
        <v>1489</v>
      </c>
      <c r="G1378" s="201" t="s">
        <v>743</v>
      </c>
      <c r="H1378" s="202">
        <v>2</v>
      </c>
      <c r="I1378" s="203"/>
      <c r="J1378" s="204">
        <f>ROUND(I1378*H1378,2)</f>
        <v>0</v>
      </c>
      <c r="K1378" s="205"/>
      <c r="L1378" s="206"/>
      <c r="M1378" s="207" t="s">
        <v>3</v>
      </c>
      <c r="N1378" s="208" t="s">
        <v>44</v>
      </c>
      <c r="O1378" s="55"/>
      <c r="P1378" s="156">
        <f>O1378*H1378</f>
        <v>0</v>
      </c>
      <c r="Q1378" s="156">
        <v>1.6240000000000001E-2</v>
      </c>
      <c r="R1378" s="156">
        <f>Q1378*H1378</f>
        <v>3.2480000000000002E-2</v>
      </c>
      <c r="S1378" s="156">
        <v>0</v>
      </c>
      <c r="T1378" s="157">
        <f>S1378*H1378</f>
        <v>0</v>
      </c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  <c r="AR1378" s="158" t="s">
        <v>318</v>
      </c>
      <c r="AT1378" s="158" t="s">
        <v>361</v>
      </c>
      <c r="AU1378" s="158" t="s">
        <v>82</v>
      </c>
      <c r="AY1378" s="19" t="s">
        <v>252</v>
      </c>
      <c r="BE1378" s="159">
        <f>IF(N1378="základní",J1378,0)</f>
        <v>0</v>
      </c>
      <c r="BF1378" s="159">
        <f>IF(N1378="snížená",J1378,0)</f>
        <v>0</v>
      </c>
      <c r="BG1378" s="159">
        <f>IF(N1378="zákl. přenesená",J1378,0)</f>
        <v>0</v>
      </c>
      <c r="BH1378" s="159">
        <f>IF(N1378="sníž. přenesená",J1378,0)</f>
        <v>0</v>
      </c>
      <c r="BI1378" s="159">
        <f>IF(N1378="nulová",J1378,0)</f>
        <v>0</v>
      </c>
      <c r="BJ1378" s="19" t="s">
        <v>80</v>
      </c>
      <c r="BK1378" s="159">
        <f>ROUND(I1378*H1378,2)</f>
        <v>0</v>
      </c>
      <c r="BL1378" s="19" t="s">
        <v>258</v>
      </c>
      <c r="BM1378" s="158" t="s">
        <v>1490</v>
      </c>
    </row>
    <row r="1379" spans="1:65" s="2" customFormat="1" ht="11.25">
      <c r="A1379" s="34"/>
      <c r="B1379" s="35"/>
      <c r="C1379" s="34"/>
      <c r="D1379" s="160" t="s">
        <v>260</v>
      </c>
      <c r="E1379" s="34"/>
      <c r="F1379" s="161" t="s">
        <v>1489</v>
      </c>
      <c r="G1379" s="34"/>
      <c r="H1379" s="34"/>
      <c r="I1379" s="162"/>
      <c r="J1379" s="34"/>
      <c r="K1379" s="34"/>
      <c r="L1379" s="35"/>
      <c r="M1379" s="163"/>
      <c r="N1379" s="164"/>
      <c r="O1379" s="55"/>
      <c r="P1379" s="55"/>
      <c r="Q1379" s="55"/>
      <c r="R1379" s="55"/>
      <c r="S1379" s="55"/>
      <c r="T1379" s="56"/>
      <c r="U1379" s="34"/>
      <c r="V1379" s="34"/>
      <c r="W1379" s="34"/>
      <c r="X1379" s="34"/>
      <c r="Y1379" s="34"/>
      <c r="Z1379" s="34"/>
      <c r="AA1379" s="34"/>
      <c r="AB1379" s="34"/>
      <c r="AC1379" s="34"/>
      <c r="AD1379" s="34"/>
      <c r="AE1379" s="34"/>
      <c r="AT1379" s="19" t="s">
        <v>260</v>
      </c>
      <c r="AU1379" s="19" t="s">
        <v>82</v>
      </c>
    </row>
    <row r="1380" spans="1:65" s="13" customFormat="1" ht="11.25">
      <c r="B1380" s="167"/>
      <c r="D1380" s="160" t="s">
        <v>264</v>
      </c>
      <c r="E1380" s="168" t="s">
        <v>3</v>
      </c>
      <c r="F1380" s="169" t="s">
        <v>1491</v>
      </c>
      <c r="H1380" s="168" t="s">
        <v>3</v>
      </c>
      <c r="I1380" s="170"/>
      <c r="L1380" s="167"/>
      <c r="M1380" s="171"/>
      <c r="N1380" s="172"/>
      <c r="O1380" s="172"/>
      <c r="P1380" s="172"/>
      <c r="Q1380" s="172"/>
      <c r="R1380" s="172"/>
      <c r="S1380" s="172"/>
      <c r="T1380" s="173"/>
      <c r="AT1380" s="168" t="s">
        <v>264</v>
      </c>
      <c r="AU1380" s="168" t="s">
        <v>82</v>
      </c>
      <c r="AV1380" s="13" t="s">
        <v>80</v>
      </c>
      <c r="AW1380" s="13" t="s">
        <v>34</v>
      </c>
      <c r="AX1380" s="13" t="s">
        <v>73</v>
      </c>
      <c r="AY1380" s="168" t="s">
        <v>252</v>
      </c>
    </row>
    <row r="1381" spans="1:65" s="14" customFormat="1" ht="11.25">
      <c r="B1381" s="174"/>
      <c r="D1381" s="160" t="s">
        <v>264</v>
      </c>
      <c r="E1381" s="175" t="s">
        <v>3</v>
      </c>
      <c r="F1381" s="176" t="s">
        <v>82</v>
      </c>
      <c r="H1381" s="177">
        <v>2</v>
      </c>
      <c r="I1381" s="178"/>
      <c r="L1381" s="174"/>
      <c r="M1381" s="179"/>
      <c r="N1381" s="180"/>
      <c r="O1381" s="180"/>
      <c r="P1381" s="180"/>
      <c r="Q1381" s="180"/>
      <c r="R1381" s="180"/>
      <c r="S1381" s="180"/>
      <c r="T1381" s="181"/>
      <c r="AT1381" s="175" t="s">
        <v>264</v>
      </c>
      <c r="AU1381" s="175" t="s">
        <v>82</v>
      </c>
      <c r="AV1381" s="14" t="s">
        <v>82</v>
      </c>
      <c r="AW1381" s="14" t="s">
        <v>34</v>
      </c>
      <c r="AX1381" s="14" t="s">
        <v>80</v>
      </c>
      <c r="AY1381" s="175" t="s">
        <v>252</v>
      </c>
    </row>
    <row r="1382" spans="1:65" s="2" customFormat="1" ht="21.75" customHeight="1">
      <c r="A1382" s="34"/>
      <c r="B1382" s="145"/>
      <c r="C1382" s="198" t="s">
        <v>1492</v>
      </c>
      <c r="D1382" s="198" t="s">
        <v>361</v>
      </c>
      <c r="E1382" s="199" t="s">
        <v>1493</v>
      </c>
      <c r="F1382" s="200" t="s">
        <v>1494</v>
      </c>
      <c r="G1382" s="201" t="s">
        <v>743</v>
      </c>
      <c r="H1382" s="202">
        <v>7</v>
      </c>
      <c r="I1382" s="203"/>
      <c r="J1382" s="204">
        <f>ROUND(I1382*H1382,2)</f>
        <v>0</v>
      </c>
      <c r="K1382" s="205"/>
      <c r="L1382" s="206"/>
      <c r="M1382" s="207" t="s">
        <v>3</v>
      </c>
      <c r="N1382" s="208" t="s">
        <v>44</v>
      </c>
      <c r="O1382" s="55"/>
      <c r="P1382" s="156">
        <f>O1382*H1382</f>
        <v>0</v>
      </c>
      <c r="Q1382" s="156">
        <v>1.6240000000000001E-2</v>
      </c>
      <c r="R1382" s="156">
        <f>Q1382*H1382</f>
        <v>0.11368</v>
      </c>
      <c r="S1382" s="156">
        <v>0</v>
      </c>
      <c r="T1382" s="157">
        <f>S1382*H1382</f>
        <v>0</v>
      </c>
      <c r="U1382" s="34"/>
      <c r="V1382" s="34"/>
      <c r="W1382" s="34"/>
      <c r="X1382" s="34"/>
      <c r="Y1382" s="34"/>
      <c r="Z1382" s="34"/>
      <c r="AA1382" s="34"/>
      <c r="AB1382" s="34"/>
      <c r="AC1382" s="34"/>
      <c r="AD1382" s="34"/>
      <c r="AE1382" s="34"/>
      <c r="AR1382" s="158" t="s">
        <v>318</v>
      </c>
      <c r="AT1382" s="158" t="s">
        <v>361</v>
      </c>
      <c r="AU1382" s="158" t="s">
        <v>82</v>
      </c>
      <c r="AY1382" s="19" t="s">
        <v>252</v>
      </c>
      <c r="BE1382" s="159">
        <f>IF(N1382="základní",J1382,0)</f>
        <v>0</v>
      </c>
      <c r="BF1382" s="159">
        <f>IF(N1382="snížená",J1382,0)</f>
        <v>0</v>
      </c>
      <c r="BG1382" s="159">
        <f>IF(N1382="zákl. přenesená",J1382,0)</f>
        <v>0</v>
      </c>
      <c r="BH1382" s="159">
        <f>IF(N1382="sníž. přenesená",J1382,0)</f>
        <v>0</v>
      </c>
      <c r="BI1382" s="159">
        <f>IF(N1382="nulová",J1382,0)</f>
        <v>0</v>
      </c>
      <c r="BJ1382" s="19" t="s">
        <v>80</v>
      </c>
      <c r="BK1382" s="159">
        <f>ROUND(I1382*H1382,2)</f>
        <v>0</v>
      </c>
      <c r="BL1382" s="19" t="s">
        <v>258</v>
      </c>
      <c r="BM1382" s="158" t="s">
        <v>1495</v>
      </c>
    </row>
    <row r="1383" spans="1:65" s="2" customFormat="1" ht="11.25">
      <c r="A1383" s="34"/>
      <c r="B1383" s="35"/>
      <c r="C1383" s="34"/>
      <c r="D1383" s="160" t="s">
        <v>260</v>
      </c>
      <c r="E1383" s="34"/>
      <c r="F1383" s="161" t="s">
        <v>1494</v>
      </c>
      <c r="G1383" s="34"/>
      <c r="H1383" s="34"/>
      <c r="I1383" s="162"/>
      <c r="J1383" s="34"/>
      <c r="K1383" s="34"/>
      <c r="L1383" s="35"/>
      <c r="M1383" s="163"/>
      <c r="N1383" s="164"/>
      <c r="O1383" s="55"/>
      <c r="P1383" s="55"/>
      <c r="Q1383" s="55"/>
      <c r="R1383" s="55"/>
      <c r="S1383" s="55"/>
      <c r="T1383" s="56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  <c r="AT1383" s="19" t="s">
        <v>260</v>
      </c>
      <c r="AU1383" s="19" t="s">
        <v>82</v>
      </c>
    </row>
    <row r="1384" spans="1:65" s="13" customFormat="1" ht="11.25">
      <c r="B1384" s="167"/>
      <c r="D1384" s="160" t="s">
        <v>264</v>
      </c>
      <c r="E1384" s="168" t="s">
        <v>3</v>
      </c>
      <c r="F1384" s="169" t="s">
        <v>1496</v>
      </c>
      <c r="H1384" s="168" t="s">
        <v>3</v>
      </c>
      <c r="I1384" s="170"/>
      <c r="L1384" s="167"/>
      <c r="M1384" s="171"/>
      <c r="N1384" s="172"/>
      <c r="O1384" s="172"/>
      <c r="P1384" s="172"/>
      <c r="Q1384" s="172"/>
      <c r="R1384" s="172"/>
      <c r="S1384" s="172"/>
      <c r="T1384" s="173"/>
      <c r="AT1384" s="168" t="s">
        <v>264</v>
      </c>
      <c r="AU1384" s="168" t="s">
        <v>82</v>
      </c>
      <c r="AV1384" s="13" t="s">
        <v>80</v>
      </c>
      <c r="AW1384" s="13" t="s">
        <v>34</v>
      </c>
      <c r="AX1384" s="13" t="s">
        <v>73</v>
      </c>
      <c r="AY1384" s="168" t="s">
        <v>252</v>
      </c>
    </row>
    <row r="1385" spans="1:65" s="14" customFormat="1" ht="11.25">
      <c r="B1385" s="174"/>
      <c r="D1385" s="160" t="s">
        <v>264</v>
      </c>
      <c r="E1385" s="175" t="s">
        <v>3</v>
      </c>
      <c r="F1385" s="176" t="s">
        <v>82</v>
      </c>
      <c r="H1385" s="177">
        <v>2</v>
      </c>
      <c r="I1385" s="178"/>
      <c r="L1385" s="174"/>
      <c r="M1385" s="179"/>
      <c r="N1385" s="180"/>
      <c r="O1385" s="180"/>
      <c r="P1385" s="180"/>
      <c r="Q1385" s="180"/>
      <c r="R1385" s="180"/>
      <c r="S1385" s="180"/>
      <c r="T1385" s="181"/>
      <c r="AT1385" s="175" t="s">
        <v>264</v>
      </c>
      <c r="AU1385" s="175" t="s">
        <v>82</v>
      </c>
      <c r="AV1385" s="14" t="s">
        <v>82</v>
      </c>
      <c r="AW1385" s="14" t="s">
        <v>34</v>
      </c>
      <c r="AX1385" s="14" t="s">
        <v>73</v>
      </c>
      <c r="AY1385" s="175" t="s">
        <v>252</v>
      </c>
    </row>
    <row r="1386" spans="1:65" s="13" customFormat="1" ht="11.25">
      <c r="B1386" s="167"/>
      <c r="D1386" s="160" t="s">
        <v>264</v>
      </c>
      <c r="E1386" s="168" t="s">
        <v>3</v>
      </c>
      <c r="F1386" s="169" t="s">
        <v>1497</v>
      </c>
      <c r="H1386" s="168" t="s">
        <v>3</v>
      </c>
      <c r="I1386" s="170"/>
      <c r="L1386" s="167"/>
      <c r="M1386" s="171"/>
      <c r="N1386" s="172"/>
      <c r="O1386" s="172"/>
      <c r="P1386" s="172"/>
      <c r="Q1386" s="172"/>
      <c r="R1386" s="172"/>
      <c r="S1386" s="172"/>
      <c r="T1386" s="173"/>
      <c r="AT1386" s="168" t="s">
        <v>264</v>
      </c>
      <c r="AU1386" s="168" t="s">
        <v>82</v>
      </c>
      <c r="AV1386" s="13" t="s">
        <v>80</v>
      </c>
      <c r="AW1386" s="13" t="s">
        <v>34</v>
      </c>
      <c r="AX1386" s="13" t="s">
        <v>73</v>
      </c>
      <c r="AY1386" s="168" t="s">
        <v>252</v>
      </c>
    </row>
    <row r="1387" spans="1:65" s="14" customFormat="1" ht="11.25">
      <c r="B1387" s="174"/>
      <c r="D1387" s="160" t="s">
        <v>264</v>
      </c>
      <c r="E1387" s="175" t="s">
        <v>3</v>
      </c>
      <c r="F1387" s="176" t="s">
        <v>82</v>
      </c>
      <c r="H1387" s="177">
        <v>2</v>
      </c>
      <c r="I1387" s="178"/>
      <c r="L1387" s="174"/>
      <c r="M1387" s="179"/>
      <c r="N1387" s="180"/>
      <c r="O1387" s="180"/>
      <c r="P1387" s="180"/>
      <c r="Q1387" s="180"/>
      <c r="R1387" s="180"/>
      <c r="S1387" s="180"/>
      <c r="T1387" s="181"/>
      <c r="AT1387" s="175" t="s">
        <v>264</v>
      </c>
      <c r="AU1387" s="175" t="s">
        <v>82</v>
      </c>
      <c r="AV1387" s="14" t="s">
        <v>82</v>
      </c>
      <c r="AW1387" s="14" t="s">
        <v>34</v>
      </c>
      <c r="AX1387" s="14" t="s">
        <v>73</v>
      </c>
      <c r="AY1387" s="175" t="s">
        <v>252</v>
      </c>
    </row>
    <row r="1388" spans="1:65" s="13" customFormat="1" ht="11.25">
      <c r="B1388" s="167"/>
      <c r="D1388" s="160" t="s">
        <v>264</v>
      </c>
      <c r="E1388" s="168" t="s">
        <v>3</v>
      </c>
      <c r="F1388" s="169" t="s">
        <v>1498</v>
      </c>
      <c r="H1388" s="168" t="s">
        <v>3</v>
      </c>
      <c r="I1388" s="170"/>
      <c r="L1388" s="167"/>
      <c r="M1388" s="171"/>
      <c r="N1388" s="172"/>
      <c r="O1388" s="172"/>
      <c r="P1388" s="172"/>
      <c r="Q1388" s="172"/>
      <c r="R1388" s="172"/>
      <c r="S1388" s="172"/>
      <c r="T1388" s="173"/>
      <c r="AT1388" s="168" t="s">
        <v>264</v>
      </c>
      <c r="AU1388" s="168" t="s">
        <v>82</v>
      </c>
      <c r="AV1388" s="13" t="s">
        <v>80</v>
      </c>
      <c r="AW1388" s="13" t="s">
        <v>34</v>
      </c>
      <c r="AX1388" s="13" t="s">
        <v>73</v>
      </c>
      <c r="AY1388" s="168" t="s">
        <v>252</v>
      </c>
    </row>
    <row r="1389" spans="1:65" s="14" customFormat="1" ht="11.25">
      <c r="B1389" s="174"/>
      <c r="D1389" s="160" t="s">
        <v>264</v>
      </c>
      <c r="E1389" s="175" t="s">
        <v>3</v>
      </c>
      <c r="F1389" s="176" t="s">
        <v>95</v>
      </c>
      <c r="H1389" s="177">
        <v>3</v>
      </c>
      <c r="I1389" s="178"/>
      <c r="L1389" s="174"/>
      <c r="M1389" s="179"/>
      <c r="N1389" s="180"/>
      <c r="O1389" s="180"/>
      <c r="P1389" s="180"/>
      <c r="Q1389" s="180"/>
      <c r="R1389" s="180"/>
      <c r="S1389" s="180"/>
      <c r="T1389" s="181"/>
      <c r="AT1389" s="175" t="s">
        <v>264</v>
      </c>
      <c r="AU1389" s="175" t="s">
        <v>82</v>
      </c>
      <c r="AV1389" s="14" t="s">
        <v>82</v>
      </c>
      <c r="AW1389" s="14" t="s">
        <v>34</v>
      </c>
      <c r="AX1389" s="14" t="s">
        <v>73</v>
      </c>
      <c r="AY1389" s="175" t="s">
        <v>252</v>
      </c>
    </row>
    <row r="1390" spans="1:65" s="15" customFormat="1" ht="11.25">
      <c r="B1390" s="182"/>
      <c r="D1390" s="160" t="s">
        <v>264</v>
      </c>
      <c r="E1390" s="183" t="s">
        <v>3</v>
      </c>
      <c r="F1390" s="184" t="s">
        <v>269</v>
      </c>
      <c r="H1390" s="185">
        <v>7</v>
      </c>
      <c r="I1390" s="186"/>
      <c r="L1390" s="182"/>
      <c r="M1390" s="187"/>
      <c r="N1390" s="188"/>
      <c r="O1390" s="188"/>
      <c r="P1390" s="188"/>
      <c r="Q1390" s="188"/>
      <c r="R1390" s="188"/>
      <c r="S1390" s="188"/>
      <c r="T1390" s="189"/>
      <c r="AT1390" s="183" t="s">
        <v>264</v>
      </c>
      <c r="AU1390" s="183" t="s">
        <v>82</v>
      </c>
      <c r="AV1390" s="15" t="s">
        <v>258</v>
      </c>
      <c r="AW1390" s="15" t="s">
        <v>34</v>
      </c>
      <c r="AX1390" s="15" t="s">
        <v>80</v>
      </c>
      <c r="AY1390" s="183" t="s">
        <v>252</v>
      </c>
    </row>
    <row r="1391" spans="1:65" s="2" customFormat="1" ht="21.75" customHeight="1">
      <c r="A1391" s="34"/>
      <c r="B1391" s="145"/>
      <c r="C1391" s="198" t="s">
        <v>1499</v>
      </c>
      <c r="D1391" s="198" t="s">
        <v>361</v>
      </c>
      <c r="E1391" s="199" t="s">
        <v>1500</v>
      </c>
      <c r="F1391" s="200" t="s">
        <v>1501</v>
      </c>
      <c r="G1391" s="201" t="s">
        <v>743</v>
      </c>
      <c r="H1391" s="202">
        <v>1</v>
      </c>
      <c r="I1391" s="203"/>
      <c r="J1391" s="204">
        <f>ROUND(I1391*H1391,2)</f>
        <v>0</v>
      </c>
      <c r="K1391" s="205"/>
      <c r="L1391" s="206"/>
      <c r="M1391" s="207" t="s">
        <v>3</v>
      </c>
      <c r="N1391" s="208" t="s">
        <v>44</v>
      </c>
      <c r="O1391" s="55"/>
      <c r="P1391" s="156">
        <f>O1391*H1391</f>
        <v>0</v>
      </c>
      <c r="Q1391" s="156">
        <v>1.6240000000000001E-2</v>
      </c>
      <c r="R1391" s="156">
        <f>Q1391*H1391</f>
        <v>1.6240000000000001E-2</v>
      </c>
      <c r="S1391" s="156">
        <v>0</v>
      </c>
      <c r="T1391" s="157">
        <f>S1391*H1391</f>
        <v>0</v>
      </c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  <c r="AR1391" s="158" t="s">
        <v>318</v>
      </c>
      <c r="AT1391" s="158" t="s">
        <v>361</v>
      </c>
      <c r="AU1391" s="158" t="s">
        <v>82</v>
      </c>
      <c r="AY1391" s="19" t="s">
        <v>252</v>
      </c>
      <c r="BE1391" s="159">
        <f>IF(N1391="základní",J1391,0)</f>
        <v>0</v>
      </c>
      <c r="BF1391" s="159">
        <f>IF(N1391="snížená",J1391,0)</f>
        <v>0</v>
      </c>
      <c r="BG1391" s="159">
        <f>IF(N1391="zákl. přenesená",J1391,0)</f>
        <v>0</v>
      </c>
      <c r="BH1391" s="159">
        <f>IF(N1391="sníž. přenesená",J1391,0)</f>
        <v>0</v>
      </c>
      <c r="BI1391" s="159">
        <f>IF(N1391="nulová",J1391,0)</f>
        <v>0</v>
      </c>
      <c r="BJ1391" s="19" t="s">
        <v>80</v>
      </c>
      <c r="BK1391" s="159">
        <f>ROUND(I1391*H1391,2)</f>
        <v>0</v>
      </c>
      <c r="BL1391" s="19" t="s">
        <v>258</v>
      </c>
      <c r="BM1391" s="158" t="s">
        <v>1502</v>
      </c>
    </row>
    <row r="1392" spans="1:65" s="2" customFormat="1" ht="11.25">
      <c r="A1392" s="34"/>
      <c r="B1392" s="35"/>
      <c r="C1392" s="34"/>
      <c r="D1392" s="160" t="s">
        <v>260</v>
      </c>
      <c r="E1392" s="34"/>
      <c r="F1392" s="161" t="s">
        <v>1501</v>
      </c>
      <c r="G1392" s="34"/>
      <c r="H1392" s="34"/>
      <c r="I1392" s="162"/>
      <c r="J1392" s="34"/>
      <c r="K1392" s="34"/>
      <c r="L1392" s="35"/>
      <c r="M1392" s="163"/>
      <c r="N1392" s="164"/>
      <c r="O1392" s="55"/>
      <c r="P1392" s="55"/>
      <c r="Q1392" s="55"/>
      <c r="R1392" s="55"/>
      <c r="S1392" s="55"/>
      <c r="T1392" s="56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  <c r="AT1392" s="19" t="s">
        <v>260</v>
      </c>
      <c r="AU1392" s="19" t="s">
        <v>82</v>
      </c>
    </row>
    <row r="1393" spans="1:65" s="13" customFormat="1" ht="11.25">
      <c r="B1393" s="167"/>
      <c r="D1393" s="160" t="s">
        <v>264</v>
      </c>
      <c r="E1393" s="168" t="s">
        <v>3</v>
      </c>
      <c r="F1393" s="169" t="s">
        <v>1503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1:65" s="14" customFormat="1" ht="11.25">
      <c r="B1394" s="174"/>
      <c r="D1394" s="160" t="s">
        <v>264</v>
      </c>
      <c r="E1394" s="175" t="s">
        <v>3</v>
      </c>
      <c r="F1394" s="176" t="s">
        <v>80</v>
      </c>
      <c r="H1394" s="177">
        <v>1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80</v>
      </c>
      <c r="AY1394" s="175" t="s">
        <v>252</v>
      </c>
    </row>
    <row r="1395" spans="1:65" s="2" customFormat="1" ht="21.75" customHeight="1">
      <c r="A1395" s="34"/>
      <c r="B1395" s="145"/>
      <c r="C1395" s="198" t="s">
        <v>1504</v>
      </c>
      <c r="D1395" s="198" t="s">
        <v>361</v>
      </c>
      <c r="E1395" s="199" t="s">
        <v>1505</v>
      </c>
      <c r="F1395" s="200" t="s">
        <v>1506</v>
      </c>
      <c r="G1395" s="201" t="s">
        <v>743</v>
      </c>
      <c r="H1395" s="202">
        <v>1</v>
      </c>
      <c r="I1395" s="203"/>
      <c r="J1395" s="204">
        <f>ROUND(I1395*H1395,2)</f>
        <v>0</v>
      </c>
      <c r="K1395" s="205"/>
      <c r="L1395" s="206"/>
      <c r="M1395" s="207" t="s">
        <v>3</v>
      </c>
      <c r="N1395" s="208" t="s">
        <v>44</v>
      </c>
      <c r="O1395" s="55"/>
      <c r="P1395" s="156">
        <f>O1395*H1395</f>
        <v>0</v>
      </c>
      <c r="Q1395" s="156">
        <v>1.6240000000000001E-2</v>
      </c>
      <c r="R1395" s="156">
        <f>Q1395*H1395</f>
        <v>1.6240000000000001E-2</v>
      </c>
      <c r="S1395" s="156">
        <v>0</v>
      </c>
      <c r="T1395" s="157">
        <f>S1395*H1395</f>
        <v>0</v>
      </c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  <c r="AR1395" s="158" t="s">
        <v>318</v>
      </c>
      <c r="AT1395" s="158" t="s">
        <v>361</v>
      </c>
      <c r="AU1395" s="158" t="s">
        <v>82</v>
      </c>
      <c r="AY1395" s="19" t="s">
        <v>252</v>
      </c>
      <c r="BE1395" s="159">
        <f>IF(N1395="základní",J1395,0)</f>
        <v>0</v>
      </c>
      <c r="BF1395" s="159">
        <f>IF(N1395="snížená",J1395,0)</f>
        <v>0</v>
      </c>
      <c r="BG1395" s="159">
        <f>IF(N1395="zákl. přenesená",J1395,0)</f>
        <v>0</v>
      </c>
      <c r="BH1395" s="159">
        <f>IF(N1395="sníž. přenesená",J1395,0)</f>
        <v>0</v>
      </c>
      <c r="BI1395" s="159">
        <f>IF(N1395="nulová",J1395,0)</f>
        <v>0</v>
      </c>
      <c r="BJ1395" s="19" t="s">
        <v>80</v>
      </c>
      <c r="BK1395" s="159">
        <f>ROUND(I1395*H1395,2)</f>
        <v>0</v>
      </c>
      <c r="BL1395" s="19" t="s">
        <v>258</v>
      </c>
      <c r="BM1395" s="158" t="s">
        <v>1507</v>
      </c>
    </row>
    <row r="1396" spans="1:65" s="2" customFormat="1" ht="11.25">
      <c r="A1396" s="34"/>
      <c r="B1396" s="35"/>
      <c r="C1396" s="34"/>
      <c r="D1396" s="160" t="s">
        <v>260</v>
      </c>
      <c r="E1396" s="34"/>
      <c r="F1396" s="161" t="s">
        <v>1508</v>
      </c>
      <c r="G1396" s="34"/>
      <c r="H1396" s="34"/>
      <c r="I1396" s="162"/>
      <c r="J1396" s="34"/>
      <c r="K1396" s="34"/>
      <c r="L1396" s="35"/>
      <c r="M1396" s="163"/>
      <c r="N1396" s="164"/>
      <c r="O1396" s="55"/>
      <c r="P1396" s="55"/>
      <c r="Q1396" s="55"/>
      <c r="R1396" s="55"/>
      <c r="S1396" s="55"/>
      <c r="T1396" s="56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  <c r="AT1396" s="19" t="s">
        <v>260</v>
      </c>
      <c r="AU1396" s="19" t="s">
        <v>82</v>
      </c>
    </row>
    <row r="1397" spans="1:65" s="13" customFormat="1" ht="11.25">
      <c r="B1397" s="167"/>
      <c r="D1397" s="160" t="s">
        <v>264</v>
      </c>
      <c r="E1397" s="168" t="s">
        <v>3</v>
      </c>
      <c r="F1397" s="169" t="s">
        <v>1509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1:65" s="14" customFormat="1" ht="11.25">
      <c r="B1398" s="174"/>
      <c r="D1398" s="160" t="s">
        <v>264</v>
      </c>
      <c r="E1398" s="175" t="s">
        <v>3</v>
      </c>
      <c r="F1398" s="176" t="s">
        <v>80</v>
      </c>
      <c r="H1398" s="177">
        <v>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80</v>
      </c>
      <c r="AY1398" s="175" t="s">
        <v>252</v>
      </c>
    </row>
    <row r="1399" spans="1:65" s="2" customFormat="1" ht="21.75" customHeight="1">
      <c r="A1399" s="34"/>
      <c r="B1399" s="145"/>
      <c r="C1399" s="198" t="s">
        <v>1510</v>
      </c>
      <c r="D1399" s="198" t="s">
        <v>361</v>
      </c>
      <c r="E1399" s="199" t="s">
        <v>1511</v>
      </c>
      <c r="F1399" s="200" t="s">
        <v>1512</v>
      </c>
      <c r="G1399" s="201" t="s">
        <v>743</v>
      </c>
      <c r="H1399" s="202">
        <v>2</v>
      </c>
      <c r="I1399" s="203"/>
      <c r="J1399" s="204">
        <f>ROUND(I1399*H1399,2)</f>
        <v>0</v>
      </c>
      <c r="K1399" s="205"/>
      <c r="L1399" s="206"/>
      <c r="M1399" s="207" t="s">
        <v>3</v>
      </c>
      <c r="N1399" s="208" t="s">
        <v>44</v>
      </c>
      <c r="O1399" s="55"/>
      <c r="P1399" s="156">
        <f>O1399*H1399</f>
        <v>0</v>
      </c>
      <c r="Q1399" s="156">
        <v>1.6240000000000001E-2</v>
      </c>
      <c r="R1399" s="156">
        <f>Q1399*H1399</f>
        <v>3.2480000000000002E-2</v>
      </c>
      <c r="S1399" s="156">
        <v>0</v>
      </c>
      <c r="T1399" s="157">
        <f>S1399*H1399</f>
        <v>0</v>
      </c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  <c r="AR1399" s="158" t="s">
        <v>318</v>
      </c>
      <c r="AT1399" s="158" t="s">
        <v>361</v>
      </c>
      <c r="AU1399" s="158" t="s">
        <v>82</v>
      </c>
      <c r="AY1399" s="19" t="s">
        <v>252</v>
      </c>
      <c r="BE1399" s="159">
        <f>IF(N1399="základní",J1399,0)</f>
        <v>0</v>
      </c>
      <c r="BF1399" s="159">
        <f>IF(N1399="snížená",J1399,0)</f>
        <v>0</v>
      </c>
      <c r="BG1399" s="159">
        <f>IF(N1399="zákl. přenesená",J1399,0)</f>
        <v>0</v>
      </c>
      <c r="BH1399" s="159">
        <f>IF(N1399="sníž. přenesená",J1399,0)</f>
        <v>0</v>
      </c>
      <c r="BI1399" s="159">
        <f>IF(N1399="nulová",J1399,0)</f>
        <v>0</v>
      </c>
      <c r="BJ1399" s="19" t="s">
        <v>80</v>
      </c>
      <c r="BK1399" s="159">
        <f>ROUND(I1399*H1399,2)</f>
        <v>0</v>
      </c>
      <c r="BL1399" s="19" t="s">
        <v>258</v>
      </c>
      <c r="BM1399" s="158" t="s">
        <v>1513</v>
      </c>
    </row>
    <row r="1400" spans="1:65" s="2" customFormat="1" ht="11.25">
      <c r="A1400" s="34"/>
      <c r="B1400" s="35"/>
      <c r="C1400" s="34"/>
      <c r="D1400" s="160" t="s">
        <v>260</v>
      </c>
      <c r="E1400" s="34"/>
      <c r="F1400" s="161" t="s">
        <v>1512</v>
      </c>
      <c r="G1400" s="34"/>
      <c r="H1400" s="34"/>
      <c r="I1400" s="162"/>
      <c r="J1400" s="34"/>
      <c r="K1400" s="34"/>
      <c r="L1400" s="35"/>
      <c r="M1400" s="163"/>
      <c r="N1400" s="164"/>
      <c r="O1400" s="55"/>
      <c r="P1400" s="55"/>
      <c r="Q1400" s="55"/>
      <c r="R1400" s="55"/>
      <c r="S1400" s="55"/>
      <c r="T1400" s="56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  <c r="AT1400" s="19" t="s">
        <v>260</v>
      </c>
      <c r="AU1400" s="19" t="s">
        <v>82</v>
      </c>
    </row>
    <row r="1401" spans="1:65" s="13" customFormat="1" ht="11.25">
      <c r="B1401" s="167"/>
      <c r="D1401" s="160" t="s">
        <v>264</v>
      </c>
      <c r="E1401" s="168" t="s">
        <v>3</v>
      </c>
      <c r="F1401" s="169" t="s">
        <v>1514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1:65" s="14" customFormat="1" ht="11.25">
      <c r="B1402" s="174"/>
      <c r="D1402" s="160" t="s">
        <v>264</v>
      </c>
      <c r="E1402" s="175" t="s">
        <v>3</v>
      </c>
      <c r="F1402" s="176" t="s">
        <v>1428</v>
      </c>
      <c r="H1402" s="177">
        <v>2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80</v>
      </c>
      <c r="AY1402" s="175" t="s">
        <v>252</v>
      </c>
    </row>
    <row r="1403" spans="1:65" s="2" customFormat="1" ht="16.5" customHeight="1">
      <c r="A1403" s="34"/>
      <c r="B1403" s="145"/>
      <c r="C1403" s="146" t="s">
        <v>1515</v>
      </c>
      <c r="D1403" s="209" t="s">
        <v>254</v>
      </c>
      <c r="E1403" s="147" t="s">
        <v>1516</v>
      </c>
      <c r="F1403" s="148" t="s">
        <v>1517</v>
      </c>
      <c r="G1403" s="149" t="s">
        <v>743</v>
      </c>
      <c r="H1403" s="150">
        <v>42</v>
      </c>
      <c r="I1403" s="151"/>
      <c r="J1403" s="152">
        <f>ROUND(I1403*H1403,2)</f>
        <v>0</v>
      </c>
      <c r="K1403" s="153"/>
      <c r="L1403" s="35"/>
      <c r="M1403" s="154" t="s">
        <v>3</v>
      </c>
      <c r="N1403" s="155" t="s">
        <v>44</v>
      </c>
      <c r="O1403" s="55"/>
      <c r="P1403" s="156">
        <f>O1403*H1403</f>
        <v>0</v>
      </c>
      <c r="Q1403" s="156">
        <v>4.8000000000000001E-4</v>
      </c>
      <c r="R1403" s="156">
        <f>Q1403*H1403</f>
        <v>2.0160000000000001E-2</v>
      </c>
      <c r="S1403" s="156">
        <v>0</v>
      </c>
      <c r="T1403" s="157">
        <f>S1403*H1403</f>
        <v>0</v>
      </c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  <c r="AR1403" s="158" t="s">
        <v>258</v>
      </c>
      <c r="AT1403" s="158" t="s">
        <v>254</v>
      </c>
      <c r="AU1403" s="158" t="s">
        <v>82</v>
      </c>
      <c r="AY1403" s="19" t="s">
        <v>252</v>
      </c>
      <c r="BE1403" s="159">
        <f>IF(N1403="základní",J1403,0)</f>
        <v>0</v>
      </c>
      <c r="BF1403" s="159">
        <f>IF(N1403="snížená",J1403,0)</f>
        <v>0</v>
      </c>
      <c r="BG1403" s="159">
        <f>IF(N1403="zákl. přenesená",J1403,0)</f>
        <v>0</v>
      </c>
      <c r="BH1403" s="159">
        <f>IF(N1403="sníž. přenesená",J1403,0)</f>
        <v>0</v>
      </c>
      <c r="BI1403" s="159">
        <f>IF(N1403="nulová",J1403,0)</f>
        <v>0</v>
      </c>
      <c r="BJ1403" s="19" t="s">
        <v>80</v>
      </c>
      <c r="BK1403" s="159">
        <f>ROUND(I1403*H1403,2)</f>
        <v>0</v>
      </c>
      <c r="BL1403" s="19" t="s">
        <v>258</v>
      </c>
      <c r="BM1403" s="158" t="s">
        <v>1518</v>
      </c>
    </row>
    <row r="1404" spans="1:65" s="2" customFormat="1" ht="19.5">
      <c r="A1404" s="34"/>
      <c r="B1404" s="35"/>
      <c r="C1404" s="34"/>
      <c r="D1404" s="160" t="s">
        <v>260</v>
      </c>
      <c r="E1404" s="34"/>
      <c r="F1404" s="161" t="s">
        <v>1519</v>
      </c>
      <c r="G1404" s="34"/>
      <c r="H1404" s="34"/>
      <c r="I1404" s="162"/>
      <c r="J1404" s="34"/>
      <c r="K1404" s="34"/>
      <c r="L1404" s="35"/>
      <c r="M1404" s="163"/>
      <c r="N1404" s="164"/>
      <c r="O1404" s="55"/>
      <c r="P1404" s="55"/>
      <c r="Q1404" s="55"/>
      <c r="R1404" s="55"/>
      <c r="S1404" s="55"/>
      <c r="T1404" s="56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  <c r="AT1404" s="19" t="s">
        <v>260</v>
      </c>
      <c r="AU1404" s="19" t="s">
        <v>82</v>
      </c>
    </row>
    <row r="1405" spans="1:65" s="2" customFormat="1" ht="11.25">
      <c r="A1405" s="34"/>
      <c r="B1405" s="35"/>
      <c r="C1405" s="34"/>
      <c r="D1405" s="165" t="s">
        <v>262</v>
      </c>
      <c r="E1405" s="34"/>
      <c r="F1405" s="166" t="s">
        <v>1520</v>
      </c>
      <c r="G1405" s="34"/>
      <c r="H1405" s="34"/>
      <c r="I1405" s="162"/>
      <c r="J1405" s="34"/>
      <c r="K1405" s="34"/>
      <c r="L1405" s="35"/>
      <c r="M1405" s="163"/>
      <c r="N1405" s="164"/>
      <c r="O1405" s="55"/>
      <c r="P1405" s="55"/>
      <c r="Q1405" s="55"/>
      <c r="R1405" s="55"/>
      <c r="S1405" s="55"/>
      <c r="T1405" s="56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  <c r="AT1405" s="19" t="s">
        <v>262</v>
      </c>
      <c r="AU1405" s="19" t="s">
        <v>82</v>
      </c>
    </row>
    <row r="1406" spans="1:65" s="13" customFormat="1" ht="11.25">
      <c r="B1406" s="167"/>
      <c r="D1406" s="160" t="s">
        <v>264</v>
      </c>
      <c r="E1406" s="168" t="s">
        <v>3</v>
      </c>
      <c r="F1406" s="169" t="s">
        <v>1521</v>
      </c>
      <c r="H1406" s="168" t="s">
        <v>3</v>
      </c>
      <c r="I1406" s="170"/>
      <c r="L1406" s="167"/>
      <c r="M1406" s="171"/>
      <c r="N1406" s="172"/>
      <c r="O1406" s="172"/>
      <c r="P1406" s="172"/>
      <c r="Q1406" s="172"/>
      <c r="R1406" s="172"/>
      <c r="S1406" s="172"/>
      <c r="T1406" s="173"/>
      <c r="AT1406" s="168" t="s">
        <v>264</v>
      </c>
      <c r="AU1406" s="168" t="s">
        <v>82</v>
      </c>
      <c r="AV1406" s="13" t="s">
        <v>80</v>
      </c>
      <c r="AW1406" s="13" t="s">
        <v>34</v>
      </c>
      <c r="AX1406" s="13" t="s">
        <v>73</v>
      </c>
      <c r="AY1406" s="168" t="s">
        <v>252</v>
      </c>
    </row>
    <row r="1407" spans="1:65" s="14" customFormat="1" ht="11.25">
      <c r="B1407" s="174"/>
      <c r="D1407" s="160" t="s">
        <v>264</v>
      </c>
      <c r="E1407" s="175" t="s">
        <v>3</v>
      </c>
      <c r="F1407" s="176" t="s">
        <v>1522</v>
      </c>
      <c r="H1407" s="177">
        <v>25</v>
      </c>
      <c r="I1407" s="178"/>
      <c r="L1407" s="174"/>
      <c r="M1407" s="179"/>
      <c r="N1407" s="180"/>
      <c r="O1407" s="180"/>
      <c r="P1407" s="180"/>
      <c r="Q1407" s="180"/>
      <c r="R1407" s="180"/>
      <c r="S1407" s="180"/>
      <c r="T1407" s="181"/>
      <c r="AT1407" s="175" t="s">
        <v>264</v>
      </c>
      <c r="AU1407" s="175" t="s">
        <v>82</v>
      </c>
      <c r="AV1407" s="14" t="s">
        <v>82</v>
      </c>
      <c r="AW1407" s="14" t="s">
        <v>34</v>
      </c>
      <c r="AX1407" s="14" t="s">
        <v>73</v>
      </c>
      <c r="AY1407" s="175" t="s">
        <v>252</v>
      </c>
    </row>
    <row r="1408" spans="1:65" s="13" customFormat="1" ht="11.25">
      <c r="B1408" s="167"/>
      <c r="D1408" s="160" t="s">
        <v>264</v>
      </c>
      <c r="E1408" s="168" t="s">
        <v>3</v>
      </c>
      <c r="F1408" s="169" t="s">
        <v>1523</v>
      </c>
      <c r="H1408" s="168" t="s">
        <v>3</v>
      </c>
      <c r="I1408" s="170"/>
      <c r="L1408" s="167"/>
      <c r="M1408" s="171"/>
      <c r="N1408" s="172"/>
      <c r="O1408" s="172"/>
      <c r="P1408" s="172"/>
      <c r="Q1408" s="172"/>
      <c r="R1408" s="172"/>
      <c r="S1408" s="172"/>
      <c r="T1408" s="173"/>
      <c r="AT1408" s="168" t="s">
        <v>264</v>
      </c>
      <c r="AU1408" s="168" t="s">
        <v>82</v>
      </c>
      <c r="AV1408" s="13" t="s">
        <v>80</v>
      </c>
      <c r="AW1408" s="13" t="s">
        <v>34</v>
      </c>
      <c r="AX1408" s="13" t="s">
        <v>73</v>
      </c>
      <c r="AY1408" s="168" t="s">
        <v>252</v>
      </c>
    </row>
    <row r="1409" spans="1:65" s="14" customFormat="1" ht="11.25">
      <c r="B1409" s="174"/>
      <c r="D1409" s="160" t="s">
        <v>264</v>
      </c>
      <c r="E1409" s="175" t="s">
        <v>3</v>
      </c>
      <c r="F1409" s="176" t="s">
        <v>1524</v>
      </c>
      <c r="H1409" s="177">
        <v>15</v>
      </c>
      <c r="I1409" s="178"/>
      <c r="L1409" s="174"/>
      <c r="M1409" s="179"/>
      <c r="N1409" s="180"/>
      <c r="O1409" s="180"/>
      <c r="P1409" s="180"/>
      <c r="Q1409" s="180"/>
      <c r="R1409" s="180"/>
      <c r="S1409" s="180"/>
      <c r="T1409" s="181"/>
      <c r="AT1409" s="175" t="s">
        <v>264</v>
      </c>
      <c r="AU1409" s="175" t="s">
        <v>82</v>
      </c>
      <c r="AV1409" s="14" t="s">
        <v>82</v>
      </c>
      <c r="AW1409" s="14" t="s">
        <v>34</v>
      </c>
      <c r="AX1409" s="14" t="s">
        <v>73</v>
      </c>
      <c r="AY1409" s="175" t="s">
        <v>252</v>
      </c>
    </row>
    <row r="1410" spans="1:65" s="13" customFormat="1" ht="11.25">
      <c r="B1410" s="167"/>
      <c r="D1410" s="160" t="s">
        <v>264</v>
      </c>
      <c r="E1410" s="168" t="s">
        <v>3</v>
      </c>
      <c r="F1410" s="169" t="s">
        <v>1525</v>
      </c>
      <c r="H1410" s="168" t="s">
        <v>3</v>
      </c>
      <c r="I1410" s="170"/>
      <c r="L1410" s="167"/>
      <c r="M1410" s="171"/>
      <c r="N1410" s="172"/>
      <c r="O1410" s="172"/>
      <c r="P1410" s="172"/>
      <c r="Q1410" s="172"/>
      <c r="R1410" s="172"/>
      <c r="S1410" s="172"/>
      <c r="T1410" s="173"/>
      <c r="AT1410" s="168" t="s">
        <v>264</v>
      </c>
      <c r="AU1410" s="168" t="s">
        <v>82</v>
      </c>
      <c r="AV1410" s="13" t="s">
        <v>80</v>
      </c>
      <c r="AW1410" s="13" t="s">
        <v>34</v>
      </c>
      <c r="AX1410" s="13" t="s">
        <v>73</v>
      </c>
      <c r="AY1410" s="168" t="s">
        <v>252</v>
      </c>
    </row>
    <row r="1411" spans="1:65" s="14" customFormat="1" ht="11.25">
      <c r="B1411" s="174"/>
      <c r="D1411" s="160" t="s">
        <v>264</v>
      </c>
      <c r="E1411" s="175" t="s">
        <v>3</v>
      </c>
      <c r="F1411" s="176" t="s">
        <v>1428</v>
      </c>
      <c r="H1411" s="177">
        <v>2</v>
      </c>
      <c r="I1411" s="178"/>
      <c r="L1411" s="174"/>
      <c r="M1411" s="179"/>
      <c r="N1411" s="180"/>
      <c r="O1411" s="180"/>
      <c r="P1411" s="180"/>
      <c r="Q1411" s="180"/>
      <c r="R1411" s="180"/>
      <c r="S1411" s="180"/>
      <c r="T1411" s="181"/>
      <c r="AT1411" s="175" t="s">
        <v>264</v>
      </c>
      <c r="AU1411" s="175" t="s">
        <v>82</v>
      </c>
      <c r="AV1411" s="14" t="s">
        <v>82</v>
      </c>
      <c r="AW1411" s="14" t="s">
        <v>34</v>
      </c>
      <c r="AX1411" s="14" t="s">
        <v>73</v>
      </c>
      <c r="AY1411" s="175" t="s">
        <v>252</v>
      </c>
    </row>
    <row r="1412" spans="1:65" s="15" customFormat="1" ht="11.25">
      <c r="B1412" s="182"/>
      <c r="D1412" s="160" t="s">
        <v>264</v>
      </c>
      <c r="E1412" s="183" t="s">
        <v>3</v>
      </c>
      <c r="F1412" s="184" t="s">
        <v>269</v>
      </c>
      <c r="H1412" s="185">
        <v>42</v>
      </c>
      <c r="I1412" s="186"/>
      <c r="L1412" s="182"/>
      <c r="M1412" s="187"/>
      <c r="N1412" s="188"/>
      <c r="O1412" s="188"/>
      <c r="P1412" s="188"/>
      <c r="Q1412" s="188"/>
      <c r="R1412" s="188"/>
      <c r="S1412" s="188"/>
      <c r="T1412" s="189"/>
      <c r="AT1412" s="183" t="s">
        <v>264</v>
      </c>
      <c r="AU1412" s="183" t="s">
        <v>82</v>
      </c>
      <c r="AV1412" s="15" t="s">
        <v>258</v>
      </c>
      <c r="AW1412" s="15" t="s">
        <v>34</v>
      </c>
      <c r="AX1412" s="15" t="s">
        <v>80</v>
      </c>
      <c r="AY1412" s="183" t="s">
        <v>252</v>
      </c>
    </row>
    <row r="1413" spans="1:65" s="2" customFormat="1" ht="21.75" customHeight="1">
      <c r="A1413" s="34"/>
      <c r="B1413" s="145"/>
      <c r="C1413" s="198" t="s">
        <v>1526</v>
      </c>
      <c r="D1413" s="210" t="s">
        <v>361</v>
      </c>
      <c r="E1413" s="199" t="s">
        <v>1527</v>
      </c>
      <c r="F1413" s="200" t="s">
        <v>1528</v>
      </c>
      <c r="G1413" s="201" t="s">
        <v>743</v>
      </c>
      <c r="H1413" s="202">
        <v>42</v>
      </c>
      <c r="I1413" s="203"/>
      <c r="J1413" s="204">
        <f>ROUND(I1413*H1413,2)</f>
        <v>0</v>
      </c>
      <c r="K1413" s="205"/>
      <c r="L1413" s="206"/>
      <c r="M1413" s="207" t="s">
        <v>3</v>
      </c>
      <c r="N1413" s="208" t="s">
        <v>44</v>
      </c>
      <c r="O1413" s="55"/>
      <c r="P1413" s="156">
        <f>O1413*H1413</f>
        <v>0</v>
      </c>
      <c r="Q1413" s="156">
        <v>2.222E-2</v>
      </c>
      <c r="R1413" s="156">
        <f>Q1413*H1413</f>
        <v>0.93323999999999996</v>
      </c>
      <c r="S1413" s="156">
        <v>0</v>
      </c>
      <c r="T1413" s="157">
        <f>S1413*H1413</f>
        <v>0</v>
      </c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  <c r="AR1413" s="158" t="s">
        <v>318</v>
      </c>
      <c r="AT1413" s="158" t="s">
        <v>361</v>
      </c>
      <c r="AU1413" s="158" t="s">
        <v>82</v>
      </c>
      <c r="AY1413" s="19" t="s">
        <v>252</v>
      </c>
      <c r="BE1413" s="159">
        <f>IF(N1413="základní",J1413,0)</f>
        <v>0</v>
      </c>
      <c r="BF1413" s="159">
        <f>IF(N1413="snížená",J1413,0)</f>
        <v>0</v>
      </c>
      <c r="BG1413" s="159">
        <f>IF(N1413="zákl. přenesená",J1413,0)</f>
        <v>0</v>
      </c>
      <c r="BH1413" s="159">
        <f>IF(N1413="sníž. přenesená",J1413,0)</f>
        <v>0</v>
      </c>
      <c r="BI1413" s="159">
        <f>IF(N1413="nulová",J1413,0)</f>
        <v>0</v>
      </c>
      <c r="BJ1413" s="19" t="s">
        <v>80</v>
      </c>
      <c r="BK1413" s="159">
        <f>ROUND(I1413*H1413,2)</f>
        <v>0</v>
      </c>
      <c r="BL1413" s="19" t="s">
        <v>258</v>
      </c>
      <c r="BM1413" s="158" t="s">
        <v>1529</v>
      </c>
    </row>
    <row r="1414" spans="1:65" s="2" customFormat="1" ht="11.25">
      <c r="A1414" s="34"/>
      <c r="B1414" s="35"/>
      <c r="C1414" s="34"/>
      <c r="D1414" s="160" t="s">
        <v>260</v>
      </c>
      <c r="E1414" s="34"/>
      <c r="F1414" s="161" t="s">
        <v>1528</v>
      </c>
      <c r="G1414" s="34"/>
      <c r="H1414" s="34"/>
      <c r="I1414" s="162"/>
      <c r="J1414" s="34"/>
      <c r="K1414" s="34"/>
      <c r="L1414" s="35"/>
      <c r="M1414" s="163"/>
      <c r="N1414" s="164"/>
      <c r="O1414" s="55"/>
      <c r="P1414" s="55"/>
      <c r="Q1414" s="55"/>
      <c r="R1414" s="55"/>
      <c r="S1414" s="55"/>
      <c r="T1414" s="56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  <c r="AT1414" s="19" t="s">
        <v>260</v>
      </c>
      <c r="AU1414" s="19" t="s">
        <v>82</v>
      </c>
    </row>
    <row r="1415" spans="1:65" s="13" customFormat="1" ht="11.25">
      <c r="B1415" s="167"/>
      <c r="D1415" s="160" t="s">
        <v>264</v>
      </c>
      <c r="E1415" s="168" t="s">
        <v>3</v>
      </c>
      <c r="F1415" s="169" t="s">
        <v>1530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1:65" s="14" customFormat="1" ht="11.25">
      <c r="B1416" s="174"/>
      <c r="D1416" s="160" t="s">
        <v>264</v>
      </c>
      <c r="E1416" s="175" t="s">
        <v>3</v>
      </c>
      <c r="F1416" s="176" t="s">
        <v>1522</v>
      </c>
      <c r="H1416" s="177">
        <v>25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1:65" s="13" customFormat="1" ht="11.25">
      <c r="B1417" s="167"/>
      <c r="D1417" s="160" t="s">
        <v>264</v>
      </c>
      <c r="E1417" s="168" t="s">
        <v>3</v>
      </c>
      <c r="F1417" s="169" t="s">
        <v>1531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1:65" s="14" customFormat="1" ht="11.25">
      <c r="B1418" s="174"/>
      <c r="D1418" s="160" t="s">
        <v>264</v>
      </c>
      <c r="E1418" s="175" t="s">
        <v>3</v>
      </c>
      <c r="F1418" s="176" t="s">
        <v>1524</v>
      </c>
      <c r="H1418" s="177">
        <v>15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1:65" s="13" customFormat="1" ht="11.25">
      <c r="B1419" s="167"/>
      <c r="D1419" s="160" t="s">
        <v>264</v>
      </c>
      <c r="E1419" s="168" t="s">
        <v>3</v>
      </c>
      <c r="F1419" s="169" t="s">
        <v>1532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1:65" s="14" customFormat="1" ht="11.25">
      <c r="B1420" s="174"/>
      <c r="D1420" s="160" t="s">
        <v>264</v>
      </c>
      <c r="E1420" s="175" t="s">
        <v>3</v>
      </c>
      <c r="F1420" s="176" t="s">
        <v>1428</v>
      </c>
      <c r="H1420" s="177">
        <v>2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1:65" s="15" customFormat="1" ht="11.25">
      <c r="B1421" s="182"/>
      <c r="D1421" s="160" t="s">
        <v>264</v>
      </c>
      <c r="E1421" s="183" t="s">
        <v>3</v>
      </c>
      <c r="F1421" s="184" t="s">
        <v>269</v>
      </c>
      <c r="H1421" s="185">
        <v>42</v>
      </c>
      <c r="I1421" s="186"/>
      <c r="L1421" s="182"/>
      <c r="M1421" s="187"/>
      <c r="N1421" s="188"/>
      <c r="O1421" s="188"/>
      <c r="P1421" s="188"/>
      <c r="Q1421" s="188"/>
      <c r="R1421" s="188"/>
      <c r="S1421" s="188"/>
      <c r="T1421" s="189"/>
      <c r="AT1421" s="183" t="s">
        <v>264</v>
      </c>
      <c r="AU1421" s="183" t="s">
        <v>82</v>
      </c>
      <c r="AV1421" s="15" t="s">
        <v>258</v>
      </c>
      <c r="AW1421" s="15" t="s">
        <v>34</v>
      </c>
      <c r="AX1421" s="15" t="s">
        <v>80</v>
      </c>
      <c r="AY1421" s="183" t="s">
        <v>252</v>
      </c>
    </row>
    <row r="1422" spans="1:65" s="12" customFormat="1" ht="22.9" customHeight="1">
      <c r="B1422" s="132"/>
      <c r="D1422" s="133" t="s">
        <v>72</v>
      </c>
      <c r="E1422" s="143" t="s">
        <v>905</v>
      </c>
      <c r="F1422" s="143" t="s">
        <v>1533</v>
      </c>
      <c r="I1422" s="135"/>
      <c r="J1422" s="144">
        <f>BK1422</f>
        <v>0</v>
      </c>
      <c r="L1422" s="132"/>
      <c r="M1422" s="137"/>
      <c r="N1422" s="138"/>
      <c r="O1422" s="138"/>
      <c r="P1422" s="139">
        <f>SUM(P1423:P1872)</f>
        <v>0</v>
      </c>
      <c r="Q1422" s="138"/>
      <c r="R1422" s="139">
        <f>SUM(R1423:R1872)</f>
        <v>89.430881379999988</v>
      </c>
      <c r="S1422" s="138"/>
      <c r="T1422" s="140">
        <f>SUM(T1423:T1872)</f>
        <v>0</v>
      </c>
      <c r="AR1422" s="133" t="s">
        <v>80</v>
      </c>
      <c r="AT1422" s="141" t="s">
        <v>72</v>
      </c>
      <c r="AU1422" s="141" t="s">
        <v>80</v>
      </c>
      <c r="AY1422" s="133" t="s">
        <v>252</v>
      </c>
      <c r="BK1422" s="142">
        <f>SUM(BK1423:BK1872)</f>
        <v>0</v>
      </c>
    </row>
    <row r="1423" spans="1:65" s="2" customFormat="1" ht="16.5" customHeight="1">
      <c r="A1423" s="34"/>
      <c r="B1423" s="145"/>
      <c r="C1423" s="146" t="s">
        <v>1534</v>
      </c>
      <c r="D1423" s="146" t="s">
        <v>254</v>
      </c>
      <c r="E1423" s="147" t="s">
        <v>1535</v>
      </c>
      <c r="F1423" s="148" t="s">
        <v>1536</v>
      </c>
      <c r="G1423" s="149" t="s">
        <v>497</v>
      </c>
      <c r="H1423" s="150">
        <v>186.17</v>
      </c>
      <c r="I1423" s="151"/>
      <c r="J1423" s="152">
        <f>ROUND(I1423*H1423,2)</f>
        <v>0</v>
      </c>
      <c r="K1423" s="153"/>
      <c r="L1423" s="35"/>
      <c r="M1423" s="154" t="s">
        <v>3</v>
      </c>
      <c r="N1423" s="155" t="s">
        <v>44</v>
      </c>
      <c r="O1423" s="55"/>
      <c r="P1423" s="156">
        <f>O1423*H1423</f>
        <v>0</v>
      </c>
      <c r="Q1423" s="156">
        <v>2.5999999999999998E-4</v>
      </c>
      <c r="R1423" s="156">
        <f>Q1423*H1423</f>
        <v>4.8404199999999994E-2</v>
      </c>
      <c r="S1423" s="156">
        <v>0</v>
      </c>
      <c r="T1423" s="157">
        <f>S1423*H1423</f>
        <v>0</v>
      </c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  <c r="AR1423" s="158" t="s">
        <v>258</v>
      </c>
      <c r="AT1423" s="158" t="s">
        <v>254</v>
      </c>
      <c r="AU1423" s="158" t="s">
        <v>82</v>
      </c>
      <c r="AY1423" s="19" t="s">
        <v>252</v>
      </c>
      <c r="BE1423" s="159">
        <f>IF(N1423="základní",J1423,0)</f>
        <v>0</v>
      </c>
      <c r="BF1423" s="159">
        <f>IF(N1423="snížená",J1423,0)</f>
        <v>0</v>
      </c>
      <c r="BG1423" s="159">
        <f>IF(N1423="zákl. přenesená",J1423,0)</f>
        <v>0</v>
      </c>
      <c r="BH1423" s="159">
        <f>IF(N1423="sníž. přenesená",J1423,0)</f>
        <v>0</v>
      </c>
      <c r="BI1423" s="159">
        <f>IF(N1423="nulová",J1423,0)</f>
        <v>0</v>
      </c>
      <c r="BJ1423" s="19" t="s">
        <v>80</v>
      </c>
      <c r="BK1423" s="159">
        <f>ROUND(I1423*H1423,2)</f>
        <v>0</v>
      </c>
      <c r="BL1423" s="19" t="s">
        <v>258</v>
      </c>
      <c r="BM1423" s="158" t="s">
        <v>1537</v>
      </c>
    </row>
    <row r="1424" spans="1:65" s="2" customFormat="1" ht="11.25">
      <c r="A1424" s="34"/>
      <c r="B1424" s="35"/>
      <c r="C1424" s="34"/>
      <c r="D1424" s="160" t="s">
        <v>260</v>
      </c>
      <c r="E1424" s="34"/>
      <c r="F1424" s="161" t="s">
        <v>1538</v>
      </c>
      <c r="G1424" s="34"/>
      <c r="H1424" s="34"/>
      <c r="I1424" s="162"/>
      <c r="J1424" s="34"/>
      <c r="K1424" s="34"/>
      <c r="L1424" s="35"/>
      <c r="M1424" s="163"/>
      <c r="N1424" s="164"/>
      <c r="O1424" s="55"/>
      <c r="P1424" s="55"/>
      <c r="Q1424" s="55"/>
      <c r="R1424" s="55"/>
      <c r="S1424" s="55"/>
      <c r="T1424" s="56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  <c r="AT1424" s="19" t="s">
        <v>260</v>
      </c>
      <c r="AU1424" s="19" t="s">
        <v>82</v>
      </c>
    </row>
    <row r="1425" spans="1:65" s="2" customFormat="1" ht="11.25">
      <c r="A1425" s="34"/>
      <c r="B1425" s="35"/>
      <c r="C1425" s="34"/>
      <c r="D1425" s="165" t="s">
        <v>262</v>
      </c>
      <c r="E1425" s="34"/>
      <c r="F1425" s="166" t="s">
        <v>1539</v>
      </c>
      <c r="G1425" s="34"/>
      <c r="H1425" s="34"/>
      <c r="I1425" s="162"/>
      <c r="J1425" s="34"/>
      <c r="K1425" s="34"/>
      <c r="L1425" s="35"/>
      <c r="M1425" s="163"/>
      <c r="N1425" s="164"/>
      <c r="O1425" s="55"/>
      <c r="P1425" s="55"/>
      <c r="Q1425" s="55"/>
      <c r="R1425" s="55"/>
      <c r="S1425" s="55"/>
      <c r="T1425" s="56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  <c r="AT1425" s="19" t="s">
        <v>262</v>
      </c>
      <c r="AU1425" s="19" t="s">
        <v>82</v>
      </c>
    </row>
    <row r="1426" spans="1:65" s="13" customFormat="1" ht="11.25">
      <c r="B1426" s="167"/>
      <c r="D1426" s="160" t="s">
        <v>264</v>
      </c>
      <c r="E1426" s="168" t="s">
        <v>3</v>
      </c>
      <c r="F1426" s="169" t="s">
        <v>1540</v>
      </c>
      <c r="H1426" s="168" t="s">
        <v>3</v>
      </c>
      <c r="I1426" s="170"/>
      <c r="L1426" s="167"/>
      <c r="M1426" s="171"/>
      <c r="N1426" s="172"/>
      <c r="O1426" s="172"/>
      <c r="P1426" s="172"/>
      <c r="Q1426" s="172"/>
      <c r="R1426" s="172"/>
      <c r="S1426" s="172"/>
      <c r="T1426" s="173"/>
      <c r="AT1426" s="168" t="s">
        <v>264</v>
      </c>
      <c r="AU1426" s="168" t="s">
        <v>82</v>
      </c>
      <c r="AV1426" s="13" t="s">
        <v>80</v>
      </c>
      <c r="AW1426" s="13" t="s">
        <v>34</v>
      </c>
      <c r="AX1426" s="13" t="s">
        <v>73</v>
      </c>
      <c r="AY1426" s="168" t="s">
        <v>252</v>
      </c>
    </row>
    <row r="1427" spans="1:65" s="14" customFormat="1" ht="11.25">
      <c r="B1427" s="174"/>
      <c r="D1427" s="160" t="s">
        <v>264</v>
      </c>
      <c r="E1427" s="175" t="s">
        <v>3</v>
      </c>
      <c r="F1427" s="176" t="s">
        <v>1541</v>
      </c>
      <c r="H1427" s="177">
        <v>103.26</v>
      </c>
      <c r="I1427" s="178"/>
      <c r="L1427" s="174"/>
      <c r="M1427" s="179"/>
      <c r="N1427" s="180"/>
      <c r="O1427" s="180"/>
      <c r="P1427" s="180"/>
      <c r="Q1427" s="180"/>
      <c r="R1427" s="180"/>
      <c r="S1427" s="180"/>
      <c r="T1427" s="181"/>
      <c r="AT1427" s="175" t="s">
        <v>264</v>
      </c>
      <c r="AU1427" s="175" t="s">
        <v>82</v>
      </c>
      <c r="AV1427" s="14" t="s">
        <v>82</v>
      </c>
      <c r="AW1427" s="14" t="s">
        <v>34</v>
      </c>
      <c r="AX1427" s="14" t="s">
        <v>73</v>
      </c>
      <c r="AY1427" s="175" t="s">
        <v>252</v>
      </c>
    </row>
    <row r="1428" spans="1:65" s="13" customFormat="1" ht="11.25">
      <c r="B1428" s="167"/>
      <c r="D1428" s="160" t="s">
        <v>264</v>
      </c>
      <c r="E1428" s="168" t="s">
        <v>3</v>
      </c>
      <c r="F1428" s="169" t="s">
        <v>895</v>
      </c>
      <c r="H1428" s="168" t="s">
        <v>3</v>
      </c>
      <c r="I1428" s="170"/>
      <c r="L1428" s="167"/>
      <c r="M1428" s="171"/>
      <c r="N1428" s="172"/>
      <c r="O1428" s="172"/>
      <c r="P1428" s="172"/>
      <c r="Q1428" s="172"/>
      <c r="R1428" s="172"/>
      <c r="S1428" s="172"/>
      <c r="T1428" s="173"/>
      <c r="AT1428" s="168" t="s">
        <v>264</v>
      </c>
      <c r="AU1428" s="168" t="s">
        <v>82</v>
      </c>
      <c r="AV1428" s="13" t="s">
        <v>80</v>
      </c>
      <c r="AW1428" s="13" t="s">
        <v>34</v>
      </c>
      <c r="AX1428" s="13" t="s">
        <v>73</v>
      </c>
      <c r="AY1428" s="168" t="s">
        <v>252</v>
      </c>
    </row>
    <row r="1429" spans="1:65" s="14" customFormat="1" ht="11.25">
      <c r="B1429" s="174"/>
      <c r="D1429" s="160" t="s">
        <v>264</v>
      </c>
      <c r="E1429" s="175" t="s">
        <v>3</v>
      </c>
      <c r="F1429" s="176" t="s">
        <v>1542</v>
      </c>
      <c r="H1429" s="177">
        <v>28.13</v>
      </c>
      <c r="I1429" s="178"/>
      <c r="L1429" s="174"/>
      <c r="M1429" s="179"/>
      <c r="N1429" s="180"/>
      <c r="O1429" s="180"/>
      <c r="P1429" s="180"/>
      <c r="Q1429" s="180"/>
      <c r="R1429" s="180"/>
      <c r="S1429" s="180"/>
      <c r="T1429" s="181"/>
      <c r="AT1429" s="175" t="s">
        <v>264</v>
      </c>
      <c r="AU1429" s="175" t="s">
        <v>82</v>
      </c>
      <c r="AV1429" s="14" t="s">
        <v>82</v>
      </c>
      <c r="AW1429" s="14" t="s">
        <v>34</v>
      </c>
      <c r="AX1429" s="14" t="s">
        <v>73</v>
      </c>
      <c r="AY1429" s="175" t="s">
        <v>252</v>
      </c>
    </row>
    <row r="1430" spans="1:65" s="13" customFormat="1" ht="11.25">
      <c r="B1430" s="167"/>
      <c r="D1430" s="160" t="s">
        <v>264</v>
      </c>
      <c r="E1430" s="168" t="s">
        <v>3</v>
      </c>
      <c r="F1430" s="169" t="s">
        <v>1543</v>
      </c>
      <c r="H1430" s="168" t="s">
        <v>3</v>
      </c>
      <c r="I1430" s="170"/>
      <c r="L1430" s="167"/>
      <c r="M1430" s="171"/>
      <c r="N1430" s="172"/>
      <c r="O1430" s="172"/>
      <c r="P1430" s="172"/>
      <c r="Q1430" s="172"/>
      <c r="R1430" s="172"/>
      <c r="S1430" s="172"/>
      <c r="T1430" s="173"/>
      <c r="AT1430" s="168" t="s">
        <v>264</v>
      </c>
      <c r="AU1430" s="168" t="s">
        <v>82</v>
      </c>
      <c r="AV1430" s="13" t="s">
        <v>80</v>
      </c>
      <c r="AW1430" s="13" t="s">
        <v>34</v>
      </c>
      <c r="AX1430" s="13" t="s">
        <v>73</v>
      </c>
      <c r="AY1430" s="168" t="s">
        <v>252</v>
      </c>
    </row>
    <row r="1431" spans="1:65" s="14" customFormat="1" ht="11.25">
      <c r="B1431" s="174"/>
      <c r="D1431" s="160" t="s">
        <v>264</v>
      </c>
      <c r="E1431" s="175" t="s">
        <v>3</v>
      </c>
      <c r="F1431" s="176" t="s">
        <v>1544</v>
      </c>
      <c r="H1431" s="177">
        <v>31.76</v>
      </c>
      <c r="I1431" s="178"/>
      <c r="L1431" s="174"/>
      <c r="M1431" s="179"/>
      <c r="N1431" s="180"/>
      <c r="O1431" s="180"/>
      <c r="P1431" s="180"/>
      <c r="Q1431" s="180"/>
      <c r="R1431" s="180"/>
      <c r="S1431" s="180"/>
      <c r="T1431" s="181"/>
      <c r="AT1431" s="175" t="s">
        <v>264</v>
      </c>
      <c r="AU1431" s="175" t="s">
        <v>82</v>
      </c>
      <c r="AV1431" s="14" t="s">
        <v>82</v>
      </c>
      <c r="AW1431" s="14" t="s">
        <v>34</v>
      </c>
      <c r="AX1431" s="14" t="s">
        <v>73</v>
      </c>
      <c r="AY1431" s="175" t="s">
        <v>252</v>
      </c>
    </row>
    <row r="1432" spans="1:65" s="13" customFormat="1" ht="11.25">
      <c r="B1432" s="167"/>
      <c r="D1432" s="160" t="s">
        <v>264</v>
      </c>
      <c r="E1432" s="168" t="s">
        <v>3</v>
      </c>
      <c r="F1432" s="169" t="s">
        <v>1545</v>
      </c>
      <c r="H1432" s="168" t="s">
        <v>3</v>
      </c>
      <c r="I1432" s="170"/>
      <c r="L1432" s="167"/>
      <c r="M1432" s="171"/>
      <c r="N1432" s="172"/>
      <c r="O1432" s="172"/>
      <c r="P1432" s="172"/>
      <c r="Q1432" s="172"/>
      <c r="R1432" s="172"/>
      <c r="S1432" s="172"/>
      <c r="T1432" s="173"/>
      <c r="AT1432" s="168" t="s">
        <v>264</v>
      </c>
      <c r="AU1432" s="168" t="s">
        <v>82</v>
      </c>
      <c r="AV1432" s="13" t="s">
        <v>80</v>
      </c>
      <c r="AW1432" s="13" t="s">
        <v>34</v>
      </c>
      <c r="AX1432" s="13" t="s">
        <v>73</v>
      </c>
      <c r="AY1432" s="168" t="s">
        <v>252</v>
      </c>
    </row>
    <row r="1433" spans="1:65" s="14" customFormat="1" ht="11.25">
      <c r="B1433" s="174"/>
      <c r="D1433" s="160" t="s">
        <v>264</v>
      </c>
      <c r="E1433" s="175" t="s">
        <v>3</v>
      </c>
      <c r="F1433" s="176" t="s">
        <v>1546</v>
      </c>
      <c r="H1433" s="177">
        <v>23.02</v>
      </c>
      <c r="I1433" s="178"/>
      <c r="L1433" s="174"/>
      <c r="M1433" s="179"/>
      <c r="N1433" s="180"/>
      <c r="O1433" s="180"/>
      <c r="P1433" s="180"/>
      <c r="Q1433" s="180"/>
      <c r="R1433" s="180"/>
      <c r="S1433" s="180"/>
      <c r="T1433" s="181"/>
      <c r="AT1433" s="175" t="s">
        <v>264</v>
      </c>
      <c r="AU1433" s="175" t="s">
        <v>82</v>
      </c>
      <c r="AV1433" s="14" t="s">
        <v>82</v>
      </c>
      <c r="AW1433" s="14" t="s">
        <v>34</v>
      </c>
      <c r="AX1433" s="14" t="s">
        <v>73</v>
      </c>
      <c r="AY1433" s="175" t="s">
        <v>252</v>
      </c>
    </row>
    <row r="1434" spans="1:65" s="15" customFormat="1" ht="11.25">
      <c r="B1434" s="182"/>
      <c r="D1434" s="160" t="s">
        <v>264</v>
      </c>
      <c r="E1434" s="183" t="s">
        <v>3</v>
      </c>
      <c r="F1434" s="184" t="s">
        <v>269</v>
      </c>
      <c r="H1434" s="185">
        <v>186.17</v>
      </c>
      <c r="I1434" s="186"/>
      <c r="L1434" s="182"/>
      <c r="M1434" s="187"/>
      <c r="N1434" s="188"/>
      <c r="O1434" s="188"/>
      <c r="P1434" s="188"/>
      <c r="Q1434" s="188"/>
      <c r="R1434" s="188"/>
      <c r="S1434" s="188"/>
      <c r="T1434" s="189"/>
      <c r="AT1434" s="183" t="s">
        <v>264</v>
      </c>
      <c r="AU1434" s="183" t="s">
        <v>82</v>
      </c>
      <c r="AV1434" s="15" t="s">
        <v>258</v>
      </c>
      <c r="AW1434" s="15" t="s">
        <v>34</v>
      </c>
      <c r="AX1434" s="15" t="s">
        <v>80</v>
      </c>
      <c r="AY1434" s="183" t="s">
        <v>252</v>
      </c>
    </row>
    <row r="1435" spans="1:65" s="2" customFormat="1" ht="16.5" customHeight="1">
      <c r="A1435" s="34"/>
      <c r="B1435" s="145"/>
      <c r="C1435" s="146" t="s">
        <v>1547</v>
      </c>
      <c r="D1435" s="146" t="s">
        <v>254</v>
      </c>
      <c r="E1435" s="147" t="s">
        <v>1548</v>
      </c>
      <c r="F1435" s="148" t="s">
        <v>1549</v>
      </c>
      <c r="G1435" s="149" t="s">
        <v>497</v>
      </c>
      <c r="H1435" s="150">
        <v>186.17</v>
      </c>
      <c r="I1435" s="151"/>
      <c r="J1435" s="152">
        <f>ROUND(I1435*H1435,2)</f>
        <v>0</v>
      </c>
      <c r="K1435" s="153"/>
      <c r="L1435" s="35"/>
      <c r="M1435" s="154" t="s">
        <v>3</v>
      </c>
      <c r="N1435" s="155" t="s">
        <v>44</v>
      </c>
      <c r="O1435" s="55"/>
      <c r="P1435" s="156">
        <f>O1435*H1435</f>
        <v>0</v>
      </c>
      <c r="Q1435" s="156">
        <v>1.103E-2</v>
      </c>
      <c r="R1435" s="156">
        <f>Q1435*H1435</f>
        <v>2.0534550999999999</v>
      </c>
      <c r="S1435" s="156">
        <v>0</v>
      </c>
      <c r="T1435" s="157">
        <f>S1435*H1435</f>
        <v>0</v>
      </c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  <c r="AR1435" s="158" t="s">
        <v>258</v>
      </c>
      <c r="AT1435" s="158" t="s">
        <v>254</v>
      </c>
      <c r="AU1435" s="158" t="s">
        <v>82</v>
      </c>
      <c r="AY1435" s="19" t="s">
        <v>252</v>
      </c>
      <c r="BE1435" s="159">
        <f>IF(N1435="základní",J1435,0)</f>
        <v>0</v>
      </c>
      <c r="BF1435" s="159">
        <f>IF(N1435="snížená",J1435,0)</f>
        <v>0</v>
      </c>
      <c r="BG1435" s="159">
        <f>IF(N1435="zákl. přenesená",J1435,0)</f>
        <v>0</v>
      </c>
      <c r="BH1435" s="159">
        <f>IF(N1435="sníž. přenesená",J1435,0)</f>
        <v>0</v>
      </c>
      <c r="BI1435" s="159">
        <f>IF(N1435="nulová",J1435,0)</f>
        <v>0</v>
      </c>
      <c r="BJ1435" s="19" t="s">
        <v>80</v>
      </c>
      <c r="BK1435" s="159">
        <f>ROUND(I1435*H1435,2)</f>
        <v>0</v>
      </c>
      <c r="BL1435" s="19" t="s">
        <v>258</v>
      </c>
      <c r="BM1435" s="158" t="s">
        <v>1550</v>
      </c>
    </row>
    <row r="1436" spans="1:65" s="2" customFormat="1" ht="19.5">
      <c r="A1436" s="34"/>
      <c r="B1436" s="35"/>
      <c r="C1436" s="34"/>
      <c r="D1436" s="160" t="s">
        <v>260</v>
      </c>
      <c r="E1436" s="34"/>
      <c r="F1436" s="161" t="s">
        <v>1551</v>
      </c>
      <c r="G1436" s="34"/>
      <c r="H1436" s="34"/>
      <c r="I1436" s="162"/>
      <c r="J1436" s="34"/>
      <c r="K1436" s="34"/>
      <c r="L1436" s="35"/>
      <c r="M1436" s="163"/>
      <c r="N1436" s="164"/>
      <c r="O1436" s="55"/>
      <c r="P1436" s="55"/>
      <c r="Q1436" s="55"/>
      <c r="R1436" s="55"/>
      <c r="S1436" s="55"/>
      <c r="T1436" s="56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  <c r="AT1436" s="19" t="s">
        <v>260</v>
      </c>
      <c r="AU1436" s="19" t="s">
        <v>82</v>
      </c>
    </row>
    <row r="1437" spans="1:65" s="2" customFormat="1" ht="11.25">
      <c r="A1437" s="34"/>
      <c r="B1437" s="35"/>
      <c r="C1437" s="34"/>
      <c r="D1437" s="165" t="s">
        <v>262</v>
      </c>
      <c r="E1437" s="34"/>
      <c r="F1437" s="166" t="s">
        <v>1552</v>
      </c>
      <c r="G1437" s="34"/>
      <c r="H1437" s="34"/>
      <c r="I1437" s="162"/>
      <c r="J1437" s="34"/>
      <c r="K1437" s="34"/>
      <c r="L1437" s="35"/>
      <c r="M1437" s="163"/>
      <c r="N1437" s="164"/>
      <c r="O1437" s="55"/>
      <c r="P1437" s="55"/>
      <c r="Q1437" s="55"/>
      <c r="R1437" s="55"/>
      <c r="S1437" s="55"/>
      <c r="T1437" s="56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  <c r="AT1437" s="19" t="s">
        <v>262</v>
      </c>
      <c r="AU1437" s="19" t="s">
        <v>82</v>
      </c>
    </row>
    <row r="1438" spans="1:65" s="13" customFormat="1" ht="11.25">
      <c r="B1438" s="167"/>
      <c r="D1438" s="160" t="s">
        <v>264</v>
      </c>
      <c r="E1438" s="168" t="s">
        <v>3</v>
      </c>
      <c r="F1438" s="169" t="s">
        <v>1540</v>
      </c>
      <c r="H1438" s="168" t="s">
        <v>3</v>
      </c>
      <c r="I1438" s="170"/>
      <c r="L1438" s="167"/>
      <c r="M1438" s="171"/>
      <c r="N1438" s="172"/>
      <c r="O1438" s="172"/>
      <c r="P1438" s="172"/>
      <c r="Q1438" s="172"/>
      <c r="R1438" s="172"/>
      <c r="S1438" s="172"/>
      <c r="T1438" s="173"/>
      <c r="AT1438" s="168" t="s">
        <v>264</v>
      </c>
      <c r="AU1438" s="168" t="s">
        <v>82</v>
      </c>
      <c r="AV1438" s="13" t="s">
        <v>80</v>
      </c>
      <c r="AW1438" s="13" t="s">
        <v>34</v>
      </c>
      <c r="AX1438" s="13" t="s">
        <v>73</v>
      </c>
      <c r="AY1438" s="168" t="s">
        <v>252</v>
      </c>
    </row>
    <row r="1439" spans="1:65" s="14" customFormat="1" ht="11.25">
      <c r="B1439" s="174"/>
      <c r="D1439" s="160" t="s">
        <v>264</v>
      </c>
      <c r="E1439" s="175" t="s">
        <v>3</v>
      </c>
      <c r="F1439" s="176" t="s">
        <v>1541</v>
      </c>
      <c r="H1439" s="177">
        <v>103.26</v>
      </c>
      <c r="I1439" s="178"/>
      <c r="L1439" s="174"/>
      <c r="M1439" s="179"/>
      <c r="N1439" s="180"/>
      <c r="O1439" s="180"/>
      <c r="P1439" s="180"/>
      <c r="Q1439" s="180"/>
      <c r="R1439" s="180"/>
      <c r="S1439" s="180"/>
      <c r="T1439" s="181"/>
      <c r="AT1439" s="175" t="s">
        <v>264</v>
      </c>
      <c r="AU1439" s="175" t="s">
        <v>82</v>
      </c>
      <c r="AV1439" s="14" t="s">
        <v>82</v>
      </c>
      <c r="AW1439" s="14" t="s">
        <v>34</v>
      </c>
      <c r="AX1439" s="14" t="s">
        <v>73</v>
      </c>
      <c r="AY1439" s="175" t="s">
        <v>252</v>
      </c>
    </row>
    <row r="1440" spans="1:65" s="13" customFormat="1" ht="11.25">
      <c r="B1440" s="167"/>
      <c r="D1440" s="160" t="s">
        <v>264</v>
      </c>
      <c r="E1440" s="168" t="s">
        <v>3</v>
      </c>
      <c r="F1440" s="169" t="s">
        <v>895</v>
      </c>
      <c r="H1440" s="168" t="s">
        <v>3</v>
      </c>
      <c r="I1440" s="170"/>
      <c r="L1440" s="167"/>
      <c r="M1440" s="171"/>
      <c r="N1440" s="172"/>
      <c r="O1440" s="172"/>
      <c r="P1440" s="172"/>
      <c r="Q1440" s="172"/>
      <c r="R1440" s="172"/>
      <c r="S1440" s="172"/>
      <c r="T1440" s="173"/>
      <c r="AT1440" s="168" t="s">
        <v>264</v>
      </c>
      <c r="AU1440" s="168" t="s">
        <v>82</v>
      </c>
      <c r="AV1440" s="13" t="s">
        <v>80</v>
      </c>
      <c r="AW1440" s="13" t="s">
        <v>34</v>
      </c>
      <c r="AX1440" s="13" t="s">
        <v>73</v>
      </c>
      <c r="AY1440" s="168" t="s">
        <v>252</v>
      </c>
    </row>
    <row r="1441" spans="1:65" s="14" customFormat="1" ht="11.25">
      <c r="B1441" s="174"/>
      <c r="D1441" s="160" t="s">
        <v>264</v>
      </c>
      <c r="E1441" s="175" t="s">
        <v>3</v>
      </c>
      <c r="F1441" s="176" t="s">
        <v>1542</v>
      </c>
      <c r="H1441" s="177">
        <v>28.13</v>
      </c>
      <c r="I1441" s="178"/>
      <c r="L1441" s="174"/>
      <c r="M1441" s="179"/>
      <c r="N1441" s="180"/>
      <c r="O1441" s="180"/>
      <c r="P1441" s="180"/>
      <c r="Q1441" s="180"/>
      <c r="R1441" s="180"/>
      <c r="S1441" s="180"/>
      <c r="T1441" s="181"/>
      <c r="AT1441" s="175" t="s">
        <v>264</v>
      </c>
      <c r="AU1441" s="175" t="s">
        <v>82</v>
      </c>
      <c r="AV1441" s="14" t="s">
        <v>82</v>
      </c>
      <c r="AW1441" s="14" t="s">
        <v>34</v>
      </c>
      <c r="AX1441" s="14" t="s">
        <v>73</v>
      </c>
      <c r="AY1441" s="175" t="s">
        <v>252</v>
      </c>
    </row>
    <row r="1442" spans="1:65" s="13" customFormat="1" ht="11.25">
      <c r="B1442" s="167"/>
      <c r="D1442" s="160" t="s">
        <v>264</v>
      </c>
      <c r="E1442" s="168" t="s">
        <v>3</v>
      </c>
      <c r="F1442" s="169" t="s">
        <v>1543</v>
      </c>
      <c r="H1442" s="168" t="s">
        <v>3</v>
      </c>
      <c r="I1442" s="170"/>
      <c r="L1442" s="167"/>
      <c r="M1442" s="171"/>
      <c r="N1442" s="172"/>
      <c r="O1442" s="172"/>
      <c r="P1442" s="172"/>
      <c r="Q1442" s="172"/>
      <c r="R1442" s="172"/>
      <c r="S1442" s="172"/>
      <c r="T1442" s="173"/>
      <c r="AT1442" s="168" t="s">
        <v>264</v>
      </c>
      <c r="AU1442" s="168" t="s">
        <v>82</v>
      </c>
      <c r="AV1442" s="13" t="s">
        <v>80</v>
      </c>
      <c r="AW1442" s="13" t="s">
        <v>34</v>
      </c>
      <c r="AX1442" s="13" t="s">
        <v>73</v>
      </c>
      <c r="AY1442" s="168" t="s">
        <v>252</v>
      </c>
    </row>
    <row r="1443" spans="1:65" s="14" customFormat="1" ht="11.25">
      <c r="B1443" s="174"/>
      <c r="D1443" s="160" t="s">
        <v>264</v>
      </c>
      <c r="E1443" s="175" t="s">
        <v>3</v>
      </c>
      <c r="F1443" s="176" t="s">
        <v>1544</v>
      </c>
      <c r="H1443" s="177">
        <v>31.76</v>
      </c>
      <c r="I1443" s="178"/>
      <c r="L1443" s="174"/>
      <c r="M1443" s="179"/>
      <c r="N1443" s="180"/>
      <c r="O1443" s="180"/>
      <c r="P1443" s="180"/>
      <c r="Q1443" s="180"/>
      <c r="R1443" s="180"/>
      <c r="S1443" s="180"/>
      <c r="T1443" s="181"/>
      <c r="AT1443" s="175" t="s">
        <v>264</v>
      </c>
      <c r="AU1443" s="175" t="s">
        <v>82</v>
      </c>
      <c r="AV1443" s="14" t="s">
        <v>82</v>
      </c>
      <c r="AW1443" s="14" t="s">
        <v>34</v>
      </c>
      <c r="AX1443" s="14" t="s">
        <v>73</v>
      </c>
      <c r="AY1443" s="175" t="s">
        <v>252</v>
      </c>
    </row>
    <row r="1444" spans="1:65" s="13" customFormat="1" ht="11.25">
      <c r="B1444" s="167"/>
      <c r="D1444" s="160" t="s">
        <v>264</v>
      </c>
      <c r="E1444" s="168" t="s">
        <v>3</v>
      </c>
      <c r="F1444" s="169" t="s">
        <v>1545</v>
      </c>
      <c r="H1444" s="168" t="s">
        <v>3</v>
      </c>
      <c r="I1444" s="170"/>
      <c r="L1444" s="167"/>
      <c r="M1444" s="171"/>
      <c r="N1444" s="172"/>
      <c r="O1444" s="172"/>
      <c r="P1444" s="172"/>
      <c r="Q1444" s="172"/>
      <c r="R1444" s="172"/>
      <c r="S1444" s="172"/>
      <c r="T1444" s="173"/>
      <c r="AT1444" s="168" t="s">
        <v>264</v>
      </c>
      <c r="AU1444" s="168" t="s">
        <v>82</v>
      </c>
      <c r="AV1444" s="13" t="s">
        <v>80</v>
      </c>
      <c r="AW1444" s="13" t="s">
        <v>34</v>
      </c>
      <c r="AX1444" s="13" t="s">
        <v>73</v>
      </c>
      <c r="AY1444" s="168" t="s">
        <v>252</v>
      </c>
    </row>
    <row r="1445" spans="1:65" s="14" customFormat="1" ht="11.25">
      <c r="B1445" s="174"/>
      <c r="D1445" s="160" t="s">
        <v>264</v>
      </c>
      <c r="E1445" s="175" t="s">
        <v>3</v>
      </c>
      <c r="F1445" s="176" t="s">
        <v>1546</v>
      </c>
      <c r="H1445" s="177">
        <v>23.02</v>
      </c>
      <c r="I1445" s="178"/>
      <c r="L1445" s="174"/>
      <c r="M1445" s="179"/>
      <c r="N1445" s="180"/>
      <c r="O1445" s="180"/>
      <c r="P1445" s="180"/>
      <c r="Q1445" s="180"/>
      <c r="R1445" s="180"/>
      <c r="S1445" s="180"/>
      <c r="T1445" s="181"/>
      <c r="AT1445" s="175" t="s">
        <v>264</v>
      </c>
      <c r="AU1445" s="175" t="s">
        <v>82</v>
      </c>
      <c r="AV1445" s="14" t="s">
        <v>82</v>
      </c>
      <c r="AW1445" s="14" t="s">
        <v>34</v>
      </c>
      <c r="AX1445" s="14" t="s">
        <v>73</v>
      </c>
      <c r="AY1445" s="175" t="s">
        <v>252</v>
      </c>
    </row>
    <row r="1446" spans="1:65" s="15" customFormat="1" ht="11.25">
      <c r="B1446" s="182"/>
      <c r="D1446" s="160" t="s">
        <v>264</v>
      </c>
      <c r="E1446" s="183" t="s">
        <v>3</v>
      </c>
      <c r="F1446" s="184" t="s">
        <v>269</v>
      </c>
      <c r="H1446" s="185">
        <v>186.17</v>
      </c>
      <c r="I1446" s="186"/>
      <c r="L1446" s="182"/>
      <c r="M1446" s="187"/>
      <c r="N1446" s="188"/>
      <c r="O1446" s="188"/>
      <c r="P1446" s="188"/>
      <c r="Q1446" s="188"/>
      <c r="R1446" s="188"/>
      <c r="S1446" s="188"/>
      <c r="T1446" s="189"/>
      <c r="AT1446" s="183" t="s">
        <v>264</v>
      </c>
      <c r="AU1446" s="183" t="s">
        <v>82</v>
      </c>
      <c r="AV1446" s="15" t="s">
        <v>258</v>
      </c>
      <c r="AW1446" s="15" t="s">
        <v>34</v>
      </c>
      <c r="AX1446" s="15" t="s">
        <v>80</v>
      </c>
      <c r="AY1446" s="183" t="s">
        <v>252</v>
      </c>
    </row>
    <row r="1447" spans="1:65" s="2" customFormat="1" ht="16.5" customHeight="1">
      <c r="A1447" s="34"/>
      <c r="B1447" s="145"/>
      <c r="C1447" s="146" t="s">
        <v>1553</v>
      </c>
      <c r="D1447" s="146" t="s">
        <v>254</v>
      </c>
      <c r="E1447" s="147" t="s">
        <v>1554</v>
      </c>
      <c r="F1447" s="148" t="s">
        <v>1555</v>
      </c>
      <c r="G1447" s="149" t="s">
        <v>497</v>
      </c>
      <c r="H1447" s="150">
        <v>388.30900000000003</v>
      </c>
      <c r="I1447" s="151"/>
      <c r="J1447" s="152">
        <f>ROUND(I1447*H1447,2)</f>
        <v>0</v>
      </c>
      <c r="K1447" s="153"/>
      <c r="L1447" s="35"/>
      <c r="M1447" s="154" t="s">
        <v>3</v>
      </c>
      <c r="N1447" s="155" t="s">
        <v>44</v>
      </c>
      <c r="O1447" s="55"/>
      <c r="P1447" s="156">
        <f>O1447*H1447</f>
        <v>0</v>
      </c>
      <c r="Q1447" s="156">
        <v>2.5999999999999998E-4</v>
      </c>
      <c r="R1447" s="156">
        <f>Q1447*H1447</f>
        <v>0.10096034</v>
      </c>
      <c r="S1447" s="156">
        <v>0</v>
      </c>
      <c r="T1447" s="157">
        <f>S1447*H1447</f>
        <v>0</v>
      </c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  <c r="AR1447" s="158" t="s">
        <v>258</v>
      </c>
      <c r="AT1447" s="158" t="s">
        <v>254</v>
      </c>
      <c r="AU1447" s="158" t="s">
        <v>82</v>
      </c>
      <c r="AY1447" s="19" t="s">
        <v>252</v>
      </c>
      <c r="BE1447" s="159">
        <f>IF(N1447="základní",J1447,0)</f>
        <v>0</v>
      </c>
      <c r="BF1447" s="159">
        <f>IF(N1447="snížená",J1447,0)</f>
        <v>0</v>
      </c>
      <c r="BG1447" s="159">
        <f>IF(N1447="zákl. přenesená",J1447,0)</f>
        <v>0</v>
      </c>
      <c r="BH1447" s="159">
        <f>IF(N1447="sníž. přenesená",J1447,0)</f>
        <v>0</v>
      </c>
      <c r="BI1447" s="159">
        <f>IF(N1447="nulová",J1447,0)</f>
        <v>0</v>
      </c>
      <c r="BJ1447" s="19" t="s">
        <v>80</v>
      </c>
      <c r="BK1447" s="159">
        <f>ROUND(I1447*H1447,2)</f>
        <v>0</v>
      </c>
      <c r="BL1447" s="19" t="s">
        <v>258</v>
      </c>
      <c r="BM1447" s="158" t="s">
        <v>1556</v>
      </c>
    </row>
    <row r="1448" spans="1:65" s="2" customFormat="1" ht="11.25">
      <c r="A1448" s="34"/>
      <c r="B1448" s="35"/>
      <c r="C1448" s="34"/>
      <c r="D1448" s="160" t="s">
        <v>260</v>
      </c>
      <c r="E1448" s="34"/>
      <c r="F1448" s="161" t="s">
        <v>1557</v>
      </c>
      <c r="G1448" s="34"/>
      <c r="H1448" s="34"/>
      <c r="I1448" s="162"/>
      <c r="J1448" s="34"/>
      <c r="K1448" s="34"/>
      <c r="L1448" s="35"/>
      <c r="M1448" s="163"/>
      <c r="N1448" s="164"/>
      <c r="O1448" s="55"/>
      <c r="P1448" s="55"/>
      <c r="Q1448" s="55"/>
      <c r="R1448" s="55"/>
      <c r="S1448" s="55"/>
      <c r="T1448" s="56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  <c r="AT1448" s="19" t="s">
        <v>260</v>
      </c>
      <c r="AU1448" s="19" t="s">
        <v>82</v>
      </c>
    </row>
    <row r="1449" spans="1:65" s="2" customFormat="1" ht="11.25">
      <c r="A1449" s="34"/>
      <c r="B1449" s="35"/>
      <c r="C1449" s="34"/>
      <c r="D1449" s="165" t="s">
        <v>262</v>
      </c>
      <c r="E1449" s="34"/>
      <c r="F1449" s="166" t="s">
        <v>1558</v>
      </c>
      <c r="G1449" s="34"/>
      <c r="H1449" s="34"/>
      <c r="I1449" s="162"/>
      <c r="J1449" s="34"/>
      <c r="K1449" s="34"/>
      <c r="L1449" s="35"/>
      <c r="M1449" s="163"/>
      <c r="N1449" s="164"/>
      <c r="O1449" s="55"/>
      <c r="P1449" s="55"/>
      <c r="Q1449" s="55"/>
      <c r="R1449" s="55"/>
      <c r="S1449" s="55"/>
      <c r="T1449" s="56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  <c r="AT1449" s="19" t="s">
        <v>262</v>
      </c>
      <c r="AU1449" s="19" t="s">
        <v>82</v>
      </c>
    </row>
    <row r="1450" spans="1:65" s="13" customFormat="1" ht="11.25">
      <c r="B1450" s="167"/>
      <c r="D1450" s="160" t="s">
        <v>264</v>
      </c>
      <c r="E1450" s="168" t="s">
        <v>3</v>
      </c>
      <c r="F1450" s="169" t="s">
        <v>1559</v>
      </c>
      <c r="H1450" s="168" t="s">
        <v>3</v>
      </c>
      <c r="I1450" s="170"/>
      <c r="L1450" s="167"/>
      <c r="M1450" s="171"/>
      <c r="N1450" s="172"/>
      <c r="O1450" s="172"/>
      <c r="P1450" s="172"/>
      <c r="Q1450" s="172"/>
      <c r="R1450" s="172"/>
      <c r="S1450" s="172"/>
      <c r="T1450" s="173"/>
      <c r="AT1450" s="168" t="s">
        <v>264</v>
      </c>
      <c r="AU1450" s="168" t="s">
        <v>82</v>
      </c>
      <c r="AV1450" s="13" t="s">
        <v>80</v>
      </c>
      <c r="AW1450" s="13" t="s">
        <v>34</v>
      </c>
      <c r="AX1450" s="13" t="s">
        <v>73</v>
      </c>
      <c r="AY1450" s="168" t="s">
        <v>252</v>
      </c>
    </row>
    <row r="1451" spans="1:65" s="14" customFormat="1" ht="11.25">
      <c r="B1451" s="174"/>
      <c r="D1451" s="160" t="s">
        <v>264</v>
      </c>
      <c r="E1451" s="175" t="s">
        <v>3</v>
      </c>
      <c r="F1451" s="176" t="s">
        <v>1560</v>
      </c>
      <c r="H1451" s="177">
        <v>403.92099999999999</v>
      </c>
      <c r="I1451" s="178"/>
      <c r="L1451" s="174"/>
      <c r="M1451" s="179"/>
      <c r="N1451" s="180"/>
      <c r="O1451" s="180"/>
      <c r="P1451" s="180"/>
      <c r="Q1451" s="180"/>
      <c r="R1451" s="180"/>
      <c r="S1451" s="180"/>
      <c r="T1451" s="181"/>
      <c r="AT1451" s="175" t="s">
        <v>264</v>
      </c>
      <c r="AU1451" s="175" t="s">
        <v>82</v>
      </c>
      <c r="AV1451" s="14" t="s">
        <v>82</v>
      </c>
      <c r="AW1451" s="14" t="s">
        <v>34</v>
      </c>
      <c r="AX1451" s="14" t="s">
        <v>73</v>
      </c>
      <c r="AY1451" s="175" t="s">
        <v>252</v>
      </c>
    </row>
    <row r="1452" spans="1:65" s="14" customFormat="1" ht="11.25">
      <c r="B1452" s="174"/>
      <c r="D1452" s="160" t="s">
        <v>264</v>
      </c>
      <c r="E1452" s="175" t="s">
        <v>3</v>
      </c>
      <c r="F1452" s="176" t="s">
        <v>1561</v>
      </c>
      <c r="H1452" s="177">
        <v>-76.650000000000006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1:65" s="16" customFormat="1" ht="11.25">
      <c r="B1453" s="190"/>
      <c r="D1453" s="160" t="s">
        <v>264</v>
      </c>
      <c r="E1453" s="191" t="s">
        <v>3</v>
      </c>
      <c r="F1453" s="192" t="s">
        <v>354</v>
      </c>
      <c r="H1453" s="193">
        <v>327.27100000000002</v>
      </c>
      <c r="I1453" s="194"/>
      <c r="L1453" s="190"/>
      <c r="M1453" s="195"/>
      <c r="N1453" s="196"/>
      <c r="O1453" s="196"/>
      <c r="P1453" s="196"/>
      <c r="Q1453" s="196"/>
      <c r="R1453" s="196"/>
      <c r="S1453" s="196"/>
      <c r="T1453" s="197"/>
      <c r="AT1453" s="191" t="s">
        <v>264</v>
      </c>
      <c r="AU1453" s="191" t="s">
        <v>82</v>
      </c>
      <c r="AV1453" s="16" t="s">
        <v>95</v>
      </c>
      <c r="AW1453" s="16" t="s">
        <v>34</v>
      </c>
      <c r="AX1453" s="16" t="s">
        <v>73</v>
      </c>
      <c r="AY1453" s="191" t="s">
        <v>252</v>
      </c>
    </row>
    <row r="1454" spans="1:65" s="14" customFormat="1" ht="11.25">
      <c r="B1454" s="174"/>
      <c r="D1454" s="160" t="s">
        <v>264</v>
      </c>
      <c r="E1454" s="175" t="s">
        <v>3</v>
      </c>
      <c r="F1454" s="176" t="s">
        <v>1562</v>
      </c>
      <c r="H1454" s="177">
        <v>61.037999999999997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1:65" s="16" customFormat="1" ht="11.25">
      <c r="B1455" s="190"/>
      <c r="D1455" s="160" t="s">
        <v>264</v>
      </c>
      <c r="E1455" s="191" t="s">
        <v>3</v>
      </c>
      <c r="F1455" s="192" t="s">
        <v>354</v>
      </c>
      <c r="H1455" s="193">
        <v>61.037999999999997</v>
      </c>
      <c r="I1455" s="194"/>
      <c r="L1455" s="190"/>
      <c r="M1455" s="195"/>
      <c r="N1455" s="196"/>
      <c r="O1455" s="196"/>
      <c r="P1455" s="196"/>
      <c r="Q1455" s="196"/>
      <c r="R1455" s="196"/>
      <c r="S1455" s="196"/>
      <c r="T1455" s="197"/>
      <c r="AT1455" s="191" t="s">
        <v>264</v>
      </c>
      <c r="AU1455" s="191" t="s">
        <v>82</v>
      </c>
      <c r="AV1455" s="16" t="s">
        <v>95</v>
      </c>
      <c r="AW1455" s="16" t="s">
        <v>34</v>
      </c>
      <c r="AX1455" s="16" t="s">
        <v>73</v>
      </c>
      <c r="AY1455" s="191" t="s">
        <v>252</v>
      </c>
    </row>
    <row r="1456" spans="1:65" s="15" customFormat="1" ht="11.25">
      <c r="B1456" s="182"/>
      <c r="D1456" s="160" t="s">
        <v>264</v>
      </c>
      <c r="E1456" s="183" t="s">
        <v>3</v>
      </c>
      <c r="F1456" s="184" t="s">
        <v>269</v>
      </c>
      <c r="H1456" s="185">
        <v>388.30900000000003</v>
      </c>
      <c r="I1456" s="186"/>
      <c r="L1456" s="182"/>
      <c r="M1456" s="187"/>
      <c r="N1456" s="188"/>
      <c r="O1456" s="188"/>
      <c r="P1456" s="188"/>
      <c r="Q1456" s="188"/>
      <c r="R1456" s="188"/>
      <c r="S1456" s="188"/>
      <c r="T1456" s="189"/>
      <c r="AT1456" s="183" t="s">
        <v>264</v>
      </c>
      <c r="AU1456" s="183" t="s">
        <v>82</v>
      </c>
      <c r="AV1456" s="15" t="s">
        <v>258</v>
      </c>
      <c r="AW1456" s="15" t="s">
        <v>34</v>
      </c>
      <c r="AX1456" s="15" t="s">
        <v>80</v>
      </c>
      <c r="AY1456" s="183" t="s">
        <v>252</v>
      </c>
    </row>
    <row r="1457" spans="1:65" s="2" customFormat="1" ht="16.5" customHeight="1">
      <c r="A1457" s="34"/>
      <c r="B1457" s="145"/>
      <c r="C1457" s="146" t="s">
        <v>1563</v>
      </c>
      <c r="D1457" s="146" t="s">
        <v>254</v>
      </c>
      <c r="E1457" s="147" t="s">
        <v>1564</v>
      </c>
      <c r="F1457" s="148" t="s">
        <v>1565</v>
      </c>
      <c r="G1457" s="149" t="s">
        <v>497</v>
      </c>
      <c r="H1457" s="150">
        <v>388.30900000000003</v>
      </c>
      <c r="I1457" s="151"/>
      <c r="J1457" s="152">
        <f>ROUND(I1457*H1457,2)</f>
        <v>0</v>
      </c>
      <c r="K1457" s="153"/>
      <c r="L1457" s="35"/>
      <c r="M1457" s="154" t="s">
        <v>3</v>
      </c>
      <c r="N1457" s="155" t="s">
        <v>44</v>
      </c>
      <c r="O1457" s="55"/>
      <c r="P1457" s="156">
        <f>O1457*H1457</f>
        <v>0</v>
      </c>
      <c r="Q1457" s="156">
        <v>1.103E-2</v>
      </c>
      <c r="R1457" s="156">
        <f>Q1457*H1457</f>
        <v>4.2830482700000001</v>
      </c>
      <c r="S1457" s="156">
        <v>0</v>
      </c>
      <c r="T1457" s="157">
        <f>S1457*H1457</f>
        <v>0</v>
      </c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  <c r="AR1457" s="158" t="s">
        <v>258</v>
      </c>
      <c r="AT1457" s="158" t="s">
        <v>254</v>
      </c>
      <c r="AU1457" s="158" t="s">
        <v>82</v>
      </c>
      <c r="AY1457" s="19" t="s">
        <v>252</v>
      </c>
      <c r="BE1457" s="159">
        <f>IF(N1457="základní",J1457,0)</f>
        <v>0</v>
      </c>
      <c r="BF1457" s="159">
        <f>IF(N1457="snížená",J1457,0)</f>
        <v>0</v>
      </c>
      <c r="BG1457" s="159">
        <f>IF(N1457="zákl. přenesená",J1457,0)</f>
        <v>0</v>
      </c>
      <c r="BH1457" s="159">
        <f>IF(N1457="sníž. přenesená",J1457,0)</f>
        <v>0</v>
      </c>
      <c r="BI1457" s="159">
        <f>IF(N1457="nulová",J1457,0)</f>
        <v>0</v>
      </c>
      <c r="BJ1457" s="19" t="s">
        <v>80</v>
      </c>
      <c r="BK1457" s="159">
        <f>ROUND(I1457*H1457,2)</f>
        <v>0</v>
      </c>
      <c r="BL1457" s="19" t="s">
        <v>258</v>
      </c>
      <c r="BM1457" s="158" t="s">
        <v>1566</v>
      </c>
    </row>
    <row r="1458" spans="1:65" s="2" customFormat="1" ht="19.5">
      <c r="A1458" s="34"/>
      <c r="B1458" s="35"/>
      <c r="C1458" s="34"/>
      <c r="D1458" s="160" t="s">
        <v>260</v>
      </c>
      <c r="E1458" s="34"/>
      <c r="F1458" s="161" t="s">
        <v>1567</v>
      </c>
      <c r="G1458" s="34"/>
      <c r="H1458" s="34"/>
      <c r="I1458" s="162"/>
      <c r="J1458" s="34"/>
      <c r="K1458" s="34"/>
      <c r="L1458" s="35"/>
      <c r="M1458" s="163"/>
      <c r="N1458" s="164"/>
      <c r="O1458" s="55"/>
      <c r="P1458" s="55"/>
      <c r="Q1458" s="55"/>
      <c r="R1458" s="55"/>
      <c r="S1458" s="55"/>
      <c r="T1458" s="56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  <c r="AT1458" s="19" t="s">
        <v>260</v>
      </c>
      <c r="AU1458" s="19" t="s">
        <v>82</v>
      </c>
    </row>
    <row r="1459" spans="1:65" s="2" customFormat="1" ht="11.25">
      <c r="A1459" s="34"/>
      <c r="B1459" s="35"/>
      <c r="C1459" s="34"/>
      <c r="D1459" s="165" t="s">
        <v>262</v>
      </c>
      <c r="E1459" s="34"/>
      <c r="F1459" s="166" t="s">
        <v>1568</v>
      </c>
      <c r="G1459" s="34"/>
      <c r="H1459" s="34"/>
      <c r="I1459" s="162"/>
      <c r="J1459" s="34"/>
      <c r="K1459" s="34"/>
      <c r="L1459" s="35"/>
      <c r="M1459" s="163"/>
      <c r="N1459" s="164"/>
      <c r="O1459" s="55"/>
      <c r="P1459" s="55"/>
      <c r="Q1459" s="55"/>
      <c r="R1459" s="55"/>
      <c r="S1459" s="55"/>
      <c r="T1459" s="56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  <c r="AT1459" s="19" t="s">
        <v>262</v>
      </c>
      <c r="AU1459" s="19" t="s">
        <v>82</v>
      </c>
    </row>
    <row r="1460" spans="1:65" s="13" customFormat="1" ht="11.25">
      <c r="B1460" s="167"/>
      <c r="D1460" s="160" t="s">
        <v>264</v>
      </c>
      <c r="E1460" s="168" t="s">
        <v>3</v>
      </c>
      <c r="F1460" s="169" t="s">
        <v>1559</v>
      </c>
      <c r="H1460" s="168" t="s">
        <v>3</v>
      </c>
      <c r="I1460" s="170"/>
      <c r="L1460" s="167"/>
      <c r="M1460" s="171"/>
      <c r="N1460" s="172"/>
      <c r="O1460" s="172"/>
      <c r="P1460" s="172"/>
      <c r="Q1460" s="172"/>
      <c r="R1460" s="172"/>
      <c r="S1460" s="172"/>
      <c r="T1460" s="173"/>
      <c r="AT1460" s="168" t="s">
        <v>264</v>
      </c>
      <c r="AU1460" s="168" t="s">
        <v>82</v>
      </c>
      <c r="AV1460" s="13" t="s">
        <v>80</v>
      </c>
      <c r="AW1460" s="13" t="s">
        <v>34</v>
      </c>
      <c r="AX1460" s="13" t="s">
        <v>73</v>
      </c>
      <c r="AY1460" s="168" t="s">
        <v>252</v>
      </c>
    </row>
    <row r="1461" spans="1:65" s="14" customFormat="1" ht="11.25">
      <c r="B1461" s="174"/>
      <c r="D1461" s="160" t="s">
        <v>264</v>
      </c>
      <c r="E1461" s="175" t="s">
        <v>3</v>
      </c>
      <c r="F1461" s="176" t="s">
        <v>1560</v>
      </c>
      <c r="H1461" s="177">
        <v>403.92099999999999</v>
      </c>
      <c r="I1461" s="178"/>
      <c r="L1461" s="174"/>
      <c r="M1461" s="179"/>
      <c r="N1461" s="180"/>
      <c r="O1461" s="180"/>
      <c r="P1461" s="180"/>
      <c r="Q1461" s="180"/>
      <c r="R1461" s="180"/>
      <c r="S1461" s="180"/>
      <c r="T1461" s="181"/>
      <c r="AT1461" s="175" t="s">
        <v>264</v>
      </c>
      <c r="AU1461" s="175" t="s">
        <v>82</v>
      </c>
      <c r="AV1461" s="14" t="s">
        <v>82</v>
      </c>
      <c r="AW1461" s="14" t="s">
        <v>34</v>
      </c>
      <c r="AX1461" s="14" t="s">
        <v>73</v>
      </c>
      <c r="AY1461" s="175" t="s">
        <v>252</v>
      </c>
    </row>
    <row r="1462" spans="1:65" s="14" customFormat="1" ht="11.25">
      <c r="B1462" s="174"/>
      <c r="D1462" s="160" t="s">
        <v>264</v>
      </c>
      <c r="E1462" s="175" t="s">
        <v>3</v>
      </c>
      <c r="F1462" s="176" t="s">
        <v>1561</v>
      </c>
      <c r="H1462" s="177">
        <v>-76.650000000000006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1:65" s="16" customFormat="1" ht="11.25">
      <c r="B1463" s="190"/>
      <c r="D1463" s="160" t="s">
        <v>264</v>
      </c>
      <c r="E1463" s="191" t="s">
        <v>3</v>
      </c>
      <c r="F1463" s="192" t="s">
        <v>354</v>
      </c>
      <c r="H1463" s="193">
        <v>327.27100000000002</v>
      </c>
      <c r="I1463" s="194"/>
      <c r="L1463" s="190"/>
      <c r="M1463" s="195"/>
      <c r="N1463" s="196"/>
      <c r="O1463" s="196"/>
      <c r="P1463" s="196"/>
      <c r="Q1463" s="196"/>
      <c r="R1463" s="196"/>
      <c r="S1463" s="196"/>
      <c r="T1463" s="197"/>
      <c r="AT1463" s="191" t="s">
        <v>264</v>
      </c>
      <c r="AU1463" s="191" t="s">
        <v>82</v>
      </c>
      <c r="AV1463" s="16" t="s">
        <v>95</v>
      </c>
      <c r="AW1463" s="16" t="s">
        <v>34</v>
      </c>
      <c r="AX1463" s="16" t="s">
        <v>73</v>
      </c>
      <c r="AY1463" s="191" t="s">
        <v>252</v>
      </c>
    </row>
    <row r="1464" spans="1:65" s="14" customFormat="1" ht="11.25">
      <c r="B1464" s="174"/>
      <c r="D1464" s="160" t="s">
        <v>264</v>
      </c>
      <c r="E1464" s="175" t="s">
        <v>3</v>
      </c>
      <c r="F1464" s="176" t="s">
        <v>1562</v>
      </c>
      <c r="H1464" s="177">
        <v>61.037999999999997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1:65" s="16" customFormat="1" ht="11.25">
      <c r="B1465" s="190"/>
      <c r="D1465" s="160" t="s">
        <v>264</v>
      </c>
      <c r="E1465" s="191" t="s">
        <v>3</v>
      </c>
      <c r="F1465" s="192" t="s">
        <v>354</v>
      </c>
      <c r="H1465" s="193">
        <v>61.037999999999997</v>
      </c>
      <c r="I1465" s="194"/>
      <c r="L1465" s="190"/>
      <c r="M1465" s="195"/>
      <c r="N1465" s="196"/>
      <c r="O1465" s="196"/>
      <c r="P1465" s="196"/>
      <c r="Q1465" s="196"/>
      <c r="R1465" s="196"/>
      <c r="S1465" s="196"/>
      <c r="T1465" s="197"/>
      <c r="AT1465" s="191" t="s">
        <v>264</v>
      </c>
      <c r="AU1465" s="191" t="s">
        <v>82</v>
      </c>
      <c r="AV1465" s="16" t="s">
        <v>95</v>
      </c>
      <c r="AW1465" s="16" t="s">
        <v>34</v>
      </c>
      <c r="AX1465" s="16" t="s">
        <v>73</v>
      </c>
      <c r="AY1465" s="191" t="s">
        <v>252</v>
      </c>
    </row>
    <row r="1466" spans="1:65" s="15" customFormat="1" ht="11.25">
      <c r="B1466" s="182"/>
      <c r="D1466" s="160" t="s">
        <v>264</v>
      </c>
      <c r="E1466" s="183" t="s">
        <v>3</v>
      </c>
      <c r="F1466" s="184" t="s">
        <v>269</v>
      </c>
      <c r="H1466" s="185">
        <v>388.30900000000003</v>
      </c>
      <c r="I1466" s="186"/>
      <c r="L1466" s="182"/>
      <c r="M1466" s="187"/>
      <c r="N1466" s="188"/>
      <c r="O1466" s="188"/>
      <c r="P1466" s="188"/>
      <c r="Q1466" s="188"/>
      <c r="R1466" s="188"/>
      <c r="S1466" s="188"/>
      <c r="T1466" s="189"/>
      <c r="AT1466" s="183" t="s">
        <v>264</v>
      </c>
      <c r="AU1466" s="183" t="s">
        <v>82</v>
      </c>
      <c r="AV1466" s="15" t="s">
        <v>258</v>
      </c>
      <c r="AW1466" s="15" t="s">
        <v>34</v>
      </c>
      <c r="AX1466" s="15" t="s">
        <v>80</v>
      </c>
      <c r="AY1466" s="183" t="s">
        <v>252</v>
      </c>
    </row>
    <row r="1467" spans="1:65" s="2" customFormat="1" ht="16.5" customHeight="1">
      <c r="A1467" s="34"/>
      <c r="B1467" s="145"/>
      <c r="C1467" s="146" t="s">
        <v>1569</v>
      </c>
      <c r="D1467" s="146" t="s">
        <v>254</v>
      </c>
      <c r="E1467" s="147" t="s">
        <v>1570</v>
      </c>
      <c r="F1467" s="148" t="s">
        <v>1571</v>
      </c>
      <c r="G1467" s="149" t="s">
        <v>497</v>
      </c>
      <c r="H1467" s="150">
        <v>4375.7979999999998</v>
      </c>
      <c r="I1467" s="151"/>
      <c r="J1467" s="152">
        <f>ROUND(I1467*H1467,2)</f>
        <v>0</v>
      </c>
      <c r="K1467" s="153"/>
      <c r="L1467" s="35"/>
      <c r="M1467" s="154" t="s">
        <v>3</v>
      </c>
      <c r="N1467" s="155" t="s">
        <v>44</v>
      </c>
      <c r="O1467" s="55"/>
      <c r="P1467" s="156">
        <f>O1467*H1467</f>
        <v>0</v>
      </c>
      <c r="Q1467" s="156">
        <v>2.5999999999999998E-4</v>
      </c>
      <c r="R1467" s="156">
        <f>Q1467*H1467</f>
        <v>1.1377074799999998</v>
      </c>
      <c r="S1467" s="156">
        <v>0</v>
      </c>
      <c r="T1467" s="157">
        <f>S1467*H1467</f>
        <v>0</v>
      </c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  <c r="AR1467" s="158" t="s">
        <v>258</v>
      </c>
      <c r="AT1467" s="158" t="s">
        <v>254</v>
      </c>
      <c r="AU1467" s="158" t="s">
        <v>82</v>
      </c>
      <c r="AY1467" s="19" t="s">
        <v>252</v>
      </c>
      <c r="BE1467" s="159">
        <f>IF(N1467="základní",J1467,0)</f>
        <v>0</v>
      </c>
      <c r="BF1467" s="159">
        <f>IF(N1467="snížená",J1467,0)</f>
        <v>0</v>
      </c>
      <c r="BG1467" s="159">
        <f>IF(N1467="zákl. přenesená",J1467,0)</f>
        <v>0</v>
      </c>
      <c r="BH1467" s="159">
        <f>IF(N1467="sníž. přenesená",J1467,0)</f>
        <v>0</v>
      </c>
      <c r="BI1467" s="159">
        <f>IF(N1467="nulová",J1467,0)</f>
        <v>0</v>
      </c>
      <c r="BJ1467" s="19" t="s">
        <v>80</v>
      </c>
      <c r="BK1467" s="159">
        <f>ROUND(I1467*H1467,2)</f>
        <v>0</v>
      </c>
      <c r="BL1467" s="19" t="s">
        <v>258</v>
      </c>
      <c r="BM1467" s="158" t="s">
        <v>1572</v>
      </c>
    </row>
    <row r="1468" spans="1:65" s="2" customFormat="1" ht="11.25">
      <c r="A1468" s="34"/>
      <c r="B1468" s="35"/>
      <c r="C1468" s="34"/>
      <c r="D1468" s="160" t="s">
        <v>260</v>
      </c>
      <c r="E1468" s="34"/>
      <c r="F1468" s="161" t="s">
        <v>1573</v>
      </c>
      <c r="G1468" s="34"/>
      <c r="H1468" s="34"/>
      <c r="I1468" s="162"/>
      <c r="J1468" s="34"/>
      <c r="K1468" s="34"/>
      <c r="L1468" s="35"/>
      <c r="M1468" s="163"/>
      <c r="N1468" s="164"/>
      <c r="O1468" s="55"/>
      <c r="P1468" s="55"/>
      <c r="Q1468" s="55"/>
      <c r="R1468" s="55"/>
      <c r="S1468" s="55"/>
      <c r="T1468" s="56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  <c r="AT1468" s="19" t="s">
        <v>260</v>
      </c>
      <c r="AU1468" s="19" t="s">
        <v>82</v>
      </c>
    </row>
    <row r="1469" spans="1:65" s="2" customFormat="1" ht="11.25">
      <c r="A1469" s="34"/>
      <c r="B1469" s="35"/>
      <c r="C1469" s="34"/>
      <c r="D1469" s="165" t="s">
        <v>262</v>
      </c>
      <c r="E1469" s="34"/>
      <c r="F1469" s="166" t="s">
        <v>1574</v>
      </c>
      <c r="G1469" s="34"/>
      <c r="H1469" s="34"/>
      <c r="I1469" s="162"/>
      <c r="J1469" s="34"/>
      <c r="K1469" s="34"/>
      <c r="L1469" s="35"/>
      <c r="M1469" s="163"/>
      <c r="N1469" s="164"/>
      <c r="O1469" s="55"/>
      <c r="P1469" s="55"/>
      <c r="Q1469" s="55"/>
      <c r="R1469" s="55"/>
      <c r="S1469" s="55"/>
      <c r="T1469" s="56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  <c r="AT1469" s="19" t="s">
        <v>262</v>
      </c>
      <c r="AU1469" s="19" t="s">
        <v>82</v>
      </c>
    </row>
    <row r="1470" spans="1:65" s="13" customFormat="1" ht="11.25">
      <c r="B1470" s="167"/>
      <c r="D1470" s="160" t="s">
        <v>264</v>
      </c>
      <c r="E1470" s="168" t="s">
        <v>3</v>
      </c>
      <c r="F1470" s="169" t="s">
        <v>1575</v>
      </c>
      <c r="H1470" s="168" t="s">
        <v>3</v>
      </c>
      <c r="I1470" s="170"/>
      <c r="L1470" s="167"/>
      <c r="M1470" s="171"/>
      <c r="N1470" s="172"/>
      <c r="O1470" s="172"/>
      <c r="P1470" s="172"/>
      <c r="Q1470" s="172"/>
      <c r="R1470" s="172"/>
      <c r="S1470" s="172"/>
      <c r="T1470" s="173"/>
      <c r="AT1470" s="168" t="s">
        <v>264</v>
      </c>
      <c r="AU1470" s="168" t="s">
        <v>82</v>
      </c>
      <c r="AV1470" s="13" t="s">
        <v>80</v>
      </c>
      <c r="AW1470" s="13" t="s">
        <v>34</v>
      </c>
      <c r="AX1470" s="13" t="s">
        <v>73</v>
      </c>
      <c r="AY1470" s="168" t="s">
        <v>252</v>
      </c>
    </row>
    <row r="1471" spans="1:65" s="14" customFormat="1" ht="11.25">
      <c r="B1471" s="174"/>
      <c r="D1471" s="160" t="s">
        <v>264</v>
      </c>
      <c r="E1471" s="175" t="s">
        <v>3</v>
      </c>
      <c r="F1471" s="176" t="s">
        <v>1576</v>
      </c>
      <c r="H1471" s="177">
        <v>4375.7979999999998</v>
      </c>
      <c r="I1471" s="178"/>
      <c r="L1471" s="174"/>
      <c r="M1471" s="179"/>
      <c r="N1471" s="180"/>
      <c r="O1471" s="180"/>
      <c r="P1471" s="180"/>
      <c r="Q1471" s="180"/>
      <c r="R1471" s="180"/>
      <c r="S1471" s="180"/>
      <c r="T1471" s="181"/>
      <c r="AT1471" s="175" t="s">
        <v>264</v>
      </c>
      <c r="AU1471" s="175" t="s">
        <v>82</v>
      </c>
      <c r="AV1471" s="14" t="s">
        <v>82</v>
      </c>
      <c r="AW1471" s="14" t="s">
        <v>34</v>
      </c>
      <c r="AX1471" s="14" t="s">
        <v>80</v>
      </c>
      <c r="AY1471" s="175" t="s">
        <v>252</v>
      </c>
    </row>
    <row r="1472" spans="1:65" s="2" customFormat="1" ht="16.5" customHeight="1">
      <c r="A1472" s="34"/>
      <c r="B1472" s="145"/>
      <c r="C1472" s="146" t="s">
        <v>1577</v>
      </c>
      <c r="D1472" s="146" t="s">
        <v>254</v>
      </c>
      <c r="E1472" s="147" t="s">
        <v>1578</v>
      </c>
      <c r="F1472" s="148" t="s">
        <v>1579</v>
      </c>
      <c r="G1472" s="149" t="s">
        <v>497</v>
      </c>
      <c r="H1472" s="150">
        <v>4375.7979999999998</v>
      </c>
      <c r="I1472" s="151"/>
      <c r="J1472" s="152">
        <f>ROUND(I1472*H1472,2)</f>
        <v>0</v>
      </c>
      <c r="K1472" s="153"/>
      <c r="L1472" s="35"/>
      <c r="M1472" s="154" t="s">
        <v>3</v>
      </c>
      <c r="N1472" s="155" t="s">
        <v>44</v>
      </c>
      <c r="O1472" s="55"/>
      <c r="P1472" s="156">
        <f>O1472*H1472</f>
        <v>0</v>
      </c>
      <c r="Q1472" s="156">
        <v>1.103E-2</v>
      </c>
      <c r="R1472" s="156">
        <f>Q1472*H1472</f>
        <v>48.265051939999999</v>
      </c>
      <c r="S1472" s="156">
        <v>0</v>
      </c>
      <c r="T1472" s="157">
        <f>S1472*H1472</f>
        <v>0</v>
      </c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  <c r="AR1472" s="158" t="s">
        <v>258</v>
      </c>
      <c r="AT1472" s="158" t="s">
        <v>254</v>
      </c>
      <c r="AU1472" s="158" t="s">
        <v>82</v>
      </c>
      <c r="AY1472" s="19" t="s">
        <v>252</v>
      </c>
      <c r="BE1472" s="159">
        <f>IF(N1472="základní",J1472,0)</f>
        <v>0</v>
      </c>
      <c r="BF1472" s="159">
        <f>IF(N1472="snížená",J1472,0)</f>
        <v>0</v>
      </c>
      <c r="BG1472" s="159">
        <f>IF(N1472="zákl. přenesená",J1472,0)</f>
        <v>0</v>
      </c>
      <c r="BH1472" s="159">
        <f>IF(N1472="sníž. přenesená",J1472,0)</f>
        <v>0</v>
      </c>
      <c r="BI1472" s="159">
        <f>IF(N1472="nulová",J1472,0)</f>
        <v>0</v>
      </c>
      <c r="BJ1472" s="19" t="s">
        <v>80</v>
      </c>
      <c r="BK1472" s="159">
        <f>ROUND(I1472*H1472,2)</f>
        <v>0</v>
      </c>
      <c r="BL1472" s="19" t="s">
        <v>258</v>
      </c>
      <c r="BM1472" s="158" t="s">
        <v>1580</v>
      </c>
    </row>
    <row r="1473" spans="1:51" s="2" customFormat="1" ht="11.25">
      <c r="A1473" s="34"/>
      <c r="B1473" s="35"/>
      <c r="C1473" s="34"/>
      <c r="D1473" s="160" t="s">
        <v>260</v>
      </c>
      <c r="E1473" s="34"/>
      <c r="F1473" s="161" t="s">
        <v>1581</v>
      </c>
      <c r="G1473" s="34"/>
      <c r="H1473" s="34"/>
      <c r="I1473" s="162"/>
      <c r="J1473" s="34"/>
      <c r="K1473" s="34"/>
      <c r="L1473" s="35"/>
      <c r="M1473" s="163"/>
      <c r="N1473" s="164"/>
      <c r="O1473" s="55"/>
      <c r="P1473" s="55"/>
      <c r="Q1473" s="55"/>
      <c r="R1473" s="55"/>
      <c r="S1473" s="55"/>
      <c r="T1473" s="56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  <c r="AT1473" s="19" t="s">
        <v>260</v>
      </c>
      <c r="AU1473" s="19" t="s">
        <v>82</v>
      </c>
    </row>
    <row r="1474" spans="1:51" s="2" customFormat="1" ht="11.25">
      <c r="A1474" s="34"/>
      <c r="B1474" s="35"/>
      <c r="C1474" s="34"/>
      <c r="D1474" s="165" t="s">
        <v>262</v>
      </c>
      <c r="E1474" s="34"/>
      <c r="F1474" s="166" t="s">
        <v>1582</v>
      </c>
      <c r="G1474" s="34"/>
      <c r="H1474" s="34"/>
      <c r="I1474" s="162"/>
      <c r="J1474" s="34"/>
      <c r="K1474" s="34"/>
      <c r="L1474" s="35"/>
      <c r="M1474" s="163"/>
      <c r="N1474" s="164"/>
      <c r="O1474" s="55"/>
      <c r="P1474" s="55"/>
      <c r="Q1474" s="55"/>
      <c r="R1474" s="55"/>
      <c r="S1474" s="55"/>
      <c r="T1474" s="56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  <c r="AT1474" s="19" t="s">
        <v>262</v>
      </c>
      <c r="AU1474" s="19" t="s">
        <v>82</v>
      </c>
    </row>
    <row r="1475" spans="1:51" s="13" customFormat="1" ht="11.25">
      <c r="B1475" s="167"/>
      <c r="D1475" s="160" t="s">
        <v>264</v>
      </c>
      <c r="E1475" s="168" t="s">
        <v>3</v>
      </c>
      <c r="F1475" s="169" t="s">
        <v>1540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1:51" s="13" customFormat="1" ht="11.25">
      <c r="B1476" s="167"/>
      <c r="D1476" s="160" t="s">
        <v>264</v>
      </c>
      <c r="E1476" s="168" t="s">
        <v>3</v>
      </c>
      <c r="F1476" s="169" t="s">
        <v>1583</v>
      </c>
      <c r="H1476" s="168" t="s">
        <v>3</v>
      </c>
      <c r="I1476" s="170"/>
      <c r="L1476" s="167"/>
      <c r="M1476" s="171"/>
      <c r="N1476" s="172"/>
      <c r="O1476" s="172"/>
      <c r="P1476" s="172"/>
      <c r="Q1476" s="172"/>
      <c r="R1476" s="172"/>
      <c r="S1476" s="172"/>
      <c r="T1476" s="173"/>
      <c r="AT1476" s="168" t="s">
        <v>264</v>
      </c>
      <c r="AU1476" s="168" t="s">
        <v>82</v>
      </c>
      <c r="AV1476" s="13" t="s">
        <v>80</v>
      </c>
      <c r="AW1476" s="13" t="s">
        <v>34</v>
      </c>
      <c r="AX1476" s="13" t="s">
        <v>73</v>
      </c>
      <c r="AY1476" s="168" t="s">
        <v>252</v>
      </c>
    </row>
    <row r="1477" spans="1:51" s="14" customFormat="1" ht="11.25">
      <c r="B1477" s="174"/>
      <c r="D1477" s="160" t="s">
        <v>264</v>
      </c>
      <c r="E1477" s="175" t="s">
        <v>3</v>
      </c>
      <c r="F1477" s="176" t="s">
        <v>1584</v>
      </c>
      <c r="H1477" s="177">
        <v>86.206999999999994</v>
      </c>
      <c r="I1477" s="178"/>
      <c r="L1477" s="174"/>
      <c r="M1477" s="179"/>
      <c r="N1477" s="180"/>
      <c r="O1477" s="180"/>
      <c r="P1477" s="180"/>
      <c r="Q1477" s="180"/>
      <c r="R1477" s="180"/>
      <c r="S1477" s="180"/>
      <c r="T1477" s="181"/>
      <c r="AT1477" s="175" t="s">
        <v>264</v>
      </c>
      <c r="AU1477" s="175" t="s">
        <v>82</v>
      </c>
      <c r="AV1477" s="14" t="s">
        <v>82</v>
      </c>
      <c r="AW1477" s="14" t="s">
        <v>34</v>
      </c>
      <c r="AX1477" s="14" t="s">
        <v>73</v>
      </c>
      <c r="AY1477" s="175" t="s">
        <v>252</v>
      </c>
    </row>
    <row r="1478" spans="1:51" s="14" customFormat="1" ht="11.25">
      <c r="B1478" s="174"/>
      <c r="D1478" s="160" t="s">
        <v>264</v>
      </c>
      <c r="E1478" s="175" t="s">
        <v>3</v>
      </c>
      <c r="F1478" s="176" t="s">
        <v>1585</v>
      </c>
      <c r="H1478" s="177">
        <v>-28.228999999999999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1:51" s="13" customFormat="1" ht="11.25">
      <c r="B1479" s="167"/>
      <c r="D1479" s="160" t="s">
        <v>264</v>
      </c>
      <c r="E1479" s="168" t="s">
        <v>3</v>
      </c>
      <c r="F1479" s="169" t="s">
        <v>1586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1:51" s="14" customFormat="1" ht="11.25">
      <c r="B1480" s="174"/>
      <c r="D1480" s="160" t="s">
        <v>264</v>
      </c>
      <c r="E1480" s="175" t="s">
        <v>3</v>
      </c>
      <c r="F1480" s="176" t="s">
        <v>1587</v>
      </c>
      <c r="H1480" s="177">
        <v>25.513000000000002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1:51" s="14" customFormat="1" ht="11.25">
      <c r="B1481" s="174"/>
      <c r="D1481" s="160" t="s">
        <v>264</v>
      </c>
      <c r="E1481" s="175" t="s">
        <v>3</v>
      </c>
      <c r="F1481" s="176" t="s">
        <v>1588</v>
      </c>
      <c r="H1481" s="177">
        <v>-3.78</v>
      </c>
      <c r="I1481" s="178"/>
      <c r="L1481" s="174"/>
      <c r="M1481" s="179"/>
      <c r="N1481" s="180"/>
      <c r="O1481" s="180"/>
      <c r="P1481" s="180"/>
      <c r="Q1481" s="180"/>
      <c r="R1481" s="180"/>
      <c r="S1481" s="180"/>
      <c r="T1481" s="181"/>
      <c r="AT1481" s="175" t="s">
        <v>264</v>
      </c>
      <c r="AU1481" s="175" t="s">
        <v>82</v>
      </c>
      <c r="AV1481" s="14" t="s">
        <v>82</v>
      </c>
      <c r="AW1481" s="14" t="s">
        <v>34</v>
      </c>
      <c r="AX1481" s="14" t="s">
        <v>73</v>
      </c>
      <c r="AY1481" s="175" t="s">
        <v>252</v>
      </c>
    </row>
    <row r="1482" spans="1:51" s="13" customFormat="1" ht="11.25">
      <c r="B1482" s="167"/>
      <c r="D1482" s="160" t="s">
        <v>264</v>
      </c>
      <c r="E1482" s="168" t="s">
        <v>3</v>
      </c>
      <c r="F1482" s="169" t="s">
        <v>1589</v>
      </c>
      <c r="H1482" s="168" t="s">
        <v>3</v>
      </c>
      <c r="I1482" s="170"/>
      <c r="L1482" s="167"/>
      <c r="M1482" s="171"/>
      <c r="N1482" s="172"/>
      <c r="O1482" s="172"/>
      <c r="P1482" s="172"/>
      <c r="Q1482" s="172"/>
      <c r="R1482" s="172"/>
      <c r="S1482" s="172"/>
      <c r="T1482" s="173"/>
      <c r="AT1482" s="168" t="s">
        <v>264</v>
      </c>
      <c r="AU1482" s="168" t="s">
        <v>82</v>
      </c>
      <c r="AV1482" s="13" t="s">
        <v>80</v>
      </c>
      <c r="AW1482" s="13" t="s">
        <v>34</v>
      </c>
      <c r="AX1482" s="13" t="s">
        <v>73</v>
      </c>
      <c r="AY1482" s="168" t="s">
        <v>252</v>
      </c>
    </row>
    <row r="1483" spans="1:51" s="14" customFormat="1" ht="11.25">
      <c r="B1483" s="174"/>
      <c r="D1483" s="160" t="s">
        <v>264</v>
      </c>
      <c r="E1483" s="175" t="s">
        <v>3</v>
      </c>
      <c r="F1483" s="176" t="s">
        <v>1590</v>
      </c>
      <c r="H1483" s="177">
        <v>27.512</v>
      </c>
      <c r="I1483" s="178"/>
      <c r="L1483" s="174"/>
      <c r="M1483" s="179"/>
      <c r="N1483" s="180"/>
      <c r="O1483" s="180"/>
      <c r="P1483" s="180"/>
      <c r="Q1483" s="180"/>
      <c r="R1483" s="180"/>
      <c r="S1483" s="180"/>
      <c r="T1483" s="181"/>
      <c r="AT1483" s="175" t="s">
        <v>264</v>
      </c>
      <c r="AU1483" s="175" t="s">
        <v>82</v>
      </c>
      <c r="AV1483" s="14" t="s">
        <v>82</v>
      </c>
      <c r="AW1483" s="14" t="s">
        <v>34</v>
      </c>
      <c r="AX1483" s="14" t="s">
        <v>73</v>
      </c>
      <c r="AY1483" s="175" t="s">
        <v>252</v>
      </c>
    </row>
    <row r="1484" spans="1:51" s="14" customFormat="1" ht="11.25">
      <c r="B1484" s="174"/>
      <c r="D1484" s="160" t="s">
        <v>264</v>
      </c>
      <c r="E1484" s="175" t="s">
        <v>3</v>
      </c>
      <c r="F1484" s="176" t="s">
        <v>1591</v>
      </c>
      <c r="H1484" s="177">
        <v>-1.47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1:51" s="13" customFormat="1" ht="11.25">
      <c r="B1485" s="167"/>
      <c r="D1485" s="160" t="s">
        <v>264</v>
      </c>
      <c r="E1485" s="168" t="s">
        <v>3</v>
      </c>
      <c r="F1485" s="169" t="s">
        <v>1592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1:51" s="14" customFormat="1" ht="11.25">
      <c r="B1486" s="174"/>
      <c r="D1486" s="160" t="s">
        <v>264</v>
      </c>
      <c r="E1486" s="175" t="s">
        <v>3</v>
      </c>
      <c r="F1486" s="176" t="s">
        <v>1593</v>
      </c>
      <c r="H1486" s="177">
        <v>13.2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1:51" s="14" customFormat="1" ht="11.25">
      <c r="B1487" s="174"/>
      <c r="D1487" s="160" t="s">
        <v>264</v>
      </c>
      <c r="E1487" s="175" t="s">
        <v>3</v>
      </c>
      <c r="F1487" s="176" t="s">
        <v>1591</v>
      </c>
      <c r="H1487" s="177">
        <v>-1.47</v>
      </c>
      <c r="I1487" s="178"/>
      <c r="L1487" s="174"/>
      <c r="M1487" s="179"/>
      <c r="N1487" s="180"/>
      <c r="O1487" s="180"/>
      <c r="P1487" s="180"/>
      <c r="Q1487" s="180"/>
      <c r="R1487" s="180"/>
      <c r="S1487" s="180"/>
      <c r="T1487" s="181"/>
      <c r="AT1487" s="175" t="s">
        <v>264</v>
      </c>
      <c r="AU1487" s="175" t="s">
        <v>82</v>
      </c>
      <c r="AV1487" s="14" t="s">
        <v>82</v>
      </c>
      <c r="AW1487" s="14" t="s">
        <v>34</v>
      </c>
      <c r="AX1487" s="14" t="s">
        <v>73</v>
      </c>
      <c r="AY1487" s="175" t="s">
        <v>252</v>
      </c>
    </row>
    <row r="1488" spans="1:51" s="13" customFormat="1" ht="11.25">
      <c r="B1488" s="167"/>
      <c r="D1488" s="160" t="s">
        <v>264</v>
      </c>
      <c r="E1488" s="168" t="s">
        <v>3</v>
      </c>
      <c r="F1488" s="169" t="s">
        <v>1594</v>
      </c>
      <c r="H1488" s="168" t="s">
        <v>3</v>
      </c>
      <c r="I1488" s="170"/>
      <c r="L1488" s="167"/>
      <c r="M1488" s="171"/>
      <c r="N1488" s="172"/>
      <c r="O1488" s="172"/>
      <c r="P1488" s="172"/>
      <c r="Q1488" s="172"/>
      <c r="R1488" s="172"/>
      <c r="S1488" s="172"/>
      <c r="T1488" s="173"/>
      <c r="AT1488" s="168" t="s">
        <v>264</v>
      </c>
      <c r="AU1488" s="168" t="s">
        <v>82</v>
      </c>
      <c r="AV1488" s="13" t="s">
        <v>80</v>
      </c>
      <c r="AW1488" s="13" t="s">
        <v>34</v>
      </c>
      <c r="AX1488" s="13" t="s">
        <v>73</v>
      </c>
      <c r="AY1488" s="168" t="s">
        <v>252</v>
      </c>
    </row>
    <row r="1489" spans="2:51" s="14" customFormat="1" ht="11.25">
      <c r="B1489" s="174"/>
      <c r="D1489" s="160" t="s">
        <v>264</v>
      </c>
      <c r="E1489" s="175" t="s">
        <v>3</v>
      </c>
      <c r="F1489" s="176" t="s">
        <v>1593</v>
      </c>
      <c r="H1489" s="177">
        <v>13.2</v>
      </c>
      <c r="I1489" s="178"/>
      <c r="L1489" s="174"/>
      <c r="M1489" s="179"/>
      <c r="N1489" s="180"/>
      <c r="O1489" s="180"/>
      <c r="P1489" s="180"/>
      <c r="Q1489" s="180"/>
      <c r="R1489" s="180"/>
      <c r="S1489" s="180"/>
      <c r="T1489" s="181"/>
      <c r="AT1489" s="175" t="s">
        <v>264</v>
      </c>
      <c r="AU1489" s="175" t="s">
        <v>82</v>
      </c>
      <c r="AV1489" s="14" t="s">
        <v>82</v>
      </c>
      <c r="AW1489" s="14" t="s">
        <v>34</v>
      </c>
      <c r="AX1489" s="14" t="s">
        <v>73</v>
      </c>
      <c r="AY1489" s="175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1591</v>
      </c>
      <c r="H1490" s="177">
        <v>-1.47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1595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1596</v>
      </c>
      <c r="H1492" s="177">
        <v>21.12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4" customFormat="1" ht="11.25">
      <c r="B1493" s="174"/>
      <c r="D1493" s="160" t="s">
        <v>264</v>
      </c>
      <c r="E1493" s="175" t="s">
        <v>3</v>
      </c>
      <c r="F1493" s="176" t="s">
        <v>1597</v>
      </c>
      <c r="H1493" s="177">
        <v>-1.68</v>
      </c>
      <c r="I1493" s="178"/>
      <c r="L1493" s="174"/>
      <c r="M1493" s="179"/>
      <c r="N1493" s="180"/>
      <c r="O1493" s="180"/>
      <c r="P1493" s="180"/>
      <c r="Q1493" s="180"/>
      <c r="R1493" s="180"/>
      <c r="S1493" s="180"/>
      <c r="T1493" s="181"/>
      <c r="AT1493" s="175" t="s">
        <v>264</v>
      </c>
      <c r="AU1493" s="175" t="s">
        <v>82</v>
      </c>
      <c r="AV1493" s="14" t="s">
        <v>82</v>
      </c>
      <c r="AW1493" s="14" t="s">
        <v>34</v>
      </c>
      <c r="AX1493" s="14" t="s">
        <v>73</v>
      </c>
      <c r="AY1493" s="175" t="s">
        <v>252</v>
      </c>
    </row>
    <row r="1494" spans="2:51" s="13" customFormat="1" ht="11.25">
      <c r="B1494" s="167"/>
      <c r="D1494" s="160" t="s">
        <v>264</v>
      </c>
      <c r="E1494" s="168" t="s">
        <v>3</v>
      </c>
      <c r="F1494" s="169" t="s">
        <v>1598</v>
      </c>
      <c r="H1494" s="168" t="s">
        <v>3</v>
      </c>
      <c r="I1494" s="170"/>
      <c r="L1494" s="167"/>
      <c r="M1494" s="171"/>
      <c r="N1494" s="172"/>
      <c r="O1494" s="172"/>
      <c r="P1494" s="172"/>
      <c r="Q1494" s="172"/>
      <c r="R1494" s="172"/>
      <c r="S1494" s="172"/>
      <c r="T1494" s="173"/>
      <c r="AT1494" s="168" t="s">
        <v>264</v>
      </c>
      <c r="AU1494" s="168" t="s">
        <v>82</v>
      </c>
      <c r="AV1494" s="13" t="s">
        <v>80</v>
      </c>
      <c r="AW1494" s="13" t="s">
        <v>34</v>
      </c>
      <c r="AX1494" s="13" t="s">
        <v>73</v>
      </c>
      <c r="AY1494" s="168" t="s">
        <v>252</v>
      </c>
    </row>
    <row r="1495" spans="2:51" s="14" customFormat="1" ht="11.25">
      <c r="B1495" s="174"/>
      <c r="D1495" s="160" t="s">
        <v>264</v>
      </c>
      <c r="E1495" s="175" t="s">
        <v>3</v>
      </c>
      <c r="F1495" s="176" t="s">
        <v>1599</v>
      </c>
      <c r="H1495" s="177">
        <v>15.6</v>
      </c>
      <c r="I1495" s="178"/>
      <c r="L1495" s="174"/>
      <c r="M1495" s="179"/>
      <c r="N1495" s="180"/>
      <c r="O1495" s="180"/>
      <c r="P1495" s="180"/>
      <c r="Q1495" s="180"/>
      <c r="R1495" s="180"/>
      <c r="S1495" s="180"/>
      <c r="T1495" s="181"/>
      <c r="AT1495" s="175" t="s">
        <v>264</v>
      </c>
      <c r="AU1495" s="175" t="s">
        <v>82</v>
      </c>
      <c r="AV1495" s="14" t="s">
        <v>82</v>
      </c>
      <c r="AW1495" s="14" t="s">
        <v>34</v>
      </c>
      <c r="AX1495" s="14" t="s">
        <v>73</v>
      </c>
      <c r="AY1495" s="175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1597</v>
      </c>
      <c r="H1496" s="177">
        <v>-1.68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1600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1601</v>
      </c>
      <c r="H1498" s="177">
        <v>19.440000000000001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4" customFormat="1" ht="11.25">
      <c r="B1499" s="174"/>
      <c r="D1499" s="160" t="s">
        <v>264</v>
      </c>
      <c r="E1499" s="175" t="s">
        <v>3</v>
      </c>
      <c r="F1499" s="176" t="s">
        <v>1597</v>
      </c>
      <c r="H1499" s="177">
        <v>-1.68</v>
      </c>
      <c r="I1499" s="178"/>
      <c r="L1499" s="174"/>
      <c r="M1499" s="179"/>
      <c r="N1499" s="180"/>
      <c r="O1499" s="180"/>
      <c r="P1499" s="180"/>
      <c r="Q1499" s="180"/>
      <c r="R1499" s="180"/>
      <c r="S1499" s="180"/>
      <c r="T1499" s="181"/>
      <c r="AT1499" s="175" t="s">
        <v>264</v>
      </c>
      <c r="AU1499" s="175" t="s">
        <v>82</v>
      </c>
      <c r="AV1499" s="14" t="s">
        <v>82</v>
      </c>
      <c r="AW1499" s="14" t="s">
        <v>34</v>
      </c>
      <c r="AX1499" s="14" t="s">
        <v>73</v>
      </c>
      <c r="AY1499" s="175" t="s">
        <v>252</v>
      </c>
    </row>
    <row r="1500" spans="2:51" s="13" customFormat="1" ht="11.25">
      <c r="B1500" s="167"/>
      <c r="D1500" s="160" t="s">
        <v>264</v>
      </c>
      <c r="E1500" s="168" t="s">
        <v>3</v>
      </c>
      <c r="F1500" s="169" t="s">
        <v>1602</v>
      </c>
      <c r="H1500" s="168" t="s">
        <v>3</v>
      </c>
      <c r="I1500" s="170"/>
      <c r="L1500" s="167"/>
      <c r="M1500" s="171"/>
      <c r="N1500" s="172"/>
      <c r="O1500" s="172"/>
      <c r="P1500" s="172"/>
      <c r="Q1500" s="172"/>
      <c r="R1500" s="172"/>
      <c r="S1500" s="172"/>
      <c r="T1500" s="173"/>
      <c r="AT1500" s="168" t="s">
        <v>264</v>
      </c>
      <c r="AU1500" s="168" t="s">
        <v>82</v>
      </c>
      <c r="AV1500" s="13" t="s">
        <v>80</v>
      </c>
      <c r="AW1500" s="13" t="s">
        <v>34</v>
      </c>
      <c r="AX1500" s="13" t="s">
        <v>73</v>
      </c>
      <c r="AY1500" s="168" t="s">
        <v>252</v>
      </c>
    </row>
    <row r="1501" spans="2:51" s="14" customFormat="1" ht="11.25">
      <c r="B1501" s="174"/>
      <c r="D1501" s="160" t="s">
        <v>264</v>
      </c>
      <c r="E1501" s="175" t="s">
        <v>3</v>
      </c>
      <c r="F1501" s="176" t="s">
        <v>1603</v>
      </c>
      <c r="H1501" s="177">
        <v>18.72</v>
      </c>
      <c r="I1501" s="178"/>
      <c r="L1501" s="174"/>
      <c r="M1501" s="179"/>
      <c r="N1501" s="180"/>
      <c r="O1501" s="180"/>
      <c r="P1501" s="180"/>
      <c r="Q1501" s="180"/>
      <c r="R1501" s="180"/>
      <c r="S1501" s="180"/>
      <c r="T1501" s="181"/>
      <c r="AT1501" s="175" t="s">
        <v>264</v>
      </c>
      <c r="AU1501" s="175" t="s">
        <v>82</v>
      </c>
      <c r="AV1501" s="14" t="s">
        <v>82</v>
      </c>
      <c r="AW1501" s="14" t="s">
        <v>34</v>
      </c>
      <c r="AX1501" s="14" t="s">
        <v>73</v>
      </c>
      <c r="AY1501" s="175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1597</v>
      </c>
      <c r="H1502" s="177">
        <v>-1.68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1604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1605</v>
      </c>
      <c r="H1504" s="177">
        <v>19.68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4" customFormat="1" ht="11.25">
      <c r="B1505" s="174"/>
      <c r="D1505" s="160" t="s">
        <v>264</v>
      </c>
      <c r="E1505" s="175" t="s">
        <v>3</v>
      </c>
      <c r="F1505" s="176" t="s">
        <v>1597</v>
      </c>
      <c r="H1505" s="177">
        <v>-1.68</v>
      </c>
      <c r="I1505" s="178"/>
      <c r="L1505" s="174"/>
      <c r="M1505" s="179"/>
      <c r="N1505" s="180"/>
      <c r="O1505" s="180"/>
      <c r="P1505" s="180"/>
      <c r="Q1505" s="180"/>
      <c r="R1505" s="180"/>
      <c r="S1505" s="180"/>
      <c r="T1505" s="181"/>
      <c r="AT1505" s="175" t="s">
        <v>264</v>
      </c>
      <c r="AU1505" s="175" t="s">
        <v>82</v>
      </c>
      <c r="AV1505" s="14" t="s">
        <v>82</v>
      </c>
      <c r="AW1505" s="14" t="s">
        <v>34</v>
      </c>
      <c r="AX1505" s="14" t="s">
        <v>73</v>
      </c>
      <c r="AY1505" s="175" t="s">
        <v>252</v>
      </c>
    </row>
    <row r="1506" spans="2:51" s="13" customFormat="1" ht="11.25">
      <c r="B1506" s="167"/>
      <c r="D1506" s="160" t="s">
        <v>264</v>
      </c>
      <c r="E1506" s="168" t="s">
        <v>3</v>
      </c>
      <c r="F1506" s="169" t="s">
        <v>1606</v>
      </c>
      <c r="H1506" s="168" t="s">
        <v>3</v>
      </c>
      <c r="I1506" s="170"/>
      <c r="L1506" s="167"/>
      <c r="M1506" s="171"/>
      <c r="N1506" s="172"/>
      <c r="O1506" s="172"/>
      <c r="P1506" s="172"/>
      <c r="Q1506" s="172"/>
      <c r="R1506" s="172"/>
      <c r="S1506" s="172"/>
      <c r="T1506" s="173"/>
      <c r="AT1506" s="168" t="s">
        <v>264</v>
      </c>
      <c r="AU1506" s="168" t="s">
        <v>82</v>
      </c>
      <c r="AV1506" s="13" t="s">
        <v>80</v>
      </c>
      <c r="AW1506" s="13" t="s">
        <v>34</v>
      </c>
      <c r="AX1506" s="13" t="s">
        <v>73</v>
      </c>
      <c r="AY1506" s="168" t="s">
        <v>252</v>
      </c>
    </row>
    <row r="1507" spans="2:51" s="14" customFormat="1" ht="11.25">
      <c r="B1507" s="174"/>
      <c r="D1507" s="160" t="s">
        <v>264</v>
      </c>
      <c r="E1507" s="175" t="s">
        <v>3</v>
      </c>
      <c r="F1507" s="176" t="s">
        <v>1607</v>
      </c>
      <c r="H1507" s="177">
        <v>18.96</v>
      </c>
      <c r="I1507" s="178"/>
      <c r="L1507" s="174"/>
      <c r="M1507" s="179"/>
      <c r="N1507" s="180"/>
      <c r="O1507" s="180"/>
      <c r="P1507" s="180"/>
      <c r="Q1507" s="180"/>
      <c r="R1507" s="180"/>
      <c r="S1507" s="180"/>
      <c r="T1507" s="181"/>
      <c r="AT1507" s="175" t="s">
        <v>264</v>
      </c>
      <c r="AU1507" s="175" t="s">
        <v>82</v>
      </c>
      <c r="AV1507" s="14" t="s">
        <v>82</v>
      </c>
      <c r="AW1507" s="14" t="s">
        <v>34</v>
      </c>
      <c r="AX1507" s="14" t="s">
        <v>73</v>
      </c>
      <c r="AY1507" s="175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1597</v>
      </c>
      <c r="H1508" s="177">
        <v>-1.68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1608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1609</v>
      </c>
      <c r="H1510" s="177">
        <v>15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4" customFormat="1" ht="11.25">
      <c r="B1511" s="174"/>
      <c r="D1511" s="160" t="s">
        <v>264</v>
      </c>
      <c r="E1511" s="175" t="s">
        <v>3</v>
      </c>
      <c r="F1511" s="176" t="s">
        <v>1610</v>
      </c>
      <c r="H1511" s="177">
        <v>-1.89</v>
      </c>
      <c r="I1511" s="178"/>
      <c r="L1511" s="174"/>
      <c r="M1511" s="179"/>
      <c r="N1511" s="180"/>
      <c r="O1511" s="180"/>
      <c r="P1511" s="180"/>
      <c r="Q1511" s="180"/>
      <c r="R1511" s="180"/>
      <c r="S1511" s="180"/>
      <c r="T1511" s="181"/>
      <c r="AT1511" s="175" t="s">
        <v>264</v>
      </c>
      <c r="AU1511" s="175" t="s">
        <v>82</v>
      </c>
      <c r="AV1511" s="14" t="s">
        <v>82</v>
      </c>
      <c r="AW1511" s="14" t="s">
        <v>34</v>
      </c>
      <c r="AX1511" s="14" t="s">
        <v>73</v>
      </c>
      <c r="AY1511" s="175" t="s">
        <v>252</v>
      </c>
    </row>
    <row r="1512" spans="2:51" s="13" customFormat="1" ht="11.25">
      <c r="B1512" s="167"/>
      <c r="D1512" s="160" t="s">
        <v>264</v>
      </c>
      <c r="E1512" s="168" t="s">
        <v>3</v>
      </c>
      <c r="F1512" s="169" t="s">
        <v>1611</v>
      </c>
      <c r="H1512" s="168" t="s">
        <v>3</v>
      </c>
      <c r="I1512" s="170"/>
      <c r="L1512" s="167"/>
      <c r="M1512" s="171"/>
      <c r="N1512" s="172"/>
      <c r="O1512" s="172"/>
      <c r="P1512" s="172"/>
      <c r="Q1512" s="172"/>
      <c r="R1512" s="172"/>
      <c r="S1512" s="172"/>
      <c r="T1512" s="173"/>
      <c r="AT1512" s="168" t="s">
        <v>264</v>
      </c>
      <c r="AU1512" s="168" t="s">
        <v>82</v>
      </c>
      <c r="AV1512" s="13" t="s">
        <v>80</v>
      </c>
      <c r="AW1512" s="13" t="s">
        <v>34</v>
      </c>
      <c r="AX1512" s="13" t="s">
        <v>73</v>
      </c>
      <c r="AY1512" s="168" t="s">
        <v>252</v>
      </c>
    </row>
    <row r="1513" spans="2:51" s="14" customFormat="1" ht="11.25">
      <c r="B1513" s="174"/>
      <c r="D1513" s="160" t="s">
        <v>264</v>
      </c>
      <c r="E1513" s="175" t="s">
        <v>3</v>
      </c>
      <c r="F1513" s="176" t="s">
        <v>1612</v>
      </c>
      <c r="H1513" s="177">
        <v>29.75</v>
      </c>
      <c r="I1513" s="178"/>
      <c r="L1513" s="174"/>
      <c r="M1513" s="179"/>
      <c r="N1513" s="180"/>
      <c r="O1513" s="180"/>
      <c r="P1513" s="180"/>
      <c r="Q1513" s="180"/>
      <c r="R1513" s="180"/>
      <c r="S1513" s="180"/>
      <c r="T1513" s="181"/>
      <c r="AT1513" s="175" t="s">
        <v>264</v>
      </c>
      <c r="AU1513" s="175" t="s">
        <v>82</v>
      </c>
      <c r="AV1513" s="14" t="s">
        <v>82</v>
      </c>
      <c r="AW1513" s="14" t="s">
        <v>34</v>
      </c>
      <c r="AX1513" s="14" t="s">
        <v>73</v>
      </c>
      <c r="AY1513" s="175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1610</v>
      </c>
      <c r="H1514" s="177">
        <v>-1.89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1613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1614</v>
      </c>
      <c r="H1516" s="177">
        <v>32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4" customFormat="1" ht="11.25">
      <c r="B1517" s="174"/>
      <c r="D1517" s="160" t="s">
        <v>264</v>
      </c>
      <c r="E1517" s="175" t="s">
        <v>3</v>
      </c>
      <c r="F1517" s="176" t="s">
        <v>1615</v>
      </c>
      <c r="H1517" s="177">
        <v>-2.1</v>
      </c>
      <c r="I1517" s="178"/>
      <c r="L1517" s="174"/>
      <c r="M1517" s="179"/>
      <c r="N1517" s="180"/>
      <c r="O1517" s="180"/>
      <c r="P1517" s="180"/>
      <c r="Q1517" s="180"/>
      <c r="R1517" s="180"/>
      <c r="S1517" s="180"/>
      <c r="T1517" s="181"/>
      <c r="AT1517" s="175" t="s">
        <v>264</v>
      </c>
      <c r="AU1517" s="175" t="s">
        <v>82</v>
      </c>
      <c r="AV1517" s="14" t="s">
        <v>82</v>
      </c>
      <c r="AW1517" s="14" t="s">
        <v>34</v>
      </c>
      <c r="AX1517" s="14" t="s">
        <v>73</v>
      </c>
      <c r="AY1517" s="175" t="s">
        <v>252</v>
      </c>
    </row>
    <row r="1518" spans="2:51" s="13" customFormat="1" ht="11.25">
      <c r="B1518" s="167"/>
      <c r="D1518" s="160" t="s">
        <v>264</v>
      </c>
      <c r="E1518" s="168" t="s">
        <v>3</v>
      </c>
      <c r="F1518" s="169" t="s">
        <v>1616</v>
      </c>
      <c r="H1518" s="168" t="s">
        <v>3</v>
      </c>
      <c r="I1518" s="170"/>
      <c r="L1518" s="167"/>
      <c r="M1518" s="171"/>
      <c r="N1518" s="172"/>
      <c r="O1518" s="172"/>
      <c r="P1518" s="172"/>
      <c r="Q1518" s="172"/>
      <c r="R1518" s="172"/>
      <c r="S1518" s="172"/>
      <c r="T1518" s="173"/>
      <c r="AT1518" s="168" t="s">
        <v>264</v>
      </c>
      <c r="AU1518" s="168" t="s">
        <v>82</v>
      </c>
      <c r="AV1518" s="13" t="s">
        <v>80</v>
      </c>
      <c r="AW1518" s="13" t="s">
        <v>34</v>
      </c>
      <c r="AX1518" s="13" t="s">
        <v>73</v>
      </c>
      <c r="AY1518" s="168" t="s">
        <v>252</v>
      </c>
    </row>
    <row r="1519" spans="2:51" s="14" customFormat="1" ht="11.25">
      <c r="B1519" s="174"/>
      <c r="D1519" s="160" t="s">
        <v>264</v>
      </c>
      <c r="E1519" s="175" t="s">
        <v>3</v>
      </c>
      <c r="F1519" s="176" t="s">
        <v>1617</v>
      </c>
      <c r="H1519" s="177">
        <v>30.25</v>
      </c>
      <c r="I1519" s="178"/>
      <c r="L1519" s="174"/>
      <c r="M1519" s="179"/>
      <c r="N1519" s="180"/>
      <c r="O1519" s="180"/>
      <c r="P1519" s="180"/>
      <c r="Q1519" s="180"/>
      <c r="R1519" s="180"/>
      <c r="S1519" s="180"/>
      <c r="T1519" s="181"/>
      <c r="AT1519" s="175" t="s">
        <v>264</v>
      </c>
      <c r="AU1519" s="175" t="s">
        <v>82</v>
      </c>
      <c r="AV1519" s="14" t="s">
        <v>82</v>
      </c>
      <c r="AW1519" s="14" t="s">
        <v>34</v>
      </c>
      <c r="AX1519" s="14" t="s">
        <v>73</v>
      </c>
      <c r="AY1519" s="175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1615</v>
      </c>
      <c r="H1520" s="177">
        <v>-2.1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1618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1619</v>
      </c>
      <c r="H1522" s="177">
        <v>39.200000000000003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1620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1621</v>
      </c>
      <c r="H1524" s="177">
        <v>109.383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4" customFormat="1" ht="11.25">
      <c r="B1525" s="174"/>
      <c r="D1525" s="160" t="s">
        <v>264</v>
      </c>
      <c r="E1525" s="175" t="s">
        <v>3</v>
      </c>
      <c r="F1525" s="176" t="s">
        <v>1622</v>
      </c>
      <c r="H1525" s="177">
        <v>-34.581000000000003</v>
      </c>
      <c r="I1525" s="178"/>
      <c r="L1525" s="174"/>
      <c r="M1525" s="179"/>
      <c r="N1525" s="180"/>
      <c r="O1525" s="180"/>
      <c r="P1525" s="180"/>
      <c r="Q1525" s="180"/>
      <c r="R1525" s="180"/>
      <c r="S1525" s="180"/>
      <c r="T1525" s="181"/>
      <c r="AT1525" s="175" t="s">
        <v>264</v>
      </c>
      <c r="AU1525" s="175" t="s">
        <v>82</v>
      </c>
      <c r="AV1525" s="14" t="s">
        <v>82</v>
      </c>
      <c r="AW1525" s="14" t="s">
        <v>34</v>
      </c>
      <c r="AX1525" s="14" t="s">
        <v>73</v>
      </c>
      <c r="AY1525" s="175" t="s">
        <v>252</v>
      </c>
    </row>
    <row r="1526" spans="2:51" s="13" customFormat="1" ht="11.25">
      <c r="B1526" s="167"/>
      <c r="D1526" s="160" t="s">
        <v>264</v>
      </c>
      <c r="E1526" s="168" t="s">
        <v>3</v>
      </c>
      <c r="F1526" s="169" t="s">
        <v>1623</v>
      </c>
      <c r="H1526" s="168" t="s">
        <v>3</v>
      </c>
      <c r="I1526" s="170"/>
      <c r="L1526" s="167"/>
      <c r="M1526" s="171"/>
      <c r="N1526" s="172"/>
      <c r="O1526" s="172"/>
      <c r="P1526" s="172"/>
      <c r="Q1526" s="172"/>
      <c r="R1526" s="172"/>
      <c r="S1526" s="172"/>
      <c r="T1526" s="173"/>
      <c r="AT1526" s="168" t="s">
        <v>264</v>
      </c>
      <c r="AU1526" s="168" t="s">
        <v>82</v>
      </c>
      <c r="AV1526" s="13" t="s">
        <v>80</v>
      </c>
      <c r="AW1526" s="13" t="s">
        <v>34</v>
      </c>
      <c r="AX1526" s="13" t="s">
        <v>73</v>
      </c>
      <c r="AY1526" s="168" t="s">
        <v>252</v>
      </c>
    </row>
    <row r="1527" spans="2:51" s="14" customFormat="1" ht="11.25">
      <c r="B1527" s="174"/>
      <c r="D1527" s="160" t="s">
        <v>264</v>
      </c>
      <c r="E1527" s="175" t="s">
        <v>3</v>
      </c>
      <c r="F1527" s="176" t="s">
        <v>1624</v>
      </c>
      <c r="H1527" s="177">
        <v>38.722999999999999</v>
      </c>
      <c r="I1527" s="178"/>
      <c r="L1527" s="174"/>
      <c r="M1527" s="179"/>
      <c r="N1527" s="180"/>
      <c r="O1527" s="180"/>
      <c r="P1527" s="180"/>
      <c r="Q1527" s="180"/>
      <c r="R1527" s="180"/>
      <c r="S1527" s="180"/>
      <c r="T1527" s="181"/>
      <c r="AT1527" s="175" t="s">
        <v>264</v>
      </c>
      <c r="AU1527" s="175" t="s">
        <v>82</v>
      </c>
      <c r="AV1527" s="14" t="s">
        <v>82</v>
      </c>
      <c r="AW1527" s="14" t="s">
        <v>34</v>
      </c>
      <c r="AX1527" s="14" t="s">
        <v>73</v>
      </c>
      <c r="AY1527" s="175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1610</v>
      </c>
      <c r="H1528" s="177">
        <v>-1.89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1625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1626</v>
      </c>
      <c r="H1530" s="177">
        <v>19.344999999999999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4" customFormat="1" ht="11.25">
      <c r="B1531" s="174"/>
      <c r="D1531" s="160" t="s">
        <v>264</v>
      </c>
      <c r="E1531" s="175" t="s">
        <v>3</v>
      </c>
      <c r="F1531" s="176" t="s">
        <v>1610</v>
      </c>
      <c r="H1531" s="177">
        <v>-1.89</v>
      </c>
      <c r="I1531" s="178"/>
      <c r="L1531" s="174"/>
      <c r="M1531" s="179"/>
      <c r="N1531" s="180"/>
      <c r="O1531" s="180"/>
      <c r="P1531" s="180"/>
      <c r="Q1531" s="180"/>
      <c r="R1531" s="180"/>
      <c r="S1531" s="180"/>
      <c r="T1531" s="181"/>
      <c r="AT1531" s="175" t="s">
        <v>264</v>
      </c>
      <c r="AU1531" s="175" t="s">
        <v>82</v>
      </c>
      <c r="AV1531" s="14" t="s">
        <v>82</v>
      </c>
      <c r="AW1531" s="14" t="s">
        <v>34</v>
      </c>
      <c r="AX1531" s="14" t="s">
        <v>73</v>
      </c>
      <c r="AY1531" s="175" t="s">
        <v>252</v>
      </c>
    </row>
    <row r="1532" spans="2:51" s="13" customFormat="1" ht="11.25">
      <c r="B1532" s="167"/>
      <c r="D1532" s="160" t="s">
        <v>264</v>
      </c>
      <c r="E1532" s="168" t="s">
        <v>3</v>
      </c>
      <c r="F1532" s="169" t="s">
        <v>1627</v>
      </c>
      <c r="H1532" s="168" t="s">
        <v>3</v>
      </c>
      <c r="I1532" s="170"/>
      <c r="L1532" s="167"/>
      <c r="M1532" s="171"/>
      <c r="N1532" s="172"/>
      <c r="O1532" s="172"/>
      <c r="P1532" s="172"/>
      <c r="Q1532" s="172"/>
      <c r="R1532" s="172"/>
      <c r="S1532" s="172"/>
      <c r="T1532" s="173"/>
      <c r="AT1532" s="168" t="s">
        <v>264</v>
      </c>
      <c r="AU1532" s="168" t="s">
        <v>82</v>
      </c>
      <c r="AV1532" s="13" t="s">
        <v>80</v>
      </c>
      <c r="AW1532" s="13" t="s">
        <v>34</v>
      </c>
      <c r="AX1532" s="13" t="s">
        <v>73</v>
      </c>
      <c r="AY1532" s="168" t="s">
        <v>252</v>
      </c>
    </row>
    <row r="1533" spans="2:51" s="14" customFormat="1" ht="11.25">
      <c r="B1533" s="174"/>
      <c r="D1533" s="160" t="s">
        <v>264</v>
      </c>
      <c r="E1533" s="175" t="s">
        <v>3</v>
      </c>
      <c r="F1533" s="176" t="s">
        <v>1628</v>
      </c>
      <c r="H1533" s="177">
        <v>28.62</v>
      </c>
      <c r="I1533" s="178"/>
      <c r="L1533" s="174"/>
      <c r="M1533" s="179"/>
      <c r="N1533" s="180"/>
      <c r="O1533" s="180"/>
      <c r="P1533" s="180"/>
      <c r="Q1533" s="180"/>
      <c r="R1533" s="180"/>
      <c r="S1533" s="180"/>
      <c r="T1533" s="181"/>
      <c r="AT1533" s="175" t="s">
        <v>264</v>
      </c>
      <c r="AU1533" s="175" t="s">
        <v>82</v>
      </c>
      <c r="AV1533" s="14" t="s">
        <v>82</v>
      </c>
      <c r="AW1533" s="14" t="s">
        <v>34</v>
      </c>
      <c r="AX1533" s="14" t="s">
        <v>73</v>
      </c>
      <c r="AY1533" s="175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1629</v>
      </c>
      <c r="H1534" s="177">
        <v>-3.36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1630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1631</v>
      </c>
      <c r="H1536" s="177">
        <v>109.34099999999999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4" customFormat="1" ht="11.25">
      <c r="B1537" s="174"/>
      <c r="D1537" s="160" t="s">
        <v>264</v>
      </c>
      <c r="E1537" s="175" t="s">
        <v>3</v>
      </c>
      <c r="F1537" s="176" t="s">
        <v>1632</v>
      </c>
      <c r="H1537" s="177">
        <v>-34.521000000000001</v>
      </c>
      <c r="I1537" s="178"/>
      <c r="L1537" s="174"/>
      <c r="M1537" s="179"/>
      <c r="N1537" s="180"/>
      <c r="O1537" s="180"/>
      <c r="P1537" s="180"/>
      <c r="Q1537" s="180"/>
      <c r="R1537" s="180"/>
      <c r="S1537" s="180"/>
      <c r="T1537" s="181"/>
      <c r="AT1537" s="175" t="s">
        <v>264</v>
      </c>
      <c r="AU1537" s="175" t="s">
        <v>82</v>
      </c>
      <c r="AV1537" s="14" t="s">
        <v>82</v>
      </c>
      <c r="AW1537" s="14" t="s">
        <v>34</v>
      </c>
      <c r="AX1537" s="14" t="s">
        <v>73</v>
      </c>
      <c r="AY1537" s="175" t="s">
        <v>252</v>
      </c>
    </row>
    <row r="1538" spans="2:51" s="13" customFormat="1" ht="11.25">
      <c r="B1538" s="167"/>
      <c r="D1538" s="160" t="s">
        <v>264</v>
      </c>
      <c r="E1538" s="168" t="s">
        <v>3</v>
      </c>
      <c r="F1538" s="169" t="s">
        <v>1633</v>
      </c>
      <c r="H1538" s="168" t="s">
        <v>3</v>
      </c>
      <c r="I1538" s="170"/>
      <c r="L1538" s="167"/>
      <c r="M1538" s="171"/>
      <c r="N1538" s="172"/>
      <c r="O1538" s="172"/>
      <c r="P1538" s="172"/>
      <c r="Q1538" s="172"/>
      <c r="R1538" s="172"/>
      <c r="S1538" s="172"/>
      <c r="T1538" s="173"/>
      <c r="AT1538" s="168" t="s">
        <v>264</v>
      </c>
      <c r="AU1538" s="168" t="s">
        <v>82</v>
      </c>
      <c r="AV1538" s="13" t="s">
        <v>80</v>
      </c>
      <c r="AW1538" s="13" t="s">
        <v>34</v>
      </c>
      <c r="AX1538" s="13" t="s">
        <v>73</v>
      </c>
      <c r="AY1538" s="168" t="s">
        <v>252</v>
      </c>
    </row>
    <row r="1539" spans="2:51" s="14" customFormat="1" ht="11.25">
      <c r="B1539" s="174"/>
      <c r="D1539" s="160" t="s">
        <v>264</v>
      </c>
      <c r="E1539" s="175" t="s">
        <v>3</v>
      </c>
      <c r="F1539" s="176" t="s">
        <v>1634</v>
      </c>
      <c r="H1539" s="177">
        <v>38.601999999999997</v>
      </c>
      <c r="I1539" s="178"/>
      <c r="L1539" s="174"/>
      <c r="M1539" s="179"/>
      <c r="N1539" s="180"/>
      <c r="O1539" s="180"/>
      <c r="P1539" s="180"/>
      <c r="Q1539" s="180"/>
      <c r="R1539" s="180"/>
      <c r="S1539" s="180"/>
      <c r="T1539" s="181"/>
      <c r="AT1539" s="175" t="s">
        <v>264</v>
      </c>
      <c r="AU1539" s="175" t="s">
        <v>82</v>
      </c>
      <c r="AV1539" s="14" t="s">
        <v>82</v>
      </c>
      <c r="AW1539" s="14" t="s">
        <v>34</v>
      </c>
      <c r="AX1539" s="14" t="s">
        <v>73</v>
      </c>
      <c r="AY1539" s="175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1610</v>
      </c>
      <c r="H1540" s="177">
        <v>-1.89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1635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1636</v>
      </c>
      <c r="H1542" s="177">
        <v>18.98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4" customFormat="1" ht="11.25">
      <c r="B1543" s="174"/>
      <c r="D1543" s="160" t="s">
        <v>264</v>
      </c>
      <c r="E1543" s="175" t="s">
        <v>3</v>
      </c>
      <c r="F1543" s="176" t="s">
        <v>1610</v>
      </c>
      <c r="H1543" s="177">
        <v>-1.89</v>
      </c>
      <c r="I1543" s="178"/>
      <c r="L1543" s="174"/>
      <c r="M1543" s="179"/>
      <c r="N1543" s="180"/>
      <c r="O1543" s="180"/>
      <c r="P1543" s="180"/>
      <c r="Q1543" s="180"/>
      <c r="R1543" s="180"/>
      <c r="S1543" s="180"/>
      <c r="T1543" s="181"/>
      <c r="AT1543" s="175" t="s">
        <v>264</v>
      </c>
      <c r="AU1543" s="175" t="s">
        <v>82</v>
      </c>
      <c r="AV1543" s="14" t="s">
        <v>82</v>
      </c>
      <c r="AW1543" s="14" t="s">
        <v>34</v>
      </c>
      <c r="AX1543" s="14" t="s">
        <v>73</v>
      </c>
      <c r="AY1543" s="175" t="s">
        <v>252</v>
      </c>
    </row>
    <row r="1544" spans="2:51" s="13" customFormat="1" ht="11.25">
      <c r="B1544" s="167"/>
      <c r="D1544" s="160" t="s">
        <v>264</v>
      </c>
      <c r="E1544" s="168" t="s">
        <v>3</v>
      </c>
      <c r="F1544" s="169" t="s">
        <v>1637</v>
      </c>
      <c r="H1544" s="168" t="s">
        <v>3</v>
      </c>
      <c r="I1544" s="170"/>
      <c r="L1544" s="167"/>
      <c r="M1544" s="171"/>
      <c r="N1544" s="172"/>
      <c r="O1544" s="172"/>
      <c r="P1544" s="172"/>
      <c r="Q1544" s="172"/>
      <c r="R1544" s="172"/>
      <c r="S1544" s="172"/>
      <c r="T1544" s="173"/>
      <c r="AT1544" s="168" t="s">
        <v>264</v>
      </c>
      <c r="AU1544" s="168" t="s">
        <v>82</v>
      </c>
      <c r="AV1544" s="13" t="s">
        <v>80</v>
      </c>
      <c r="AW1544" s="13" t="s">
        <v>34</v>
      </c>
      <c r="AX1544" s="13" t="s">
        <v>73</v>
      </c>
      <c r="AY1544" s="168" t="s">
        <v>252</v>
      </c>
    </row>
    <row r="1545" spans="2:51" s="14" customFormat="1" ht="11.25">
      <c r="B1545" s="174"/>
      <c r="D1545" s="160" t="s">
        <v>264</v>
      </c>
      <c r="E1545" s="175" t="s">
        <v>3</v>
      </c>
      <c r="F1545" s="176" t="s">
        <v>1638</v>
      </c>
      <c r="H1545" s="177">
        <v>28.08</v>
      </c>
      <c r="I1545" s="178"/>
      <c r="L1545" s="174"/>
      <c r="M1545" s="179"/>
      <c r="N1545" s="180"/>
      <c r="O1545" s="180"/>
      <c r="P1545" s="180"/>
      <c r="Q1545" s="180"/>
      <c r="R1545" s="180"/>
      <c r="S1545" s="180"/>
      <c r="T1545" s="181"/>
      <c r="AT1545" s="175" t="s">
        <v>264</v>
      </c>
      <c r="AU1545" s="175" t="s">
        <v>82</v>
      </c>
      <c r="AV1545" s="14" t="s">
        <v>82</v>
      </c>
      <c r="AW1545" s="14" t="s">
        <v>34</v>
      </c>
      <c r="AX1545" s="14" t="s">
        <v>73</v>
      </c>
      <c r="AY1545" s="175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1629</v>
      </c>
      <c r="H1546" s="177">
        <v>-3.36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1639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1640</v>
      </c>
      <c r="H1548" s="177">
        <v>62.813000000000002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1641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1642</v>
      </c>
      <c r="H1550" s="177">
        <v>13.78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4" customFormat="1" ht="11.25">
      <c r="B1551" s="174"/>
      <c r="D1551" s="160" t="s">
        <v>264</v>
      </c>
      <c r="E1551" s="175" t="s">
        <v>3</v>
      </c>
      <c r="F1551" s="176" t="s">
        <v>1610</v>
      </c>
      <c r="H1551" s="177">
        <v>-1.89</v>
      </c>
      <c r="I1551" s="178"/>
      <c r="L1551" s="174"/>
      <c r="M1551" s="179"/>
      <c r="N1551" s="180"/>
      <c r="O1551" s="180"/>
      <c r="P1551" s="180"/>
      <c r="Q1551" s="180"/>
      <c r="R1551" s="180"/>
      <c r="S1551" s="180"/>
      <c r="T1551" s="181"/>
      <c r="AT1551" s="175" t="s">
        <v>264</v>
      </c>
      <c r="AU1551" s="175" t="s">
        <v>82</v>
      </c>
      <c r="AV1551" s="14" t="s">
        <v>82</v>
      </c>
      <c r="AW1551" s="14" t="s">
        <v>34</v>
      </c>
      <c r="AX1551" s="14" t="s">
        <v>73</v>
      </c>
      <c r="AY1551" s="175" t="s">
        <v>252</v>
      </c>
    </row>
    <row r="1552" spans="2:51" s="16" customFormat="1" ht="11.25">
      <c r="B1552" s="190"/>
      <c r="D1552" s="160" t="s">
        <v>264</v>
      </c>
      <c r="E1552" s="191" t="s">
        <v>3</v>
      </c>
      <c r="F1552" s="192" t="s">
        <v>354</v>
      </c>
      <c r="H1552" s="193">
        <v>753.26800000000003</v>
      </c>
      <c r="I1552" s="194"/>
      <c r="L1552" s="190"/>
      <c r="M1552" s="195"/>
      <c r="N1552" s="196"/>
      <c r="O1552" s="196"/>
      <c r="P1552" s="196"/>
      <c r="Q1552" s="196"/>
      <c r="R1552" s="196"/>
      <c r="S1552" s="196"/>
      <c r="T1552" s="197"/>
      <c r="AT1552" s="191" t="s">
        <v>264</v>
      </c>
      <c r="AU1552" s="191" t="s">
        <v>82</v>
      </c>
      <c r="AV1552" s="16" t="s">
        <v>95</v>
      </c>
      <c r="AW1552" s="16" t="s">
        <v>34</v>
      </c>
      <c r="AX1552" s="16" t="s">
        <v>73</v>
      </c>
      <c r="AY1552" s="191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895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3" customFormat="1" ht="11.25">
      <c r="B1554" s="167"/>
      <c r="D1554" s="160" t="s">
        <v>264</v>
      </c>
      <c r="E1554" s="168" t="s">
        <v>3</v>
      </c>
      <c r="F1554" s="169" t="s">
        <v>1643</v>
      </c>
      <c r="H1554" s="168" t="s">
        <v>3</v>
      </c>
      <c r="I1554" s="170"/>
      <c r="L1554" s="167"/>
      <c r="M1554" s="171"/>
      <c r="N1554" s="172"/>
      <c r="O1554" s="172"/>
      <c r="P1554" s="172"/>
      <c r="Q1554" s="172"/>
      <c r="R1554" s="172"/>
      <c r="S1554" s="172"/>
      <c r="T1554" s="173"/>
      <c r="AT1554" s="168" t="s">
        <v>264</v>
      </c>
      <c r="AU1554" s="168" t="s">
        <v>82</v>
      </c>
      <c r="AV1554" s="13" t="s">
        <v>80</v>
      </c>
      <c r="AW1554" s="13" t="s">
        <v>34</v>
      </c>
      <c r="AX1554" s="13" t="s">
        <v>73</v>
      </c>
      <c r="AY1554" s="168" t="s">
        <v>252</v>
      </c>
    </row>
    <row r="1555" spans="2:51" s="14" customFormat="1" ht="11.25">
      <c r="B1555" s="174"/>
      <c r="D1555" s="160" t="s">
        <v>264</v>
      </c>
      <c r="E1555" s="175" t="s">
        <v>3</v>
      </c>
      <c r="F1555" s="176" t="s">
        <v>1644</v>
      </c>
      <c r="H1555" s="177">
        <v>128.34</v>
      </c>
      <c r="I1555" s="178"/>
      <c r="L1555" s="174"/>
      <c r="M1555" s="179"/>
      <c r="N1555" s="180"/>
      <c r="O1555" s="180"/>
      <c r="P1555" s="180"/>
      <c r="Q1555" s="180"/>
      <c r="R1555" s="180"/>
      <c r="S1555" s="180"/>
      <c r="T1555" s="181"/>
      <c r="AT1555" s="175" t="s">
        <v>264</v>
      </c>
      <c r="AU1555" s="175" t="s">
        <v>82</v>
      </c>
      <c r="AV1555" s="14" t="s">
        <v>82</v>
      </c>
      <c r="AW1555" s="14" t="s">
        <v>34</v>
      </c>
      <c r="AX1555" s="14" t="s">
        <v>73</v>
      </c>
      <c r="AY1555" s="175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1645</v>
      </c>
      <c r="H1556" s="177">
        <v>-162.96700000000001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1646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1647</v>
      </c>
      <c r="H1558" s="177">
        <v>174.649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4" customFormat="1" ht="11.25">
      <c r="B1559" s="174"/>
      <c r="D1559" s="160" t="s">
        <v>264</v>
      </c>
      <c r="E1559" s="175" t="s">
        <v>3</v>
      </c>
      <c r="F1559" s="176" t="s">
        <v>1648</v>
      </c>
      <c r="H1559" s="177">
        <v>-34.53</v>
      </c>
      <c r="I1559" s="178"/>
      <c r="L1559" s="174"/>
      <c r="M1559" s="179"/>
      <c r="N1559" s="180"/>
      <c r="O1559" s="180"/>
      <c r="P1559" s="180"/>
      <c r="Q1559" s="180"/>
      <c r="R1559" s="180"/>
      <c r="S1559" s="180"/>
      <c r="T1559" s="181"/>
      <c r="AT1559" s="175" t="s">
        <v>264</v>
      </c>
      <c r="AU1559" s="175" t="s">
        <v>82</v>
      </c>
      <c r="AV1559" s="14" t="s">
        <v>82</v>
      </c>
      <c r="AW1559" s="14" t="s">
        <v>34</v>
      </c>
      <c r="AX1559" s="14" t="s">
        <v>73</v>
      </c>
      <c r="AY1559" s="175" t="s">
        <v>252</v>
      </c>
    </row>
    <row r="1560" spans="2:51" s="13" customFormat="1" ht="11.25">
      <c r="B1560" s="167"/>
      <c r="D1560" s="160" t="s">
        <v>264</v>
      </c>
      <c r="E1560" s="168" t="s">
        <v>3</v>
      </c>
      <c r="F1560" s="169" t="s">
        <v>1649</v>
      </c>
      <c r="H1560" s="168" t="s">
        <v>3</v>
      </c>
      <c r="I1560" s="170"/>
      <c r="L1560" s="167"/>
      <c r="M1560" s="171"/>
      <c r="N1560" s="172"/>
      <c r="O1560" s="172"/>
      <c r="P1560" s="172"/>
      <c r="Q1560" s="172"/>
      <c r="R1560" s="172"/>
      <c r="S1560" s="172"/>
      <c r="T1560" s="173"/>
      <c r="AT1560" s="168" t="s">
        <v>264</v>
      </c>
      <c r="AU1560" s="168" t="s">
        <v>82</v>
      </c>
      <c r="AV1560" s="13" t="s">
        <v>80</v>
      </c>
      <c r="AW1560" s="13" t="s">
        <v>34</v>
      </c>
      <c r="AX1560" s="13" t="s">
        <v>73</v>
      </c>
      <c r="AY1560" s="168" t="s">
        <v>252</v>
      </c>
    </row>
    <row r="1561" spans="2:51" s="14" customFormat="1" ht="11.25">
      <c r="B1561" s="174"/>
      <c r="D1561" s="160" t="s">
        <v>264</v>
      </c>
      <c r="E1561" s="175" t="s">
        <v>3</v>
      </c>
      <c r="F1561" s="176" t="s">
        <v>1650</v>
      </c>
      <c r="H1561" s="177">
        <v>22.524999999999999</v>
      </c>
      <c r="I1561" s="178"/>
      <c r="L1561" s="174"/>
      <c r="M1561" s="179"/>
      <c r="N1561" s="180"/>
      <c r="O1561" s="180"/>
      <c r="P1561" s="180"/>
      <c r="Q1561" s="180"/>
      <c r="R1561" s="180"/>
      <c r="S1561" s="180"/>
      <c r="T1561" s="181"/>
      <c r="AT1561" s="175" t="s">
        <v>264</v>
      </c>
      <c r="AU1561" s="175" t="s">
        <v>82</v>
      </c>
      <c r="AV1561" s="14" t="s">
        <v>82</v>
      </c>
      <c r="AW1561" s="14" t="s">
        <v>34</v>
      </c>
      <c r="AX1561" s="14" t="s">
        <v>73</v>
      </c>
      <c r="AY1561" s="175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1597</v>
      </c>
      <c r="H1562" s="177">
        <v>-1.68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1651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1652</v>
      </c>
      <c r="H1564" s="177">
        <v>19.742999999999999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4" customFormat="1" ht="11.25">
      <c r="B1565" s="174"/>
      <c r="D1565" s="160" t="s">
        <v>264</v>
      </c>
      <c r="E1565" s="175" t="s">
        <v>3</v>
      </c>
      <c r="F1565" s="176" t="s">
        <v>1653</v>
      </c>
      <c r="H1565" s="177">
        <v>-1.6819999999999999</v>
      </c>
      <c r="I1565" s="178"/>
      <c r="L1565" s="174"/>
      <c r="M1565" s="179"/>
      <c r="N1565" s="180"/>
      <c r="O1565" s="180"/>
      <c r="P1565" s="180"/>
      <c r="Q1565" s="180"/>
      <c r="R1565" s="180"/>
      <c r="S1565" s="180"/>
      <c r="T1565" s="181"/>
      <c r="AT1565" s="175" t="s">
        <v>264</v>
      </c>
      <c r="AU1565" s="175" t="s">
        <v>82</v>
      </c>
      <c r="AV1565" s="14" t="s">
        <v>82</v>
      </c>
      <c r="AW1565" s="14" t="s">
        <v>34</v>
      </c>
      <c r="AX1565" s="14" t="s">
        <v>73</v>
      </c>
      <c r="AY1565" s="175" t="s">
        <v>252</v>
      </c>
    </row>
    <row r="1566" spans="2:51" s="13" customFormat="1" ht="11.25">
      <c r="B1566" s="167"/>
      <c r="D1566" s="160" t="s">
        <v>264</v>
      </c>
      <c r="E1566" s="168" t="s">
        <v>3</v>
      </c>
      <c r="F1566" s="169" t="s">
        <v>1654</v>
      </c>
      <c r="H1566" s="168" t="s">
        <v>3</v>
      </c>
      <c r="I1566" s="170"/>
      <c r="L1566" s="167"/>
      <c r="M1566" s="171"/>
      <c r="N1566" s="172"/>
      <c r="O1566" s="172"/>
      <c r="P1566" s="172"/>
      <c r="Q1566" s="172"/>
      <c r="R1566" s="172"/>
      <c r="S1566" s="172"/>
      <c r="T1566" s="173"/>
      <c r="AT1566" s="168" t="s">
        <v>264</v>
      </c>
      <c r="AU1566" s="168" t="s">
        <v>82</v>
      </c>
      <c r="AV1566" s="13" t="s">
        <v>80</v>
      </c>
      <c r="AW1566" s="13" t="s">
        <v>34</v>
      </c>
      <c r="AX1566" s="13" t="s">
        <v>73</v>
      </c>
      <c r="AY1566" s="168" t="s">
        <v>252</v>
      </c>
    </row>
    <row r="1567" spans="2:51" s="14" customFormat="1" ht="11.25">
      <c r="B1567" s="174"/>
      <c r="D1567" s="160" t="s">
        <v>264</v>
      </c>
      <c r="E1567" s="175" t="s">
        <v>3</v>
      </c>
      <c r="F1567" s="176" t="s">
        <v>1655</v>
      </c>
      <c r="H1567" s="177">
        <v>24.327000000000002</v>
      </c>
      <c r="I1567" s="178"/>
      <c r="L1567" s="174"/>
      <c r="M1567" s="179"/>
      <c r="N1567" s="180"/>
      <c r="O1567" s="180"/>
      <c r="P1567" s="180"/>
      <c r="Q1567" s="180"/>
      <c r="R1567" s="180"/>
      <c r="S1567" s="180"/>
      <c r="T1567" s="181"/>
      <c r="AT1567" s="175" t="s">
        <v>264</v>
      </c>
      <c r="AU1567" s="175" t="s">
        <v>82</v>
      </c>
      <c r="AV1567" s="14" t="s">
        <v>82</v>
      </c>
      <c r="AW1567" s="14" t="s">
        <v>34</v>
      </c>
      <c r="AX1567" s="14" t="s">
        <v>73</v>
      </c>
      <c r="AY1567" s="175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1656</v>
      </c>
      <c r="H1568" s="177">
        <v>-3.36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1657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1658</v>
      </c>
      <c r="H1570" s="177">
        <v>31.721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4" customFormat="1" ht="11.25">
      <c r="B1571" s="174"/>
      <c r="D1571" s="160" t="s">
        <v>264</v>
      </c>
      <c r="E1571" s="175" t="s">
        <v>3</v>
      </c>
      <c r="F1571" s="176" t="s">
        <v>1659</v>
      </c>
      <c r="H1571" s="177">
        <v>-2.145</v>
      </c>
      <c r="I1571" s="178"/>
      <c r="L1571" s="174"/>
      <c r="M1571" s="179"/>
      <c r="N1571" s="180"/>
      <c r="O1571" s="180"/>
      <c r="P1571" s="180"/>
      <c r="Q1571" s="180"/>
      <c r="R1571" s="180"/>
      <c r="S1571" s="180"/>
      <c r="T1571" s="181"/>
      <c r="AT1571" s="175" t="s">
        <v>264</v>
      </c>
      <c r="AU1571" s="175" t="s">
        <v>82</v>
      </c>
      <c r="AV1571" s="14" t="s">
        <v>82</v>
      </c>
      <c r="AW1571" s="14" t="s">
        <v>34</v>
      </c>
      <c r="AX1571" s="14" t="s">
        <v>73</v>
      </c>
      <c r="AY1571" s="175" t="s">
        <v>252</v>
      </c>
    </row>
    <row r="1572" spans="2:51" s="13" customFormat="1" ht="11.25">
      <c r="B1572" s="167"/>
      <c r="D1572" s="160" t="s">
        <v>264</v>
      </c>
      <c r="E1572" s="168" t="s">
        <v>3</v>
      </c>
      <c r="F1572" s="169" t="s">
        <v>1660</v>
      </c>
      <c r="H1572" s="168" t="s">
        <v>3</v>
      </c>
      <c r="I1572" s="170"/>
      <c r="L1572" s="167"/>
      <c r="M1572" s="171"/>
      <c r="N1572" s="172"/>
      <c r="O1572" s="172"/>
      <c r="P1572" s="172"/>
      <c r="Q1572" s="172"/>
      <c r="R1572" s="172"/>
      <c r="S1572" s="172"/>
      <c r="T1572" s="173"/>
      <c r="AT1572" s="168" t="s">
        <v>264</v>
      </c>
      <c r="AU1572" s="168" t="s">
        <v>82</v>
      </c>
      <c r="AV1572" s="13" t="s">
        <v>80</v>
      </c>
      <c r="AW1572" s="13" t="s">
        <v>34</v>
      </c>
      <c r="AX1572" s="13" t="s">
        <v>73</v>
      </c>
      <c r="AY1572" s="168" t="s">
        <v>252</v>
      </c>
    </row>
    <row r="1573" spans="2:51" s="14" customFormat="1" ht="11.25">
      <c r="B1573" s="174"/>
      <c r="D1573" s="160" t="s">
        <v>264</v>
      </c>
      <c r="E1573" s="175" t="s">
        <v>3</v>
      </c>
      <c r="F1573" s="176" t="s">
        <v>1661</v>
      </c>
      <c r="H1573" s="177">
        <v>22.128</v>
      </c>
      <c r="I1573" s="178"/>
      <c r="L1573" s="174"/>
      <c r="M1573" s="179"/>
      <c r="N1573" s="180"/>
      <c r="O1573" s="180"/>
      <c r="P1573" s="180"/>
      <c r="Q1573" s="180"/>
      <c r="R1573" s="180"/>
      <c r="S1573" s="180"/>
      <c r="T1573" s="181"/>
      <c r="AT1573" s="175" t="s">
        <v>264</v>
      </c>
      <c r="AU1573" s="175" t="s">
        <v>82</v>
      </c>
      <c r="AV1573" s="14" t="s">
        <v>82</v>
      </c>
      <c r="AW1573" s="14" t="s">
        <v>34</v>
      </c>
      <c r="AX1573" s="14" t="s">
        <v>73</v>
      </c>
      <c r="AY1573" s="175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1656</v>
      </c>
      <c r="H1574" s="177">
        <v>-3.36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1662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1663</v>
      </c>
      <c r="H1576" s="177">
        <v>66.236000000000004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1664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1665</v>
      </c>
      <c r="H1578" s="177">
        <v>82.900999999999996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4" customFormat="1" ht="11.25">
      <c r="B1579" s="174"/>
      <c r="D1579" s="160" t="s">
        <v>264</v>
      </c>
      <c r="E1579" s="175" t="s">
        <v>3</v>
      </c>
      <c r="F1579" s="176" t="s">
        <v>1666</v>
      </c>
      <c r="H1579" s="177">
        <v>-16.218</v>
      </c>
      <c r="I1579" s="178"/>
      <c r="L1579" s="174"/>
      <c r="M1579" s="179"/>
      <c r="N1579" s="180"/>
      <c r="O1579" s="180"/>
      <c r="P1579" s="180"/>
      <c r="Q1579" s="180"/>
      <c r="R1579" s="180"/>
      <c r="S1579" s="180"/>
      <c r="T1579" s="181"/>
      <c r="AT1579" s="175" t="s">
        <v>264</v>
      </c>
      <c r="AU1579" s="175" t="s">
        <v>82</v>
      </c>
      <c r="AV1579" s="14" t="s">
        <v>82</v>
      </c>
      <c r="AW1579" s="14" t="s">
        <v>34</v>
      </c>
      <c r="AX1579" s="14" t="s">
        <v>73</v>
      </c>
      <c r="AY1579" s="175" t="s">
        <v>252</v>
      </c>
    </row>
    <row r="1580" spans="2:51" s="13" customFormat="1" ht="11.25">
      <c r="B1580" s="167"/>
      <c r="D1580" s="160" t="s">
        <v>264</v>
      </c>
      <c r="E1580" s="168" t="s">
        <v>3</v>
      </c>
      <c r="F1580" s="169" t="s">
        <v>1667</v>
      </c>
      <c r="H1580" s="168" t="s">
        <v>3</v>
      </c>
      <c r="I1580" s="170"/>
      <c r="L1580" s="167"/>
      <c r="M1580" s="171"/>
      <c r="N1580" s="172"/>
      <c r="O1580" s="172"/>
      <c r="P1580" s="172"/>
      <c r="Q1580" s="172"/>
      <c r="R1580" s="172"/>
      <c r="S1580" s="172"/>
      <c r="T1580" s="173"/>
      <c r="AT1580" s="168" t="s">
        <v>264</v>
      </c>
      <c r="AU1580" s="168" t="s">
        <v>82</v>
      </c>
      <c r="AV1580" s="13" t="s">
        <v>80</v>
      </c>
      <c r="AW1580" s="13" t="s">
        <v>34</v>
      </c>
      <c r="AX1580" s="13" t="s">
        <v>73</v>
      </c>
      <c r="AY1580" s="168" t="s">
        <v>252</v>
      </c>
    </row>
    <row r="1581" spans="2:51" s="14" customFormat="1" ht="11.25">
      <c r="B1581" s="174"/>
      <c r="D1581" s="160" t="s">
        <v>264</v>
      </c>
      <c r="E1581" s="175" t="s">
        <v>3</v>
      </c>
      <c r="F1581" s="176" t="s">
        <v>1668</v>
      </c>
      <c r="H1581" s="177">
        <v>66.144999999999996</v>
      </c>
      <c r="I1581" s="178"/>
      <c r="L1581" s="174"/>
      <c r="M1581" s="179"/>
      <c r="N1581" s="180"/>
      <c r="O1581" s="180"/>
      <c r="P1581" s="180"/>
      <c r="Q1581" s="180"/>
      <c r="R1581" s="180"/>
      <c r="S1581" s="180"/>
      <c r="T1581" s="181"/>
      <c r="AT1581" s="175" t="s">
        <v>264</v>
      </c>
      <c r="AU1581" s="175" t="s">
        <v>82</v>
      </c>
      <c r="AV1581" s="14" t="s">
        <v>82</v>
      </c>
      <c r="AW1581" s="14" t="s">
        <v>34</v>
      </c>
      <c r="AX1581" s="14" t="s">
        <v>73</v>
      </c>
      <c r="AY1581" s="175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1669</v>
      </c>
      <c r="H1582" s="177">
        <v>-10.411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1670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1671</v>
      </c>
      <c r="H1584" s="177">
        <v>66.296000000000006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4" customFormat="1" ht="11.25">
      <c r="B1585" s="174"/>
      <c r="D1585" s="160" t="s">
        <v>264</v>
      </c>
      <c r="E1585" s="175" t="s">
        <v>3</v>
      </c>
      <c r="F1585" s="176" t="s">
        <v>1672</v>
      </c>
      <c r="H1585" s="177">
        <v>-11.131</v>
      </c>
      <c r="I1585" s="178"/>
      <c r="L1585" s="174"/>
      <c r="M1585" s="179"/>
      <c r="N1585" s="180"/>
      <c r="O1585" s="180"/>
      <c r="P1585" s="180"/>
      <c r="Q1585" s="180"/>
      <c r="R1585" s="180"/>
      <c r="S1585" s="180"/>
      <c r="T1585" s="181"/>
      <c r="AT1585" s="175" t="s">
        <v>264</v>
      </c>
      <c r="AU1585" s="175" t="s">
        <v>82</v>
      </c>
      <c r="AV1585" s="14" t="s">
        <v>82</v>
      </c>
      <c r="AW1585" s="14" t="s">
        <v>34</v>
      </c>
      <c r="AX1585" s="14" t="s">
        <v>73</v>
      </c>
      <c r="AY1585" s="175" t="s">
        <v>252</v>
      </c>
    </row>
    <row r="1586" spans="2:51" s="13" customFormat="1" ht="11.25">
      <c r="B1586" s="167"/>
      <c r="D1586" s="160" t="s">
        <v>264</v>
      </c>
      <c r="E1586" s="168" t="s">
        <v>3</v>
      </c>
      <c r="F1586" s="169" t="s">
        <v>1673</v>
      </c>
      <c r="H1586" s="168" t="s">
        <v>3</v>
      </c>
      <c r="I1586" s="170"/>
      <c r="L1586" s="167"/>
      <c r="M1586" s="171"/>
      <c r="N1586" s="172"/>
      <c r="O1586" s="172"/>
      <c r="P1586" s="172"/>
      <c r="Q1586" s="172"/>
      <c r="R1586" s="172"/>
      <c r="S1586" s="172"/>
      <c r="T1586" s="173"/>
      <c r="AT1586" s="168" t="s">
        <v>264</v>
      </c>
      <c r="AU1586" s="168" t="s">
        <v>82</v>
      </c>
      <c r="AV1586" s="13" t="s">
        <v>80</v>
      </c>
      <c r="AW1586" s="13" t="s">
        <v>34</v>
      </c>
      <c r="AX1586" s="13" t="s">
        <v>73</v>
      </c>
      <c r="AY1586" s="168" t="s">
        <v>252</v>
      </c>
    </row>
    <row r="1587" spans="2:51" s="14" customFormat="1" ht="11.25">
      <c r="B1587" s="174"/>
      <c r="D1587" s="160" t="s">
        <v>264</v>
      </c>
      <c r="E1587" s="175" t="s">
        <v>3</v>
      </c>
      <c r="F1587" s="176" t="s">
        <v>1671</v>
      </c>
      <c r="H1587" s="177">
        <v>66.296000000000006</v>
      </c>
      <c r="I1587" s="178"/>
      <c r="L1587" s="174"/>
      <c r="M1587" s="179"/>
      <c r="N1587" s="180"/>
      <c r="O1587" s="180"/>
      <c r="P1587" s="180"/>
      <c r="Q1587" s="180"/>
      <c r="R1587" s="180"/>
      <c r="S1587" s="180"/>
      <c r="T1587" s="181"/>
      <c r="AT1587" s="175" t="s">
        <v>264</v>
      </c>
      <c r="AU1587" s="175" t="s">
        <v>82</v>
      </c>
      <c r="AV1587" s="14" t="s">
        <v>82</v>
      </c>
      <c r="AW1587" s="14" t="s">
        <v>34</v>
      </c>
      <c r="AX1587" s="14" t="s">
        <v>73</v>
      </c>
      <c r="AY1587" s="175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1674</v>
      </c>
      <c r="H1588" s="177">
        <v>-13.138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1675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1676</v>
      </c>
      <c r="H1590" s="177">
        <v>66.387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1677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1678</v>
      </c>
      <c r="H1592" s="177">
        <v>66.387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4" customFormat="1" ht="11.25">
      <c r="B1593" s="174"/>
      <c r="D1593" s="160" t="s">
        <v>264</v>
      </c>
      <c r="E1593" s="175" t="s">
        <v>3</v>
      </c>
      <c r="F1593" s="176" t="s">
        <v>1679</v>
      </c>
      <c r="H1593" s="177">
        <v>-19.361999999999998</v>
      </c>
      <c r="I1593" s="178"/>
      <c r="L1593" s="174"/>
      <c r="M1593" s="179"/>
      <c r="N1593" s="180"/>
      <c r="O1593" s="180"/>
      <c r="P1593" s="180"/>
      <c r="Q1593" s="180"/>
      <c r="R1593" s="180"/>
      <c r="S1593" s="180"/>
      <c r="T1593" s="181"/>
      <c r="AT1593" s="175" t="s">
        <v>264</v>
      </c>
      <c r="AU1593" s="175" t="s">
        <v>82</v>
      </c>
      <c r="AV1593" s="14" t="s">
        <v>82</v>
      </c>
      <c r="AW1593" s="14" t="s">
        <v>34</v>
      </c>
      <c r="AX1593" s="14" t="s">
        <v>73</v>
      </c>
      <c r="AY1593" s="175" t="s">
        <v>252</v>
      </c>
    </row>
    <row r="1594" spans="2:51" s="13" customFormat="1" ht="11.25">
      <c r="B1594" s="167"/>
      <c r="D1594" s="160" t="s">
        <v>264</v>
      </c>
      <c r="E1594" s="168" t="s">
        <v>3</v>
      </c>
      <c r="F1594" s="169" t="s">
        <v>1680</v>
      </c>
      <c r="H1594" s="168" t="s">
        <v>3</v>
      </c>
      <c r="I1594" s="170"/>
      <c r="L1594" s="167"/>
      <c r="M1594" s="171"/>
      <c r="N1594" s="172"/>
      <c r="O1594" s="172"/>
      <c r="P1594" s="172"/>
      <c r="Q1594" s="172"/>
      <c r="R1594" s="172"/>
      <c r="S1594" s="172"/>
      <c r="T1594" s="173"/>
      <c r="AT1594" s="168" t="s">
        <v>264</v>
      </c>
      <c r="AU1594" s="168" t="s">
        <v>82</v>
      </c>
      <c r="AV1594" s="13" t="s">
        <v>80</v>
      </c>
      <c r="AW1594" s="13" t="s">
        <v>34</v>
      </c>
      <c r="AX1594" s="13" t="s">
        <v>73</v>
      </c>
      <c r="AY1594" s="168" t="s">
        <v>252</v>
      </c>
    </row>
    <row r="1595" spans="2:51" s="14" customFormat="1" ht="11.25">
      <c r="B1595" s="174"/>
      <c r="D1595" s="160" t="s">
        <v>264</v>
      </c>
      <c r="E1595" s="175" t="s">
        <v>3</v>
      </c>
      <c r="F1595" s="176" t="s">
        <v>1681</v>
      </c>
      <c r="H1595" s="177">
        <v>146.834</v>
      </c>
      <c r="I1595" s="178"/>
      <c r="L1595" s="174"/>
      <c r="M1595" s="179"/>
      <c r="N1595" s="180"/>
      <c r="O1595" s="180"/>
      <c r="P1595" s="180"/>
      <c r="Q1595" s="180"/>
      <c r="R1595" s="180"/>
      <c r="S1595" s="180"/>
      <c r="T1595" s="181"/>
      <c r="AT1595" s="175" t="s">
        <v>264</v>
      </c>
      <c r="AU1595" s="175" t="s">
        <v>82</v>
      </c>
      <c r="AV1595" s="14" t="s">
        <v>82</v>
      </c>
      <c r="AW1595" s="14" t="s">
        <v>34</v>
      </c>
      <c r="AX1595" s="14" t="s">
        <v>73</v>
      </c>
      <c r="AY1595" s="175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1682</v>
      </c>
      <c r="H1596" s="177">
        <v>-17.774000000000001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1683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1684</v>
      </c>
      <c r="H1598" s="177">
        <v>9.0370000000000008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4" customFormat="1" ht="11.25">
      <c r="B1599" s="174"/>
      <c r="D1599" s="160" t="s">
        <v>264</v>
      </c>
      <c r="E1599" s="175" t="s">
        <v>3</v>
      </c>
      <c r="F1599" s="176" t="s">
        <v>1685</v>
      </c>
      <c r="H1599" s="177">
        <v>-2.0070000000000001</v>
      </c>
      <c r="I1599" s="178"/>
      <c r="L1599" s="174"/>
      <c r="M1599" s="179"/>
      <c r="N1599" s="180"/>
      <c r="O1599" s="180"/>
      <c r="P1599" s="180"/>
      <c r="Q1599" s="180"/>
      <c r="R1599" s="180"/>
      <c r="S1599" s="180"/>
      <c r="T1599" s="181"/>
      <c r="AT1599" s="175" t="s">
        <v>264</v>
      </c>
      <c r="AU1599" s="175" t="s">
        <v>82</v>
      </c>
      <c r="AV1599" s="14" t="s">
        <v>82</v>
      </c>
      <c r="AW1599" s="14" t="s">
        <v>34</v>
      </c>
      <c r="AX1599" s="14" t="s">
        <v>73</v>
      </c>
      <c r="AY1599" s="175" t="s">
        <v>252</v>
      </c>
    </row>
    <row r="1600" spans="2:51" s="13" customFormat="1" ht="11.25">
      <c r="B1600" s="167"/>
      <c r="D1600" s="160" t="s">
        <v>264</v>
      </c>
      <c r="E1600" s="168" t="s">
        <v>3</v>
      </c>
      <c r="F1600" s="169" t="s">
        <v>1686</v>
      </c>
      <c r="H1600" s="168" t="s">
        <v>3</v>
      </c>
      <c r="I1600" s="170"/>
      <c r="L1600" s="167"/>
      <c r="M1600" s="171"/>
      <c r="N1600" s="172"/>
      <c r="O1600" s="172"/>
      <c r="P1600" s="172"/>
      <c r="Q1600" s="172"/>
      <c r="R1600" s="172"/>
      <c r="S1600" s="172"/>
      <c r="T1600" s="173"/>
      <c r="AT1600" s="168" t="s">
        <v>264</v>
      </c>
      <c r="AU1600" s="168" t="s">
        <v>82</v>
      </c>
      <c r="AV1600" s="13" t="s">
        <v>80</v>
      </c>
      <c r="AW1600" s="13" t="s">
        <v>34</v>
      </c>
      <c r="AX1600" s="13" t="s">
        <v>73</v>
      </c>
      <c r="AY1600" s="168" t="s">
        <v>252</v>
      </c>
    </row>
    <row r="1601" spans="2:51" s="14" customFormat="1" ht="11.25">
      <c r="B1601" s="174"/>
      <c r="D1601" s="160" t="s">
        <v>264</v>
      </c>
      <c r="E1601" s="175" t="s">
        <v>3</v>
      </c>
      <c r="F1601" s="176" t="s">
        <v>1687</v>
      </c>
      <c r="H1601" s="177">
        <v>35.5</v>
      </c>
      <c r="I1601" s="178"/>
      <c r="L1601" s="174"/>
      <c r="M1601" s="179"/>
      <c r="N1601" s="180"/>
      <c r="O1601" s="180"/>
      <c r="P1601" s="180"/>
      <c r="Q1601" s="180"/>
      <c r="R1601" s="180"/>
      <c r="S1601" s="180"/>
      <c r="T1601" s="181"/>
      <c r="AT1601" s="175" t="s">
        <v>264</v>
      </c>
      <c r="AU1601" s="175" t="s">
        <v>82</v>
      </c>
      <c r="AV1601" s="14" t="s">
        <v>82</v>
      </c>
      <c r="AW1601" s="14" t="s">
        <v>34</v>
      </c>
      <c r="AX1601" s="14" t="s">
        <v>73</v>
      </c>
      <c r="AY1601" s="175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1688</v>
      </c>
      <c r="H1602" s="177">
        <v>-2.23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1689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1650</v>
      </c>
      <c r="H1604" s="177">
        <v>22.524999999999999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4" customFormat="1" ht="11.25">
      <c r="B1605" s="174"/>
      <c r="D1605" s="160" t="s">
        <v>264</v>
      </c>
      <c r="E1605" s="175" t="s">
        <v>3</v>
      </c>
      <c r="F1605" s="176" t="s">
        <v>1597</v>
      </c>
      <c r="H1605" s="177">
        <v>-1.68</v>
      </c>
      <c r="I1605" s="178"/>
      <c r="L1605" s="174"/>
      <c r="M1605" s="179"/>
      <c r="N1605" s="180"/>
      <c r="O1605" s="180"/>
      <c r="P1605" s="180"/>
      <c r="Q1605" s="180"/>
      <c r="R1605" s="180"/>
      <c r="S1605" s="180"/>
      <c r="T1605" s="181"/>
      <c r="AT1605" s="175" t="s">
        <v>264</v>
      </c>
      <c r="AU1605" s="175" t="s">
        <v>82</v>
      </c>
      <c r="AV1605" s="14" t="s">
        <v>82</v>
      </c>
      <c r="AW1605" s="14" t="s">
        <v>34</v>
      </c>
      <c r="AX1605" s="14" t="s">
        <v>73</v>
      </c>
      <c r="AY1605" s="175" t="s">
        <v>252</v>
      </c>
    </row>
    <row r="1606" spans="2:51" s="13" customFormat="1" ht="11.25">
      <c r="B1606" s="167"/>
      <c r="D1606" s="160" t="s">
        <v>264</v>
      </c>
      <c r="E1606" s="168" t="s">
        <v>3</v>
      </c>
      <c r="F1606" s="169" t="s">
        <v>1690</v>
      </c>
      <c r="H1606" s="168" t="s">
        <v>3</v>
      </c>
      <c r="I1606" s="170"/>
      <c r="L1606" s="167"/>
      <c r="M1606" s="171"/>
      <c r="N1606" s="172"/>
      <c r="O1606" s="172"/>
      <c r="P1606" s="172"/>
      <c r="Q1606" s="172"/>
      <c r="R1606" s="172"/>
      <c r="S1606" s="172"/>
      <c r="T1606" s="173"/>
      <c r="AT1606" s="168" t="s">
        <v>264</v>
      </c>
      <c r="AU1606" s="168" t="s">
        <v>82</v>
      </c>
      <c r="AV1606" s="13" t="s">
        <v>80</v>
      </c>
      <c r="AW1606" s="13" t="s">
        <v>34</v>
      </c>
      <c r="AX1606" s="13" t="s">
        <v>73</v>
      </c>
      <c r="AY1606" s="168" t="s">
        <v>252</v>
      </c>
    </row>
    <row r="1607" spans="2:51" s="14" customFormat="1" ht="11.25">
      <c r="B1607" s="174"/>
      <c r="D1607" s="160" t="s">
        <v>264</v>
      </c>
      <c r="E1607" s="175" t="s">
        <v>3</v>
      </c>
      <c r="F1607" s="176" t="s">
        <v>1691</v>
      </c>
      <c r="H1607" s="177">
        <v>19.213000000000001</v>
      </c>
      <c r="I1607" s="178"/>
      <c r="L1607" s="174"/>
      <c r="M1607" s="179"/>
      <c r="N1607" s="180"/>
      <c r="O1607" s="180"/>
      <c r="P1607" s="180"/>
      <c r="Q1607" s="180"/>
      <c r="R1607" s="180"/>
      <c r="S1607" s="180"/>
      <c r="T1607" s="181"/>
      <c r="AT1607" s="175" t="s">
        <v>264</v>
      </c>
      <c r="AU1607" s="175" t="s">
        <v>82</v>
      </c>
      <c r="AV1607" s="14" t="s">
        <v>82</v>
      </c>
      <c r="AW1607" s="14" t="s">
        <v>34</v>
      </c>
      <c r="AX1607" s="14" t="s">
        <v>73</v>
      </c>
      <c r="AY1607" s="175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1656</v>
      </c>
      <c r="H1608" s="177">
        <v>-3.36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1692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1693</v>
      </c>
      <c r="H1610" s="177">
        <v>21.173999999999999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4" customFormat="1" ht="11.25">
      <c r="B1611" s="174"/>
      <c r="D1611" s="160" t="s">
        <v>264</v>
      </c>
      <c r="E1611" s="175" t="s">
        <v>3</v>
      </c>
      <c r="F1611" s="176" t="s">
        <v>1610</v>
      </c>
      <c r="H1611" s="177">
        <v>-1.89</v>
      </c>
      <c r="I1611" s="178"/>
      <c r="L1611" s="174"/>
      <c r="M1611" s="179"/>
      <c r="N1611" s="180"/>
      <c r="O1611" s="180"/>
      <c r="P1611" s="180"/>
      <c r="Q1611" s="180"/>
      <c r="R1611" s="180"/>
      <c r="S1611" s="180"/>
      <c r="T1611" s="181"/>
      <c r="AT1611" s="175" t="s">
        <v>264</v>
      </c>
      <c r="AU1611" s="175" t="s">
        <v>82</v>
      </c>
      <c r="AV1611" s="14" t="s">
        <v>82</v>
      </c>
      <c r="AW1611" s="14" t="s">
        <v>34</v>
      </c>
      <c r="AX1611" s="14" t="s">
        <v>73</v>
      </c>
      <c r="AY1611" s="175" t="s">
        <v>252</v>
      </c>
    </row>
    <row r="1612" spans="2:51" s="13" customFormat="1" ht="11.25">
      <c r="B1612" s="167"/>
      <c r="D1612" s="160" t="s">
        <v>264</v>
      </c>
      <c r="E1612" s="168" t="s">
        <v>3</v>
      </c>
      <c r="F1612" s="169" t="s">
        <v>1694</v>
      </c>
      <c r="H1612" s="168" t="s">
        <v>3</v>
      </c>
      <c r="I1612" s="170"/>
      <c r="L1612" s="167"/>
      <c r="M1612" s="171"/>
      <c r="N1612" s="172"/>
      <c r="O1612" s="172"/>
      <c r="P1612" s="172"/>
      <c r="Q1612" s="172"/>
      <c r="R1612" s="172"/>
      <c r="S1612" s="172"/>
      <c r="T1612" s="173"/>
      <c r="AT1612" s="168" t="s">
        <v>264</v>
      </c>
      <c r="AU1612" s="168" t="s">
        <v>82</v>
      </c>
      <c r="AV1612" s="13" t="s">
        <v>80</v>
      </c>
      <c r="AW1612" s="13" t="s">
        <v>34</v>
      </c>
      <c r="AX1612" s="13" t="s">
        <v>73</v>
      </c>
      <c r="AY1612" s="168" t="s">
        <v>252</v>
      </c>
    </row>
    <row r="1613" spans="2:51" s="14" customFormat="1" ht="11.25">
      <c r="B1613" s="174"/>
      <c r="D1613" s="160" t="s">
        <v>264</v>
      </c>
      <c r="E1613" s="175" t="s">
        <v>3</v>
      </c>
      <c r="F1613" s="176" t="s">
        <v>1658</v>
      </c>
      <c r="H1613" s="177">
        <v>31.721</v>
      </c>
      <c r="I1613" s="178"/>
      <c r="L1613" s="174"/>
      <c r="M1613" s="179"/>
      <c r="N1613" s="180"/>
      <c r="O1613" s="180"/>
      <c r="P1613" s="180"/>
      <c r="Q1613" s="180"/>
      <c r="R1613" s="180"/>
      <c r="S1613" s="180"/>
      <c r="T1613" s="181"/>
      <c r="AT1613" s="175" t="s">
        <v>264</v>
      </c>
      <c r="AU1613" s="175" t="s">
        <v>82</v>
      </c>
      <c r="AV1613" s="14" t="s">
        <v>82</v>
      </c>
      <c r="AW1613" s="14" t="s">
        <v>34</v>
      </c>
      <c r="AX1613" s="14" t="s">
        <v>73</v>
      </c>
      <c r="AY1613" s="175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1610</v>
      </c>
      <c r="H1614" s="177">
        <v>-1.89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1695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1696</v>
      </c>
      <c r="H1616" s="177">
        <v>10.718999999999999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4" customFormat="1" ht="11.25">
      <c r="B1617" s="174"/>
      <c r="D1617" s="160" t="s">
        <v>264</v>
      </c>
      <c r="E1617" s="175" t="s">
        <v>3</v>
      </c>
      <c r="F1617" s="176" t="s">
        <v>1610</v>
      </c>
      <c r="H1617" s="177">
        <v>-1.89</v>
      </c>
      <c r="I1617" s="178"/>
      <c r="L1617" s="174"/>
      <c r="M1617" s="179"/>
      <c r="N1617" s="180"/>
      <c r="O1617" s="180"/>
      <c r="P1617" s="180"/>
      <c r="Q1617" s="180"/>
      <c r="R1617" s="180"/>
      <c r="S1617" s="180"/>
      <c r="T1617" s="181"/>
      <c r="AT1617" s="175" t="s">
        <v>264</v>
      </c>
      <c r="AU1617" s="175" t="s">
        <v>82</v>
      </c>
      <c r="AV1617" s="14" t="s">
        <v>82</v>
      </c>
      <c r="AW1617" s="14" t="s">
        <v>34</v>
      </c>
      <c r="AX1617" s="14" t="s">
        <v>73</v>
      </c>
      <c r="AY1617" s="175" t="s">
        <v>252</v>
      </c>
    </row>
    <row r="1618" spans="2:51" s="13" customFormat="1" ht="11.25">
      <c r="B1618" s="167"/>
      <c r="D1618" s="160" t="s">
        <v>264</v>
      </c>
      <c r="E1618" s="168" t="s">
        <v>3</v>
      </c>
      <c r="F1618" s="169" t="s">
        <v>1697</v>
      </c>
      <c r="H1618" s="168" t="s">
        <v>3</v>
      </c>
      <c r="I1618" s="170"/>
      <c r="L1618" s="167"/>
      <c r="M1618" s="171"/>
      <c r="N1618" s="172"/>
      <c r="O1618" s="172"/>
      <c r="P1618" s="172"/>
      <c r="Q1618" s="172"/>
      <c r="R1618" s="172"/>
      <c r="S1618" s="172"/>
      <c r="T1618" s="173"/>
      <c r="AT1618" s="168" t="s">
        <v>264</v>
      </c>
      <c r="AU1618" s="168" t="s">
        <v>82</v>
      </c>
      <c r="AV1618" s="13" t="s">
        <v>80</v>
      </c>
      <c r="AW1618" s="13" t="s">
        <v>34</v>
      </c>
      <c r="AX1618" s="13" t="s">
        <v>73</v>
      </c>
      <c r="AY1618" s="168" t="s">
        <v>252</v>
      </c>
    </row>
    <row r="1619" spans="2:51" s="14" customFormat="1" ht="11.25">
      <c r="B1619" s="174"/>
      <c r="D1619" s="160" t="s">
        <v>264</v>
      </c>
      <c r="E1619" s="175" t="s">
        <v>3</v>
      </c>
      <c r="F1619" s="176" t="s">
        <v>1698</v>
      </c>
      <c r="H1619" s="177">
        <v>18.073</v>
      </c>
      <c r="I1619" s="178"/>
      <c r="L1619" s="174"/>
      <c r="M1619" s="179"/>
      <c r="N1619" s="180"/>
      <c r="O1619" s="180"/>
      <c r="P1619" s="180"/>
      <c r="Q1619" s="180"/>
      <c r="R1619" s="180"/>
      <c r="S1619" s="180"/>
      <c r="T1619" s="181"/>
      <c r="AT1619" s="175" t="s">
        <v>264</v>
      </c>
      <c r="AU1619" s="175" t="s">
        <v>82</v>
      </c>
      <c r="AV1619" s="14" t="s">
        <v>82</v>
      </c>
      <c r="AW1619" s="14" t="s">
        <v>34</v>
      </c>
      <c r="AX1619" s="14" t="s">
        <v>73</v>
      </c>
      <c r="AY1619" s="175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1597</v>
      </c>
      <c r="H1620" s="177">
        <v>-1.68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1699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1700</v>
      </c>
      <c r="H1622" s="177">
        <v>242.06700000000001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4" customFormat="1" ht="11.25">
      <c r="B1623" s="174"/>
      <c r="D1623" s="160" t="s">
        <v>264</v>
      </c>
      <c r="E1623" s="175" t="s">
        <v>3</v>
      </c>
      <c r="F1623" s="176" t="s">
        <v>1701</v>
      </c>
      <c r="H1623" s="177">
        <v>-35.756</v>
      </c>
      <c r="I1623" s="178"/>
      <c r="L1623" s="174"/>
      <c r="M1623" s="179"/>
      <c r="N1623" s="180"/>
      <c r="O1623" s="180"/>
      <c r="P1623" s="180"/>
      <c r="Q1623" s="180"/>
      <c r="R1623" s="180"/>
      <c r="S1623" s="180"/>
      <c r="T1623" s="181"/>
      <c r="AT1623" s="175" t="s">
        <v>264</v>
      </c>
      <c r="AU1623" s="175" t="s">
        <v>82</v>
      </c>
      <c r="AV1623" s="14" t="s">
        <v>82</v>
      </c>
      <c r="AW1623" s="14" t="s">
        <v>34</v>
      </c>
      <c r="AX1623" s="14" t="s">
        <v>73</v>
      </c>
      <c r="AY1623" s="175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1702</v>
      </c>
      <c r="H1624" s="177">
        <v>-60.6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1703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1704</v>
      </c>
      <c r="H1626" s="177">
        <v>68.054000000000002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4" customFormat="1" ht="11.25">
      <c r="B1627" s="174"/>
      <c r="D1627" s="160" t="s">
        <v>264</v>
      </c>
      <c r="E1627" s="175" t="s">
        <v>3</v>
      </c>
      <c r="F1627" s="176" t="s">
        <v>1705</v>
      </c>
      <c r="H1627" s="177">
        <v>-20.757999999999999</v>
      </c>
      <c r="I1627" s="178"/>
      <c r="L1627" s="174"/>
      <c r="M1627" s="179"/>
      <c r="N1627" s="180"/>
      <c r="O1627" s="180"/>
      <c r="P1627" s="180"/>
      <c r="Q1627" s="180"/>
      <c r="R1627" s="180"/>
      <c r="S1627" s="180"/>
      <c r="T1627" s="181"/>
      <c r="AT1627" s="175" t="s">
        <v>264</v>
      </c>
      <c r="AU1627" s="175" t="s">
        <v>82</v>
      </c>
      <c r="AV1627" s="14" t="s">
        <v>82</v>
      </c>
      <c r="AW1627" s="14" t="s">
        <v>34</v>
      </c>
      <c r="AX1627" s="14" t="s">
        <v>73</v>
      </c>
      <c r="AY1627" s="175" t="s">
        <v>252</v>
      </c>
    </row>
    <row r="1628" spans="2:51" s="13" customFormat="1" ht="11.25">
      <c r="B1628" s="167"/>
      <c r="D1628" s="160" t="s">
        <v>264</v>
      </c>
      <c r="E1628" s="168" t="s">
        <v>3</v>
      </c>
      <c r="F1628" s="169" t="s">
        <v>1706</v>
      </c>
      <c r="H1628" s="168" t="s">
        <v>3</v>
      </c>
      <c r="I1628" s="170"/>
      <c r="L1628" s="167"/>
      <c r="M1628" s="171"/>
      <c r="N1628" s="172"/>
      <c r="O1628" s="172"/>
      <c r="P1628" s="172"/>
      <c r="Q1628" s="172"/>
      <c r="R1628" s="172"/>
      <c r="S1628" s="172"/>
      <c r="T1628" s="173"/>
      <c r="AT1628" s="168" t="s">
        <v>264</v>
      </c>
      <c r="AU1628" s="168" t="s">
        <v>82</v>
      </c>
      <c r="AV1628" s="13" t="s">
        <v>80</v>
      </c>
      <c r="AW1628" s="13" t="s">
        <v>34</v>
      </c>
      <c r="AX1628" s="13" t="s">
        <v>73</v>
      </c>
      <c r="AY1628" s="168" t="s">
        <v>252</v>
      </c>
    </row>
    <row r="1629" spans="2:51" s="14" customFormat="1" ht="11.25">
      <c r="B1629" s="174"/>
      <c r="D1629" s="160" t="s">
        <v>264</v>
      </c>
      <c r="E1629" s="175" t="s">
        <v>3</v>
      </c>
      <c r="F1629" s="176" t="s">
        <v>1707</v>
      </c>
      <c r="H1629" s="177">
        <v>91.688000000000002</v>
      </c>
      <c r="I1629" s="178"/>
      <c r="L1629" s="174"/>
      <c r="M1629" s="179"/>
      <c r="N1629" s="180"/>
      <c r="O1629" s="180"/>
      <c r="P1629" s="180"/>
      <c r="Q1629" s="180"/>
      <c r="R1629" s="180"/>
      <c r="S1629" s="180"/>
      <c r="T1629" s="181"/>
      <c r="AT1629" s="175" t="s">
        <v>264</v>
      </c>
      <c r="AU1629" s="175" t="s">
        <v>82</v>
      </c>
      <c r="AV1629" s="14" t="s">
        <v>82</v>
      </c>
      <c r="AW1629" s="14" t="s">
        <v>34</v>
      </c>
      <c r="AX1629" s="14" t="s">
        <v>73</v>
      </c>
      <c r="AY1629" s="175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1708</v>
      </c>
      <c r="H1630" s="177">
        <v>-15.865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6" customFormat="1" ht="11.25">
      <c r="B1631" s="190"/>
      <c r="D1631" s="160" t="s">
        <v>264</v>
      </c>
      <c r="E1631" s="191" t="s">
        <v>3</v>
      </c>
      <c r="F1631" s="192" t="s">
        <v>354</v>
      </c>
      <c r="H1631" s="193">
        <v>1173.3219999999999</v>
      </c>
      <c r="I1631" s="194"/>
      <c r="L1631" s="190"/>
      <c r="M1631" s="195"/>
      <c r="N1631" s="196"/>
      <c r="O1631" s="196"/>
      <c r="P1631" s="196"/>
      <c r="Q1631" s="196"/>
      <c r="R1631" s="196"/>
      <c r="S1631" s="196"/>
      <c r="T1631" s="197"/>
      <c r="AT1631" s="191" t="s">
        <v>264</v>
      </c>
      <c r="AU1631" s="191" t="s">
        <v>82</v>
      </c>
      <c r="AV1631" s="16" t="s">
        <v>95</v>
      </c>
      <c r="AW1631" s="16" t="s">
        <v>34</v>
      </c>
      <c r="AX1631" s="16" t="s">
        <v>73</v>
      </c>
      <c r="AY1631" s="191" t="s">
        <v>252</v>
      </c>
    </row>
    <row r="1632" spans="2:51" s="13" customFormat="1" ht="11.25">
      <c r="B1632" s="167"/>
      <c r="D1632" s="160" t="s">
        <v>264</v>
      </c>
      <c r="E1632" s="168" t="s">
        <v>3</v>
      </c>
      <c r="F1632" s="169" t="s">
        <v>1543</v>
      </c>
      <c r="H1632" s="168" t="s">
        <v>3</v>
      </c>
      <c r="I1632" s="170"/>
      <c r="L1632" s="167"/>
      <c r="M1632" s="171"/>
      <c r="N1632" s="172"/>
      <c r="O1632" s="172"/>
      <c r="P1632" s="172"/>
      <c r="Q1632" s="172"/>
      <c r="R1632" s="172"/>
      <c r="S1632" s="172"/>
      <c r="T1632" s="173"/>
      <c r="AT1632" s="168" t="s">
        <v>264</v>
      </c>
      <c r="AU1632" s="168" t="s">
        <v>82</v>
      </c>
      <c r="AV1632" s="13" t="s">
        <v>80</v>
      </c>
      <c r="AW1632" s="13" t="s">
        <v>34</v>
      </c>
      <c r="AX1632" s="13" t="s">
        <v>73</v>
      </c>
      <c r="AY1632" s="168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1709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1710</v>
      </c>
      <c r="H1634" s="177">
        <v>168.779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4" customFormat="1" ht="11.25">
      <c r="B1635" s="174"/>
      <c r="D1635" s="160" t="s">
        <v>264</v>
      </c>
      <c r="E1635" s="175" t="s">
        <v>3</v>
      </c>
      <c r="F1635" s="176" t="s">
        <v>1645</v>
      </c>
      <c r="H1635" s="177">
        <v>-162.96700000000001</v>
      </c>
      <c r="I1635" s="178"/>
      <c r="L1635" s="174"/>
      <c r="M1635" s="179"/>
      <c r="N1635" s="180"/>
      <c r="O1635" s="180"/>
      <c r="P1635" s="180"/>
      <c r="Q1635" s="180"/>
      <c r="R1635" s="180"/>
      <c r="S1635" s="180"/>
      <c r="T1635" s="181"/>
      <c r="AT1635" s="175" t="s">
        <v>264</v>
      </c>
      <c r="AU1635" s="175" t="s">
        <v>82</v>
      </c>
      <c r="AV1635" s="14" t="s">
        <v>82</v>
      </c>
      <c r="AW1635" s="14" t="s">
        <v>34</v>
      </c>
      <c r="AX1635" s="14" t="s">
        <v>73</v>
      </c>
      <c r="AY1635" s="175" t="s">
        <v>252</v>
      </c>
    </row>
    <row r="1636" spans="2:51" s="13" customFormat="1" ht="11.25">
      <c r="B1636" s="167"/>
      <c r="D1636" s="160" t="s">
        <v>264</v>
      </c>
      <c r="E1636" s="168" t="s">
        <v>3</v>
      </c>
      <c r="F1636" s="169" t="s">
        <v>1711</v>
      </c>
      <c r="H1636" s="168" t="s">
        <v>3</v>
      </c>
      <c r="I1636" s="170"/>
      <c r="L1636" s="167"/>
      <c r="M1636" s="171"/>
      <c r="N1636" s="172"/>
      <c r="O1636" s="172"/>
      <c r="P1636" s="172"/>
      <c r="Q1636" s="172"/>
      <c r="R1636" s="172"/>
      <c r="S1636" s="172"/>
      <c r="T1636" s="173"/>
      <c r="AT1636" s="168" t="s">
        <v>264</v>
      </c>
      <c r="AU1636" s="168" t="s">
        <v>82</v>
      </c>
      <c r="AV1636" s="13" t="s">
        <v>80</v>
      </c>
      <c r="AW1636" s="13" t="s">
        <v>34</v>
      </c>
      <c r="AX1636" s="13" t="s">
        <v>73</v>
      </c>
      <c r="AY1636" s="168" t="s">
        <v>252</v>
      </c>
    </row>
    <row r="1637" spans="2:51" s="14" customFormat="1" ht="11.25">
      <c r="B1637" s="174"/>
      <c r="D1637" s="160" t="s">
        <v>264</v>
      </c>
      <c r="E1637" s="175" t="s">
        <v>3</v>
      </c>
      <c r="F1637" s="176" t="s">
        <v>1647</v>
      </c>
      <c r="H1637" s="177">
        <v>174.649</v>
      </c>
      <c r="I1637" s="178"/>
      <c r="L1637" s="174"/>
      <c r="M1637" s="179"/>
      <c r="N1637" s="180"/>
      <c r="O1637" s="180"/>
      <c r="P1637" s="180"/>
      <c r="Q1637" s="180"/>
      <c r="R1637" s="180"/>
      <c r="S1637" s="180"/>
      <c r="T1637" s="181"/>
      <c r="AT1637" s="175" t="s">
        <v>264</v>
      </c>
      <c r="AU1637" s="175" t="s">
        <v>82</v>
      </c>
      <c r="AV1637" s="14" t="s">
        <v>82</v>
      </c>
      <c r="AW1637" s="14" t="s">
        <v>34</v>
      </c>
      <c r="AX1637" s="14" t="s">
        <v>73</v>
      </c>
      <c r="AY1637" s="175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1648</v>
      </c>
      <c r="H1638" s="177">
        <v>-34.53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1712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1650</v>
      </c>
      <c r="H1640" s="177">
        <v>22.524999999999999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4" customFormat="1" ht="11.25">
      <c r="B1641" s="174"/>
      <c r="D1641" s="160" t="s">
        <v>264</v>
      </c>
      <c r="E1641" s="175" t="s">
        <v>3</v>
      </c>
      <c r="F1641" s="176" t="s">
        <v>1597</v>
      </c>
      <c r="H1641" s="177">
        <v>-1.68</v>
      </c>
      <c r="I1641" s="178"/>
      <c r="L1641" s="174"/>
      <c r="M1641" s="179"/>
      <c r="N1641" s="180"/>
      <c r="O1641" s="180"/>
      <c r="P1641" s="180"/>
      <c r="Q1641" s="180"/>
      <c r="R1641" s="180"/>
      <c r="S1641" s="180"/>
      <c r="T1641" s="181"/>
      <c r="AT1641" s="175" t="s">
        <v>264</v>
      </c>
      <c r="AU1641" s="175" t="s">
        <v>82</v>
      </c>
      <c r="AV1641" s="14" t="s">
        <v>82</v>
      </c>
      <c r="AW1641" s="14" t="s">
        <v>34</v>
      </c>
      <c r="AX1641" s="14" t="s">
        <v>73</v>
      </c>
      <c r="AY1641" s="175" t="s">
        <v>252</v>
      </c>
    </row>
    <row r="1642" spans="2:51" s="13" customFormat="1" ht="11.25">
      <c r="B1642" s="167"/>
      <c r="D1642" s="160" t="s">
        <v>264</v>
      </c>
      <c r="E1642" s="168" t="s">
        <v>3</v>
      </c>
      <c r="F1642" s="169" t="s">
        <v>1713</v>
      </c>
      <c r="H1642" s="168" t="s">
        <v>3</v>
      </c>
      <c r="I1642" s="170"/>
      <c r="L1642" s="167"/>
      <c r="M1642" s="171"/>
      <c r="N1642" s="172"/>
      <c r="O1642" s="172"/>
      <c r="P1642" s="172"/>
      <c r="Q1642" s="172"/>
      <c r="R1642" s="172"/>
      <c r="S1642" s="172"/>
      <c r="T1642" s="173"/>
      <c r="AT1642" s="168" t="s">
        <v>264</v>
      </c>
      <c r="AU1642" s="168" t="s">
        <v>82</v>
      </c>
      <c r="AV1642" s="13" t="s">
        <v>80</v>
      </c>
      <c r="AW1642" s="13" t="s">
        <v>34</v>
      </c>
      <c r="AX1642" s="13" t="s">
        <v>73</v>
      </c>
      <c r="AY1642" s="168" t="s">
        <v>252</v>
      </c>
    </row>
    <row r="1643" spans="2:51" s="14" customFormat="1" ht="11.25">
      <c r="B1643" s="174"/>
      <c r="D1643" s="160" t="s">
        <v>264</v>
      </c>
      <c r="E1643" s="175" t="s">
        <v>3</v>
      </c>
      <c r="F1643" s="176" t="s">
        <v>1652</v>
      </c>
      <c r="H1643" s="177">
        <v>19.742999999999999</v>
      </c>
      <c r="I1643" s="178"/>
      <c r="L1643" s="174"/>
      <c r="M1643" s="179"/>
      <c r="N1643" s="180"/>
      <c r="O1643" s="180"/>
      <c r="P1643" s="180"/>
      <c r="Q1643" s="180"/>
      <c r="R1643" s="180"/>
      <c r="S1643" s="180"/>
      <c r="T1643" s="181"/>
      <c r="AT1643" s="175" t="s">
        <v>264</v>
      </c>
      <c r="AU1643" s="175" t="s">
        <v>82</v>
      </c>
      <c r="AV1643" s="14" t="s">
        <v>82</v>
      </c>
      <c r="AW1643" s="14" t="s">
        <v>34</v>
      </c>
      <c r="AX1643" s="14" t="s">
        <v>73</v>
      </c>
      <c r="AY1643" s="175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1653</v>
      </c>
      <c r="H1644" s="177">
        <v>-1.6819999999999999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1714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1655</v>
      </c>
      <c r="H1646" s="177">
        <v>24.327000000000002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4" customFormat="1" ht="11.25">
      <c r="B1647" s="174"/>
      <c r="D1647" s="160" t="s">
        <v>264</v>
      </c>
      <c r="E1647" s="175" t="s">
        <v>3</v>
      </c>
      <c r="F1647" s="176" t="s">
        <v>1656</v>
      </c>
      <c r="H1647" s="177">
        <v>-3.36</v>
      </c>
      <c r="I1647" s="178"/>
      <c r="L1647" s="174"/>
      <c r="M1647" s="179"/>
      <c r="N1647" s="180"/>
      <c r="O1647" s="180"/>
      <c r="P1647" s="180"/>
      <c r="Q1647" s="180"/>
      <c r="R1647" s="180"/>
      <c r="S1647" s="180"/>
      <c r="T1647" s="181"/>
      <c r="AT1647" s="175" t="s">
        <v>264</v>
      </c>
      <c r="AU1647" s="175" t="s">
        <v>82</v>
      </c>
      <c r="AV1647" s="14" t="s">
        <v>82</v>
      </c>
      <c r="AW1647" s="14" t="s">
        <v>34</v>
      </c>
      <c r="AX1647" s="14" t="s">
        <v>73</v>
      </c>
      <c r="AY1647" s="175" t="s">
        <v>252</v>
      </c>
    </row>
    <row r="1648" spans="2:51" s="13" customFormat="1" ht="11.25">
      <c r="B1648" s="167"/>
      <c r="D1648" s="160" t="s">
        <v>264</v>
      </c>
      <c r="E1648" s="168" t="s">
        <v>3</v>
      </c>
      <c r="F1648" s="169" t="s">
        <v>1715</v>
      </c>
      <c r="H1648" s="168" t="s">
        <v>3</v>
      </c>
      <c r="I1648" s="170"/>
      <c r="L1648" s="167"/>
      <c r="M1648" s="171"/>
      <c r="N1648" s="172"/>
      <c r="O1648" s="172"/>
      <c r="P1648" s="172"/>
      <c r="Q1648" s="172"/>
      <c r="R1648" s="172"/>
      <c r="S1648" s="172"/>
      <c r="T1648" s="173"/>
      <c r="AT1648" s="168" t="s">
        <v>264</v>
      </c>
      <c r="AU1648" s="168" t="s">
        <v>82</v>
      </c>
      <c r="AV1648" s="13" t="s">
        <v>80</v>
      </c>
      <c r="AW1648" s="13" t="s">
        <v>34</v>
      </c>
      <c r="AX1648" s="13" t="s">
        <v>73</v>
      </c>
      <c r="AY1648" s="168" t="s">
        <v>252</v>
      </c>
    </row>
    <row r="1649" spans="2:51" s="14" customFormat="1" ht="11.25">
      <c r="B1649" s="174"/>
      <c r="D1649" s="160" t="s">
        <v>264</v>
      </c>
      <c r="E1649" s="175" t="s">
        <v>3</v>
      </c>
      <c r="F1649" s="176" t="s">
        <v>1658</v>
      </c>
      <c r="H1649" s="177">
        <v>31.721</v>
      </c>
      <c r="I1649" s="178"/>
      <c r="L1649" s="174"/>
      <c r="M1649" s="179"/>
      <c r="N1649" s="180"/>
      <c r="O1649" s="180"/>
      <c r="P1649" s="180"/>
      <c r="Q1649" s="180"/>
      <c r="R1649" s="180"/>
      <c r="S1649" s="180"/>
      <c r="T1649" s="181"/>
      <c r="AT1649" s="175" t="s">
        <v>264</v>
      </c>
      <c r="AU1649" s="175" t="s">
        <v>82</v>
      </c>
      <c r="AV1649" s="14" t="s">
        <v>82</v>
      </c>
      <c r="AW1649" s="14" t="s">
        <v>34</v>
      </c>
      <c r="AX1649" s="14" t="s">
        <v>73</v>
      </c>
      <c r="AY1649" s="175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1659</v>
      </c>
      <c r="H1650" s="177">
        <v>-2.145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1716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1661</v>
      </c>
      <c r="H1652" s="177">
        <v>22.128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4" customFormat="1" ht="11.25">
      <c r="B1653" s="174"/>
      <c r="D1653" s="160" t="s">
        <v>264</v>
      </c>
      <c r="E1653" s="175" t="s">
        <v>3</v>
      </c>
      <c r="F1653" s="176" t="s">
        <v>1656</v>
      </c>
      <c r="H1653" s="177">
        <v>-3.36</v>
      </c>
      <c r="I1653" s="178"/>
      <c r="L1653" s="174"/>
      <c r="M1653" s="179"/>
      <c r="N1653" s="180"/>
      <c r="O1653" s="180"/>
      <c r="P1653" s="180"/>
      <c r="Q1653" s="180"/>
      <c r="R1653" s="180"/>
      <c r="S1653" s="180"/>
      <c r="T1653" s="181"/>
      <c r="AT1653" s="175" t="s">
        <v>264</v>
      </c>
      <c r="AU1653" s="175" t="s">
        <v>82</v>
      </c>
      <c r="AV1653" s="14" t="s">
        <v>82</v>
      </c>
      <c r="AW1653" s="14" t="s">
        <v>34</v>
      </c>
      <c r="AX1653" s="14" t="s">
        <v>73</v>
      </c>
      <c r="AY1653" s="175" t="s">
        <v>252</v>
      </c>
    </row>
    <row r="1654" spans="2:51" s="13" customFormat="1" ht="11.25">
      <c r="B1654" s="167"/>
      <c r="D1654" s="160" t="s">
        <v>264</v>
      </c>
      <c r="E1654" s="168" t="s">
        <v>3</v>
      </c>
      <c r="F1654" s="169" t="s">
        <v>1717</v>
      </c>
      <c r="H1654" s="168" t="s">
        <v>3</v>
      </c>
      <c r="I1654" s="170"/>
      <c r="L1654" s="167"/>
      <c r="M1654" s="171"/>
      <c r="N1654" s="172"/>
      <c r="O1654" s="172"/>
      <c r="P1654" s="172"/>
      <c r="Q1654" s="172"/>
      <c r="R1654" s="172"/>
      <c r="S1654" s="172"/>
      <c r="T1654" s="173"/>
      <c r="AT1654" s="168" t="s">
        <v>264</v>
      </c>
      <c r="AU1654" s="168" t="s">
        <v>82</v>
      </c>
      <c r="AV1654" s="13" t="s">
        <v>80</v>
      </c>
      <c r="AW1654" s="13" t="s">
        <v>34</v>
      </c>
      <c r="AX1654" s="13" t="s">
        <v>73</v>
      </c>
      <c r="AY1654" s="168" t="s">
        <v>252</v>
      </c>
    </row>
    <row r="1655" spans="2:51" s="14" customFormat="1" ht="11.25">
      <c r="B1655" s="174"/>
      <c r="D1655" s="160" t="s">
        <v>264</v>
      </c>
      <c r="E1655" s="175" t="s">
        <v>3</v>
      </c>
      <c r="F1655" s="176" t="s">
        <v>1663</v>
      </c>
      <c r="H1655" s="177">
        <v>66.236000000000004</v>
      </c>
      <c r="I1655" s="178"/>
      <c r="L1655" s="174"/>
      <c r="M1655" s="179"/>
      <c r="N1655" s="180"/>
      <c r="O1655" s="180"/>
      <c r="P1655" s="180"/>
      <c r="Q1655" s="180"/>
      <c r="R1655" s="180"/>
      <c r="S1655" s="180"/>
      <c r="T1655" s="181"/>
      <c r="AT1655" s="175" t="s">
        <v>264</v>
      </c>
      <c r="AU1655" s="175" t="s">
        <v>82</v>
      </c>
      <c r="AV1655" s="14" t="s">
        <v>82</v>
      </c>
      <c r="AW1655" s="14" t="s">
        <v>34</v>
      </c>
      <c r="AX1655" s="14" t="s">
        <v>73</v>
      </c>
      <c r="AY1655" s="175" t="s">
        <v>252</v>
      </c>
    </row>
    <row r="1656" spans="2:51" s="13" customFormat="1" ht="11.25">
      <c r="B1656" s="167"/>
      <c r="D1656" s="160" t="s">
        <v>264</v>
      </c>
      <c r="E1656" s="168" t="s">
        <v>3</v>
      </c>
      <c r="F1656" s="169" t="s">
        <v>1718</v>
      </c>
      <c r="H1656" s="168" t="s">
        <v>3</v>
      </c>
      <c r="I1656" s="170"/>
      <c r="L1656" s="167"/>
      <c r="M1656" s="171"/>
      <c r="N1656" s="172"/>
      <c r="O1656" s="172"/>
      <c r="P1656" s="172"/>
      <c r="Q1656" s="172"/>
      <c r="R1656" s="172"/>
      <c r="S1656" s="172"/>
      <c r="T1656" s="173"/>
      <c r="AT1656" s="168" t="s">
        <v>264</v>
      </c>
      <c r="AU1656" s="168" t="s">
        <v>82</v>
      </c>
      <c r="AV1656" s="13" t="s">
        <v>80</v>
      </c>
      <c r="AW1656" s="13" t="s">
        <v>34</v>
      </c>
      <c r="AX1656" s="13" t="s">
        <v>73</v>
      </c>
      <c r="AY1656" s="168" t="s">
        <v>252</v>
      </c>
    </row>
    <row r="1657" spans="2:51" s="14" customFormat="1" ht="11.25">
      <c r="B1657" s="174"/>
      <c r="D1657" s="160" t="s">
        <v>264</v>
      </c>
      <c r="E1657" s="175" t="s">
        <v>3</v>
      </c>
      <c r="F1657" s="176" t="s">
        <v>1665</v>
      </c>
      <c r="H1657" s="177">
        <v>82.900999999999996</v>
      </c>
      <c r="I1657" s="178"/>
      <c r="L1657" s="174"/>
      <c r="M1657" s="179"/>
      <c r="N1657" s="180"/>
      <c r="O1657" s="180"/>
      <c r="P1657" s="180"/>
      <c r="Q1657" s="180"/>
      <c r="R1657" s="180"/>
      <c r="S1657" s="180"/>
      <c r="T1657" s="181"/>
      <c r="AT1657" s="175" t="s">
        <v>264</v>
      </c>
      <c r="AU1657" s="175" t="s">
        <v>82</v>
      </c>
      <c r="AV1657" s="14" t="s">
        <v>82</v>
      </c>
      <c r="AW1657" s="14" t="s">
        <v>34</v>
      </c>
      <c r="AX1657" s="14" t="s">
        <v>73</v>
      </c>
      <c r="AY1657" s="175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1666</v>
      </c>
      <c r="H1658" s="177">
        <v>-16.218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1719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1668</v>
      </c>
      <c r="H1660" s="177">
        <v>66.144999999999996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4" customFormat="1" ht="11.25">
      <c r="B1661" s="174"/>
      <c r="D1661" s="160" t="s">
        <v>264</v>
      </c>
      <c r="E1661" s="175" t="s">
        <v>3</v>
      </c>
      <c r="F1661" s="176" t="s">
        <v>1669</v>
      </c>
      <c r="H1661" s="177">
        <v>-10.411</v>
      </c>
      <c r="I1661" s="178"/>
      <c r="L1661" s="174"/>
      <c r="M1661" s="179"/>
      <c r="N1661" s="180"/>
      <c r="O1661" s="180"/>
      <c r="P1661" s="180"/>
      <c r="Q1661" s="180"/>
      <c r="R1661" s="180"/>
      <c r="S1661" s="180"/>
      <c r="T1661" s="181"/>
      <c r="AT1661" s="175" t="s">
        <v>264</v>
      </c>
      <c r="AU1661" s="175" t="s">
        <v>82</v>
      </c>
      <c r="AV1661" s="14" t="s">
        <v>82</v>
      </c>
      <c r="AW1661" s="14" t="s">
        <v>34</v>
      </c>
      <c r="AX1661" s="14" t="s">
        <v>73</v>
      </c>
      <c r="AY1661" s="175" t="s">
        <v>252</v>
      </c>
    </row>
    <row r="1662" spans="2:51" s="13" customFormat="1" ht="11.25">
      <c r="B1662" s="167"/>
      <c r="D1662" s="160" t="s">
        <v>264</v>
      </c>
      <c r="E1662" s="168" t="s">
        <v>3</v>
      </c>
      <c r="F1662" s="169" t="s">
        <v>1720</v>
      </c>
      <c r="H1662" s="168" t="s">
        <v>3</v>
      </c>
      <c r="I1662" s="170"/>
      <c r="L1662" s="167"/>
      <c r="M1662" s="171"/>
      <c r="N1662" s="172"/>
      <c r="O1662" s="172"/>
      <c r="P1662" s="172"/>
      <c r="Q1662" s="172"/>
      <c r="R1662" s="172"/>
      <c r="S1662" s="172"/>
      <c r="T1662" s="173"/>
      <c r="AT1662" s="168" t="s">
        <v>264</v>
      </c>
      <c r="AU1662" s="168" t="s">
        <v>82</v>
      </c>
      <c r="AV1662" s="13" t="s">
        <v>80</v>
      </c>
      <c r="AW1662" s="13" t="s">
        <v>34</v>
      </c>
      <c r="AX1662" s="13" t="s">
        <v>73</v>
      </c>
      <c r="AY1662" s="168" t="s">
        <v>252</v>
      </c>
    </row>
    <row r="1663" spans="2:51" s="14" customFormat="1" ht="11.25">
      <c r="B1663" s="174"/>
      <c r="D1663" s="160" t="s">
        <v>264</v>
      </c>
      <c r="E1663" s="175" t="s">
        <v>3</v>
      </c>
      <c r="F1663" s="176" t="s">
        <v>1671</v>
      </c>
      <c r="H1663" s="177">
        <v>66.296000000000006</v>
      </c>
      <c r="I1663" s="178"/>
      <c r="L1663" s="174"/>
      <c r="M1663" s="179"/>
      <c r="N1663" s="180"/>
      <c r="O1663" s="180"/>
      <c r="P1663" s="180"/>
      <c r="Q1663" s="180"/>
      <c r="R1663" s="180"/>
      <c r="S1663" s="180"/>
      <c r="T1663" s="181"/>
      <c r="AT1663" s="175" t="s">
        <v>264</v>
      </c>
      <c r="AU1663" s="175" t="s">
        <v>82</v>
      </c>
      <c r="AV1663" s="14" t="s">
        <v>82</v>
      </c>
      <c r="AW1663" s="14" t="s">
        <v>34</v>
      </c>
      <c r="AX1663" s="14" t="s">
        <v>73</v>
      </c>
      <c r="AY1663" s="175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1672</v>
      </c>
      <c r="H1664" s="177">
        <v>-11.131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1721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1671</v>
      </c>
      <c r="H1666" s="177">
        <v>66.296000000000006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4" customFormat="1" ht="11.25">
      <c r="B1667" s="174"/>
      <c r="D1667" s="160" t="s">
        <v>264</v>
      </c>
      <c r="E1667" s="175" t="s">
        <v>3</v>
      </c>
      <c r="F1667" s="176" t="s">
        <v>1674</v>
      </c>
      <c r="H1667" s="177">
        <v>-13.138</v>
      </c>
      <c r="I1667" s="178"/>
      <c r="L1667" s="174"/>
      <c r="M1667" s="179"/>
      <c r="N1667" s="180"/>
      <c r="O1667" s="180"/>
      <c r="P1667" s="180"/>
      <c r="Q1667" s="180"/>
      <c r="R1667" s="180"/>
      <c r="S1667" s="180"/>
      <c r="T1667" s="181"/>
      <c r="AT1667" s="175" t="s">
        <v>264</v>
      </c>
      <c r="AU1667" s="175" t="s">
        <v>82</v>
      </c>
      <c r="AV1667" s="14" t="s">
        <v>82</v>
      </c>
      <c r="AW1667" s="14" t="s">
        <v>34</v>
      </c>
      <c r="AX1667" s="14" t="s">
        <v>73</v>
      </c>
      <c r="AY1667" s="175" t="s">
        <v>252</v>
      </c>
    </row>
    <row r="1668" spans="2:51" s="13" customFormat="1" ht="11.25">
      <c r="B1668" s="167"/>
      <c r="D1668" s="160" t="s">
        <v>264</v>
      </c>
      <c r="E1668" s="168" t="s">
        <v>3</v>
      </c>
      <c r="F1668" s="169" t="s">
        <v>1722</v>
      </c>
      <c r="H1668" s="168" t="s">
        <v>3</v>
      </c>
      <c r="I1668" s="170"/>
      <c r="L1668" s="167"/>
      <c r="M1668" s="171"/>
      <c r="N1668" s="172"/>
      <c r="O1668" s="172"/>
      <c r="P1668" s="172"/>
      <c r="Q1668" s="172"/>
      <c r="R1668" s="172"/>
      <c r="S1668" s="172"/>
      <c r="T1668" s="173"/>
      <c r="AT1668" s="168" t="s">
        <v>264</v>
      </c>
      <c r="AU1668" s="168" t="s">
        <v>82</v>
      </c>
      <c r="AV1668" s="13" t="s">
        <v>80</v>
      </c>
      <c r="AW1668" s="13" t="s">
        <v>34</v>
      </c>
      <c r="AX1668" s="13" t="s">
        <v>73</v>
      </c>
      <c r="AY1668" s="168" t="s">
        <v>252</v>
      </c>
    </row>
    <row r="1669" spans="2:51" s="14" customFormat="1" ht="11.25">
      <c r="B1669" s="174"/>
      <c r="D1669" s="160" t="s">
        <v>264</v>
      </c>
      <c r="E1669" s="175" t="s">
        <v>3</v>
      </c>
      <c r="F1669" s="176" t="s">
        <v>1676</v>
      </c>
      <c r="H1669" s="177">
        <v>66.387</v>
      </c>
      <c r="I1669" s="178"/>
      <c r="L1669" s="174"/>
      <c r="M1669" s="179"/>
      <c r="N1669" s="180"/>
      <c r="O1669" s="180"/>
      <c r="P1669" s="180"/>
      <c r="Q1669" s="180"/>
      <c r="R1669" s="180"/>
      <c r="S1669" s="180"/>
      <c r="T1669" s="181"/>
      <c r="AT1669" s="175" t="s">
        <v>264</v>
      </c>
      <c r="AU1669" s="175" t="s">
        <v>82</v>
      </c>
      <c r="AV1669" s="14" t="s">
        <v>82</v>
      </c>
      <c r="AW1669" s="14" t="s">
        <v>34</v>
      </c>
      <c r="AX1669" s="14" t="s">
        <v>73</v>
      </c>
      <c r="AY1669" s="175" t="s">
        <v>252</v>
      </c>
    </row>
    <row r="1670" spans="2:51" s="13" customFormat="1" ht="11.25">
      <c r="B1670" s="167"/>
      <c r="D1670" s="160" t="s">
        <v>264</v>
      </c>
      <c r="E1670" s="168" t="s">
        <v>3</v>
      </c>
      <c r="F1670" s="169" t="s">
        <v>1723</v>
      </c>
      <c r="H1670" s="168" t="s">
        <v>3</v>
      </c>
      <c r="I1670" s="170"/>
      <c r="L1670" s="167"/>
      <c r="M1670" s="171"/>
      <c r="N1670" s="172"/>
      <c r="O1670" s="172"/>
      <c r="P1670" s="172"/>
      <c r="Q1670" s="172"/>
      <c r="R1670" s="172"/>
      <c r="S1670" s="172"/>
      <c r="T1670" s="173"/>
      <c r="AT1670" s="168" t="s">
        <v>264</v>
      </c>
      <c r="AU1670" s="168" t="s">
        <v>82</v>
      </c>
      <c r="AV1670" s="13" t="s">
        <v>80</v>
      </c>
      <c r="AW1670" s="13" t="s">
        <v>34</v>
      </c>
      <c r="AX1670" s="13" t="s">
        <v>73</v>
      </c>
      <c r="AY1670" s="168" t="s">
        <v>252</v>
      </c>
    </row>
    <row r="1671" spans="2:51" s="14" customFormat="1" ht="11.25">
      <c r="B1671" s="174"/>
      <c r="D1671" s="160" t="s">
        <v>264</v>
      </c>
      <c r="E1671" s="175" t="s">
        <v>3</v>
      </c>
      <c r="F1671" s="176" t="s">
        <v>1678</v>
      </c>
      <c r="H1671" s="177">
        <v>66.387</v>
      </c>
      <c r="I1671" s="178"/>
      <c r="L1671" s="174"/>
      <c r="M1671" s="179"/>
      <c r="N1671" s="180"/>
      <c r="O1671" s="180"/>
      <c r="P1671" s="180"/>
      <c r="Q1671" s="180"/>
      <c r="R1671" s="180"/>
      <c r="S1671" s="180"/>
      <c r="T1671" s="181"/>
      <c r="AT1671" s="175" t="s">
        <v>264</v>
      </c>
      <c r="AU1671" s="175" t="s">
        <v>82</v>
      </c>
      <c r="AV1671" s="14" t="s">
        <v>82</v>
      </c>
      <c r="AW1671" s="14" t="s">
        <v>34</v>
      </c>
      <c r="AX1671" s="14" t="s">
        <v>73</v>
      </c>
      <c r="AY1671" s="175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1679</v>
      </c>
      <c r="H1672" s="177">
        <v>-19.361999999999998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1724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1681</v>
      </c>
      <c r="H1674" s="177">
        <v>146.834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4" customFormat="1" ht="11.25">
      <c r="B1675" s="174"/>
      <c r="D1675" s="160" t="s">
        <v>264</v>
      </c>
      <c r="E1675" s="175" t="s">
        <v>3</v>
      </c>
      <c r="F1675" s="176" t="s">
        <v>1682</v>
      </c>
      <c r="H1675" s="177">
        <v>-17.774000000000001</v>
      </c>
      <c r="I1675" s="178"/>
      <c r="L1675" s="174"/>
      <c r="M1675" s="179"/>
      <c r="N1675" s="180"/>
      <c r="O1675" s="180"/>
      <c r="P1675" s="180"/>
      <c r="Q1675" s="180"/>
      <c r="R1675" s="180"/>
      <c r="S1675" s="180"/>
      <c r="T1675" s="181"/>
      <c r="AT1675" s="175" t="s">
        <v>264</v>
      </c>
      <c r="AU1675" s="175" t="s">
        <v>82</v>
      </c>
      <c r="AV1675" s="14" t="s">
        <v>82</v>
      </c>
      <c r="AW1675" s="14" t="s">
        <v>34</v>
      </c>
      <c r="AX1675" s="14" t="s">
        <v>73</v>
      </c>
      <c r="AY1675" s="175" t="s">
        <v>252</v>
      </c>
    </row>
    <row r="1676" spans="2:51" s="13" customFormat="1" ht="11.25">
      <c r="B1676" s="167"/>
      <c r="D1676" s="160" t="s">
        <v>264</v>
      </c>
      <c r="E1676" s="168" t="s">
        <v>3</v>
      </c>
      <c r="F1676" s="169" t="s">
        <v>1725</v>
      </c>
      <c r="H1676" s="168" t="s">
        <v>3</v>
      </c>
      <c r="I1676" s="170"/>
      <c r="L1676" s="167"/>
      <c r="M1676" s="171"/>
      <c r="N1676" s="172"/>
      <c r="O1676" s="172"/>
      <c r="P1676" s="172"/>
      <c r="Q1676" s="172"/>
      <c r="R1676" s="172"/>
      <c r="S1676" s="172"/>
      <c r="T1676" s="173"/>
      <c r="AT1676" s="168" t="s">
        <v>264</v>
      </c>
      <c r="AU1676" s="168" t="s">
        <v>82</v>
      </c>
      <c r="AV1676" s="13" t="s">
        <v>80</v>
      </c>
      <c r="AW1676" s="13" t="s">
        <v>34</v>
      </c>
      <c r="AX1676" s="13" t="s">
        <v>73</v>
      </c>
      <c r="AY1676" s="168" t="s">
        <v>252</v>
      </c>
    </row>
    <row r="1677" spans="2:51" s="14" customFormat="1" ht="11.25">
      <c r="B1677" s="174"/>
      <c r="D1677" s="160" t="s">
        <v>264</v>
      </c>
      <c r="E1677" s="175" t="s">
        <v>3</v>
      </c>
      <c r="F1677" s="176" t="s">
        <v>1726</v>
      </c>
      <c r="H1677" s="177">
        <v>12.037000000000001</v>
      </c>
      <c r="I1677" s="178"/>
      <c r="L1677" s="174"/>
      <c r="M1677" s="179"/>
      <c r="N1677" s="180"/>
      <c r="O1677" s="180"/>
      <c r="P1677" s="180"/>
      <c r="Q1677" s="180"/>
      <c r="R1677" s="180"/>
      <c r="S1677" s="180"/>
      <c r="T1677" s="181"/>
      <c r="AT1677" s="175" t="s">
        <v>264</v>
      </c>
      <c r="AU1677" s="175" t="s">
        <v>82</v>
      </c>
      <c r="AV1677" s="14" t="s">
        <v>82</v>
      </c>
      <c r="AW1677" s="14" t="s">
        <v>34</v>
      </c>
      <c r="AX1677" s="14" t="s">
        <v>73</v>
      </c>
      <c r="AY1677" s="175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1685</v>
      </c>
      <c r="H1678" s="177">
        <v>-2.0070000000000001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1727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1728</v>
      </c>
      <c r="H1680" s="177">
        <v>36.5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4" customFormat="1" ht="11.25">
      <c r="B1681" s="174"/>
      <c r="D1681" s="160" t="s">
        <v>264</v>
      </c>
      <c r="E1681" s="175" t="s">
        <v>3</v>
      </c>
      <c r="F1681" s="176" t="s">
        <v>1688</v>
      </c>
      <c r="H1681" s="177">
        <v>-2.23</v>
      </c>
      <c r="I1681" s="178"/>
      <c r="L1681" s="174"/>
      <c r="M1681" s="179"/>
      <c r="N1681" s="180"/>
      <c r="O1681" s="180"/>
      <c r="P1681" s="180"/>
      <c r="Q1681" s="180"/>
      <c r="R1681" s="180"/>
      <c r="S1681" s="180"/>
      <c r="T1681" s="181"/>
      <c r="AT1681" s="175" t="s">
        <v>264</v>
      </c>
      <c r="AU1681" s="175" t="s">
        <v>82</v>
      </c>
      <c r="AV1681" s="14" t="s">
        <v>82</v>
      </c>
      <c r="AW1681" s="14" t="s">
        <v>34</v>
      </c>
      <c r="AX1681" s="14" t="s">
        <v>73</v>
      </c>
      <c r="AY1681" s="175" t="s">
        <v>252</v>
      </c>
    </row>
    <row r="1682" spans="2:51" s="13" customFormat="1" ht="11.25">
      <c r="B1682" s="167"/>
      <c r="D1682" s="160" t="s">
        <v>264</v>
      </c>
      <c r="E1682" s="168" t="s">
        <v>3</v>
      </c>
      <c r="F1682" s="169" t="s">
        <v>1729</v>
      </c>
      <c r="H1682" s="168" t="s">
        <v>3</v>
      </c>
      <c r="I1682" s="170"/>
      <c r="L1682" s="167"/>
      <c r="M1682" s="171"/>
      <c r="N1682" s="172"/>
      <c r="O1682" s="172"/>
      <c r="P1682" s="172"/>
      <c r="Q1682" s="172"/>
      <c r="R1682" s="172"/>
      <c r="S1682" s="172"/>
      <c r="T1682" s="173"/>
      <c r="AT1682" s="168" t="s">
        <v>264</v>
      </c>
      <c r="AU1682" s="168" t="s">
        <v>82</v>
      </c>
      <c r="AV1682" s="13" t="s">
        <v>80</v>
      </c>
      <c r="AW1682" s="13" t="s">
        <v>34</v>
      </c>
      <c r="AX1682" s="13" t="s">
        <v>73</v>
      </c>
      <c r="AY1682" s="168" t="s">
        <v>252</v>
      </c>
    </row>
    <row r="1683" spans="2:51" s="14" customFormat="1" ht="11.25">
      <c r="B1683" s="174"/>
      <c r="D1683" s="160" t="s">
        <v>264</v>
      </c>
      <c r="E1683" s="175" t="s">
        <v>3</v>
      </c>
      <c r="F1683" s="176" t="s">
        <v>1650</v>
      </c>
      <c r="H1683" s="177">
        <v>22.524999999999999</v>
      </c>
      <c r="I1683" s="178"/>
      <c r="L1683" s="174"/>
      <c r="M1683" s="179"/>
      <c r="N1683" s="180"/>
      <c r="O1683" s="180"/>
      <c r="P1683" s="180"/>
      <c r="Q1683" s="180"/>
      <c r="R1683" s="180"/>
      <c r="S1683" s="180"/>
      <c r="T1683" s="181"/>
      <c r="AT1683" s="175" t="s">
        <v>264</v>
      </c>
      <c r="AU1683" s="175" t="s">
        <v>82</v>
      </c>
      <c r="AV1683" s="14" t="s">
        <v>82</v>
      </c>
      <c r="AW1683" s="14" t="s">
        <v>34</v>
      </c>
      <c r="AX1683" s="14" t="s">
        <v>73</v>
      </c>
      <c r="AY1683" s="175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1597</v>
      </c>
      <c r="H1684" s="177">
        <v>-1.68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1730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1691</v>
      </c>
      <c r="H1686" s="177">
        <v>19.213000000000001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4" customFormat="1" ht="11.25">
      <c r="B1687" s="174"/>
      <c r="D1687" s="160" t="s">
        <v>264</v>
      </c>
      <c r="E1687" s="175" t="s">
        <v>3</v>
      </c>
      <c r="F1687" s="176" t="s">
        <v>1656</v>
      </c>
      <c r="H1687" s="177">
        <v>-3.36</v>
      </c>
      <c r="I1687" s="178"/>
      <c r="L1687" s="174"/>
      <c r="M1687" s="179"/>
      <c r="N1687" s="180"/>
      <c r="O1687" s="180"/>
      <c r="P1687" s="180"/>
      <c r="Q1687" s="180"/>
      <c r="R1687" s="180"/>
      <c r="S1687" s="180"/>
      <c r="T1687" s="181"/>
      <c r="AT1687" s="175" t="s">
        <v>264</v>
      </c>
      <c r="AU1687" s="175" t="s">
        <v>82</v>
      </c>
      <c r="AV1687" s="14" t="s">
        <v>82</v>
      </c>
      <c r="AW1687" s="14" t="s">
        <v>34</v>
      </c>
      <c r="AX1687" s="14" t="s">
        <v>73</v>
      </c>
      <c r="AY1687" s="175" t="s">
        <v>252</v>
      </c>
    </row>
    <row r="1688" spans="2:51" s="13" customFormat="1" ht="11.25">
      <c r="B1688" s="167"/>
      <c r="D1688" s="160" t="s">
        <v>264</v>
      </c>
      <c r="E1688" s="168" t="s">
        <v>3</v>
      </c>
      <c r="F1688" s="169" t="s">
        <v>1731</v>
      </c>
      <c r="H1688" s="168" t="s">
        <v>3</v>
      </c>
      <c r="I1688" s="170"/>
      <c r="L1688" s="167"/>
      <c r="M1688" s="171"/>
      <c r="N1688" s="172"/>
      <c r="O1688" s="172"/>
      <c r="P1688" s="172"/>
      <c r="Q1688" s="172"/>
      <c r="R1688" s="172"/>
      <c r="S1688" s="172"/>
      <c r="T1688" s="173"/>
      <c r="AT1688" s="168" t="s">
        <v>264</v>
      </c>
      <c r="AU1688" s="168" t="s">
        <v>82</v>
      </c>
      <c r="AV1688" s="13" t="s">
        <v>80</v>
      </c>
      <c r="AW1688" s="13" t="s">
        <v>34</v>
      </c>
      <c r="AX1688" s="13" t="s">
        <v>73</v>
      </c>
      <c r="AY1688" s="168" t="s">
        <v>252</v>
      </c>
    </row>
    <row r="1689" spans="2:51" s="14" customFormat="1" ht="11.25">
      <c r="B1689" s="174"/>
      <c r="D1689" s="160" t="s">
        <v>264</v>
      </c>
      <c r="E1689" s="175" t="s">
        <v>3</v>
      </c>
      <c r="F1689" s="176" t="s">
        <v>1693</v>
      </c>
      <c r="H1689" s="177">
        <v>21.173999999999999</v>
      </c>
      <c r="I1689" s="178"/>
      <c r="L1689" s="174"/>
      <c r="M1689" s="179"/>
      <c r="N1689" s="180"/>
      <c r="O1689" s="180"/>
      <c r="P1689" s="180"/>
      <c r="Q1689" s="180"/>
      <c r="R1689" s="180"/>
      <c r="S1689" s="180"/>
      <c r="T1689" s="181"/>
      <c r="AT1689" s="175" t="s">
        <v>264</v>
      </c>
      <c r="AU1689" s="175" t="s">
        <v>82</v>
      </c>
      <c r="AV1689" s="14" t="s">
        <v>82</v>
      </c>
      <c r="AW1689" s="14" t="s">
        <v>34</v>
      </c>
      <c r="AX1689" s="14" t="s">
        <v>73</v>
      </c>
      <c r="AY1689" s="175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1610</v>
      </c>
      <c r="H1690" s="177">
        <v>-1.89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1732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1658</v>
      </c>
      <c r="H1692" s="177">
        <v>31.721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4" customFormat="1" ht="11.25">
      <c r="B1693" s="174"/>
      <c r="D1693" s="160" t="s">
        <v>264</v>
      </c>
      <c r="E1693" s="175" t="s">
        <v>3</v>
      </c>
      <c r="F1693" s="176" t="s">
        <v>1610</v>
      </c>
      <c r="H1693" s="177">
        <v>-1.89</v>
      </c>
      <c r="I1693" s="178"/>
      <c r="L1693" s="174"/>
      <c r="M1693" s="179"/>
      <c r="N1693" s="180"/>
      <c r="O1693" s="180"/>
      <c r="P1693" s="180"/>
      <c r="Q1693" s="180"/>
      <c r="R1693" s="180"/>
      <c r="S1693" s="180"/>
      <c r="T1693" s="181"/>
      <c r="AT1693" s="175" t="s">
        <v>264</v>
      </c>
      <c r="AU1693" s="175" t="s">
        <v>82</v>
      </c>
      <c r="AV1693" s="14" t="s">
        <v>82</v>
      </c>
      <c r="AW1693" s="14" t="s">
        <v>34</v>
      </c>
      <c r="AX1693" s="14" t="s">
        <v>73</v>
      </c>
      <c r="AY1693" s="175" t="s">
        <v>252</v>
      </c>
    </row>
    <row r="1694" spans="2:51" s="13" customFormat="1" ht="11.25">
      <c r="B1694" s="167"/>
      <c r="D1694" s="160" t="s">
        <v>264</v>
      </c>
      <c r="E1694" s="168" t="s">
        <v>3</v>
      </c>
      <c r="F1694" s="169" t="s">
        <v>1733</v>
      </c>
      <c r="H1694" s="168" t="s">
        <v>3</v>
      </c>
      <c r="I1694" s="170"/>
      <c r="L1694" s="167"/>
      <c r="M1694" s="171"/>
      <c r="N1694" s="172"/>
      <c r="O1694" s="172"/>
      <c r="P1694" s="172"/>
      <c r="Q1694" s="172"/>
      <c r="R1694" s="172"/>
      <c r="S1694" s="172"/>
      <c r="T1694" s="173"/>
      <c r="AT1694" s="168" t="s">
        <v>264</v>
      </c>
      <c r="AU1694" s="168" t="s">
        <v>82</v>
      </c>
      <c r="AV1694" s="13" t="s">
        <v>80</v>
      </c>
      <c r="AW1694" s="13" t="s">
        <v>34</v>
      </c>
      <c r="AX1694" s="13" t="s">
        <v>73</v>
      </c>
      <c r="AY1694" s="168" t="s">
        <v>252</v>
      </c>
    </row>
    <row r="1695" spans="2:51" s="14" customFormat="1" ht="11.25">
      <c r="B1695" s="174"/>
      <c r="D1695" s="160" t="s">
        <v>264</v>
      </c>
      <c r="E1695" s="175" t="s">
        <v>3</v>
      </c>
      <c r="F1695" s="176" t="s">
        <v>1734</v>
      </c>
      <c r="H1695" s="177">
        <v>12.256</v>
      </c>
      <c r="I1695" s="178"/>
      <c r="L1695" s="174"/>
      <c r="M1695" s="179"/>
      <c r="N1695" s="180"/>
      <c r="O1695" s="180"/>
      <c r="P1695" s="180"/>
      <c r="Q1695" s="180"/>
      <c r="R1695" s="180"/>
      <c r="S1695" s="180"/>
      <c r="T1695" s="181"/>
      <c r="AT1695" s="175" t="s">
        <v>264</v>
      </c>
      <c r="AU1695" s="175" t="s">
        <v>82</v>
      </c>
      <c r="AV1695" s="14" t="s">
        <v>82</v>
      </c>
      <c r="AW1695" s="14" t="s">
        <v>34</v>
      </c>
      <c r="AX1695" s="14" t="s">
        <v>73</v>
      </c>
      <c r="AY1695" s="175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1610</v>
      </c>
      <c r="H1696" s="177">
        <v>-1.89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1735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1647</v>
      </c>
      <c r="H1698" s="177">
        <v>174.649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4" customFormat="1" ht="11.25">
      <c r="B1699" s="174"/>
      <c r="D1699" s="160" t="s">
        <v>264</v>
      </c>
      <c r="E1699" s="175" t="s">
        <v>3</v>
      </c>
      <c r="F1699" s="176" t="s">
        <v>1648</v>
      </c>
      <c r="H1699" s="177">
        <v>-34.53</v>
      </c>
      <c r="I1699" s="178"/>
      <c r="L1699" s="174"/>
      <c r="M1699" s="179"/>
      <c r="N1699" s="180"/>
      <c r="O1699" s="180"/>
      <c r="P1699" s="180"/>
      <c r="Q1699" s="180"/>
      <c r="R1699" s="180"/>
      <c r="S1699" s="180"/>
      <c r="T1699" s="181"/>
      <c r="AT1699" s="175" t="s">
        <v>264</v>
      </c>
      <c r="AU1699" s="175" t="s">
        <v>82</v>
      </c>
      <c r="AV1699" s="14" t="s">
        <v>82</v>
      </c>
      <c r="AW1699" s="14" t="s">
        <v>34</v>
      </c>
      <c r="AX1699" s="14" t="s">
        <v>73</v>
      </c>
      <c r="AY1699" s="175" t="s">
        <v>252</v>
      </c>
    </row>
    <row r="1700" spans="2:51" s="13" customFormat="1" ht="11.25">
      <c r="B1700" s="167"/>
      <c r="D1700" s="160" t="s">
        <v>264</v>
      </c>
      <c r="E1700" s="168" t="s">
        <v>3</v>
      </c>
      <c r="F1700" s="169" t="s">
        <v>1736</v>
      </c>
      <c r="H1700" s="168" t="s">
        <v>3</v>
      </c>
      <c r="I1700" s="170"/>
      <c r="L1700" s="167"/>
      <c r="M1700" s="171"/>
      <c r="N1700" s="172"/>
      <c r="O1700" s="172"/>
      <c r="P1700" s="172"/>
      <c r="Q1700" s="172"/>
      <c r="R1700" s="172"/>
      <c r="S1700" s="172"/>
      <c r="T1700" s="173"/>
      <c r="AT1700" s="168" t="s">
        <v>264</v>
      </c>
      <c r="AU1700" s="168" t="s">
        <v>82</v>
      </c>
      <c r="AV1700" s="13" t="s">
        <v>80</v>
      </c>
      <c r="AW1700" s="13" t="s">
        <v>34</v>
      </c>
      <c r="AX1700" s="13" t="s">
        <v>73</v>
      </c>
      <c r="AY1700" s="168" t="s">
        <v>252</v>
      </c>
    </row>
    <row r="1701" spans="2:51" s="14" customFormat="1" ht="11.25">
      <c r="B1701" s="174"/>
      <c r="D1701" s="160" t="s">
        <v>264</v>
      </c>
      <c r="E1701" s="175" t="s">
        <v>3</v>
      </c>
      <c r="F1701" s="176" t="s">
        <v>1663</v>
      </c>
      <c r="H1701" s="177">
        <v>66.236000000000004</v>
      </c>
      <c r="I1701" s="178"/>
      <c r="L1701" s="174"/>
      <c r="M1701" s="179"/>
      <c r="N1701" s="180"/>
      <c r="O1701" s="180"/>
      <c r="P1701" s="180"/>
      <c r="Q1701" s="180"/>
      <c r="R1701" s="180"/>
      <c r="S1701" s="180"/>
      <c r="T1701" s="181"/>
      <c r="AT1701" s="175" t="s">
        <v>264</v>
      </c>
      <c r="AU1701" s="175" t="s">
        <v>82</v>
      </c>
      <c r="AV1701" s="14" t="s">
        <v>82</v>
      </c>
      <c r="AW1701" s="14" t="s">
        <v>34</v>
      </c>
      <c r="AX1701" s="14" t="s">
        <v>73</v>
      </c>
      <c r="AY1701" s="175" t="s">
        <v>252</v>
      </c>
    </row>
    <row r="1702" spans="2:51" s="13" customFormat="1" ht="11.25">
      <c r="B1702" s="167"/>
      <c r="D1702" s="160" t="s">
        <v>264</v>
      </c>
      <c r="E1702" s="168" t="s">
        <v>3</v>
      </c>
      <c r="F1702" s="169" t="s">
        <v>1737</v>
      </c>
      <c r="H1702" s="168" t="s">
        <v>3</v>
      </c>
      <c r="I1702" s="170"/>
      <c r="L1702" s="167"/>
      <c r="M1702" s="171"/>
      <c r="N1702" s="172"/>
      <c r="O1702" s="172"/>
      <c r="P1702" s="172"/>
      <c r="Q1702" s="172"/>
      <c r="R1702" s="172"/>
      <c r="S1702" s="172"/>
      <c r="T1702" s="173"/>
      <c r="AT1702" s="168" t="s">
        <v>264</v>
      </c>
      <c r="AU1702" s="168" t="s">
        <v>82</v>
      </c>
      <c r="AV1702" s="13" t="s">
        <v>80</v>
      </c>
      <c r="AW1702" s="13" t="s">
        <v>34</v>
      </c>
      <c r="AX1702" s="13" t="s">
        <v>73</v>
      </c>
      <c r="AY1702" s="168" t="s">
        <v>252</v>
      </c>
    </row>
    <row r="1703" spans="2:51" s="14" customFormat="1" ht="11.25">
      <c r="B1703" s="174"/>
      <c r="D1703" s="160" t="s">
        <v>264</v>
      </c>
      <c r="E1703" s="175" t="s">
        <v>3</v>
      </c>
      <c r="F1703" s="176" t="s">
        <v>1665</v>
      </c>
      <c r="H1703" s="177">
        <v>82.900999999999996</v>
      </c>
      <c r="I1703" s="178"/>
      <c r="L1703" s="174"/>
      <c r="M1703" s="179"/>
      <c r="N1703" s="180"/>
      <c r="O1703" s="180"/>
      <c r="P1703" s="180"/>
      <c r="Q1703" s="180"/>
      <c r="R1703" s="180"/>
      <c r="S1703" s="180"/>
      <c r="T1703" s="181"/>
      <c r="AT1703" s="175" t="s">
        <v>264</v>
      </c>
      <c r="AU1703" s="175" t="s">
        <v>82</v>
      </c>
      <c r="AV1703" s="14" t="s">
        <v>82</v>
      </c>
      <c r="AW1703" s="14" t="s">
        <v>34</v>
      </c>
      <c r="AX1703" s="14" t="s">
        <v>73</v>
      </c>
      <c r="AY1703" s="175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1666</v>
      </c>
      <c r="H1704" s="177">
        <v>-16.218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1738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1668</v>
      </c>
      <c r="H1706" s="177">
        <v>66.144999999999996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4" customFormat="1" ht="11.25">
      <c r="B1707" s="174"/>
      <c r="D1707" s="160" t="s">
        <v>264</v>
      </c>
      <c r="E1707" s="175" t="s">
        <v>3</v>
      </c>
      <c r="F1707" s="176" t="s">
        <v>1669</v>
      </c>
      <c r="H1707" s="177">
        <v>-10.411</v>
      </c>
      <c r="I1707" s="178"/>
      <c r="L1707" s="174"/>
      <c r="M1707" s="179"/>
      <c r="N1707" s="180"/>
      <c r="O1707" s="180"/>
      <c r="P1707" s="180"/>
      <c r="Q1707" s="180"/>
      <c r="R1707" s="180"/>
      <c r="S1707" s="180"/>
      <c r="T1707" s="181"/>
      <c r="AT1707" s="175" t="s">
        <v>264</v>
      </c>
      <c r="AU1707" s="175" t="s">
        <v>82</v>
      </c>
      <c r="AV1707" s="14" t="s">
        <v>82</v>
      </c>
      <c r="AW1707" s="14" t="s">
        <v>34</v>
      </c>
      <c r="AX1707" s="14" t="s">
        <v>73</v>
      </c>
      <c r="AY1707" s="175" t="s">
        <v>252</v>
      </c>
    </row>
    <row r="1708" spans="2:51" s="13" customFormat="1" ht="11.25">
      <c r="B1708" s="167"/>
      <c r="D1708" s="160" t="s">
        <v>264</v>
      </c>
      <c r="E1708" s="168" t="s">
        <v>3</v>
      </c>
      <c r="F1708" s="169" t="s">
        <v>1739</v>
      </c>
      <c r="H1708" s="168" t="s">
        <v>3</v>
      </c>
      <c r="I1708" s="170"/>
      <c r="L1708" s="167"/>
      <c r="M1708" s="171"/>
      <c r="N1708" s="172"/>
      <c r="O1708" s="172"/>
      <c r="P1708" s="172"/>
      <c r="Q1708" s="172"/>
      <c r="R1708" s="172"/>
      <c r="S1708" s="172"/>
      <c r="T1708" s="173"/>
      <c r="AT1708" s="168" t="s">
        <v>264</v>
      </c>
      <c r="AU1708" s="168" t="s">
        <v>82</v>
      </c>
      <c r="AV1708" s="13" t="s">
        <v>80</v>
      </c>
      <c r="AW1708" s="13" t="s">
        <v>34</v>
      </c>
      <c r="AX1708" s="13" t="s">
        <v>73</v>
      </c>
      <c r="AY1708" s="168" t="s">
        <v>252</v>
      </c>
    </row>
    <row r="1709" spans="2:51" s="14" customFormat="1" ht="11.25">
      <c r="B1709" s="174"/>
      <c r="D1709" s="160" t="s">
        <v>264</v>
      </c>
      <c r="E1709" s="175" t="s">
        <v>3</v>
      </c>
      <c r="F1709" s="176" t="s">
        <v>1671</v>
      </c>
      <c r="H1709" s="177">
        <v>66.296000000000006</v>
      </c>
      <c r="I1709" s="178"/>
      <c r="L1709" s="174"/>
      <c r="M1709" s="179"/>
      <c r="N1709" s="180"/>
      <c r="O1709" s="180"/>
      <c r="P1709" s="180"/>
      <c r="Q1709" s="180"/>
      <c r="R1709" s="180"/>
      <c r="S1709" s="180"/>
      <c r="T1709" s="181"/>
      <c r="AT1709" s="175" t="s">
        <v>264</v>
      </c>
      <c r="AU1709" s="175" t="s">
        <v>82</v>
      </c>
      <c r="AV1709" s="14" t="s">
        <v>82</v>
      </c>
      <c r="AW1709" s="14" t="s">
        <v>34</v>
      </c>
      <c r="AX1709" s="14" t="s">
        <v>73</v>
      </c>
      <c r="AY1709" s="175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1672</v>
      </c>
      <c r="H1710" s="177">
        <v>-11.131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1740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1671</v>
      </c>
      <c r="H1712" s="177">
        <v>66.296000000000006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4" customFormat="1" ht="11.25">
      <c r="B1713" s="174"/>
      <c r="D1713" s="160" t="s">
        <v>264</v>
      </c>
      <c r="E1713" s="175" t="s">
        <v>3</v>
      </c>
      <c r="F1713" s="176" t="s">
        <v>1674</v>
      </c>
      <c r="H1713" s="177">
        <v>-13.138</v>
      </c>
      <c r="I1713" s="178"/>
      <c r="L1713" s="174"/>
      <c r="M1713" s="179"/>
      <c r="N1713" s="180"/>
      <c r="O1713" s="180"/>
      <c r="P1713" s="180"/>
      <c r="Q1713" s="180"/>
      <c r="R1713" s="180"/>
      <c r="S1713" s="180"/>
      <c r="T1713" s="181"/>
      <c r="AT1713" s="175" t="s">
        <v>264</v>
      </c>
      <c r="AU1713" s="175" t="s">
        <v>82</v>
      </c>
      <c r="AV1713" s="14" t="s">
        <v>82</v>
      </c>
      <c r="AW1713" s="14" t="s">
        <v>34</v>
      </c>
      <c r="AX1713" s="14" t="s">
        <v>73</v>
      </c>
      <c r="AY1713" s="175" t="s">
        <v>252</v>
      </c>
    </row>
    <row r="1714" spans="2:51" s="13" customFormat="1" ht="11.25">
      <c r="B1714" s="167"/>
      <c r="D1714" s="160" t="s">
        <v>264</v>
      </c>
      <c r="E1714" s="168" t="s">
        <v>3</v>
      </c>
      <c r="F1714" s="169" t="s">
        <v>1741</v>
      </c>
      <c r="H1714" s="168" t="s">
        <v>3</v>
      </c>
      <c r="I1714" s="170"/>
      <c r="L1714" s="167"/>
      <c r="M1714" s="171"/>
      <c r="N1714" s="172"/>
      <c r="O1714" s="172"/>
      <c r="P1714" s="172"/>
      <c r="Q1714" s="172"/>
      <c r="R1714" s="172"/>
      <c r="S1714" s="172"/>
      <c r="T1714" s="173"/>
      <c r="AT1714" s="168" t="s">
        <v>264</v>
      </c>
      <c r="AU1714" s="168" t="s">
        <v>82</v>
      </c>
      <c r="AV1714" s="13" t="s">
        <v>80</v>
      </c>
      <c r="AW1714" s="13" t="s">
        <v>34</v>
      </c>
      <c r="AX1714" s="13" t="s">
        <v>73</v>
      </c>
      <c r="AY1714" s="168" t="s">
        <v>252</v>
      </c>
    </row>
    <row r="1715" spans="2:51" s="14" customFormat="1" ht="11.25">
      <c r="B1715" s="174"/>
      <c r="D1715" s="160" t="s">
        <v>264</v>
      </c>
      <c r="E1715" s="175" t="s">
        <v>3</v>
      </c>
      <c r="F1715" s="176" t="s">
        <v>1676</v>
      </c>
      <c r="H1715" s="177">
        <v>66.387</v>
      </c>
      <c r="I1715" s="178"/>
      <c r="L1715" s="174"/>
      <c r="M1715" s="179"/>
      <c r="N1715" s="180"/>
      <c r="O1715" s="180"/>
      <c r="P1715" s="180"/>
      <c r="Q1715" s="180"/>
      <c r="R1715" s="180"/>
      <c r="S1715" s="180"/>
      <c r="T1715" s="181"/>
      <c r="AT1715" s="175" t="s">
        <v>264</v>
      </c>
      <c r="AU1715" s="175" t="s">
        <v>82</v>
      </c>
      <c r="AV1715" s="14" t="s">
        <v>82</v>
      </c>
      <c r="AW1715" s="14" t="s">
        <v>34</v>
      </c>
      <c r="AX1715" s="14" t="s">
        <v>73</v>
      </c>
      <c r="AY1715" s="175" t="s">
        <v>252</v>
      </c>
    </row>
    <row r="1716" spans="2:51" s="13" customFormat="1" ht="11.25">
      <c r="B1716" s="167"/>
      <c r="D1716" s="160" t="s">
        <v>264</v>
      </c>
      <c r="E1716" s="168" t="s">
        <v>3</v>
      </c>
      <c r="F1716" s="169" t="s">
        <v>1742</v>
      </c>
      <c r="H1716" s="168" t="s">
        <v>3</v>
      </c>
      <c r="I1716" s="170"/>
      <c r="L1716" s="167"/>
      <c r="M1716" s="171"/>
      <c r="N1716" s="172"/>
      <c r="O1716" s="172"/>
      <c r="P1716" s="172"/>
      <c r="Q1716" s="172"/>
      <c r="R1716" s="172"/>
      <c r="S1716" s="172"/>
      <c r="T1716" s="173"/>
      <c r="AT1716" s="168" t="s">
        <v>264</v>
      </c>
      <c r="AU1716" s="168" t="s">
        <v>82</v>
      </c>
      <c r="AV1716" s="13" t="s">
        <v>80</v>
      </c>
      <c r="AW1716" s="13" t="s">
        <v>34</v>
      </c>
      <c r="AX1716" s="13" t="s">
        <v>73</v>
      </c>
      <c r="AY1716" s="168" t="s">
        <v>252</v>
      </c>
    </row>
    <row r="1717" spans="2:51" s="14" customFormat="1" ht="11.25">
      <c r="B1717" s="174"/>
      <c r="D1717" s="160" t="s">
        <v>264</v>
      </c>
      <c r="E1717" s="175" t="s">
        <v>3</v>
      </c>
      <c r="F1717" s="176" t="s">
        <v>1678</v>
      </c>
      <c r="H1717" s="177">
        <v>66.387</v>
      </c>
      <c r="I1717" s="178"/>
      <c r="L1717" s="174"/>
      <c r="M1717" s="179"/>
      <c r="N1717" s="180"/>
      <c r="O1717" s="180"/>
      <c r="P1717" s="180"/>
      <c r="Q1717" s="180"/>
      <c r="R1717" s="180"/>
      <c r="S1717" s="180"/>
      <c r="T1717" s="181"/>
      <c r="AT1717" s="175" t="s">
        <v>264</v>
      </c>
      <c r="AU1717" s="175" t="s">
        <v>82</v>
      </c>
      <c r="AV1717" s="14" t="s">
        <v>82</v>
      </c>
      <c r="AW1717" s="14" t="s">
        <v>34</v>
      </c>
      <c r="AX1717" s="14" t="s">
        <v>73</v>
      </c>
      <c r="AY1717" s="175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1679</v>
      </c>
      <c r="H1718" s="177">
        <v>-19.361999999999998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1743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1744</v>
      </c>
      <c r="H1720" s="177">
        <v>78.113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4" customFormat="1" ht="11.25">
      <c r="B1721" s="174"/>
      <c r="D1721" s="160" t="s">
        <v>264</v>
      </c>
      <c r="E1721" s="175" t="s">
        <v>3</v>
      </c>
      <c r="F1721" s="176" t="s">
        <v>1745</v>
      </c>
      <c r="H1721" s="177">
        <v>-14.956</v>
      </c>
      <c r="I1721" s="178"/>
      <c r="L1721" s="174"/>
      <c r="M1721" s="179"/>
      <c r="N1721" s="180"/>
      <c r="O1721" s="180"/>
      <c r="P1721" s="180"/>
      <c r="Q1721" s="180"/>
      <c r="R1721" s="180"/>
      <c r="S1721" s="180"/>
      <c r="T1721" s="181"/>
      <c r="AT1721" s="175" t="s">
        <v>264</v>
      </c>
      <c r="AU1721" s="175" t="s">
        <v>82</v>
      </c>
      <c r="AV1721" s="14" t="s">
        <v>82</v>
      </c>
      <c r="AW1721" s="14" t="s">
        <v>34</v>
      </c>
      <c r="AX1721" s="14" t="s">
        <v>73</v>
      </c>
      <c r="AY1721" s="175" t="s">
        <v>252</v>
      </c>
    </row>
    <row r="1722" spans="2:51" s="16" customFormat="1" ht="11.25">
      <c r="B1722" s="190"/>
      <c r="D1722" s="160" t="s">
        <v>264</v>
      </c>
      <c r="E1722" s="191" t="s">
        <v>3</v>
      </c>
      <c r="F1722" s="192" t="s">
        <v>354</v>
      </c>
      <c r="H1722" s="193">
        <v>1547.739</v>
      </c>
      <c r="I1722" s="194"/>
      <c r="L1722" s="190"/>
      <c r="M1722" s="195"/>
      <c r="N1722" s="196"/>
      <c r="O1722" s="196"/>
      <c r="P1722" s="196"/>
      <c r="Q1722" s="196"/>
      <c r="R1722" s="196"/>
      <c r="S1722" s="196"/>
      <c r="T1722" s="197"/>
      <c r="AT1722" s="191" t="s">
        <v>264</v>
      </c>
      <c r="AU1722" s="191" t="s">
        <v>82</v>
      </c>
      <c r="AV1722" s="16" t="s">
        <v>95</v>
      </c>
      <c r="AW1722" s="16" t="s">
        <v>34</v>
      </c>
      <c r="AX1722" s="16" t="s">
        <v>73</v>
      </c>
      <c r="AY1722" s="191" t="s">
        <v>252</v>
      </c>
    </row>
    <row r="1723" spans="2:51" s="14" customFormat="1" ht="11.25">
      <c r="B1723" s="174"/>
      <c r="D1723" s="160" t="s">
        <v>264</v>
      </c>
      <c r="E1723" s="175" t="s">
        <v>3</v>
      </c>
      <c r="F1723" s="176" t="s">
        <v>1746</v>
      </c>
      <c r="H1723" s="177">
        <v>1547.739</v>
      </c>
      <c r="I1723" s="178"/>
      <c r="L1723" s="174"/>
      <c r="M1723" s="179"/>
      <c r="N1723" s="180"/>
      <c r="O1723" s="180"/>
      <c r="P1723" s="180"/>
      <c r="Q1723" s="180"/>
      <c r="R1723" s="180"/>
      <c r="S1723" s="180"/>
      <c r="T1723" s="181"/>
      <c r="AT1723" s="175" t="s">
        <v>264</v>
      </c>
      <c r="AU1723" s="175" t="s">
        <v>82</v>
      </c>
      <c r="AV1723" s="14" t="s">
        <v>82</v>
      </c>
      <c r="AW1723" s="14" t="s">
        <v>34</v>
      </c>
      <c r="AX1723" s="14" t="s">
        <v>73</v>
      </c>
      <c r="AY1723" s="175" t="s">
        <v>252</v>
      </c>
    </row>
    <row r="1724" spans="2:51" s="16" customFormat="1" ht="11.25">
      <c r="B1724" s="190"/>
      <c r="D1724" s="160" t="s">
        <v>264</v>
      </c>
      <c r="E1724" s="191" t="s">
        <v>3</v>
      </c>
      <c r="F1724" s="192" t="s">
        <v>354</v>
      </c>
      <c r="H1724" s="193">
        <v>1547.739</v>
      </c>
      <c r="I1724" s="194"/>
      <c r="L1724" s="190"/>
      <c r="M1724" s="195"/>
      <c r="N1724" s="196"/>
      <c r="O1724" s="196"/>
      <c r="P1724" s="196"/>
      <c r="Q1724" s="196"/>
      <c r="R1724" s="196"/>
      <c r="S1724" s="196"/>
      <c r="T1724" s="197"/>
      <c r="AT1724" s="191" t="s">
        <v>264</v>
      </c>
      <c r="AU1724" s="191" t="s">
        <v>82</v>
      </c>
      <c r="AV1724" s="16" t="s">
        <v>95</v>
      </c>
      <c r="AW1724" s="16" t="s">
        <v>34</v>
      </c>
      <c r="AX1724" s="16" t="s">
        <v>73</v>
      </c>
      <c r="AY1724" s="191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1747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1748</v>
      </c>
      <c r="H1726" s="177">
        <v>-646.27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6" customFormat="1" ht="11.25">
      <c r="B1727" s="190"/>
      <c r="D1727" s="160" t="s">
        <v>264</v>
      </c>
      <c r="E1727" s="191" t="s">
        <v>3</v>
      </c>
      <c r="F1727" s="192" t="s">
        <v>354</v>
      </c>
      <c r="H1727" s="193">
        <v>-646.27</v>
      </c>
      <c r="I1727" s="194"/>
      <c r="L1727" s="190"/>
      <c r="M1727" s="195"/>
      <c r="N1727" s="196"/>
      <c r="O1727" s="196"/>
      <c r="P1727" s="196"/>
      <c r="Q1727" s="196"/>
      <c r="R1727" s="196"/>
      <c r="S1727" s="196"/>
      <c r="T1727" s="197"/>
      <c r="AT1727" s="191" t="s">
        <v>264</v>
      </c>
      <c r="AU1727" s="191" t="s">
        <v>82</v>
      </c>
      <c r="AV1727" s="16" t="s">
        <v>95</v>
      </c>
      <c r="AW1727" s="16" t="s">
        <v>34</v>
      </c>
      <c r="AX1727" s="16" t="s">
        <v>73</v>
      </c>
      <c r="AY1727" s="191" t="s">
        <v>252</v>
      </c>
    </row>
    <row r="1728" spans="2:51" s="15" customFormat="1" ht="11.25">
      <c r="B1728" s="182"/>
      <c r="D1728" s="160" t="s">
        <v>264</v>
      </c>
      <c r="E1728" s="183" t="s">
        <v>3</v>
      </c>
      <c r="F1728" s="184" t="s">
        <v>269</v>
      </c>
      <c r="H1728" s="185">
        <v>4375.7979999999998</v>
      </c>
      <c r="I1728" s="186"/>
      <c r="L1728" s="182"/>
      <c r="M1728" s="187"/>
      <c r="N1728" s="188"/>
      <c r="O1728" s="188"/>
      <c r="P1728" s="188"/>
      <c r="Q1728" s="188"/>
      <c r="R1728" s="188"/>
      <c r="S1728" s="188"/>
      <c r="T1728" s="189"/>
      <c r="AT1728" s="183" t="s">
        <v>264</v>
      </c>
      <c r="AU1728" s="183" t="s">
        <v>82</v>
      </c>
      <c r="AV1728" s="15" t="s">
        <v>258</v>
      </c>
      <c r="AW1728" s="15" t="s">
        <v>34</v>
      </c>
      <c r="AX1728" s="15" t="s">
        <v>80</v>
      </c>
      <c r="AY1728" s="183" t="s">
        <v>252</v>
      </c>
    </row>
    <row r="1729" spans="1:65" s="2" customFormat="1" ht="16.5" customHeight="1">
      <c r="A1729" s="34"/>
      <c r="B1729" s="145"/>
      <c r="C1729" s="146" t="s">
        <v>1749</v>
      </c>
      <c r="D1729" s="146" t="s">
        <v>254</v>
      </c>
      <c r="E1729" s="147" t="s">
        <v>1750</v>
      </c>
      <c r="F1729" s="148" t="s">
        <v>1751</v>
      </c>
      <c r="G1729" s="149" t="s">
        <v>497</v>
      </c>
      <c r="H1729" s="150">
        <v>646.29700000000003</v>
      </c>
      <c r="I1729" s="151"/>
      <c r="J1729" s="152">
        <f>ROUND(I1729*H1729,2)</f>
        <v>0</v>
      </c>
      <c r="K1729" s="153"/>
      <c r="L1729" s="35"/>
      <c r="M1729" s="154" t="s">
        <v>3</v>
      </c>
      <c r="N1729" s="155" t="s">
        <v>44</v>
      </c>
      <c r="O1729" s="55"/>
      <c r="P1729" s="156">
        <f>O1729*H1729</f>
        <v>0</v>
      </c>
      <c r="Q1729" s="156">
        <v>1.3650000000000001E-2</v>
      </c>
      <c r="R1729" s="156">
        <f>Q1729*H1729</f>
        <v>8.8219540500000004</v>
      </c>
      <c r="S1729" s="156">
        <v>0</v>
      </c>
      <c r="T1729" s="157">
        <f>S1729*H1729</f>
        <v>0</v>
      </c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  <c r="AR1729" s="158" t="s">
        <v>258</v>
      </c>
      <c r="AT1729" s="158" t="s">
        <v>254</v>
      </c>
      <c r="AU1729" s="158" t="s">
        <v>82</v>
      </c>
      <c r="AY1729" s="19" t="s">
        <v>252</v>
      </c>
      <c r="BE1729" s="159">
        <f>IF(N1729="základní",J1729,0)</f>
        <v>0</v>
      </c>
      <c r="BF1729" s="159">
        <f>IF(N1729="snížená",J1729,0)</f>
        <v>0</v>
      </c>
      <c r="BG1729" s="159">
        <f>IF(N1729="zákl. přenesená",J1729,0)</f>
        <v>0</v>
      </c>
      <c r="BH1729" s="159">
        <f>IF(N1729="sníž. přenesená",J1729,0)</f>
        <v>0</v>
      </c>
      <c r="BI1729" s="159">
        <f>IF(N1729="nulová",J1729,0)</f>
        <v>0</v>
      </c>
      <c r="BJ1729" s="19" t="s">
        <v>80</v>
      </c>
      <c r="BK1729" s="159">
        <f>ROUND(I1729*H1729,2)</f>
        <v>0</v>
      </c>
      <c r="BL1729" s="19" t="s">
        <v>258</v>
      </c>
      <c r="BM1729" s="158" t="s">
        <v>1752</v>
      </c>
    </row>
    <row r="1730" spans="1:65" s="2" customFormat="1" ht="11.25">
      <c r="A1730" s="34"/>
      <c r="B1730" s="35"/>
      <c r="C1730" s="34"/>
      <c r="D1730" s="160" t="s">
        <v>260</v>
      </c>
      <c r="E1730" s="34"/>
      <c r="F1730" s="161" t="s">
        <v>1753</v>
      </c>
      <c r="G1730" s="34"/>
      <c r="H1730" s="34"/>
      <c r="I1730" s="162"/>
      <c r="J1730" s="34"/>
      <c r="K1730" s="34"/>
      <c r="L1730" s="35"/>
      <c r="M1730" s="163"/>
      <c r="N1730" s="164"/>
      <c r="O1730" s="55"/>
      <c r="P1730" s="55"/>
      <c r="Q1730" s="55"/>
      <c r="R1730" s="55"/>
      <c r="S1730" s="55"/>
      <c r="T1730" s="56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  <c r="AT1730" s="19" t="s">
        <v>260</v>
      </c>
      <c r="AU1730" s="19" t="s">
        <v>82</v>
      </c>
    </row>
    <row r="1731" spans="1:65" s="2" customFormat="1" ht="11.25">
      <c r="A1731" s="34"/>
      <c r="B1731" s="35"/>
      <c r="C1731" s="34"/>
      <c r="D1731" s="165" t="s">
        <v>262</v>
      </c>
      <c r="E1731" s="34"/>
      <c r="F1731" s="166" t="s">
        <v>1754</v>
      </c>
      <c r="G1731" s="34"/>
      <c r="H1731" s="34"/>
      <c r="I1731" s="162"/>
      <c r="J1731" s="34"/>
      <c r="K1731" s="34"/>
      <c r="L1731" s="35"/>
      <c r="M1731" s="163"/>
      <c r="N1731" s="164"/>
      <c r="O1731" s="55"/>
      <c r="P1731" s="55"/>
      <c r="Q1731" s="55"/>
      <c r="R1731" s="55"/>
      <c r="S1731" s="55"/>
      <c r="T1731" s="56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  <c r="AT1731" s="19" t="s">
        <v>262</v>
      </c>
      <c r="AU1731" s="19" t="s">
        <v>82</v>
      </c>
    </row>
    <row r="1732" spans="1:65" s="13" customFormat="1" ht="11.25">
      <c r="B1732" s="167"/>
      <c r="D1732" s="160" t="s">
        <v>264</v>
      </c>
      <c r="E1732" s="168" t="s">
        <v>3</v>
      </c>
      <c r="F1732" s="169" t="s">
        <v>1755</v>
      </c>
      <c r="H1732" s="168" t="s">
        <v>3</v>
      </c>
      <c r="I1732" s="170"/>
      <c r="L1732" s="167"/>
      <c r="M1732" s="171"/>
      <c r="N1732" s="172"/>
      <c r="O1732" s="172"/>
      <c r="P1732" s="172"/>
      <c r="Q1732" s="172"/>
      <c r="R1732" s="172"/>
      <c r="S1732" s="172"/>
      <c r="T1732" s="173"/>
      <c r="AT1732" s="168" t="s">
        <v>264</v>
      </c>
      <c r="AU1732" s="168" t="s">
        <v>82</v>
      </c>
      <c r="AV1732" s="13" t="s">
        <v>80</v>
      </c>
      <c r="AW1732" s="13" t="s">
        <v>34</v>
      </c>
      <c r="AX1732" s="13" t="s">
        <v>73</v>
      </c>
      <c r="AY1732" s="168" t="s">
        <v>252</v>
      </c>
    </row>
    <row r="1733" spans="1:65" s="13" customFormat="1" ht="11.25">
      <c r="B1733" s="167"/>
      <c r="D1733" s="160" t="s">
        <v>264</v>
      </c>
      <c r="E1733" s="168" t="s">
        <v>3</v>
      </c>
      <c r="F1733" s="169" t="s">
        <v>1592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1:65" s="14" customFormat="1" ht="11.25">
      <c r="B1734" s="174"/>
      <c r="D1734" s="160" t="s">
        <v>264</v>
      </c>
      <c r="E1734" s="175" t="s">
        <v>3</v>
      </c>
      <c r="F1734" s="176" t="s">
        <v>1756</v>
      </c>
      <c r="H1734" s="177">
        <v>11.55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1:65" s="14" customFormat="1" ht="11.25">
      <c r="B1735" s="174"/>
      <c r="D1735" s="160" t="s">
        <v>264</v>
      </c>
      <c r="E1735" s="175" t="s">
        <v>3</v>
      </c>
      <c r="F1735" s="176" t="s">
        <v>1591</v>
      </c>
      <c r="H1735" s="177">
        <v>-1.47</v>
      </c>
      <c r="I1735" s="178"/>
      <c r="L1735" s="174"/>
      <c r="M1735" s="179"/>
      <c r="N1735" s="180"/>
      <c r="O1735" s="180"/>
      <c r="P1735" s="180"/>
      <c r="Q1735" s="180"/>
      <c r="R1735" s="180"/>
      <c r="S1735" s="180"/>
      <c r="T1735" s="181"/>
      <c r="AT1735" s="175" t="s">
        <v>264</v>
      </c>
      <c r="AU1735" s="175" t="s">
        <v>82</v>
      </c>
      <c r="AV1735" s="14" t="s">
        <v>82</v>
      </c>
      <c r="AW1735" s="14" t="s">
        <v>34</v>
      </c>
      <c r="AX1735" s="14" t="s">
        <v>73</v>
      </c>
      <c r="AY1735" s="175" t="s">
        <v>252</v>
      </c>
    </row>
    <row r="1736" spans="1:65" s="13" customFormat="1" ht="11.25">
      <c r="B1736" s="167"/>
      <c r="D1736" s="160" t="s">
        <v>264</v>
      </c>
      <c r="E1736" s="168" t="s">
        <v>3</v>
      </c>
      <c r="F1736" s="169" t="s">
        <v>1594</v>
      </c>
      <c r="H1736" s="168" t="s">
        <v>3</v>
      </c>
      <c r="I1736" s="170"/>
      <c r="L1736" s="167"/>
      <c r="M1736" s="171"/>
      <c r="N1736" s="172"/>
      <c r="O1736" s="172"/>
      <c r="P1736" s="172"/>
      <c r="Q1736" s="172"/>
      <c r="R1736" s="172"/>
      <c r="S1736" s="172"/>
      <c r="T1736" s="173"/>
      <c r="AT1736" s="168" t="s">
        <v>264</v>
      </c>
      <c r="AU1736" s="168" t="s">
        <v>82</v>
      </c>
      <c r="AV1736" s="13" t="s">
        <v>80</v>
      </c>
      <c r="AW1736" s="13" t="s">
        <v>34</v>
      </c>
      <c r="AX1736" s="13" t="s">
        <v>73</v>
      </c>
      <c r="AY1736" s="168" t="s">
        <v>252</v>
      </c>
    </row>
    <row r="1737" spans="1:65" s="14" customFormat="1" ht="11.25">
      <c r="B1737" s="174"/>
      <c r="D1737" s="160" t="s">
        <v>264</v>
      </c>
      <c r="E1737" s="175" t="s">
        <v>3</v>
      </c>
      <c r="F1737" s="176" t="s">
        <v>1756</v>
      </c>
      <c r="H1737" s="177">
        <v>11.55</v>
      </c>
      <c r="I1737" s="178"/>
      <c r="L1737" s="174"/>
      <c r="M1737" s="179"/>
      <c r="N1737" s="180"/>
      <c r="O1737" s="180"/>
      <c r="P1737" s="180"/>
      <c r="Q1737" s="180"/>
      <c r="R1737" s="180"/>
      <c r="S1737" s="180"/>
      <c r="T1737" s="181"/>
      <c r="AT1737" s="175" t="s">
        <v>264</v>
      </c>
      <c r="AU1737" s="175" t="s">
        <v>82</v>
      </c>
      <c r="AV1737" s="14" t="s">
        <v>82</v>
      </c>
      <c r="AW1737" s="14" t="s">
        <v>34</v>
      </c>
      <c r="AX1737" s="14" t="s">
        <v>73</v>
      </c>
      <c r="AY1737" s="175" t="s">
        <v>252</v>
      </c>
    </row>
    <row r="1738" spans="1:65" s="14" customFormat="1" ht="11.25">
      <c r="B1738" s="174"/>
      <c r="D1738" s="160" t="s">
        <v>264</v>
      </c>
      <c r="E1738" s="175" t="s">
        <v>3</v>
      </c>
      <c r="F1738" s="176" t="s">
        <v>1591</v>
      </c>
      <c r="H1738" s="177">
        <v>-1.47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1:65" s="13" customFormat="1" ht="11.25">
      <c r="B1739" s="167"/>
      <c r="D1739" s="160" t="s">
        <v>264</v>
      </c>
      <c r="E1739" s="168" t="s">
        <v>3</v>
      </c>
      <c r="F1739" s="169" t="s">
        <v>1598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1:65" s="14" customFormat="1" ht="11.25">
      <c r="B1740" s="174"/>
      <c r="D1740" s="160" t="s">
        <v>264</v>
      </c>
      <c r="E1740" s="175" t="s">
        <v>3</v>
      </c>
      <c r="F1740" s="176" t="s">
        <v>1757</v>
      </c>
      <c r="H1740" s="177">
        <v>13.65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1:65" s="14" customFormat="1" ht="11.25">
      <c r="B1741" s="174"/>
      <c r="D1741" s="160" t="s">
        <v>264</v>
      </c>
      <c r="E1741" s="175" t="s">
        <v>3</v>
      </c>
      <c r="F1741" s="176" t="s">
        <v>1597</v>
      </c>
      <c r="H1741" s="177">
        <v>-1.68</v>
      </c>
      <c r="I1741" s="178"/>
      <c r="L1741" s="174"/>
      <c r="M1741" s="179"/>
      <c r="N1741" s="180"/>
      <c r="O1741" s="180"/>
      <c r="P1741" s="180"/>
      <c r="Q1741" s="180"/>
      <c r="R1741" s="180"/>
      <c r="S1741" s="180"/>
      <c r="T1741" s="181"/>
      <c r="AT1741" s="175" t="s">
        <v>264</v>
      </c>
      <c r="AU1741" s="175" t="s">
        <v>82</v>
      </c>
      <c r="AV1741" s="14" t="s">
        <v>82</v>
      </c>
      <c r="AW1741" s="14" t="s">
        <v>34</v>
      </c>
      <c r="AX1741" s="14" t="s">
        <v>73</v>
      </c>
      <c r="AY1741" s="175" t="s">
        <v>252</v>
      </c>
    </row>
    <row r="1742" spans="1:65" s="13" customFormat="1" ht="11.25">
      <c r="B1742" s="167"/>
      <c r="D1742" s="160" t="s">
        <v>264</v>
      </c>
      <c r="E1742" s="168" t="s">
        <v>3</v>
      </c>
      <c r="F1742" s="169" t="s">
        <v>1600</v>
      </c>
      <c r="H1742" s="168" t="s">
        <v>3</v>
      </c>
      <c r="I1742" s="170"/>
      <c r="L1742" s="167"/>
      <c r="M1742" s="171"/>
      <c r="N1742" s="172"/>
      <c r="O1742" s="172"/>
      <c r="P1742" s="172"/>
      <c r="Q1742" s="172"/>
      <c r="R1742" s="172"/>
      <c r="S1742" s="172"/>
      <c r="T1742" s="173"/>
      <c r="AT1742" s="168" t="s">
        <v>264</v>
      </c>
      <c r="AU1742" s="168" t="s">
        <v>82</v>
      </c>
      <c r="AV1742" s="13" t="s">
        <v>80</v>
      </c>
      <c r="AW1742" s="13" t="s">
        <v>34</v>
      </c>
      <c r="AX1742" s="13" t="s">
        <v>73</v>
      </c>
      <c r="AY1742" s="168" t="s">
        <v>252</v>
      </c>
    </row>
    <row r="1743" spans="1:65" s="14" customFormat="1" ht="11.25">
      <c r="B1743" s="174"/>
      <c r="D1743" s="160" t="s">
        <v>264</v>
      </c>
      <c r="E1743" s="175" t="s">
        <v>3</v>
      </c>
      <c r="F1743" s="176" t="s">
        <v>1758</v>
      </c>
      <c r="H1743" s="177">
        <v>17.010000000000002</v>
      </c>
      <c r="I1743" s="178"/>
      <c r="L1743" s="174"/>
      <c r="M1743" s="179"/>
      <c r="N1743" s="180"/>
      <c r="O1743" s="180"/>
      <c r="P1743" s="180"/>
      <c r="Q1743" s="180"/>
      <c r="R1743" s="180"/>
      <c r="S1743" s="180"/>
      <c r="T1743" s="181"/>
      <c r="AT1743" s="175" t="s">
        <v>264</v>
      </c>
      <c r="AU1743" s="175" t="s">
        <v>82</v>
      </c>
      <c r="AV1743" s="14" t="s">
        <v>82</v>
      </c>
      <c r="AW1743" s="14" t="s">
        <v>34</v>
      </c>
      <c r="AX1743" s="14" t="s">
        <v>73</v>
      </c>
      <c r="AY1743" s="175" t="s">
        <v>252</v>
      </c>
    </row>
    <row r="1744" spans="1:65" s="14" customFormat="1" ht="11.25">
      <c r="B1744" s="174"/>
      <c r="D1744" s="160" t="s">
        <v>264</v>
      </c>
      <c r="E1744" s="175" t="s">
        <v>3</v>
      </c>
      <c r="F1744" s="176" t="s">
        <v>1597</v>
      </c>
      <c r="H1744" s="177">
        <v>-1.68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1602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1759</v>
      </c>
      <c r="H1746" s="177">
        <v>16.38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4" customFormat="1" ht="11.25">
      <c r="B1747" s="174"/>
      <c r="D1747" s="160" t="s">
        <v>264</v>
      </c>
      <c r="E1747" s="175" t="s">
        <v>3</v>
      </c>
      <c r="F1747" s="176" t="s">
        <v>1597</v>
      </c>
      <c r="H1747" s="177">
        <v>-1.68</v>
      </c>
      <c r="I1747" s="178"/>
      <c r="L1747" s="174"/>
      <c r="M1747" s="179"/>
      <c r="N1747" s="180"/>
      <c r="O1747" s="180"/>
      <c r="P1747" s="180"/>
      <c r="Q1747" s="180"/>
      <c r="R1747" s="180"/>
      <c r="S1747" s="180"/>
      <c r="T1747" s="181"/>
      <c r="AT1747" s="175" t="s">
        <v>264</v>
      </c>
      <c r="AU1747" s="175" t="s">
        <v>82</v>
      </c>
      <c r="AV1747" s="14" t="s">
        <v>82</v>
      </c>
      <c r="AW1747" s="14" t="s">
        <v>34</v>
      </c>
      <c r="AX1747" s="14" t="s">
        <v>73</v>
      </c>
      <c r="AY1747" s="175" t="s">
        <v>252</v>
      </c>
    </row>
    <row r="1748" spans="2:51" s="13" customFormat="1" ht="11.25">
      <c r="B1748" s="167"/>
      <c r="D1748" s="160" t="s">
        <v>264</v>
      </c>
      <c r="E1748" s="168" t="s">
        <v>3</v>
      </c>
      <c r="F1748" s="169" t="s">
        <v>1604</v>
      </c>
      <c r="H1748" s="168" t="s">
        <v>3</v>
      </c>
      <c r="I1748" s="170"/>
      <c r="L1748" s="167"/>
      <c r="M1748" s="171"/>
      <c r="N1748" s="172"/>
      <c r="O1748" s="172"/>
      <c r="P1748" s="172"/>
      <c r="Q1748" s="172"/>
      <c r="R1748" s="172"/>
      <c r="S1748" s="172"/>
      <c r="T1748" s="173"/>
      <c r="AT1748" s="168" t="s">
        <v>264</v>
      </c>
      <c r="AU1748" s="168" t="s">
        <v>82</v>
      </c>
      <c r="AV1748" s="13" t="s">
        <v>80</v>
      </c>
      <c r="AW1748" s="13" t="s">
        <v>34</v>
      </c>
      <c r="AX1748" s="13" t="s">
        <v>73</v>
      </c>
      <c r="AY1748" s="168" t="s">
        <v>252</v>
      </c>
    </row>
    <row r="1749" spans="2:51" s="14" customFormat="1" ht="11.25">
      <c r="B1749" s="174"/>
      <c r="D1749" s="160" t="s">
        <v>264</v>
      </c>
      <c r="E1749" s="175" t="s">
        <v>3</v>
      </c>
      <c r="F1749" s="176" t="s">
        <v>1760</v>
      </c>
      <c r="H1749" s="177">
        <v>17.22</v>
      </c>
      <c r="I1749" s="178"/>
      <c r="L1749" s="174"/>
      <c r="M1749" s="179"/>
      <c r="N1749" s="180"/>
      <c r="O1749" s="180"/>
      <c r="P1749" s="180"/>
      <c r="Q1749" s="180"/>
      <c r="R1749" s="180"/>
      <c r="S1749" s="180"/>
      <c r="T1749" s="181"/>
      <c r="AT1749" s="175" t="s">
        <v>264</v>
      </c>
      <c r="AU1749" s="175" t="s">
        <v>82</v>
      </c>
      <c r="AV1749" s="14" t="s">
        <v>82</v>
      </c>
      <c r="AW1749" s="14" t="s">
        <v>34</v>
      </c>
      <c r="AX1749" s="14" t="s">
        <v>73</v>
      </c>
      <c r="AY1749" s="175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1597</v>
      </c>
      <c r="H1750" s="177">
        <v>-1.68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1606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1761</v>
      </c>
      <c r="H1752" s="177">
        <v>16.59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4" customFormat="1" ht="11.25">
      <c r="B1753" s="174"/>
      <c r="D1753" s="160" t="s">
        <v>264</v>
      </c>
      <c r="E1753" s="175" t="s">
        <v>3</v>
      </c>
      <c r="F1753" s="176" t="s">
        <v>1597</v>
      </c>
      <c r="H1753" s="177">
        <v>-1.68</v>
      </c>
      <c r="I1753" s="178"/>
      <c r="L1753" s="174"/>
      <c r="M1753" s="179"/>
      <c r="N1753" s="180"/>
      <c r="O1753" s="180"/>
      <c r="P1753" s="180"/>
      <c r="Q1753" s="180"/>
      <c r="R1753" s="180"/>
      <c r="S1753" s="180"/>
      <c r="T1753" s="181"/>
      <c r="AT1753" s="175" t="s">
        <v>264</v>
      </c>
      <c r="AU1753" s="175" t="s">
        <v>82</v>
      </c>
      <c r="AV1753" s="14" t="s">
        <v>82</v>
      </c>
      <c r="AW1753" s="14" t="s">
        <v>34</v>
      </c>
      <c r="AX1753" s="14" t="s">
        <v>73</v>
      </c>
      <c r="AY1753" s="175" t="s">
        <v>252</v>
      </c>
    </row>
    <row r="1754" spans="2:51" s="13" customFormat="1" ht="11.25">
      <c r="B1754" s="167"/>
      <c r="D1754" s="160" t="s">
        <v>264</v>
      </c>
      <c r="E1754" s="168" t="s">
        <v>3</v>
      </c>
      <c r="F1754" s="169" t="s">
        <v>1627</v>
      </c>
      <c r="H1754" s="168" t="s">
        <v>3</v>
      </c>
      <c r="I1754" s="170"/>
      <c r="L1754" s="167"/>
      <c r="M1754" s="171"/>
      <c r="N1754" s="172"/>
      <c r="O1754" s="172"/>
      <c r="P1754" s="172"/>
      <c r="Q1754" s="172"/>
      <c r="R1754" s="172"/>
      <c r="S1754" s="172"/>
      <c r="T1754" s="173"/>
      <c r="AT1754" s="168" t="s">
        <v>264</v>
      </c>
      <c r="AU1754" s="168" t="s">
        <v>82</v>
      </c>
      <c r="AV1754" s="13" t="s">
        <v>80</v>
      </c>
      <c r="AW1754" s="13" t="s">
        <v>34</v>
      </c>
      <c r="AX1754" s="13" t="s">
        <v>73</v>
      </c>
      <c r="AY1754" s="168" t="s">
        <v>252</v>
      </c>
    </row>
    <row r="1755" spans="2:51" s="14" customFormat="1" ht="11.25">
      <c r="B1755" s="174"/>
      <c r="D1755" s="160" t="s">
        <v>264</v>
      </c>
      <c r="E1755" s="175" t="s">
        <v>3</v>
      </c>
      <c r="F1755" s="176" t="s">
        <v>1762</v>
      </c>
      <c r="H1755" s="177">
        <v>22.68</v>
      </c>
      <c r="I1755" s="178"/>
      <c r="L1755" s="174"/>
      <c r="M1755" s="179"/>
      <c r="N1755" s="180"/>
      <c r="O1755" s="180"/>
      <c r="P1755" s="180"/>
      <c r="Q1755" s="180"/>
      <c r="R1755" s="180"/>
      <c r="S1755" s="180"/>
      <c r="T1755" s="181"/>
      <c r="AT1755" s="175" t="s">
        <v>264</v>
      </c>
      <c r="AU1755" s="175" t="s">
        <v>82</v>
      </c>
      <c r="AV1755" s="14" t="s">
        <v>82</v>
      </c>
      <c r="AW1755" s="14" t="s">
        <v>34</v>
      </c>
      <c r="AX1755" s="14" t="s">
        <v>73</v>
      </c>
      <c r="AY1755" s="175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1629</v>
      </c>
      <c r="H1756" s="177">
        <v>-3.36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1637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1762</v>
      </c>
      <c r="H1758" s="177">
        <v>22.68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6" customFormat="1" ht="11.25">
      <c r="B1759" s="190"/>
      <c r="D1759" s="160" t="s">
        <v>264</v>
      </c>
      <c r="E1759" s="191" t="s">
        <v>3</v>
      </c>
      <c r="F1759" s="192" t="s">
        <v>354</v>
      </c>
      <c r="H1759" s="193">
        <v>134.61000000000001</v>
      </c>
      <c r="I1759" s="194"/>
      <c r="L1759" s="190"/>
      <c r="M1759" s="195"/>
      <c r="N1759" s="196"/>
      <c r="O1759" s="196"/>
      <c r="P1759" s="196"/>
      <c r="Q1759" s="196"/>
      <c r="R1759" s="196"/>
      <c r="S1759" s="196"/>
      <c r="T1759" s="197"/>
      <c r="AT1759" s="191" t="s">
        <v>264</v>
      </c>
      <c r="AU1759" s="191" t="s">
        <v>82</v>
      </c>
      <c r="AV1759" s="16" t="s">
        <v>95</v>
      </c>
      <c r="AW1759" s="16" t="s">
        <v>34</v>
      </c>
      <c r="AX1759" s="16" t="s">
        <v>73</v>
      </c>
      <c r="AY1759" s="191" t="s">
        <v>252</v>
      </c>
    </row>
    <row r="1760" spans="2:51" s="13" customFormat="1" ht="11.25">
      <c r="B1760" s="167"/>
      <c r="D1760" s="160" t="s">
        <v>264</v>
      </c>
      <c r="E1760" s="168" t="s">
        <v>3</v>
      </c>
      <c r="F1760" s="169" t="s">
        <v>895</v>
      </c>
      <c r="H1760" s="168" t="s">
        <v>3</v>
      </c>
      <c r="I1760" s="170"/>
      <c r="L1760" s="167"/>
      <c r="M1760" s="171"/>
      <c r="N1760" s="172"/>
      <c r="O1760" s="172"/>
      <c r="P1760" s="172"/>
      <c r="Q1760" s="172"/>
      <c r="R1760" s="172"/>
      <c r="S1760" s="172"/>
      <c r="T1760" s="173"/>
      <c r="AT1760" s="168" t="s">
        <v>264</v>
      </c>
      <c r="AU1760" s="168" t="s">
        <v>82</v>
      </c>
      <c r="AV1760" s="13" t="s">
        <v>80</v>
      </c>
      <c r="AW1760" s="13" t="s">
        <v>34</v>
      </c>
      <c r="AX1760" s="13" t="s">
        <v>73</v>
      </c>
      <c r="AY1760" s="168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1646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1763</v>
      </c>
      <c r="H1762" s="177">
        <v>3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1649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1764</v>
      </c>
      <c r="H1764" s="177">
        <v>17.850000000000001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4" customFormat="1" ht="11.25">
      <c r="B1765" s="174"/>
      <c r="D1765" s="160" t="s">
        <v>264</v>
      </c>
      <c r="E1765" s="175" t="s">
        <v>3</v>
      </c>
      <c r="F1765" s="176" t="s">
        <v>1597</v>
      </c>
      <c r="H1765" s="177">
        <v>-1.68</v>
      </c>
      <c r="I1765" s="178"/>
      <c r="L1765" s="174"/>
      <c r="M1765" s="179"/>
      <c r="N1765" s="180"/>
      <c r="O1765" s="180"/>
      <c r="P1765" s="180"/>
      <c r="Q1765" s="180"/>
      <c r="R1765" s="180"/>
      <c r="S1765" s="180"/>
      <c r="T1765" s="181"/>
      <c r="AT1765" s="175" t="s">
        <v>264</v>
      </c>
      <c r="AU1765" s="175" t="s">
        <v>82</v>
      </c>
      <c r="AV1765" s="14" t="s">
        <v>82</v>
      </c>
      <c r="AW1765" s="14" t="s">
        <v>34</v>
      </c>
      <c r="AX1765" s="14" t="s">
        <v>73</v>
      </c>
      <c r="AY1765" s="175" t="s">
        <v>252</v>
      </c>
    </row>
    <row r="1766" spans="2:51" s="13" customFormat="1" ht="11.25">
      <c r="B1766" s="167"/>
      <c r="D1766" s="160" t="s">
        <v>264</v>
      </c>
      <c r="E1766" s="168" t="s">
        <v>3</v>
      </c>
      <c r="F1766" s="169" t="s">
        <v>1651</v>
      </c>
      <c r="H1766" s="168" t="s">
        <v>3</v>
      </c>
      <c r="I1766" s="170"/>
      <c r="L1766" s="167"/>
      <c r="M1766" s="171"/>
      <c r="N1766" s="172"/>
      <c r="O1766" s="172"/>
      <c r="P1766" s="172"/>
      <c r="Q1766" s="172"/>
      <c r="R1766" s="172"/>
      <c r="S1766" s="172"/>
      <c r="T1766" s="173"/>
      <c r="AT1766" s="168" t="s">
        <v>264</v>
      </c>
      <c r="AU1766" s="168" t="s">
        <v>82</v>
      </c>
      <c r="AV1766" s="13" t="s">
        <v>80</v>
      </c>
      <c r="AW1766" s="13" t="s">
        <v>34</v>
      </c>
      <c r="AX1766" s="13" t="s">
        <v>73</v>
      </c>
      <c r="AY1766" s="168" t="s">
        <v>252</v>
      </c>
    </row>
    <row r="1767" spans="2:51" s="14" customFormat="1" ht="11.25">
      <c r="B1767" s="174"/>
      <c r="D1767" s="160" t="s">
        <v>264</v>
      </c>
      <c r="E1767" s="175" t="s">
        <v>3</v>
      </c>
      <c r="F1767" s="176" t="s">
        <v>1765</v>
      </c>
      <c r="H1767" s="177">
        <v>15.645</v>
      </c>
      <c r="I1767" s="178"/>
      <c r="L1767" s="174"/>
      <c r="M1767" s="179"/>
      <c r="N1767" s="180"/>
      <c r="O1767" s="180"/>
      <c r="P1767" s="180"/>
      <c r="Q1767" s="180"/>
      <c r="R1767" s="180"/>
      <c r="S1767" s="180"/>
      <c r="T1767" s="181"/>
      <c r="AT1767" s="175" t="s">
        <v>264</v>
      </c>
      <c r="AU1767" s="175" t="s">
        <v>82</v>
      </c>
      <c r="AV1767" s="14" t="s">
        <v>82</v>
      </c>
      <c r="AW1767" s="14" t="s">
        <v>34</v>
      </c>
      <c r="AX1767" s="14" t="s">
        <v>73</v>
      </c>
      <c r="AY1767" s="175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1653</v>
      </c>
      <c r="H1768" s="177">
        <v>-1.6819999999999999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1654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1766</v>
      </c>
      <c r="H1770" s="177">
        <v>19.277999999999999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4" customFormat="1" ht="11.25">
      <c r="B1771" s="174"/>
      <c r="D1771" s="160" t="s">
        <v>264</v>
      </c>
      <c r="E1771" s="175" t="s">
        <v>3</v>
      </c>
      <c r="F1771" s="176" t="s">
        <v>1656</v>
      </c>
      <c r="H1771" s="177">
        <v>-3.36</v>
      </c>
      <c r="I1771" s="178"/>
      <c r="L1771" s="174"/>
      <c r="M1771" s="179"/>
      <c r="N1771" s="180"/>
      <c r="O1771" s="180"/>
      <c r="P1771" s="180"/>
      <c r="Q1771" s="180"/>
      <c r="R1771" s="180"/>
      <c r="S1771" s="180"/>
      <c r="T1771" s="181"/>
      <c r="AT1771" s="175" t="s">
        <v>264</v>
      </c>
      <c r="AU1771" s="175" t="s">
        <v>82</v>
      </c>
      <c r="AV1771" s="14" t="s">
        <v>82</v>
      </c>
      <c r="AW1771" s="14" t="s">
        <v>34</v>
      </c>
      <c r="AX1771" s="14" t="s">
        <v>73</v>
      </c>
      <c r="AY1771" s="175" t="s">
        <v>252</v>
      </c>
    </row>
    <row r="1772" spans="2:51" s="13" customFormat="1" ht="11.25">
      <c r="B1772" s="167"/>
      <c r="D1772" s="160" t="s">
        <v>264</v>
      </c>
      <c r="E1772" s="168" t="s">
        <v>3</v>
      </c>
      <c r="F1772" s="169" t="s">
        <v>1657</v>
      </c>
      <c r="H1772" s="168" t="s">
        <v>3</v>
      </c>
      <c r="I1772" s="170"/>
      <c r="L1772" s="167"/>
      <c r="M1772" s="171"/>
      <c r="N1772" s="172"/>
      <c r="O1772" s="172"/>
      <c r="P1772" s="172"/>
      <c r="Q1772" s="172"/>
      <c r="R1772" s="172"/>
      <c r="S1772" s="172"/>
      <c r="T1772" s="173"/>
      <c r="AT1772" s="168" t="s">
        <v>264</v>
      </c>
      <c r="AU1772" s="168" t="s">
        <v>82</v>
      </c>
      <c r="AV1772" s="13" t="s">
        <v>80</v>
      </c>
      <c r="AW1772" s="13" t="s">
        <v>34</v>
      </c>
      <c r="AX1772" s="13" t="s">
        <v>73</v>
      </c>
      <c r="AY1772" s="168" t="s">
        <v>252</v>
      </c>
    </row>
    <row r="1773" spans="2:51" s="14" customFormat="1" ht="11.25">
      <c r="B1773" s="174"/>
      <c r="D1773" s="160" t="s">
        <v>264</v>
      </c>
      <c r="E1773" s="175" t="s">
        <v>3</v>
      </c>
      <c r="F1773" s="176" t="s">
        <v>1767</v>
      </c>
      <c r="H1773" s="177">
        <v>25.137</v>
      </c>
      <c r="I1773" s="178"/>
      <c r="L1773" s="174"/>
      <c r="M1773" s="179"/>
      <c r="N1773" s="180"/>
      <c r="O1773" s="180"/>
      <c r="P1773" s="180"/>
      <c r="Q1773" s="180"/>
      <c r="R1773" s="180"/>
      <c r="S1773" s="180"/>
      <c r="T1773" s="181"/>
      <c r="AT1773" s="175" t="s">
        <v>264</v>
      </c>
      <c r="AU1773" s="175" t="s">
        <v>82</v>
      </c>
      <c r="AV1773" s="14" t="s">
        <v>82</v>
      </c>
      <c r="AW1773" s="14" t="s">
        <v>34</v>
      </c>
      <c r="AX1773" s="14" t="s">
        <v>73</v>
      </c>
      <c r="AY1773" s="175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1659</v>
      </c>
      <c r="H1774" s="177">
        <v>-2.145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1660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1768</v>
      </c>
      <c r="H1776" s="177">
        <v>17.535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4" customFormat="1" ht="11.25">
      <c r="B1777" s="174"/>
      <c r="D1777" s="160" t="s">
        <v>264</v>
      </c>
      <c r="E1777" s="175" t="s">
        <v>3</v>
      </c>
      <c r="F1777" s="176" t="s">
        <v>1656</v>
      </c>
      <c r="H1777" s="177">
        <v>-3.36</v>
      </c>
      <c r="I1777" s="178"/>
      <c r="L1777" s="174"/>
      <c r="M1777" s="179"/>
      <c r="N1777" s="180"/>
      <c r="O1777" s="180"/>
      <c r="P1777" s="180"/>
      <c r="Q1777" s="180"/>
      <c r="R1777" s="180"/>
      <c r="S1777" s="180"/>
      <c r="T1777" s="181"/>
      <c r="AT1777" s="175" t="s">
        <v>264</v>
      </c>
      <c r="AU1777" s="175" t="s">
        <v>82</v>
      </c>
      <c r="AV1777" s="14" t="s">
        <v>82</v>
      </c>
      <c r="AW1777" s="14" t="s">
        <v>34</v>
      </c>
      <c r="AX1777" s="14" t="s">
        <v>73</v>
      </c>
      <c r="AY1777" s="175" t="s">
        <v>252</v>
      </c>
    </row>
    <row r="1778" spans="2:51" s="13" customFormat="1" ht="11.25">
      <c r="B1778" s="167"/>
      <c r="D1778" s="160" t="s">
        <v>264</v>
      </c>
      <c r="E1778" s="168" t="s">
        <v>3</v>
      </c>
      <c r="F1778" s="169" t="s">
        <v>1689</v>
      </c>
      <c r="H1778" s="168" t="s">
        <v>3</v>
      </c>
      <c r="I1778" s="170"/>
      <c r="L1778" s="167"/>
      <c r="M1778" s="171"/>
      <c r="N1778" s="172"/>
      <c r="O1778" s="172"/>
      <c r="P1778" s="172"/>
      <c r="Q1778" s="172"/>
      <c r="R1778" s="172"/>
      <c r="S1778" s="172"/>
      <c r="T1778" s="173"/>
      <c r="AT1778" s="168" t="s">
        <v>264</v>
      </c>
      <c r="AU1778" s="168" t="s">
        <v>82</v>
      </c>
      <c r="AV1778" s="13" t="s">
        <v>80</v>
      </c>
      <c r="AW1778" s="13" t="s">
        <v>34</v>
      </c>
      <c r="AX1778" s="13" t="s">
        <v>73</v>
      </c>
      <c r="AY1778" s="168" t="s">
        <v>252</v>
      </c>
    </row>
    <row r="1779" spans="2:51" s="14" customFormat="1" ht="11.25">
      <c r="B1779" s="174"/>
      <c r="D1779" s="160" t="s">
        <v>264</v>
      </c>
      <c r="E1779" s="175" t="s">
        <v>3</v>
      </c>
      <c r="F1779" s="176" t="s">
        <v>1764</v>
      </c>
      <c r="H1779" s="177">
        <v>17.850000000000001</v>
      </c>
      <c r="I1779" s="178"/>
      <c r="L1779" s="174"/>
      <c r="M1779" s="179"/>
      <c r="N1779" s="180"/>
      <c r="O1779" s="180"/>
      <c r="P1779" s="180"/>
      <c r="Q1779" s="180"/>
      <c r="R1779" s="180"/>
      <c r="S1779" s="180"/>
      <c r="T1779" s="181"/>
      <c r="AT1779" s="175" t="s">
        <v>264</v>
      </c>
      <c r="AU1779" s="175" t="s">
        <v>82</v>
      </c>
      <c r="AV1779" s="14" t="s">
        <v>82</v>
      </c>
      <c r="AW1779" s="14" t="s">
        <v>34</v>
      </c>
      <c r="AX1779" s="14" t="s">
        <v>73</v>
      </c>
      <c r="AY1779" s="175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1597</v>
      </c>
      <c r="H1780" s="177">
        <v>-1.68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1690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1769</v>
      </c>
      <c r="H1782" s="177">
        <v>15.225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4" customFormat="1" ht="11.25">
      <c r="B1783" s="174"/>
      <c r="D1783" s="160" t="s">
        <v>264</v>
      </c>
      <c r="E1783" s="175" t="s">
        <v>3</v>
      </c>
      <c r="F1783" s="176" t="s">
        <v>1656</v>
      </c>
      <c r="H1783" s="177">
        <v>-3.36</v>
      </c>
      <c r="I1783" s="178"/>
      <c r="L1783" s="174"/>
      <c r="M1783" s="179"/>
      <c r="N1783" s="180"/>
      <c r="O1783" s="180"/>
      <c r="P1783" s="180"/>
      <c r="Q1783" s="180"/>
      <c r="R1783" s="180"/>
      <c r="S1783" s="180"/>
      <c r="T1783" s="181"/>
      <c r="AT1783" s="175" t="s">
        <v>264</v>
      </c>
      <c r="AU1783" s="175" t="s">
        <v>82</v>
      </c>
      <c r="AV1783" s="14" t="s">
        <v>82</v>
      </c>
      <c r="AW1783" s="14" t="s">
        <v>34</v>
      </c>
      <c r="AX1783" s="14" t="s">
        <v>73</v>
      </c>
      <c r="AY1783" s="175" t="s">
        <v>252</v>
      </c>
    </row>
    <row r="1784" spans="2:51" s="13" customFormat="1" ht="11.25">
      <c r="B1784" s="167"/>
      <c r="D1784" s="160" t="s">
        <v>264</v>
      </c>
      <c r="E1784" s="168" t="s">
        <v>3</v>
      </c>
      <c r="F1784" s="169" t="s">
        <v>1692</v>
      </c>
      <c r="H1784" s="168" t="s">
        <v>3</v>
      </c>
      <c r="I1784" s="170"/>
      <c r="L1784" s="167"/>
      <c r="M1784" s="171"/>
      <c r="N1784" s="172"/>
      <c r="O1784" s="172"/>
      <c r="P1784" s="172"/>
      <c r="Q1784" s="172"/>
      <c r="R1784" s="172"/>
      <c r="S1784" s="172"/>
      <c r="T1784" s="173"/>
      <c r="AT1784" s="168" t="s">
        <v>264</v>
      </c>
      <c r="AU1784" s="168" t="s">
        <v>82</v>
      </c>
      <c r="AV1784" s="13" t="s">
        <v>80</v>
      </c>
      <c r="AW1784" s="13" t="s">
        <v>34</v>
      </c>
      <c r="AX1784" s="13" t="s">
        <v>73</v>
      </c>
      <c r="AY1784" s="168" t="s">
        <v>252</v>
      </c>
    </row>
    <row r="1785" spans="2:51" s="14" customFormat="1" ht="11.25">
      <c r="B1785" s="174"/>
      <c r="D1785" s="160" t="s">
        <v>264</v>
      </c>
      <c r="E1785" s="175" t="s">
        <v>3</v>
      </c>
      <c r="F1785" s="176" t="s">
        <v>1770</v>
      </c>
      <c r="H1785" s="177">
        <v>16.779</v>
      </c>
      <c r="I1785" s="178"/>
      <c r="L1785" s="174"/>
      <c r="M1785" s="179"/>
      <c r="N1785" s="180"/>
      <c r="O1785" s="180"/>
      <c r="P1785" s="180"/>
      <c r="Q1785" s="180"/>
      <c r="R1785" s="180"/>
      <c r="S1785" s="180"/>
      <c r="T1785" s="181"/>
      <c r="AT1785" s="175" t="s">
        <v>264</v>
      </c>
      <c r="AU1785" s="175" t="s">
        <v>82</v>
      </c>
      <c r="AV1785" s="14" t="s">
        <v>82</v>
      </c>
      <c r="AW1785" s="14" t="s">
        <v>34</v>
      </c>
      <c r="AX1785" s="14" t="s">
        <v>73</v>
      </c>
      <c r="AY1785" s="175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1610</v>
      </c>
      <c r="H1786" s="177">
        <v>-1.89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1694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1767</v>
      </c>
      <c r="H1788" s="177">
        <v>25.137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4" customFormat="1" ht="11.25">
      <c r="B1789" s="174"/>
      <c r="D1789" s="160" t="s">
        <v>264</v>
      </c>
      <c r="E1789" s="175" t="s">
        <v>3</v>
      </c>
      <c r="F1789" s="176" t="s">
        <v>1610</v>
      </c>
      <c r="H1789" s="177">
        <v>-1.89</v>
      </c>
      <c r="I1789" s="178"/>
      <c r="L1789" s="174"/>
      <c r="M1789" s="179"/>
      <c r="N1789" s="180"/>
      <c r="O1789" s="180"/>
      <c r="P1789" s="180"/>
      <c r="Q1789" s="180"/>
      <c r="R1789" s="180"/>
      <c r="S1789" s="180"/>
      <c r="T1789" s="181"/>
      <c r="AT1789" s="175" t="s">
        <v>264</v>
      </c>
      <c r="AU1789" s="175" t="s">
        <v>82</v>
      </c>
      <c r="AV1789" s="14" t="s">
        <v>82</v>
      </c>
      <c r="AW1789" s="14" t="s">
        <v>34</v>
      </c>
      <c r="AX1789" s="14" t="s">
        <v>73</v>
      </c>
      <c r="AY1789" s="175" t="s">
        <v>252</v>
      </c>
    </row>
    <row r="1790" spans="2:51" s="13" customFormat="1" ht="11.25">
      <c r="B1790" s="167"/>
      <c r="D1790" s="160" t="s">
        <v>264</v>
      </c>
      <c r="E1790" s="168" t="s">
        <v>3</v>
      </c>
      <c r="F1790" s="169" t="s">
        <v>1695</v>
      </c>
      <c r="H1790" s="168" t="s">
        <v>3</v>
      </c>
      <c r="I1790" s="170"/>
      <c r="L1790" s="167"/>
      <c r="M1790" s="171"/>
      <c r="N1790" s="172"/>
      <c r="O1790" s="172"/>
      <c r="P1790" s="172"/>
      <c r="Q1790" s="172"/>
      <c r="R1790" s="172"/>
      <c r="S1790" s="172"/>
      <c r="T1790" s="173"/>
      <c r="AT1790" s="168" t="s">
        <v>264</v>
      </c>
      <c r="AU1790" s="168" t="s">
        <v>82</v>
      </c>
      <c r="AV1790" s="13" t="s">
        <v>80</v>
      </c>
      <c r="AW1790" s="13" t="s">
        <v>34</v>
      </c>
      <c r="AX1790" s="13" t="s">
        <v>73</v>
      </c>
      <c r="AY1790" s="168" t="s">
        <v>252</v>
      </c>
    </row>
    <row r="1791" spans="2:51" s="14" customFormat="1" ht="11.25">
      <c r="B1791" s="174"/>
      <c r="D1791" s="160" t="s">
        <v>264</v>
      </c>
      <c r="E1791" s="175" t="s">
        <v>3</v>
      </c>
      <c r="F1791" s="176" t="s">
        <v>1771</v>
      </c>
      <c r="H1791" s="177">
        <v>8.4949999999999992</v>
      </c>
      <c r="I1791" s="178"/>
      <c r="L1791" s="174"/>
      <c r="M1791" s="179"/>
      <c r="N1791" s="180"/>
      <c r="O1791" s="180"/>
      <c r="P1791" s="180"/>
      <c r="Q1791" s="180"/>
      <c r="R1791" s="180"/>
      <c r="S1791" s="180"/>
      <c r="T1791" s="181"/>
      <c r="AT1791" s="175" t="s">
        <v>264</v>
      </c>
      <c r="AU1791" s="175" t="s">
        <v>82</v>
      </c>
      <c r="AV1791" s="14" t="s">
        <v>82</v>
      </c>
      <c r="AW1791" s="14" t="s">
        <v>34</v>
      </c>
      <c r="AX1791" s="14" t="s">
        <v>73</v>
      </c>
      <c r="AY1791" s="175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1610</v>
      </c>
      <c r="H1792" s="177">
        <v>-1.89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1706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1772</v>
      </c>
      <c r="H1794" s="177">
        <v>2.48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6" customFormat="1" ht="11.25">
      <c r="B1795" s="190"/>
      <c r="D1795" s="160" t="s">
        <v>264</v>
      </c>
      <c r="E1795" s="191" t="s">
        <v>3</v>
      </c>
      <c r="F1795" s="192" t="s">
        <v>354</v>
      </c>
      <c r="H1795" s="193">
        <v>161.47399999999999</v>
      </c>
      <c r="I1795" s="194"/>
      <c r="L1795" s="190"/>
      <c r="M1795" s="195"/>
      <c r="N1795" s="196"/>
      <c r="O1795" s="196"/>
      <c r="P1795" s="196"/>
      <c r="Q1795" s="196"/>
      <c r="R1795" s="196"/>
      <c r="S1795" s="196"/>
      <c r="T1795" s="197"/>
      <c r="AT1795" s="191" t="s">
        <v>264</v>
      </c>
      <c r="AU1795" s="191" t="s">
        <v>82</v>
      </c>
      <c r="AV1795" s="16" t="s">
        <v>95</v>
      </c>
      <c r="AW1795" s="16" t="s">
        <v>34</v>
      </c>
      <c r="AX1795" s="16" t="s">
        <v>73</v>
      </c>
      <c r="AY1795" s="191" t="s">
        <v>252</v>
      </c>
    </row>
    <row r="1796" spans="2:51" s="13" customFormat="1" ht="11.25">
      <c r="B1796" s="167"/>
      <c r="D1796" s="160" t="s">
        <v>264</v>
      </c>
      <c r="E1796" s="168" t="s">
        <v>3</v>
      </c>
      <c r="F1796" s="169" t="s">
        <v>1543</v>
      </c>
      <c r="H1796" s="168" t="s">
        <v>3</v>
      </c>
      <c r="I1796" s="170"/>
      <c r="L1796" s="167"/>
      <c r="M1796" s="171"/>
      <c r="N1796" s="172"/>
      <c r="O1796" s="172"/>
      <c r="P1796" s="172"/>
      <c r="Q1796" s="172"/>
      <c r="R1796" s="172"/>
      <c r="S1796" s="172"/>
      <c r="T1796" s="173"/>
      <c r="AT1796" s="168" t="s">
        <v>264</v>
      </c>
      <c r="AU1796" s="168" t="s">
        <v>82</v>
      </c>
      <c r="AV1796" s="13" t="s">
        <v>80</v>
      </c>
      <c r="AW1796" s="13" t="s">
        <v>34</v>
      </c>
      <c r="AX1796" s="13" t="s">
        <v>73</v>
      </c>
      <c r="AY1796" s="168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1711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1763</v>
      </c>
      <c r="H1798" s="177">
        <v>3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1712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1764</v>
      </c>
      <c r="H1800" s="177">
        <v>17.850000000000001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4" customFormat="1" ht="11.25">
      <c r="B1801" s="174"/>
      <c r="D1801" s="160" t="s">
        <v>264</v>
      </c>
      <c r="E1801" s="175" t="s">
        <v>3</v>
      </c>
      <c r="F1801" s="176" t="s">
        <v>1597</v>
      </c>
      <c r="H1801" s="177">
        <v>-1.68</v>
      </c>
      <c r="I1801" s="178"/>
      <c r="L1801" s="174"/>
      <c r="M1801" s="179"/>
      <c r="N1801" s="180"/>
      <c r="O1801" s="180"/>
      <c r="P1801" s="180"/>
      <c r="Q1801" s="180"/>
      <c r="R1801" s="180"/>
      <c r="S1801" s="180"/>
      <c r="T1801" s="181"/>
      <c r="AT1801" s="175" t="s">
        <v>264</v>
      </c>
      <c r="AU1801" s="175" t="s">
        <v>82</v>
      </c>
      <c r="AV1801" s="14" t="s">
        <v>82</v>
      </c>
      <c r="AW1801" s="14" t="s">
        <v>34</v>
      </c>
      <c r="AX1801" s="14" t="s">
        <v>73</v>
      </c>
      <c r="AY1801" s="175" t="s">
        <v>252</v>
      </c>
    </row>
    <row r="1802" spans="2:51" s="13" customFormat="1" ht="11.25">
      <c r="B1802" s="167"/>
      <c r="D1802" s="160" t="s">
        <v>264</v>
      </c>
      <c r="E1802" s="168" t="s">
        <v>3</v>
      </c>
      <c r="F1802" s="169" t="s">
        <v>1713</v>
      </c>
      <c r="H1802" s="168" t="s">
        <v>3</v>
      </c>
      <c r="I1802" s="170"/>
      <c r="L1802" s="167"/>
      <c r="M1802" s="171"/>
      <c r="N1802" s="172"/>
      <c r="O1802" s="172"/>
      <c r="P1802" s="172"/>
      <c r="Q1802" s="172"/>
      <c r="R1802" s="172"/>
      <c r="S1802" s="172"/>
      <c r="T1802" s="173"/>
      <c r="AT1802" s="168" t="s">
        <v>264</v>
      </c>
      <c r="AU1802" s="168" t="s">
        <v>82</v>
      </c>
      <c r="AV1802" s="13" t="s">
        <v>80</v>
      </c>
      <c r="AW1802" s="13" t="s">
        <v>34</v>
      </c>
      <c r="AX1802" s="13" t="s">
        <v>73</v>
      </c>
      <c r="AY1802" s="168" t="s">
        <v>252</v>
      </c>
    </row>
    <row r="1803" spans="2:51" s="14" customFormat="1" ht="11.25">
      <c r="B1803" s="174"/>
      <c r="D1803" s="160" t="s">
        <v>264</v>
      </c>
      <c r="E1803" s="175" t="s">
        <v>3</v>
      </c>
      <c r="F1803" s="176" t="s">
        <v>1765</v>
      </c>
      <c r="H1803" s="177">
        <v>15.645</v>
      </c>
      <c r="I1803" s="178"/>
      <c r="L1803" s="174"/>
      <c r="M1803" s="179"/>
      <c r="N1803" s="180"/>
      <c r="O1803" s="180"/>
      <c r="P1803" s="180"/>
      <c r="Q1803" s="180"/>
      <c r="R1803" s="180"/>
      <c r="S1803" s="180"/>
      <c r="T1803" s="181"/>
      <c r="AT1803" s="175" t="s">
        <v>264</v>
      </c>
      <c r="AU1803" s="175" t="s">
        <v>82</v>
      </c>
      <c r="AV1803" s="14" t="s">
        <v>82</v>
      </c>
      <c r="AW1803" s="14" t="s">
        <v>34</v>
      </c>
      <c r="AX1803" s="14" t="s">
        <v>73</v>
      </c>
      <c r="AY1803" s="175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1653</v>
      </c>
      <c r="H1804" s="177">
        <v>-1.6819999999999999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1714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1766</v>
      </c>
      <c r="H1806" s="177">
        <v>19.277999999999999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4" customFormat="1" ht="11.25">
      <c r="B1807" s="174"/>
      <c r="D1807" s="160" t="s">
        <v>264</v>
      </c>
      <c r="E1807" s="175" t="s">
        <v>3</v>
      </c>
      <c r="F1807" s="176" t="s">
        <v>1656</v>
      </c>
      <c r="H1807" s="177">
        <v>-3.36</v>
      </c>
      <c r="I1807" s="178"/>
      <c r="L1807" s="174"/>
      <c r="M1807" s="179"/>
      <c r="N1807" s="180"/>
      <c r="O1807" s="180"/>
      <c r="P1807" s="180"/>
      <c r="Q1807" s="180"/>
      <c r="R1807" s="180"/>
      <c r="S1807" s="180"/>
      <c r="T1807" s="181"/>
      <c r="AT1807" s="175" t="s">
        <v>264</v>
      </c>
      <c r="AU1807" s="175" t="s">
        <v>82</v>
      </c>
      <c r="AV1807" s="14" t="s">
        <v>82</v>
      </c>
      <c r="AW1807" s="14" t="s">
        <v>34</v>
      </c>
      <c r="AX1807" s="14" t="s">
        <v>73</v>
      </c>
      <c r="AY1807" s="175" t="s">
        <v>252</v>
      </c>
    </row>
    <row r="1808" spans="2:51" s="13" customFormat="1" ht="11.25">
      <c r="B1808" s="167"/>
      <c r="D1808" s="160" t="s">
        <v>264</v>
      </c>
      <c r="E1808" s="168" t="s">
        <v>3</v>
      </c>
      <c r="F1808" s="169" t="s">
        <v>1715</v>
      </c>
      <c r="H1808" s="168" t="s">
        <v>3</v>
      </c>
      <c r="I1808" s="170"/>
      <c r="L1808" s="167"/>
      <c r="M1808" s="171"/>
      <c r="N1808" s="172"/>
      <c r="O1808" s="172"/>
      <c r="P1808" s="172"/>
      <c r="Q1808" s="172"/>
      <c r="R1808" s="172"/>
      <c r="S1808" s="172"/>
      <c r="T1808" s="173"/>
      <c r="AT1808" s="168" t="s">
        <v>264</v>
      </c>
      <c r="AU1808" s="168" t="s">
        <v>82</v>
      </c>
      <c r="AV1808" s="13" t="s">
        <v>80</v>
      </c>
      <c r="AW1808" s="13" t="s">
        <v>34</v>
      </c>
      <c r="AX1808" s="13" t="s">
        <v>73</v>
      </c>
      <c r="AY1808" s="168" t="s">
        <v>252</v>
      </c>
    </row>
    <row r="1809" spans="2:51" s="14" customFormat="1" ht="11.25">
      <c r="B1809" s="174"/>
      <c r="D1809" s="160" t="s">
        <v>264</v>
      </c>
      <c r="E1809" s="175" t="s">
        <v>3</v>
      </c>
      <c r="F1809" s="176" t="s">
        <v>1767</v>
      </c>
      <c r="H1809" s="177">
        <v>25.137</v>
      </c>
      <c r="I1809" s="178"/>
      <c r="L1809" s="174"/>
      <c r="M1809" s="179"/>
      <c r="N1809" s="180"/>
      <c r="O1809" s="180"/>
      <c r="P1809" s="180"/>
      <c r="Q1809" s="180"/>
      <c r="R1809" s="180"/>
      <c r="S1809" s="180"/>
      <c r="T1809" s="181"/>
      <c r="AT1809" s="175" t="s">
        <v>264</v>
      </c>
      <c r="AU1809" s="175" t="s">
        <v>82</v>
      </c>
      <c r="AV1809" s="14" t="s">
        <v>82</v>
      </c>
      <c r="AW1809" s="14" t="s">
        <v>34</v>
      </c>
      <c r="AX1809" s="14" t="s">
        <v>73</v>
      </c>
      <c r="AY1809" s="175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1659</v>
      </c>
      <c r="H1810" s="177">
        <v>-2.145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1716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1768</v>
      </c>
      <c r="H1812" s="177">
        <v>17.535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4" customFormat="1" ht="11.25">
      <c r="B1813" s="174"/>
      <c r="D1813" s="160" t="s">
        <v>264</v>
      </c>
      <c r="E1813" s="175" t="s">
        <v>3</v>
      </c>
      <c r="F1813" s="176" t="s">
        <v>1656</v>
      </c>
      <c r="H1813" s="177">
        <v>-3.36</v>
      </c>
      <c r="I1813" s="178"/>
      <c r="L1813" s="174"/>
      <c r="M1813" s="179"/>
      <c r="N1813" s="180"/>
      <c r="O1813" s="180"/>
      <c r="P1813" s="180"/>
      <c r="Q1813" s="180"/>
      <c r="R1813" s="180"/>
      <c r="S1813" s="180"/>
      <c r="T1813" s="181"/>
      <c r="AT1813" s="175" t="s">
        <v>264</v>
      </c>
      <c r="AU1813" s="175" t="s">
        <v>82</v>
      </c>
      <c r="AV1813" s="14" t="s">
        <v>82</v>
      </c>
      <c r="AW1813" s="14" t="s">
        <v>34</v>
      </c>
      <c r="AX1813" s="14" t="s">
        <v>73</v>
      </c>
      <c r="AY1813" s="175" t="s">
        <v>252</v>
      </c>
    </row>
    <row r="1814" spans="2:51" s="13" customFormat="1" ht="11.25">
      <c r="B1814" s="167"/>
      <c r="D1814" s="160" t="s">
        <v>264</v>
      </c>
      <c r="E1814" s="168" t="s">
        <v>3</v>
      </c>
      <c r="F1814" s="169" t="s">
        <v>1725</v>
      </c>
      <c r="H1814" s="168" t="s">
        <v>3</v>
      </c>
      <c r="I1814" s="170"/>
      <c r="L1814" s="167"/>
      <c r="M1814" s="171"/>
      <c r="N1814" s="172"/>
      <c r="O1814" s="172"/>
      <c r="P1814" s="172"/>
      <c r="Q1814" s="172"/>
      <c r="R1814" s="172"/>
      <c r="S1814" s="172"/>
      <c r="T1814" s="173"/>
      <c r="AT1814" s="168" t="s">
        <v>264</v>
      </c>
      <c r="AU1814" s="168" t="s">
        <v>82</v>
      </c>
      <c r="AV1814" s="13" t="s">
        <v>80</v>
      </c>
      <c r="AW1814" s="13" t="s">
        <v>34</v>
      </c>
      <c r="AX1814" s="13" t="s">
        <v>73</v>
      </c>
      <c r="AY1814" s="168" t="s">
        <v>252</v>
      </c>
    </row>
    <row r="1815" spans="2:51" s="14" customFormat="1" ht="11.25">
      <c r="B1815" s="174"/>
      <c r="D1815" s="160" t="s">
        <v>264</v>
      </c>
      <c r="E1815" s="175" t="s">
        <v>3</v>
      </c>
      <c r="F1815" s="176" t="s">
        <v>1773</v>
      </c>
      <c r="H1815" s="177">
        <v>7.1609999999999996</v>
      </c>
      <c r="I1815" s="178"/>
      <c r="L1815" s="174"/>
      <c r="M1815" s="179"/>
      <c r="N1815" s="180"/>
      <c r="O1815" s="180"/>
      <c r="P1815" s="180"/>
      <c r="Q1815" s="180"/>
      <c r="R1815" s="180"/>
      <c r="S1815" s="180"/>
      <c r="T1815" s="181"/>
      <c r="AT1815" s="175" t="s">
        <v>264</v>
      </c>
      <c r="AU1815" s="175" t="s">
        <v>82</v>
      </c>
      <c r="AV1815" s="14" t="s">
        <v>82</v>
      </c>
      <c r="AW1815" s="14" t="s">
        <v>34</v>
      </c>
      <c r="AX1815" s="14" t="s">
        <v>73</v>
      </c>
      <c r="AY1815" s="175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1685</v>
      </c>
      <c r="H1816" s="177">
        <v>-2.0070000000000001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1727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1774</v>
      </c>
      <c r="H1818" s="177">
        <v>21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4" customFormat="1" ht="11.25">
      <c r="B1819" s="174"/>
      <c r="D1819" s="160" t="s">
        <v>264</v>
      </c>
      <c r="E1819" s="175" t="s">
        <v>3</v>
      </c>
      <c r="F1819" s="176" t="s">
        <v>1688</v>
      </c>
      <c r="H1819" s="177">
        <v>-2.23</v>
      </c>
      <c r="I1819" s="178"/>
      <c r="L1819" s="174"/>
      <c r="M1819" s="179"/>
      <c r="N1819" s="180"/>
      <c r="O1819" s="180"/>
      <c r="P1819" s="180"/>
      <c r="Q1819" s="180"/>
      <c r="R1819" s="180"/>
      <c r="S1819" s="180"/>
      <c r="T1819" s="181"/>
      <c r="AT1819" s="175" t="s">
        <v>264</v>
      </c>
      <c r="AU1819" s="175" t="s">
        <v>82</v>
      </c>
      <c r="AV1819" s="14" t="s">
        <v>82</v>
      </c>
      <c r="AW1819" s="14" t="s">
        <v>34</v>
      </c>
      <c r="AX1819" s="14" t="s">
        <v>73</v>
      </c>
      <c r="AY1819" s="175" t="s">
        <v>252</v>
      </c>
    </row>
    <row r="1820" spans="2:51" s="13" customFormat="1" ht="11.25">
      <c r="B1820" s="167"/>
      <c r="D1820" s="160" t="s">
        <v>264</v>
      </c>
      <c r="E1820" s="168" t="s">
        <v>3</v>
      </c>
      <c r="F1820" s="169" t="s">
        <v>1729</v>
      </c>
      <c r="H1820" s="168" t="s">
        <v>3</v>
      </c>
      <c r="I1820" s="170"/>
      <c r="L1820" s="167"/>
      <c r="M1820" s="171"/>
      <c r="N1820" s="172"/>
      <c r="O1820" s="172"/>
      <c r="P1820" s="172"/>
      <c r="Q1820" s="172"/>
      <c r="R1820" s="172"/>
      <c r="S1820" s="172"/>
      <c r="T1820" s="173"/>
      <c r="AT1820" s="168" t="s">
        <v>264</v>
      </c>
      <c r="AU1820" s="168" t="s">
        <v>82</v>
      </c>
      <c r="AV1820" s="13" t="s">
        <v>80</v>
      </c>
      <c r="AW1820" s="13" t="s">
        <v>34</v>
      </c>
      <c r="AX1820" s="13" t="s">
        <v>73</v>
      </c>
      <c r="AY1820" s="168" t="s">
        <v>252</v>
      </c>
    </row>
    <row r="1821" spans="2:51" s="14" customFormat="1" ht="11.25">
      <c r="B1821" s="174"/>
      <c r="D1821" s="160" t="s">
        <v>264</v>
      </c>
      <c r="E1821" s="175" t="s">
        <v>3</v>
      </c>
      <c r="F1821" s="176" t="s">
        <v>1764</v>
      </c>
      <c r="H1821" s="177">
        <v>17.850000000000001</v>
      </c>
      <c r="I1821" s="178"/>
      <c r="L1821" s="174"/>
      <c r="M1821" s="179"/>
      <c r="N1821" s="180"/>
      <c r="O1821" s="180"/>
      <c r="P1821" s="180"/>
      <c r="Q1821" s="180"/>
      <c r="R1821" s="180"/>
      <c r="S1821" s="180"/>
      <c r="T1821" s="181"/>
      <c r="AT1821" s="175" t="s">
        <v>264</v>
      </c>
      <c r="AU1821" s="175" t="s">
        <v>82</v>
      </c>
      <c r="AV1821" s="14" t="s">
        <v>82</v>
      </c>
      <c r="AW1821" s="14" t="s">
        <v>34</v>
      </c>
      <c r="AX1821" s="14" t="s">
        <v>73</v>
      </c>
      <c r="AY1821" s="175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1597</v>
      </c>
      <c r="H1822" s="177">
        <v>-1.68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1730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1769</v>
      </c>
      <c r="H1824" s="177">
        <v>15.225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4" customFormat="1" ht="11.25">
      <c r="B1825" s="174"/>
      <c r="D1825" s="160" t="s">
        <v>264</v>
      </c>
      <c r="E1825" s="175" t="s">
        <v>3</v>
      </c>
      <c r="F1825" s="176" t="s">
        <v>1656</v>
      </c>
      <c r="H1825" s="177">
        <v>-3.36</v>
      </c>
      <c r="I1825" s="178"/>
      <c r="L1825" s="174"/>
      <c r="M1825" s="179"/>
      <c r="N1825" s="180"/>
      <c r="O1825" s="180"/>
      <c r="P1825" s="180"/>
      <c r="Q1825" s="180"/>
      <c r="R1825" s="180"/>
      <c r="S1825" s="180"/>
      <c r="T1825" s="181"/>
      <c r="AT1825" s="175" t="s">
        <v>264</v>
      </c>
      <c r="AU1825" s="175" t="s">
        <v>82</v>
      </c>
      <c r="AV1825" s="14" t="s">
        <v>82</v>
      </c>
      <c r="AW1825" s="14" t="s">
        <v>34</v>
      </c>
      <c r="AX1825" s="14" t="s">
        <v>73</v>
      </c>
      <c r="AY1825" s="175" t="s">
        <v>252</v>
      </c>
    </row>
    <row r="1826" spans="2:51" s="13" customFormat="1" ht="11.25">
      <c r="B1826" s="167"/>
      <c r="D1826" s="160" t="s">
        <v>264</v>
      </c>
      <c r="E1826" s="168" t="s">
        <v>3</v>
      </c>
      <c r="F1826" s="169" t="s">
        <v>1731</v>
      </c>
      <c r="H1826" s="168" t="s">
        <v>3</v>
      </c>
      <c r="I1826" s="170"/>
      <c r="L1826" s="167"/>
      <c r="M1826" s="171"/>
      <c r="N1826" s="172"/>
      <c r="O1826" s="172"/>
      <c r="P1826" s="172"/>
      <c r="Q1826" s="172"/>
      <c r="R1826" s="172"/>
      <c r="S1826" s="172"/>
      <c r="T1826" s="173"/>
      <c r="AT1826" s="168" t="s">
        <v>264</v>
      </c>
      <c r="AU1826" s="168" t="s">
        <v>82</v>
      </c>
      <c r="AV1826" s="13" t="s">
        <v>80</v>
      </c>
      <c r="AW1826" s="13" t="s">
        <v>34</v>
      </c>
      <c r="AX1826" s="13" t="s">
        <v>73</v>
      </c>
      <c r="AY1826" s="168" t="s">
        <v>252</v>
      </c>
    </row>
    <row r="1827" spans="2:51" s="14" customFormat="1" ht="11.25">
      <c r="B1827" s="174"/>
      <c r="D1827" s="160" t="s">
        <v>264</v>
      </c>
      <c r="E1827" s="175" t="s">
        <v>3</v>
      </c>
      <c r="F1827" s="176" t="s">
        <v>1770</v>
      </c>
      <c r="H1827" s="177">
        <v>16.779</v>
      </c>
      <c r="I1827" s="178"/>
      <c r="L1827" s="174"/>
      <c r="M1827" s="179"/>
      <c r="N1827" s="180"/>
      <c r="O1827" s="180"/>
      <c r="P1827" s="180"/>
      <c r="Q1827" s="180"/>
      <c r="R1827" s="180"/>
      <c r="S1827" s="180"/>
      <c r="T1827" s="181"/>
      <c r="AT1827" s="175" t="s">
        <v>264</v>
      </c>
      <c r="AU1827" s="175" t="s">
        <v>82</v>
      </c>
      <c r="AV1827" s="14" t="s">
        <v>82</v>
      </c>
      <c r="AW1827" s="14" t="s">
        <v>34</v>
      </c>
      <c r="AX1827" s="14" t="s">
        <v>73</v>
      </c>
      <c r="AY1827" s="175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1610</v>
      </c>
      <c r="H1828" s="177">
        <v>-1.89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1732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1767</v>
      </c>
      <c r="H1830" s="177">
        <v>25.137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4" customFormat="1" ht="11.25">
      <c r="B1831" s="174"/>
      <c r="D1831" s="160" t="s">
        <v>264</v>
      </c>
      <c r="E1831" s="175" t="s">
        <v>3</v>
      </c>
      <c r="F1831" s="176" t="s">
        <v>1610</v>
      </c>
      <c r="H1831" s="177">
        <v>-1.89</v>
      </c>
      <c r="I1831" s="178"/>
      <c r="L1831" s="174"/>
      <c r="M1831" s="179"/>
      <c r="N1831" s="180"/>
      <c r="O1831" s="180"/>
      <c r="P1831" s="180"/>
      <c r="Q1831" s="180"/>
      <c r="R1831" s="180"/>
      <c r="S1831" s="180"/>
      <c r="T1831" s="181"/>
      <c r="AT1831" s="175" t="s">
        <v>264</v>
      </c>
      <c r="AU1831" s="175" t="s">
        <v>82</v>
      </c>
      <c r="AV1831" s="14" t="s">
        <v>82</v>
      </c>
      <c r="AW1831" s="14" t="s">
        <v>34</v>
      </c>
      <c r="AX1831" s="14" t="s">
        <v>73</v>
      </c>
      <c r="AY1831" s="175" t="s">
        <v>252</v>
      </c>
    </row>
    <row r="1832" spans="2:51" s="16" customFormat="1" ht="11.25">
      <c r="B1832" s="190"/>
      <c r="D1832" s="160" t="s">
        <v>264</v>
      </c>
      <c r="E1832" s="191" t="s">
        <v>3</v>
      </c>
      <c r="F1832" s="192" t="s">
        <v>354</v>
      </c>
      <c r="H1832" s="193">
        <v>176.31299999999999</v>
      </c>
      <c r="I1832" s="194"/>
      <c r="L1832" s="190"/>
      <c r="M1832" s="195"/>
      <c r="N1832" s="196"/>
      <c r="O1832" s="196"/>
      <c r="P1832" s="196"/>
      <c r="Q1832" s="196"/>
      <c r="R1832" s="196"/>
      <c r="S1832" s="196"/>
      <c r="T1832" s="197"/>
      <c r="AT1832" s="191" t="s">
        <v>264</v>
      </c>
      <c r="AU1832" s="191" t="s">
        <v>82</v>
      </c>
      <c r="AV1832" s="16" t="s">
        <v>95</v>
      </c>
      <c r="AW1832" s="16" t="s">
        <v>34</v>
      </c>
      <c r="AX1832" s="16" t="s">
        <v>73</v>
      </c>
      <c r="AY1832" s="191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1545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3" customFormat="1" ht="11.25">
      <c r="B1834" s="167"/>
      <c r="D1834" s="160" t="s">
        <v>264</v>
      </c>
      <c r="E1834" s="168" t="s">
        <v>3</v>
      </c>
      <c r="F1834" s="169" t="s">
        <v>1775</v>
      </c>
      <c r="H1834" s="168" t="s">
        <v>3</v>
      </c>
      <c r="I1834" s="170"/>
      <c r="L1834" s="167"/>
      <c r="M1834" s="171"/>
      <c r="N1834" s="172"/>
      <c r="O1834" s="172"/>
      <c r="P1834" s="172"/>
      <c r="Q1834" s="172"/>
      <c r="R1834" s="172"/>
      <c r="S1834" s="172"/>
      <c r="T1834" s="173"/>
      <c r="AT1834" s="168" t="s">
        <v>264</v>
      </c>
      <c r="AU1834" s="168" t="s">
        <v>82</v>
      </c>
      <c r="AV1834" s="13" t="s">
        <v>80</v>
      </c>
      <c r="AW1834" s="13" t="s">
        <v>34</v>
      </c>
      <c r="AX1834" s="13" t="s">
        <v>73</v>
      </c>
      <c r="AY1834" s="168" t="s">
        <v>252</v>
      </c>
    </row>
    <row r="1835" spans="2:51" s="14" customFormat="1" ht="11.25">
      <c r="B1835" s="174"/>
      <c r="D1835" s="160" t="s">
        <v>264</v>
      </c>
      <c r="E1835" s="175" t="s">
        <v>3</v>
      </c>
      <c r="F1835" s="176" t="s">
        <v>1776</v>
      </c>
      <c r="H1835" s="177">
        <v>3.04</v>
      </c>
      <c r="I1835" s="178"/>
      <c r="L1835" s="174"/>
      <c r="M1835" s="179"/>
      <c r="N1835" s="180"/>
      <c r="O1835" s="180"/>
      <c r="P1835" s="180"/>
      <c r="Q1835" s="180"/>
      <c r="R1835" s="180"/>
      <c r="S1835" s="180"/>
      <c r="T1835" s="181"/>
      <c r="AT1835" s="175" t="s">
        <v>264</v>
      </c>
      <c r="AU1835" s="175" t="s">
        <v>82</v>
      </c>
      <c r="AV1835" s="14" t="s">
        <v>82</v>
      </c>
      <c r="AW1835" s="14" t="s">
        <v>34</v>
      </c>
      <c r="AX1835" s="14" t="s">
        <v>73</v>
      </c>
      <c r="AY1835" s="175" t="s">
        <v>252</v>
      </c>
    </row>
    <row r="1836" spans="2:51" s="13" customFormat="1" ht="11.25">
      <c r="B1836" s="167"/>
      <c r="D1836" s="160" t="s">
        <v>264</v>
      </c>
      <c r="E1836" s="168" t="s">
        <v>3</v>
      </c>
      <c r="F1836" s="169" t="s">
        <v>1777</v>
      </c>
      <c r="H1836" s="168" t="s">
        <v>3</v>
      </c>
      <c r="I1836" s="170"/>
      <c r="L1836" s="167"/>
      <c r="M1836" s="171"/>
      <c r="N1836" s="172"/>
      <c r="O1836" s="172"/>
      <c r="P1836" s="172"/>
      <c r="Q1836" s="172"/>
      <c r="R1836" s="172"/>
      <c r="S1836" s="172"/>
      <c r="T1836" s="173"/>
      <c r="AT1836" s="168" t="s">
        <v>264</v>
      </c>
      <c r="AU1836" s="168" t="s">
        <v>82</v>
      </c>
      <c r="AV1836" s="13" t="s">
        <v>80</v>
      </c>
      <c r="AW1836" s="13" t="s">
        <v>34</v>
      </c>
      <c r="AX1836" s="13" t="s">
        <v>73</v>
      </c>
      <c r="AY1836" s="168" t="s">
        <v>252</v>
      </c>
    </row>
    <row r="1837" spans="2:51" s="14" customFormat="1" ht="11.25">
      <c r="B1837" s="174"/>
      <c r="D1837" s="160" t="s">
        <v>264</v>
      </c>
      <c r="E1837" s="175" t="s">
        <v>3</v>
      </c>
      <c r="F1837" s="176" t="s">
        <v>1778</v>
      </c>
      <c r="H1837" s="177">
        <v>13.02</v>
      </c>
      <c r="I1837" s="178"/>
      <c r="L1837" s="174"/>
      <c r="M1837" s="179"/>
      <c r="N1837" s="180"/>
      <c r="O1837" s="180"/>
      <c r="P1837" s="180"/>
      <c r="Q1837" s="180"/>
      <c r="R1837" s="180"/>
      <c r="S1837" s="180"/>
      <c r="T1837" s="181"/>
      <c r="AT1837" s="175" t="s">
        <v>264</v>
      </c>
      <c r="AU1837" s="175" t="s">
        <v>82</v>
      </c>
      <c r="AV1837" s="14" t="s">
        <v>82</v>
      </c>
      <c r="AW1837" s="14" t="s">
        <v>34</v>
      </c>
      <c r="AX1837" s="14" t="s">
        <v>73</v>
      </c>
      <c r="AY1837" s="175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1779</v>
      </c>
      <c r="H1838" s="177">
        <v>11.55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4" customFormat="1" ht="11.25">
      <c r="B1839" s="174"/>
      <c r="D1839" s="160" t="s">
        <v>264</v>
      </c>
      <c r="E1839" s="175" t="s">
        <v>3</v>
      </c>
      <c r="F1839" s="176" t="s">
        <v>1780</v>
      </c>
      <c r="H1839" s="177">
        <v>14.91</v>
      </c>
      <c r="I1839" s="178"/>
      <c r="L1839" s="174"/>
      <c r="M1839" s="179"/>
      <c r="N1839" s="180"/>
      <c r="O1839" s="180"/>
      <c r="P1839" s="180"/>
      <c r="Q1839" s="180"/>
      <c r="R1839" s="180"/>
      <c r="S1839" s="180"/>
      <c r="T1839" s="181"/>
      <c r="AT1839" s="175" t="s">
        <v>264</v>
      </c>
      <c r="AU1839" s="175" t="s">
        <v>82</v>
      </c>
      <c r="AV1839" s="14" t="s">
        <v>82</v>
      </c>
      <c r="AW1839" s="14" t="s">
        <v>34</v>
      </c>
      <c r="AX1839" s="14" t="s">
        <v>73</v>
      </c>
      <c r="AY1839" s="175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1781</v>
      </c>
      <c r="H1840" s="177">
        <v>7.98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1:65" s="14" customFormat="1" ht="11.25">
      <c r="B1841" s="174"/>
      <c r="D1841" s="160" t="s">
        <v>264</v>
      </c>
      <c r="E1841" s="175" t="s">
        <v>3</v>
      </c>
      <c r="F1841" s="176" t="s">
        <v>1780</v>
      </c>
      <c r="H1841" s="177">
        <v>14.91</v>
      </c>
      <c r="I1841" s="178"/>
      <c r="L1841" s="174"/>
      <c r="M1841" s="179"/>
      <c r="N1841" s="180"/>
      <c r="O1841" s="180"/>
      <c r="P1841" s="180"/>
      <c r="Q1841" s="180"/>
      <c r="R1841" s="180"/>
      <c r="S1841" s="180"/>
      <c r="T1841" s="181"/>
      <c r="AT1841" s="175" t="s">
        <v>264</v>
      </c>
      <c r="AU1841" s="175" t="s">
        <v>82</v>
      </c>
      <c r="AV1841" s="14" t="s">
        <v>82</v>
      </c>
      <c r="AW1841" s="14" t="s">
        <v>34</v>
      </c>
      <c r="AX1841" s="14" t="s">
        <v>73</v>
      </c>
      <c r="AY1841" s="175" t="s">
        <v>252</v>
      </c>
    </row>
    <row r="1842" spans="1:65" s="14" customFormat="1" ht="11.25">
      <c r="B1842" s="174"/>
      <c r="D1842" s="160" t="s">
        <v>264</v>
      </c>
      <c r="E1842" s="175" t="s">
        <v>3</v>
      </c>
      <c r="F1842" s="176" t="s">
        <v>1782</v>
      </c>
      <c r="H1842" s="177">
        <v>15.75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1:65" s="13" customFormat="1" ht="11.25">
      <c r="B1843" s="167"/>
      <c r="D1843" s="160" t="s">
        <v>264</v>
      </c>
      <c r="E1843" s="168" t="s">
        <v>3</v>
      </c>
      <c r="F1843" s="169" t="s">
        <v>1783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1:65" s="14" customFormat="1" ht="11.25">
      <c r="B1844" s="174"/>
      <c r="D1844" s="160" t="s">
        <v>264</v>
      </c>
      <c r="E1844" s="175" t="s">
        <v>3</v>
      </c>
      <c r="F1844" s="176" t="s">
        <v>1784</v>
      </c>
      <c r="H1844" s="177">
        <v>13.23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1:65" s="14" customFormat="1" ht="11.25">
      <c r="B1845" s="174"/>
      <c r="D1845" s="160" t="s">
        <v>264</v>
      </c>
      <c r="E1845" s="175" t="s">
        <v>3</v>
      </c>
      <c r="F1845" s="176" t="s">
        <v>1779</v>
      </c>
      <c r="H1845" s="177">
        <v>11.55</v>
      </c>
      <c r="I1845" s="178"/>
      <c r="L1845" s="174"/>
      <c r="M1845" s="179"/>
      <c r="N1845" s="180"/>
      <c r="O1845" s="180"/>
      <c r="P1845" s="180"/>
      <c r="Q1845" s="180"/>
      <c r="R1845" s="180"/>
      <c r="S1845" s="180"/>
      <c r="T1845" s="181"/>
      <c r="AT1845" s="175" t="s">
        <v>264</v>
      </c>
      <c r="AU1845" s="175" t="s">
        <v>82</v>
      </c>
      <c r="AV1845" s="14" t="s">
        <v>82</v>
      </c>
      <c r="AW1845" s="14" t="s">
        <v>34</v>
      </c>
      <c r="AX1845" s="14" t="s">
        <v>73</v>
      </c>
      <c r="AY1845" s="175" t="s">
        <v>252</v>
      </c>
    </row>
    <row r="1846" spans="1:65" s="14" customFormat="1" ht="11.25">
      <c r="B1846" s="174"/>
      <c r="D1846" s="160" t="s">
        <v>264</v>
      </c>
      <c r="E1846" s="175" t="s">
        <v>3</v>
      </c>
      <c r="F1846" s="176" t="s">
        <v>1785</v>
      </c>
      <c r="H1846" s="177">
        <v>16.59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1:65" s="14" customFormat="1" ht="11.25">
      <c r="B1847" s="174"/>
      <c r="D1847" s="160" t="s">
        <v>264</v>
      </c>
      <c r="E1847" s="175" t="s">
        <v>3</v>
      </c>
      <c r="F1847" s="176" t="s">
        <v>1786</v>
      </c>
      <c r="H1847" s="177">
        <v>23.94</v>
      </c>
      <c r="I1847" s="178"/>
      <c r="L1847" s="174"/>
      <c r="M1847" s="179"/>
      <c r="N1847" s="180"/>
      <c r="O1847" s="180"/>
      <c r="P1847" s="180"/>
      <c r="Q1847" s="180"/>
      <c r="R1847" s="180"/>
      <c r="S1847" s="180"/>
      <c r="T1847" s="181"/>
      <c r="AT1847" s="175" t="s">
        <v>264</v>
      </c>
      <c r="AU1847" s="175" t="s">
        <v>82</v>
      </c>
      <c r="AV1847" s="14" t="s">
        <v>82</v>
      </c>
      <c r="AW1847" s="14" t="s">
        <v>34</v>
      </c>
      <c r="AX1847" s="14" t="s">
        <v>73</v>
      </c>
      <c r="AY1847" s="175" t="s">
        <v>252</v>
      </c>
    </row>
    <row r="1848" spans="1:65" s="14" customFormat="1" ht="11.25">
      <c r="B1848" s="174"/>
      <c r="D1848" s="160" t="s">
        <v>264</v>
      </c>
      <c r="E1848" s="175" t="s">
        <v>3</v>
      </c>
      <c r="F1848" s="176" t="s">
        <v>1787</v>
      </c>
      <c r="H1848" s="177">
        <v>15.54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1:65" s="14" customFormat="1" ht="11.25">
      <c r="B1849" s="174"/>
      <c r="D1849" s="160" t="s">
        <v>264</v>
      </c>
      <c r="E1849" s="175" t="s">
        <v>3</v>
      </c>
      <c r="F1849" s="176" t="s">
        <v>1776</v>
      </c>
      <c r="H1849" s="177">
        <v>3.04</v>
      </c>
      <c r="I1849" s="178"/>
      <c r="L1849" s="174"/>
      <c r="M1849" s="179"/>
      <c r="N1849" s="180"/>
      <c r="O1849" s="180"/>
      <c r="P1849" s="180"/>
      <c r="Q1849" s="180"/>
      <c r="R1849" s="180"/>
      <c r="S1849" s="180"/>
      <c r="T1849" s="181"/>
      <c r="AT1849" s="175" t="s">
        <v>264</v>
      </c>
      <c r="AU1849" s="175" t="s">
        <v>82</v>
      </c>
      <c r="AV1849" s="14" t="s">
        <v>82</v>
      </c>
      <c r="AW1849" s="14" t="s">
        <v>34</v>
      </c>
      <c r="AX1849" s="14" t="s">
        <v>73</v>
      </c>
      <c r="AY1849" s="175" t="s">
        <v>252</v>
      </c>
    </row>
    <row r="1850" spans="1:65" s="14" customFormat="1" ht="11.25">
      <c r="B1850" s="174"/>
      <c r="D1850" s="160" t="s">
        <v>264</v>
      </c>
      <c r="E1850" s="175" t="s">
        <v>3</v>
      </c>
      <c r="F1850" s="176" t="s">
        <v>1788</v>
      </c>
      <c r="H1850" s="177">
        <v>8.85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1:65" s="16" customFormat="1" ht="11.25">
      <c r="B1851" s="190"/>
      <c r="D1851" s="160" t="s">
        <v>264</v>
      </c>
      <c r="E1851" s="191" t="s">
        <v>3</v>
      </c>
      <c r="F1851" s="192" t="s">
        <v>354</v>
      </c>
      <c r="H1851" s="193">
        <v>173.9</v>
      </c>
      <c r="I1851" s="194"/>
      <c r="L1851" s="190"/>
      <c r="M1851" s="195"/>
      <c r="N1851" s="196"/>
      <c r="O1851" s="196"/>
      <c r="P1851" s="196"/>
      <c r="Q1851" s="196"/>
      <c r="R1851" s="196"/>
      <c r="S1851" s="196"/>
      <c r="T1851" s="197"/>
      <c r="AT1851" s="191" t="s">
        <v>264</v>
      </c>
      <c r="AU1851" s="191" t="s">
        <v>82</v>
      </c>
      <c r="AV1851" s="16" t="s">
        <v>95</v>
      </c>
      <c r="AW1851" s="16" t="s">
        <v>34</v>
      </c>
      <c r="AX1851" s="16" t="s">
        <v>73</v>
      </c>
      <c r="AY1851" s="191" t="s">
        <v>252</v>
      </c>
    </row>
    <row r="1852" spans="1:65" s="15" customFormat="1" ht="11.25">
      <c r="B1852" s="182"/>
      <c r="D1852" s="160" t="s">
        <v>264</v>
      </c>
      <c r="E1852" s="183" t="s">
        <v>3</v>
      </c>
      <c r="F1852" s="184" t="s">
        <v>269</v>
      </c>
      <c r="H1852" s="185">
        <v>646.29700000000003</v>
      </c>
      <c r="I1852" s="186"/>
      <c r="L1852" s="182"/>
      <c r="M1852" s="187"/>
      <c r="N1852" s="188"/>
      <c r="O1852" s="188"/>
      <c r="P1852" s="188"/>
      <c r="Q1852" s="188"/>
      <c r="R1852" s="188"/>
      <c r="S1852" s="188"/>
      <c r="T1852" s="189"/>
      <c r="AT1852" s="183" t="s">
        <v>264</v>
      </c>
      <c r="AU1852" s="183" t="s">
        <v>82</v>
      </c>
      <c r="AV1852" s="15" t="s">
        <v>258</v>
      </c>
      <c r="AW1852" s="15" t="s">
        <v>34</v>
      </c>
      <c r="AX1852" s="15" t="s">
        <v>80</v>
      </c>
      <c r="AY1852" s="183" t="s">
        <v>252</v>
      </c>
    </row>
    <row r="1853" spans="1:65" s="2" customFormat="1" ht="16.5" customHeight="1">
      <c r="A1853" s="34"/>
      <c r="B1853" s="145"/>
      <c r="C1853" s="146" t="s">
        <v>1789</v>
      </c>
      <c r="D1853" s="146" t="s">
        <v>254</v>
      </c>
      <c r="E1853" s="147" t="s">
        <v>1790</v>
      </c>
      <c r="F1853" s="148" t="s">
        <v>1791</v>
      </c>
      <c r="G1853" s="149" t="s">
        <v>497</v>
      </c>
      <c r="H1853" s="150">
        <v>1456.7</v>
      </c>
      <c r="I1853" s="151"/>
      <c r="J1853" s="152">
        <f>ROUND(I1853*H1853,2)</f>
        <v>0</v>
      </c>
      <c r="K1853" s="153"/>
      <c r="L1853" s="35"/>
      <c r="M1853" s="154" t="s">
        <v>3</v>
      </c>
      <c r="N1853" s="155" t="s">
        <v>44</v>
      </c>
      <c r="O1853" s="55"/>
      <c r="P1853" s="156">
        <f>O1853*H1853</f>
        <v>0</v>
      </c>
      <c r="Q1853" s="156">
        <v>0</v>
      </c>
      <c r="R1853" s="156">
        <f>Q1853*H1853</f>
        <v>0</v>
      </c>
      <c r="S1853" s="156">
        <v>0</v>
      </c>
      <c r="T1853" s="157">
        <f>S1853*H1853</f>
        <v>0</v>
      </c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  <c r="AR1853" s="158" t="s">
        <v>258</v>
      </c>
      <c r="AT1853" s="158" t="s">
        <v>254</v>
      </c>
      <c r="AU1853" s="158" t="s">
        <v>82</v>
      </c>
      <c r="AY1853" s="19" t="s">
        <v>252</v>
      </c>
      <c r="BE1853" s="159">
        <f>IF(N1853="základní",J1853,0)</f>
        <v>0</v>
      </c>
      <c r="BF1853" s="159">
        <f>IF(N1853="snížená",J1853,0)</f>
        <v>0</v>
      </c>
      <c r="BG1853" s="159">
        <f>IF(N1853="zákl. přenesená",J1853,0)</f>
        <v>0</v>
      </c>
      <c r="BH1853" s="159">
        <f>IF(N1853="sníž. přenesená",J1853,0)</f>
        <v>0</v>
      </c>
      <c r="BI1853" s="159">
        <f>IF(N1853="nulová",J1853,0)</f>
        <v>0</v>
      </c>
      <c r="BJ1853" s="19" t="s">
        <v>80</v>
      </c>
      <c r="BK1853" s="159">
        <f>ROUND(I1853*H1853,2)</f>
        <v>0</v>
      </c>
      <c r="BL1853" s="19" t="s">
        <v>258</v>
      </c>
      <c r="BM1853" s="158" t="s">
        <v>1792</v>
      </c>
    </row>
    <row r="1854" spans="1:65" s="2" customFormat="1" ht="11.25">
      <c r="A1854" s="34"/>
      <c r="B1854" s="35"/>
      <c r="C1854" s="34"/>
      <c r="D1854" s="160" t="s">
        <v>260</v>
      </c>
      <c r="E1854" s="34"/>
      <c r="F1854" s="161" t="s">
        <v>1793</v>
      </c>
      <c r="G1854" s="34"/>
      <c r="H1854" s="34"/>
      <c r="I1854" s="162"/>
      <c r="J1854" s="34"/>
      <c r="K1854" s="34"/>
      <c r="L1854" s="35"/>
      <c r="M1854" s="163"/>
      <c r="N1854" s="164"/>
      <c r="O1854" s="55"/>
      <c r="P1854" s="55"/>
      <c r="Q1854" s="55"/>
      <c r="R1854" s="55"/>
      <c r="S1854" s="55"/>
      <c r="T1854" s="56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  <c r="AT1854" s="19" t="s">
        <v>260</v>
      </c>
      <c r="AU1854" s="19" t="s">
        <v>82</v>
      </c>
    </row>
    <row r="1855" spans="1:65" s="2" customFormat="1" ht="11.25">
      <c r="A1855" s="34"/>
      <c r="B1855" s="35"/>
      <c r="C1855" s="34"/>
      <c r="D1855" s="165" t="s">
        <v>262</v>
      </c>
      <c r="E1855" s="34"/>
      <c r="F1855" s="166" t="s">
        <v>1794</v>
      </c>
      <c r="G1855" s="34"/>
      <c r="H1855" s="34"/>
      <c r="I1855" s="162"/>
      <c r="J1855" s="34"/>
      <c r="K1855" s="34"/>
      <c r="L1855" s="35"/>
      <c r="M1855" s="163"/>
      <c r="N1855" s="164"/>
      <c r="O1855" s="55"/>
      <c r="P1855" s="55"/>
      <c r="Q1855" s="55"/>
      <c r="R1855" s="55"/>
      <c r="S1855" s="55"/>
      <c r="T1855" s="56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  <c r="AT1855" s="19" t="s">
        <v>262</v>
      </c>
      <c r="AU1855" s="19" t="s">
        <v>82</v>
      </c>
    </row>
    <row r="1856" spans="1:65" s="13" customFormat="1" ht="11.25">
      <c r="B1856" s="167"/>
      <c r="D1856" s="160" t="s">
        <v>264</v>
      </c>
      <c r="E1856" s="168" t="s">
        <v>3</v>
      </c>
      <c r="F1856" s="169" t="s">
        <v>1795</v>
      </c>
      <c r="H1856" s="168" t="s">
        <v>3</v>
      </c>
      <c r="I1856" s="170"/>
      <c r="L1856" s="167"/>
      <c r="M1856" s="171"/>
      <c r="N1856" s="172"/>
      <c r="O1856" s="172"/>
      <c r="P1856" s="172"/>
      <c r="Q1856" s="172"/>
      <c r="R1856" s="172"/>
      <c r="S1856" s="172"/>
      <c r="T1856" s="173"/>
      <c r="AT1856" s="168" t="s">
        <v>264</v>
      </c>
      <c r="AU1856" s="168" t="s">
        <v>82</v>
      </c>
      <c r="AV1856" s="13" t="s">
        <v>80</v>
      </c>
      <c r="AW1856" s="13" t="s">
        <v>34</v>
      </c>
      <c r="AX1856" s="13" t="s">
        <v>73</v>
      </c>
      <c r="AY1856" s="168" t="s">
        <v>252</v>
      </c>
    </row>
    <row r="1857" spans="1:65" s="14" customFormat="1" ht="11.25">
      <c r="B1857" s="174"/>
      <c r="D1857" s="160" t="s">
        <v>264</v>
      </c>
      <c r="E1857" s="175" t="s">
        <v>3</v>
      </c>
      <c r="F1857" s="176" t="s">
        <v>1796</v>
      </c>
      <c r="H1857" s="177">
        <v>1456.7</v>
      </c>
      <c r="I1857" s="178"/>
      <c r="L1857" s="174"/>
      <c r="M1857" s="179"/>
      <c r="N1857" s="180"/>
      <c r="O1857" s="180"/>
      <c r="P1857" s="180"/>
      <c r="Q1857" s="180"/>
      <c r="R1857" s="180"/>
      <c r="S1857" s="180"/>
      <c r="T1857" s="181"/>
      <c r="AT1857" s="175" t="s">
        <v>264</v>
      </c>
      <c r="AU1857" s="175" t="s">
        <v>82</v>
      </c>
      <c r="AV1857" s="14" t="s">
        <v>82</v>
      </c>
      <c r="AW1857" s="14" t="s">
        <v>34</v>
      </c>
      <c r="AX1857" s="14" t="s">
        <v>80</v>
      </c>
      <c r="AY1857" s="175" t="s">
        <v>252</v>
      </c>
    </row>
    <row r="1858" spans="1:65" s="2" customFormat="1" ht="16.5" customHeight="1">
      <c r="A1858" s="34"/>
      <c r="B1858" s="145"/>
      <c r="C1858" s="146" t="s">
        <v>1797</v>
      </c>
      <c r="D1858" s="146" t="s">
        <v>254</v>
      </c>
      <c r="E1858" s="147" t="s">
        <v>1798</v>
      </c>
      <c r="F1858" s="148" t="s">
        <v>1799</v>
      </c>
      <c r="G1858" s="149" t="s">
        <v>497</v>
      </c>
      <c r="H1858" s="150">
        <v>907.5</v>
      </c>
      <c r="I1858" s="151"/>
      <c r="J1858" s="152">
        <f>ROUND(I1858*H1858,2)</f>
        <v>0</v>
      </c>
      <c r="K1858" s="153"/>
      <c r="L1858" s="35"/>
      <c r="M1858" s="154" t="s">
        <v>3</v>
      </c>
      <c r="N1858" s="155" t="s">
        <v>44</v>
      </c>
      <c r="O1858" s="55"/>
      <c r="P1858" s="156">
        <f>O1858*H1858</f>
        <v>0</v>
      </c>
      <c r="Q1858" s="156">
        <v>2.5999999999999998E-4</v>
      </c>
      <c r="R1858" s="156">
        <f>Q1858*H1858</f>
        <v>0.23594999999999999</v>
      </c>
      <c r="S1858" s="156">
        <v>0</v>
      </c>
      <c r="T1858" s="157">
        <f>S1858*H1858</f>
        <v>0</v>
      </c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  <c r="AR1858" s="158" t="s">
        <v>258</v>
      </c>
      <c r="AT1858" s="158" t="s">
        <v>254</v>
      </c>
      <c r="AU1858" s="158" t="s">
        <v>82</v>
      </c>
      <c r="AY1858" s="19" t="s">
        <v>252</v>
      </c>
      <c r="BE1858" s="159">
        <f>IF(N1858="základní",J1858,0)</f>
        <v>0</v>
      </c>
      <c r="BF1858" s="159">
        <f>IF(N1858="snížená",J1858,0)</f>
        <v>0</v>
      </c>
      <c r="BG1858" s="159">
        <f>IF(N1858="zákl. přenesená",J1858,0)</f>
        <v>0</v>
      </c>
      <c r="BH1858" s="159">
        <f>IF(N1858="sníž. přenesená",J1858,0)</f>
        <v>0</v>
      </c>
      <c r="BI1858" s="159">
        <f>IF(N1858="nulová",J1858,0)</f>
        <v>0</v>
      </c>
      <c r="BJ1858" s="19" t="s">
        <v>80</v>
      </c>
      <c r="BK1858" s="159">
        <f>ROUND(I1858*H1858,2)</f>
        <v>0</v>
      </c>
      <c r="BL1858" s="19" t="s">
        <v>258</v>
      </c>
      <c r="BM1858" s="158" t="s">
        <v>1800</v>
      </c>
    </row>
    <row r="1859" spans="1:65" s="2" customFormat="1" ht="11.25">
      <c r="A1859" s="34"/>
      <c r="B1859" s="35"/>
      <c r="C1859" s="34"/>
      <c r="D1859" s="160" t="s">
        <v>260</v>
      </c>
      <c r="E1859" s="34"/>
      <c r="F1859" s="161" t="s">
        <v>1801</v>
      </c>
      <c r="G1859" s="34"/>
      <c r="H1859" s="34"/>
      <c r="I1859" s="162"/>
      <c r="J1859" s="34"/>
      <c r="K1859" s="34"/>
      <c r="L1859" s="35"/>
      <c r="M1859" s="163"/>
      <c r="N1859" s="164"/>
      <c r="O1859" s="55"/>
      <c r="P1859" s="55"/>
      <c r="Q1859" s="55"/>
      <c r="R1859" s="55"/>
      <c r="S1859" s="55"/>
      <c r="T1859" s="56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  <c r="AT1859" s="19" t="s">
        <v>260</v>
      </c>
      <c r="AU1859" s="19" t="s">
        <v>82</v>
      </c>
    </row>
    <row r="1860" spans="1:65" s="2" customFormat="1" ht="11.25">
      <c r="A1860" s="34"/>
      <c r="B1860" s="35"/>
      <c r="C1860" s="34"/>
      <c r="D1860" s="165" t="s">
        <v>262</v>
      </c>
      <c r="E1860" s="34"/>
      <c r="F1860" s="166" t="s">
        <v>1802</v>
      </c>
      <c r="G1860" s="34"/>
      <c r="H1860" s="34"/>
      <c r="I1860" s="162"/>
      <c r="J1860" s="34"/>
      <c r="K1860" s="34"/>
      <c r="L1860" s="35"/>
      <c r="M1860" s="163"/>
      <c r="N1860" s="164"/>
      <c r="O1860" s="55"/>
      <c r="P1860" s="55"/>
      <c r="Q1860" s="55"/>
      <c r="R1860" s="55"/>
      <c r="S1860" s="55"/>
      <c r="T1860" s="56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  <c r="AT1860" s="19" t="s">
        <v>262</v>
      </c>
      <c r="AU1860" s="19" t="s">
        <v>82</v>
      </c>
    </row>
    <row r="1861" spans="1:65" s="13" customFormat="1" ht="11.25">
      <c r="B1861" s="167"/>
      <c r="D1861" s="160" t="s">
        <v>264</v>
      </c>
      <c r="E1861" s="168" t="s">
        <v>3</v>
      </c>
      <c r="F1861" s="169" t="s">
        <v>1803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1:65" s="14" customFormat="1" ht="11.25">
      <c r="B1862" s="174"/>
      <c r="D1862" s="160" t="s">
        <v>264</v>
      </c>
      <c r="E1862" s="175" t="s">
        <v>3</v>
      </c>
      <c r="F1862" s="176" t="s">
        <v>1804</v>
      </c>
      <c r="H1862" s="177">
        <v>907.5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80</v>
      </c>
      <c r="AY1862" s="175" t="s">
        <v>252</v>
      </c>
    </row>
    <row r="1863" spans="1:65" s="2" customFormat="1" ht="24.2" customHeight="1">
      <c r="A1863" s="34"/>
      <c r="B1863" s="145"/>
      <c r="C1863" s="146" t="s">
        <v>1805</v>
      </c>
      <c r="D1863" s="146" t="s">
        <v>254</v>
      </c>
      <c r="E1863" s="147" t="s">
        <v>1806</v>
      </c>
      <c r="F1863" s="148" t="s">
        <v>1807</v>
      </c>
      <c r="G1863" s="149" t="s">
        <v>497</v>
      </c>
      <c r="H1863" s="150">
        <v>907.5</v>
      </c>
      <c r="I1863" s="151"/>
      <c r="J1863" s="152">
        <f>ROUND(I1863*H1863,2)</f>
        <v>0</v>
      </c>
      <c r="K1863" s="153"/>
      <c r="L1863" s="35"/>
      <c r="M1863" s="154" t="s">
        <v>3</v>
      </c>
      <c r="N1863" s="155" t="s">
        <v>44</v>
      </c>
      <c r="O1863" s="55"/>
      <c r="P1863" s="156">
        <f>O1863*H1863</f>
        <v>0</v>
      </c>
      <c r="Q1863" s="156">
        <v>1.1679999999999999E-2</v>
      </c>
      <c r="R1863" s="156">
        <f>Q1863*H1863</f>
        <v>10.599599999999999</v>
      </c>
      <c r="S1863" s="156">
        <v>0</v>
      </c>
      <c r="T1863" s="157">
        <f>S1863*H1863</f>
        <v>0</v>
      </c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  <c r="AR1863" s="158" t="s">
        <v>258</v>
      </c>
      <c r="AT1863" s="158" t="s">
        <v>254</v>
      </c>
      <c r="AU1863" s="158" t="s">
        <v>82</v>
      </c>
      <c r="AY1863" s="19" t="s">
        <v>252</v>
      </c>
      <c r="BE1863" s="159">
        <f>IF(N1863="základní",J1863,0)</f>
        <v>0</v>
      </c>
      <c r="BF1863" s="159">
        <f>IF(N1863="snížená",J1863,0)</f>
        <v>0</v>
      </c>
      <c r="BG1863" s="159">
        <f>IF(N1863="zákl. přenesená",J1863,0)</f>
        <v>0</v>
      </c>
      <c r="BH1863" s="159">
        <f>IF(N1863="sníž. přenesená",J1863,0)</f>
        <v>0</v>
      </c>
      <c r="BI1863" s="159">
        <f>IF(N1863="nulová",J1863,0)</f>
        <v>0</v>
      </c>
      <c r="BJ1863" s="19" t="s">
        <v>80</v>
      </c>
      <c r="BK1863" s="159">
        <f>ROUND(I1863*H1863,2)</f>
        <v>0</v>
      </c>
      <c r="BL1863" s="19" t="s">
        <v>258</v>
      </c>
      <c r="BM1863" s="158" t="s">
        <v>1808</v>
      </c>
    </row>
    <row r="1864" spans="1:65" s="2" customFormat="1" ht="19.5">
      <c r="A1864" s="34"/>
      <c r="B1864" s="35"/>
      <c r="C1864" s="34"/>
      <c r="D1864" s="160" t="s">
        <v>260</v>
      </c>
      <c r="E1864" s="34"/>
      <c r="F1864" s="161" t="s">
        <v>1809</v>
      </c>
      <c r="G1864" s="34"/>
      <c r="H1864" s="34"/>
      <c r="I1864" s="162"/>
      <c r="J1864" s="34"/>
      <c r="K1864" s="34"/>
      <c r="L1864" s="35"/>
      <c r="M1864" s="163"/>
      <c r="N1864" s="164"/>
      <c r="O1864" s="55"/>
      <c r="P1864" s="55"/>
      <c r="Q1864" s="55"/>
      <c r="R1864" s="55"/>
      <c r="S1864" s="55"/>
      <c r="T1864" s="56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  <c r="AT1864" s="19" t="s">
        <v>260</v>
      </c>
      <c r="AU1864" s="19" t="s">
        <v>82</v>
      </c>
    </row>
    <row r="1865" spans="1:65" s="2" customFormat="1" ht="11.25">
      <c r="A1865" s="34"/>
      <c r="B1865" s="35"/>
      <c r="C1865" s="34"/>
      <c r="D1865" s="165" t="s">
        <v>262</v>
      </c>
      <c r="E1865" s="34"/>
      <c r="F1865" s="166" t="s">
        <v>1810</v>
      </c>
      <c r="G1865" s="34"/>
      <c r="H1865" s="34"/>
      <c r="I1865" s="162"/>
      <c r="J1865" s="34"/>
      <c r="K1865" s="34"/>
      <c r="L1865" s="35"/>
      <c r="M1865" s="163"/>
      <c r="N1865" s="164"/>
      <c r="O1865" s="55"/>
      <c r="P1865" s="55"/>
      <c r="Q1865" s="55"/>
      <c r="R1865" s="55"/>
      <c r="S1865" s="55"/>
      <c r="T1865" s="56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  <c r="AT1865" s="19" t="s">
        <v>262</v>
      </c>
      <c r="AU1865" s="19" t="s">
        <v>82</v>
      </c>
    </row>
    <row r="1866" spans="1:65" s="13" customFormat="1" ht="11.25">
      <c r="B1866" s="167"/>
      <c r="D1866" s="160" t="s">
        <v>264</v>
      </c>
      <c r="E1866" s="168" t="s">
        <v>3</v>
      </c>
      <c r="F1866" s="169" t="s">
        <v>1811</v>
      </c>
      <c r="H1866" s="168" t="s">
        <v>3</v>
      </c>
      <c r="I1866" s="170"/>
      <c r="L1866" s="167"/>
      <c r="M1866" s="171"/>
      <c r="N1866" s="172"/>
      <c r="O1866" s="172"/>
      <c r="P1866" s="172"/>
      <c r="Q1866" s="172"/>
      <c r="R1866" s="172"/>
      <c r="S1866" s="172"/>
      <c r="T1866" s="173"/>
      <c r="AT1866" s="168" t="s">
        <v>264</v>
      </c>
      <c r="AU1866" s="168" t="s">
        <v>82</v>
      </c>
      <c r="AV1866" s="13" t="s">
        <v>80</v>
      </c>
      <c r="AW1866" s="13" t="s">
        <v>34</v>
      </c>
      <c r="AX1866" s="13" t="s">
        <v>73</v>
      </c>
      <c r="AY1866" s="168" t="s">
        <v>252</v>
      </c>
    </row>
    <row r="1867" spans="1:65" s="14" customFormat="1" ht="11.25">
      <c r="B1867" s="174"/>
      <c r="D1867" s="160" t="s">
        <v>264</v>
      </c>
      <c r="E1867" s="175" t="s">
        <v>3</v>
      </c>
      <c r="F1867" s="176" t="s">
        <v>1804</v>
      </c>
      <c r="H1867" s="177">
        <v>907.5</v>
      </c>
      <c r="I1867" s="178"/>
      <c r="L1867" s="174"/>
      <c r="M1867" s="179"/>
      <c r="N1867" s="180"/>
      <c r="O1867" s="180"/>
      <c r="P1867" s="180"/>
      <c r="Q1867" s="180"/>
      <c r="R1867" s="180"/>
      <c r="S1867" s="180"/>
      <c r="T1867" s="181"/>
      <c r="AT1867" s="175" t="s">
        <v>264</v>
      </c>
      <c r="AU1867" s="175" t="s">
        <v>82</v>
      </c>
      <c r="AV1867" s="14" t="s">
        <v>82</v>
      </c>
      <c r="AW1867" s="14" t="s">
        <v>34</v>
      </c>
      <c r="AX1867" s="14" t="s">
        <v>80</v>
      </c>
      <c r="AY1867" s="175" t="s">
        <v>252</v>
      </c>
    </row>
    <row r="1868" spans="1:65" s="2" customFormat="1" ht="16.5" customHeight="1">
      <c r="A1868" s="34"/>
      <c r="B1868" s="145"/>
      <c r="C1868" s="198" t="s">
        <v>1812</v>
      </c>
      <c r="D1868" s="198" t="s">
        <v>361</v>
      </c>
      <c r="E1868" s="199" t="s">
        <v>1813</v>
      </c>
      <c r="F1868" s="200" t="s">
        <v>1814</v>
      </c>
      <c r="G1868" s="201" t="s">
        <v>497</v>
      </c>
      <c r="H1868" s="202">
        <v>925.65</v>
      </c>
      <c r="I1868" s="203"/>
      <c r="J1868" s="204">
        <f>ROUND(I1868*H1868,2)</f>
        <v>0</v>
      </c>
      <c r="K1868" s="205"/>
      <c r="L1868" s="206"/>
      <c r="M1868" s="207" t="s">
        <v>3</v>
      </c>
      <c r="N1868" s="208" t="s">
        <v>44</v>
      </c>
      <c r="O1868" s="55"/>
      <c r="P1868" s="156">
        <f>O1868*H1868</f>
        <v>0</v>
      </c>
      <c r="Q1868" s="156">
        <v>1.4999999999999999E-2</v>
      </c>
      <c r="R1868" s="156">
        <f>Q1868*H1868</f>
        <v>13.884749999999999</v>
      </c>
      <c r="S1868" s="156">
        <v>0</v>
      </c>
      <c r="T1868" s="157">
        <f>S1868*H1868</f>
        <v>0</v>
      </c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  <c r="AR1868" s="158" t="s">
        <v>318</v>
      </c>
      <c r="AT1868" s="158" t="s">
        <v>361</v>
      </c>
      <c r="AU1868" s="158" t="s">
        <v>82</v>
      </c>
      <c r="AY1868" s="19" t="s">
        <v>252</v>
      </c>
      <c r="BE1868" s="159">
        <f>IF(N1868="základní",J1868,0)</f>
        <v>0</v>
      </c>
      <c r="BF1868" s="159">
        <f>IF(N1868="snížená",J1868,0)</f>
        <v>0</v>
      </c>
      <c r="BG1868" s="159">
        <f>IF(N1868="zákl. přenesená",J1868,0)</f>
        <v>0</v>
      </c>
      <c r="BH1868" s="159">
        <f>IF(N1868="sníž. přenesená",J1868,0)</f>
        <v>0</v>
      </c>
      <c r="BI1868" s="159">
        <f>IF(N1868="nulová",J1868,0)</f>
        <v>0</v>
      </c>
      <c r="BJ1868" s="19" t="s">
        <v>80</v>
      </c>
      <c r="BK1868" s="159">
        <f>ROUND(I1868*H1868,2)</f>
        <v>0</v>
      </c>
      <c r="BL1868" s="19" t="s">
        <v>258</v>
      </c>
      <c r="BM1868" s="158" t="s">
        <v>1815</v>
      </c>
    </row>
    <row r="1869" spans="1:65" s="2" customFormat="1" ht="11.25">
      <c r="A1869" s="34"/>
      <c r="B1869" s="35"/>
      <c r="C1869" s="34"/>
      <c r="D1869" s="160" t="s">
        <v>260</v>
      </c>
      <c r="E1869" s="34"/>
      <c r="F1869" s="161" t="s">
        <v>1816</v>
      </c>
      <c r="G1869" s="34"/>
      <c r="H1869" s="34"/>
      <c r="I1869" s="162"/>
      <c r="J1869" s="34"/>
      <c r="K1869" s="34"/>
      <c r="L1869" s="35"/>
      <c r="M1869" s="163"/>
      <c r="N1869" s="164"/>
      <c r="O1869" s="55"/>
      <c r="P1869" s="55"/>
      <c r="Q1869" s="55"/>
      <c r="R1869" s="55"/>
      <c r="S1869" s="55"/>
      <c r="T1869" s="56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  <c r="AT1869" s="19" t="s">
        <v>260</v>
      </c>
      <c r="AU1869" s="19" t="s">
        <v>82</v>
      </c>
    </row>
    <row r="1870" spans="1:65" s="13" customFormat="1" ht="11.25">
      <c r="B1870" s="167"/>
      <c r="D1870" s="160" t="s">
        <v>264</v>
      </c>
      <c r="E1870" s="168" t="s">
        <v>3</v>
      </c>
      <c r="F1870" s="169" t="s">
        <v>1817</v>
      </c>
      <c r="H1870" s="168" t="s">
        <v>3</v>
      </c>
      <c r="I1870" s="170"/>
      <c r="L1870" s="167"/>
      <c r="M1870" s="171"/>
      <c r="N1870" s="172"/>
      <c r="O1870" s="172"/>
      <c r="P1870" s="172"/>
      <c r="Q1870" s="172"/>
      <c r="R1870" s="172"/>
      <c r="S1870" s="172"/>
      <c r="T1870" s="173"/>
      <c r="AT1870" s="168" t="s">
        <v>264</v>
      </c>
      <c r="AU1870" s="168" t="s">
        <v>82</v>
      </c>
      <c r="AV1870" s="13" t="s">
        <v>80</v>
      </c>
      <c r="AW1870" s="13" t="s">
        <v>34</v>
      </c>
      <c r="AX1870" s="13" t="s">
        <v>73</v>
      </c>
      <c r="AY1870" s="168" t="s">
        <v>252</v>
      </c>
    </row>
    <row r="1871" spans="1:65" s="14" customFormat="1" ht="11.25">
      <c r="B1871" s="174"/>
      <c r="D1871" s="160" t="s">
        <v>264</v>
      </c>
      <c r="E1871" s="175" t="s">
        <v>3</v>
      </c>
      <c r="F1871" s="176" t="s">
        <v>1804</v>
      </c>
      <c r="H1871" s="177">
        <v>907.5</v>
      </c>
      <c r="I1871" s="178"/>
      <c r="L1871" s="174"/>
      <c r="M1871" s="179"/>
      <c r="N1871" s="180"/>
      <c r="O1871" s="180"/>
      <c r="P1871" s="180"/>
      <c r="Q1871" s="180"/>
      <c r="R1871" s="180"/>
      <c r="S1871" s="180"/>
      <c r="T1871" s="181"/>
      <c r="AT1871" s="175" t="s">
        <v>264</v>
      </c>
      <c r="AU1871" s="175" t="s">
        <v>82</v>
      </c>
      <c r="AV1871" s="14" t="s">
        <v>82</v>
      </c>
      <c r="AW1871" s="14" t="s">
        <v>34</v>
      </c>
      <c r="AX1871" s="14" t="s">
        <v>80</v>
      </c>
      <c r="AY1871" s="175" t="s">
        <v>252</v>
      </c>
    </row>
    <row r="1872" spans="1:65" s="14" customFormat="1" ht="11.25">
      <c r="B1872" s="174"/>
      <c r="D1872" s="160" t="s">
        <v>264</v>
      </c>
      <c r="F1872" s="176" t="s">
        <v>1818</v>
      </c>
      <c r="H1872" s="177">
        <v>925.65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4</v>
      </c>
      <c r="AX1872" s="14" t="s">
        <v>80</v>
      </c>
      <c r="AY1872" s="175" t="s">
        <v>252</v>
      </c>
    </row>
    <row r="1873" spans="1:65" s="12" customFormat="1" ht="22.9" customHeight="1">
      <c r="B1873" s="132"/>
      <c r="D1873" s="133" t="s">
        <v>72</v>
      </c>
      <c r="E1873" s="143" t="s">
        <v>916</v>
      </c>
      <c r="F1873" s="143" t="s">
        <v>1819</v>
      </c>
      <c r="I1873" s="135"/>
      <c r="J1873" s="144">
        <f>BK1873</f>
        <v>0</v>
      </c>
      <c r="L1873" s="132"/>
      <c r="M1873" s="137"/>
      <c r="N1873" s="138"/>
      <c r="O1873" s="138"/>
      <c r="P1873" s="139">
        <f>SUM(P1874:P2046)</f>
        <v>0</v>
      </c>
      <c r="Q1873" s="138"/>
      <c r="R1873" s="139">
        <f>SUM(R1874:R2046)</f>
        <v>71.943542440000016</v>
      </c>
      <c r="S1873" s="138"/>
      <c r="T1873" s="140">
        <f>SUM(T1874:T2046)</f>
        <v>0</v>
      </c>
      <c r="AR1873" s="133" t="s">
        <v>80</v>
      </c>
      <c r="AT1873" s="141" t="s">
        <v>72</v>
      </c>
      <c r="AU1873" s="141" t="s">
        <v>80</v>
      </c>
      <c r="AY1873" s="133" t="s">
        <v>252</v>
      </c>
      <c r="BK1873" s="142">
        <f>SUM(BK1874:BK2046)</f>
        <v>0</v>
      </c>
    </row>
    <row r="1874" spans="1:65" s="2" customFormat="1" ht="16.5" customHeight="1">
      <c r="A1874" s="34"/>
      <c r="B1874" s="145"/>
      <c r="C1874" s="146" t="s">
        <v>1820</v>
      </c>
      <c r="D1874" s="146" t="s">
        <v>254</v>
      </c>
      <c r="E1874" s="147" t="s">
        <v>1821</v>
      </c>
      <c r="F1874" s="148" t="s">
        <v>1822</v>
      </c>
      <c r="G1874" s="149" t="s">
        <v>497</v>
      </c>
      <c r="H1874" s="150">
        <v>115.235</v>
      </c>
      <c r="I1874" s="151"/>
      <c r="J1874" s="152">
        <f>ROUND(I1874*H1874,2)</f>
        <v>0</v>
      </c>
      <c r="K1874" s="153"/>
      <c r="L1874" s="35"/>
      <c r="M1874" s="154" t="s">
        <v>3</v>
      </c>
      <c r="N1874" s="155" t="s">
        <v>44</v>
      </c>
      <c r="O1874" s="55"/>
      <c r="P1874" s="156">
        <f>O1874*H1874</f>
        <v>0</v>
      </c>
      <c r="Q1874" s="156">
        <v>2.5999999999999998E-4</v>
      </c>
      <c r="R1874" s="156">
        <f>Q1874*H1874</f>
        <v>2.9961099999999997E-2</v>
      </c>
      <c r="S1874" s="156">
        <v>0</v>
      </c>
      <c r="T1874" s="157">
        <f>S1874*H1874</f>
        <v>0</v>
      </c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  <c r="AR1874" s="158" t="s">
        <v>258</v>
      </c>
      <c r="AT1874" s="158" t="s">
        <v>254</v>
      </c>
      <c r="AU1874" s="158" t="s">
        <v>82</v>
      </c>
      <c r="AY1874" s="19" t="s">
        <v>252</v>
      </c>
      <c r="BE1874" s="159">
        <f>IF(N1874="základní",J1874,0)</f>
        <v>0</v>
      </c>
      <c r="BF1874" s="159">
        <f>IF(N1874="snížená",J1874,0)</f>
        <v>0</v>
      </c>
      <c r="BG1874" s="159">
        <f>IF(N1874="zákl. přenesená",J1874,0)</f>
        <v>0</v>
      </c>
      <c r="BH1874" s="159">
        <f>IF(N1874="sníž. přenesená",J1874,0)</f>
        <v>0</v>
      </c>
      <c r="BI1874" s="159">
        <f>IF(N1874="nulová",J1874,0)</f>
        <v>0</v>
      </c>
      <c r="BJ1874" s="19" t="s">
        <v>80</v>
      </c>
      <c r="BK1874" s="159">
        <f>ROUND(I1874*H1874,2)</f>
        <v>0</v>
      </c>
      <c r="BL1874" s="19" t="s">
        <v>258</v>
      </c>
      <c r="BM1874" s="158" t="s">
        <v>1823</v>
      </c>
    </row>
    <row r="1875" spans="1:65" s="2" customFormat="1" ht="11.25">
      <c r="A1875" s="34"/>
      <c r="B1875" s="35"/>
      <c r="C1875" s="34"/>
      <c r="D1875" s="160" t="s">
        <v>260</v>
      </c>
      <c r="E1875" s="34"/>
      <c r="F1875" s="161" t="s">
        <v>1824</v>
      </c>
      <c r="G1875" s="34"/>
      <c r="H1875" s="34"/>
      <c r="I1875" s="162"/>
      <c r="J1875" s="34"/>
      <c r="K1875" s="34"/>
      <c r="L1875" s="35"/>
      <c r="M1875" s="163"/>
      <c r="N1875" s="164"/>
      <c r="O1875" s="55"/>
      <c r="P1875" s="55"/>
      <c r="Q1875" s="55"/>
      <c r="R1875" s="55"/>
      <c r="S1875" s="55"/>
      <c r="T1875" s="56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  <c r="AT1875" s="19" t="s">
        <v>260</v>
      </c>
      <c r="AU1875" s="19" t="s">
        <v>82</v>
      </c>
    </row>
    <row r="1876" spans="1:65" s="2" customFormat="1" ht="11.25">
      <c r="A1876" s="34"/>
      <c r="B1876" s="35"/>
      <c r="C1876" s="34"/>
      <c r="D1876" s="165" t="s">
        <v>262</v>
      </c>
      <c r="E1876" s="34"/>
      <c r="F1876" s="166" t="s">
        <v>1825</v>
      </c>
      <c r="G1876" s="34"/>
      <c r="H1876" s="34"/>
      <c r="I1876" s="162"/>
      <c r="J1876" s="34"/>
      <c r="K1876" s="34"/>
      <c r="L1876" s="35"/>
      <c r="M1876" s="163"/>
      <c r="N1876" s="164"/>
      <c r="O1876" s="55"/>
      <c r="P1876" s="55"/>
      <c r="Q1876" s="55"/>
      <c r="R1876" s="55"/>
      <c r="S1876" s="55"/>
      <c r="T1876" s="56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  <c r="AT1876" s="19" t="s">
        <v>262</v>
      </c>
      <c r="AU1876" s="19" t="s">
        <v>82</v>
      </c>
    </row>
    <row r="1877" spans="1:65" s="13" customFormat="1" ht="11.25">
      <c r="B1877" s="167"/>
      <c r="D1877" s="160" t="s">
        <v>264</v>
      </c>
      <c r="E1877" s="168" t="s">
        <v>3</v>
      </c>
      <c r="F1877" s="169" t="s">
        <v>1826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1:65" s="14" customFormat="1" ht="11.25">
      <c r="B1878" s="174"/>
      <c r="D1878" s="160" t="s">
        <v>264</v>
      </c>
      <c r="E1878" s="175" t="s">
        <v>3</v>
      </c>
      <c r="F1878" s="176" t="s">
        <v>647</v>
      </c>
      <c r="H1878" s="177">
        <v>36.19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1:65" s="13" customFormat="1" ht="11.25">
      <c r="B1879" s="167"/>
      <c r="D1879" s="160" t="s">
        <v>264</v>
      </c>
      <c r="E1879" s="168" t="s">
        <v>3</v>
      </c>
      <c r="F1879" s="169" t="s">
        <v>1827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1:65" s="14" customFormat="1" ht="11.25">
      <c r="B1880" s="174"/>
      <c r="D1880" s="160" t="s">
        <v>264</v>
      </c>
      <c r="E1880" s="175" t="s">
        <v>3</v>
      </c>
      <c r="F1880" s="176" t="s">
        <v>1828</v>
      </c>
      <c r="H1880" s="177">
        <v>79.045000000000002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1:65" s="15" customFormat="1" ht="11.25">
      <c r="B1881" s="182"/>
      <c r="D1881" s="160" t="s">
        <v>264</v>
      </c>
      <c r="E1881" s="183" t="s">
        <v>3</v>
      </c>
      <c r="F1881" s="184" t="s">
        <v>269</v>
      </c>
      <c r="H1881" s="185">
        <v>115.235</v>
      </c>
      <c r="I1881" s="186"/>
      <c r="L1881" s="182"/>
      <c r="M1881" s="187"/>
      <c r="N1881" s="188"/>
      <c r="O1881" s="188"/>
      <c r="P1881" s="188"/>
      <c r="Q1881" s="188"/>
      <c r="R1881" s="188"/>
      <c r="S1881" s="188"/>
      <c r="T1881" s="189"/>
      <c r="AT1881" s="183" t="s">
        <v>264</v>
      </c>
      <c r="AU1881" s="183" t="s">
        <v>82</v>
      </c>
      <c r="AV1881" s="15" t="s">
        <v>258</v>
      </c>
      <c r="AW1881" s="15" t="s">
        <v>34</v>
      </c>
      <c r="AX1881" s="15" t="s">
        <v>80</v>
      </c>
      <c r="AY1881" s="183" t="s">
        <v>252</v>
      </c>
    </row>
    <row r="1882" spans="1:65" s="2" customFormat="1" ht="24.2" customHeight="1">
      <c r="A1882" s="34"/>
      <c r="B1882" s="145"/>
      <c r="C1882" s="146" t="s">
        <v>1829</v>
      </c>
      <c r="D1882" s="146" t="s">
        <v>254</v>
      </c>
      <c r="E1882" s="147" t="s">
        <v>1830</v>
      </c>
      <c r="F1882" s="148" t="s">
        <v>1831</v>
      </c>
      <c r="G1882" s="149" t="s">
        <v>497</v>
      </c>
      <c r="H1882" s="150">
        <v>569.24300000000005</v>
      </c>
      <c r="I1882" s="151"/>
      <c r="J1882" s="152">
        <f>ROUND(I1882*H1882,2)</f>
        <v>0</v>
      </c>
      <c r="K1882" s="153"/>
      <c r="L1882" s="35"/>
      <c r="M1882" s="154" t="s">
        <v>3</v>
      </c>
      <c r="N1882" s="155" t="s">
        <v>44</v>
      </c>
      <c r="O1882" s="55"/>
      <c r="P1882" s="156">
        <f>O1882*H1882</f>
        <v>0</v>
      </c>
      <c r="Q1882" s="156">
        <v>8.6E-3</v>
      </c>
      <c r="R1882" s="156">
        <f>Q1882*H1882</f>
        <v>4.8954898000000009</v>
      </c>
      <c r="S1882" s="156">
        <v>0</v>
      </c>
      <c r="T1882" s="157">
        <f>S1882*H1882</f>
        <v>0</v>
      </c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  <c r="AR1882" s="158" t="s">
        <v>258</v>
      </c>
      <c r="AT1882" s="158" t="s">
        <v>254</v>
      </c>
      <c r="AU1882" s="158" t="s">
        <v>82</v>
      </c>
      <c r="AY1882" s="19" t="s">
        <v>252</v>
      </c>
      <c r="BE1882" s="159">
        <f>IF(N1882="základní",J1882,0)</f>
        <v>0</v>
      </c>
      <c r="BF1882" s="159">
        <f>IF(N1882="snížená",J1882,0)</f>
        <v>0</v>
      </c>
      <c r="BG1882" s="159">
        <f>IF(N1882="zákl. přenesená",J1882,0)</f>
        <v>0</v>
      </c>
      <c r="BH1882" s="159">
        <f>IF(N1882="sníž. přenesená",J1882,0)</f>
        <v>0</v>
      </c>
      <c r="BI1882" s="159">
        <f>IF(N1882="nulová",J1882,0)</f>
        <v>0</v>
      </c>
      <c r="BJ1882" s="19" t="s">
        <v>80</v>
      </c>
      <c r="BK1882" s="159">
        <f>ROUND(I1882*H1882,2)</f>
        <v>0</v>
      </c>
      <c r="BL1882" s="19" t="s">
        <v>258</v>
      </c>
      <c r="BM1882" s="158" t="s">
        <v>1832</v>
      </c>
    </row>
    <row r="1883" spans="1:65" s="2" customFormat="1" ht="19.5">
      <c r="A1883" s="34"/>
      <c r="B1883" s="35"/>
      <c r="C1883" s="34"/>
      <c r="D1883" s="160" t="s">
        <v>260</v>
      </c>
      <c r="E1883" s="34"/>
      <c r="F1883" s="161" t="s">
        <v>1833</v>
      </c>
      <c r="G1883" s="34"/>
      <c r="H1883" s="34"/>
      <c r="I1883" s="162"/>
      <c r="J1883" s="34"/>
      <c r="K1883" s="34"/>
      <c r="L1883" s="35"/>
      <c r="M1883" s="163"/>
      <c r="N1883" s="164"/>
      <c r="O1883" s="55"/>
      <c r="P1883" s="55"/>
      <c r="Q1883" s="55"/>
      <c r="R1883" s="55"/>
      <c r="S1883" s="55"/>
      <c r="T1883" s="56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  <c r="AT1883" s="19" t="s">
        <v>260</v>
      </c>
      <c r="AU1883" s="19" t="s">
        <v>82</v>
      </c>
    </row>
    <row r="1884" spans="1:65" s="2" customFormat="1" ht="11.25">
      <c r="A1884" s="34"/>
      <c r="B1884" s="35"/>
      <c r="C1884" s="34"/>
      <c r="D1884" s="165" t="s">
        <v>262</v>
      </c>
      <c r="E1884" s="34"/>
      <c r="F1884" s="166" t="s">
        <v>1834</v>
      </c>
      <c r="G1884" s="34"/>
      <c r="H1884" s="34"/>
      <c r="I1884" s="162"/>
      <c r="J1884" s="34"/>
      <c r="K1884" s="34"/>
      <c r="L1884" s="35"/>
      <c r="M1884" s="163"/>
      <c r="N1884" s="164"/>
      <c r="O1884" s="55"/>
      <c r="P1884" s="55"/>
      <c r="Q1884" s="55"/>
      <c r="R1884" s="55"/>
      <c r="S1884" s="55"/>
      <c r="T1884" s="56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  <c r="AT1884" s="19" t="s">
        <v>262</v>
      </c>
      <c r="AU1884" s="19" t="s">
        <v>82</v>
      </c>
    </row>
    <row r="1885" spans="1:65" s="13" customFormat="1" ht="11.25">
      <c r="B1885" s="167"/>
      <c r="D1885" s="160" t="s">
        <v>264</v>
      </c>
      <c r="E1885" s="168" t="s">
        <v>3</v>
      </c>
      <c r="F1885" s="169" t="s">
        <v>1835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1:65" s="14" customFormat="1" ht="11.25">
      <c r="B1886" s="174"/>
      <c r="D1886" s="160" t="s">
        <v>264</v>
      </c>
      <c r="E1886" s="175" t="s">
        <v>3</v>
      </c>
      <c r="F1886" s="176" t="s">
        <v>647</v>
      </c>
      <c r="H1886" s="177">
        <v>36.19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1:65" s="13" customFormat="1" ht="11.25">
      <c r="B1887" s="167"/>
      <c r="D1887" s="160" t="s">
        <v>264</v>
      </c>
      <c r="E1887" s="168" t="s">
        <v>3</v>
      </c>
      <c r="F1887" s="169" t="s">
        <v>1836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1:65" s="14" customFormat="1" ht="11.25">
      <c r="B1888" s="174"/>
      <c r="D1888" s="160" t="s">
        <v>264</v>
      </c>
      <c r="E1888" s="175" t="s">
        <v>3</v>
      </c>
      <c r="F1888" s="176" t="s">
        <v>1837</v>
      </c>
      <c r="H1888" s="177">
        <v>7.7249999999999996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1:65" s="13" customFormat="1" ht="11.25">
      <c r="B1889" s="167"/>
      <c r="D1889" s="160" t="s">
        <v>264</v>
      </c>
      <c r="E1889" s="168" t="s">
        <v>3</v>
      </c>
      <c r="F1889" s="169" t="s">
        <v>1838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1:65" s="14" customFormat="1" ht="11.25">
      <c r="B1890" s="174"/>
      <c r="D1890" s="160" t="s">
        <v>264</v>
      </c>
      <c r="E1890" s="175" t="s">
        <v>3</v>
      </c>
      <c r="F1890" s="176" t="s">
        <v>1839</v>
      </c>
      <c r="H1890" s="177">
        <v>245.672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1:65" s="13" customFormat="1" ht="11.25">
      <c r="B1891" s="167"/>
      <c r="D1891" s="160" t="s">
        <v>264</v>
      </c>
      <c r="E1891" s="168" t="s">
        <v>3</v>
      </c>
      <c r="F1891" s="169" t="s">
        <v>1840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1:65" s="14" customFormat="1" ht="11.25">
      <c r="B1892" s="174"/>
      <c r="D1892" s="160" t="s">
        <v>264</v>
      </c>
      <c r="E1892" s="175" t="s">
        <v>3</v>
      </c>
      <c r="F1892" s="176" t="s">
        <v>1841</v>
      </c>
      <c r="H1892" s="177">
        <v>224.756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1:65" s="14" customFormat="1" ht="11.25">
      <c r="B1893" s="174"/>
      <c r="D1893" s="160" t="s">
        <v>264</v>
      </c>
      <c r="E1893" s="175" t="s">
        <v>3</v>
      </c>
      <c r="F1893" s="176" t="s">
        <v>1842</v>
      </c>
      <c r="H1893" s="177">
        <v>54.9</v>
      </c>
      <c r="I1893" s="178"/>
      <c r="L1893" s="174"/>
      <c r="M1893" s="179"/>
      <c r="N1893" s="180"/>
      <c r="O1893" s="180"/>
      <c r="P1893" s="180"/>
      <c r="Q1893" s="180"/>
      <c r="R1893" s="180"/>
      <c r="S1893" s="180"/>
      <c r="T1893" s="181"/>
      <c r="AT1893" s="175" t="s">
        <v>264</v>
      </c>
      <c r="AU1893" s="175" t="s">
        <v>82</v>
      </c>
      <c r="AV1893" s="14" t="s">
        <v>82</v>
      </c>
      <c r="AW1893" s="14" t="s">
        <v>34</v>
      </c>
      <c r="AX1893" s="14" t="s">
        <v>73</v>
      </c>
      <c r="AY1893" s="175" t="s">
        <v>252</v>
      </c>
    </row>
    <row r="1894" spans="1:65" s="15" customFormat="1" ht="11.25">
      <c r="B1894" s="182"/>
      <c r="D1894" s="160" t="s">
        <v>264</v>
      </c>
      <c r="E1894" s="183" t="s">
        <v>3</v>
      </c>
      <c r="F1894" s="184" t="s">
        <v>269</v>
      </c>
      <c r="H1894" s="185">
        <v>569.24300000000005</v>
      </c>
      <c r="I1894" s="186"/>
      <c r="L1894" s="182"/>
      <c r="M1894" s="187"/>
      <c r="N1894" s="188"/>
      <c r="O1894" s="188"/>
      <c r="P1894" s="188"/>
      <c r="Q1894" s="188"/>
      <c r="R1894" s="188"/>
      <c r="S1894" s="188"/>
      <c r="T1894" s="189"/>
      <c r="AT1894" s="183" t="s">
        <v>264</v>
      </c>
      <c r="AU1894" s="183" t="s">
        <v>82</v>
      </c>
      <c r="AV1894" s="15" t="s">
        <v>258</v>
      </c>
      <c r="AW1894" s="15" t="s">
        <v>34</v>
      </c>
      <c r="AX1894" s="15" t="s">
        <v>80</v>
      </c>
      <c r="AY1894" s="183" t="s">
        <v>252</v>
      </c>
    </row>
    <row r="1895" spans="1:65" s="2" customFormat="1" ht="16.5" customHeight="1">
      <c r="A1895" s="34"/>
      <c r="B1895" s="145"/>
      <c r="C1895" s="198" t="s">
        <v>1843</v>
      </c>
      <c r="D1895" s="198" t="s">
        <v>361</v>
      </c>
      <c r="E1895" s="199" t="s">
        <v>1844</v>
      </c>
      <c r="F1895" s="200" t="s">
        <v>1845</v>
      </c>
      <c r="G1895" s="201" t="s">
        <v>497</v>
      </c>
      <c r="H1895" s="202">
        <v>44.792999999999999</v>
      </c>
      <c r="I1895" s="203"/>
      <c r="J1895" s="204">
        <f>ROUND(I1895*H1895,2)</f>
        <v>0</v>
      </c>
      <c r="K1895" s="205"/>
      <c r="L1895" s="206"/>
      <c r="M1895" s="207" t="s">
        <v>3</v>
      </c>
      <c r="N1895" s="208" t="s">
        <v>44</v>
      </c>
      <c r="O1895" s="55"/>
      <c r="P1895" s="156">
        <f>O1895*H1895</f>
        <v>0</v>
      </c>
      <c r="Q1895" s="156">
        <v>2.3999999999999998E-3</v>
      </c>
      <c r="R1895" s="156">
        <f>Q1895*H1895</f>
        <v>0.10750319999999999</v>
      </c>
      <c r="S1895" s="156">
        <v>0</v>
      </c>
      <c r="T1895" s="157">
        <f>S1895*H1895</f>
        <v>0</v>
      </c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  <c r="AR1895" s="158" t="s">
        <v>318</v>
      </c>
      <c r="AT1895" s="158" t="s">
        <v>361</v>
      </c>
      <c r="AU1895" s="158" t="s">
        <v>82</v>
      </c>
      <c r="AY1895" s="19" t="s">
        <v>252</v>
      </c>
      <c r="BE1895" s="159">
        <f>IF(N1895="základní",J1895,0)</f>
        <v>0</v>
      </c>
      <c r="BF1895" s="159">
        <f>IF(N1895="snížená",J1895,0)</f>
        <v>0</v>
      </c>
      <c r="BG1895" s="159">
        <f>IF(N1895="zákl. přenesená",J1895,0)</f>
        <v>0</v>
      </c>
      <c r="BH1895" s="159">
        <f>IF(N1895="sníž. přenesená",J1895,0)</f>
        <v>0</v>
      </c>
      <c r="BI1895" s="159">
        <f>IF(N1895="nulová",J1895,0)</f>
        <v>0</v>
      </c>
      <c r="BJ1895" s="19" t="s">
        <v>80</v>
      </c>
      <c r="BK1895" s="159">
        <f>ROUND(I1895*H1895,2)</f>
        <v>0</v>
      </c>
      <c r="BL1895" s="19" t="s">
        <v>258</v>
      </c>
      <c r="BM1895" s="158" t="s">
        <v>1846</v>
      </c>
    </row>
    <row r="1896" spans="1:65" s="2" customFormat="1" ht="11.25">
      <c r="A1896" s="34"/>
      <c r="B1896" s="35"/>
      <c r="C1896" s="34"/>
      <c r="D1896" s="160" t="s">
        <v>260</v>
      </c>
      <c r="E1896" s="34"/>
      <c r="F1896" s="161" t="s">
        <v>1845</v>
      </c>
      <c r="G1896" s="34"/>
      <c r="H1896" s="34"/>
      <c r="I1896" s="162"/>
      <c r="J1896" s="34"/>
      <c r="K1896" s="34"/>
      <c r="L1896" s="35"/>
      <c r="M1896" s="163"/>
      <c r="N1896" s="164"/>
      <c r="O1896" s="55"/>
      <c r="P1896" s="55"/>
      <c r="Q1896" s="55"/>
      <c r="R1896" s="55"/>
      <c r="S1896" s="55"/>
      <c r="T1896" s="56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  <c r="AT1896" s="19" t="s">
        <v>260</v>
      </c>
      <c r="AU1896" s="19" t="s">
        <v>82</v>
      </c>
    </row>
    <row r="1897" spans="1:65" s="2" customFormat="1" ht="11.25">
      <c r="A1897" s="34"/>
      <c r="B1897" s="35"/>
      <c r="C1897" s="34"/>
      <c r="D1897" s="165" t="s">
        <v>262</v>
      </c>
      <c r="E1897" s="34"/>
      <c r="F1897" s="166" t="s">
        <v>1847</v>
      </c>
      <c r="G1897" s="34"/>
      <c r="H1897" s="34"/>
      <c r="I1897" s="162"/>
      <c r="J1897" s="34"/>
      <c r="K1897" s="34"/>
      <c r="L1897" s="35"/>
      <c r="M1897" s="163"/>
      <c r="N1897" s="164"/>
      <c r="O1897" s="55"/>
      <c r="P1897" s="55"/>
      <c r="Q1897" s="55"/>
      <c r="R1897" s="55"/>
      <c r="S1897" s="55"/>
      <c r="T1897" s="56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  <c r="AT1897" s="19" t="s">
        <v>262</v>
      </c>
      <c r="AU1897" s="19" t="s">
        <v>82</v>
      </c>
    </row>
    <row r="1898" spans="1:65" s="13" customFormat="1" ht="11.25">
      <c r="B1898" s="167"/>
      <c r="D1898" s="160" t="s">
        <v>264</v>
      </c>
      <c r="E1898" s="168" t="s">
        <v>3</v>
      </c>
      <c r="F1898" s="169" t="s">
        <v>1848</v>
      </c>
      <c r="H1898" s="168" t="s">
        <v>3</v>
      </c>
      <c r="I1898" s="170"/>
      <c r="L1898" s="167"/>
      <c r="M1898" s="171"/>
      <c r="N1898" s="172"/>
      <c r="O1898" s="172"/>
      <c r="P1898" s="172"/>
      <c r="Q1898" s="172"/>
      <c r="R1898" s="172"/>
      <c r="S1898" s="172"/>
      <c r="T1898" s="173"/>
      <c r="AT1898" s="168" t="s">
        <v>264</v>
      </c>
      <c r="AU1898" s="168" t="s">
        <v>82</v>
      </c>
      <c r="AV1898" s="13" t="s">
        <v>80</v>
      </c>
      <c r="AW1898" s="13" t="s">
        <v>34</v>
      </c>
      <c r="AX1898" s="13" t="s">
        <v>73</v>
      </c>
      <c r="AY1898" s="168" t="s">
        <v>252</v>
      </c>
    </row>
    <row r="1899" spans="1:65" s="13" customFormat="1" ht="11.25">
      <c r="B1899" s="167"/>
      <c r="D1899" s="160" t="s">
        <v>264</v>
      </c>
      <c r="E1899" s="168" t="s">
        <v>3</v>
      </c>
      <c r="F1899" s="169" t="s">
        <v>1849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1:65" s="14" customFormat="1" ht="11.25">
      <c r="B1900" s="174"/>
      <c r="D1900" s="160" t="s">
        <v>264</v>
      </c>
      <c r="E1900" s="175" t="s">
        <v>3</v>
      </c>
      <c r="F1900" s="176" t="s">
        <v>647</v>
      </c>
      <c r="H1900" s="177">
        <v>36.19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1:65" s="13" customFormat="1" ht="11.25">
      <c r="B1901" s="167"/>
      <c r="D1901" s="160" t="s">
        <v>264</v>
      </c>
      <c r="E1901" s="168" t="s">
        <v>3</v>
      </c>
      <c r="F1901" s="169" t="s">
        <v>1836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1:65" s="14" customFormat="1" ht="11.25">
      <c r="B1902" s="174"/>
      <c r="D1902" s="160" t="s">
        <v>264</v>
      </c>
      <c r="E1902" s="175" t="s">
        <v>3</v>
      </c>
      <c r="F1902" s="176" t="s">
        <v>1837</v>
      </c>
      <c r="H1902" s="177">
        <v>7.7249999999999996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1:65" s="15" customFormat="1" ht="11.25">
      <c r="B1903" s="182"/>
      <c r="D1903" s="160" t="s">
        <v>264</v>
      </c>
      <c r="E1903" s="183" t="s">
        <v>3</v>
      </c>
      <c r="F1903" s="184" t="s">
        <v>269</v>
      </c>
      <c r="H1903" s="185">
        <v>43.914999999999999</v>
      </c>
      <c r="I1903" s="186"/>
      <c r="L1903" s="182"/>
      <c r="M1903" s="187"/>
      <c r="N1903" s="188"/>
      <c r="O1903" s="188"/>
      <c r="P1903" s="188"/>
      <c r="Q1903" s="188"/>
      <c r="R1903" s="188"/>
      <c r="S1903" s="188"/>
      <c r="T1903" s="189"/>
      <c r="AT1903" s="183" t="s">
        <v>264</v>
      </c>
      <c r="AU1903" s="183" t="s">
        <v>82</v>
      </c>
      <c r="AV1903" s="15" t="s">
        <v>258</v>
      </c>
      <c r="AW1903" s="15" t="s">
        <v>34</v>
      </c>
      <c r="AX1903" s="15" t="s">
        <v>80</v>
      </c>
      <c r="AY1903" s="183" t="s">
        <v>252</v>
      </c>
    </row>
    <row r="1904" spans="1:65" s="14" customFormat="1" ht="11.25">
      <c r="B1904" s="174"/>
      <c r="D1904" s="160" t="s">
        <v>264</v>
      </c>
      <c r="F1904" s="176" t="s">
        <v>1850</v>
      </c>
      <c r="H1904" s="177">
        <v>44.792999999999999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4</v>
      </c>
      <c r="AX1904" s="14" t="s">
        <v>80</v>
      </c>
      <c r="AY1904" s="175" t="s">
        <v>252</v>
      </c>
    </row>
    <row r="1905" spans="1:65" s="2" customFormat="1" ht="16.5" customHeight="1">
      <c r="A1905" s="34"/>
      <c r="B1905" s="145"/>
      <c r="C1905" s="198" t="s">
        <v>1851</v>
      </c>
      <c r="D1905" s="198" t="s">
        <v>361</v>
      </c>
      <c r="E1905" s="199" t="s">
        <v>1852</v>
      </c>
      <c r="F1905" s="200" t="s">
        <v>1853</v>
      </c>
      <c r="G1905" s="201" t="s">
        <v>497</v>
      </c>
      <c r="H1905" s="202">
        <v>535.83500000000004</v>
      </c>
      <c r="I1905" s="203"/>
      <c r="J1905" s="204">
        <f>ROUND(I1905*H1905,2)</f>
        <v>0</v>
      </c>
      <c r="K1905" s="205"/>
      <c r="L1905" s="206"/>
      <c r="M1905" s="207" t="s">
        <v>3</v>
      </c>
      <c r="N1905" s="208" t="s">
        <v>44</v>
      </c>
      <c r="O1905" s="55"/>
      <c r="P1905" s="156">
        <f>O1905*H1905</f>
        <v>0</v>
      </c>
      <c r="Q1905" s="156">
        <v>2.5000000000000001E-2</v>
      </c>
      <c r="R1905" s="156">
        <f>Q1905*H1905</f>
        <v>13.395875000000002</v>
      </c>
      <c r="S1905" s="156">
        <v>0</v>
      </c>
      <c r="T1905" s="157">
        <f>S1905*H1905</f>
        <v>0</v>
      </c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  <c r="AR1905" s="158" t="s">
        <v>318</v>
      </c>
      <c r="AT1905" s="158" t="s">
        <v>361</v>
      </c>
      <c r="AU1905" s="158" t="s">
        <v>82</v>
      </c>
      <c r="AY1905" s="19" t="s">
        <v>252</v>
      </c>
      <c r="BE1905" s="159">
        <f>IF(N1905="základní",J1905,0)</f>
        <v>0</v>
      </c>
      <c r="BF1905" s="159">
        <f>IF(N1905="snížená",J1905,0)</f>
        <v>0</v>
      </c>
      <c r="BG1905" s="159">
        <f>IF(N1905="zákl. přenesená",J1905,0)</f>
        <v>0</v>
      </c>
      <c r="BH1905" s="159">
        <f>IF(N1905="sníž. přenesená",J1905,0)</f>
        <v>0</v>
      </c>
      <c r="BI1905" s="159">
        <f>IF(N1905="nulová",J1905,0)</f>
        <v>0</v>
      </c>
      <c r="BJ1905" s="19" t="s">
        <v>80</v>
      </c>
      <c r="BK1905" s="159">
        <f>ROUND(I1905*H1905,2)</f>
        <v>0</v>
      </c>
      <c r="BL1905" s="19" t="s">
        <v>258</v>
      </c>
      <c r="BM1905" s="158" t="s">
        <v>1854</v>
      </c>
    </row>
    <row r="1906" spans="1:65" s="2" customFormat="1" ht="11.25">
      <c r="A1906" s="34"/>
      <c r="B1906" s="35"/>
      <c r="C1906" s="34"/>
      <c r="D1906" s="160" t="s">
        <v>260</v>
      </c>
      <c r="E1906" s="34"/>
      <c r="F1906" s="161" t="s">
        <v>1853</v>
      </c>
      <c r="G1906" s="34"/>
      <c r="H1906" s="34"/>
      <c r="I1906" s="162"/>
      <c r="J1906" s="34"/>
      <c r="K1906" s="34"/>
      <c r="L1906" s="35"/>
      <c r="M1906" s="163"/>
      <c r="N1906" s="164"/>
      <c r="O1906" s="55"/>
      <c r="P1906" s="55"/>
      <c r="Q1906" s="55"/>
      <c r="R1906" s="55"/>
      <c r="S1906" s="55"/>
      <c r="T1906" s="56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  <c r="AT1906" s="19" t="s">
        <v>260</v>
      </c>
      <c r="AU1906" s="19" t="s">
        <v>82</v>
      </c>
    </row>
    <row r="1907" spans="1:65" s="2" customFormat="1" ht="11.25">
      <c r="A1907" s="34"/>
      <c r="B1907" s="35"/>
      <c r="C1907" s="34"/>
      <c r="D1907" s="165" t="s">
        <v>262</v>
      </c>
      <c r="E1907" s="34"/>
      <c r="F1907" s="166" t="s">
        <v>1855</v>
      </c>
      <c r="G1907" s="34"/>
      <c r="H1907" s="34"/>
      <c r="I1907" s="162"/>
      <c r="J1907" s="34"/>
      <c r="K1907" s="34"/>
      <c r="L1907" s="35"/>
      <c r="M1907" s="163"/>
      <c r="N1907" s="164"/>
      <c r="O1907" s="55"/>
      <c r="P1907" s="55"/>
      <c r="Q1907" s="55"/>
      <c r="R1907" s="55"/>
      <c r="S1907" s="55"/>
      <c r="T1907" s="56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  <c r="AT1907" s="19" t="s">
        <v>262</v>
      </c>
      <c r="AU1907" s="19" t="s">
        <v>82</v>
      </c>
    </row>
    <row r="1908" spans="1:65" s="13" customFormat="1" ht="11.25">
      <c r="B1908" s="167"/>
      <c r="D1908" s="160" t="s">
        <v>264</v>
      </c>
      <c r="E1908" s="168" t="s">
        <v>3</v>
      </c>
      <c r="F1908" s="169" t="s">
        <v>1856</v>
      </c>
      <c r="H1908" s="168" t="s">
        <v>3</v>
      </c>
      <c r="I1908" s="170"/>
      <c r="L1908" s="167"/>
      <c r="M1908" s="171"/>
      <c r="N1908" s="172"/>
      <c r="O1908" s="172"/>
      <c r="P1908" s="172"/>
      <c r="Q1908" s="172"/>
      <c r="R1908" s="172"/>
      <c r="S1908" s="172"/>
      <c r="T1908" s="173"/>
      <c r="AT1908" s="168" t="s">
        <v>264</v>
      </c>
      <c r="AU1908" s="168" t="s">
        <v>82</v>
      </c>
      <c r="AV1908" s="13" t="s">
        <v>80</v>
      </c>
      <c r="AW1908" s="13" t="s">
        <v>34</v>
      </c>
      <c r="AX1908" s="13" t="s">
        <v>73</v>
      </c>
      <c r="AY1908" s="168" t="s">
        <v>252</v>
      </c>
    </row>
    <row r="1909" spans="1:65" s="13" customFormat="1" ht="11.25">
      <c r="B1909" s="167"/>
      <c r="D1909" s="160" t="s">
        <v>264</v>
      </c>
      <c r="E1909" s="168" t="s">
        <v>3</v>
      </c>
      <c r="F1909" s="169" t="s">
        <v>1857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1:65" s="14" customFormat="1" ht="11.25">
      <c r="B1910" s="174"/>
      <c r="D1910" s="160" t="s">
        <v>264</v>
      </c>
      <c r="E1910" s="175" t="s">
        <v>3</v>
      </c>
      <c r="F1910" s="176" t="s">
        <v>1839</v>
      </c>
      <c r="H1910" s="177">
        <v>245.672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1:65" s="13" customFormat="1" ht="11.25">
      <c r="B1911" s="167"/>
      <c r="D1911" s="160" t="s">
        <v>264</v>
      </c>
      <c r="E1911" s="168" t="s">
        <v>3</v>
      </c>
      <c r="F1911" s="169" t="s">
        <v>1840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1:65" s="14" customFormat="1" ht="11.25">
      <c r="B1912" s="174"/>
      <c r="D1912" s="160" t="s">
        <v>264</v>
      </c>
      <c r="E1912" s="175" t="s">
        <v>3</v>
      </c>
      <c r="F1912" s="176" t="s">
        <v>1841</v>
      </c>
      <c r="H1912" s="177">
        <v>224.756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1:65" s="14" customFormat="1" ht="11.25">
      <c r="B1913" s="174"/>
      <c r="D1913" s="160" t="s">
        <v>264</v>
      </c>
      <c r="E1913" s="175" t="s">
        <v>3</v>
      </c>
      <c r="F1913" s="176" t="s">
        <v>1842</v>
      </c>
      <c r="H1913" s="177">
        <v>54.9</v>
      </c>
      <c r="I1913" s="178"/>
      <c r="L1913" s="174"/>
      <c r="M1913" s="179"/>
      <c r="N1913" s="180"/>
      <c r="O1913" s="180"/>
      <c r="P1913" s="180"/>
      <c r="Q1913" s="180"/>
      <c r="R1913" s="180"/>
      <c r="S1913" s="180"/>
      <c r="T1913" s="181"/>
      <c r="AT1913" s="175" t="s">
        <v>264</v>
      </c>
      <c r="AU1913" s="175" t="s">
        <v>82</v>
      </c>
      <c r="AV1913" s="14" t="s">
        <v>82</v>
      </c>
      <c r="AW1913" s="14" t="s">
        <v>34</v>
      </c>
      <c r="AX1913" s="14" t="s">
        <v>73</v>
      </c>
      <c r="AY1913" s="175" t="s">
        <v>252</v>
      </c>
    </row>
    <row r="1914" spans="1:65" s="15" customFormat="1" ht="11.25">
      <c r="B1914" s="182"/>
      <c r="D1914" s="160" t="s">
        <v>264</v>
      </c>
      <c r="E1914" s="183" t="s">
        <v>3</v>
      </c>
      <c r="F1914" s="184" t="s">
        <v>269</v>
      </c>
      <c r="H1914" s="185">
        <v>525.32799999999997</v>
      </c>
      <c r="I1914" s="186"/>
      <c r="L1914" s="182"/>
      <c r="M1914" s="187"/>
      <c r="N1914" s="188"/>
      <c r="O1914" s="188"/>
      <c r="P1914" s="188"/>
      <c r="Q1914" s="188"/>
      <c r="R1914" s="188"/>
      <c r="S1914" s="188"/>
      <c r="T1914" s="189"/>
      <c r="AT1914" s="183" t="s">
        <v>264</v>
      </c>
      <c r="AU1914" s="183" t="s">
        <v>82</v>
      </c>
      <c r="AV1914" s="15" t="s">
        <v>258</v>
      </c>
      <c r="AW1914" s="15" t="s">
        <v>34</v>
      </c>
      <c r="AX1914" s="15" t="s">
        <v>80</v>
      </c>
      <c r="AY1914" s="183" t="s">
        <v>252</v>
      </c>
    </row>
    <row r="1915" spans="1:65" s="14" customFormat="1" ht="11.25">
      <c r="B1915" s="174"/>
      <c r="D1915" s="160" t="s">
        <v>264</v>
      </c>
      <c r="F1915" s="176" t="s">
        <v>1858</v>
      </c>
      <c r="H1915" s="177">
        <v>535.83500000000004</v>
      </c>
      <c r="I1915" s="178"/>
      <c r="L1915" s="174"/>
      <c r="M1915" s="179"/>
      <c r="N1915" s="180"/>
      <c r="O1915" s="180"/>
      <c r="P1915" s="180"/>
      <c r="Q1915" s="180"/>
      <c r="R1915" s="180"/>
      <c r="S1915" s="180"/>
      <c r="T1915" s="181"/>
      <c r="AT1915" s="175" t="s">
        <v>264</v>
      </c>
      <c r="AU1915" s="175" t="s">
        <v>82</v>
      </c>
      <c r="AV1915" s="14" t="s">
        <v>82</v>
      </c>
      <c r="AW1915" s="14" t="s">
        <v>4</v>
      </c>
      <c r="AX1915" s="14" t="s">
        <v>80</v>
      </c>
      <c r="AY1915" s="175" t="s">
        <v>252</v>
      </c>
    </row>
    <row r="1916" spans="1:65" s="2" customFormat="1" ht="16.5" customHeight="1">
      <c r="A1916" s="34"/>
      <c r="B1916" s="145"/>
      <c r="C1916" s="146" t="s">
        <v>1859</v>
      </c>
      <c r="D1916" s="146" t="s">
        <v>254</v>
      </c>
      <c r="E1916" s="147" t="s">
        <v>1860</v>
      </c>
      <c r="F1916" s="148" t="s">
        <v>1861</v>
      </c>
      <c r="G1916" s="149" t="s">
        <v>497</v>
      </c>
      <c r="H1916" s="150">
        <v>454.31200000000001</v>
      </c>
      <c r="I1916" s="151"/>
      <c r="J1916" s="152">
        <f>ROUND(I1916*H1916,2)</f>
        <v>0</v>
      </c>
      <c r="K1916" s="153"/>
      <c r="L1916" s="35"/>
      <c r="M1916" s="154" t="s">
        <v>3</v>
      </c>
      <c r="N1916" s="155" t="s">
        <v>44</v>
      </c>
      <c r="O1916" s="55"/>
      <c r="P1916" s="156">
        <f>O1916*H1916</f>
        <v>0</v>
      </c>
      <c r="Q1916" s="156">
        <v>3.48E-3</v>
      </c>
      <c r="R1916" s="156">
        <f>Q1916*H1916</f>
        <v>1.58100576</v>
      </c>
      <c r="S1916" s="156">
        <v>0</v>
      </c>
      <c r="T1916" s="157">
        <f>S1916*H1916</f>
        <v>0</v>
      </c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  <c r="AR1916" s="158" t="s">
        <v>258</v>
      </c>
      <c r="AT1916" s="158" t="s">
        <v>254</v>
      </c>
      <c r="AU1916" s="158" t="s">
        <v>82</v>
      </c>
      <c r="AY1916" s="19" t="s">
        <v>252</v>
      </c>
      <c r="BE1916" s="159">
        <f>IF(N1916="základní",J1916,0)</f>
        <v>0</v>
      </c>
      <c r="BF1916" s="159">
        <f>IF(N1916="snížená",J1916,0)</f>
        <v>0</v>
      </c>
      <c r="BG1916" s="159">
        <f>IF(N1916="zákl. přenesená",J1916,0)</f>
        <v>0</v>
      </c>
      <c r="BH1916" s="159">
        <f>IF(N1916="sníž. přenesená",J1916,0)</f>
        <v>0</v>
      </c>
      <c r="BI1916" s="159">
        <f>IF(N1916="nulová",J1916,0)</f>
        <v>0</v>
      </c>
      <c r="BJ1916" s="19" t="s">
        <v>80</v>
      </c>
      <c r="BK1916" s="159">
        <f>ROUND(I1916*H1916,2)</f>
        <v>0</v>
      </c>
      <c r="BL1916" s="19" t="s">
        <v>258</v>
      </c>
      <c r="BM1916" s="158" t="s">
        <v>1862</v>
      </c>
    </row>
    <row r="1917" spans="1:65" s="2" customFormat="1" ht="11.25">
      <c r="A1917" s="34"/>
      <c r="B1917" s="35"/>
      <c r="C1917" s="34"/>
      <c r="D1917" s="160" t="s">
        <v>260</v>
      </c>
      <c r="E1917" s="34"/>
      <c r="F1917" s="161" t="s">
        <v>1863</v>
      </c>
      <c r="G1917" s="34"/>
      <c r="H1917" s="34"/>
      <c r="I1917" s="162"/>
      <c r="J1917" s="34"/>
      <c r="K1917" s="34"/>
      <c r="L1917" s="35"/>
      <c r="M1917" s="163"/>
      <c r="N1917" s="164"/>
      <c r="O1917" s="55"/>
      <c r="P1917" s="55"/>
      <c r="Q1917" s="55"/>
      <c r="R1917" s="55"/>
      <c r="S1917" s="55"/>
      <c r="T1917" s="56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  <c r="AT1917" s="19" t="s">
        <v>260</v>
      </c>
      <c r="AU1917" s="19" t="s">
        <v>82</v>
      </c>
    </row>
    <row r="1918" spans="1:65" s="2" customFormat="1" ht="11.25">
      <c r="A1918" s="34"/>
      <c r="B1918" s="35"/>
      <c r="C1918" s="34"/>
      <c r="D1918" s="165" t="s">
        <v>262</v>
      </c>
      <c r="E1918" s="34"/>
      <c r="F1918" s="166" t="s">
        <v>1864</v>
      </c>
      <c r="G1918" s="34"/>
      <c r="H1918" s="34"/>
      <c r="I1918" s="162"/>
      <c r="J1918" s="34"/>
      <c r="K1918" s="34"/>
      <c r="L1918" s="35"/>
      <c r="M1918" s="163"/>
      <c r="N1918" s="164"/>
      <c r="O1918" s="55"/>
      <c r="P1918" s="55"/>
      <c r="Q1918" s="55"/>
      <c r="R1918" s="55"/>
      <c r="S1918" s="55"/>
      <c r="T1918" s="56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  <c r="AT1918" s="19" t="s">
        <v>262</v>
      </c>
      <c r="AU1918" s="19" t="s">
        <v>82</v>
      </c>
    </row>
    <row r="1919" spans="1:65" s="13" customFormat="1" ht="11.25">
      <c r="B1919" s="167"/>
      <c r="D1919" s="160" t="s">
        <v>264</v>
      </c>
      <c r="E1919" s="168" t="s">
        <v>3</v>
      </c>
      <c r="F1919" s="169" t="s">
        <v>1865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1:65" s="13" customFormat="1" ht="11.25">
      <c r="B1920" s="167"/>
      <c r="D1920" s="160" t="s">
        <v>264</v>
      </c>
      <c r="E1920" s="168" t="s">
        <v>3</v>
      </c>
      <c r="F1920" s="169" t="s">
        <v>1866</v>
      </c>
      <c r="H1920" s="168" t="s">
        <v>3</v>
      </c>
      <c r="I1920" s="170"/>
      <c r="L1920" s="167"/>
      <c r="M1920" s="171"/>
      <c r="N1920" s="172"/>
      <c r="O1920" s="172"/>
      <c r="P1920" s="172"/>
      <c r="Q1920" s="172"/>
      <c r="R1920" s="172"/>
      <c r="S1920" s="172"/>
      <c r="T1920" s="173"/>
      <c r="AT1920" s="168" t="s">
        <v>264</v>
      </c>
      <c r="AU1920" s="168" t="s">
        <v>82</v>
      </c>
      <c r="AV1920" s="13" t="s">
        <v>80</v>
      </c>
      <c r="AW1920" s="13" t="s">
        <v>34</v>
      </c>
      <c r="AX1920" s="13" t="s">
        <v>73</v>
      </c>
      <c r="AY1920" s="168" t="s">
        <v>252</v>
      </c>
    </row>
    <row r="1921" spans="1:65" s="14" customFormat="1" ht="11.25">
      <c r="B1921" s="174"/>
      <c r="D1921" s="160" t="s">
        <v>264</v>
      </c>
      <c r="E1921" s="175" t="s">
        <v>3</v>
      </c>
      <c r="F1921" s="176" t="s">
        <v>647</v>
      </c>
      <c r="H1921" s="177">
        <v>36.19</v>
      </c>
      <c r="I1921" s="178"/>
      <c r="L1921" s="174"/>
      <c r="M1921" s="179"/>
      <c r="N1921" s="180"/>
      <c r="O1921" s="180"/>
      <c r="P1921" s="180"/>
      <c r="Q1921" s="180"/>
      <c r="R1921" s="180"/>
      <c r="S1921" s="180"/>
      <c r="T1921" s="181"/>
      <c r="AT1921" s="175" t="s">
        <v>264</v>
      </c>
      <c r="AU1921" s="175" t="s">
        <v>82</v>
      </c>
      <c r="AV1921" s="14" t="s">
        <v>82</v>
      </c>
      <c r="AW1921" s="14" t="s">
        <v>34</v>
      </c>
      <c r="AX1921" s="14" t="s">
        <v>73</v>
      </c>
      <c r="AY1921" s="175" t="s">
        <v>252</v>
      </c>
    </row>
    <row r="1922" spans="1:65" s="13" customFormat="1" ht="11.25">
      <c r="B1922" s="167"/>
      <c r="D1922" s="160" t="s">
        <v>264</v>
      </c>
      <c r="E1922" s="168" t="s">
        <v>3</v>
      </c>
      <c r="F1922" s="169" t="s">
        <v>1867</v>
      </c>
      <c r="H1922" s="168" t="s">
        <v>3</v>
      </c>
      <c r="I1922" s="170"/>
      <c r="L1922" s="167"/>
      <c r="M1922" s="171"/>
      <c r="N1922" s="172"/>
      <c r="O1922" s="172"/>
      <c r="P1922" s="172"/>
      <c r="Q1922" s="172"/>
      <c r="R1922" s="172"/>
      <c r="S1922" s="172"/>
      <c r="T1922" s="173"/>
      <c r="AT1922" s="168" t="s">
        <v>264</v>
      </c>
      <c r="AU1922" s="168" t="s">
        <v>82</v>
      </c>
      <c r="AV1922" s="13" t="s">
        <v>80</v>
      </c>
      <c r="AW1922" s="13" t="s">
        <v>34</v>
      </c>
      <c r="AX1922" s="13" t="s">
        <v>73</v>
      </c>
      <c r="AY1922" s="168" t="s">
        <v>252</v>
      </c>
    </row>
    <row r="1923" spans="1:65" s="14" customFormat="1" ht="11.25">
      <c r="B1923" s="174"/>
      <c r="D1923" s="160" t="s">
        <v>264</v>
      </c>
      <c r="E1923" s="175" t="s">
        <v>3</v>
      </c>
      <c r="F1923" s="176" t="s">
        <v>1839</v>
      </c>
      <c r="H1923" s="177">
        <v>245.672</v>
      </c>
      <c r="I1923" s="178"/>
      <c r="L1923" s="174"/>
      <c r="M1923" s="179"/>
      <c r="N1923" s="180"/>
      <c r="O1923" s="180"/>
      <c r="P1923" s="180"/>
      <c r="Q1923" s="180"/>
      <c r="R1923" s="180"/>
      <c r="S1923" s="180"/>
      <c r="T1923" s="181"/>
      <c r="AT1923" s="175" t="s">
        <v>264</v>
      </c>
      <c r="AU1923" s="175" t="s">
        <v>82</v>
      </c>
      <c r="AV1923" s="14" t="s">
        <v>82</v>
      </c>
      <c r="AW1923" s="14" t="s">
        <v>34</v>
      </c>
      <c r="AX1923" s="14" t="s">
        <v>73</v>
      </c>
      <c r="AY1923" s="175" t="s">
        <v>252</v>
      </c>
    </row>
    <row r="1924" spans="1:65" s="13" customFormat="1" ht="11.25">
      <c r="B1924" s="167"/>
      <c r="D1924" s="160" t="s">
        <v>264</v>
      </c>
      <c r="E1924" s="168" t="s">
        <v>3</v>
      </c>
      <c r="F1924" s="169" t="s">
        <v>1868</v>
      </c>
      <c r="H1924" s="168" t="s">
        <v>3</v>
      </c>
      <c r="I1924" s="170"/>
      <c r="L1924" s="167"/>
      <c r="M1924" s="171"/>
      <c r="N1924" s="172"/>
      <c r="O1924" s="172"/>
      <c r="P1924" s="172"/>
      <c r="Q1924" s="172"/>
      <c r="R1924" s="172"/>
      <c r="S1924" s="172"/>
      <c r="T1924" s="173"/>
      <c r="AT1924" s="168" t="s">
        <v>264</v>
      </c>
      <c r="AU1924" s="168" t="s">
        <v>82</v>
      </c>
      <c r="AV1924" s="13" t="s">
        <v>80</v>
      </c>
      <c r="AW1924" s="13" t="s">
        <v>34</v>
      </c>
      <c r="AX1924" s="13" t="s">
        <v>73</v>
      </c>
      <c r="AY1924" s="168" t="s">
        <v>252</v>
      </c>
    </row>
    <row r="1925" spans="1:65" s="14" customFormat="1" ht="11.25">
      <c r="B1925" s="174"/>
      <c r="D1925" s="160" t="s">
        <v>264</v>
      </c>
      <c r="E1925" s="175" t="s">
        <v>3</v>
      </c>
      <c r="F1925" s="176" t="s">
        <v>1837</v>
      </c>
      <c r="H1925" s="177">
        <v>7.7249999999999996</v>
      </c>
      <c r="I1925" s="178"/>
      <c r="L1925" s="174"/>
      <c r="M1925" s="179"/>
      <c r="N1925" s="180"/>
      <c r="O1925" s="180"/>
      <c r="P1925" s="180"/>
      <c r="Q1925" s="180"/>
      <c r="R1925" s="180"/>
      <c r="S1925" s="180"/>
      <c r="T1925" s="181"/>
      <c r="AT1925" s="175" t="s">
        <v>264</v>
      </c>
      <c r="AU1925" s="175" t="s">
        <v>82</v>
      </c>
      <c r="AV1925" s="14" t="s">
        <v>82</v>
      </c>
      <c r="AW1925" s="14" t="s">
        <v>34</v>
      </c>
      <c r="AX1925" s="14" t="s">
        <v>73</v>
      </c>
      <c r="AY1925" s="175" t="s">
        <v>252</v>
      </c>
    </row>
    <row r="1926" spans="1:65" s="13" customFormat="1" ht="11.25">
      <c r="B1926" s="167"/>
      <c r="D1926" s="160" t="s">
        <v>264</v>
      </c>
      <c r="E1926" s="168" t="s">
        <v>3</v>
      </c>
      <c r="F1926" s="169" t="s">
        <v>1827</v>
      </c>
      <c r="H1926" s="168" t="s">
        <v>3</v>
      </c>
      <c r="I1926" s="170"/>
      <c r="L1926" s="167"/>
      <c r="M1926" s="171"/>
      <c r="N1926" s="172"/>
      <c r="O1926" s="172"/>
      <c r="P1926" s="172"/>
      <c r="Q1926" s="172"/>
      <c r="R1926" s="172"/>
      <c r="S1926" s="172"/>
      <c r="T1926" s="173"/>
      <c r="AT1926" s="168" t="s">
        <v>264</v>
      </c>
      <c r="AU1926" s="168" t="s">
        <v>82</v>
      </c>
      <c r="AV1926" s="13" t="s">
        <v>80</v>
      </c>
      <c r="AW1926" s="13" t="s">
        <v>34</v>
      </c>
      <c r="AX1926" s="13" t="s">
        <v>73</v>
      </c>
      <c r="AY1926" s="168" t="s">
        <v>252</v>
      </c>
    </row>
    <row r="1927" spans="1:65" s="14" customFormat="1" ht="11.25">
      <c r="B1927" s="174"/>
      <c r="D1927" s="160" t="s">
        <v>264</v>
      </c>
      <c r="E1927" s="175" t="s">
        <v>3</v>
      </c>
      <c r="F1927" s="176" t="s">
        <v>1828</v>
      </c>
      <c r="H1927" s="177">
        <v>79.045000000000002</v>
      </c>
      <c r="I1927" s="178"/>
      <c r="L1927" s="174"/>
      <c r="M1927" s="179"/>
      <c r="N1927" s="180"/>
      <c r="O1927" s="180"/>
      <c r="P1927" s="180"/>
      <c r="Q1927" s="180"/>
      <c r="R1927" s="180"/>
      <c r="S1927" s="180"/>
      <c r="T1927" s="181"/>
      <c r="AT1927" s="175" t="s">
        <v>264</v>
      </c>
      <c r="AU1927" s="175" t="s">
        <v>82</v>
      </c>
      <c r="AV1927" s="14" t="s">
        <v>82</v>
      </c>
      <c r="AW1927" s="14" t="s">
        <v>34</v>
      </c>
      <c r="AX1927" s="14" t="s">
        <v>73</v>
      </c>
      <c r="AY1927" s="175" t="s">
        <v>252</v>
      </c>
    </row>
    <row r="1928" spans="1:65" s="13" customFormat="1" ht="11.25">
      <c r="B1928" s="167"/>
      <c r="D1928" s="160" t="s">
        <v>264</v>
      </c>
      <c r="E1928" s="168" t="s">
        <v>3</v>
      </c>
      <c r="F1928" s="169" t="s">
        <v>1869</v>
      </c>
      <c r="H1928" s="168" t="s">
        <v>3</v>
      </c>
      <c r="I1928" s="170"/>
      <c r="L1928" s="167"/>
      <c r="M1928" s="171"/>
      <c r="N1928" s="172"/>
      <c r="O1928" s="172"/>
      <c r="P1928" s="172"/>
      <c r="Q1928" s="172"/>
      <c r="R1928" s="172"/>
      <c r="S1928" s="172"/>
      <c r="T1928" s="173"/>
      <c r="AT1928" s="168" t="s">
        <v>264</v>
      </c>
      <c r="AU1928" s="168" t="s">
        <v>82</v>
      </c>
      <c r="AV1928" s="13" t="s">
        <v>80</v>
      </c>
      <c r="AW1928" s="13" t="s">
        <v>34</v>
      </c>
      <c r="AX1928" s="13" t="s">
        <v>73</v>
      </c>
      <c r="AY1928" s="168" t="s">
        <v>252</v>
      </c>
    </row>
    <row r="1929" spans="1:65" s="14" customFormat="1" ht="11.25">
      <c r="B1929" s="174"/>
      <c r="D1929" s="160" t="s">
        <v>264</v>
      </c>
      <c r="E1929" s="175" t="s">
        <v>3</v>
      </c>
      <c r="F1929" s="176" t="s">
        <v>1870</v>
      </c>
      <c r="H1929" s="177">
        <v>85.68</v>
      </c>
      <c r="I1929" s="178"/>
      <c r="L1929" s="174"/>
      <c r="M1929" s="179"/>
      <c r="N1929" s="180"/>
      <c r="O1929" s="180"/>
      <c r="P1929" s="180"/>
      <c r="Q1929" s="180"/>
      <c r="R1929" s="180"/>
      <c r="S1929" s="180"/>
      <c r="T1929" s="181"/>
      <c r="AT1929" s="175" t="s">
        <v>264</v>
      </c>
      <c r="AU1929" s="175" t="s">
        <v>82</v>
      </c>
      <c r="AV1929" s="14" t="s">
        <v>82</v>
      </c>
      <c r="AW1929" s="14" t="s">
        <v>34</v>
      </c>
      <c r="AX1929" s="14" t="s">
        <v>73</v>
      </c>
      <c r="AY1929" s="175" t="s">
        <v>252</v>
      </c>
    </row>
    <row r="1930" spans="1:65" s="15" customFormat="1" ht="11.25">
      <c r="B1930" s="182"/>
      <c r="D1930" s="160" t="s">
        <v>264</v>
      </c>
      <c r="E1930" s="183" t="s">
        <v>3</v>
      </c>
      <c r="F1930" s="184" t="s">
        <v>269</v>
      </c>
      <c r="H1930" s="185">
        <v>454.31200000000001</v>
      </c>
      <c r="I1930" s="186"/>
      <c r="L1930" s="182"/>
      <c r="M1930" s="187"/>
      <c r="N1930" s="188"/>
      <c r="O1930" s="188"/>
      <c r="P1930" s="188"/>
      <c r="Q1930" s="188"/>
      <c r="R1930" s="188"/>
      <c r="S1930" s="188"/>
      <c r="T1930" s="189"/>
      <c r="AT1930" s="183" t="s">
        <v>264</v>
      </c>
      <c r="AU1930" s="183" t="s">
        <v>82</v>
      </c>
      <c r="AV1930" s="15" t="s">
        <v>258</v>
      </c>
      <c r="AW1930" s="15" t="s">
        <v>34</v>
      </c>
      <c r="AX1930" s="15" t="s">
        <v>80</v>
      </c>
      <c r="AY1930" s="183" t="s">
        <v>252</v>
      </c>
    </row>
    <row r="1931" spans="1:65" s="2" customFormat="1" ht="24.2" customHeight="1">
      <c r="A1931" s="34"/>
      <c r="B1931" s="145"/>
      <c r="C1931" s="146" t="s">
        <v>1871</v>
      </c>
      <c r="D1931" s="146" t="s">
        <v>254</v>
      </c>
      <c r="E1931" s="147" t="s">
        <v>1872</v>
      </c>
      <c r="F1931" s="148" t="s">
        <v>1873</v>
      </c>
      <c r="G1931" s="149" t="s">
        <v>497</v>
      </c>
      <c r="H1931" s="150">
        <v>142.35</v>
      </c>
      <c r="I1931" s="151"/>
      <c r="J1931" s="152">
        <f>ROUND(I1931*H1931,2)</f>
        <v>0</v>
      </c>
      <c r="K1931" s="153"/>
      <c r="L1931" s="35"/>
      <c r="M1931" s="154" t="s">
        <v>3</v>
      </c>
      <c r="N1931" s="155" t="s">
        <v>44</v>
      </c>
      <c r="O1931" s="55"/>
      <c r="P1931" s="156">
        <f>O1931*H1931</f>
        <v>0</v>
      </c>
      <c r="Q1931" s="156">
        <v>8.3499999999999998E-3</v>
      </c>
      <c r="R1931" s="156">
        <f>Q1931*H1931</f>
        <v>1.1886224999999999</v>
      </c>
      <c r="S1931" s="156">
        <v>0</v>
      </c>
      <c r="T1931" s="157">
        <f>S1931*H1931</f>
        <v>0</v>
      </c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  <c r="AR1931" s="158" t="s">
        <v>258</v>
      </c>
      <c r="AT1931" s="158" t="s">
        <v>254</v>
      </c>
      <c r="AU1931" s="158" t="s">
        <v>82</v>
      </c>
      <c r="AY1931" s="19" t="s">
        <v>252</v>
      </c>
      <c r="BE1931" s="159">
        <f>IF(N1931="základní",J1931,0)</f>
        <v>0</v>
      </c>
      <c r="BF1931" s="159">
        <f>IF(N1931="snížená",J1931,0)</f>
        <v>0</v>
      </c>
      <c r="BG1931" s="159">
        <f>IF(N1931="zákl. přenesená",J1931,0)</f>
        <v>0</v>
      </c>
      <c r="BH1931" s="159">
        <f>IF(N1931="sníž. přenesená",J1931,0)</f>
        <v>0</v>
      </c>
      <c r="BI1931" s="159">
        <f>IF(N1931="nulová",J1931,0)</f>
        <v>0</v>
      </c>
      <c r="BJ1931" s="19" t="s">
        <v>80</v>
      </c>
      <c r="BK1931" s="159">
        <f>ROUND(I1931*H1931,2)</f>
        <v>0</v>
      </c>
      <c r="BL1931" s="19" t="s">
        <v>258</v>
      </c>
      <c r="BM1931" s="158" t="s">
        <v>1874</v>
      </c>
    </row>
    <row r="1932" spans="1:65" s="2" customFormat="1" ht="19.5">
      <c r="A1932" s="34"/>
      <c r="B1932" s="35"/>
      <c r="C1932" s="34"/>
      <c r="D1932" s="160" t="s">
        <v>260</v>
      </c>
      <c r="E1932" s="34"/>
      <c r="F1932" s="161" t="s">
        <v>1875</v>
      </c>
      <c r="G1932" s="34"/>
      <c r="H1932" s="34"/>
      <c r="I1932" s="162"/>
      <c r="J1932" s="34"/>
      <c r="K1932" s="34"/>
      <c r="L1932" s="35"/>
      <c r="M1932" s="163"/>
      <c r="N1932" s="164"/>
      <c r="O1932" s="55"/>
      <c r="P1932" s="55"/>
      <c r="Q1932" s="55"/>
      <c r="R1932" s="55"/>
      <c r="S1932" s="55"/>
      <c r="T1932" s="56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  <c r="AT1932" s="19" t="s">
        <v>260</v>
      </c>
      <c r="AU1932" s="19" t="s">
        <v>82</v>
      </c>
    </row>
    <row r="1933" spans="1:65" s="2" customFormat="1" ht="11.25">
      <c r="A1933" s="34"/>
      <c r="B1933" s="35"/>
      <c r="C1933" s="34"/>
      <c r="D1933" s="165" t="s">
        <v>262</v>
      </c>
      <c r="E1933" s="34"/>
      <c r="F1933" s="166" t="s">
        <v>1876</v>
      </c>
      <c r="G1933" s="34"/>
      <c r="H1933" s="34"/>
      <c r="I1933" s="162"/>
      <c r="J1933" s="34"/>
      <c r="K1933" s="34"/>
      <c r="L1933" s="35"/>
      <c r="M1933" s="163"/>
      <c r="N1933" s="164"/>
      <c r="O1933" s="55"/>
      <c r="P1933" s="55"/>
      <c r="Q1933" s="55"/>
      <c r="R1933" s="55"/>
      <c r="S1933" s="55"/>
      <c r="T1933" s="56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  <c r="AT1933" s="19" t="s">
        <v>262</v>
      </c>
      <c r="AU1933" s="19" t="s">
        <v>82</v>
      </c>
    </row>
    <row r="1934" spans="1:65" s="13" customFormat="1" ht="11.25">
      <c r="B1934" s="167"/>
      <c r="D1934" s="160" t="s">
        <v>264</v>
      </c>
      <c r="E1934" s="168" t="s">
        <v>3</v>
      </c>
      <c r="F1934" s="169" t="s">
        <v>1877</v>
      </c>
      <c r="H1934" s="168" t="s">
        <v>3</v>
      </c>
      <c r="I1934" s="170"/>
      <c r="L1934" s="167"/>
      <c r="M1934" s="171"/>
      <c r="N1934" s="172"/>
      <c r="O1934" s="172"/>
      <c r="P1934" s="172"/>
      <c r="Q1934" s="172"/>
      <c r="R1934" s="172"/>
      <c r="S1934" s="172"/>
      <c r="T1934" s="173"/>
      <c r="AT1934" s="168" t="s">
        <v>264</v>
      </c>
      <c r="AU1934" s="168" t="s">
        <v>82</v>
      </c>
      <c r="AV1934" s="13" t="s">
        <v>80</v>
      </c>
      <c r="AW1934" s="13" t="s">
        <v>34</v>
      </c>
      <c r="AX1934" s="13" t="s">
        <v>73</v>
      </c>
      <c r="AY1934" s="168" t="s">
        <v>252</v>
      </c>
    </row>
    <row r="1935" spans="1:65" s="14" customFormat="1" ht="11.25">
      <c r="B1935" s="174"/>
      <c r="D1935" s="160" t="s">
        <v>264</v>
      </c>
      <c r="E1935" s="175" t="s">
        <v>3</v>
      </c>
      <c r="F1935" s="176" t="s">
        <v>1878</v>
      </c>
      <c r="H1935" s="177">
        <v>49.92</v>
      </c>
      <c r="I1935" s="178"/>
      <c r="L1935" s="174"/>
      <c r="M1935" s="179"/>
      <c r="N1935" s="180"/>
      <c r="O1935" s="180"/>
      <c r="P1935" s="180"/>
      <c r="Q1935" s="180"/>
      <c r="R1935" s="180"/>
      <c r="S1935" s="180"/>
      <c r="T1935" s="181"/>
      <c r="AT1935" s="175" t="s">
        <v>264</v>
      </c>
      <c r="AU1935" s="175" t="s">
        <v>82</v>
      </c>
      <c r="AV1935" s="14" t="s">
        <v>82</v>
      </c>
      <c r="AW1935" s="14" t="s">
        <v>34</v>
      </c>
      <c r="AX1935" s="14" t="s">
        <v>73</v>
      </c>
      <c r="AY1935" s="175" t="s">
        <v>252</v>
      </c>
    </row>
    <row r="1936" spans="1:65" s="14" customFormat="1" ht="11.25">
      <c r="B1936" s="174"/>
      <c r="D1936" s="160" t="s">
        <v>264</v>
      </c>
      <c r="E1936" s="175" t="s">
        <v>3</v>
      </c>
      <c r="F1936" s="176" t="s">
        <v>1879</v>
      </c>
      <c r="H1936" s="177">
        <v>54.6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1:65" s="14" customFormat="1" ht="11.25">
      <c r="B1937" s="174"/>
      <c r="D1937" s="160" t="s">
        <v>264</v>
      </c>
      <c r="E1937" s="175" t="s">
        <v>3</v>
      </c>
      <c r="F1937" s="176" t="s">
        <v>1880</v>
      </c>
      <c r="H1937" s="177">
        <v>37.83</v>
      </c>
      <c r="I1937" s="178"/>
      <c r="L1937" s="174"/>
      <c r="M1937" s="179"/>
      <c r="N1937" s="180"/>
      <c r="O1937" s="180"/>
      <c r="P1937" s="180"/>
      <c r="Q1937" s="180"/>
      <c r="R1937" s="180"/>
      <c r="S1937" s="180"/>
      <c r="T1937" s="181"/>
      <c r="AT1937" s="175" t="s">
        <v>264</v>
      </c>
      <c r="AU1937" s="175" t="s">
        <v>82</v>
      </c>
      <c r="AV1937" s="14" t="s">
        <v>82</v>
      </c>
      <c r="AW1937" s="14" t="s">
        <v>34</v>
      </c>
      <c r="AX1937" s="14" t="s">
        <v>73</v>
      </c>
      <c r="AY1937" s="175" t="s">
        <v>252</v>
      </c>
    </row>
    <row r="1938" spans="1:65" s="15" customFormat="1" ht="11.25">
      <c r="B1938" s="182"/>
      <c r="D1938" s="160" t="s">
        <v>264</v>
      </c>
      <c r="E1938" s="183" t="s">
        <v>3</v>
      </c>
      <c r="F1938" s="184" t="s">
        <v>269</v>
      </c>
      <c r="H1938" s="185">
        <v>142.35</v>
      </c>
      <c r="I1938" s="186"/>
      <c r="L1938" s="182"/>
      <c r="M1938" s="187"/>
      <c r="N1938" s="188"/>
      <c r="O1938" s="188"/>
      <c r="P1938" s="188"/>
      <c r="Q1938" s="188"/>
      <c r="R1938" s="188"/>
      <c r="S1938" s="188"/>
      <c r="T1938" s="189"/>
      <c r="AT1938" s="183" t="s">
        <v>264</v>
      </c>
      <c r="AU1938" s="183" t="s">
        <v>82</v>
      </c>
      <c r="AV1938" s="15" t="s">
        <v>258</v>
      </c>
      <c r="AW1938" s="15" t="s">
        <v>34</v>
      </c>
      <c r="AX1938" s="15" t="s">
        <v>80</v>
      </c>
      <c r="AY1938" s="183" t="s">
        <v>252</v>
      </c>
    </row>
    <row r="1939" spans="1:65" s="2" customFormat="1" ht="16.5" customHeight="1">
      <c r="A1939" s="34"/>
      <c r="B1939" s="145"/>
      <c r="C1939" s="198" t="s">
        <v>1881</v>
      </c>
      <c r="D1939" s="198" t="s">
        <v>361</v>
      </c>
      <c r="E1939" s="199" t="s">
        <v>1882</v>
      </c>
      <c r="F1939" s="200" t="s">
        <v>1883</v>
      </c>
      <c r="G1939" s="201" t="s">
        <v>497</v>
      </c>
      <c r="H1939" s="202">
        <v>145.197</v>
      </c>
      <c r="I1939" s="203"/>
      <c r="J1939" s="204">
        <f>ROUND(I1939*H1939,2)</f>
        <v>0</v>
      </c>
      <c r="K1939" s="205"/>
      <c r="L1939" s="206"/>
      <c r="M1939" s="207" t="s">
        <v>3</v>
      </c>
      <c r="N1939" s="208" t="s">
        <v>44</v>
      </c>
      <c r="O1939" s="55"/>
      <c r="P1939" s="156">
        <f>O1939*H1939</f>
        <v>0</v>
      </c>
      <c r="Q1939" s="156">
        <v>1.1999999999999999E-3</v>
      </c>
      <c r="R1939" s="156">
        <f>Q1939*H1939</f>
        <v>0.17423639999999999</v>
      </c>
      <c r="S1939" s="156">
        <v>0</v>
      </c>
      <c r="T1939" s="157">
        <f>S1939*H1939</f>
        <v>0</v>
      </c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  <c r="AR1939" s="158" t="s">
        <v>318</v>
      </c>
      <c r="AT1939" s="158" t="s">
        <v>361</v>
      </c>
      <c r="AU1939" s="158" t="s">
        <v>82</v>
      </c>
      <c r="AY1939" s="19" t="s">
        <v>252</v>
      </c>
      <c r="BE1939" s="159">
        <f>IF(N1939="základní",J1939,0)</f>
        <v>0</v>
      </c>
      <c r="BF1939" s="159">
        <f>IF(N1939="snížená",J1939,0)</f>
        <v>0</v>
      </c>
      <c r="BG1939" s="159">
        <f>IF(N1939="zákl. přenesená",J1939,0)</f>
        <v>0</v>
      </c>
      <c r="BH1939" s="159">
        <f>IF(N1939="sníž. přenesená",J1939,0)</f>
        <v>0</v>
      </c>
      <c r="BI1939" s="159">
        <f>IF(N1939="nulová",J1939,0)</f>
        <v>0</v>
      </c>
      <c r="BJ1939" s="19" t="s">
        <v>80</v>
      </c>
      <c r="BK1939" s="159">
        <f>ROUND(I1939*H1939,2)</f>
        <v>0</v>
      </c>
      <c r="BL1939" s="19" t="s">
        <v>258</v>
      </c>
      <c r="BM1939" s="158" t="s">
        <v>1884</v>
      </c>
    </row>
    <row r="1940" spans="1:65" s="2" customFormat="1" ht="11.25">
      <c r="A1940" s="34"/>
      <c r="B1940" s="35"/>
      <c r="C1940" s="34"/>
      <c r="D1940" s="160" t="s">
        <v>260</v>
      </c>
      <c r="E1940" s="34"/>
      <c r="F1940" s="161" t="s">
        <v>1883</v>
      </c>
      <c r="G1940" s="34"/>
      <c r="H1940" s="34"/>
      <c r="I1940" s="162"/>
      <c r="J1940" s="34"/>
      <c r="K1940" s="34"/>
      <c r="L1940" s="35"/>
      <c r="M1940" s="163"/>
      <c r="N1940" s="164"/>
      <c r="O1940" s="55"/>
      <c r="P1940" s="55"/>
      <c r="Q1940" s="55"/>
      <c r="R1940" s="55"/>
      <c r="S1940" s="55"/>
      <c r="T1940" s="56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  <c r="AT1940" s="19" t="s">
        <v>260</v>
      </c>
      <c r="AU1940" s="19" t="s">
        <v>82</v>
      </c>
    </row>
    <row r="1941" spans="1:65" s="2" customFormat="1" ht="11.25">
      <c r="A1941" s="34"/>
      <c r="B1941" s="35"/>
      <c r="C1941" s="34"/>
      <c r="D1941" s="165" t="s">
        <v>262</v>
      </c>
      <c r="E1941" s="34"/>
      <c r="F1941" s="166" t="s">
        <v>1885</v>
      </c>
      <c r="G1941" s="34"/>
      <c r="H1941" s="34"/>
      <c r="I1941" s="162"/>
      <c r="J1941" s="34"/>
      <c r="K1941" s="34"/>
      <c r="L1941" s="35"/>
      <c r="M1941" s="163"/>
      <c r="N1941" s="164"/>
      <c r="O1941" s="55"/>
      <c r="P1941" s="55"/>
      <c r="Q1941" s="55"/>
      <c r="R1941" s="55"/>
      <c r="S1941" s="55"/>
      <c r="T1941" s="56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  <c r="AT1941" s="19" t="s">
        <v>262</v>
      </c>
      <c r="AU1941" s="19" t="s">
        <v>82</v>
      </c>
    </row>
    <row r="1942" spans="1:65" s="13" customFormat="1" ht="11.25">
      <c r="B1942" s="167"/>
      <c r="D1942" s="160" t="s">
        <v>264</v>
      </c>
      <c r="E1942" s="168" t="s">
        <v>3</v>
      </c>
      <c r="F1942" s="169" t="s">
        <v>1886</v>
      </c>
      <c r="H1942" s="168" t="s">
        <v>3</v>
      </c>
      <c r="I1942" s="170"/>
      <c r="L1942" s="167"/>
      <c r="M1942" s="171"/>
      <c r="N1942" s="172"/>
      <c r="O1942" s="172"/>
      <c r="P1942" s="172"/>
      <c r="Q1942" s="172"/>
      <c r="R1942" s="172"/>
      <c r="S1942" s="172"/>
      <c r="T1942" s="173"/>
      <c r="AT1942" s="168" t="s">
        <v>264</v>
      </c>
      <c r="AU1942" s="168" t="s">
        <v>82</v>
      </c>
      <c r="AV1942" s="13" t="s">
        <v>80</v>
      </c>
      <c r="AW1942" s="13" t="s">
        <v>34</v>
      </c>
      <c r="AX1942" s="13" t="s">
        <v>73</v>
      </c>
      <c r="AY1942" s="168" t="s">
        <v>252</v>
      </c>
    </row>
    <row r="1943" spans="1:65" s="13" customFormat="1" ht="11.25">
      <c r="B1943" s="167"/>
      <c r="D1943" s="160" t="s">
        <v>264</v>
      </c>
      <c r="E1943" s="168" t="s">
        <v>3</v>
      </c>
      <c r="F1943" s="169" t="s">
        <v>1887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1:65" s="14" customFormat="1" ht="11.25">
      <c r="B1944" s="174"/>
      <c r="D1944" s="160" t="s">
        <v>264</v>
      </c>
      <c r="E1944" s="175" t="s">
        <v>3</v>
      </c>
      <c r="F1944" s="176" t="s">
        <v>1888</v>
      </c>
      <c r="H1944" s="177">
        <v>142.35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80</v>
      </c>
      <c r="AY1944" s="175" t="s">
        <v>252</v>
      </c>
    </row>
    <row r="1945" spans="1:65" s="14" customFormat="1" ht="11.25">
      <c r="B1945" s="174"/>
      <c r="D1945" s="160" t="s">
        <v>264</v>
      </c>
      <c r="F1945" s="176" t="s">
        <v>1889</v>
      </c>
      <c r="H1945" s="177">
        <v>145.197</v>
      </c>
      <c r="I1945" s="178"/>
      <c r="L1945" s="174"/>
      <c r="M1945" s="179"/>
      <c r="N1945" s="180"/>
      <c r="O1945" s="180"/>
      <c r="P1945" s="180"/>
      <c r="Q1945" s="180"/>
      <c r="R1945" s="180"/>
      <c r="S1945" s="180"/>
      <c r="T1945" s="181"/>
      <c r="AT1945" s="175" t="s">
        <v>264</v>
      </c>
      <c r="AU1945" s="175" t="s">
        <v>82</v>
      </c>
      <c r="AV1945" s="14" t="s">
        <v>82</v>
      </c>
      <c r="AW1945" s="14" t="s">
        <v>4</v>
      </c>
      <c r="AX1945" s="14" t="s">
        <v>80</v>
      </c>
      <c r="AY1945" s="175" t="s">
        <v>252</v>
      </c>
    </row>
    <row r="1946" spans="1:65" s="2" customFormat="1" ht="16.5" customHeight="1">
      <c r="A1946" s="34"/>
      <c r="B1946" s="145"/>
      <c r="C1946" s="146" t="s">
        <v>1890</v>
      </c>
      <c r="D1946" s="146" t="s">
        <v>254</v>
      </c>
      <c r="E1946" s="147" t="s">
        <v>1891</v>
      </c>
      <c r="F1946" s="148" t="s">
        <v>1892</v>
      </c>
      <c r="G1946" s="149" t="s">
        <v>497</v>
      </c>
      <c r="H1946" s="150">
        <v>142.35</v>
      </c>
      <c r="I1946" s="151"/>
      <c r="J1946" s="152">
        <f>ROUND(I1946*H1946,2)</f>
        <v>0</v>
      </c>
      <c r="K1946" s="153"/>
      <c r="L1946" s="35"/>
      <c r="M1946" s="154" t="s">
        <v>3</v>
      </c>
      <c r="N1946" s="155" t="s">
        <v>44</v>
      </c>
      <c r="O1946" s="55"/>
      <c r="P1946" s="156">
        <f>O1946*H1946</f>
        <v>0</v>
      </c>
      <c r="Q1946" s="156">
        <v>4.4099999999999999E-3</v>
      </c>
      <c r="R1946" s="156">
        <f>Q1946*H1946</f>
        <v>0.62776349999999992</v>
      </c>
      <c r="S1946" s="156">
        <v>0</v>
      </c>
      <c r="T1946" s="157">
        <f>S1946*H1946</f>
        <v>0</v>
      </c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  <c r="AR1946" s="158" t="s">
        <v>258</v>
      </c>
      <c r="AT1946" s="158" t="s">
        <v>254</v>
      </c>
      <c r="AU1946" s="158" t="s">
        <v>82</v>
      </c>
      <c r="AY1946" s="19" t="s">
        <v>252</v>
      </c>
      <c r="BE1946" s="159">
        <f>IF(N1946="základní",J1946,0)</f>
        <v>0</v>
      </c>
      <c r="BF1946" s="159">
        <f>IF(N1946="snížená",J1946,0)</f>
        <v>0</v>
      </c>
      <c r="BG1946" s="159">
        <f>IF(N1946="zákl. přenesená",J1946,0)</f>
        <v>0</v>
      </c>
      <c r="BH1946" s="159">
        <f>IF(N1946="sníž. přenesená",J1946,0)</f>
        <v>0</v>
      </c>
      <c r="BI1946" s="159">
        <f>IF(N1946="nulová",J1946,0)</f>
        <v>0</v>
      </c>
      <c r="BJ1946" s="19" t="s">
        <v>80</v>
      </c>
      <c r="BK1946" s="159">
        <f>ROUND(I1946*H1946,2)</f>
        <v>0</v>
      </c>
      <c r="BL1946" s="19" t="s">
        <v>258</v>
      </c>
      <c r="BM1946" s="158" t="s">
        <v>1893</v>
      </c>
    </row>
    <row r="1947" spans="1:65" s="2" customFormat="1" ht="11.25">
      <c r="A1947" s="34"/>
      <c r="B1947" s="35"/>
      <c r="C1947" s="34"/>
      <c r="D1947" s="160" t="s">
        <v>260</v>
      </c>
      <c r="E1947" s="34"/>
      <c r="F1947" s="161" t="s">
        <v>1894</v>
      </c>
      <c r="G1947" s="34"/>
      <c r="H1947" s="34"/>
      <c r="I1947" s="162"/>
      <c r="J1947" s="34"/>
      <c r="K1947" s="34"/>
      <c r="L1947" s="35"/>
      <c r="M1947" s="163"/>
      <c r="N1947" s="164"/>
      <c r="O1947" s="55"/>
      <c r="P1947" s="55"/>
      <c r="Q1947" s="55"/>
      <c r="R1947" s="55"/>
      <c r="S1947" s="55"/>
      <c r="T1947" s="56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  <c r="AT1947" s="19" t="s">
        <v>260</v>
      </c>
      <c r="AU1947" s="19" t="s">
        <v>82</v>
      </c>
    </row>
    <row r="1948" spans="1:65" s="2" customFormat="1" ht="11.25">
      <c r="A1948" s="34"/>
      <c r="B1948" s="35"/>
      <c r="C1948" s="34"/>
      <c r="D1948" s="165" t="s">
        <v>262</v>
      </c>
      <c r="E1948" s="34"/>
      <c r="F1948" s="166" t="s">
        <v>1895</v>
      </c>
      <c r="G1948" s="34"/>
      <c r="H1948" s="34"/>
      <c r="I1948" s="162"/>
      <c r="J1948" s="34"/>
      <c r="K1948" s="34"/>
      <c r="L1948" s="35"/>
      <c r="M1948" s="163"/>
      <c r="N1948" s="164"/>
      <c r="O1948" s="55"/>
      <c r="P1948" s="55"/>
      <c r="Q1948" s="55"/>
      <c r="R1948" s="55"/>
      <c r="S1948" s="55"/>
      <c r="T1948" s="56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  <c r="AT1948" s="19" t="s">
        <v>262</v>
      </c>
      <c r="AU1948" s="19" t="s">
        <v>82</v>
      </c>
    </row>
    <row r="1949" spans="1:65" s="13" customFormat="1" ht="11.25">
      <c r="B1949" s="167"/>
      <c r="D1949" s="160" t="s">
        <v>264</v>
      </c>
      <c r="E1949" s="168" t="s">
        <v>3</v>
      </c>
      <c r="F1949" s="169" t="s">
        <v>1896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1:65" s="14" customFormat="1" ht="11.25">
      <c r="B1950" s="174"/>
      <c r="D1950" s="160" t="s">
        <v>264</v>
      </c>
      <c r="E1950" s="175" t="s">
        <v>3</v>
      </c>
      <c r="F1950" s="176" t="s">
        <v>1897</v>
      </c>
      <c r="H1950" s="177">
        <v>142.35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80</v>
      </c>
      <c r="AY1950" s="175" t="s">
        <v>252</v>
      </c>
    </row>
    <row r="1951" spans="1:65" s="2" customFormat="1" ht="16.5" customHeight="1">
      <c r="A1951" s="34"/>
      <c r="B1951" s="145"/>
      <c r="C1951" s="146" t="s">
        <v>1898</v>
      </c>
      <c r="D1951" s="146" t="s">
        <v>254</v>
      </c>
      <c r="E1951" s="147" t="s">
        <v>1899</v>
      </c>
      <c r="F1951" s="148" t="s">
        <v>1900</v>
      </c>
      <c r="G1951" s="149" t="s">
        <v>497</v>
      </c>
      <c r="H1951" s="150">
        <v>79.045000000000002</v>
      </c>
      <c r="I1951" s="151"/>
      <c r="J1951" s="152">
        <f>ROUND(I1951*H1951,2)</f>
        <v>0</v>
      </c>
      <c r="K1951" s="153"/>
      <c r="L1951" s="35"/>
      <c r="M1951" s="154" t="s">
        <v>3</v>
      </c>
      <c r="N1951" s="155" t="s">
        <v>44</v>
      </c>
      <c r="O1951" s="55"/>
      <c r="P1951" s="156">
        <f>O1951*H1951</f>
        <v>0</v>
      </c>
      <c r="Q1951" s="156">
        <v>4.3800000000000002E-3</v>
      </c>
      <c r="R1951" s="156">
        <f>Q1951*H1951</f>
        <v>0.3462171</v>
      </c>
      <c r="S1951" s="156">
        <v>0</v>
      </c>
      <c r="T1951" s="157">
        <f>S1951*H1951</f>
        <v>0</v>
      </c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  <c r="AR1951" s="158" t="s">
        <v>258</v>
      </c>
      <c r="AT1951" s="158" t="s">
        <v>254</v>
      </c>
      <c r="AU1951" s="158" t="s">
        <v>82</v>
      </c>
      <c r="AY1951" s="19" t="s">
        <v>252</v>
      </c>
      <c r="BE1951" s="159">
        <f>IF(N1951="základní",J1951,0)</f>
        <v>0</v>
      </c>
      <c r="BF1951" s="159">
        <f>IF(N1951="snížená",J1951,0)</f>
        <v>0</v>
      </c>
      <c r="BG1951" s="159">
        <f>IF(N1951="zákl. přenesená",J1951,0)</f>
        <v>0</v>
      </c>
      <c r="BH1951" s="159">
        <f>IF(N1951="sníž. přenesená",J1951,0)</f>
        <v>0</v>
      </c>
      <c r="BI1951" s="159">
        <f>IF(N1951="nulová",J1951,0)</f>
        <v>0</v>
      </c>
      <c r="BJ1951" s="19" t="s">
        <v>80</v>
      </c>
      <c r="BK1951" s="159">
        <f>ROUND(I1951*H1951,2)</f>
        <v>0</v>
      </c>
      <c r="BL1951" s="19" t="s">
        <v>258</v>
      </c>
      <c r="BM1951" s="158" t="s">
        <v>1901</v>
      </c>
    </row>
    <row r="1952" spans="1:65" s="2" customFormat="1" ht="11.25">
      <c r="A1952" s="34"/>
      <c r="B1952" s="35"/>
      <c r="C1952" s="34"/>
      <c r="D1952" s="160" t="s">
        <v>260</v>
      </c>
      <c r="E1952" s="34"/>
      <c r="F1952" s="161" t="s">
        <v>1902</v>
      </c>
      <c r="G1952" s="34"/>
      <c r="H1952" s="34"/>
      <c r="I1952" s="162"/>
      <c r="J1952" s="34"/>
      <c r="K1952" s="34"/>
      <c r="L1952" s="35"/>
      <c r="M1952" s="163"/>
      <c r="N1952" s="164"/>
      <c r="O1952" s="55"/>
      <c r="P1952" s="55"/>
      <c r="Q1952" s="55"/>
      <c r="R1952" s="55"/>
      <c r="S1952" s="55"/>
      <c r="T1952" s="56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  <c r="AT1952" s="19" t="s">
        <v>260</v>
      </c>
      <c r="AU1952" s="19" t="s">
        <v>82</v>
      </c>
    </row>
    <row r="1953" spans="1:65" s="2" customFormat="1" ht="11.25">
      <c r="A1953" s="34"/>
      <c r="B1953" s="35"/>
      <c r="C1953" s="34"/>
      <c r="D1953" s="165" t="s">
        <v>262</v>
      </c>
      <c r="E1953" s="34"/>
      <c r="F1953" s="166" t="s">
        <v>1903</v>
      </c>
      <c r="G1953" s="34"/>
      <c r="H1953" s="34"/>
      <c r="I1953" s="162"/>
      <c r="J1953" s="34"/>
      <c r="K1953" s="34"/>
      <c r="L1953" s="35"/>
      <c r="M1953" s="163"/>
      <c r="N1953" s="164"/>
      <c r="O1953" s="55"/>
      <c r="P1953" s="55"/>
      <c r="Q1953" s="55"/>
      <c r="R1953" s="55"/>
      <c r="S1953" s="55"/>
      <c r="T1953" s="56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  <c r="AT1953" s="19" t="s">
        <v>262</v>
      </c>
      <c r="AU1953" s="19" t="s">
        <v>82</v>
      </c>
    </row>
    <row r="1954" spans="1:65" s="13" customFormat="1" ht="11.25">
      <c r="B1954" s="167"/>
      <c r="D1954" s="160" t="s">
        <v>264</v>
      </c>
      <c r="E1954" s="168" t="s">
        <v>3</v>
      </c>
      <c r="F1954" s="169" t="s">
        <v>1827</v>
      </c>
      <c r="H1954" s="168" t="s">
        <v>3</v>
      </c>
      <c r="I1954" s="170"/>
      <c r="L1954" s="167"/>
      <c r="M1954" s="171"/>
      <c r="N1954" s="172"/>
      <c r="O1954" s="172"/>
      <c r="P1954" s="172"/>
      <c r="Q1954" s="172"/>
      <c r="R1954" s="172"/>
      <c r="S1954" s="172"/>
      <c r="T1954" s="173"/>
      <c r="AT1954" s="168" t="s">
        <v>264</v>
      </c>
      <c r="AU1954" s="168" t="s">
        <v>82</v>
      </c>
      <c r="AV1954" s="13" t="s">
        <v>80</v>
      </c>
      <c r="AW1954" s="13" t="s">
        <v>34</v>
      </c>
      <c r="AX1954" s="13" t="s">
        <v>73</v>
      </c>
      <c r="AY1954" s="168" t="s">
        <v>252</v>
      </c>
    </row>
    <row r="1955" spans="1:65" s="14" customFormat="1" ht="11.25">
      <c r="B1955" s="174"/>
      <c r="D1955" s="160" t="s">
        <v>264</v>
      </c>
      <c r="E1955" s="175" t="s">
        <v>3</v>
      </c>
      <c r="F1955" s="176" t="s">
        <v>1828</v>
      </c>
      <c r="H1955" s="177">
        <v>79.045000000000002</v>
      </c>
      <c r="I1955" s="178"/>
      <c r="L1955" s="174"/>
      <c r="M1955" s="179"/>
      <c r="N1955" s="180"/>
      <c r="O1955" s="180"/>
      <c r="P1955" s="180"/>
      <c r="Q1955" s="180"/>
      <c r="R1955" s="180"/>
      <c r="S1955" s="180"/>
      <c r="T1955" s="181"/>
      <c r="AT1955" s="175" t="s">
        <v>264</v>
      </c>
      <c r="AU1955" s="175" t="s">
        <v>82</v>
      </c>
      <c r="AV1955" s="14" t="s">
        <v>82</v>
      </c>
      <c r="AW1955" s="14" t="s">
        <v>34</v>
      </c>
      <c r="AX1955" s="14" t="s">
        <v>80</v>
      </c>
      <c r="AY1955" s="175" t="s">
        <v>252</v>
      </c>
    </row>
    <row r="1956" spans="1:65" s="2" customFormat="1" ht="24.2" customHeight="1">
      <c r="A1956" s="34"/>
      <c r="B1956" s="145"/>
      <c r="C1956" s="146" t="s">
        <v>1904</v>
      </c>
      <c r="D1956" s="146" t="s">
        <v>254</v>
      </c>
      <c r="E1956" s="147" t="s">
        <v>1905</v>
      </c>
      <c r="F1956" s="148" t="s">
        <v>1906</v>
      </c>
      <c r="G1956" s="149" t="s">
        <v>497</v>
      </c>
      <c r="H1956" s="150">
        <v>710</v>
      </c>
      <c r="I1956" s="151"/>
      <c r="J1956" s="152">
        <f>ROUND(I1956*H1956,2)</f>
        <v>0</v>
      </c>
      <c r="K1956" s="153"/>
      <c r="L1956" s="35"/>
      <c r="M1956" s="154" t="s">
        <v>3</v>
      </c>
      <c r="N1956" s="155" t="s">
        <v>44</v>
      </c>
      <c r="O1956" s="55"/>
      <c r="P1956" s="156">
        <f>O1956*H1956</f>
        <v>0</v>
      </c>
      <c r="Q1956" s="156">
        <v>6.0600000000000003E-3</v>
      </c>
      <c r="R1956" s="156">
        <f>Q1956*H1956</f>
        <v>4.3026</v>
      </c>
      <c r="S1956" s="156">
        <v>0</v>
      </c>
      <c r="T1956" s="157">
        <f>S1956*H1956</f>
        <v>0</v>
      </c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  <c r="AR1956" s="158" t="s">
        <v>258</v>
      </c>
      <c r="AT1956" s="158" t="s">
        <v>254</v>
      </c>
      <c r="AU1956" s="158" t="s">
        <v>82</v>
      </c>
      <c r="AY1956" s="19" t="s">
        <v>252</v>
      </c>
      <c r="BE1956" s="159">
        <f>IF(N1956="základní",J1956,0)</f>
        <v>0</v>
      </c>
      <c r="BF1956" s="159">
        <f>IF(N1956="snížená",J1956,0)</f>
        <v>0</v>
      </c>
      <c r="BG1956" s="159">
        <f>IF(N1956="zákl. přenesená",J1956,0)</f>
        <v>0</v>
      </c>
      <c r="BH1956" s="159">
        <f>IF(N1956="sníž. přenesená",J1956,0)</f>
        <v>0</v>
      </c>
      <c r="BI1956" s="159">
        <f>IF(N1956="nulová",J1956,0)</f>
        <v>0</v>
      </c>
      <c r="BJ1956" s="19" t="s">
        <v>80</v>
      </c>
      <c r="BK1956" s="159">
        <f>ROUND(I1956*H1956,2)</f>
        <v>0</v>
      </c>
      <c r="BL1956" s="19" t="s">
        <v>258</v>
      </c>
      <c r="BM1956" s="158" t="s">
        <v>1907</v>
      </c>
    </row>
    <row r="1957" spans="1:65" s="2" customFormat="1" ht="19.5">
      <c r="A1957" s="34"/>
      <c r="B1957" s="35"/>
      <c r="C1957" s="34"/>
      <c r="D1957" s="160" t="s">
        <v>260</v>
      </c>
      <c r="E1957" s="34"/>
      <c r="F1957" s="161" t="s">
        <v>1908</v>
      </c>
      <c r="G1957" s="34"/>
      <c r="H1957" s="34"/>
      <c r="I1957" s="162"/>
      <c r="J1957" s="34"/>
      <c r="K1957" s="34"/>
      <c r="L1957" s="35"/>
      <c r="M1957" s="163"/>
      <c r="N1957" s="164"/>
      <c r="O1957" s="55"/>
      <c r="P1957" s="55"/>
      <c r="Q1957" s="55"/>
      <c r="R1957" s="55"/>
      <c r="S1957" s="55"/>
      <c r="T1957" s="56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  <c r="AT1957" s="19" t="s">
        <v>260</v>
      </c>
      <c r="AU1957" s="19" t="s">
        <v>82</v>
      </c>
    </row>
    <row r="1958" spans="1:65" s="2" customFormat="1" ht="11.25">
      <c r="A1958" s="34"/>
      <c r="B1958" s="35"/>
      <c r="C1958" s="34"/>
      <c r="D1958" s="165" t="s">
        <v>262</v>
      </c>
      <c r="E1958" s="34"/>
      <c r="F1958" s="166" t="s">
        <v>1909</v>
      </c>
      <c r="G1958" s="34"/>
      <c r="H1958" s="34"/>
      <c r="I1958" s="162"/>
      <c r="J1958" s="34"/>
      <c r="K1958" s="34"/>
      <c r="L1958" s="35"/>
      <c r="M1958" s="163"/>
      <c r="N1958" s="164"/>
      <c r="O1958" s="55"/>
      <c r="P1958" s="55"/>
      <c r="Q1958" s="55"/>
      <c r="R1958" s="55"/>
      <c r="S1958" s="55"/>
      <c r="T1958" s="56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  <c r="AT1958" s="19" t="s">
        <v>262</v>
      </c>
      <c r="AU1958" s="19" t="s">
        <v>82</v>
      </c>
    </row>
    <row r="1959" spans="1:65" s="13" customFormat="1" ht="11.25">
      <c r="B1959" s="167"/>
      <c r="D1959" s="160" t="s">
        <v>264</v>
      </c>
      <c r="E1959" s="168" t="s">
        <v>3</v>
      </c>
      <c r="F1959" s="169" t="s">
        <v>1910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1:65" s="14" customFormat="1" ht="11.25">
      <c r="B1960" s="174"/>
      <c r="D1960" s="160" t="s">
        <v>264</v>
      </c>
      <c r="E1960" s="175" t="s">
        <v>3</v>
      </c>
      <c r="F1960" s="176" t="s">
        <v>1911</v>
      </c>
      <c r="H1960" s="177">
        <v>710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80</v>
      </c>
      <c r="AY1960" s="175" t="s">
        <v>252</v>
      </c>
    </row>
    <row r="1961" spans="1:65" s="2" customFormat="1" ht="16.5" customHeight="1">
      <c r="A1961" s="34"/>
      <c r="B1961" s="145"/>
      <c r="C1961" s="198" t="s">
        <v>1912</v>
      </c>
      <c r="D1961" s="198" t="s">
        <v>361</v>
      </c>
      <c r="E1961" s="199" t="s">
        <v>1913</v>
      </c>
      <c r="F1961" s="200" t="s">
        <v>1914</v>
      </c>
      <c r="G1961" s="201" t="s">
        <v>497</v>
      </c>
      <c r="H1961" s="202">
        <v>745.5</v>
      </c>
      <c r="I1961" s="203"/>
      <c r="J1961" s="204">
        <f>ROUND(I1961*H1961,2)</f>
        <v>0</v>
      </c>
      <c r="K1961" s="205"/>
      <c r="L1961" s="206"/>
      <c r="M1961" s="207" t="s">
        <v>3</v>
      </c>
      <c r="N1961" s="208" t="s">
        <v>44</v>
      </c>
      <c r="O1961" s="55"/>
      <c r="P1961" s="156">
        <f>O1961*H1961</f>
        <v>0</v>
      </c>
      <c r="Q1961" s="156">
        <v>8.0000000000000002E-3</v>
      </c>
      <c r="R1961" s="156">
        <f>Q1961*H1961</f>
        <v>5.9640000000000004</v>
      </c>
      <c r="S1961" s="156">
        <v>0</v>
      </c>
      <c r="T1961" s="157">
        <f>S1961*H1961</f>
        <v>0</v>
      </c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  <c r="AR1961" s="158" t="s">
        <v>318</v>
      </c>
      <c r="AT1961" s="158" t="s">
        <v>361</v>
      </c>
      <c r="AU1961" s="158" t="s">
        <v>82</v>
      </c>
      <c r="AY1961" s="19" t="s">
        <v>252</v>
      </c>
      <c r="BE1961" s="159">
        <f>IF(N1961="základní",J1961,0)</f>
        <v>0</v>
      </c>
      <c r="BF1961" s="159">
        <f>IF(N1961="snížená",J1961,0)</f>
        <v>0</v>
      </c>
      <c r="BG1961" s="159">
        <f>IF(N1961="zákl. přenesená",J1961,0)</f>
        <v>0</v>
      </c>
      <c r="BH1961" s="159">
        <f>IF(N1961="sníž. přenesená",J1961,0)</f>
        <v>0</v>
      </c>
      <c r="BI1961" s="159">
        <f>IF(N1961="nulová",J1961,0)</f>
        <v>0</v>
      </c>
      <c r="BJ1961" s="19" t="s">
        <v>80</v>
      </c>
      <c r="BK1961" s="159">
        <f>ROUND(I1961*H1961,2)</f>
        <v>0</v>
      </c>
      <c r="BL1961" s="19" t="s">
        <v>258</v>
      </c>
      <c r="BM1961" s="158" t="s">
        <v>1915</v>
      </c>
    </row>
    <row r="1962" spans="1:65" s="2" customFormat="1" ht="11.25">
      <c r="A1962" s="34"/>
      <c r="B1962" s="35"/>
      <c r="C1962" s="34"/>
      <c r="D1962" s="160" t="s">
        <v>260</v>
      </c>
      <c r="E1962" s="34"/>
      <c r="F1962" s="161" t="s">
        <v>1914</v>
      </c>
      <c r="G1962" s="34"/>
      <c r="H1962" s="34"/>
      <c r="I1962" s="162"/>
      <c r="J1962" s="34"/>
      <c r="K1962" s="34"/>
      <c r="L1962" s="35"/>
      <c r="M1962" s="163"/>
      <c r="N1962" s="164"/>
      <c r="O1962" s="55"/>
      <c r="P1962" s="55"/>
      <c r="Q1962" s="55"/>
      <c r="R1962" s="55"/>
      <c r="S1962" s="55"/>
      <c r="T1962" s="56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  <c r="AT1962" s="19" t="s">
        <v>260</v>
      </c>
      <c r="AU1962" s="19" t="s">
        <v>82</v>
      </c>
    </row>
    <row r="1963" spans="1:65" s="2" customFormat="1" ht="11.25">
      <c r="A1963" s="34"/>
      <c r="B1963" s="35"/>
      <c r="C1963" s="34"/>
      <c r="D1963" s="165" t="s">
        <v>262</v>
      </c>
      <c r="E1963" s="34"/>
      <c r="F1963" s="166" t="s">
        <v>1916</v>
      </c>
      <c r="G1963" s="34"/>
      <c r="H1963" s="34"/>
      <c r="I1963" s="162"/>
      <c r="J1963" s="34"/>
      <c r="K1963" s="34"/>
      <c r="L1963" s="35"/>
      <c r="M1963" s="163"/>
      <c r="N1963" s="164"/>
      <c r="O1963" s="55"/>
      <c r="P1963" s="55"/>
      <c r="Q1963" s="55"/>
      <c r="R1963" s="55"/>
      <c r="S1963" s="55"/>
      <c r="T1963" s="56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  <c r="AT1963" s="19" t="s">
        <v>262</v>
      </c>
      <c r="AU1963" s="19" t="s">
        <v>82</v>
      </c>
    </row>
    <row r="1964" spans="1:65" s="13" customFormat="1" ht="11.25">
      <c r="B1964" s="167"/>
      <c r="D1964" s="160" t="s">
        <v>264</v>
      </c>
      <c r="E1964" s="168" t="s">
        <v>3</v>
      </c>
      <c r="F1964" s="169" t="s">
        <v>1917</v>
      </c>
      <c r="H1964" s="168" t="s">
        <v>3</v>
      </c>
      <c r="I1964" s="170"/>
      <c r="L1964" s="167"/>
      <c r="M1964" s="171"/>
      <c r="N1964" s="172"/>
      <c r="O1964" s="172"/>
      <c r="P1964" s="172"/>
      <c r="Q1964" s="172"/>
      <c r="R1964" s="172"/>
      <c r="S1964" s="172"/>
      <c r="T1964" s="173"/>
      <c r="AT1964" s="168" t="s">
        <v>264</v>
      </c>
      <c r="AU1964" s="168" t="s">
        <v>82</v>
      </c>
      <c r="AV1964" s="13" t="s">
        <v>80</v>
      </c>
      <c r="AW1964" s="13" t="s">
        <v>34</v>
      </c>
      <c r="AX1964" s="13" t="s">
        <v>73</v>
      </c>
      <c r="AY1964" s="168" t="s">
        <v>252</v>
      </c>
    </row>
    <row r="1965" spans="1:65" s="13" customFormat="1" ht="11.25">
      <c r="B1965" s="167"/>
      <c r="D1965" s="160" t="s">
        <v>264</v>
      </c>
      <c r="E1965" s="168" t="s">
        <v>3</v>
      </c>
      <c r="F1965" s="169" t="s">
        <v>1918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1:65" s="14" customFormat="1" ht="11.25">
      <c r="B1966" s="174"/>
      <c r="D1966" s="160" t="s">
        <v>264</v>
      </c>
      <c r="E1966" s="175" t="s">
        <v>3</v>
      </c>
      <c r="F1966" s="176" t="s">
        <v>1911</v>
      </c>
      <c r="H1966" s="177">
        <v>710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80</v>
      </c>
      <c r="AY1966" s="175" t="s">
        <v>252</v>
      </c>
    </row>
    <row r="1967" spans="1:65" s="14" customFormat="1" ht="11.25">
      <c r="B1967" s="174"/>
      <c r="D1967" s="160" t="s">
        <v>264</v>
      </c>
      <c r="F1967" s="176" t="s">
        <v>1919</v>
      </c>
      <c r="H1967" s="177">
        <v>745.5</v>
      </c>
      <c r="I1967" s="178"/>
      <c r="L1967" s="174"/>
      <c r="M1967" s="179"/>
      <c r="N1967" s="180"/>
      <c r="O1967" s="180"/>
      <c r="P1967" s="180"/>
      <c r="Q1967" s="180"/>
      <c r="R1967" s="180"/>
      <c r="S1967" s="180"/>
      <c r="T1967" s="181"/>
      <c r="AT1967" s="175" t="s">
        <v>264</v>
      </c>
      <c r="AU1967" s="175" t="s">
        <v>82</v>
      </c>
      <c r="AV1967" s="14" t="s">
        <v>82</v>
      </c>
      <c r="AW1967" s="14" t="s">
        <v>4</v>
      </c>
      <c r="AX1967" s="14" t="s">
        <v>80</v>
      </c>
      <c r="AY1967" s="175" t="s">
        <v>252</v>
      </c>
    </row>
    <row r="1968" spans="1:65" s="2" customFormat="1" ht="16.5" customHeight="1">
      <c r="A1968" s="34"/>
      <c r="B1968" s="145"/>
      <c r="C1968" s="146" t="s">
        <v>1920</v>
      </c>
      <c r="D1968" s="146" t="s">
        <v>254</v>
      </c>
      <c r="E1968" s="147" t="s">
        <v>1921</v>
      </c>
      <c r="F1968" s="148" t="s">
        <v>1922</v>
      </c>
      <c r="G1968" s="149" t="s">
        <v>497</v>
      </c>
      <c r="H1968" s="150">
        <v>944.97699999999998</v>
      </c>
      <c r="I1968" s="151"/>
      <c r="J1968" s="152">
        <f>ROUND(I1968*H1968,2)</f>
        <v>0</v>
      </c>
      <c r="K1968" s="153"/>
      <c r="L1968" s="35"/>
      <c r="M1968" s="154" t="s">
        <v>3</v>
      </c>
      <c r="N1968" s="155" t="s">
        <v>44</v>
      </c>
      <c r="O1968" s="55"/>
      <c r="P1968" s="156">
        <f>O1968*H1968</f>
        <v>0</v>
      </c>
      <c r="Q1968" s="156">
        <v>1.2160000000000001E-2</v>
      </c>
      <c r="R1968" s="156">
        <f>Q1968*H1968</f>
        <v>11.490920320000001</v>
      </c>
      <c r="S1968" s="156">
        <v>0</v>
      </c>
      <c r="T1968" s="157">
        <f>S1968*H1968</f>
        <v>0</v>
      </c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  <c r="AR1968" s="158" t="s">
        <v>258</v>
      </c>
      <c r="AT1968" s="158" t="s">
        <v>254</v>
      </c>
      <c r="AU1968" s="158" t="s">
        <v>82</v>
      </c>
      <c r="AY1968" s="19" t="s">
        <v>252</v>
      </c>
      <c r="BE1968" s="159">
        <f>IF(N1968="základní",J1968,0)</f>
        <v>0</v>
      </c>
      <c r="BF1968" s="159">
        <f>IF(N1968="snížená",J1968,0)</f>
        <v>0</v>
      </c>
      <c r="BG1968" s="159">
        <f>IF(N1968="zákl. přenesená",J1968,0)</f>
        <v>0</v>
      </c>
      <c r="BH1968" s="159">
        <f>IF(N1968="sníž. přenesená",J1968,0)</f>
        <v>0</v>
      </c>
      <c r="BI1968" s="159">
        <f>IF(N1968="nulová",J1968,0)</f>
        <v>0</v>
      </c>
      <c r="BJ1968" s="19" t="s">
        <v>80</v>
      </c>
      <c r="BK1968" s="159">
        <f>ROUND(I1968*H1968,2)</f>
        <v>0</v>
      </c>
      <c r="BL1968" s="19" t="s">
        <v>258</v>
      </c>
      <c r="BM1968" s="158" t="s">
        <v>1923</v>
      </c>
    </row>
    <row r="1969" spans="1:51" s="2" customFormat="1" ht="19.5">
      <c r="A1969" s="34"/>
      <c r="B1969" s="35"/>
      <c r="C1969" s="34"/>
      <c r="D1969" s="160" t="s">
        <v>260</v>
      </c>
      <c r="E1969" s="34"/>
      <c r="F1969" s="161" t="s">
        <v>1924</v>
      </c>
      <c r="G1969" s="34"/>
      <c r="H1969" s="34"/>
      <c r="I1969" s="162"/>
      <c r="J1969" s="34"/>
      <c r="K1969" s="34"/>
      <c r="L1969" s="35"/>
      <c r="M1969" s="163"/>
      <c r="N1969" s="164"/>
      <c r="O1969" s="55"/>
      <c r="P1969" s="55"/>
      <c r="Q1969" s="55"/>
      <c r="R1969" s="55"/>
      <c r="S1969" s="55"/>
      <c r="T1969" s="56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  <c r="AT1969" s="19" t="s">
        <v>260</v>
      </c>
      <c r="AU1969" s="19" t="s">
        <v>82</v>
      </c>
    </row>
    <row r="1970" spans="1:51" s="2" customFormat="1" ht="11.25">
      <c r="A1970" s="34"/>
      <c r="B1970" s="35"/>
      <c r="C1970" s="34"/>
      <c r="D1970" s="165" t="s">
        <v>262</v>
      </c>
      <c r="E1970" s="34"/>
      <c r="F1970" s="166" t="s">
        <v>1925</v>
      </c>
      <c r="G1970" s="34"/>
      <c r="H1970" s="34"/>
      <c r="I1970" s="162"/>
      <c r="J1970" s="34"/>
      <c r="K1970" s="34"/>
      <c r="L1970" s="35"/>
      <c r="M1970" s="163"/>
      <c r="N1970" s="164"/>
      <c r="O1970" s="55"/>
      <c r="P1970" s="55"/>
      <c r="Q1970" s="55"/>
      <c r="R1970" s="55"/>
      <c r="S1970" s="55"/>
      <c r="T1970" s="56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  <c r="AT1970" s="19" t="s">
        <v>262</v>
      </c>
      <c r="AU1970" s="19" t="s">
        <v>82</v>
      </c>
    </row>
    <row r="1971" spans="1:51" s="13" customFormat="1" ht="11.25">
      <c r="B1971" s="167"/>
      <c r="D1971" s="160" t="s">
        <v>264</v>
      </c>
      <c r="E1971" s="168" t="s">
        <v>3</v>
      </c>
      <c r="F1971" s="169" t="s">
        <v>1926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1:51" s="13" customFormat="1" ht="11.25">
      <c r="B1972" s="167"/>
      <c r="D1972" s="160" t="s">
        <v>264</v>
      </c>
      <c r="E1972" s="168" t="s">
        <v>3</v>
      </c>
      <c r="F1972" s="169" t="s">
        <v>1927</v>
      </c>
      <c r="H1972" s="168" t="s">
        <v>3</v>
      </c>
      <c r="I1972" s="170"/>
      <c r="L1972" s="167"/>
      <c r="M1972" s="171"/>
      <c r="N1972" s="172"/>
      <c r="O1972" s="172"/>
      <c r="P1972" s="172"/>
      <c r="Q1972" s="172"/>
      <c r="R1972" s="172"/>
      <c r="S1972" s="172"/>
      <c r="T1972" s="173"/>
      <c r="AT1972" s="168" t="s">
        <v>264</v>
      </c>
      <c r="AU1972" s="168" t="s">
        <v>82</v>
      </c>
      <c r="AV1972" s="13" t="s">
        <v>80</v>
      </c>
      <c r="AW1972" s="13" t="s">
        <v>34</v>
      </c>
      <c r="AX1972" s="13" t="s">
        <v>73</v>
      </c>
      <c r="AY1972" s="168" t="s">
        <v>252</v>
      </c>
    </row>
    <row r="1973" spans="1:51" s="13" customFormat="1" ht="11.25">
      <c r="B1973" s="167"/>
      <c r="D1973" s="160" t="s">
        <v>264</v>
      </c>
      <c r="E1973" s="168" t="s">
        <v>3</v>
      </c>
      <c r="F1973" s="169" t="s">
        <v>1869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1:51" s="14" customFormat="1" ht="11.25">
      <c r="B1974" s="174"/>
      <c r="D1974" s="160" t="s">
        <v>264</v>
      </c>
      <c r="E1974" s="175" t="s">
        <v>3</v>
      </c>
      <c r="F1974" s="176" t="s">
        <v>1870</v>
      </c>
      <c r="H1974" s="177">
        <v>85.68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1:51" s="16" customFormat="1" ht="11.25">
      <c r="B1975" s="190"/>
      <c r="D1975" s="160" t="s">
        <v>264</v>
      </c>
      <c r="E1975" s="191" t="s">
        <v>3</v>
      </c>
      <c r="F1975" s="192" t="s">
        <v>354</v>
      </c>
      <c r="H1975" s="193">
        <v>85.68</v>
      </c>
      <c r="I1975" s="194"/>
      <c r="L1975" s="190"/>
      <c r="M1975" s="195"/>
      <c r="N1975" s="196"/>
      <c r="O1975" s="196"/>
      <c r="P1975" s="196"/>
      <c r="Q1975" s="196"/>
      <c r="R1975" s="196"/>
      <c r="S1975" s="196"/>
      <c r="T1975" s="197"/>
      <c r="AT1975" s="191" t="s">
        <v>264</v>
      </c>
      <c r="AU1975" s="191" t="s">
        <v>82</v>
      </c>
      <c r="AV1975" s="16" t="s">
        <v>95</v>
      </c>
      <c r="AW1975" s="16" t="s">
        <v>34</v>
      </c>
      <c r="AX1975" s="16" t="s">
        <v>73</v>
      </c>
      <c r="AY1975" s="191" t="s">
        <v>252</v>
      </c>
    </row>
    <row r="1976" spans="1:51" s="13" customFormat="1" ht="11.25">
      <c r="B1976" s="167"/>
      <c r="D1976" s="160" t="s">
        <v>264</v>
      </c>
      <c r="E1976" s="168" t="s">
        <v>3</v>
      </c>
      <c r="F1976" s="169" t="s">
        <v>1928</v>
      </c>
      <c r="H1976" s="168" t="s">
        <v>3</v>
      </c>
      <c r="I1976" s="170"/>
      <c r="L1976" s="167"/>
      <c r="M1976" s="171"/>
      <c r="N1976" s="172"/>
      <c r="O1976" s="172"/>
      <c r="P1976" s="172"/>
      <c r="Q1976" s="172"/>
      <c r="R1976" s="172"/>
      <c r="S1976" s="172"/>
      <c r="T1976" s="173"/>
      <c r="AT1976" s="168" t="s">
        <v>264</v>
      </c>
      <c r="AU1976" s="168" t="s">
        <v>82</v>
      </c>
      <c r="AV1976" s="13" t="s">
        <v>80</v>
      </c>
      <c r="AW1976" s="13" t="s">
        <v>34</v>
      </c>
      <c r="AX1976" s="13" t="s">
        <v>73</v>
      </c>
      <c r="AY1976" s="168" t="s">
        <v>252</v>
      </c>
    </row>
    <row r="1977" spans="1:51" s="14" customFormat="1" ht="11.25">
      <c r="B1977" s="174"/>
      <c r="D1977" s="160" t="s">
        <v>264</v>
      </c>
      <c r="E1977" s="175" t="s">
        <v>3</v>
      </c>
      <c r="F1977" s="176" t="s">
        <v>1929</v>
      </c>
      <c r="H1977" s="177">
        <v>33.4</v>
      </c>
      <c r="I1977" s="178"/>
      <c r="L1977" s="174"/>
      <c r="M1977" s="179"/>
      <c r="N1977" s="180"/>
      <c r="O1977" s="180"/>
      <c r="P1977" s="180"/>
      <c r="Q1977" s="180"/>
      <c r="R1977" s="180"/>
      <c r="S1977" s="180"/>
      <c r="T1977" s="181"/>
      <c r="AT1977" s="175" t="s">
        <v>264</v>
      </c>
      <c r="AU1977" s="175" t="s">
        <v>82</v>
      </c>
      <c r="AV1977" s="14" t="s">
        <v>82</v>
      </c>
      <c r="AW1977" s="14" t="s">
        <v>34</v>
      </c>
      <c r="AX1977" s="14" t="s">
        <v>73</v>
      </c>
      <c r="AY1977" s="175" t="s">
        <v>252</v>
      </c>
    </row>
    <row r="1978" spans="1:51" s="14" customFormat="1" ht="11.25">
      <c r="B1978" s="174"/>
      <c r="D1978" s="160" t="s">
        <v>264</v>
      </c>
      <c r="E1978" s="175" t="s">
        <v>3</v>
      </c>
      <c r="F1978" s="176" t="s">
        <v>1930</v>
      </c>
      <c r="H1978" s="177">
        <v>61.2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1:51" s="16" customFormat="1" ht="11.25">
      <c r="B1979" s="190"/>
      <c r="D1979" s="160" t="s">
        <v>264</v>
      </c>
      <c r="E1979" s="191" t="s">
        <v>3</v>
      </c>
      <c r="F1979" s="192" t="s">
        <v>354</v>
      </c>
      <c r="H1979" s="193">
        <v>94.6</v>
      </c>
      <c r="I1979" s="194"/>
      <c r="L1979" s="190"/>
      <c r="M1979" s="195"/>
      <c r="N1979" s="196"/>
      <c r="O1979" s="196"/>
      <c r="P1979" s="196"/>
      <c r="Q1979" s="196"/>
      <c r="R1979" s="196"/>
      <c r="S1979" s="196"/>
      <c r="T1979" s="197"/>
      <c r="AT1979" s="191" t="s">
        <v>264</v>
      </c>
      <c r="AU1979" s="191" t="s">
        <v>82</v>
      </c>
      <c r="AV1979" s="16" t="s">
        <v>95</v>
      </c>
      <c r="AW1979" s="16" t="s">
        <v>34</v>
      </c>
      <c r="AX1979" s="16" t="s">
        <v>73</v>
      </c>
      <c r="AY1979" s="191" t="s">
        <v>252</v>
      </c>
    </row>
    <row r="1980" spans="1:51" s="13" customFormat="1" ht="11.25">
      <c r="B1980" s="167"/>
      <c r="D1980" s="160" t="s">
        <v>264</v>
      </c>
      <c r="E1980" s="168" t="s">
        <v>3</v>
      </c>
      <c r="F1980" s="169" t="s">
        <v>1931</v>
      </c>
      <c r="H1980" s="168" t="s">
        <v>3</v>
      </c>
      <c r="I1980" s="170"/>
      <c r="L1980" s="167"/>
      <c r="M1980" s="171"/>
      <c r="N1980" s="172"/>
      <c r="O1980" s="172"/>
      <c r="P1980" s="172"/>
      <c r="Q1980" s="172"/>
      <c r="R1980" s="172"/>
      <c r="S1980" s="172"/>
      <c r="T1980" s="173"/>
      <c r="AT1980" s="168" t="s">
        <v>264</v>
      </c>
      <c r="AU1980" s="168" t="s">
        <v>82</v>
      </c>
      <c r="AV1980" s="13" t="s">
        <v>80</v>
      </c>
      <c r="AW1980" s="13" t="s">
        <v>34</v>
      </c>
      <c r="AX1980" s="13" t="s">
        <v>73</v>
      </c>
      <c r="AY1980" s="168" t="s">
        <v>252</v>
      </c>
    </row>
    <row r="1981" spans="1:51" s="14" customFormat="1" ht="11.25">
      <c r="B1981" s="174"/>
      <c r="D1981" s="160" t="s">
        <v>264</v>
      </c>
      <c r="E1981" s="175" t="s">
        <v>3</v>
      </c>
      <c r="F1981" s="176" t="s">
        <v>1932</v>
      </c>
      <c r="H1981" s="177">
        <v>30.84</v>
      </c>
      <c r="I1981" s="178"/>
      <c r="L1981" s="174"/>
      <c r="M1981" s="179"/>
      <c r="N1981" s="180"/>
      <c r="O1981" s="180"/>
      <c r="P1981" s="180"/>
      <c r="Q1981" s="180"/>
      <c r="R1981" s="180"/>
      <c r="S1981" s="180"/>
      <c r="T1981" s="181"/>
      <c r="AT1981" s="175" t="s">
        <v>264</v>
      </c>
      <c r="AU1981" s="175" t="s">
        <v>82</v>
      </c>
      <c r="AV1981" s="14" t="s">
        <v>82</v>
      </c>
      <c r="AW1981" s="14" t="s">
        <v>34</v>
      </c>
      <c r="AX1981" s="14" t="s">
        <v>73</v>
      </c>
      <c r="AY1981" s="175" t="s">
        <v>252</v>
      </c>
    </row>
    <row r="1982" spans="1:51" s="16" customFormat="1" ht="11.25">
      <c r="B1982" s="190"/>
      <c r="D1982" s="160" t="s">
        <v>264</v>
      </c>
      <c r="E1982" s="191" t="s">
        <v>3</v>
      </c>
      <c r="F1982" s="192" t="s">
        <v>354</v>
      </c>
      <c r="H1982" s="193">
        <v>30.84</v>
      </c>
      <c r="I1982" s="194"/>
      <c r="L1982" s="190"/>
      <c r="M1982" s="195"/>
      <c r="N1982" s="196"/>
      <c r="O1982" s="196"/>
      <c r="P1982" s="196"/>
      <c r="Q1982" s="196"/>
      <c r="R1982" s="196"/>
      <c r="S1982" s="196"/>
      <c r="T1982" s="197"/>
      <c r="AT1982" s="191" t="s">
        <v>264</v>
      </c>
      <c r="AU1982" s="191" t="s">
        <v>82</v>
      </c>
      <c r="AV1982" s="16" t="s">
        <v>95</v>
      </c>
      <c r="AW1982" s="16" t="s">
        <v>34</v>
      </c>
      <c r="AX1982" s="16" t="s">
        <v>73</v>
      </c>
      <c r="AY1982" s="191" t="s">
        <v>252</v>
      </c>
    </row>
    <row r="1983" spans="1:51" s="13" customFormat="1" ht="11.25">
      <c r="B1983" s="167"/>
      <c r="D1983" s="160" t="s">
        <v>264</v>
      </c>
      <c r="E1983" s="168" t="s">
        <v>3</v>
      </c>
      <c r="F1983" s="169" t="s">
        <v>1933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264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252</v>
      </c>
    </row>
    <row r="1984" spans="1:51" s="13" customFormat="1" ht="11.25">
      <c r="B1984" s="167"/>
      <c r="D1984" s="160" t="s">
        <v>264</v>
      </c>
      <c r="E1984" s="168" t="s">
        <v>3</v>
      </c>
      <c r="F1984" s="169" t="s">
        <v>1934</v>
      </c>
      <c r="H1984" s="168" t="s">
        <v>3</v>
      </c>
      <c r="I1984" s="170"/>
      <c r="L1984" s="167"/>
      <c r="M1984" s="171"/>
      <c r="N1984" s="172"/>
      <c r="O1984" s="172"/>
      <c r="P1984" s="172"/>
      <c r="Q1984" s="172"/>
      <c r="R1984" s="172"/>
      <c r="S1984" s="172"/>
      <c r="T1984" s="173"/>
      <c r="AT1984" s="168" t="s">
        <v>264</v>
      </c>
      <c r="AU1984" s="168" t="s">
        <v>82</v>
      </c>
      <c r="AV1984" s="13" t="s">
        <v>80</v>
      </c>
      <c r="AW1984" s="13" t="s">
        <v>34</v>
      </c>
      <c r="AX1984" s="13" t="s">
        <v>73</v>
      </c>
      <c r="AY1984" s="168" t="s">
        <v>252</v>
      </c>
    </row>
    <row r="1985" spans="1:65" s="14" customFormat="1" ht="11.25">
      <c r="B1985" s="174"/>
      <c r="D1985" s="160" t="s">
        <v>264</v>
      </c>
      <c r="E1985" s="175" t="s">
        <v>3</v>
      </c>
      <c r="F1985" s="176" t="s">
        <v>1935</v>
      </c>
      <c r="H1985" s="177">
        <v>5.7569999999999997</v>
      </c>
      <c r="I1985" s="178"/>
      <c r="L1985" s="174"/>
      <c r="M1985" s="179"/>
      <c r="N1985" s="180"/>
      <c r="O1985" s="180"/>
      <c r="P1985" s="180"/>
      <c r="Q1985" s="180"/>
      <c r="R1985" s="180"/>
      <c r="S1985" s="180"/>
      <c r="T1985" s="181"/>
      <c r="AT1985" s="175" t="s">
        <v>264</v>
      </c>
      <c r="AU1985" s="175" t="s">
        <v>82</v>
      </c>
      <c r="AV1985" s="14" t="s">
        <v>82</v>
      </c>
      <c r="AW1985" s="14" t="s">
        <v>34</v>
      </c>
      <c r="AX1985" s="14" t="s">
        <v>73</v>
      </c>
      <c r="AY1985" s="175" t="s">
        <v>252</v>
      </c>
    </row>
    <row r="1986" spans="1:65" s="14" customFormat="1" ht="11.25">
      <c r="B1986" s="174"/>
      <c r="D1986" s="160" t="s">
        <v>264</v>
      </c>
      <c r="E1986" s="175" t="s">
        <v>3</v>
      </c>
      <c r="F1986" s="176" t="s">
        <v>1936</v>
      </c>
      <c r="H1986" s="177">
        <v>165.7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1:65" s="14" customFormat="1" ht="11.25">
      <c r="B1987" s="174"/>
      <c r="D1987" s="160" t="s">
        <v>264</v>
      </c>
      <c r="E1987" s="175" t="s">
        <v>3</v>
      </c>
      <c r="F1987" s="176" t="s">
        <v>1937</v>
      </c>
      <c r="H1987" s="177">
        <v>74.900000000000006</v>
      </c>
      <c r="I1987" s="178"/>
      <c r="L1987" s="174"/>
      <c r="M1987" s="179"/>
      <c r="N1987" s="180"/>
      <c r="O1987" s="180"/>
      <c r="P1987" s="180"/>
      <c r="Q1987" s="180"/>
      <c r="R1987" s="180"/>
      <c r="S1987" s="180"/>
      <c r="T1987" s="181"/>
      <c r="AT1987" s="175" t="s">
        <v>264</v>
      </c>
      <c r="AU1987" s="175" t="s">
        <v>82</v>
      </c>
      <c r="AV1987" s="14" t="s">
        <v>82</v>
      </c>
      <c r="AW1987" s="14" t="s">
        <v>34</v>
      </c>
      <c r="AX1987" s="14" t="s">
        <v>73</v>
      </c>
      <c r="AY1987" s="175" t="s">
        <v>252</v>
      </c>
    </row>
    <row r="1988" spans="1:65" s="13" customFormat="1" ht="11.25">
      <c r="B1988" s="167"/>
      <c r="D1988" s="160" t="s">
        <v>264</v>
      </c>
      <c r="E1988" s="168" t="s">
        <v>3</v>
      </c>
      <c r="F1988" s="169" t="s">
        <v>1938</v>
      </c>
      <c r="H1988" s="168" t="s">
        <v>3</v>
      </c>
      <c r="I1988" s="170"/>
      <c r="L1988" s="167"/>
      <c r="M1988" s="171"/>
      <c r="N1988" s="172"/>
      <c r="O1988" s="172"/>
      <c r="P1988" s="172"/>
      <c r="Q1988" s="172"/>
      <c r="R1988" s="172"/>
      <c r="S1988" s="172"/>
      <c r="T1988" s="173"/>
      <c r="AT1988" s="168" t="s">
        <v>264</v>
      </c>
      <c r="AU1988" s="168" t="s">
        <v>82</v>
      </c>
      <c r="AV1988" s="13" t="s">
        <v>80</v>
      </c>
      <c r="AW1988" s="13" t="s">
        <v>34</v>
      </c>
      <c r="AX1988" s="13" t="s">
        <v>73</v>
      </c>
      <c r="AY1988" s="168" t="s">
        <v>252</v>
      </c>
    </row>
    <row r="1989" spans="1:65" s="14" customFormat="1" ht="11.25">
      <c r="B1989" s="174"/>
      <c r="D1989" s="160" t="s">
        <v>264</v>
      </c>
      <c r="E1989" s="175" t="s">
        <v>3</v>
      </c>
      <c r="F1989" s="176" t="s">
        <v>1939</v>
      </c>
      <c r="H1989" s="177">
        <v>91.6</v>
      </c>
      <c r="I1989" s="178"/>
      <c r="L1989" s="174"/>
      <c r="M1989" s="179"/>
      <c r="N1989" s="180"/>
      <c r="O1989" s="180"/>
      <c r="P1989" s="180"/>
      <c r="Q1989" s="180"/>
      <c r="R1989" s="180"/>
      <c r="S1989" s="180"/>
      <c r="T1989" s="181"/>
      <c r="AT1989" s="175" t="s">
        <v>264</v>
      </c>
      <c r="AU1989" s="175" t="s">
        <v>82</v>
      </c>
      <c r="AV1989" s="14" t="s">
        <v>82</v>
      </c>
      <c r="AW1989" s="14" t="s">
        <v>34</v>
      </c>
      <c r="AX1989" s="14" t="s">
        <v>73</v>
      </c>
      <c r="AY1989" s="175" t="s">
        <v>252</v>
      </c>
    </row>
    <row r="1990" spans="1:65" s="13" customFormat="1" ht="11.25">
      <c r="B1990" s="167"/>
      <c r="D1990" s="160" t="s">
        <v>264</v>
      </c>
      <c r="E1990" s="168" t="s">
        <v>3</v>
      </c>
      <c r="F1990" s="169" t="s">
        <v>1940</v>
      </c>
      <c r="H1990" s="168" t="s">
        <v>3</v>
      </c>
      <c r="I1990" s="170"/>
      <c r="L1990" s="167"/>
      <c r="M1990" s="171"/>
      <c r="N1990" s="172"/>
      <c r="O1990" s="172"/>
      <c r="P1990" s="172"/>
      <c r="Q1990" s="172"/>
      <c r="R1990" s="172"/>
      <c r="S1990" s="172"/>
      <c r="T1990" s="173"/>
      <c r="AT1990" s="168" t="s">
        <v>264</v>
      </c>
      <c r="AU1990" s="168" t="s">
        <v>82</v>
      </c>
      <c r="AV1990" s="13" t="s">
        <v>80</v>
      </c>
      <c r="AW1990" s="13" t="s">
        <v>34</v>
      </c>
      <c r="AX1990" s="13" t="s">
        <v>73</v>
      </c>
      <c r="AY1990" s="168" t="s">
        <v>252</v>
      </c>
    </row>
    <row r="1991" spans="1:65" s="14" customFormat="1" ht="11.25">
      <c r="B1991" s="174"/>
      <c r="D1991" s="160" t="s">
        <v>264</v>
      </c>
      <c r="E1991" s="175" t="s">
        <v>3</v>
      </c>
      <c r="F1991" s="176" t="s">
        <v>1941</v>
      </c>
      <c r="H1991" s="177">
        <v>107.55</v>
      </c>
      <c r="I1991" s="178"/>
      <c r="L1991" s="174"/>
      <c r="M1991" s="179"/>
      <c r="N1991" s="180"/>
      <c r="O1991" s="180"/>
      <c r="P1991" s="180"/>
      <c r="Q1991" s="180"/>
      <c r="R1991" s="180"/>
      <c r="S1991" s="180"/>
      <c r="T1991" s="181"/>
      <c r="AT1991" s="175" t="s">
        <v>264</v>
      </c>
      <c r="AU1991" s="175" t="s">
        <v>82</v>
      </c>
      <c r="AV1991" s="14" t="s">
        <v>82</v>
      </c>
      <c r="AW1991" s="14" t="s">
        <v>34</v>
      </c>
      <c r="AX1991" s="14" t="s">
        <v>73</v>
      </c>
      <c r="AY1991" s="175" t="s">
        <v>252</v>
      </c>
    </row>
    <row r="1992" spans="1:65" s="13" customFormat="1" ht="11.25">
      <c r="B1992" s="167"/>
      <c r="D1992" s="160" t="s">
        <v>264</v>
      </c>
      <c r="E1992" s="168" t="s">
        <v>3</v>
      </c>
      <c r="F1992" s="169" t="s">
        <v>1942</v>
      </c>
      <c r="H1992" s="168" t="s">
        <v>3</v>
      </c>
      <c r="I1992" s="170"/>
      <c r="L1992" s="167"/>
      <c r="M1992" s="171"/>
      <c r="N1992" s="172"/>
      <c r="O1992" s="172"/>
      <c r="P1992" s="172"/>
      <c r="Q1992" s="172"/>
      <c r="R1992" s="172"/>
      <c r="S1992" s="172"/>
      <c r="T1992" s="173"/>
      <c r="AT1992" s="168" t="s">
        <v>264</v>
      </c>
      <c r="AU1992" s="168" t="s">
        <v>82</v>
      </c>
      <c r="AV1992" s="13" t="s">
        <v>80</v>
      </c>
      <c r="AW1992" s="13" t="s">
        <v>34</v>
      </c>
      <c r="AX1992" s="13" t="s">
        <v>73</v>
      </c>
      <c r="AY1992" s="168" t="s">
        <v>252</v>
      </c>
    </row>
    <row r="1993" spans="1:65" s="14" customFormat="1" ht="11.25">
      <c r="B1993" s="174"/>
      <c r="D1993" s="160" t="s">
        <v>264</v>
      </c>
      <c r="E1993" s="175" t="s">
        <v>3</v>
      </c>
      <c r="F1993" s="176" t="s">
        <v>1941</v>
      </c>
      <c r="H1993" s="177">
        <v>107.55</v>
      </c>
      <c r="I1993" s="178"/>
      <c r="L1993" s="174"/>
      <c r="M1993" s="179"/>
      <c r="N1993" s="180"/>
      <c r="O1993" s="180"/>
      <c r="P1993" s="180"/>
      <c r="Q1993" s="180"/>
      <c r="R1993" s="180"/>
      <c r="S1993" s="180"/>
      <c r="T1993" s="181"/>
      <c r="AT1993" s="175" t="s">
        <v>264</v>
      </c>
      <c r="AU1993" s="175" t="s">
        <v>82</v>
      </c>
      <c r="AV1993" s="14" t="s">
        <v>82</v>
      </c>
      <c r="AW1993" s="14" t="s">
        <v>34</v>
      </c>
      <c r="AX1993" s="14" t="s">
        <v>73</v>
      </c>
      <c r="AY1993" s="175" t="s">
        <v>252</v>
      </c>
    </row>
    <row r="1994" spans="1:65" s="13" customFormat="1" ht="11.25">
      <c r="B1994" s="167"/>
      <c r="D1994" s="160" t="s">
        <v>264</v>
      </c>
      <c r="E1994" s="168" t="s">
        <v>3</v>
      </c>
      <c r="F1994" s="169" t="s">
        <v>1943</v>
      </c>
      <c r="H1994" s="168" t="s">
        <v>3</v>
      </c>
      <c r="I1994" s="170"/>
      <c r="L1994" s="167"/>
      <c r="M1994" s="171"/>
      <c r="N1994" s="172"/>
      <c r="O1994" s="172"/>
      <c r="P1994" s="172"/>
      <c r="Q1994" s="172"/>
      <c r="R1994" s="172"/>
      <c r="S1994" s="172"/>
      <c r="T1994" s="173"/>
      <c r="AT1994" s="168" t="s">
        <v>264</v>
      </c>
      <c r="AU1994" s="168" t="s">
        <v>82</v>
      </c>
      <c r="AV1994" s="13" t="s">
        <v>80</v>
      </c>
      <c r="AW1994" s="13" t="s">
        <v>34</v>
      </c>
      <c r="AX1994" s="13" t="s">
        <v>73</v>
      </c>
      <c r="AY1994" s="168" t="s">
        <v>252</v>
      </c>
    </row>
    <row r="1995" spans="1:65" s="14" customFormat="1" ht="11.25">
      <c r="B1995" s="174"/>
      <c r="D1995" s="160" t="s">
        <v>264</v>
      </c>
      <c r="E1995" s="175" t="s">
        <v>3</v>
      </c>
      <c r="F1995" s="176" t="s">
        <v>1944</v>
      </c>
      <c r="H1995" s="177">
        <v>180.8</v>
      </c>
      <c r="I1995" s="178"/>
      <c r="L1995" s="174"/>
      <c r="M1995" s="179"/>
      <c r="N1995" s="180"/>
      <c r="O1995" s="180"/>
      <c r="P1995" s="180"/>
      <c r="Q1995" s="180"/>
      <c r="R1995" s="180"/>
      <c r="S1995" s="180"/>
      <c r="T1995" s="181"/>
      <c r="AT1995" s="175" t="s">
        <v>264</v>
      </c>
      <c r="AU1995" s="175" t="s">
        <v>82</v>
      </c>
      <c r="AV1995" s="14" t="s">
        <v>82</v>
      </c>
      <c r="AW1995" s="14" t="s">
        <v>34</v>
      </c>
      <c r="AX1995" s="14" t="s">
        <v>73</v>
      </c>
      <c r="AY1995" s="175" t="s">
        <v>252</v>
      </c>
    </row>
    <row r="1996" spans="1:65" s="16" customFormat="1" ht="11.25">
      <c r="B1996" s="190"/>
      <c r="D1996" s="160" t="s">
        <v>264</v>
      </c>
      <c r="E1996" s="191" t="s">
        <v>3</v>
      </c>
      <c r="F1996" s="192" t="s">
        <v>354</v>
      </c>
      <c r="H1996" s="193">
        <v>733.85699999999997</v>
      </c>
      <c r="I1996" s="194"/>
      <c r="L1996" s="190"/>
      <c r="M1996" s="195"/>
      <c r="N1996" s="196"/>
      <c r="O1996" s="196"/>
      <c r="P1996" s="196"/>
      <c r="Q1996" s="196"/>
      <c r="R1996" s="196"/>
      <c r="S1996" s="196"/>
      <c r="T1996" s="197"/>
      <c r="AT1996" s="191" t="s">
        <v>264</v>
      </c>
      <c r="AU1996" s="191" t="s">
        <v>82</v>
      </c>
      <c r="AV1996" s="16" t="s">
        <v>95</v>
      </c>
      <c r="AW1996" s="16" t="s">
        <v>34</v>
      </c>
      <c r="AX1996" s="16" t="s">
        <v>73</v>
      </c>
      <c r="AY1996" s="191" t="s">
        <v>252</v>
      </c>
    </row>
    <row r="1997" spans="1:65" s="15" customFormat="1" ht="11.25">
      <c r="B1997" s="182"/>
      <c r="D1997" s="160" t="s">
        <v>264</v>
      </c>
      <c r="E1997" s="183" t="s">
        <v>3</v>
      </c>
      <c r="F1997" s="184" t="s">
        <v>269</v>
      </c>
      <c r="H1997" s="185">
        <v>944.97699999999998</v>
      </c>
      <c r="I1997" s="186"/>
      <c r="L1997" s="182"/>
      <c r="M1997" s="187"/>
      <c r="N1997" s="188"/>
      <c r="O1997" s="188"/>
      <c r="P1997" s="188"/>
      <c r="Q1997" s="188"/>
      <c r="R1997" s="188"/>
      <c r="S1997" s="188"/>
      <c r="T1997" s="189"/>
      <c r="AT1997" s="183" t="s">
        <v>264</v>
      </c>
      <c r="AU1997" s="183" t="s">
        <v>82</v>
      </c>
      <c r="AV1997" s="15" t="s">
        <v>258</v>
      </c>
      <c r="AW1997" s="15" t="s">
        <v>34</v>
      </c>
      <c r="AX1997" s="15" t="s">
        <v>80</v>
      </c>
      <c r="AY1997" s="183" t="s">
        <v>252</v>
      </c>
    </row>
    <row r="1998" spans="1:65" s="2" customFormat="1" ht="16.5" customHeight="1">
      <c r="A1998" s="34"/>
      <c r="B1998" s="145"/>
      <c r="C1998" s="198" t="s">
        <v>1945</v>
      </c>
      <c r="D1998" s="198" t="s">
        <v>361</v>
      </c>
      <c r="E1998" s="199" t="s">
        <v>1946</v>
      </c>
      <c r="F1998" s="200" t="s">
        <v>1947</v>
      </c>
      <c r="G1998" s="201" t="s">
        <v>497</v>
      </c>
      <c r="H1998" s="202">
        <v>1024.0730000000001</v>
      </c>
      <c r="I1998" s="203"/>
      <c r="J1998" s="204">
        <f>ROUND(I1998*H1998,2)</f>
        <v>0</v>
      </c>
      <c r="K1998" s="205"/>
      <c r="L1998" s="206"/>
      <c r="M1998" s="207" t="s">
        <v>3</v>
      </c>
      <c r="N1998" s="208" t="s">
        <v>44</v>
      </c>
      <c r="O1998" s="55"/>
      <c r="P1998" s="156">
        <f>O1998*H1998</f>
        <v>0</v>
      </c>
      <c r="Q1998" s="156">
        <v>2.4899999999999999E-2</v>
      </c>
      <c r="R1998" s="156">
        <f>Q1998*H1998</f>
        <v>25.499417700000002</v>
      </c>
      <c r="S1998" s="156">
        <v>0</v>
      </c>
      <c r="T1998" s="157">
        <f>S1998*H1998</f>
        <v>0</v>
      </c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  <c r="AR1998" s="158" t="s">
        <v>318</v>
      </c>
      <c r="AT1998" s="158" t="s">
        <v>361</v>
      </c>
      <c r="AU1998" s="158" t="s">
        <v>82</v>
      </c>
      <c r="AY1998" s="19" t="s">
        <v>252</v>
      </c>
      <c r="BE1998" s="159">
        <f>IF(N1998="základní",J1998,0)</f>
        <v>0</v>
      </c>
      <c r="BF1998" s="159">
        <f>IF(N1998="snížená",J1998,0)</f>
        <v>0</v>
      </c>
      <c r="BG1998" s="159">
        <f>IF(N1998="zákl. přenesená",J1998,0)</f>
        <v>0</v>
      </c>
      <c r="BH1998" s="159">
        <f>IF(N1998="sníž. přenesená",J1998,0)</f>
        <v>0</v>
      </c>
      <c r="BI1998" s="159">
        <f>IF(N1998="nulová",J1998,0)</f>
        <v>0</v>
      </c>
      <c r="BJ1998" s="19" t="s">
        <v>80</v>
      </c>
      <c r="BK1998" s="159">
        <f>ROUND(I1998*H1998,2)</f>
        <v>0</v>
      </c>
      <c r="BL1998" s="19" t="s">
        <v>258</v>
      </c>
      <c r="BM1998" s="158" t="s">
        <v>1948</v>
      </c>
    </row>
    <row r="1999" spans="1:65" s="2" customFormat="1" ht="11.25">
      <c r="A1999" s="34"/>
      <c r="B1999" s="35"/>
      <c r="C1999" s="34"/>
      <c r="D1999" s="160" t="s">
        <v>260</v>
      </c>
      <c r="E1999" s="34"/>
      <c r="F1999" s="161" t="s">
        <v>1947</v>
      </c>
      <c r="G1999" s="34"/>
      <c r="H1999" s="34"/>
      <c r="I1999" s="162"/>
      <c r="J1999" s="34"/>
      <c r="K1999" s="34"/>
      <c r="L1999" s="35"/>
      <c r="M1999" s="163"/>
      <c r="N1999" s="164"/>
      <c r="O1999" s="55"/>
      <c r="P1999" s="55"/>
      <c r="Q1999" s="55"/>
      <c r="R1999" s="55"/>
      <c r="S1999" s="55"/>
      <c r="T1999" s="56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  <c r="AT1999" s="19" t="s">
        <v>260</v>
      </c>
      <c r="AU1999" s="19" t="s">
        <v>82</v>
      </c>
    </row>
    <row r="2000" spans="1:65" s="2" customFormat="1" ht="11.25">
      <c r="A2000" s="34"/>
      <c r="B2000" s="35"/>
      <c r="C2000" s="34"/>
      <c r="D2000" s="165" t="s">
        <v>262</v>
      </c>
      <c r="E2000" s="34"/>
      <c r="F2000" s="166" t="s">
        <v>1949</v>
      </c>
      <c r="G2000" s="34"/>
      <c r="H2000" s="34"/>
      <c r="I2000" s="162"/>
      <c r="J2000" s="34"/>
      <c r="K2000" s="34"/>
      <c r="L2000" s="35"/>
      <c r="M2000" s="163"/>
      <c r="N2000" s="164"/>
      <c r="O2000" s="55"/>
      <c r="P2000" s="55"/>
      <c r="Q2000" s="55"/>
      <c r="R2000" s="55"/>
      <c r="S2000" s="55"/>
      <c r="T2000" s="56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  <c r="AT2000" s="19" t="s">
        <v>262</v>
      </c>
      <c r="AU2000" s="19" t="s">
        <v>82</v>
      </c>
    </row>
    <row r="2001" spans="1:65" s="13" customFormat="1" ht="11.25">
      <c r="B2001" s="167"/>
      <c r="D2001" s="160" t="s">
        <v>264</v>
      </c>
      <c r="E2001" s="168" t="s">
        <v>3</v>
      </c>
      <c r="F2001" s="169" t="s">
        <v>1950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1:65" s="13" customFormat="1" ht="11.25">
      <c r="B2002" s="167"/>
      <c r="D2002" s="160" t="s">
        <v>264</v>
      </c>
      <c r="E2002" s="168" t="s">
        <v>3</v>
      </c>
      <c r="F2002" s="169" t="s">
        <v>1869</v>
      </c>
      <c r="H2002" s="168" t="s">
        <v>3</v>
      </c>
      <c r="I2002" s="170"/>
      <c r="L2002" s="167"/>
      <c r="M2002" s="171"/>
      <c r="N2002" s="172"/>
      <c r="O2002" s="172"/>
      <c r="P2002" s="172"/>
      <c r="Q2002" s="172"/>
      <c r="R2002" s="172"/>
      <c r="S2002" s="172"/>
      <c r="T2002" s="173"/>
      <c r="AT2002" s="168" t="s">
        <v>264</v>
      </c>
      <c r="AU2002" s="168" t="s">
        <v>82</v>
      </c>
      <c r="AV2002" s="13" t="s">
        <v>80</v>
      </c>
      <c r="AW2002" s="13" t="s">
        <v>34</v>
      </c>
      <c r="AX2002" s="13" t="s">
        <v>73</v>
      </c>
      <c r="AY2002" s="168" t="s">
        <v>252</v>
      </c>
    </row>
    <row r="2003" spans="1:65" s="14" customFormat="1" ht="11.25">
      <c r="B2003" s="174"/>
      <c r="D2003" s="160" t="s">
        <v>264</v>
      </c>
      <c r="E2003" s="175" t="s">
        <v>3</v>
      </c>
      <c r="F2003" s="176" t="s">
        <v>1870</v>
      </c>
      <c r="H2003" s="177">
        <v>85.68</v>
      </c>
      <c r="I2003" s="178"/>
      <c r="L2003" s="174"/>
      <c r="M2003" s="179"/>
      <c r="N2003" s="180"/>
      <c r="O2003" s="180"/>
      <c r="P2003" s="180"/>
      <c r="Q2003" s="180"/>
      <c r="R2003" s="180"/>
      <c r="S2003" s="180"/>
      <c r="T2003" s="181"/>
      <c r="AT2003" s="175" t="s">
        <v>264</v>
      </c>
      <c r="AU2003" s="175" t="s">
        <v>82</v>
      </c>
      <c r="AV2003" s="14" t="s">
        <v>82</v>
      </c>
      <c r="AW2003" s="14" t="s">
        <v>34</v>
      </c>
      <c r="AX2003" s="14" t="s">
        <v>73</v>
      </c>
      <c r="AY2003" s="175" t="s">
        <v>252</v>
      </c>
    </row>
    <row r="2004" spans="1:65" s="13" customFormat="1" ht="11.25">
      <c r="B2004" s="167"/>
      <c r="D2004" s="160" t="s">
        <v>264</v>
      </c>
      <c r="E2004" s="168" t="s">
        <v>3</v>
      </c>
      <c r="F2004" s="169" t="s">
        <v>1933</v>
      </c>
      <c r="H2004" s="168" t="s">
        <v>3</v>
      </c>
      <c r="I2004" s="170"/>
      <c r="L2004" s="167"/>
      <c r="M2004" s="171"/>
      <c r="N2004" s="172"/>
      <c r="O2004" s="172"/>
      <c r="P2004" s="172"/>
      <c r="Q2004" s="172"/>
      <c r="R2004" s="172"/>
      <c r="S2004" s="172"/>
      <c r="T2004" s="173"/>
      <c r="AT2004" s="168" t="s">
        <v>264</v>
      </c>
      <c r="AU2004" s="168" t="s">
        <v>82</v>
      </c>
      <c r="AV2004" s="13" t="s">
        <v>80</v>
      </c>
      <c r="AW2004" s="13" t="s">
        <v>34</v>
      </c>
      <c r="AX2004" s="13" t="s">
        <v>73</v>
      </c>
      <c r="AY2004" s="168" t="s">
        <v>252</v>
      </c>
    </row>
    <row r="2005" spans="1:65" s="14" customFormat="1" ht="11.25">
      <c r="B2005" s="174"/>
      <c r="D2005" s="160" t="s">
        <v>264</v>
      </c>
      <c r="E2005" s="175" t="s">
        <v>3</v>
      </c>
      <c r="F2005" s="176" t="s">
        <v>1951</v>
      </c>
      <c r="H2005" s="177">
        <v>733.57799999999997</v>
      </c>
      <c r="I2005" s="178"/>
      <c r="L2005" s="174"/>
      <c r="M2005" s="179"/>
      <c r="N2005" s="180"/>
      <c r="O2005" s="180"/>
      <c r="P2005" s="180"/>
      <c r="Q2005" s="180"/>
      <c r="R2005" s="180"/>
      <c r="S2005" s="180"/>
      <c r="T2005" s="181"/>
      <c r="AT2005" s="175" t="s">
        <v>264</v>
      </c>
      <c r="AU2005" s="175" t="s">
        <v>82</v>
      </c>
      <c r="AV2005" s="14" t="s">
        <v>82</v>
      </c>
      <c r="AW2005" s="14" t="s">
        <v>34</v>
      </c>
      <c r="AX2005" s="14" t="s">
        <v>73</v>
      </c>
      <c r="AY2005" s="175" t="s">
        <v>252</v>
      </c>
    </row>
    <row r="2006" spans="1:65" s="15" customFormat="1" ht="11.25">
      <c r="B2006" s="182"/>
      <c r="D2006" s="160" t="s">
        <v>264</v>
      </c>
      <c r="E2006" s="183" t="s">
        <v>3</v>
      </c>
      <c r="F2006" s="184" t="s">
        <v>269</v>
      </c>
      <c r="H2006" s="185">
        <v>819.25800000000004</v>
      </c>
      <c r="I2006" s="186"/>
      <c r="L2006" s="182"/>
      <c r="M2006" s="187"/>
      <c r="N2006" s="188"/>
      <c r="O2006" s="188"/>
      <c r="P2006" s="188"/>
      <c r="Q2006" s="188"/>
      <c r="R2006" s="188"/>
      <c r="S2006" s="188"/>
      <c r="T2006" s="189"/>
      <c r="AT2006" s="183" t="s">
        <v>264</v>
      </c>
      <c r="AU2006" s="183" t="s">
        <v>82</v>
      </c>
      <c r="AV2006" s="15" t="s">
        <v>258</v>
      </c>
      <c r="AW2006" s="15" t="s">
        <v>34</v>
      </c>
      <c r="AX2006" s="15" t="s">
        <v>80</v>
      </c>
      <c r="AY2006" s="183" t="s">
        <v>252</v>
      </c>
    </row>
    <row r="2007" spans="1:65" s="14" customFormat="1" ht="11.25">
      <c r="B2007" s="174"/>
      <c r="D2007" s="160" t="s">
        <v>264</v>
      </c>
      <c r="F2007" s="176" t="s">
        <v>1952</v>
      </c>
      <c r="H2007" s="177">
        <v>1024.0730000000001</v>
      </c>
      <c r="I2007" s="178"/>
      <c r="L2007" s="174"/>
      <c r="M2007" s="179"/>
      <c r="N2007" s="180"/>
      <c r="O2007" s="180"/>
      <c r="P2007" s="180"/>
      <c r="Q2007" s="180"/>
      <c r="R2007" s="180"/>
      <c r="S2007" s="180"/>
      <c r="T2007" s="181"/>
      <c r="AT2007" s="175" t="s">
        <v>264</v>
      </c>
      <c r="AU2007" s="175" t="s">
        <v>82</v>
      </c>
      <c r="AV2007" s="14" t="s">
        <v>82</v>
      </c>
      <c r="AW2007" s="14" t="s">
        <v>4</v>
      </c>
      <c r="AX2007" s="14" t="s">
        <v>80</v>
      </c>
      <c r="AY2007" s="175" t="s">
        <v>252</v>
      </c>
    </row>
    <row r="2008" spans="1:65" s="2" customFormat="1" ht="16.5" customHeight="1">
      <c r="A2008" s="34"/>
      <c r="B2008" s="145"/>
      <c r="C2008" s="198" t="s">
        <v>1953</v>
      </c>
      <c r="D2008" s="198" t="s">
        <v>361</v>
      </c>
      <c r="E2008" s="199" t="s">
        <v>1954</v>
      </c>
      <c r="F2008" s="200" t="s">
        <v>1955</v>
      </c>
      <c r="G2008" s="201" t="s">
        <v>497</v>
      </c>
      <c r="H2008" s="202">
        <v>118.25</v>
      </c>
      <c r="I2008" s="203"/>
      <c r="J2008" s="204">
        <f>ROUND(I2008*H2008,2)</f>
        <v>0</v>
      </c>
      <c r="K2008" s="205"/>
      <c r="L2008" s="206"/>
      <c r="M2008" s="207" t="s">
        <v>3</v>
      </c>
      <c r="N2008" s="208" t="s">
        <v>44</v>
      </c>
      <c r="O2008" s="55"/>
      <c r="P2008" s="156">
        <f>O2008*H2008</f>
        <v>0</v>
      </c>
      <c r="Q2008" s="156">
        <v>1.755E-2</v>
      </c>
      <c r="R2008" s="156">
        <f>Q2008*H2008</f>
        <v>2.0752875</v>
      </c>
      <c r="S2008" s="156">
        <v>0</v>
      </c>
      <c r="T2008" s="157">
        <f>S2008*H2008</f>
        <v>0</v>
      </c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  <c r="AR2008" s="158" t="s">
        <v>318</v>
      </c>
      <c r="AT2008" s="158" t="s">
        <v>361</v>
      </c>
      <c r="AU2008" s="158" t="s">
        <v>82</v>
      </c>
      <c r="AY2008" s="19" t="s">
        <v>252</v>
      </c>
      <c r="BE2008" s="159">
        <f>IF(N2008="základní",J2008,0)</f>
        <v>0</v>
      </c>
      <c r="BF2008" s="159">
        <f>IF(N2008="snížená",J2008,0)</f>
        <v>0</v>
      </c>
      <c r="BG2008" s="159">
        <f>IF(N2008="zákl. přenesená",J2008,0)</f>
        <v>0</v>
      </c>
      <c r="BH2008" s="159">
        <f>IF(N2008="sníž. přenesená",J2008,0)</f>
        <v>0</v>
      </c>
      <c r="BI2008" s="159">
        <f>IF(N2008="nulová",J2008,0)</f>
        <v>0</v>
      </c>
      <c r="BJ2008" s="19" t="s">
        <v>80</v>
      </c>
      <c r="BK2008" s="159">
        <f>ROUND(I2008*H2008,2)</f>
        <v>0</v>
      </c>
      <c r="BL2008" s="19" t="s">
        <v>258</v>
      </c>
      <c r="BM2008" s="158" t="s">
        <v>1956</v>
      </c>
    </row>
    <row r="2009" spans="1:65" s="2" customFormat="1" ht="11.25">
      <c r="A2009" s="34"/>
      <c r="B2009" s="35"/>
      <c r="C2009" s="34"/>
      <c r="D2009" s="160" t="s">
        <v>260</v>
      </c>
      <c r="E2009" s="34"/>
      <c r="F2009" s="161" t="s">
        <v>1957</v>
      </c>
      <c r="G2009" s="34"/>
      <c r="H2009" s="34"/>
      <c r="I2009" s="162"/>
      <c r="J2009" s="34"/>
      <c r="K2009" s="34"/>
      <c r="L2009" s="35"/>
      <c r="M2009" s="163"/>
      <c r="N2009" s="164"/>
      <c r="O2009" s="55"/>
      <c r="P2009" s="55"/>
      <c r="Q2009" s="55"/>
      <c r="R2009" s="55"/>
      <c r="S2009" s="55"/>
      <c r="T2009" s="56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  <c r="AT2009" s="19" t="s">
        <v>260</v>
      </c>
      <c r="AU2009" s="19" t="s">
        <v>82</v>
      </c>
    </row>
    <row r="2010" spans="1:65" s="13" customFormat="1" ht="11.25">
      <c r="B2010" s="167"/>
      <c r="D2010" s="160" t="s">
        <v>264</v>
      </c>
      <c r="E2010" s="168" t="s">
        <v>3</v>
      </c>
      <c r="F2010" s="169" t="s">
        <v>1950</v>
      </c>
      <c r="H2010" s="168" t="s">
        <v>3</v>
      </c>
      <c r="I2010" s="170"/>
      <c r="L2010" s="167"/>
      <c r="M2010" s="171"/>
      <c r="N2010" s="172"/>
      <c r="O2010" s="172"/>
      <c r="P2010" s="172"/>
      <c r="Q2010" s="172"/>
      <c r="R2010" s="172"/>
      <c r="S2010" s="172"/>
      <c r="T2010" s="173"/>
      <c r="AT2010" s="168" t="s">
        <v>264</v>
      </c>
      <c r="AU2010" s="168" t="s">
        <v>82</v>
      </c>
      <c r="AV2010" s="13" t="s">
        <v>80</v>
      </c>
      <c r="AW2010" s="13" t="s">
        <v>34</v>
      </c>
      <c r="AX2010" s="13" t="s">
        <v>73</v>
      </c>
      <c r="AY2010" s="168" t="s">
        <v>252</v>
      </c>
    </row>
    <row r="2011" spans="1:65" s="13" customFormat="1" ht="11.25">
      <c r="B2011" s="167"/>
      <c r="D2011" s="160" t="s">
        <v>264</v>
      </c>
      <c r="E2011" s="168" t="s">
        <v>3</v>
      </c>
      <c r="F2011" s="169" t="s">
        <v>1958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264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252</v>
      </c>
    </row>
    <row r="2012" spans="1:65" s="14" customFormat="1" ht="11.25">
      <c r="B2012" s="174"/>
      <c r="D2012" s="160" t="s">
        <v>264</v>
      </c>
      <c r="E2012" s="175" t="s">
        <v>3</v>
      </c>
      <c r="F2012" s="176" t="s">
        <v>1959</v>
      </c>
      <c r="H2012" s="177">
        <v>94.6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264</v>
      </c>
      <c r="AU2012" s="175" t="s">
        <v>82</v>
      </c>
      <c r="AV2012" s="14" t="s">
        <v>82</v>
      </c>
      <c r="AW2012" s="14" t="s">
        <v>34</v>
      </c>
      <c r="AX2012" s="14" t="s">
        <v>80</v>
      </c>
      <c r="AY2012" s="175" t="s">
        <v>252</v>
      </c>
    </row>
    <row r="2013" spans="1:65" s="14" customFormat="1" ht="11.25">
      <c r="B2013" s="174"/>
      <c r="D2013" s="160" t="s">
        <v>264</v>
      </c>
      <c r="F2013" s="176" t="s">
        <v>1960</v>
      </c>
      <c r="H2013" s="177">
        <v>118.25</v>
      </c>
      <c r="I2013" s="178"/>
      <c r="L2013" s="174"/>
      <c r="M2013" s="179"/>
      <c r="N2013" s="180"/>
      <c r="O2013" s="180"/>
      <c r="P2013" s="180"/>
      <c r="Q2013" s="180"/>
      <c r="R2013" s="180"/>
      <c r="S2013" s="180"/>
      <c r="T2013" s="181"/>
      <c r="AT2013" s="175" t="s">
        <v>264</v>
      </c>
      <c r="AU2013" s="175" t="s">
        <v>82</v>
      </c>
      <c r="AV2013" s="14" t="s">
        <v>82</v>
      </c>
      <c r="AW2013" s="14" t="s">
        <v>4</v>
      </c>
      <c r="AX2013" s="14" t="s">
        <v>80</v>
      </c>
      <c r="AY2013" s="175" t="s">
        <v>252</v>
      </c>
    </row>
    <row r="2014" spans="1:65" s="2" customFormat="1" ht="21.75" customHeight="1">
      <c r="A2014" s="34"/>
      <c r="B2014" s="145"/>
      <c r="C2014" s="146" t="s">
        <v>1961</v>
      </c>
      <c r="D2014" s="146" t="s">
        <v>254</v>
      </c>
      <c r="E2014" s="147" t="s">
        <v>1962</v>
      </c>
      <c r="F2014" s="148" t="s">
        <v>1963</v>
      </c>
      <c r="G2014" s="149" t="s">
        <v>497</v>
      </c>
      <c r="H2014" s="150">
        <v>1718.4580000000001</v>
      </c>
      <c r="I2014" s="151"/>
      <c r="J2014" s="152">
        <f>ROUND(I2014*H2014,2)</f>
        <v>0</v>
      </c>
      <c r="K2014" s="153"/>
      <c r="L2014" s="35"/>
      <c r="M2014" s="154" t="s">
        <v>3</v>
      </c>
      <c r="N2014" s="155" t="s">
        <v>44</v>
      </c>
      <c r="O2014" s="55"/>
      <c r="P2014" s="156">
        <f>O2014*H2014</f>
        <v>0</v>
      </c>
      <c r="Q2014" s="156">
        <v>0</v>
      </c>
      <c r="R2014" s="156">
        <f>Q2014*H2014</f>
        <v>0</v>
      </c>
      <c r="S2014" s="156">
        <v>0</v>
      </c>
      <c r="T2014" s="157">
        <f>S2014*H2014</f>
        <v>0</v>
      </c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  <c r="AR2014" s="158" t="s">
        <v>258</v>
      </c>
      <c r="AT2014" s="158" t="s">
        <v>254</v>
      </c>
      <c r="AU2014" s="158" t="s">
        <v>82</v>
      </c>
      <c r="AY2014" s="19" t="s">
        <v>252</v>
      </c>
      <c r="BE2014" s="159">
        <f>IF(N2014="základní",J2014,0)</f>
        <v>0</v>
      </c>
      <c r="BF2014" s="159">
        <f>IF(N2014="snížená",J2014,0)</f>
        <v>0</v>
      </c>
      <c r="BG2014" s="159">
        <f>IF(N2014="zákl. přenesená",J2014,0)</f>
        <v>0</v>
      </c>
      <c r="BH2014" s="159">
        <f>IF(N2014="sníž. přenesená",J2014,0)</f>
        <v>0</v>
      </c>
      <c r="BI2014" s="159">
        <f>IF(N2014="nulová",J2014,0)</f>
        <v>0</v>
      </c>
      <c r="BJ2014" s="19" t="s">
        <v>80</v>
      </c>
      <c r="BK2014" s="159">
        <f>ROUND(I2014*H2014,2)</f>
        <v>0</v>
      </c>
      <c r="BL2014" s="19" t="s">
        <v>258</v>
      </c>
      <c r="BM2014" s="158" t="s">
        <v>1964</v>
      </c>
    </row>
    <row r="2015" spans="1:65" s="2" customFormat="1" ht="11.25">
      <c r="A2015" s="34"/>
      <c r="B2015" s="35"/>
      <c r="C2015" s="34"/>
      <c r="D2015" s="160" t="s">
        <v>260</v>
      </c>
      <c r="E2015" s="34"/>
      <c r="F2015" s="161" t="s">
        <v>1965</v>
      </c>
      <c r="G2015" s="34"/>
      <c r="H2015" s="34"/>
      <c r="I2015" s="162"/>
      <c r="J2015" s="34"/>
      <c r="K2015" s="34"/>
      <c r="L2015" s="35"/>
      <c r="M2015" s="163"/>
      <c r="N2015" s="164"/>
      <c r="O2015" s="55"/>
      <c r="P2015" s="55"/>
      <c r="Q2015" s="55"/>
      <c r="R2015" s="55"/>
      <c r="S2015" s="55"/>
      <c r="T2015" s="56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  <c r="AT2015" s="19" t="s">
        <v>260</v>
      </c>
      <c r="AU2015" s="19" t="s">
        <v>82</v>
      </c>
    </row>
    <row r="2016" spans="1:65" s="2" customFormat="1" ht="11.25">
      <c r="A2016" s="34"/>
      <c r="B2016" s="35"/>
      <c r="C2016" s="34"/>
      <c r="D2016" s="165" t="s">
        <v>262</v>
      </c>
      <c r="E2016" s="34"/>
      <c r="F2016" s="166" t="s">
        <v>1966</v>
      </c>
      <c r="G2016" s="34"/>
      <c r="H2016" s="34"/>
      <c r="I2016" s="162"/>
      <c r="J2016" s="34"/>
      <c r="K2016" s="34"/>
      <c r="L2016" s="35"/>
      <c r="M2016" s="163"/>
      <c r="N2016" s="164"/>
      <c r="O2016" s="55"/>
      <c r="P2016" s="55"/>
      <c r="Q2016" s="55"/>
      <c r="R2016" s="55"/>
      <c r="S2016" s="55"/>
      <c r="T2016" s="56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  <c r="AT2016" s="19" t="s">
        <v>262</v>
      </c>
      <c r="AU2016" s="19" t="s">
        <v>82</v>
      </c>
    </row>
    <row r="2017" spans="1:65" s="13" customFormat="1" ht="11.25">
      <c r="B2017" s="167"/>
      <c r="D2017" s="160" t="s">
        <v>264</v>
      </c>
      <c r="E2017" s="168" t="s">
        <v>3</v>
      </c>
      <c r="F2017" s="169" t="s">
        <v>1967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1:65" s="13" customFormat="1" ht="11.25">
      <c r="B2018" s="167"/>
      <c r="D2018" s="160" t="s">
        <v>264</v>
      </c>
      <c r="E2018" s="168" t="s">
        <v>3</v>
      </c>
      <c r="F2018" s="169" t="s">
        <v>1869</v>
      </c>
      <c r="H2018" s="168" t="s">
        <v>3</v>
      </c>
      <c r="I2018" s="170"/>
      <c r="L2018" s="167"/>
      <c r="M2018" s="171"/>
      <c r="N2018" s="172"/>
      <c r="O2018" s="172"/>
      <c r="P2018" s="172"/>
      <c r="Q2018" s="172"/>
      <c r="R2018" s="172"/>
      <c r="S2018" s="172"/>
      <c r="T2018" s="173"/>
      <c r="AT2018" s="168" t="s">
        <v>264</v>
      </c>
      <c r="AU2018" s="168" t="s">
        <v>82</v>
      </c>
      <c r="AV2018" s="13" t="s">
        <v>80</v>
      </c>
      <c r="AW2018" s="13" t="s">
        <v>34</v>
      </c>
      <c r="AX2018" s="13" t="s">
        <v>73</v>
      </c>
      <c r="AY2018" s="168" t="s">
        <v>252</v>
      </c>
    </row>
    <row r="2019" spans="1:65" s="14" customFormat="1" ht="11.25">
      <c r="B2019" s="174"/>
      <c r="D2019" s="160" t="s">
        <v>264</v>
      </c>
      <c r="E2019" s="175" t="s">
        <v>3</v>
      </c>
      <c r="F2019" s="176" t="s">
        <v>1870</v>
      </c>
      <c r="H2019" s="177">
        <v>85.68</v>
      </c>
      <c r="I2019" s="178"/>
      <c r="L2019" s="174"/>
      <c r="M2019" s="179"/>
      <c r="N2019" s="180"/>
      <c r="O2019" s="180"/>
      <c r="P2019" s="180"/>
      <c r="Q2019" s="180"/>
      <c r="R2019" s="180"/>
      <c r="S2019" s="180"/>
      <c r="T2019" s="181"/>
      <c r="AT2019" s="175" t="s">
        <v>264</v>
      </c>
      <c r="AU2019" s="175" t="s">
        <v>82</v>
      </c>
      <c r="AV2019" s="14" t="s">
        <v>82</v>
      </c>
      <c r="AW2019" s="14" t="s">
        <v>34</v>
      </c>
      <c r="AX2019" s="14" t="s">
        <v>73</v>
      </c>
      <c r="AY2019" s="175" t="s">
        <v>252</v>
      </c>
    </row>
    <row r="2020" spans="1:65" s="13" customFormat="1" ht="11.25">
      <c r="B2020" s="167"/>
      <c r="D2020" s="160" t="s">
        <v>264</v>
      </c>
      <c r="E2020" s="168" t="s">
        <v>3</v>
      </c>
      <c r="F2020" s="169" t="s">
        <v>1968</v>
      </c>
      <c r="H2020" s="168" t="s">
        <v>3</v>
      </c>
      <c r="I2020" s="170"/>
      <c r="L2020" s="167"/>
      <c r="M2020" s="171"/>
      <c r="N2020" s="172"/>
      <c r="O2020" s="172"/>
      <c r="P2020" s="172"/>
      <c r="Q2020" s="172"/>
      <c r="R2020" s="172"/>
      <c r="S2020" s="172"/>
      <c r="T2020" s="173"/>
      <c r="AT2020" s="168" t="s">
        <v>264</v>
      </c>
      <c r="AU2020" s="168" t="s">
        <v>82</v>
      </c>
      <c r="AV2020" s="13" t="s">
        <v>80</v>
      </c>
      <c r="AW2020" s="13" t="s">
        <v>34</v>
      </c>
      <c r="AX2020" s="13" t="s">
        <v>73</v>
      </c>
      <c r="AY2020" s="168" t="s">
        <v>252</v>
      </c>
    </row>
    <row r="2021" spans="1:65" s="14" customFormat="1" ht="11.25">
      <c r="B2021" s="174"/>
      <c r="D2021" s="160" t="s">
        <v>264</v>
      </c>
      <c r="E2021" s="175" t="s">
        <v>3</v>
      </c>
      <c r="F2021" s="176" t="s">
        <v>1969</v>
      </c>
      <c r="H2021" s="177">
        <v>189.2</v>
      </c>
      <c r="I2021" s="178"/>
      <c r="L2021" s="174"/>
      <c r="M2021" s="179"/>
      <c r="N2021" s="180"/>
      <c r="O2021" s="180"/>
      <c r="P2021" s="180"/>
      <c r="Q2021" s="180"/>
      <c r="R2021" s="180"/>
      <c r="S2021" s="180"/>
      <c r="T2021" s="181"/>
      <c r="AT2021" s="175" t="s">
        <v>264</v>
      </c>
      <c r="AU2021" s="175" t="s">
        <v>82</v>
      </c>
      <c r="AV2021" s="14" t="s">
        <v>82</v>
      </c>
      <c r="AW2021" s="14" t="s">
        <v>34</v>
      </c>
      <c r="AX2021" s="14" t="s">
        <v>73</v>
      </c>
      <c r="AY2021" s="175" t="s">
        <v>252</v>
      </c>
    </row>
    <row r="2022" spans="1:65" s="13" customFormat="1" ht="11.25">
      <c r="B2022" s="167"/>
      <c r="D2022" s="160" t="s">
        <v>264</v>
      </c>
      <c r="E2022" s="168" t="s">
        <v>3</v>
      </c>
      <c r="F2022" s="169" t="s">
        <v>1933</v>
      </c>
      <c r="H2022" s="168" t="s">
        <v>3</v>
      </c>
      <c r="I2022" s="170"/>
      <c r="L2022" s="167"/>
      <c r="M2022" s="171"/>
      <c r="N2022" s="172"/>
      <c r="O2022" s="172"/>
      <c r="P2022" s="172"/>
      <c r="Q2022" s="172"/>
      <c r="R2022" s="172"/>
      <c r="S2022" s="172"/>
      <c r="T2022" s="173"/>
      <c r="AT2022" s="168" t="s">
        <v>264</v>
      </c>
      <c r="AU2022" s="168" t="s">
        <v>82</v>
      </c>
      <c r="AV2022" s="13" t="s">
        <v>80</v>
      </c>
      <c r="AW2022" s="13" t="s">
        <v>34</v>
      </c>
      <c r="AX2022" s="13" t="s">
        <v>73</v>
      </c>
      <c r="AY2022" s="168" t="s">
        <v>252</v>
      </c>
    </row>
    <row r="2023" spans="1:65" s="14" customFormat="1" ht="11.25">
      <c r="B2023" s="174"/>
      <c r="D2023" s="160" t="s">
        <v>264</v>
      </c>
      <c r="E2023" s="175" t="s">
        <v>3</v>
      </c>
      <c r="F2023" s="176" t="s">
        <v>1951</v>
      </c>
      <c r="H2023" s="177">
        <v>733.57799999999997</v>
      </c>
      <c r="I2023" s="178"/>
      <c r="L2023" s="174"/>
      <c r="M2023" s="179"/>
      <c r="N2023" s="180"/>
      <c r="O2023" s="180"/>
      <c r="P2023" s="180"/>
      <c r="Q2023" s="180"/>
      <c r="R2023" s="180"/>
      <c r="S2023" s="180"/>
      <c r="T2023" s="181"/>
      <c r="AT2023" s="175" t="s">
        <v>264</v>
      </c>
      <c r="AU2023" s="175" t="s">
        <v>82</v>
      </c>
      <c r="AV2023" s="14" t="s">
        <v>82</v>
      </c>
      <c r="AW2023" s="14" t="s">
        <v>34</v>
      </c>
      <c r="AX2023" s="14" t="s">
        <v>73</v>
      </c>
      <c r="AY2023" s="175" t="s">
        <v>252</v>
      </c>
    </row>
    <row r="2024" spans="1:65" s="13" customFormat="1" ht="11.25">
      <c r="B2024" s="167"/>
      <c r="D2024" s="160" t="s">
        <v>264</v>
      </c>
      <c r="E2024" s="168" t="s">
        <v>3</v>
      </c>
      <c r="F2024" s="169" t="s">
        <v>1970</v>
      </c>
      <c r="H2024" s="168" t="s">
        <v>3</v>
      </c>
      <c r="I2024" s="170"/>
      <c r="L2024" s="167"/>
      <c r="M2024" s="171"/>
      <c r="N2024" s="172"/>
      <c r="O2024" s="172"/>
      <c r="P2024" s="172"/>
      <c r="Q2024" s="172"/>
      <c r="R2024" s="172"/>
      <c r="S2024" s="172"/>
      <c r="T2024" s="173"/>
      <c r="AT2024" s="168" t="s">
        <v>264</v>
      </c>
      <c r="AU2024" s="168" t="s">
        <v>82</v>
      </c>
      <c r="AV2024" s="13" t="s">
        <v>80</v>
      </c>
      <c r="AW2024" s="13" t="s">
        <v>34</v>
      </c>
      <c r="AX2024" s="13" t="s">
        <v>73</v>
      </c>
      <c r="AY2024" s="168" t="s">
        <v>252</v>
      </c>
    </row>
    <row r="2025" spans="1:65" s="14" customFormat="1" ht="11.25">
      <c r="B2025" s="174"/>
      <c r="D2025" s="160" t="s">
        <v>264</v>
      </c>
      <c r="E2025" s="175" t="s">
        <v>3</v>
      </c>
      <c r="F2025" s="176" t="s">
        <v>1911</v>
      </c>
      <c r="H2025" s="177">
        <v>710</v>
      </c>
      <c r="I2025" s="178"/>
      <c r="L2025" s="174"/>
      <c r="M2025" s="179"/>
      <c r="N2025" s="180"/>
      <c r="O2025" s="180"/>
      <c r="P2025" s="180"/>
      <c r="Q2025" s="180"/>
      <c r="R2025" s="180"/>
      <c r="S2025" s="180"/>
      <c r="T2025" s="181"/>
      <c r="AT2025" s="175" t="s">
        <v>264</v>
      </c>
      <c r="AU2025" s="175" t="s">
        <v>82</v>
      </c>
      <c r="AV2025" s="14" t="s">
        <v>82</v>
      </c>
      <c r="AW2025" s="14" t="s">
        <v>34</v>
      </c>
      <c r="AX2025" s="14" t="s">
        <v>73</v>
      </c>
      <c r="AY2025" s="175" t="s">
        <v>252</v>
      </c>
    </row>
    <row r="2026" spans="1:65" s="15" customFormat="1" ht="11.25">
      <c r="B2026" s="182"/>
      <c r="D2026" s="160" t="s">
        <v>264</v>
      </c>
      <c r="E2026" s="183" t="s">
        <v>3</v>
      </c>
      <c r="F2026" s="184" t="s">
        <v>269</v>
      </c>
      <c r="H2026" s="185">
        <v>1718.4580000000001</v>
      </c>
      <c r="I2026" s="186"/>
      <c r="L2026" s="182"/>
      <c r="M2026" s="187"/>
      <c r="N2026" s="188"/>
      <c r="O2026" s="188"/>
      <c r="P2026" s="188"/>
      <c r="Q2026" s="188"/>
      <c r="R2026" s="188"/>
      <c r="S2026" s="188"/>
      <c r="T2026" s="189"/>
      <c r="AT2026" s="183" t="s">
        <v>264</v>
      </c>
      <c r="AU2026" s="183" t="s">
        <v>82</v>
      </c>
      <c r="AV2026" s="15" t="s">
        <v>258</v>
      </c>
      <c r="AW2026" s="15" t="s">
        <v>34</v>
      </c>
      <c r="AX2026" s="15" t="s">
        <v>80</v>
      </c>
      <c r="AY2026" s="183" t="s">
        <v>252</v>
      </c>
    </row>
    <row r="2027" spans="1:65" s="2" customFormat="1" ht="24.2" customHeight="1">
      <c r="A2027" s="34"/>
      <c r="B2027" s="145"/>
      <c r="C2027" s="198" t="s">
        <v>1971</v>
      </c>
      <c r="D2027" s="198" t="s">
        <v>361</v>
      </c>
      <c r="E2027" s="199" t="s">
        <v>1972</v>
      </c>
      <c r="F2027" s="200" t="s">
        <v>1973</v>
      </c>
      <c r="G2027" s="201" t="s">
        <v>497</v>
      </c>
      <c r="H2027" s="202">
        <v>1890.3040000000001</v>
      </c>
      <c r="I2027" s="203"/>
      <c r="J2027" s="204">
        <f>ROUND(I2027*H2027,2)</f>
        <v>0</v>
      </c>
      <c r="K2027" s="205"/>
      <c r="L2027" s="206"/>
      <c r="M2027" s="207" t="s">
        <v>3</v>
      </c>
      <c r="N2027" s="208" t="s">
        <v>44</v>
      </c>
      <c r="O2027" s="55"/>
      <c r="P2027" s="156">
        <f>O2027*H2027</f>
        <v>0</v>
      </c>
      <c r="Q2027" s="156">
        <v>1.3999999999999999E-4</v>
      </c>
      <c r="R2027" s="156">
        <f>Q2027*H2027</f>
        <v>0.26464255999999997</v>
      </c>
      <c r="S2027" s="156">
        <v>0</v>
      </c>
      <c r="T2027" s="157">
        <f>S2027*H2027</f>
        <v>0</v>
      </c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  <c r="AR2027" s="158" t="s">
        <v>318</v>
      </c>
      <c r="AT2027" s="158" t="s">
        <v>361</v>
      </c>
      <c r="AU2027" s="158" t="s">
        <v>82</v>
      </c>
      <c r="AY2027" s="19" t="s">
        <v>252</v>
      </c>
      <c r="BE2027" s="159">
        <f>IF(N2027="základní",J2027,0)</f>
        <v>0</v>
      </c>
      <c r="BF2027" s="159">
        <f>IF(N2027="snížená",J2027,0)</f>
        <v>0</v>
      </c>
      <c r="BG2027" s="159">
        <f>IF(N2027="zákl. přenesená",J2027,0)</f>
        <v>0</v>
      </c>
      <c r="BH2027" s="159">
        <f>IF(N2027="sníž. přenesená",J2027,0)</f>
        <v>0</v>
      </c>
      <c r="BI2027" s="159">
        <f>IF(N2027="nulová",J2027,0)</f>
        <v>0</v>
      </c>
      <c r="BJ2027" s="19" t="s">
        <v>80</v>
      </c>
      <c r="BK2027" s="159">
        <f>ROUND(I2027*H2027,2)</f>
        <v>0</v>
      </c>
      <c r="BL2027" s="19" t="s">
        <v>258</v>
      </c>
      <c r="BM2027" s="158" t="s">
        <v>1974</v>
      </c>
    </row>
    <row r="2028" spans="1:65" s="2" customFormat="1" ht="19.5">
      <c r="A2028" s="34"/>
      <c r="B2028" s="35"/>
      <c r="C2028" s="34"/>
      <c r="D2028" s="160" t="s">
        <v>260</v>
      </c>
      <c r="E2028" s="34"/>
      <c r="F2028" s="161" t="s">
        <v>1973</v>
      </c>
      <c r="G2028" s="34"/>
      <c r="H2028" s="34"/>
      <c r="I2028" s="162"/>
      <c r="J2028" s="34"/>
      <c r="K2028" s="34"/>
      <c r="L2028" s="35"/>
      <c r="M2028" s="163"/>
      <c r="N2028" s="164"/>
      <c r="O2028" s="55"/>
      <c r="P2028" s="55"/>
      <c r="Q2028" s="55"/>
      <c r="R2028" s="55"/>
      <c r="S2028" s="55"/>
      <c r="T2028" s="56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  <c r="AT2028" s="19" t="s">
        <v>260</v>
      </c>
      <c r="AU2028" s="19" t="s">
        <v>82</v>
      </c>
    </row>
    <row r="2029" spans="1:65" s="2" customFormat="1" ht="11.25">
      <c r="A2029" s="34"/>
      <c r="B2029" s="35"/>
      <c r="C2029" s="34"/>
      <c r="D2029" s="165" t="s">
        <v>262</v>
      </c>
      <c r="E2029" s="34"/>
      <c r="F2029" s="166" t="s">
        <v>1975</v>
      </c>
      <c r="G2029" s="34"/>
      <c r="H2029" s="34"/>
      <c r="I2029" s="162"/>
      <c r="J2029" s="34"/>
      <c r="K2029" s="34"/>
      <c r="L2029" s="35"/>
      <c r="M2029" s="163"/>
      <c r="N2029" s="164"/>
      <c r="O2029" s="55"/>
      <c r="P2029" s="55"/>
      <c r="Q2029" s="55"/>
      <c r="R2029" s="55"/>
      <c r="S2029" s="55"/>
      <c r="T2029" s="56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  <c r="AT2029" s="19" t="s">
        <v>262</v>
      </c>
      <c r="AU2029" s="19" t="s">
        <v>82</v>
      </c>
    </row>
    <row r="2030" spans="1:65" s="13" customFormat="1" ht="11.25">
      <c r="B2030" s="167"/>
      <c r="D2030" s="160" t="s">
        <v>264</v>
      </c>
      <c r="E2030" s="168" t="s">
        <v>3</v>
      </c>
      <c r="F2030" s="169" t="s">
        <v>1976</v>
      </c>
      <c r="H2030" s="168" t="s">
        <v>3</v>
      </c>
      <c r="I2030" s="170"/>
      <c r="L2030" s="167"/>
      <c r="M2030" s="171"/>
      <c r="N2030" s="172"/>
      <c r="O2030" s="172"/>
      <c r="P2030" s="172"/>
      <c r="Q2030" s="172"/>
      <c r="R2030" s="172"/>
      <c r="S2030" s="172"/>
      <c r="T2030" s="173"/>
      <c r="AT2030" s="168" t="s">
        <v>264</v>
      </c>
      <c r="AU2030" s="168" t="s">
        <v>82</v>
      </c>
      <c r="AV2030" s="13" t="s">
        <v>80</v>
      </c>
      <c r="AW2030" s="13" t="s">
        <v>34</v>
      </c>
      <c r="AX2030" s="13" t="s">
        <v>73</v>
      </c>
      <c r="AY2030" s="168" t="s">
        <v>252</v>
      </c>
    </row>
    <row r="2031" spans="1:65" s="13" customFormat="1" ht="11.25">
      <c r="B2031" s="167"/>
      <c r="D2031" s="160" t="s">
        <v>264</v>
      </c>
      <c r="E2031" s="168" t="s">
        <v>3</v>
      </c>
      <c r="F2031" s="169" t="s">
        <v>1977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264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252</v>
      </c>
    </row>
    <row r="2032" spans="1:65" s="14" customFormat="1" ht="11.25">
      <c r="B2032" s="174"/>
      <c r="D2032" s="160" t="s">
        <v>264</v>
      </c>
      <c r="E2032" s="175" t="s">
        <v>3</v>
      </c>
      <c r="F2032" s="176" t="s">
        <v>1870</v>
      </c>
      <c r="H2032" s="177">
        <v>85.68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264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252</v>
      </c>
    </row>
    <row r="2033" spans="1:65" s="13" customFormat="1" ht="11.25">
      <c r="B2033" s="167"/>
      <c r="D2033" s="160" t="s">
        <v>264</v>
      </c>
      <c r="E2033" s="168" t="s">
        <v>3</v>
      </c>
      <c r="F2033" s="169" t="s">
        <v>1968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264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252</v>
      </c>
    </row>
    <row r="2034" spans="1:65" s="14" customFormat="1" ht="11.25">
      <c r="B2034" s="174"/>
      <c r="D2034" s="160" t="s">
        <v>264</v>
      </c>
      <c r="E2034" s="175" t="s">
        <v>3</v>
      </c>
      <c r="F2034" s="176" t="s">
        <v>1969</v>
      </c>
      <c r="H2034" s="177">
        <v>189.2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264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252</v>
      </c>
    </row>
    <row r="2035" spans="1:65" s="13" customFormat="1" ht="11.25">
      <c r="B2035" s="167"/>
      <c r="D2035" s="160" t="s">
        <v>264</v>
      </c>
      <c r="E2035" s="168" t="s">
        <v>3</v>
      </c>
      <c r="F2035" s="169" t="s">
        <v>1933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264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252</v>
      </c>
    </row>
    <row r="2036" spans="1:65" s="14" customFormat="1" ht="11.25">
      <c r="B2036" s="174"/>
      <c r="D2036" s="160" t="s">
        <v>264</v>
      </c>
      <c r="E2036" s="175" t="s">
        <v>3</v>
      </c>
      <c r="F2036" s="176" t="s">
        <v>1951</v>
      </c>
      <c r="H2036" s="177">
        <v>733.57799999999997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264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252</v>
      </c>
    </row>
    <row r="2037" spans="1:65" s="13" customFormat="1" ht="11.25">
      <c r="B2037" s="167"/>
      <c r="D2037" s="160" t="s">
        <v>264</v>
      </c>
      <c r="E2037" s="168" t="s">
        <v>3</v>
      </c>
      <c r="F2037" s="169" t="s">
        <v>1970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264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252</v>
      </c>
    </row>
    <row r="2038" spans="1:65" s="14" customFormat="1" ht="11.25">
      <c r="B2038" s="174"/>
      <c r="D2038" s="160" t="s">
        <v>264</v>
      </c>
      <c r="E2038" s="175" t="s">
        <v>3</v>
      </c>
      <c r="F2038" s="176" t="s">
        <v>1911</v>
      </c>
      <c r="H2038" s="177">
        <v>710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264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252</v>
      </c>
    </row>
    <row r="2039" spans="1:65" s="15" customFormat="1" ht="11.25">
      <c r="B2039" s="182"/>
      <c r="D2039" s="160" t="s">
        <v>264</v>
      </c>
      <c r="E2039" s="183" t="s">
        <v>3</v>
      </c>
      <c r="F2039" s="184" t="s">
        <v>269</v>
      </c>
      <c r="H2039" s="185">
        <v>1718.4580000000001</v>
      </c>
      <c r="I2039" s="186"/>
      <c r="L2039" s="182"/>
      <c r="M2039" s="187"/>
      <c r="N2039" s="188"/>
      <c r="O2039" s="188"/>
      <c r="P2039" s="188"/>
      <c r="Q2039" s="188"/>
      <c r="R2039" s="188"/>
      <c r="S2039" s="188"/>
      <c r="T2039" s="189"/>
      <c r="AT2039" s="183" t="s">
        <v>264</v>
      </c>
      <c r="AU2039" s="183" t="s">
        <v>82</v>
      </c>
      <c r="AV2039" s="15" t="s">
        <v>258</v>
      </c>
      <c r="AW2039" s="15" t="s">
        <v>34</v>
      </c>
      <c r="AX2039" s="15" t="s">
        <v>80</v>
      </c>
      <c r="AY2039" s="183" t="s">
        <v>252</v>
      </c>
    </row>
    <row r="2040" spans="1:65" s="14" customFormat="1" ht="11.25">
      <c r="B2040" s="174"/>
      <c r="D2040" s="160" t="s">
        <v>264</v>
      </c>
      <c r="F2040" s="176" t="s">
        <v>1978</v>
      </c>
      <c r="H2040" s="177">
        <v>1890.3040000000001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264</v>
      </c>
      <c r="AU2040" s="175" t="s">
        <v>82</v>
      </c>
      <c r="AV2040" s="14" t="s">
        <v>82</v>
      </c>
      <c r="AW2040" s="14" t="s">
        <v>4</v>
      </c>
      <c r="AX2040" s="14" t="s">
        <v>80</v>
      </c>
      <c r="AY2040" s="175" t="s">
        <v>252</v>
      </c>
    </row>
    <row r="2041" spans="1:65" s="2" customFormat="1" ht="16.5" customHeight="1">
      <c r="A2041" s="34"/>
      <c r="B2041" s="145"/>
      <c r="C2041" s="146" t="s">
        <v>1979</v>
      </c>
      <c r="D2041" s="146" t="s">
        <v>254</v>
      </c>
      <c r="E2041" s="147" t="s">
        <v>1980</v>
      </c>
      <c r="F2041" s="148" t="s">
        <v>1981</v>
      </c>
      <c r="G2041" s="149" t="s">
        <v>497</v>
      </c>
      <c r="H2041" s="150">
        <v>710</v>
      </c>
      <c r="I2041" s="151"/>
      <c r="J2041" s="152">
        <f>ROUND(I2041*H2041,2)</f>
        <v>0</v>
      </c>
      <c r="K2041" s="153"/>
      <c r="L2041" s="35"/>
      <c r="M2041" s="154" t="s">
        <v>3</v>
      </c>
      <c r="N2041" s="155" t="s">
        <v>44</v>
      </c>
      <c r="O2041" s="55"/>
      <c r="P2041" s="156">
        <f>O2041*H2041</f>
        <v>0</v>
      </c>
      <c r="Q2041" s="156">
        <v>0</v>
      </c>
      <c r="R2041" s="156">
        <f>Q2041*H2041</f>
        <v>0</v>
      </c>
      <c r="S2041" s="156">
        <v>0</v>
      </c>
      <c r="T2041" s="157">
        <f>S2041*H2041</f>
        <v>0</v>
      </c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  <c r="AR2041" s="158" t="s">
        <v>80</v>
      </c>
      <c r="AT2041" s="158" t="s">
        <v>254</v>
      </c>
      <c r="AU2041" s="158" t="s">
        <v>82</v>
      </c>
      <c r="AY2041" s="19" t="s">
        <v>252</v>
      </c>
      <c r="BE2041" s="159">
        <f>IF(N2041="základní",J2041,0)</f>
        <v>0</v>
      </c>
      <c r="BF2041" s="159">
        <f>IF(N2041="snížená",J2041,0)</f>
        <v>0</v>
      </c>
      <c r="BG2041" s="159">
        <f>IF(N2041="zákl. přenesená",J2041,0)</f>
        <v>0</v>
      </c>
      <c r="BH2041" s="159">
        <f>IF(N2041="sníž. přenesená",J2041,0)</f>
        <v>0</v>
      </c>
      <c r="BI2041" s="159">
        <f>IF(N2041="nulová",J2041,0)</f>
        <v>0</v>
      </c>
      <c r="BJ2041" s="19" t="s">
        <v>80</v>
      </c>
      <c r="BK2041" s="159">
        <f>ROUND(I2041*H2041,2)</f>
        <v>0</v>
      </c>
      <c r="BL2041" s="19" t="s">
        <v>80</v>
      </c>
      <c r="BM2041" s="158" t="s">
        <v>1982</v>
      </c>
    </row>
    <row r="2042" spans="1:65" s="2" customFormat="1" ht="11.25">
      <c r="A2042" s="34"/>
      <c r="B2042" s="35"/>
      <c r="C2042" s="34"/>
      <c r="D2042" s="160" t="s">
        <v>260</v>
      </c>
      <c r="E2042" s="34"/>
      <c r="F2042" s="161" t="s">
        <v>1981</v>
      </c>
      <c r="G2042" s="34"/>
      <c r="H2042" s="34"/>
      <c r="I2042" s="162"/>
      <c r="J2042" s="34"/>
      <c r="K2042" s="34"/>
      <c r="L2042" s="35"/>
      <c r="M2042" s="163"/>
      <c r="N2042" s="164"/>
      <c r="O2042" s="55"/>
      <c r="P2042" s="55"/>
      <c r="Q2042" s="55"/>
      <c r="R2042" s="55"/>
      <c r="S2042" s="55"/>
      <c r="T2042" s="56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  <c r="AT2042" s="19" t="s">
        <v>260</v>
      </c>
      <c r="AU2042" s="19" t="s">
        <v>82</v>
      </c>
    </row>
    <row r="2043" spans="1:65" s="13" customFormat="1" ht="22.5">
      <c r="B2043" s="167"/>
      <c r="D2043" s="160" t="s">
        <v>264</v>
      </c>
      <c r="E2043" s="168" t="s">
        <v>3</v>
      </c>
      <c r="F2043" s="169" t="s">
        <v>1983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264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252</v>
      </c>
    </row>
    <row r="2044" spans="1:65" s="13" customFormat="1" ht="11.25">
      <c r="B2044" s="167"/>
      <c r="D2044" s="160" t="s">
        <v>264</v>
      </c>
      <c r="E2044" s="168" t="s">
        <v>3</v>
      </c>
      <c r="F2044" s="169" t="s">
        <v>1984</v>
      </c>
      <c r="H2044" s="168" t="s">
        <v>3</v>
      </c>
      <c r="I2044" s="170"/>
      <c r="L2044" s="167"/>
      <c r="M2044" s="171"/>
      <c r="N2044" s="172"/>
      <c r="O2044" s="172"/>
      <c r="P2044" s="172"/>
      <c r="Q2044" s="172"/>
      <c r="R2044" s="172"/>
      <c r="S2044" s="172"/>
      <c r="T2044" s="173"/>
      <c r="AT2044" s="168" t="s">
        <v>264</v>
      </c>
      <c r="AU2044" s="168" t="s">
        <v>82</v>
      </c>
      <c r="AV2044" s="13" t="s">
        <v>80</v>
      </c>
      <c r="AW2044" s="13" t="s">
        <v>34</v>
      </c>
      <c r="AX2044" s="13" t="s">
        <v>73</v>
      </c>
      <c r="AY2044" s="168" t="s">
        <v>252</v>
      </c>
    </row>
    <row r="2045" spans="1:65" s="13" customFormat="1" ht="11.25">
      <c r="B2045" s="167"/>
      <c r="D2045" s="160" t="s">
        <v>264</v>
      </c>
      <c r="E2045" s="168" t="s">
        <v>3</v>
      </c>
      <c r="F2045" s="169" t="s">
        <v>1985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264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252</v>
      </c>
    </row>
    <row r="2046" spans="1:65" s="14" customFormat="1" ht="11.25">
      <c r="B2046" s="174"/>
      <c r="D2046" s="160" t="s">
        <v>264</v>
      </c>
      <c r="E2046" s="175" t="s">
        <v>3</v>
      </c>
      <c r="F2046" s="176" t="s">
        <v>1911</v>
      </c>
      <c r="H2046" s="177">
        <v>710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264</v>
      </c>
      <c r="AU2046" s="175" t="s">
        <v>82</v>
      </c>
      <c r="AV2046" s="14" t="s">
        <v>82</v>
      </c>
      <c r="AW2046" s="14" t="s">
        <v>34</v>
      </c>
      <c r="AX2046" s="14" t="s">
        <v>80</v>
      </c>
      <c r="AY2046" s="175" t="s">
        <v>252</v>
      </c>
    </row>
    <row r="2047" spans="1:65" s="12" customFormat="1" ht="22.9" customHeight="1">
      <c r="B2047" s="132"/>
      <c r="D2047" s="133" t="s">
        <v>72</v>
      </c>
      <c r="E2047" s="143" t="s">
        <v>328</v>
      </c>
      <c r="F2047" s="143" t="s">
        <v>1986</v>
      </c>
      <c r="I2047" s="135"/>
      <c r="J2047" s="144">
        <f>BK2047</f>
        <v>0</v>
      </c>
      <c r="L2047" s="132"/>
      <c r="M2047" s="137"/>
      <c r="N2047" s="138"/>
      <c r="O2047" s="138"/>
      <c r="P2047" s="139">
        <f>SUM(P2048:P2177)</f>
        <v>0</v>
      </c>
      <c r="Q2047" s="138"/>
      <c r="R2047" s="139">
        <f>SUM(R2048:R2177)</f>
        <v>9.9756789999999995</v>
      </c>
      <c r="S2047" s="138"/>
      <c r="T2047" s="140">
        <f>SUM(T2048:T2177)</f>
        <v>0</v>
      </c>
      <c r="AR2047" s="133" t="s">
        <v>80</v>
      </c>
      <c r="AT2047" s="141" t="s">
        <v>72</v>
      </c>
      <c r="AU2047" s="141" t="s">
        <v>80</v>
      </c>
      <c r="AY2047" s="133" t="s">
        <v>252</v>
      </c>
      <c r="BK2047" s="142">
        <f>SUM(BK2048:BK2177)</f>
        <v>0</v>
      </c>
    </row>
    <row r="2048" spans="1:65" s="2" customFormat="1" ht="16.5" customHeight="1">
      <c r="A2048" s="34"/>
      <c r="B2048" s="145"/>
      <c r="C2048" s="146" t="s">
        <v>1987</v>
      </c>
      <c r="D2048" s="146" t="s">
        <v>254</v>
      </c>
      <c r="E2048" s="147" t="s">
        <v>1988</v>
      </c>
      <c r="F2048" s="148" t="s">
        <v>1989</v>
      </c>
      <c r="G2048" s="149" t="s">
        <v>743</v>
      </c>
      <c r="H2048" s="150">
        <v>1052</v>
      </c>
      <c r="I2048" s="151"/>
      <c r="J2048" s="152">
        <f>ROUND(I2048*H2048,2)</f>
        <v>0</v>
      </c>
      <c r="K2048" s="153"/>
      <c r="L2048" s="35"/>
      <c r="M2048" s="154" t="s">
        <v>3</v>
      </c>
      <c r="N2048" s="155" t="s">
        <v>44</v>
      </c>
      <c r="O2048" s="55"/>
      <c r="P2048" s="156">
        <f>O2048*H2048</f>
        <v>0</v>
      </c>
      <c r="Q2048" s="156">
        <v>0</v>
      </c>
      <c r="R2048" s="156">
        <f>Q2048*H2048</f>
        <v>0</v>
      </c>
      <c r="S2048" s="156">
        <v>0</v>
      </c>
      <c r="T2048" s="157">
        <f>S2048*H2048</f>
        <v>0</v>
      </c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  <c r="AR2048" s="158" t="s">
        <v>258</v>
      </c>
      <c r="AT2048" s="158" t="s">
        <v>254</v>
      </c>
      <c r="AU2048" s="158" t="s">
        <v>82</v>
      </c>
      <c r="AY2048" s="19" t="s">
        <v>252</v>
      </c>
      <c r="BE2048" s="159">
        <f>IF(N2048="základní",J2048,0)</f>
        <v>0</v>
      </c>
      <c r="BF2048" s="159">
        <f>IF(N2048="snížená",J2048,0)</f>
        <v>0</v>
      </c>
      <c r="BG2048" s="159">
        <f>IF(N2048="zákl. přenesená",J2048,0)</f>
        <v>0</v>
      </c>
      <c r="BH2048" s="159">
        <f>IF(N2048="sníž. přenesená",J2048,0)</f>
        <v>0</v>
      </c>
      <c r="BI2048" s="159">
        <f>IF(N2048="nulová",J2048,0)</f>
        <v>0</v>
      </c>
      <c r="BJ2048" s="19" t="s">
        <v>80</v>
      </c>
      <c r="BK2048" s="159">
        <f>ROUND(I2048*H2048,2)</f>
        <v>0</v>
      </c>
      <c r="BL2048" s="19" t="s">
        <v>258</v>
      </c>
      <c r="BM2048" s="158" t="s">
        <v>1990</v>
      </c>
    </row>
    <row r="2049" spans="1:65" s="2" customFormat="1" ht="11.25">
      <c r="A2049" s="34"/>
      <c r="B2049" s="35"/>
      <c r="C2049" s="34"/>
      <c r="D2049" s="160" t="s">
        <v>260</v>
      </c>
      <c r="E2049" s="34"/>
      <c r="F2049" s="161" t="s">
        <v>1989</v>
      </c>
      <c r="G2049" s="34"/>
      <c r="H2049" s="34"/>
      <c r="I2049" s="162"/>
      <c r="J2049" s="34"/>
      <c r="K2049" s="34"/>
      <c r="L2049" s="35"/>
      <c r="M2049" s="163"/>
      <c r="N2049" s="164"/>
      <c r="O2049" s="55"/>
      <c r="P2049" s="55"/>
      <c r="Q2049" s="55"/>
      <c r="R2049" s="55"/>
      <c r="S2049" s="55"/>
      <c r="T2049" s="56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  <c r="AT2049" s="19" t="s">
        <v>260</v>
      </c>
      <c r="AU2049" s="19" t="s">
        <v>82</v>
      </c>
    </row>
    <row r="2050" spans="1:65" s="2" customFormat="1" ht="11.25">
      <c r="A2050" s="34"/>
      <c r="B2050" s="35"/>
      <c r="C2050" s="34"/>
      <c r="D2050" s="165" t="s">
        <v>262</v>
      </c>
      <c r="E2050" s="34"/>
      <c r="F2050" s="166" t="s">
        <v>1991</v>
      </c>
      <c r="G2050" s="34"/>
      <c r="H2050" s="34"/>
      <c r="I2050" s="162"/>
      <c r="J2050" s="34"/>
      <c r="K2050" s="34"/>
      <c r="L2050" s="35"/>
      <c r="M2050" s="163"/>
      <c r="N2050" s="164"/>
      <c r="O2050" s="55"/>
      <c r="P2050" s="55"/>
      <c r="Q2050" s="55"/>
      <c r="R2050" s="55"/>
      <c r="S2050" s="55"/>
      <c r="T2050" s="56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  <c r="AT2050" s="19" t="s">
        <v>262</v>
      </c>
      <c r="AU2050" s="19" t="s">
        <v>82</v>
      </c>
    </row>
    <row r="2051" spans="1:65" s="13" customFormat="1" ht="11.25">
      <c r="B2051" s="167"/>
      <c r="D2051" s="160" t="s">
        <v>264</v>
      </c>
      <c r="E2051" s="168" t="s">
        <v>3</v>
      </c>
      <c r="F2051" s="169" t="s">
        <v>1992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1:65" s="14" customFormat="1" ht="11.25">
      <c r="B2052" s="174"/>
      <c r="D2052" s="160" t="s">
        <v>264</v>
      </c>
      <c r="E2052" s="175" t="s">
        <v>3</v>
      </c>
      <c r="F2052" s="176" t="s">
        <v>1993</v>
      </c>
      <c r="H2052" s="177">
        <v>200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1:65" s="13" customFormat="1" ht="11.25">
      <c r="B2053" s="167"/>
      <c r="D2053" s="160" t="s">
        <v>264</v>
      </c>
      <c r="E2053" s="168" t="s">
        <v>3</v>
      </c>
      <c r="F2053" s="169" t="s">
        <v>1994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1:65" s="13" customFormat="1" ht="11.25">
      <c r="B2054" s="167"/>
      <c r="D2054" s="160" t="s">
        <v>264</v>
      </c>
      <c r="E2054" s="168" t="s">
        <v>3</v>
      </c>
      <c r="F2054" s="169" t="s">
        <v>1995</v>
      </c>
      <c r="H2054" s="168" t="s">
        <v>3</v>
      </c>
      <c r="I2054" s="170"/>
      <c r="L2054" s="167"/>
      <c r="M2054" s="171"/>
      <c r="N2054" s="172"/>
      <c r="O2054" s="172"/>
      <c r="P2054" s="172"/>
      <c r="Q2054" s="172"/>
      <c r="R2054" s="172"/>
      <c r="S2054" s="172"/>
      <c r="T2054" s="173"/>
      <c r="AT2054" s="168" t="s">
        <v>264</v>
      </c>
      <c r="AU2054" s="168" t="s">
        <v>82</v>
      </c>
      <c r="AV2054" s="13" t="s">
        <v>80</v>
      </c>
      <c r="AW2054" s="13" t="s">
        <v>34</v>
      </c>
      <c r="AX2054" s="13" t="s">
        <v>73</v>
      </c>
      <c r="AY2054" s="168" t="s">
        <v>252</v>
      </c>
    </row>
    <row r="2055" spans="1:65" s="14" customFormat="1" ht="11.25">
      <c r="B2055" s="174"/>
      <c r="D2055" s="160" t="s">
        <v>264</v>
      </c>
      <c r="E2055" s="175" t="s">
        <v>3</v>
      </c>
      <c r="F2055" s="176" t="s">
        <v>1996</v>
      </c>
      <c r="H2055" s="177">
        <v>384</v>
      </c>
      <c r="I2055" s="178"/>
      <c r="L2055" s="174"/>
      <c r="M2055" s="179"/>
      <c r="N2055" s="180"/>
      <c r="O2055" s="180"/>
      <c r="P2055" s="180"/>
      <c r="Q2055" s="180"/>
      <c r="R2055" s="180"/>
      <c r="S2055" s="180"/>
      <c r="T2055" s="181"/>
      <c r="AT2055" s="175" t="s">
        <v>264</v>
      </c>
      <c r="AU2055" s="175" t="s">
        <v>82</v>
      </c>
      <c r="AV2055" s="14" t="s">
        <v>82</v>
      </c>
      <c r="AW2055" s="14" t="s">
        <v>34</v>
      </c>
      <c r="AX2055" s="14" t="s">
        <v>73</v>
      </c>
      <c r="AY2055" s="175" t="s">
        <v>252</v>
      </c>
    </row>
    <row r="2056" spans="1:65" s="13" customFormat="1" ht="11.25">
      <c r="B2056" s="167"/>
      <c r="D2056" s="160" t="s">
        <v>264</v>
      </c>
      <c r="E2056" s="168" t="s">
        <v>3</v>
      </c>
      <c r="F2056" s="169" t="s">
        <v>1997</v>
      </c>
      <c r="H2056" s="168" t="s">
        <v>3</v>
      </c>
      <c r="I2056" s="170"/>
      <c r="L2056" s="167"/>
      <c r="M2056" s="171"/>
      <c r="N2056" s="172"/>
      <c r="O2056" s="172"/>
      <c r="P2056" s="172"/>
      <c r="Q2056" s="172"/>
      <c r="R2056" s="172"/>
      <c r="S2056" s="172"/>
      <c r="T2056" s="173"/>
      <c r="AT2056" s="168" t="s">
        <v>264</v>
      </c>
      <c r="AU2056" s="168" t="s">
        <v>82</v>
      </c>
      <c r="AV2056" s="13" t="s">
        <v>80</v>
      </c>
      <c r="AW2056" s="13" t="s">
        <v>34</v>
      </c>
      <c r="AX2056" s="13" t="s">
        <v>73</v>
      </c>
      <c r="AY2056" s="168" t="s">
        <v>252</v>
      </c>
    </row>
    <row r="2057" spans="1:65" s="14" customFormat="1" ht="11.25">
      <c r="B2057" s="174"/>
      <c r="D2057" s="160" t="s">
        <v>264</v>
      </c>
      <c r="E2057" s="175" t="s">
        <v>3</v>
      </c>
      <c r="F2057" s="176" t="s">
        <v>1998</v>
      </c>
      <c r="H2057" s="177">
        <v>320</v>
      </c>
      <c r="I2057" s="178"/>
      <c r="L2057" s="174"/>
      <c r="M2057" s="179"/>
      <c r="N2057" s="180"/>
      <c r="O2057" s="180"/>
      <c r="P2057" s="180"/>
      <c r="Q2057" s="180"/>
      <c r="R2057" s="180"/>
      <c r="S2057" s="180"/>
      <c r="T2057" s="181"/>
      <c r="AT2057" s="175" t="s">
        <v>264</v>
      </c>
      <c r="AU2057" s="175" t="s">
        <v>82</v>
      </c>
      <c r="AV2057" s="14" t="s">
        <v>82</v>
      </c>
      <c r="AW2057" s="14" t="s">
        <v>34</v>
      </c>
      <c r="AX2057" s="14" t="s">
        <v>73</v>
      </c>
      <c r="AY2057" s="175" t="s">
        <v>252</v>
      </c>
    </row>
    <row r="2058" spans="1:65" s="14" customFormat="1" ht="11.25">
      <c r="B2058" s="174"/>
      <c r="D2058" s="160" t="s">
        <v>264</v>
      </c>
      <c r="E2058" s="175" t="s">
        <v>3</v>
      </c>
      <c r="F2058" s="176" t="s">
        <v>1999</v>
      </c>
      <c r="H2058" s="177">
        <v>64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264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252</v>
      </c>
    </row>
    <row r="2059" spans="1:65" s="13" customFormat="1" ht="11.25">
      <c r="B2059" s="167"/>
      <c r="D2059" s="160" t="s">
        <v>264</v>
      </c>
      <c r="E2059" s="168" t="s">
        <v>3</v>
      </c>
      <c r="F2059" s="169" t="s">
        <v>2000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264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252</v>
      </c>
    </row>
    <row r="2060" spans="1:65" s="14" customFormat="1" ht="11.25">
      <c r="B2060" s="174"/>
      <c r="D2060" s="160" t="s">
        <v>264</v>
      </c>
      <c r="E2060" s="175" t="s">
        <v>3</v>
      </c>
      <c r="F2060" s="176" t="s">
        <v>2001</v>
      </c>
      <c r="H2060" s="177">
        <v>60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264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252</v>
      </c>
    </row>
    <row r="2061" spans="1:65" s="13" customFormat="1" ht="11.25">
      <c r="B2061" s="167"/>
      <c r="D2061" s="160" t="s">
        <v>264</v>
      </c>
      <c r="E2061" s="168" t="s">
        <v>3</v>
      </c>
      <c r="F2061" s="169" t="s">
        <v>72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264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252</v>
      </c>
    </row>
    <row r="2062" spans="1:65" s="14" customFormat="1" ht="11.25">
      <c r="B2062" s="174"/>
      <c r="D2062" s="160" t="s">
        <v>264</v>
      </c>
      <c r="E2062" s="175" t="s">
        <v>3</v>
      </c>
      <c r="F2062" s="176" t="s">
        <v>2002</v>
      </c>
      <c r="H2062" s="177">
        <v>24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264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252</v>
      </c>
    </row>
    <row r="2063" spans="1:65" s="15" customFormat="1" ht="11.25">
      <c r="B2063" s="182"/>
      <c r="D2063" s="160" t="s">
        <v>264</v>
      </c>
      <c r="E2063" s="183" t="s">
        <v>3</v>
      </c>
      <c r="F2063" s="184" t="s">
        <v>269</v>
      </c>
      <c r="H2063" s="185">
        <v>1052</v>
      </c>
      <c r="I2063" s="186"/>
      <c r="L2063" s="182"/>
      <c r="M2063" s="187"/>
      <c r="N2063" s="188"/>
      <c r="O2063" s="188"/>
      <c r="P2063" s="188"/>
      <c r="Q2063" s="188"/>
      <c r="R2063" s="188"/>
      <c r="S2063" s="188"/>
      <c r="T2063" s="189"/>
      <c r="AT2063" s="183" t="s">
        <v>264</v>
      </c>
      <c r="AU2063" s="183" t="s">
        <v>82</v>
      </c>
      <c r="AV2063" s="15" t="s">
        <v>258</v>
      </c>
      <c r="AW2063" s="15" t="s">
        <v>34</v>
      </c>
      <c r="AX2063" s="15" t="s">
        <v>80</v>
      </c>
      <c r="AY2063" s="183" t="s">
        <v>252</v>
      </c>
    </row>
    <row r="2064" spans="1:65" s="2" customFormat="1" ht="16.5" customHeight="1">
      <c r="A2064" s="34"/>
      <c r="B2064" s="145"/>
      <c r="C2064" s="198" t="s">
        <v>2003</v>
      </c>
      <c r="D2064" s="198" t="s">
        <v>361</v>
      </c>
      <c r="E2064" s="199" t="s">
        <v>2004</v>
      </c>
      <c r="F2064" s="200" t="s">
        <v>2005</v>
      </c>
      <c r="G2064" s="201" t="s">
        <v>743</v>
      </c>
      <c r="H2064" s="202">
        <v>1052</v>
      </c>
      <c r="I2064" s="203"/>
      <c r="J2064" s="204">
        <f>ROUND(I2064*H2064,2)</f>
        <v>0</v>
      </c>
      <c r="K2064" s="205"/>
      <c r="L2064" s="206"/>
      <c r="M2064" s="207" t="s">
        <v>3</v>
      </c>
      <c r="N2064" s="208" t="s">
        <v>44</v>
      </c>
      <c r="O2064" s="55"/>
      <c r="P2064" s="156">
        <f>O2064*H2064</f>
        <v>0</v>
      </c>
      <c r="Q2064" s="156">
        <v>4.1999999999999997E-3</v>
      </c>
      <c r="R2064" s="156">
        <f>Q2064*H2064</f>
        <v>4.4184000000000001</v>
      </c>
      <c r="S2064" s="156">
        <v>0</v>
      </c>
      <c r="T2064" s="157">
        <f>S2064*H2064</f>
        <v>0</v>
      </c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  <c r="AR2064" s="158" t="s">
        <v>318</v>
      </c>
      <c r="AT2064" s="158" t="s">
        <v>361</v>
      </c>
      <c r="AU2064" s="158" t="s">
        <v>82</v>
      </c>
      <c r="AY2064" s="19" t="s">
        <v>252</v>
      </c>
      <c r="BE2064" s="159">
        <f>IF(N2064="základní",J2064,0)</f>
        <v>0</v>
      </c>
      <c r="BF2064" s="159">
        <f>IF(N2064="snížená",J2064,0)</f>
        <v>0</v>
      </c>
      <c r="BG2064" s="159">
        <f>IF(N2064="zákl. přenesená",J2064,0)</f>
        <v>0</v>
      </c>
      <c r="BH2064" s="159">
        <f>IF(N2064="sníž. přenesená",J2064,0)</f>
        <v>0</v>
      </c>
      <c r="BI2064" s="159">
        <f>IF(N2064="nulová",J2064,0)</f>
        <v>0</v>
      </c>
      <c r="BJ2064" s="19" t="s">
        <v>80</v>
      </c>
      <c r="BK2064" s="159">
        <f>ROUND(I2064*H2064,2)</f>
        <v>0</v>
      </c>
      <c r="BL2064" s="19" t="s">
        <v>258</v>
      </c>
      <c r="BM2064" s="158" t="s">
        <v>2006</v>
      </c>
    </row>
    <row r="2065" spans="1:65" s="2" customFormat="1" ht="11.25">
      <c r="A2065" s="34"/>
      <c r="B2065" s="35"/>
      <c r="C2065" s="34"/>
      <c r="D2065" s="160" t="s">
        <v>260</v>
      </c>
      <c r="E2065" s="34"/>
      <c r="F2065" s="161" t="s">
        <v>2005</v>
      </c>
      <c r="G2065" s="34"/>
      <c r="H2065" s="34"/>
      <c r="I2065" s="162"/>
      <c r="J2065" s="34"/>
      <c r="K2065" s="34"/>
      <c r="L2065" s="35"/>
      <c r="M2065" s="163"/>
      <c r="N2065" s="164"/>
      <c r="O2065" s="55"/>
      <c r="P2065" s="55"/>
      <c r="Q2065" s="55"/>
      <c r="R2065" s="55"/>
      <c r="S2065" s="55"/>
      <c r="T2065" s="56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  <c r="AT2065" s="19" t="s">
        <v>260</v>
      </c>
      <c r="AU2065" s="19" t="s">
        <v>82</v>
      </c>
    </row>
    <row r="2066" spans="1:65" s="13" customFormat="1" ht="11.25">
      <c r="B2066" s="167"/>
      <c r="D2066" s="160" t="s">
        <v>264</v>
      </c>
      <c r="E2066" s="168" t="s">
        <v>3</v>
      </c>
      <c r="F2066" s="169" t="s">
        <v>2007</v>
      </c>
      <c r="H2066" s="168" t="s">
        <v>3</v>
      </c>
      <c r="I2066" s="170"/>
      <c r="L2066" s="167"/>
      <c r="M2066" s="171"/>
      <c r="N2066" s="172"/>
      <c r="O2066" s="172"/>
      <c r="P2066" s="172"/>
      <c r="Q2066" s="172"/>
      <c r="R2066" s="172"/>
      <c r="S2066" s="172"/>
      <c r="T2066" s="173"/>
      <c r="AT2066" s="168" t="s">
        <v>264</v>
      </c>
      <c r="AU2066" s="168" t="s">
        <v>82</v>
      </c>
      <c r="AV2066" s="13" t="s">
        <v>80</v>
      </c>
      <c r="AW2066" s="13" t="s">
        <v>34</v>
      </c>
      <c r="AX2066" s="13" t="s">
        <v>73</v>
      </c>
      <c r="AY2066" s="168" t="s">
        <v>252</v>
      </c>
    </row>
    <row r="2067" spans="1:65" s="14" customFormat="1" ht="11.25">
      <c r="B2067" s="174"/>
      <c r="D2067" s="160" t="s">
        <v>264</v>
      </c>
      <c r="E2067" s="175" t="s">
        <v>3</v>
      </c>
      <c r="F2067" s="176" t="s">
        <v>1993</v>
      </c>
      <c r="H2067" s="177">
        <v>200</v>
      </c>
      <c r="I2067" s="178"/>
      <c r="L2067" s="174"/>
      <c r="M2067" s="179"/>
      <c r="N2067" s="180"/>
      <c r="O2067" s="180"/>
      <c r="P2067" s="180"/>
      <c r="Q2067" s="180"/>
      <c r="R2067" s="180"/>
      <c r="S2067" s="180"/>
      <c r="T2067" s="181"/>
      <c r="AT2067" s="175" t="s">
        <v>264</v>
      </c>
      <c r="AU2067" s="175" t="s">
        <v>82</v>
      </c>
      <c r="AV2067" s="14" t="s">
        <v>82</v>
      </c>
      <c r="AW2067" s="14" t="s">
        <v>34</v>
      </c>
      <c r="AX2067" s="14" t="s">
        <v>73</v>
      </c>
      <c r="AY2067" s="175" t="s">
        <v>252</v>
      </c>
    </row>
    <row r="2068" spans="1:65" s="13" customFormat="1" ht="11.25">
      <c r="B2068" s="167"/>
      <c r="D2068" s="160" t="s">
        <v>264</v>
      </c>
      <c r="E2068" s="168" t="s">
        <v>3</v>
      </c>
      <c r="F2068" s="169" t="s">
        <v>1994</v>
      </c>
      <c r="H2068" s="168" t="s">
        <v>3</v>
      </c>
      <c r="I2068" s="170"/>
      <c r="L2068" s="167"/>
      <c r="M2068" s="171"/>
      <c r="N2068" s="172"/>
      <c r="O2068" s="172"/>
      <c r="P2068" s="172"/>
      <c r="Q2068" s="172"/>
      <c r="R2068" s="172"/>
      <c r="S2068" s="172"/>
      <c r="T2068" s="173"/>
      <c r="AT2068" s="168" t="s">
        <v>264</v>
      </c>
      <c r="AU2068" s="168" t="s">
        <v>82</v>
      </c>
      <c r="AV2068" s="13" t="s">
        <v>80</v>
      </c>
      <c r="AW2068" s="13" t="s">
        <v>34</v>
      </c>
      <c r="AX2068" s="13" t="s">
        <v>73</v>
      </c>
      <c r="AY2068" s="168" t="s">
        <v>252</v>
      </c>
    </row>
    <row r="2069" spans="1:65" s="13" customFormat="1" ht="11.25">
      <c r="B2069" s="167"/>
      <c r="D2069" s="160" t="s">
        <v>264</v>
      </c>
      <c r="E2069" s="168" t="s">
        <v>3</v>
      </c>
      <c r="F2069" s="169" t="s">
        <v>1995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264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252</v>
      </c>
    </row>
    <row r="2070" spans="1:65" s="14" customFormat="1" ht="11.25">
      <c r="B2070" s="174"/>
      <c r="D2070" s="160" t="s">
        <v>264</v>
      </c>
      <c r="E2070" s="175" t="s">
        <v>3</v>
      </c>
      <c r="F2070" s="176" t="s">
        <v>1996</v>
      </c>
      <c r="H2070" s="177">
        <v>384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1:65" s="13" customFormat="1" ht="11.25">
      <c r="B2071" s="167"/>
      <c r="D2071" s="160" t="s">
        <v>264</v>
      </c>
      <c r="E2071" s="168" t="s">
        <v>3</v>
      </c>
      <c r="F2071" s="169" t="s">
        <v>1997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1:65" s="14" customFormat="1" ht="11.25">
      <c r="B2072" s="174"/>
      <c r="D2072" s="160" t="s">
        <v>264</v>
      </c>
      <c r="E2072" s="175" t="s">
        <v>3</v>
      </c>
      <c r="F2072" s="176" t="s">
        <v>1998</v>
      </c>
      <c r="H2072" s="177">
        <v>320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1:65" s="14" customFormat="1" ht="11.25">
      <c r="B2073" s="174"/>
      <c r="D2073" s="160" t="s">
        <v>264</v>
      </c>
      <c r="E2073" s="175" t="s">
        <v>3</v>
      </c>
      <c r="F2073" s="176" t="s">
        <v>1999</v>
      </c>
      <c r="H2073" s="177">
        <v>64</v>
      </c>
      <c r="I2073" s="178"/>
      <c r="L2073" s="174"/>
      <c r="M2073" s="179"/>
      <c r="N2073" s="180"/>
      <c r="O2073" s="180"/>
      <c r="P2073" s="180"/>
      <c r="Q2073" s="180"/>
      <c r="R2073" s="180"/>
      <c r="S2073" s="180"/>
      <c r="T2073" s="181"/>
      <c r="AT2073" s="175" t="s">
        <v>264</v>
      </c>
      <c r="AU2073" s="175" t="s">
        <v>82</v>
      </c>
      <c r="AV2073" s="14" t="s">
        <v>82</v>
      </c>
      <c r="AW2073" s="14" t="s">
        <v>34</v>
      </c>
      <c r="AX2073" s="14" t="s">
        <v>73</v>
      </c>
      <c r="AY2073" s="175" t="s">
        <v>252</v>
      </c>
    </row>
    <row r="2074" spans="1:65" s="13" customFormat="1" ht="11.25">
      <c r="B2074" s="167"/>
      <c r="D2074" s="160" t="s">
        <v>264</v>
      </c>
      <c r="E2074" s="168" t="s">
        <v>3</v>
      </c>
      <c r="F2074" s="169" t="s">
        <v>2000</v>
      </c>
      <c r="H2074" s="168" t="s">
        <v>3</v>
      </c>
      <c r="I2074" s="170"/>
      <c r="L2074" s="167"/>
      <c r="M2074" s="171"/>
      <c r="N2074" s="172"/>
      <c r="O2074" s="172"/>
      <c r="P2074" s="172"/>
      <c r="Q2074" s="172"/>
      <c r="R2074" s="172"/>
      <c r="S2074" s="172"/>
      <c r="T2074" s="173"/>
      <c r="AT2074" s="168" t="s">
        <v>264</v>
      </c>
      <c r="AU2074" s="168" t="s">
        <v>82</v>
      </c>
      <c r="AV2074" s="13" t="s">
        <v>80</v>
      </c>
      <c r="AW2074" s="13" t="s">
        <v>34</v>
      </c>
      <c r="AX2074" s="13" t="s">
        <v>73</v>
      </c>
      <c r="AY2074" s="168" t="s">
        <v>252</v>
      </c>
    </row>
    <row r="2075" spans="1:65" s="14" customFormat="1" ht="11.25">
      <c r="B2075" s="174"/>
      <c r="D2075" s="160" t="s">
        <v>264</v>
      </c>
      <c r="E2075" s="175" t="s">
        <v>3</v>
      </c>
      <c r="F2075" s="176" t="s">
        <v>2001</v>
      </c>
      <c r="H2075" s="177">
        <v>60</v>
      </c>
      <c r="I2075" s="178"/>
      <c r="L2075" s="174"/>
      <c r="M2075" s="179"/>
      <c r="N2075" s="180"/>
      <c r="O2075" s="180"/>
      <c r="P2075" s="180"/>
      <c r="Q2075" s="180"/>
      <c r="R2075" s="180"/>
      <c r="S2075" s="180"/>
      <c r="T2075" s="181"/>
      <c r="AT2075" s="175" t="s">
        <v>264</v>
      </c>
      <c r="AU2075" s="175" t="s">
        <v>82</v>
      </c>
      <c r="AV2075" s="14" t="s">
        <v>82</v>
      </c>
      <c r="AW2075" s="14" t="s">
        <v>34</v>
      </c>
      <c r="AX2075" s="14" t="s">
        <v>73</v>
      </c>
      <c r="AY2075" s="175" t="s">
        <v>252</v>
      </c>
    </row>
    <row r="2076" spans="1:65" s="13" customFormat="1" ht="11.25">
      <c r="B2076" s="167"/>
      <c r="D2076" s="160" t="s">
        <v>264</v>
      </c>
      <c r="E2076" s="168" t="s">
        <v>3</v>
      </c>
      <c r="F2076" s="169" t="s">
        <v>72</v>
      </c>
      <c r="H2076" s="168" t="s">
        <v>3</v>
      </c>
      <c r="I2076" s="170"/>
      <c r="L2076" s="167"/>
      <c r="M2076" s="171"/>
      <c r="N2076" s="172"/>
      <c r="O2076" s="172"/>
      <c r="P2076" s="172"/>
      <c r="Q2076" s="172"/>
      <c r="R2076" s="172"/>
      <c r="S2076" s="172"/>
      <c r="T2076" s="173"/>
      <c r="AT2076" s="168" t="s">
        <v>264</v>
      </c>
      <c r="AU2076" s="168" t="s">
        <v>82</v>
      </c>
      <c r="AV2076" s="13" t="s">
        <v>80</v>
      </c>
      <c r="AW2076" s="13" t="s">
        <v>34</v>
      </c>
      <c r="AX2076" s="13" t="s">
        <v>73</v>
      </c>
      <c r="AY2076" s="168" t="s">
        <v>252</v>
      </c>
    </row>
    <row r="2077" spans="1:65" s="14" customFormat="1" ht="11.25">
      <c r="B2077" s="174"/>
      <c r="D2077" s="160" t="s">
        <v>264</v>
      </c>
      <c r="E2077" s="175" t="s">
        <v>3</v>
      </c>
      <c r="F2077" s="176" t="s">
        <v>2002</v>
      </c>
      <c r="H2077" s="177">
        <v>24</v>
      </c>
      <c r="I2077" s="178"/>
      <c r="L2077" s="174"/>
      <c r="M2077" s="179"/>
      <c r="N2077" s="180"/>
      <c r="O2077" s="180"/>
      <c r="P2077" s="180"/>
      <c r="Q2077" s="180"/>
      <c r="R2077" s="180"/>
      <c r="S2077" s="180"/>
      <c r="T2077" s="181"/>
      <c r="AT2077" s="175" t="s">
        <v>264</v>
      </c>
      <c r="AU2077" s="175" t="s">
        <v>82</v>
      </c>
      <c r="AV2077" s="14" t="s">
        <v>82</v>
      </c>
      <c r="AW2077" s="14" t="s">
        <v>34</v>
      </c>
      <c r="AX2077" s="14" t="s">
        <v>73</v>
      </c>
      <c r="AY2077" s="175" t="s">
        <v>252</v>
      </c>
    </row>
    <row r="2078" spans="1:65" s="15" customFormat="1" ht="11.25">
      <c r="B2078" s="182"/>
      <c r="D2078" s="160" t="s">
        <v>264</v>
      </c>
      <c r="E2078" s="183" t="s">
        <v>3</v>
      </c>
      <c r="F2078" s="184" t="s">
        <v>269</v>
      </c>
      <c r="H2078" s="185">
        <v>1052</v>
      </c>
      <c r="I2078" s="186"/>
      <c r="L2078" s="182"/>
      <c r="M2078" s="187"/>
      <c r="N2078" s="188"/>
      <c r="O2078" s="188"/>
      <c r="P2078" s="188"/>
      <c r="Q2078" s="188"/>
      <c r="R2078" s="188"/>
      <c r="S2078" s="188"/>
      <c r="T2078" s="189"/>
      <c r="AT2078" s="183" t="s">
        <v>264</v>
      </c>
      <c r="AU2078" s="183" t="s">
        <v>82</v>
      </c>
      <c r="AV2078" s="15" t="s">
        <v>258</v>
      </c>
      <c r="AW2078" s="15" t="s">
        <v>34</v>
      </c>
      <c r="AX2078" s="15" t="s">
        <v>80</v>
      </c>
      <c r="AY2078" s="183" t="s">
        <v>252</v>
      </c>
    </row>
    <row r="2079" spans="1:65" s="2" customFormat="1" ht="16.5" customHeight="1">
      <c r="A2079" s="34"/>
      <c r="B2079" s="145"/>
      <c r="C2079" s="146" t="s">
        <v>2008</v>
      </c>
      <c r="D2079" s="146" t="s">
        <v>254</v>
      </c>
      <c r="E2079" s="147" t="s">
        <v>2009</v>
      </c>
      <c r="F2079" s="148" t="s">
        <v>2010</v>
      </c>
      <c r="G2079" s="149" t="s">
        <v>743</v>
      </c>
      <c r="H2079" s="150">
        <v>146</v>
      </c>
      <c r="I2079" s="151"/>
      <c r="J2079" s="152">
        <f>ROUND(I2079*H2079,2)</f>
        <v>0</v>
      </c>
      <c r="K2079" s="153"/>
      <c r="L2079" s="35"/>
      <c r="M2079" s="154" t="s">
        <v>3</v>
      </c>
      <c r="N2079" s="155" t="s">
        <v>44</v>
      </c>
      <c r="O2079" s="55"/>
      <c r="P2079" s="156">
        <f>O2079*H2079</f>
        <v>0</v>
      </c>
      <c r="Q2079" s="156">
        <v>0</v>
      </c>
      <c r="R2079" s="156">
        <f>Q2079*H2079</f>
        <v>0</v>
      </c>
      <c r="S2079" s="156">
        <v>0</v>
      </c>
      <c r="T2079" s="157">
        <f>S2079*H2079</f>
        <v>0</v>
      </c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  <c r="AR2079" s="158" t="s">
        <v>258</v>
      </c>
      <c r="AT2079" s="158" t="s">
        <v>254</v>
      </c>
      <c r="AU2079" s="158" t="s">
        <v>82</v>
      </c>
      <c r="AY2079" s="19" t="s">
        <v>252</v>
      </c>
      <c r="BE2079" s="159">
        <f>IF(N2079="základní",J2079,0)</f>
        <v>0</v>
      </c>
      <c r="BF2079" s="159">
        <f>IF(N2079="snížená",J2079,0)</f>
        <v>0</v>
      </c>
      <c r="BG2079" s="159">
        <f>IF(N2079="zákl. přenesená",J2079,0)</f>
        <v>0</v>
      </c>
      <c r="BH2079" s="159">
        <f>IF(N2079="sníž. přenesená",J2079,0)</f>
        <v>0</v>
      </c>
      <c r="BI2079" s="159">
        <f>IF(N2079="nulová",J2079,0)</f>
        <v>0</v>
      </c>
      <c r="BJ2079" s="19" t="s">
        <v>80</v>
      </c>
      <c r="BK2079" s="159">
        <f>ROUND(I2079*H2079,2)</f>
        <v>0</v>
      </c>
      <c r="BL2079" s="19" t="s">
        <v>258</v>
      </c>
      <c r="BM2079" s="158" t="s">
        <v>2011</v>
      </c>
    </row>
    <row r="2080" spans="1:65" s="2" customFormat="1" ht="19.5">
      <c r="A2080" s="34"/>
      <c r="B2080" s="35"/>
      <c r="C2080" s="34"/>
      <c r="D2080" s="160" t="s">
        <v>260</v>
      </c>
      <c r="E2080" s="34"/>
      <c r="F2080" s="161" t="s">
        <v>2012</v>
      </c>
      <c r="G2080" s="34"/>
      <c r="H2080" s="34"/>
      <c r="I2080" s="162"/>
      <c r="J2080" s="34"/>
      <c r="K2080" s="34"/>
      <c r="L2080" s="35"/>
      <c r="M2080" s="163"/>
      <c r="N2080" s="164"/>
      <c r="O2080" s="55"/>
      <c r="P2080" s="55"/>
      <c r="Q2080" s="55"/>
      <c r="R2080" s="55"/>
      <c r="S2080" s="55"/>
      <c r="T2080" s="56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  <c r="AT2080" s="19" t="s">
        <v>260</v>
      </c>
      <c r="AU2080" s="19" t="s">
        <v>82</v>
      </c>
    </row>
    <row r="2081" spans="1:65" s="2" customFormat="1" ht="11.25">
      <c r="A2081" s="34"/>
      <c r="B2081" s="35"/>
      <c r="C2081" s="34"/>
      <c r="D2081" s="165" t="s">
        <v>262</v>
      </c>
      <c r="E2081" s="34"/>
      <c r="F2081" s="166" t="s">
        <v>2013</v>
      </c>
      <c r="G2081" s="34"/>
      <c r="H2081" s="34"/>
      <c r="I2081" s="162"/>
      <c r="J2081" s="34"/>
      <c r="K2081" s="34"/>
      <c r="L2081" s="35"/>
      <c r="M2081" s="163"/>
      <c r="N2081" s="164"/>
      <c r="O2081" s="55"/>
      <c r="P2081" s="55"/>
      <c r="Q2081" s="55"/>
      <c r="R2081" s="55"/>
      <c r="S2081" s="55"/>
      <c r="T2081" s="56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  <c r="AT2081" s="19" t="s">
        <v>262</v>
      </c>
      <c r="AU2081" s="19" t="s">
        <v>82</v>
      </c>
    </row>
    <row r="2082" spans="1:65" s="13" customFormat="1" ht="11.25">
      <c r="B2082" s="167"/>
      <c r="D2082" s="160" t="s">
        <v>264</v>
      </c>
      <c r="E2082" s="168" t="s">
        <v>3</v>
      </c>
      <c r="F2082" s="169" t="s">
        <v>2014</v>
      </c>
      <c r="H2082" s="168" t="s">
        <v>3</v>
      </c>
      <c r="I2082" s="170"/>
      <c r="L2082" s="167"/>
      <c r="M2082" s="171"/>
      <c r="N2082" s="172"/>
      <c r="O2082" s="172"/>
      <c r="P2082" s="172"/>
      <c r="Q2082" s="172"/>
      <c r="R2082" s="172"/>
      <c r="S2082" s="172"/>
      <c r="T2082" s="173"/>
      <c r="AT2082" s="168" t="s">
        <v>264</v>
      </c>
      <c r="AU2082" s="168" t="s">
        <v>82</v>
      </c>
      <c r="AV2082" s="13" t="s">
        <v>80</v>
      </c>
      <c r="AW2082" s="13" t="s">
        <v>34</v>
      </c>
      <c r="AX2082" s="13" t="s">
        <v>73</v>
      </c>
      <c r="AY2082" s="168" t="s">
        <v>252</v>
      </c>
    </row>
    <row r="2083" spans="1:65" s="14" customFormat="1" ht="11.25">
      <c r="B2083" s="174"/>
      <c r="D2083" s="160" t="s">
        <v>264</v>
      </c>
      <c r="E2083" s="175" t="s">
        <v>3</v>
      </c>
      <c r="F2083" s="176" t="s">
        <v>2015</v>
      </c>
      <c r="H2083" s="177">
        <v>24</v>
      </c>
      <c r="I2083" s="178"/>
      <c r="L2083" s="174"/>
      <c r="M2083" s="179"/>
      <c r="N2083" s="180"/>
      <c r="O2083" s="180"/>
      <c r="P2083" s="180"/>
      <c r="Q2083" s="180"/>
      <c r="R2083" s="180"/>
      <c r="S2083" s="180"/>
      <c r="T2083" s="181"/>
      <c r="AT2083" s="175" t="s">
        <v>264</v>
      </c>
      <c r="AU2083" s="175" t="s">
        <v>82</v>
      </c>
      <c r="AV2083" s="14" t="s">
        <v>82</v>
      </c>
      <c r="AW2083" s="14" t="s">
        <v>34</v>
      </c>
      <c r="AX2083" s="14" t="s">
        <v>73</v>
      </c>
      <c r="AY2083" s="175" t="s">
        <v>252</v>
      </c>
    </row>
    <row r="2084" spans="1:65" s="13" customFormat="1" ht="11.25">
      <c r="B2084" s="167"/>
      <c r="D2084" s="160" t="s">
        <v>264</v>
      </c>
      <c r="E2084" s="168" t="s">
        <v>3</v>
      </c>
      <c r="F2084" s="169" t="s">
        <v>2016</v>
      </c>
      <c r="H2084" s="168" t="s">
        <v>3</v>
      </c>
      <c r="I2084" s="170"/>
      <c r="L2084" s="167"/>
      <c r="M2084" s="171"/>
      <c r="N2084" s="172"/>
      <c r="O2084" s="172"/>
      <c r="P2084" s="172"/>
      <c r="Q2084" s="172"/>
      <c r="R2084" s="172"/>
      <c r="S2084" s="172"/>
      <c r="T2084" s="173"/>
      <c r="AT2084" s="168" t="s">
        <v>264</v>
      </c>
      <c r="AU2084" s="168" t="s">
        <v>82</v>
      </c>
      <c r="AV2084" s="13" t="s">
        <v>80</v>
      </c>
      <c r="AW2084" s="13" t="s">
        <v>34</v>
      </c>
      <c r="AX2084" s="13" t="s">
        <v>73</v>
      </c>
      <c r="AY2084" s="168" t="s">
        <v>252</v>
      </c>
    </row>
    <row r="2085" spans="1:65" s="14" customFormat="1" ht="11.25">
      <c r="B2085" s="174"/>
      <c r="D2085" s="160" t="s">
        <v>264</v>
      </c>
      <c r="E2085" s="175" t="s">
        <v>3</v>
      </c>
      <c r="F2085" s="176" t="s">
        <v>1515</v>
      </c>
      <c r="H2085" s="177">
        <v>122</v>
      </c>
      <c r="I2085" s="178"/>
      <c r="L2085" s="174"/>
      <c r="M2085" s="179"/>
      <c r="N2085" s="180"/>
      <c r="O2085" s="180"/>
      <c r="P2085" s="180"/>
      <c r="Q2085" s="180"/>
      <c r="R2085" s="180"/>
      <c r="S2085" s="180"/>
      <c r="T2085" s="181"/>
      <c r="AT2085" s="175" t="s">
        <v>264</v>
      </c>
      <c r="AU2085" s="175" t="s">
        <v>82</v>
      </c>
      <c r="AV2085" s="14" t="s">
        <v>82</v>
      </c>
      <c r="AW2085" s="14" t="s">
        <v>34</v>
      </c>
      <c r="AX2085" s="14" t="s">
        <v>73</v>
      </c>
      <c r="AY2085" s="175" t="s">
        <v>252</v>
      </c>
    </row>
    <row r="2086" spans="1:65" s="15" customFormat="1" ht="11.25">
      <c r="B2086" s="182"/>
      <c r="D2086" s="160" t="s">
        <v>264</v>
      </c>
      <c r="E2086" s="183" t="s">
        <v>3</v>
      </c>
      <c r="F2086" s="184" t="s">
        <v>269</v>
      </c>
      <c r="H2086" s="185">
        <v>146</v>
      </c>
      <c r="I2086" s="186"/>
      <c r="L2086" s="182"/>
      <c r="M2086" s="187"/>
      <c r="N2086" s="188"/>
      <c r="O2086" s="188"/>
      <c r="P2086" s="188"/>
      <c r="Q2086" s="188"/>
      <c r="R2086" s="188"/>
      <c r="S2086" s="188"/>
      <c r="T2086" s="189"/>
      <c r="AT2086" s="183" t="s">
        <v>264</v>
      </c>
      <c r="AU2086" s="183" t="s">
        <v>82</v>
      </c>
      <c r="AV2086" s="15" t="s">
        <v>258</v>
      </c>
      <c r="AW2086" s="15" t="s">
        <v>34</v>
      </c>
      <c r="AX2086" s="15" t="s">
        <v>80</v>
      </c>
      <c r="AY2086" s="183" t="s">
        <v>252</v>
      </c>
    </row>
    <row r="2087" spans="1:65" s="2" customFormat="1" ht="16.5" customHeight="1">
      <c r="A2087" s="34"/>
      <c r="B2087" s="145"/>
      <c r="C2087" s="198" t="s">
        <v>2017</v>
      </c>
      <c r="D2087" s="198" t="s">
        <v>361</v>
      </c>
      <c r="E2087" s="199" t="s">
        <v>2018</v>
      </c>
      <c r="F2087" s="200" t="s">
        <v>2019</v>
      </c>
      <c r="G2087" s="201" t="s">
        <v>743</v>
      </c>
      <c r="H2087" s="202">
        <v>146</v>
      </c>
      <c r="I2087" s="203"/>
      <c r="J2087" s="204">
        <f>ROUND(I2087*H2087,2)</f>
        <v>0</v>
      </c>
      <c r="K2087" s="205"/>
      <c r="L2087" s="206"/>
      <c r="M2087" s="207" t="s">
        <v>3</v>
      </c>
      <c r="N2087" s="208" t="s">
        <v>44</v>
      </c>
      <c r="O2087" s="55"/>
      <c r="P2087" s="156">
        <f>O2087*H2087</f>
        <v>0</v>
      </c>
      <c r="Q2087" s="156">
        <v>6.0000000000000002E-5</v>
      </c>
      <c r="R2087" s="156">
        <f>Q2087*H2087</f>
        <v>8.7600000000000004E-3</v>
      </c>
      <c r="S2087" s="156">
        <v>0</v>
      </c>
      <c r="T2087" s="157">
        <f>S2087*H2087</f>
        <v>0</v>
      </c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  <c r="AR2087" s="158" t="s">
        <v>318</v>
      </c>
      <c r="AT2087" s="158" t="s">
        <v>361</v>
      </c>
      <c r="AU2087" s="158" t="s">
        <v>82</v>
      </c>
      <c r="AY2087" s="19" t="s">
        <v>252</v>
      </c>
      <c r="BE2087" s="159">
        <f>IF(N2087="základní",J2087,0)</f>
        <v>0</v>
      </c>
      <c r="BF2087" s="159">
        <f>IF(N2087="snížená",J2087,0)</f>
        <v>0</v>
      </c>
      <c r="BG2087" s="159">
        <f>IF(N2087="zákl. přenesená",J2087,0)</f>
        <v>0</v>
      </c>
      <c r="BH2087" s="159">
        <f>IF(N2087="sníž. přenesená",J2087,0)</f>
        <v>0</v>
      </c>
      <c r="BI2087" s="159">
        <f>IF(N2087="nulová",J2087,0)</f>
        <v>0</v>
      </c>
      <c r="BJ2087" s="19" t="s">
        <v>80</v>
      </c>
      <c r="BK2087" s="159">
        <f>ROUND(I2087*H2087,2)</f>
        <v>0</v>
      </c>
      <c r="BL2087" s="19" t="s">
        <v>258</v>
      </c>
      <c r="BM2087" s="158" t="s">
        <v>2020</v>
      </c>
    </row>
    <row r="2088" spans="1:65" s="2" customFormat="1" ht="11.25">
      <c r="A2088" s="34"/>
      <c r="B2088" s="35"/>
      <c r="C2088" s="34"/>
      <c r="D2088" s="160" t="s">
        <v>260</v>
      </c>
      <c r="E2088" s="34"/>
      <c r="F2088" s="161" t="s">
        <v>2019</v>
      </c>
      <c r="G2088" s="34"/>
      <c r="H2088" s="34"/>
      <c r="I2088" s="162"/>
      <c r="J2088" s="34"/>
      <c r="K2088" s="34"/>
      <c r="L2088" s="35"/>
      <c r="M2088" s="163"/>
      <c r="N2088" s="164"/>
      <c r="O2088" s="55"/>
      <c r="P2088" s="55"/>
      <c r="Q2088" s="55"/>
      <c r="R2088" s="55"/>
      <c r="S2088" s="55"/>
      <c r="T2088" s="56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  <c r="AT2088" s="19" t="s">
        <v>260</v>
      </c>
      <c r="AU2088" s="19" t="s">
        <v>82</v>
      </c>
    </row>
    <row r="2089" spans="1:65" s="13" customFormat="1" ht="11.25">
      <c r="B2089" s="167"/>
      <c r="D2089" s="160" t="s">
        <v>264</v>
      </c>
      <c r="E2089" s="168" t="s">
        <v>3</v>
      </c>
      <c r="F2089" s="169" t="s">
        <v>2014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264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252</v>
      </c>
    </row>
    <row r="2090" spans="1:65" s="14" customFormat="1" ht="11.25">
      <c r="B2090" s="174"/>
      <c r="D2090" s="160" t="s">
        <v>264</v>
      </c>
      <c r="E2090" s="175" t="s">
        <v>3</v>
      </c>
      <c r="F2090" s="176" t="s">
        <v>2015</v>
      </c>
      <c r="H2090" s="177">
        <v>24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264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252</v>
      </c>
    </row>
    <row r="2091" spans="1:65" s="13" customFormat="1" ht="11.25">
      <c r="B2091" s="167"/>
      <c r="D2091" s="160" t="s">
        <v>264</v>
      </c>
      <c r="E2091" s="168" t="s">
        <v>3</v>
      </c>
      <c r="F2091" s="169" t="s">
        <v>2016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264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252</v>
      </c>
    </row>
    <row r="2092" spans="1:65" s="14" customFormat="1" ht="11.25">
      <c r="B2092" s="174"/>
      <c r="D2092" s="160" t="s">
        <v>264</v>
      </c>
      <c r="E2092" s="175" t="s">
        <v>3</v>
      </c>
      <c r="F2092" s="176" t="s">
        <v>1515</v>
      </c>
      <c r="H2092" s="177">
        <v>122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264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252</v>
      </c>
    </row>
    <row r="2093" spans="1:65" s="15" customFormat="1" ht="11.25">
      <c r="B2093" s="182"/>
      <c r="D2093" s="160" t="s">
        <v>264</v>
      </c>
      <c r="E2093" s="183" t="s">
        <v>3</v>
      </c>
      <c r="F2093" s="184" t="s">
        <v>269</v>
      </c>
      <c r="H2093" s="185">
        <v>146</v>
      </c>
      <c r="I2093" s="186"/>
      <c r="L2093" s="182"/>
      <c r="M2093" s="187"/>
      <c r="N2093" s="188"/>
      <c r="O2093" s="188"/>
      <c r="P2093" s="188"/>
      <c r="Q2093" s="188"/>
      <c r="R2093" s="188"/>
      <c r="S2093" s="188"/>
      <c r="T2093" s="189"/>
      <c r="AT2093" s="183" t="s">
        <v>264</v>
      </c>
      <c r="AU2093" s="183" t="s">
        <v>82</v>
      </c>
      <c r="AV2093" s="15" t="s">
        <v>258</v>
      </c>
      <c r="AW2093" s="15" t="s">
        <v>34</v>
      </c>
      <c r="AX2093" s="15" t="s">
        <v>80</v>
      </c>
      <c r="AY2093" s="183" t="s">
        <v>252</v>
      </c>
    </row>
    <row r="2094" spans="1:65" s="2" customFormat="1" ht="16.5" customHeight="1">
      <c r="A2094" s="34"/>
      <c r="B2094" s="145"/>
      <c r="C2094" s="146" t="s">
        <v>2021</v>
      </c>
      <c r="D2094" s="146" t="s">
        <v>254</v>
      </c>
      <c r="E2094" s="147" t="s">
        <v>2022</v>
      </c>
      <c r="F2094" s="148" t="s">
        <v>2023</v>
      </c>
      <c r="G2094" s="149" t="s">
        <v>331</v>
      </c>
      <c r="H2094" s="150">
        <v>21.8</v>
      </c>
      <c r="I2094" s="151"/>
      <c r="J2094" s="152">
        <f>ROUND(I2094*H2094,2)</f>
        <v>0</v>
      </c>
      <c r="K2094" s="153"/>
      <c r="L2094" s="35"/>
      <c r="M2094" s="154" t="s">
        <v>3</v>
      </c>
      <c r="N2094" s="155" t="s">
        <v>44</v>
      </c>
      <c r="O2094" s="55"/>
      <c r="P2094" s="156">
        <f>O2094*H2094</f>
        <v>0</v>
      </c>
      <c r="Q2094" s="156">
        <v>2.3E-3</v>
      </c>
      <c r="R2094" s="156">
        <f>Q2094*H2094</f>
        <v>5.0140000000000004E-2</v>
      </c>
      <c r="S2094" s="156">
        <v>0</v>
      </c>
      <c r="T2094" s="157">
        <f>S2094*H2094</f>
        <v>0</v>
      </c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  <c r="AR2094" s="158" t="s">
        <v>258</v>
      </c>
      <c r="AT2094" s="158" t="s">
        <v>254</v>
      </c>
      <c r="AU2094" s="158" t="s">
        <v>82</v>
      </c>
      <c r="AY2094" s="19" t="s">
        <v>252</v>
      </c>
      <c r="BE2094" s="159">
        <f>IF(N2094="základní",J2094,0)</f>
        <v>0</v>
      </c>
      <c r="BF2094" s="159">
        <f>IF(N2094="snížená",J2094,0)</f>
        <v>0</v>
      </c>
      <c r="BG2094" s="159">
        <f>IF(N2094="zákl. přenesená",J2094,0)</f>
        <v>0</v>
      </c>
      <c r="BH2094" s="159">
        <f>IF(N2094="sníž. přenesená",J2094,0)</f>
        <v>0</v>
      </c>
      <c r="BI2094" s="159">
        <f>IF(N2094="nulová",J2094,0)</f>
        <v>0</v>
      </c>
      <c r="BJ2094" s="19" t="s">
        <v>80</v>
      </c>
      <c r="BK2094" s="159">
        <f>ROUND(I2094*H2094,2)</f>
        <v>0</v>
      </c>
      <c r="BL2094" s="19" t="s">
        <v>258</v>
      </c>
      <c r="BM2094" s="158" t="s">
        <v>2024</v>
      </c>
    </row>
    <row r="2095" spans="1:65" s="2" customFormat="1" ht="11.25">
      <c r="A2095" s="34"/>
      <c r="B2095" s="35"/>
      <c r="C2095" s="34"/>
      <c r="D2095" s="160" t="s">
        <v>260</v>
      </c>
      <c r="E2095" s="34"/>
      <c r="F2095" s="161" t="s">
        <v>2025</v>
      </c>
      <c r="G2095" s="34"/>
      <c r="H2095" s="34"/>
      <c r="I2095" s="162"/>
      <c r="J2095" s="34"/>
      <c r="K2095" s="34"/>
      <c r="L2095" s="35"/>
      <c r="M2095" s="163"/>
      <c r="N2095" s="164"/>
      <c r="O2095" s="55"/>
      <c r="P2095" s="55"/>
      <c r="Q2095" s="55"/>
      <c r="R2095" s="55"/>
      <c r="S2095" s="55"/>
      <c r="T2095" s="56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  <c r="AT2095" s="19" t="s">
        <v>260</v>
      </c>
      <c r="AU2095" s="19" t="s">
        <v>82</v>
      </c>
    </row>
    <row r="2096" spans="1:65" s="2" customFormat="1" ht="11.25">
      <c r="A2096" s="34"/>
      <c r="B2096" s="35"/>
      <c r="C2096" s="34"/>
      <c r="D2096" s="165" t="s">
        <v>262</v>
      </c>
      <c r="E2096" s="34"/>
      <c r="F2096" s="166" t="s">
        <v>2026</v>
      </c>
      <c r="G2096" s="34"/>
      <c r="H2096" s="34"/>
      <c r="I2096" s="162"/>
      <c r="J2096" s="34"/>
      <c r="K2096" s="34"/>
      <c r="L2096" s="35"/>
      <c r="M2096" s="163"/>
      <c r="N2096" s="164"/>
      <c r="O2096" s="55"/>
      <c r="P2096" s="55"/>
      <c r="Q2096" s="55"/>
      <c r="R2096" s="55"/>
      <c r="S2096" s="55"/>
      <c r="T2096" s="56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  <c r="AT2096" s="19" t="s">
        <v>262</v>
      </c>
      <c r="AU2096" s="19" t="s">
        <v>82</v>
      </c>
    </row>
    <row r="2097" spans="1:65" s="13" customFormat="1" ht="11.25">
      <c r="B2097" s="167"/>
      <c r="D2097" s="160" t="s">
        <v>264</v>
      </c>
      <c r="E2097" s="168" t="s">
        <v>3</v>
      </c>
      <c r="F2097" s="169" t="s">
        <v>2027</v>
      </c>
      <c r="H2097" s="168" t="s">
        <v>3</v>
      </c>
      <c r="I2097" s="170"/>
      <c r="L2097" s="167"/>
      <c r="M2097" s="171"/>
      <c r="N2097" s="172"/>
      <c r="O2097" s="172"/>
      <c r="P2097" s="172"/>
      <c r="Q2097" s="172"/>
      <c r="R2097" s="172"/>
      <c r="S2097" s="172"/>
      <c r="T2097" s="173"/>
      <c r="AT2097" s="168" t="s">
        <v>264</v>
      </c>
      <c r="AU2097" s="168" t="s">
        <v>82</v>
      </c>
      <c r="AV2097" s="13" t="s">
        <v>80</v>
      </c>
      <c r="AW2097" s="13" t="s">
        <v>34</v>
      </c>
      <c r="AX2097" s="13" t="s">
        <v>73</v>
      </c>
      <c r="AY2097" s="168" t="s">
        <v>252</v>
      </c>
    </row>
    <row r="2098" spans="1:65" s="14" customFormat="1" ht="11.25">
      <c r="B2098" s="174"/>
      <c r="D2098" s="160" t="s">
        <v>264</v>
      </c>
      <c r="E2098" s="175" t="s">
        <v>3</v>
      </c>
      <c r="F2098" s="176" t="s">
        <v>2028</v>
      </c>
      <c r="H2098" s="177">
        <v>21.8</v>
      </c>
      <c r="I2098" s="178"/>
      <c r="L2098" s="174"/>
      <c r="M2098" s="179"/>
      <c r="N2098" s="180"/>
      <c r="O2098" s="180"/>
      <c r="P2098" s="180"/>
      <c r="Q2098" s="180"/>
      <c r="R2098" s="180"/>
      <c r="S2098" s="180"/>
      <c r="T2098" s="181"/>
      <c r="AT2098" s="175" t="s">
        <v>264</v>
      </c>
      <c r="AU2098" s="175" t="s">
        <v>82</v>
      </c>
      <c r="AV2098" s="14" t="s">
        <v>82</v>
      </c>
      <c r="AW2098" s="14" t="s">
        <v>34</v>
      </c>
      <c r="AX2098" s="14" t="s">
        <v>80</v>
      </c>
      <c r="AY2098" s="175" t="s">
        <v>252</v>
      </c>
    </row>
    <row r="2099" spans="1:65" s="2" customFormat="1" ht="21.75" customHeight="1">
      <c r="A2099" s="34"/>
      <c r="B2099" s="145"/>
      <c r="C2099" s="146" t="s">
        <v>2029</v>
      </c>
      <c r="D2099" s="146" t="s">
        <v>254</v>
      </c>
      <c r="E2099" s="147" t="s">
        <v>2030</v>
      </c>
      <c r="F2099" s="148" t="s">
        <v>2031</v>
      </c>
      <c r="G2099" s="149" t="s">
        <v>331</v>
      </c>
      <c r="H2099" s="150">
        <v>25.9</v>
      </c>
      <c r="I2099" s="151"/>
      <c r="J2099" s="152">
        <f>ROUND(I2099*H2099,2)</f>
        <v>0</v>
      </c>
      <c r="K2099" s="153"/>
      <c r="L2099" s="35"/>
      <c r="M2099" s="154" t="s">
        <v>3</v>
      </c>
      <c r="N2099" s="155" t="s">
        <v>44</v>
      </c>
      <c r="O2099" s="55"/>
      <c r="P2099" s="156">
        <f>O2099*H2099</f>
        <v>0</v>
      </c>
      <c r="Q2099" s="156">
        <v>3.15E-3</v>
      </c>
      <c r="R2099" s="156">
        <f>Q2099*H2099</f>
        <v>8.1584999999999991E-2</v>
      </c>
      <c r="S2099" s="156">
        <v>0</v>
      </c>
      <c r="T2099" s="157">
        <f>S2099*H2099</f>
        <v>0</v>
      </c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  <c r="AR2099" s="158" t="s">
        <v>258</v>
      </c>
      <c r="AT2099" s="158" t="s">
        <v>254</v>
      </c>
      <c r="AU2099" s="158" t="s">
        <v>82</v>
      </c>
      <c r="AY2099" s="19" t="s">
        <v>252</v>
      </c>
      <c r="BE2099" s="159">
        <f>IF(N2099="základní",J2099,0)</f>
        <v>0</v>
      </c>
      <c r="BF2099" s="159">
        <f>IF(N2099="snížená",J2099,0)</f>
        <v>0</v>
      </c>
      <c r="BG2099" s="159">
        <f>IF(N2099="zákl. přenesená",J2099,0)</f>
        <v>0</v>
      </c>
      <c r="BH2099" s="159">
        <f>IF(N2099="sníž. přenesená",J2099,0)</f>
        <v>0</v>
      </c>
      <c r="BI2099" s="159">
        <f>IF(N2099="nulová",J2099,0)</f>
        <v>0</v>
      </c>
      <c r="BJ2099" s="19" t="s">
        <v>80</v>
      </c>
      <c r="BK2099" s="159">
        <f>ROUND(I2099*H2099,2)</f>
        <v>0</v>
      </c>
      <c r="BL2099" s="19" t="s">
        <v>258</v>
      </c>
      <c r="BM2099" s="158" t="s">
        <v>2032</v>
      </c>
    </row>
    <row r="2100" spans="1:65" s="2" customFormat="1" ht="29.25">
      <c r="A2100" s="34"/>
      <c r="B2100" s="35"/>
      <c r="C2100" s="34"/>
      <c r="D2100" s="160" t="s">
        <v>260</v>
      </c>
      <c r="E2100" s="34"/>
      <c r="F2100" s="161" t="s">
        <v>2033</v>
      </c>
      <c r="G2100" s="34"/>
      <c r="H2100" s="34"/>
      <c r="I2100" s="162"/>
      <c r="J2100" s="34"/>
      <c r="K2100" s="34"/>
      <c r="L2100" s="35"/>
      <c r="M2100" s="163"/>
      <c r="N2100" s="164"/>
      <c r="O2100" s="55"/>
      <c r="P2100" s="55"/>
      <c r="Q2100" s="55"/>
      <c r="R2100" s="55"/>
      <c r="S2100" s="55"/>
      <c r="T2100" s="56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  <c r="AT2100" s="19" t="s">
        <v>260</v>
      </c>
      <c r="AU2100" s="19" t="s">
        <v>82</v>
      </c>
    </row>
    <row r="2101" spans="1:65" s="2" customFormat="1" ht="11.25">
      <c r="A2101" s="34"/>
      <c r="B2101" s="35"/>
      <c r="C2101" s="34"/>
      <c r="D2101" s="165" t="s">
        <v>262</v>
      </c>
      <c r="E2101" s="34"/>
      <c r="F2101" s="166" t="s">
        <v>2034</v>
      </c>
      <c r="G2101" s="34"/>
      <c r="H2101" s="34"/>
      <c r="I2101" s="162"/>
      <c r="J2101" s="34"/>
      <c r="K2101" s="34"/>
      <c r="L2101" s="35"/>
      <c r="M2101" s="163"/>
      <c r="N2101" s="164"/>
      <c r="O2101" s="55"/>
      <c r="P2101" s="55"/>
      <c r="Q2101" s="55"/>
      <c r="R2101" s="55"/>
      <c r="S2101" s="55"/>
      <c r="T2101" s="56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  <c r="AT2101" s="19" t="s">
        <v>262</v>
      </c>
      <c r="AU2101" s="19" t="s">
        <v>82</v>
      </c>
    </row>
    <row r="2102" spans="1:65" s="13" customFormat="1" ht="11.25">
      <c r="B2102" s="167"/>
      <c r="D2102" s="160" t="s">
        <v>264</v>
      </c>
      <c r="E2102" s="168" t="s">
        <v>3</v>
      </c>
      <c r="F2102" s="169" t="s">
        <v>2035</v>
      </c>
      <c r="H2102" s="168" t="s">
        <v>3</v>
      </c>
      <c r="I2102" s="170"/>
      <c r="L2102" s="167"/>
      <c r="M2102" s="171"/>
      <c r="N2102" s="172"/>
      <c r="O2102" s="172"/>
      <c r="P2102" s="172"/>
      <c r="Q2102" s="172"/>
      <c r="R2102" s="172"/>
      <c r="S2102" s="172"/>
      <c r="T2102" s="173"/>
      <c r="AT2102" s="168" t="s">
        <v>264</v>
      </c>
      <c r="AU2102" s="168" t="s">
        <v>82</v>
      </c>
      <c r="AV2102" s="13" t="s">
        <v>80</v>
      </c>
      <c r="AW2102" s="13" t="s">
        <v>34</v>
      </c>
      <c r="AX2102" s="13" t="s">
        <v>73</v>
      </c>
      <c r="AY2102" s="168" t="s">
        <v>252</v>
      </c>
    </row>
    <row r="2103" spans="1:65" s="14" customFormat="1" ht="11.25">
      <c r="B2103" s="174"/>
      <c r="D2103" s="160" t="s">
        <v>264</v>
      </c>
      <c r="E2103" s="175" t="s">
        <v>3</v>
      </c>
      <c r="F2103" s="176" t="s">
        <v>2036</v>
      </c>
      <c r="H2103" s="177">
        <v>25.9</v>
      </c>
      <c r="I2103" s="178"/>
      <c r="L2103" s="174"/>
      <c r="M2103" s="179"/>
      <c r="N2103" s="180"/>
      <c r="O2103" s="180"/>
      <c r="P2103" s="180"/>
      <c r="Q2103" s="180"/>
      <c r="R2103" s="180"/>
      <c r="S2103" s="180"/>
      <c r="T2103" s="181"/>
      <c r="AT2103" s="175" t="s">
        <v>264</v>
      </c>
      <c r="AU2103" s="175" t="s">
        <v>82</v>
      </c>
      <c r="AV2103" s="14" t="s">
        <v>82</v>
      </c>
      <c r="AW2103" s="14" t="s">
        <v>34</v>
      </c>
      <c r="AX2103" s="14" t="s">
        <v>80</v>
      </c>
      <c r="AY2103" s="175" t="s">
        <v>252</v>
      </c>
    </row>
    <row r="2104" spans="1:65" s="2" customFormat="1" ht="16.5" customHeight="1">
      <c r="A2104" s="34"/>
      <c r="B2104" s="145"/>
      <c r="C2104" s="146" t="s">
        <v>2037</v>
      </c>
      <c r="D2104" s="146" t="s">
        <v>254</v>
      </c>
      <c r="E2104" s="147" t="s">
        <v>2038</v>
      </c>
      <c r="F2104" s="148" t="s">
        <v>2039</v>
      </c>
      <c r="G2104" s="149" t="s">
        <v>743</v>
      </c>
      <c r="H2104" s="150">
        <v>12</v>
      </c>
      <c r="I2104" s="151"/>
      <c r="J2104" s="152">
        <f>ROUND(I2104*H2104,2)</f>
        <v>0</v>
      </c>
      <c r="K2104" s="153"/>
      <c r="L2104" s="35"/>
      <c r="M2104" s="154" t="s">
        <v>3</v>
      </c>
      <c r="N2104" s="155" t="s">
        <v>44</v>
      </c>
      <c r="O2104" s="55"/>
      <c r="P2104" s="156">
        <f>O2104*H2104</f>
        <v>0</v>
      </c>
      <c r="Q2104" s="156">
        <v>0</v>
      </c>
      <c r="R2104" s="156">
        <f>Q2104*H2104</f>
        <v>0</v>
      </c>
      <c r="S2104" s="156">
        <v>0</v>
      </c>
      <c r="T2104" s="157">
        <f>S2104*H2104</f>
        <v>0</v>
      </c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  <c r="AR2104" s="158" t="s">
        <v>258</v>
      </c>
      <c r="AT2104" s="158" t="s">
        <v>254</v>
      </c>
      <c r="AU2104" s="158" t="s">
        <v>82</v>
      </c>
      <c r="AY2104" s="19" t="s">
        <v>252</v>
      </c>
      <c r="BE2104" s="159">
        <f>IF(N2104="základní",J2104,0)</f>
        <v>0</v>
      </c>
      <c r="BF2104" s="159">
        <f>IF(N2104="snížená",J2104,0)</f>
        <v>0</v>
      </c>
      <c r="BG2104" s="159">
        <f>IF(N2104="zákl. přenesená",J2104,0)</f>
        <v>0</v>
      </c>
      <c r="BH2104" s="159">
        <f>IF(N2104="sníž. přenesená",J2104,0)</f>
        <v>0</v>
      </c>
      <c r="BI2104" s="159">
        <f>IF(N2104="nulová",J2104,0)</f>
        <v>0</v>
      </c>
      <c r="BJ2104" s="19" t="s">
        <v>80</v>
      </c>
      <c r="BK2104" s="159">
        <f>ROUND(I2104*H2104,2)</f>
        <v>0</v>
      </c>
      <c r="BL2104" s="19" t="s">
        <v>258</v>
      </c>
      <c r="BM2104" s="158" t="s">
        <v>2040</v>
      </c>
    </row>
    <row r="2105" spans="1:65" s="2" customFormat="1" ht="11.25">
      <c r="A2105" s="34"/>
      <c r="B2105" s="35"/>
      <c r="C2105" s="34"/>
      <c r="D2105" s="160" t="s">
        <v>260</v>
      </c>
      <c r="E2105" s="34"/>
      <c r="F2105" s="161" t="s">
        <v>2039</v>
      </c>
      <c r="G2105" s="34"/>
      <c r="H2105" s="34"/>
      <c r="I2105" s="162"/>
      <c r="J2105" s="34"/>
      <c r="K2105" s="34"/>
      <c r="L2105" s="35"/>
      <c r="M2105" s="163"/>
      <c r="N2105" s="164"/>
      <c r="O2105" s="55"/>
      <c r="P2105" s="55"/>
      <c r="Q2105" s="55"/>
      <c r="R2105" s="55"/>
      <c r="S2105" s="55"/>
      <c r="T2105" s="56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  <c r="AT2105" s="19" t="s">
        <v>260</v>
      </c>
      <c r="AU2105" s="19" t="s">
        <v>82</v>
      </c>
    </row>
    <row r="2106" spans="1:65" s="2" customFormat="1" ht="11.25">
      <c r="A2106" s="34"/>
      <c r="B2106" s="35"/>
      <c r="C2106" s="34"/>
      <c r="D2106" s="165" t="s">
        <v>262</v>
      </c>
      <c r="E2106" s="34"/>
      <c r="F2106" s="166" t="s">
        <v>2041</v>
      </c>
      <c r="G2106" s="34"/>
      <c r="H2106" s="34"/>
      <c r="I2106" s="162"/>
      <c r="J2106" s="34"/>
      <c r="K2106" s="34"/>
      <c r="L2106" s="35"/>
      <c r="M2106" s="163"/>
      <c r="N2106" s="164"/>
      <c r="O2106" s="55"/>
      <c r="P2106" s="55"/>
      <c r="Q2106" s="55"/>
      <c r="R2106" s="55"/>
      <c r="S2106" s="55"/>
      <c r="T2106" s="56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  <c r="AT2106" s="19" t="s">
        <v>262</v>
      </c>
      <c r="AU2106" s="19" t="s">
        <v>82</v>
      </c>
    </row>
    <row r="2107" spans="1:65" s="13" customFormat="1" ht="11.25">
      <c r="B2107" s="167"/>
      <c r="D2107" s="160" t="s">
        <v>264</v>
      </c>
      <c r="E2107" s="168" t="s">
        <v>3</v>
      </c>
      <c r="F2107" s="169" t="s">
        <v>2042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264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252</v>
      </c>
    </row>
    <row r="2108" spans="1:65" s="13" customFormat="1" ht="11.25">
      <c r="B2108" s="167"/>
      <c r="D2108" s="160" t="s">
        <v>264</v>
      </c>
      <c r="E2108" s="168" t="s">
        <v>3</v>
      </c>
      <c r="F2108" s="169" t="s">
        <v>2043</v>
      </c>
      <c r="H2108" s="168" t="s">
        <v>3</v>
      </c>
      <c r="I2108" s="170"/>
      <c r="L2108" s="167"/>
      <c r="M2108" s="171"/>
      <c r="N2108" s="172"/>
      <c r="O2108" s="172"/>
      <c r="P2108" s="172"/>
      <c r="Q2108" s="172"/>
      <c r="R2108" s="172"/>
      <c r="S2108" s="172"/>
      <c r="T2108" s="173"/>
      <c r="AT2108" s="168" t="s">
        <v>264</v>
      </c>
      <c r="AU2108" s="168" t="s">
        <v>82</v>
      </c>
      <c r="AV2108" s="13" t="s">
        <v>80</v>
      </c>
      <c r="AW2108" s="13" t="s">
        <v>34</v>
      </c>
      <c r="AX2108" s="13" t="s">
        <v>73</v>
      </c>
      <c r="AY2108" s="168" t="s">
        <v>252</v>
      </c>
    </row>
    <row r="2109" spans="1:65" s="13" customFormat="1" ht="11.25">
      <c r="B2109" s="167"/>
      <c r="D2109" s="160" t="s">
        <v>264</v>
      </c>
      <c r="E2109" s="168" t="s">
        <v>3</v>
      </c>
      <c r="F2109" s="169" t="s">
        <v>2044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264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252</v>
      </c>
    </row>
    <row r="2110" spans="1:65" s="14" customFormat="1" ht="11.25">
      <c r="B2110" s="174"/>
      <c r="D2110" s="160" t="s">
        <v>264</v>
      </c>
      <c r="E2110" s="175" t="s">
        <v>3</v>
      </c>
      <c r="F2110" s="176" t="s">
        <v>80</v>
      </c>
      <c r="H2110" s="177">
        <v>1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264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252</v>
      </c>
    </row>
    <row r="2111" spans="1:65" s="13" customFormat="1" ht="11.25">
      <c r="B2111" s="167"/>
      <c r="D2111" s="160" t="s">
        <v>264</v>
      </c>
      <c r="E2111" s="168" t="s">
        <v>3</v>
      </c>
      <c r="F2111" s="169" t="s">
        <v>2045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264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252</v>
      </c>
    </row>
    <row r="2112" spans="1:65" s="14" customFormat="1" ht="11.25">
      <c r="B2112" s="174"/>
      <c r="D2112" s="160" t="s">
        <v>264</v>
      </c>
      <c r="E2112" s="175" t="s">
        <v>3</v>
      </c>
      <c r="F2112" s="176" t="s">
        <v>82</v>
      </c>
      <c r="H2112" s="177">
        <v>2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264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252</v>
      </c>
    </row>
    <row r="2113" spans="1:65" s="13" customFormat="1" ht="11.25">
      <c r="B2113" s="167"/>
      <c r="D2113" s="160" t="s">
        <v>264</v>
      </c>
      <c r="E2113" s="168" t="s">
        <v>3</v>
      </c>
      <c r="F2113" s="169" t="s">
        <v>2046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264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252</v>
      </c>
    </row>
    <row r="2114" spans="1:65" s="14" customFormat="1" ht="11.25">
      <c r="B2114" s="174"/>
      <c r="D2114" s="160" t="s">
        <v>264</v>
      </c>
      <c r="E2114" s="175" t="s">
        <v>3</v>
      </c>
      <c r="F2114" s="176" t="s">
        <v>82</v>
      </c>
      <c r="H2114" s="177">
        <v>2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264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252</v>
      </c>
    </row>
    <row r="2115" spans="1:65" s="13" customFormat="1" ht="11.25">
      <c r="B2115" s="167"/>
      <c r="D2115" s="160" t="s">
        <v>264</v>
      </c>
      <c r="E2115" s="168" t="s">
        <v>3</v>
      </c>
      <c r="F2115" s="169" t="s">
        <v>2047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264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252</v>
      </c>
    </row>
    <row r="2116" spans="1:65" s="14" customFormat="1" ht="11.25">
      <c r="B2116" s="174"/>
      <c r="D2116" s="160" t="s">
        <v>264</v>
      </c>
      <c r="E2116" s="175" t="s">
        <v>3</v>
      </c>
      <c r="F2116" s="176" t="s">
        <v>95</v>
      </c>
      <c r="H2116" s="177">
        <v>3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264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252</v>
      </c>
    </row>
    <row r="2117" spans="1:65" s="13" customFormat="1" ht="11.25">
      <c r="B2117" s="167"/>
      <c r="D2117" s="160" t="s">
        <v>264</v>
      </c>
      <c r="E2117" s="168" t="s">
        <v>3</v>
      </c>
      <c r="F2117" s="169" t="s">
        <v>2048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264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252</v>
      </c>
    </row>
    <row r="2118" spans="1:65" s="14" customFormat="1" ht="11.25">
      <c r="B2118" s="174"/>
      <c r="D2118" s="160" t="s">
        <v>264</v>
      </c>
      <c r="E2118" s="175" t="s">
        <v>3</v>
      </c>
      <c r="F2118" s="176" t="s">
        <v>82</v>
      </c>
      <c r="H2118" s="177">
        <v>2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264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252</v>
      </c>
    </row>
    <row r="2119" spans="1:65" s="13" customFormat="1" ht="11.25">
      <c r="B2119" s="167"/>
      <c r="D2119" s="160" t="s">
        <v>264</v>
      </c>
      <c r="E2119" s="168" t="s">
        <v>3</v>
      </c>
      <c r="F2119" s="169" t="s">
        <v>2049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264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252</v>
      </c>
    </row>
    <row r="2120" spans="1:65" s="14" customFormat="1" ht="11.25">
      <c r="B2120" s="174"/>
      <c r="D2120" s="160" t="s">
        <v>264</v>
      </c>
      <c r="E2120" s="175" t="s">
        <v>3</v>
      </c>
      <c r="F2120" s="176" t="s">
        <v>82</v>
      </c>
      <c r="H2120" s="177">
        <v>2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264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252</v>
      </c>
    </row>
    <row r="2121" spans="1:65" s="15" customFormat="1" ht="11.25">
      <c r="B2121" s="182"/>
      <c r="D2121" s="160" t="s">
        <v>264</v>
      </c>
      <c r="E2121" s="183" t="s">
        <v>3</v>
      </c>
      <c r="F2121" s="184" t="s">
        <v>269</v>
      </c>
      <c r="H2121" s="185">
        <v>12</v>
      </c>
      <c r="I2121" s="186"/>
      <c r="L2121" s="182"/>
      <c r="M2121" s="187"/>
      <c r="N2121" s="188"/>
      <c r="O2121" s="188"/>
      <c r="P2121" s="188"/>
      <c r="Q2121" s="188"/>
      <c r="R2121" s="188"/>
      <c r="S2121" s="188"/>
      <c r="T2121" s="189"/>
      <c r="AT2121" s="183" t="s">
        <v>264</v>
      </c>
      <c r="AU2121" s="183" t="s">
        <v>82</v>
      </c>
      <c r="AV2121" s="15" t="s">
        <v>258</v>
      </c>
      <c r="AW2121" s="15" t="s">
        <v>34</v>
      </c>
      <c r="AX2121" s="15" t="s">
        <v>80</v>
      </c>
      <c r="AY2121" s="183" t="s">
        <v>252</v>
      </c>
    </row>
    <row r="2122" spans="1:65" s="2" customFormat="1" ht="16.5" customHeight="1">
      <c r="A2122" s="34"/>
      <c r="B2122" s="145"/>
      <c r="C2122" s="198" t="s">
        <v>2050</v>
      </c>
      <c r="D2122" s="198" t="s">
        <v>361</v>
      </c>
      <c r="E2122" s="199" t="s">
        <v>2051</v>
      </c>
      <c r="F2122" s="200" t="s">
        <v>2052</v>
      </c>
      <c r="G2122" s="201" t="s">
        <v>257</v>
      </c>
      <c r="H2122" s="202">
        <v>14.76</v>
      </c>
      <c r="I2122" s="203"/>
      <c r="J2122" s="204">
        <f>ROUND(I2122*H2122,2)</f>
        <v>0</v>
      </c>
      <c r="K2122" s="205"/>
      <c r="L2122" s="206"/>
      <c r="M2122" s="207" t="s">
        <v>3</v>
      </c>
      <c r="N2122" s="208" t="s">
        <v>44</v>
      </c>
      <c r="O2122" s="55"/>
      <c r="P2122" s="156">
        <f>O2122*H2122</f>
        <v>0</v>
      </c>
      <c r="Q2122" s="156">
        <v>0.35</v>
      </c>
      <c r="R2122" s="156">
        <f>Q2122*H2122</f>
        <v>5.1659999999999995</v>
      </c>
      <c r="S2122" s="156">
        <v>0</v>
      </c>
      <c r="T2122" s="157">
        <f>S2122*H2122</f>
        <v>0</v>
      </c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  <c r="AR2122" s="158" t="s">
        <v>318</v>
      </c>
      <c r="AT2122" s="158" t="s">
        <v>361</v>
      </c>
      <c r="AU2122" s="158" t="s">
        <v>82</v>
      </c>
      <c r="AY2122" s="19" t="s">
        <v>252</v>
      </c>
      <c r="BE2122" s="159">
        <f>IF(N2122="základní",J2122,0)</f>
        <v>0</v>
      </c>
      <c r="BF2122" s="159">
        <f>IF(N2122="snížená",J2122,0)</f>
        <v>0</v>
      </c>
      <c r="BG2122" s="159">
        <f>IF(N2122="zákl. přenesená",J2122,0)</f>
        <v>0</v>
      </c>
      <c r="BH2122" s="159">
        <f>IF(N2122="sníž. přenesená",J2122,0)</f>
        <v>0</v>
      </c>
      <c r="BI2122" s="159">
        <f>IF(N2122="nulová",J2122,0)</f>
        <v>0</v>
      </c>
      <c r="BJ2122" s="19" t="s">
        <v>80</v>
      </c>
      <c r="BK2122" s="159">
        <f>ROUND(I2122*H2122,2)</f>
        <v>0</v>
      </c>
      <c r="BL2122" s="19" t="s">
        <v>258</v>
      </c>
      <c r="BM2122" s="158" t="s">
        <v>2053</v>
      </c>
    </row>
    <row r="2123" spans="1:65" s="2" customFormat="1" ht="11.25">
      <c r="A2123" s="34"/>
      <c r="B2123" s="35"/>
      <c r="C2123" s="34"/>
      <c r="D2123" s="160" t="s">
        <v>260</v>
      </c>
      <c r="E2123" s="34"/>
      <c r="F2123" s="161" t="s">
        <v>2052</v>
      </c>
      <c r="G2123" s="34"/>
      <c r="H2123" s="34"/>
      <c r="I2123" s="162"/>
      <c r="J2123" s="34"/>
      <c r="K2123" s="34"/>
      <c r="L2123" s="35"/>
      <c r="M2123" s="163"/>
      <c r="N2123" s="164"/>
      <c r="O2123" s="55"/>
      <c r="P2123" s="55"/>
      <c r="Q2123" s="55"/>
      <c r="R2123" s="55"/>
      <c r="S2123" s="55"/>
      <c r="T2123" s="56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  <c r="AT2123" s="19" t="s">
        <v>260</v>
      </c>
      <c r="AU2123" s="19" t="s">
        <v>82</v>
      </c>
    </row>
    <row r="2124" spans="1:65" s="2" customFormat="1" ht="11.25">
      <c r="A2124" s="34"/>
      <c r="B2124" s="35"/>
      <c r="C2124" s="34"/>
      <c r="D2124" s="165" t="s">
        <v>262</v>
      </c>
      <c r="E2124" s="34"/>
      <c r="F2124" s="166" t="s">
        <v>2054</v>
      </c>
      <c r="G2124" s="34"/>
      <c r="H2124" s="34"/>
      <c r="I2124" s="162"/>
      <c r="J2124" s="34"/>
      <c r="K2124" s="34"/>
      <c r="L2124" s="35"/>
      <c r="M2124" s="163"/>
      <c r="N2124" s="164"/>
      <c r="O2124" s="55"/>
      <c r="P2124" s="55"/>
      <c r="Q2124" s="55"/>
      <c r="R2124" s="55"/>
      <c r="S2124" s="55"/>
      <c r="T2124" s="56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  <c r="AT2124" s="19" t="s">
        <v>262</v>
      </c>
      <c r="AU2124" s="19" t="s">
        <v>82</v>
      </c>
    </row>
    <row r="2125" spans="1:65" s="13" customFormat="1" ht="11.25">
      <c r="B2125" s="167"/>
      <c r="D2125" s="160" t="s">
        <v>264</v>
      </c>
      <c r="E2125" s="168" t="s">
        <v>3</v>
      </c>
      <c r="F2125" s="169" t="s">
        <v>2055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264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252</v>
      </c>
    </row>
    <row r="2126" spans="1:65" s="13" customFormat="1" ht="11.25">
      <c r="B2126" s="167"/>
      <c r="D2126" s="160" t="s">
        <v>264</v>
      </c>
      <c r="E2126" s="168" t="s">
        <v>3</v>
      </c>
      <c r="F2126" s="169" t="s">
        <v>2056</v>
      </c>
      <c r="H2126" s="168" t="s">
        <v>3</v>
      </c>
      <c r="I2126" s="170"/>
      <c r="L2126" s="167"/>
      <c r="M2126" s="171"/>
      <c r="N2126" s="172"/>
      <c r="O2126" s="172"/>
      <c r="P2126" s="172"/>
      <c r="Q2126" s="172"/>
      <c r="R2126" s="172"/>
      <c r="S2126" s="172"/>
      <c r="T2126" s="173"/>
      <c r="AT2126" s="168" t="s">
        <v>264</v>
      </c>
      <c r="AU2126" s="168" t="s">
        <v>82</v>
      </c>
      <c r="AV2126" s="13" t="s">
        <v>80</v>
      </c>
      <c r="AW2126" s="13" t="s">
        <v>34</v>
      </c>
      <c r="AX2126" s="13" t="s">
        <v>73</v>
      </c>
      <c r="AY2126" s="168" t="s">
        <v>252</v>
      </c>
    </row>
    <row r="2127" spans="1:65" s="13" customFormat="1" ht="11.25">
      <c r="B2127" s="167"/>
      <c r="D2127" s="160" t="s">
        <v>264</v>
      </c>
      <c r="E2127" s="168" t="s">
        <v>3</v>
      </c>
      <c r="F2127" s="169" t="s">
        <v>2044</v>
      </c>
      <c r="H2127" s="168" t="s">
        <v>3</v>
      </c>
      <c r="I2127" s="170"/>
      <c r="L2127" s="167"/>
      <c r="M2127" s="171"/>
      <c r="N2127" s="172"/>
      <c r="O2127" s="172"/>
      <c r="P2127" s="172"/>
      <c r="Q2127" s="172"/>
      <c r="R2127" s="172"/>
      <c r="S2127" s="172"/>
      <c r="T2127" s="173"/>
      <c r="AT2127" s="168" t="s">
        <v>264</v>
      </c>
      <c r="AU2127" s="168" t="s">
        <v>82</v>
      </c>
      <c r="AV2127" s="13" t="s">
        <v>80</v>
      </c>
      <c r="AW2127" s="13" t="s">
        <v>34</v>
      </c>
      <c r="AX2127" s="13" t="s">
        <v>73</v>
      </c>
      <c r="AY2127" s="168" t="s">
        <v>252</v>
      </c>
    </row>
    <row r="2128" spans="1:65" s="14" customFormat="1" ht="11.25">
      <c r="B2128" s="174"/>
      <c r="D2128" s="160" t="s">
        <v>264</v>
      </c>
      <c r="E2128" s="175" t="s">
        <v>3</v>
      </c>
      <c r="F2128" s="176" t="s">
        <v>2057</v>
      </c>
      <c r="H2128" s="177">
        <v>0.89</v>
      </c>
      <c r="I2128" s="178"/>
      <c r="L2128" s="174"/>
      <c r="M2128" s="179"/>
      <c r="N2128" s="180"/>
      <c r="O2128" s="180"/>
      <c r="P2128" s="180"/>
      <c r="Q2128" s="180"/>
      <c r="R2128" s="180"/>
      <c r="S2128" s="180"/>
      <c r="T2128" s="181"/>
      <c r="AT2128" s="175" t="s">
        <v>264</v>
      </c>
      <c r="AU2128" s="175" t="s">
        <v>82</v>
      </c>
      <c r="AV2128" s="14" t="s">
        <v>82</v>
      </c>
      <c r="AW2128" s="14" t="s">
        <v>34</v>
      </c>
      <c r="AX2128" s="14" t="s">
        <v>73</v>
      </c>
      <c r="AY2128" s="175" t="s">
        <v>252</v>
      </c>
    </row>
    <row r="2129" spans="1:65" s="13" customFormat="1" ht="11.25">
      <c r="B2129" s="167"/>
      <c r="D2129" s="160" t="s">
        <v>264</v>
      </c>
      <c r="E2129" s="168" t="s">
        <v>3</v>
      </c>
      <c r="F2129" s="169" t="s">
        <v>2045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264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252</v>
      </c>
    </row>
    <row r="2130" spans="1:65" s="14" customFormat="1" ht="11.25">
      <c r="B2130" s="174"/>
      <c r="D2130" s="160" t="s">
        <v>264</v>
      </c>
      <c r="E2130" s="175" t="s">
        <v>3</v>
      </c>
      <c r="F2130" s="176" t="s">
        <v>2058</v>
      </c>
      <c r="H2130" s="177">
        <v>1.62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264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252</v>
      </c>
    </row>
    <row r="2131" spans="1:65" s="13" customFormat="1" ht="11.25">
      <c r="B2131" s="167"/>
      <c r="D2131" s="160" t="s">
        <v>264</v>
      </c>
      <c r="E2131" s="168" t="s">
        <v>3</v>
      </c>
      <c r="F2131" s="169" t="s">
        <v>2046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264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252</v>
      </c>
    </row>
    <row r="2132" spans="1:65" s="14" customFormat="1" ht="11.25">
      <c r="B2132" s="174"/>
      <c r="D2132" s="160" t="s">
        <v>264</v>
      </c>
      <c r="E2132" s="175" t="s">
        <v>3</v>
      </c>
      <c r="F2132" s="176" t="s">
        <v>2059</v>
      </c>
      <c r="H2132" s="177">
        <v>2.86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264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252</v>
      </c>
    </row>
    <row r="2133" spans="1:65" s="13" customFormat="1" ht="11.25">
      <c r="B2133" s="167"/>
      <c r="D2133" s="160" t="s">
        <v>264</v>
      </c>
      <c r="E2133" s="168" t="s">
        <v>3</v>
      </c>
      <c r="F2133" s="169" t="s">
        <v>2047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264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252</v>
      </c>
    </row>
    <row r="2134" spans="1:65" s="14" customFormat="1" ht="11.25">
      <c r="B2134" s="174"/>
      <c r="D2134" s="160" t="s">
        <v>264</v>
      </c>
      <c r="E2134" s="175" t="s">
        <v>3</v>
      </c>
      <c r="F2134" s="176" t="s">
        <v>2060</v>
      </c>
      <c r="H2134" s="177">
        <v>3.75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264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252</v>
      </c>
    </row>
    <row r="2135" spans="1:65" s="13" customFormat="1" ht="11.25">
      <c r="B2135" s="167"/>
      <c r="D2135" s="160" t="s">
        <v>264</v>
      </c>
      <c r="E2135" s="168" t="s">
        <v>3</v>
      </c>
      <c r="F2135" s="169" t="s">
        <v>2048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264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252</v>
      </c>
    </row>
    <row r="2136" spans="1:65" s="14" customFormat="1" ht="11.25">
      <c r="B2136" s="174"/>
      <c r="D2136" s="160" t="s">
        <v>264</v>
      </c>
      <c r="E2136" s="175" t="s">
        <v>3</v>
      </c>
      <c r="F2136" s="176" t="s">
        <v>2061</v>
      </c>
      <c r="H2136" s="177">
        <v>3.3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264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252</v>
      </c>
    </row>
    <row r="2137" spans="1:65" s="13" customFormat="1" ht="11.25">
      <c r="B2137" s="167"/>
      <c r="D2137" s="160" t="s">
        <v>264</v>
      </c>
      <c r="E2137" s="168" t="s">
        <v>3</v>
      </c>
      <c r="F2137" s="169" t="s">
        <v>2049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264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252</v>
      </c>
    </row>
    <row r="2138" spans="1:65" s="14" customFormat="1" ht="11.25">
      <c r="B2138" s="174"/>
      <c r="D2138" s="160" t="s">
        <v>264</v>
      </c>
      <c r="E2138" s="175" t="s">
        <v>3</v>
      </c>
      <c r="F2138" s="176" t="s">
        <v>2062</v>
      </c>
      <c r="H2138" s="177">
        <v>2.34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264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252</v>
      </c>
    </row>
    <row r="2139" spans="1:65" s="15" customFormat="1" ht="11.25">
      <c r="B2139" s="182"/>
      <c r="D2139" s="160" t="s">
        <v>264</v>
      </c>
      <c r="E2139" s="183" t="s">
        <v>3</v>
      </c>
      <c r="F2139" s="184" t="s">
        <v>269</v>
      </c>
      <c r="H2139" s="185">
        <v>14.76</v>
      </c>
      <c r="I2139" s="186"/>
      <c r="L2139" s="182"/>
      <c r="M2139" s="187"/>
      <c r="N2139" s="188"/>
      <c r="O2139" s="188"/>
      <c r="P2139" s="188"/>
      <c r="Q2139" s="188"/>
      <c r="R2139" s="188"/>
      <c r="S2139" s="188"/>
      <c r="T2139" s="189"/>
      <c r="AT2139" s="183" t="s">
        <v>264</v>
      </c>
      <c r="AU2139" s="183" t="s">
        <v>82</v>
      </c>
      <c r="AV2139" s="15" t="s">
        <v>258</v>
      </c>
      <c r="AW2139" s="15" t="s">
        <v>34</v>
      </c>
      <c r="AX2139" s="15" t="s">
        <v>80</v>
      </c>
      <c r="AY2139" s="183" t="s">
        <v>252</v>
      </c>
    </row>
    <row r="2140" spans="1:65" s="2" customFormat="1" ht="16.5" customHeight="1">
      <c r="A2140" s="34"/>
      <c r="B2140" s="145"/>
      <c r="C2140" s="146" t="s">
        <v>2063</v>
      </c>
      <c r="D2140" s="146" t="s">
        <v>254</v>
      </c>
      <c r="E2140" s="147" t="s">
        <v>2064</v>
      </c>
      <c r="F2140" s="148" t="s">
        <v>2065</v>
      </c>
      <c r="G2140" s="149" t="s">
        <v>743</v>
      </c>
      <c r="H2140" s="150">
        <v>12</v>
      </c>
      <c r="I2140" s="151"/>
      <c r="J2140" s="152">
        <f>ROUND(I2140*H2140,2)</f>
        <v>0</v>
      </c>
      <c r="K2140" s="153"/>
      <c r="L2140" s="35"/>
      <c r="M2140" s="154" t="s">
        <v>3</v>
      </c>
      <c r="N2140" s="155" t="s">
        <v>44</v>
      </c>
      <c r="O2140" s="55"/>
      <c r="P2140" s="156">
        <f>O2140*H2140</f>
        <v>0</v>
      </c>
      <c r="Q2140" s="156">
        <v>0</v>
      </c>
      <c r="R2140" s="156">
        <f>Q2140*H2140</f>
        <v>0</v>
      </c>
      <c r="S2140" s="156">
        <v>0</v>
      </c>
      <c r="T2140" s="157">
        <f>S2140*H2140</f>
        <v>0</v>
      </c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  <c r="AR2140" s="158" t="s">
        <v>258</v>
      </c>
      <c r="AT2140" s="158" t="s">
        <v>254</v>
      </c>
      <c r="AU2140" s="158" t="s">
        <v>82</v>
      </c>
      <c r="AY2140" s="19" t="s">
        <v>252</v>
      </c>
      <c r="BE2140" s="159">
        <f>IF(N2140="základní",J2140,0)</f>
        <v>0</v>
      </c>
      <c r="BF2140" s="159">
        <f>IF(N2140="snížená",J2140,0)</f>
        <v>0</v>
      </c>
      <c r="BG2140" s="159">
        <f>IF(N2140="zákl. přenesená",J2140,0)</f>
        <v>0</v>
      </c>
      <c r="BH2140" s="159">
        <f>IF(N2140="sníž. přenesená",J2140,0)</f>
        <v>0</v>
      </c>
      <c r="BI2140" s="159">
        <f>IF(N2140="nulová",J2140,0)</f>
        <v>0</v>
      </c>
      <c r="BJ2140" s="19" t="s">
        <v>80</v>
      </c>
      <c r="BK2140" s="159">
        <f>ROUND(I2140*H2140,2)</f>
        <v>0</v>
      </c>
      <c r="BL2140" s="19" t="s">
        <v>258</v>
      </c>
      <c r="BM2140" s="158" t="s">
        <v>2066</v>
      </c>
    </row>
    <row r="2141" spans="1:65" s="2" customFormat="1" ht="11.25">
      <c r="A2141" s="34"/>
      <c r="B2141" s="35"/>
      <c r="C2141" s="34"/>
      <c r="D2141" s="160" t="s">
        <v>260</v>
      </c>
      <c r="E2141" s="34"/>
      <c r="F2141" s="161" t="s">
        <v>2067</v>
      </c>
      <c r="G2141" s="34"/>
      <c r="H2141" s="34"/>
      <c r="I2141" s="162"/>
      <c r="J2141" s="34"/>
      <c r="K2141" s="34"/>
      <c r="L2141" s="35"/>
      <c r="M2141" s="163"/>
      <c r="N2141" s="164"/>
      <c r="O2141" s="55"/>
      <c r="P2141" s="55"/>
      <c r="Q2141" s="55"/>
      <c r="R2141" s="55"/>
      <c r="S2141" s="55"/>
      <c r="T2141" s="56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  <c r="AT2141" s="19" t="s">
        <v>260</v>
      </c>
      <c r="AU2141" s="19" t="s">
        <v>82</v>
      </c>
    </row>
    <row r="2142" spans="1:65" s="2" customFormat="1" ht="11.25">
      <c r="A2142" s="34"/>
      <c r="B2142" s="35"/>
      <c r="C2142" s="34"/>
      <c r="D2142" s="165" t="s">
        <v>262</v>
      </c>
      <c r="E2142" s="34"/>
      <c r="F2142" s="166" t="s">
        <v>2068</v>
      </c>
      <c r="G2142" s="34"/>
      <c r="H2142" s="34"/>
      <c r="I2142" s="162"/>
      <c r="J2142" s="34"/>
      <c r="K2142" s="34"/>
      <c r="L2142" s="35"/>
      <c r="M2142" s="163"/>
      <c r="N2142" s="164"/>
      <c r="O2142" s="55"/>
      <c r="P2142" s="55"/>
      <c r="Q2142" s="55"/>
      <c r="R2142" s="55"/>
      <c r="S2142" s="55"/>
      <c r="T2142" s="56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  <c r="AT2142" s="19" t="s">
        <v>262</v>
      </c>
      <c r="AU2142" s="19" t="s">
        <v>82</v>
      </c>
    </row>
    <row r="2143" spans="1:65" s="2" customFormat="1" ht="16.5" customHeight="1">
      <c r="A2143" s="34"/>
      <c r="B2143" s="145"/>
      <c r="C2143" s="146" t="s">
        <v>2069</v>
      </c>
      <c r="D2143" s="146" t="s">
        <v>254</v>
      </c>
      <c r="E2143" s="147" t="s">
        <v>2070</v>
      </c>
      <c r="F2143" s="148" t="s">
        <v>2071</v>
      </c>
      <c r="G2143" s="149" t="s">
        <v>331</v>
      </c>
      <c r="H2143" s="150">
        <v>168.48</v>
      </c>
      <c r="I2143" s="151"/>
      <c r="J2143" s="152">
        <f>ROUND(I2143*H2143,2)</f>
        <v>0</v>
      </c>
      <c r="K2143" s="153"/>
      <c r="L2143" s="35"/>
      <c r="M2143" s="154" t="s">
        <v>3</v>
      </c>
      <c r="N2143" s="155" t="s">
        <v>44</v>
      </c>
      <c r="O2143" s="55"/>
      <c r="P2143" s="156">
        <f>O2143*H2143</f>
        <v>0</v>
      </c>
      <c r="Q2143" s="156">
        <v>2.0000000000000001E-4</v>
      </c>
      <c r="R2143" s="156">
        <f>Q2143*H2143</f>
        <v>3.3695999999999997E-2</v>
      </c>
      <c r="S2143" s="156">
        <v>0</v>
      </c>
      <c r="T2143" s="157">
        <f>S2143*H2143</f>
        <v>0</v>
      </c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  <c r="AR2143" s="158" t="s">
        <v>258</v>
      </c>
      <c r="AT2143" s="158" t="s">
        <v>254</v>
      </c>
      <c r="AU2143" s="158" t="s">
        <v>82</v>
      </c>
      <c r="AY2143" s="19" t="s">
        <v>252</v>
      </c>
      <c r="BE2143" s="159">
        <f>IF(N2143="základní",J2143,0)</f>
        <v>0</v>
      </c>
      <c r="BF2143" s="159">
        <f>IF(N2143="snížená",J2143,0)</f>
        <v>0</v>
      </c>
      <c r="BG2143" s="159">
        <f>IF(N2143="zákl. přenesená",J2143,0)</f>
        <v>0</v>
      </c>
      <c r="BH2143" s="159">
        <f>IF(N2143="sníž. přenesená",J2143,0)</f>
        <v>0</v>
      </c>
      <c r="BI2143" s="159">
        <f>IF(N2143="nulová",J2143,0)</f>
        <v>0</v>
      </c>
      <c r="BJ2143" s="19" t="s">
        <v>80</v>
      </c>
      <c r="BK2143" s="159">
        <f>ROUND(I2143*H2143,2)</f>
        <v>0</v>
      </c>
      <c r="BL2143" s="19" t="s">
        <v>258</v>
      </c>
      <c r="BM2143" s="158" t="s">
        <v>2072</v>
      </c>
    </row>
    <row r="2144" spans="1:65" s="2" customFormat="1" ht="11.25">
      <c r="A2144" s="34"/>
      <c r="B2144" s="35"/>
      <c r="C2144" s="34"/>
      <c r="D2144" s="160" t="s">
        <v>260</v>
      </c>
      <c r="E2144" s="34"/>
      <c r="F2144" s="161" t="s">
        <v>2073</v>
      </c>
      <c r="G2144" s="34"/>
      <c r="H2144" s="34"/>
      <c r="I2144" s="162"/>
      <c r="J2144" s="34"/>
      <c r="K2144" s="34"/>
      <c r="L2144" s="35"/>
      <c r="M2144" s="163"/>
      <c r="N2144" s="164"/>
      <c r="O2144" s="55"/>
      <c r="P2144" s="55"/>
      <c r="Q2144" s="55"/>
      <c r="R2144" s="55"/>
      <c r="S2144" s="55"/>
      <c r="T2144" s="56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  <c r="AT2144" s="19" t="s">
        <v>260</v>
      </c>
      <c r="AU2144" s="19" t="s">
        <v>82</v>
      </c>
    </row>
    <row r="2145" spans="1:65" s="2" customFormat="1" ht="11.25">
      <c r="A2145" s="34"/>
      <c r="B2145" s="35"/>
      <c r="C2145" s="34"/>
      <c r="D2145" s="165" t="s">
        <v>262</v>
      </c>
      <c r="E2145" s="34"/>
      <c r="F2145" s="166" t="s">
        <v>2074</v>
      </c>
      <c r="G2145" s="34"/>
      <c r="H2145" s="34"/>
      <c r="I2145" s="162"/>
      <c r="J2145" s="34"/>
      <c r="K2145" s="34"/>
      <c r="L2145" s="35"/>
      <c r="M2145" s="163"/>
      <c r="N2145" s="164"/>
      <c r="O2145" s="55"/>
      <c r="P2145" s="55"/>
      <c r="Q2145" s="55"/>
      <c r="R2145" s="55"/>
      <c r="S2145" s="55"/>
      <c r="T2145" s="56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  <c r="AT2145" s="19" t="s">
        <v>262</v>
      </c>
      <c r="AU2145" s="19" t="s">
        <v>82</v>
      </c>
    </row>
    <row r="2146" spans="1:65" s="13" customFormat="1" ht="11.25">
      <c r="B2146" s="167"/>
      <c r="D2146" s="160" t="s">
        <v>264</v>
      </c>
      <c r="E2146" s="168" t="s">
        <v>3</v>
      </c>
      <c r="F2146" s="169" t="s">
        <v>2075</v>
      </c>
      <c r="H2146" s="168" t="s">
        <v>3</v>
      </c>
      <c r="I2146" s="170"/>
      <c r="L2146" s="167"/>
      <c r="M2146" s="171"/>
      <c r="N2146" s="172"/>
      <c r="O2146" s="172"/>
      <c r="P2146" s="172"/>
      <c r="Q2146" s="172"/>
      <c r="R2146" s="172"/>
      <c r="S2146" s="172"/>
      <c r="T2146" s="173"/>
      <c r="AT2146" s="168" t="s">
        <v>264</v>
      </c>
      <c r="AU2146" s="168" t="s">
        <v>82</v>
      </c>
      <c r="AV2146" s="13" t="s">
        <v>80</v>
      </c>
      <c r="AW2146" s="13" t="s">
        <v>34</v>
      </c>
      <c r="AX2146" s="13" t="s">
        <v>73</v>
      </c>
      <c r="AY2146" s="168" t="s">
        <v>252</v>
      </c>
    </row>
    <row r="2147" spans="1:65" s="14" customFormat="1" ht="11.25">
      <c r="B2147" s="174"/>
      <c r="D2147" s="160" t="s">
        <v>264</v>
      </c>
      <c r="E2147" s="175" t="s">
        <v>3</v>
      </c>
      <c r="F2147" s="176" t="s">
        <v>2076</v>
      </c>
      <c r="H2147" s="177">
        <v>81.739999999999995</v>
      </c>
      <c r="I2147" s="178"/>
      <c r="L2147" s="174"/>
      <c r="M2147" s="179"/>
      <c r="N2147" s="180"/>
      <c r="O2147" s="180"/>
      <c r="P2147" s="180"/>
      <c r="Q2147" s="180"/>
      <c r="R2147" s="180"/>
      <c r="S2147" s="180"/>
      <c r="T2147" s="181"/>
      <c r="AT2147" s="175" t="s">
        <v>264</v>
      </c>
      <c r="AU2147" s="175" t="s">
        <v>82</v>
      </c>
      <c r="AV2147" s="14" t="s">
        <v>82</v>
      </c>
      <c r="AW2147" s="14" t="s">
        <v>34</v>
      </c>
      <c r="AX2147" s="14" t="s">
        <v>73</v>
      </c>
      <c r="AY2147" s="175" t="s">
        <v>252</v>
      </c>
    </row>
    <row r="2148" spans="1:65" s="14" customFormat="1" ht="11.25">
      <c r="B2148" s="174"/>
      <c r="D2148" s="160" t="s">
        <v>264</v>
      </c>
      <c r="E2148" s="175" t="s">
        <v>3</v>
      </c>
      <c r="F2148" s="176" t="s">
        <v>2077</v>
      </c>
      <c r="H2148" s="177">
        <v>86.74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264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252</v>
      </c>
    </row>
    <row r="2149" spans="1:65" s="15" customFormat="1" ht="11.25">
      <c r="B2149" s="182"/>
      <c r="D2149" s="160" t="s">
        <v>264</v>
      </c>
      <c r="E2149" s="183" t="s">
        <v>3</v>
      </c>
      <c r="F2149" s="184" t="s">
        <v>269</v>
      </c>
      <c r="H2149" s="185">
        <v>168.48</v>
      </c>
      <c r="I2149" s="186"/>
      <c r="L2149" s="182"/>
      <c r="M2149" s="187"/>
      <c r="N2149" s="188"/>
      <c r="O2149" s="188"/>
      <c r="P2149" s="188"/>
      <c r="Q2149" s="188"/>
      <c r="R2149" s="188"/>
      <c r="S2149" s="188"/>
      <c r="T2149" s="189"/>
      <c r="AT2149" s="183" t="s">
        <v>264</v>
      </c>
      <c r="AU2149" s="183" t="s">
        <v>82</v>
      </c>
      <c r="AV2149" s="15" t="s">
        <v>258</v>
      </c>
      <c r="AW2149" s="15" t="s">
        <v>34</v>
      </c>
      <c r="AX2149" s="15" t="s">
        <v>80</v>
      </c>
      <c r="AY2149" s="183" t="s">
        <v>252</v>
      </c>
    </row>
    <row r="2150" spans="1:65" s="2" customFormat="1" ht="16.5" customHeight="1">
      <c r="A2150" s="34"/>
      <c r="B2150" s="145"/>
      <c r="C2150" s="146" t="s">
        <v>2078</v>
      </c>
      <c r="D2150" s="146" t="s">
        <v>254</v>
      </c>
      <c r="E2150" s="147" t="s">
        <v>2079</v>
      </c>
      <c r="F2150" s="148" t="s">
        <v>2080</v>
      </c>
      <c r="G2150" s="149" t="s">
        <v>497</v>
      </c>
      <c r="H2150" s="150">
        <v>78</v>
      </c>
      <c r="I2150" s="151"/>
      <c r="J2150" s="152">
        <f>ROUND(I2150*H2150,2)</f>
        <v>0</v>
      </c>
      <c r="K2150" s="153"/>
      <c r="L2150" s="35"/>
      <c r="M2150" s="154" t="s">
        <v>3</v>
      </c>
      <c r="N2150" s="155" t="s">
        <v>44</v>
      </c>
      <c r="O2150" s="55"/>
      <c r="P2150" s="156">
        <f>O2150*H2150</f>
        <v>0</v>
      </c>
      <c r="Q2150" s="156">
        <v>5.9999999999999995E-4</v>
      </c>
      <c r="R2150" s="156">
        <f>Q2150*H2150</f>
        <v>4.6799999999999994E-2</v>
      </c>
      <c r="S2150" s="156">
        <v>0</v>
      </c>
      <c r="T2150" s="157">
        <f>S2150*H2150</f>
        <v>0</v>
      </c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  <c r="AR2150" s="158" t="s">
        <v>258</v>
      </c>
      <c r="AT2150" s="158" t="s">
        <v>254</v>
      </c>
      <c r="AU2150" s="158" t="s">
        <v>82</v>
      </c>
      <c r="AY2150" s="19" t="s">
        <v>252</v>
      </c>
      <c r="BE2150" s="159">
        <f>IF(N2150="základní",J2150,0)</f>
        <v>0</v>
      </c>
      <c r="BF2150" s="159">
        <f>IF(N2150="snížená",J2150,0)</f>
        <v>0</v>
      </c>
      <c r="BG2150" s="159">
        <f>IF(N2150="zákl. přenesená",J2150,0)</f>
        <v>0</v>
      </c>
      <c r="BH2150" s="159">
        <f>IF(N2150="sníž. přenesená",J2150,0)</f>
        <v>0</v>
      </c>
      <c r="BI2150" s="159">
        <f>IF(N2150="nulová",J2150,0)</f>
        <v>0</v>
      </c>
      <c r="BJ2150" s="19" t="s">
        <v>80</v>
      </c>
      <c r="BK2150" s="159">
        <f>ROUND(I2150*H2150,2)</f>
        <v>0</v>
      </c>
      <c r="BL2150" s="19" t="s">
        <v>258</v>
      </c>
      <c r="BM2150" s="158" t="s">
        <v>2081</v>
      </c>
    </row>
    <row r="2151" spans="1:65" s="2" customFormat="1" ht="11.25">
      <c r="A2151" s="34"/>
      <c r="B2151" s="35"/>
      <c r="C2151" s="34"/>
      <c r="D2151" s="160" t="s">
        <v>260</v>
      </c>
      <c r="E2151" s="34"/>
      <c r="F2151" s="161" t="s">
        <v>2082</v>
      </c>
      <c r="G2151" s="34"/>
      <c r="H2151" s="34"/>
      <c r="I2151" s="162"/>
      <c r="J2151" s="34"/>
      <c r="K2151" s="34"/>
      <c r="L2151" s="35"/>
      <c r="M2151" s="163"/>
      <c r="N2151" s="164"/>
      <c r="O2151" s="55"/>
      <c r="P2151" s="55"/>
      <c r="Q2151" s="55"/>
      <c r="R2151" s="55"/>
      <c r="S2151" s="55"/>
      <c r="T2151" s="56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  <c r="AT2151" s="19" t="s">
        <v>260</v>
      </c>
      <c r="AU2151" s="19" t="s">
        <v>82</v>
      </c>
    </row>
    <row r="2152" spans="1:65" s="2" customFormat="1" ht="11.25">
      <c r="A2152" s="34"/>
      <c r="B2152" s="35"/>
      <c r="C2152" s="34"/>
      <c r="D2152" s="165" t="s">
        <v>262</v>
      </c>
      <c r="E2152" s="34"/>
      <c r="F2152" s="166" t="s">
        <v>2083</v>
      </c>
      <c r="G2152" s="34"/>
      <c r="H2152" s="34"/>
      <c r="I2152" s="162"/>
      <c r="J2152" s="34"/>
      <c r="K2152" s="34"/>
      <c r="L2152" s="35"/>
      <c r="M2152" s="163"/>
      <c r="N2152" s="164"/>
      <c r="O2152" s="55"/>
      <c r="P2152" s="55"/>
      <c r="Q2152" s="55"/>
      <c r="R2152" s="55"/>
      <c r="S2152" s="55"/>
      <c r="T2152" s="56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  <c r="AT2152" s="19" t="s">
        <v>262</v>
      </c>
      <c r="AU2152" s="19" t="s">
        <v>82</v>
      </c>
    </row>
    <row r="2153" spans="1:65" s="13" customFormat="1" ht="11.25">
      <c r="B2153" s="167"/>
      <c r="D2153" s="160" t="s">
        <v>264</v>
      </c>
      <c r="E2153" s="168" t="s">
        <v>3</v>
      </c>
      <c r="F2153" s="169" t="s">
        <v>2084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264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252</v>
      </c>
    </row>
    <row r="2154" spans="1:65" s="14" customFormat="1" ht="11.25">
      <c r="B2154" s="174"/>
      <c r="D2154" s="160" t="s">
        <v>264</v>
      </c>
      <c r="E2154" s="175" t="s">
        <v>3</v>
      </c>
      <c r="F2154" s="176" t="s">
        <v>2085</v>
      </c>
      <c r="H2154" s="177">
        <v>8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264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252</v>
      </c>
    </row>
    <row r="2155" spans="1:65" s="13" customFormat="1" ht="11.25">
      <c r="B2155" s="167"/>
      <c r="D2155" s="160" t="s">
        <v>264</v>
      </c>
      <c r="E2155" s="168" t="s">
        <v>3</v>
      </c>
      <c r="F2155" s="169" t="s">
        <v>2086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264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252</v>
      </c>
    </row>
    <row r="2156" spans="1:65" s="14" customFormat="1" ht="11.25">
      <c r="B2156" s="174"/>
      <c r="D2156" s="160" t="s">
        <v>264</v>
      </c>
      <c r="E2156" s="175" t="s">
        <v>3</v>
      </c>
      <c r="F2156" s="176" t="s">
        <v>2087</v>
      </c>
      <c r="H2156" s="177">
        <v>70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264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252</v>
      </c>
    </row>
    <row r="2157" spans="1:65" s="15" customFormat="1" ht="11.25">
      <c r="B2157" s="182"/>
      <c r="D2157" s="160" t="s">
        <v>264</v>
      </c>
      <c r="E2157" s="183" t="s">
        <v>3</v>
      </c>
      <c r="F2157" s="184" t="s">
        <v>269</v>
      </c>
      <c r="H2157" s="185">
        <v>78</v>
      </c>
      <c r="I2157" s="186"/>
      <c r="L2157" s="182"/>
      <c r="M2157" s="187"/>
      <c r="N2157" s="188"/>
      <c r="O2157" s="188"/>
      <c r="P2157" s="188"/>
      <c r="Q2157" s="188"/>
      <c r="R2157" s="188"/>
      <c r="S2157" s="188"/>
      <c r="T2157" s="189"/>
      <c r="AT2157" s="183" t="s">
        <v>264</v>
      </c>
      <c r="AU2157" s="183" t="s">
        <v>82</v>
      </c>
      <c r="AV2157" s="15" t="s">
        <v>258</v>
      </c>
      <c r="AW2157" s="15" t="s">
        <v>34</v>
      </c>
      <c r="AX2157" s="15" t="s">
        <v>80</v>
      </c>
      <c r="AY2157" s="183" t="s">
        <v>252</v>
      </c>
    </row>
    <row r="2158" spans="1:65" s="2" customFormat="1" ht="16.5" customHeight="1">
      <c r="A2158" s="34"/>
      <c r="B2158" s="145"/>
      <c r="C2158" s="146" t="s">
        <v>2088</v>
      </c>
      <c r="D2158" s="146" t="s">
        <v>254</v>
      </c>
      <c r="E2158" s="147" t="s">
        <v>2089</v>
      </c>
      <c r="F2158" s="148" t="s">
        <v>2090</v>
      </c>
      <c r="G2158" s="149" t="s">
        <v>331</v>
      </c>
      <c r="H2158" s="150">
        <v>41.6</v>
      </c>
      <c r="I2158" s="151"/>
      <c r="J2158" s="152">
        <f>ROUND(I2158*H2158,2)</f>
        <v>0</v>
      </c>
      <c r="K2158" s="153"/>
      <c r="L2158" s="35"/>
      <c r="M2158" s="154" t="s">
        <v>3</v>
      </c>
      <c r="N2158" s="155" t="s">
        <v>44</v>
      </c>
      <c r="O2158" s="55"/>
      <c r="P2158" s="156">
        <f>O2158*H2158</f>
        <v>0</v>
      </c>
      <c r="Q2158" s="156">
        <v>3.3E-4</v>
      </c>
      <c r="R2158" s="156">
        <f>Q2158*H2158</f>
        <v>1.3728000000000001E-2</v>
      </c>
      <c r="S2158" s="156">
        <v>0</v>
      </c>
      <c r="T2158" s="157">
        <f>S2158*H2158</f>
        <v>0</v>
      </c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  <c r="AR2158" s="158" t="s">
        <v>258</v>
      </c>
      <c r="AT2158" s="158" t="s">
        <v>254</v>
      </c>
      <c r="AU2158" s="158" t="s">
        <v>82</v>
      </c>
      <c r="AY2158" s="19" t="s">
        <v>252</v>
      </c>
      <c r="BE2158" s="159">
        <f>IF(N2158="základní",J2158,0)</f>
        <v>0</v>
      </c>
      <c r="BF2158" s="159">
        <f>IF(N2158="snížená",J2158,0)</f>
        <v>0</v>
      </c>
      <c r="BG2158" s="159">
        <f>IF(N2158="zákl. přenesená",J2158,0)</f>
        <v>0</v>
      </c>
      <c r="BH2158" s="159">
        <f>IF(N2158="sníž. přenesená",J2158,0)</f>
        <v>0</v>
      </c>
      <c r="BI2158" s="159">
        <f>IF(N2158="nulová",J2158,0)</f>
        <v>0</v>
      </c>
      <c r="BJ2158" s="19" t="s">
        <v>80</v>
      </c>
      <c r="BK2158" s="159">
        <f>ROUND(I2158*H2158,2)</f>
        <v>0</v>
      </c>
      <c r="BL2158" s="19" t="s">
        <v>258</v>
      </c>
      <c r="BM2158" s="158" t="s">
        <v>2091</v>
      </c>
    </row>
    <row r="2159" spans="1:65" s="2" customFormat="1" ht="11.25">
      <c r="A2159" s="34"/>
      <c r="B2159" s="35"/>
      <c r="C2159" s="34"/>
      <c r="D2159" s="160" t="s">
        <v>260</v>
      </c>
      <c r="E2159" s="34"/>
      <c r="F2159" s="161" t="s">
        <v>2090</v>
      </c>
      <c r="G2159" s="34"/>
      <c r="H2159" s="34"/>
      <c r="I2159" s="162"/>
      <c r="J2159" s="34"/>
      <c r="K2159" s="34"/>
      <c r="L2159" s="35"/>
      <c r="M2159" s="163"/>
      <c r="N2159" s="164"/>
      <c r="O2159" s="55"/>
      <c r="P2159" s="55"/>
      <c r="Q2159" s="55"/>
      <c r="R2159" s="55"/>
      <c r="S2159" s="55"/>
      <c r="T2159" s="56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  <c r="AT2159" s="19" t="s">
        <v>260</v>
      </c>
      <c r="AU2159" s="19" t="s">
        <v>82</v>
      </c>
    </row>
    <row r="2160" spans="1:65" s="13" customFormat="1" ht="11.25">
      <c r="B2160" s="167"/>
      <c r="D2160" s="160" t="s">
        <v>264</v>
      </c>
      <c r="E2160" s="168" t="s">
        <v>3</v>
      </c>
      <c r="F2160" s="169" t="s">
        <v>2092</v>
      </c>
      <c r="H2160" s="168" t="s">
        <v>3</v>
      </c>
      <c r="I2160" s="170"/>
      <c r="L2160" s="167"/>
      <c r="M2160" s="171"/>
      <c r="N2160" s="172"/>
      <c r="O2160" s="172"/>
      <c r="P2160" s="172"/>
      <c r="Q2160" s="172"/>
      <c r="R2160" s="172"/>
      <c r="S2160" s="172"/>
      <c r="T2160" s="173"/>
      <c r="AT2160" s="168" t="s">
        <v>264</v>
      </c>
      <c r="AU2160" s="168" t="s">
        <v>82</v>
      </c>
      <c r="AV2160" s="13" t="s">
        <v>80</v>
      </c>
      <c r="AW2160" s="13" t="s">
        <v>34</v>
      </c>
      <c r="AX2160" s="13" t="s">
        <v>73</v>
      </c>
      <c r="AY2160" s="168" t="s">
        <v>252</v>
      </c>
    </row>
    <row r="2161" spans="1:65" s="14" customFormat="1" ht="11.25">
      <c r="B2161" s="174"/>
      <c r="D2161" s="160" t="s">
        <v>264</v>
      </c>
      <c r="E2161" s="175" t="s">
        <v>3</v>
      </c>
      <c r="F2161" s="176" t="s">
        <v>2093</v>
      </c>
      <c r="H2161" s="177">
        <v>41.6</v>
      </c>
      <c r="I2161" s="178"/>
      <c r="L2161" s="174"/>
      <c r="M2161" s="179"/>
      <c r="N2161" s="180"/>
      <c r="O2161" s="180"/>
      <c r="P2161" s="180"/>
      <c r="Q2161" s="180"/>
      <c r="R2161" s="180"/>
      <c r="S2161" s="180"/>
      <c r="T2161" s="181"/>
      <c r="AT2161" s="175" t="s">
        <v>264</v>
      </c>
      <c r="AU2161" s="175" t="s">
        <v>82</v>
      </c>
      <c r="AV2161" s="14" t="s">
        <v>82</v>
      </c>
      <c r="AW2161" s="14" t="s">
        <v>34</v>
      </c>
      <c r="AX2161" s="14" t="s">
        <v>80</v>
      </c>
      <c r="AY2161" s="175" t="s">
        <v>252</v>
      </c>
    </row>
    <row r="2162" spans="1:65" s="2" customFormat="1" ht="16.5" customHeight="1">
      <c r="A2162" s="34"/>
      <c r="B2162" s="145"/>
      <c r="C2162" s="146" t="s">
        <v>2094</v>
      </c>
      <c r="D2162" s="146" t="s">
        <v>254</v>
      </c>
      <c r="E2162" s="147" t="s">
        <v>2095</v>
      </c>
      <c r="F2162" s="148" t="s">
        <v>2096</v>
      </c>
      <c r="G2162" s="149" t="s">
        <v>743</v>
      </c>
      <c r="H2162" s="150">
        <v>9</v>
      </c>
      <c r="I2162" s="151"/>
      <c r="J2162" s="152">
        <f>ROUND(I2162*H2162,2)</f>
        <v>0</v>
      </c>
      <c r="K2162" s="153"/>
      <c r="L2162" s="35"/>
      <c r="M2162" s="154" t="s">
        <v>3</v>
      </c>
      <c r="N2162" s="155" t="s">
        <v>44</v>
      </c>
      <c r="O2162" s="55"/>
      <c r="P2162" s="156">
        <f>O2162*H2162</f>
        <v>0</v>
      </c>
      <c r="Q2162" s="156">
        <v>3.3E-4</v>
      </c>
      <c r="R2162" s="156">
        <f>Q2162*H2162</f>
        <v>2.97E-3</v>
      </c>
      <c r="S2162" s="156">
        <v>0</v>
      </c>
      <c r="T2162" s="157">
        <f>S2162*H2162</f>
        <v>0</v>
      </c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  <c r="AR2162" s="158" t="s">
        <v>258</v>
      </c>
      <c r="AT2162" s="158" t="s">
        <v>254</v>
      </c>
      <c r="AU2162" s="158" t="s">
        <v>82</v>
      </c>
      <c r="AY2162" s="19" t="s">
        <v>252</v>
      </c>
      <c r="BE2162" s="159">
        <f>IF(N2162="základní",J2162,0)</f>
        <v>0</v>
      </c>
      <c r="BF2162" s="159">
        <f>IF(N2162="snížená",J2162,0)</f>
        <v>0</v>
      </c>
      <c r="BG2162" s="159">
        <f>IF(N2162="zákl. přenesená",J2162,0)</f>
        <v>0</v>
      </c>
      <c r="BH2162" s="159">
        <f>IF(N2162="sníž. přenesená",J2162,0)</f>
        <v>0</v>
      </c>
      <c r="BI2162" s="159">
        <f>IF(N2162="nulová",J2162,0)</f>
        <v>0</v>
      </c>
      <c r="BJ2162" s="19" t="s">
        <v>80</v>
      </c>
      <c r="BK2162" s="159">
        <f>ROUND(I2162*H2162,2)</f>
        <v>0</v>
      </c>
      <c r="BL2162" s="19" t="s">
        <v>258</v>
      </c>
      <c r="BM2162" s="158" t="s">
        <v>2097</v>
      </c>
    </row>
    <row r="2163" spans="1:65" s="2" customFormat="1" ht="11.25">
      <c r="A2163" s="34"/>
      <c r="B2163" s="35"/>
      <c r="C2163" s="34"/>
      <c r="D2163" s="160" t="s">
        <v>260</v>
      </c>
      <c r="E2163" s="34"/>
      <c r="F2163" s="161" t="s">
        <v>2096</v>
      </c>
      <c r="G2163" s="34"/>
      <c r="H2163" s="34"/>
      <c r="I2163" s="162"/>
      <c r="J2163" s="34"/>
      <c r="K2163" s="34"/>
      <c r="L2163" s="35"/>
      <c r="M2163" s="163"/>
      <c r="N2163" s="164"/>
      <c r="O2163" s="55"/>
      <c r="P2163" s="55"/>
      <c r="Q2163" s="55"/>
      <c r="R2163" s="55"/>
      <c r="S2163" s="55"/>
      <c r="T2163" s="56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  <c r="AT2163" s="19" t="s">
        <v>260</v>
      </c>
      <c r="AU2163" s="19" t="s">
        <v>82</v>
      </c>
    </row>
    <row r="2164" spans="1:65" s="13" customFormat="1" ht="11.25">
      <c r="B2164" s="167"/>
      <c r="D2164" s="160" t="s">
        <v>264</v>
      </c>
      <c r="E2164" s="168" t="s">
        <v>3</v>
      </c>
      <c r="F2164" s="169" t="s">
        <v>2098</v>
      </c>
      <c r="H2164" s="168" t="s">
        <v>3</v>
      </c>
      <c r="I2164" s="170"/>
      <c r="L2164" s="167"/>
      <c r="M2164" s="171"/>
      <c r="N2164" s="172"/>
      <c r="O2164" s="172"/>
      <c r="P2164" s="172"/>
      <c r="Q2164" s="172"/>
      <c r="R2164" s="172"/>
      <c r="S2164" s="172"/>
      <c r="T2164" s="173"/>
      <c r="AT2164" s="168" t="s">
        <v>264</v>
      </c>
      <c r="AU2164" s="168" t="s">
        <v>82</v>
      </c>
      <c r="AV2164" s="13" t="s">
        <v>80</v>
      </c>
      <c r="AW2164" s="13" t="s">
        <v>34</v>
      </c>
      <c r="AX2164" s="13" t="s">
        <v>73</v>
      </c>
      <c r="AY2164" s="168" t="s">
        <v>252</v>
      </c>
    </row>
    <row r="2165" spans="1:65" s="13" customFormat="1" ht="11.25">
      <c r="B2165" s="167"/>
      <c r="D2165" s="160" t="s">
        <v>264</v>
      </c>
      <c r="E2165" s="168" t="s">
        <v>3</v>
      </c>
      <c r="F2165" s="169" t="s">
        <v>2099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264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252</v>
      </c>
    </row>
    <row r="2166" spans="1:65" s="14" customFormat="1" ht="11.25">
      <c r="B2166" s="174"/>
      <c r="D2166" s="160" t="s">
        <v>264</v>
      </c>
      <c r="E2166" s="175" t="s">
        <v>3</v>
      </c>
      <c r="F2166" s="176" t="s">
        <v>2100</v>
      </c>
      <c r="H2166" s="177">
        <v>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264</v>
      </c>
      <c r="AU2166" s="175" t="s">
        <v>82</v>
      </c>
      <c r="AV2166" s="14" t="s">
        <v>82</v>
      </c>
      <c r="AW2166" s="14" t="s">
        <v>34</v>
      </c>
      <c r="AX2166" s="14" t="s">
        <v>80</v>
      </c>
      <c r="AY2166" s="175" t="s">
        <v>252</v>
      </c>
    </row>
    <row r="2167" spans="1:65" s="2" customFormat="1" ht="16.5" customHeight="1">
      <c r="A2167" s="34"/>
      <c r="B2167" s="145"/>
      <c r="C2167" s="146" t="s">
        <v>2101</v>
      </c>
      <c r="D2167" s="146" t="s">
        <v>254</v>
      </c>
      <c r="E2167" s="147" t="s">
        <v>2102</v>
      </c>
      <c r="F2167" s="148" t="s">
        <v>2103</v>
      </c>
      <c r="G2167" s="149" t="s">
        <v>2104</v>
      </c>
      <c r="H2167" s="150">
        <v>218</v>
      </c>
      <c r="I2167" s="151"/>
      <c r="J2167" s="152">
        <f>ROUND(I2167*H2167,2)</f>
        <v>0</v>
      </c>
      <c r="K2167" s="153"/>
      <c r="L2167" s="35"/>
      <c r="M2167" s="154" t="s">
        <v>3</v>
      </c>
      <c r="N2167" s="155" t="s">
        <v>44</v>
      </c>
      <c r="O2167" s="55"/>
      <c r="P2167" s="156">
        <f>O2167*H2167</f>
        <v>0</v>
      </c>
      <c r="Q2167" s="156">
        <v>0</v>
      </c>
      <c r="R2167" s="156">
        <f>Q2167*H2167</f>
        <v>0</v>
      </c>
      <c r="S2167" s="156">
        <v>0</v>
      </c>
      <c r="T2167" s="157">
        <f>S2167*H2167</f>
        <v>0</v>
      </c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  <c r="AR2167" s="158" t="s">
        <v>258</v>
      </c>
      <c r="AT2167" s="158" t="s">
        <v>254</v>
      </c>
      <c r="AU2167" s="158" t="s">
        <v>82</v>
      </c>
      <c r="AY2167" s="19" t="s">
        <v>252</v>
      </c>
      <c r="BE2167" s="159">
        <f>IF(N2167="základní",J2167,0)</f>
        <v>0</v>
      </c>
      <c r="BF2167" s="159">
        <f>IF(N2167="snížená",J2167,0)</f>
        <v>0</v>
      </c>
      <c r="BG2167" s="159">
        <f>IF(N2167="zákl. přenesená",J2167,0)</f>
        <v>0</v>
      </c>
      <c r="BH2167" s="159">
        <f>IF(N2167="sníž. přenesená",J2167,0)</f>
        <v>0</v>
      </c>
      <c r="BI2167" s="159">
        <f>IF(N2167="nulová",J2167,0)</f>
        <v>0</v>
      </c>
      <c r="BJ2167" s="19" t="s">
        <v>80</v>
      </c>
      <c r="BK2167" s="159">
        <f>ROUND(I2167*H2167,2)</f>
        <v>0</v>
      </c>
      <c r="BL2167" s="19" t="s">
        <v>258</v>
      </c>
      <c r="BM2167" s="158" t="s">
        <v>2105</v>
      </c>
    </row>
    <row r="2168" spans="1:65" s="2" customFormat="1" ht="11.25">
      <c r="A2168" s="34"/>
      <c r="B2168" s="35"/>
      <c r="C2168" s="34"/>
      <c r="D2168" s="160" t="s">
        <v>260</v>
      </c>
      <c r="E2168" s="34"/>
      <c r="F2168" s="161" t="s">
        <v>2106</v>
      </c>
      <c r="G2168" s="34"/>
      <c r="H2168" s="34"/>
      <c r="I2168" s="162"/>
      <c r="J2168" s="34"/>
      <c r="K2168" s="34"/>
      <c r="L2168" s="35"/>
      <c r="M2168" s="163"/>
      <c r="N2168" s="164"/>
      <c r="O2168" s="55"/>
      <c r="P2168" s="55"/>
      <c r="Q2168" s="55"/>
      <c r="R2168" s="55"/>
      <c r="S2168" s="55"/>
      <c r="T2168" s="56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  <c r="AT2168" s="19" t="s">
        <v>260</v>
      </c>
      <c r="AU2168" s="19" t="s">
        <v>82</v>
      </c>
    </row>
    <row r="2169" spans="1:65" s="2" customFormat="1" ht="11.25">
      <c r="A2169" s="34"/>
      <c r="B2169" s="35"/>
      <c r="C2169" s="34"/>
      <c r="D2169" s="165" t="s">
        <v>262</v>
      </c>
      <c r="E2169" s="34"/>
      <c r="F2169" s="166" t="s">
        <v>2107</v>
      </c>
      <c r="G2169" s="34"/>
      <c r="H2169" s="34"/>
      <c r="I2169" s="162"/>
      <c r="J2169" s="34"/>
      <c r="K2169" s="34"/>
      <c r="L2169" s="35"/>
      <c r="M2169" s="163"/>
      <c r="N2169" s="164"/>
      <c r="O2169" s="55"/>
      <c r="P2169" s="55"/>
      <c r="Q2169" s="55"/>
      <c r="R2169" s="55"/>
      <c r="S2169" s="55"/>
      <c r="T2169" s="56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  <c r="AT2169" s="19" t="s">
        <v>262</v>
      </c>
      <c r="AU2169" s="19" t="s">
        <v>82</v>
      </c>
    </row>
    <row r="2170" spans="1:65" s="13" customFormat="1" ht="11.25">
      <c r="B2170" s="167"/>
      <c r="D2170" s="160" t="s">
        <v>264</v>
      </c>
      <c r="E2170" s="168" t="s">
        <v>3</v>
      </c>
      <c r="F2170" s="169" t="s">
        <v>2108</v>
      </c>
      <c r="H2170" s="168" t="s">
        <v>3</v>
      </c>
      <c r="I2170" s="170"/>
      <c r="L2170" s="167"/>
      <c r="M2170" s="171"/>
      <c r="N2170" s="172"/>
      <c r="O2170" s="172"/>
      <c r="P2170" s="172"/>
      <c r="Q2170" s="172"/>
      <c r="R2170" s="172"/>
      <c r="S2170" s="172"/>
      <c r="T2170" s="173"/>
      <c r="AT2170" s="168" t="s">
        <v>264</v>
      </c>
      <c r="AU2170" s="168" t="s">
        <v>82</v>
      </c>
      <c r="AV2170" s="13" t="s">
        <v>80</v>
      </c>
      <c r="AW2170" s="13" t="s">
        <v>34</v>
      </c>
      <c r="AX2170" s="13" t="s">
        <v>73</v>
      </c>
      <c r="AY2170" s="168" t="s">
        <v>252</v>
      </c>
    </row>
    <row r="2171" spans="1:65" s="13" customFormat="1" ht="11.25">
      <c r="B2171" s="167"/>
      <c r="D2171" s="160" t="s">
        <v>264</v>
      </c>
      <c r="E2171" s="168" t="s">
        <v>3</v>
      </c>
      <c r="F2171" s="169" t="s">
        <v>2109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264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252</v>
      </c>
    </row>
    <row r="2172" spans="1:65" s="14" customFormat="1" ht="11.25">
      <c r="B2172" s="174"/>
      <c r="D2172" s="160" t="s">
        <v>264</v>
      </c>
      <c r="E2172" s="175" t="s">
        <v>3</v>
      </c>
      <c r="F2172" s="176" t="s">
        <v>2110</v>
      </c>
      <c r="H2172" s="177">
        <v>218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264</v>
      </c>
      <c r="AU2172" s="175" t="s">
        <v>82</v>
      </c>
      <c r="AV2172" s="14" t="s">
        <v>82</v>
      </c>
      <c r="AW2172" s="14" t="s">
        <v>34</v>
      </c>
      <c r="AX2172" s="14" t="s">
        <v>80</v>
      </c>
      <c r="AY2172" s="175" t="s">
        <v>252</v>
      </c>
    </row>
    <row r="2173" spans="1:65" s="2" customFormat="1" ht="16.5" customHeight="1">
      <c r="A2173" s="34"/>
      <c r="B2173" s="145"/>
      <c r="C2173" s="146" t="s">
        <v>2111</v>
      </c>
      <c r="D2173" s="146" t="s">
        <v>254</v>
      </c>
      <c r="E2173" s="147" t="s">
        <v>2112</v>
      </c>
      <c r="F2173" s="148" t="s">
        <v>2113</v>
      </c>
      <c r="G2173" s="149" t="s">
        <v>497</v>
      </c>
      <c r="H2173" s="150">
        <v>3840</v>
      </c>
      <c r="I2173" s="151"/>
      <c r="J2173" s="152">
        <f>ROUND(I2173*H2173,2)</f>
        <v>0</v>
      </c>
      <c r="K2173" s="153"/>
      <c r="L2173" s="35"/>
      <c r="M2173" s="154" t="s">
        <v>3</v>
      </c>
      <c r="N2173" s="155" t="s">
        <v>44</v>
      </c>
      <c r="O2173" s="55"/>
      <c r="P2173" s="156">
        <f>O2173*H2173</f>
        <v>0</v>
      </c>
      <c r="Q2173" s="156">
        <v>4.0000000000000003E-5</v>
      </c>
      <c r="R2173" s="156">
        <f>Q2173*H2173</f>
        <v>0.15360000000000001</v>
      </c>
      <c r="S2173" s="156">
        <v>0</v>
      </c>
      <c r="T2173" s="157">
        <f>S2173*H2173</f>
        <v>0</v>
      </c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  <c r="AR2173" s="158" t="s">
        <v>258</v>
      </c>
      <c r="AT2173" s="158" t="s">
        <v>254</v>
      </c>
      <c r="AU2173" s="158" t="s">
        <v>82</v>
      </c>
      <c r="AY2173" s="19" t="s">
        <v>252</v>
      </c>
      <c r="BE2173" s="159">
        <f>IF(N2173="základní",J2173,0)</f>
        <v>0</v>
      </c>
      <c r="BF2173" s="159">
        <f>IF(N2173="snížená",J2173,0)</f>
        <v>0</v>
      </c>
      <c r="BG2173" s="159">
        <f>IF(N2173="zákl. přenesená",J2173,0)</f>
        <v>0</v>
      </c>
      <c r="BH2173" s="159">
        <f>IF(N2173="sníž. přenesená",J2173,0)</f>
        <v>0</v>
      </c>
      <c r="BI2173" s="159">
        <f>IF(N2173="nulová",J2173,0)</f>
        <v>0</v>
      </c>
      <c r="BJ2173" s="19" t="s">
        <v>80</v>
      </c>
      <c r="BK2173" s="159">
        <f>ROUND(I2173*H2173,2)</f>
        <v>0</v>
      </c>
      <c r="BL2173" s="19" t="s">
        <v>258</v>
      </c>
      <c r="BM2173" s="158" t="s">
        <v>2114</v>
      </c>
    </row>
    <row r="2174" spans="1:65" s="2" customFormat="1" ht="11.25">
      <c r="A2174" s="34"/>
      <c r="B2174" s="35"/>
      <c r="C2174" s="34"/>
      <c r="D2174" s="160" t="s">
        <v>260</v>
      </c>
      <c r="E2174" s="34"/>
      <c r="F2174" s="161" t="s">
        <v>2115</v>
      </c>
      <c r="G2174" s="34"/>
      <c r="H2174" s="34"/>
      <c r="I2174" s="162"/>
      <c r="J2174" s="34"/>
      <c r="K2174" s="34"/>
      <c r="L2174" s="35"/>
      <c r="M2174" s="163"/>
      <c r="N2174" s="164"/>
      <c r="O2174" s="55"/>
      <c r="P2174" s="55"/>
      <c r="Q2174" s="55"/>
      <c r="R2174" s="55"/>
      <c r="S2174" s="55"/>
      <c r="T2174" s="56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  <c r="AT2174" s="19" t="s">
        <v>260</v>
      </c>
      <c r="AU2174" s="19" t="s">
        <v>82</v>
      </c>
    </row>
    <row r="2175" spans="1:65" s="2" customFormat="1" ht="11.25">
      <c r="A2175" s="34"/>
      <c r="B2175" s="35"/>
      <c r="C2175" s="34"/>
      <c r="D2175" s="165" t="s">
        <v>262</v>
      </c>
      <c r="E2175" s="34"/>
      <c r="F2175" s="166" t="s">
        <v>2116</v>
      </c>
      <c r="G2175" s="34"/>
      <c r="H2175" s="34"/>
      <c r="I2175" s="162"/>
      <c r="J2175" s="34"/>
      <c r="K2175" s="34"/>
      <c r="L2175" s="35"/>
      <c r="M2175" s="163"/>
      <c r="N2175" s="164"/>
      <c r="O2175" s="55"/>
      <c r="P2175" s="55"/>
      <c r="Q2175" s="55"/>
      <c r="R2175" s="55"/>
      <c r="S2175" s="55"/>
      <c r="T2175" s="56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  <c r="AT2175" s="19" t="s">
        <v>262</v>
      </c>
      <c r="AU2175" s="19" t="s">
        <v>82</v>
      </c>
    </row>
    <row r="2176" spans="1:65" s="13" customFormat="1" ht="11.25">
      <c r="B2176" s="167"/>
      <c r="D2176" s="160" t="s">
        <v>264</v>
      </c>
      <c r="E2176" s="168" t="s">
        <v>3</v>
      </c>
      <c r="F2176" s="169" t="s">
        <v>2117</v>
      </c>
      <c r="H2176" s="168" t="s">
        <v>3</v>
      </c>
      <c r="I2176" s="170"/>
      <c r="L2176" s="167"/>
      <c r="M2176" s="171"/>
      <c r="N2176" s="172"/>
      <c r="O2176" s="172"/>
      <c r="P2176" s="172"/>
      <c r="Q2176" s="172"/>
      <c r="R2176" s="172"/>
      <c r="S2176" s="172"/>
      <c r="T2176" s="173"/>
      <c r="AT2176" s="168" t="s">
        <v>264</v>
      </c>
      <c r="AU2176" s="168" t="s">
        <v>82</v>
      </c>
      <c r="AV2176" s="13" t="s">
        <v>80</v>
      </c>
      <c r="AW2176" s="13" t="s">
        <v>34</v>
      </c>
      <c r="AX2176" s="13" t="s">
        <v>73</v>
      </c>
      <c r="AY2176" s="168" t="s">
        <v>252</v>
      </c>
    </row>
    <row r="2177" spans="1:65" s="14" customFormat="1" ht="11.25">
      <c r="B2177" s="174"/>
      <c r="D2177" s="160" t="s">
        <v>264</v>
      </c>
      <c r="E2177" s="175" t="s">
        <v>3</v>
      </c>
      <c r="F2177" s="176" t="s">
        <v>2118</v>
      </c>
      <c r="H2177" s="177">
        <v>3840</v>
      </c>
      <c r="I2177" s="178"/>
      <c r="L2177" s="174"/>
      <c r="M2177" s="179"/>
      <c r="N2177" s="180"/>
      <c r="O2177" s="180"/>
      <c r="P2177" s="180"/>
      <c r="Q2177" s="180"/>
      <c r="R2177" s="180"/>
      <c r="S2177" s="180"/>
      <c r="T2177" s="181"/>
      <c r="AT2177" s="175" t="s">
        <v>264</v>
      </c>
      <c r="AU2177" s="175" t="s">
        <v>82</v>
      </c>
      <c r="AV2177" s="14" t="s">
        <v>82</v>
      </c>
      <c r="AW2177" s="14" t="s">
        <v>34</v>
      </c>
      <c r="AX2177" s="14" t="s">
        <v>80</v>
      </c>
      <c r="AY2177" s="175" t="s">
        <v>252</v>
      </c>
    </row>
    <row r="2178" spans="1:65" s="12" customFormat="1" ht="22.9" customHeight="1">
      <c r="B2178" s="132"/>
      <c r="D2178" s="133" t="s">
        <v>72</v>
      </c>
      <c r="E2178" s="143" t="s">
        <v>1267</v>
      </c>
      <c r="F2178" s="143" t="s">
        <v>2119</v>
      </c>
      <c r="I2178" s="135"/>
      <c r="J2178" s="144">
        <f>BK2178</f>
        <v>0</v>
      </c>
      <c r="L2178" s="132"/>
      <c r="M2178" s="137"/>
      <c r="N2178" s="138"/>
      <c r="O2178" s="138"/>
      <c r="P2178" s="139">
        <f>SUM(P2179:P2215)</f>
        <v>0</v>
      </c>
      <c r="Q2178" s="138"/>
      <c r="R2178" s="139">
        <f>SUM(R2179:R2215)</f>
        <v>0.22186670999999997</v>
      </c>
      <c r="S2178" s="138"/>
      <c r="T2178" s="140">
        <f>SUM(T2179:T2215)</f>
        <v>0</v>
      </c>
      <c r="AR2178" s="133" t="s">
        <v>80</v>
      </c>
      <c r="AT2178" s="141" t="s">
        <v>72</v>
      </c>
      <c r="AU2178" s="141" t="s">
        <v>80</v>
      </c>
      <c r="AY2178" s="133" t="s">
        <v>252</v>
      </c>
      <c r="BK2178" s="142">
        <f>SUM(BK2179:BK2215)</f>
        <v>0</v>
      </c>
    </row>
    <row r="2179" spans="1:65" s="2" customFormat="1" ht="21.75" customHeight="1">
      <c r="A2179" s="34"/>
      <c r="B2179" s="145"/>
      <c r="C2179" s="146" t="s">
        <v>2120</v>
      </c>
      <c r="D2179" s="146" t="s">
        <v>254</v>
      </c>
      <c r="E2179" s="147" t="s">
        <v>2121</v>
      </c>
      <c r="F2179" s="148" t="s">
        <v>2122</v>
      </c>
      <c r="G2179" s="149" t="s">
        <v>497</v>
      </c>
      <c r="H2179" s="150">
        <v>4134.75</v>
      </c>
      <c r="I2179" s="151"/>
      <c r="J2179" s="152">
        <f>ROUND(I2179*H2179,2)</f>
        <v>0</v>
      </c>
      <c r="K2179" s="153"/>
      <c r="L2179" s="35"/>
      <c r="M2179" s="154" t="s">
        <v>3</v>
      </c>
      <c r="N2179" s="155" t="s">
        <v>44</v>
      </c>
      <c r="O2179" s="55"/>
      <c r="P2179" s="156">
        <f>O2179*H2179</f>
        <v>0</v>
      </c>
      <c r="Q2179" s="156">
        <v>0</v>
      </c>
      <c r="R2179" s="156">
        <f>Q2179*H2179</f>
        <v>0</v>
      </c>
      <c r="S2179" s="156">
        <v>0</v>
      </c>
      <c r="T2179" s="157">
        <f>S2179*H2179</f>
        <v>0</v>
      </c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  <c r="AR2179" s="158" t="s">
        <v>258</v>
      </c>
      <c r="AT2179" s="158" t="s">
        <v>254</v>
      </c>
      <c r="AU2179" s="158" t="s">
        <v>82</v>
      </c>
      <c r="AY2179" s="19" t="s">
        <v>252</v>
      </c>
      <c r="BE2179" s="159">
        <f>IF(N2179="základní",J2179,0)</f>
        <v>0</v>
      </c>
      <c r="BF2179" s="159">
        <f>IF(N2179="snížená",J2179,0)</f>
        <v>0</v>
      </c>
      <c r="BG2179" s="159">
        <f>IF(N2179="zákl. přenesená",J2179,0)</f>
        <v>0</v>
      </c>
      <c r="BH2179" s="159">
        <f>IF(N2179="sníž. přenesená",J2179,0)</f>
        <v>0</v>
      </c>
      <c r="BI2179" s="159">
        <f>IF(N2179="nulová",J2179,0)</f>
        <v>0</v>
      </c>
      <c r="BJ2179" s="19" t="s">
        <v>80</v>
      </c>
      <c r="BK2179" s="159">
        <f>ROUND(I2179*H2179,2)</f>
        <v>0</v>
      </c>
      <c r="BL2179" s="19" t="s">
        <v>258</v>
      </c>
      <c r="BM2179" s="158" t="s">
        <v>2123</v>
      </c>
    </row>
    <row r="2180" spans="1:65" s="2" customFormat="1" ht="19.5">
      <c r="A2180" s="34"/>
      <c r="B2180" s="35"/>
      <c r="C2180" s="34"/>
      <c r="D2180" s="160" t="s">
        <v>260</v>
      </c>
      <c r="E2180" s="34"/>
      <c r="F2180" s="161" t="s">
        <v>2124</v>
      </c>
      <c r="G2180" s="34"/>
      <c r="H2180" s="34"/>
      <c r="I2180" s="162"/>
      <c r="J2180" s="34"/>
      <c r="K2180" s="34"/>
      <c r="L2180" s="35"/>
      <c r="M2180" s="163"/>
      <c r="N2180" s="164"/>
      <c r="O2180" s="55"/>
      <c r="P2180" s="55"/>
      <c r="Q2180" s="55"/>
      <c r="R2180" s="55"/>
      <c r="S2180" s="55"/>
      <c r="T2180" s="56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  <c r="AT2180" s="19" t="s">
        <v>260</v>
      </c>
      <c r="AU2180" s="19" t="s">
        <v>82</v>
      </c>
    </row>
    <row r="2181" spans="1:65" s="2" customFormat="1" ht="11.25">
      <c r="A2181" s="34"/>
      <c r="B2181" s="35"/>
      <c r="C2181" s="34"/>
      <c r="D2181" s="165" t="s">
        <v>262</v>
      </c>
      <c r="E2181" s="34"/>
      <c r="F2181" s="166" t="s">
        <v>2125</v>
      </c>
      <c r="G2181" s="34"/>
      <c r="H2181" s="34"/>
      <c r="I2181" s="162"/>
      <c r="J2181" s="34"/>
      <c r="K2181" s="34"/>
      <c r="L2181" s="35"/>
      <c r="M2181" s="163"/>
      <c r="N2181" s="164"/>
      <c r="O2181" s="55"/>
      <c r="P2181" s="55"/>
      <c r="Q2181" s="55"/>
      <c r="R2181" s="55"/>
      <c r="S2181" s="55"/>
      <c r="T2181" s="56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  <c r="AT2181" s="19" t="s">
        <v>262</v>
      </c>
      <c r="AU2181" s="19" t="s">
        <v>82</v>
      </c>
    </row>
    <row r="2182" spans="1:65" s="14" customFormat="1" ht="11.25">
      <c r="B2182" s="174"/>
      <c r="D2182" s="160" t="s">
        <v>264</v>
      </c>
      <c r="E2182" s="175" t="s">
        <v>3</v>
      </c>
      <c r="F2182" s="176" t="s">
        <v>2126</v>
      </c>
      <c r="H2182" s="177">
        <v>4134.75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264</v>
      </c>
      <c r="AU2182" s="175" t="s">
        <v>82</v>
      </c>
      <c r="AV2182" s="14" t="s">
        <v>82</v>
      </c>
      <c r="AW2182" s="14" t="s">
        <v>34</v>
      </c>
      <c r="AX2182" s="14" t="s">
        <v>80</v>
      </c>
      <c r="AY2182" s="175" t="s">
        <v>252</v>
      </c>
    </row>
    <row r="2183" spans="1:65" s="2" customFormat="1" ht="21.75" customHeight="1">
      <c r="A2183" s="34"/>
      <c r="B2183" s="145"/>
      <c r="C2183" s="146" t="s">
        <v>2127</v>
      </c>
      <c r="D2183" s="146" t="s">
        <v>254</v>
      </c>
      <c r="E2183" s="147" t="s">
        <v>2128</v>
      </c>
      <c r="F2183" s="148" t="s">
        <v>2129</v>
      </c>
      <c r="G2183" s="149" t="s">
        <v>497</v>
      </c>
      <c r="H2183" s="150">
        <v>124042.5</v>
      </c>
      <c r="I2183" s="151"/>
      <c r="J2183" s="152">
        <f>ROUND(I2183*H2183,2)</f>
        <v>0</v>
      </c>
      <c r="K2183" s="153"/>
      <c r="L2183" s="35"/>
      <c r="M2183" s="154" t="s">
        <v>3</v>
      </c>
      <c r="N2183" s="155" t="s">
        <v>44</v>
      </c>
      <c r="O2183" s="55"/>
      <c r="P2183" s="156">
        <f>O2183*H2183</f>
        <v>0</v>
      </c>
      <c r="Q2183" s="156">
        <v>0</v>
      </c>
      <c r="R2183" s="156">
        <f>Q2183*H2183</f>
        <v>0</v>
      </c>
      <c r="S2183" s="156">
        <v>0</v>
      </c>
      <c r="T2183" s="157">
        <f>S2183*H2183</f>
        <v>0</v>
      </c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  <c r="AR2183" s="158" t="s">
        <v>258</v>
      </c>
      <c r="AT2183" s="158" t="s">
        <v>254</v>
      </c>
      <c r="AU2183" s="158" t="s">
        <v>82</v>
      </c>
      <c r="AY2183" s="19" t="s">
        <v>252</v>
      </c>
      <c r="BE2183" s="159">
        <f>IF(N2183="základní",J2183,0)</f>
        <v>0</v>
      </c>
      <c r="BF2183" s="159">
        <f>IF(N2183="snížená",J2183,0)</f>
        <v>0</v>
      </c>
      <c r="BG2183" s="159">
        <f>IF(N2183="zákl. přenesená",J2183,0)</f>
        <v>0</v>
      </c>
      <c r="BH2183" s="159">
        <f>IF(N2183="sníž. přenesená",J2183,0)</f>
        <v>0</v>
      </c>
      <c r="BI2183" s="159">
        <f>IF(N2183="nulová",J2183,0)</f>
        <v>0</v>
      </c>
      <c r="BJ2183" s="19" t="s">
        <v>80</v>
      </c>
      <c r="BK2183" s="159">
        <f>ROUND(I2183*H2183,2)</f>
        <v>0</v>
      </c>
      <c r="BL2183" s="19" t="s">
        <v>258</v>
      </c>
      <c r="BM2183" s="158" t="s">
        <v>2130</v>
      </c>
    </row>
    <row r="2184" spans="1:65" s="2" customFormat="1" ht="19.5">
      <c r="A2184" s="34"/>
      <c r="B2184" s="35"/>
      <c r="C2184" s="34"/>
      <c r="D2184" s="160" t="s">
        <v>260</v>
      </c>
      <c r="E2184" s="34"/>
      <c r="F2184" s="161" t="s">
        <v>2131</v>
      </c>
      <c r="G2184" s="34"/>
      <c r="H2184" s="34"/>
      <c r="I2184" s="162"/>
      <c r="J2184" s="34"/>
      <c r="K2184" s="34"/>
      <c r="L2184" s="35"/>
      <c r="M2184" s="163"/>
      <c r="N2184" s="164"/>
      <c r="O2184" s="55"/>
      <c r="P2184" s="55"/>
      <c r="Q2184" s="55"/>
      <c r="R2184" s="55"/>
      <c r="S2184" s="55"/>
      <c r="T2184" s="56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  <c r="AT2184" s="19" t="s">
        <v>260</v>
      </c>
      <c r="AU2184" s="19" t="s">
        <v>82</v>
      </c>
    </row>
    <row r="2185" spans="1:65" s="2" customFormat="1" ht="11.25">
      <c r="A2185" s="34"/>
      <c r="B2185" s="35"/>
      <c r="C2185" s="34"/>
      <c r="D2185" s="165" t="s">
        <v>262</v>
      </c>
      <c r="E2185" s="34"/>
      <c r="F2185" s="166" t="s">
        <v>2132</v>
      </c>
      <c r="G2185" s="34"/>
      <c r="H2185" s="34"/>
      <c r="I2185" s="162"/>
      <c r="J2185" s="34"/>
      <c r="K2185" s="34"/>
      <c r="L2185" s="35"/>
      <c r="M2185" s="163"/>
      <c r="N2185" s="164"/>
      <c r="O2185" s="55"/>
      <c r="P2185" s="55"/>
      <c r="Q2185" s="55"/>
      <c r="R2185" s="55"/>
      <c r="S2185" s="55"/>
      <c r="T2185" s="56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  <c r="AT2185" s="19" t="s">
        <v>262</v>
      </c>
      <c r="AU2185" s="19" t="s">
        <v>82</v>
      </c>
    </row>
    <row r="2186" spans="1:65" s="13" customFormat="1" ht="11.25">
      <c r="B2186" s="167"/>
      <c r="D2186" s="160" t="s">
        <v>264</v>
      </c>
      <c r="E2186" s="168" t="s">
        <v>3</v>
      </c>
      <c r="F2186" s="169" t="s">
        <v>2133</v>
      </c>
      <c r="H2186" s="168" t="s">
        <v>3</v>
      </c>
      <c r="I2186" s="170"/>
      <c r="L2186" s="167"/>
      <c r="M2186" s="171"/>
      <c r="N2186" s="172"/>
      <c r="O2186" s="172"/>
      <c r="P2186" s="172"/>
      <c r="Q2186" s="172"/>
      <c r="R2186" s="172"/>
      <c r="S2186" s="172"/>
      <c r="T2186" s="173"/>
      <c r="AT2186" s="168" t="s">
        <v>264</v>
      </c>
      <c r="AU2186" s="168" t="s">
        <v>82</v>
      </c>
      <c r="AV2186" s="13" t="s">
        <v>80</v>
      </c>
      <c r="AW2186" s="13" t="s">
        <v>34</v>
      </c>
      <c r="AX2186" s="13" t="s">
        <v>73</v>
      </c>
      <c r="AY2186" s="168" t="s">
        <v>252</v>
      </c>
    </row>
    <row r="2187" spans="1:65" s="14" customFormat="1" ht="11.25">
      <c r="B2187" s="174"/>
      <c r="D2187" s="160" t="s">
        <v>264</v>
      </c>
      <c r="E2187" s="175" t="s">
        <v>3</v>
      </c>
      <c r="F2187" s="176" t="s">
        <v>2126</v>
      </c>
      <c r="H2187" s="177">
        <v>4134.75</v>
      </c>
      <c r="I2187" s="178"/>
      <c r="L2187" s="174"/>
      <c r="M2187" s="179"/>
      <c r="N2187" s="180"/>
      <c r="O2187" s="180"/>
      <c r="P2187" s="180"/>
      <c r="Q2187" s="180"/>
      <c r="R2187" s="180"/>
      <c r="S2187" s="180"/>
      <c r="T2187" s="181"/>
      <c r="AT2187" s="175" t="s">
        <v>264</v>
      </c>
      <c r="AU2187" s="175" t="s">
        <v>82</v>
      </c>
      <c r="AV2187" s="14" t="s">
        <v>82</v>
      </c>
      <c r="AW2187" s="14" t="s">
        <v>34</v>
      </c>
      <c r="AX2187" s="14" t="s">
        <v>80</v>
      </c>
      <c r="AY2187" s="175" t="s">
        <v>252</v>
      </c>
    </row>
    <row r="2188" spans="1:65" s="14" customFormat="1" ht="11.25">
      <c r="B2188" s="174"/>
      <c r="D2188" s="160" t="s">
        <v>264</v>
      </c>
      <c r="F2188" s="176" t="s">
        <v>2134</v>
      </c>
      <c r="H2188" s="177">
        <v>124042.5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264</v>
      </c>
      <c r="AU2188" s="175" t="s">
        <v>82</v>
      </c>
      <c r="AV2188" s="14" t="s">
        <v>82</v>
      </c>
      <c r="AW2188" s="14" t="s">
        <v>4</v>
      </c>
      <c r="AX2188" s="14" t="s">
        <v>80</v>
      </c>
      <c r="AY2188" s="175" t="s">
        <v>252</v>
      </c>
    </row>
    <row r="2189" spans="1:65" s="2" customFormat="1" ht="21.75" customHeight="1">
      <c r="A2189" s="34"/>
      <c r="B2189" s="145"/>
      <c r="C2189" s="146" t="s">
        <v>2135</v>
      </c>
      <c r="D2189" s="146" t="s">
        <v>254</v>
      </c>
      <c r="E2189" s="147" t="s">
        <v>2136</v>
      </c>
      <c r="F2189" s="148" t="s">
        <v>2137</v>
      </c>
      <c r="G2189" s="149" t="s">
        <v>497</v>
      </c>
      <c r="H2189" s="150">
        <v>4134.75</v>
      </c>
      <c r="I2189" s="151"/>
      <c r="J2189" s="152">
        <f>ROUND(I2189*H2189,2)</f>
        <v>0</v>
      </c>
      <c r="K2189" s="153"/>
      <c r="L2189" s="35"/>
      <c r="M2189" s="154" t="s">
        <v>3</v>
      </c>
      <c r="N2189" s="155" t="s">
        <v>44</v>
      </c>
      <c r="O2189" s="55"/>
      <c r="P2189" s="156">
        <f>O2189*H2189</f>
        <v>0</v>
      </c>
      <c r="Q2189" s="156">
        <v>0</v>
      </c>
      <c r="R2189" s="156">
        <f>Q2189*H2189</f>
        <v>0</v>
      </c>
      <c r="S2189" s="156">
        <v>0</v>
      </c>
      <c r="T2189" s="157">
        <f>S2189*H2189</f>
        <v>0</v>
      </c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  <c r="AR2189" s="158" t="s">
        <v>258</v>
      </c>
      <c r="AT2189" s="158" t="s">
        <v>254</v>
      </c>
      <c r="AU2189" s="158" t="s">
        <v>82</v>
      </c>
      <c r="AY2189" s="19" t="s">
        <v>252</v>
      </c>
      <c r="BE2189" s="159">
        <f>IF(N2189="základní",J2189,0)</f>
        <v>0</v>
      </c>
      <c r="BF2189" s="159">
        <f>IF(N2189="snížená",J2189,0)</f>
        <v>0</v>
      </c>
      <c r="BG2189" s="159">
        <f>IF(N2189="zákl. přenesená",J2189,0)</f>
        <v>0</v>
      </c>
      <c r="BH2189" s="159">
        <f>IF(N2189="sníž. přenesená",J2189,0)</f>
        <v>0</v>
      </c>
      <c r="BI2189" s="159">
        <f>IF(N2189="nulová",J2189,0)</f>
        <v>0</v>
      </c>
      <c r="BJ2189" s="19" t="s">
        <v>80</v>
      </c>
      <c r="BK2189" s="159">
        <f>ROUND(I2189*H2189,2)</f>
        <v>0</v>
      </c>
      <c r="BL2189" s="19" t="s">
        <v>258</v>
      </c>
      <c r="BM2189" s="158" t="s">
        <v>2138</v>
      </c>
    </row>
    <row r="2190" spans="1:65" s="2" customFormat="1" ht="19.5">
      <c r="A2190" s="34"/>
      <c r="B2190" s="35"/>
      <c r="C2190" s="34"/>
      <c r="D2190" s="160" t="s">
        <v>260</v>
      </c>
      <c r="E2190" s="34"/>
      <c r="F2190" s="161" t="s">
        <v>2139</v>
      </c>
      <c r="G2190" s="34"/>
      <c r="H2190" s="34"/>
      <c r="I2190" s="162"/>
      <c r="J2190" s="34"/>
      <c r="K2190" s="34"/>
      <c r="L2190" s="35"/>
      <c r="M2190" s="163"/>
      <c r="N2190" s="164"/>
      <c r="O2190" s="55"/>
      <c r="P2190" s="55"/>
      <c r="Q2190" s="55"/>
      <c r="R2190" s="55"/>
      <c r="S2190" s="55"/>
      <c r="T2190" s="56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  <c r="AT2190" s="19" t="s">
        <v>260</v>
      </c>
      <c r="AU2190" s="19" t="s">
        <v>82</v>
      </c>
    </row>
    <row r="2191" spans="1:65" s="2" customFormat="1" ht="11.25">
      <c r="A2191" s="34"/>
      <c r="B2191" s="35"/>
      <c r="C2191" s="34"/>
      <c r="D2191" s="165" t="s">
        <v>262</v>
      </c>
      <c r="E2191" s="34"/>
      <c r="F2191" s="166" t="s">
        <v>2140</v>
      </c>
      <c r="G2191" s="34"/>
      <c r="H2191" s="34"/>
      <c r="I2191" s="162"/>
      <c r="J2191" s="34"/>
      <c r="K2191" s="34"/>
      <c r="L2191" s="35"/>
      <c r="M2191" s="163"/>
      <c r="N2191" s="164"/>
      <c r="O2191" s="55"/>
      <c r="P2191" s="55"/>
      <c r="Q2191" s="55"/>
      <c r="R2191" s="55"/>
      <c r="S2191" s="55"/>
      <c r="T2191" s="56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  <c r="AT2191" s="19" t="s">
        <v>262</v>
      </c>
      <c r="AU2191" s="19" t="s">
        <v>82</v>
      </c>
    </row>
    <row r="2192" spans="1:65" s="2" customFormat="1" ht="16.5" customHeight="1">
      <c r="A2192" s="34"/>
      <c r="B2192" s="145"/>
      <c r="C2192" s="146" t="s">
        <v>2141</v>
      </c>
      <c r="D2192" s="146" t="s">
        <v>254</v>
      </c>
      <c r="E2192" s="147" t="s">
        <v>2142</v>
      </c>
      <c r="F2192" s="148" t="s">
        <v>2143</v>
      </c>
      <c r="G2192" s="149" t="s">
        <v>497</v>
      </c>
      <c r="H2192" s="150">
        <v>4134.75</v>
      </c>
      <c r="I2192" s="151"/>
      <c r="J2192" s="152">
        <f>ROUND(I2192*H2192,2)</f>
        <v>0</v>
      </c>
      <c r="K2192" s="153"/>
      <c r="L2192" s="35"/>
      <c r="M2192" s="154" t="s">
        <v>3</v>
      </c>
      <c r="N2192" s="155" t="s">
        <v>44</v>
      </c>
      <c r="O2192" s="55"/>
      <c r="P2192" s="156">
        <f>O2192*H2192</f>
        <v>0</v>
      </c>
      <c r="Q2192" s="156">
        <v>0</v>
      </c>
      <c r="R2192" s="156">
        <f>Q2192*H2192</f>
        <v>0</v>
      </c>
      <c r="S2192" s="156">
        <v>0</v>
      </c>
      <c r="T2192" s="157">
        <f>S2192*H2192</f>
        <v>0</v>
      </c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  <c r="AR2192" s="158" t="s">
        <v>258</v>
      </c>
      <c r="AT2192" s="158" t="s">
        <v>254</v>
      </c>
      <c r="AU2192" s="158" t="s">
        <v>82</v>
      </c>
      <c r="AY2192" s="19" t="s">
        <v>252</v>
      </c>
      <c r="BE2192" s="159">
        <f>IF(N2192="základní",J2192,0)</f>
        <v>0</v>
      </c>
      <c r="BF2192" s="159">
        <f>IF(N2192="snížená",J2192,0)</f>
        <v>0</v>
      </c>
      <c r="BG2192" s="159">
        <f>IF(N2192="zákl. přenesená",J2192,0)</f>
        <v>0</v>
      </c>
      <c r="BH2192" s="159">
        <f>IF(N2192="sníž. přenesená",J2192,0)</f>
        <v>0</v>
      </c>
      <c r="BI2192" s="159">
        <f>IF(N2192="nulová",J2192,0)</f>
        <v>0</v>
      </c>
      <c r="BJ2192" s="19" t="s">
        <v>80</v>
      </c>
      <c r="BK2192" s="159">
        <f>ROUND(I2192*H2192,2)</f>
        <v>0</v>
      </c>
      <c r="BL2192" s="19" t="s">
        <v>258</v>
      </c>
      <c r="BM2192" s="158" t="s">
        <v>2144</v>
      </c>
    </row>
    <row r="2193" spans="1:65" s="2" customFormat="1" ht="11.25">
      <c r="A2193" s="34"/>
      <c r="B2193" s="35"/>
      <c r="C2193" s="34"/>
      <c r="D2193" s="160" t="s">
        <v>260</v>
      </c>
      <c r="E2193" s="34"/>
      <c r="F2193" s="161" t="s">
        <v>2145</v>
      </c>
      <c r="G2193" s="34"/>
      <c r="H2193" s="34"/>
      <c r="I2193" s="162"/>
      <c r="J2193" s="34"/>
      <c r="K2193" s="34"/>
      <c r="L2193" s="35"/>
      <c r="M2193" s="163"/>
      <c r="N2193" s="164"/>
      <c r="O2193" s="55"/>
      <c r="P2193" s="55"/>
      <c r="Q2193" s="55"/>
      <c r="R2193" s="55"/>
      <c r="S2193" s="55"/>
      <c r="T2193" s="56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  <c r="AT2193" s="19" t="s">
        <v>260</v>
      </c>
      <c r="AU2193" s="19" t="s">
        <v>82</v>
      </c>
    </row>
    <row r="2194" spans="1:65" s="2" customFormat="1" ht="11.25">
      <c r="A2194" s="34"/>
      <c r="B2194" s="35"/>
      <c r="C2194" s="34"/>
      <c r="D2194" s="165" t="s">
        <v>262</v>
      </c>
      <c r="E2194" s="34"/>
      <c r="F2194" s="166" t="s">
        <v>2146</v>
      </c>
      <c r="G2194" s="34"/>
      <c r="H2194" s="34"/>
      <c r="I2194" s="162"/>
      <c r="J2194" s="34"/>
      <c r="K2194" s="34"/>
      <c r="L2194" s="35"/>
      <c r="M2194" s="163"/>
      <c r="N2194" s="164"/>
      <c r="O2194" s="55"/>
      <c r="P2194" s="55"/>
      <c r="Q2194" s="55"/>
      <c r="R2194" s="55"/>
      <c r="S2194" s="55"/>
      <c r="T2194" s="56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  <c r="AT2194" s="19" t="s">
        <v>262</v>
      </c>
      <c r="AU2194" s="19" t="s">
        <v>82</v>
      </c>
    </row>
    <row r="2195" spans="1:65" s="2" customFormat="1" ht="16.5" customHeight="1">
      <c r="A2195" s="34"/>
      <c r="B2195" s="145"/>
      <c r="C2195" s="146" t="s">
        <v>2147</v>
      </c>
      <c r="D2195" s="146" t="s">
        <v>254</v>
      </c>
      <c r="E2195" s="147" t="s">
        <v>2148</v>
      </c>
      <c r="F2195" s="148" t="s">
        <v>2149</v>
      </c>
      <c r="G2195" s="149" t="s">
        <v>497</v>
      </c>
      <c r="H2195" s="150">
        <v>4134.75</v>
      </c>
      <c r="I2195" s="151"/>
      <c r="J2195" s="152">
        <f>ROUND(I2195*H2195,2)</f>
        <v>0</v>
      </c>
      <c r="K2195" s="153"/>
      <c r="L2195" s="35"/>
      <c r="M2195" s="154" t="s">
        <v>3</v>
      </c>
      <c r="N2195" s="155" t="s">
        <v>44</v>
      </c>
      <c r="O2195" s="55"/>
      <c r="P2195" s="156">
        <f>O2195*H2195</f>
        <v>0</v>
      </c>
      <c r="Q2195" s="156">
        <v>0</v>
      </c>
      <c r="R2195" s="156">
        <f>Q2195*H2195</f>
        <v>0</v>
      </c>
      <c r="S2195" s="156">
        <v>0</v>
      </c>
      <c r="T2195" s="157">
        <f>S2195*H2195</f>
        <v>0</v>
      </c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  <c r="AR2195" s="158" t="s">
        <v>258</v>
      </c>
      <c r="AT2195" s="158" t="s">
        <v>254</v>
      </c>
      <c r="AU2195" s="158" t="s">
        <v>82</v>
      </c>
      <c r="AY2195" s="19" t="s">
        <v>252</v>
      </c>
      <c r="BE2195" s="159">
        <f>IF(N2195="základní",J2195,0)</f>
        <v>0</v>
      </c>
      <c r="BF2195" s="159">
        <f>IF(N2195="snížená",J2195,0)</f>
        <v>0</v>
      </c>
      <c r="BG2195" s="159">
        <f>IF(N2195="zákl. přenesená",J2195,0)</f>
        <v>0</v>
      </c>
      <c r="BH2195" s="159">
        <f>IF(N2195="sníž. přenesená",J2195,0)</f>
        <v>0</v>
      </c>
      <c r="BI2195" s="159">
        <f>IF(N2195="nulová",J2195,0)</f>
        <v>0</v>
      </c>
      <c r="BJ2195" s="19" t="s">
        <v>80</v>
      </c>
      <c r="BK2195" s="159">
        <f>ROUND(I2195*H2195,2)</f>
        <v>0</v>
      </c>
      <c r="BL2195" s="19" t="s">
        <v>258</v>
      </c>
      <c r="BM2195" s="158" t="s">
        <v>2150</v>
      </c>
    </row>
    <row r="2196" spans="1:65" s="2" customFormat="1" ht="11.25">
      <c r="A2196" s="34"/>
      <c r="B2196" s="35"/>
      <c r="C2196" s="34"/>
      <c r="D2196" s="160" t="s">
        <v>260</v>
      </c>
      <c r="E2196" s="34"/>
      <c r="F2196" s="161" t="s">
        <v>2151</v>
      </c>
      <c r="G2196" s="34"/>
      <c r="H2196" s="34"/>
      <c r="I2196" s="162"/>
      <c r="J2196" s="34"/>
      <c r="K2196" s="34"/>
      <c r="L2196" s="35"/>
      <c r="M2196" s="163"/>
      <c r="N2196" s="164"/>
      <c r="O2196" s="55"/>
      <c r="P2196" s="55"/>
      <c r="Q2196" s="55"/>
      <c r="R2196" s="55"/>
      <c r="S2196" s="55"/>
      <c r="T2196" s="56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  <c r="AT2196" s="19" t="s">
        <v>260</v>
      </c>
      <c r="AU2196" s="19" t="s">
        <v>82</v>
      </c>
    </row>
    <row r="2197" spans="1:65" s="2" customFormat="1" ht="11.25">
      <c r="A2197" s="34"/>
      <c r="B2197" s="35"/>
      <c r="C2197" s="34"/>
      <c r="D2197" s="165" t="s">
        <v>262</v>
      </c>
      <c r="E2197" s="34"/>
      <c r="F2197" s="166" t="s">
        <v>2152</v>
      </c>
      <c r="G2197" s="34"/>
      <c r="H2197" s="34"/>
      <c r="I2197" s="162"/>
      <c r="J2197" s="34"/>
      <c r="K2197" s="34"/>
      <c r="L2197" s="35"/>
      <c r="M2197" s="163"/>
      <c r="N2197" s="164"/>
      <c r="O2197" s="55"/>
      <c r="P2197" s="55"/>
      <c r="Q2197" s="55"/>
      <c r="R2197" s="55"/>
      <c r="S2197" s="55"/>
      <c r="T2197" s="56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  <c r="AT2197" s="19" t="s">
        <v>262</v>
      </c>
      <c r="AU2197" s="19" t="s">
        <v>82</v>
      </c>
    </row>
    <row r="2198" spans="1:65" s="2" customFormat="1" ht="21.75" customHeight="1">
      <c r="A2198" s="34"/>
      <c r="B2198" s="145"/>
      <c r="C2198" s="146" t="s">
        <v>2153</v>
      </c>
      <c r="D2198" s="146" t="s">
        <v>254</v>
      </c>
      <c r="E2198" s="147" t="s">
        <v>2154</v>
      </c>
      <c r="F2198" s="148" t="s">
        <v>2155</v>
      </c>
      <c r="G2198" s="149" t="s">
        <v>497</v>
      </c>
      <c r="H2198" s="150">
        <v>1706.6669999999999</v>
      </c>
      <c r="I2198" s="151"/>
      <c r="J2198" s="152">
        <f>ROUND(I2198*H2198,2)</f>
        <v>0</v>
      </c>
      <c r="K2198" s="153"/>
      <c r="L2198" s="35"/>
      <c r="M2198" s="154" t="s">
        <v>3</v>
      </c>
      <c r="N2198" s="155" t="s">
        <v>44</v>
      </c>
      <c r="O2198" s="55"/>
      <c r="P2198" s="156">
        <f>O2198*H2198</f>
        <v>0</v>
      </c>
      <c r="Q2198" s="156">
        <v>1.2999999999999999E-4</v>
      </c>
      <c r="R2198" s="156">
        <f>Q2198*H2198</f>
        <v>0.22186670999999997</v>
      </c>
      <c r="S2198" s="156">
        <v>0</v>
      </c>
      <c r="T2198" s="157">
        <f>S2198*H2198</f>
        <v>0</v>
      </c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  <c r="AR2198" s="158" t="s">
        <v>258</v>
      </c>
      <c r="AT2198" s="158" t="s">
        <v>254</v>
      </c>
      <c r="AU2198" s="158" t="s">
        <v>82</v>
      </c>
      <c r="AY2198" s="19" t="s">
        <v>252</v>
      </c>
      <c r="BE2198" s="159">
        <f>IF(N2198="základní",J2198,0)</f>
        <v>0</v>
      </c>
      <c r="BF2198" s="159">
        <f>IF(N2198="snížená",J2198,0)</f>
        <v>0</v>
      </c>
      <c r="BG2198" s="159">
        <f>IF(N2198="zákl. přenesená",J2198,0)</f>
        <v>0</v>
      </c>
      <c r="BH2198" s="159">
        <f>IF(N2198="sníž. přenesená",J2198,0)</f>
        <v>0</v>
      </c>
      <c r="BI2198" s="159">
        <f>IF(N2198="nulová",J2198,0)</f>
        <v>0</v>
      </c>
      <c r="BJ2198" s="19" t="s">
        <v>80</v>
      </c>
      <c r="BK2198" s="159">
        <f>ROUND(I2198*H2198,2)</f>
        <v>0</v>
      </c>
      <c r="BL2198" s="19" t="s">
        <v>258</v>
      </c>
      <c r="BM2198" s="158" t="s">
        <v>2156</v>
      </c>
    </row>
    <row r="2199" spans="1:65" s="2" customFormat="1" ht="11.25">
      <c r="A2199" s="34"/>
      <c r="B2199" s="35"/>
      <c r="C2199" s="34"/>
      <c r="D2199" s="160" t="s">
        <v>260</v>
      </c>
      <c r="E2199" s="34"/>
      <c r="F2199" s="161" t="s">
        <v>2157</v>
      </c>
      <c r="G2199" s="34"/>
      <c r="H2199" s="34"/>
      <c r="I2199" s="162"/>
      <c r="J2199" s="34"/>
      <c r="K2199" s="34"/>
      <c r="L2199" s="35"/>
      <c r="M2199" s="163"/>
      <c r="N2199" s="164"/>
      <c r="O2199" s="55"/>
      <c r="P2199" s="55"/>
      <c r="Q2199" s="55"/>
      <c r="R2199" s="55"/>
      <c r="S2199" s="55"/>
      <c r="T2199" s="56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  <c r="AT2199" s="19" t="s">
        <v>260</v>
      </c>
      <c r="AU2199" s="19" t="s">
        <v>82</v>
      </c>
    </row>
    <row r="2200" spans="1:65" s="2" customFormat="1" ht="11.25">
      <c r="A2200" s="34"/>
      <c r="B2200" s="35"/>
      <c r="C2200" s="34"/>
      <c r="D2200" s="165" t="s">
        <v>262</v>
      </c>
      <c r="E2200" s="34"/>
      <c r="F2200" s="166" t="s">
        <v>2158</v>
      </c>
      <c r="G2200" s="34"/>
      <c r="H2200" s="34"/>
      <c r="I2200" s="162"/>
      <c r="J2200" s="34"/>
      <c r="K2200" s="34"/>
      <c r="L2200" s="35"/>
      <c r="M2200" s="163"/>
      <c r="N2200" s="164"/>
      <c r="O2200" s="55"/>
      <c r="P2200" s="55"/>
      <c r="Q2200" s="55"/>
      <c r="R2200" s="55"/>
      <c r="S2200" s="55"/>
      <c r="T2200" s="56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  <c r="AT2200" s="19" t="s">
        <v>262</v>
      </c>
      <c r="AU2200" s="19" t="s">
        <v>82</v>
      </c>
    </row>
    <row r="2201" spans="1:65" s="13" customFormat="1" ht="11.25">
      <c r="B2201" s="167"/>
      <c r="D2201" s="160" t="s">
        <v>264</v>
      </c>
      <c r="E2201" s="168" t="s">
        <v>3</v>
      </c>
      <c r="F2201" s="169" t="s">
        <v>2159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264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252</v>
      </c>
    </row>
    <row r="2202" spans="1:65" s="14" customFormat="1" ht="11.25">
      <c r="B2202" s="174"/>
      <c r="D2202" s="160" t="s">
        <v>264</v>
      </c>
      <c r="E2202" s="175" t="s">
        <v>3</v>
      </c>
      <c r="F2202" s="176" t="s">
        <v>2160</v>
      </c>
      <c r="H2202" s="177">
        <v>1706.6669999999999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264</v>
      </c>
      <c r="AU2202" s="175" t="s">
        <v>82</v>
      </c>
      <c r="AV2202" s="14" t="s">
        <v>82</v>
      </c>
      <c r="AW2202" s="14" t="s">
        <v>34</v>
      </c>
      <c r="AX2202" s="14" t="s">
        <v>80</v>
      </c>
      <c r="AY2202" s="175" t="s">
        <v>252</v>
      </c>
    </row>
    <row r="2203" spans="1:65" s="2" customFormat="1" ht="16.5" customHeight="1">
      <c r="A2203" s="34"/>
      <c r="B2203" s="145"/>
      <c r="C2203" s="146" t="s">
        <v>2161</v>
      </c>
      <c r="D2203" s="146" t="s">
        <v>254</v>
      </c>
      <c r="E2203" s="147" t="s">
        <v>2162</v>
      </c>
      <c r="F2203" s="148" t="s">
        <v>2163</v>
      </c>
      <c r="G2203" s="149" t="s">
        <v>331</v>
      </c>
      <c r="H2203" s="150">
        <v>19.850000000000001</v>
      </c>
      <c r="I2203" s="151"/>
      <c r="J2203" s="152">
        <f>ROUND(I2203*H2203,2)</f>
        <v>0</v>
      </c>
      <c r="K2203" s="153"/>
      <c r="L2203" s="35"/>
      <c r="M2203" s="154" t="s">
        <v>3</v>
      </c>
      <c r="N2203" s="155" t="s">
        <v>44</v>
      </c>
      <c r="O2203" s="55"/>
      <c r="P2203" s="156">
        <f>O2203*H2203</f>
        <v>0</v>
      </c>
      <c r="Q2203" s="156">
        <v>0</v>
      </c>
      <c r="R2203" s="156">
        <f>Q2203*H2203</f>
        <v>0</v>
      </c>
      <c r="S2203" s="156">
        <v>0</v>
      </c>
      <c r="T2203" s="157">
        <f>S2203*H2203</f>
        <v>0</v>
      </c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  <c r="AR2203" s="158" t="s">
        <v>258</v>
      </c>
      <c r="AT2203" s="158" t="s">
        <v>254</v>
      </c>
      <c r="AU2203" s="158" t="s">
        <v>82</v>
      </c>
      <c r="AY2203" s="19" t="s">
        <v>252</v>
      </c>
      <c r="BE2203" s="159">
        <f>IF(N2203="základní",J2203,0)</f>
        <v>0</v>
      </c>
      <c r="BF2203" s="159">
        <f>IF(N2203="snížená",J2203,0)</f>
        <v>0</v>
      </c>
      <c r="BG2203" s="159">
        <f>IF(N2203="zákl. přenesená",J2203,0)</f>
        <v>0</v>
      </c>
      <c r="BH2203" s="159">
        <f>IF(N2203="sníž. přenesená",J2203,0)</f>
        <v>0</v>
      </c>
      <c r="BI2203" s="159">
        <f>IF(N2203="nulová",J2203,0)</f>
        <v>0</v>
      </c>
      <c r="BJ2203" s="19" t="s">
        <v>80</v>
      </c>
      <c r="BK2203" s="159">
        <f>ROUND(I2203*H2203,2)</f>
        <v>0</v>
      </c>
      <c r="BL2203" s="19" t="s">
        <v>258</v>
      </c>
      <c r="BM2203" s="158" t="s">
        <v>2164</v>
      </c>
    </row>
    <row r="2204" spans="1:65" s="2" customFormat="1" ht="11.25">
      <c r="A2204" s="34"/>
      <c r="B2204" s="35"/>
      <c r="C2204" s="34"/>
      <c r="D2204" s="160" t="s">
        <v>260</v>
      </c>
      <c r="E2204" s="34"/>
      <c r="F2204" s="161" t="s">
        <v>2165</v>
      </c>
      <c r="G2204" s="34"/>
      <c r="H2204" s="34"/>
      <c r="I2204" s="162"/>
      <c r="J2204" s="34"/>
      <c r="K2204" s="34"/>
      <c r="L2204" s="35"/>
      <c r="M2204" s="163"/>
      <c r="N2204" s="164"/>
      <c r="O2204" s="55"/>
      <c r="P2204" s="55"/>
      <c r="Q2204" s="55"/>
      <c r="R2204" s="55"/>
      <c r="S2204" s="55"/>
      <c r="T2204" s="56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  <c r="AT2204" s="19" t="s">
        <v>260</v>
      </c>
      <c r="AU2204" s="19" t="s">
        <v>82</v>
      </c>
    </row>
    <row r="2205" spans="1:65" s="2" customFormat="1" ht="11.25">
      <c r="A2205" s="34"/>
      <c r="B2205" s="35"/>
      <c r="C2205" s="34"/>
      <c r="D2205" s="165" t="s">
        <v>262</v>
      </c>
      <c r="E2205" s="34"/>
      <c r="F2205" s="166" t="s">
        <v>2166</v>
      </c>
      <c r="G2205" s="34"/>
      <c r="H2205" s="34"/>
      <c r="I2205" s="162"/>
      <c r="J2205" s="34"/>
      <c r="K2205" s="34"/>
      <c r="L2205" s="35"/>
      <c r="M2205" s="163"/>
      <c r="N2205" s="164"/>
      <c r="O2205" s="55"/>
      <c r="P2205" s="55"/>
      <c r="Q2205" s="55"/>
      <c r="R2205" s="55"/>
      <c r="S2205" s="55"/>
      <c r="T2205" s="56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  <c r="AT2205" s="19" t="s">
        <v>262</v>
      </c>
      <c r="AU2205" s="19" t="s">
        <v>82</v>
      </c>
    </row>
    <row r="2206" spans="1:65" s="14" customFormat="1" ht="11.25">
      <c r="B2206" s="174"/>
      <c r="D2206" s="160" t="s">
        <v>264</v>
      </c>
      <c r="E2206" s="175" t="s">
        <v>3</v>
      </c>
      <c r="F2206" s="176" t="s">
        <v>2167</v>
      </c>
      <c r="H2206" s="177">
        <v>19.850000000000001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264</v>
      </c>
      <c r="AU2206" s="175" t="s">
        <v>82</v>
      </c>
      <c r="AV2206" s="14" t="s">
        <v>82</v>
      </c>
      <c r="AW2206" s="14" t="s">
        <v>34</v>
      </c>
      <c r="AX2206" s="14" t="s">
        <v>80</v>
      </c>
      <c r="AY2206" s="175" t="s">
        <v>252</v>
      </c>
    </row>
    <row r="2207" spans="1:65" s="2" customFormat="1" ht="16.5" customHeight="1">
      <c r="A2207" s="34"/>
      <c r="B2207" s="145"/>
      <c r="C2207" s="146" t="s">
        <v>2168</v>
      </c>
      <c r="D2207" s="146" t="s">
        <v>254</v>
      </c>
      <c r="E2207" s="147" t="s">
        <v>2169</v>
      </c>
      <c r="F2207" s="148" t="s">
        <v>2170</v>
      </c>
      <c r="G2207" s="149" t="s">
        <v>331</v>
      </c>
      <c r="H2207" s="150">
        <v>397</v>
      </c>
      <c r="I2207" s="151"/>
      <c r="J2207" s="152">
        <f>ROUND(I2207*H2207,2)</f>
        <v>0</v>
      </c>
      <c r="K2207" s="153"/>
      <c r="L2207" s="35"/>
      <c r="M2207" s="154" t="s">
        <v>3</v>
      </c>
      <c r="N2207" s="155" t="s">
        <v>44</v>
      </c>
      <c r="O2207" s="55"/>
      <c r="P2207" s="156">
        <f>O2207*H2207</f>
        <v>0</v>
      </c>
      <c r="Q2207" s="156">
        <v>0</v>
      </c>
      <c r="R2207" s="156">
        <f>Q2207*H2207</f>
        <v>0</v>
      </c>
      <c r="S2207" s="156">
        <v>0</v>
      </c>
      <c r="T2207" s="157">
        <f>S2207*H2207</f>
        <v>0</v>
      </c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  <c r="AR2207" s="158" t="s">
        <v>258</v>
      </c>
      <c r="AT2207" s="158" t="s">
        <v>254</v>
      </c>
      <c r="AU2207" s="158" t="s">
        <v>82</v>
      </c>
      <c r="AY2207" s="19" t="s">
        <v>252</v>
      </c>
      <c r="BE2207" s="159">
        <f>IF(N2207="základní",J2207,0)</f>
        <v>0</v>
      </c>
      <c r="BF2207" s="159">
        <f>IF(N2207="snížená",J2207,0)</f>
        <v>0</v>
      </c>
      <c r="BG2207" s="159">
        <f>IF(N2207="zákl. přenesená",J2207,0)</f>
        <v>0</v>
      </c>
      <c r="BH2207" s="159">
        <f>IF(N2207="sníž. přenesená",J2207,0)</f>
        <v>0</v>
      </c>
      <c r="BI2207" s="159">
        <f>IF(N2207="nulová",J2207,0)</f>
        <v>0</v>
      </c>
      <c r="BJ2207" s="19" t="s">
        <v>80</v>
      </c>
      <c r="BK2207" s="159">
        <f>ROUND(I2207*H2207,2)</f>
        <v>0</v>
      </c>
      <c r="BL2207" s="19" t="s">
        <v>258</v>
      </c>
      <c r="BM2207" s="158" t="s">
        <v>2171</v>
      </c>
    </row>
    <row r="2208" spans="1:65" s="2" customFormat="1" ht="19.5">
      <c r="A2208" s="34"/>
      <c r="B2208" s="35"/>
      <c r="C2208" s="34"/>
      <c r="D2208" s="160" t="s">
        <v>260</v>
      </c>
      <c r="E2208" s="34"/>
      <c r="F2208" s="161" t="s">
        <v>2172</v>
      </c>
      <c r="G2208" s="34"/>
      <c r="H2208" s="34"/>
      <c r="I2208" s="162"/>
      <c r="J2208" s="34"/>
      <c r="K2208" s="34"/>
      <c r="L2208" s="35"/>
      <c r="M2208" s="163"/>
      <c r="N2208" s="164"/>
      <c r="O2208" s="55"/>
      <c r="P2208" s="55"/>
      <c r="Q2208" s="55"/>
      <c r="R2208" s="55"/>
      <c r="S2208" s="55"/>
      <c r="T2208" s="56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  <c r="AT2208" s="19" t="s">
        <v>260</v>
      </c>
      <c r="AU2208" s="19" t="s">
        <v>82</v>
      </c>
    </row>
    <row r="2209" spans="1:65" s="2" customFormat="1" ht="11.25">
      <c r="A2209" s="34"/>
      <c r="B2209" s="35"/>
      <c r="C2209" s="34"/>
      <c r="D2209" s="165" t="s">
        <v>262</v>
      </c>
      <c r="E2209" s="34"/>
      <c r="F2209" s="166" t="s">
        <v>2173</v>
      </c>
      <c r="G2209" s="34"/>
      <c r="H2209" s="34"/>
      <c r="I2209" s="162"/>
      <c r="J2209" s="34"/>
      <c r="K2209" s="34"/>
      <c r="L2209" s="35"/>
      <c r="M2209" s="163"/>
      <c r="N2209" s="164"/>
      <c r="O2209" s="55"/>
      <c r="P2209" s="55"/>
      <c r="Q2209" s="55"/>
      <c r="R2209" s="55"/>
      <c r="S2209" s="55"/>
      <c r="T2209" s="56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  <c r="AT2209" s="19" t="s">
        <v>262</v>
      </c>
      <c r="AU2209" s="19" t="s">
        <v>82</v>
      </c>
    </row>
    <row r="2210" spans="1:65" s="13" customFormat="1" ht="11.25">
      <c r="B2210" s="167"/>
      <c r="D2210" s="160" t="s">
        <v>264</v>
      </c>
      <c r="E2210" s="168" t="s">
        <v>3</v>
      </c>
      <c r="F2210" s="169" t="s">
        <v>2174</v>
      </c>
      <c r="H2210" s="168" t="s">
        <v>3</v>
      </c>
      <c r="I2210" s="170"/>
      <c r="L2210" s="167"/>
      <c r="M2210" s="171"/>
      <c r="N2210" s="172"/>
      <c r="O2210" s="172"/>
      <c r="P2210" s="172"/>
      <c r="Q2210" s="172"/>
      <c r="R2210" s="172"/>
      <c r="S2210" s="172"/>
      <c r="T2210" s="173"/>
      <c r="AT2210" s="168" t="s">
        <v>264</v>
      </c>
      <c r="AU2210" s="168" t="s">
        <v>82</v>
      </c>
      <c r="AV2210" s="13" t="s">
        <v>80</v>
      </c>
      <c r="AW2210" s="13" t="s">
        <v>34</v>
      </c>
      <c r="AX2210" s="13" t="s">
        <v>73</v>
      </c>
      <c r="AY2210" s="168" t="s">
        <v>252</v>
      </c>
    </row>
    <row r="2211" spans="1:65" s="14" customFormat="1" ht="11.25">
      <c r="B2211" s="174"/>
      <c r="D2211" s="160" t="s">
        <v>264</v>
      </c>
      <c r="E2211" s="175" t="s">
        <v>3</v>
      </c>
      <c r="F2211" s="176" t="s">
        <v>2167</v>
      </c>
      <c r="H2211" s="177">
        <v>19.850000000000001</v>
      </c>
      <c r="I2211" s="178"/>
      <c r="L2211" s="174"/>
      <c r="M2211" s="179"/>
      <c r="N2211" s="180"/>
      <c r="O2211" s="180"/>
      <c r="P2211" s="180"/>
      <c r="Q2211" s="180"/>
      <c r="R2211" s="180"/>
      <c r="S2211" s="180"/>
      <c r="T2211" s="181"/>
      <c r="AT2211" s="175" t="s">
        <v>264</v>
      </c>
      <c r="AU2211" s="175" t="s">
        <v>82</v>
      </c>
      <c r="AV2211" s="14" t="s">
        <v>82</v>
      </c>
      <c r="AW2211" s="14" t="s">
        <v>34</v>
      </c>
      <c r="AX2211" s="14" t="s">
        <v>80</v>
      </c>
      <c r="AY2211" s="175" t="s">
        <v>252</v>
      </c>
    </row>
    <row r="2212" spans="1:65" s="14" customFormat="1" ht="11.25">
      <c r="B2212" s="174"/>
      <c r="D2212" s="160" t="s">
        <v>264</v>
      </c>
      <c r="F2212" s="176" t="s">
        <v>2175</v>
      </c>
      <c r="H2212" s="177">
        <v>397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264</v>
      </c>
      <c r="AU2212" s="175" t="s">
        <v>82</v>
      </c>
      <c r="AV2212" s="14" t="s">
        <v>82</v>
      </c>
      <c r="AW2212" s="14" t="s">
        <v>4</v>
      </c>
      <c r="AX2212" s="14" t="s">
        <v>80</v>
      </c>
      <c r="AY2212" s="175" t="s">
        <v>252</v>
      </c>
    </row>
    <row r="2213" spans="1:65" s="2" customFormat="1" ht="16.5" customHeight="1">
      <c r="A2213" s="34"/>
      <c r="B2213" s="145"/>
      <c r="C2213" s="146" t="s">
        <v>2176</v>
      </c>
      <c r="D2213" s="146" t="s">
        <v>254</v>
      </c>
      <c r="E2213" s="147" t="s">
        <v>2177</v>
      </c>
      <c r="F2213" s="148" t="s">
        <v>2178</v>
      </c>
      <c r="G2213" s="149" t="s">
        <v>331</v>
      </c>
      <c r="H2213" s="150">
        <v>19.850000000000001</v>
      </c>
      <c r="I2213" s="151"/>
      <c r="J2213" s="152">
        <f>ROUND(I2213*H2213,2)</f>
        <v>0</v>
      </c>
      <c r="K2213" s="153"/>
      <c r="L2213" s="35"/>
      <c r="M2213" s="154" t="s">
        <v>3</v>
      </c>
      <c r="N2213" s="155" t="s">
        <v>44</v>
      </c>
      <c r="O2213" s="55"/>
      <c r="P2213" s="156">
        <f>O2213*H2213</f>
        <v>0</v>
      </c>
      <c r="Q2213" s="156">
        <v>0</v>
      </c>
      <c r="R2213" s="156">
        <f>Q2213*H2213</f>
        <v>0</v>
      </c>
      <c r="S2213" s="156">
        <v>0</v>
      </c>
      <c r="T2213" s="157">
        <f>S2213*H2213</f>
        <v>0</v>
      </c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  <c r="AR2213" s="158" t="s">
        <v>258</v>
      </c>
      <c r="AT2213" s="158" t="s">
        <v>254</v>
      </c>
      <c r="AU2213" s="158" t="s">
        <v>82</v>
      </c>
      <c r="AY2213" s="19" t="s">
        <v>252</v>
      </c>
      <c r="BE2213" s="159">
        <f>IF(N2213="základní",J2213,0)</f>
        <v>0</v>
      </c>
      <c r="BF2213" s="159">
        <f>IF(N2213="snížená",J2213,0)</f>
        <v>0</v>
      </c>
      <c r="BG2213" s="159">
        <f>IF(N2213="zákl. přenesená",J2213,0)</f>
        <v>0</v>
      </c>
      <c r="BH2213" s="159">
        <f>IF(N2213="sníž. přenesená",J2213,0)</f>
        <v>0</v>
      </c>
      <c r="BI2213" s="159">
        <f>IF(N2213="nulová",J2213,0)</f>
        <v>0</v>
      </c>
      <c r="BJ2213" s="19" t="s">
        <v>80</v>
      </c>
      <c r="BK2213" s="159">
        <f>ROUND(I2213*H2213,2)</f>
        <v>0</v>
      </c>
      <c r="BL2213" s="19" t="s">
        <v>258</v>
      </c>
      <c r="BM2213" s="158" t="s">
        <v>2179</v>
      </c>
    </row>
    <row r="2214" spans="1:65" s="2" customFormat="1" ht="11.25">
      <c r="A2214" s="34"/>
      <c r="B2214" s="35"/>
      <c r="C2214" s="34"/>
      <c r="D2214" s="160" t="s">
        <v>260</v>
      </c>
      <c r="E2214" s="34"/>
      <c r="F2214" s="161" t="s">
        <v>2180</v>
      </c>
      <c r="G2214" s="34"/>
      <c r="H2214" s="34"/>
      <c r="I2214" s="162"/>
      <c r="J2214" s="34"/>
      <c r="K2214" s="34"/>
      <c r="L2214" s="35"/>
      <c r="M2214" s="163"/>
      <c r="N2214" s="164"/>
      <c r="O2214" s="55"/>
      <c r="P2214" s="55"/>
      <c r="Q2214" s="55"/>
      <c r="R2214" s="55"/>
      <c r="S2214" s="55"/>
      <c r="T2214" s="56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  <c r="AT2214" s="19" t="s">
        <v>260</v>
      </c>
      <c r="AU2214" s="19" t="s">
        <v>82</v>
      </c>
    </row>
    <row r="2215" spans="1:65" s="2" customFormat="1" ht="11.25">
      <c r="A2215" s="34"/>
      <c r="B2215" s="35"/>
      <c r="C2215" s="34"/>
      <c r="D2215" s="165" t="s">
        <v>262</v>
      </c>
      <c r="E2215" s="34"/>
      <c r="F2215" s="166" t="s">
        <v>2181</v>
      </c>
      <c r="G2215" s="34"/>
      <c r="H2215" s="34"/>
      <c r="I2215" s="162"/>
      <c r="J2215" s="34"/>
      <c r="K2215" s="34"/>
      <c r="L2215" s="35"/>
      <c r="M2215" s="163"/>
      <c r="N2215" s="164"/>
      <c r="O2215" s="55"/>
      <c r="P2215" s="55"/>
      <c r="Q2215" s="55"/>
      <c r="R2215" s="55"/>
      <c r="S2215" s="55"/>
      <c r="T2215" s="56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  <c r="AT2215" s="19" t="s">
        <v>262</v>
      </c>
      <c r="AU2215" s="19" t="s">
        <v>82</v>
      </c>
    </row>
    <row r="2216" spans="1:65" s="12" customFormat="1" ht="22.9" customHeight="1">
      <c r="B2216" s="132"/>
      <c r="D2216" s="133" t="s">
        <v>72</v>
      </c>
      <c r="E2216" s="143" t="s">
        <v>2182</v>
      </c>
      <c r="F2216" s="143" t="s">
        <v>2183</v>
      </c>
      <c r="I2216" s="135"/>
      <c r="J2216" s="144">
        <f>BK2216</f>
        <v>0</v>
      </c>
      <c r="L2216" s="132"/>
      <c r="M2216" s="137"/>
      <c r="N2216" s="138"/>
      <c r="O2216" s="138"/>
      <c r="P2216" s="139">
        <f>SUM(P2217:P2219)</f>
        <v>0</v>
      </c>
      <c r="Q2216" s="138"/>
      <c r="R2216" s="139">
        <f>SUM(R2217:R2219)</f>
        <v>0</v>
      </c>
      <c r="S2216" s="138"/>
      <c r="T2216" s="140">
        <f>SUM(T2217:T2219)</f>
        <v>0</v>
      </c>
      <c r="AR2216" s="133" t="s">
        <v>80</v>
      </c>
      <c r="AT2216" s="141" t="s">
        <v>72</v>
      </c>
      <c r="AU2216" s="141" t="s">
        <v>80</v>
      </c>
      <c r="AY2216" s="133" t="s">
        <v>252</v>
      </c>
      <c r="BK2216" s="142">
        <f>SUM(BK2217:BK2219)</f>
        <v>0</v>
      </c>
    </row>
    <row r="2217" spans="1:65" s="2" customFormat="1" ht="16.5" customHeight="1">
      <c r="A2217" s="34"/>
      <c r="B2217" s="145"/>
      <c r="C2217" s="146" t="s">
        <v>2184</v>
      </c>
      <c r="D2217" s="146" t="s">
        <v>254</v>
      </c>
      <c r="E2217" s="147" t="s">
        <v>2185</v>
      </c>
      <c r="F2217" s="148" t="s">
        <v>2186</v>
      </c>
      <c r="G2217" s="149" t="s">
        <v>321</v>
      </c>
      <c r="H2217" s="150">
        <v>10480.799999999999</v>
      </c>
      <c r="I2217" s="151"/>
      <c r="J2217" s="152">
        <f>ROUND(I2217*H2217,2)</f>
        <v>0</v>
      </c>
      <c r="K2217" s="153"/>
      <c r="L2217" s="35"/>
      <c r="M2217" s="154" t="s">
        <v>3</v>
      </c>
      <c r="N2217" s="155" t="s">
        <v>44</v>
      </c>
      <c r="O2217" s="55"/>
      <c r="P2217" s="156">
        <f>O2217*H2217</f>
        <v>0</v>
      </c>
      <c r="Q2217" s="156">
        <v>0</v>
      </c>
      <c r="R2217" s="156">
        <f>Q2217*H2217</f>
        <v>0</v>
      </c>
      <c r="S2217" s="156">
        <v>0</v>
      </c>
      <c r="T2217" s="157">
        <f>S2217*H2217</f>
        <v>0</v>
      </c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  <c r="AR2217" s="158" t="s">
        <v>258</v>
      </c>
      <c r="AT2217" s="158" t="s">
        <v>254</v>
      </c>
      <c r="AU2217" s="158" t="s">
        <v>82</v>
      </c>
      <c r="AY2217" s="19" t="s">
        <v>252</v>
      </c>
      <c r="BE2217" s="159">
        <f>IF(N2217="základní",J2217,0)</f>
        <v>0</v>
      </c>
      <c r="BF2217" s="159">
        <f>IF(N2217="snížená",J2217,0)</f>
        <v>0</v>
      </c>
      <c r="BG2217" s="159">
        <f>IF(N2217="zákl. přenesená",J2217,0)</f>
        <v>0</v>
      </c>
      <c r="BH2217" s="159">
        <f>IF(N2217="sníž. přenesená",J2217,0)</f>
        <v>0</v>
      </c>
      <c r="BI2217" s="159">
        <f>IF(N2217="nulová",J2217,0)</f>
        <v>0</v>
      </c>
      <c r="BJ2217" s="19" t="s">
        <v>80</v>
      </c>
      <c r="BK2217" s="159">
        <f>ROUND(I2217*H2217,2)</f>
        <v>0</v>
      </c>
      <c r="BL2217" s="19" t="s">
        <v>258</v>
      </c>
      <c r="BM2217" s="158" t="s">
        <v>2187</v>
      </c>
    </row>
    <row r="2218" spans="1:65" s="2" customFormat="1" ht="19.5">
      <c r="A2218" s="34"/>
      <c r="B2218" s="35"/>
      <c r="C2218" s="34"/>
      <c r="D2218" s="160" t="s">
        <v>260</v>
      </c>
      <c r="E2218" s="34"/>
      <c r="F2218" s="161" t="s">
        <v>2188</v>
      </c>
      <c r="G2218" s="34"/>
      <c r="H2218" s="34"/>
      <c r="I2218" s="162"/>
      <c r="J2218" s="34"/>
      <c r="K2218" s="34"/>
      <c r="L2218" s="35"/>
      <c r="M2218" s="163"/>
      <c r="N2218" s="164"/>
      <c r="O2218" s="55"/>
      <c r="P2218" s="55"/>
      <c r="Q2218" s="55"/>
      <c r="R2218" s="55"/>
      <c r="S2218" s="55"/>
      <c r="T2218" s="56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  <c r="AT2218" s="19" t="s">
        <v>260</v>
      </c>
      <c r="AU2218" s="19" t="s">
        <v>82</v>
      </c>
    </row>
    <row r="2219" spans="1:65" s="2" customFormat="1" ht="11.25">
      <c r="A2219" s="34"/>
      <c r="B2219" s="35"/>
      <c r="C2219" s="34"/>
      <c r="D2219" s="165" t="s">
        <v>262</v>
      </c>
      <c r="E2219" s="34"/>
      <c r="F2219" s="166" t="s">
        <v>2189</v>
      </c>
      <c r="G2219" s="34"/>
      <c r="H2219" s="34"/>
      <c r="I2219" s="162"/>
      <c r="J2219" s="34"/>
      <c r="K2219" s="34"/>
      <c r="L2219" s="35"/>
      <c r="M2219" s="163"/>
      <c r="N2219" s="164"/>
      <c r="O2219" s="55"/>
      <c r="P2219" s="55"/>
      <c r="Q2219" s="55"/>
      <c r="R2219" s="55"/>
      <c r="S2219" s="55"/>
      <c r="T2219" s="56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  <c r="AT2219" s="19" t="s">
        <v>262</v>
      </c>
      <c r="AU2219" s="19" t="s">
        <v>82</v>
      </c>
    </row>
    <row r="2220" spans="1:65" s="12" customFormat="1" ht="25.9" customHeight="1">
      <c r="B2220" s="132"/>
      <c r="D2220" s="133" t="s">
        <v>72</v>
      </c>
      <c r="E2220" s="134" t="s">
        <v>2190</v>
      </c>
      <c r="F2220" s="134" t="s">
        <v>2191</v>
      </c>
      <c r="I2220" s="135"/>
      <c r="J2220" s="136">
        <f>BK2220</f>
        <v>0</v>
      </c>
      <c r="L2220" s="132"/>
      <c r="M2220" s="137"/>
      <c r="N2220" s="138"/>
      <c r="O2220" s="138"/>
      <c r="P2220" s="139">
        <f>P2221+P2280+P2477+P2685+P2728+P2740+P2952+P3030+P3247+P3526+P3781+P3908+P4049+P4192+P4221+P4506+P4577+P4625+P4662</f>
        <v>0</v>
      </c>
      <c r="Q2220" s="138"/>
      <c r="R2220" s="139">
        <f>R2221+R2280+R2477+R2685+R2728+R2740+R2952+R3030+R3247+R3526+R3781+R3908+R4049+R4192+R4221+R4506+R4577+R4625+R4662</f>
        <v>603.53292924000004</v>
      </c>
      <c r="S2220" s="138"/>
      <c r="T2220" s="140">
        <f>T2221+T2280+T2477+T2685+T2728+T2740+T2952+T3030+T3247+T3526+T3781+T3908+T4049+T4192+T4221+T4506+T4577+T4625+T4662</f>
        <v>0</v>
      </c>
      <c r="AR2220" s="133" t="s">
        <v>82</v>
      </c>
      <c r="AT2220" s="141" t="s">
        <v>72</v>
      </c>
      <c r="AU2220" s="141" t="s">
        <v>73</v>
      </c>
      <c r="AY2220" s="133" t="s">
        <v>252</v>
      </c>
      <c r="BK2220" s="142">
        <f>BK2221+BK2280+BK2477+BK2685+BK2728+BK2740+BK2952+BK3030+BK3247+BK3526+BK3781+BK3908+BK4049+BK4192+BK4221+BK4506+BK4577+BK4625+BK4662</f>
        <v>0</v>
      </c>
    </row>
    <row r="2221" spans="1:65" s="12" customFormat="1" ht="22.9" customHeight="1">
      <c r="B2221" s="132"/>
      <c r="D2221" s="133" t="s">
        <v>72</v>
      </c>
      <c r="E2221" s="143" t="s">
        <v>2192</v>
      </c>
      <c r="F2221" s="143" t="s">
        <v>2193</v>
      </c>
      <c r="I2221" s="135"/>
      <c r="J2221" s="144">
        <f>BK2221</f>
        <v>0</v>
      </c>
      <c r="L2221" s="132"/>
      <c r="M2221" s="137"/>
      <c r="N2221" s="138"/>
      <c r="O2221" s="138"/>
      <c r="P2221" s="139">
        <f>SUM(P2222:P2279)</f>
        <v>0</v>
      </c>
      <c r="Q2221" s="138"/>
      <c r="R2221" s="139">
        <f>SUM(R2222:R2279)</f>
        <v>13.41835075</v>
      </c>
      <c r="S2221" s="138"/>
      <c r="T2221" s="140">
        <f>SUM(T2222:T2279)</f>
        <v>0</v>
      </c>
      <c r="AR2221" s="133" t="s">
        <v>82</v>
      </c>
      <c r="AT2221" s="141" t="s">
        <v>72</v>
      </c>
      <c r="AU2221" s="141" t="s">
        <v>80</v>
      </c>
      <c r="AY2221" s="133" t="s">
        <v>252</v>
      </c>
      <c r="BK2221" s="142">
        <f>SUM(BK2222:BK2279)</f>
        <v>0</v>
      </c>
    </row>
    <row r="2222" spans="1:65" s="2" customFormat="1" ht="16.5" customHeight="1">
      <c r="A2222" s="34"/>
      <c r="B2222" s="145"/>
      <c r="C2222" s="146" t="s">
        <v>2194</v>
      </c>
      <c r="D2222" s="146" t="s">
        <v>254</v>
      </c>
      <c r="E2222" s="147" t="s">
        <v>2195</v>
      </c>
      <c r="F2222" s="148" t="s">
        <v>2196</v>
      </c>
      <c r="G2222" s="149" t="s">
        <v>497</v>
      </c>
      <c r="H2222" s="150">
        <v>1320.883</v>
      </c>
      <c r="I2222" s="151"/>
      <c r="J2222" s="152">
        <f>ROUND(I2222*H2222,2)</f>
        <v>0</v>
      </c>
      <c r="K2222" s="153"/>
      <c r="L2222" s="35"/>
      <c r="M2222" s="154" t="s">
        <v>3</v>
      </c>
      <c r="N2222" s="155" t="s">
        <v>44</v>
      </c>
      <c r="O2222" s="55"/>
      <c r="P2222" s="156">
        <f>O2222*H2222</f>
        <v>0</v>
      </c>
      <c r="Q2222" s="156">
        <v>0</v>
      </c>
      <c r="R2222" s="156">
        <f>Q2222*H2222</f>
        <v>0</v>
      </c>
      <c r="S2222" s="156">
        <v>0</v>
      </c>
      <c r="T2222" s="157">
        <f>S2222*H2222</f>
        <v>0</v>
      </c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  <c r="AR2222" s="158" t="s">
        <v>406</v>
      </c>
      <c r="AT2222" s="158" t="s">
        <v>254</v>
      </c>
      <c r="AU2222" s="158" t="s">
        <v>82</v>
      </c>
      <c r="AY2222" s="19" t="s">
        <v>252</v>
      </c>
      <c r="BE2222" s="159">
        <f>IF(N2222="základní",J2222,0)</f>
        <v>0</v>
      </c>
      <c r="BF2222" s="159">
        <f>IF(N2222="snížená",J2222,0)</f>
        <v>0</v>
      </c>
      <c r="BG2222" s="159">
        <f>IF(N2222="zákl. přenesená",J2222,0)</f>
        <v>0</v>
      </c>
      <c r="BH2222" s="159">
        <f>IF(N2222="sníž. přenesená",J2222,0)</f>
        <v>0</v>
      </c>
      <c r="BI2222" s="159">
        <f>IF(N2222="nulová",J2222,0)</f>
        <v>0</v>
      </c>
      <c r="BJ2222" s="19" t="s">
        <v>80</v>
      </c>
      <c r="BK2222" s="159">
        <f>ROUND(I2222*H2222,2)</f>
        <v>0</v>
      </c>
      <c r="BL2222" s="19" t="s">
        <v>406</v>
      </c>
      <c r="BM2222" s="158" t="s">
        <v>2197</v>
      </c>
    </row>
    <row r="2223" spans="1:65" s="2" customFormat="1" ht="11.25">
      <c r="A2223" s="34"/>
      <c r="B2223" s="35"/>
      <c r="C2223" s="34"/>
      <c r="D2223" s="160" t="s">
        <v>260</v>
      </c>
      <c r="E2223" s="34"/>
      <c r="F2223" s="161" t="s">
        <v>2198</v>
      </c>
      <c r="G2223" s="34"/>
      <c r="H2223" s="34"/>
      <c r="I2223" s="162"/>
      <c r="J2223" s="34"/>
      <c r="K2223" s="34"/>
      <c r="L2223" s="35"/>
      <c r="M2223" s="163"/>
      <c r="N2223" s="164"/>
      <c r="O2223" s="55"/>
      <c r="P2223" s="55"/>
      <c r="Q2223" s="55"/>
      <c r="R2223" s="55"/>
      <c r="S2223" s="55"/>
      <c r="T2223" s="56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  <c r="AT2223" s="19" t="s">
        <v>260</v>
      </c>
      <c r="AU2223" s="19" t="s">
        <v>82</v>
      </c>
    </row>
    <row r="2224" spans="1:65" s="2" customFormat="1" ht="11.25">
      <c r="A2224" s="34"/>
      <c r="B2224" s="35"/>
      <c r="C2224" s="34"/>
      <c r="D2224" s="165" t="s">
        <v>262</v>
      </c>
      <c r="E2224" s="34"/>
      <c r="F2224" s="166" t="s">
        <v>2199</v>
      </c>
      <c r="G2224" s="34"/>
      <c r="H2224" s="34"/>
      <c r="I2224" s="162"/>
      <c r="J2224" s="34"/>
      <c r="K2224" s="34"/>
      <c r="L2224" s="35"/>
      <c r="M2224" s="163"/>
      <c r="N2224" s="164"/>
      <c r="O2224" s="55"/>
      <c r="P2224" s="55"/>
      <c r="Q2224" s="55"/>
      <c r="R2224" s="55"/>
      <c r="S2224" s="55"/>
      <c r="T2224" s="56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  <c r="AT2224" s="19" t="s">
        <v>262</v>
      </c>
      <c r="AU2224" s="19" t="s">
        <v>82</v>
      </c>
    </row>
    <row r="2225" spans="1:65" s="13" customFormat="1" ht="11.25">
      <c r="B2225" s="167"/>
      <c r="D2225" s="160" t="s">
        <v>264</v>
      </c>
      <c r="E2225" s="168" t="s">
        <v>3</v>
      </c>
      <c r="F2225" s="169" t="s">
        <v>2200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264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252</v>
      </c>
    </row>
    <row r="2226" spans="1:65" s="14" customFormat="1" ht="11.25">
      <c r="B2226" s="174"/>
      <c r="D2226" s="160" t="s">
        <v>264</v>
      </c>
      <c r="E2226" s="175" t="s">
        <v>3</v>
      </c>
      <c r="F2226" s="176" t="s">
        <v>2201</v>
      </c>
      <c r="H2226" s="177">
        <v>1320.883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264</v>
      </c>
      <c r="AU2226" s="175" t="s">
        <v>82</v>
      </c>
      <c r="AV2226" s="14" t="s">
        <v>82</v>
      </c>
      <c r="AW2226" s="14" t="s">
        <v>34</v>
      </c>
      <c r="AX2226" s="14" t="s">
        <v>80</v>
      </c>
      <c r="AY2226" s="175" t="s">
        <v>252</v>
      </c>
    </row>
    <row r="2227" spans="1:65" s="2" customFormat="1" ht="16.5" customHeight="1">
      <c r="A2227" s="34"/>
      <c r="B2227" s="145"/>
      <c r="C2227" s="146" t="s">
        <v>2202</v>
      </c>
      <c r="D2227" s="146" t="s">
        <v>254</v>
      </c>
      <c r="E2227" s="147" t="s">
        <v>2203</v>
      </c>
      <c r="F2227" s="148" t="s">
        <v>2204</v>
      </c>
      <c r="G2227" s="149" t="s">
        <v>497</v>
      </c>
      <c r="H2227" s="150">
        <v>261.392</v>
      </c>
      <c r="I2227" s="151"/>
      <c r="J2227" s="152">
        <f>ROUND(I2227*H2227,2)</f>
        <v>0</v>
      </c>
      <c r="K2227" s="153"/>
      <c r="L2227" s="35"/>
      <c r="M2227" s="154" t="s">
        <v>3</v>
      </c>
      <c r="N2227" s="155" t="s">
        <v>44</v>
      </c>
      <c r="O2227" s="55"/>
      <c r="P2227" s="156">
        <f>O2227*H2227</f>
        <v>0</v>
      </c>
      <c r="Q2227" s="156">
        <v>0</v>
      </c>
      <c r="R2227" s="156">
        <f>Q2227*H2227</f>
        <v>0</v>
      </c>
      <c r="S2227" s="156">
        <v>0</v>
      </c>
      <c r="T2227" s="157">
        <f>S2227*H2227</f>
        <v>0</v>
      </c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  <c r="AR2227" s="158" t="s">
        <v>406</v>
      </c>
      <c r="AT2227" s="158" t="s">
        <v>254</v>
      </c>
      <c r="AU2227" s="158" t="s">
        <v>82</v>
      </c>
      <c r="AY2227" s="19" t="s">
        <v>252</v>
      </c>
      <c r="BE2227" s="159">
        <f>IF(N2227="základní",J2227,0)</f>
        <v>0</v>
      </c>
      <c r="BF2227" s="159">
        <f>IF(N2227="snížená",J2227,0)</f>
        <v>0</v>
      </c>
      <c r="BG2227" s="159">
        <f>IF(N2227="zákl. přenesená",J2227,0)</f>
        <v>0</v>
      </c>
      <c r="BH2227" s="159">
        <f>IF(N2227="sníž. přenesená",J2227,0)</f>
        <v>0</v>
      </c>
      <c r="BI2227" s="159">
        <f>IF(N2227="nulová",J2227,0)</f>
        <v>0</v>
      </c>
      <c r="BJ2227" s="19" t="s">
        <v>80</v>
      </c>
      <c r="BK2227" s="159">
        <f>ROUND(I2227*H2227,2)</f>
        <v>0</v>
      </c>
      <c r="BL2227" s="19" t="s">
        <v>406</v>
      </c>
      <c r="BM2227" s="158" t="s">
        <v>2205</v>
      </c>
    </row>
    <row r="2228" spans="1:65" s="2" customFormat="1" ht="11.25">
      <c r="A2228" s="34"/>
      <c r="B2228" s="35"/>
      <c r="C2228" s="34"/>
      <c r="D2228" s="160" t="s">
        <v>260</v>
      </c>
      <c r="E2228" s="34"/>
      <c r="F2228" s="161" t="s">
        <v>2206</v>
      </c>
      <c r="G2228" s="34"/>
      <c r="H2228" s="34"/>
      <c r="I2228" s="162"/>
      <c r="J2228" s="34"/>
      <c r="K2228" s="34"/>
      <c r="L2228" s="35"/>
      <c r="M2228" s="163"/>
      <c r="N2228" s="164"/>
      <c r="O2228" s="55"/>
      <c r="P2228" s="55"/>
      <c r="Q2228" s="55"/>
      <c r="R2228" s="55"/>
      <c r="S2228" s="55"/>
      <c r="T2228" s="56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  <c r="AT2228" s="19" t="s">
        <v>260</v>
      </c>
      <c r="AU2228" s="19" t="s">
        <v>82</v>
      </c>
    </row>
    <row r="2229" spans="1:65" s="2" customFormat="1" ht="11.25">
      <c r="A2229" s="34"/>
      <c r="B2229" s="35"/>
      <c r="C2229" s="34"/>
      <c r="D2229" s="165" t="s">
        <v>262</v>
      </c>
      <c r="E2229" s="34"/>
      <c r="F2229" s="166" t="s">
        <v>2207</v>
      </c>
      <c r="G2229" s="34"/>
      <c r="H2229" s="34"/>
      <c r="I2229" s="162"/>
      <c r="J2229" s="34"/>
      <c r="K2229" s="34"/>
      <c r="L2229" s="35"/>
      <c r="M2229" s="163"/>
      <c r="N2229" s="164"/>
      <c r="O2229" s="55"/>
      <c r="P2229" s="55"/>
      <c r="Q2229" s="55"/>
      <c r="R2229" s="55"/>
      <c r="S2229" s="55"/>
      <c r="T2229" s="56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  <c r="AT2229" s="19" t="s">
        <v>262</v>
      </c>
      <c r="AU2229" s="19" t="s">
        <v>82</v>
      </c>
    </row>
    <row r="2230" spans="1:65" s="13" customFormat="1" ht="11.25">
      <c r="B2230" s="167"/>
      <c r="D2230" s="160" t="s">
        <v>264</v>
      </c>
      <c r="E2230" s="168" t="s">
        <v>3</v>
      </c>
      <c r="F2230" s="169" t="s">
        <v>2208</v>
      </c>
      <c r="H2230" s="168" t="s">
        <v>3</v>
      </c>
      <c r="I2230" s="170"/>
      <c r="L2230" s="167"/>
      <c r="M2230" s="171"/>
      <c r="N2230" s="172"/>
      <c r="O2230" s="172"/>
      <c r="P2230" s="172"/>
      <c r="Q2230" s="172"/>
      <c r="R2230" s="172"/>
      <c r="S2230" s="172"/>
      <c r="T2230" s="173"/>
      <c r="AT2230" s="168" t="s">
        <v>264</v>
      </c>
      <c r="AU2230" s="168" t="s">
        <v>82</v>
      </c>
      <c r="AV2230" s="13" t="s">
        <v>80</v>
      </c>
      <c r="AW2230" s="13" t="s">
        <v>34</v>
      </c>
      <c r="AX2230" s="13" t="s">
        <v>73</v>
      </c>
      <c r="AY2230" s="168" t="s">
        <v>252</v>
      </c>
    </row>
    <row r="2231" spans="1:65" s="14" customFormat="1" ht="11.25">
      <c r="B2231" s="174"/>
      <c r="D2231" s="160" t="s">
        <v>264</v>
      </c>
      <c r="E2231" s="175" t="s">
        <v>3</v>
      </c>
      <c r="F2231" s="176" t="s">
        <v>2209</v>
      </c>
      <c r="H2231" s="177">
        <v>261.392</v>
      </c>
      <c r="I2231" s="178"/>
      <c r="L2231" s="174"/>
      <c r="M2231" s="179"/>
      <c r="N2231" s="180"/>
      <c r="O2231" s="180"/>
      <c r="P2231" s="180"/>
      <c r="Q2231" s="180"/>
      <c r="R2231" s="180"/>
      <c r="S2231" s="180"/>
      <c r="T2231" s="181"/>
      <c r="AT2231" s="175" t="s">
        <v>264</v>
      </c>
      <c r="AU2231" s="175" t="s">
        <v>82</v>
      </c>
      <c r="AV2231" s="14" t="s">
        <v>82</v>
      </c>
      <c r="AW2231" s="14" t="s">
        <v>34</v>
      </c>
      <c r="AX2231" s="14" t="s">
        <v>80</v>
      </c>
      <c r="AY2231" s="175" t="s">
        <v>252</v>
      </c>
    </row>
    <row r="2232" spans="1:65" s="2" customFormat="1" ht="16.5" customHeight="1">
      <c r="A2232" s="34"/>
      <c r="B2232" s="145"/>
      <c r="C2232" s="146" t="s">
        <v>2210</v>
      </c>
      <c r="D2232" s="146" t="s">
        <v>254</v>
      </c>
      <c r="E2232" s="147" t="s">
        <v>2211</v>
      </c>
      <c r="F2232" s="148" t="s">
        <v>2212</v>
      </c>
      <c r="G2232" s="149" t="s">
        <v>497</v>
      </c>
      <c r="H2232" s="150">
        <v>1320.883</v>
      </c>
      <c r="I2232" s="151"/>
      <c r="J2232" s="152">
        <f>ROUND(I2232*H2232,2)</f>
        <v>0</v>
      </c>
      <c r="K2232" s="153"/>
      <c r="L2232" s="35"/>
      <c r="M2232" s="154" t="s">
        <v>3</v>
      </c>
      <c r="N2232" s="155" t="s">
        <v>44</v>
      </c>
      <c r="O2232" s="55"/>
      <c r="P2232" s="156">
        <f>O2232*H2232</f>
        <v>0</v>
      </c>
      <c r="Q2232" s="156">
        <v>4.0000000000000002E-4</v>
      </c>
      <c r="R2232" s="156">
        <f>Q2232*H2232</f>
        <v>0.52835320000000008</v>
      </c>
      <c r="S2232" s="156">
        <v>0</v>
      </c>
      <c r="T2232" s="157">
        <f>S2232*H2232</f>
        <v>0</v>
      </c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  <c r="AR2232" s="158" t="s">
        <v>406</v>
      </c>
      <c r="AT2232" s="158" t="s">
        <v>254</v>
      </c>
      <c r="AU2232" s="158" t="s">
        <v>82</v>
      </c>
      <c r="AY2232" s="19" t="s">
        <v>252</v>
      </c>
      <c r="BE2232" s="159">
        <f>IF(N2232="základní",J2232,0)</f>
        <v>0</v>
      </c>
      <c r="BF2232" s="159">
        <f>IF(N2232="snížená",J2232,0)</f>
        <v>0</v>
      </c>
      <c r="BG2232" s="159">
        <f>IF(N2232="zákl. přenesená",J2232,0)</f>
        <v>0</v>
      </c>
      <c r="BH2232" s="159">
        <f>IF(N2232="sníž. přenesená",J2232,0)</f>
        <v>0</v>
      </c>
      <c r="BI2232" s="159">
        <f>IF(N2232="nulová",J2232,0)</f>
        <v>0</v>
      </c>
      <c r="BJ2232" s="19" t="s">
        <v>80</v>
      </c>
      <c r="BK2232" s="159">
        <f>ROUND(I2232*H2232,2)</f>
        <v>0</v>
      </c>
      <c r="BL2232" s="19" t="s">
        <v>406</v>
      </c>
      <c r="BM2232" s="158" t="s">
        <v>2213</v>
      </c>
    </row>
    <row r="2233" spans="1:65" s="2" customFormat="1" ht="11.25">
      <c r="A2233" s="34"/>
      <c r="B2233" s="35"/>
      <c r="C2233" s="34"/>
      <c r="D2233" s="160" t="s">
        <v>260</v>
      </c>
      <c r="E2233" s="34"/>
      <c r="F2233" s="161" t="s">
        <v>2214</v>
      </c>
      <c r="G2233" s="34"/>
      <c r="H2233" s="34"/>
      <c r="I2233" s="162"/>
      <c r="J2233" s="34"/>
      <c r="K2233" s="34"/>
      <c r="L2233" s="35"/>
      <c r="M2233" s="163"/>
      <c r="N2233" s="164"/>
      <c r="O2233" s="55"/>
      <c r="P2233" s="55"/>
      <c r="Q2233" s="55"/>
      <c r="R2233" s="55"/>
      <c r="S2233" s="55"/>
      <c r="T2233" s="56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  <c r="AT2233" s="19" t="s">
        <v>260</v>
      </c>
      <c r="AU2233" s="19" t="s">
        <v>82</v>
      </c>
    </row>
    <row r="2234" spans="1:65" s="2" customFormat="1" ht="11.25">
      <c r="A2234" s="34"/>
      <c r="B2234" s="35"/>
      <c r="C2234" s="34"/>
      <c r="D2234" s="165" t="s">
        <v>262</v>
      </c>
      <c r="E2234" s="34"/>
      <c r="F2234" s="166" t="s">
        <v>2215</v>
      </c>
      <c r="G2234" s="34"/>
      <c r="H2234" s="34"/>
      <c r="I2234" s="162"/>
      <c r="J2234" s="34"/>
      <c r="K2234" s="34"/>
      <c r="L2234" s="35"/>
      <c r="M2234" s="163"/>
      <c r="N2234" s="164"/>
      <c r="O2234" s="55"/>
      <c r="P2234" s="55"/>
      <c r="Q2234" s="55"/>
      <c r="R2234" s="55"/>
      <c r="S2234" s="55"/>
      <c r="T2234" s="56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  <c r="AT2234" s="19" t="s">
        <v>262</v>
      </c>
      <c r="AU2234" s="19" t="s">
        <v>82</v>
      </c>
    </row>
    <row r="2235" spans="1:65" s="13" customFormat="1" ht="11.25">
      <c r="B2235" s="167"/>
      <c r="D2235" s="160" t="s">
        <v>264</v>
      </c>
      <c r="E2235" s="168" t="s">
        <v>3</v>
      </c>
      <c r="F2235" s="169" t="s">
        <v>2216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264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252</v>
      </c>
    </row>
    <row r="2236" spans="1:65" s="14" customFormat="1" ht="11.25">
      <c r="B2236" s="174"/>
      <c r="D2236" s="160" t="s">
        <v>264</v>
      </c>
      <c r="E2236" s="175" t="s">
        <v>3</v>
      </c>
      <c r="F2236" s="176" t="s">
        <v>2201</v>
      </c>
      <c r="H2236" s="177">
        <v>1320.883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264</v>
      </c>
      <c r="AU2236" s="175" t="s">
        <v>82</v>
      </c>
      <c r="AV2236" s="14" t="s">
        <v>82</v>
      </c>
      <c r="AW2236" s="14" t="s">
        <v>34</v>
      </c>
      <c r="AX2236" s="14" t="s">
        <v>80</v>
      </c>
      <c r="AY2236" s="175" t="s">
        <v>252</v>
      </c>
    </row>
    <row r="2237" spans="1:65" s="2" customFormat="1" ht="16.5" customHeight="1">
      <c r="A2237" s="34"/>
      <c r="B2237" s="145"/>
      <c r="C2237" s="146" t="s">
        <v>2217</v>
      </c>
      <c r="D2237" s="146" t="s">
        <v>254</v>
      </c>
      <c r="E2237" s="147" t="s">
        <v>2218</v>
      </c>
      <c r="F2237" s="148" t="s">
        <v>2219</v>
      </c>
      <c r="G2237" s="149" t="s">
        <v>497</v>
      </c>
      <c r="H2237" s="150">
        <v>261.392</v>
      </c>
      <c r="I2237" s="151"/>
      <c r="J2237" s="152">
        <f>ROUND(I2237*H2237,2)</f>
        <v>0</v>
      </c>
      <c r="K2237" s="153"/>
      <c r="L2237" s="35"/>
      <c r="M2237" s="154" t="s">
        <v>3</v>
      </c>
      <c r="N2237" s="155" t="s">
        <v>44</v>
      </c>
      <c r="O2237" s="55"/>
      <c r="P2237" s="156">
        <f>O2237*H2237</f>
        <v>0</v>
      </c>
      <c r="Q2237" s="156">
        <v>4.0000000000000002E-4</v>
      </c>
      <c r="R2237" s="156">
        <f>Q2237*H2237</f>
        <v>0.10455680000000001</v>
      </c>
      <c r="S2237" s="156">
        <v>0</v>
      </c>
      <c r="T2237" s="157">
        <f>S2237*H2237</f>
        <v>0</v>
      </c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  <c r="AR2237" s="158" t="s">
        <v>406</v>
      </c>
      <c r="AT2237" s="158" t="s">
        <v>254</v>
      </c>
      <c r="AU2237" s="158" t="s">
        <v>82</v>
      </c>
      <c r="AY2237" s="19" t="s">
        <v>252</v>
      </c>
      <c r="BE2237" s="159">
        <f>IF(N2237="základní",J2237,0)</f>
        <v>0</v>
      </c>
      <c r="BF2237" s="159">
        <f>IF(N2237="snížená",J2237,0)</f>
        <v>0</v>
      </c>
      <c r="BG2237" s="159">
        <f>IF(N2237="zákl. přenesená",J2237,0)</f>
        <v>0</v>
      </c>
      <c r="BH2237" s="159">
        <f>IF(N2237="sníž. přenesená",J2237,0)</f>
        <v>0</v>
      </c>
      <c r="BI2237" s="159">
        <f>IF(N2237="nulová",J2237,0)</f>
        <v>0</v>
      </c>
      <c r="BJ2237" s="19" t="s">
        <v>80</v>
      </c>
      <c r="BK2237" s="159">
        <f>ROUND(I2237*H2237,2)</f>
        <v>0</v>
      </c>
      <c r="BL2237" s="19" t="s">
        <v>406</v>
      </c>
      <c r="BM2237" s="158" t="s">
        <v>2220</v>
      </c>
    </row>
    <row r="2238" spans="1:65" s="2" customFormat="1" ht="11.25">
      <c r="A2238" s="34"/>
      <c r="B2238" s="35"/>
      <c r="C2238" s="34"/>
      <c r="D2238" s="160" t="s">
        <v>260</v>
      </c>
      <c r="E2238" s="34"/>
      <c r="F2238" s="161" t="s">
        <v>2221</v>
      </c>
      <c r="G2238" s="34"/>
      <c r="H2238" s="34"/>
      <c r="I2238" s="162"/>
      <c r="J2238" s="34"/>
      <c r="K2238" s="34"/>
      <c r="L2238" s="35"/>
      <c r="M2238" s="163"/>
      <c r="N2238" s="164"/>
      <c r="O2238" s="55"/>
      <c r="P2238" s="55"/>
      <c r="Q2238" s="55"/>
      <c r="R2238" s="55"/>
      <c r="S2238" s="55"/>
      <c r="T2238" s="56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  <c r="AT2238" s="19" t="s">
        <v>260</v>
      </c>
      <c r="AU2238" s="19" t="s">
        <v>82</v>
      </c>
    </row>
    <row r="2239" spans="1:65" s="2" customFormat="1" ht="11.25">
      <c r="A2239" s="34"/>
      <c r="B2239" s="35"/>
      <c r="C2239" s="34"/>
      <c r="D2239" s="165" t="s">
        <v>262</v>
      </c>
      <c r="E2239" s="34"/>
      <c r="F2239" s="166" t="s">
        <v>2222</v>
      </c>
      <c r="G2239" s="34"/>
      <c r="H2239" s="34"/>
      <c r="I2239" s="162"/>
      <c r="J2239" s="34"/>
      <c r="K2239" s="34"/>
      <c r="L2239" s="35"/>
      <c r="M2239" s="163"/>
      <c r="N2239" s="164"/>
      <c r="O2239" s="55"/>
      <c r="P2239" s="55"/>
      <c r="Q2239" s="55"/>
      <c r="R2239" s="55"/>
      <c r="S2239" s="55"/>
      <c r="T2239" s="56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  <c r="AT2239" s="19" t="s">
        <v>262</v>
      </c>
      <c r="AU2239" s="19" t="s">
        <v>82</v>
      </c>
    </row>
    <row r="2240" spans="1:65" s="13" customFormat="1" ht="11.25">
      <c r="B2240" s="167"/>
      <c r="D2240" s="160" t="s">
        <v>264</v>
      </c>
      <c r="E2240" s="168" t="s">
        <v>3</v>
      </c>
      <c r="F2240" s="169" t="s">
        <v>2223</v>
      </c>
      <c r="H2240" s="168" t="s">
        <v>3</v>
      </c>
      <c r="I2240" s="170"/>
      <c r="L2240" s="167"/>
      <c r="M2240" s="171"/>
      <c r="N2240" s="172"/>
      <c r="O2240" s="172"/>
      <c r="P2240" s="172"/>
      <c r="Q2240" s="172"/>
      <c r="R2240" s="172"/>
      <c r="S2240" s="172"/>
      <c r="T2240" s="173"/>
      <c r="AT2240" s="168" t="s">
        <v>264</v>
      </c>
      <c r="AU2240" s="168" t="s">
        <v>82</v>
      </c>
      <c r="AV2240" s="13" t="s">
        <v>80</v>
      </c>
      <c r="AW2240" s="13" t="s">
        <v>34</v>
      </c>
      <c r="AX2240" s="13" t="s">
        <v>73</v>
      </c>
      <c r="AY2240" s="168" t="s">
        <v>252</v>
      </c>
    </row>
    <row r="2241" spans="1:65" s="14" customFormat="1" ht="11.25">
      <c r="B2241" s="174"/>
      <c r="D2241" s="160" t="s">
        <v>264</v>
      </c>
      <c r="E2241" s="175" t="s">
        <v>3</v>
      </c>
      <c r="F2241" s="176" t="s">
        <v>2209</v>
      </c>
      <c r="H2241" s="177">
        <v>261.392</v>
      </c>
      <c r="I2241" s="178"/>
      <c r="L2241" s="174"/>
      <c r="M2241" s="179"/>
      <c r="N2241" s="180"/>
      <c r="O2241" s="180"/>
      <c r="P2241" s="180"/>
      <c r="Q2241" s="180"/>
      <c r="R2241" s="180"/>
      <c r="S2241" s="180"/>
      <c r="T2241" s="181"/>
      <c r="AT2241" s="175" t="s">
        <v>264</v>
      </c>
      <c r="AU2241" s="175" t="s">
        <v>82</v>
      </c>
      <c r="AV2241" s="14" t="s">
        <v>82</v>
      </c>
      <c r="AW2241" s="14" t="s">
        <v>34</v>
      </c>
      <c r="AX2241" s="14" t="s">
        <v>80</v>
      </c>
      <c r="AY2241" s="175" t="s">
        <v>252</v>
      </c>
    </row>
    <row r="2242" spans="1:65" s="2" customFormat="1" ht="24.2" customHeight="1">
      <c r="A2242" s="34"/>
      <c r="B2242" s="145"/>
      <c r="C2242" s="198" t="s">
        <v>2224</v>
      </c>
      <c r="D2242" s="198" t="s">
        <v>361</v>
      </c>
      <c r="E2242" s="199" t="s">
        <v>2225</v>
      </c>
      <c r="F2242" s="200" t="s">
        <v>2226</v>
      </c>
      <c r="G2242" s="201" t="s">
        <v>497</v>
      </c>
      <c r="H2242" s="202">
        <v>1819.616</v>
      </c>
      <c r="I2242" s="203"/>
      <c r="J2242" s="204">
        <f>ROUND(I2242*H2242,2)</f>
        <v>0</v>
      </c>
      <c r="K2242" s="205"/>
      <c r="L2242" s="206"/>
      <c r="M2242" s="207" t="s">
        <v>3</v>
      </c>
      <c r="N2242" s="208" t="s">
        <v>44</v>
      </c>
      <c r="O2242" s="55"/>
      <c r="P2242" s="156">
        <f>O2242*H2242</f>
        <v>0</v>
      </c>
      <c r="Q2242" s="156">
        <v>5.4000000000000003E-3</v>
      </c>
      <c r="R2242" s="156">
        <f>Q2242*H2242</f>
        <v>9.8259264000000002</v>
      </c>
      <c r="S2242" s="156">
        <v>0</v>
      </c>
      <c r="T2242" s="157">
        <f>S2242*H2242</f>
        <v>0</v>
      </c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  <c r="AR2242" s="158" t="s">
        <v>572</v>
      </c>
      <c r="AT2242" s="158" t="s">
        <v>361</v>
      </c>
      <c r="AU2242" s="158" t="s">
        <v>82</v>
      </c>
      <c r="AY2242" s="19" t="s">
        <v>252</v>
      </c>
      <c r="BE2242" s="159">
        <f>IF(N2242="základní",J2242,0)</f>
        <v>0</v>
      </c>
      <c r="BF2242" s="159">
        <f>IF(N2242="snížená",J2242,0)</f>
        <v>0</v>
      </c>
      <c r="BG2242" s="159">
        <f>IF(N2242="zákl. přenesená",J2242,0)</f>
        <v>0</v>
      </c>
      <c r="BH2242" s="159">
        <f>IF(N2242="sníž. přenesená",J2242,0)</f>
        <v>0</v>
      </c>
      <c r="BI2242" s="159">
        <f>IF(N2242="nulová",J2242,0)</f>
        <v>0</v>
      </c>
      <c r="BJ2242" s="19" t="s">
        <v>80</v>
      </c>
      <c r="BK2242" s="159">
        <f>ROUND(I2242*H2242,2)</f>
        <v>0</v>
      </c>
      <c r="BL2242" s="19" t="s">
        <v>406</v>
      </c>
      <c r="BM2242" s="158" t="s">
        <v>2227</v>
      </c>
    </row>
    <row r="2243" spans="1:65" s="2" customFormat="1" ht="19.5">
      <c r="A2243" s="34"/>
      <c r="B2243" s="35"/>
      <c r="C2243" s="34"/>
      <c r="D2243" s="160" t="s">
        <v>260</v>
      </c>
      <c r="E2243" s="34"/>
      <c r="F2243" s="161" t="s">
        <v>2226</v>
      </c>
      <c r="G2243" s="34"/>
      <c r="H2243" s="34"/>
      <c r="I2243" s="162"/>
      <c r="J2243" s="34"/>
      <c r="K2243" s="34"/>
      <c r="L2243" s="35"/>
      <c r="M2243" s="163"/>
      <c r="N2243" s="164"/>
      <c r="O2243" s="55"/>
      <c r="P2243" s="55"/>
      <c r="Q2243" s="55"/>
      <c r="R2243" s="55"/>
      <c r="S2243" s="55"/>
      <c r="T2243" s="56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  <c r="AT2243" s="19" t="s">
        <v>260</v>
      </c>
      <c r="AU2243" s="19" t="s">
        <v>82</v>
      </c>
    </row>
    <row r="2244" spans="1:65" s="2" customFormat="1" ht="11.25">
      <c r="A2244" s="34"/>
      <c r="B2244" s="35"/>
      <c r="C2244" s="34"/>
      <c r="D2244" s="165" t="s">
        <v>262</v>
      </c>
      <c r="E2244" s="34"/>
      <c r="F2244" s="166" t="s">
        <v>2228</v>
      </c>
      <c r="G2244" s="34"/>
      <c r="H2244" s="34"/>
      <c r="I2244" s="162"/>
      <c r="J2244" s="34"/>
      <c r="K2244" s="34"/>
      <c r="L2244" s="35"/>
      <c r="M2244" s="163"/>
      <c r="N2244" s="164"/>
      <c r="O2244" s="55"/>
      <c r="P2244" s="55"/>
      <c r="Q2244" s="55"/>
      <c r="R2244" s="55"/>
      <c r="S2244" s="55"/>
      <c r="T2244" s="56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  <c r="AT2244" s="19" t="s">
        <v>262</v>
      </c>
      <c r="AU2244" s="19" t="s">
        <v>82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2229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3" customFormat="1" ht="11.25">
      <c r="B2246" s="167"/>
      <c r="D2246" s="160" t="s">
        <v>264</v>
      </c>
      <c r="E2246" s="168" t="s">
        <v>3</v>
      </c>
      <c r="F2246" s="169" t="s">
        <v>2230</v>
      </c>
      <c r="H2246" s="168" t="s">
        <v>3</v>
      </c>
      <c r="I2246" s="170"/>
      <c r="L2246" s="167"/>
      <c r="M2246" s="171"/>
      <c r="N2246" s="172"/>
      <c r="O2246" s="172"/>
      <c r="P2246" s="172"/>
      <c r="Q2246" s="172"/>
      <c r="R2246" s="172"/>
      <c r="S2246" s="172"/>
      <c r="T2246" s="173"/>
      <c r="AT2246" s="168" t="s">
        <v>264</v>
      </c>
      <c r="AU2246" s="168" t="s">
        <v>82</v>
      </c>
      <c r="AV2246" s="13" t="s">
        <v>80</v>
      </c>
      <c r="AW2246" s="13" t="s">
        <v>34</v>
      </c>
      <c r="AX2246" s="13" t="s">
        <v>73</v>
      </c>
      <c r="AY2246" s="168" t="s">
        <v>252</v>
      </c>
    </row>
    <row r="2247" spans="1:65" s="14" customFormat="1" ht="11.25">
      <c r="B2247" s="174"/>
      <c r="D2247" s="160" t="s">
        <v>264</v>
      </c>
      <c r="E2247" s="175" t="s">
        <v>3</v>
      </c>
      <c r="F2247" s="176" t="s">
        <v>2231</v>
      </c>
      <c r="H2247" s="177">
        <v>1320.883</v>
      </c>
      <c r="I2247" s="178"/>
      <c r="L2247" s="174"/>
      <c r="M2247" s="179"/>
      <c r="N2247" s="180"/>
      <c r="O2247" s="180"/>
      <c r="P2247" s="180"/>
      <c r="Q2247" s="180"/>
      <c r="R2247" s="180"/>
      <c r="S2247" s="180"/>
      <c r="T2247" s="181"/>
      <c r="AT2247" s="175" t="s">
        <v>264</v>
      </c>
      <c r="AU2247" s="175" t="s">
        <v>82</v>
      </c>
      <c r="AV2247" s="14" t="s">
        <v>82</v>
      </c>
      <c r="AW2247" s="14" t="s">
        <v>34</v>
      </c>
      <c r="AX2247" s="14" t="s">
        <v>73</v>
      </c>
      <c r="AY2247" s="175" t="s">
        <v>252</v>
      </c>
    </row>
    <row r="2248" spans="1:65" s="13" customFormat="1" ht="11.25">
      <c r="B2248" s="167"/>
      <c r="D2248" s="160" t="s">
        <v>264</v>
      </c>
      <c r="E2248" s="168" t="s">
        <v>3</v>
      </c>
      <c r="F2248" s="169" t="s">
        <v>2232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264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252</v>
      </c>
    </row>
    <row r="2249" spans="1:65" s="14" customFormat="1" ht="11.25">
      <c r="B2249" s="174"/>
      <c r="D2249" s="160" t="s">
        <v>264</v>
      </c>
      <c r="E2249" s="175" t="s">
        <v>3</v>
      </c>
      <c r="F2249" s="176" t="s">
        <v>2233</v>
      </c>
      <c r="H2249" s="177">
        <v>261.392</v>
      </c>
      <c r="I2249" s="178"/>
      <c r="L2249" s="174"/>
      <c r="M2249" s="179"/>
      <c r="N2249" s="180"/>
      <c r="O2249" s="180"/>
      <c r="P2249" s="180"/>
      <c r="Q2249" s="180"/>
      <c r="R2249" s="180"/>
      <c r="S2249" s="180"/>
      <c r="T2249" s="181"/>
      <c r="AT2249" s="175" t="s">
        <v>264</v>
      </c>
      <c r="AU2249" s="175" t="s">
        <v>82</v>
      </c>
      <c r="AV2249" s="14" t="s">
        <v>82</v>
      </c>
      <c r="AW2249" s="14" t="s">
        <v>34</v>
      </c>
      <c r="AX2249" s="14" t="s">
        <v>73</v>
      </c>
      <c r="AY2249" s="175" t="s">
        <v>252</v>
      </c>
    </row>
    <row r="2250" spans="1:65" s="15" customFormat="1" ht="11.25">
      <c r="B2250" s="182"/>
      <c r="D2250" s="160" t="s">
        <v>264</v>
      </c>
      <c r="E2250" s="183" t="s">
        <v>3</v>
      </c>
      <c r="F2250" s="184" t="s">
        <v>269</v>
      </c>
      <c r="H2250" s="185">
        <v>1582.2750000000001</v>
      </c>
      <c r="I2250" s="186"/>
      <c r="L2250" s="182"/>
      <c r="M2250" s="187"/>
      <c r="N2250" s="188"/>
      <c r="O2250" s="188"/>
      <c r="P2250" s="188"/>
      <c r="Q2250" s="188"/>
      <c r="R2250" s="188"/>
      <c r="S2250" s="188"/>
      <c r="T2250" s="189"/>
      <c r="AT2250" s="183" t="s">
        <v>264</v>
      </c>
      <c r="AU2250" s="183" t="s">
        <v>82</v>
      </c>
      <c r="AV2250" s="15" t="s">
        <v>258</v>
      </c>
      <c r="AW2250" s="15" t="s">
        <v>34</v>
      </c>
      <c r="AX2250" s="15" t="s">
        <v>80</v>
      </c>
      <c r="AY2250" s="183" t="s">
        <v>252</v>
      </c>
    </row>
    <row r="2251" spans="1:65" s="14" customFormat="1" ht="11.25">
      <c r="B2251" s="174"/>
      <c r="D2251" s="160" t="s">
        <v>264</v>
      </c>
      <c r="F2251" s="176" t="s">
        <v>2234</v>
      </c>
      <c r="H2251" s="177">
        <v>1819.616</v>
      </c>
      <c r="I2251" s="178"/>
      <c r="L2251" s="174"/>
      <c r="M2251" s="179"/>
      <c r="N2251" s="180"/>
      <c r="O2251" s="180"/>
      <c r="P2251" s="180"/>
      <c r="Q2251" s="180"/>
      <c r="R2251" s="180"/>
      <c r="S2251" s="180"/>
      <c r="T2251" s="181"/>
      <c r="AT2251" s="175" t="s">
        <v>264</v>
      </c>
      <c r="AU2251" s="175" t="s">
        <v>82</v>
      </c>
      <c r="AV2251" s="14" t="s">
        <v>82</v>
      </c>
      <c r="AW2251" s="14" t="s">
        <v>4</v>
      </c>
      <c r="AX2251" s="14" t="s">
        <v>80</v>
      </c>
      <c r="AY2251" s="175" t="s">
        <v>252</v>
      </c>
    </row>
    <row r="2252" spans="1:65" s="2" customFormat="1" ht="16.5" customHeight="1">
      <c r="A2252" s="34"/>
      <c r="B2252" s="145"/>
      <c r="C2252" s="146" t="s">
        <v>2235</v>
      </c>
      <c r="D2252" s="146" t="s">
        <v>254</v>
      </c>
      <c r="E2252" s="147" t="s">
        <v>2236</v>
      </c>
      <c r="F2252" s="148" t="s">
        <v>2237</v>
      </c>
      <c r="G2252" s="149" t="s">
        <v>497</v>
      </c>
      <c r="H2252" s="150">
        <v>1582.2750000000001</v>
      </c>
      <c r="I2252" s="151"/>
      <c r="J2252" s="152">
        <f>ROUND(I2252*H2252,2)</f>
        <v>0</v>
      </c>
      <c r="K2252" s="153"/>
      <c r="L2252" s="35"/>
      <c r="M2252" s="154" t="s">
        <v>3</v>
      </c>
      <c r="N2252" s="155" t="s">
        <v>44</v>
      </c>
      <c r="O2252" s="55"/>
      <c r="P2252" s="156">
        <f>O2252*H2252</f>
        <v>0</v>
      </c>
      <c r="Q2252" s="156">
        <v>3.3E-4</v>
      </c>
      <c r="R2252" s="156">
        <f>Q2252*H2252</f>
        <v>0.52215075</v>
      </c>
      <c r="S2252" s="156">
        <v>0</v>
      </c>
      <c r="T2252" s="157">
        <f>S2252*H2252</f>
        <v>0</v>
      </c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  <c r="AR2252" s="158" t="s">
        <v>406</v>
      </c>
      <c r="AT2252" s="158" t="s">
        <v>254</v>
      </c>
      <c r="AU2252" s="158" t="s">
        <v>82</v>
      </c>
      <c r="AY2252" s="19" t="s">
        <v>252</v>
      </c>
      <c r="BE2252" s="159">
        <f>IF(N2252="základní",J2252,0)</f>
        <v>0</v>
      </c>
      <c r="BF2252" s="159">
        <f>IF(N2252="snížená",J2252,0)</f>
        <v>0</v>
      </c>
      <c r="BG2252" s="159">
        <f>IF(N2252="zákl. přenesená",J2252,0)</f>
        <v>0</v>
      </c>
      <c r="BH2252" s="159">
        <f>IF(N2252="sníž. přenesená",J2252,0)</f>
        <v>0</v>
      </c>
      <c r="BI2252" s="159">
        <f>IF(N2252="nulová",J2252,0)</f>
        <v>0</v>
      </c>
      <c r="BJ2252" s="19" t="s">
        <v>80</v>
      </c>
      <c r="BK2252" s="159">
        <f>ROUND(I2252*H2252,2)</f>
        <v>0</v>
      </c>
      <c r="BL2252" s="19" t="s">
        <v>406</v>
      </c>
      <c r="BM2252" s="158" t="s">
        <v>2238</v>
      </c>
    </row>
    <row r="2253" spans="1:65" s="2" customFormat="1" ht="11.25">
      <c r="A2253" s="34"/>
      <c r="B2253" s="35"/>
      <c r="C2253" s="34"/>
      <c r="D2253" s="160" t="s">
        <v>260</v>
      </c>
      <c r="E2253" s="34"/>
      <c r="F2253" s="161" t="s">
        <v>2239</v>
      </c>
      <c r="G2253" s="34"/>
      <c r="H2253" s="34"/>
      <c r="I2253" s="162"/>
      <c r="J2253" s="34"/>
      <c r="K2253" s="34"/>
      <c r="L2253" s="35"/>
      <c r="M2253" s="163"/>
      <c r="N2253" s="164"/>
      <c r="O2253" s="55"/>
      <c r="P2253" s="55"/>
      <c r="Q2253" s="55"/>
      <c r="R2253" s="55"/>
      <c r="S2253" s="55"/>
      <c r="T2253" s="56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  <c r="AT2253" s="19" t="s">
        <v>260</v>
      </c>
      <c r="AU2253" s="19" t="s">
        <v>82</v>
      </c>
    </row>
    <row r="2254" spans="1:65" s="2" customFormat="1" ht="11.25">
      <c r="A2254" s="34"/>
      <c r="B2254" s="35"/>
      <c r="C2254" s="34"/>
      <c r="D2254" s="165" t="s">
        <v>262</v>
      </c>
      <c r="E2254" s="34"/>
      <c r="F2254" s="166" t="s">
        <v>2240</v>
      </c>
      <c r="G2254" s="34"/>
      <c r="H2254" s="34"/>
      <c r="I2254" s="162"/>
      <c r="J2254" s="34"/>
      <c r="K2254" s="34"/>
      <c r="L2254" s="35"/>
      <c r="M2254" s="163"/>
      <c r="N2254" s="164"/>
      <c r="O2254" s="55"/>
      <c r="P2254" s="55"/>
      <c r="Q2254" s="55"/>
      <c r="R2254" s="55"/>
      <c r="S2254" s="55"/>
      <c r="T2254" s="56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  <c r="AT2254" s="19" t="s">
        <v>262</v>
      </c>
      <c r="AU2254" s="19" t="s">
        <v>82</v>
      </c>
    </row>
    <row r="2255" spans="1:65" s="13" customFormat="1" ht="11.25">
      <c r="B2255" s="167"/>
      <c r="D2255" s="160" t="s">
        <v>264</v>
      </c>
      <c r="E2255" s="168" t="s">
        <v>3</v>
      </c>
      <c r="F2255" s="169" t="s">
        <v>2241</v>
      </c>
      <c r="H2255" s="168" t="s">
        <v>3</v>
      </c>
      <c r="I2255" s="170"/>
      <c r="L2255" s="167"/>
      <c r="M2255" s="171"/>
      <c r="N2255" s="172"/>
      <c r="O2255" s="172"/>
      <c r="P2255" s="172"/>
      <c r="Q2255" s="172"/>
      <c r="R2255" s="172"/>
      <c r="S2255" s="172"/>
      <c r="T2255" s="173"/>
      <c r="AT2255" s="168" t="s">
        <v>264</v>
      </c>
      <c r="AU2255" s="168" t="s">
        <v>82</v>
      </c>
      <c r="AV2255" s="13" t="s">
        <v>80</v>
      </c>
      <c r="AW2255" s="13" t="s">
        <v>34</v>
      </c>
      <c r="AX2255" s="13" t="s">
        <v>73</v>
      </c>
      <c r="AY2255" s="168" t="s">
        <v>252</v>
      </c>
    </row>
    <row r="2256" spans="1:65" s="14" customFormat="1" ht="11.25">
      <c r="B2256" s="174"/>
      <c r="D2256" s="160" t="s">
        <v>264</v>
      </c>
      <c r="E2256" s="175" t="s">
        <v>3</v>
      </c>
      <c r="F2256" s="176" t="s">
        <v>2201</v>
      </c>
      <c r="H2256" s="177">
        <v>1320.883</v>
      </c>
      <c r="I2256" s="178"/>
      <c r="L2256" s="174"/>
      <c r="M2256" s="179"/>
      <c r="N2256" s="180"/>
      <c r="O2256" s="180"/>
      <c r="P2256" s="180"/>
      <c r="Q2256" s="180"/>
      <c r="R2256" s="180"/>
      <c r="S2256" s="180"/>
      <c r="T2256" s="181"/>
      <c r="AT2256" s="175" t="s">
        <v>264</v>
      </c>
      <c r="AU2256" s="175" t="s">
        <v>82</v>
      </c>
      <c r="AV2256" s="14" t="s">
        <v>82</v>
      </c>
      <c r="AW2256" s="14" t="s">
        <v>34</v>
      </c>
      <c r="AX2256" s="14" t="s">
        <v>73</v>
      </c>
      <c r="AY2256" s="175" t="s">
        <v>252</v>
      </c>
    </row>
    <row r="2257" spans="1:65" s="14" customFormat="1" ht="11.25">
      <c r="B2257" s="174"/>
      <c r="D2257" s="160" t="s">
        <v>264</v>
      </c>
      <c r="E2257" s="175" t="s">
        <v>3</v>
      </c>
      <c r="F2257" s="176" t="s">
        <v>2209</v>
      </c>
      <c r="H2257" s="177">
        <v>261.392</v>
      </c>
      <c r="I2257" s="178"/>
      <c r="L2257" s="174"/>
      <c r="M2257" s="179"/>
      <c r="N2257" s="180"/>
      <c r="O2257" s="180"/>
      <c r="P2257" s="180"/>
      <c r="Q2257" s="180"/>
      <c r="R2257" s="180"/>
      <c r="S2257" s="180"/>
      <c r="T2257" s="181"/>
      <c r="AT2257" s="175" t="s">
        <v>264</v>
      </c>
      <c r="AU2257" s="175" t="s">
        <v>82</v>
      </c>
      <c r="AV2257" s="14" t="s">
        <v>82</v>
      </c>
      <c r="AW2257" s="14" t="s">
        <v>34</v>
      </c>
      <c r="AX2257" s="14" t="s">
        <v>73</v>
      </c>
      <c r="AY2257" s="175" t="s">
        <v>252</v>
      </c>
    </row>
    <row r="2258" spans="1:65" s="15" customFormat="1" ht="11.25">
      <c r="B2258" s="182"/>
      <c r="D2258" s="160" t="s">
        <v>264</v>
      </c>
      <c r="E2258" s="183" t="s">
        <v>3</v>
      </c>
      <c r="F2258" s="184" t="s">
        <v>269</v>
      </c>
      <c r="H2258" s="185">
        <v>1582.2750000000001</v>
      </c>
      <c r="I2258" s="186"/>
      <c r="L2258" s="182"/>
      <c r="M2258" s="187"/>
      <c r="N2258" s="188"/>
      <c r="O2258" s="188"/>
      <c r="P2258" s="188"/>
      <c r="Q2258" s="188"/>
      <c r="R2258" s="188"/>
      <c r="S2258" s="188"/>
      <c r="T2258" s="189"/>
      <c r="AT2258" s="183" t="s">
        <v>264</v>
      </c>
      <c r="AU2258" s="183" t="s">
        <v>82</v>
      </c>
      <c r="AV2258" s="15" t="s">
        <v>258</v>
      </c>
      <c r="AW2258" s="15" t="s">
        <v>34</v>
      </c>
      <c r="AX2258" s="15" t="s">
        <v>80</v>
      </c>
      <c r="AY2258" s="183" t="s">
        <v>252</v>
      </c>
    </row>
    <row r="2259" spans="1:65" s="2" customFormat="1" ht="16.5" customHeight="1">
      <c r="A2259" s="34"/>
      <c r="B2259" s="145"/>
      <c r="C2259" s="146" t="s">
        <v>2242</v>
      </c>
      <c r="D2259" s="146" t="s">
        <v>254</v>
      </c>
      <c r="E2259" s="147" t="s">
        <v>2243</v>
      </c>
      <c r="F2259" s="148" t="s">
        <v>2244</v>
      </c>
      <c r="G2259" s="149" t="s">
        <v>497</v>
      </c>
      <c r="H2259" s="150">
        <v>740.84</v>
      </c>
      <c r="I2259" s="151"/>
      <c r="J2259" s="152">
        <f>ROUND(I2259*H2259,2)</f>
        <v>0</v>
      </c>
      <c r="K2259" s="153"/>
      <c r="L2259" s="35"/>
      <c r="M2259" s="154" t="s">
        <v>3</v>
      </c>
      <c r="N2259" s="155" t="s">
        <v>44</v>
      </c>
      <c r="O2259" s="55"/>
      <c r="P2259" s="156">
        <f>O2259*H2259</f>
        <v>0</v>
      </c>
      <c r="Q2259" s="156">
        <v>7.6999999999999996E-4</v>
      </c>
      <c r="R2259" s="156">
        <f>Q2259*H2259</f>
        <v>0.57044680000000003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406</v>
      </c>
      <c r="AT2259" s="158" t="s">
        <v>254</v>
      </c>
      <c r="AU2259" s="158" t="s">
        <v>82</v>
      </c>
      <c r="AY2259" s="19" t="s">
        <v>252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406</v>
      </c>
      <c r="BM2259" s="158" t="s">
        <v>2245</v>
      </c>
    </row>
    <row r="2260" spans="1:65" s="2" customFormat="1" ht="11.25">
      <c r="A2260" s="34"/>
      <c r="B2260" s="35"/>
      <c r="C2260" s="34"/>
      <c r="D2260" s="160" t="s">
        <v>260</v>
      </c>
      <c r="E2260" s="34"/>
      <c r="F2260" s="161" t="s">
        <v>2246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260</v>
      </c>
      <c r="AU2260" s="19" t="s">
        <v>82</v>
      </c>
    </row>
    <row r="2261" spans="1:65" s="2" customFormat="1" ht="11.25">
      <c r="A2261" s="34"/>
      <c r="B2261" s="35"/>
      <c r="C2261" s="34"/>
      <c r="D2261" s="165" t="s">
        <v>262</v>
      </c>
      <c r="E2261" s="34"/>
      <c r="F2261" s="166" t="s">
        <v>2247</v>
      </c>
      <c r="G2261" s="34"/>
      <c r="H2261" s="34"/>
      <c r="I2261" s="162"/>
      <c r="J2261" s="34"/>
      <c r="K2261" s="34"/>
      <c r="L2261" s="35"/>
      <c r="M2261" s="163"/>
      <c r="N2261" s="164"/>
      <c r="O2261" s="55"/>
      <c r="P2261" s="55"/>
      <c r="Q2261" s="55"/>
      <c r="R2261" s="55"/>
      <c r="S2261" s="55"/>
      <c r="T2261" s="56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  <c r="AT2261" s="19" t="s">
        <v>262</v>
      </c>
      <c r="AU2261" s="19" t="s">
        <v>82</v>
      </c>
    </row>
    <row r="2262" spans="1:65" s="13" customFormat="1" ht="11.25">
      <c r="B2262" s="167"/>
      <c r="D2262" s="160" t="s">
        <v>264</v>
      </c>
      <c r="E2262" s="168" t="s">
        <v>3</v>
      </c>
      <c r="F2262" s="169" t="s">
        <v>1931</v>
      </c>
      <c r="H2262" s="168" t="s">
        <v>3</v>
      </c>
      <c r="I2262" s="170"/>
      <c r="L2262" s="167"/>
      <c r="M2262" s="171"/>
      <c r="N2262" s="172"/>
      <c r="O2262" s="172"/>
      <c r="P2262" s="172"/>
      <c r="Q2262" s="172"/>
      <c r="R2262" s="172"/>
      <c r="S2262" s="172"/>
      <c r="T2262" s="173"/>
      <c r="AT2262" s="168" t="s">
        <v>264</v>
      </c>
      <c r="AU2262" s="168" t="s">
        <v>82</v>
      </c>
      <c r="AV2262" s="13" t="s">
        <v>80</v>
      </c>
      <c r="AW2262" s="13" t="s">
        <v>34</v>
      </c>
      <c r="AX2262" s="13" t="s">
        <v>73</v>
      </c>
      <c r="AY2262" s="168" t="s">
        <v>252</v>
      </c>
    </row>
    <row r="2263" spans="1:65" s="14" customFormat="1" ht="11.25">
      <c r="B2263" s="174"/>
      <c r="D2263" s="160" t="s">
        <v>264</v>
      </c>
      <c r="E2263" s="175" t="s">
        <v>3</v>
      </c>
      <c r="F2263" s="176" t="s">
        <v>1932</v>
      </c>
      <c r="H2263" s="177">
        <v>30.84</v>
      </c>
      <c r="I2263" s="178"/>
      <c r="L2263" s="174"/>
      <c r="M2263" s="179"/>
      <c r="N2263" s="180"/>
      <c r="O2263" s="180"/>
      <c r="P2263" s="180"/>
      <c r="Q2263" s="180"/>
      <c r="R2263" s="180"/>
      <c r="S2263" s="180"/>
      <c r="T2263" s="181"/>
      <c r="AT2263" s="175" t="s">
        <v>264</v>
      </c>
      <c r="AU2263" s="175" t="s">
        <v>82</v>
      </c>
      <c r="AV2263" s="14" t="s">
        <v>82</v>
      </c>
      <c r="AW2263" s="14" t="s">
        <v>34</v>
      </c>
      <c r="AX2263" s="14" t="s">
        <v>73</v>
      </c>
      <c r="AY2263" s="175" t="s">
        <v>252</v>
      </c>
    </row>
    <row r="2264" spans="1:65" s="13" customFormat="1" ht="11.25">
      <c r="B2264" s="167"/>
      <c r="D2264" s="160" t="s">
        <v>264</v>
      </c>
      <c r="E2264" s="168" t="s">
        <v>3</v>
      </c>
      <c r="F2264" s="169" t="s">
        <v>2248</v>
      </c>
      <c r="H2264" s="168" t="s">
        <v>3</v>
      </c>
      <c r="I2264" s="170"/>
      <c r="L2264" s="167"/>
      <c r="M2264" s="171"/>
      <c r="N2264" s="172"/>
      <c r="O2264" s="172"/>
      <c r="P2264" s="172"/>
      <c r="Q2264" s="172"/>
      <c r="R2264" s="172"/>
      <c r="S2264" s="172"/>
      <c r="T2264" s="173"/>
      <c r="AT2264" s="168" t="s">
        <v>264</v>
      </c>
      <c r="AU2264" s="168" t="s">
        <v>82</v>
      </c>
      <c r="AV2264" s="13" t="s">
        <v>80</v>
      </c>
      <c r="AW2264" s="13" t="s">
        <v>34</v>
      </c>
      <c r="AX2264" s="13" t="s">
        <v>73</v>
      </c>
      <c r="AY2264" s="168" t="s">
        <v>252</v>
      </c>
    </row>
    <row r="2265" spans="1:65" s="14" customFormat="1" ht="11.25">
      <c r="B2265" s="174"/>
      <c r="D2265" s="160" t="s">
        <v>264</v>
      </c>
      <c r="E2265" s="175" t="s">
        <v>3</v>
      </c>
      <c r="F2265" s="176" t="s">
        <v>1911</v>
      </c>
      <c r="H2265" s="177">
        <v>710</v>
      </c>
      <c r="I2265" s="178"/>
      <c r="L2265" s="174"/>
      <c r="M2265" s="179"/>
      <c r="N2265" s="180"/>
      <c r="O2265" s="180"/>
      <c r="P2265" s="180"/>
      <c r="Q2265" s="180"/>
      <c r="R2265" s="180"/>
      <c r="S2265" s="180"/>
      <c r="T2265" s="181"/>
      <c r="AT2265" s="175" t="s">
        <v>264</v>
      </c>
      <c r="AU2265" s="175" t="s">
        <v>82</v>
      </c>
      <c r="AV2265" s="14" t="s">
        <v>82</v>
      </c>
      <c r="AW2265" s="14" t="s">
        <v>34</v>
      </c>
      <c r="AX2265" s="14" t="s">
        <v>73</v>
      </c>
      <c r="AY2265" s="175" t="s">
        <v>252</v>
      </c>
    </row>
    <row r="2266" spans="1:65" s="15" customFormat="1" ht="11.25">
      <c r="B2266" s="182"/>
      <c r="D2266" s="160" t="s">
        <v>264</v>
      </c>
      <c r="E2266" s="183" t="s">
        <v>3</v>
      </c>
      <c r="F2266" s="184" t="s">
        <v>269</v>
      </c>
      <c r="H2266" s="185">
        <v>740.84</v>
      </c>
      <c r="I2266" s="186"/>
      <c r="L2266" s="182"/>
      <c r="M2266" s="187"/>
      <c r="N2266" s="188"/>
      <c r="O2266" s="188"/>
      <c r="P2266" s="188"/>
      <c r="Q2266" s="188"/>
      <c r="R2266" s="188"/>
      <c r="S2266" s="188"/>
      <c r="T2266" s="189"/>
      <c r="AT2266" s="183" t="s">
        <v>264</v>
      </c>
      <c r="AU2266" s="183" t="s">
        <v>82</v>
      </c>
      <c r="AV2266" s="15" t="s">
        <v>258</v>
      </c>
      <c r="AW2266" s="15" t="s">
        <v>34</v>
      </c>
      <c r="AX2266" s="15" t="s">
        <v>80</v>
      </c>
      <c r="AY2266" s="183" t="s">
        <v>252</v>
      </c>
    </row>
    <row r="2267" spans="1:65" s="2" customFormat="1" ht="16.5" customHeight="1">
      <c r="A2267" s="34"/>
      <c r="B2267" s="145"/>
      <c r="C2267" s="198" t="s">
        <v>2249</v>
      </c>
      <c r="D2267" s="198" t="s">
        <v>361</v>
      </c>
      <c r="E2267" s="199" t="s">
        <v>2250</v>
      </c>
      <c r="F2267" s="200" t="s">
        <v>2251</v>
      </c>
      <c r="G2267" s="201" t="s">
        <v>497</v>
      </c>
      <c r="H2267" s="202">
        <v>889.00800000000004</v>
      </c>
      <c r="I2267" s="203"/>
      <c r="J2267" s="204">
        <f>ROUND(I2267*H2267,2)</f>
        <v>0</v>
      </c>
      <c r="K2267" s="205"/>
      <c r="L2267" s="206"/>
      <c r="M2267" s="207" t="s">
        <v>3</v>
      </c>
      <c r="N2267" s="208" t="s">
        <v>44</v>
      </c>
      <c r="O2267" s="55"/>
      <c r="P2267" s="156">
        <f>O2267*H2267</f>
        <v>0</v>
      </c>
      <c r="Q2267" s="156">
        <v>2.0999999999999999E-3</v>
      </c>
      <c r="R2267" s="156">
        <f>Q2267*H2267</f>
        <v>1.8669168</v>
      </c>
      <c r="S2267" s="156">
        <v>0</v>
      </c>
      <c r="T2267" s="157">
        <f>S2267*H2267</f>
        <v>0</v>
      </c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R2267" s="158" t="s">
        <v>572</v>
      </c>
      <c r="AT2267" s="158" t="s">
        <v>361</v>
      </c>
      <c r="AU2267" s="158" t="s">
        <v>82</v>
      </c>
      <c r="AY2267" s="19" t="s">
        <v>252</v>
      </c>
      <c r="BE2267" s="159">
        <f>IF(N2267="základní",J2267,0)</f>
        <v>0</v>
      </c>
      <c r="BF2267" s="159">
        <f>IF(N2267="snížená",J2267,0)</f>
        <v>0</v>
      </c>
      <c r="BG2267" s="159">
        <f>IF(N2267="zákl. přenesená",J2267,0)</f>
        <v>0</v>
      </c>
      <c r="BH2267" s="159">
        <f>IF(N2267="sníž. přenesená",J2267,0)</f>
        <v>0</v>
      </c>
      <c r="BI2267" s="159">
        <f>IF(N2267="nulová",J2267,0)</f>
        <v>0</v>
      </c>
      <c r="BJ2267" s="19" t="s">
        <v>80</v>
      </c>
      <c r="BK2267" s="159">
        <f>ROUND(I2267*H2267,2)</f>
        <v>0</v>
      </c>
      <c r="BL2267" s="19" t="s">
        <v>406</v>
      </c>
      <c r="BM2267" s="158" t="s">
        <v>2252</v>
      </c>
    </row>
    <row r="2268" spans="1:65" s="2" customFormat="1" ht="11.25">
      <c r="A2268" s="34"/>
      <c r="B2268" s="35"/>
      <c r="C2268" s="34"/>
      <c r="D2268" s="160" t="s">
        <v>260</v>
      </c>
      <c r="E2268" s="34"/>
      <c r="F2268" s="161" t="s">
        <v>2251</v>
      </c>
      <c r="G2268" s="34"/>
      <c r="H2268" s="34"/>
      <c r="I2268" s="162"/>
      <c r="J2268" s="34"/>
      <c r="K2268" s="34"/>
      <c r="L2268" s="35"/>
      <c r="M2268" s="163"/>
      <c r="N2268" s="164"/>
      <c r="O2268" s="55"/>
      <c r="P2268" s="55"/>
      <c r="Q2268" s="55"/>
      <c r="R2268" s="55"/>
      <c r="S2268" s="55"/>
      <c r="T2268" s="56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T2268" s="19" t="s">
        <v>260</v>
      </c>
      <c r="AU2268" s="19" t="s">
        <v>82</v>
      </c>
    </row>
    <row r="2269" spans="1:65" s="2" customFormat="1" ht="11.25">
      <c r="A2269" s="34"/>
      <c r="B2269" s="35"/>
      <c r="C2269" s="34"/>
      <c r="D2269" s="165" t="s">
        <v>262</v>
      </c>
      <c r="E2269" s="34"/>
      <c r="F2269" s="166" t="s">
        <v>2253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262</v>
      </c>
      <c r="AU2269" s="19" t="s">
        <v>82</v>
      </c>
    </row>
    <row r="2270" spans="1:65" s="13" customFormat="1" ht="11.25">
      <c r="B2270" s="167"/>
      <c r="D2270" s="160" t="s">
        <v>264</v>
      </c>
      <c r="E2270" s="168" t="s">
        <v>3</v>
      </c>
      <c r="F2270" s="169" t="s">
        <v>2254</v>
      </c>
      <c r="H2270" s="168" t="s">
        <v>3</v>
      </c>
      <c r="I2270" s="170"/>
      <c r="L2270" s="167"/>
      <c r="M2270" s="171"/>
      <c r="N2270" s="172"/>
      <c r="O2270" s="172"/>
      <c r="P2270" s="172"/>
      <c r="Q2270" s="172"/>
      <c r="R2270" s="172"/>
      <c r="S2270" s="172"/>
      <c r="T2270" s="173"/>
      <c r="AT2270" s="168" t="s">
        <v>264</v>
      </c>
      <c r="AU2270" s="168" t="s">
        <v>82</v>
      </c>
      <c r="AV2270" s="13" t="s">
        <v>80</v>
      </c>
      <c r="AW2270" s="13" t="s">
        <v>34</v>
      </c>
      <c r="AX2270" s="13" t="s">
        <v>73</v>
      </c>
      <c r="AY2270" s="168" t="s">
        <v>252</v>
      </c>
    </row>
    <row r="2271" spans="1:65" s="13" customFormat="1" ht="11.25">
      <c r="B2271" s="167"/>
      <c r="D2271" s="160" t="s">
        <v>264</v>
      </c>
      <c r="E2271" s="168" t="s">
        <v>3</v>
      </c>
      <c r="F2271" s="169" t="s">
        <v>1931</v>
      </c>
      <c r="H2271" s="168" t="s">
        <v>3</v>
      </c>
      <c r="I2271" s="170"/>
      <c r="L2271" s="167"/>
      <c r="M2271" s="171"/>
      <c r="N2271" s="172"/>
      <c r="O2271" s="172"/>
      <c r="P2271" s="172"/>
      <c r="Q2271" s="172"/>
      <c r="R2271" s="172"/>
      <c r="S2271" s="172"/>
      <c r="T2271" s="173"/>
      <c r="AT2271" s="168" t="s">
        <v>264</v>
      </c>
      <c r="AU2271" s="168" t="s">
        <v>82</v>
      </c>
      <c r="AV2271" s="13" t="s">
        <v>80</v>
      </c>
      <c r="AW2271" s="13" t="s">
        <v>34</v>
      </c>
      <c r="AX2271" s="13" t="s">
        <v>73</v>
      </c>
      <c r="AY2271" s="168" t="s">
        <v>252</v>
      </c>
    </row>
    <row r="2272" spans="1:65" s="14" customFormat="1" ht="11.25">
      <c r="B2272" s="174"/>
      <c r="D2272" s="160" t="s">
        <v>264</v>
      </c>
      <c r="E2272" s="175" t="s">
        <v>3</v>
      </c>
      <c r="F2272" s="176" t="s">
        <v>1932</v>
      </c>
      <c r="H2272" s="177">
        <v>30.84</v>
      </c>
      <c r="I2272" s="178"/>
      <c r="L2272" s="174"/>
      <c r="M2272" s="179"/>
      <c r="N2272" s="180"/>
      <c r="O2272" s="180"/>
      <c r="P2272" s="180"/>
      <c r="Q2272" s="180"/>
      <c r="R2272" s="180"/>
      <c r="S2272" s="180"/>
      <c r="T2272" s="181"/>
      <c r="AT2272" s="175" t="s">
        <v>264</v>
      </c>
      <c r="AU2272" s="175" t="s">
        <v>82</v>
      </c>
      <c r="AV2272" s="14" t="s">
        <v>82</v>
      </c>
      <c r="AW2272" s="14" t="s">
        <v>34</v>
      </c>
      <c r="AX2272" s="14" t="s">
        <v>73</v>
      </c>
      <c r="AY2272" s="175" t="s">
        <v>252</v>
      </c>
    </row>
    <row r="2273" spans="1:65" s="13" customFormat="1" ht="11.25">
      <c r="B2273" s="167"/>
      <c r="D2273" s="160" t="s">
        <v>264</v>
      </c>
      <c r="E2273" s="168" t="s">
        <v>3</v>
      </c>
      <c r="F2273" s="169" t="s">
        <v>1970</v>
      </c>
      <c r="H2273" s="168" t="s">
        <v>3</v>
      </c>
      <c r="I2273" s="170"/>
      <c r="L2273" s="167"/>
      <c r="M2273" s="171"/>
      <c r="N2273" s="172"/>
      <c r="O2273" s="172"/>
      <c r="P2273" s="172"/>
      <c r="Q2273" s="172"/>
      <c r="R2273" s="172"/>
      <c r="S2273" s="172"/>
      <c r="T2273" s="173"/>
      <c r="AT2273" s="168" t="s">
        <v>264</v>
      </c>
      <c r="AU2273" s="168" t="s">
        <v>82</v>
      </c>
      <c r="AV2273" s="13" t="s">
        <v>80</v>
      </c>
      <c r="AW2273" s="13" t="s">
        <v>34</v>
      </c>
      <c r="AX2273" s="13" t="s">
        <v>73</v>
      </c>
      <c r="AY2273" s="168" t="s">
        <v>252</v>
      </c>
    </row>
    <row r="2274" spans="1:65" s="14" customFormat="1" ht="11.25">
      <c r="B2274" s="174"/>
      <c r="D2274" s="160" t="s">
        <v>264</v>
      </c>
      <c r="E2274" s="175" t="s">
        <v>3</v>
      </c>
      <c r="F2274" s="176" t="s">
        <v>1911</v>
      </c>
      <c r="H2274" s="177">
        <v>710</v>
      </c>
      <c r="I2274" s="178"/>
      <c r="L2274" s="174"/>
      <c r="M2274" s="179"/>
      <c r="N2274" s="180"/>
      <c r="O2274" s="180"/>
      <c r="P2274" s="180"/>
      <c r="Q2274" s="180"/>
      <c r="R2274" s="180"/>
      <c r="S2274" s="180"/>
      <c r="T2274" s="181"/>
      <c r="AT2274" s="175" t="s">
        <v>264</v>
      </c>
      <c r="AU2274" s="175" t="s">
        <v>82</v>
      </c>
      <c r="AV2274" s="14" t="s">
        <v>82</v>
      </c>
      <c r="AW2274" s="14" t="s">
        <v>34</v>
      </c>
      <c r="AX2274" s="14" t="s">
        <v>73</v>
      </c>
      <c r="AY2274" s="175" t="s">
        <v>252</v>
      </c>
    </row>
    <row r="2275" spans="1:65" s="15" customFormat="1" ht="11.25">
      <c r="B2275" s="182"/>
      <c r="D2275" s="160" t="s">
        <v>264</v>
      </c>
      <c r="E2275" s="183" t="s">
        <v>3</v>
      </c>
      <c r="F2275" s="184" t="s">
        <v>269</v>
      </c>
      <c r="H2275" s="185">
        <v>740.84</v>
      </c>
      <c r="I2275" s="186"/>
      <c r="L2275" s="182"/>
      <c r="M2275" s="187"/>
      <c r="N2275" s="188"/>
      <c r="O2275" s="188"/>
      <c r="P2275" s="188"/>
      <c r="Q2275" s="188"/>
      <c r="R2275" s="188"/>
      <c r="S2275" s="188"/>
      <c r="T2275" s="189"/>
      <c r="AT2275" s="183" t="s">
        <v>264</v>
      </c>
      <c r="AU2275" s="183" t="s">
        <v>82</v>
      </c>
      <c r="AV2275" s="15" t="s">
        <v>258</v>
      </c>
      <c r="AW2275" s="15" t="s">
        <v>34</v>
      </c>
      <c r="AX2275" s="15" t="s">
        <v>80</v>
      </c>
      <c r="AY2275" s="183" t="s">
        <v>252</v>
      </c>
    </row>
    <row r="2276" spans="1:65" s="14" customFormat="1" ht="11.25">
      <c r="B2276" s="174"/>
      <c r="D2276" s="160" t="s">
        <v>264</v>
      </c>
      <c r="F2276" s="176" t="s">
        <v>2255</v>
      </c>
      <c r="H2276" s="177">
        <v>889.00800000000004</v>
      </c>
      <c r="I2276" s="178"/>
      <c r="L2276" s="174"/>
      <c r="M2276" s="179"/>
      <c r="N2276" s="180"/>
      <c r="O2276" s="180"/>
      <c r="P2276" s="180"/>
      <c r="Q2276" s="180"/>
      <c r="R2276" s="180"/>
      <c r="S2276" s="180"/>
      <c r="T2276" s="181"/>
      <c r="AT2276" s="175" t="s">
        <v>264</v>
      </c>
      <c r="AU2276" s="175" t="s">
        <v>82</v>
      </c>
      <c r="AV2276" s="14" t="s">
        <v>82</v>
      </c>
      <c r="AW2276" s="14" t="s">
        <v>4</v>
      </c>
      <c r="AX2276" s="14" t="s">
        <v>80</v>
      </c>
      <c r="AY2276" s="175" t="s">
        <v>252</v>
      </c>
    </row>
    <row r="2277" spans="1:65" s="2" customFormat="1" ht="16.5" customHeight="1">
      <c r="A2277" s="34"/>
      <c r="B2277" s="145"/>
      <c r="C2277" s="146" t="s">
        <v>2256</v>
      </c>
      <c r="D2277" s="146" t="s">
        <v>254</v>
      </c>
      <c r="E2277" s="147" t="s">
        <v>2257</v>
      </c>
      <c r="F2277" s="148" t="s">
        <v>2258</v>
      </c>
      <c r="G2277" s="149" t="s">
        <v>321</v>
      </c>
      <c r="H2277" s="150">
        <v>19.486999999999998</v>
      </c>
      <c r="I2277" s="151"/>
      <c r="J2277" s="152">
        <f>ROUND(I2277*H2277,2)</f>
        <v>0</v>
      </c>
      <c r="K2277" s="153"/>
      <c r="L2277" s="35"/>
      <c r="M2277" s="154" t="s">
        <v>3</v>
      </c>
      <c r="N2277" s="155" t="s">
        <v>44</v>
      </c>
      <c r="O2277" s="55"/>
      <c r="P2277" s="156">
        <f>O2277*H2277</f>
        <v>0</v>
      </c>
      <c r="Q2277" s="156">
        <v>0</v>
      </c>
      <c r="R2277" s="156">
        <f>Q2277*H2277</f>
        <v>0</v>
      </c>
      <c r="S2277" s="156">
        <v>0</v>
      </c>
      <c r="T2277" s="157">
        <f>S2277*H2277</f>
        <v>0</v>
      </c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R2277" s="158" t="s">
        <v>406</v>
      </c>
      <c r="AT2277" s="158" t="s">
        <v>254</v>
      </c>
      <c r="AU2277" s="158" t="s">
        <v>82</v>
      </c>
      <c r="AY2277" s="19" t="s">
        <v>252</v>
      </c>
      <c r="BE2277" s="159">
        <f>IF(N2277="základní",J2277,0)</f>
        <v>0</v>
      </c>
      <c r="BF2277" s="159">
        <f>IF(N2277="snížená",J2277,0)</f>
        <v>0</v>
      </c>
      <c r="BG2277" s="159">
        <f>IF(N2277="zákl. přenesená",J2277,0)</f>
        <v>0</v>
      </c>
      <c r="BH2277" s="159">
        <f>IF(N2277="sníž. přenesená",J2277,0)</f>
        <v>0</v>
      </c>
      <c r="BI2277" s="159">
        <f>IF(N2277="nulová",J2277,0)</f>
        <v>0</v>
      </c>
      <c r="BJ2277" s="19" t="s">
        <v>80</v>
      </c>
      <c r="BK2277" s="159">
        <f>ROUND(I2277*H2277,2)</f>
        <v>0</v>
      </c>
      <c r="BL2277" s="19" t="s">
        <v>406</v>
      </c>
      <c r="BM2277" s="158" t="s">
        <v>2259</v>
      </c>
    </row>
    <row r="2278" spans="1:65" s="2" customFormat="1" ht="19.5">
      <c r="A2278" s="34"/>
      <c r="B2278" s="35"/>
      <c r="C2278" s="34"/>
      <c r="D2278" s="160" t="s">
        <v>260</v>
      </c>
      <c r="E2278" s="34"/>
      <c r="F2278" s="161" t="s">
        <v>2260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260</v>
      </c>
      <c r="AU2278" s="19" t="s">
        <v>82</v>
      </c>
    </row>
    <row r="2279" spans="1:65" s="2" customFormat="1" ht="11.25">
      <c r="A2279" s="34"/>
      <c r="B2279" s="35"/>
      <c r="C2279" s="34"/>
      <c r="D2279" s="165" t="s">
        <v>262</v>
      </c>
      <c r="E2279" s="34"/>
      <c r="F2279" s="166" t="s">
        <v>2261</v>
      </c>
      <c r="G2279" s="34"/>
      <c r="H2279" s="34"/>
      <c r="I2279" s="162"/>
      <c r="J2279" s="34"/>
      <c r="K2279" s="34"/>
      <c r="L2279" s="35"/>
      <c r="M2279" s="163"/>
      <c r="N2279" s="164"/>
      <c r="O2279" s="55"/>
      <c r="P2279" s="55"/>
      <c r="Q2279" s="55"/>
      <c r="R2279" s="55"/>
      <c r="S2279" s="55"/>
      <c r="T2279" s="56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  <c r="AT2279" s="19" t="s">
        <v>262</v>
      </c>
      <c r="AU2279" s="19" t="s">
        <v>82</v>
      </c>
    </row>
    <row r="2280" spans="1:65" s="12" customFormat="1" ht="22.9" customHeight="1">
      <c r="B2280" s="132"/>
      <c r="D2280" s="133" t="s">
        <v>72</v>
      </c>
      <c r="E2280" s="143" t="s">
        <v>2262</v>
      </c>
      <c r="F2280" s="143" t="s">
        <v>2263</v>
      </c>
      <c r="I2280" s="135"/>
      <c r="J2280" s="144">
        <f>BK2280</f>
        <v>0</v>
      </c>
      <c r="L2280" s="132"/>
      <c r="M2280" s="137"/>
      <c r="N2280" s="138"/>
      <c r="O2280" s="138"/>
      <c r="P2280" s="139">
        <f>SUM(P2281:P2476)</f>
        <v>0</v>
      </c>
      <c r="Q2280" s="138"/>
      <c r="R2280" s="139">
        <f>SUM(R2281:R2476)</f>
        <v>222.49102477000002</v>
      </c>
      <c r="S2280" s="138"/>
      <c r="T2280" s="140">
        <f>SUM(T2281:T2476)</f>
        <v>0</v>
      </c>
      <c r="AR2280" s="133" t="s">
        <v>82</v>
      </c>
      <c r="AT2280" s="141" t="s">
        <v>72</v>
      </c>
      <c r="AU2280" s="141" t="s">
        <v>80</v>
      </c>
      <c r="AY2280" s="133" t="s">
        <v>252</v>
      </c>
      <c r="BK2280" s="142">
        <f>SUM(BK2281:BK2476)</f>
        <v>0</v>
      </c>
    </row>
    <row r="2281" spans="1:65" s="2" customFormat="1" ht="16.5" customHeight="1">
      <c r="A2281" s="34"/>
      <c r="B2281" s="145"/>
      <c r="C2281" s="146" t="s">
        <v>2264</v>
      </c>
      <c r="D2281" s="146" t="s">
        <v>254</v>
      </c>
      <c r="E2281" s="147" t="s">
        <v>2265</v>
      </c>
      <c r="F2281" s="148" t="s">
        <v>2266</v>
      </c>
      <c r="G2281" s="149" t="s">
        <v>497</v>
      </c>
      <c r="H2281" s="150">
        <v>1327.7929999999999</v>
      </c>
      <c r="I2281" s="151"/>
      <c r="J2281" s="152">
        <f>ROUND(I2281*H2281,2)</f>
        <v>0</v>
      </c>
      <c r="K2281" s="153"/>
      <c r="L2281" s="35"/>
      <c r="M2281" s="154" t="s">
        <v>3</v>
      </c>
      <c r="N2281" s="155" t="s">
        <v>44</v>
      </c>
      <c r="O2281" s="55"/>
      <c r="P2281" s="156">
        <f>O2281*H2281</f>
        <v>0</v>
      </c>
      <c r="Q2281" s="156">
        <v>0</v>
      </c>
      <c r="R2281" s="156">
        <f>Q2281*H2281</f>
        <v>0</v>
      </c>
      <c r="S2281" s="156">
        <v>0</v>
      </c>
      <c r="T2281" s="157">
        <f>S2281*H2281</f>
        <v>0</v>
      </c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  <c r="AR2281" s="158" t="s">
        <v>406</v>
      </c>
      <c r="AT2281" s="158" t="s">
        <v>254</v>
      </c>
      <c r="AU2281" s="158" t="s">
        <v>82</v>
      </c>
      <c r="AY2281" s="19" t="s">
        <v>252</v>
      </c>
      <c r="BE2281" s="159">
        <f>IF(N2281="základní",J2281,0)</f>
        <v>0</v>
      </c>
      <c r="BF2281" s="159">
        <f>IF(N2281="snížená",J2281,0)</f>
        <v>0</v>
      </c>
      <c r="BG2281" s="159">
        <f>IF(N2281="zákl. přenesená",J2281,0)</f>
        <v>0</v>
      </c>
      <c r="BH2281" s="159">
        <f>IF(N2281="sníž. přenesená",J2281,0)</f>
        <v>0</v>
      </c>
      <c r="BI2281" s="159">
        <f>IF(N2281="nulová",J2281,0)</f>
        <v>0</v>
      </c>
      <c r="BJ2281" s="19" t="s">
        <v>80</v>
      </c>
      <c r="BK2281" s="159">
        <f>ROUND(I2281*H2281,2)</f>
        <v>0</v>
      </c>
      <c r="BL2281" s="19" t="s">
        <v>406</v>
      </c>
      <c r="BM2281" s="158" t="s">
        <v>2267</v>
      </c>
    </row>
    <row r="2282" spans="1:65" s="2" customFormat="1" ht="11.25">
      <c r="A2282" s="34"/>
      <c r="B2282" s="35"/>
      <c r="C2282" s="34"/>
      <c r="D2282" s="160" t="s">
        <v>260</v>
      </c>
      <c r="E2282" s="34"/>
      <c r="F2282" s="161" t="s">
        <v>2268</v>
      </c>
      <c r="G2282" s="34"/>
      <c r="H2282" s="34"/>
      <c r="I2282" s="162"/>
      <c r="J2282" s="34"/>
      <c r="K2282" s="34"/>
      <c r="L2282" s="35"/>
      <c r="M2282" s="163"/>
      <c r="N2282" s="164"/>
      <c r="O2282" s="55"/>
      <c r="P2282" s="55"/>
      <c r="Q2282" s="55"/>
      <c r="R2282" s="55"/>
      <c r="S2282" s="55"/>
      <c r="T2282" s="56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  <c r="AT2282" s="19" t="s">
        <v>260</v>
      </c>
      <c r="AU2282" s="19" t="s">
        <v>82</v>
      </c>
    </row>
    <row r="2283" spans="1:65" s="2" customFormat="1" ht="11.25">
      <c r="A2283" s="34"/>
      <c r="B2283" s="35"/>
      <c r="C2283" s="34"/>
      <c r="D2283" s="165" t="s">
        <v>262</v>
      </c>
      <c r="E2283" s="34"/>
      <c r="F2283" s="166" t="s">
        <v>2269</v>
      </c>
      <c r="G2283" s="34"/>
      <c r="H2283" s="34"/>
      <c r="I2283" s="162"/>
      <c r="J2283" s="34"/>
      <c r="K2283" s="34"/>
      <c r="L2283" s="35"/>
      <c r="M2283" s="163"/>
      <c r="N2283" s="164"/>
      <c r="O2283" s="55"/>
      <c r="P2283" s="55"/>
      <c r="Q2283" s="55"/>
      <c r="R2283" s="55"/>
      <c r="S2283" s="55"/>
      <c r="T2283" s="56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  <c r="AT2283" s="19" t="s">
        <v>262</v>
      </c>
      <c r="AU2283" s="19" t="s">
        <v>82</v>
      </c>
    </row>
    <row r="2284" spans="1:65" s="13" customFormat="1" ht="11.25">
      <c r="B2284" s="167"/>
      <c r="D2284" s="160" t="s">
        <v>264</v>
      </c>
      <c r="E2284" s="168" t="s">
        <v>3</v>
      </c>
      <c r="F2284" s="169" t="s">
        <v>2270</v>
      </c>
      <c r="H2284" s="168" t="s">
        <v>3</v>
      </c>
      <c r="I2284" s="170"/>
      <c r="L2284" s="167"/>
      <c r="M2284" s="171"/>
      <c r="N2284" s="172"/>
      <c r="O2284" s="172"/>
      <c r="P2284" s="172"/>
      <c r="Q2284" s="172"/>
      <c r="R2284" s="172"/>
      <c r="S2284" s="172"/>
      <c r="T2284" s="173"/>
      <c r="AT2284" s="168" t="s">
        <v>264</v>
      </c>
      <c r="AU2284" s="168" t="s">
        <v>82</v>
      </c>
      <c r="AV2284" s="13" t="s">
        <v>80</v>
      </c>
      <c r="AW2284" s="13" t="s">
        <v>34</v>
      </c>
      <c r="AX2284" s="13" t="s">
        <v>73</v>
      </c>
      <c r="AY2284" s="168" t="s">
        <v>252</v>
      </c>
    </row>
    <row r="2285" spans="1:65" s="13" customFormat="1" ht="11.25">
      <c r="B2285" s="167"/>
      <c r="D2285" s="160" t="s">
        <v>264</v>
      </c>
      <c r="E2285" s="168" t="s">
        <v>3</v>
      </c>
      <c r="F2285" s="169" t="s">
        <v>2271</v>
      </c>
      <c r="H2285" s="168" t="s">
        <v>3</v>
      </c>
      <c r="I2285" s="170"/>
      <c r="L2285" s="167"/>
      <c r="M2285" s="171"/>
      <c r="N2285" s="172"/>
      <c r="O2285" s="172"/>
      <c r="P2285" s="172"/>
      <c r="Q2285" s="172"/>
      <c r="R2285" s="172"/>
      <c r="S2285" s="172"/>
      <c r="T2285" s="173"/>
      <c r="AT2285" s="168" t="s">
        <v>264</v>
      </c>
      <c r="AU2285" s="168" t="s">
        <v>82</v>
      </c>
      <c r="AV2285" s="13" t="s">
        <v>80</v>
      </c>
      <c r="AW2285" s="13" t="s">
        <v>34</v>
      </c>
      <c r="AX2285" s="13" t="s">
        <v>73</v>
      </c>
      <c r="AY2285" s="168" t="s">
        <v>252</v>
      </c>
    </row>
    <row r="2286" spans="1:65" s="14" customFormat="1" ht="11.25">
      <c r="B2286" s="174"/>
      <c r="D2286" s="160" t="s">
        <v>264</v>
      </c>
      <c r="E2286" s="175" t="s">
        <v>3</v>
      </c>
      <c r="F2286" s="176" t="s">
        <v>2272</v>
      </c>
      <c r="H2286" s="177">
        <v>650.96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264</v>
      </c>
      <c r="AU2286" s="175" t="s">
        <v>82</v>
      </c>
      <c r="AV2286" s="14" t="s">
        <v>82</v>
      </c>
      <c r="AW2286" s="14" t="s">
        <v>34</v>
      </c>
      <c r="AX2286" s="14" t="s">
        <v>73</v>
      </c>
      <c r="AY2286" s="175" t="s">
        <v>252</v>
      </c>
    </row>
    <row r="2287" spans="1:65" s="13" customFormat="1" ht="11.25">
      <c r="B2287" s="167"/>
      <c r="D2287" s="160" t="s">
        <v>264</v>
      </c>
      <c r="E2287" s="168" t="s">
        <v>3</v>
      </c>
      <c r="F2287" s="169" t="s">
        <v>2273</v>
      </c>
      <c r="H2287" s="168" t="s">
        <v>3</v>
      </c>
      <c r="I2287" s="170"/>
      <c r="L2287" s="167"/>
      <c r="M2287" s="171"/>
      <c r="N2287" s="172"/>
      <c r="O2287" s="172"/>
      <c r="P2287" s="172"/>
      <c r="Q2287" s="172"/>
      <c r="R2287" s="172"/>
      <c r="S2287" s="172"/>
      <c r="T2287" s="173"/>
      <c r="AT2287" s="168" t="s">
        <v>264</v>
      </c>
      <c r="AU2287" s="168" t="s">
        <v>82</v>
      </c>
      <c r="AV2287" s="13" t="s">
        <v>80</v>
      </c>
      <c r="AW2287" s="13" t="s">
        <v>34</v>
      </c>
      <c r="AX2287" s="13" t="s">
        <v>73</v>
      </c>
      <c r="AY2287" s="168" t="s">
        <v>252</v>
      </c>
    </row>
    <row r="2288" spans="1:65" s="14" customFormat="1" ht="11.25">
      <c r="B2288" s="174"/>
      <c r="D2288" s="160" t="s">
        <v>264</v>
      </c>
      <c r="E2288" s="175" t="s">
        <v>3</v>
      </c>
      <c r="F2288" s="176" t="s">
        <v>2274</v>
      </c>
      <c r="H2288" s="177">
        <v>306.79599999999999</v>
      </c>
      <c r="I2288" s="178"/>
      <c r="L2288" s="174"/>
      <c r="M2288" s="179"/>
      <c r="N2288" s="180"/>
      <c r="O2288" s="180"/>
      <c r="P2288" s="180"/>
      <c r="Q2288" s="180"/>
      <c r="R2288" s="180"/>
      <c r="S2288" s="180"/>
      <c r="T2288" s="181"/>
      <c r="AT2288" s="175" t="s">
        <v>264</v>
      </c>
      <c r="AU2288" s="175" t="s">
        <v>82</v>
      </c>
      <c r="AV2288" s="14" t="s">
        <v>82</v>
      </c>
      <c r="AW2288" s="14" t="s">
        <v>34</v>
      </c>
      <c r="AX2288" s="14" t="s">
        <v>73</v>
      </c>
      <c r="AY2288" s="175" t="s">
        <v>252</v>
      </c>
    </row>
    <row r="2289" spans="1:65" s="13" customFormat="1" ht="11.25">
      <c r="B2289" s="167"/>
      <c r="D2289" s="160" t="s">
        <v>264</v>
      </c>
      <c r="E2289" s="168" t="s">
        <v>3</v>
      </c>
      <c r="F2289" s="169" t="s">
        <v>2275</v>
      </c>
      <c r="H2289" s="168" t="s">
        <v>3</v>
      </c>
      <c r="I2289" s="170"/>
      <c r="L2289" s="167"/>
      <c r="M2289" s="171"/>
      <c r="N2289" s="172"/>
      <c r="O2289" s="172"/>
      <c r="P2289" s="172"/>
      <c r="Q2289" s="172"/>
      <c r="R2289" s="172"/>
      <c r="S2289" s="172"/>
      <c r="T2289" s="173"/>
      <c r="AT2289" s="168" t="s">
        <v>264</v>
      </c>
      <c r="AU2289" s="168" t="s">
        <v>82</v>
      </c>
      <c r="AV2289" s="13" t="s">
        <v>80</v>
      </c>
      <c r="AW2289" s="13" t="s">
        <v>34</v>
      </c>
      <c r="AX2289" s="13" t="s">
        <v>73</v>
      </c>
      <c r="AY2289" s="168" t="s">
        <v>252</v>
      </c>
    </row>
    <row r="2290" spans="1:65" s="14" customFormat="1" ht="11.25">
      <c r="B2290" s="174"/>
      <c r="D2290" s="160" t="s">
        <v>264</v>
      </c>
      <c r="E2290" s="175" t="s">
        <v>3</v>
      </c>
      <c r="F2290" s="176" t="s">
        <v>2276</v>
      </c>
      <c r="H2290" s="177">
        <v>108.026</v>
      </c>
      <c r="I2290" s="178"/>
      <c r="L2290" s="174"/>
      <c r="M2290" s="179"/>
      <c r="N2290" s="180"/>
      <c r="O2290" s="180"/>
      <c r="P2290" s="180"/>
      <c r="Q2290" s="180"/>
      <c r="R2290" s="180"/>
      <c r="S2290" s="180"/>
      <c r="T2290" s="181"/>
      <c r="AT2290" s="175" t="s">
        <v>264</v>
      </c>
      <c r="AU2290" s="175" t="s">
        <v>82</v>
      </c>
      <c r="AV2290" s="14" t="s">
        <v>82</v>
      </c>
      <c r="AW2290" s="14" t="s">
        <v>34</v>
      </c>
      <c r="AX2290" s="14" t="s">
        <v>73</v>
      </c>
      <c r="AY2290" s="175" t="s">
        <v>252</v>
      </c>
    </row>
    <row r="2291" spans="1:65" s="13" customFormat="1" ht="11.25">
      <c r="B2291" s="167"/>
      <c r="D2291" s="160" t="s">
        <v>264</v>
      </c>
      <c r="E2291" s="168" t="s">
        <v>3</v>
      </c>
      <c r="F2291" s="169" t="s">
        <v>2277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264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252</v>
      </c>
    </row>
    <row r="2292" spans="1:65" s="14" customFormat="1" ht="11.25">
      <c r="B2292" s="174"/>
      <c r="D2292" s="160" t="s">
        <v>264</v>
      </c>
      <c r="E2292" s="175" t="s">
        <v>3</v>
      </c>
      <c r="F2292" s="176" t="s">
        <v>2278</v>
      </c>
      <c r="H2292" s="177">
        <v>262.01100000000002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264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252</v>
      </c>
    </row>
    <row r="2293" spans="1:65" s="15" customFormat="1" ht="11.25">
      <c r="B2293" s="182"/>
      <c r="D2293" s="160" t="s">
        <v>264</v>
      </c>
      <c r="E2293" s="183" t="s">
        <v>3</v>
      </c>
      <c r="F2293" s="184" t="s">
        <v>269</v>
      </c>
      <c r="H2293" s="185">
        <v>1327.7929999999999</v>
      </c>
      <c r="I2293" s="186"/>
      <c r="L2293" s="182"/>
      <c r="M2293" s="187"/>
      <c r="N2293" s="188"/>
      <c r="O2293" s="188"/>
      <c r="P2293" s="188"/>
      <c r="Q2293" s="188"/>
      <c r="R2293" s="188"/>
      <c r="S2293" s="188"/>
      <c r="T2293" s="189"/>
      <c r="AT2293" s="183" t="s">
        <v>264</v>
      </c>
      <c r="AU2293" s="183" t="s">
        <v>82</v>
      </c>
      <c r="AV2293" s="15" t="s">
        <v>258</v>
      </c>
      <c r="AW2293" s="15" t="s">
        <v>34</v>
      </c>
      <c r="AX2293" s="15" t="s">
        <v>80</v>
      </c>
      <c r="AY2293" s="183" t="s">
        <v>252</v>
      </c>
    </row>
    <row r="2294" spans="1:65" s="2" customFormat="1" ht="16.5" customHeight="1">
      <c r="A2294" s="34"/>
      <c r="B2294" s="145"/>
      <c r="C2294" s="198" t="s">
        <v>2279</v>
      </c>
      <c r="D2294" s="198" t="s">
        <v>361</v>
      </c>
      <c r="E2294" s="199" t="s">
        <v>2280</v>
      </c>
      <c r="F2294" s="200" t="s">
        <v>2281</v>
      </c>
      <c r="G2294" s="201" t="s">
        <v>321</v>
      </c>
      <c r="H2294" s="202">
        <v>0.46500000000000002</v>
      </c>
      <c r="I2294" s="203"/>
      <c r="J2294" s="204">
        <f>ROUND(I2294*H2294,2)</f>
        <v>0</v>
      </c>
      <c r="K2294" s="205"/>
      <c r="L2294" s="206"/>
      <c r="M2294" s="207" t="s">
        <v>3</v>
      </c>
      <c r="N2294" s="208" t="s">
        <v>44</v>
      </c>
      <c r="O2294" s="55"/>
      <c r="P2294" s="156">
        <f>O2294*H2294</f>
        <v>0</v>
      </c>
      <c r="Q2294" s="156">
        <v>1</v>
      </c>
      <c r="R2294" s="156">
        <f>Q2294*H2294</f>
        <v>0.46500000000000002</v>
      </c>
      <c r="S2294" s="156">
        <v>0</v>
      </c>
      <c r="T2294" s="157">
        <f>S2294*H2294</f>
        <v>0</v>
      </c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  <c r="AR2294" s="158" t="s">
        <v>572</v>
      </c>
      <c r="AT2294" s="158" t="s">
        <v>361</v>
      </c>
      <c r="AU2294" s="158" t="s">
        <v>82</v>
      </c>
      <c r="AY2294" s="19" t="s">
        <v>252</v>
      </c>
      <c r="BE2294" s="159">
        <f>IF(N2294="základní",J2294,0)</f>
        <v>0</v>
      </c>
      <c r="BF2294" s="159">
        <f>IF(N2294="snížená",J2294,0)</f>
        <v>0</v>
      </c>
      <c r="BG2294" s="159">
        <f>IF(N2294="zákl. přenesená",J2294,0)</f>
        <v>0</v>
      </c>
      <c r="BH2294" s="159">
        <f>IF(N2294="sníž. přenesená",J2294,0)</f>
        <v>0</v>
      </c>
      <c r="BI2294" s="159">
        <f>IF(N2294="nulová",J2294,0)</f>
        <v>0</v>
      </c>
      <c r="BJ2294" s="19" t="s">
        <v>80</v>
      </c>
      <c r="BK2294" s="159">
        <f>ROUND(I2294*H2294,2)</f>
        <v>0</v>
      </c>
      <c r="BL2294" s="19" t="s">
        <v>406</v>
      </c>
      <c r="BM2294" s="158" t="s">
        <v>2282</v>
      </c>
    </row>
    <row r="2295" spans="1:65" s="2" customFormat="1" ht="11.25">
      <c r="A2295" s="34"/>
      <c r="B2295" s="35"/>
      <c r="C2295" s="34"/>
      <c r="D2295" s="160" t="s">
        <v>260</v>
      </c>
      <c r="E2295" s="34"/>
      <c r="F2295" s="161" t="s">
        <v>2281</v>
      </c>
      <c r="G2295" s="34"/>
      <c r="H2295" s="34"/>
      <c r="I2295" s="162"/>
      <c r="J2295" s="34"/>
      <c r="K2295" s="34"/>
      <c r="L2295" s="35"/>
      <c r="M2295" s="163"/>
      <c r="N2295" s="164"/>
      <c r="O2295" s="55"/>
      <c r="P2295" s="55"/>
      <c r="Q2295" s="55"/>
      <c r="R2295" s="55"/>
      <c r="S2295" s="55"/>
      <c r="T2295" s="56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  <c r="AT2295" s="19" t="s">
        <v>260</v>
      </c>
      <c r="AU2295" s="19" t="s">
        <v>82</v>
      </c>
    </row>
    <row r="2296" spans="1:65" s="2" customFormat="1" ht="11.25">
      <c r="A2296" s="34"/>
      <c r="B2296" s="35"/>
      <c r="C2296" s="34"/>
      <c r="D2296" s="165" t="s">
        <v>262</v>
      </c>
      <c r="E2296" s="34"/>
      <c r="F2296" s="166" t="s">
        <v>2283</v>
      </c>
      <c r="G2296" s="34"/>
      <c r="H2296" s="34"/>
      <c r="I2296" s="162"/>
      <c r="J2296" s="34"/>
      <c r="K2296" s="34"/>
      <c r="L2296" s="35"/>
      <c r="M2296" s="163"/>
      <c r="N2296" s="164"/>
      <c r="O2296" s="55"/>
      <c r="P2296" s="55"/>
      <c r="Q2296" s="55"/>
      <c r="R2296" s="55"/>
      <c r="S2296" s="55"/>
      <c r="T2296" s="56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  <c r="AT2296" s="19" t="s">
        <v>262</v>
      </c>
      <c r="AU2296" s="19" t="s">
        <v>82</v>
      </c>
    </row>
    <row r="2297" spans="1:65" s="2" customFormat="1" ht="19.5">
      <c r="A2297" s="34"/>
      <c r="B2297" s="35"/>
      <c r="C2297" s="34"/>
      <c r="D2297" s="160" t="s">
        <v>2284</v>
      </c>
      <c r="E2297" s="34"/>
      <c r="F2297" s="211" t="s">
        <v>2285</v>
      </c>
      <c r="G2297" s="34"/>
      <c r="H2297" s="34"/>
      <c r="I2297" s="162"/>
      <c r="J2297" s="34"/>
      <c r="K2297" s="34"/>
      <c r="L2297" s="35"/>
      <c r="M2297" s="163"/>
      <c r="N2297" s="164"/>
      <c r="O2297" s="55"/>
      <c r="P2297" s="55"/>
      <c r="Q2297" s="55"/>
      <c r="R2297" s="55"/>
      <c r="S2297" s="55"/>
      <c r="T2297" s="56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  <c r="AT2297" s="19" t="s">
        <v>2284</v>
      </c>
      <c r="AU2297" s="19" t="s">
        <v>82</v>
      </c>
    </row>
    <row r="2298" spans="1:65" s="13" customFormat="1" ht="11.25">
      <c r="B2298" s="167"/>
      <c r="D2298" s="160" t="s">
        <v>264</v>
      </c>
      <c r="E2298" s="168" t="s">
        <v>3</v>
      </c>
      <c r="F2298" s="169" t="s">
        <v>2286</v>
      </c>
      <c r="H2298" s="168" t="s">
        <v>3</v>
      </c>
      <c r="I2298" s="170"/>
      <c r="L2298" s="167"/>
      <c r="M2298" s="171"/>
      <c r="N2298" s="172"/>
      <c r="O2298" s="172"/>
      <c r="P2298" s="172"/>
      <c r="Q2298" s="172"/>
      <c r="R2298" s="172"/>
      <c r="S2298" s="172"/>
      <c r="T2298" s="173"/>
      <c r="AT2298" s="168" t="s">
        <v>264</v>
      </c>
      <c r="AU2298" s="168" t="s">
        <v>82</v>
      </c>
      <c r="AV2298" s="13" t="s">
        <v>80</v>
      </c>
      <c r="AW2298" s="13" t="s">
        <v>34</v>
      </c>
      <c r="AX2298" s="13" t="s">
        <v>73</v>
      </c>
      <c r="AY2298" s="168" t="s">
        <v>252</v>
      </c>
    </row>
    <row r="2299" spans="1:65" s="13" customFormat="1" ht="11.25">
      <c r="B2299" s="167"/>
      <c r="D2299" s="160" t="s">
        <v>264</v>
      </c>
      <c r="E2299" s="168" t="s">
        <v>3</v>
      </c>
      <c r="F2299" s="169" t="s">
        <v>2271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264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252</v>
      </c>
    </row>
    <row r="2300" spans="1:65" s="14" customFormat="1" ht="11.25">
      <c r="B2300" s="174"/>
      <c r="D2300" s="160" t="s">
        <v>264</v>
      </c>
      <c r="E2300" s="175" t="s">
        <v>3</v>
      </c>
      <c r="F2300" s="176" t="s">
        <v>2272</v>
      </c>
      <c r="H2300" s="177">
        <v>650.96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264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252</v>
      </c>
    </row>
    <row r="2301" spans="1:65" s="13" customFormat="1" ht="11.25">
      <c r="B2301" s="167"/>
      <c r="D2301" s="160" t="s">
        <v>264</v>
      </c>
      <c r="E2301" s="168" t="s">
        <v>3</v>
      </c>
      <c r="F2301" s="169" t="s">
        <v>2273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264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252</v>
      </c>
    </row>
    <row r="2302" spans="1:65" s="14" customFormat="1" ht="11.25">
      <c r="B2302" s="174"/>
      <c r="D2302" s="160" t="s">
        <v>264</v>
      </c>
      <c r="E2302" s="175" t="s">
        <v>3</v>
      </c>
      <c r="F2302" s="176" t="s">
        <v>2274</v>
      </c>
      <c r="H2302" s="177">
        <v>306.79599999999999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264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252</v>
      </c>
    </row>
    <row r="2303" spans="1:65" s="13" customFormat="1" ht="11.25">
      <c r="B2303" s="167"/>
      <c r="D2303" s="160" t="s">
        <v>264</v>
      </c>
      <c r="E2303" s="168" t="s">
        <v>3</v>
      </c>
      <c r="F2303" s="169" t="s">
        <v>2275</v>
      </c>
      <c r="H2303" s="168" t="s">
        <v>3</v>
      </c>
      <c r="I2303" s="170"/>
      <c r="L2303" s="167"/>
      <c r="M2303" s="171"/>
      <c r="N2303" s="172"/>
      <c r="O2303" s="172"/>
      <c r="P2303" s="172"/>
      <c r="Q2303" s="172"/>
      <c r="R2303" s="172"/>
      <c r="S2303" s="172"/>
      <c r="T2303" s="173"/>
      <c r="AT2303" s="168" t="s">
        <v>264</v>
      </c>
      <c r="AU2303" s="168" t="s">
        <v>82</v>
      </c>
      <c r="AV2303" s="13" t="s">
        <v>80</v>
      </c>
      <c r="AW2303" s="13" t="s">
        <v>34</v>
      </c>
      <c r="AX2303" s="13" t="s">
        <v>73</v>
      </c>
      <c r="AY2303" s="168" t="s">
        <v>252</v>
      </c>
    </row>
    <row r="2304" spans="1:65" s="14" customFormat="1" ht="11.25">
      <c r="B2304" s="174"/>
      <c r="D2304" s="160" t="s">
        <v>264</v>
      </c>
      <c r="E2304" s="175" t="s">
        <v>3</v>
      </c>
      <c r="F2304" s="176" t="s">
        <v>2276</v>
      </c>
      <c r="H2304" s="177">
        <v>108.026</v>
      </c>
      <c r="I2304" s="178"/>
      <c r="L2304" s="174"/>
      <c r="M2304" s="179"/>
      <c r="N2304" s="180"/>
      <c r="O2304" s="180"/>
      <c r="P2304" s="180"/>
      <c r="Q2304" s="180"/>
      <c r="R2304" s="180"/>
      <c r="S2304" s="180"/>
      <c r="T2304" s="181"/>
      <c r="AT2304" s="175" t="s">
        <v>264</v>
      </c>
      <c r="AU2304" s="175" t="s">
        <v>82</v>
      </c>
      <c r="AV2304" s="14" t="s">
        <v>82</v>
      </c>
      <c r="AW2304" s="14" t="s">
        <v>34</v>
      </c>
      <c r="AX2304" s="14" t="s">
        <v>73</v>
      </c>
      <c r="AY2304" s="175" t="s">
        <v>252</v>
      </c>
    </row>
    <row r="2305" spans="1:65" s="13" customFormat="1" ht="11.25">
      <c r="B2305" s="167"/>
      <c r="D2305" s="160" t="s">
        <v>264</v>
      </c>
      <c r="E2305" s="168" t="s">
        <v>3</v>
      </c>
      <c r="F2305" s="169" t="s">
        <v>2277</v>
      </c>
      <c r="H2305" s="168" t="s">
        <v>3</v>
      </c>
      <c r="I2305" s="170"/>
      <c r="L2305" s="167"/>
      <c r="M2305" s="171"/>
      <c r="N2305" s="172"/>
      <c r="O2305" s="172"/>
      <c r="P2305" s="172"/>
      <c r="Q2305" s="172"/>
      <c r="R2305" s="172"/>
      <c r="S2305" s="172"/>
      <c r="T2305" s="173"/>
      <c r="AT2305" s="168" t="s">
        <v>264</v>
      </c>
      <c r="AU2305" s="168" t="s">
        <v>82</v>
      </c>
      <c r="AV2305" s="13" t="s">
        <v>80</v>
      </c>
      <c r="AW2305" s="13" t="s">
        <v>34</v>
      </c>
      <c r="AX2305" s="13" t="s">
        <v>73</v>
      </c>
      <c r="AY2305" s="168" t="s">
        <v>252</v>
      </c>
    </row>
    <row r="2306" spans="1:65" s="14" customFormat="1" ht="11.25">
      <c r="B2306" s="174"/>
      <c r="D2306" s="160" t="s">
        <v>264</v>
      </c>
      <c r="E2306" s="175" t="s">
        <v>3</v>
      </c>
      <c r="F2306" s="176" t="s">
        <v>2278</v>
      </c>
      <c r="H2306" s="177">
        <v>262.01100000000002</v>
      </c>
      <c r="I2306" s="178"/>
      <c r="L2306" s="174"/>
      <c r="M2306" s="179"/>
      <c r="N2306" s="180"/>
      <c r="O2306" s="180"/>
      <c r="P2306" s="180"/>
      <c r="Q2306" s="180"/>
      <c r="R2306" s="180"/>
      <c r="S2306" s="180"/>
      <c r="T2306" s="181"/>
      <c r="AT2306" s="175" t="s">
        <v>264</v>
      </c>
      <c r="AU2306" s="175" t="s">
        <v>82</v>
      </c>
      <c r="AV2306" s="14" t="s">
        <v>82</v>
      </c>
      <c r="AW2306" s="14" t="s">
        <v>34</v>
      </c>
      <c r="AX2306" s="14" t="s">
        <v>73</v>
      </c>
      <c r="AY2306" s="175" t="s">
        <v>252</v>
      </c>
    </row>
    <row r="2307" spans="1:65" s="15" customFormat="1" ht="11.25">
      <c r="B2307" s="182"/>
      <c r="D2307" s="160" t="s">
        <v>264</v>
      </c>
      <c r="E2307" s="183" t="s">
        <v>3</v>
      </c>
      <c r="F2307" s="184" t="s">
        <v>269</v>
      </c>
      <c r="H2307" s="185">
        <v>1327.7929999999999</v>
      </c>
      <c r="I2307" s="186"/>
      <c r="L2307" s="182"/>
      <c r="M2307" s="187"/>
      <c r="N2307" s="188"/>
      <c r="O2307" s="188"/>
      <c r="P2307" s="188"/>
      <c r="Q2307" s="188"/>
      <c r="R2307" s="188"/>
      <c r="S2307" s="188"/>
      <c r="T2307" s="189"/>
      <c r="AT2307" s="183" t="s">
        <v>264</v>
      </c>
      <c r="AU2307" s="183" t="s">
        <v>82</v>
      </c>
      <c r="AV2307" s="15" t="s">
        <v>258</v>
      </c>
      <c r="AW2307" s="15" t="s">
        <v>34</v>
      </c>
      <c r="AX2307" s="15" t="s">
        <v>80</v>
      </c>
      <c r="AY2307" s="183" t="s">
        <v>252</v>
      </c>
    </row>
    <row r="2308" spans="1:65" s="14" customFormat="1" ht="11.25">
      <c r="B2308" s="174"/>
      <c r="D2308" s="160" t="s">
        <v>264</v>
      </c>
      <c r="F2308" s="176" t="s">
        <v>2287</v>
      </c>
      <c r="H2308" s="177">
        <v>0.46500000000000002</v>
      </c>
      <c r="I2308" s="178"/>
      <c r="L2308" s="174"/>
      <c r="M2308" s="179"/>
      <c r="N2308" s="180"/>
      <c r="O2308" s="180"/>
      <c r="P2308" s="180"/>
      <c r="Q2308" s="180"/>
      <c r="R2308" s="180"/>
      <c r="S2308" s="180"/>
      <c r="T2308" s="181"/>
      <c r="AT2308" s="175" t="s">
        <v>264</v>
      </c>
      <c r="AU2308" s="175" t="s">
        <v>82</v>
      </c>
      <c r="AV2308" s="14" t="s">
        <v>82</v>
      </c>
      <c r="AW2308" s="14" t="s">
        <v>4</v>
      </c>
      <c r="AX2308" s="14" t="s">
        <v>80</v>
      </c>
      <c r="AY2308" s="175" t="s">
        <v>252</v>
      </c>
    </row>
    <row r="2309" spans="1:65" s="2" customFormat="1" ht="16.5" customHeight="1">
      <c r="A2309" s="34"/>
      <c r="B2309" s="145"/>
      <c r="C2309" s="146" t="s">
        <v>2288</v>
      </c>
      <c r="D2309" s="146" t="s">
        <v>254</v>
      </c>
      <c r="E2309" s="147" t="s">
        <v>2289</v>
      </c>
      <c r="F2309" s="148" t="s">
        <v>2290</v>
      </c>
      <c r="G2309" s="149" t="s">
        <v>497</v>
      </c>
      <c r="H2309" s="150">
        <v>1327.7929999999999</v>
      </c>
      <c r="I2309" s="151"/>
      <c r="J2309" s="152">
        <f>ROUND(I2309*H2309,2)</f>
        <v>0</v>
      </c>
      <c r="K2309" s="153"/>
      <c r="L2309" s="35"/>
      <c r="M2309" s="154" t="s">
        <v>3</v>
      </c>
      <c r="N2309" s="155" t="s">
        <v>44</v>
      </c>
      <c r="O2309" s="55"/>
      <c r="P2309" s="156">
        <f>O2309*H2309</f>
        <v>0</v>
      </c>
      <c r="Q2309" s="156">
        <v>0</v>
      </c>
      <c r="R2309" s="156">
        <f>Q2309*H2309</f>
        <v>0</v>
      </c>
      <c r="S2309" s="156">
        <v>0</v>
      </c>
      <c r="T2309" s="157">
        <f>S2309*H2309</f>
        <v>0</v>
      </c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  <c r="AR2309" s="158" t="s">
        <v>406</v>
      </c>
      <c r="AT2309" s="158" t="s">
        <v>254</v>
      </c>
      <c r="AU2309" s="158" t="s">
        <v>82</v>
      </c>
      <c r="AY2309" s="19" t="s">
        <v>252</v>
      </c>
      <c r="BE2309" s="159">
        <f>IF(N2309="základní",J2309,0)</f>
        <v>0</v>
      </c>
      <c r="BF2309" s="159">
        <f>IF(N2309="snížená",J2309,0)</f>
        <v>0</v>
      </c>
      <c r="BG2309" s="159">
        <f>IF(N2309="zákl. přenesená",J2309,0)</f>
        <v>0</v>
      </c>
      <c r="BH2309" s="159">
        <f>IF(N2309="sníž. přenesená",J2309,0)</f>
        <v>0</v>
      </c>
      <c r="BI2309" s="159">
        <f>IF(N2309="nulová",J2309,0)</f>
        <v>0</v>
      </c>
      <c r="BJ2309" s="19" t="s">
        <v>80</v>
      </c>
      <c r="BK2309" s="159">
        <f>ROUND(I2309*H2309,2)</f>
        <v>0</v>
      </c>
      <c r="BL2309" s="19" t="s">
        <v>406</v>
      </c>
      <c r="BM2309" s="158" t="s">
        <v>2291</v>
      </c>
    </row>
    <row r="2310" spans="1:65" s="2" customFormat="1" ht="11.25">
      <c r="A2310" s="34"/>
      <c r="B2310" s="35"/>
      <c r="C2310" s="34"/>
      <c r="D2310" s="160" t="s">
        <v>260</v>
      </c>
      <c r="E2310" s="34"/>
      <c r="F2310" s="161" t="s">
        <v>2292</v>
      </c>
      <c r="G2310" s="34"/>
      <c r="H2310" s="34"/>
      <c r="I2310" s="162"/>
      <c r="J2310" s="34"/>
      <c r="K2310" s="34"/>
      <c r="L2310" s="35"/>
      <c r="M2310" s="163"/>
      <c r="N2310" s="164"/>
      <c r="O2310" s="55"/>
      <c r="P2310" s="55"/>
      <c r="Q2310" s="55"/>
      <c r="R2310" s="55"/>
      <c r="S2310" s="55"/>
      <c r="T2310" s="56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  <c r="AT2310" s="19" t="s">
        <v>260</v>
      </c>
      <c r="AU2310" s="19" t="s">
        <v>82</v>
      </c>
    </row>
    <row r="2311" spans="1:65" s="2" customFormat="1" ht="11.25">
      <c r="A2311" s="34"/>
      <c r="B2311" s="35"/>
      <c r="C2311" s="34"/>
      <c r="D2311" s="165" t="s">
        <v>262</v>
      </c>
      <c r="E2311" s="34"/>
      <c r="F2311" s="166" t="s">
        <v>2293</v>
      </c>
      <c r="G2311" s="34"/>
      <c r="H2311" s="34"/>
      <c r="I2311" s="162"/>
      <c r="J2311" s="34"/>
      <c r="K2311" s="34"/>
      <c r="L2311" s="35"/>
      <c r="M2311" s="163"/>
      <c r="N2311" s="164"/>
      <c r="O2311" s="55"/>
      <c r="P2311" s="55"/>
      <c r="Q2311" s="55"/>
      <c r="R2311" s="55"/>
      <c r="S2311" s="55"/>
      <c r="T2311" s="56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  <c r="AT2311" s="19" t="s">
        <v>262</v>
      </c>
      <c r="AU2311" s="19" t="s">
        <v>82</v>
      </c>
    </row>
    <row r="2312" spans="1:65" s="13" customFormat="1" ht="11.25">
      <c r="B2312" s="167"/>
      <c r="D2312" s="160" t="s">
        <v>264</v>
      </c>
      <c r="E2312" s="168" t="s">
        <v>3</v>
      </c>
      <c r="F2312" s="169" t="s">
        <v>2294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264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252</v>
      </c>
    </row>
    <row r="2313" spans="1:65" s="14" customFormat="1" ht="11.25">
      <c r="B2313" s="174"/>
      <c r="D2313" s="160" t="s">
        <v>264</v>
      </c>
      <c r="E2313" s="175" t="s">
        <v>3</v>
      </c>
      <c r="F2313" s="176" t="s">
        <v>2274</v>
      </c>
      <c r="H2313" s="177">
        <v>306.79599999999999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264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252</v>
      </c>
    </row>
    <row r="2314" spans="1:65" s="13" customFormat="1" ht="11.25">
      <c r="B2314" s="167"/>
      <c r="D2314" s="160" t="s">
        <v>264</v>
      </c>
      <c r="E2314" s="168" t="s">
        <v>3</v>
      </c>
      <c r="F2314" s="169" t="s">
        <v>2271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264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252</v>
      </c>
    </row>
    <row r="2315" spans="1:65" s="14" customFormat="1" ht="11.25">
      <c r="B2315" s="174"/>
      <c r="D2315" s="160" t="s">
        <v>264</v>
      </c>
      <c r="E2315" s="175" t="s">
        <v>3</v>
      </c>
      <c r="F2315" s="176" t="s">
        <v>2272</v>
      </c>
      <c r="H2315" s="177">
        <v>650.96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264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252</v>
      </c>
    </row>
    <row r="2316" spans="1:65" s="13" customFormat="1" ht="11.25">
      <c r="B2316" s="167"/>
      <c r="D2316" s="160" t="s">
        <v>264</v>
      </c>
      <c r="E2316" s="168" t="s">
        <v>3</v>
      </c>
      <c r="F2316" s="169" t="s">
        <v>2275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264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252</v>
      </c>
    </row>
    <row r="2317" spans="1:65" s="14" customFormat="1" ht="11.25">
      <c r="B2317" s="174"/>
      <c r="D2317" s="160" t="s">
        <v>264</v>
      </c>
      <c r="E2317" s="175" t="s">
        <v>3</v>
      </c>
      <c r="F2317" s="176" t="s">
        <v>2276</v>
      </c>
      <c r="H2317" s="177">
        <v>108.026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264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252</v>
      </c>
    </row>
    <row r="2318" spans="1:65" s="13" customFormat="1" ht="11.25">
      <c r="B2318" s="167"/>
      <c r="D2318" s="160" t="s">
        <v>264</v>
      </c>
      <c r="E2318" s="168" t="s">
        <v>3</v>
      </c>
      <c r="F2318" s="169" t="s">
        <v>2277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264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252</v>
      </c>
    </row>
    <row r="2319" spans="1:65" s="14" customFormat="1" ht="11.25">
      <c r="B2319" s="174"/>
      <c r="D2319" s="160" t="s">
        <v>264</v>
      </c>
      <c r="E2319" s="175" t="s">
        <v>3</v>
      </c>
      <c r="F2319" s="176" t="s">
        <v>2278</v>
      </c>
      <c r="H2319" s="177">
        <v>262.01100000000002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264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252</v>
      </c>
    </row>
    <row r="2320" spans="1:65" s="15" customFormat="1" ht="11.25">
      <c r="B2320" s="182"/>
      <c r="D2320" s="160" t="s">
        <v>264</v>
      </c>
      <c r="E2320" s="183" t="s">
        <v>3</v>
      </c>
      <c r="F2320" s="184" t="s">
        <v>269</v>
      </c>
      <c r="H2320" s="185">
        <v>1327.7929999999999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264</v>
      </c>
      <c r="AU2320" s="183" t="s">
        <v>82</v>
      </c>
      <c r="AV2320" s="15" t="s">
        <v>258</v>
      </c>
      <c r="AW2320" s="15" t="s">
        <v>34</v>
      </c>
      <c r="AX2320" s="15" t="s">
        <v>80</v>
      </c>
      <c r="AY2320" s="183" t="s">
        <v>252</v>
      </c>
    </row>
    <row r="2321" spans="1:65" s="2" customFormat="1" ht="24.2" customHeight="1">
      <c r="A2321" s="34"/>
      <c r="B2321" s="145"/>
      <c r="C2321" s="198" t="s">
        <v>2295</v>
      </c>
      <c r="D2321" s="198" t="s">
        <v>361</v>
      </c>
      <c r="E2321" s="199" t="s">
        <v>2296</v>
      </c>
      <c r="F2321" s="200" t="s">
        <v>2297</v>
      </c>
      <c r="G2321" s="201" t="s">
        <v>497</v>
      </c>
      <c r="H2321" s="202">
        <v>1526.962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4.7999999999999996E-3</v>
      </c>
      <c r="R2321" s="156">
        <f>Q2321*H2321</f>
        <v>7.3294175999999993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572</v>
      </c>
      <c r="AT2321" s="158" t="s">
        <v>361</v>
      </c>
      <c r="AU2321" s="158" t="s">
        <v>82</v>
      </c>
      <c r="AY2321" s="19" t="s">
        <v>252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406</v>
      </c>
      <c r="BM2321" s="158" t="s">
        <v>2298</v>
      </c>
    </row>
    <row r="2322" spans="1:65" s="2" customFormat="1" ht="19.5">
      <c r="A2322" s="34"/>
      <c r="B2322" s="35"/>
      <c r="C2322" s="34"/>
      <c r="D2322" s="160" t="s">
        <v>260</v>
      </c>
      <c r="E2322" s="34"/>
      <c r="F2322" s="161" t="s">
        <v>2297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260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262</v>
      </c>
      <c r="E2323" s="34"/>
      <c r="F2323" s="166" t="s">
        <v>2299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262</v>
      </c>
      <c r="AU2323" s="19" t="s">
        <v>82</v>
      </c>
    </row>
    <row r="2324" spans="1:65" s="13" customFormat="1" ht="11.25">
      <c r="B2324" s="167"/>
      <c r="D2324" s="160" t="s">
        <v>264</v>
      </c>
      <c r="E2324" s="168" t="s">
        <v>3</v>
      </c>
      <c r="F2324" s="169" t="s">
        <v>2229</v>
      </c>
      <c r="H2324" s="168" t="s">
        <v>3</v>
      </c>
      <c r="I2324" s="170"/>
      <c r="L2324" s="167"/>
      <c r="M2324" s="171"/>
      <c r="N2324" s="172"/>
      <c r="O2324" s="172"/>
      <c r="P2324" s="172"/>
      <c r="Q2324" s="172"/>
      <c r="R2324" s="172"/>
      <c r="S2324" s="172"/>
      <c r="T2324" s="173"/>
      <c r="AT2324" s="168" t="s">
        <v>264</v>
      </c>
      <c r="AU2324" s="168" t="s">
        <v>82</v>
      </c>
      <c r="AV2324" s="13" t="s">
        <v>80</v>
      </c>
      <c r="AW2324" s="13" t="s">
        <v>34</v>
      </c>
      <c r="AX2324" s="13" t="s">
        <v>73</v>
      </c>
      <c r="AY2324" s="168" t="s">
        <v>252</v>
      </c>
    </row>
    <row r="2325" spans="1:65" s="13" customFormat="1" ht="11.25">
      <c r="B2325" s="167"/>
      <c r="D2325" s="160" t="s">
        <v>264</v>
      </c>
      <c r="E2325" s="168" t="s">
        <v>3</v>
      </c>
      <c r="F2325" s="169" t="s">
        <v>2300</v>
      </c>
      <c r="H2325" s="168" t="s">
        <v>3</v>
      </c>
      <c r="I2325" s="170"/>
      <c r="L2325" s="167"/>
      <c r="M2325" s="171"/>
      <c r="N2325" s="172"/>
      <c r="O2325" s="172"/>
      <c r="P2325" s="172"/>
      <c r="Q2325" s="172"/>
      <c r="R2325" s="172"/>
      <c r="S2325" s="172"/>
      <c r="T2325" s="173"/>
      <c r="AT2325" s="168" t="s">
        <v>264</v>
      </c>
      <c r="AU2325" s="168" t="s">
        <v>82</v>
      </c>
      <c r="AV2325" s="13" t="s">
        <v>80</v>
      </c>
      <c r="AW2325" s="13" t="s">
        <v>34</v>
      </c>
      <c r="AX2325" s="13" t="s">
        <v>73</v>
      </c>
      <c r="AY2325" s="168" t="s">
        <v>252</v>
      </c>
    </row>
    <row r="2326" spans="1:65" s="14" customFormat="1" ht="11.25">
      <c r="B2326" s="174"/>
      <c r="D2326" s="160" t="s">
        <v>264</v>
      </c>
      <c r="E2326" s="175" t="s">
        <v>3</v>
      </c>
      <c r="F2326" s="176" t="s">
        <v>2274</v>
      </c>
      <c r="H2326" s="177">
        <v>306.79599999999999</v>
      </c>
      <c r="I2326" s="178"/>
      <c r="L2326" s="174"/>
      <c r="M2326" s="179"/>
      <c r="N2326" s="180"/>
      <c r="O2326" s="180"/>
      <c r="P2326" s="180"/>
      <c r="Q2326" s="180"/>
      <c r="R2326" s="180"/>
      <c r="S2326" s="180"/>
      <c r="T2326" s="181"/>
      <c r="AT2326" s="175" t="s">
        <v>264</v>
      </c>
      <c r="AU2326" s="175" t="s">
        <v>82</v>
      </c>
      <c r="AV2326" s="14" t="s">
        <v>82</v>
      </c>
      <c r="AW2326" s="14" t="s">
        <v>34</v>
      </c>
      <c r="AX2326" s="14" t="s">
        <v>73</v>
      </c>
      <c r="AY2326" s="175" t="s">
        <v>252</v>
      </c>
    </row>
    <row r="2327" spans="1:65" s="13" customFormat="1" ht="11.25">
      <c r="B2327" s="167"/>
      <c r="D2327" s="160" t="s">
        <v>264</v>
      </c>
      <c r="E2327" s="168" t="s">
        <v>3</v>
      </c>
      <c r="F2327" s="169" t="s">
        <v>2301</v>
      </c>
      <c r="H2327" s="168" t="s">
        <v>3</v>
      </c>
      <c r="I2327" s="170"/>
      <c r="L2327" s="167"/>
      <c r="M2327" s="171"/>
      <c r="N2327" s="172"/>
      <c r="O2327" s="172"/>
      <c r="P2327" s="172"/>
      <c r="Q2327" s="172"/>
      <c r="R2327" s="172"/>
      <c r="S2327" s="172"/>
      <c r="T2327" s="173"/>
      <c r="AT2327" s="168" t="s">
        <v>264</v>
      </c>
      <c r="AU2327" s="168" t="s">
        <v>82</v>
      </c>
      <c r="AV2327" s="13" t="s">
        <v>80</v>
      </c>
      <c r="AW2327" s="13" t="s">
        <v>34</v>
      </c>
      <c r="AX2327" s="13" t="s">
        <v>73</v>
      </c>
      <c r="AY2327" s="168" t="s">
        <v>252</v>
      </c>
    </row>
    <row r="2328" spans="1:65" s="14" customFormat="1" ht="11.25">
      <c r="B2328" s="174"/>
      <c r="D2328" s="160" t="s">
        <v>264</v>
      </c>
      <c r="E2328" s="175" t="s">
        <v>3</v>
      </c>
      <c r="F2328" s="176" t="s">
        <v>2272</v>
      </c>
      <c r="H2328" s="177">
        <v>650.96</v>
      </c>
      <c r="I2328" s="178"/>
      <c r="L2328" s="174"/>
      <c r="M2328" s="179"/>
      <c r="N2328" s="180"/>
      <c r="O2328" s="180"/>
      <c r="P2328" s="180"/>
      <c r="Q2328" s="180"/>
      <c r="R2328" s="180"/>
      <c r="S2328" s="180"/>
      <c r="T2328" s="181"/>
      <c r="AT2328" s="175" t="s">
        <v>264</v>
      </c>
      <c r="AU2328" s="175" t="s">
        <v>82</v>
      </c>
      <c r="AV2328" s="14" t="s">
        <v>82</v>
      </c>
      <c r="AW2328" s="14" t="s">
        <v>34</v>
      </c>
      <c r="AX2328" s="14" t="s">
        <v>73</v>
      </c>
      <c r="AY2328" s="175" t="s">
        <v>252</v>
      </c>
    </row>
    <row r="2329" spans="1:65" s="13" customFormat="1" ht="11.25">
      <c r="B2329" s="167"/>
      <c r="D2329" s="160" t="s">
        <v>264</v>
      </c>
      <c r="E2329" s="168" t="s">
        <v>3</v>
      </c>
      <c r="F2329" s="169" t="s">
        <v>2302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264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252</v>
      </c>
    </row>
    <row r="2330" spans="1:65" s="14" customFormat="1" ht="11.25">
      <c r="B2330" s="174"/>
      <c r="D2330" s="160" t="s">
        <v>264</v>
      </c>
      <c r="E2330" s="175" t="s">
        <v>3</v>
      </c>
      <c r="F2330" s="176" t="s">
        <v>2276</v>
      </c>
      <c r="H2330" s="177">
        <v>108.026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264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252</v>
      </c>
    </row>
    <row r="2331" spans="1:65" s="13" customFormat="1" ht="11.25">
      <c r="B2331" s="167"/>
      <c r="D2331" s="160" t="s">
        <v>264</v>
      </c>
      <c r="E2331" s="168" t="s">
        <v>3</v>
      </c>
      <c r="F2331" s="169" t="s">
        <v>2277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264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252</v>
      </c>
    </row>
    <row r="2332" spans="1:65" s="14" customFormat="1" ht="11.25">
      <c r="B2332" s="174"/>
      <c r="D2332" s="160" t="s">
        <v>264</v>
      </c>
      <c r="E2332" s="175" t="s">
        <v>3</v>
      </c>
      <c r="F2332" s="176" t="s">
        <v>2278</v>
      </c>
      <c r="H2332" s="177">
        <v>262.01100000000002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264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252</v>
      </c>
    </row>
    <row r="2333" spans="1:65" s="15" customFormat="1" ht="11.25">
      <c r="B2333" s="182"/>
      <c r="D2333" s="160" t="s">
        <v>264</v>
      </c>
      <c r="E2333" s="183" t="s">
        <v>3</v>
      </c>
      <c r="F2333" s="184" t="s">
        <v>269</v>
      </c>
      <c r="H2333" s="185">
        <v>1327.7929999999999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264</v>
      </c>
      <c r="AU2333" s="183" t="s">
        <v>82</v>
      </c>
      <c r="AV2333" s="15" t="s">
        <v>258</v>
      </c>
      <c r="AW2333" s="15" t="s">
        <v>34</v>
      </c>
      <c r="AX2333" s="15" t="s">
        <v>80</v>
      </c>
      <c r="AY2333" s="183" t="s">
        <v>252</v>
      </c>
    </row>
    <row r="2334" spans="1:65" s="14" customFormat="1" ht="11.25">
      <c r="B2334" s="174"/>
      <c r="D2334" s="160" t="s">
        <v>264</v>
      </c>
      <c r="F2334" s="176" t="s">
        <v>2303</v>
      </c>
      <c r="H2334" s="177">
        <v>1526.962</v>
      </c>
      <c r="I2334" s="178"/>
      <c r="L2334" s="174"/>
      <c r="M2334" s="179"/>
      <c r="N2334" s="180"/>
      <c r="O2334" s="180"/>
      <c r="P2334" s="180"/>
      <c r="Q2334" s="180"/>
      <c r="R2334" s="180"/>
      <c r="S2334" s="180"/>
      <c r="T2334" s="181"/>
      <c r="AT2334" s="175" t="s">
        <v>264</v>
      </c>
      <c r="AU2334" s="175" t="s">
        <v>82</v>
      </c>
      <c r="AV2334" s="14" t="s">
        <v>82</v>
      </c>
      <c r="AW2334" s="14" t="s">
        <v>4</v>
      </c>
      <c r="AX2334" s="14" t="s">
        <v>80</v>
      </c>
      <c r="AY2334" s="175" t="s">
        <v>252</v>
      </c>
    </row>
    <row r="2335" spans="1:65" s="2" customFormat="1" ht="16.5" customHeight="1">
      <c r="A2335" s="34"/>
      <c r="B2335" s="145"/>
      <c r="C2335" s="146" t="s">
        <v>2304</v>
      </c>
      <c r="D2335" s="146" t="s">
        <v>254</v>
      </c>
      <c r="E2335" s="147" t="s">
        <v>2305</v>
      </c>
      <c r="F2335" s="148" t="s">
        <v>2306</v>
      </c>
      <c r="G2335" s="149" t="s">
        <v>497</v>
      </c>
      <c r="H2335" s="150">
        <v>2348.79</v>
      </c>
      <c r="I2335" s="151"/>
      <c r="J2335" s="152">
        <f>ROUND(I2335*H2335,2)</f>
        <v>0</v>
      </c>
      <c r="K2335" s="153"/>
      <c r="L2335" s="35"/>
      <c r="M2335" s="154" t="s">
        <v>3</v>
      </c>
      <c r="N2335" s="155" t="s">
        <v>44</v>
      </c>
      <c r="O2335" s="55"/>
      <c r="P2335" s="156">
        <f>O2335*H2335</f>
        <v>0</v>
      </c>
      <c r="Q2335" s="156">
        <v>8.8000000000000003E-4</v>
      </c>
      <c r="R2335" s="156">
        <f>Q2335*H2335</f>
        <v>2.0669352000000001</v>
      </c>
      <c r="S2335" s="156">
        <v>0</v>
      </c>
      <c r="T2335" s="157">
        <f>S2335*H2335</f>
        <v>0</v>
      </c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R2335" s="158" t="s">
        <v>406</v>
      </c>
      <c r="AT2335" s="158" t="s">
        <v>254</v>
      </c>
      <c r="AU2335" s="158" t="s">
        <v>82</v>
      </c>
      <c r="AY2335" s="19" t="s">
        <v>252</v>
      </c>
      <c r="BE2335" s="159">
        <f>IF(N2335="základní",J2335,0)</f>
        <v>0</v>
      </c>
      <c r="BF2335" s="159">
        <f>IF(N2335="snížená",J2335,0)</f>
        <v>0</v>
      </c>
      <c r="BG2335" s="159">
        <f>IF(N2335="zákl. přenesená",J2335,0)</f>
        <v>0</v>
      </c>
      <c r="BH2335" s="159">
        <f>IF(N2335="sníž. přenesená",J2335,0)</f>
        <v>0</v>
      </c>
      <c r="BI2335" s="159">
        <f>IF(N2335="nulová",J2335,0)</f>
        <v>0</v>
      </c>
      <c r="BJ2335" s="19" t="s">
        <v>80</v>
      </c>
      <c r="BK2335" s="159">
        <f>ROUND(I2335*H2335,2)</f>
        <v>0</v>
      </c>
      <c r="BL2335" s="19" t="s">
        <v>406</v>
      </c>
      <c r="BM2335" s="158" t="s">
        <v>2307</v>
      </c>
    </row>
    <row r="2336" spans="1:65" s="2" customFormat="1" ht="11.25">
      <c r="A2336" s="34"/>
      <c r="B2336" s="35"/>
      <c r="C2336" s="34"/>
      <c r="D2336" s="160" t="s">
        <v>260</v>
      </c>
      <c r="E2336" s="34"/>
      <c r="F2336" s="161" t="s">
        <v>2308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260</v>
      </c>
      <c r="AU2336" s="19" t="s">
        <v>82</v>
      </c>
    </row>
    <row r="2337" spans="1:65" s="2" customFormat="1" ht="11.25">
      <c r="A2337" s="34"/>
      <c r="B2337" s="35"/>
      <c r="C2337" s="34"/>
      <c r="D2337" s="165" t="s">
        <v>262</v>
      </c>
      <c r="E2337" s="34"/>
      <c r="F2337" s="166" t="s">
        <v>2309</v>
      </c>
      <c r="G2337" s="34"/>
      <c r="H2337" s="34"/>
      <c r="I2337" s="162"/>
      <c r="J2337" s="34"/>
      <c r="K2337" s="34"/>
      <c r="L2337" s="35"/>
      <c r="M2337" s="163"/>
      <c r="N2337" s="164"/>
      <c r="O2337" s="55"/>
      <c r="P2337" s="55"/>
      <c r="Q2337" s="55"/>
      <c r="R2337" s="55"/>
      <c r="S2337" s="55"/>
      <c r="T2337" s="56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  <c r="AT2337" s="19" t="s">
        <v>262</v>
      </c>
      <c r="AU2337" s="19" t="s">
        <v>82</v>
      </c>
    </row>
    <row r="2338" spans="1:65" s="13" customFormat="1" ht="11.25">
      <c r="B2338" s="167"/>
      <c r="D2338" s="160" t="s">
        <v>264</v>
      </c>
      <c r="E2338" s="168" t="s">
        <v>3</v>
      </c>
      <c r="F2338" s="169" t="s">
        <v>2310</v>
      </c>
      <c r="H2338" s="168" t="s">
        <v>3</v>
      </c>
      <c r="I2338" s="170"/>
      <c r="L2338" s="167"/>
      <c r="M2338" s="171"/>
      <c r="N2338" s="172"/>
      <c r="O2338" s="172"/>
      <c r="P2338" s="172"/>
      <c r="Q2338" s="172"/>
      <c r="R2338" s="172"/>
      <c r="S2338" s="172"/>
      <c r="T2338" s="173"/>
      <c r="AT2338" s="168" t="s">
        <v>264</v>
      </c>
      <c r="AU2338" s="168" t="s">
        <v>82</v>
      </c>
      <c r="AV2338" s="13" t="s">
        <v>80</v>
      </c>
      <c r="AW2338" s="13" t="s">
        <v>34</v>
      </c>
      <c r="AX2338" s="13" t="s">
        <v>73</v>
      </c>
      <c r="AY2338" s="168" t="s">
        <v>252</v>
      </c>
    </row>
    <row r="2339" spans="1:65" s="13" customFormat="1" ht="11.25">
      <c r="B2339" s="167"/>
      <c r="D2339" s="160" t="s">
        <v>264</v>
      </c>
      <c r="E2339" s="168" t="s">
        <v>3</v>
      </c>
      <c r="F2339" s="169" t="s">
        <v>2271</v>
      </c>
      <c r="H2339" s="168" t="s">
        <v>3</v>
      </c>
      <c r="I2339" s="170"/>
      <c r="L2339" s="167"/>
      <c r="M2339" s="171"/>
      <c r="N2339" s="172"/>
      <c r="O2339" s="172"/>
      <c r="P2339" s="172"/>
      <c r="Q2339" s="172"/>
      <c r="R2339" s="172"/>
      <c r="S2339" s="172"/>
      <c r="T2339" s="173"/>
      <c r="AT2339" s="168" t="s">
        <v>264</v>
      </c>
      <c r="AU2339" s="168" t="s">
        <v>82</v>
      </c>
      <c r="AV2339" s="13" t="s">
        <v>80</v>
      </c>
      <c r="AW2339" s="13" t="s">
        <v>34</v>
      </c>
      <c r="AX2339" s="13" t="s">
        <v>73</v>
      </c>
      <c r="AY2339" s="168" t="s">
        <v>252</v>
      </c>
    </row>
    <row r="2340" spans="1:65" s="14" customFormat="1" ht="11.25">
      <c r="B2340" s="174"/>
      <c r="D2340" s="160" t="s">
        <v>264</v>
      </c>
      <c r="E2340" s="175" t="s">
        <v>3</v>
      </c>
      <c r="F2340" s="176" t="s">
        <v>2272</v>
      </c>
      <c r="H2340" s="177">
        <v>650.96</v>
      </c>
      <c r="I2340" s="178"/>
      <c r="L2340" s="174"/>
      <c r="M2340" s="179"/>
      <c r="N2340" s="180"/>
      <c r="O2340" s="180"/>
      <c r="P2340" s="180"/>
      <c r="Q2340" s="180"/>
      <c r="R2340" s="180"/>
      <c r="S2340" s="180"/>
      <c r="T2340" s="181"/>
      <c r="AT2340" s="175" t="s">
        <v>264</v>
      </c>
      <c r="AU2340" s="175" t="s">
        <v>82</v>
      </c>
      <c r="AV2340" s="14" t="s">
        <v>82</v>
      </c>
      <c r="AW2340" s="14" t="s">
        <v>34</v>
      </c>
      <c r="AX2340" s="14" t="s">
        <v>73</v>
      </c>
      <c r="AY2340" s="175" t="s">
        <v>252</v>
      </c>
    </row>
    <row r="2341" spans="1:65" s="14" customFormat="1" ht="11.25">
      <c r="B2341" s="174"/>
      <c r="D2341" s="160" t="s">
        <v>264</v>
      </c>
      <c r="E2341" s="175" t="s">
        <v>3</v>
      </c>
      <c r="F2341" s="176" t="s">
        <v>2272</v>
      </c>
      <c r="H2341" s="177">
        <v>650.96</v>
      </c>
      <c r="I2341" s="178"/>
      <c r="L2341" s="174"/>
      <c r="M2341" s="179"/>
      <c r="N2341" s="180"/>
      <c r="O2341" s="180"/>
      <c r="P2341" s="180"/>
      <c r="Q2341" s="180"/>
      <c r="R2341" s="180"/>
      <c r="S2341" s="180"/>
      <c r="T2341" s="181"/>
      <c r="AT2341" s="175" t="s">
        <v>264</v>
      </c>
      <c r="AU2341" s="175" t="s">
        <v>82</v>
      </c>
      <c r="AV2341" s="14" t="s">
        <v>82</v>
      </c>
      <c r="AW2341" s="14" t="s">
        <v>34</v>
      </c>
      <c r="AX2341" s="14" t="s">
        <v>73</v>
      </c>
      <c r="AY2341" s="175" t="s">
        <v>252</v>
      </c>
    </row>
    <row r="2342" spans="1:65" s="13" customFormat="1" ht="11.25">
      <c r="B2342" s="167"/>
      <c r="D2342" s="160" t="s">
        <v>264</v>
      </c>
      <c r="E2342" s="168" t="s">
        <v>3</v>
      </c>
      <c r="F2342" s="169" t="s">
        <v>2311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264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2274</v>
      </c>
      <c r="H2343" s="177">
        <v>306.79599999999999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73</v>
      </c>
      <c r="AY2343" s="175" t="s">
        <v>252</v>
      </c>
    </row>
    <row r="2344" spans="1:65" s="13" customFormat="1" ht="11.25">
      <c r="B2344" s="167"/>
      <c r="D2344" s="160" t="s">
        <v>264</v>
      </c>
      <c r="E2344" s="168" t="s">
        <v>3</v>
      </c>
      <c r="F2344" s="169" t="s">
        <v>2275</v>
      </c>
      <c r="H2344" s="168" t="s">
        <v>3</v>
      </c>
      <c r="I2344" s="170"/>
      <c r="L2344" s="167"/>
      <c r="M2344" s="171"/>
      <c r="N2344" s="172"/>
      <c r="O2344" s="172"/>
      <c r="P2344" s="172"/>
      <c r="Q2344" s="172"/>
      <c r="R2344" s="172"/>
      <c r="S2344" s="172"/>
      <c r="T2344" s="173"/>
      <c r="AT2344" s="168" t="s">
        <v>264</v>
      </c>
      <c r="AU2344" s="168" t="s">
        <v>82</v>
      </c>
      <c r="AV2344" s="13" t="s">
        <v>80</v>
      </c>
      <c r="AW2344" s="13" t="s">
        <v>34</v>
      </c>
      <c r="AX2344" s="13" t="s">
        <v>73</v>
      </c>
      <c r="AY2344" s="168" t="s">
        <v>252</v>
      </c>
    </row>
    <row r="2345" spans="1:65" s="14" customFormat="1" ht="11.25">
      <c r="B2345" s="174"/>
      <c r="D2345" s="160" t="s">
        <v>264</v>
      </c>
      <c r="E2345" s="175" t="s">
        <v>3</v>
      </c>
      <c r="F2345" s="176" t="s">
        <v>2276</v>
      </c>
      <c r="H2345" s="177">
        <v>108.026</v>
      </c>
      <c r="I2345" s="178"/>
      <c r="L2345" s="174"/>
      <c r="M2345" s="179"/>
      <c r="N2345" s="180"/>
      <c r="O2345" s="180"/>
      <c r="P2345" s="180"/>
      <c r="Q2345" s="180"/>
      <c r="R2345" s="180"/>
      <c r="S2345" s="180"/>
      <c r="T2345" s="181"/>
      <c r="AT2345" s="175" t="s">
        <v>264</v>
      </c>
      <c r="AU2345" s="175" t="s">
        <v>82</v>
      </c>
      <c r="AV2345" s="14" t="s">
        <v>82</v>
      </c>
      <c r="AW2345" s="14" t="s">
        <v>34</v>
      </c>
      <c r="AX2345" s="14" t="s">
        <v>73</v>
      </c>
      <c r="AY2345" s="175" t="s">
        <v>252</v>
      </c>
    </row>
    <row r="2346" spans="1:65" s="14" customFormat="1" ht="11.25">
      <c r="B2346" s="174"/>
      <c r="D2346" s="160" t="s">
        <v>264</v>
      </c>
      <c r="E2346" s="175" t="s">
        <v>3</v>
      </c>
      <c r="F2346" s="176" t="s">
        <v>2276</v>
      </c>
      <c r="H2346" s="177">
        <v>108.026</v>
      </c>
      <c r="I2346" s="178"/>
      <c r="L2346" s="174"/>
      <c r="M2346" s="179"/>
      <c r="N2346" s="180"/>
      <c r="O2346" s="180"/>
      <c r="P2346" s="180"/>
      <c r="Q2346" s="180"/>
      <c r="R2346" s="180"/>
      <c r="S2346" s="180"/>
      <c r="T2346" s="181"/>
      <c r="AT2346" s="175" t="s">
        <v>264</v>
      </c>
      <c r="AU2346" s="175" t="s">
        <v>82</v>
      </c>
      <c r="AV2346" s="14" t="s">
        <v>82</v>
      </c>
      <c r="AW2346" s="14" t="s">
        <v>34</v>
      </c>
      <c r="AX2346" s="14" t="s">
        <v>73</v>
      </c>
      <c r="AY2346" s="175" t="s">
        <v>252</v>
      </c>
    </row>
    <row r="2347" spans="1:65" s="13" customFormat="1" ht="11.25">
      <c r="B2347" s="167"/>
      <c r="D2347" s="160" t="s">
        <v>264</v>
      </c>
      <c r="E2347" s="168" t="s">
        <v>3</v>
      </c>
      <c r="F2347" s="169" t="s">
        <v>2277</v>
      </c>
      <c r="H2347" s="168" t="s">
        <v>3</v>
      </c>
      <c r="I2347" s="170"/>
      <c r="L2347" s="167"/>
      <c r="M2347" s="171"/>
      <c r="N2347" s="172"/>
      <c r="O2347" s="172"/>
      <c r="P2347" s="172"/>
      <c r="Q2347" s="172"/>
      <c r="R2347" s="172"/>
      <c r="S2347" s="172"/>
      <c r="T2347" s="173"/>
      <c r="AT2347" s="168" t="s">
        <v>264</v>
      </c>
      <c r="AU2347" s="168" t="s">
        <v>82</v>
      </c>
      <c r="AV2347" s="13" t="s">
        <v>80</v>
      </c>
      <c r="AW2347" s="13" t="s">
        <v>34</v>
      </c>
      <c r="AX2347" s="13" t="s">
        <v>73</v>
      </c>
      <c r="AY2347" s="168" t="s">
        <v>252</v>
      </c>
    </row>
    <row r="2348" spans="1:65" s="14" customFormat="1" ht="11.25">
      <c r="B2348" s="174"/>
      <c r="D2348" s="160" t="s">
        <v>264</v>
      </c>
      <c r="E2348" s="175" t="s">
        <v>3</v>
      </c>
      <c r="F2348" s="176" t="s">
        <v>2278</v>
      </c>
      <c r="H2348" s="177">
        <v>262.01100000000002</v>
      </c>
      <c r="I2348" s="178"/>
      <c r="L2348" s="174"/>
      <c r="M2348" s="179"/>
      <c r="N2348" s="180"/>
      <c r="O2348" s="180"/>
      <c r="P2348" s="180"/>
      <c r="Q2348" s="180"/>
      <c r="R2348" s="180"/>
      <c r="S2348" s="180"/>
      <c r="T2348" s="181"/>
      <c r="AT2348" s="175" t="s">
        <v>264</v>
      </c>
      <c r="AU2348" s="175" t="s">
        <v>82</v>
      </c>
      <c r="AV2348" s="14" t="s">
        <v>82</v>
      </c>
      <c r="AW2348" s="14" t="s">
        <v>34</v>
      </c>
      <c r="AX2348" s="14" t="s">
        <v>73</v>
      </c>
      <c r="AY2348" s="175" t="s">
        <v>252</v>
      </c>
    </row>
    <row r="2349" spans="1:65" s="14" customFormat="1" ht="11.25">
      <c r="B2349" s="174"/>
      <c r="D2349" s="160" t="s">
        <v>264</v>
      </c>
      <c r="E2349" s="175" t="s">
        <v>3</v>
      </c>
      <c r="F2349" s="176" t="s">
        <v>2278</v>
      </c>
      <c r="H2349" s="177">
        <v>262.01100000000002</v>
      </c>
      <c r="I2349" s="178"/>
      <c r="L2349" s="174"/>
      <c r="M2349" s="179"/>
      <c r="N2349" s="180"/>
      <c r="O2349" s="180"/>
      <c r="P2349" s="180"/>
      <c r="Q2349" s="180"/>
      <c r="R2349" s="180"/>
      <c r="S2349" s="180"/>
      <c r="T2349" s="181"/>
      <c r="AT2349" s="175" t="s">
        <v>264</v>
      </c>
      <c r="AU2349" s="175" t="s">
        <v>82</v>
      </c>
      <c r="AV2349" s="14" t="s">
        <v>82</v>
      </c>
      <c r="AW2349" s="14" t="s">
        <v>34</v>
      </c>
      <c r="AX2349" s="14" t="s">
        <v>73</v>
      </c>
      <c r="AY2349" s="175" t="s">
        <v>252</v>
      </c>
    </row>
    <row r="2350" spans="1:65" s="15" customFormat="1" ht="11.25">
      <c r="B2350" s="182"/>
      <c r="D2350" s="160" t="s">
        <v>264</v>
      </c>
      <c r="E2350" s="183" t="s">
        <v>3</v>
      </c>
      <c r="F2350" s="184" t="s">
        <v>269</v>
      </c>
      <c r="H2350" s="185">
        <v>2348.79</v>
      </c>
      <c r="I2350" s="186"/>
      <c r="L2350" s="182"/>
      <c r="M2350" s="187"/>
      <c r="N2350" s="188"/>
      <c r="O2350" s="188"/>
      <c r="P2350" s="188"/>
      <c r="Q2350" s="188"/>
      <c r="R2350" s="188"/>
      <c r="S2350" s="188"/>
      <c r="T2350" s="189"/>
      <c r="AT2350" s="183" t="s">
        <v>264</v>
      </c>
      <c r="AU2350" s="183" t="s">
        <v>82</v>
      </c>
      <c r="AV2350" s="15" t="s">
        <v>258</v>
      </c>
      <c r="AW2350" s="15" t="s">
        <v>34</v>
      </c>
      <c r="AX2350" s="15" t="s">
        <v>80</v>
      </c>
      <c r="AY2350" s="183" t="s">
        <v>252</v>
      </c>
    </row>
    <row r="2351" spans="1:65" s="2" customFormat="1" ht="24.2" customHeight="1">
      <c r="A2351" s="34"/>
      <c r="B2351" s="145"/>
      <c r="C2351" s="198" t="s">
        <v>2312</v>
      </c>
      <c r="D2351" s="198" t="s">
        <v>361</v>
      </c>
      <c r="E2351" s="199" t="s">
        <v>2313</v>
      </c>
      <c r="F2351" s="200" t="s">
        <v>2314</v>
      </c>
      <c r="G2351" s="201" t="s">
        <v>497</v>
      </c>
      <c r="H2351" s="202">
        <v>1174.1469999999999</v>
      </c>
      <c r="I2351" s="203"/>
      <c r="J2351" s="204">
        <f>ROUND(I2351*H2351,2)</f>
        <v>0</v>
      </c>
      <c r="K2351" s="205"/>
      <c r="L2351" s="206"/>
      <c r="M2351" s="207" t="s">
        <v>3</v>
      </c>
      <c r="N2351" s="208" t="s">
        <v>44</v>
      </c>
      <c r="O2351" s="55"/>
      <c r="P2351" s="156">
        <f>O2351*H2351</f>
        <v>0</v>
      </c>
      <c r="Q2351" s="156">
        <v>4.7000000000000002E-3</v>
      </c>
      <c r="R2351" s="156">
        <f>Q2351*H2351</f>
        <v>5.5184908999999998</v>
      </c>
      <c r="S2351" s="156">
        <v>0</v>
      </c>
      <c r="T2351" s="157">
        <f>S2351*H2351</f>
        <v>0</v>
      </c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  <c r="AR2351" s="158" t="s">
        <v>572</v>
      </c>
      <c r="AT2351" s="158" t="s">
        <v>361</v>
      </c>
      <c r="AU2351" s="158" t="s">
        <v>82</v>
      </c>
      <c r="AY2351" s="19" t="s">
        <v>252</v>
      </c>
      <c r="BE2351" s="159">
        <f>IF(N2351="základní",J2351,0)</f>
        <v>0</v>
      </c>
      <c r="BF2351" s="159">
        <f>IF(N2351="snížená",J2351,0)</f>
        <v>0</v>
      </c>
      <c r="BG2351" s="159">
        <f>IF(N2351="zákl. přenesená",J2351,0)</f>
        <v>0</v>
      </c>
      <c r="BH2351" s="159">
        <f>IF(N2351="sníž. přenesená",J2351,0)</f>
        <v>0</v>
      </c>
      <c r="BI2351" s="159">
        <f>IF(N2351="nulová",J2351,0)</f>
        <v>0</v>
      </c>
      <c r="BJ2351" s="19" t="s">
        <v>80</v>
      </c>
      <c r="BK2351" s="159">
        <f>ROUND(I2351*H2351,2)</f>
        <v>0</v>
      </c>
      <c r="BL2351" s="19" t="s">
        <v>406</v>
      </c>
      <c r="BM2351" s="158" t="s">
        <v>2315</v>
      </c>
    </row>
    <row r="2352" spans="1:65" s="2" customFormat="1" ht="19.5">
      <c r="A2352" s="34"/>
      <c r="B2352" s="35"/>
      <c r="C2352" s="34"/>
      <c r="D2352" s="160" t="s">
        <v>260</v>
      </c>
      <c r="E2352" s="34"/>
      <c r="F2352" s="161" t="s">
        <v>2314</v>
      </c>
      <c r="G2352" s="34"/>
      <c r="H2352" s="34"/>
      <c r="I2352" s="162"/>
      <c r="J2352" s="34"/>
      <c r="K2352" s="34"/>
      <c r="L2352" s="35"/>
      <c r="M2352" s="163"/>
      <c r="N2352" s="164"/>
      <c r="O2352" s="55"/>
      <c r="P2352" s="55"/>
      <c r="Q2352" s="55"/>
      <c r="R2352" s="55"/>
      <c r="S2352" s="55"/>
      <c r="T2352" s="56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  <c r="AT2352" s="19" t="s">
        <v>260</v>
      </c>
      <c r="AU2352" s="19" t="s">
        <v>82</v>
      </c>
    </row>
    <row r="2353" spans="1:65" s="2" customFormat="1" ht="11.25">
      <c r="A2353" s="34"/>
      <c r="B2353" s="35"/>
      <c r="C2353" s="34"/>
      <c r="D2353" s="165" t="s">
        <v>262</v>
      </c>
      <c r="E2353" s="34"/>
      <c r="F2353" s="166" t="s">
        <v>2316</v>
      </c>
      <c r="G2353" s="34"/>
      <c r="H2353" s="34"/>
      <c r="I2353" s="162"/>
      <c r="J2353" s="34"/>
      <c r="K2353" s="34"/>
      <c r="L2353" s="35"/>
      <c r="M2353" s="163"/>
      <c r="N2353" s="164"/>
      <c r="O2353" s="55"/>
      <c r="P2353" s="55"/>
      <c r="Q2353" s="55"/>
      <c r="R2353" s="55"/>
      <c r="S2353" s="55"/>
      <c r="T2353" s="56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  <c r="AT2353" s="19" t="s">
        <v>262</v>
      </c>
      <c r="AU2353" s="19" t="s">
        <v>82</v>
      </c>
    </row>
    <row r="2354" spans="1:65" s="13" customFormat="1" ht="11.25">
      <c r="B2354" s="167"/>
      <c r="D2354" s="160" t="s">
        <v>264</v>
      </c>
      <c r="E2354" s="168" t="s">
        <v>3</v>
      </c>
      <c r="F2354" s="169" t="s">
        <v>2229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1:65" s="13" customFormat="1" ht="11.25">
      <c r="B2355" s="167"/>
      <c r="D2355" s="160" t="s">
        <v>264</v>
      </c>
      <c r="E2355" s="168" t="s">
        <v>3</v>
      </c>
      <c r="F2355" s="169" t="s">
        <v>2271</v>
      </c>
      <c r="H2355" s="168" t="s">
        <v>3</v>
      </c>
      <c r="I2355" s="170"/>
      <c r="L2355" s="167"/>
      <c r="M2355" s="171"/>
      <c r="N2355" s="172"/>
      <c r="O2355" s="172"/>
      <c r="P2355" s="172"/>
      <c r="Q2355" s="172"/>
      <c r="R2355" s="172"/>
      <c r="S2355" s="172"/>
      <c r="T2355" s="173"/>
      <c r="AT2355" s="168" t="s">
        <v>264</v>
      </c>
      <c r="AU2355" s="168" t="s">
        <v>82</v>
      </c>
      <c r="AV2355" s="13" t="s">
        <v>80</v>
      </c>
      <c r="AW2355" s="13" t="s">
        <v>34</v>
      </c>
      <c r="AX2355" s="13" t="s">
        <v>73</v>
      </c>
      <c r="AY2355" s="168" t="s">
        <v>252</v>
      </c>
    </row>
    <row r="2356" spans="1:65" s="14" customFormat="1" ht="11.25">
      <c r="B2356" s="174"/>
      <c r="D2356" s="160" t="s">
        <v>264</v>
      </c>
      <c r="E2356" s="175" t="s">
        <v>3</v>
      </c>
      <c r="F2356" s="176" t="s">
        <v>2272</v>
      </c>
      <c r="H2356" s="177">
        <v>650.96</v>
      </c>
      <c r="I2356" s="178"/>
      <c r="L2356" s="174"/>
      <c r="M2356" s="179"/>
      <c r="N2356" s="180"/>
      <c r="O2356" s="180"/>
      <c r="P2356" s="180"/>
      <c r="Q2356" s="180"/>
      <c r="R2356" s="180"/>
      <c r="S2356" s="180"/>
      <c r="T2356" s="181"/>
      <c r="AT2356" s="175" t="s">
        <v>264</v>
      </c>
      <c r="AU2356" s="175" t="s">
        <v>82</v>
      </c>
      <c r="AV2356" s="14" t="s">
        <v>82</v>
      </c>
      <c r="AW2356" s="14" t="s">
        <v>34</v>
      </c>
      <c r="AX2356" s="14" t="s">
        <v>73</v>
      </c>
      <c r="AY2356" s="175" t="s">
        <v>252</v>
      </c>
    </row>
    <row r="2357" spans="1:65" s="13" customFormat="1" ht="11.25">
      <c r="B2357" s="167"/>
      <c r="D2357" s="160" t="s">
        <v>264</v>
      </c>
      <c r="E2357" s="168" t="s">
        <v>3</v>
      </c>
      <c r="F2357" s="169" t="s">
        <v>2275</v>
      </c>
      <c r="H2357" s="168" t="s">
        <v>3</v>
      </c>
      <c r="I2357" s="170"/>
      <c r="L2357" s="167"/>
      <c r="M2357" s="171"/>
      <c r="N2357" s="172"/>
      <c r="O2357" s="172"/>
      <c r="P2357" s="172"/>
      <c r="Q2357" s="172"/>
      <c r="R2357" s="172"/>
      <c r="S2357" s="172"/>
      <c r="T2357" s="173"/>
      <c r="AT2357" s="168" t="s">
        <v>264</v>
      </c>
      <c r="AU2357" s="168" t="s">
        <v>82</v>
      </c>
      <c r="AV2357" s="13" t="s">
        <v>80</v>
      </c>
      <c r="AW2357" s="13" t="s">
        <v>34</v>
      </c>
      <c r="AX2357" s="13" t="s">
        <v>73</v>
      </c>
      <c r="AY2357" s="168" t="s">
        <v>252</v>
      </c>
    </row>
    <row r="2358" spans="1:65" s="14" customFormat="1" ht="11.25">
      <c r="B2358" s="174"/>
      <c r="D2358" s="160" t="s">
        <v>264</v>
      </c>
      <c r="E2358" s="175" t="s">
        <v>3</v>
      </c>
      <c r="F2358" s="176" t="s">
        <v>2276</v>
      </c>
      <c r="H2358" s="177">
        <v>108.026</v>
      </c>
      <c r="I2358" s="178"/>
      <c r="L2358" s="174"/>
      <c r="M2358" s="179"/>
      <c r="N2358" s="180"/>
      <c r="O2358" s="180"/>
      <c r="P2358" s="180"/>
      <c r="Q2358" s="180"/>
      <c r="R2358" s="180"/>
      <c r="S2358" s="180"/>
      <c r="T2358" s="181"/>
      <c r="AT2358" s="175" t="s">
        <v>264</v>
      </c>
      <c r="AU2358" s="175" t="s">
        <v>82</v>
      </c>
      <c r="AV2358" s="14" t="s">
        <v>82</v>
      </c>
      <c r="AW2358" s="14" t="s">
        <v>34</v>
      </c>
      <c r="AX2358" s="14" t="s">
        <v>73</v>
      </c>
      <c r="AY2358" s="175" t="s">
        <v>252</v>
      </c>
    </row>
    <row r="2359" spans="1:65" s="13" customFormat="1" ht="11.25">
      <c r="B2359" s="167"/>
      <c r="D2359" s="160" t="s">
        <v>264</v>
      </c>
      <c r="E2359" s="168" t="s">
        <v>3</v>
      </c>
      <c r="F2359" s="169" t="s">
        <v>2277</v>
      </c>
      <c r="H2359" s="168" t="s">
        <v>3</v>
      </c>
      <c r="I2359" s="170"/>
      <c r="L2359" s="167"/>
      <c r="M2359" s="171"/>
      <c r="N2359" s="172"/>
      <c r="O2359" s="172"/>
      <c r="P2359" s="172"/>
      <c r="Q2359" s="172"/>
      <c r="R2359" s="172"/>
      <c r="S2359" s="172"/>
      <c r="T2359" s="173"/>
      <c r="AT2359" s="168" t="s">
        <v>264</v>
      </c>
      <c r="AU2359" s="168" t="s">
        <v>82</v>
      </c>
      <c r="AV2359" s="13" t="s">
        <v>80</v>
      </c>
      <c r="AW2359" s="13" t="s">
        <v>34</v>
      </c>
      <c r="AX2359" s="13" t="s">
        <v>73</v>
      </c>
      <c r="AY2359" s="168" t="s">
        <v>252</v>
      </c>
    </row>
    <row r="2360" spans="1:65" s="14" customFormat="1" ht="11.25">
      <c r="B2360" s="174"/>
      <c r="D2360" s="160" t="s">
        <v>264</v>
      </c>
      <c r="E2360" s="175" t="s">
        <v>3</v>
      </c>
      <c r="F2360" s="176" t="s">
        <v>2278</v>
      </c>
      <c r="H2360" s="177">
        <v>262.01100000000002</v>
      </c>
      <c r="I2360" s="178"/>
      <c r="L2360" s="174"/>
      <c r="M2360" s="179"/>
      <c r="N2360" s="180"/>
      <c r="O2360" s="180"/>
      <c r="P2360" s="180"/>
      <c r="Q2360" s="180"/>
      <c r="R2360" s="180"/>
      <c r="S2360" s="180"/>
      <c r="T2360" s="181"/>
      <c r="AT2360" s="175" t="s">
        <v>264</v>
      </c>
      <c r="AU2360" s="175" t="s">
        <v>82</v>
      </c>
      <c r="AV2360" s="14" t="s">
        <v>82</v>
      </c>
      <c r="AW2360" s="14" t="s">
        <v>34</v>
      </c>
      <c r="AX2360" s="14" t="s">
        <v>73</v>
      </c>
      <c r="AY2360" s="175" t="s">
        <v>252</v>
      </c>
    </row>
    <row r="2361" spans="1:65" s="15" customFormat="1" ht="11.25">
      <c r="B2361" s="182"/>
      <c r="D2361" s="160" t="s">
        <v>264</v>
      </c>
      <c r="E2361" s="183" t="s">
        <v>3</v>
      </c>
      <c r="F2361" s="184" t="s">
        <v>269</v>
      </c>
      <c r="H2361" s="185">
        <v>1020.997</v>
      </c>
      <c r="I2361" s="186"/>
      <c r="L2361" s="182"/>
      <c r="M2361" s="187"/>
      <c r="N2361" s="188"/>
      <c r="O2361" s="188"/>
      <c r="P2361" s="188"/>
      <c r="Q2361" s="188"/>
      <c r="R2361" s="188"/>
      <c r="S2361" s="188"/>
      <c r="T2361" s="189"/>
      <c r="AT2361" s="183" t="s">
        <v>264</v>
      </c>
      <c r="AU2361" s="183" t="s">
        <v>82</v>
      </c>
      <c r="AV2361" s="15" t="s">
        <v>258</v>
      </c>
      <c r="AW2361" s="15" t="s">
        <v>34</v>
      </c>
      <c r="AX2361" s="15" t="s">
        <v>80</v>
      </c>
      <c r="AY2361" s="183" t="s">
        <v>252</v>
      </c>
    </row>
    <row r="2362" spans="1:65" s="14" customFormat="1" ht="11.25">
      <c r="B2362" s="174"/>
      <c r="D2362" s="160" t="s">
        <v>264</v>
      </c>
      <c r="F2362" s="176" t="s">
        <v>2317</v>
      </c>
      <c r="H2362" s="177">
        <v>1174.1469999999999</v>
      </c>
      <c r="I2362" s="178"/>
      <c r="L2362" s="174"/>
      <c r="M2362" s="179"/>
      <c r="N2362" s="180"/>
      <c r="O2362" s="180"/>
      <c r="P2362" s="180"/>
      <c r="Q2362" s="180"/>
      <c r="R2362" s="180"/>
      <c r="S2362" s="180"/>
      <c r="T2362" s="181"/>
      <c r="AT2362" s="175" t="s">
        <v>264</v>
      </c>
      <c r="AU2362" s="175" t="s">
        <v>82</v>
      </c>
      <c r="AV2362" s="14" t="s">
        <v>82</v>
      </c>
      <c r="AW2362" s="14" t="s">
        <v>4</v>
      </c>
      <c r="AX2362" s="14" t="s">
        <v>80</v>
      </c>
      <c r="AY2362" s="175" t="s">
        <v>252</v>
      </c>
    </row>
    <row r="2363" spans="1:65" s="2" customFormat="1" ht="24.2" customHeight="1">
      <c r="A2363" s="34"/>
      <c r="B2363" s="145"/>
      <c r="C2363" s="198" t="s">
        <v>2318</v>
      </c>
      <c r="D2363" s="198" t="s">
        <v>361</v>
      </c>
      <c r="E2363" s="199" t="s">
        <v>2319</v>
      </c>
      <c r="F2363" s="200" t="s">
        <v>2320</v>
      </c>
      <c r="G2363" s="201" t="s">
        <v>497</v>
      </c>
      <c r="H2363" s="202">
        <v>1101.4190000000001</v>
      </c>
      <c r="I2363" s="203"/>
      <c r="J2363" s="204">
        <f>ROUND(I2363*H2363,2)</f>
        <v>0</v>
      </c>
      <c r="K2363" s="205"/>
      <c r="L2363" s="206"/>
      <c r="M2363" s="207" t="s">
        <v>3</v>
      </c>
      <c r="N2363" s="208" t="s">
        <v>44</v>
      </c>
      <c r="O2363" s="55"/>
      <c r="P2363" s="156">
        <f>O2363*H2363</f>
        <v>0</v>
      </c>
      <c r="Q2363" s="156">
        <v>5.9300000000000004E-3</v>
      </c>
      <c r="R2363" s="156">
        <f>Q2363*H2363</f>
        <v>6.5314146700000011</v>
      </c>
      <c r="S2363" s="156">
        <v>0</v>
      </c>
      <c r="T2363" s="157">
        <f>S2363*H2363</f>
        <v>0</v>
      </c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  <c r="AR2363" s="158" t="s">
        <v>572</v>
      </c>
      <c r="AT2363" s="158" t="s">
        <v>361</v>
      </c>
      <c r="AU2363" s="158" t="s">
        <v>82</v>
      </c>
      <c r="AY2363" s="19" t="s">
        <v>252</v>
      </c>
      <c r="BE2363" s="159">
        <f>IF(N2363="základní",J2363,0)</f>
        <v>0</v>
      </c>
      <c r="BF2363" s="159">
        <f>IF(N2363="snížená",J2363,0)</f>
        <v>0</v>
      </c>
      <c r="BG2363" s="159">
        <f>IF(N2363="zákl. přenesená",J2363,0)</f>
        <v>0</v>
      </c>
      <c r="BH2363" s="159">
        <f>IF(N2363="sníž. přenesená",J2363,0)</f>
        <v>0</v>
      </c>
      <c r="BI2363" s="159">
        <f>IF(N2363="nulová",J2363,0)</f>
        <v>0</v>
      </c>
      <c r="BJ2363" s="19" t="s">
        <v>80</v>
      </c>
      <c r="BK2363" s="159">
        <f>ROUND(I2363*H2363,2)</f>
        <v>0</v>
      </c>
      <c r="BL2363" s="19" t="s">
        <v>406</v>
      </c>
      <c r="BM2363" s="158" t="s">
        <v>2321</v>
      </c>
    </row>
    <row r="2364" spans="1:65" s="2" customFormat="1" ht="19.5">
      <c r="A2364" s="34"/>
      <c r="B2364" s="35"/>
      <c r="C2364" s="34"/>
      <c r="D2364" s="160" t="s">
        <v>260</v>
      </c>
      <c r="E2364" s="34"/>
      <c r="F2364" s="161" t="s">
        <v>2320</v>
      </c>
      <c r="G2364" s="34"/>
      <c r="H2364" s="34"/>
      <c r="I2364" s="162"/>
      <c r="J2364" s="34"/>
      <c r="K2364" s="34"/>
      <c r="L2364" s="35"/>
      <c r="M2364" s="163"/>
      <c r="N2364" s="164"/>
      <c r="O2364" s="55"/>
      <c r="P2364" s="55"/>
      <c r="Q2364" s="55"/>
      <c r="R2364" s="55"/>
      <c r="S2364" s="55"/>
      <c r="T2364" s="56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  <c r="AT2364" s="19" t="s">
        <v>260</v>
      </c>
      <c r="AU2364" s="19" t="s">
        <v>82</v>
      </c>
    </row>
    <row r="2365" spans="1:65" s="2" customFormat="1" ht="11.25">
      <c r="A2365" s="34"/>
      <c r="B2365" s="35"/>
      <c r="C2365" s="34"/>
      <c r="D2365" s="165" t="s">
        <v>262</v>
      </c>
      <c r="E2365" s="34"/>
      <c r="F2365" s="166" t="s">
        <v>2322</v>
      </c>
      <c r="G2365" s="34"/>
      <c r="H2365" s="34"/>
      <c r="I2365" s="162"/>
      <c r="J2365" s="34"/>
      <c r="K2365" s="34"/>
      <c r="L2365" s="35"/>
      <c r="M2365" s="163"/>
      <c r="N2365" s="164"/>
      <c r="O2365" s="55"/>
      <c r="P2365" s="55"/>
      <c r="Q2365" s="55"/>
      <c r="R2365" s="55"/>
      <c r="S2365" s="55"/>
      <c r="T2365" s="56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  <c r="AT2365" s="19" t="s">
        <v>262</v>
      </c>
      <c r="AU2365" s="19" t="s">
        <v>82</v>
      </c>
    </row>
    <row r="2366" spans="1:65" s="13" customFormat="1" ht="11.25">
      <c r="B2366" s="167"/>
      <c r="D2366" s="160" t="s">
        <v>264</v>
      </c>
      <c r="E2366" s="168" t="s">
        <v>3</v>
      </c>
      <c r="F2366" s="169" t="s">
        <v>2229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1:65" s="13" customFormat="1" ht="11.25">
      <c r="B2367" s="167"/>
      <c r="D2367" s="160" t="s">
        <v>264</v>
      </c>
      <c r="E2367" s="168" t="s">
        <v>3</v>
      </c>
      <c r="F2367" s="169" t="s">
        <v>2273</v>
      </c>
      <c r="H2367" s="168" t="s">
        <v>3</v>
      </c>
      <c r="I2367" s="170"/>
      <c r="L2367" s="167"/>
      <c r="M2367" s="171"/>
      <c r="N2367" s="172"/>
      <c r="O2367" s="172"/>
      <c r="P2367" s="172"/>
      <c r="Q2367" s="172"/>
      <c r="R2367" s="172"/>
      <c r="S2367" s="172"/>
      <c r="T2367" s="173"/>
      <c r="AT2367" s="168" t="s">
        <v>264</v>
      </c>
      <c r="AU2367" s="168" t="s">
        <v>82</v>
      </c>
      <c r="AV2367" s="13" t="s">
        <v>80</v>
      </c>
      <c r="AW2367" s="13" t="s">
        <v>34</v>
      </c>
      <c r="AX2367" s="13" t="s">
        <v>73</v>
      </c>
      <c r="AY2367" s="168" t="s">
        <v>252</v>
      </c>
    </row>
    <row r="2368" spans="1:65" s="14" customFormat="1" ht="11.25">
      <c r="B2368" s="174"/>
      <c r="D2368" s="160" t="s">
        <v>264</v>
      </c>
      <c r="E2368" s="175" t="s">
        <v>3</v>
      </c>
      <c r="F2368" s="176" t="s">
        <v>2274</v>
      </c>
      <c r="H2368" s="177">
        <v>306.79599999999999</v>
      </c>
      <c r="I2368" s="178"/>
      <c r="L2368" s="174"/>
      <c r="M2368" s="179"/>
      <c r="N2368" s="180"/>
      <c r="O2368" s="180"/>
      <c r="P2368" s="180"/>
      <c r="Q2368" s="180"/>
      <c r="R2368" s="180"/>
      <c r="S2368" s="180"/>
      <c r="T2368" s="181"/>
      <c r="AT2368" s="175" t="s">
        <v>264</v>
      </c>
      <c r="AU2368" s="175" t="s">
        <v>82</v>
      </c>
      <c r="AV2368" s="14" t="s">
        <v>82</v>
      </c>
      <c r="AW2368" s="14" t="s">
        <v>34</v>
      </c>
      <c r="AX2368" s="14" t="s">
        <v>73</v>
      </c>
      <c r="AY2368" s="175" t="s">
        <v>252</v>
      </c>
    </row>
    <row r="2369" spans="1:65" s="13" customFormat="1" ht="11.25">
      <c r="B2369" s="167"/>
      <c r="D2369" s="160" t="s">
        <v>264</v>
      </c>
      <c r="E2369" s="168" t="s">
        <v>3</v>
      </c>
      <c r="F2369" s="169" t="s">
        <v>2323</v>
      </c>
      <c r="H2369" s="168" t="s">
        <v>3</v>
      </c>
      <c r="I2369" s="170"/>
      <c r="L2369" s="167"/>
      <c r="M2369" s="171"/>
      <c r="N2369" s="172"/>
      <c r="O2369" s="172"/>
      <c r="P2369" s="172"/>
      <c r="Q2369" s="172"/>
      <c r="R2369" s="172"/>
      <c r="S2369" s="172"/>
      <c r="T2369" s="173"/>
      <c r="AT2369" s="168" t="s">
        <v>264</v>
      </c>
      <c r="AU2369" s="168" t="s">
        <v>82</v>
      </c>
      <c r="AV2369" s="13" t="s">
        <v>80</v>
      </c>
      <c r="AW2369" s="13" t="s">
        <v>34</v>
      </c>
      <c r="AX2369" s="13" t="s">
        <v>73</v>
      </c>
      <c r="AY2369" s="168" t="s">
        <v>252</v>
      </c>
    </row>
    <row r="2370" spans="1:65" s="14" customFormat="1" ht="11.25">
      <c r="B2370" s="174"/>
      <c r="D2370" s="160" t="s">
        <v>264</v>
      </c>
      <c r="E2370" s="175" t="s">
        <v>3</v>
      </c>
      <c r="F2370" s="176" t="s">
        <v>2272</v>
      </c>
      <c r="H2370" s="177">
        <v>650.96</v>
      </c>
      <c r="I2370" s="178"/>
      <c r="L2370" s="174"/>
      <c r="M2370" s="179"/>
      <c r="N2370" s="180"/>
      <c r="O2370" s="180"/>
      <c r="P2370" s="180"/>
      <c r="Q2370" s="180"/>
      <c r="R2370" s="180"/>
      <c r="S2370" s="180"/>
      <c r="T2370" s="181"/>
      <c r="AT2370" s="175" t="s">
        <v>264</v>
      </c>
      <c r="AU2370" s="175" t="s">
        <v>82</v>
      </c>
      <c r="AV2370" s="14" t="s">
        <v>82</v>
      </c>
      <c r="AW2370" s="14" t="s">
        <v>34</v>
      </c>
      <c r="AX2370" s="14" t="s">
        <v>73</v>
      </c>
      <c r="AY2370" s="175" t="s">
        <v>252</v>
      </c>
    </row>
    <row r="2371" spans="1:65" s="15" customFormat="1" ht="11.25">
      <c r="B2371" s="182"/>
      <c r="D2371" s="160" t="s">
        <v>264</v>
      </c>
      <c r="E2371" s="183" t="s">
        <v>3</v>
      </c>
      <c r="F2371" s="184" t="s">
        <v>269</v>
      </c>
      <c r="H2371" s="185">
        <v>957.75599999999997</v>
      </c>
      <c r="I2371" s="186"/>
      <c r="L2371" s="182"/>
      <c r="M2371" s="187"/>
      <c r="N2371" s="188"/>
      <c r="O2371" s="188"/>
      <c r="P2371" s="188"/>
      <c r="Q2371" s="188"/>
      <c r="R2371" s="188"/>
      <c r="S2371" s="188"/>
      <c r="T2371" s="189"/>
      <c r="AT2371" s="183" t="s">
        <v>264</v>
      </c>
      <c r="AU2371" s="183" t="s">
        <v>82</v>
      </c>
      <c r="AV2371" s="15" t="s">
        <v>258</v>
      </c>
      <c r="AW2371" s="15" t="s">
        <v>34</v>
      </c>
      <c r="AX2371" s="15" t="s">
        <v>80</v>
      </c>
      <c r="AY2371" s="183" t="s">
        <v>252</v>
      </c>
    </row>
    <row r="2372" spans="1:65" s="14" customFormat="1" ht="11.25">
      <c r="B2372" s="174"/>
      <c r="D2372" s="160" t="s">
        <v>264</v>
      </c>
      <c r="F2372" s="176" t="s">
        <v>2324</v>
      </c>
      <c r="H2372" s="177">
        <v>1101.4190000000001</v>
      </c>
      <c r="I2372" s="178"/>
      <c r="L2372" s="174"/>
      <c r="M2372" s="179"/>
      <c r="N2372" s="180"/>
      <c r="O2372" s="180"/>
      <c r="P2372" s="180"/>
      <c r="Q2372" s="180"/>
      <c r="R2372" s="180"/>
      <c r="S2372" s="180"/>
      <c r="T2372" s="181"/>
      <c r="AT2372" s="175" t="s">
        <v>264</v>
      </c>
      <c r="AU2372" s="175" t="s">
        <v>82</v>
      </c>
      <c r="AV2372" s="14" t="s">
        <v>82</v>
      </c>
      <c r="AW2372" s="14" t="s">
        <v>4</v>
      </c>
      <c r="AX2372" s="14" t="s">
        <v>80</v>
      </c>
      <c r="AY2372" s="175" t="s">
        <v>252</v>
      </c>
    </row>
    <row r="2373" spans="1:65" s="2" customFormat="1" ht="24.2" customHeight="1">
      <c r="A2373" s="34"/>
      <c r="B2373" s="145"/>
      <c r="C2373" s="198" t="s">
        <v>2325</v>
      </c>
      <c r="D2373" s="198" t="s">
        <v>361</v>
      </c>
      <c r="E2373" s="199" t="s">
        <v>2326</v>
      </c>
      <c r="F2373" s="200" t="s">
        <v>2327</v>
      </c>
      <c r="G2373" s="201" t="s">
        <v>497</v>
      </c>
      <c r="H2373" s="202">
        <v>487.51499999999999</v>
      </c>
      <c r="I2373" s="203"/>
      <c r="J2373" s="204">
        <f>ROUND(I2373*H2373,2)</f>
        <v>0</v>
      </c>
      <c r="K2373" s="205"/>
      <c r="L2373" s="206"/>
      <c r="M2373" s="207" t="s">
        <v>3</v>
      </c>
      <c r="N2373" s="208" t="s">
        <v>44</v>
      </c>
      <c r="O2373" s="55"/>
      <c r="P2373" s="156">
        <f>O2373*H2373</f>
        <v>0</v>
      </c>
      <c r="Q2373" s="156">
        <v>6.3200000000000001E-3</v>
      </c>
      <c r="R2373" s="156">
        <f>Q2373*H2373</f>
        <v>3.0810947999999998</v>
      </c>
      <c r="S2373" s="156">
        <v>0</v>
      </c>
      <c r="T2373" s="157">
        <f>S2373*H2373</f>
        <v>0</v>
      </c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  <c r="AR2373" s="158" t="s">
        <v>572</v>
      </c>
      <c r="AT2373" s="158" t="s">
        <v>361</v>
      </c>
      <c r="AU2373" s="158" t="s">
        <v>82</v>
      </c>
      <c r="AY2373" s="19" t="s">
        <v>252</v>
      </c>
      <c r="BE2373" s="159">
        <f>IF(N2373="základní",J2373,0)</f>
        <v>0</v>
      </c>
      <c r="BF2373" s="159">
        <f>IF(N2373="snížená",J2373,0)</f>
        <v>0</v>
      </c>
      <c r="BG2373" s="159">
        <f>IF(N2373="zákl. přenesená",J2373,0)</f>
        <v>0</v>
      </c>
      <c r="BH2373" s="159">
        <f>IF(N2373="sníž. přenesená",J2373,0)</f>
        <v>0</v>
      </c>
      <c r="BI2373" s="159">
        <f>IF(N2373="nulová",J2373,0)</f>
        <v>0</v>
      </c>
      <c r="BJ2373" s="19" t="s">
        <v>80</v>
      </c>
      <c r="BK2373" s="159">
        <f>ROUND(I2373*H2373,2)</f>
        <v>0</v>
      </c>
      <c r="BL2373" s="19" t="s">
        <v>406</v>
      </c>
      <c r="BM2373" s="158" t="s">
        <v>2328</v>
      </c>
    </row>
    <row r="2374" spans="1:65" s="2" customFormat="1" ht="19.5">
      <c r="A2374" s="34"/>
      <c r="B2374" s="35"/>
      <c r="C2374" s="34"/>
      <c r="D2374" s="160" t="s">
        <v>260</v>
      </c>
      <c r="E2374" s="34"/>
      <c r="F2374" s="161" t="s">
        <v>2327</v>
      </c>
      <c r="G2374" s="34"/>
      <c r="H2374" s="34"/>
      <c r="I2374" s="162"/>
      <c r="J2374" s="34"/>
      <c r="K2374" s="34"/>
      <c r="L2374" s="35"/>
      <c r="M2374" s="163"/>
      <c r="N2374" s="164"/>
      <c r="O2374" s="55"/>
      <c r="P2374" s="55"/>
      <c r="Q2374" s="55"/>
      <c r="R2374" s="55"/>
      <c r="S2374" s="55"/>
      <c r="T2374" s="56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  <c r="AT2374" s="19" t="s">
        <v>260</v>
      </c>
      <c r="AU2374" s="19" t="s">
        <v>82</v>
      </c>
    </row>
    <row r="2375" spans="1:65" s="2" customFormat="1" ht="11.25">
      <c r="A2375" s="34"/>
      <c r="B2375" s="35"/>
      <c r="C2375" s="34"/>
      <c r="D2375" s="165" t="s">
        <v>262</v>
      </c>
      <c r="E2375" s="34"/>
      <c r="F2375" s="166" t="s">
        <v>2329</v>
      </c>
      <c r="G2375" s="34"/>
      <c r="H2375" s="34"/>
      <c r="I2375" s="162"/>
      <c r="J2375" s="34"/>
      <c r="K2375" s="34"/>
      <c r="L2375" s="35"/>
      <c r="M2375" s="163"/>
      <c r="N2375" s="164"/>
      <c r="O2375" s="55"/>
      <c r="P2375" s="55"/>
      <c r="Q2375" s="55"/>
      <c r="R2375" s="55"/>
      <c r="S2375" s="55"/>
      <c r="T2375" s="56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  <c r="AT2375" s="19" t="s">
        <v>262</v>
      </c>
      <c r="AU2375" s="19" t="s">
        <v>82</v>
      </c>
    </row>
    <row r="2376" spans="1:65" s="13" customFormat="1" ht="11.25">
      <c r="B2376" s="167"/>
      <c r="D2376" s="160" t="s">
        <v>264</v>
      </c>
      <c r="E2376" s="168" t="s">
        <v>3</v>
      </c>
      <c r="F2376" s="169" t="s">
        <v>2229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1:65" s="13" customFormat="1" ht="11.25">
      <c r="B2377" s="167"/>
      <c r="D2377" s="160" t="s">
        <v>264</v>
      </c>
      <c r="E2377" s="168" t="s">
        <v>3</v>
      </c>
      <c r="F2377" s="169" t="s">
        <v>2330</v>
      </c>
      <c r="H2377" s="168" t="s">
        <v>3</v>
      </c>
      <c r="I2377" s="170"/>
      <c r="L2377" s="167"/>
      <c r="M2377" s="171"/>
      <c r="N2377" s="172"/>
      <c r="O2377" s="172"/>
      <c r="P2377" s="172"/>
      <c r="Q2377" s="172"/>
      <c r="R2377" s="172"/>
      <c r="S2377" s="172"/>
      <c r="T2377" s="173"/>
      <c r="AT2377" s="168" t="s">
        <v>264</v>
      </c>
      <c r="AU2377" s="168" t="s">
        <v>82</v>
      </c>
      <c r="AV2377" s="13" t="s">
        <v>80</v>
      </c>
      <c r="AW2377" s="13" t="s">
        <v>34</v>
      </c>
      <c r="AX2377" s="13" t="s">
        <v>73</v>
      </c>
      <c r="AY2377" s="168" t="s">
        <v>252</v>
      </c>
    </row>
    <row r="2378" spans="1:65" s="14" customFormat="1" ht="11.25">
      <c r="B2378" s="174"/>
      <c r="D2378" s="160" t="s">
        <v>264</v>
      </c>
      <c r="E2378" s="175" t="s">
        <v>3</v>
      </c>
      <c r="F2378" s="176" t="s">
        <v>2276</v>
      </c>
      <c r="H2378" s="177">
        <v>108.026</v>
      </c>
      <c r="I2378" s="178"/>
      <c r="L2378" s="174"/>
      <c r="M2378" s="179"/>
      <c r="N2378" s="180"/>
      <c r="O2378" s="180"/>
      <c r="P2378" s="180"/>
      <c r="Q2378" s="180"/>
      <c r="R2378" s="180"/>
      <c r="S2378" s="180"/>
      <c r="T2378" s="181"/>
      <c r="AT2378" s="175" t="s">
        <v>264</v>
      </c>
      <c r="AU2378" s="175" t="s">
        <v>82</v>
      </c>
      <c r="AV2378" s="14" t="s">
        <v>82</v>
      </c>
      <c r="AW2378" s="14" t="s">
        <v>34</v>
      </c>
      <c r="AX2378" s="14" t="s">
        <v>73</v>
      </c>
      <c r="AY2378" s="175" t="s">
        <v>252</v>
      </c>
    </row>
    <row r="2379" spans="1:65" s="13" customFormat="1" ht="11.25">
      <c r="B2379" s="167"/>
      <c r="D2379" s="160" t="s">
        <v>264</v>
      </c>
      <c r="E2379" s="168" t="s">
        <v>3</v>
      </c>
      <c r="F2379" s="169" t="s">
        <v>2331</v>
      </c>
      <c r="H2379" s="168" t="s">
        <v>3</v>
      </c>
      <c r="I2379" s="170"/>
      <c r="L2379" s="167"/>
      <c r="M2379" s="171"/>
      <c r="N2379" s="172"/>
      <c r="O2379" s="172"/>
      <c r="P2379" s="172"/>
      <c r="Q2379" s="172"/>
      <c r="R2379" s="172"/>
      <c r="S2379" s="172"/>
      <c r="T2379" s="173"/>
      <c r="AT2379" s="168" t="s">
        <v>264</v>
      </c>
      <c r="AU2379" s="168" t="s">
        <v>82</v>
      </c>
      <c r="AV2379" s="13" t="s">
        <v>80</v>
      </c>
      <c r="AW2379" s="13" t="s">
        <v>34</v>
      </c>
      <c r="AX2379" s="13" t="s">
        <v>73</v>
      </c>
      <c r="AY2379" s="168" t="s">
        <v>252</v>
      </c>
    </row>
    <row r="2380" spans="1:65" s="14" customFormat="1" ht="11.25">
      <c r="B2380" s="174"/>
      <c r="D2380" s="160" t="s">
        <v>264</v>
      </c>
      <c r="E2380" s="175" t="s">
        <v>3</v>
      </c>
      <c r="F2380" s="176" t="s">
        <v>2332</v>
      </c>
      <c r="H2380" s="177">
        <v>15.731999999999999</v>
      </c>
      <c r="I2380" s="178"/>
      <c r="L2380" s="174"/>
      <c r="M2380" s="179"/>
      <c r="N2380" s="180"/>
      <c r="O2380" s="180"/>
      <c r="P2380" s="180"/>
      <c r="Q2380" s="180"/>
      <c r="R2380" s="180"/>
      <c r="S2380" s="180"/>
      <c r="T2380" s="181"/>
      <c r="AT2380" s="175" t="s">
        <v>264</v>
      </c>
      <c r="AU2380" s="175" t="s">
        <v>82</v>
      </c>
      <c r="AV2380" s="14" t="s">
        <v>82</v>
      </c>
      <c r="AW2380" s="14" t="s">
        <v>34</v>
      </c>
      <c r="AX2380" s="14" t="s">
        <v>73</v>
      </c>
      <c r="AY2380" s="175" t="s">
        <v>252</v>
      </c>
    </row>
    <row r="2381" spans="1:65" s="13" customFormat="1" ht="11.25">
      <c r="B2381" s="167"/>
      <c r="D2381" s="160" t="s">
        <v>264</v>
      </c>
      <c r="E2381" s="168" t="s">
        <v>3</v>
      </c>
      <c r="F2381" s="169" t="s">
        <v>2333</v>
      </c>
      <c r="H2381" s="168" t="s">
        <v>3</v>
      </c>
      <c r="I2381" s="170"/>
      <c r="L2381" s="167"/>
      <c r="M2381" s="171"/>
      <c r="N2381" s="172"/>
      <c r="O2381" s="172"/>
      <c r="P2381" s="172"/>
      <c r="Q2381" s="172"/>
      <c r="R2381" s="172"/>
      <c r="S2381" s="172"/>
      <c r="T2381" s="173"/>
      <c r="AT2381" s="168" t="s">
        <v>264</v>
      </c>
      <c r="AU2381" s="168" t="s">
        <v>82</v>
      </c>
      <c r="AV2381" s="13" t="s">
        <v>80</v>
      </c>
      <c r="AW2381" s="13" t="s">
        <v>34</v>
      </c>
      <c r="AX2381" s="13" t="s">
        <v>73</v>
      </c>
      <c r="AY2381" s="168" t="s">
        <v>252</v>
      </c>
    </row>
    <row r="2382" spans="1:65" s="14" customFormat="1" ht="11.25">
      <c r="B2382" s="174"/>
      <c r="D2382" s="160" t="s">
        <v>264</v>
      </c>
      <c r="E2382" s="175" t="s">
        <v>3</v>
      </c>
      <c r="F2382" s="176" t="s">
        <v>2278</v>
      </c>
      <c r="H2382" s="177">
        <v>262.01100000000002</v>
      </c>
      <c r="I2382" s="178"/>
      <c r="L2382" s="174"/>
      <c r="M2382" s="179"/>
      <c r="N2382" s="180"/>
      <c r="O2382" s="180"/>
      <c r="P2382" s="180"/>
      <c r="Q2382" s="180"/>
      <c r="R2382" s="180"/>
      <c r="S2382" s="180"/>
      <c r="T2382" s="181"/>
      <c r="AT2382" s="175" t="s">
        <v>264</v>
      </c>
      <c r="AU2382" s="175" t="s">
        <v>82</v>
      </c>
      <c r="AV2382" s="14" t="s">
        <v>82</v>
      </c>
      <c r="AW2382" s="14" t="s">
        <v>34</v>
      </c>
      <c r="AX2382" s="14" t="s">
        <v>73</v>
      </c>
      <c r="AY2382" s="175" t="s">
        <v>252</v>
      </c>
    </row>
    <row r="2383" spans="1:65" s="13" customFormat="1" ht="11.25">
      <c r="B2383" s="167"/>
      <c r="D2383" s="160" t="s">
        <v>264</v>
      </c>
      <c r="E2383" s="168" t="s">
        <v>3</v>
      </c>
      <c r="F2383" s="169" t="s">
        <v>2331</v>
      </c>
      <c r="H2383" s="168" t="s">
        <v>3</v>
      </c>
      <c r="I2383" s="170"/>
      <c r="L2383" s="167"/>
      <c r="M2383" s="171"/>
      <c r="N2383" s="172"/>
      <c r="O2383" s="172"/>
      <c r="P2383" s="172"/>
      <c r="Q2383" s="172"/>
      <c r="R2383" s="172"/>
      <c r="S2383" s="172"/>
      <c r="T2383" s="173"/>
      <c r="AT2383" s="168" t="s">
        <v>264</v>
      </c>
      <c r="AU2383" s="168" t="s">
        <v>82</v>
      </c>
      <c r="AV2383" s="13" t="s">
        <v>80</v>
      </c>
      <c r="AW2383" s="13" t="s">
        <v>34</v>
      </c>
      <c r="AX2383" s="13" t="s">
        <v>73</v>
      </c>
      <c r="AY2383" s="168" t="s">
        <v>252</v>
      </c>
    </row>
    <row r="2384" spans="1:65" s="14" customFormat="1" ht="11.25">
      <c r="B2384" s="174"/>
      <c r="D2384" s="160" t="s">
        <v>264</v>
      </c>
      <c r="E2384" s="175" t="s">
        <v>3</v>
      </c>
      <c r="F2384" s="176" t="s">
        <v>2334</v>
      </c>
      <c r="H2384" s="177">
        <v>38.156999999999996</v>
      </c>
      <c r="I2384" s="178"/>
      <c r="L2384" s="174"/>
      <c r="M2384" s="179"/>
      <c r="N2384" s="180"/>
      <c r="O2384" s="180"/>
      <c r="P2384" s="180"/>
      <c r="Q2384" s="180"/>
      <c r="R2384" s="180"/>
      <c r="S2384" s="180"/>
      <c r="T2384" s="181"/>
      <c r="AT2384" s="175" t="s">
        <v>264</v>
      </c>
      <c r="AU2384" s="175" t="s">
        <v>82</v>
      </c>
      <c r="AV2384" s="14" t="s">
        <v>82</v>
      </c>
      <c r="AW2384" s="14" t="s">
        <v>34</v>
      </c>
      <c r="AX2384" s="14" t="s">
        <v>73</v>
      </c>
      <c r="AY2384" s="175" t="s">
        <v>252</v>
      </c>
    </row>
    <row r="2385" spans="1:65" s="15" customFormat="1" ht="11.25">
      <c r="B2385" s="182"/>
      <c r="D2385" s="160" t="s">
        <v>264</v>
      </c>
      <c r="E2385" s="183" t="s">
        <v>3</v>
      </c>
      <c r="F2385" s="184" t="s">
        <v>269</v>
      </c>
      <c r="H2385" s="185">
        <v>423.92599999999999</v>
      </c>
      <c r="I2385" s="186"/>
      <c r="L2385" s="182"/>
      <c r="M2385" s="187"/>
      <c r="N2385" s="188"/>
      <c r="O2385" s="188"/>
      <c r="P2385" s="188"/>
      <c r="Q2385" s="188"/>
      <c r="R2385" s="188"/>
      <c r="S2385" s="188"/>
      <c r="T2385" s="189"/>
      <c r="AT2385" s="183" t="s">
        <v>264</v>
      </c>
      <c r="AU2385" s="183" t="s">
        <v>82</v>
      </c>
      <c r="AV2385" s="15" t="s">
        <v>258</v>
      </c>
      <c r="AW2385" s="15" t="s">
        <v>34</v>
      </c>
      <c r="AX2385" s="15" t="s">
        <v>80</v>
      </c>
      <c r="AY2385" s="183" t="s">
        <v>252</v>
      </c>
    </row>
    <row r="2386" spans="1:65" s="14" customFormat="1" ht="11.25">
      <c r="B2386" s="174"/>
      <c r="D2386" s="160" t="s">
        <v>264</v>
      </c>
      <c r="F2386" s="176" t="s">
        <v>2335</v>
      </c>
      <c r="H2386" s="177">
        <v>487.51499999999999</v>
      </c>
      <c r="I2386" s="178"/>
      <c r="L2386" s="174"/>
      <c r="M2386" s="179"/>
      <c r="N2386" s="180"/>
      <c r="O2386" s="180"/>
      <c r="P2386" s="180"/>
      <c r="Q2386" s="180"/>
      <c r="R2386" s="180"/>
      <c r="S2386" s="180"/>
      <c r="T2386" s="181"/>
      <c r="AT2386" s="175" t="s">
        <v>264</v>
      </c>
      <c r="AU2386" s="175" t="s">
        <v>82</v>
      </c>
      <c r="AV2386" s="14" t="s">
        <v>82</v>
      </c>
      <c r="AW2386" s="14" t="s">
        <v>4</v>
      </c>
      <c r="AX2386" s="14" t="s">
        <v>80</v>
      </c>
      <c r="AY2386" s="175" t="s">
        <v>252</v>
      </c>
    </row>
    <row r="2387" spans="1:65" s="2" customFormat="1" ht="16.5" customHeight="1">
      <c r="A2387" s="34"/>
      <c r="B2387" s="145"/>
      <c r="C2387" s="146" t="s">
        <v>2336</v>
      </c>
      <c r="D2387" s="146" t="s">
        <v>254</v>
      </c>
      <c r="E2387" s="147" t="s">
        <v>2337</v>
      </c>
      <c r="F2387" s="148" t="s">
        <v>2338</v>
      </c>
      <c r="G2387" s="149" t="s">
        <v>497</v>
      </c>
      <c r="H2387" s="150">
        <v>1571.347</v>
      </c>
      <c r="I2387" s="151"/>
      <c r="J2387" s="152">
        <f>ROUND(I2387*H2387,2)</f>
        <v>0</v>
      </c>
      <c r="K2387" s="153"/>
      <c r="L2387" s="35"/>
      <c r="M2387" s="154" t="s">
        <v>3</v>
      </c>
      <c r="N2387" s="155" t="s">
        <v>44</v>
      </c>
      <c r="O2387" s="55"/>
      <c r="P2387" s="156">
        <f>O2387*H2387</f>
        <v>0</v>
      </c>
      <c r="Q2387" s="156">
        <v>0</v>
      </c>
      <c r="R2387" s="156">
        <f>Q2387*H2387</f>
        <v>0</v>
      </c>
      <c r="S2387" s="156">
        <v>0</v>
      </c>
      <c r="T2387" s="157">
        <f>S2387*H2387</f>
        <v>0</v>
      </c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  <c r="AR2387" s="158" t="s">
        <v>406</v>
      </c>
      <c r="AT2387" s="158" t="s">
        <v>254</v>
      </c>
      <c r="AU2387" s="158" t="s">
        <v>82</v>
      </c>
      <c r="AY2387" s="19" t="s">
        <v>252</v>
      </c>
      <c r="BE2387" s="159">
        <f>IF(N2387="základní",J2387,0)</f>
        <v>0</v>
      </c>
      <c r="BF2387" s="159">
        <f>IF(N2387="snížená",J2387,0)</f>
        <v>0</v>
      </c>
      <c r="BG2387" s="159">
        <f>IF(N2387="zákl. přenesená",J2387,0)</f>
        <v>0</v>
      </c>
      <c r="BH2387" s="159">
        <f>IF(N2387="sníž. přenesená",J2387,0)</f>
        <v>0</v>
      </c>
      <c r="BI2387" s="159">
        <f>IF(N2387="nulová",J2387,0)</f>
        <v>0</v>
      </c>
      <c r="BJ2387" s="19" t="s">
        <v>80</v>
      </c>
      <c r="BK2387" s="159">
        <f>ROUND(I2387*H2387,2)</f>
        <v>0</v>
      </c>
      <c r="BL2387" s="19" t="s">
        <v>406</v>
      </c>
      <c r="BM2387" s="158" t="s">
        <v>2339</v>
      </c>
    </row>
    <row r="2388" spans="1:65" s="2" customFormat="1" ht="11.25">
      <c r="A2388" s="34"/>
      <c r="B2388" s="35"/>
      <c r="C2388" s="34"/>
      <c r="D2388" s="160" t="s">
        <v>260</v>
      </c>
      <c r="E2388" s="34"/>
      <c r="F2388" s="161" t="s">
        <v>2340</v>
      </c>
      <c r="G2388" s="34"/>
      <c r="H2388" s="34"/>
      <c r="I2388" s="162"/>
      <c r="J2388" s="34"/>
      <c r="K2388" s="34"/>
      <c r="L2388" s="35"/>
      <c r="M2388" s="163"/>
      <c r="N2388" s="164"/>
      <c r="O2388" s="55"/>
      <c r="P2388" s="55"/>
      <c r="Q2388" s="55"/>
      <c r="R2388" s="55"/>
      <c r="S2388" s="55"/>
      <c r="T2388" s="56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  <c r="AT2388" s="19" t="s">
        <v>260</v>
      </c>
      <c r="AU2388" s="19" t="s">
        <v>82</v>
      </c>
    </row>
    <row r="2389" spans="1:65" s="2" customFormat="1" ht="11.25">
      <c r="A2389" s="34"/>
      <c r="B2389" s="35"/>
      <c r="C2389" s="34"/>
      <c r="D2389" s="165" t="s">
        <v>262</v>
      </c>
      <c r="E2389" s="34"/>
      <c r="F2389" s="166" t="s">
        <v>2341</v>
      </c>
      <c r="G2389" s="34"/>
      <c r="H2389" s="34"/>
      <c r="I2389" s="162"/>
      <c r="J2389" s="34"/>
      <c r="K2389" s="34"/>
      <c r="L2389" s="35"/>
      <c r="M2389" s="163"/>
      <c r="N2389" s="164"/>
      <c r="O2389" s="55"/>
      <c r="P2389" s="55"/>
      <c r="Q2389" s="55"/>
      <c r="R2389" s="55"/>
      <c r="S2389" s="55"/>
      <c r="T2389" s="56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  <c r="AT2389" s="19" t="s">
        <v>262</v>
      </c>
      <c r="AU2389" s="19" t="s">
        <v>82</v>
      </c>
    </row>
    <row r="2390" spans="1:65" s="13" customFormat="1" ht="11.25">
      <c r="B2390" s="167"/>
      <c r="D2390" s="160" t="s">
        <v>264</v>
      </c>
      <c r="E2390" s="168" t="s">
        <v>3</v>
      </c>
      <c r="F2390" s="169" t="s">
        <v>2271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264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252</v>
      </c>
    </row>
    <row r="2391" spans="1:65" s="14" customFormat="1" ht="11.25">
      <c r="B2391" s="174"/>
      <c r="D2391" s="160" t="s">
        <v>264</v>
      </c>
      <c r="E2391" s="175" t="s">
        <v>3</v>
      </c>
      <c r="F2391" s="176" t="s">
        <v>2272</v>
      </c>
      <c r="H2391" s="177">
        <v>650.96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264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252</v>
      </c>
    </row>
    <row r="2392" spans="1:65" s="13" customFormat="1" ht="11.25">
      <c r="B2392" s="167"/>
      <c r="D2392" s="160" t="s">
        <v>264</v>
      </c>
      <c r="E2392" s="168" t="s">
        <v>3</v>
      </c>
      <c r="F2392" s="169" t="s">
        <v>2342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264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252</v>
      </c>
    </row>
    <row r="2393" spans="1:65" s="14" customFormat="1" ht="11.25">
      <c r="B2393" s="174"/>
      <c r="D2393" s="160" t="s">
        <v>264</v>
      </c>
      <c r="E2393" s="175" t="s">
        <v>3</v>
      </c>
      <c r="F2393" s="176" t="s">
        <v>2343</v>
      </c>
      <c r="H2393" s="177">
        <v>920.38699999999994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264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252</v>
      </c>
    </row>
    <row r="2394" spans="1:65" s="15" customFormat="1" ht="11.25">
      <c r="B2394" s="182"/>
      <c r="D2394" s="160" t="s">
        <v>264</v>
      </c>
      <c r="E2394" s="183" t="s">
        <v>3</v>
      </c>
      <c r="F2394" s="184" t="s">
        <v>269</v>
      </c>
      <c r="H2394" s="185">
        <v>1571.347</v>
      </c>
      <c r="I2394" s="186"/>
      <c r="L2394" s="182"/>
      <c r="M2394" s="187"/>
      <c r="N2394" s="188"/>
      <c r="O2394" s="188"/>
      <c r="P2394" s="188"/>
      <c r="Q2394" s="188"/>
      <c r="R2394" s="188"/>
      <c r="S2394" s="188"/>
      <c r="T2394" s="189"/>
      <c r="AT2394" s="183" t="s">
        <v>264</v>
      </c>
      <c r="AU2394" s="183" t="s">
        <v>82</v>
      </c>
      <c r="AV2394" s="15" t="s">
        <v>258</v>
      </c>
      <c r="AW2394" s="15" t="s">
        <v>34</v>
      </c>
      <c r="AX2394" s="15" t="s">
        <v>80</v>
      </c>
      <c r="AY2394" s="183" t="s">
        <v>252</v>
      </c>
    </row>
    <row r="2395" spans="1:65" s="2" customFormat="1" ht="16.5" customHeight="1">
      <c r="A2395" s="34"/>
      <c r="B2395" s="145"/>
      <c r="C2395" s="198" t="s">
        <v>2344</v>
      </c>
      <c r="D2395" s="198" t="s">
        <v>361</v>
      </c>
      <c r="E2395" s="199" t="s">
        <v>2345</v>
      </c>
      <c r="F2395" s="200" t="s">
        <v>2346</v>
      </c>
      <c r="G2395" s="201" t="s">
        <v>497</v>
      </c>
      <c r="H2395" s="202">
        <v>748.60400000000004</v>
      </c>
      <c r="I2395" s="203"/>
      <c r="J2395" s="204">
        <f>ROUND(I2395*H2395,2)</f>
        <v>0</v>
      </c>
      <c r="K2395" s="205"/>
      <c r="L2395" s="206"/>
      <c r="M2395" s="207" t="s">
        <v>3</v>
      </c>
      <c r="N2395" s="208" t="s">
        <v>44</v>
      </c>
      <c r="O2395" s="55"/>
      <c r="P2395" s="156">
        <f>O2395*H2395</f>
        <v>0</v>
      </c>
      <c r="Q2395" s="156">
        <v>5.0000000000000001E-4</v>
      </c>
      <c r="R2395" s="156">
        <f>Q2395*H2395</f>
        <v>0.37430200000000002</v>
      </c>
      <c r="S2395" s="156">
        <v>0</v>
      </c>
      <c r="T2395" s="157">
        <f>S2395*H2395</f>
        <v>0</v>
      </c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  <c r="AR2395" s="158" t="s">
        <v>572</v>
      </c>
      <c r="AT2395" s="158" t="s">
        <v>361</v>
      </c>
      <c r="AU2395" s="158" t="s">
        <v>82</v>
      </c>
      <c r="AY2395" s="19" t="s">
        <v>252</v>
      </c>
      <c r="BE2395" s="159">
        <f>IF(N2395="základní",J2395,0)</f>
        <v>0</v>
      </c>
      <c r="BF2395" s="159">
        <f>IF(N2395="snížená",J2395,0)</f>
        <v>0</v>
      </c>
      <c r="BG2395" s="159">
        <f>IF(N2395="zákl. přenesená",J2395,0)</f>
        <v>0</v>
      </c>
      <c r="BH2395" s="159">
        <f>IF(N2395="sníž. přenesená",J2395,0)</f>
        <v>0</v>
      </c>
      <c r="BI2395" s="159">
        <f>IF(N2395="nulová",J2395,0)</f>
        <v>0</v>
      </c>
      <c r="BJ2395" s="19" t="s">
        <v>80</v>
      </c>
      <c r="BK2395" s="159">
        <f>ROUND(I2395*H2395,2)</f>
        <v>0</v>
      </c>
      <c r="BL2395" s="19" t="s">
        <v>406</v>
      </c>
      <c r="BM2395" s="158" t="s">
        <v>2347</v>
      </c>
    </row>
    <row r="2396" spans="1:65" s="2" customFormat="1" ht="11.25">
      <c r="A2396" s="34"/>
      <c r="B2396" s="35"/>
      <c r="C2396" s="34"/>
      <c r="D2396" s="160" t="s">
        <v>260</v>
      </c>
      <c r="E2396" s="34"/>
      <c r="F2396" s="161" t="s">
        <v>2346</v>
      </c>
      <c r="G2396" s="34"/>
      <c r="H2396" s="34"/>
      <c r="I2396" s="162"/>
      <c r="J2396" s="34"/>
      <c r="K2396" s="34"/>
      <c r="L2396" s="35"/>
      <c r="M2396" s="163"/>
      <c r="N2396" s="164"/>
      <c r="O2396" s="55"/>
      <c r="P2396" s="55"/>
      <c r="Q2396" s="55"/>
      <c r="R2396" s="55"/>
      <c r="S2396" s="55"/>
      <c r="T2396" s="56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  <c r="AT2396" s="19" t="s">
        <v>260</v>
      </c>
      <c r="AU2396" s="19" t="s">
        <v>82</v>
      </c>
    </row>
    <row r="2397" spans="1:65" s="2" customFormat="1" ht="11.25">
      <c r="A2397" s="34"/>
      <c r="B2397" s="35"/>
      <c r="C2397" s="34"/>
      <c r="D2397" s="165" t="s">
        <v>262</v>
      </c>
      <c r="E2397" s="34"/>
      <c r="F2397" s="166" t="s">
        <v>2348</v>
      </c>
      <c r="G2397" s="34"/>
      <c r="H2397" s="34"/>
      <c r="I2397" s="162"/>
      <c r="J2397" s="34"/>
      <c r="K2397" s="34"/>
      <c r="L2397" s="35"/>
      <c r="M2397" s="163"/>
      <c r="N2397" s="164"/>
      <c r="O2397" s="55"/>
      <c r="P2397" s="55"/>
      <c r="Q2397" s="55"/>
      <c r="R2397" s="55"/>
      <c r="S2397" s="55"/>
      <c r="T2397" s="56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  <c r="AT2397" s="19" t="s">
        <v>262</v>
      </c>
      <c r="AU2397" s="19" t="s">
        <v>82</v>
      </c>
    </row>
    <row r="2398" spans="1:65" s="13" customFormat="1" ht="11.25">
      <c r="B2398" s="167"/>
      <c r="D2398" s="160" t="s">
        <v>264</v>
      </c>
      <c r="E2398" s="168" t="s">
        <v>3</v>
      </c>
      <c r="F2398" s="169" t="s">
        <v>2229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264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252</v>
      </c>
    </row>
    <row r="2399" spans="1:65" s="13" customFormat="1" ht="11.25">
      <c r="B2399" s="167"/>
      <c r="D2399" s="160" t="s">
        <v>264</v>
      </c>
      <c r="E2399" s="168" t="s">
        <v>3</v>
      </c>
      <c r="F2399" s="169" t="s">
        <v>2301</v>
      </c>
      <c r="H2399" s="168" t="s">
        <v>3</v>
      </c>
      <c r="I2399" s="170"/>
      <c r="L2399" s="167"/>
      <c r="M2399" s="171"/>
      <c r="N2399" s="172"/>
      <c r="O2399" s="172"/>
      <c r="P2399" s="172"/>
      <c r="Q2399" s="172"/>
      <c r="R2399" s="172"/>
      <c r="S2399" s="172"/>
      <c r="T2399" s="173"/>
      <c r="AT2399" s="168" t="s">
        <v>264</v>
      </c>
      <c r="AU2399" s="168" t="s">
        <v>82</v>
      </c>
      <c r="AV2399" s="13" t="s">
        <v>80</v>
      </c>
      <c r="AW2399" s="13" t="s">
        <v>34</v>
      </c>
      <c r="AX2399" s="13" t="s">
        <v>73</v>
      </c>
      <c r="AY2399" s="168" t="s">
        <v>252</v>
      </c>
    </row>
    <row r="2400" spans="1:65" s="14" customFormat="1" ht="11.25">
      <c r="B2400" s="174"/>
      <c r="D2400" s="160" t="s">
        <v>264</v>
      </c>
      <c r="E2400" s="175" t="s">
        <v>3</v>
      </c>
      <c r="F2400" s="176" t="s">
        <v>2272</v>
      </c>
      <c r="H2400" s="177">
        <v>650.96</v>
      </c>
      <c r="I2400" s="178"/>
      <c r="L2400" s="174"/>
      <c r="M2400" s="179"/>
      <c r="N2400" s="180"/>
      <c r="O2400" s="180"/>
      <c r="P2400" s="180"/>
      <c r="Q2400" s="180"/>
      <c r="R2400" s="180"/>
      <c r="S2400" s="180"/>
      <c r="T2400" s="181"/>
      <c r="AT2400" s="175" t="s">
        <v>264</v>
      </c>
      <c r="AU2400" s="175" t="s">
        <v>82</v>
      </c>
      <c r="AV2400" s="14" t="s">
        <v>82</v>
      </c>
      <c r="AW2400" s="14" t="s">
        <v>34</v>
      </c>
      <c r="AX2400" s="14" t="s">
        <v>80</v>
      </c>
      <c r="AY2400" s="175" t="s">
        <v>252</v>
      </c>
    </row>
    <row r="2401" spans="1:65" s="14" customFormat="1" ht="11.25">
      <c r="B2401" s="174"/>
      <c r="D2401" s="160" t="s">
        <v>264</v>
      </c>
      <c r="F2401" s="176" t="s">
        <v>2349</v>
      </c>
      <c r="H2401" s="177">
        <v>748.60400000000004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264</v>
      </c>
      <c r="AU2401" s="175" t="s">
        <v>82</v>
      </c>
      <c r="AV2401" s="14" t="s">
        <v>82</v>
      </c>
      <c r="AW2401" s="14" t="s">
        <v>4</v>
      </c>
      <c r="AX2401" s="14" t="s">
        <v>80</v>
      </c>
      <c r="AY2401" s="175" t="s">
        <v>252</v>
      </c>
    </row>
    <row r="2402" spans="1:65" s="2" customFormat="1" ht="16.5" customHeight="1">
      <c r="A2402" s="34"/>
      <c r="B2402" s="145"/>
      <c r="C2402" s="198" t="s">
        <v>2350</v>
      </c>
      <c r="D2402" s="198" t="s">
        <v>361</v>
      </c>
      <c r="E2402" s="199" t="s">
        <v>2351</v>
      </c>
      <c r="F2402" s="200" t="s">
        <v>2352</v>
      </c>
      <c r="G2402" s="201" t="s">
        <v>497</v>
      </c>
      <c r="H2402" s="202">
        <v>705.63099999999997</v>
      </c>
      <c r="I2402" s="203"/>
      <c r="J2402" s="204">
        <f>ROUND(I2402*H2402,2)</f>
        <v>0</v>
      </c>
      <c r="K2402" s="205"/>
      <c r="L2402" s="206"/>
      <c r="M2402" s="207" t="s">
        <v>3</v>
      </c>
      <c r="N2402" s="208" t="s">
        <v>44</v>
      </c>
      <c r="O2402" s="55"/>
      <c r="P2402" s="156">
        <f>O2402*H2402</f>
        <v>0</v>
      </c>
      <c r="Q2402" s="156">
        <v>2.9999999999999997E-4</v>
      </c>
      <c r="R2402" s="156">
        <f>Q2402*H2402</f>
        <v>0.21168929999999997</v>
      </c>
      <c r="S2402" s="156">
        <v>0</v>
      </c>
      <c r="T2402" s="157">
        <f>S2402*H2402</f>
        <v>0</v>
      </c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  <c r="AR2402" s="158" t="s">
        <v>572</v>
      </c>
      <c r="AT2402" s="158" t="s">
        <v>361</v>
      </c>
      <c r="AU2402" s="158" t="s">
        <v>82</v>
      </c>
      <c r="AY2402" s="19" t="s">
        <v>252</v>
      </c>
      <c r="BE2402" s="159">
        <f>IF(N2402="základní",J2402,0)</f>
        <v>0</v>
      </c>
      <c r="BF2402" s="159">
        <f>IF(N2402="snížená",J2402,0)</f>
        <v>0</v>
      </c>
      <c r="BG2402" s="159">
        <f>IF(N2402="zákl. přenesená",J2402,0)</f>
        <v>0</v>
      </c>
      <c r="BH2402" s="159">
        <f>IF(N2402="sníž. přenesená",J2402,0)</f>
        <v>0</v>
      </c>
      <c r="BI2402" s="159">
        <f>IF(N2402="nulová",J2402,0)</f>
        <v>0</v>
      </c>
      <c r="BJ2402" s="19" t="s">
        <v>80</v>
      </c>
      <c r="BK2402" s="159">
        <f>ROUND(I2402*H2402,2)</f>
        <v>0</v>
      </c>
      <c r="BL2402" s="19" t="s">
        <v>406</v>
      </c>
      <c r="BM2402" s="158" t="s">
        <v>2353</v>
      </c>
    </row>
    <row r="2403" spans="1:65" s="2" customFormat="1" ht="11.25">
      <c r="A2403" s="34"/>
      <c r="B2403" s="35"/>
      <c r="C2403" s="34"/>
      <c r="D2403" s="160" t="s">
        <v>260</v>
      </c>
      <c r="E2403" s="34"/>
      <c r="F2403" s="161" t="s">
        <v>2352</v>
      </c>
      <c r="G2403" s="34"/>
      <c r="H2403" s="34"/>
      <c r="I2403" s="162"/>
      <c r="J2403" s="34"/>
      <c r="K2403" s="34"/>
      <c r="L2403" s="35"/>
      <c r="M2403" s="163"/>
      <c r="N2403" s="164"/>
      <c r="O2403" s="55"/>
      <c r="P2403" s="55"/>
      <c r="Q2403" s="55"/>
      <c r="R2403" s="55"/>
      <c r="S2403" s="55"/>
      <c r="T2403" s="56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  <c r="AT2403" s="19" t="s">
        <v>260</v>
      </c>
      <c r="AU2403" s="19" t="s">
        <v>82</v>
      </c>
    </row>
    <row r="2404" spans="1:65" s="2" customFormat="1" ht="11.25">
      <c r="A2404" s="34"/>
      <c r="B2404" s="35"/>
      <c r="C2404" s="34"/>
      <c r="D2404" s="165" t="s">
        <v>262</v>
      </c>
      <c r="E2404" s="34"/>
      <c r="F2404" s="166" t="s">
        <v>2354</v>
      </c>
      <c r="G2404" s="34"/>
      <c r="H2404" s="34"/>
      <c r="I2404" s="162"/>
      <c r="J2404" s="34"/>
      <c r="K2404" s="34"/>
      <c r="L2404" s="35"/>
      <c r="M2404" s="163"/>
      <c r="N2404" s="164"/>
      <c r="O2404" s="55"/>
      <c r="P2404" s="55"/>
      <c r="Q2404" s="55"/>
      <c r="R2404" s="55"/>
      <c r="S2404" s="55"/>
      <c r="T2404" s="56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  <c r="AT2404" s="19" t="s">
        <v>262</v>
      </c>
      <c r="AU2404" s="19" t="s">
        <v>82</v>
      </c>
    </row>
    <row r="2405" spans="1:65" s="13" customFormat="1" ht="11.25">
      <c r="B2405" s="167"/>
      <c r="D2405" s="160" t="s">
        <v>264</v>
      </c>
      <c r="E2405" s="168" t="s">
        <v>3</v>
      </c>
      <c r="F2405" s="169" t="s">
        <v>2229</v>
      </c>
      <c r="H2405" s="168" t="s">
        <v>3</v>
      </c>
      <c r="I2405" s="170"/>
      <c r="L2405" s="167"/>
      <c r="M2405" s="171"/>
      <c r="N2405" s="172"/>
      <c r="O2405" s="172"/>
      <c r="P2405" s="172"/>
      <c r="Q2405" s="172"/>
      <c r="R2405" s="172"/>
      <c r="S2405" s="172"/>
      <c r="T2405" s="173"/>
      <c r="AT2405" s="168" t="s">
        <v>264</v>
      </c>
      <c r="AU2405" s="168" t="s">
        <v>82</v>
      </c>
      <c r="AV2405" s="13" t="s">
        <v>80</v>
      </c>
      <c r="AW2405" s="13" t="s">
        <v>34</v>
      </c>
      <c r="AX2405" s="13" t="s">
        <v>73</v>
      </c>
      <c r="AY2405" s="168" t="s">
        <v>252</v>
      </c>
    </row>
    <row r="2406" spans="1:65" s="13" customFormat="1" ht="11.25">
      <c r="B2406" s="167"/>
      <c r="D2406" s="160" t="s">
        <v>264</v>
      </c>
      <c r="E2406" s="168" t="s">
        <v>3</v>
      </c>
      <c r="F2406" s="169" t="s">
        <v>2355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264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252</v>
      </c>
    </row>
    <row r="2407" spans="1:65" s="14" customFormat="1" ht="11.25">
      <c r="B2407" s="174"/>
      <c r="D2407" s="160" t="s">
        <v>264</v>
      </c>
      <c r="E2407" s="175" t="s">
        <v>3</v>
      </c>
      <c r="F2407" s="176" t="s">
        <v>2356</v>
      </c>
      <c r="H2407" s="177">
        <v>613.59199999999998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264</v>
      </c>
      <c r="AU2407" s="175" t="s">
        <v>82</v>
      </c>
      <c r="AV2407" s="14" t="s">
        <v>82</v>
      </c>
      <c r="AW2407" s="14" t="s">
        <v>34</v>
      </c>
      <c r="AX2407" s="14" t="s">
        <v>80</v>
      </c>
      <c r="AY2407" s="175" t="s">
        <v>252</v>
      </c>
    </row>
    <row r="2408" spans="1:65" s="14" customFormat="1" ht="11.25">
      <c r="B2408" s="174"/>
      <c r="D2408" s="160" t="s">
        <v>264</v>
      </c>
      <c r="F2408" s="176" t="s">
        <v>2357</v>
      </c>
      <c r="H2408" s="177">
        <v>705.63099999999997</v>
      </c>
      <c r="I2408" s="178"/>
      <c r="L2408" s="174"/>
      <c r="M2408" s="179"/>
      <c r="N2408" s="180"/>
      <c r="O2408" s="180"/>
      <c r="P2408" s="180"/>
      <c r="Q2408" s="180"/>
      <c r="R2408" s="180"/>
      <c r="S2408" s="180"/>
      <c r="T2408" s="181"/>
      <c r="AT2408" s="175" t="s">
        <v>264</v>
      </c>
      <c r="AU2408" s="175" t="s">
        <v>82</v>
      </c>
      <c r="AV2408" s="14" t="s">
        <v>82</v>
      </c>
      <c r="AW2408" s="14" t="s">
        <v>4</v>
      </c>
      <c r="AX2408" s="14" t="s">
        <v>80</v>
      </c>
      <c r="AY2408" s="175" t="s">
        <v>252</v>
      </c>
    </row>
    <row r="2409" spans="1:65" s="2" customFormat="1" ht="16.5" customHeight="1">
      <c r="A2409" s="34"/>
      <c r="B2409" s="145"/>
      <c r="C2409" s="198" t="s">
        <v>2358</v>
      </c>
      <c r="D2409" s="198" t="s">
        <v>361</v>
      </c>
      <c r="E2409" s="199" t="s">
        <v>2359</v>
      </c>
      <c r="F2409" s="200" t="s">
        <v>2360</v>
      </c>
      <c r="G2409" s="201" t="s">
        <v>497</v>
      </c>
      <c r="H2409" s="202">
        <v>352.815</v>
      </c>
      <c r="I2409" s="203"/>
      <c r="J2409" s="204">
        <f>ROUND(I2409*H2409,2)</f>
        <v>0</v>
      </c>
      <c r="K2409" s="205"/>
      <c r="L2409" s="206"/>
      <c r="M2409" s="207" t="s">
        <v>3</v>
      </c>
      <c r="N2409" s="208" t="s">
        <v>44</v>
      </c>
      <c r="O2409" s="55"/>
      <c r="P2409" s="156">
        <f>O2409*H2409</f>
        <v>0</v>
      </c>
      <c r="Q2409" s="156">
        <v>2.0000000000000001E-4</v>
      </c>
      <c r="R2409" s="156">
        <f>Q2409*H2409</f>
        <v>7.0563000000000001E-2</v>
      </c>
      <c r="S2409" s="156">
        <v>0</v>
      </c>
      <c r="T2409" s="157">
        <f>S2409*H2409</f>
        <v>0</v>
      </c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  <c r="AR2409" s="158" t="s">
        <v>572</v>
      </c>
      <c r="AT2409" s="158" t="s">
        <v>361</v>
      </c>
      <c r="AU2409" s="158" t="s">
        <v>82</v>
      </c>
      <c r="AY2409" s="19" t="s">
        <v>252</v>
      </c>
      <c r="BE2409" s="159">
        <f>IF(N2409="základní",J2409,0)</f>
        <v>0</v>
      </c>
      <c r="BF2409" s="159">
        <f>IF(N2409="snížená",J2409,0)</f>
        <v>0</v>
      </c>
      <c r="BG2409" s="159">
        <f>IF(N2409="zákl. přenesená",J2409,0)</f>
        <v>0</v>
      </c>
      <c r="BH2409" s="159">
        <f>IF(N2409="sníž. přenesená",J2409,0)</f>
        <v>0</v>
      </c>
      <c r="BI2409" s="159">
        <f>IF(N2409="nulová",J2409,0)</f>
        <v>0</v>
      </c>
      <c r="BJ2409" s="19" t="s">
        <v>80</v>
      </c>
      <c r="BK2409" s="159">
        <f>ROUND(I2409*H2409,2)</f>
        <v>0</v>
      </c>
      <c r="BL2409" s="19" t="s">
        <v>406</v>
      </c>
      <c r="BM2409" s="158" t="s">
        <v>2361</v>
      </c>
    </row>
    <row r="2410" spans="1:65" s="2" customFormat="1" ht="11.25">
      <c r="A2410" s="34"/>
      <c r="B2410" s="35"/>
      <c r="C2410" s="34"/>
      <c r="D2410" s="160" t="s">
        <v>260</v>
      </c>
      <c r="E2410" s="34"/>
      <c r="F2410" s="161" t="s">
        <v>2360</v>
      </c>
      <c r="G2410" s="34"/>
      <c r="H2410" s="34"/>
      <c r="I2410" s="162"/>
      <c r="J2410" s="34"/>
      <c r="K2410" s="34"/>
      <c r="L2410" s="35"/>
      <c r="M2410" s="163"/>
      <c r="N2410" s="164"/>
      <c r="O2410" s="55"/>
      <c r="P2410" s="55"/>
      <c r="Q2410" s="55"/>
      <c r="R2410" s="55"/>
      <c r="S2410" s="55"/>
      <c r="T2410" s="56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  <c r="AT2410" s="19" t="s">
        <v>260</v>
      </c>
      <c r="AU2410" s="19" t="s">
        <v>82</v>
      </c>
    </row>
    <row r="2411" spans="1:65" s="2" customFormat="1" ht="11.25">
      <c r="A2411" s="34"/>
      <c r="B2411" s="35"/>
      <c r="C2411" s="34"/>
      <c r="D2411" s="165" t="s">
        <v>262</v>
      </c>
      <c r="E2411" s="34"/>
      <c r="F2411" s="166" t="s">
        <v>2362</v>
      </c>
      <c r="G2411" s="34"/>
      <c r="H2411" s="34"/>
      <c r="I2411" s="162"/>
      <c r="J2411" s="34"/>
      <c r="K2411" s="34"/>
      <c r="L2411" s="35"/>
      <c r="M2411" s="163"/>
      <c r="N2411" s="164"/>
      <c r="O2411" s="55"/>
      <c r="P2411" s="55"/>
      <c r="Q2411" s="55"/>
      <c r="R2411" s="55"/>
      <c r="S2411" s="55"/>
      <c r="T2411" s="56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  <c r="AT2411" s="19" t="s">
        <v>262</v>
      </c>
      <c r="AU2411" s="19" t="s">
        <v>82</v>
      </c>
    </row>
    <row r="2412" spans="1:65" s="13" customFormat="1" ht="11.25">
      <c r="B2412" s="167"/>
      <c r="D2412" s="160" t="s">
        <v>264</v>
      </c>
      <c r="E2412" s="168" t="s">
        <v>3</v>
      </c>
      <c r="F2412" s="169" t="s">
        <v>2229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264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252</v>
      </c>
    </row>
    <row r="2413" spans="1:65" s="13" customFormat="1" ht="11.25">
      <c r="B2413" s="167"/>
      <c r="D2413" s="160" t="s">
        <v>264</v>
      </c>
      <c r="E2413" s="168" t="s">
        <v>3</v>
      </c>
      <c r="F2413" s="169" t="s">
        <v>2363</v>
      </c>
      <c r="H2413" s="168" t="s">
        <v>3</v>
      </c>
      <c r="I2413" s="170"/>
      <c r="L2413" s="167"/>
      <c r="M2413" s="171"/>
      <c r="N2413" s="172"/>
      <c r="O2413" s="172"/>
      <c r="P2413" s="172"/>
      <c r="Q2413" s="172"/>
      <c r="R2413" s="172"/>
      <c r="S2413" s="172"/>
      <c r="T2413" s="173"/>
      <c r="AT2413" s="168" t="s">
        <v>264</v>
      </c>
      <c r="AU2413" s="168" t="s">
        <v>82</v>
      </c>
      <c r="AV2413" s="13" t="s">
        <v>80</v>
      </c>
      <c r="AW2413" s="13" t="s">
        <v>34</v>
      </c>
      <c r="AX2413" s="13" t="s">
        <v>73</v>
      </c>
      <c r="AY2413" s="168" t="s">
        <v>252</v>
      </c>
    </row>
    <row r="2414" spans="1:65" s="14" customFormat="1" ht="11.25">
      <c r="B2414" s="174"/>
      <c r="D2414" s="160" t="s">
        <v>264</v>
      </c>
      <c r="E2414" s="175" t="s">
        <v>3</v>
      </c>
      <c r="F2414" s="176" t="s">
        <v>2274</v>
      </c>
      <c r="H2414" s="177">
        <v>306.79599999999999</v>
      </c>
      <c r="I2414" s="178"/>
      <c r="L2414" s="174"/>
      <c r="M2414" s="179"/>
      <c r="N2414" s="180"/>
      <c r="O2414" s="180"/>
      <c r="P2414" s="180"/>
      <c r="Q2414" s="180"/>
      <c r="R2414" s="180"/>
      <c r="S2414" s="180"/>
      <c r="T2414" s="181"/>
      <c r="AT2414" s="175" t="s">
        <v>264</v>
      </c>
      <c r="AU2414" s="175" t="s">
        <v>82</v>
      </c>
      <c r="AV2414" s="14" t="s">
        <v>82</v>
      </c>
      <c r="AW2414" s="14" t="s">
        <v>34</v>
      </c>
      <c r="AX2414" s="14" t="s">
        <v>80</v>
      </c>
      <c r="AY2414" s="175" t="s">
        <v>252</v>
      </c>
    </row>
    <row r="2415" spans="1:65" s="14" customFormat="1" ht="11.25">
      <c r="B2415" s="174"/>
      <c r="D2415" s="160" t="s">
        <v>264</v>
      </c>
      <c r="F2415" s="176" t="s">
        <v>2364</v>
      </c>
      <c r="H2415" s="177">
        <v>352.815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264</v>
      </c>
      <c r="AU2415" s="175" t="s">
        <v>82</v>
      </c>
      <c r="AV2415" s="14" t="s">
        <v>82</v>
      </c>
      <c r="AW2415" s="14" t="s">
        <v>4</v>
      </c>
      <c r="AX2415" s="14" t="s">
        <v>80</v>
      </c>
      <c r="AY2415" s="175" t="s">
        <v>252</v>
      </c>
    </row>
    <row r="2416" spans="1:65" s="2" customFormat="1" ht="16.5" customHeight="1">
      <c r="A2416" s="34"/>
      <c r="B2416" s="145"/>
      <c r="C2416" s="146" t="s">
        <v>2365</v>
      </c>
      <c r="D2416" s="146" t="s">
        <v>254</v>
      </c>
      <c r="E2416" s="147" t="s">
        <v>2366</v>
      </c>
      <c r="F2416" s="148" t="s">
        <v>2367</v>
      </c>
      <c r="G2416" s="149" t="s">
        <v>497</v>
      </c>
      <c r="H2416" s="150">
        <v>650.96</v>
      </c>
      <c r="I2416" s="151"/>
      <c r="J2416" s="152">
        <f>ROUND(I2416*H2416,2)</f>
        <v>0</v>
      </c>
      <c r="K2416" s="153"/>
      <c r="L2416" s="35"/>
      <c r="M2416" s="154" t="s">
        <v>3</v>
      </c>
      <c r="N2416" s="155" t="s">
        <v>44</v>
      </c>
      <c r="O2416" s="55"/>
      <c r="P2416" s="156">
        <f>O2416*H2416</f>
        <v>0</v>
      </c>
      <c r="Q2416" s="156">
        <v>0</v>
      </c>
      <c r="R2416" s="156">
        <f>Q2416*H2416</f>
        <v>0</v>
      </c>
      <c r="S2416" s="156">
        <v>0</v>
      </c>
      <c r="T2416" s="157">
        <f>S2416*H2416</f>
        <v>0</v>
      </c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  <c r="AR2416" s="158" t="s">
        <v>406</v>
      </c>
      <c r="AT2416" s="158" t="s">
        <v>254</v>
      </c>
      <c r="AU2416" s="158" t="s">
        <v>82</v>
      </c>
      <c r="AY2416" s="19" t="s">
        <v>252</v>
      </c>
      <c r="BE2416" s="159">
        <f>IF(N2416="základní",J2416,0)</f>
        <v>0</v>
      </c>
      <c r="BF2416" s="159">
        <f>IF(N2416="snížená",J2416,0)</f>
        <v>0</v>
      </c>
      <c r="BG2416" s="159">
        <f>IF(N2416="zákl. přenesená",J2416,0)</f>
        <v>0</v>
      </c>
      <c r="BH2416" s="159">
        <f>IF(N2416="sníž. přenesená",J2416,0)</f>
        <v>0</v>
      </c>
      <c r="BI2416" s="159">
        <f>IF(N2416="nulová",J2416,0)</f>
        <v>0</v>
      </c>
      <c r="BJ2416" s="19" t="s">
        <v>80</v>
      </c>
      <c r="BK2416" s="159">
        <f>ROUND(I2416*H2416,2)</f>
        <v>0</v>
      </c>
      <c r="BL2416" s="19" t="s">
        <v>406</v>
      </c>
      <c r="BM2416" s="158" t="s">
        <v>2368</v>
      </c>
    </row>
    <row r="2417" spans="1:65" s="2" customFormat="1" ht="11.25">
      <c r="A2417" s="34"/>
      <c r="B2417" s="35"/>
      <c r="C2417" s="34"/>
      <c r="D2417" s="160" t="s">
        <v>260</v>
      </c>
      <c r="E2417" s="34"/>
      <c r="F2417" s="161" t="s">
        <v>2369</v>
      </c>
      <c r="G2417" s="34"/>
      <c r="H2417" s="34"/>
      <c r="I2417" s="162"/>
      <c r="J2417" s="34"/>
      <c r="K2417" s="34"/>
      <c r="L2417" s="35"/>
      <c r="M2417" s="163"/>
      <c r="N2417" s="164"/>
      <c r="O2417" s="55"/>
      <c r="P2417" s="55"/>
      <c r="Q2417" s="55"/>
      <c r="R2417" s="55"/>
      <c r="S2417" s="55"/>
      <c r="T2417" s="56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  <c r="AT2417" s="19" t="s">
        <v>260</v>
      </c>
      <c r="AU2417" s="19" t="s">
        <v>82</v>
      </c>
    </row>
    <row r="2418" spans="1:65" s="2" customFormat="1" ht="11.25">
      <c r="A2418" s="34"/>
      <c r="B2418" s="35"/>
      <c r="C2418" s="34"/>
      <c r="D2418" s="165" t="s">
        <v>262</v>
      </c>
      <c r="E2418" s="34"/>
      <c r="F2418" s="166" t="s">
        <v>2370</v>
      </c>
      <c r="G2418" s="34"/>
      <c r="H2418" s="34"/>
      <c r="I2418" s="162"/>
      <c r="J2418" s="34"/>
      <c r="K2418" s="34"/>
      <c r="L2418" s="35"/>
      <c r="M2418" s="163"/>
      <c r="N2418" s="164"/>
      <c r="O2418" s="55"/>
      <c r="P2418" s="55"/>
      <c r="Q2418" s="55"/>
      <c r="R2418" s="55"/>
      <c r="S2418" s="55"/>
      <c r="T2418" s="56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  <c r="AT2418" s="19" t="s">
        <v>262</v>
      </c>
      <c r="AU2418" s="19" t="s">
        <v>82</v>
      </c>
    </row>
    <row r="2419" spans="1:65" s="13" customFormat="1" ht="11.25">
      <c r="B2419" s="167"/>
      <c r="D2419" s="160" t="s">
        <v>264</v>
      </c>
      <c r="E2419" s="168" t="s">
        <v>3</v>
      </c>
      <c r="F2419" s="169" t="s">
        <v>2301</v>
      </c>
      <c r="H2419" s="168" t="s">
        <v>3</v>
      </c>
      <c r="I2419" s="170"/>
      <c r="L2419" s="167"/>
      <c r="M2419" s="171"/>
      <c r="N2419" s="172"/>
      <c r="O2419" s="172"/>
      <c r="P2419" s="172"/>
      <c r="Q2419" s="172"/>
      <c r="R2419" s="172"/>
      <c r="S2419" s="172"/>
      <c r="T2419" s="173"/>
      <c r="AT2419" s="168" t="s">
        <v>264</v>
      </c>
      <c r="AU2419" s="168" t="s">
        <v>82</v>
      </c>
      <c r="AV2419" s="13" t="s">
        <v>80</v>
      </c>
      <c r="AW2419" s="13" t="s">
        <v>34</v>
      </c>
      <c r="AX2419" s="13" t="s">
        <v>73</v>
      </c>
      <c r="AY2419" s="168" t="s">
        <v>252</v>
      </c>
    </row>
    <row r="2420" spans="1:65" s="14" customFormat="1" ht="11.25">
      <c r="B2420" s="174"/>
      <c r="D2420" s="160" t="s">
        <v>264</v>
      </c>
      <c r="E2420" s="175" t="s">
        <v>3</v>
      </c>
      <c r="F2420" s="176" t="s">
        <v>2272</v>
      </c>
      <c r="H2420" s="177">
        <v>650.96</v>
      </c>
      <c r="I2420" s="178"/>
      <c r="L2420" s="174"/>
      <c r="M2420" s="179"/>
      <c r="N2420" s="180"/>
      <c r="O2420" s="180"/>
      <c r="P2420" s="180"/>
      <c r="Q2420" s="180"/>
      <c r="R2420" s="180"/>
      <c r="S2420" s="180"/>
      <c r="T2420" s="181"/>
      <c r="AT2420" s="175" t="s">
        <v>264</v>
      </c>
      <c r="AU2420" s="175" t="s">
        <v>82</v>
      </c>
      <c r="AV2420" s="14" t="s">
        <v>82</v>
      </c>
      <c r="AW2420" s="14" t="s">
        <v>34</v>
      </c>
      <c r="AX2420" s="14" t="s">
        <v>80</v>
      </c>
      <c r="AY2420" s="175" t="s">
        <v>252</v>
      </c>
    </row>
    <row r="2421" spans="1:65" s="2" customFormat="1" ht="16.5" customHeight="1">
      <c r="A2421" s="34"/>
      <c r="B2421" s="145"/>
      <c r="C2421" s="198" t="s">
        <v>2371</v>
      </c>
      <c r="D2421" s="198" t="s">
        <v>361</v>
      </c>
      <c r="E2421" s="199" t="s">
        <v>2372</v>
      </c>
      <c r="F2421" s="200" t="s">
        <v>2373</v>
      </c>
      <c r="G2421" s="201" t="s">
        <v>321</v>
      </c>
      <c r="H2421" s="202">
        <v>88.531000000000006</v>
      </c>
      <c r="I2421" s="203"/>
      <c r="J2421" s="204">
        <f>ROUND(I2421*H2421,2)</f>
        <v>0</v>
      </c>
      <c r="K2421" s="205"/>
      <c r="L2421" s="206"/>
      <c r="M2421" s="207" t="s">
        <v>3</v>
      </c>
      <c r="N2421" s="208" t="s">
        <v>44</v>
      </c>
      <c r="O2421" s="55"/>
      <c r="P2421" s="156">
        <f>O2421*H2421</f>
        <v>0</v>
      </c>
      <c r="Q2421" s="156">
        <v>1</v>
      </c>
      <c r="R2421" s="156">
        <f>Q2421*H2421</f>
        <v>88.531000000000006</v>
      </c>
      <c r="S2421" s="156">
        <v>0</v>
      </c>
      <c r="T2421" s="157">
        <f>S2421*H2421</f>
        <v>0</v>
      </c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  <c r="AR2421" s="158" t="s">
        <v>572</v>
      </c>
      <c r="AT2421" s="158" t="s">
        <v>361</v>
      </c>
      <c r="AU2421" s="158" t="s">
        <v>82</v>
      </c>
      <c r="AY2421" s="19" t="s">
        <v>252</v>
      </c>
      <c r="BE2421" s="159">
        <f>IF(N2421="základní",J2421,0)</f>
        <v>0</v>
      </c>
      <c r="BF2421" s="159">
        <f>IF(N2421="snížená",J2421,0)</f>
        <v>0</v>
      </c>
      <c r="BG2421" s="159">
        <f>IF(N2421="zákl. přenesená",J2421,0)</f>
        <v>0</v>
      </c>
      <c r="BH2421" s="159">
        <f>IF(N2421="sníž. přenesená",J2421,0)</f>
        <v>0</v>
      </c>
      <c r="BI2421" s="159">
        <f>IF(N2421="nulová",J2421,0)</f>
        <v>0</v>
      </c>
      <c r="BJ2421" s="19" t="s">
        <v>80</v>
      </c>
      <c r="BK2421" s="159">
        <f>ROUND(I2421*H2421,2)</f>
        <v>0</v>
      </c>
      <c r="BL2421" s="19" t="s">
        <v>406</v>
      </c>
      <c r="BM2421" s="158" t="s">
        <v>2374</v>
      </c>
    </row>
    <row r="2422" spans="1:65" s="2" customFormat="1" ht="11.25">
      <c r="A2422" s="34"/>
      <c r="B2422" s="35"/>
      <c r="C2422" s="34"/>
      <c r="D2422" s="160" t="s">
        <v>260</v>
      </c>
      <c r="E2422" s="34"/>
      <c r="F2422" s="161" t="s">
        <v>2373</v>
      </c>
      <c r="G2422" s="34"/>
      <c r="H2422" s="34"/>
      <c r="I2422" s="162"/>
      <c r="J2422" s="34"/>
      <c r="K2422" s="34"/>
      <c r="L2422" s="35"/>
      <c r="M2422" s="163"/>
      <c r="N2422" s="164"/>
      <c r="O2422" s="55"/>
      <c r="P2422" s="55"/>
      <c r="Q2422" s="55"/>
      <c r="R2422" s="55"/>
      <c r="S2422" s="55"/>
      <c r="T2422" s="56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  <c r="AT2422" s="19" t="s">
        <v>260</v>
      </c>
      <c r="AU2422" s="19" t="s">
        <v>82</v>
      </c>
    </row>
    <row r="2423" spans="1:65" s="2" customFormat="1" ht="11.25">
      <c r="A2423" s="34"/>
      <c r="B2423" s="35"/>
      <c r="C2423" s="34"/>
      <c r="D2423" s="165" t="s">
        <v>262</v>
      </c>
      <c r="E2423" s="34"/>
      <c r="F2423" s="166" t="s">
        <v>2375</v>
      </c>
      <c r="G2423" s="34"/>
      <c r="H2423" s="34"/>
      <c r="I2423" s="162"/>
      <c r="J2423" s="34"/>
      <c r="K2423" s="34"/>
      <c r="L2423" s="35"/>
      <c r="M2423" s="163"/>
      <c r="N2423" s="164"/>
      <c r="O2423" s="55"/>
      <c r="P2423" s="55"/>
      <c r="Q2423" s="55"/>
      <c r="R2423" s="55"/>
      <c r="S2423" s="55"/>
      <c r="T2423" s="56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  <c r="AT2423" s="19" t="s">
        <v>262</v>
      </c>
      <c r="AU2423" s="19" t="s">
        <v>82</v>
      </c>
    </row>
    <row r="2424" spans="1:65" s="13" customFormat="1" ht="11.25">
      <c r="B2424" s="167"/>
      <c r="D2424" s="160" t="s">
        <v>264</v>
      </c>
      <c r="E2424" s="168" t="s">
        <v>3</v>
      </c>
      <c r="F2424" s="169" t="s">
        <v>2376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264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252</v>
      </c>
    </row>
    <row r="2425" spans="1:65" s="14" customFormat="1" ht="11.25">
      <c r="B2425" s="174"/>
      <c r="D2425" s="160" t="s">
        <v>264</v>
      </c>
      <c r="E2425" s="175" t="s">
        <v>3</v>
      </c>
      <c r="F2425" s="176" t="s">
        <v>2377</v>
      </c>
      <c r="H2425" s="177">
        <v>88.531000000000006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264</v>
      </c>
      <c r="AU2425" s="175" t="s">
        <v>82</v>
      </c>
      <c r="AV2425" s="14" t="s">
        <v>82</v>
      </c>
      <c r="AW2425" s="14" t="s">
        <v>34</v>
      </c>
      <c r="AX2425" s="14" t="s">
        <v>80</v>
      </c>
      <c r="AY2425" s="175" t="s">
        <v>252</v>
      </c>
    </row>
    <row r="2426" spans="1:65" s="2" customFormat="1" ht="21.75" customHeight="1">
      <c r="A2426" s="34"/>
      <c r="B2426" s="145"/>
      <c r="C2426" s="146" t="s">
        <v>2378</v>
      </c>
      <c r="D2426" s="146" t="s">
        <v>254</v>
      </c>
      <c r="E2426" s="147" t="s">
        <v>2379</v>
      </c>
      <c r="F2426" s="148" t="s">
        <v>2380</v>
      </c>
      <c r="G2426" s="149" t="s">
        <v>497</v>
      </c>
      <c r="H2426" s="150">
        <v>306.79599999999999</v>
      </c>
      <c r="I2426" s="151"/>
      <c r="J2426" s="152">
        <f>ROUND(I2426*H2426,2)</f>
        <v>0</v>
      </c>
      <c r="K2426" s="153"/>
      <c r="L2426" s="35"/>
      <c r="M2426" s="154" t="s">
        <v>3</v>
      </c>
      <c r="N2426" s="155" t="s">
        <v>44</v>
      </c>
      <c r="O2426" s="55"/>
      <c r="P2426" s="156">
        <f>O2426*H2426</f>
        <v>0</v>
      </c>
      <c r="Q2426" s="156">
        <v>0</v>
      </c>
      <c r="R2426" s="156">
        <f>Q2426*H2426</f>
        <v>0</v>
      </c>
      <c r="S2426" s="156">
        <v>0</v>
      </c>
      <c r="T2426" s="157">
        <f>S2426*H2426</f>
        <v>0</v>
      </c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  <c r="AR2426" s="158" t="s">
        <v>406</v>
      </c>
      <c r="AT2426" s="158" t="s">
        <v>254</v>
      </c>
      <c r="AU2426" s="158" t="s">
        <v>82</v>
      </c>
      <c r="AY2426" s="19" t="s">
        <v>252</v>
      </c>
      <c r="BE2426" s="159">
        <f>IF(N2426="základní",J2426,0)</f>
        <v>0</v>
      </c>
      <c r="BF2426" s="159">
        <f>IF(N2426="snížená",J2426,0)</f>
        <v>0</v>
      </c>
      <c r="BG2426" s="159">
        <f>IF(N2426="zákl. přenesená",J2426,0)</f>
        <v>0</v>
      </c>
      <c r="BH2426" s="159">
        <f>IF(N2426="sníž. přenesená",J2426,0)</f>
        <v>0</v>
      </c>
      <c r="BI2426" s="159">
        <f>IF(N2426="nulová",J2426,0)</f>
        <v>0</v>
      </c>
      <c r="BJ2426" s="19" t="s">
        <v>80</v>
      </c>
      <c r="BK2426" s="159">
        <f>ROUND(I2426*H2426,2)</f>
        <v>0</v>
      </c>
      <c r="BL2426" s="19" t="s">
        <v>406</v>
      </c>
      <c r="BM2426" s="158" t="s">
        <v>2381</v>
      </c>
    </row>
    <row r="2427" spans="1:65" s="2" customFormat="1" ht="11.25">
      <c r="A2427" s="34"/>
      <c r="B2427" s="35"/>
      <c r="C2427" s="34"/>
      <c r="D2427" s="160" t="s">
        <v>260</v>
      </c>
      <c r="E2427" s="34"/>
      <c r="F2427" s="161" t="s">
        <v>2382</v>
      </c>
      <c r="G2427" s="34"/>
      <c r="H2427" s="34"/>
      <c r="I2427" s="162"/>
      <c r="J2427" s="34"/>
      <c r="K2427" s="34"/>
      <c r="L2427" s="35"/>
      <c r="M2427" s="163"/>
      <c r="N2427" s="164"/>
      <c r="O2427" s="55"/>
      <c r="P2427" s="55"/>
      <c r="Q2427" s="55"/>
      <c r="R2427" s="55"/>
      <c r="S2427" s="55"/>
      <c r="T2427" s="56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  <c r="AT2427" s="19" t="s">
        <v>260</v>
      </c>
      <c r="AU2427" s="19" t="s">
        <v>82</v>
      </c>
    </row>
    <row r="2428" spans="1:65" s="2" customFormat="1" ht="11.25">
      <c r="A2428" s="34"/>
      <c r="B2428" s="35"/>
      <c r="C2428" s="34"/>
      <c r="D2428" s="165" t="s">
        <v>262</v>
      </c>
      <c r="E2428" s="34"/>
      <c r="F2428" s="166" t="s">
        <v>2383</v>
      </c>
      <c r="G2428" s="34"/>
      <c r="H2428" s="34"/>
      <c r="I2428" s="162"/>
      <c r="J2428" s="34"/>
      <c r="K2428" s="34"/>
      <c r="L2428" s="35"/>
      <c r="M2428" s="163"/>
      <c r="N2428" s="164"/>
      <c r="O2428" s="55"/>
      <c r="P2428" s="55"/>
      <c r="Q2428" s="55"/>
      <c r="R2428" s="55"/>
      <c r="S2428" s="55"/>
      <c r="T2428" s="56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  <c r="AT2428" s="19" t="s">
        <v>262</v>
      </c>
      <c r="AU2428" s="19" t="s">
        <v>82</v>
      </c>
    </row>
    <row r="2429" spans="1:65" s="13" customFormat="1" ht="11.25">
      <c r="B2429" s="167"/>
      <c r="D2429" s="160" t="s">
        <v>264</v>
      </c>
      <c r="E2429" s="168" t="s">
        <v>3</v>
      </c>
      <c r="F2429" s="169" t="s">
        <v>2384</v>
      </c>
      <c r="H2429" s="168" t="s">
        <v>3</v>
      </c>
      <c r="I2429" s="170"/>
      <c r="L2429" s="167"/>
      <c r="M2429" s="171"/>
      <c r="N2429" s="172"/>
      <c r="O2429" s="172"/>
      <c r="P2429" s="172"/>
      <c r="Q2429" s="172"/>
      <c r="R2429" s="172"/>
      <c r="S2429" s="172"/>
      <c r="T2429" s="173"/>
      <c r="AT2429" s="168" t="s">
        <v>264</v>
      </c>
      <c r="AU2429" s="168" t="s">
        <v>82</v>
      </c>
      <c r="AV2429" s="13" t="s">
        <v>80</v>
      </c>
      <c r="AW2429" s="13" t="s">
        <v>34</v>
      </c>
      <c r="AX2429" s="13" t="s">
        <v>73</v>
      </c>
      <c r="AY2429" s="168" t="s">
        <v>252</v>
      </c>
    </row>
    <row r="2430" spans="1:65" s="14" customFormat="1" ht="11.25">
      <c r="B2430" s="174"/>
      <c r="D2430" s="160" t="s">
        <v>264</v>
      </c>
      <c r="E2430" s="175" t="s">
        <v>3</v>
      </c>
      <c r="F2430" s="176" t="s">
        <v>2274</v>
      </c>
      <c r="H2430" s="177">
        <v>306.79599999999999</v>
      </c>
      <c r="I2430" s="178"/>
      <c r="L2430" s="174"/>
      <c r="M2430" s="179"/>
      <c r="N2430" s="180"/>
      <c r="O2430" s="180"/>
      <c r="P2430" s="180"/>
      <c r="Q2430" s="180"/>
      <c r="R2430" s="180"/>
      <c r="S2430" s="180"/>
      <c r="T2430" s="181"/>
      <c r="AT2430" s="175" t="s">
        <v>264</v>
      </c>
      <c r="AU2430" s="175" t="s">
        <v>82</v>
      </c>
      <c r="AV2430" s="14" t="s">
        <v>82</v>
      </c>
      <c r="AW2430" s="14" t="s">
        <v>34</v>
      </c>
      <c r="AX2430" s="14" t="s">
        <v>80</v>
      </c>
      <c r="AY2430" s="175" t="s">
        <v>252</v>
      </c>
    </row>
    <row r="2431" spans="1:65" s="2" customFormat="1" ht="24.2" customHeight="1">
      <c r="A2431" s="34"/>
      <c r="B2431" s="145"/>
      <c r="C2431" s="198" t="s">
        <v>2385</v>
      </c>
      <c r="D2431" s="198" t="s">
        <v>361</v>
      </c>
      <c r="E2431" s="199" t="s">
        <v>2386</v>
      </c>
      <c r="F2431" s="200" t="s">
        <v>2387</v>
      </c>
      <c r="G2431" s="201" t="s">
        <v>497</v>
      </c>
      <c r="H2431" s="202">
        <v>337.476</v>
      </c>
      <c r="I2431" s="203"/>
      <c r="J2431" s="204">
        <f>ROUND(I2431*H2431,2)</f>
        <v>0</v>
      </c>
      <c r="K2431" s="205"/>
      <c r="L2431" s="206"/>
      <c r="M2431" s="207" t="s">
        <v>3</v>
      </c>
      <c r="N2431" s="208" t="s">
        <v>44</v>
      </c>
      <c r="O2431" s="55"/>
      <c r="P2431" s="156">
        <f>O2431*H2431</f>
        <v>0</v>
      </c>
      <c r="Q2431" s="156">
        <v>8.0000000000000004E-4</v>
      </c>
      <c r="R2431" s="156">
        <f>Q2431*H2431</f>
        <v>0.26998080000000002</v>
      </c>
      <c r="S2431" s="156">
        <v>0</v>
      </c>
      <c r="T2431" s="157">
        <f>S2431*H2431</f>
        <v>0</v>
      </c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  <c r="AR2431" s="158" t="s">
        <v>572</v>
      </c>
      <c r="AT2431" s="158" t="s">
        <v>361</v>
      </c>
      <c r="AU2431" s="158" t="s">
        <v>82</v>
      </c>
      <c r="AY2431" s="19" t="s">
        <v>252</v>
      </c>
      <c r="BE2431" s="159">
        <f>IF(N2431="základní",J2431,0)</f>
        <v>0</v>
      </c>
      <c r="BF2431" s="159">
        <f>IF(N2431="snížená",J2431,0)</f>
        <v>0</v>
      </c>
      <c r="BG2431" s="159">
        <f>IF(N2431="zákl. přenesená",J2431,0)</f>
        <v>0</v>
      </c>
      <c r="BH2431" s="159">
        <f>IF(N2431="sníž. přenesená",J2431,0)</f>
        <v>0</v>
      </c>
      <c r="BI2431" s="159">
        <f>IF(N2431="nulová",J2431,0)</f>
        <v>0</v>
      </c>
      <c r="BJ2431" s="19" t="s">
        <v>80</v>
      </c>
      <c r="BK2431" s="159">
        <f>ROUND(I2431*H2431,2)</f>
        <v>0</v>
      </c>
      <c r="BL2431" s="19" t="s">
        <v>406</v>
      </c>
      <c r="BM2431" s="158" t="s">
        <v>2388</v>
      </c>
    </row>
    <row r="2432" spans="1:65" s="2" customFormat="1" ht="11.25">
      <c r="A2432" s="34"/>
      <c r="B2432" s="35"/>
      <c r="C2432" s="34"/>
      <c r="D2432" s="160" t="s">
        <v>260</v>
      </c>
      <c r="E2432" s="34"/>
      <c r="F2432" s="161" t="s">
        <v>2387</v>
      </c>
      <c r="G2432" s="34"/>
      <c r="H2432" s="34"/>
      <c r="I2432" s="162"/>
      <c r="J2432" s="34"/>
      <c r="K2432" s="34"/>
      <c r="L2432" s="35"/>
      <c r="M2432" s="163"/>
      <c r="N2432" s="164"/>
      <c r="O2432" s="55"/>
      <c r="P2432" s="55"/>
      <c r="Q2432" s="55"/>
      <c r="R2432" s="55"/>
      <c r="S2432" s="55"/>
      <c r="T2432" s="56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  <c r="AT2432" s="19" t="s">
        <v>260</v>
      </c>
      <c r="AU2432" s="19" t="s">
        <v>82</v>
      </c>
    </row>
    <row r="2433" spans="1:65" s="2" customFormat="1" ht="11.25">
      <c r="A2433" s="34"/>
      <c r="B2433" s="35"/>
      <c r="C2433" s="34"/>
      <c r="D2433" s="165" t="s">
        <v>262</v>
      </c>
      <c r="E2433" s="34"/>
      <c r="F2433" s="166" t="s">
        <v>2389</v>
      </c>
      <c r="G2433" s="34"/>
      <c r="H2433" s="34"/>
      <c r="I2433" s="162"/>
      <c r="J2433" s="34"/>
      <c r="K2433" s="34"/>
      <c r="L2433" s="35"/>
      <c r="M2433" s="163"/>
      <c r="N2433" s="164"/>
      <c r="O2433" s="55"/>
      <c r="P2433" s="55"/>
      <c r="Q2433" s="55"/>
      <c r="R2433" s="55"/>
      <c r="S2433" s="55"/>
      <c r="T2433" s="56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  <c r="AT2433" s="19" t="s">
        <v>262</v>
      </c>
      <c r="AU2433" s="19" t="s">
        <v>82</v>
      </c>
    </row>
    <row r="2434" spans="1:65" s="13" customFormat="1" ht="11.25">
      <c r="B2434" s="167"/>
      <c r="D2434" s="160" t="s">
        <v>264</v>
      </c>
      <c r="E2434" s="168" t="s">
        <v>3</v>
      </c>
      <c r="F2434" s="169" t="s">
        <v>1976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264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252</v>
      </c>
    </row>
    <row r="2435" spans="1:65" s="13" customFormat="1" ht="11.25">
      <c r="B2435" s="167"/>
      <c r="D2435" s="160" t="s">
        <v>264</v>
      </c>
      <c r="E2435" s="168" t="s">
        <v>3</v>
      </c>
      <c r="F2435" s="169" t="s">
        <v>2273</v>
      </c>
      <c r="H2435" s="168" t="s">
        <v>3</v>
      </c>
      <c r="I2435" s="170"/>
      <c r="L2435" s="167"/>
      <c r="M2435" s="171"/>
      <c r="N2435" s="172"/>
      <c r="O2435" s="172"/>
      <c r="P2435" s="172"/>
      <c r="Q2435" s="172"/>
      <c r="R2435" s="172"/>
      <c r="S2435" s="172"/>
      <c r="T2435" s="173"/>
      <c r="AT2435" s="168" t="s">
        <v>264</v>
      </c>
      <c r="AU2435" s="168" t="s">
        <v>82</v>
      </c>
      <c r="AV2435" s="13" t="s">
        <v>80</v>
      </c>
      <c r="AW2435" s="13" t="s">
        <v>34</v>
      </c>
      <c r="AX2435" s="13" t="s">
        <v>73</v>
      </c>
      <c r="AY2435" s="168" t="s">
        <v>252</v>
      </c>
    </row>
    <row r="2436" spans="1:65" s="14" customFormat="1" ht="11.25">
      <c r="B2436" s="174"/>
      <c r="D2436" s="160" t="s">
        <v>264</v>
      </c>
      <c r="E2436" s="175" t="s">
        <v>3</v>
      </c>
      <c r="F2436" s="176" t="s">
        <v>2274</v>
      </c>
      <c r="H2436" s="177">
        <v>306.79599999999999</v>
      </c>
      <c r="I2436" s="178"/>
      <c r="L2436" s="174"/>
      <c r="M2436" s="179"/>
      <c r="N2436" s="180"/>
      <c r="O2436" s="180"/>
      <c r="P2436" s="180"/>
      <c r="Q2436" s="180"/>
      <c r="R2436" s="180"/>
      <c r="S2436" s="180"/>
      <c r="T2436" s="181"/>
      <c r="AT2436" s="175" t="s">
        <v>264</v>
      </c>
      <c r="AU2436" s="175" t="s">
        <v>82</v>
      </c>
      <c r="AV2436" s="14" t="s">
        <v>82</v>
      </c>
      <c r="AW2436" s="14" t="s">
        <v>34</v>
      </c>
      <c r="AX2436" s="14" t="s">
        <v>80</v>
      </c>
      <c r="AY2436" s="175" t="s">
        <v>252</v>
      </c>
    </row>
    <row r="2437" spans="1:65" s="14" customFormat="1" ht="11.25">
      <c r="B2437" s="174"/>
      <c r="D2437" s="160" t="s">
        <v>264</v>
      </c>
      <c r="F2437" s="176" t="s">
        <v>2390</v>
      </c>
      <c r="H2437" s="177">
        <v>337.476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264</v>
      </c>
      <c r="AU2437" s="175" t="s">
        <v>82</v>
      </c>
      <c r="AV2437" s="14" t="s">
        <v>82</v>
      </c>
      <c r="AW2437" s="14" t="s">
        <v>4</v>
      </c>
      <c r="AX2437" s="14" t="s">
        <v>80</v>
      </c>
      <c r="AY2437" s="175" t="s">
        <v>252</v>
      </c>
    </row>
    <row r="2438" spans="1:65" s="2" customFormat="1" ht="16.5" customHeight="1">
      <c r="A2438" s="34"/>
      <c r="B2438" s="145"/>
      <c r="C2438" s="146" t="s">
        <v>2391</v>
      </c>
      <c r="D2438" s="146" t="s">
        <v>254</v>
      </c>
      <c r="E2438" s="147" t="s">
        <v>2392</v>
      </c>
      <c r="F2438" s="148" t="s">
        <v>2393</v>
      </c>
      <c r="G2438" s="149" t="s">
        <v>257</v>
      </c>
      <c r="H2438" s="150">
        <v>125.101</v>
      </c>
      <c r="I2438" s="151"/>
      <c r="J2438" s="152">
        <f>ROUND(I2438*H2438,2)</f>
        <v>0</v>
      </c>
      <c r="K2438" s="153"/>
      <c r="L2438" s="35"/>
      <c r="M2438" s="154" t="s">
        <v>3</v>
      </c>
      <c r="N2438" s="155" t="s">
        <v>44</v>
      </c>
      <c r="O2438" s="55"/>
      <c r="P2438" s="156">
        <f>O2438*H2438</f>
        <v>0</v>
      </c>
      <c r="Q2438" s="156">
        <v>0</v>
      </c>
      <c r="R2438" s="156">
        <f>Q2438*H2438</f>
        <v>0</v>
      </c>
      <c r="S2438" s="156">
        <v>0</v>
      </c>
      <c r="T2438" s="157">
        <f>S2438*H2438</f>
        <v>0</v>
      </c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  <c r="AR2438" s="158" t="s">
        <v>406</v>
      </c>
      <c r="AT2438" s="158" t="s">
        <v>254</v>
      </c>
      <c r="AU2438" s="158" t="s">
        <v>82</v>
      </c>
      <c r="AY2438" s="19" t="s">
        <v>252</v>
      </c>
      <c r="BE2438" s="159">
        <f>IF(N2438="základní",J2438,0)</f>
        <v>0</v>
      </c>
      <c r="BF2438" s="159">
        <f>IF(N2438="snížená",J2438,0)</f>
        <v>0</v>
      </c>
      <c r="BG2438" s="159">
        <f>IF(N2438="zákl. přenesená",J2438,0)</f>
        <v>0</v>
      </c>
      <c r="BH2438" s="159">
        <f>IF(N2438="sníž. přenesená",J2438,0)</f>
        <v>0</v>
      </c>
      <c r="BI2438" s="159">
        <f>IF(N2438="nulová",J2438,0)</f>
        <v>0</v>
      </c>
      <c r="BJ2438" s="19" t="s">
        <v>80</v>
      </c>
      <c r="BK2438" s="159">
        <f>ROUND(I2438*H2438,2)</f>
        <v>0</v>
      </c>
      <c r="BL2438" s="19" t="s">
        <v>406</v>
      </c>
      <c r="BM2438" s="158" t="s">
        <v>2394</v>
      </c>
    </row>
    <row r="2439" spans="1:65" s="2" customFormat="1" ht="11.25">
      <c r="A2439" s="34"/>
      <c r="B2439" s="35"/>
      <c r="C2439" s="34"/>
      <c r="D2439" s="160" t="s">
        <v>260</v>
      </c>
      <c r="E2439" s="34"/>
      <c r="F2439" s="161" t="s">
        <v>2395</v>
      </c>
      <c r="G2439" s="34"/>
      <c r="H2439" s="34"/>
      <c r="I2439" s="162"/>
      <c r="J2439" s="34"/>
      <c r="K2439" s="34"/>
      <c r="L2439" s="35"/>
      <c r="M2439" s="163"/>
      <c r="N2439" s="164"/>
      <c r="O2439" s="55"/>
      <c r="P2439" s="55"/>
      <c r="Q2439" s="55"/>
      <c r="R2439" s="55"/>
      <c r="S2439" s="55"/>
      <c r="T2439" s="56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  <c r="AT2439" s="19" t="s">
        <v>260</v>
      </c>
      <c r="AU2439" s="19" t="s">
        <v>82</v>
      </c>
    </row>
    <row r="2440" spans="1:65" s="2" customFormat="1" ht="11.25">
      <c r="A2440" s="34"/>
      <c r="B2440" s="35"/>
      <c r="C2440" s="34"/>
      <c r="D2440" s="165" t="s">
        <v>262</v>
      </c>
      <c r="E2440" s="34"/>
      <c r="F2440" s="166" t="s">
        <v>2396</v>
      </c>
      <c r="G2440" s="34"/>
      <c r="H2440" s="34"/>
      <c r="I2440" s="162"/>
      <c r="J2440" s="34"/>
      <c r="K2440" s="34"/>
      <c r="L2440" s="35"/>
      <c r="M2440" s="163"/>
      <c r="N2440" s="164"/>
      <c r="O2440" s="55"/>
      <c r="P2440" s="55"/>
      <c r="Q2440" s="55"/>
      <c r="R2440" s="55"/>
      <c r="S2440" s="55"/>
      <c r="T2440" s="56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  <c r="AT2440" s="19" t="s">
        <v>262</v>
      </c>
      <c r="AU2440" s="19" t="s">
        <v>82</v>
      </c>
    </row>
    <row r="2441" spans="1:65" s="13" customFormat="1" ht="11.25">
      <c r="B2441" s="167"/>
      <c r="D2441" s="160" t="s">
        <v>264</v>
      </c>
      <c r="E2441" s="168" t="s">
        <v>3</v>
      </c>
      <c r="F2441" s="169" t="s">
        <v>2397</v>
      </c>
      <c r="H2441" s="168" t="s">
        <v>3</v>
      </c>
      <c r="I2441" s="170"/>
      <c r="L2441" s="167"/>
      <c r="M2441" s="171"/>
      <c r="N2441" s="172"/>
      <c r="O2441" s="172"/>
      <c r="P2441" s="172"/>
      <c r="Q2441" s="172"/>
      <c r="R2441" s="172"/>
      <c r="S2441" s="172"/>
      <c r="T2441" s="173"/>
      <c r="AT2441" s="168" t="s">
        <v>264</v>
      </c>
      <c r="AU2441" s="168" t="s">
        <v>82</v>
      </c>
      <c r="AV2441" s="13" t="s">
        <v>80</v>
      </c>
      <c r="AW2441" s="13" t="s">
        <v>34</v>
      </c>
      <c r="AX2441" s="13" t="s">
        <v>73</v>
      </c>
      <c r="AY2441" s="168" t="s">
        <v>252</v>
      </c>
    </row>
    <row r="2442" spans="1:65" s="14" customFormat="1" ht="11.25">
      <c r="B2442" s="174"/>
      <c r="D2442" s="160" t="s">
        <v>264</v>
      </c>
      <c r="E2442" s="175" t="s">
        <v>3</v>
      </c>
      <c r="F2442" s="176" t="s">
        <v>2398</v>
      </c>
      <c r="H2442" s="177">
        <v>125.101</v>
      </c>
      <c r="I2442" s="178"/>
      <c r="L2442" s="174"/>
      <c r="M2442" s="179"/>
      <c r="N2442" s="180"/>
      <c r="O2442" s="180"/>
      <c r="P2442" s="180"/>
      <c r="Q2442" s="180"/>
      <c r="R2442" s="180"/>
      <c r="S2442" s="180"/>
      <c r="T2442" s="181"/>
      <c r="AT2442" s="175" t="s">
        <v>264</v>
      </c>
      <c r="AU2442" s="175" t="s">
        <v>82</v>
      </c>
      <c r="AV2442" s="14" t="s">
        <v>82</v>
      </c>
      <c r="AW2442" s="14" t="s">
        <v>34</v>
      </c>
      <c r="AX2442" s="14" t="s">
        <v>80</v>
      </c>
      <c r="AY2442" s="175" t="s">
        <v>252</v>
      </c>
    </row>
    <row r="2443" spans="1:65" s="2" customFormat="1" ht="16.5" customHeight="1">
      <c r="A2443" s="34"/>
      <c r="B2443" s="145"/>
      <c r="C2443" s="198" t="s">
        <v>2399</v>
      </c>
      <c r="D2443" s="198" t="s">
        <v>361</v>
      </c>
      <c r="E2443" s="199" t="s">
        <v>2400</v>
      </c>
      <c r="F2443" s="200" t="s">
        <v>2401</v>
      </c>
      <c r="G2443" s="201" t="s">
        <v>257</v>
      </c>
      <c r="H2443" s="202">
        <v>110.447</v>
      </c>
      <c r="I2443" s="203"/>
      <c r="J2443" s="204">
        <f>ROUND(I2443*H2443,2)</f>
        <v>0</v>
      </c>
      <c r="K2443" s="205"/>
      <c r="L2443" s="206"/>
      <c r="M2443" s="207" t="s">
        <v>3</v>
      </c>
      <c r="N2443" s="208" t="s">
        <v>44</v>
      </c>
      <c r="O2443" s="55"/>
      <c r="P2443" s="156">
        <f>O2443*H2443</f>
        <v>0</v>
      </c>
      <c r="Q2443" s="156">
        <v>0.45</v>
      </c>
      <c r="R2443" s="156">
        <f>Q2443*H2443</f>
        <v>49.701150000000005</v>
      </c>
      <c r="S2443" s="156">
        <v>0</v>
      </c>
      <c r="T2443" s="157">
        <f>S2443*H2443</f>
        <v>0</v>
      </c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  <c r="AR2443" s="158" t="s">
        <v>572</v>
      </c>
      <c r="AT2443" s="158" t="s">
        <v>361</v>
      </c>
      <c r="AU2443" s="158" t="s">
        <v>82</v>
      </c>
      <c r="AY2443" s="19" t="s">
        <v>252</v>
      </c>
      <c r="BE2443" s="159">
        <f>IF(N2443="základní",J2443,0)</f>
        <v>0</v>
      </c>
      <c r="BF2443" s="159">
        <f>IF(N2443="snížená",J2443,0)</f>
        <v>0</v>
      </c>
      <c r="BG2443" s="159">
        <f>IF(N2443="zákl. přenesená",J2443,0)</f>
        <v>0</v>
      </c>
      <c r="BH2443" s="159">
        <f>IF(N2443="sníž. přenesená",J2443,0)</f>
        <v>0</v>
      </c>
      <c r="BI2443" s="159">
        <f>IF(N2443="nulová",J2443,0)</f>
        <v>0</v>
      </c>
      <c r="BJ2443" s="19" t="s">
        <v>80</v>
      </c>
      <c r="BK2443" s="159">
        <f>ROUND(I2443*H2443,2)</f>
        <v>0</v>
      </c>
      <c r="BL2443" s="19" t="s">
        <v>406</v>
      </c>
      <c r="BM2443" s="158" t="s">
        <v>2402</v>
      </c>
    </row>
    <row r="2444" spans="1:65" s="2" customFormat="1" ht="11.25">
      <c r="A2444" s="34"/>
      <c r="B2444" s="35"/>
      <c r="C2444" s="34"/>
      <c r="D2444" s="160" t="s">
        <v>260</v>
      </c>
      <c r="E2444" s="34"/>
      <c r="F2444" s="161" t="s">
        <v>2401</v>
      </c>
      <c r="G2444" s="34"/>
      <c r="H2444" s="34"/>
      <c r="I2444" s="162"/>
      <c r="J2444" s="34"/>
      <c r="K2444" s="34"/>
      <c r="L2444" s="35"/>
      <c r="M2444" s="163"/>
      <c r="N2444" s="164"/>
      <c r="O2444" s="55"/>
      <c r="P2444" s="55"/>
      <c r="Q2444" s="55"/>
      <c r="R2444" s="55"/>
      <c r="S2444" s="55"/>
      <c r="T2444" s="56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  <c r="AT2444" s="19" t="s">
        <v>260</v>
      </c>
      <c r="AU2444" s="19" t="s">
        <v>82</v>
      </c>
    </row>
    <row r="2445" spans="1:65" s="2" customFormat="1" ht="11.25">
      <c r="A2445" s="34"/>
      <c r="B2445" s="35"/>
      <c r="C2445" s="34"/>
      <c r="D2445" s="165" t="s">
        <v>262</v>
      </c>
      <c r="E2445" s="34"/>
      <c r="F2445" s="166" t="s">
        <v>2403</v>
      </c>
      <c r="G2445" s="34"/>
      <c r="H2445" s="34"/>
      <c r="I2445" s="162"/>
      <c r="J2445" s="34"/>
      <c r="K2445" s="34"/>
      <c r="L2445" s="35"/>
      <c r="M2445" s="163"/>
      <c r="N2445" s="164"/>
      <c r="O2445" s="55"/>
      <c r="P2445" s="55"/>
      <c r="Q2445" s="55"/>
      <c r="R2445" s="55"/>
      <c r="S2445" s="55"/>
      <c r="T2445" s="56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  <c r="AT2445" s="19" t="s">
        <v>262</v>
      </c>
      <c r="AU2445" s="19" t="s">
        <v>82</v>
      </c>
    </row>
    <row r="2446" spans="1:65" s="13" customFormat="1" ht="11.25">
      <c r="B2446" s="167"/>
      <c r="D2446" s="160" t="s">
        <v>264</v>
      </c>
      <c r="E2446" s="168" t="s">
        <v>3</v>
      </c>
      <c r="F2446" s="169" t="s">
        <v>2404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264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252</v>
      </c>
    </row>
    <row r="2447" spans="1:65" s="14" customFormat="1" ht="11.25">
      <c r="B2447" s="174"/>
      <c r="D2447" s="160" t="s">
        <v>264</v>
      </c>
      <c r="E2447" s="175" t="s">
        <v>3</v>
      </c>
      <c r="F2447" s="176" t="s">
        <v>2405</v>
      </c>
      <c r="H2447" s="177">
        <v>110.447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264</v>
      </c>
      <c r="AU2447" s="175" t="s">
        <v>82</v>
      </c>
      <c r="AV2447" s="14" t="s">
        <v>82</v>
      </c>
      <c r="AW2447" s="14" t="s">
        <v>34</v>
      </c>
      <c r="AX2447" s="14" t="s">
        <v>80</v>
      </c>
      <c r="AY2447" s="175" t="s">
        <v>252</v>
      </c>
    </row>
    <row r="2448" spans="1:65" s="2" customFormat="1" ht="21.75" customHeight="1">
      <c r="A2448" s="34"/>
      <c r="B2448" s="145"/>
      <c r="C2448" s="146" t="s">
        <v>2406</v>
      </c>
      <c r="D2448" s="146" t="s">
        <v>254</v>
      </c>
      <c r="E2448" s="147" t="s">
        <v>2407</v>
      </c>
      <c r="F2448" s="148" t="s">
        <v>2408</v>
      </c>
      <c r="G2448" s="149" t="s">
        <v>497</v>
      </c>
      <c r="H2448" s="150">
        <v>517.84100000000001</v>
      </c>
      <c r="I2448" s="151"/>
      <c r="J2448" s="152">
        <f>ROUND(I2448*H2448,2)</f>
        <v>0</v>
      </c>
      <c r="K2448" s="153"/>
      <c r="L2448" s="35"/>
      <c r="M2448" s="154" t="s">
        <v>3</v>
      </c>
      <c r="N2448" s="155" t="s">
        <v>44</v>
      </c>
      <c r="O2448" s="55"/>
      <c r="P2448" s="156">
        <f>O2448*H2448</f>
        <v>0</v>
      </c>
      <c r="Q2448" s="156">
        <v>2.5000000000000001E-3</v>
      </c>
      <c r="R2448" s="156">
        <f>Q2448*H2448</f>
        <v>1.2946025000000001</v>
      </c>
      <c r="S2448" s="156">
        <v>0</v>
      </c>
      <c r="T2448" s="157">
        <f>S2448*H2448</f>
        <v>0</v>
      </c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  <c r="AR2448" s="158" t="s">
        <v>406</v>
      </c>
      <c r="AT2448" s="158" t="s">
        <v>254</v>
      </c>
      <c r="AU2448" s="158" t="s">
        <v>82</v>
      </c>
      <c r="AY2448" s="19" t="s">
        <v>252</v>
      </c>
      <c r="BE2448" s="159">
        <f>IF(N2448="základní",J2448,0)</f>
        <v>0</v>
      </c>
      <c r="BF2448" s="159">
        <f>IF(N2448="snížená",J2448,0)</f>
        <v>0</v>
      </c>
      <c r="BG2448" s="159">
        <f>IF(N2448="zákl. přenesená",J2448,0)</f>
        <v>0</v>
      </c>
      <c r="BH2448" s="159">
        <f>IF(N2448="sníž. přenesená",J2448,0)</f>
        <v>0</v>
      </c>
      <c r="BI2448" s="159">
        <f>IF(N2448="nulová",J2448,0)</f>
        <v>0</v>
      </c>
      <c r="BJ2448" s="19" t="s">
        <v>80</v>
      </c>
      <c r="BK2448" s="159">
        <f>ROUND(I2448*H2448,2)</f>
        <v>0</v>
      </c>
      <c r="BL2448" s="19" t="s">
        <v>406</v>
      </c>
      <c r="BM2448" s="158" t="s">
        <v>2409</v>
      </c>
    </row>
    <row r="2449" spans="1:65" s="2" customFormat="1" ht="11.25">
      <c r="A2449" s="34"/>
      <c r="B2449" s="35"/>
      <c r="C2449" s="34"/>
      <c r="D2449" s="160" t="s">
        <v>260</v>
      </c>
      <c r="E2449" s="34"/>
      <c r="F2449" s="161" t="s">
        <v>2410</v>
      </c>
      <c r="G2449" s="34"/>
      <c r="H2449" s="34"/>
      <c r="I2449" s="162"/>
      <c r="J2449" s="34"/>
      <c r="K2449" s="34"/>
      <c r="L2449" s="35"/>
      <c r="M2449" s="163"/>
      <c r="N2449" s="164"/>
      <c r="O2449" s="55"/>
      <c r="P2449" s="55"/>
      <c r="Q2449" s="55"/>
      <c r="R2449" s="55"/>
      <c r="S2449" s="55"/>
      <c r="T2449" s="56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  <c r="AT2449" s="19" t="s">
        <v>260</v>
      </c>
      <c r="AU2449" s="19" t="s">
        <v>82</v>
      </c>
    </row>
    <row r="2450" spans="1:65" s="2" customFormat="1" ht="11.25">
      <c r="A2450" s="34"/>
      <c r="B2450" s="35"/>
      <c r="C2450" s="34"/>
      <c r="D2450" s="165" t="s">
        <v>262</v>
      </c>
      <c r="E2450" s="34"/>
      <c r="F2450" s="166" t="s">
        <v>2411</v>
      </c>
      <c r="G2450" s="34"/>
      <c r="H2450" s="34"/>
      <c r="I2450" s="162"/>
      <c r="J2450" s="34"/>
      <c r="K2450" s="34"/>
      <c r="L2450" s="35"/>
      <c r="M2450" s="163"/>
      <c r="N2450" s="164"/>
      <c r="O2450" s="55"/>
      <c r="P2450" s="55"/>
      <c r="Q2450" s="55"/>
      <c r="R2450" s="55"/>
      <c r="S2450" s="55"/>
      <c r="T2450" s="56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4"/>
      <c r="AE2450" s="34"/>
      <c r="AT2450" s="19" t="s">
        <v>262</v>
      </c>
      <c r="AU2450" s="19" t="s">
        <v>82</v>
      </c>
    </row>
    <row r="2451" spans="1:65" s="13" customFormat="1" ht="11.25">
      <c r="B2451" s="167"/>
      <c r="D2451" s="160" t="s">
        <v>264</v>
      </c>
      <c r="E2451" s="168" t="s">
        <v>3</v>
      </c>
      <c r="F2451" s="169" t="s">
        <v>2302</v>
      </c>
      <c r="H2451" s="168" t="s">
        <v>3</v>
      </c>
      <c r="I2451" s="170"/>
      <c r="L2451" s="167"/>
      <c r="M2451" s="171"/>
      <c r="N2451" s="172"/>
      <c r="O2451" s="172"/>
      <c r="P2451" s="172"/>
      <c r="Q2451" s="172"/>
      <c r="R2451" s="172"/>
      <c r="S2451" s="172"/>
      <c r="T2451" s="173"/>
      <c r="AT2451" s="168" t="s">
        <v>264</v>
      </c>
      <c r="AU2451" s="168" t="s">
        <v>82</v>
      </c>
      <c r="AV2451" s="13" t="s">
        <v>80</v>
      </c>
      <c r="AW2451" s="13" t="s">
        <v>34</v>
      </c>
      <c r="AX2451" s="13" t="s">
        <v>73</v>
      </c>
      <c r="AY2451" s="168" t="s">
        <v>252</v>
      </c>
    </row>
    <row r="2452" spans="1:65" s="14" customFormat="1" ht="11.25">
      <c r="B2452" s="174"/>
      <c r="D2452" s="160" t="s">
        <v>264</v>
      </c>
      <c r="E2452" s="175" t="s">
        <v>3</v>
      </c>
      <c r="F2452" s="176" t="s">
        <v>2412</v>
      </c>
      <c r="H2452" s="177">
        <v>211.83</v>
      </c>
      <c r="I2452" s="178"/>
      <c r="L2452" s="174"/>
      <c r="M2452" s="179"/>
      <c r="N2452" s="180"/>
      <c r="O2452" s="180"/>
      <c r="P2452" s="180"/>
      <c r="Q2452" s="180"/>
      <c r="R2452" s="180"/>
      <c r="S2452" s="180"/>
      <c r="T2452" s="181"/>
      <c r="AT2452" s="175" t="s">
        <v>264</v>
      </c>
      <c r="AU2452" s="175" t="s">
        <v>82</v>
      </c>
      <c r="AV2452" s="14" t="s">
        <v>82</v>
      </c>
      <c r="AW2452" s="14" t="s">
        <v>34</v>
      </c>
      <c r="AX2452" s="14" t="s">
        <v>73</v>
      </c>
      <c r="AY2452" s="175" t="s">
        <v>252</v>
      </c>
    </row>
    <row r="2453" spans="1:65" s="13" customFormat="1" ht="11.25">
      <c r="B2453" s="167"/>
      <c r="D2453" s="160" t="s">
        <v>264</v>
      </c>
      <c r="E2453" s="168" t="s">
        <v>3</v>
      </c>
      <c r="F2453" s="169" t="s">
        <v>2413</v>
      </c>
      <c r="H2453" s="168" t="s">
        <v>3</v>
      </c>
      <c r="I2453" s="170"/>
      <c r="L2453" s="167"/>
      <c r="M2453" s="171"/>
      <c r="N2453" s="172"/>
      <c r="O2453" s="172"/>
      <c r="P2453" s="172"/>
      <c r="Q2453" s="172"/>
      <c r="R2453" s="172"/>
      <c r="S2453" s="172"/>
      <c r="T2453" s="173"/>
      <c r="AT2453" s="168" t="s">
        <v>264</v>
      </c>
      <c r="AU2453" s="168" t="s">
        <v>82</v>
      </c>
      <c r="AV2453" s="13" t="s">
        <v>80</v>
      </c>
      <c r="AW2453" s="13" t="s">
        <v>34</v>
      </c>
      <c r="AX2453" s="13" t="s">
        <v>73</v>
      </c>
      <c r="AY2453" s="168" t="s">
        <v>252</v>
      </c>
    </row>
    <row r="2454" spans="1:65" s="14" customFormat="1" ht="11.25">
      <c r="B2454" s="174"/>
      <c r="D2454" s="160" t="s">
        <v>264</v>
      </c>
      <c r="E2454" s="175" t="s">
        <v>3</v>
      </c>
      <c r="F2454" s="176" t="s">
        <v>2278</v>
      </c>
      <c r="H2454" s="177">
        <v>262.01100000000002</v>
      </c>
      <c r="I2454" s="178"/>
      <c r="L2454" s="174"/>
      <c r="M2454" s="179"/>
      <c r="N2454" s="180"/>
      <c r="O2454" s="180"/>
      <c r="P2454" s="180"/>
      <c r="Q2454" s="180"/>
      <c r="R2454" s="180"/>
      <c r="S2454" s="180"/>
      <c r="T2454" s="181"/>
      <c r="AT2454" s="175" t="s">
        <v>264</v>
      </c>
      <c r="AU2454" s="175" t="s">
        <v>82</v>
      </c>
      <c r="AV2454" s="14" t="s">
        <v>82</v>
      </c>
      <c r="AW2454" s="14" t="s">
        <v>34</v>
      </c>
      <c r="AX2454" s="14" t="s">
        <v>73</v>
      </c>
      <c r="AY2454" s="175" t="s">
        <v>252</v>
      </c>
    </row>
    <row r="2455" spans="1:65" s="13" customFormat="1" ht="11.25">
      <c r="B2455" s="167"/>
      <c r="D2455" s="160" t="s">
        <v>264</v>
      </c>
      <c r="E2455" s="168" t="s">
        <v>3</v>
      </c>
      <c r="F2455" s="169" t="s">
        <v>2414</v>
      </c>
      <c r="H2455" s="168" t="s">
        <v>3</v>
      </c>
      <c r="I2455" s="170"/>
      <c r="L2455" s="167"/>
      <c r="M2455" s="171"/>
      <c r="N2455" s="172"/>
      <c r="O2455" s="172"/>
      <c r="P2455" s="172"/>
      <c r="Q2455" s="172"/>
      <c r="R2455" s="172"/>
      <c r="S2455" s="172"/>
      <c r="T2455" s="173"/>
      <c r="AT2455" s="168" t="s">
        <v>264</v>
      </c>
      <c r="AU2455" s="168" t="s">
        <v>82</v>
      </c>
      <c r="AV2455" s="13" t="s">
        <v>80</v>
      </c>
      <c r="AW2455" s="13" t="s">
        <v>34</v>
      </c>
      <c r="AX2455" s="13" t="s">
        <v>73</v>
      </c>
      <c r="AY2455" s="168" t="s">
        <v>252</v>
      </c>
    </row>
    <row r="2456" spans="1:65" s="14" customFormat="1" ht="11.25">
      <c r="B2456" s="174"/>
      <c r="D2456" s="160" t="s">
        <v>264</v>
      </c>
      <c r="E2456" s="175" t="s">
        <v>3</v>
      </c>
      <c r="F2456" s="176" t="s">
        <v>475</v>
      </c>
      <c r="H2456" s="177">
        <v>24</v>
      </c>
      <c r="I2456" s="178"/>
      <c r="L2456" s="174"/>
      <c r="M2456" s="179"/>
      <c r="N2456" s="180"/>
      <c r="O2456" s="180"/>
      <c r="P2456" s="180"/>
      <c r="Q2456" s="180"/>
      <c r="R2456" s="180"/>
      <c r="S2456" s="180"/>
      <c r="T2456" s="181"/>
      <c r="AT2456" s="175" t="s">
        <v>264</v>
      </c>
      <c r="AU2456" s="175" t="s">
        <v>82</v>
      </c>
      <c r="AV2456" s="14" t="s">
        <v>82</v>
      </c>
      <c r="AW2456" s="14" t="s">
        <v>34</v>
      </c>
      <c r="AX2456" s="14" t="s">
        <v>73</v>
      </c>
      <c r="AY2456" s="175" t="s">
        <v>252</v>
      </c>
    </row>
    <row r="2457" spans="1:65" s="13" customFormat="1" ht="11.25">
      <c r="B2457" s="167"/>
      <c r="D2457" s="160" t="s">
        <v>264</v>
      </c>
      <c r="E2457" s="168" t="s">
        <v>3</v>
      </c>
      <c r="F2457" s="169" t="s">
        <v>2415</v>
      </c>
      <c r="H2457" s="168" t="s">
        <v>3</v>
      </c>
      <c r="I2457" s="170"/>
      <c r="L2457" s="167"/>
      <c r="M2457" s="171"/>
      <c r="N2457" s="172"/>
      <c r="O2457" s="172"/>
      <c r="P2457" s="172"/>
      <c r="Q2457" s="172"/>
      <c r="R2457" s="172"/>
      <c r="S2457" s="172"/>
      <c r="T2457" s="173"/>
      <c r="AT2457" s="168" t="s">
        <v>264</v>
      </c>
      <c r="AU2457" s="168" t="s">
        <v>82</v>
      </c>
      <c r="AV2457" s="13" t="s">
        <v>80</v>
      </c>
      <c r="AW2457" s="13" t="s">
        <v>34</v>
      </c>
      <c r="AX2457" s="13" t="s">
        <v>73</v>
      </c>
      <c r="AY2457" s="168" t="s">
        <v>252</v>
      </c>
    </row>
    <row r="2458" spans="1:65" s="14" customFormat="1" ht="11.25">
      <c r="B2458" s="174"/>
      <c r="D2458" s="160" t="s">
        <v>264</v>
      </c>
      <c r="E2458" s="175" t="s">
        <v>3</v>
      </c>
      <c r="F2458" s="176" t="s">
        <v>435</v>
      </c>
      <c r="H2458" s="177">
        <v>20</v>
      </c>
      <c r="I2458" s="178"/>
      <c r="L2458" s="174"/>
      <c r="M2458" s="179"/>
      <c r="N2458" s="180"/>
      <c r="O2458" s="180"/>
      <c r="P2458" s="180"/>
      <c r="Q2458" s="180"/>
      <c r="R2458" s="180"/>
      <c r="S2458" s="180"/>
      <c r="T2458" s="181"/>
      <c r="AT2458" s="175" t="s">
        <v>264</v>
      </c>
      <c r="AU2458" s="175" t="s">
        <v>82</v>
      </c>
      <c r="AV2458" s="14" t="s">
        <v>82</v>
      </c>
      <c r="AW2458" s="14" t="s">
        <v>34</v>
      </c>
      <c r="AX2458" s="14" t="s">
        <v>73</v>
      </c>
      <c r="AY2458" s="175" t="s">
        <v>252</v>
      </c>
    </row>
    <row r="2459" spans="1:65" s="15" customFormat="1" ht="11.25">
      <c r="B2459" s="182"/>
      <c r="D2459" s="160" t="s">
        <v>264</v>
      </c>
      <c r="E2459" s="183" t="s">
        <v>3</v>
      </c>
      <c r="F2459" s="184" t="s">
        <v>269</v>
      </c>
      <c r="H2459" s="185">
        <v>517.84100000000001</v>
      </c>
      <c r="I2459" s="186"/>
      <c r="L2459" s="182"/>
      <c r="M2459" s="187"/>
      <c r="N2459" s="188"/>
      <c r="O2459" s="188"/>
      <c r="P2459" s="188"/>
      <c r="Q2459" s="188"/>
      <c r="R2459" s="188"/>
      <c r="S2459" s="188"/>
      <c r="T2459" s="189"/>
      <c r="AT2459" s="183" t="s">
        <v>264</v>
      </c>
      <c r="AU2459" s="183" t="s">
        <v>82</v>
      </c>
      <c r="AV2459" s="15" t="s">
        <v>258</v>
      </c>
      <c r="AW2459" s="15" t="s">
        <v>34</v>
      </c>
      <c r="AX2459" s="15" t="s">
        <v>80</v>
      </c>
      <c r="AY2459" s="183" t="s">
        <v>252</v>
      </c>
    </row>
    <row r="2460" spans="1:65" s="2" customFormat="1" ht="16.5" customHeight="1">
      <c r="A2460" s="34"/>
      <c r="B2460" s="145"/>
      <c r="C2460" s="198" t="s">
        <v>2416</v>
      </c>
      <c r="D2460" s="198" t="s">
        <v>361</v>
      </c>
      <c r="E2460" s="199" t="s">
        <v>2417</v>
      </c>
      <c r="F2460" s="200" t="s">
        <v>2418</v>
      </c>
      <c r="G2460" s="201" t="s">
        <v>497</v>
      </c>
      <c r="H2460" s="202">
        <v>528.19799999999998</v>
      </c>
      <c r="I2460" s="203"/>
      <c r="J2460" s="204">
        <f>ROUND(I2460*H2460,2)</f>
        <v>0</v>
      </c>
      <c r="K2460" s="205"/>
      <c r="L2460" s="206"/>
      <c r="M2460" s="207" t="s">
        <v>3</v>
      </c>
      <c r="N2460" s="208" t="s">
        <v>44</v>
      </c>
      <c r="O2460" s="55"/>
      <c r="P2460" s="156">
        <f>O2460*H2460</f>
        <v>0</v>
      </c>
      <c r="Q2460" s="156">
        <v>0.108</v>
      </c>
      <c r="R2460" s="156">
        <f>Q2460*H2460</f>
        <v>57.045383999999999</v>
      </c>
      <c r="S2460" s="156">
        <v>0</v>
      </c>
      <c r="T2460" s="157">
        <f>S2460*H2460</f>
        <v>0</v>
      </c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  <c r="AR2460" s="158" t="s">
        <v>572</v>
      </c>
      <c r="AT2460" s="158" t="s">
        <v>361</v>
      </c>
      <c r="AU2460" s="158" t="s">
        <v>82</v>
      </c>
      <c r="AY2460" s="19" t="s">
        <v>252</v>
      </c>
      <c r="BE2460" s="159">
        <f>IF(N2460="základní",J2460,0)</f>
        <v>0</v>
      </c>
      <c r="BF2460" s="159">
        <f>IF(N2460="snížená",J2460,0)</f>
        <v>0</v>
      </c>
      <c r="BG2460" s="159">
        <f>IF(N2460="zákl. přenesená",J2460,0)</f>
        <v>0</v>
      </c>
      <c r="BH2460" s="159">
        <f>IF(N2460="sníž. přenesená",J2460,0)</f>
        <v>0</v>
      </c>
      <c r="BI2460" s="159">
        <f>IF(N2460="nulová",J2460,0)</f>
        <v>0</v>
      </c>
      <c r="BJ2460" s="19" t="s">
        <v>80</v>
      </c>
      <c r="BK2460" s="159">
        <f>ROUND(I2460*H2460,2)</f>
        <v>0</v>
      </c>
      <c r="BL2460" s="19" t="s">
        <v>406</v>
      </c>
      <c r="BM2460" s="158" t="s">
        <v>2419</v>
      </c>
    </row>
    <row r="2461" spans="1:65" s="2" customFormat="1" ht="11.25">
      <c r="A2461" s="34"/>
      <c r="B2461" s="35"/>
      <c r="C2461" s="34"/>
      <c r="D2461" s="160" t="s">
        <v>260</v>
      </c>
      <c r="E2461" s="34"/>
      <c r="F2461" s="161" t="s">
        <v>2418</v>
      </c>
      <c r="G2461" s="34"/>
      <c r="H2461" s="34"/>
      <c r="I2461" s="162"/>
      <c r="J2461" s="34"/>
      <c r="K2461" s="34"/>
      <c r="L2461" s="35"/>
      <c r="M2461" s="163"/>
      <c r="N2461" s="164"/>
      <c r="O2461" s="55"/>
      <c r="P2461" s="55"/>
      <c r="Q2461" s="55"/>
      <c r="R2461" s="55"/>
      <c r="S2461" s="55"/>
      <c r="T2461" s="56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  <c r="AT2461" s="19" t="s">
        <v>260</v>
      </c>
      <c r="AU2461" s="19" t="s">
        <v>82</v>
      </c>
    </row>
    <row r="2462" spans="1:65" s="2" customFormat="1" ht="11.25">
      <c r="A2462" s="34"/>
      <c r="B2462" s="35"/>
      <c r="C2462" s="34"/>
      <c r="D2462" s="165" t="s">
        <v>262</v>
      </c>
      <c r="E2462" s="34"/>
      <c r="F2462" s="166" t="s">
        <v>2420</v>
      </c>
      <c r="G2462" s="34"/>
      <c r="H2462" s="34"/>
      <c r="I2462" s="162"/>
      <c r="J2462" s="34"/>
      <c r="K2462" s="34"/>
      <c r="L2462" s="35"/>
      <c r="M2462" s="163"/>
      <c r="N2462" s="164"/>
      <c r="O2462" s="55"/>
      <c r="P2462" s="55"/>
      <c r="Q2462" s="55"/>
      <c r="R2462" s="55"/>
      <c r="S2462" s="55"/>
      <c r="T2462" s="56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  <c r="AT2462" s="19" t="s">
        <v>262</v>
      </c>
      <c r="AU2462" s="19" t="s">
        <v>82</v>
      </c>
    </row>
    <row r="2463" spans="1:65" s="13" customFormat="1" ht="11.25">
      <c r="B2463" s="167"/>
      <c r="D2463" s="160" t="s">
        <v>264</v>
      </c>
      <c r="E2463" s="168" t="s">
        <v>3</v>
      </c>
      <c r="F2463" s="169" t="s">
        <v>2421</v>
      </c>
      <c r="H2463" s="168" t="s">
        <v>3</v>
      </c>
      <c r="I2463" s="170"/>
      <c r="L2463" s="167"/>
      <c r="M2463" s="171"/>
      <c r="N2463" s="172"/>
      <c r="O2463" s="172"/>
      <c r="P2463" s="172"/>
      <c r="Q2463" s="172"/>
      <c r="R2463" s="172"/>
      <c r="S2463" s="172"/>
      <c r="T2463" s="173"/>
      <c r="AT2463" s="168" t="s">
        <v>264</v>
      </c>
      <c r="AU2463" s="168" t="s">
        <v>82</v>
      </c>
      <c r="AV2463" s="13" t="s">
        <v>80</v>
      </c>
      <c r="AW2463" s="13" t="s">
        <v>34</v>
      </c>
      <c r="AX2463" s="13" t="s">
        <v>73</v>
      </c>
      <c r="AY2463" s="168" t="s">
        <v>252</v>
      </c>
    </row>
    <row r="2464" spans="1:65" s="13" customFormat="1" ht="11.25">
      <c r="B2464" s="167"/>
      <c r="D2464" s="160" t="s">
        <v>264</v>
      </c>
      <c r="E2464" s="168" t="s">
        <v>3</v>
      </c>
      <c r="F2464" s="169" t="s">
        <v>2302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264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252</v>
      </c>
    </row>
    <row r="2465" spans="1:65" s="14" customFormat="1" ht="11.25">
      <c r="B2465" s="174"/>
      <c r="D2465" s="160" t="s">
        <v>264</v>
      </c>
      <c r="E2465" s="175" t="s">
        <v>3</v>
      </c>
      <c r="F2465" s="176" t="s">
        <v>2412</v>
      </c>
      <c r="H2465" s="177">
        <v>211.83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264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252</v>
      </c>
    </row>
    <row r="2466" spans="1:65" s="13" customFormat="1" ht="11.25">
      <c r="B2466" s="167"/>
      <c r="D2466" s="160" t="s">
        <v>264</v>
      </c>
      <c r="E2466" s="168" t="s">
        <v>3</v>
      </c>
      <c r="F2466" s="169" t="s">
        <v>2413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264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252</v>
      </c>
    </row>
    <row r="2467" spans="1:65" s="14" customFormat="1" ht="11.25">
      <c r="B2467" s="174"/>
      <c r="D2467" s="160" t="s">
        <v>264</v>
      </c>
      <c r="E2467" s="175" t="s">
        <v>3</v>
      </c>
      <c r="F2467" s="176" t="s">
        <v>2278</v>
      </c>
      <c r="H2467" s="177">
        <v>262.01100000000002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264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252</v>
      </c>
    </row>
    <row r="2468" spans="1:65" s="13" customFormat="1" ht="11.25">
      <c r="B2468" s="167"/>
      <c r="D2468" s="160" t="s">
        <v>264</v>
      </c>
      <c r="E2468" s="168" t="s">
        <v>3</v>
      </c>
      <c r="F2468" s="169" t="s">
        <v>2422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264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252</v>
      </c>
    </row>
    <row r="2469" spans="1:65" s="14" customFormat="1" ht="11.25">
      <c r="B2469" s="174"/>
      <c r="D2469" s="160" t="s">
        <v>264</v>
      </c>
      <c r="E2469" s="175" t="s">
        <v>3</v>
      </c>
      <c r="F2469" s="176" t="s">
        <v>475</v>
      </c>
      <c r="H2469" s="177">
        <v>24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264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252</v>
      </c>
    </row>
    <row r="2470" spans="1:65" s="13" customFormat="1" ht="11.25">
      <c r="B2470" s="167"/>
      <c r="D2470" s="160" t="s">
        <v>264</v>
      </c>
      <c r="E2470" s="168" t="s">
        <v>3</v>
      </c>
      <c r="F2470" s="169" t="s">
        <v>2423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264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252</v>
      </c>
    </row>
    <row r="2471" spans="1:65" s="14" customFormat="1" ht="11.25">
      <c r="B2471" s="174"/>
      <c r="D2471" s="160" t="s">
        <v>264</v>
      </c>
      <c r="E2471" s="175" t="s">
        <v>3</v>
      </c>
      <c r="F2471" s="176" t="s">
        <v>435</v>
      </c>
      <c r="H2471" s="177">
        <v>20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264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252</v>
      </c>
    </row>
    <row r="2472" spans="1:65" s="15" customFormat="1" ht="11.25">
      <c r="B2472" s="182"/>
      <c r="D2472" s="160" t="s">
        <v>264</v>
      </c>
      <c r="E2472" s="183" t="s">
        <v>3</v>
      </c>
      <c r="F2472" s="184" t="s">
        <v>269</v>
      </c>
      <c r="H2472" s="185">
        <v>517.84100000000001</v>
      </c>
      <c r="I2472" s="186"/>
      <c r="L2472" s="182"/>
      <c r="M2472" s="187"/>
      <c r="N2472" s="188"/>
      <c r="O2472" s="188"/>
      <c r="P2472" s="188"/>
      <c r="Q2472" s="188"/>
      <c r="R2472" s="188"/>
      <c r="S2472" s="188"/>
      <c r="T2472" s="189"/>
      <c r="AT2472" s="183" t="s">
        <v>264</v>
      </c>
      <c r="AU2472" s="183" t="s">
        <v>82</v>
      </c>
      <c r="AV2472" s="15" t="s">
        <v>258</v>
      </c>
      <c r="AW2472" s="15" t="s">
        <v>34</v>
      </c>
      <c r="AX2472" s="15" t="s">
        <v>80</v>
      </c>
      <c r="AY2472" s="183" t="s">
        <v>252</v>
      </c>
    </row>
    <row r="2473" spans="1:65" s="14" customFormat="1" ht="11.25">
      <c r="B2473" s="174"/>
      <c r="D2473" s="160" t="s">
        <v>264</v>
      </c>
      <c r="F2473" s="176" t="s">
        <v>2424</v>
      </c>
      <c r="H2473" s="177">
        <v>528.19799999999998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264</v>
      </c>
      <c r="AU2473" s="175" t="s">
        <v>82</v>
      </c>
      <c r="AV2473" s="14" t="s">
        <v>82</v>
      </c>
      <c r="AW2473" s="14" t="s">
        <v>4</v>
      </c>
      <c r="AX2473" s="14" t="s">
        <v>80</v>
      </c>
      <c r="AY2473" s="175" t="s">
        <v>252</v>
      </c>
    </row>
    <row r="2474" spans="1:65" s="2" customFormat="1" ht="16.5" customHeight="1">
      <c r="A2474" s="34"/>
      <c r="B2474" s="145"/>
      <c r="C2474" s="146" t="s">
        <v>2425</v>
      </c>
      <c r="D2474" s="146" t="s">
        <v>254</v>
      </c>
      <c r="E2474" s="147" t="s">
        <v>2426</v>
      </c>
      <c r="F2474" s="148" t="s">
        <v>2427</v>
      </c>
      <c r="G2474" s="149" t="s">
        <v>321</v>
      </c>
      <c r="H2474" s="150">
        <v>222.49100000000001</v>
      </c>
      <c r="I2474" s="151"/>
      <c r="J2474" s="152">
        <f>ROUND(I2474*H2474,2)</f>
        <v>0</v>
      </c>
      <c r="K2474" s="153"/>
      <c r="L2474" s="35"/>
      <c r="M2474" s="154" t="s">
        <v>3</v>
      </c>
      <c r="N2474" s="155" t="s">
        <v>44</v>
      </c>
      <c r="O2474" s="55"/>
      <c r="P2474" s="156">
        <f>O2474*H2474</f>
        <v>0</v>
      </c>
      <c r="Q2474" s="156">
        <v>0</v>
      </c>
      <c r="R2474" s="156">
        <f>Q2474*H2474</f>
        <v>0</v>
      </c>
      <c r="S2474" s="156">
        <v>0</v>
      </c>
      <c r="T2474" s="157">
        <f>S2474*H2474</f>
        <v>0</v>
      </c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  <c r="AR2474" s="158" t="s">
        <v>406</v>
      </c>
      <c r="AT2474" s="158" t="s">
        <v>254</v>
      </c>
      <c r="AU2474" s="158" t="s">
        <v>82</v>
      </c>
      <c r="AY2474" s="19" t="s">
        <v>252</v>
      </c>
      <c r="BE2474" s="159">
        <f>IF(N2474="základní",J2474,0)</f>
        <v>0</v>
      </c>
      <c r="BF2474" s="159">
        <f>IF(N2474="snížená",J2474,0)</f>
        <v>0</v>
      </c>
      <c r="BG2474" s="159">
        <f>IF(N2474="zákl. přenesená",J2474,0)</f>
        <v>0</v>
      </c>
      <c r="BH2474" s="159">
        <f>IF(N2474="sníž. přenesená",J2474,0)</f>
        <v>0</v>
      </c>
      <c r="BI2474" s="159">
        <f>IF(N2474="nulová",J2474,0)</f>
        <v>0</v>
      </c>
      <c r="BJ2474" s="19" t="s">
        <v>80</v>
      </c>
      <c r="BK2474" s="159">
        <f>ROUND(I2474*H2474,2)</f>
        <v>0</v>
      </c>
      <c r="BL2474" s="19" t="s">
        <v>406</v>
      </c>
      <c r="BM2474" s="158" t="s">
        <v>2428</v>
      </c>
    </row>
    <row r="2475" spans="1:65" s="2" customFormat="1" ht="19.5">
      <c r="A2475" s="34"/>
      <c r="B2475" s="35"/>
      <c r="C2475" s="34"/>
      <c r="D2475" s="160" t="s">
        <v>260</v>
      </c>
      <c r="E2475" s="34"/>
      <c r="F2475" s="161" t="s">
        <v>2429</v>
      </c>
      <c r="G2475" s="34"/>
      <c r="H2475" s="34"/>
      <c r="I2475" s="162"/>
      <c r="J2475" s="34"/>
      <c r="K2475" s="34"/>
      <c r="L2475" s="35"/>
      <c r="M2475" s="163"/>
      <c r="N2475" s="164"/>
      <c r="O2475" s="55"/>
      <c r="P2475" s="55"/>
      <c r="Q2475" s="55"/>
      <c r="R2475" s="55"/>
      <c r="S2475" s="55"/>
      <c r="T2475" s="56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  <c r="AT2475" s="19" t="s">
        <v>260</v>
      </c>
      <c r="AU2475" s="19" t="s">
        <v>82</v>
      </c>
    </row>
    <row r="2476" spans="1:65" s="2" customFormat="1" ht="11.25">
      <c r="A2476" s="34"/>
      <c r="B2476" s="35"/>
      <c r="C2476" s="34"/>
      <c r="D2476" s="165" t="s">
        <v>262</v>
      </c>
      <c r="E2476" s="34"/>
      <c r="F2476" s="166" t="s">
        <v>2430</v>
      </c>
      <c r="G2476" s="34"/>
      <c r="H2476" s="34"/>
      <c r="I2476" s="162"/>
      <c r="J2476" s="34"/>
      <c r="K2476" s="34"/>
      <c r="L2476" s="35"/>
      <c r="M2476" s="163"/>
      <c r="N2476" s="164"/>
      <c r="O2476" s="55"/>
      <c r="P2476" s="55"/>
      <c r="Q2476" s="55"/>
      <c r="R2476" s="55"/>
      <c r="S2476" s="55"/>
      <c r="T2476" s="56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  <c r="AT2476" s="19" t="s">
        <v>262</v>
      </c>
      <c r="AU2476" s="19" t="s">
        <v>82</v>
      </c>
    </row>
    <row r="2477" spans="1:65" s="12" customFormat="1" ht="22.9" customHeight="1">
      <c r="B2477" s="132"/>
      <c r="D2477" s="133" t="s">
        <v>72</v>
      </c>
      <c r="E2477" s="143" t="s">
        <v>2431</v>
      </c>
      <c r="F2477" s="143" t="s">
        <v>2432</v>
      </c>
      <c r="I2477" s="135"/>
      <c r="J2477" s="144">
        <f>BK2477</f>
        <v>0</v>
      </c>
      <c r="L2477" s="132"/>
      <c r="M2477" s="137"/>
      <c r="N2477" s="138"/>
      <c r="O2477" s="138"/>
      <c r="P2477" s="139">
        <f>SUM(P2478:P2684)</f>
        <v>0</v>
      </c>
      <c r="Q2477" s="138"/>
      <c r="R2477" s="139">
        <f>SUM(R2478:R2684)</f>
        <v>20.346515849999996</v>
      </c>
      <c r="S2477" s="138"/>
      <c r="T2477" s="140">
        <f>SUM(T2478:T2684)</f>
        <v>0</v>
      </c>
      <c r="AR2477" s="133" t="s">
        <v>82</v>
      </c>
      <c r="AT2477" s="141" t="s">
        <v>72</v>
      </c>
      <c r="AU2477" s="141" t="s">
        <v>80</v>
      </c>
      <c r="AY2477" s="133" t="s">
        <v>252</v>
      </c>
      <c r="BK2477" s="142">
        <f>SUM(BK2478:BK2684)</f>
        <v>0</v>
      </c>
    </row>
    <row r="2478" spans="1:65" s="2" customFormat="1" ht="16.5" customHeight="1">
      <c r="A2478" s="34"/>
      <c r="B2478" s="145"/>
      <c r="C2478" s="146" t="s">
        <v>2433</v>
      </c>
      <c r="D2478" s="146" t="s">
        <v>254</v>
      </c>
      <c r="E2478" s="147" t="s">
        <v>2434</v>
      </c>
      <c r="F2478" s="148" t="s">
        <v>2435</v>
      </c>
      <c r="G2478" s="149" t="s">
        <v>497</v>
      </c>
      <c r="H2478" s="150">
        <v>2693.25</v>
      </c>
      <c r="I2478" s="151"/>
      <c r="J2478" s="152">
        <f>ROUND(I2478*H2478,2)</f>
        <v>0</v>
      </c>
      <c r="K2478" s="153"/>
      <c r="L2478" s="35"/>
      <c r="M2478" s="154" t="s">
        <v>3</v>
      </c>
      <c r="N2478" s="155" t="s">
        <v>44</v>
      </c>
      <c r="O2478" s="55"/>
      <c r="P2478" s="156">
        <f>O2478*H2478</f>
        <v>0</v>
      </c>
      <c r="Q2478" s="156">
        <v>0</v>
      </c>
      <c r="R2478" s="156">
        <f>Q2478*H2478</f>
        <v>0</v>
      </c>
      <c r="S2478" s="156">
        <v>0</v>
      </c>
      <c r="T2478" s="157">
        <f>S2478*H2478</f>
        <v>0</v>
      </c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  <c r="AR2478" s="158" t="s">
        <v>406</v>
      </c>
      <c r="AT2478" s="158" t="s">
        <v>254</v>
      </c>
      <c r="AU2478" s="158" t="s">
        <v>82</v>
      </c>
      <c r="AY2478" s="19" t="s">
        <v>252</v>
      </c>
      <c r="BE2478" s="159">
        <f>IF(N2478="základní",J2478,0)</f>
        <v>0</v>
      </c>
      <c r="BF2478" s="159">
        <f>IF(N2478="snížená",J2478,0)</f>
        <v>0</v>
      </c>
      <c r="BG2478" s="159">
        <f>IF(N2478="zákl. přenesená",J2478,0)</f>
        <v>0</v>
      </c>
      <c r="BH2478" s="159">
        <f>IF(N2478="sníž. přenesená",J2478,0)</f>
        <v>0</v>
      </c>
      <c r="BI2478" s="159">
        <f>IF(N2478="nulová",J2478,0)</f>
        <v>0</v>
      </c>
      <c r="BJ2478" s="19" t="s">
        <v>80</v>
      </c>
      <c r="BK2478" s="159">
        <f>ROUND(I2478*H2478,2)</f>
        <v>0</v>
      </c>
      <c r="BL2478" s="19" t="s">
        <v>406</v>
      </c>
      <c r="BM2478" s="158" t="s">
        <v>2436</v>
      </c>
    </row>
    <row r="2479" spans="1:65" s="2" customFormat="1" ht="11.25">
      <c r="A2479" s="34"/>
      <c r="B2479" s="35"/>
      <c r="C2479" s="34"/>
      <c r="D2479" s="160" t="s">
        <v>260</v>
      </c>
      <c r="E2479" s="34"/>
      <c r="F2479" s="161" t="s">
        <v>2437</v>
      </c>
      <c r="G2479" s="34"/>
      <c r="H2479" s="34"/>
      <c r="I2479" s="162"/>
      <c r="J2479" s="34"/>
      <c r="K2479" s="34"/>
      <c r="L2479" s="35"/>
      <c r="M2479" s="163"/>
      <c r="N2479" s="164"/>
      <c r="O2479" s="55"/>
      <c r="P2479" s="55"/>
      <c r="Q2479" s="55"/>
      <c r="R2479" s="55"/>
      <c r="S2479" s="55"/>
      <c r="T2479" s="56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  <c r="AT2479" s="19" t="s">
        <v>260</v>
      </c>
      <c r="AU2479" s="19" t="s">
        <v>82</v>
      </c>
    </row>
    <row r="2480" spans="1:65" s="2" customFormat="1" ht="11.25">
      <c r="A2480" s="34"/>
      <c r="B2480" s="35"/>
      <c r="C2480" s="34"/>
      <c r="D2480" s="165" t="s">
        <v>262</v>
      </c>
      <c r="E2480" s="34"/>
      <c r="F2480" s="166" t="s">
        <v>2438</v>
      </c>
      <c r="G2480" s="34"/>
      <c r="H2480" s="34"/>
      <c r="I2480" s="162"/>
      <c r="J2480" s="34"/>
      <c r="K2480" s="34"/>
      <c r="L2480" s="35"/>
      <c r="M2480" s="163"/>
      <c r="N2480" s="164"/>
      <c r="O2480" s="55"/>
      <c r="P2480" s="55"/>
      <c r="Q2480" s="55"/>
      <c r="R2480" s="55"/>
      <c r="S2480" s="55"/>
      <c r="T2480" s="56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  <c r="AT2480" s="19" t="s">
        <v>262</v>
      </c>
      <c r="AU2480" s="19" t="s">
        <v>82</v>
      </c>
    </row>
    <row r="2481" spans="2:51" s="13" customFormat="1" ht="11.25">
      <c r="B2481" s="167"/>
      <c r="D2481" s="160" t="s">
        <v>264</v>
      </c>
      <c r="E2481" s="168" t="s">
        <v>3</v>
      </c>
      <c r="F2481" s="169" t="s">
        <v>2439</v>
      </c>
      <c r="H2481" s="168" t="s">
        <v>3</v>
      </c>
      <c r="I2481" s="170"/>
      <c r="L2481" s="167"/>
      <c r="M2481" s="171"/>
      <c r="N2481" s="172"/>
      <c r="O2481" s="172"/>
      <c r="P2481" s="172"/>
      <c r="Q2481" s="172"/>
      <c r="R2481" s="172"/>
      <c r="S2481" s="172"/>
      <c r="T2481" s="173"/>
      <c r="AT2481" s="168" t="s">
        <v>264</v>
      </c>
      <c r="AU2481" s="168" t="s">
        <v>82</v>
      </c>
      <c r="AV2481" s="13" t="s">
        <v>80</v>
      </c>
      <c r="AW2481" s="13" t="s">
        <v>34</v>
      </c>
      <c r="AX2481" s="13" t="s">
        <v>73</v>
      </c>
      <c r="AY2481" s="168" t="s">
        <v>252</v>
      </c>
    </row>
    <row r="2482" spans="2:51" s="14" customFormat="1" ht="11.25">
      <c r="B2482" s="174"/>
      <c r="D2482" s="160" t="s">
        <v>264</v>
      </c>
      <c r="E2482" s="175" t="s">
        <v>3</v>
      </c>
      <c r="F2482" s="176" t="s">
        <v>1288</v>
      </c>
      <c r="H2482" s="177">
        <v>183.5</v>
      </c>
      <c r="I2482" s="178"/>
      <c r="L2482" s="174"/>
      <c r="M2482" s="179"/>
      <c r="N2482" s="180"/>
      <c r="O2482" s="180"/>
      <c r="P2482" s="180"/>
      <c r="Q2482" s="180"/>
      <c r="R2482" s="180"/>
      <c r="S2482" s="180"/>
      <c r="T2482" s="181"/>
      <c r="AT2482" s="175" t="s">
        <v>264</v>
      </c>
      <c r="AU2482" s="175" t="s">
        <v>82</v>
      </c>
      <c r="AV2482" s="14" t="s">
        <v>82</v>
      </c>
      <c r="AW2482" s="14" t="s">
        <v>34</v>
      </c>
      <c r="AX2482" s="14" t="s">
        <v>73</v>
      </c>
      <c r="AY2482" s="175" t="s">
        <v>252</v>
      </c>
    </row>
    <row r="2483" spans="2:51" s="13" customFormat="1" ht="11.25">
      <c r="B2483" s="167"/>
      <c r="D2483" s="160" t="s">
        <v>264</v>
      </c>
      <c r="E2483" s="168" t="s">
        <v>3</v>
      </c>
      <c r="F2483" s="169" t="s">
        <v>2440</v>
      </c>
      <c r="H2483" s="168" t="s">
        <v>3</v>
      </c>
      <c r="I2483" s="170"/>
      <c r="L2483" s="167"/>
      <c r="M2483" s="171"/>
      <c r="N2483" s="172"/>
      <c r="O2483" s="172"/>
      <c r="P2483" s="172"/>
      <c r="Q2483" s="172"/>
      <c r="R2483" s="172"/>
      <c r="S2483" s="172"/>
      <c r="T2483" s="173"/>
      <c r="AT2483" s="168" t="s">
        <v>264</v>
      </c>
      <c r="AU2483" s="168" t="s">
        <v>82</v>
      </c>
      <c r="AV2483" s="13" t="s">
        <v>80</v>
      </c>
      <c r="AW2483" s="13" t="s">
        <v>34</v>
      </c>
      <c r="AX2483" s="13" t="s">
        <v>73</v>
      </c>
      <c r="AY2483" s="168" t="s">
        <v>252</v>
      </c>
    </row>
    <row r="2484" spans="2:51" s="14" customFormat="1" ht="11.25">
      <c r="B2484" s="174"/>
      <c r="D2484" s="160" t="s">
        <v>264</v>
      </c>
      <c r="E2484" s="175" t="s">
        <v>3</v>
      </c>
      <c r="F2484" s="176" t="s">
        <v>1290</v>
      </c>
      <c r="H2484" s="177">
        <v>118.22</v>
      </c>
      <c r="I2484" s="178"/>
      <c r="L2484" s="174"/>
      <c r="M2484" s="179"/>
      <c r="N2484" s="180"/>
      <c r="O2484" s="180"/>
      <c r="P2484" s="180"/>
      <c r="Q2484" s="180"/>
      <c r="R2484" s="180"/>
      <c r="S2484" s="180"/>
      <c r="T2484" s="181"/>
      <c r="AT2484" s="175" t="s">
        <v>264</v>
      </c>
      <c r="AU2484" s="175" t="s">
        <v>82</v>
      </c>
      <c r="AV2484" s="14" t="s">
        <v>82</v>
      </c>
      <c r="AW2484" s="14" t="s">
        <v>34</v>
      </c>
      <c r="AX2484" s="14" t="s">
        <v>73</v>
      </c>
      <c r="AY2484" s="175" t="s">
        <v>252</v>
      </c>
    </row>
    <row r="2485" spans="2:51" s="13" customFormat="1" ht="11.25">
      <c r="B2485" s="167"/>
      <c r="D2485" s="160" t="s">
        <v>264</v>
      </c>
      <c r="E2485" s="168" t="s">
        <v>3</v>
      </c>
      <c r="F2485" s="169" t="s">
        <v>2441</v>
      </c>
      <c r="H2485" s="168" t="s">
        <v>3</v>
      </c>
      <c r="I2485" s="170"/>
      <c r="L2485" s="167"/>
      <c r="M2485" s="171"/>
      <c r="N2485" s="172"/>
      <c r="O2485" s="172"/>
      <c r="P2485" s="172"/>
      <c r="Q2485" s="172"/>
      <c r="R2485" s="172"/>
      <c r="S2485" s="172"/>
      <c r="T2485" s="173"/>
      <c r="AT2485" s="168" t="s">
        <v>264</v>
      </c>
      <c r="AU2485" s="168" t="s">
        <v>82</v>
      </c>
      <c r="AV2485" s="13" t="s">
        <v>80</v>
      </c>
      <c r="AW2485" s="13" t="s">
        <v>34</v>
      </c>
      <c r="AX2485" s="13" t="s">
        <v>73</v>
      </c>
      <c r="AY2485" s="168" t="s">
        <v>252</v>
      </c>
    </row>
    <row r="2486" spans="2:51" s="14" customFormat="1" ht="11.25">
      <c r="B2486" s="174"/>
      <c r="D2486" s="160" t="s">
        <v>264</v>
      </c>
      <c r="E2486" s="175" t="s">
        <v>3</v>
      </c>
      <c r="F2486" s="176" t="s">
        <v>1310</v>
      </c>
      <c r="H2486" s="177">
        <v>500.55</v>
      </c>
      <c r="I2486" s="178"/>
      <c r="L2486" s="174"/>
      <c r="M2486" s="179"/>
      <c r="N2486" s="180"/>
      <c r="O2486" s="180"/>
      <c r="P2486" s="180"/>
      <c r="Q2486" s="180"/>
      <c r="R2486" s="180"/>
      <c r="S2486" s="180"/>
      <c r="T2486" s="181"/>
      <c r="AT2486" s="175" t="s">
        <v>264</v>
      </c>
      <c r="AU2486" s="175" t="s">
        <v>82</v>
      </c>
      <c r="AV2486" s="14" t="s">
        <v>82</v>
      </c>
      <c r="AW2486" s="14" t="s">
        <v>34</v>
      </c>
      <c r="AX2486" s="14" t="s">
        <v>73</v>
      </c>
      <c r="AY2486" s="175" t="s">
        <v>252</v>
      </c>
    </row>
    <row r="2487" spans="2:51" s="13" customFormat="1" ht="11.25">
      <c r="B2487" s="167"/>
      <c r="D2487" s="160" t="s">
        <v>264</v>
      </c>
      <c r="E2487" s="168" t="s">
        <v>3</v>
      </c>
      <c r="F2487" s="169" t="s">
        <v>2442</v>
      </c>
      <c r="H2487" s="168" t="s">
        <v>3</v>
      </c>
      <c r="I2487" s="170"/>
      <c r="L2487" s="167"/>
      <c r="M2487" s="171"/>
      <c r="N2487" s="172"/>
      <c r="O2487" s="172"/>
      <c r="P2487" s="172"/>
      <c r="Q2487" s="172"/>
      <c r="R2487" s="172"/>
      <c r="S2487" s="172"/>
      <c r="T2487" s="173"/>
      <c r="AT2487" s="168" t="s">
        <v>264</v>
      </c>
      <c r="AU2487" s="168" t="s">
        <v>82</v>
      </c>
      <c r="AV2487" s="13" t="s">
        <v>80</v>
      </c>
      <c r="AW2487" s="13" t="s">
        <v>34</v>
      </c>
      <c r="AX2487" s="13" t="s">
        <v>73</v>
      </c>
      <c r="AY2487" s="168" t="s">
        <v>252</v>
      </c>
    </row>
    <row r="2488" spans="2:51" s="14" customFormat="1" ht="22.5">
      <c r="B2488" s="174"/>
      <c r="D2488" s="160" t="s">
        <v>264</v>
      </c>
      <c r="E2488" s="175" t="s">
        <v>3</v>
      </c>
      <c r="F2488" s="176" t="s">
        <v>1292</v>
      </c>
      <c r="H2488" s="177">
        <v>222.53</v>
      </c>
      <c r="I2488" s="178"/>
      <c r="L2488" s="174"/>
      <c r="M2488" s="179"/>
      <c r="N2488" s="180"/>
      <c r="O2488" s="180"/>
      <c r="P2488" s="180"/>
      <c r="Q2488" s="180"/>
      <c r="R2488" s="180"/>
      <c r="S2488" s="180"/>
      <c r="T2488" s="181"/>
      <c r="AT2488" s="175" t="s">
        <v>264</v>
      </c>
      <c r="AU2488" s="175" t="s">
        <v>82</v>
      </c>
      <c r="AV2488" s="14" t="s">
        <v>82</v>
      </c>
      <c r="AW2488" s="14" t="s">
        <v>34</v>
      </c>
      <c r="AX2488" s="14" t="s">
        <v>73</v>
      </c>
      <c r="AY2488" s="175" t="s">
        <v>252</v>
      </c>
    </row>
    <row r="2489" spans="2:51" s="13" customFormat="1" ht="11.25">
      <c r="B2489" s="167"/>
      <c r="D2489" s="160" t="s">
        <v>264</v>
      </c>
      <c r="E2489" s="168" t="s">
        <v>3</v>
      </c>
      <c r="F2489" s="169" t="s">
        <v>2443</v>
      </c>
      <c r="H2489" s="168" t="s">
        <v>3</v>
      </c>
      <c r="I2489" s="170"/>
      <c r="L2489" s="167"/>
      <c r="M2489" s="171"/>
      <c r="N2489" s="172"/>
      <c r="O2489" s="172"/>
      <c r="P2489" s="172"/>
      <c r="Q2489" s="172"/>
      <c r="R2489" s="172"/>
      <c r="S2489" s="172"/>
      <c r="T2489" s="173"/>
      <c r="AT2489" s="168" t="s">
        <v>264</v>
      </c>
      <c r="AU2489" s="168" t="s">
        <v>82</v>
      </c>
      <c r="AV2489" s="13" t="s">
        <v>80</v>
      </c>
      <c r="AW2489" s="13" t="s">
        <v>34</v>
      </c>
      <c r="AX2489" s="13" t="s">
        <v>73</v>
      </c>
      <c r="AY2489" s="168" t="s">
        <v>252</v>
      </c>
    </row>
    <row r="2490" spans="2:51" s="14" customFormat="1" ht="22.5">
      <c r="B2490" s="174"/>
      <c r="D2490" s="160" t="s">
        <v>264</v>
      </c>
      <c r="E2490" s="175" t="s">
        <v>3</v>
      </c>
      <c r="F2490" s="176" t="s">
        <v>1294</v>
      </c>
      <c r="H2490" s="177">
        <v>221.25</v>
      </c>
      <c r="I2490" s="178"/>
      <c r="L2490" s="174"/>
      <c r="M2490" s="179"/>
      <c r="N2490" s="180"/>
      <c r="O2490" s="180"/>
      <c r="P2490" s="180"/>
      <c r="Q2490" s="180"/>
      <c r="R2490" s="180"/>
      <c r="S2490" s="180"/>
      <c r="T2490" s="181"/>
      <c r="AT2490" s="175" t="s">
        <v>264</v>
      </c>
      <c r="AU2490" s="175" t="s">
        <v>82</v>
      </c>
      <c r="AV2490" s="14" t="s">
        <v>82</v>
      </c>
      <c r="AW2490" s="14" t="s">
        <v>34</v>
      </c>
      <c r="AX2490" s="14" t="s">
        <v>73</v>
      </c>
      <c r="AY2490" s="175" t="s">
        <v>252</v>
      </c>
    </row>
    <row r="2491" spans="2:51" s="13" customFormat="1" ht="11.25">
      <c r="B2491" s="167"/>
      <c r="D2491" s="160" t="s">
        <v>264</v>
      </c>
      <c r="E2491" s="168" t="s">
        <v>3</v>
      </c>
      <c r="F2491" s="169" t="s">
        <v>2444</v>
      </c>
      <c r="H2491" s="168" t="s">
        <v>3</v>
      </c>
      <c r="I2491" s="170"/>
      <c r="L2491" s="167"/>
      <c r="M2491" s="171"/>
      <c r="N2491" s="172"/>
      <c r="O2491" s="172"/>
      <c r="P2491" s="172"/>
      <c r="Q2491" s="172"/>
      <c r="R2491" s="172"/>
      <c r="S2491" s="172"/>
      <c r="T2491" s="173"/>
      <c r="AT2491" s="168" t="s">
        <v>264</v>
      </c>
      <c r="AU2491" s="168" t="s">
        <v>82</v>
      </c>
      <c r="AV2491" s="13" t="s">
        <v>80</v>
      </c>
      <c r="AW2491" s="13" t="s">
        <v>34</v>
      </c>
      <c r="AX2491" s="13" t="s">
        <v>73</v>
      </c>
      <c r="AY2491" s="168" t="s">
        <v>252</v>
      </c>
    </row>
    <row r="2492" spans="2:51" s="14" customFormat="1" ht="11.25">
      <c r="B2492" s="174"/>
      <c r="D2492" s="160" t="s">
        <v>264</v>
      </c>
      <c r="E2492" s="175" t="s">
        <v>3</v>
      </c>
      <c r="F2492" s="176" t="s">
        <v>1296</v>
      </c>
      <c r="H2492" s="177">
        <v>331.57</v>
      </c>
      <c r="I2492" s="178"/>
      <c r="L2492" s="174"/>
      <c r="M2492" s="179"/>
      <c r="N2492" s="180"/>
      <c r="O2492" s="180"/>
      <c r="P2492" s="180"/>
      <c r="Q2492" s="180"/>
      <c r="R2492" s="180"/>
      <c r="S2492" s="180"/>
      <c r="T2492" s="181"/>
      <c r="AT2492" s="175" t="s">
        <v>264</v>
      </c>
      <c r="AU2492" s="175" t="s">
        <v>82</v>
      </c>
      <c r="AV2492" s="14" t="s">
        <v>82</v>
      </c>
      <c r="AW2492" s="14" t="s">
        <v>34</v>
      </c>
      <c r="AX2492" s="14" t="s">
        <v>73</v>
      </c>
      <c r="AY2492" s="175" t="s">
        <v>252</v>
      </c>
    </row>
    <row r="2493" spans="2:51" s="13" customFormat="1" ht="11.25">
      <c r="B2493" s="167"/>
      <c r="D2493" s="160" t="s">
        <v>264</v>
      </c>
      <c r="E2493" s="168" t="s">
        <v>3</v>
      </c>
      <c r="F2493" s="169" t="s">
        <v>2445</v>
      </c>
      <c r="H2493" s="168" t="s">
        <v>3</v>
      </c>
      <c r="I2493" s="170"/>
      <c r="L2493" s="167"/>
      <c r="M2493" s="171"/>
      <c r="N2493" s="172"/>
      <c r="O2493" s="172"/>
      <c r="P2493" s="172"/>
      <c r="Q2493" s="172"/>
      <c r="R2493" s="172"/>
      <c r="S2493" s="172"/>
      <c r="T2493" s="173"/>
      <c r="AT2493" s="168" t="s">
        <v>264</v>
      </c>
      <c r="AU2493" s="168" t="s">
        <v>82</v>
      </c>
      <c r="AV2493" s="13" t="s">
        <v>80</v>
      </c>
      <c r="AW2493" s="13" t="s">
        <v>34</v>
      </c>
      <c r="AX2493" s="13" t="s">
        <v>73</v>
      </c>
      <c r="AY2493" s="168" t="s">
        <v>252</v>
      </c>
    </row>
    <row r="2494" spans="2:51" s="14" customFormat="1" ht="11.25">
      <c r="B2494" s="174"/>
      <c r="D2494" s="160" t="s">
        <v>264</v>
      </c>
      <c r="E2494" s="175" t="s">
        <v>3</v>
      </c>
      <c r="F2494" s="176" t="s">
        <v>1298</v>
      </c>
      <c r="H2494" s="177">
        <v>332.74</v>
      </c>
      <c r="I2494" s="178"/>
      <c r="L2494" s="174"/>
      <c r="M2494" s="179"/>
      <c r="N2494" s="180"/>
      <c r="O2494" s="180"/>
      <c r="P2494" s="180"/>
      <c r="Q2494" s="180"/>
      <c r="R2494" s="180"/>
      <c r="S2494" s="180"/>
      <c r="T2494" s="181"/>
      <c r="AT2494" s="175" t="s">
        <v>264</v>
      </c>
      <c r="AU2494" s="175" t="s">
        <v>82</v>
      </c>
      <c r="AV2494" s="14" t="s">
        <v>82</v>
      </c>
      <c r="AW2494" s="14" t="s">
        <v>34</v>
      </c>
      <c r="AX2494" s="14" t="s">
        <v>73</v>
      </c>
      <c r="AY2494" s="175" t="s">
        <v>252</v>
      </c>
    </row>
    <row r="2495" spans="2:51" s="13" customFormat="1" ht="11.25">
      <c r="B2495" s="167"/>
      <c r="D2495" s="160" t="s">
        <v>264</v>
      </c>
      <c r="E2495" s="168" t="s">
        <v>3</v>
      </c>
      <c r="F2495" s="169" t="s">
        <v>1299</v>
      </c>
      <c r="H2495" s="168" t="s">
        <v>3</v>
      </c>
      <c r="I2495" s="170"/>
      <c r="L2495" s="167"/>
      <c r="M2495" s="171"/>
      <c r="N2495" s="172"/>
      <c r="O2495" s="172"/>
      <c r="P2495" s="172"/>
      <c r="Q2495" s="172"/>
      <c r="R2495" s="172"/>
      <c r="S2495" s="172"/>
      <c r="T2495" s="173"/>
      <c r="AT2495" s="168" t="s">
        <v>264</v>
      </c>
      <c r="AU2495" s="168" t="s">
        <v>82</v>
      </c>
      <c r="AV2495" s="13" t="s">
        <v>80</v>
      </c>
      <c r="AW2495" s="13" t="s">
        <v>34</v>
      </c>
      <c r="AX2495" s="13" t="s">
        <v>73</v>
      </c>
      <c r="AY2495" s="168" t="s">
        <v>252</v>
      </c>
    </row>
    <row r="2496" spans="2:51" s="14" customFormat="1" ht="22.5">
      <c r="B2496" s="174"/>
      <c r="D2496" s="160" t="s">
        <v>264</v>
      </c>
      <c r="E2496" s="175" t="s">
        <v>3</v>
      </c>
      <c r="F2496" s="176" t="s">
        <v>1300</v>
      </c>
      <c r="H2496" s="177">
        <v>114.1</v>
      </c>
      <c r="I2496" s="178"/>
      <c r="L2496" s="174"/>
      <c r="M2496" s="179"/>
      <c r="N2496" s="180"/>
      <c r="O2496" s="180"/>
      <c r="P2496" s="180"/>
      <c r="Q2496" s="180"/>
      <c r="R2496" s="180"/>
      <c r="S2496" s="180"/>
      <c r="T2496" s="181"/>
      <c r="AT2496" s="175" t="s">
        <v>264</v>
      </c>
      <c r="AU2496" s="175" t="s">
        <v>82</v>
      </c>
      <c r="AV2496" s="14" t="s">
        <v>82</v>
      </c>
      <c r="AW2496" s="14" t="s">
        <v>34</v>
      </c>
      <c r="AX2496" s="14" t="s">
        <v>73</v>
      </c>
      <c r="AY2496" s="175" t="s">
        <v>252</v>
      </c>
    </row>
    <row r="2497" spans="1:65" s="13" customFormat="1" ht="11.25">
      <c r="B2497" s="167"/>
      <c r="D2497" s="160" t="s">
        <v>264</v>
      </c>
      <c r="E2497" s="168" t="s">
        <v>3</v>
      </c>
      <c r="F2497" s="169" t="s">
        <v>1301</v>
      </c>
      <c r="H2497" s="168" t="s">
        <v>3</v>
      </c>
      <c r="I2497" s="170"/>
      <c r="L2497" s="167"/>
      <c r="M2497" s="171"/>
      <c r="N2497" s="172"/>
      <c r="O2497" s="172"/>
      <c r="P2497" s="172"/>
      <c r="Q2497" s="172"/>
      <c r="R2497" s="172"/>
      <c r="S2497" s="172"/>
      <c r="T2497" s="173"/>
      <c r="AT2497" s="168" t="s">
        <v>264</v>
      </c>
      <c r="AU2497" s="168" t="s">
        <v>82</v>
      </c>
      <c r="AV2497" s="13" t="s">
        <v>80</v>
      </c>
      <c r="AW2497" s="13" t="s">
        <v>34</v>
      </c>
      <c r="AX2497" s="13" t="s">
        <v>73</v>
      </c>
      <c r="AY2497" s="168" t="s">
        <v>252</v>
      </c>
    </row>
    <row r="2498" spans="1:65" s="14" customFormat="1" ht="11.25">
      <c r="B2498" s="174"/>
      <c r="D2498" s="160" t="s">
        <v>264</v>
      </c>
      <c r="E2498" s="175" t="s">
        <v>3</v>
      </c>
      <c r="F2498" s="176" t="s">
        <v>1302</v>
      </c>
      <c r="H2498" s="177">
        <v>39.92</v>
      </c>
      <c r="I2498" s="178"/>
      <c r="L2498" s="174"/>
      <c r="M2498" s="179"/>
      <c r="N2498" s="180"/>
      <c r="O2498" s="180"/>
      <c r="P2498" s="180"/>
      <c r="Q2498" s="180"/>
      <c r="R2498" s="180"/>
      <c r="S2498" s="180"/>
      <c r="T2498" s="181"/>
      <c r="AT2498" s="175" t="s">
        <v>264</v>
      </c>
      <c r="AU2498" s="175" t="s">
        <v>82</v>
      </c>
      <c r="AV2498" s="14" t="s">
        <v>82</v>
      </c>
      <c r="AW2498" s="14" t="s">
        <v>34</v>
      </c>
      <c r="AX2498" s="14" t="s">
        <v>73</v>
      </c>
      <c r="AY2498" s="175" t="s">
        <v>252</v>
      </c>
    </row>
    <row r="2499" spans="1:65" s="14" customFormat="1" ht="11.25">
      <c r="B2499" s="174"/>
      <c r="D2499" s="160" t="s">
        <v>264</v>
      </c>
      <c r="E2499" s="175" t="s">
        <v>3</v>
      </c>
      <c r="F2499" s="176" t="s">
        <v>2446</v>
      </c>
      <c r="H2499" s="177">
        <v>119.76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264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252</v>
      </c>
    </row>
    <row r="2500" spans="1:65" s="13" customFormat="1" ht="11.25">
      <c r="B2500" s="167"/>
      <c r="D2500" s="160" t="s">
        <v>264</v>
      </c>
      <c r="E2500" s="168" t="s">
        <v>3</v>
      </c>
      <c r="F2500" s="169" t="s">
        <v>1311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264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252</v>
      </c>
    </row>
    <row r="2501" spans="1:65" s="14" customFormat="1" ht="11.25">
      <c r="B2501" s="174"/>
      <c r="D2501" s="160" t="s">
        <v>264</v>
      </c>
      <c r="E2501" s="175" t="s">
        <v>3</v>
      </c>
      <c r="F2501" s="176" t="s">
        <v>1312</v>
      </c>
      <c r="H2501" s="177">
        <v>102.7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264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252</v>
      </c>
    </row>
    <row r="2502" spans="1:65" s="13" customFormat="1" ht="11.25">
      <c r="B2502" s="167"/>
      <c r="D2502" s="160" t="s">
        <v>264</v>
      </c>
      <c r="E2502" s="168" t="s">
        <v>3</v>
      </c>
      <c r="F2502" s="169" t="s">
        <v>1313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264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252</v>
      </c>
    </row>
    <row r="2503" spans="1:65" s="14" customFormat="1" ht="11.25">
      <c r="B2503" s="174"/>
      <c r="D2503" s="160" t="s">
        <v>264</v>
      </c>
      <c r="E2503" s="175" t="s">
        <v>3</v>
      </c>
      <c r="F2503" s="176" t="s">
        <v>1314</v>
      </c>
      <c r="H2503" s="177">
        <v>200.21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264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252</v>
      </c>
    </row>
    <row r="2504" spans="1:65" s="13" customFormat="1" ht="11.25">
      <c r="B2504" s="167"/>
      <c r="D2504" s="160" t="s">
        <v>264</v>
      </c>
      <c r="E2504" s="168" t="s">
        <v>3</v>
      </c>
      <c r="F2504" s="169" t="s">
        <v>1315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264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252</v>
      </c>
    </row>
    <row r="2505" spans="1:65" s="14" customFormat="1" ht="11.25">
      <c r="B2505" s="174"/>
      <c r="D2505" s="160" t="s">
        <v>264</v>
      </c>
      <c r="E2505" s="175" t="s">
        <v>3</v>
      </c>
      <c r="F2505" s="176" t="s">
        <v>1316</v>
      </c>
      <c r="H2505" s="177">
        <v>206.2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264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252</v>
      </c>
    </row>
    <row r="2506" spans="1:65" s="15" customFormat="1" ht="11.25">
      <c r="B2506" s="182"/>
      <c r="D2506" s="160" t="s">
        <v>264</v>
      </c>
      <c r="E2506" s="183" t="s">
        <v>3</v>
      </c>
      <c r="F2506" s="184" t="s">
        <v>269</v>
      </c>
      <c r="H2506" s="185">
        <v>2693.25</v>
      </c>
      <c r="I2506" s="186"/>
      <c r="L2506" s="182"/>
      <c r="M2506" s="187"/>
      <c r="N2506" s="188"/>
      <c r="O2506" s="188"/>
      <c r="P2506" s="188"/>
      <c r="Q2506" s="188"/>
      <c r="R2506" s="188"/>
      <c r="S2506" s="188"/>
      <c r="T2506" s="189"/>
      <c r="AT2506" s="183" t="s">
        <v>264</v>
      </c>
      <c r="AU2506" s="183" t="s">
        <v>82</v>
      </c>
      <c r="AV2506" s="15" t="s">
        <v>258</v>
      </c>
      <c r="AW2506" s="15" t="s">
        <v>34</v>
      </c>
      <c r="AX2506" s="15" t="s">
        <v>80</v>
      </c>
      <c r="AY2506" s="183" t="s">
        <v>252</v>
      </c>
    </row>
    <row r="2507" spans="1:65" s="2" customFormat="1" ht="16.5" customHeight="1">
      <c r="A2507" s="34"/>
      <c r="B2507" s="145"/>
      <c r="C2507" s="198" t="s">
        <v>2447</v>
      </c>
      <c r="D2507" s="198" t="s">
        <v>361</v>
      </c>
      <c r="E2507" s="199" t="s">
        <v>2448</v>
      </c>
      <c r="F2507" s="200" t="s">
        <v>2449</v>
      </c>
      <c r="G2507" s="201" t="s">
        <v>497</v>
      </c>
      <c r="H2507" s="202">
        <v>303.55200000000002</v>
      </c>
      <c r="I2507" s="203"/>
      <c r="J2507" s="204">
        <f>ROUND(I2507*H2507,2)</f>
        <v>0</v>
      </c>
      <c r="K2507" s="205"/>
      <c r="L2507" s="206"/>
      <c r="M2507" s="207" t="s">
        <v>3</v>
      </c>
      <c r="N2507" s="208" t="s">
        <v>44</v>
      </c>
      <c r="O2507" s="55"/>
      <c r="P2507" s="156">
        <f>O2507*H2507</f>
        <v>0</v>
      </c>
      <c r="Q2507" s="156">
        <v>3.8600000000000001E-3</v>
      </c>
      <c r="R2507" s="156">
        <f>Q2507*H2507</f>
        <v>1.1717107200000001</v>
      </c>
      <c r="S2507" s="156">
        <v>0</v>
      </c>
      <c r="T2507" s="157">
        <f>S2507*H2507</f>
        <v>0</v>
      </c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  <c r="AR2507" s="158" t="s">
        <v>572</v>
      </c>
      <c r="AT2507" s="158" t="s">
        <v>361</v>
      </c>
      <c r="AU2507" s="158" t="s">
        <v>82</v>
      </c>
      <c r="AY2507" s="19" t="s">
        <v>252</v>
      </c>
      <c r="BE2507" s="159">
        <f>IF(N2507="základní",J2507,0)</f>
        <v>0</v>
      </c>
      <c r="BF2507" s="159">
        <f>IF(N2507="snížená",J2507,0)</f>
        <v>0</v>
      </c>
      <c r="BG2507" s="159">
        <f>IF(N2507="zákl. přenesená",J2507,0)</f>
        <v>0</v>
      </c>
      <c r="BH2507" s="159">
        <f>IF(N2507="sníž. přenesená",J2507,0)</f>
        <v>0</v>
      </c>
      <c r="BI2507" s="159">
        <f>IF(N2507="nulová",J2507,0)</f>
        <v>0</v>
      </c>
      <c r="BJ2507" s="19" t="s">
        <v>80</v>
      </c>
      <c r="BK2507" s="159">
        <f>ROUND(I2507*H2507,2)</f>
        <v>0</v>
      </c>
      <c r="BL2507" s="19" t="s">
        <v>406</v>
      </c>
      <c r="BM2507" s="158" t="s">
        <v>2450</v>
      </c>
    </row>
    <row r="2508" spans="1:65" s="2" customFormat="1" ht="11.25">
      <c r="A2508" s="34"/>
      <c r="B2508" s="35"/>
      <c r="C2508" s="34"/>
      <c r="D2508" s="160" t="s">
        <v>260</v>
      </c>
      <c r="E2508" s="34"/>
      <c r="F2508" s="161" t="s">
        <v>2449</v>
      </c>
      <c r="G2508" s="34"/>
      <c r="H2508" s="34"/>
      <c r="I2508" s="162"/>
      <c r="J2508" s="34"/>
      <c r="K2508" s="34"/>
      <c r="L2508" s="35"/>
      <c r="M2508" s="163"/>
      <c r="N2508" s="164"/>
      <c r="O2508" s="55"/>
      <c r="P2508" s="55"/>
      <c r="Q2508" s="55"/>
      <c r="R2508" s="55"/>
      <c r="S2508" s="55"/>
      <c r="T2508" s="56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4"/>
      <c r="AE2508" s="34"/>
      <c r="AT2508" s="19" t="s">
        <v>260</v>
      </c>
      <c r="AU2508" s="19" t="s">
        <v>82</v>
      </c>
    </row>
    <row r="2509" spans="1:65" s="2" customFormat="1" ht="11.25">
      <c r="A2509" s="34"/>
      <c r="B2509" s="35"/>
      <c r="C2509" s="34"/>
      <c r="D2509" s="165" t="s">
        <v>262</v>
      </c>
      <c r="E2509" s="34"/>
      <c r="F2509" s="166" t="s">
        <v>2451</v>
      </c>
      <c r="G2509" s="34"/>
      <c r="H2509" s="34"/>
      <c r="I2509" s="162"/>
      <c r="J2509" s="34"/>
      <c r="K2509" s="34"/>
      <c r="L2509" s="35"/>
      <c r="M2509" s="163"/>
      <c r="N2509" s="164"/>
      <c r="O2509" s="55"/>
      <c r="P2509" s="55"/>
      <c r="Q2509" s="55"/>
      <c r="R2509" s="55"/>
      <c r="S2509" s="55"/>
      <c r="T2509" s="56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  <c r="AT2509" s="19" t="s">
        <v>262</v>
      </c>
      <c r="AU2509" s="19" t="s">
        <v>82</v>
      </c>
    </row>
    <row r="2510" spans="1:65" s="13" customFormat="1" ht="11.25">
      <c r="B2510" s="167"/>
      <c r="D2510" s="160" t="s">
        <v>264</v>
      </c>
      <c r="E2510" s="168" t="s">
        <v>3</v>
      </c>
      <c r="F2510" s="169" t="s">
        <v>2421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1:65" s="13" customFormat="1" ht="11.25">
      <c r="B2511" s="167"/>
      <c r="D2511" s="160" t="s">
        <v>264</v>
      </c>
      <c r="E2511" s="168" t="s">
        <v>3</v>
      </c>
      <c r="F2511" s="169" t="s">
        <v>1287</v>
      </c>
      <c r="H2511" s="168" t="s">
        <v>3</v>
      </c>
      <c r="I2511" s="170"/>
      <c r="L2511" s="167"/>
      <c r="M2511" s="171"/>
      <c r="N2511" s="172"/>
      <c r="O2511" s="172"/>
      <c r="P2511" s="172"/>
      <c r="Q2511" s="172"/>
      <c r="R2511" s="172"/>
      <c r="S2511" s="172"/>
      <c r="T2511" s="173"/>
      <c r="AT2511" s="168" t="s">
        <v>264</v>
      </c>
      <c r="AU2511" s="168" t="s">
        <v>82</v>
      </c>
      <c r="AV2511" s="13" t="s">
        <v>80</v>
      </c>
      <c r="AW2511" s="13" t="s">
        <v>34</v>
      </c>
      <c r="AX2511" s="13" t="s">
        <v>73</v>
      </c>
      <c r="AY2511" s="168" t="s">
        <v>252</v>
      </c>
    </row>
    <row r="2512" spans="1:65" s="14" customFormat="1" ht="11.25">
      <c r="B2512" s="174"/>
      <c r="D2512" s="160" t="s">
        <v>264</v>
      </c>
      <c r="E2512" s="175" t="s">
        <v>3</v>
      </c>
      <c r="F2512" s="176" t="s">
        <v>1288</v>
      </c>
      <c r="H2512" s="177">
        <v>183.5</v>
      </c>
      <c r="I2512" s="178"/>
      <c r="L2512" s="174"/>
      <c r="M2512" s="179"/>
      <c r="N2512" s="180"/>
      <c r="O2512" s="180"/>
      <c r="P2512" s="180"/>
      <c r="Q2512" s="180"/>
      <c r="R2512" s="180"/>
      <c r="S2512" s="180"/>
      <c r="T2512" s="181"/>
      <c r="AT2512" s="175" t="s">
        <v>264</v>
      </c>
      <c r="AU2512" s="175" t="s">
        <v>82</v>
      </c>
      <c r="AV2512" s="14" t="s">
        <v>82</v>
      </c>
      <c r="AW2512" s="14" t="s">
        <v>34</v>
      </c>
      <c r="AX2512" s="14" t="s">
        <v>73</v>
      </c>
      <c r="AY2512" s="175" t="s">
        <v>252</v>
      </c>
    </row>
    <row r="2513" spans="1:65" s="13" customFormat="1" ht="11.25">
      <c r="B2513" s="167"/>
      <c r="D2513" s="160" t="s">
        <v>264</v>
      </c>
      <c r="E2513" s="168" t="s">
        <v>3</v>
      </c>
      <c r="F2513" s="169" t="s">
        <v>1299</v>
      </c>
      <c r="H2513" s="168" t="s">
        <v>3</v>
      </c>
      <c r="I2513" s="170"/>
      <c r="L2513" s="167"/>
      <c r="M2513" s="171"/>
      <c r="N2513" s="172"/>
      <c r="O2513" s="172"/>
      <c r="P2513" s="172"/>
      <c r="Q2513" s="172"/>
      <c r="R2513" s="172"/>
      <c r="S2513" s="172"/>
      <c r="T2513" s="173"/>
      <c r="AT2513" s="168" t="s">
        <v>264</v>
      </c>
      <c r="AU2513" s="168" t="s">
        <v>82</v>
      </c>
      <c r="AV2513" s="13" t="s">
        <v>80</v>
      </c>
      <c r="AW2513" s="13" t="s">
        <v>34</v>
      </c>
      <c r="AX2513" s="13" t="s">
        <v>73</v>
      </c>
      <c r="AY2513" s="168" t="s">
        <v>252</v>
      </c>
    </row>
    <row r="2514" spans="1:65" s="14" customFormat="1" ht="22.5">
      <c r="B2514" s="174"/>
      <c r="D2514" s="160" t="s">
        <v>264</v>
      </c>
      <c r="E2514" s="175" t="s">
        <v>3</v>
      </c>
      <c r="F2514" s="176" t="s">
        <v>1300</v>
      </c>
      <c r="H2514" s="177">
        <v>114.1</v>
      </c>
      <c r="I2514" s="178"/>
      <c r="L2514" s="174"/>
      <c r="M2514" s="179"/>
      <c r="N2514" s="180"/>
      <c r="O2514" s="180"/>
      <c r="P2514" s="180"/>
      <c r="Q2514" s="180"/>
      <c r="R2514" s="180"/>
      <c r="S2514" s="180"/>
      <c r="T2514" s="181"/>
      <c r="AT2514" s="175" t="s">
        <v>264</v>
      </c>
      <c r="AU2514" s="175" t="s">
        <v>82</v>
      </c>
      <c r="AV2514" s="14" t="s">
        <v>82</v>
      </c>
      <c r="AW2514" s="14" t="s">
        <v>34</v>
      </c>
      <c r="AX2514" s="14" t="s">
        <v>73</v>
      </c>
      <c r="AY2514" s="175" t="s">
        <v>252</v>
      </c>
    </row>
    <row r="2515" spans="1:65" s="15" customFormat="1" ht="11.25">
      <c r="B2515" s="182"/>
      <c r="D2515" s="160" t="s">
        <v>264</v>
      </c>
      <c r="E2515" s="183" t="s">
        <v>3</v>
      </c>
      <c r="F2515" s="184" t="s">
        <v>269</v>
      </c>
      <c r="H2515" s="185">
        <v>297.60000000000002</v>
      </c>
      <c r="I2515" s="186"/>
      <c r="L2515" s="182"/>
      <c r="M2515" s="187"/>
      <c r="N2515" s="188"/>
      <c r="O2515" s="188"/>
      <c r="P2515" s="188"/>
      <c r="Q2515" s="188"/>
      <c r="R2515" s="188"/>
      <c r="S2515" s="188"/>
      <c r="T2515" s="189"/>
      <c r="AT2515" s="183" t="s">
        <v>264</v>
      </c>
      <c r="AU2515" s="183" t="s">
        <v>82</v>
      </c>
      <c r="AV2515" s="15" t="s">
        <v>258</v>
      </c>
      <c r="AW2515" s="15" t="s">
        <v>34</v>
      </c>
      <c r="AX2515" s="15" t="s">
        <v>80</v>
      </c>
      <c r="AY2515" s="183" t="s">
        <v>252</v>
      </c>
    </row>
    <row r="2516" spans="1:65" s="14" customFormat="1" ht="11.25">
      <c r="B2516" s="174"/>
      <c r="D2516" s="160" t="s">
        <v>264</v>
      </c>
      <c r="F2516" s="176" t="s">
        <v>2452</v>
      </c>
      <c r="H2516" s="177">
        <v>303.55200000000002</v>
      </c>
      <c r="I2516" s="178"/>
      <c r="L2516" s="174"/>
      <c r="M2516" s="179"/>
      <c r="N2516" s="180"/>
      <c r="O2516" s="180"/>
      <c r="P2516" s="180"/>
      <c r="Q2516" s="180"/>
      <c r="R2516" s="180"/>
      <c r="S2516" s="180"/>
      <c r="T2516" s="181"/>
      <c r="AT2516" s="175" t="s">
        <v>264</v>
      </c>
      <c r="AU2516" s="175" t="s">
        <v>82</v>
      </c>
      <c r="AV2516" s="14" t="s">
        <v>82</v>
      </c>
      <c r="AW2516" s="14" t="s">
        <v>4</v>
      </c>
      <c r="AX2516" s="14" t="s">
        <v>80</v>
      </c>
      <c r="AY2516" s="175" t="s">
        <v>252</v>
      </c>
    </row>
    <row r="2517" spans="1:65" s="2" customFormat="1" ht="16.5" customHeight="1">
      <c r="A2517" s="34"/>
      <c r="B2517" s="145"/>
      <c r="C2517" s="198" t="s">
        <v>2453</v>
      </c>
      <c r="D2517" s="198" t="s">
        <v>361</v>
      </c>
      <c r="E2517" s="199" t="s">
        <v>2454</v>
      </c>
      <c r="F2517" s="200" t="s">
        <v>2455</v>
      </c>
      <c r="G2517" s="201" t="s">
        <v>497</v>
      </c>
      <c r="H2517" s="202">
        <v>81.436999999999998</v>
      </c>
      <c r="I2517" s="203"/>
      <c r="J2517" s="204">
        <f>ROUND(I2517*H2517,2)</f>
        <v>0</v>
      </c>
      <c r="K2517" s="205"/>
      <c r="L2517" s="206"/>
      <c r="M2517" s="207" t="s">
        <v>3</v>
      </c>
      <c r="N2517" s="208" t="s">
        <v>44</v>
      </c>
      <c r="O2517" s="55"/>
      <c r="P2517" s="156">
        <f>O2517*H2517</f>
        <v>0</v>
      </c>
      <c r="Q2517" s="156">
        <v>3.5000000000000001E-3</v>
      </c>
      <c r="R2517" s="156">
        <f>Q2517*H2517</f>
        <v>0.28502949999999999</v>
      </c>
      <c r="S2517" s="156">
        <v>0</v>
      </c>
      <c r="T2517" s="157">
        <f>S2517*H2517</f>
        <v>0</v>
      </c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  <c r="AR2517" s="158" t="s">
        <v>572</v>
      </c>
      <c r="AT2517" s="158" t="s">
        <v>361</v>
      </c>
      <c r="AU2517" s="158" t="s">
        <v>82</v>
      </c>
      <c r="AY2517" s="19" t="s">
        <v>252</v>
      </c>
      <c r="BE2517" s="159">
        <f>IF(N2517="základní",J2517,0)</f>
        <v>0</v>
      </c>
      <c r="BF2517" s="159">
        <f>IF(N2517="snížená",J2517,0)</f>
        <v>0</v>
      </c>
      <c r="BG2517" s="159">
        <f>IF(N2517="zákl. přenesená",J2517,0)</f>
        <v>0</v>
      </c>
      <c r="BH2517" s="159">
        <f>IF(N2517="sníž. přenesená",J2517,0)</f>
        <v>0</v>
      </c>
      <c r="BI2517" s="159">
        <f>IF(N2517="nulová",J2517,0)</f>
        <v>0</v>
      </c>
      <c r="BJ2517" s="19" t="s">
        <v>80</v>
      </c>
      <c r="BK2517" s="159">
        <f>ROUND(I2517*H2517,2)</f>
        <v>0</v>
      </c>
      <c r="BL2517" s="19" t="s">
        <v>406</v>
      </c>
      <c r="BM2517" s="158" t="s">
        <v>2456</v>
      </c>
    </row>
    <row r="2518" spans="1:65" s="2" customFormat="1" ht="11.25">
      <c r="A2518" s="34"/>
      <c r="B2518" s="35"/>
      <c r="C2518" s="34"/>
      <c r="D2518" s="160" t="s">
        <v>260</v>
      </c>
      <c r="E2518" s="34"/>
      <c r="F2518" s="161" t="s">
        <v>2455</v>
      </c>
      <c r="G2518" s="34"/>
      <c r="H2518" s="34"/>
      <c r="I2518" s="162"/>
      <c r="J2518" s="34"/>
      <c r="K2518" s="34"/>
      <c r="L2518" s="35"/>
      <c r="M2518" s="163"/>
      <c r="N2518" s="164"/>
      <c r="O2518" s="55"/>
      <c r="P2518" s="55"/>
      <c r="Q2518" s="55"/>
      <c r="R2518" s="55"/>
      <c r="S2518" s="55"/>
      <c r="T2518" s="56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  <c r="AT2518" s="19" t="s">
        <v>260</v>
      </c>
      <c r="AU2518" s="19" t="s">
        <v>82</v>
      </c>
    </row>
    <row r="2519" spans="1:65" s="2" customFormat="1" ht="11.25">
      <c r="A2519" s="34"/>
      <c r="B2519" s="35"/>
      <c r="C2519" s="34"/>
      <c r="D2519" s="165" t="s">
        <v>262</v>
      </c>
      <c r="E2519" s="34"/>
      <c r="F2519" s="166" t="s">
        <v>2457</v>
      </c>
      <c r="G2519" s="34"/>
      <c r="H2519" s="34"/>
      <c r="I2519" s="162"/>
      <c r="J2519" s="34"/>
      <c r="K2519" s="34"/>
      <c r="L2519" s="35"/>
      <c r="M2519" s="163"/>
      <c r="N2519" s="164"/>
      <c r="O2519" s="55"/>
      <c r="P2519" s="55"/>
      <c r="Q2519" s="55"/>
      <c r="R2519" s="55"/>
      <c r="S2519" s="55"/>
      <c r="T2519" s="56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  <c r="AT2519" s="19" t="s">
        <v>262</v>
      </c>
      <c r="AU2519" s="19" t="s">
        <v>82</v>
      </c>
    </row>
    <row r="2520" spans="1:65" s="13" customFormat="1" ht="11.25">
      <c r="B2520" s="167"/>
      <c r="D2520" s="160" t="s">
        <v>264</v>
      </c>
      <c r="E2520" s="168" t="s">
        <v>3</v>
      </c>
      <c r="F2520" s="169" t="s">
        <v>2421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264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252</v>
      </c>
    </row>
    <row r="2521" spans="1:65" s="13" customFormat="1" ht="11.25">
      <c r="B2521" s="167"/>
      <c r="D2521" s="160" t="s">
        <v>264</v>
      </c>
      <c r="E2521" s="168" t="s">
        <v>3</v>
      </c>
      <c r="F2521" s="169" t="s">
        <v>2458</v>
      </c>
      <c r="H2521" s="168" t="s">
        <v>3</v>
      </c>
      <c r="I2521" s="170"/>
      <c r="L2521" s="167"/>
      <c r="M2521" s="171"/>
      <c r="N2521" s="172"/>
      <c r="O2521" s="172"/>
      <c r="P2521" s="172"/>
      <c r="Q2521" s="172"/>
      <c r="R2521" s="172"/>
      <c r="S2521" s="172"/>
      <c r="T2521" s="173"/>
      <c r="AT2521" s="168" t="s">
        <v>264</v>
      </c>
      <c r="AU2521" s="168" t="s">
        <v>82</v>
      </c>
      <c r="AV2521" s="13" t="s">
        <v>80</v>
      </c>
      <c r="AW2521" s="13" t="s">
        <v>34</v>
      </c>
      <c r="AX2521" s="13" t="s">
        <v>73</v>
      </c>
      <c r="AY2521" s="168" t="s">
        <v>252</v>
      </c>
    </row>
    <row r="2522" spans="1:65" s="14" customFormat="1" ht="11.25">
      <c r="B2522" s="174"/>
      <c r="D2522" s="160" t="s">
        <v>264</v>
      </c>
      <c r="E2522" s="175" t="s">
        <v>3</v>
      </c>
      <c r="F2522" s="176" t="s">
        <v>2459</v>
      </c>
      <c r="H2522" s="177">
        <v>79.84</v>
      </c>
      <c r="I2522" s="178"/>
      <c r="L2522" s="174"/>
      <c r="M2522" s="179"/>
      <c r="N2522" s="180"/>
      <c r="O2522" s="180"/>
      <c r="P2522" s="180"/>
      <c r="Q2522" s="180"/>
      <c r="R2522" s="180"/>
      <c r="S2522" s="180"/>
      <c r="T2522" s="181"/>
      <c r="AT2522" s="175" t="s">
        <v>264</v>
      </c>
      <c r="AU2522" s="175" t="s">
        <v>82</v>
      </c>
      <c r="AV2522" s="14" t="s">
        <v>82</v>
      </c>
      <c r="AW2522" s="14" t="s">
        <v>34</v>
      </c>
      <c r="AX2522" s="14" t="s">
        <v>80</v>
      </c>
      <c r="AY2522" s="175" t="s">
        <v>252</v>
      </c>
    </row>
    <row r="2523" spans="1:65" s="14" customFormat="1" ht="11.25">
      <c r="B2523" s="174"/>
      <c r="D2523" s="160" t="s">
        <v>264</v>
      </c>
      <c r="F2523" s="176" t="s">
        <v>2460</v>
      </c>
      <c r="H2523" s="177">
        <v>81.436999999999998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264</v>
      </c>
      <c r="AU2523" s="175" t="s">
        <v>82</v>
      </c>
      <c r="AV2523" s="14" t="s">
        <v>82</v>
      </c>
      <c r="AW2523" s="14" t="s">
        <v>4</v>
      </c>
      <c r="AX2523" s="14" t="s">
        <v>80</v>
      </c>
      <c r="AY2523" s="175" t="s">
        <v>252</v>
      </c>
    </row>
    <row r="2524" spans="1:65" s="2" customFormat="1" ht="16.5" customHeight="1">
      <c r="A2524" s="34"/>
      <c r="B2524" s="145"/>
      <c r="C2524" s="198" t="s">
        <v>2461</v>
      </c>
      <c r="D2524" s="198" t="s">
        <v>361</v>
      </c>
      <c r="E2524" s="199" t="s">
        <v>2462</v>
      </c>
      <c r="F2524" s="200" t="s">
        <v>2463</v>
      </c>
      <c r="G2524" s="201" t="s">
        <v>497</v>
      </c>
      <c r="H2524" s="202">
        <v>40.718000000000004</v>
      </c>
      <c r="I2524" s="203"/>
      <c r="J2524" s="204">
        <f>ROUND(I2524*H2524,2)</f>
        <v>0</v>
      </c>
      <c r="K2524" s="205"/>
      <c r="L2524" s="206"/>
      <c r="M2524" s="207" t="s">
        <v>3</v>
      </c>
      <c r="N2524" s="208" t="s">
        <v>44</v>
      </c>
      <c r="O2524" s="55"/>
      <c r="P2524" s="156">
        <f>O2524*H2524</f>
        <v>0</v>
      </c>
      <c r="Q2524" s="156">
        <v>5.2500000000000003E-3</v>
      </c>
      <c r="R2524" s="156">
        <f>Q2524*H2524</f>
        <v>0.21376950000000003</v>
      </c>
      <c r="S2524" s="156">
        <v>0</v>
      </c>
      <c r="T2524" s="157">
        <f>S2524*H2524</f>
        <v>0</v>
      </c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  <c r="AR2524" s="158" t="s">
        <v>572</v>
      </c>
      <c r="AT2524" s="158" t="s">
        <v>361</v>
      </c>
      <c r="AU2524" s="158" t="s">
        <v>82</v>
      </c>
      <c r="AY2524" s="19" t="s">
        <v>252</v>
      </c>
      <c r="BE2524" s="159">
        <f>IF(N2524="základní",J2524,0)</f>
        <v>0</v>
      </c>
      <c r="BF2524" s="159">
        <f>IF(N2524="snížená",J2524,0)</f>
        <v>0</v>
      </c>
      <c r="BG2524" s="159">
        <f>IF(N2524="zákl. přenesená",J2524,0)</f>
        <v>0</v>
      </c>
      <c r="BH2524" s="159">
        <f>IF(N2524="sníž. přenesená",J2524,0)</f>
        <v>0</v>
      </c>
      <c r="BI2524" s="159">
        <f>IF(N2524="nulová",J2524,0)</f>
        <v>0</v>
      </c>
      <c r="BJ2524" s="19" t="s">
        <v>80</v>
      </c>
      <c r="BK2524" s="159">
        <f>ROUND(I2524*H2524,2)</f>
        <v>0</v>
      </c>
      <c r="BL2524" s="19" t="s">
        <v>406</v>
      </c>
      <c r="BM2524" s="158" t="s">
        <v>2464</v>
      </c>
    </row>
    <row r="2525" spans="1:65" s="2" customFormat="1" ht="11.25">
      <c r="A2525" s="34"/>
      <c r="B2525" s="35"/>
      <c r="C2525" s="34"/>
      <c r="D2525" s="160" t="s">
        <v>260</v>
      </c>
      <c r="E2525" s="34"/>
      <c r="F2525" s="161" t="s">
        <v>2463</v>
      </c>
      <c r="G2525" s="34"/>
      <c r="H2525" s="34"/>
      <c r="I2525" s="162"/>
      <c r="J2525" s="34"/>
      <c r="K2525" s="34"/>
      <c r="L2525" s="35"/>
      <c r="M2525" s="163"/>
      <c r="N2525" s="164"/>
      <c r="O2525" s="55"/>
      <c r="P2525" s="55"/>
      <c r="Q2525" s="55"/>
      <c r="R2525" s="55"/>
      <c r="S2525" s="55"/>
      <c r="T2525" s="56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  <c r="AT2525" s="19" t="s">
        <v>260</v>
      </c>
      <c r="AU2525" s="19" t="s">
        <v>82</v>
      </c>
    </row>
    <row r="2526" spans="1:65" s="2" customFormat="1" ht="11.25">
      <c r="A2526" s="34"/>
      <c r="B2526" s="35"/>
      <c r="C2526" s="34"/>
      <c r="D2526" s="165" t="s">
        <v>262</v>
      </c>
      <c r="E2526" s="34"/>
      <c r="F2526" s="166" t="s">
        <v>2465</v>
      </c>
      <c r="G2526" s="34"/>
      <c r="H2526" s="34"/>
      <c r="I2526" s="162"/>
      <c r="J2526" s="34"/>
      <c r="K2526" s="34"/>
      <c r="L2526" s="35"/>
      <c r="M2526" s="163"/>
      <c r="N2526" s="164"/>
      <c r="O2526" s="55"/>
      <c r="P2526" s="55"/>
      <c r="Q2526" s="55"/>
      <c r="R2526" s="55"/>
      <c r="S2526" s="55"/>
      <c r="T2526" s="56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  <c r="AT2526" s="19" t="s">
        <v>262</v>
      </c>
      <c r="AU2526" s="19" t="s">
        <v>82</v>
      </c>
    </row>
    <row r="2527" spans="1:65" s="13" customFormat="1" ht="11.25">
      <c r="B2527" s="167"/>
      <c r="D2527" s="160" t="s">
        <v>264</v>
      </c>
      <c r="E2527" s="168" t="s">
        <v>3</v>
      </c>
      <c r="F2527" s="169" t="s">
        <v>2421</v>
      </c>
      <c r="H2527" s="168" t="s">
        <v>3</v>
      </c>
      <c r="I2527" s="170"/>
      <c r="L2527" s="167"/>
      <c r="M2527" s="171"/>
      <c r="N2527" s="172"/>
      <c r="O2527" s="172"/>
      <c r="P2527" s="172"/>
      <c r="Q2527" s="172"/>
      <c r="R2527" s="172"/>
      <c r="S2527" s="172"/>
      <c r="T2527" s="173"/>
      <c r="AT2527" s="168" t="s">
        <v>264</v>
      </c>
      <c r="AU2527" s="168" t="s">
        <v>82</v>
      </c>
      <c r="AV2527" s="13" t="s">
        <v>80</v>
      </c>
      <c r="AW2527" s="13" t="s">
        <v>34</v>
      </c>
      <c r="AX2527" s="13" t="s">
        <v>73</v>
      </c>
      <c r="AY2527" s="168" t="s">
        <v>252</v>
      </c>
    </row>
    <row r="2528" spans="1:65" s="13" customFormat="1" ht="11.25">
      <c r="B2528" s="167"/>
      <c r="D2528" s="160" t="s">
        <v>264</v>
      </c>
      <c r="E2528" s="168" t="s">
        <v>3</v>
      </c>
      <c r="F2528" s="169" t="s">
        <v>2466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264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252</v>
      </c>
    </row>
    <row r="2529" spans="1:65" s="14" customFormat="1" ht="11.25">
      <c r="B2529" s="174"/>
      <c r="D2529" s="160" t="s">
        <v>264</v>
      </c>
      <c r="E2529" s="175" t="s">
        <v>3</v>
      </c>
      <c r="F2529" s="176" t="s">
        <v>1302</v>
      </c>
      <c r="H2529" s="177">
        <v>39.92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264</v>
      </c>
      <c r="AU2529" s="175" t="s">
        <v>82</v>
      </c>
      <c r="AV2529" s="14" t="s">
        <v>82</v>
      </c>
      <c r="AW2529" s="14" t="s">
        <v>34</v>
      </c>
      <c r="AX2529" s="14" t="s">
        <v>80</v>
      </c>
      <c r="AY2529" s="175" t="s">
        <v>252</v>
      </c>
    </row>
    <row r="2530" spans="1:65" s="14" customFormat="1" ht="11.25">
      <c r="B2530" s="174"/>
      <c r="D2530" s="160" t="s">
        <v>264</v>
      </c>
      <c r="F2530" s="176" t="s">
        <v>2467</v>
      </c>
      <c r="H2530" s="177">
        <v>40.718000000000004</v>
      </c>
      <c r="I2530" s="178"/>
      <c r="L2530" s="174"/>
      <c r="M2530" s="179"/>
      <c r="N2530" s="180"/>
      <c r="O2530" s="180"/>
      <c r="P2530" s="180"/>
      <c r="Q2530" s="180"/>
      <c r="R2530" s="180"/>
      <c r="S2530" s="180"/>
      <c r="T2530" s="181"/>
      <c r="AT2530" s="175" t="s">
        <v>264</v>
      </c>
      <c r="AU2530" s="175" t="s">
        <v>82</v>
      </c>
      <c r="AV2530" s="14" t="s">
        <v>82</v>
      </c>
      <c r="AW2530" s="14" t="s">
        <v>4</v>
      </c>
      <c r="AX2530" s="14" t="s">
        <v>80</v>
      </c>
      <c r="AY2530" s="175" t="s">
        <v>252</v>
      </c>
    </row>
    <row r="2531" spans="1:65" s="2" customFormat="1" ht="16.5" customHeight="1">
      <c r="A2531" s="34"/>
      <c r="B2531" s="145"/>
      <c r="C2531" s="198" t="s">
        <v>2468</v>
      </c>
      <c r="D2531" s="198" t="s">
        <v>361</v>
      </c>
      <c r="E2531" s="199" t="s">
        <v>2469</v>
      </c>
      <c r="F2531" s="200" t="s">
        <v>2470</v>
      </c>
      <c r="G2531" s="201" t="s">
        <v>497</v>
      </c>
      <c r="H2531" s="202">
        <v>735.899</v>
      </c>
      <c r="I2531" s="203"/>
      <c r="J2531" s="204">
        <f>ROUND(I2531*H2531,2)</f>
        <v>0</v>
      </c>
      <c r="K2531" s="205"/>
      <c r="L2531" s="206"/>
      <c r="M2531" s="207" t="s">
        <v>3</v>
      </c>
      <c r="N2531" s="208" t="s">
        <v>44</v>
      </c>
      <c r="O2531" s="55"/>
      <c r="P2531" s="156">
        <f>O2531*H2531</f>
        <v>0</v>
      </c>
      <c r="Q2531" s="156">
        <v>1.5E-3</v>
      </c>
      <c r="R2531" s="156">
        <f>Q2531*H2531</f>
        <v>1.1038485</v>
      </c>
      <c r="S2531" s="156">
        <v>0</v>
      </c>
      <c r="T2531" s="157">
        <f>S2531*H2531</f>
        <v>0</v>
      </c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  <c r="AR2531" s="158" t="s">
        <v>572</v>
      </c>
      <c r="AT2531" s="158" t="s">
        <v>361</v>
      </c>
      <c r="AU2531" s="158" t="s">
        <v>82</v>
      </c>
      <c r="AY2531" s="19" t="s">
        <v>252</v>
      </c>
      <c r="BE2531" s="159">
        <f>IF(N2531="základní",J2531,0)</f>
        <v>0</v>
      </c>
      <c r="BF2531" s="159">
        <f>IF(N2531="snížená",J2531,0)</f>
        <v>0</v>
      </c>
      <c r="BG2531" s="159">
        <f>IF(N2531="zákl. přenesená",J2531,0)</f>
        <v>0</v>
      </c>
      <c r="BH2531" s="159">
        <f>IF(N2531="sníž. přenesená",J2531,0)</f>
        <v>0</v>
      </c>
      <c r="BI2531" s="159">
        <f>IF(N2531="nulová",J2531,0)</f>
        <v>0</v>
      </c>
      <c r="BJ2531" s="19" t="s">
        <v>80</v>
      </c>
      <c r="BK2531" s="159">
        <f>ROUND(I2531*H2531,2)</f>
        <v>0</v>
      </c>
      <c r="BL2531" s="19" t="s">
        <v>406</v>
      </c>
      <c r="BM2531" s="158" t="s">
        <v>2471</v>
      </c>
    </row>
    <row r="2532" spans="1:65" s="2" customFormat="1" ht="11.25">
      <c r="A2532" s="34"/>
      <c r="B2532" s="35"/>
      <c r="C2532" s="34"/>
      <c r="D2532" s="160" t="s">
        <v>260</v>
      </c>
      <c r="E2532" s="34"/>
      <c r="F2532" s="161" t="s">
        <v>2470</v>
      </c>
      <c r="G2532" s="34"/>
      <c r="H2532" s="34"/>
      <c r="I2532" s="162"/>
      <c r="J2532" s="34"/>
      <c r="K2532" s="34"/>
      <c r="L2532" s="35"/>
      <c r="M2532" s="163"/>
      <c r="N2532" s="164"/>
      <c r="O2532" s="55"/>
      <c r="P2532" s="55"/>
      <c r="Q2532" s="55"/>
      <c r="R2532" s="55"/>
      <c r="S2532" s="55"/>
      <c r="T2532" s="56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  <c r="AT2532" s="19" t="s">
        <v>260</v>
      </c>
      <c r="AU2532" s="19" t="s">
        <v>82</v>
      </c>
    </row>
    <row r="2533" spans="1:65" s="2" customFormat="1" ht="11.25">
      <c r="A2533" s="34"/>
      <c r="B2533" s="35"/>
      <c r="C2533" s="34"/>
      <c r="D2533" s="165" t="s">
        <v>262</v>
      </c>
      <c r="E2533" s="34"/>
      <c r="F2533" s="166" t="s">
        <v>2472</v>
      </c>
      <c r="G2533" s="34"/>
      <c r="H2533" s="34"/>
      <c r="I2533" s="162"/>
      <c r="J2533" s="34"/>
      <c r="K2533" s="34"/>
      <c r="L2533" s="35"/>
      <c r="M2533" s="163"/>
      <c r="N2533" s="164"/>
      <c r="O2533" s="55"/>
      <c r="P2533" s="55"/>
      <c r="Q2533" s="55"/>
      <c r="R2533" s="55"/>
      <c r="S2533" s="55"/>
      <c r="T2533" s="56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  <c r="AT2533" s="19" t="s">
        <v>262</v>
      </c>
      <c r="AU2533" s="19" t="s">
        <v>82</v>
      </c>
    </row>
    <row r="2534" spans="1:65" s="13" customFormat="1" ht="11.25">
      <c r="B2534" s="167"/>
      <c r="D2534" s="160" t="s">
        <v>264</v>
      </c>
      <c r="E2534" s="168" t="s">
        <v>3</v>
      </c>
      <c r="F2534" s="169" t="s">
        <v>2421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1:65" s="13" customFormat="1" ht="11.25">
      <c r="B2535" s="167"/>
      <c r="D2535" s="160" t="s">
        <v>264</v>
      </c>
      <c r="E2535" s="168" t="s">
        <v>3</v>
      </c>
      <c r="F2535" s="169" t="s">
        <v>2440</v>
      </c>
      <c r="H2535" s="168" t="s">
        <v>3</v>
      </c>
      <c r="I2535" s="170"/>
      <c r="L2535" s="167"/>
      <c r="M2535" s="171"/>
      <c r="N2535" s="172"/>
      <c r="O2535" s="172"/>
      <c r="P2535" s="172"/>
      <c r="Q2535" s="172"/>
      <c r="R2535" s="172"/>
      <c r="S2535" s="172"/>
      <c r="T2535" s="173"/>
      <c r="AT2535" s="168" t="s">
        <v>264</v>
      </c>
      <c r="AU2535" s="168" t="s">
        <v>82</v>
      </c>
      <c r="AV2535" s="13" t="s">
        <v>80</v>
      </c>
      <c r="AW2535" s="13" t="s">
        <v>34</v>
      </c>
      <c r="AX2535" s="13" t="s">
        <v>73</v>
      </c>
      <c r="AY2535" s="168" t="s">
        <v>252</v>
      </c>
    </row>
    <row r="2536" spans="1:65" s="14" customFormat="1" ht="11.25">
      <c r="B2536" s="174"/>
      <c r="D2536" s="160" t="s">
        <v>264</v>
      </c>
      <c r="E2536" s="175" t="s">
        <v>3</v>
      </c>
      <c r="F2536" s="176" t="s">
        <v>1290</v>
      </c>
      <c r="H2536" s="177">
        <v>118.22</v>
      </c>
      <c r="I2536" s="178"/>
      <c r="L2536" s="174"/>
      <c r="M2536" s="179"/>
      <c r="N2536" s="180"/>
      <c r="O2536" s="180"/>
      <c r="P2536" s="180"/>
      <c r="Q2536" s="180"/>
      <c r="R2536" s="180"/>
      <c r="S2536" s="180"/>
      <c r="T2536" s="181"/>
      <c r="AT2536" s="175" t="s">
        <v>264</v>
      </c>
      <c r="AU2536" s="175" t="s">
        <v>82</v>
      </c>
      <c r="AV2536" s="14" t="s">
        <v>82</v>
      </c>
      <c r="AW2536" s="14" t="s">
        <v>34</v>
      </c>
      <c r="AX2536" s="14" t="s">
        <v>73</v>
      </c>
      <c r="AY2536" s="175" t="s">
        <v>252</v>
      </c>
    </row>
    <row r="2537" spans="1:65" s="13" customFormat="1" ht="11.25">
      <c r="B2537" s="167"/>
      <c r="D2537" s="160" t="s">
        <v>264</v>
      </c>
      <c r="E2537" s="168" t="s">
        <v>3</v>
      </c>
      <c r="F2537" s="169" t="s">
        <v>2441</v>
      </c>
      <c r="H2537" s="168" t="s">
        <v>3</v>
      </c>
      <c r="I2537" s="170"/>
      <c r="L2537" s="167"/>
      <c r="M2537" s="171"/>
      <c r="N2537" s="172"/>
      <c r="O2537" s="172"/>
      <c r="P2537" s="172"/>
      <c r="Q2537" s="172"/>
      <c r="R2537" s="172"/>
      <c r="S2537" s="172"/>
      <c r="T2537" s="173"/>
      <c r="AT2537" s="168" t="s">
        <v>264</v>
      </c>
      <c r="AU2537" s="168" t="s">
        <v>82</v>
      </c>
      <c r="AV2537" s="13" t="s">
        <v>80</v>
      </c>
      <c r="AW2537" s="13" t="s">
        <v>34</v>
      </c>
      <c r="AX2537" s="13" t="s">
        <v>73</v>
      </c>
      <c r="AY2537" s="168" t="s">
        <v>252</v>
      </c>
    </row>
    <row r="2538" spans="1:65" s="14" customFormat="1" ht="11.25">
      <c r="B2538" s="174"/>
      <c r="D2538" s="160" t="s">
        <v>264</v>
      </c>
      <c r="E2538" s="175" t="s">
        <v>3</v>
      </c>
      <c r="F2538" s="176" t="s">
        <v>1310</v>
      </c>
      <c r="H2538" s="177">
        <v>500.55</v>
      </c>
      <c r="I2538" s="178"/>
      <c r="L2538" s="174"/>
      <c r="M2538" s="179"/>
      <c r="N2538" s="180"/>
      <c r="O2538" s="180"/>
      <c r="P2538" s="180"/>
      <c r="Q2538" s="180"/>
      <c r="R2538" s="180"/>
      <c r="S2538" s="180"/>
      <c r="T2538" s="181"/>
      <c r="AT2538" s="175" t="s">
        <v>264</v>
      </c>
      <c r="AU2538" s="175" t="s">
        <v>82</v>
      </c>
      <c r="AV2538" s="14" t="s">
        <v>82</v>
      </c>
      <c r="AW2538" s="14" t="s">
        <v>34</v>
      </c>
      <c r="AX2538" s="14" t="s">
        <v>73</v>
      </c>
      <c r="AY2538" s="175" t="s">
        <v>252</v>
      </c>
    </row>
    <row r="2539" spans="1:65" s="13" customFormat="1" ht="11.25">
      <c r="B2539" s="167"/>
      <c r="D2539" s="160" t="s">
        <v>264</v>
      </c>
      <c r="E2539" s="168" t="s">
        <v>3</v>
      </c>
      <c r="F2539" s="169" t="s">
        <v>1311</v>
      </c>
      <c r="H2539" s="168" t="s">
        <v>3</v>
      </c>
      <c r="I2539" s="170"/>
      <c r="L2539" s="167"/>
      <c r="M2539" s="171"/>
      <c r="N2539" s="172"/>
      <c r="O2539" s="172"/>
      <c r="P2539" s="172"/>
      <c r="Q2539" s="172"/>
      <c r="R2539" s="172"/>
      <c r="S2539" s="172"/>
      <c r="T2539" s="173"/>
      <c r="AT2539" s="168" t="s">
        <v>264</v>
      </c>
      <c r="AU2539" s="168" t="s">
        <v>82</v>
      </c>
      <c r="AV2539" s="13" t="s">
        <v>80</v>
      </c>
      <c r="AW2539" s="13" t="s">
        <v>34</v>
      </c>
      <c r="AX2539" s="13" t="s">
        <v>73</v>
      </c>
      <c r="AY2539" s="168" t="s">
        <v>252</v>
      </c>
    </row>
    <row r="2540" spans="1:65" s="14" customFormat="1" ht="11.25">
      <c r="B2540" s="174"/>
      <c r="D2540" s="160" t="s">
        <v>264</v>
      </c>
      <c r="E2540" s="175" t="s">
        <v>3</v>
      </c>
      <c r="F2540" s="176" t="s">
        <v>1312</v>
      </c>
      <c r="H2540" s="177">
        <v>102.7</v>
      </c>
      <c r="I2540" s="178"/>
      <c r="L2540" s="174"/>
      <c r="M2540" s="179"/>
      <c r="N2540" s="180"/>
      <c r="O2540" s="180"/>
      <c r="P2540" s="180"/>
      <c r="Q2540" s="180"/>
      <c r="R2540" s="180"/>
      <c r="S2540" s="180"/>
      <c r="T2540" s="181"/>
      <c r="AT2540" s="175" t="s">
        <v>264</v>
      </c>
      <c r="AU2540" s="175" t="s">
        <v>82</v>
      </c>
      <c r="AV2540" s="14" t="s">
        <v>82</v>
      </c>
      <c r="AW2540" s="14" t="s">
        <v>34</v>
      </c>
      <c r="AX2540" s="14" t="s">
        <v>73</v>
      </c>
      <c r="AY2540" s="175" t="s">
        <v>252</v>
      </c>
    </row>
    <row r="2541" spans="1:65" s="15" customFormat="1" ht="11.25">
      <c r="B2541" s="182"/>
      <c r="D2541" s="160" t="s">
        <v>264</v>
      </c>
      <c r="E2541" s="183" t="s">
        <v>3</v>
      </c>
      <c r="F2541" s="184" t="s">
        <v>269</v>
      </c>
      <c r="H2541" s="185">
        <v>721.47</v>
      </c>
      <c r="I2541" s="186"/>
      <c r="L2541" s="182"/>
      <c r="M2541" s="187"/>
      <c r="N2541" s="188"/>
      <c r="O2541" s="188"/>
      <c r="P2541" s="188"/>
      <c r="Q2541" s="188"/>
      <c r="R2541" s="188"/>
      <c r="S2541" s="188"/>
      <c r="T2541" s="189"/>
      <c r="AT2541" s="183" t="s">
        <v>264</v>
      </c>
      <c r="AU2541" s="183" t="s">
        <v>82</v>
      </c>
      <c r="AV2541" s="15" t="s">
        <v>258</v>
      </c>
      <c r="AW2541" s="15" t="s">
        <v>34</v>
      </c>
      <c r="AX2541" s="15" t="s">
        <v>80</v>
      </c>
      <c r="AY2541" s="183" t="s">
        <v>252</v>
      </c>
    </row>
    <row r="2542" spans="1:65" s="14" customFormat="1" ht="11.25">
      <c r="B2542" s="174"/>
      <c r="D2542" s="160" t="s">
        <v>264</v>
      </c>
      <c r="F2542" s="176" t="s">
        <v>2473</v>
      </c>
      <c r="H2542" s="177">
        <v>735.899</v>
      </c>
      <c r="I2542" s="178"/>
      <c r="L2542" s="174"/>
      <c r="M2542" s="179"/>
      <c r="N2542" s="180"/>
      <c r="O2542" s="180"/>
      <c r="P2542" s="180"/>
      <c r="Q2542" s="180"/>
      <c r="R2542" s="180"/>
      <c r="S2542" s="180"/>
      <c r="T2542" s="181"/>
      <c r="AT2542" s="175" t="s">
        <v>264</v>
      </c>
      <c r="AU2542" s="175" t="s">
        <v>82</v>
      </c>
      <c r="AV2542" s="14" t="s">
        <v>82</v>
      </c>
      <c r="AW2542" s="14" t="s">
        <v>4</v>
      </c>
      <c r="AX2542" s="14" t="s">
        <v>80</v>
      </c>
      <c r="AY2542" s="175" t="s">
        <v>252</v>
      </c>
    </row>
    <row r="2543" spans="1:65" s="2" customFormat="1" ht="16.5" customHeight="1">
      <c r="A2543" s="34"/>
      <c r="B2543" s="145"/>
      <c r="C2543" s="198" t="s">
        <v>2474</v>
      </c>
      <c r="D2543" s="198" t="s">
        <v>361</v>
      </c>
      <c r="E2543" s="199" t="s">
        <v>2475</v>
      </c>
      <c r="F2543" s="200" t="s">
        <v>2476</v>
      </c>
      <c r="G2543" s="201" t="s">
        <v>497</v>
      </c>
      <c r="H2543" s="202">
        <v>1585.508</v>
      </c>
      <c r="I2543" s="203"/>
      <c r="J2543" s="204">
        <f>ROUND(I2543*H2543,2)</f>
        <v>0</v>
      </c>
      <c r="K2543" s="205"/>
      <c r="L2543" s="206"/>
      <c r="M2543" s="207" t="s">
        <v>3</v>
      </c>
      <c r="N2543" s="208" t="s">
        <v>44</v>
      </c>
      <c r="O2543" s="55"/>
      <c r="P2543" s="156">
        <f>O2543*H2543</f>
        <v>0</v>
      </c>
      <c r="Q2543" s="156">
        <v>5.9999999999999995E-4</v>
      </c>
      <c r="R2543" s="156">
        <f>Q2543*H2543</f>
        <v>0.95130479999999995</v>
      </c>
      <c r="S2543" s="156">
        <v>0</v>
      </c>
      <c r="T2543" s="157">
        <f>S2543*H2543</f>
        <v>0</v>
      </c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4"/>
      <c r="AE2543" s="34"/>
      <c r="AR2543" s="158" t="s">
        <v>572</v>
      </c>
      <c r="AT2543" s="158" t="s">
        <v>361</v>
      </c>
      <c r="AU2543" s="158" t="s">
        <v>82</v>
      </c>
      <c r="AY2543" s="19" t="s">
        <v>252</v>
      </c>
      <c r="BE2543" s="159">
        <f>IF(N2543="základní",J2543,0)</f>
        <v>0</v>
      </c>
      <c r="BF2543" s="159">
        <f>IF(N2543="snížená",J2543,0)</f>
        <v>0</v>
      </c>
      <c r="BG2543" s="159">
        <f>IF(N2543="zákl. přenesená",J2543,0)</f>
        <v>0</v>
      </c>
      <c r="BH2543" s="159">
        <f>IF(N2543="sníž. přenesená",J2543,0)</f>
        <v>0</v>
      </c>
      <c r="BI2543" s="159">
        <f>IF(N2543="nulová",J2543,0)</f>
        <v>0</v>
      </c>
      <c r="BJ2543" s="19" t="s">
        <v>80</v>
      </c>
      <c r="BK2543" s="159">
        <f>ROUND(I2543*H2543,2)</f>
        <v>0</v>
      </c>
      <c r="BL2543" s="19" t="s">
        <v>406</v>
      </c>
      <c r="BM2543" s="158" t="s">
        <v>2477</v>
      </c>
    </row>
    <row r="2544" spans="1:65" s="2" customFormat="1" ht="11.25">
      <c r="A2544" s="34"/>
      <c r="B2544" s="35"/>
      <c r="C2544" s="34"/>
      <c r="D2544" s="160" t="s">
        <v>260</v>
      </c>
      <c r="E2544" s="34"/>
      <c r="F2544" s="161" t="s">
        <v>2476</v>
      </c>
      <c r="G2544" s="34"/>
      <c r="H2544" s="34"/>
      <c r="I2544" s="162"/>
      <c r="J2544" s="34"/>
      <c r="K2544" s="34"/>
      <c r="L2544" s="35"/>
      <c r="M2544" s="163"/>
      <c r="N2544" s="164"/>
      <c r="O2544" s="55"/>
      <c r="P2544" s="55"/>
      <c r="Q2544" s="55"/>
      <c r="R2544" s="55"/>
      <c r="S2544" s="55"/>
      <c r="T2544" s="56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  <c r="AT2544" s="19" t="s">
        <v>260</v>
      </c>
      <c r="AU2544" s="19" t="s">
        <v>82</v>
      </c>
    </row>
    <row r="2545" spans="1:51" s="2" customFormat="1" ht="11.25">
      <c r="A2545" s="34"/>
      <c r="B2545" s="35"/>
      <c r="C2545" s="34"/>
      <c r="D2545" s="165" t="s">
        <v>262</v>
      </c>
      <c r="E2545" s="34"/>
      <c r="F2545" s="166" t="s">
        <v>2478</v>
      </c>
      <c r="G2545" s="34"/>
      <c r="H2545" s="34"/>
      <c r="I2545" s="162"/>
      <c r="J2545" s="34"/>
      <c r="K2545" s="34"/>
      <c r="L2545" s="35"/>
      <c r="M2545" s="163"/>
      <c r="N2545" s="164"/>
      <c r="O2545" s="55"/>
      <c r="P2545" s="55"/>
      <c r="Q2545" s="55"/>
      <c r="R2545" s="55"/>
      <c r="S2545" s="55"/>
      <c r="T2545" s="56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  <c r="AT2545" s="19" t="s">
        <v>262</v>
      </c>
      <c r="AU2545" s="19" t="s">
        <v>82</v>
      </c>
    </row>
    <row r="2546" spans="1:51" s="13" customFormat="1" ht="11.25">
      <c r="B2546" s="167"/>
      <c r="D2546" s="160" t="s">
        <v>264</v>
      </c>
      <c r="E2546" s="168" t="s">
        <v>3</v>
      </c>
      <c r="F2546" s="169" t="s">
        <v>2421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1:51" s="13" customFormat="1" ht="11.25">
      <c r="B2547" s="167"/>
      <c r="D2547" s="160" t="s">
        <v>264</v>
      </c>
      <c r="E2547" s="168" t="s">
        <v>3</v>
      </c>
      <c r="F2547" s="169" t="s">
        <v>2442</v>
      </c>
      <c r="H2547" s="168" t="s">
        <v>3</v>
      </c>
      <c r="I2547" s="170"/>
      <c r="L2547" s="167"/>
      <c r="M2547" s="171"/>
      <c r="N2547" s="172"/>
      <c r="O2547" s="172"/>
      <c r="P2547" s="172"/>
      <c r="Q2547" s="172"/>
      <c r="R2547" s="172"/>
      <c r="S2547" s="172"/>
      <c r="T2547" s="173"/>
      <c r="AT2547" s="168" t="s">
        <v>264</v>
      </c>
      <c r="AU2547" s="168" t="s">
        <v>82</v>
      </c>
      <c r="AV2547" s="13" t="s">
        <v>80</v>
      </c>
      <c r="AW2547" s="13" t="s">
        <v>34</v>
      </c>
      <c r="AX2547" s="13" t="s">
        <v>73</v>
      </c>
      <c r="AY2547" s="168" t="s">
        <v>252</v>
      </c>
    </row>
    <row r="2548" spans="1:51" s="14" customFormat="1" ht="22.5">
      <c r="B2548" s="174"/>
      <c r="D2548" s="160" t="s">
        <v>264</v>
      </c>
      <c r="E2548" s="175" t="s">
        <v>3</v>
      </c>
      <c r="F2548" s="176" t="s">
        <v>1292</v>
      </c>
      <c r="H2548" s="177">
        <v>222.53</v>
      </c>
      <c r="I2548" s="178"/>
      <c r="L2548" s="174"/>
      <c r="M2548" s="179"/>
      <c r="N2548" s="180"/>
      <c r="O2548" s="180"/>
      <c r="P2548" s="180"/>
      <c r="Q2548" s="180"/>
      <c r="R2548" s="180"/>
      <c r="S2548" s="180"/>
      <c r="T2548" s="181"/>
      <c r="AT2548" s="175" t="s">
        <v>264</v>
      </c>
      <c r="AU2548" s="175" t="s">
        <v>82</v>
      </c>
      <c r="AV2548" s="14" t="s">
        <v>82</v>
      </c>
      <c r="AW2548" s="14" t="s">
        <v>34</v>
      </c>
      <c r="AX2548" s="14" t="s">
        <v>73</v>
      </c>
      <c r="AY2548" s="175" t="s">
        <v>252</v>
      </c>
    </row>
    <row r="2549" spans="1:51" s="13" customFormat="1" ht="11.25">
      <c r="B2549" s="167"/>
      <c r="D2549" s="160" t="s">
        <v>264</v>
      </c>
      <c r="E2549" s="168" t="s">
        <v>3</v>
      </c>
      <c r="F2549" s="169" t="s">
        <v>2443</v>
      </c>
      <c r="H2549" s="168" t="s">
        <v>3</v>
      </c>
      <c r="I2549" s="170"/>
      <c r="L2549" s="167"/>
      <c r="M2549" s="171"/>
      <c r="N2549" s="172"/>
      <c r="O2549" s="172"/>
      <c r="P2549" s="172"/>
      <c r="Q2549" s="172"/>
      <c r="R2549" s="172"/>
      <c r="S2549" s="172"/>
      <c r="T2549" s="173"/>
      <c r="AT2549" s="168" t="s">
        <v>264</v>
      </c>
      <c r="AU2549" s="168" t="s">
        <v>82</v>
      </c>
      <c r="AV2549" s="13" t="s">
        <v>80</v>
      </c>
      <c r="AW2549" s="13" t="s">
        <v>34</v>
      </c>
      <c r="AX2549" s="13" t="s">
        <v>73</v>
      </c>
      <c r="AY2549" s="168" t="s">
        <v>252</v>
      </c>
    </row>
    <row r="2550" spans="1:51" s="14" customFormat="1" ht="22.5">
      <c r="B2550" s="174"/>
      <c r="D2550" s="160" t="s">
        <v>264</v>
      </c>
      <c r="E2550" s="175" t="s">
        <v>3</v>
      </c>
      <c r="F2550" s="176" t="s">
        <v>1294</v>
      </c>
      <c r="H2550" s="177">
        <v>221.25</v>
      </c>
      <c r="I2550" s="178"/>
      <c r="L2550" s="174"/>
      <c r="M2550" s="179"/>
      <c r="N2550" s="180"/>
      <c r="O2550" s="180"/>
      <c r="P2550" s="180"/>
      <c r="Q2550" s="180"/>
      <c r="R2550" s="180"/>
      <c r="S2550" s="180"/>
      <c r="T2550" s="181"/>
      <c r="AT2550" s="175" t="s">
        <v>264</v>
      </c>
      <c r="AU2550" s="175" t="s">
        <v>82</v>
      </c>
      <c r="AV2550" s="14" t="s">
        <v>82</v>
      </c>
      <c r="AW2550" s="14" t="s">
        <v>34</v>
      </c>
      <c r="AX2550" s="14" t="s">
        <v>73</v>
      </c>
      <c r="AY2550" s="175" t="s">
        <v>252</v>
      </c>
    </row>
    <row r="2551" spans="1:51" s="13" customFormat="1" ht="11.25">
      <c r="B2551" s="167"/>
      <c r="D2551" s="160" t="s">
        <v>264</v>
      </c>
      <c r="E2551" s="168" t="s">
        <v>3</v>
      </c>
      <c r="F2551" s="169" t="s">
        <v>2444</v>
      </c>
      <c r="H2551" s="168" t="s">
        <v>3</v>
      </c>
      <c r="I2551" s="170"/>
      <c r="L2551" s="167"/>
      <c r="M2551" s="171"/>
      <c r="N2551" s="172"/>
      <c r="O2551" s="172"/>
      <c r="P2551" s="172"/>
      <c r="Q2551" s="172"/>
      <c r="R2551" s="172"/>
      <c r="S2551" s="172"/>
      <c r="T2551" s="173"/>
      <c r="AT2551" s="168" t="s">
        <v>264</v>
      </c>
      <c r="AU2551" s="168" t="s">
        <v>82</v>
      </c>
      <c r="AV2551" s="13" t="s">
        <v>80</v>
      </c>
      <c r="AW2551" s="13" t="s">
        <v>34</v>
      </c>
      <c r="AX2551" s="13" t="s">
        <v>73</v>
      </c>
      <c r="AY2551" s="168" t="s">
        <v>252</v>
      </c>
    </row>
    <row r="2552" spans="1:51" s="14" customFormat="1" ht="11.25">
      <c r="B2552" s="174"/>
      <c r="D2552" s="160" t="s">
        <v>264</v>
      </c>
      <c r="E2552" s="175" t="s">
        <v>3</v>
      </c>
      <c r="F2552" s="176" t="s">
        <v>1296</v>
      </c>
      <c r="H2552" s="177">
        <v>331.57</v>
      </c>
      <c r="I2552" s="178"/>
      <c r="L2552" s="174"/>
      <c r="M2552" s="179"/>
      <c r="N2552" s="180"/>
      <c r="O2552" s="180"/>
      <c r="P2552" s="180"/>
      <c r="Q2552" s="180"/>
      <c r="R2552" s="180"/>
      <c r="S2552" s="180"/>
      <c r="T2552" s="181"/>
      <c r="AT2552" s="175" t="s">
        <v>264</v>
      </c>
      <c r="AU2552" s="175" t="s">
        <v>82</v>
      </c>
      <c r="AV2552" s="14" t="s">
        <v>82</v>
      </c>
      <c r="AW2552" s="14" t="s">
        <v>34</v>
      </c>
      <c r="AX2552" s="14" t="s">
        <v>73</v>
      </c>
      <c r="AY2552" s="175" t="s">
        <v>252</v>
      </c>
    </row>
    <row r="2553" spans="1:51" s="13" customFormat="1" ht="11.25">
      <c r="B2553" s="167"/>
      <c r="D2553" s="160" t="s">
        <v>264</v>
      </c>
      <c r="E2553" s="168" t="s">
        <v>3</v>
      </c>
      <c r="F2553" s="169" t="s">
        <v>2445</v>
      </c>
      <c r="H2553" s="168" t="s">
        <v>3</v>
      </c>
      <c r="I2553" s="170"/>
      <c r="L2553" s="167"/>
      <c r="M2553" s="171"/>
      <c r="N2553" s="172"/>
      <c r="O2553" s="172"/>
      <c r="P2553" s="172"/>
      <c r="Q2553" s="172"/>
      <c r="R2553" s="172"/>
      <c r="S2553" s="172"/>
      <c r="T2553" s="173"/>
      <c r="AT2553" s="168" t="s">
        <v>264</v>
      </c>
      <c r="AU2553" s="168" t="s">
        <v>82</v>
      </c>
      <c r="AV2553" s="13" t="s">
        <v>80</v>
      </c>
      <c r="AW2553" s="13" t="s">
        <v>34</v>
      </c>
      <c r="AX2553" s="13" t="s">
        <v>73</v>
      </c>
      <c r="AY2553" s="168" t="s">
        <v>252</v>
      </c>
    </row>
    <row r="2554" spans="1:51" s="14" customFormat="1" ht="11.25">
      <c r="B2554" s="174"/>
      <c r="D2554" s="160" t="s">
        <v>264</v>
      </c>
      <c r="E2554" s="175" t="s">
        <v>3</v>
      </c>
      <c r="F2554" s="176" t="s">
        <v>1298</v>
      </c>
      <c r="H2554" s="177">
        <v>332.74</v>
      </c>
      <c r="I2554" s="178"/>
      <c r="L2554" s="174"/>
      <c r="M2554" s="179"/>
      <c r="N2554" s="180"/>
      <c r="O2554" s="180"/>
      <c r="P2554" s="180"/>
      <c r="Q2554" s="180"/>
      <c r="R2554" s="180"/>
      <c r="S2554" s="180"/>
      <c r="T2554" s="181"/>
      <c r="AT2554" s="175" t="s">
        <v>264</v>
      </c>
      <c r="AU2554" s="175" t="s">
        <v>82</v>
      </c>
      <c r="AV2554" s="14" t="s">
        <v>82</v>
      </c>
      <c r="AW2554" s="14" t="s">
        <v>34</v>
      </c>
      <c r="AX2554" s="14" t="s">
        <v>73</v>
      </c>
      <c r="AY2554" s="175" t="s">
        <v>252</v>
      </c>
    </row>
    <row r="2555" spans="1:51" s="13" customFormat="1" ht="11.25">
      <c r="B2555" s="167"/>
      <c r="D2555" s="160" t="s">
        <v>264</v>
      </c>
      <c r="E2555" s="168" t="s">
        <v>3</v>
      </c>
      <c r="F2555" s="169" t="s">
        <v>1301</v>
      </c>
      <c r="H2555" s="168" t="s">
        <v>3</v>
      </c>
      <c r="I2555" s="170"/>
      <c r="L2555" s="167"/>
      <c r="M2555" s="171"/>
      <c r="N2555" s="172"/>
      <c r="O2555" s="172"/>
      <c r="P2555" s="172"/>
      <c r="Q2555" s="172"/>
      <c r="R2555" s="172"/>
      <c r="S2555" s="172"/>
      <c r="T2555" s="173"/>
      <c r="AT2555" s="168" t="s">
        <v>264</v>
      </c>
      <c r="AU2555" s="168" t="s">
        <v>82</v>
      </c>
      <c r="AV2555" s="13" t="s">
        <v>80</v>
      </c>
      <c r="AW2555" s="13" t="s">
        <v>34</v>
      </c>
      <c r="AX2555" s="13" t="s">
        <v>73</v>
      </c>
      <c r="AY2555" s="168" t="s">
        <v>252</v>
      </c>
    </row>
    <row r="2556" spans="1:51" s="14" customFormat="1" ht="11.25">
      <c r="B2556" s="174"/>
      <c r="D2556" s="160" t="s">
        <v>264</v>
      </c>
      <c r="E2556" s="175" t="s">
        <v>3</v>
      </c>
      <c r="F2556" s="176" t="s">
        <v>1302</v>
      </c>
      <c r="H2556" s="177">
        <v>39.92</v>
      </c>
      <c r="I2556" s="178"/>
      <c r="L2556" s="174"/>
      <c r="M2556" s="179"/>
      <c r="N2556" s="180"/>
      <c r="O2556" s="180"/>
      <c r="P2556" s="180"/>
      <c r="Q2556" s="180"/>
      <c r="R2556" s="180"/>
      <c r="S2556" s="180"/>
      <c r="T2556" s="181"/>
      <c r="AT2556" s="175" t="s">
        <v>264</v>
      </c>
      <c r="AU2556" s="175" t="s">
        <v>82</v>
      </c>
      <c r="AV2556" s="14" t="s">
        <v>82</v>
      </c>
      <c r="AW2556" s="14" t="s">
        <v>34</v>
      </c>
      <c r="AX2556" s="14" t="s">
        <v>73</v>
      </c>
      <c r="AY2556" s="175" t="s">
        <v>252</v>
      </c>
    </row>
    <row r="2557" spans="1:51" s="13" customFormat="1" ht="11.25">
      <c r="B2557" s="167"/>
      <c r="D2557" s="160" t="s">
        <v>264</v>
      </c>
      <c r="E2557" s="168" t="s">
        <v>3</v>
      </c>
      <c r="F2557" s="169" t="s">
        <v>1313</v>
      </c>
      <c r="H2557" s="168" t="s">
        <v>3</v>
      </c>
      <c r="I2557" s="170"/>
      <c r="L2557" s="167"/>
      <c r="M2557" s="171"/>
      <c r="N2557" s="172"/>
      <c r="O2557" s="172"/>
      <c r="P2557" s="172"/>
      <c r="Q2557" s="172"/>
      <c r="R2557" s="172"/>
      <c r="S2557" s="172"/>
      <c r="T2557" s="173"/>
      <c r="AT2557" s="168" t="s">
        <v>264</v>
      </c>
      <c r="AU2557" s="168" t="s">
        <v>82</v>
      </c>
      <c r="AV2557" s="13" t="s">
        <v>80</v>
      </c>
      <c r="AW2557" s="13" t="s">
        <v>34</v>
      </c>
      <c r="AX2557" s="13" t="s">
        <v>73</v>
      </c>
      <c r="AY2557" s="168" t="s">
        <v>252</v>
      </c>
    </row>
    <row r="2558" spans="1:51" s="14" customFormat="1" ht="11.25">
      <c r="B2558" s="174"/>
      <c r="D2558" s="160" t="s">
        <v>264</v>
      </c>
      <c r="E2558" s="175" t="s">
        <v>3</v>
      </c>
      <c r="F2558" s="176" t="s">
        <v>1314</v>
      </c>
      <c r="H2558" s="177">
        <v>200.21</v>
      </c>
      <c r="I2558" s="178"/>
      <c r="L2558" s="174"/>
      <c r="M2558" s="179"/>
      <c r="N2558" s="180"/>
      <c r="O2558" s="180"/>
      <c r="P2558" s="180"/>
      <c r="Q2558" s="180"/>
      <c r="R2558" s="180"/>
      <c r="S2558" s="180"/>
      <c r="T2558" s="181"/>
      <c r="AT2558" s="175" t="s">
        <v>264</v>
      </c>
      <c r="AU2558" s="175" t="s">
        <v>82</v>
      </c>
      <c r="AV2558" s="14" t="s">
        <v>82</v>
      </c>
      <c r="AW2558" s="14" t="s">
        <v>34</v>
      </c>
      <c r="AX2558" s="14" t="s">
        <v>73</v>
      </c>
      <c r="AY2558" s="175" t="s">
        <v>252</v>
      </c>
    </row>
    <row r="2559" spans="1:51" s="13" customFormat="1" ht="11.25">
      <c r="B2559" s="167"/>
      <c r="D2559" s="160" t="s">
        <v>264</v>
      </c>
      <c r="E2559" s="168" t="s">
        <v>3</v>
      </c>
      <c r="F2559" s="169" t="s">
        <v>1315</v>
      </c>
      <c r="H2559" s="168" t="s">
        <v>3</v>
      </c>
      <c r="I2559" s="170"/>
      <c r="L2559" s="167"/>
      <c r="M2559" s="171"/>
      <c r="N2559" s="172"/>
      <c r="O2559" s="172"/>
      <c r="P2559" s="172"/>
      <c r="Q2559" s="172"/>
      <c r="R2559" s="172"/>
      <c r="S2559" s="172"/>
      <c r="T2559" s="173"/>
      <c r="AT2559" s="168" t="s">
        <v>264</v>
      </c>
      <c r="AU2559" s="168" t="s">
        <v>82</v>
      </c>
      <c r="AV2559" s="13" t="s">
        <v>80</v>
      </c>
      <c r="AW2559" s="13" t="s">
        <v>34</v>
      </c>
      <c r="AX2559" s="13" t="s">
        <v>73</v>
      </c>
      <c r="AY2559" s="168" t="s">
        <v>252</v>
      </c>
    </row>
    <row r="2560" spans="1:51" s="14" customFormat="1" ht="11.25">
      <c r="B2560" s="174"/>
      <c r="D2560" s="160" t="s">
        <v>264</v>
      </c>
      <c r="E2560" s="175" t="s">
        <v>3</v>
      </c>
      <c r="F2560" s="176" t="s">
        <v>1316</v>
      </c>
      <c r="H2560" s="177">
        <v>206.2</v>
      </c>
      <c r="I2560" s="178"/>
      <c r="L2560" s="174"/>
      <c r="M2560" s="179"/>
      <c r="N2560" s="180"/>
      <c r="O2560" s="180"/>
      <c r="P2560" s="180"/>
      <c r="Q2560" s="180"/>
      <c r="R2560" s="180"/>
      <c r="S2560" s="180"/>
      <c r="T2560" s="181"/>
      <c r="AT2560" s="175" t="s">
        <v>264</v>
      </c>
      <c r="AU2560" s="175" t="s">
        <v>82</v>
      </c>
      <c r="AV2560" s="14" t="s">
        <v>82</v>
      </c>
      <c r="AW2560" s="14" t="s">
        <v>34</v>
      </c>
      <c r="AX2560" s="14" t="s">
        <v>73</v>
      </c>
      <c r="AY2560" s="175" t="s">
        <v>252</v>
      </c>
    </row>
    <row r="2561" spans="1:65" s="15" customFormat="1" ht="11.25">
      <c r="B2561" s="182"/>
      <c r="D2561" s="160" t="s">
        <v>264</v>
      </c>
      <c r="E2561" s="183" t="s">
        <v>3</v>
      </c>
      <c r="F2561" s="184" t="s">
        <v>269</v>
      </c>
      <c r="H2561" s="185">
        <v>1554.42</v>
      </c>
      <c r="I2561" s="186"/>
      <c r="L2561" s="182"/>
      <c r="M2561" s="187"/>
      <c r="N2561" s="188"/>
      <c r="O2561" s="188"/>
      <c r="P2561" s="188"/>
      <c r="Q2561" s="188"/>
      <c r="R2561" s="188"/>
      <c r="S2561" s="188"/>
      <c r="T2561" s="189"/>
      <c r="AT2561" s="183" t="s">
        <v>264</v>
      </c>
      <c r="AU2561" s="183" t="s">
        <v>82</v>
      </c>
      <c r="AV2561" s="15" t="s">
        <v>258</v>
      </c>
      <c r="AW2561" s="15" t="s">
        <v>34</v>
      </c>
      <c r="AX2561" s="15" t="s">
        <v>80</v>
      </c>
      <c r="AY2561" s="183" t="s">
        <v>252</v>
      </c>
    </row>
    <row r="2562" spans="1:65" s="14" customFormat="1" ht="11.25">
      <c r="B2562" s="174"/>
      <c r="D2562" s="160" t="s">
        <v>264</v>
      </c>
      <c r="F2562" s="176" t="s">
        <v>2479</v>
      </c>
      <c r="H2562" s="177">
        <v>1585.508</v>
      </c>
      <c r="I2562" s="178"/>
      <c r="L2562" s="174"/>
      <c r="M2562" s="179"/>
      <c r="N2562" s="180"/>
      <c r="O2562" s="180"/>
      <c r="P2562" s="180"/>
      <c r="Q2562" s="180"/>
      <c r="R2562" s="180"/>
      <c r="S2562" s="180"/>
      <c r="T2562" s="181"/>
      <c r="AT2562" s="175" t="s">
        <v>264</v>
      </c>
      <c r="AU2562" s="175" t="s">
        <v>82</v>
      </c>
      <c r="AV2562" s="14" t="s">
        <v>82</v>
      </c>
      <c r="AW2562" s="14" t="s">
        <v>4</v>
      </c>
      <c r="AX2562" s="14" t="s">
        <v>80</v>
      </c>
      <c r="AY2562" s="175" t="s">
        <v>252</v>
      </c>
    </row>
    <row r="2563" spans="1:65" s="2" customFormat="1" ht="16.5" customHeight="1">
      <c r="A2563" s="34"/>
      <c r="B2563" s="145"/>
      <c r="C2563" s="146" t="s">
        <v>2480</v>
      </c>
      <c r="D2563" s="146" t="s">
        <v>254</v>
      </c>
      <c r="E2563" s="147" t="s">
        <v>2481</v>
      </c>
      <c r="F2563" s="148" t="s">
        <v>2482</v>
      </c>
      <c r="G2563" s="149" t="s">
        <v>497</v>
      </c>
      <c r="H2563" s="150">
        <v>198.38</v>
      </c>
      <c r="I2563" s="151"/>
      <c r="J2563" s="152">
        <f>ROUND(I2563*H2563,2)</f>
        <v>0</v>
      </c>
      <c r="K2563" s="153"/>
      <c r="L2563" s="35"/>
      <c r="M2563" s="154" t="s">
        <v>3</v>
      </c>
      <c r="N2563" s="155" t="s">
        <v>44</v>
      </c>
      <c r="O2563" s="55"/>
      <c r="P2563" s="156">
        <f>O2563*H2563</f>
        <v>0</v>
      </c>
      <c r="Q2563" s="156">
        <v>3.0000000000000001E-3</v>
      </c>
      <c r="R2563" s="156">
        <f>Q2563*H2563</f>
        <v>0.59514</v>
      </c>
      <c r="S2563" s="156">
        <v>0</v>
      </c>
      <c r="T2563" s="157">
        <f>S2563*H2563</f>
        <v>0</v>
      </c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  <c r="AR2563" s="158" t="s">
        <v>406</v>
      </c>
      <c r="AT2563" s="158" t="s">
        <v>254</v>
      </c>
      <c r="AU2563" s="158" t="s">
        <v>82</v>
      </c>
      <c r="AY2563" s="19" t="s">
        <v>252</v>
      </c>
      <c r="BE2563" s="159">
        <f>IF(N2563="základní",J2563,0)</f>
        <v>0</v>
      </c>
      <c r="BF2563" s="159">
        <f>IF(N2563="snížená",J2563,0)</f>
        <v>0</v>
      </c>
      <c r="BG2563" s="159">
        <f>IF(N2563="zákl. přenesená",J2563,0)</f>
        <v>0</v>
      </c>
      <c r="BH2563" s="159">
        <f>IF(N2563="sníž. přenesená",J2563,0)</f>
        <v>0</v>
      </c>
      <c r="BI2563" s="159">
        <f>IF(N2563="nulová",J2563,0)</f>
        <v>0</v>
      </c>
      <c r="BJ2563" s="19" t="s">
        <v>80</v>
      </c>
      <c r="BK2563" s="159">
        <f>ROUND(I2563*H2563,2)</f>
        <v>0</v>
      </c>
      <c r="BL2563" s="19" t="s">
        <v>406</v>
      </c>
      <c r="BM2563" s="158" t="s">
        <v>2483</v>
      </c>
    </row>
    <row r="2564" spans="1:65" s="2" customFormat="1" ht="11.25">
      <c r="A2564" s="34"/>
      <c r="B2564" s="35"/>
      <c r="C2564" s="34"/>
      <c r="D2564" s="160" t="s">
        <v>260</v>
      </c>
      <c r="E2564" s="34"/>
      <c r="F2564" s="161" t="s">
        <v>2484</v>
      </c>
      <c r="G2564" s="34"/>
      <c r="H2564" s="34"/>
      <c r="I2564" s="162"/>
      <c r="J2564" s="34"/>
      <c r="K2564" s="34"/>
      <c r="L2564" s="35"/>
      <c r="M2564" s="163"/>
      <c r="N2564" s="164"/>
      <c r="O2564" s="55"/>
      <c r="P2564" s="55"/>
      <c r="Q2564" s="55"/>
      <c r="R2564" s="55"/>
      <c r="S2564" s="55"/>
      <c r="T2564" s="56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  <c r="AT2564" s="19" t="s">
        <v>260</v>
      </c>
      <c r="AU2564" s="19" t="s">
        <v>82</v>
      </c>
    </row>
    <row r="2565" spans="1:65" s="2" customFormat="1" ht="11.25">
      <c r="A2565" s="34"/>
      <c r="B2565" s="35"/>
      <c r="C2565" s="34"/>
      <c r="D2565" s="165" t="s">
        <v>262</v>
      </c>
      <c r="E2565" s="34"/>
      <c r="F2565" s="166" t="s">
        <v>2485</v>
      </c>
      <c r="G2565" s="34"/>
      <c r="H2565" s="34"/>
      <c r="I2565" s="162"/>
      <c r="J2565" s="34"/>
      <c r="K2565" s="34"/>
      <c r="L2565" s="35"/>
      <c r="M2565" s="163"/>
      <c r="N2565" s="164"/>
      <c r="O2565" s="55"/>
      <c r="P2565" s="55"/>
      <c r="Q2565" s="55"/>
      <c r="R2565" s="55"/>
      <c r="S2565" s="55"/>
      <c r="T2565" s="56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  <c r="AT2565" s="19" t="s">
        <v>262</v>
      </c>
      <c r="AU2565" s="19" t="s">
        <v>82</v>
      </c>
    </row>
    <row r="2566" spans="1:65" s="13" customFormat="1" ht="11.25">
      <c r="B2566" s="167"/>
      <c r="D2566" s="160" t="s">
        <v>264</v>
      </c>
      <c r="E2566" s="168" t="s">
        <v>3</v>
      </c>
      <c r="F2566" s="169" t="s">
        <v>2486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1:65" s="13" customFormat="1" ht="11.25">
      <c r="B2567" s="167"/>
      <c r="D2567" s="160" t="s">
        <v>264</v>
      </c>
      <c r="E2567" s="168" t="s">
        <v>3</v>
      </c>
      <c r="F2567" s="169" t="s">
        <v>2487</v>
      </c>
      <c r="H2567" s="168" t="s">
        <v>3</v>
      </c>
      <c r="I2567" s="170"/>
      <c r="L2567" s="167"/>
      <c r="M2567" s="171"/>
      <c r="N2567" s="172"/>
      <c r="O2567" s="172"/>
      <c r="P2567" s="172"/>
      <c r="Q2567" s="172"/>
      <c r="R2567" s="172"/>
      <c r="S2567" s="172"/>
      <c r="T2567" s="173"/>
      <c r="AT2567" s="168" t="s">
        <v>264</v>
      </c>
      <c r="AU2567" s="168" t="s">
        <v>82</v>
      </c>
      <c r="AV2567" s="13" t="s">
        <v>80</v>
      </c>
      <c r="AW2567" s="13" t="s">
        <v>34</v>
      </c>
      <c r="AX2567" s="13" t="s">
        <v>73</v>
      </c>
      <c r="AY2567" s="168" t="s">
        <v>252</v>
      </c>
    </row>
    <row r="2568" spans="1:65" s="14" customFormat="1" ht="11.25">
      <c r="B2568" s="174"/>
      <c r="D2568" s="160" t="s">
        <v>264</v>
      </c>
      <c r="E2568" s="175" t="s">
        <v>3</v>
      </c>
      <c r="F2568" s="176" t="s">
        <v>2488</v>
      </c>
      <c r="H2568" s="177">
        <v>71.959999999999994</v>
      </c>
      <c r="I2568" s="178"/>
      <c r="L2568" s="174"/>
      <c r="M2568" s="179"/>
      <c r="N2568" s="180"/>
      <c r="O2568" s="180"/>
      <c r="P2568" s="180"/>
      <c r="Q2568" s="180"/>
      <c r="R2568" s="180"/>
      <c r="S2568" s="180"/>
      <c r="T2568" s="181"/>
      <c r="AT2568" s="175" t="s">
        <v>264</v>
      </c>
      <c r="AU2568" s="175" t="s">
        <v>82</v>
      </c>
      <c r="AV2568" s="14" t="s">
        <v>82</v>
      </c>
      <c r="AW2568" s="14" t="s">
        <v>34</v>
      </c>
      <c r="AX2568" s="14" t="s">
        <v>73</v>
      </c>
      <c r="AY2568" s="175" t="s">
        <v>252</v>
      </c>
    </row>
    <row r="2569" spans="1:65" s="13" customFormat="1" ht="11.25">
      <c r="B2569" s="167"/>
      <c r="D2569" s="160" t="s">
        <v>264</v>
      </c>
      <c r="E2569" s="168" t="s">
        <v>3</v>
      </c>
      <c r="F2569" s="169" t="s">
        <v>2489</v>
      </c>
      <c r="H2569" s="168" t="s">
        <v>3</v>
      </c>
      <c r="I2569" s="170"/>
      <c r="L2569" s="167"/>
      <c r="M2569" s="171"/>
      <c r="N2569" s="172"/>
      <c r="O2569" s="172"/>
      <c r="P2569" s="172"/>
      <c r="Q2569" s="172"/>
      <c r="R2569" s="172"/>
      <c r="S2569" s="172"/>
      <c r="T2569" s="173"/>
      <c r="AT2569" s="168" t="s">
        <v>264</v>
      </c>
      <c r="AU2569" s="168" t="s">
        <v>82</v>
      </c>
      <c r="AV2569" s="13" t="s">
        <v>80</v>
      </c>
      <c r="AW2569" s="13" t="s">
        <v>34</v>
      </c>
      <c r="AX2569" s="13" t="s">
        <v>73</v>
      </c>
      <c r="AY2569" s="168" t="s">
        <v>252</v>
      </c>
    </row>
    <row r="2570" spans="1:65" s="14" customFormat="1" ht="11.25">
      <c r="B2570" s="174"/>
      <c r="D2570" s="160" t="s">
        <v>264</v>
      </c>
      <c r="E2570" s="175" t="s">
        <v>3</v>
      </c>
      <c r="F2570" s="176" t="s">
        <v>2490</v>
      </c>
      <c r="H2570" s="177">
        <v>92.52</v>
      </c>
      <c r="I2570" s="178"/>
      <c r="L2570" s="174"/>
      <c r="M2570" s="179"/>
      <c r="N2570" s="180"/>
      <c r="O2570" s="180"/>
      <c r="P2570" s="180"/>
      <c r="Q2570" s="180"/>
      <c r="R2570" s="180"/>
      <c r="S2570" s="180"/>
      <c r="T2570" s="181"/>
      <c r="AT2570" s="175" t="s">
        <v>264</v>
      </c>
      <c r="AU2570" s="175" t="s">
        <v>82</v>
      </c>
      <c r="AV2570" s="14" t="s">
        <v>82</v>
      </c>
      <c r="AW2570" s="14" t="s">
        <v>34</v>
      </c>
      <c r="AX2570" s="14" t="s">
        <v>73</v>
      </c>
      <c r="AY2570" s="175" t="s">
        <v>252</v>
      </c>
    </row>
    <row r="2571" spans="1:65" s="13" customFormat="1" ht="11.25">
      <c r="B2571" s="167"/>
      <c r="D2571" s="160" t="s">
        <v>264</v>
      </c>
      <c r="E2571" s="168" t="s">
        <v>3</v>
      </c>
      <c r="F2571" s="169" t="s">
        <v>2491</v>
      </c>
      <c r="H2571" s="168" t="s">
        <v>3</v>
      </c>
      <c r="I2571" s="170"/>
      <c r="L2571" s="167"/>
      <c r="M2571" s="171"/>
      <c r="N2571" s="172"/>
      <c r="O2571" s="172"/>
      <c r="P2571" s="172"/>
      <c r="Q2571" s="172"/>
      <c r="R2571" s="172"/>
      <c r="S2571" s="172"/>
      <c r="T2571" s="173"/>
      <c r="AT2571" s="168" t="s">
        <v>264</v>
      </c>
      <c r="AU2571" s="168" t="s">
        <v>82</v>
      </c>
      <c r="AV2571" s="13" t="s">
        <v>80</v>
      </c>
      <c r="AW2571" s="13" t="s">
        <v>34</v>
      </c>
      <c r="AX2571" s="13" t="s">
        <v>73</v>
      </c>
      <c r="AY2571" s="168" t="s">
        <v>252</v>
      </c>
    </row>
    <row r="2572" spans="1:65" s="14" customFormat="1" ht="11.25">
      <c r="B2572" s="174"/>
      <c r="D2572" s="160" t="s">
        <v>264</v>
      </c>
      <c r="E2572" s="175" t="s">
        <v>3</v>
      </c>
      <c r="F2572" s="176" t="s">
        <v>2492</v>
      </c>
      <c r="H2572" s="177">
        <v>33.9</v>
      </c>
      <c r="I2572" s="178"/>
      <c r="L2572" s="174"/>
      <c r="M2572" s="179"/>
      <c r="N2572" s="180"/>
      <c r="O2572" s="180"/>
      <c r="P2572" s="180"/>
      <c r="Q2572" s="180"/>
      <c r="R2572" s="180"/>
      <c r="S2572" s="180"/>
      <c r="T2572" s="181"/>
      <c r="AT2572" s="175" t="s">
        <v>264</v>
      </c>
      <c r="AU2572" s="175" t="s">
        <v>82</v>
      </c>
      <c r="AV2572" s="14" t="s">
        <v>82</v>
      </c>
      <c r="AW2572" s="14" t="s">
        <v>34</v>
      </c>
      <c r="AX2572" s="14" t="s">
        <v>73</v>
      </c>
      <c r="AY2572" s="175" t="s">
        <v>252</v>
      </c>
    </row>
    <row r="2573" spans="1:65" s="15" customFormat="1" ht="11.25">
      <c r="B2573" s="182"/>
      <c r="D2573" s="160" t="s">
        <v>264</v>
      </c>
      <c r="E2573" s="183" t="s">
        <v>3</v>
      </c>
      <c r="F2573" s="184" t="s">
        <v>269</v>
      </c>
      <c r="H2573" s="185">
        <v>198.38</v>
      </c>
      <c r="I2573" s="186"/>
      <c r="L2573" s="182"/>
      <c r="M2573" s="187"/>
      <c r="N2573" s="188"/>
      <c r="O2573" s="188"/>
      <c r="P2573" s="188"/>
      <c r="Q2573" s="188"/>
      <c r="R2573" s="188"/>
      <c r="S2573" s="188"/>
      <c r="T2573" s="189"/>
      <c r="AT2573" s="183" t="s">
        <v>264</v>
      </c>
      <c r="AU2573" s="183" t="s">
        <v>82</v>
      </c>
      <c r="AV2573" s="15" t="s">
        <v>258</v>
      </c>
      <c r="AW2573" s="15" t="s">
        <v>34</v>
      </c>
      <c r="AX2573" s="15" t="s">
        <v>80</v>
      </c>
      <c r="AY2573" s="183" t="s">
        <v>252</v>
      </c>
    </row>
    <row r="2574" spans="1:65" s="2" customFormat="1" ht="16.5" customHeight="1">
      <c r="A2574" s="34"/>
      <c r="B2574" s="145"/>
      <c r="C2574" s="198" t="s">
        <v>2493</v>
      </c>
      <c r="D2574" s="198" t="s">
        <v>361</v>
      </c>
      <c r="E2574" s="199" t="s">
        <v>2494</v>
      </c>
      <c r="F2574" s="200" t="s">
        <v>2495</v>
      </c>
      <c r="G2574" s="201" t="s">
        <v>497</v>
      </c>
      <c r="H2574" s="202">
        <v>111.15300000000001</v>
      </c>
      <c r="I2574" s="203"/>
      <c r="J2574" s="204">
        <f>ROUND(I2574*H2574,2)</f>
        <v>0</v>
      </c>
      <c r="K2574" s="205"/>
      <c r="L2574" s="206"/>
      <c r="M2574" s="207" t="s">
        <v>3</v>
      </c>
      <c r="N2574" s="208" t="s">
        <v>44</v>
      </c>
      <c r="O2574" s="55"/>
      <c r="P2574" s="156">
        <f>O2574*H2574</f>
        <v>0</v>
      </c>
      <c r="Q2574" s="156">
        <v>5.5999999999999999E-3</v>
      </c>
      <c r="R2574" s="156">
        <f>Q2574*H2574</f>
        <v>0.62245680000000003</v>
      </c>
      <c r="S2574" s="156">
        <v>0</v>
      </c>
      <c r="T2574" s="157">
        <f>S2574*H2574</f>
        <v>0</v>
      </c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  <c r="AR2574" s="158" t="s">
        <v>572</v>
      </c>
      <c r="AT2574" s="158" t="s">
        <v>361</v>
      </c>
      <c r="AU2574" s="158" t="s">
        <v>82</v>
      </c>
      <c r="AY2574" s="19" t="s">
        <v>252</v>
      </c>
      <c r="BE2574" s="159">
        <f>IF(N2574="základní",J2574,0)</f>
        <v>0</v>
      </c>
      <c r="BF2574" s="159">
        <f>IF(N2574="snížená",J2574,0)</f>
        <v>0</v>
      </c>
      <c r="BG2574" s="159">
        <f>IF(N2574="zákl. přenesená",J2574,0)</f>
        <v>0</v>
      </c>
      <c r="BH2574" s="159">
        <f>IF(N2574="sníž. přenesená",J2574,0)</f>
        <v>0</v>
      </c>
      <c r="BI2574" s="159">
        <f>IF(N2574="nulová",J2574,0)</f>
        <v>0</v>
      </c>
      <c r="BJ2574" s="19" t="s">
        <v>80</v>
      </c>
      <c r="BK2574" s="159">
        <f>ROUND(I2574*H2574,2)</f>
        <v>0</v>
      </c>
      <c r="BL2574" s="19" t="s">
        <v>406</v>
      </c>
      <c r="BM2574" s="158" t="s">
        <v>2496</v>
      </c>
    </row>
    <row r="2575" spans="1:65" s="2" customFormat="1" ht="11.25">
      <c r="A2575" s="34"/>
      <c r="B2575" s="35"/>
      <c r="C2575" s="34"/>
      <c r="D2575" s="160" t="s">
        <v>260</v>
      </c>
      <c r="E2575" s="34"/>
      <c r="F2575" s="161" t="s">
        <v>2495</v>
      </c>
      <c r="G2575" s="34"/>
      <c r="H2575" s="34"/>
      <c r="I2575" s="162"/>
      <c r="J2575" s="34"/>
      <c r="K2575" s="34"/>
      <c r="L2575" s="35"/>
      <c r="M2575" s="163"/>
      <c r="N2575" s="164"/>
      <c r="O2575" s="55"/>
      <c r="P2575" s="55"/>
      <c r="Q2575" s="55"/>
      <c r="R2575" s="55"/>
      <c r="S2575" s="55"/>
      <c r="T2575" s="56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  <c r="AT2575" s="19" t="s">
        <v>260</v>
      </c>
      <c r="AU2575" s="19" t="s">
        <v>82</v>
      </c>
    </row>
    <row r="2576" spans="1:65" s="2" customFormat="1" ht="11.25">
      <c r="A2576" s="34"/>
      <c r="B2576" s="35"/>
      <c r="C2576" s="34"/>
      <c r="D2576" s="165" t="s">
        <v>262</v>
      </c>
      <c r="E2576" s="34"/>
      <c r="F2576" s="166" t="s">
        <v>2497</v>
      </c>
      <c r="G2576" s="34"/>
      <c r="H2576" s="34"/>
      <c r="I2576" s="162"/>
      <c r="J2576" s="34"/>
      <c r="K2576" s="34"/>
      <c r="L2576" s="35"/>
      <c r="M2576" s="163"/>
      <c r="N2576" s="164"/>
      <c r="O2576" s="55"/>
      <c r="P2576" s="55"/>
      <c r="Q2576" s="55"/>
      <c r="R2576" s="55"/>
      <c r="S2576" s="55"/>
      <c r="T2576" s="56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  <c r="AT2576" s="19" t="s">
        <v>262</v>
      </c>
      <c r="AU2576" s="19" t="s">
        <v>82</v>
      </c>
    </row>
    <row r="2577" spans="1:65" s="13" customFormat="1" ht="11.25">
      <c r="B2577" s="167"/>
      <c r="D2577" s="160" t="s">
        <v>264</v>
      </c>
      <c r="E2577" s="168" t="s">
        <v>3</v>
      </c>
      <c r="F2577" s="169" t="s">
        <v>2498</v>
      </c>
      <c r="H2577" s="168" t="s">
        <v>3</v>
      </c>
      <c r="I2577" s="170"/>
      <c r="L2577" s="167"/>
      <c r="M2577" s="171"/>
      <c r="N2577" s="172"/>
      <c r="O2577" s="172"/>
      <c r="P2577" s="172"/>
      <c r="Q2577" s="172"/>
      <c r="R2577" s="172"/>
      <c r="S2577" s="172"/>
      <c r="T2577" s="173"/>
      <c r="AT2577" s="168" t="s">
        <v>264</v>
      </c>
      <c r="AU2577" s="168" t="s">
        <v>82</v>
      </c>
      <c r="AV2577" s="13" t="s">
        <v>80</v>
      </c>
      <c r="AW2577" s="13" t="s">
        <v>34</v>
      </c>
      <c r="AX2577" s="13" t="s">
        <v>73</v>
      </c>
      <c r="AY2577" s="168" t="s">
        <v>252</v>
      </c>
    </row>
    <row r="2578" spans="1:65" s="13" customFormat="1" ht="11.25">
      <c r="B2578" s="167"/>
      <c r="D2578" s="160" t="s">
        <v>264</v>
      </c>
      <c r="E2578" s="168" t="s">
        <v>3</v>
      </c>
      <c r="F2578" s="169" t="s">
        <v>2499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264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252</v>
      </c>
    </row>
    <row r="2579" spans="1:65" s="14" customFormat="1" ht="11.25">
      <c r="B2579" s="174"/>
      <c r="D2579" s="160" t="s">
        <v>264</v>
      </c>
      <c r="E2579" s="175" t="s">
        <v>3</v>
      </c>
      <c r="F2579" s="176" t="s">
        <v>2488</v>
      </c>
      <c r="H2579" s="177">
        <v>71.959999999999994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264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252</v>
      </c>
    </row>
    <row r="2580" spans="1:65" s="13" customFormat="1" ht="11.25">
      <c r="B2580" s="167"/>
      <c r="D2580" s="160" t="s">
        <v>264</v>
      </c>
      <c r="E2580" s="168" t="s">
        <v>3</v>
      </c>
      <c r="F2580" s="169" t="s">
        <v>2491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264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252</v>
      </c>
    </row>
    <row r="2581" spans="1:65" s="14" customFormat="1" ht="11.25">
      <c r="B2581" s="174"/>
      <c r="D2581" s="160" t="s">
        <v>264</v>
      </c>
      <c r="E2581" s="175" t="s">
        <v>3</v>
      </c>
      <c r="F2581" s="176" t="s">
        <v>2492</v>
      </c>
      <c r="H2581" s="177">
        <v>33.9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264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252</v>
      </c>
    </row>
    <row r="2582" spans="1:65" s="15" customFormat="1" ht="11.25">
      <c r="B2582" s="182"/>
      <c r="D2582" s="160" t="s">
        <v>264</v>
      </c>
      <c r="E2582" s="183" t="s">
        <v>3</v>
      </c>
      <c r="F2582" s="184" t="s">
        <v>269</v>
      </c>
      <c r="H2582" s="185">
        <v>105.86</v>
      </c>
      <c r="I2582" s="186"/>
      <c r="L2582" s="182"/>
      <c r="M2582" s="187"/>
      <c r="N2582" s="188"/>
      <c r="O2582" s="188"/>
      <c r="P2582" s="188"/>
      <c r="Q2582" s="188"/>
      <c r="R2582" s="188"/>
      <c r="S2582" s="188"/>
      <c r="T2582" s="189"/>
      <c r="AT2582" s="183" t="s">
        <v>264</v>
      </c>
      <c r="AU2582" s="183" t="s">
        <v>82</v>
      </c>
      <c r="AV2582" s="15" t="s">
        <v>258</v>
      </c>
      <c r="AW2582" s="15" t="s">
        <v>34</v>
      </c>
      <c r="AX2582" s="15" t="s">
        <v>80</v>
      </c>
      <c r="AY2582" s="183" t="s">
        <v>252</v>
      </c>
    </row>
    <row r="2583" spans="1:65" s="14" customFormat="1" ht="11.25">
      <c r="B2583" s="174"/>
      <c r="D2583" s="160" t="s">
        <v>264</v>
      </c>
      <c r="F2583" s="176" t="s">
        <v>2500</v>
      </c>
      <c r="H2583" s="177">
        <v>111.15300000000001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264</v>
      </c>
      <c r="AU2583" s="175" t="s">
        <v>82</v>
      </c>
      <c r="AV2583" s="14" t="s">
        <v>82</v>
      </c>
      <c r="AW2583" s="14" t="s">
        <v>4</v>
      </c>
      <c r="AX2583" s="14" t="s">
        <v>80</v>
      </c>
      <c r="AY2583" s="175" t="s">
        <v>252</v>
      </c>
    </row>
    <row r="2584" spans="1:65" s="2" customFormat="1" ht="16.5" customHeight="1">
      <c r="A2584" s="34"/>
      <c r="B2584" s="145"/>
      <c r="C2584" s="198" t="s">
        <v>2501</v>
      </c>
      <c r="D2584" s="198" t="s">
        <v>361</v>
      </c>
      <c r="E2584" s="199" t="s">
        <v>2502</v>
      </c>
      <c r="F2584" s="200" t="s">
        <v>2503</v>
      </c>
      <c r="G2584" s="201" t="s">
        <v>497</v>
      </c>
      <c r="H2584" s="202">
        <v>94.37</v>
      </c>
      <c r="I2584" s="203"/>
      <c r="J2584" s="204">
        <f>ROUND(I2584*H2584,2)</f>
        <v>0</v>
      </c>
      <c r="K2584" s="205"/>
      <c r="L2584" s="206"/>
      <c r="M2584" s="207" t="s">
        <v>3</v>
      </c>
      <c r="N2584" s="208" t="s">
        <v>44</v>
      </c>
      <c r="O2584" s="55"/>
      <c r="P2584" s="156">
        <f>O2584*H2584</f>
        <v>0</v>
      </c>
      <c r="Q2584" s="156">
        <v>2.8E-3</v>
      </c>
      <c r="R2584" s="156">
        <f>Q2584*H2584</f>
        <v>0.26423600000000003</v>
      </c>
      <c r="S2584" s="156">
        <v>0</v>
      </c>
      <c r="T2584" s="157">
        <f>S2584*H2584</f>
        <v>0</v>
      </c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  <c r="AR2584" s="158" t="s">
        <v>572</v>
      </c>
      <c r="AT2584" s="158" t="s">
        <v>361</v>
      </c>
      <c r="AU2584" s="158" t="s">
        <v>82</v>
      </c>
      <c r="AY2584" s="19" t="s">
        <v>252</v>
      </c>
      <c r="BE2584" s="159">
        <f>IF(N2584="základní",J2584,0)</f>
        <v>0</v>
      </c>
      <c r="BF2584" s="159">
        <f>IF(N2584="snížená",J2584,0)</f>
        <v>0</v>
      </c>
      <c r="BG2584" s="159">
        <f>IF(N2584="zákl. přenesená",J2584,0)</f>
        <v>0</v>
      </c>
      <c r="BH2584" s="159">
        <f>IF(N2584="sníž. přenesená",J2584,0)</f>
        <v>0</v>
      </c>
      <c r="BI2584" s="159">
        <f>IF(N2584="nulová",J2584,0)</f>
        <v>0</v>
      </c>
      <c r="BJ2584" s="19" t="s">
        <v>80</v>
      </c>
      <c r="BK2584" s="159">
        <f>ROUND(I2584*H2584,2)</f>
        <v>0</v>
      </c>
      <c r="BL2584" s="19" t="s">
        <v>406</v>
      </c>
      <c r="BM2584" s="158" t="s">
        <v>2504</v>
      </c>
    </row>
    <row r="2585" spans="1:65" s="2" customFormat="1" ht="11.25">
      <c r="A2585" s="34"/>
      <c r="B2585" s="35"/>
      <c r="C2585" s="34"/>
      <c r="D2585" s="160" t="s">
        <v>260</v>
      </c>
      <c r="E2585" s="34"/>
      <c r="F2585" s="161" t="s">
        <v>2503</v>
      </c>
      <c r="G2585" s="34"/>
      <c r="H2585" s="34"/>
      <c r="I2585" s="162"/>
      <c r="J2585" s="34"/>
      <c r="K2585" s="34"/>
      <c r="L2585" s="35"/>
      <c r="M2585" s="163"/>
      <c r="N2585" s="164"/>
      <c r="O2585" s="55"/>
      <c r="P2585" s="55"/>
      <c r="Q2585" s="55"/>
      <c r="R2585" s="55"/>
      <c r="S2585" s="55"/>
      <c r="T2585" s="56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  <c r="AT2585" s="19" t="s">
        <v>260</v>
      </c>
      <c r="AU2585" s="19" t="s">
        <v>82</v>
      </c>
    </row>
    <row r="2586" spans="1:65" s="2" customFormat="1" ht="11.25">
      <c r="A2586" s="34"/>
      <c r="B2586" s="35"/>
      <c r="C2586" s="34"/>
      <c r="D2586" s="165" t="s">
        <v>262</v>
      </c>
      <c r="E2586" s="34"/>
      <c r="F2586" s="166" t="s">
        <v>2505</v>
      </c>
      <c r="G2586" s="34"/>
      <c r="H2586" s="34"/>
      <c r="I2586" s="162"/>
      <c r="J2586" s="34"/>
      <c r="K2586" s="34"/>
      <c r="L2586" s="35"/>
      <c r="M2586" s="163"/>
      <c r="N2586" s="164"/>
      <c r="O2586" s="55"/>
      <c r="P2586" s="55"/>
      <c r="Q2586" s="55"/>
      <c r="R2586" s="55"/>
      <c r="S2586" s="55"/>
      <c r="T2586" s="56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  <c r="AT2586" s="19" t="s">
        <v>262</v>
      </c>
      <c r="AU2586" s="19" t="s">
        <v>82</v>
      </c>
    </row>
    <row r="2587" spans="1:65" s="13" customFormat="1" ht="11.25">
      <c r="B2587" s="167"/>
      <c r="D2587" s="160" t="s">
        <v>264</v>
      </c>
      <c r="E2587" s="168" t="s">
        <v>3</v>
      </c>
      <c r="F2587" s="169" t="s">
        <v>2421</v>
      </c>
      <c r="H2587" s="168" t="s">
        <v>3</v>
      </c>
      <c r="I2587" s="170"/>
      <c r="L2587" s="167"/>
      <c r="M2587" s="171"/>
      <c r="N2587" s="172"/>
      <c r="O2587" s="172"/>
      <c r="P2587" s="172"/>
      <c r="Q2587" s="172"/>
      <c r="R2587" s="172"/>
      <c r="S2587" s="172"/>
      <c r="T2587" s="173"/>
      <c r="AT2587" s="168" t="s">
        <v>264</v>
      </c>
      <c r="AU2587" s="168" t="s">
        <v>82</v>
      </c>
      <c r="AV2587" s="13" t="s">
        <v>80</v>
      </c>
      <c r="AW2587" s="13" t="s">
        <v>34</v>
      </c>
      <c r="AX2587" s="13" t="s">
        <v>73</v>
      </c>
      <c r="AY2587" s="168" t="s">
        <v>252</v>
      </c>
    </row>
    <row r="2588" spans="1:65" s="13" customFormat="1" ht="11.25">
      <c r="B2588" s="167"/>
      <c r="D2588" s="160" t="s">
        <v>264</v>
      </c>
      <c r="E2588" s="168" t="s">
        <v>3</v>
      </c>
      <c r="F2588" s="169" t="s">
        <v>2489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264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252</v>
      </c>
    </row>
    <row r="2589" spans="1:65" s="14" customFormat="1" ht="11.25">
      <c r="B2589" s="174"/>
      <c r="D2589" s="160" t="s">
        <v>264</v>
      </c>
      <c r="E2589" s="175" t="s">
        <v>3</v>
      </c>
      <c r="F2589" s="176" t="s">
        <v>2490</v>
      </c>
      <c r="H2589" s="177">
        <v>92.52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264</v>
      </c>
      <c r="AU2589" s="175" t="s">
        <v>82</v>
      </c>
      <c r="AV2589" s="14" t="s">
        <v>82</v>
      </c>
      <c r="AW2589" s="14" t="s">
        <v>34</v>
      </c>
      <c r="AX2589" s="14" t="s">
        <v>80</v>
      </c>
      <c r="AY2589" s="175" t="s">
        <v>252</v>
      </c>
    </row>
    <row r="2590" spans="1:65" s="14" customFormat="1" ht="11.25">
      <c r="B2590" s="174"/>
      <c r="D2590" s="160" t="s">
        <v>264</v>
      </c>
      <c r="F2590" s="176" t="s">
        <v>2506</v>
      </c>
      <c r="H2590" s="177">
        <v>94.37</v>
      </c>
      <c r="I2590" s="178"/>
      <c r="L2590" s="174"/>
      <c r="M2590" s="179"/>
      <c r="N2590" s="180"/>
      <c r="O2590" s="180"/>
      <c r="P2590" s="180"/>
      <c r="Q2590" s="180"/>
      <c r="R2590" s="180"/>
      <c r="S2590" s="180"/>
      <c r="T2590" s="181"/>
      <c r="AT2590" s="175" t="s">
        <v>264</v>
      </c>
      <c r="AU2590" s="175" t="s">
        <v>82</v>
      </c>
      <c r="AV2590" s="14" t="s">
        <v>82</v>
      </c>
      <c r="AW2590" s="14" t="s">
        <v>4</v>
      </c>
      <c r="AX2590" s="14" t="s">
        <v>80</v>
      </c>
      <c r="AY2590" s="175" t="s">
        <v>252</v>
      </c>
    </row>
    <row r="2591" spans="1:65" s="2" customFormat="1" ht="16.5" customHeight="1">
      <c r="A2591" s="34"/>
      <c r="B2591" s="145"/>
      <c r="C2591" s="146" t="s">
        <v>2507</v>
      </c>
      <c r="D2591" s="146" t="s">
        <v>254</v>
      </c>
      <c r="E2591" s="147" t="s">
        <v>2508</v>
      </c>
      <c r="F2591" s="148" t="s">
        <v>2509</v>
      </c>
      <c r="G2591" s="149" t="s">
        <v>497</v>
      </c>
      <c r="H2591" s="150">
        <v>261.392</v>
      </c>
      <c r="I2591" s="151"/>
      <c r="J2591" s="152">
        <f>ROUND(I2591*H2591,2)</f>
        <v>0</v>
      </c>
      <c r="K2591" s="153"/>
      <c r="L2591" s="35"/>
      <c r="M2591" s="154" t="s">
        <v>3</v>
      </c>
      <c r="N2591" s="155" t="s">
        <v>44</v>
      </c>
      <c r="O2591" s="55"/>
      <c r="P2591" s="156">
        <f>O2591*H2591</f>
        <v>0</v>
      </c>
      <c r="Q2591" s="156">
        <v>6.4000000000000005E-4</v>
      </c>
      <c r="R2591" s="156">
        <f>Q2591*H2591</f>
        <v>0.16729088</v>
      </c>
      <c r="S2591" s="156">
        <v>0</v>
      </c>
      <c r="T2591" s="157">
        <f>S2591*H2591</f>
        <v>0</v>
      </c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  <c r="AR2591" s="158" t="s">
        <v>406</v>
      </c>
      <c r="AT2591" s="158" t="s">
        <v>254</v>
      </c>
      <c r="AU2591" s="158" t="s">
        <v>82</v>
      </c>
      <c r="AY2591" s="19" t="s">
        <v>252</v>
      </c>
      <c r="BE2591" s="159">
        <f>IF(N2591="základní",J2591,0)</f>
        <v>0</v>
      </c>
      <c r="BF2591" s="159">
        <f>IF(N2591="snížená",J2591,0)</f>
        <v>0</v>
      </c>
      <c r="BG2591" s="159">
        <f>IF(N2591="zákl. přenesená",J2591,0)</f>
        <v>0</v>
      </c>
      <c r="BH2591" s="159">
        <f>IF(N2591="sníž. přenesená",J2591,0)</f>
        <v>0</v>
      </c>
      <c r="BI2591" s="159">
        <f>IF(N2591="nulová",J2591,0)</f>
        <v>0</v>
      </c>
      <c r="BJ2591" s="19" t="s">
        <v>80</v>
      </c>
      <c r="BK2591" s="159">
        <f>ROUND(I2591*H2591,2)</f>
        <v>0</v>
      </c>
      <c r="BL2591" s="19" t="s">
        <v>406</v>
      </c>
      <c r="BM2591" s="158" t="s">
        <v>2510</v>
      </c>
    </row>
    <row r="2592" spans="1:65" s="2" customFormat="1" ht="19.5">
      <c r="A2592" s="34"/>
      <c r="B2592" s="35"/>
      <c r="C2592" s="34"/>
      <c r="D2592" s="160" t="s">
        <v>260</v>
      </c>
      <c r="E2592" s="34"/>
      <c r="F2592" s="161" t="s">
        <v>2511</v>
      </c>
      <c r="G2592" s="34"/>
      <c r="H2592" s="34"/>
      <c r="I2592" s="162"/>
      <c r="J2592" s="34"/>
      <c r="K2592" s="34"/>
      <c r="L2592" s="35"/>
      <c r="M2592" s="163"/>
      <c r="N2592" s="164"/>
      <c r="O2592" s="55"/>
      <c r="P2592" s="55"/>
      <c r="Q2592" s="55"/>
      <c r="R2592" s="55"/>
      <c r="S2592" s="55"/>
      <c r="T2592" s="56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  <c r="AT2592" s="19" t="s">
        <v>260</v>
      </c>
      <c r="AU2592" s="19" t="s">
        <v>82</v>
      </c>
    </row>
    <row r="2593" spans="1:65" s="2" customFormat="1" ht="11.25">
      <c r="A2593" s="34"/>
      <c r="B2593" s="35"/>
      <c r="C2593" s="34"/>
      <c r="D2593" s="165" t="s">
        <v>262</v>
      </c>
      <c r="E2593" s="34"/>
      <c r="F2593" s="166" t="s">
        <v>2512</v>
      </c>
      <c r="G2593" s="34"/>
      <c r="H2593" s="34"/>
      <c r="I2593" s="162"/>
      <c r="J2593" s="34"/>
      <c r="K2593" s="34"/>
      <c r="L2593" s="35"/>
      <c r="M2593" s="163"/>
      <c r="N2593" s="164"/>
      <c r="O2593" s="55"/>
      <c r="P2593" s="55"/>
      <c r="Q2593" s="55"/>
      <c r="R2593" s="55"/>
      <c r="S2593" s="55"/>
      <c r="T2593" s="56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  <c r="AT2593" s="19" t="s">
        <v>262</v>
      </c>
      <c r="AU2593" s="19" t="s">
        <v>82</v>
      </c>
    </row>
    <row r="2594" spans="1:65" s="13" customFormat="1" ht="11.25">
      <c r="B2594" s="167"/>
      <c r="D2594" s="160" t="s">
        <v>264</v>
      </c>
      <c r="E2594" s="168" t="s">
        <v>3</v>
      </c>
      <c r="F2594" s="169" t="s">
        <v>2513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264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252</v>
      </c>
    </row>
    <row r="2595" spans="1:65" s="14" customFormat="1" ht="11.25">
      <c r="B2595" s="174"/>
      <c r="D2595" s="160" t="s">
        <v>264</v>
      </c>
      <c r="E2595" s="175" t="s">
        <v>3</v>
      </c>
      <c r="F2595" s="176" t="s">
        <v>2209</v>
      </c>
      <c r="H2595" s="177">
        <v>261.392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264</v>
      </c>
      <c r="AU2595" s="175" t="s">
        <v>82</v>
      </c>
      <c r="AV2595" s="14" t="s">
        <v>82</v>
      </c>
      <c r="AW2595" s="14" t="s">
        <v>34</v>
      </c>
      <c r="AX2595" s="14" t="s">
        <v>80</v>
      </c>
      <c r="AY2595" s="175" t="s">
        <v>252</v>
      </c>
    </row>
    <row r="2596" spans="1:65" s="2" customFormat="1" ht="21.75" customHeight="1">
      <c r="A2596" s="34"/>
      <c r="B2596" s="145"/>
      <c r="C2596" s="146" t="s">
        <v>2514</v>
      </c>
      <c r="D2596" s="146" t="s">
        <v>254</v>
      </c>
      <c r="E2596" s="147" t="s">
        <v>2515</v>
      </c>
      <c r="F2596" s="148" t="s">
        <v>2516</v>
      </c>
      <c r="G2596" s="149" t="s">
        <v>497</v>
      </c>
      <c r="H2596" s="150">
        <v>1002.037</v>
      </c>
      <c r="I2596" s="151"/>
      <c r="J2596" s="152">
        <f>ROUND(I2596*H2596,2)</f>
        <v>0</v>
      </c>
      <c r="K2596" s="153"/>
      <c r="L2596" s="35"/>
      <c r="M2596" s="154" t="s">
        <v>3</v>
      </c>
      <c r="N2596" s="155" t="s">
        <v>44</v>
      </c>
      <c r="O2596" s="55"/>
      <c r="P2596" s="156">
        <f>O2596*H2596</f>
        <v>0</v>
      </c>
      <c r="Q2596" s="156">
        <v>1.16E-3</v>
      </c>
      <c r="R2596" s="156">
        <f>Q2596*H2596</f>
        <v>1.1623629200000001</v>
      </c>
      <c r="S2596" s="156">
        <v>0</v>
      </c>
      <c r="T2596" s="157">
        <f>S2596*H2596</f>
        <v>0</v>
      </c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  <c r="AR2596" s="158" t="s">
        <v>406</v>
      </c>
      <c r="AT2596" s="158" t="s">
        <v>254</v>
      </c>
      <c r="AU2596" s="158" t="s">
        <v>82</v>
      </c>
      <c r="AY2596" s="19" t="s">
        <v>252</v>
      </c>
      <c r="BE2596" s="159">
        <f>IF(N2596="základní",J2596,0)</f>
        <v>0</v>
      </c>
      <c r="BF2596" s="159">
        <f>IF(N2596="snížená",J2596,0)</f>
        <v>0</v>
      </c>
      <c r="BG2596" s="159">
        <f>IF(N2596="zákl. přenesená",J2596,0)</f>
        <v>0</v>
      </c>
      <c r="BH2596" s="159">
        <f>IF(N2596="sníž. přenesená",J2596,0)</f>
        <v>0</v>
      </c>
      <c r="BI2596" s="159">
        <f>IF(N2596="nulová",J2596,0)</f>
        <v>0</v>
      </c>
      <c r="BJ2596" s="19" t="s">
        <v>80</v>
      </c>
      <c r="BK2596" s="159">
        <f>ROUND(I2596*H2596,2)</f>
        <v>0</v>
      </c>
      <c r="BL2596" s="19" t="s">
        <v>406</v>
      </c>
      <c r="BM2596" s="158" t="s">
        <v>2517</v>
      </c>
    </row>
    <row r="2597" spans="1:65" s="2" customFormat="1" ht="19.5">
      <c r="A2597" s="34"/>
      <c r="B2597" s="35"/>
      <c r="C2597" s="34"/>
      <c r="D2597" s="160" t="s">
        <v>260</v>
      </c>
      <c r="E2597" s="34"/>
      <c r="F2597" s="161" t="s">
        <v>2518</v>
      </c>
      <c r="G2597" s="34"/>
      <c r="H2597" s="34"/>
      <c r="I2597" s="162"/>
      <c r="J2597" s="34"/>
      <c r="K2597" s="34"/>
      <c r="L2597" s="35"/>
      <c r="M2597" s="163"/>
      <c r="N2597" s="164"/>
      <c r="O2597" s="55"/>
      <c r="P2597" s="55"/>
      <c r="Q2597" s="55"/>
      <c r="R2597" s="55"/>
      <c r="S2597" s="55"/>
      <c r="T2597" s="56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4"/>
      <c r="AE2597" s="34"/>
      <c r="AT2597" s="19" t="s">
        <v>260</v>
      </c>
      <c r="AU2597" s="19" t="s">
        <v>82</v>
      </c>
    </row>
    <row r="2598" spans="1:65" s="2" customFormat="1" ht="11.25">
      <c r="A2598" s="34"/>
      <c r="B2598" s="35"/>
      <c r="C2598" s="34"/>
      <c r="D2598" s="165" t="s">
        <v>262</v>
      </c>
      <c r="E2598" s="34"/>
      <c r="F2598" s="166" t="s">
        <v>2519</v>
      </c>
      <c r="G2598" s="34"/>
      <c r="H2598" s="34"/>
      <c r="I2598" s="162"/>
      <c r="J2598" s="34"/>
      <c r="K2598" s="34"/>
      <c r="L2598" s="35"/>
      <c r="M2598" s="163"/>
      <c r="N2598" s="164"/>
      <c r="O2598" s="55"/>
      <c r="P2598" s="55"/>
      <c r="Q2598" s="55"/>
      <c r="R2598" s="55"/>
      <c r="S2598" s="55"/>
      <c r="T2598" s="56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4"/>
      <c r="AE2598" s="34"/>
      <c r="AT2598" s="19" t="s">
        <v>262</v>
      </c>
      <c r="AU2598" s="19" t="s">
        <v>82</v>
      </c>
    </row>
    <row r="2599" spans="1:65" s="13" customFormat="1" ht="11.25">
      <c r="B2599" s="167"/>
      <c r="D2599" s="160" t="s">
        <v>264</v>
      </c>
      <c r="E2599" s="168" t="s">
        <v>3</v>
      </c>
      <c r="F2599" s="169" t="s">
        <v>2520</v>
      </c>
      <c r="H2599" s="168" t="s">
        <v>3</v>
      </c>
      <c r="I2599" s="170"/>
      <c r="L2599" s="167"/>
      <c r="M2599" s="171"/>
      <c r="N2599" s="172"/>
      <c r="O2599" s="172"/>
      <c r="P2599" s="172"/>
      <c r="Q2599" s="172"/>
      <c r="R2599" s="172"/>
      <c r="S2599" s="172"/>
      <c r="T2599" s="173"/>
      <c r="AT2599" s="168" t="s">
        <v>264</v>
      </c>
      <c r="AU2599" s="168" t="s">
        <v>82</v>
      </c>
      <c r="AV2599" s="13" t="s">
        <v>80</v>
      </c>
      <c r="AW2599" s="13" t="s">
        <v>34</v>
      </c>
      <c r="AX2599" s="13" t="s">
        <v>73</v>
      </c>
      <c r="AY2599" s="168" t="s">
        <v>252</v>
      </c>
    </row>
    <row r="2600" spans="1:65" s="14" customFormat="1" ht="11.25">
      <c r="B2600" s="174"/>
      <c r="D2600" s="160" t="s">
        <v>264</v>
      </c>
      <c r="E2600" s="175" t="s">
        <v>3</v>
      </c>
      <c r="F2600" s="176" t="s">
        <v>2521</v>
      </c>
      <c r="H2600" s="177">
        <v>632</v>
      </c>
      <c r="I2600" s="178"/>
      <c r="L2600" s="174"/>
      <c r="M2600" s="179"/>
      <c r="N2600" s="180"/>
      <c r="O2600" s="180"/>
      <c r="P2600" s="180"/>
      <c r="Q2600" s="180"/>
      <c r="R2600" s="180"/>
      <c r="S2600" s="180"/>
      <c r="T2600" s="181"/>
      <c r="AT2600" s="175" t="s">
        <v>264</v>
      </c>
      <c r="AU2600" s="175" t="s">
        <v>82</v>
      </c>
      <c r="AV2600" s="14" t="s">
        <v>82</v>
      </c>
      <c r="AW2600" s="14" t="s">
        <v>34</v>
      </c>
      <c r="AX2600" s="14" t="s">
        <v>73</v>
      </c>
      <c r="AY2600" s="175" t="s">
        <v>252</v>
      </c>
    </row>
    <row r="2601" spans="1:65" s="13" customFormat="1" ht="11.25">
      <c r="B2601" s="167"/>
      <c r="D2601" s="160" t="s">
        <v>264</v>
      </c>
      <c r="E2601" s="168" t="s">
        <v>3</v>
      </c>
      <c r="F2601" s="169" t="s">
        <v>2522</v>
      </c>
      <c r="H2601" s="168" t="s">
        <v>3</v>
      </c>
      <c r="I2601" s="170"/>
      <c r="L2601" s="167"/>
      <c r="M2601" s="171"/>
      <c r="N2601" s="172"/>
      <c r="O2601" s="172"/>
      <c r="P2601" s="172"/>
      <c r="Q2601" s="172"/>
      <c r="R2601" s="172"/>
      <c r="S2601" s="172"/>
      <c r="T2601" s="173"/>
      <c r="AT2601" s="168" t="s">
        <v>264</v>
      </c>
      <c r="AU2601" s="168" t="s">
        <v>82</v>
      </c>
      <c r="AV2601" s="13" t="s">
        <v>80</v>
      </c>
      <c r="AW2601" s="13" t="s">
        <v>34</v>
      </c>
      <c r="AX2601" s="13" t="s">
        <v>73</v>
      </c>
      <c r="AY2601" s="168" t="s">
        <v>252</v>
      </c>
    </row>
    <row r="2602" spans="1:65" s="14" customFormat="1" ht="11.25">
      <c r="B2602" s="174"/>
      <c r="D2602" s="160" t="s">
        <v>264</v>
      </c>
      <c r="E2602" s="175" t="s">
        <v>3</v>
      </c>
      <c r="F2602" s="176" t="s">
        <v>2276</v>
      </c>
      <c r="H2602" s="177">
        <v>108.026</v>
      </c>
      <c r="I2602" s="178"/>
      <c r="L2602" s="174"/>
      <c r="M2602" s="179"/>
      <c r="N2602" s="180"/>
      <c r="O2602" s="180"/>
      <c r="P2602" s="180"/>
      <c r="Q2602" s="180"/>
      <c r="R2602" s="180"/>
      <c r="S2602" s="180"/>
      <c r="T2602" s="181"/>
      <c r="AT2602" s="175" t="s">
        <v>264</v>
      </c>
      <c r="AU2602" s="175" t="s">
        <v>82</v>
      </c>
      <c r="AV2602" s="14" t="s">
        <v>82</v>
      </c>
      <c r="AW2602" s="14" t="s">
        <v>34</v>
      </c>
      <c r="AX2602" s="14" t="s">
        <v>73</v>
      </c>
      <c r="AY2602" s="175" t="s">
        <v>252</v>
      </c>
    </row>
    <row r="2603" spans="1:65" s="13" customFormat="1" ht="11.25">
      <c r="B2603" s="167"/>
      <c r="D2603" s="160" t="s">
        <v>264</v>
      </c>
      <c r="E2603" s="168" t="s">
        <v>3</v>
      </c>
      <c r="F2603" s="169" t="s">
        <v>2523</v>
      </c>
      <c r="H2603" s="168" t="s">
        <v>3</v>
      </c>
      <c r="I2603" s="170"/>
      <c r="L2603" s="167"/>
      <c r="M2603" s="171"/>
      <c r="N2603" s="172"/>
      <c r="O2603" s="172"/>
      <c r="P2603" s="172"/>
      <c r="Q2603" s="172"/>
      <c r="R2603" s="172"/>
      <c r="S2603" s="172"/>
      <c r="T2603" s="173"/>
      <c r="AT2603" s="168" t="s">
        <v>264</v>
      </c>
      <c r="AU2603" s="168" t="s">
        <v>82</v>
      </c>
      <c r="AV2603" s="13" t="s">
        <v>80</v>
      </c>
      <c r="AW2603" s="13" t="s">
        <v>34</v>
      </c>
      <c r="AX2603" s="13" t="s">
        <v>73</v>
      </c>
      <c r="AY2603" s="168" t="s">
        <v>252</v>
      </c>
    </row>
    <row r="2604" spans="1:65" s="14" customFormat="1" ht="11.25">
      <c r="B2604" s="174"/>
      <c r="D2604" s="160" t="s">
        <v>264</v>
      </c>
      <c r="E2604" s="175" t="s">
        <v>3</v>
      </c>
      <c r="F2604" s="176" t="s">
        <v>2278</v>
      </c>
      <c r="H2604" s="177">
        <v>262.01100000000002</v>
      </c>
      <c r="I2604" s="178"/>
      <c r="L2604" s="174"/>
      <c r="M2604" s="179"/>
      <c r="N2604" s="180"/>
      <c r="O2604" s="180"/>
      <c r="P2604" s="180"/>
      <c r="Q2604" s="180"/>
      <c r="R2604" s="180"/>
      <c r="S2604" s="180"/>
      <c r="T2604" s="181"/>
      <c r="AT2604" s="175" t="s">
        <v>264</v>
      </c>
      <c r="AU2604" s="175" t="s">
        <v>82</v>
      </c>
      <c r="AV2604" s="14" t="s">
        <v>82</v>
      </c>
      <c r="AW2604" s="14" t="s">
        <v>34</v>
      </c>
      <c r="AX2604" s="14" t="s">
        <v>73</v>
      </c>
      <c r="AY2604" s="175" t="s">
        <v>252</v>
      </c>
    </row>
    <row r="2605" spans="1:65" s="15" customFormat="1" ht="11.25">
      <c r="B2605" s="182"/>
      <c r="D2605" s="160" t="s">
        <v>264</v>
      </c>
      <c r="E2605" s="183" t="s">
        <v>3</v>
      </c>
      <c r="F2605" s="184" t="s">
        <v>269</v>
      </c>
      <c r="H2605" s="185">
        <v>1002.037</v>
      </c>
      <c r="I2605" s="186"/>
      <c r="L2605" s="182"/>
      <c r="M2605" s="187"/>
      <c r="N2605" s="188"/>
      <c r="O2605" s="188"/>
      <c r="P2605" s="188"/>
      <c r="Q2605" s="188"/>
      <c r="R2605" s="188"/>
      <c r="S2605" s="188"/>
      <c r="T2605" s="189"/>
      <c r="AT2605" s="183" t="s">
        <v>264</v>
      </c>
      <c r="AU2605" s="183" t="s">
        <v>82</v>
      </c>
      <c r="AV2605" s="15" t="s">
        <v>258</v>
      </c>
      <c r="AW2605" s="15" t="s">
        <v>34</v>
      </c>
      <c r="AX2605" s="15" t="s">
        <v>80</v>
      </c>
      <c r="AY2605" s="183" t="s">
        <v>252</v>
      </c>
    </row>
    <row r="2606" spans="1:65" s="2" customFormat="1" ht="16.5" customHeight="1">
      <c r="A2606" s="34"/>
      <c r="B2606" s="145"/>
      <c r="C2606" s="198" t="s">
        <v>2110</v>
      </c>
      <c r="D2606" s="198" t="s">
        <v>361</v>
      </c>
      <c r="E2606" s="199" t="s">
        <v>2524</v>
      </c>
      <c r="F2606" s="200" t="s">
        <v>2525</v>
      </c>
      <c r="G2606" s="201" t="s">
        <v>497</v>
      </c>
      <c r="H2606" s="202">
        <v>1022.078</v>
      </c>
      <c r="I2606" s="203"/>
      <c r="J2606" s="204">
        <f>ROUND(I2606*H2606,2)</f>
        <v>0</v>
      </c>
      <c r="K2606" s="205"/>
      <c r="L2606" s="206"/>
      <c r="M2606" s="207" t="s">
        <v>3</v>
      </c>
      <c r="N2606" s="208" t="s">
        <v>44</v>
      </c>
      <c r="O2606" s="55"/>
      <c r="P2606" s="156">
        <f>O2606*H2606</f>
        <v>0</v>
      </c>
      <c r="Q2606" s="156">
        <v>7.0000000000000001E-3</v>
      </c>
      <c r="R2606" s="156">
        <f>Q2606*H2606</f>
        <v>7.1545459999999999</v>
      </c>
      <c r="S2606" s="156">
        <v>0</v>
      </c>
      <c r="T2606" s="157">
        <f>S2606*H2606</f>
        <v>0</v>
      </c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  <c r="AR2606" s="158" t="s">
        <v>572</v>
      </c>
      <c r="AT2606" s="158" t="s">
        <v>361</v>
      </c>
      <c r="AU2606" s="158" t="s">
        <v>82</v>
      </c>
      <c r="AY2606" s="19" t="s">
        <v>252</v>
      </c>
      <c r="BE2606" s="159">
        <f>IF(N2606="základní",J2606,0)</f>
        <v>0</v>
      </c>
      <c r="BF2606" s="159">
        <f>IF(N2606="snížená",J2606,0)</f>
        <v>0</v>
      </c>
      <c r="BG2606" s="159">
        <f>IF(N2606="zákl. přenesená",J2606,0)</f>
        <v>0</v>
      </c>
      <c r="BH2606" s="159">
        <f>IF(N2606="sníž. přenesená",J2606,0)</f>
        <v>0</v>
      </c>
      <c r="BI2606" s="159">
        <f>IF(N2606="nulová",J2606,0)</f>
        <v>0</v>
      </c>
      <c r="BJ2606" s="19" t="s">
        <v>80</v>
      </c>
      <c r="BK2606" s="159">
        <f>ROUND(I2606*H2606,2)</f>
        <v>0</v>
      </c>
      <c r="BL2606" s="19" t="s">
        <v>406</v>
      </c>
      <c r="BM2606" s="158" t="s">
        <v>2526</v>
      </c>
    </row>
    <row r="2607" spans="1:65" s="2" customFormat="1" ht="11.25">
      <c r="A2607" s="34"/>
      <c r="B2607" s="35"/>
      <c r="C2607" s="34"/>
      <c r="D2607" s="160" t="s">
        <v>260</v>
      </c>
      <c r="E2607" s="34"/>
      <c r="F2607" s="161" t="s">
        <v>2525</v>
      </c>
      <c r="G2607" s="34"/>
      <c r="H2607" s="34"/>
      <c r="I2607" s="162"/>
      <c r="J2607" s="34"/>
      <c r="K2607" s="34"/>
      <c r="L2607" s="35"/>
      <c r="M2607" s="163"/>
      <c r="N2607" s="164"/>
      <c r="O2607" s="55"/>
      <c r="P2607" s="55"/>
      <c r="Q2607" s="55"/>
      <c r="R2607" s="55"/>
      <c r="S2607" s="55"/>
      <c r="T2607" s="56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  <c r="AT2607" s="19" t="s">
        <v>260</v>
      </c>
      <c r="AU2607" s="19" t="s">
        <v>82</v>
      </c>
    </row>
    <row r="2608" spans="1:65" s="2" customFormat="1" ht="11.25">
      <c r="A2608" s="34"/>
      <c r="B2608" s="35"/>
      <c r="C2608" s="34"/>
      <c r="D2608" s="165" t="s">
        <v>262</v>
      </c>
      <c r="E2608" s="34"/>
      <c r="F2608" s="166" t="s">
        <v>2527</v>
      </c>
      <c r="G2608" s="34"/>
      <c r="H2608" s="34"/>
      <c r="I2608" s="162"/>
      <c r="J2608" s="34"/>
      <c r="K2608" s="34"/>
      <c r="L2608" s="35"/>
      <c r="M2608" s="163"/>
      <c r="N2608" s="164"/>
      <c r="O2608" s="55"/>
      <c r="P2608" s="55"/>
      <c r="Q2608" s="55"/>
      <c r="R2608" s="55"/>
      <c r="S2608" s="55"/>
      <c r="T2608" s="56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4"/>
      <c r="AE2608" s="34"/>
      <c r="AT2608" s="19" t="s">
        <v>262</v>
      </c>
      <c r="AU2608" s="19" t="s">
        <v>82</v>
      </c>
    </row>
    <row r="2609" spans="1:65" s="13" customFormat="1" ht="11.25">
      <c r="B2609" s="167"/>
      <c r="D2609" s="160" t="s">
        <v>264</v>
      </c>
      <c r="E2609" s="168" t="s">
        <v>3</v>
      </c>
      <c r="F2609" s="169" t="s">
        <v>2421</v>
      </c>
      <c r="H2609" s="168" t="s">
        <v>3</v>
      </c>
      <c r="I2609" s="170"/>
      <c r="L2609" s="167"/>
      <c r="M2609" s="171"/>
      <c r="N2609" s="172"/>
      <c r="O2609" s="172"/>
      <c r="P2609" s="172"/>
      <c r="Q2609" s="172"/>
      <c r="R2609" s="172"/>
      <c r="S2609" s="172"/>
      <c r="T2609" s="173"/>
      <c r="AT2609" s="168" t="s">
        <v>264</v>
      </c>
      <c r="AU2609" s="168" t="s">
        <v>82</v>
      </c>
      <c r="AV2609" s="13" t="s">
        <v>80</v>
      </c>
      <c r="AW2609" s="13" t="s">
        <v>34</v>
      </c>
      <c r="AX2609" s="13" t="s">
        <v>73</v>
      </c>
      <c r="AY2609" s="168" t="s">
        <v>252</v>
      </c>
    </row>
    <row r="2610" spans="1:65" s="13" customFormat="1" ht="11.25">
      <c r="B2610" s="167"/>
      <c r="D2610" s="160" t="s">
        <v>264</v>
      </c>
      <c r="E2610" s="168" t="s">
        <v>3</v>
      </c>
      <c r="F2610" s="169" t="s">
        <v>2520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264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252</v>
      </c>
    </row>
    <row r="2611" spans="1:65" s="14" customFormat="1" ht="11.25">
      <c r="B2611" s="174"/>
      <c r="D2611" s="160" t="s">
        <v>264</v>
      </c>
      <c r="E2611" s="175" t="s">
        <v>3</v>
      </c>
      <c r="F2611" s="176" t="s">
        <v>2521</v>
      </c>
      <c r="H2611" s="177">
        <v>632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264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252</v>
      </c>
    </row>
    <row r="2612" spans="1:65" s="13" customFormat="1" ht="11.25">
      <c r="B2612" s="167"/>
      <c r="D2612" s="160" t="s">
        <v>264</v>
      </c>
      <c r="E2612" s="168" t="s">
        <v>3</v>
      </c>
      <c r="F2612" s="169" t="s">
        <v>2522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264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252</v>
      </c>
    </row>
    <row r="2613" spans="1:65" s="14" customFormat="1" ht="11.25">
      <c r="B2613" s="174"/>
      <c r="D2613" s="160" t="s">
        <v>264</v>
      </c>
      <c r="E2613" s="175" t="s">
        <v>3</v>
      </c>
      <c r="F2613" s="176" t="s">
        <v>2276</v>
      </c>
      <c r="H2613" s="177">
        <v>108.026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264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252</v>
      </c>
    </row>
    <row r="2614" spans="1:65" s="13" customFormat="1" ht="11.25">
      <c r="B2614" s="167"/>
      <c r="D2614" s="160" t="s">
        <v>264</v>
      </c>
      <c r="E2614" s="168" t="s">
        <v>3</v>
      </c>
      <c r="F2614" s="169" t="s">
        <v>2523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264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252</v>
      </c>
    </row>
    <row r="2615" spans="1:65" s="14" customFormat="1" ht="11.25">
      <c r="B2615" s="174"/>
      <c r="D2615" s="160" t="s">
        <v>264</v>
      </c>
      <c r="E2615" s="175" t="s">
        <v>3</v>
      </c>
      <c r="F2615" s="176" t="s">
        <v>2278</v>
      </c>
      <c r="H2615" s="177">
        <v>262.01100000000002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264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252</v>
      </c>
    </row>
    <row r="2616" spans="1:65" s="15" customFormat="1" ht="11.25">
      <c r="B2616" s="182"/>
      <c r="D2616" s="160" t="s">
        <v>264</v>
      </c>
      <c r="E2616" s="183" t="s">
        <v>3</v>
      </c>
      <c r="F2616" s="184" t="s">
        <v>269</v>
      </c>
      <c r="H2616" s="185">
        <v>1002.037</v>
      </c>
      <c r="I2616" s="186"/>
      <c r="L2616" s="182"/>
      <c r="M2616" s="187"/>
      <c r="N2616" s="188"/>
      <c r="O2616" s="188"/>
      <c r="P2616" s="188"/>
      <c r="Q2616" s="188"/>
      <c r="R2616" s="188"/>
      <c r="S2616" s="188"/>
      <c r="T2616" s="189"/>
      <c r="AT2616" s="183" t="s">
        <v>264</v>
      </c>
      <c r="AU2616" s="183" t="s">
        <v>82</v>
      </c>
      <c r="AV2616" s="15" t="s">
        <v>258</v>
      </c>
      <c r="AW2616" s="15" t="s">
        <v>34</v>
      </c>
      <c r="AX2616" s="15" t="s">
        <v>80</v>
      </c>
      <c r="AY2616" s="183" t="s">
        <v>252</v>
      </c>
    </row>
    <row r="2617" spans="1:65" s="14" customFormat="1" ht="11.25">
      <c r="B2617" s="174"/>
      <c r="D2617" s="160" t="s">
        <v>264</v>
      </c>
      <c r="F2617" s="176" t="s">
        <v>2528</v>
      </c>
      <c r="H2617" s="177">
        <v>1022.078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264</v>
      </c>
      <c r="AU2617" s="175" t="s">
        <v>82</v>
      </c>
      <c r="AV2617" s="14" t="s">
        <v>82</v>
      </c>
      <c r="AW2617" s="14" t="s">
        <v>4</v>
      </c>
      <c r="AX2617" s="14" t="s">
        <v>80</v>
      </c>
      <c r="AY2617" s="175" t="s">
        <v>252</v>
      </c>
    </row>
    <row r="2618" spans="1:65" s="2" customFormat="1" ht="21.75" customHeight="1">
      <c r="A2618" s="34"/>
      <c r="B2618" s="145"/>
      <c r="C2618" s="146" t="s">
        <v>2529</v>
      </c>
      <c r="D2618" s="146" t="s">
        <v>254</v>
      </c>
      <c r="E2618" s="147" t="s">
        <v>2530</v>
      </c>
      <c r="F2618" s="148" t="s">
        <v>2531</v>
      </c>
      <c r="G2618" s="149" t="s">
        <v>497</v>
      </c>
      <c r="H2618" s="150">
        <v>1002.037</v>
      </c>
      <c r="I2618" s="151"/>
      <c r="J2618" s="152">
        <f>ROUND(I2618*H2618,2)</f>
        <v>0</v>
      </c>
      <c r="K2618" s="153"/>
      <c r="L2618" s="35"/>
      <c r="M2618" s="154" t="s">
        <v>3</v>
      </c>
      <c r="N2618" s="155" t="s">
        <v>44</v>
      </c>
      <c r="O2618" s="55"/>
      <c r="P2618" s="156">
        <f>O2618*H2618</f>
        <v>0</v>
      </c>
      <c r="Q2618" s="156">
        <v>1.2E-4</v>
      </c>
      <c r="R2618" s="156">
        <f>Q2618*H2618</f>
        <v>0.12024444000000001</v>
      </c>
      <c r="S2618" s="156">
        <v>0</v>
      </c>
      <c r="T2618" s="157">
        <f>S2618*H2618</f>
        <v>0</v>
      </c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  <c r="AR2618" s="158" t="s">
        <v>406</v>
      </c>
      <c r="AT2618" s="158" t="s">
        <v>254</v>
      </c>
      <c r="AU2618" s="158" t="s">
        <v>82</v>
      </c>
      <c r="AY2618" s="19" t="s">
        <v>252</v>
      </c>
      <c r="BE2618" s="159">
        <f>IF(N2618="základní",J2618,0)</f>
        <v>0</v>
      </c>
      <c r="BF2618" s="159">
        <f>IF(N2618="snížená",J2618,0)</f>
        <v>0</v>
      </c>
      <c r="BG2618" s="159">
        <f>IF(N2618="zákl. přenesená",J2618,0)</f>
        <v>0</v>
      </c>
      <c r="BH2618" s="159">
        <f>IF(N2618="sníž. přenesená",J2618,0)</f>
        <v>0</v>
      </c>
      <c r="BI2618" s="159">
        <f>IF(N2618="nulová",J2618,0)</f>
        <v>0</v>
      </c>
      <c r="BJ2618" s="19" t="s">
        <v>80</v>
      </c>
      <c r="BK2618" s="159">
        <f>ROUND(I2618*H2618,2)</f>
        <v>0</v>
      </c>
      <c r="BL2618" s="19" t="s">
        <v>406</v>
      </c>
      <c r="BM2618" s="158" t="s">
        <v>2532</v>
      </c>
    </row>
    <row r="2619" spans="1:65" s="2" customFormat="1" ht="11.25">
      <c r="A2619" s="34"/>
      <c r="B2619" s="35"/>
      <c r="C2619" s="34"/>
      <c r="D2619" s="160" t="s">
        <v>260</v>
      </c>
      <c r="E2619" s="34"/>
      <c r="F2619" s="161" t="s">
        <v>2533</v>
      </c>
      <c r="G2619" s="34"/>
      <c r="H2619" s="34"/>
      <c r="I2619" s="162"/>
      <c r="J2619" s="34"/>
      <c r="K2619" s="34"/>
      <c r="L2619" s="35"/>
      <c r="M2619" s="163"/>
      <c r="N2619" s="164"/>
      <c r="O2619" s="55"/>
      <c r="P2619" s="55"/>
      <c r="Q2619" s="55"/>
      <c r="R2619" s="55"/>
      <c r="S2619" s="55"/>
      <c r="T2619" s="56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  <c r="AT2619" s="19" t="s">
        <v>260</v>
      </c>
      <c r="AU2619" s="19" t="s">
        <v>82</v>
      </c>
    </row>
    <row r="2620" spans="1:65" s="2" customFormat="1" ht="11.25">
      <c r="A2620" s="34"/>
      <c r="B2620" s="35"/>
      <c r="C2620" s="34"/>
      <c r="D2620" s="165" t="s">
        <v>262</v>
      </c>
      <c r="E2620" s="34"/>
      <c r="F2620" s="166" t="s">
        <v>2534</v>
      </c>
      <c r="G2620" s="34"/>
      <c r="H2620" s="34"/>
      <c r="I2620" s="162"/>
      <c r="J2620" s="34"/>
      <c r="K2620" s="34"/>
      <c r="L2620" s="35"/>
      <c r="M2620" s="163"/>
      <c r="N2620" s="164"/>
      <c r="O2620" s="55"/>
      <c r="P2620" s="55"/>
      <c r="Q2620" s="55"/>
      <c r="R2620" s="55"/>
      <c r="S2620" s="55"/>
      <c r="T2620" s="56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  <c r="AT2620" s="19" t="s">
        <v>262</v>
      </c>
      <c r="AU2620" s="19" t="s">
        <v>82</v>
      </c>
    </row>
    <row r="2621" spans="1:65" s="13" customFormat="1" ht="11.25">
      <c r="B2621" s="167"/>
      <c r="D2621" s="160" t="s">
        <v>264</v>
      </c>
      <c r="E2621" s="168" t="s">
        <v>3</v>
      </c>
      <c r="F2621" s="169" t="s">
        <v>2535</v>
      </c>
      <c r="H2621" s="168" t="s">
        <v>3</v>
      </c>
      <c r="I2621" s="170"/>
      <c r="L2621" s="167"/>
      <c r="M2621" s="171"/>
      <c r="N2621" s="172"/>
      <c r="O2621" s="172"/>
      <c r="P2621" s="172"/>
      <c r="Q2621" s="172"/>
      <c r="R2621" s="172"/>
      <c r="S2621" s="172"/>
      <c r="T2621" s="173"/>
      <c r="AT2621" s="168" t="s">
        <v>264</v>
      </c>
      <c r="AU2621" s="168" t="s">
        <v>82</v>
      </c>
      <c r="AV2621" s="13" t="s">
        <v>80</v>
      </c>
      <c r="AW2621" s="13" t="s">
        <v>34</v>
      </c>
      <c r="AX2621" s="13" t="s">
        <v>73</v>
      </c>
      <c r="AY2621" s="168" t="s">
        <v>252</v>
      </c>
    </row>
    <row r="2622" spans="1:65" s="14" customFormat="1" ht="11.25">
      <c r="B2622" s="174"/>
      <c r="D2622" s="160" t="s">
        <v>264</v>
      </c>
      <c r="E2622" s="175" t="s">
        <v>3</v>
      </c>
      <c r="F2622" s="176" t="s">
        <v>2521</v>
      </c>
      <c r="H2622" s="177">
        <v>632</v>
      </c>
      <c r="I2622" s="178"/>
      <c r="L2622" s="174"/>
      <c r="M2622" s="179"/>
      <c r="N2622" s="180"/>
      <c r="O2622" s="180"/>
      <c r="P2622" s="180"/>
      <c r="Q2622" s="180"/>
      <c r="R2622" s="180"/>
      <c r="S2622" s="180"/>
      <c r="T2622" s="181"/>
      <c r="AT2622" s="175" t="s">
        <v>264</v>
      </c>
      <c r="AU2622" s="175" t="s">
        <v>82</v>
      </c>
      <c r="AV2622" s="14" t="s">
        <v>82</v>
      </c>
      <c r="AW2622" s="14" t="s">
        <v>34</v>
      </c>
      <c r="AX2622" s="14" t="s">
        <v>73</v>
      </c>
      <c r="AY2622" s="175" t="s">
        <v>252</v>
      </c>
    </row>
    <row r="2623" spans="1:65" s="13" customFormat="1" ht="11.25">
      <c r="B2623" s="167"/>
      <c r="D2623" s="160" t="s">
        <v>264</v>
      </c>
      <c r="E2623" s="168" t="s">
        <v>3</v>
      </c>
      <c r="F2623" s="169" t="s">
        <v>2536</v>
      </c>
      <c r="H2623" s="168" t="s">
        <v>3</v>
      </c>
      <c r="I2623" s="170"/>
      <c r="L2623" s="167"/>
      <c r="M2623" s="171"/>
      <c r="N2623" s="172"/>
      <c r="O2623" s="172"/>
      <c r="P2623" s="172"/>
      <c r="Q2623" s="172"/>
      <c r="R2623" s="172"/>
      <c r="S2623" s="172"/>
      <c r="T2623" s="173"/>
      <c r="AT2623" s="168" t="s">
        <v>264</v>
      </c>
      <c r="AU2623" s="168" t="s">
        <v>82</v>
      </c>
      <c r="AV2623" s="13" t="s">
        <v>80</v>
      </c>
      <c r="AW2623" s="13" t="s">
        <v>34</v>
      </c>
      <c r="AX2623" s="13" t="s">
        <v>73</v>
      </c>
      <c r="AY2623" s="168" t="s">
        <v>252</v>
      </c>
    </row>
    <row r="2624" spans="1:65" s="14" customFormat="1" ht="11.25">
      <c r="B2624" s="174"/>
      <c r="D2624" s="160" t="s">
        <v>264</v>
      </c>
      <c r="E2624" s="175" t="s">
        <v>3</v>
      </c>
      <c r="F2624" s="176" t="s">
        <v>2276</v>
      </c>
      <c r="H2624" s="177">
        <v>108.026</v>
      </c>
      <c r="I2624" s="178"/>
      <c r="L2624" s="174"/>
      <c r="M2624" s="179"/>
      <c r="N2624" s="180"/>
      <c r="O2624" s="180"/>
      <c r="P2624" s="180"/>
      <c r="Q2624" s="180"/>
      <c r="R2624" s="180"/>
      <c r="S2624" s="180"/>
      <c r="T2624" s="181"/>
      <c r="AT2624" s="175" t="s">
        <v>264</v>
      </c>
      <c r="AU2624" s="175" t="s">
        <v>82</v>
      </c>
      <c r="AV2624" s="14" t="s">
        <v>82</v>
      </c>
      <c r="AW2624" s="14" t="s">
        <v>34</v>
      </c>
      <c r="AX2624" s="14" t="s">
        <v>73</v>
      </c>
      <c r="AY2624" s="175" t="s">
        <v>252</v>
      </c>
    </row>
    <row r="2625" spans="1:65" s="13" customFormat="1" ht="11.25">
      <c r="B2625" s="167"/>
      <c r="D2625" s="160" t="s">
        <v>264</v>
      </c>
      <c r="E2625" s="168" t="s">
        <v>3</v>
      </c>
      <c r="F2625" s="169" t="s">
        <v>2523</v>
      </c>
      <c r="H2625" s="168" t="s">
        <v>3</v>
      </c>
      <c r="I2625" s="170"/>
      <c r="L2625" s="167"/>
      <c r="M2625" s="171"/>
      <c r="N2625" s="172"/>
      <c r="O2625" s="172"/>
      <c r="P2625" s="172"/>
      <c r="Q2625" s="172"/>
      <c r="R2625" s="172"/>
      <c r="S2625" s="172"/>
      <c r="T2625" s="173"/>
      <c r="AT2625" s="168" t="s">
        <v>264</v>
      </c>
      <c r="AU2625" s="168" t="s">
        <v>82</v>
      </c>
      <c r="AV2625" s="13" t="s">
        <v>80</v>
      </c>
      <c r="AW2625" s="13" t="s">
        <v>34</v>
      </c>
      <c r="AX2625" s="13" t="s">
        <v>73</v>
      </c>
      <c r="AY2625" s="168" t="s">
        <v>252</v>
      </c>
    </row>
    <row r="2626" spans="1:65" s="14" customFormat="1" ht="11.25">
      <c r="B2626" s="174"/>
      <c r="D2626" s="160" t="s">
        <v>264</v>
      </c>
      <c r="E2626" s="175" t="s">
        <v>3</v>
      </c>
      <c r="F2626" s="176" t="s">
        <v>2278</v>
      </c>
      <c r="H2626" s="177">
        <v>262.01100000000002</v>
      </c>
      <c r="I2626" s="178"/>
      <c r="L2626" s="174"/>
      <c r="M2626" s="179"/>
      <c r="N2626" s="180"/>
      <c r="O2626" s="180"/>
      <c r="P2626" s="180"/>
      <c r="Q2626" s="180"/>
      <c r="R2626" s="180"/>
      <c r="S2626" s="180"/>
      <c r="T2626" s="181"/>
      <c r="AT2626" s="175" t="s">
        <v>264</v>
      </c>
      <c r="AU2626" s="175" t="s">
        <v>82</v>
      </c>
      <c r="AV2626" s="14" t="s">
        <v>82</v>
      </c>
      <c r="AW2626" s="14" t="s">
        <v>34</v>
      </c>
      <c r="AX2626" s="14" t="s">
        <v>73</v>
      </c>
      <c r="AY2626" s="175" t="s">
        <v>252</v>
      </c>
    </row>
    <row r="2627" spans="1:65" s="15" customFormat="1" ht="11.25">
      <c r="B2627" s="182"/>
      <c r="D2627" s="160" t="s">
        <v>264</v>
      </c>
      <c r="E2627" s="183" t="s">
        <v>3</v>
      </c>
      <c r="F2627" s="184" t="s">
        <v>269</v>
      </c>
      <c r="H2627" s="185">
        <v>1002.037</v>
      </c>
      <c r="I2627" s="186"/>
      <c r="L2627" s="182"/>
      <c r="M2627" s="187"/>
      <c r="N2627" s="188"/>
      <c r="O2627" s="188"/>
      <c r="P2627" s="188"/>
      <c r="Q2627" s="188"/>
      <c r="R2627" s="188"/>
      <c r="S2627" s="188"/>
      <c r="T2627" s="189"/>
      <c r="AT2627" s="183" t="s">
        <v>264</v>
      </c>
      <c r="AU2627" s="183" t="s">
        <v>82</v>
      </c>
      <c r="AV2627" s="15" t="s">
        <v>258</v>
      </c>
      <c r="AW2627" s="15" t="s">
        <v>34</v>
      </c>
      <c r="AX2627" s="15" t="s">
        <v>80</v>
      </c>
      <c r="AY2627" s="183" t="s">
        <v>252</v>
      </c>
    </row>
    <row r="2628" spans="1:65" s="2" customFormat="1" ht="16.5" customHeight="1">
      <c r="A2628" s="34"/>
      <c r="B2628" s="145"/>
      <c r="C2628" s="198" t="s">
        <v>2537</v>
      </c>
      <c r="D2628" s="198" t="s">
        <v>361</v>
      </c>
      <c r="E2628" s="199" t="s">
        <v>2538</v>
      </c>
      <c r="F2628" s="200" t="s">
        <v>2539</v>
      </c>
      <c r="G2628" s="201" t="s">
        <v>257</v>
      </c>
      <c r="H2628" s="202">
        <v>153.31200000000001</v>
      </c>
      <c r="I2628" s="203"/>
      <c r="J2628" s="204">
        <f>ROUND(I2628*H2628,2)</f>
        <v>0</v>
      </c>
      <c r="K2628" s="205"/>
      <c r="L2628" s="206"/>
      <c r="M2628" s="207" t="s">
        <v>3</v>
      </c>
      <c r="N2628" s="208" t="s">
        <v>44</v>
      </c>
      <c r="O2628" s="55"/>
      <c r="P2628" s="156">
        <f>O2628*H2628</f>
        <v>0</v>
      </c>
      <c r="Q2628" s="156">
        <v>0.03</v>
      </c>
      <c r="R2628" s="156">
        <f>Q2628*H2628</f>
        <v>4.5993599999999999</v>
      </c>
      <c r="S2628" s="156">
        <v>0</v>
      </c>
      <c r="T2628" s="157">
        <f>S2628*H2628</f>
        <v>0</v>
      </c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  <c r="AR2628" s="158" t="s">
        <v>572</v>
      </c>
      <c r="AT2628" s="158" t="s">
        <v>361</v>
      </c>
      <c r="AU2628" s="158" t="s">
        <v>82</v>
      </c>
      <c r="AY2628" s="19" t="s">
        <v>252</v>
      </c>
      <c r="BE2628" s="159">
        <f>IF(N2628="základní",J2628,0)</f>
        <v>0</v>
      </c>
      <c r="BF2628" s="159">
        <f>IF(N2628="snížená",J2628,0)</f>
        <v>0</v>
      </c>
      <c r="BG2628" s="159">
        <f>IF(N2628="zákl. přenesená",J2628,0)</f>
        <v>0</v>
      </c>
      <c r="BH2628" s="159">
        <f>IF(N2628="sníž. přenesená",J2628,0)</f>
        <v>0</v>
      </c>
      <c r="BI2628" s="159">
        <f>IF(N2628="nulová",J2628,0)</f>
        <v>0</v>
      </c>
      <c r="BJ2628" s="19" t="s">
        <v>80</v>
      </c>
      <c r="BK2628" s="159">
        <f>ROUND(I2628*H2628,2)</f>
        <v>0</v>
      </c>
      <c r="BL2628" s="19" t="s">
        <v>406</v>
      </c>
      <c r="BM2628" s="158" t="s">
        <v>2540</v>
      </c>
    </row>
    <row r="2629" spans="1:65" s="2" customFormat="1" ht="11.25">
      <c r="A2629" s="34"/>
      <c r="B2629" s="35"/>
      <c r="C2629" s="34"/>
      <c r="D2629" s="160" t="s">
        <v>260</v>
      </c>
      <c r="E2629" s="34"/>
      <c r="F2629" s="161" t="s">
        <v>2539</v>
      </c>
      <c r="G2629" s="34"/>
      <c r="H2629" s="34"/>
      <c r="I2629" s="162"/>
      <c r="J2629" s="34"/>
      <c r="K2629" s="34"/>
      <c r="L2629" s="35"/>
      <c r="M2629" s="163"/>
      <c r="N2629" s="164"/>
      <c r="O2629" s="55"/>
      <c r="P2629" s="55"/>
      <c r="Q2629" s="55"/>
      <c r="R2629" s="55"/>
      <c r="S2629" s="55"/>
      <c r="T2629" s="56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  <c r="AT2629" s="19" t="s">
        <v>260</v>
      </c>
      <c r="AU2629" s="19" t="s">
        <v>82</v>
      </c>
    </row>
    <row r="2630" spans="1:65" s="2" customFormat="1" ht="11.25">
      <c r="A2630" s="34"/>
      <c r="B2630" s="35"/>
      <c r="C2630" s="34"/>
      <c r="D2630" s="165" t="s">
        <v>262</v>
      </c>
      <c r="E2630" s="34"/>
      <c r="F2630" s="166" t="s">
        <v>2541</v>
      </c>
      <c r="G2630" s="34"/>
      <c r="H2630" s="34"/>
      <c r="I2630" s="162"/>
      <c r="J2630" s="34"/>
      <c r="K2630" s="34"/>
      <c r="L2630" s="35"/>
      <c r="M2630" s="163"/>
      <c r="N2630" s="164"/>
      <c r="O2630" s="55"/>
      <c r="P2630" s="55"/>
      <c r="Q2630" s="55"/>
      <c r="R2630" s="55"/>
      <c r="S2630" s="55"/>
      <c r="T2630" s="56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  <c r="AT2630" s="19" t="s">
        <v>262</v>
      </c>
      <c r="AU2630" s="19" t="s">
        <v>82</v>
      </c>
    </row>
    <row r="2631" spans="1:65" s="13" customFormat="1" ht="11.25">
      <c r="B2631" s="167"/>
      <c r="D2631" s="160" t="s">
        <v>264</v>
      </c>
      <c r="E2631" s="168" t="s">
        <v>3</v>
      </c>
      <c r="F2631" s="169" t="s">
        <v>2421</v>
      </c>
      <c r="H2631" s="168" t="s">
        <v>3</v>
      </c>
      <c r="I2631" s="170"/>
      <c r="L2631" s="167"/>
      <c r="M2631" s="171"/>
      <c r="N2631" s="172"/>
      <c r="O2631" s="172"/>
      <c r="P2631" s="172"/>
      <c r="Q2631" s="172"/>
      <c r="R2631" s="172"/>
      <c r="S2631" s="172"/>
      <c r="T2631" s="173"/>
      <c r="AT2631" s="168" t="s">
        <v>264</v>
      </c>
      <c r="AU2631" s="168" t="s">
        <v>82</v>
      </c>
      <c r="AV2631" s="13" t="s">
        <v>80</v>
      </c>
      <c r="AW2631" s="13" t="s">
        <v>34</v>
      </c>
      <c r="AX2631" s="13" t="s">
        <v>73</v>
      </c>
      <c r="AY2631" s="168" t="s">
        <v>252</v>
      </c>
    </row>
    <row r="2632" spans="1:65" s="13" customFormat="1" ht="11.25">
      <c r="B2632" s="167"/>
      <c r="D2632" s="160" t="s">
        <v>264</v>
      </c>
      <c r="E2632" s="168" t="s">
        <v>3</v>
      </c>
      <c r="F2632" s="169" t="s">
        <v>2535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264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252</v>
      </c>
    </row>
    <row r="2633" spans="1:65" s="14" customFormat="1" ht="11.25">
      <c r="B2633" s="174"/>
      <c r="D2633" s="160" t="s">
        <v>264</v>
      </c>
      <c r="E2633" s="175" t="s">
        <v>3</v>
      </c>
      <c r="F2633" s="176" t="s">
        <v>2542</v>
      </c>
      <c r="H2633" s="177">
        <v>94.8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264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252</v>
      </c>
    </row>
    <row r="2634" spans="1:65" s="13" customFormat="1" ht="11.25">
      <c r="B2634" s="167"/>
      <c r="D2634" s="160" t="s">
        <v>264</v>
      </c>
      <c r="E2634" s="168" t="s">
        <v>3</v>
      </c>
      <c r="F2634" s="169" t="s">
        <v>2536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264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252</v>
      </c>
    </row>
    <row r="2635" spans="1:65" s="14" customFormat="1" ht="11.25">
      <c r="B2635" s="174"/>
      <c r="D2635" s="160" t="s">
        <v>264</v>
      </c>
      <c r="E2635" s="175" t="s">
        <v>3</v>
      </c>
      <c r="F2635" s="176" t="s">
        <v>2543</v>
      </c>
      <c r="H2635" s="177">
        <v>16.204000000000001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264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252</v>
      </c>
    </row>
    <row r="2636" spans="1:65" s="13" customFormat="1" ht="11.25">
      <c r="B2636" s="167"/>
      <c r="D2636" s="160" t="s">
        <v>264</v>
      </c>
      <c r="E2636" s="168" t="s">
        <v>3</v>
      </c>
      <c r="F2636" s="169" t="s">
        <v>2544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264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252</v>
      </c>
    </row>
    <row r="2637" spans="1:65" s="14" customFormat="1" ht="11.25">
      <c r="B2637" s="174"/>
      <c r="D2637" s="160" t="s">
        <v>264</v>
      </c>
      <c r="E2637" s="175" t="s">
        <v>3</v>
      </c>
      <c r="F2637" s="176" t="s">
        <v>2545</v>
      </c>
      <c r="H2637" s="177">
        <v>39.302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264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252</v>
      </c>
    </row>
    <row r="2638" spans="1:65" s="15" customFormat="1" ht="11.25">
      <c r="B2638" s="182"/>
      <c r="D2638" s="160" t="s">
        <v>264</v>
      </c>
      <c r="E2638" s="183" t="s">
        <v>3</v>
      </c>
      <c r="F2638" s="184" t="s">
        <v>269</v>
      </c>
      <c r="H2638" s="185">
        <v>150.30600000000001</v>
      </c>
      <c r="I2638" s="186"/>
      <c r="L2638" s="182"/>
      <c r="M2638" s="187"/>
      <c r="N2638" s="188"/>
      <c r="O2638" s="188"/>
      <c r="P2638" s="188"/>
      <c r="Q2638" s="188"/>
      <c r="R2638" s="188"/>
      <c r="S2638" s="188"/>
      <c r="T2638" s="189"/>
      <c r="AT2638" s="183" t="s">
        <v>264</v>
      </c>
      <c r="AU2638" s="183" t="s">
        <v>82</v>
      </c>
      <c r="AV2638" s="15" t="s">
        <v>258</v>
      </c>
      <c r="AW2638" s="15" t="s">
        <v>34</v>
      </c>
      <c r="AX2638" s="15" t="s">
        <v>80</v>
      </c>
      <c r="AY2638" s="183" t="s">
        <v>252</v>
      </c>
    </row>
    <row r="2639" spans="1:65" s="14" customFormat="1" ht="11.25">
      <c r="B2639" s="174"/>
      <c r="D2639" s="160" t="s">
        <v>264</v>
      </c>
      <c r="F2639" s="176" t="s">
        <v>2546</v>
      </c>
      <c r="H2639" s="177">
        <v>153.31200000000001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264</v>
      </c>
      <c r="AU2639" s="175" t="s">
        <v>82</v>
      </c>
      <c r="AV2639" s="14" t="s">
        <v>82</v>
      </c>
      <c r="AW2639" s="14" t="s">
        <v>4</v>
      </c>
      <c r="AX2639" s="14" t="s">
        <v>80</v>
      </c>
      <c r="AY2639" s="175" t="s">
        <v>252</v>
      </c>
    </row>
    <row r="2640" spans="1:65" s="2" customFormat="1" ht="16.5" customHeight="1">
      <c r="A2640" s="34"/>
      <c r="B2640" s="145"/>
      <c r="C2640" s="146" t="s">
        <v>2547</v>
      </c>
      <c r="D2640" s="146" t="s">
        <v>254</v>
      </c>
      <c r="E2640" s="147" t="s">
        <v>2548</v>
      </c>
      <c r="F2640" s="148" t="s">
        <v>2549</v>
      </c>
      <c r="G2640" s="149" t="s">
        <v>497</v>
      </c>
      <c r="H2640" s="150">
        <v>306.79599999999999</v>
      </c>
      <c r="I2640" s="151"/>
      <c r="J2640" s="152">
        <f>ROUND(I2640*H2640,2)</f>
        <v>0</v>
      </c>
      <c r="K2640" s="153"/>
      <c r="L2640" s="35"/>
      <c r="M2640" s="154" t="s">
        <v>3</v>
      </c>
      <c r="N2640" s="155" t="s">
        <v>44</v>
      </c>
      <c r="O2640" s="55"/>
      <c r="P2640" s="156">
        <f>O2640*H2640</f>
        <v>0</v>
      </c>
      <c r="Q2640" s="156">
        <v>0</v>
      </c>
      <c r="R2640" s="156">
        <f>Q2640*H2640</f>
        <v>0</v>
      </c>
      <c r="S2640" s="156">
        <v>0</v>
      </c>
      <c r="T2640" s="157">
        <f>S2640*H2640</f>
        <v>0</v>
      </c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  <c r="AR2640" s="158" t="s">
        <v>406</v>
      </c>
      <c r="AT2640" s="158" t="s">
        <v>254</v>
      </c>
      <c r="AU2640" s="158" t="s">
        <v>82</v>
      </c>
      <c r="AY2640" s="19" t="s">
        <v>252</v>
      </c>
      <c r="BE2640" s="159">
        <f>IF(N2640="základní",J2640,0)</f>
        <v>0</v>
      </c>
      <c r="BF2640" s="159">
        <f>IF(N2640="snížená",J2640,0)</f>
        <v>0</v>
      </c>
      <c r="BG2640" s="159">
        <f>IF(N2640="zákl. přenesená",J2640,0)</f>
        <v>0</v>
      </c>
      <c r="BH2640" s="159">
        <f>IF(N2640="sníž. přenesená",J2640,0)</f>
        <v>0</v>
      </c>
      <c r="BI2640" s="159">
        <f>IF(N2640="nulová",J2640,0)</f>
        <v>0</v>
      </c>
      <c r="BJ2640" s="19" t="s">
        <v>80</v>
      </c>
      <c r="BK2640" s="159">
        <f>ROUND(I2640*H2640,2)</f>
        <v>0</v>
      </c>
      <c r="BL2640" s="19" t="s">
        <v>406</v>
      </c>
      <c r="BM2640" s="158" t="s">
        <v>2550</v>
      </c>
    </row>
    <row r="2641" spans="1:65" s="2" customFormat="1" ht="19.5">
      <c r="A2641" s="34"/>
      <c r="B2641" s="35"/>
      <c r="C2641" s="34"/>
      <c r="D2641" s="160" t="s">
        <v>260</v>
      </c>
      <c r="E2641" s="34"/>
      <c r="F2641" s="161" t="s">
        <v>2551</v>
      </c>
      <c r="G2641" s="34"/>
      <c r="H2641" s="34"/>
      <c r="I2641" s="162"/>
      <c r="J2641" s="34"/>
      <c r="K2641" s="34"/>
      <c r="L2641" s="35"/>
      <c r="M2641" s="163"/>
      <c r="N2641" s="164"/>
      <c r="O2641" s="55"/>
      <c r="P2641" s="55"/>
      <c r="Q2641" s="55"/>
      <c r="R2641" s="55"/>
      <c r="S2641" s="55"/>
      <c r="T2641" s="56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  <c r="AT2641" s="19" t="s">
        <v>260</v>
      </c>
      <c r="AU2641" s="19" t="s">
        <v>82</v>
      </c>
    </row>
    <row r="2642" spans="1:65" s="2" customFormat="1" ht="11.25">
      <c r="A2642" s="34"/>
      <c r="B2642" s="35"/>
      <c r="C2642" s="34"/>
      <c r="D2642" s="165" t="s">
        <v>262</v>
      </c>
      <c r="E2642" s="34"/>
      <c r="F2642" s="166" t="s">
        <v>2552</v>
      </c>
      <c r="G2642" s="34"/>
      <c r="H2642" s="34"/>
      <c r="I2642" s="162"/>
      <c r="J2642" s="34"/>
      <c r="K2642" s="34"/>
      <c r="L2642" s="35"/>
      <c r="M2642" s="163"/>
      <c r="N2642" s="164"/>
      <c r="O2642" s="55"/>
      <c r="P2642" s="55"/>
      <c r="Q2642" s="55"/>
      <c r="R2642" s="55"/>
      <c r="S2642" s="55"/>
      <c r="T2642" s="56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  <c r="AT2642" s="19" t="s">
        <v>262</v>
      </c>
      <c r="AU2642" s="19" t="s">
        <v>82</v>
      </c>
    </row>
    <row r="2643" spans="1:65" s="13" customFormat="1" ht="11.25">
      <c r="B2643" s="167"/>
      <c r="D2643" s="160" t="s">
        <v>264</v>
      </c>
      <c r="E2643" s="168" t="s">
        <v>3</v>
      </c>
      <c r="F2643" s="169" t="s">
        <v>2553</v>
      </c>
      <c r="H2643" s="168" t="s">
        <v>3</v>
      </c>
      <c r="I2643" s="170"/>
      <c r="L2643" s="167"/>
      <c r="M2643" s="171"/>
      <c r="N2643" s="172"/>
      <c r="O2643" s="172"/>
      <c r="P2643" s="172"/>
      <c r="Q2643" s="172"/>
      <c r="R2643" s="172"/>
      <c r="S2643" s="172"/>
      <c r="T2643" s="173"/>
      <c r="AT2643" s="168" t="s">
        <v>264</v>
      </c>
      <c r="AU2643" s="168" t="s">
        <v>82</v>
      </c>
      <c r="AV2643" s="13" t="s">
        <v>80</v>
      </c>
      <c r="AW2643" s="13" t="s">
        <v>34</v>
      </c>
      <c r="AX2643" s="13" t="s">
        <v>73</v>
      </c>
      <c r="AY2643" s="168" t="s">
        <v>252</v>
      </c>
    </row>
    <row r="2644" spans="1:65" s="14" customFormat="1" ht="11.25">
      <c r="B2644" s="174"/>
      <c r="D2644" s="160" t="s">
        <v>264</v>
      </c>
      <c r="E2644" s="175" t="s">
        <v>3</v>
      </c>
      <c r="F2644" s="176" t="s">
        <v>2274</v>
      </c>
      <c r="H2644" s="177">
        <v>306.79599999999999</v>
      </c>
      <c r="I2644" s="178"/>
      <c r="L2644" s="174"/>
      <c r="M2644" s="179"/>
      <c r="N2644" s="180"/>
      <c r="O2644" s="180"/>
      <c r="P2644" s="180"/>
      <c r="Q2644" s="180"/>
      <c r="R2644" s="180"/>
      <c r="S2644" s="180"/>
      <c r="T2644" s="181"/>
      <c r="AT2644" s="175" t="s">
        <v>264</v>
      </c>
      <c r="AU2644" s="175" t="s">
        <v>82</v>
      </c>
      <c r="AV2644" s="14" t="s">
        <v>82</v>
      </c>
      <c r="AW2644" s="14" t="s">
        <v>34</v>
      </c>
      <c r="AX2644" s="14" t="s">
        <v>80</v>
      </c>
      <c r="AY2644" s="175" t="s">
        <v>252</v>
      </c>
    </row>
    <row r="2645" spans="1:65" s="2" customFormat="1" ht="16.5" customHeight="1">
      <c r="A2645" s="34"/>
      <c r="B2645" s="145"/>
      <c r="C2645" s="198" t="s">
        <v>2554</v>
      </c>
      <c r="D2645" s="198" t="s">
        <v>361</v>
      </c>
      <c r="E2645" s="199" t="s">
        <v>2555</v>
      </c>
      <c r="F2645" s="200" t="s">
        <v>2556</v>
      </c>
      <c r="G2645" s="201" t="s">
        <v>497</v>
      </c>
      <c r="H2645" s="202">
        <v>312.93200000000002</v>
      </c>
      <c r="I2645" s="203"/>
      <c r="J2645" s="204">
        <f>ROUND(I2645*H2645,2)</f>
        <v>0</v>
      </c>
      <c r="K2645" s="205"/>
      <c r="L2645" s="206"/>
      <c r="M2645" s="207" t="s">
        <v>3</v>
      </c>
      <c r="N2645" s="208" t="s">
        <v>44</v>
      </c>
      <c r="O2645" s="55"/>
      <c r="P2645" s="156">
        <f>O2645*H2645</f>
        <v>0</v>
      </c>
      <c r="Q2645" s="156">
        <v>3.5999999999999999E-3</v>
      </c>
      <c r="R2645" s="156">
        <f>Q2645*H2645</f>
        <v>1.1265552000000001</v>
      </c>
      <c r="S2645" s="156">
        <v>0</v>
      </c>
      <c r="T2645" s="157">
        <f>S2645*H2645</f>
        <v>0</v>
      </c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  <c r="AR2645" s="158" t="s">
        <v>572</v>
      </c>
      <c r="AT2645" s="158" t="s">
        <v>361</v>
      </c>
      <c r="AU2645" s="158" t="s">
        <v>82</v>
      </c>
      <c r="AY2645" s="19" t="s">
        <v>252</v>
      </c>
      <c r="BE2645" s="159">
        <f>IF(N2645="základní",J2645,0)</f>
        <v>0</v>
      </c>
      <c r="BF2645" s="159">
        <f>IF(N2645="snížená",J2645,0)</f>
        <v>0</v>
      </c>
      <c r="BG2645" s="159">
        <f>IF(N2645="zákl. přenesená",J2645,0)</f>
        <v>0</v>
      </c>
      <c r="BH2645" s="159">
        <f>IF(N2645="sníž. přenesená",J2645,0)</f>
        <v>0</v>
      </c>
      <c r="BI2645" s="159">
        <f>IF(N2645="nulová",J2645,0)</f>
        <v>0</v>
      </c>
      <c r="BJ2645" s="19" t="s">
        <v>80</v>
      </c>
      <c r="BK2645" s="159">
        <f>ROUND(I2645*H2645,2)</f>
        <v>0</v>
      </c>
      <c r="BL2645" s="19" t="s">
        <v>406</v>
      </c>
      <c r="BM2645" s="158" t="s">
        <v>2557</v>
      </c>
    </row>
    <row r="2646" spans="1:65" s="2" customFormat="1" ht="11.25">
      <c r="A2646" s="34"/>
      <c r="B2646" s="35"/>
      <c r="C2646" s="34"/>
      <c r="D2646" s="160" t="s">
        <v>260</v>
      </c>
      <c r="E2646" s="34"/>
      <c r="F2646" s="161" t="s">
        <v>2556</v>
      </c>
      <c r="G2646" s="34"/>
      <c r="H2646" s="34"/>
      <c r="I2646" s="162"/>
      <c r="J2646" s="34"/>
      <c r="K2646" s="34"/>
      <c r="L2646" s="35"/>
      <c r="M2646" s="163"/>
      <c r="N2646" s="164"/>
      <c r="O2646" s="55"/>
      <c r="P2646" s="55"/>
      <c r="Q2646" s="55"/>
      <c r="R2646" s="55"/>
      <c r="S2646" s="55"/>
      <c r="T2646" s="56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  <c r="AT2646" s="19" t="s">
        <v>260</v>
      </c>
      <c r="AU2646" s="19" t="s">
        <v>82</v>
      </c>
    </row>
    <row r="2647" spans="1:65" s="2" customFormat="1" ht="11.25">
      <c r="A2647" s="34"/>
      <c r="B2647" s="35"/>
      <c r="C2647" s="34"/>
      <c r="D2647" s="165" t="s">
        <v>262</v>
      </c>
      <c r="E2647" s="34"/>
      <c r="F2647" s="166" t="s">
        <v>2558</v>
      </c>
      <c r="G2647" s="34"/>
      <c r="H2647" s="34"/>
      <c r="I2647" s="162"/>
      <c r="J2647" s="34"/>
      <c r="K2647" s="34"/>
      <c r="L2647" s="35"/>
      <c r="M2647" s="163"/>
      <c r="N2647" s="164"/>
      <c r="O2647" s="55"/>
      <c r="P2647" s="55"/>
      <c r="Q2647" s="55"/>
      <c r="R2647" s="55"/>
      <c r="S2647" s="55"/>
      <c r="T2647" s="56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  <c r="AT2647" s="19" t="s">
        <v>262</v>
      </c>
      <c r="AU2647" s="19" t="s">
        <v>82</v>
      </c>
    </row>
    <row r="2648" spans="1:65" s="13" customFormat="1" ht="11.25">
      <c r="B2648" s="167"/>
      <c r="D2648" s="160" t="s">
        <v>264</v>
      </c>
      <c r="E2648" s="168" t="s">
        <v>3</v>
      </c>
      <c r="F2648" s="169" t="s">
        <v>2421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264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252</v>
      </c>
    </row>
    <row r="2649" spans="1:65" s="13" customFormat="1" ht="11.25">
      <c r="B2649" s="167"/>
      <c r="D2649" s="160" t="s">
        <v>264</v>
      </c>
      <c r="E2649" s="168" t="s">
        <v>3</v>
      </c>
      <c r="F2649" s="169" t="s">
        <v>2553</v>
      </c>
      <c r="H2649" s="168" t="s">
        <v>3</v>
      </c>
      <c r="I2649" s="170"/>
      <c r="L2649" s="167"/>
      <c r="M2649" s="171"/>
      <c r="N2649" s="172"/>
      <c r="O2649" s="172"/>
      <c r="P2649" s="172"/>
      <c r="Q2649" s="172"/>
      <c r="R2649" s="172"/>
      <c r="S2649" s="172"/>
      <c r="T2649" s="173"/>
      <c r="AT2649" s="168" t="s">
        <v>264</v>
      </c>
      <c r="AU2649" s="168" t="s">
        <v>82</v>
      </c>
      <c r="AV2649" s="13" t="s">
        <v>80</v>
      </c>
      <c r="AW2649" s="13" t="s">
        <v>34</v>
      </c>
      <c r="AX2649" s="13" t="s">
        <v>73</v>
      </c>
      <c r="AY2649" s="168" t="s">
        <v>252</v>
      </c>
    </row>
    <row r="2650" spans="1:65" s="14" customFormat="1" ht="11.25">
      <c r="B2650" s="174"/>
      <c r="D2650" s="160" t="s">
        <v>264</v>
      </c>
      <c r="E2650" s="175" t="s">
        <v>3</v>
      </c>
      <c r="F2650" s="176" t="s">
        <v>2274</v>
      </c>
      <c r="H2650" s="177">
        <v>306.79599999999999</v>
      </c>
      <c r="I2650" s="178"/>
      <c r="L2650" s="174"/>
      <c r="M2650" s="179"/>
      <c r="N2650" s="180"/>
      <c r="O2650" s="180"/>
      <c r="P2650" s="180"/>
      <c r="Q2650" s="180"/>
      <c r="R2650" s="180"/>
      <c r="S2650" s="180"/>
      <c r="T2650" s="181"/>
      <c r="AT2650" s="175" t="s">
        <v>264</v>
      </c>
      <c r="AU2650" s="175" t="s">
        <v>82</v>
      </c>
      <c r="AV2650" s="14" t="s">
        <v>82</v>
      </c>
      <c r="AW2650" s="14" t="s">
        <v>34</v>
      </c>
      <c r="AX2650" s="14" t="s">
        <v>80</v>
      </c>
      <c r="AY2650" s="175" t="s">
        <v>252</v>
      </c>
    </row>
    <row r="2651" spans="1:65" s="14" customFormat="1" ht="11.25">
      <c r="B2651" s="174"/>
      <c r="D2651" s="160" t="s">
        <v>264</v>
      </c>
      <c r="F2651" s="176" t="s">
        <v>2559</v>
      </c>
      <c r="H2651" s="177">
        <v>312.93200000000002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264</v>
      </c>
      <c r="AU2651" s="175" t="s">
        <v>82</v>
      </c>
      <c r="AV2651" s="14" t="s">
        <v>82</v>
      </c>
      <c r="AW2651" s="14" t="s">
        <v>4</v>
      </c>
      <c r="AX2651" s="14" t="s">
        <v>80</v>
      </c>
      <c r="AY2651" s="175" t="s">
        <v>252</v>
      </c>
    </row>
    <row r="2652" spans="1:65" s="2" customFormat="1" ht="21.75" customHeight="1">
      <c r="A2652" s="34"/>
      <c r="B2652" s="145"/>
      <c r="C2652" s="146" t="s">
        <v>2560</v>
      </c>
      <c r="D2652" s="146" t="s">
        <v>254</v>
      </c>
      <c r="E2652" s="147" t="s">
        <v>2561</v>
      </c>
      <c r="F2652" s="148" t="s">
        <v>2562</v>
      </c>
      <c r="G2652" s="149" t="s">
        <v>331</v>
      </c>
      <c r="H2652" s="150">
        <v>262.10000000000002</v>
      </c>
      <c r="I2652" s="151"/>
      <c r="J2652" s="152">
        <f>ROUND(I2652*H2652,2)</f>
        <v>0</v>
      </c>
      <c r="K2652" s="153"/>
      <c r="L2652" s="35"/>
      <c r="M2652" s="154" t="s">
        <v>3</v>
      </c>
      <c r="N2652" s="155" t="s">
        <v>44</v>
      </c>
      <c r="O2652" s="55"/>
      <c r="P2652" s="156">
        <f>O2652*H2652</f>
        <v>0</v>
      </c>
      <c r="Q2652" s="156">
        <v>1E-4</v>
      </c>
      <c r="R2652" s="156">
        <f>Q2652*H2652</f>
        <v>2.6210000000000004E-2</v>
      </c>
      <c r="S2652" s="156">
        <v>0</v>
      </c>
      <c r="T2652" s="157">
        <f>S2652*H2652</f>
        <v>0</v>
      </c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  <c r="AR2652" s="158" t="s">
        <v>406</v>
      </c>
      <c r="AT2652" s="158" t="s">
        <v>254</v>
      </c>
      <c r="AU2652" s="158" t="s">
        <v>82</v>
      </c>
      <c r="AY2652" s="19" t="s">
        <v>252</v>
      </c>
      <c r="BE2652" s="159">
        <f>IF(N2652="základní",J2652,0)</f>
        <v>0</v>
      </c>
      <c r="BF2652" s="159">
        <f>IF(N2652="snížená",J2652,0)</f>
        <v>0</v>
      </c>
      <c r="BG2652" s="159">
        <f>IF(N2652="zákl. přenesená",J2652,0)</f>
        <v>0</v>
      </c>
      <c r="BH2652" s="159">
        <f>IF(N2652="sníž. přenesená",J2652,0)</f>
        <v>0</v>
      </c>
      <c r="BI2652" s="159">
        <f>IF(N2652="nulová",J2652,0)</f>
        <v>0</v>
      </c>
      <c r="BJ2652" s="19" t="s">
        <v>80</v>
      </c>
      <c r="BK2652" s="159">
        <f>ROUND(I2652*H2652,2)</f>
        <v>0</v>
      </c>
      <c r="BL2652" s="19" t="s">
        <v>406</v>
      </c>
      <c r="BM2652" s="158" t="s">
        <v>2563</v>
      </c>
    </row>
    <row r="2653" spans="1:65" s="2" customFormat="1" ht="19.5">
      <c r="A2653" s="34"/>
      <c r="B2653" s="35"/>
      <c r="C2653" s="34"/>
      <c r="D2653" s="160" t="s">
        <v>260</v>
      </c>
      <c r="E2653" s="34"/>
      <c r="F2653" s="161" t="s">
        <v>2564</v>
      </c>
      <c r="G2653" s="34"/>
      <c r="H2653" s="34"/>
      <c r="I2653" s="162"/>
      <c r="J2653" s="34"/>
      <c r="K2653" s="34"/>
      <c r="L2653" s="35"/>
      <c r="M2653" s="163"/>
      <c r="N2653" s="164"/>
      <c r="O2653" s="55"/>
      <c r="P2653" s="55"/>
      <c r="Q2653" s="55"/>
      <c r="R2653" s="55"/>
      <c r="S2653" s="55"/>
      <c r="T2653" s="56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  <c r="AT2653" s="19" t="s">
        <v>260</v>
      </c>
      <c r="AU2653" s="19" t="s">
        <v>82</v>
      </c>
    </row>
    <row r="2654" spans="1:65" s="2" customFormat="1" ht="11.25">
      <c r="A2654" s="34"/>
      <c r="B2654" s="35"/>
      <c r="C2654" s="34"/>
      <c r="D2654" s="165" t="s">
        <v>262</v>
      </c>
      <c r="E2654" s="34"/>
      <c r="F2654" s="166" t="s">
        <v>2565</v>
      </c>
      <c r="G2654" s="34"/>
      <c r="H2654" s="34"/>
      <c r="I2654" s="162"/>
      <c r="J2654" s="34"/>
      <c r="K2654" s="34"/>
      <c r="L2654" s="35"/>
      <c r="M2654" s="163"/>
      <c r="N2654" s="164"/>
      <c r="O2654" s="55"/>
      <c r="P2654" s="55"/>
      <c r="Q2654" s="55"/>
      <c r="R2654" s="55"/>
      <c r="S2654" s="55"/>
      <c r="T2654" s="56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  <c r="AT2654" s="19" t="s">
        <v>262</v>
      </c>
      <c r="AU2654" s="19" t="s">
        <v>82</v>
      </c>
    </row>
    <row r="2655" spans="1:65" s="13" customFormat="1" ht="11.25">
      <c r="B2655" s="167"/>
      <c r="D2655" s="160" t="s">
        <v>264</v>
      </c>
      <c r="E2655" s="168" t="s">
        <v>3</v>
      </c>
      <c r="F2655" s="169" t="s">
        <v>2566</v>
      </c>
      <c r="H2655" s="168" t="s">
        <v>3</v>
      </c>
      <c r="I2655" s="170"/>
      <c r="L2655" s="167"/>
      <c r="M2655" s="171"/>
      <c r="N2655" s="172"/>
      <c r="O2655" s="172"/>
      <c r="P2655" s="172"/>
      <c r="Q2655" s="172"/>
      <c r="R2655" s="172"/>
      <c r="S2655" s="172"/>
      <c r="T2655" s="173"/>
      <c r="AT2655" s="168" t="s">
        <v>264</v>
      </c>
      <c r="AU2655" s="168" t="s">
        <v>82</v>
      </c>
      <c r="AV2655" s="13" t="s">
        <v>80</v>
      </c>
      <c r="AW2655" s="13" t="s">
        <v>34</v>
      </c>
      <c r="AX2655" s="13" t="s">
        <v>73</v>
      </c>
      <c r="AY2655" s="168" t="s">
        <v>252</v>
      </c>
    </row>
    <row r="2656" spans="1:65" s="13" customFormat="1" ht="11.25">
      <c r="B2656" s="167"/>
      <c r="D2656" s="160" t="s">
        <v>264</v>
      </c>
      <c r="E2656" s="168" t="s">
        <v>3</v>
      </c>
      <c r="F2656" s="169" t="s">
        <v>877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264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252</v>
      </c>
    </row>
    <row r="2657" spans="1:65" s="14" customFormat="1" ht="11.25">
      <c r="B2657" s="174"/>
      <c r="D2657" s="160" t="s">
        <v>264</v>
      </c>
      <c r="E2657" s="175" t="s">
        <v>3</v>
      </c>
      <c r="F2657" s="176" t="s">
        <v>2567</v>
      </c>
      <c r="H2657" s="177">
        <v>47.15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264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252</v>
      </c>
    </row>
    <row r="2658" spans="1:65" s="13" customFormat="1" ht="11.25">
      <c r="B2658" s="167"/>
      <c r="D2658" s="160" t="s">
        <v>264</v>
      </c>
      <c r="E2658" s="168" t="s">
        <v>3</v>
      </c>
      <c r="F2658" s="169" t="s">
        <v>2568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264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252</v>
      </c>
    </row>
    <row r="2659" spans="1:65" s="14" customFormat="1" ht="11.25">
      <c r="B2659" s="174"/>
      <c r="D2659" s="160" t="s">
        <v>264</v>
      </c>
      <c r="E2659" s="175" t="s">
        <v>3</v>
      </c>
      <c r="F2659" s="176" t="s">
        <v>2569</v>
      </c>
      <c r="H2659" s="177">
        <v>214.95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264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252</v>
      </c>
    </row>
    <row r="2660" spans="1:65" s="15" customFormat="1" ht="11.25">
      <c r="B2660" s="182"/>
      <c r="D2660" s="160" t="s">
        <v>264</v>
      </c>
      <c r="E2660" s="183" t="s">
        <v>3</v>
      </c>
      <c r="F2660" s="184" t="s">
        <v>269</v>
      </c>
      <c r="H2660" s="185">
        <v>262.10000000000002</v>
      </c>
      <c r="I2660" s="186"/>
      <c r="L2660" s="182"/>
      <c r="M2660" s="187"/>
      <c r="N2660" s="188"/>
      <c r="O2660" s="188"/>
      <c r="P2660" s="188"/>
      <c r="Q2660" s="188"/>
      <c r="R2660" s="188"/>
      <c r="S2660" s="188"/>
      <c r="T2660" s="189"/>
      <c r="AT2660" s="183" t="s">
        <v>264</v>
      </c>
      <c r="AU2660" s="183" t="s">
        <v>82</v>
      </c>
      <c r="AV2660" s="15" t="s">
        <v>258</v>
      </c>
      <c r="AW2660" s="15" t="s">
        <v>34</v>
      </c>
      <c r="AX2660" s="15" t="s">
        <v>80</v>
      </c>
      <c r="AY2660" s="183" t="s">
        <v>252</v>
      </c>
    </row>
    <row r="2661" spans="1:65" s="2" customFormat="1" ht="16.5" customHeight="1">
      <c r="A2661" s="34"/>
      <c r="B2661" s="145"/>
      <c r="C2661" s="198" t="s">
        <v>2570</v>
      </c>
      <c r="D2661" s="198" t="s">
        <v>361</v>
      </c>
      <c r="E2661" s="199" t="s">
        <v>2571</v>
      </c>
      <c r="F2661" s="200" t="s">
        <v>2572</v>
      </c>
      <c r="G2661" s="201" t="s">
        <v>257</v>
      </c>
      <c r="H2661" s="202">
        <v>6.5529999999999999</v>
      </c>
      <c r="I2661" s="203"/>
      <c r="J2661" s="204">
        <f>ROUND(I2661*H2661,2)</f>
        <v>0</v>
      </c>
      <c r="K2661" s="205"/>
      <c r="L2661" s="206"/>
      <c r="M2661" s="207" t="s">
        <v>3</v>
      </c>
      <c r="N2661" s="208" t="s">
        <v>44</v>
      </c>
      <c r="O2661" s="55"/>
      <c r="P2661" s="156">
        <f>O2661*H2661</f>
        <v>0</v>
      </c>
      <c r="Q2661" s="156">
        <v>2.6249999999999999E-2</v>
      </c>
      <c r="R2661" s="156">
        <f>Q2661*H2661</f>
        <v>0.17201624999999998</v>
      </c>
      <c r="S2661" s="156">
        <v>0</v>
      </c>
      <c r="T2661" s="157">
        <f>S2661*H2661</f>
        <v>0</v>
      </c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  <c r="AR2661" s="158" t="s">
        <v>572</v>
      </c>
      <c r="AT2661" s="158" t="s">
        <v>361</v>
      </c>
      <c r="AU2661" s="158" t="s">
        <v>82</v>
      </c>
      <c r="AY2661" s="19" t="s">
        <v>252</v>
      </c>
      <c r="BE2661" s="159">
        <f>IF(N2661="základní",J2661,0)</f>
        <v>0</v>
      </c>
      <c r="BF2661" s="159">
        <f>IF(N2661="snížená",J2661,0)</f>
        <v>0</v>
      </c>
      <c r="BG2661" s="159">
        <f>IF(N2661="zákl. přenesená",J2661,0)</f>
        <v>0</v>
      </c>
      <c r="BH2661" s="159">
        <f>IF(N2661="sníž. přenesená",J2661,0)</f>
        <v>0</v>
      </c>
      <c r="BI2661" s="159">
        <f>IF(N2661="nulová",J2661,0)</f>
        <v>0</v>
      </c>
      <c r="BJ2661" s="19" t="s">
        <v>80</v>
      </c>
      <c r="BK2661" s="159">
        <f>ROUND(I2661*H2661,2)</f>
        <v>0</v>
      </c>
      <c r="BL2661" s="19" t="s">
        <v>406</v>
      </c>
      <c r="BM2661" s="158" t="s">
        <v>2573</v>
      </c>
    </row>
    <row r="2662" spans="1:65" s="2" customFormat="1" ht="11.25">
      <c r="A2662" s="34"/>
      <c r="B2662" s="35"/>
      <c r="C2662" s="34"/>
      <c r="D2662" s="160" t="s">
        <v>260</v>
      </c>
      <c r="E2662" s="34"/>
      <c r="F2662" s="161" t="s">
        <v>2572</v>
      </c>
      <c r="G2662" s="34"/>
      <c r="H2662" s="34"/>
      <c r="I2662" s="162"/>
      <c r="J2662" s="34"/>
      <c r="K2662" s="34"/>
      <c r="L2662" s="35"/>
      <c r="M2662" s="163"/>
      <c r="N2662" s="164"/>
      <c r="O2662" s="55"/>
      <c r="P2662" s="55"/>
      <c r="Q2662" s="55"/>
      <c r="R2662" s="55"/>
      <c r="S2662" s="55"/>
      <c r="T2662" s="56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  <c r="AT2662" s="19" t="s">
        <v>260</v>
      </c>
      <c r="AU2662" s="19" t="s">
        <v>82</v>
      </c>
    </row>
    <row r="2663" spans="1:65" s="2" customFormat="1" ht="11.25">
      <c r="A2663" s="34"/>
      <c r="B2663" s="35"/>
      <c r="C2663" s="34"/>
      <c r="D2663" s="165" t="s">
        <v>262</v>
      </c>
      <c r="E2663" s="34"/>
      <c r="F2663" s="166" t="s">
        <v>2574</v>
      </c>
      <c r="G2663" s="34"/>
      <c r="H2663" s="34"/>
      <c r="I2663" s="162"/>
      <c r="J2663" s="34"/>
      <c r="K2663" s="34"/>
      <c r="L2663" s="35"/>
      <c r="M2663" s="163"/>
      <c r="N2663" s="164"/>
      <c r="O2663" s="55"/>
      <c r="P2663" s="55"/>
      <c r="Q2663" s="55"/>
      <c r="R2663" s="55"/>
      <c r="S2663" s="55"/>
      <c r="T2663" s="56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  <c r="AT2663" s="19" t="s">
        <v>262</v>
      </c>
      <c r="AU2663" s="19" t="s">
        <v>82</v>
      </c>
    </row>
    <row r="2664" spans="1:65" s="13" customFormat="1" ht="11.25">
      <c r="B2664" s="167"/>
      <c r="D2664" s="160" t="s">
        <v>264</v>
      </c>
      <c r="E2664" s="168" t="s">
        <v>3</v>
      </c>
      <c r="F2664" s="169" t="s">
        <v>2575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264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252</v>
      </c>
    </row>
    <row r="2665" spans="1:65" s="14" customFormat="1" ht="11.25">
      <c r="B2665" s="174"/>
      <c r="D2665" s="160" t="s">
        <v>264</v>
      </c>
      <c r="E2665" s="175" t="s">
        <v>3</v>
      </c>
      <c r="F2665" s="176" t="s">
        <v>2576</v>
      </c>
      <c r="H2665" s="177">
        <v>6.5529999999999999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264</v>
      </c>
      <c r="AU2665" s="175" t="s">
        <v>82</v>
      </c>
      <c r="AV2665" s="14" t="s">
        <v>82</v>
      </c>
      <c r="AW2665" s="14" t="s">
        <v>34</v>
      </c>
      <c r="AX2665" s="14" t="s">
        <v>80</v>
      </c>
      <c r="AY2665" s="175" t="s">
        <v>252</v>
      </c>
    </row>
    <row r="2666" spans="1:65" s="2" customFormat="1" ht="24.2" customHeight="1">
      <c r="A2666" s="34"/>
      <c r="B2666" s="145"/>
      <c r="C2666" s="146" t="s">
        <v>2577</v>
      </c>
      <c r="D2666" s="146" t="s">
        <v>254</v>
      </c>
      <c r="E2666" s="147" t="s">
        <v>2578</v>
      </c>
      <c r="F2666" s="148" t="s">
        <v>2579</v>
      </c>
      <c r="G2666" s="149" t="s">
        <v>497</v>
      </c>
      <c r="H2666" s="150">
        <v>222.786</v>
      </c>
      <c r="I2666" s="151"/>
      <c r="J2666" s="152">
        <f>ROUND(I2666*H2666,2)</f>
        <v>0</v>
      </c>
      <c r="K2666" s="153"/>
      <c r="L2666" s="35"/>
      <c r="M2666" s="154" t="s">
        <v>3</v>
      </c>
      <c r="N2666" s="155" t="s">
        <v>44</v>
      </c>
      <c r="O2666" s="55"/>
      <c r="P2666" s="156">
        <f>O2666*H2666</f>
        <v>0</v>
      </c>
      <c r="Q2666" s="156">
        <v>1.9000000000000001E-4</v>
      </c>
      <c r="R2666" s="156">
        <f>Q2666*H2666</f>
        <v>4.232934E-2</v>
      </c>
      <c r="S2666" s="156">
        <v>0</v>
      </c>
      <c r="T2666" s="157">
        <f>S2666*H2666</f>
        <v>0</v>
      </c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  <c r="AR2666" s="158" t="s">
        <v>406</v>
      </c>
      <c r="AT2666" s="158" t="s">
        <v>254</v>
      </c>
      <c r="AU2666" s="158" t="s">
        <v>82</v>
      </c>
      <c r="AY2666" s="19" t="s">
        <v>252</v>
      </c>
      <c r="BE2666" s="159">
        <f>IF(N2666="základní",J2666,0)</f>
        <v>0</v>
      </c>
      <c r="BF2666" s="159">
        <f>IF(N2666="snížená",J2666,0)</f>
        <v>0</v>
      </c>
      <c r="BG2666" s="159">
        <f>IF(N2666="zákl. přenesená",J2666,0)</f>
        <v>0</v>
      </c>
      <c r="BH2666" s="159">
        <f>IF(N2666="sníž. přenesená",J2666,0)</f>
        <v>0</v>
      </c>
      <c r="BI2666" s="159">
        <f>IF(N2666="nulová",J2666,0)</f>
        <v>0</v>
      </c>
      <c r="BJ2666" s="19" t="s">
        <v>80</v>
      </c>
      <c r="BK2666" s="159">
        <f>ROUND(I2666*H2666,2)</f>
        <v>0</v>
      </c>
      <c r="BL2666" s="19" t="s">
        <v>406</v>
      </c>
      <c r="BM2666" s="158" t="s">
        <v>2580</v>
      </c>
    </row>
    <row r="2667" spans="1:65" s="2" customFormat="1" ht="19.5">
      <c r="A2667" s="34"/>
      <c r="B2667" s="35"/>
      <c r="C2667" s="34"/>
      <c r="D2667" s="160" t="s">
        <v>260</v>
      </c>
      <c r="E2667" s="34"/>
      <c r="F2667" s="161" t="s">
        <v>2581</v>
      </c>
      <c r="G2667" s="34"/>
      <c r="H2667" s="34"/>
      <c r="I2667" s="162"/>
      <c r="J2667" s="34"/>
      <c r="K2667" s="34"/>
      <c r="L2667" s="35"/>
      <c r="M2667" s="163"/>
      <c r="N2667" s="164"/>
      <c r="O2667" s="55"/>
      <c r="P2667" s="55"/>
      <c r="Q2667" s="55"/>
      <c r="R2667" s="55"/>
      <c r="S2667" s="55"/>
      <c r="T2667" s="56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  <c r="AT2667" s="19" t="s">
        <v>260</v>
      </c>
      <c r="AU2667" s="19" t="s">
        <v>82</v>
      </c>
    </row>
    <row r="2668" spans="1:65" s="2" customFormat="1" ht="11.25">
      <c r="A2668" s="34"/>
      <c r="B2668" s="35"/>
      <c r="C2668" s="34"/>
      <c r="D2668" s="165" t="s">
        <v>262</v>
      </c>
      <c r="E2668" s="34"/>
      <c r="F2668" s="166" t="s">
        <v>2582</v>
      </c>
      <c r="G2668" s="34"/>
      <c r="H2668" s="34"/>
      <c r="I2668" s="162"/>
      <c r="J2668" s="34"/>
      <c r="K2668" s="34"/>
      <c r="L2668" s="35"/>
      <c r="M2668" s="163"/>
      <c r="N2668" s="164"/>
      <c r="O2668" s="55"/>
      <c r="P2668" s="55"/>
      <c r="Q2668" s="55"/>
      <c r="R2668" s="55"/>
      <c r="S2668" s="55"/>
      <c r="T2668" s="56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  <c r="AT2668" s="19" t="s">
        <v>262</v>
      </c>
      <c r="AU2668" s="19" t="s">
        <v>82</v>
      </c>
    </row>
    <row r="2669" spans="1:65" s="13" customFormat="1" ht="11.25">
      <c r="B2669" s="167"/>
      <c r="D2669" s="160" t="s">
        <v>264</v>
      </c>
      <c r="E2669" s="168" t="s">
        <v>3</v>
      </c>
      <c r="F2669" s="169" t="s">
        <v>2583</v>
      </c>
      <c r="H2669" s="168" t="s">
        <v>3</v>
      </c>
      <c r="I2669" s="170"/>
      <c r="L2669" s="167"/>
      <c r="M2669" s="171"/>
      <c r="N2669" s="172"/>
      <c r="O2669" s="172"/>
      <c r="P2669" s="172"/>
      <c r="Q2669" s="172"/>
      <c r="R2669" s="172"/>
      <c r="S2669" s="172"/>
      <c r="T2669" s="173"/>
      <c r="AT2669" s="168" t="s">
        <v>264</v>
      </c>
      <c r="AU2669" s="168" t="s">
        <v>82</v>
      </c>
      <c r="AV2669" s="13" t="s">
        <v>80</v>
      </c>
      <c r="AW2669" s="13" t="s">
        <v>34</v>
      </c>
      <c r="AX2669" s="13" t="s">
        <v>73</v>
      </c>
      <c r="AY2669" s="168" t="s">
        <v>252</v>
      </c>
    </row>
    <row r="2670" spans="1:65" s="13" customFormat="1" ht="11.25">
      <c r="B2670" s="167"/>
      <c r="D2670" s="160" t="s">
        <v>264</v>
      </c>
      <c r="E2670" s="168" t="s">
        <v>3</v>
      </c>
      <c r="F2670" s="169" t="s">
        <v>877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264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252</v>
      </c>
    </row>
    <row r="2671" spans="1:65" s="14" customFormat="1" ht="11.25">
      <c r="B2671" s="174"/>
      <c r="D2671" s="160" t="s">
        <v>264</v>
      </c>
      <c r="E2671" s="175" t="s">
        <v>3</v>
      </c>
      <c r="F2671" s="176" t="s">
        <v>2584</v>
      </c>
      <c r="H2671" s="177">
        <v>40.078000000000003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264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252</v>
      </c>
    </row>
    <row r="2672" spans="1:65" s="13" customFormat="1" ht="11.25">
      <c r="B2672" s="167"/>
      <c r="D2672" s="160" t="s">
        <v>264</v>
      </c>
      <c r="E2672" s="168" t="s">
        <v>3</v>
      </c>
      <c r="F2672" s="169" t="s">
        <v>2568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264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252</v>
      </c>
    </row>
    <row r="2673" spans="1:65" s="14" customFormat="1" ht="11.25">
      <c r="B2673" s="174"/>
      <c r="D2673" s="160" t="s">
        <v>264</v>
      </c>
      <c r="E2673" s="175" t="s">
        <v>3</v>
      </c>
      <c r="F2673" s="176" t="s">
        <v>2585</v>
      </c>
      <c r="H2673" s="177">
        <v>182.708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264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252</v>
      </c>
    </row>
    <row r="2674" spans="1:65" s="15" customFormat="1" ht="11.25">
      <c r="B2674" s="182"/>
      <c r="D2674" s="160" t="s">
        <v>264</v>
      </c>
      <c r="E2674" s="183" t="s">
        <v>3</v>
      </c>
      <c r="F2674" s="184" t="s">
        <v>269</v>
      </c>
      <c r="H2674" s="185">
        <v>222.786</v>
      </c>
      <c r="I2674" s="186"/>
      <c r="L2674" s="182"/>
      <c r="M2674" s="187"/>
      <c r="N2674" s="188"/>
      <c r="O2674" s="188"/>
      <c r="P2674" s="188"/>
      <c r="Q2674" s="188"/>
      <c r="R2674" s="188"/>
      <c r="S2674" s="188"/>
      <c r="T2674" s="189"/>
      <c r="AT2674" s="183" t="s">
        <v>264</v>
      </c>
      <c r="AU2674" s="183" t="s">
        <v>82</v>
      </c>
      <c r="AV2674" s="15" t="s">
        <v>258</v>
      </c>
      <c r="AW2674" s="15" t="s">
        <v>34</v>
      </c>
      <c r="AX2674" s="15" t="s">
        <v>80</v>
      </c>
      <c r="AY2674" s="183" t="s">
        <v>252</v>
      </c>
    </row>
    <row r="2675" spans="1:65" s="2" customFormat="1" ht="16.5" customHeight="1">
      <c r="A2675" s="34"/>
      <c r="B2675" s="145"/>
      <c r="C2675" s="198" t="s">
        <v>2586</v>
      </c>
      <c r="D2675" s="198" t="s">
        <v>361</v>
      </c>
      <c r="E2675" s="199" t="s">
        <v>2587</v>
      </c>
      <c r="F2675" s="200" t="s">
        <v>2588</v>
      </c>
      <c r="G2675" s="201" t="s">
        <v>497</v>
      </c>
      <c r="H2675" s="202">
        <v>227.24199999999999</v>
      </c>
      <c r="I2675" s="203"/>
      <c r="J2675" s="204">
        <f>ROUND(I2675*H2675,2)</f>
        <v>0</v>
      </c>
      <c r="K2675" s="205"/>
      <c r="L2675" s="206"/>
      <c r="M2675" s="207" t="s">
        <v>3</v>
      </c>
      <c r="N2675" s="208" t="s">
        <v>44</v>
      </c>
      <c r="O2675" s="55"/>
      <c r="P2675" s="156">
        <f>O2675*H2675</f>
        <v>0</v>
      </c>
      <c r="Q2675" s="156">
        <v>2.5000000000000001E-3</v>
      </c>
      <c r="R2675" s="156">
        <f>Q2675*H2675</f>
        <v>0.56810499999999997</v>
      </c>
      <c r="S2675" s="156">
        <v>0</v>
      </c>
      <c r="T2675" s="157">
        <f>S2675*H2675</f>
        <v>0</v>
      </c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  <c r="AR2675" s="158" t="s">
        <v>572</v>
      </c>
      <c r="AT2675" s="158" t="s">
        <v>361</v>
      </c>
      <c r="AU2675" s="158" t="s">
        <v>82</v>
      </c>
      <c r="AY2675" s="19" t="s">
        <v>252</v>
      </c>
      <c r="BE2675" s="159">
        <f>IF(N2675="základní",J2675,0)</f>
        <v>0</v>
      </c>
      <c r="BF2675" s="159">
        <f>IF(N2675="snížená",J2675,0)</f>
        <v>0</v>
      </c>
      <c r="BG2675" s="159">
        <f>IF(N2675="zákl. přenesená",J2675,0)</f>
        <v>0</v>
      </c>
      <c r="BH2675" s="159">
        <f>IF(N2675="sníž. přenesená",J2675,0)</f>
        <v>0</v>
      </c>
      <c r="BI2675" s="159">
        <f>IF(N2675="nulová",J2675,0)</f>
        <v>0</v>
      </c>
      <c r="BJ2675" s="19" t="s">
        <v>80</v>
      </c>
      <c r="BK2675" s="159">
        <f>ROUND(I2675*H2675,2)</f>
        <v>0</v>
      </c>
      <c r="BL2675" s="19" t="s">
        <v>406</v>
      </c>
      <c r="BM2675" s="158" t="s">
        <v>2589</v>
      </c>
    </row>
    <row r="2676" spans="1:65" s="2" customFormat="1" ht="11.25">
      <c r="A2676" s="34"/>
      <c r="B2676" s="35"/>
      <c r="C2676" s="34"/>
      <c r="D2676" s="160" t="s">
        <v>260</v>
      </c>
      <c r="E2676" s="34"/>
      <c r="F2676" s="161" t="s">
        <v>2588</v>
      </c>
      <c r="G2676" s="34"/>
      <c r="H2676" s="34"/>
      <c r="I2676" s="162"/>
      <c r="J2676" s="34"/>
      <c r="K2676" s="34"/>
      <c r="L2676" s="35"/>
      <c r="M2676" s="163"/>
      <c r="N2676" s="164"/>
      <c r="O2676" s="55"/>
      <c r="P2676" s="55"/>
      <c r="Q2676" s="55"/>
      <c r="R2676" s="55"/>
      <c r="S2676" s="55"/>
      <c r="T2676" s="56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  <c r="AT2676" s="19" t="s">
        <v>260</v>
      </c>
      <c r="AU2676" s="19" t="s">
        <v>82</v>
      </c>
    </row>
    <row r="2677" spans="1:65" s="2" customFormat="1" ht="11.25">
      <c r="A2677" s="34"/>
      <c r="B2677" s="35"/>
      <c r="C2677" s="34"/>
      <c r="D2677" s="165" t="s">
        <v>262</v>
      </c>
      <c r="E2677" s="34"/>
      <c r="F2677" s="166" t="s">
        <v>2590</v>
      </c>
      <c r="G2677" s="34"/>
      <c r="H2677" s="34"/>
      <c r="I2677" s="162"/>
      <c r="J2677" s="34"/>
      <c r="K2677" s="34"/>
      <c r="L2677" s="35"/>
      <c r="M2677" s="163"/>
      <c r="N2677" s="164"/>
      <c r="O2677" s="55"/>
      <c r="P2677" s="55"/>
      <c r="Q2677" s="55"/>
      <c r="R2677" s="55"/>
      <c r="S2677" s="55"/>
      <c r="T2677" s="56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  <c r="AT2677" s="19" t="s">
        <v>262</v>
      </c>
      <c r="AU2677" s="19" t="s">
        <v>82</v>
      </c>
    </row>
    <row r="2678" spans="1:65" s="13" customFormat="1" ht="11.25">
      <c r="B2678" s="167"/>
      <c r="D2678" s="160" t="s">
        <v>264</v>
      </c>
      <c r="E2678" s="168" t="s">
        <v>3</v>
      </c>
      <c r="F2678" s="169" t="s">
        <v>2421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264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252</v>
      </c>
    </row>
    <row r="2679" spans="1:65" s="13" customFormat="1" ht="11.25">
      <c r="B2679" s="167"/>
      <c r="D2679" s="160" t="s">
        <v>264</v>
      </c>
      <c r="E2679" s="168" t="s">
        <v>3</v>
      </c>
      <c r="F2679" s="169" t="s">
        <v>2591</v>
      </c>
      <c r="H2679" s="168" t="s">
        <v>3</v>
      </c>
      <c r="I2679" s="170"/>
      <c r="L2679" s="167"/>
      <c r="M2679" s="171"/>
      <c r="N2679" s="172"/>
      <c r="O2679" s="172"/>
      <c r="P2679" s="172"/>
      <c r="Q2679" s="172"/>
      <c r="R2679" s="172"/>
      <c r="S2679" s="172"/>
      <c r="T2679" s="173"/>
      <c r="AT2679" s="168" t="s">
        <v>264</v>
      </c>
      <c r="AU2679" s="168" t="s">
        <v>82</v>
      </c>
      <c r="AV2679" s="13" t="s">
        <v>80</v>
      </c>
      <c r="AW2679" s="13" t="s">
        <v>34</v>
      </c>
      <c r="AX2679" s="13" t="s">
        <v>73</v>
      </c>
      <c r="AY2679" s="168" t="s">
        <v>252</v>
      </c>
    </row>
    <row r="2680" spans="1:65" s="14" customFormat="1" ht="11.25">
      <c r="B2680" s="174"/>
      <c r="D2680" s="160" t="s">
        <v>264</v>
      </c>
      <c r="E2680" s="175" t="s">
        <v>3</v>
      </c>
      <c r="F2680" s="176" t="s">
        <v>2592</v>
      </c>
      <c r="H2680" s="177">
        <v>222.786</v>
      </c>
      <c r="I2680" s="178"/>
      <c r="L2680" s="174"/>
      <c r="M2680" s="179"/>
      <c r="N2680" s="180"/>
      <c r="O2680" s="180"/>
      <c r="P2680" s="180"/>
      <c r="Q2680" s="180"/>
      <c r="R2680" s="180"/>
      <c r="S2680" s="180"/>
      <c r="T2680" s="181"/>
      <c r="AT2680" s="175" t="s">
        <v>264</v>
      </c>
      <c r="AU2680" s="175" t="s">
        <v>82</v>
      </c>
      <c r="AV2680" s="14" t="s">
        <v>82</v>
      </c>
      <c r="AW2680" s="14" t="s">
        <v>34</v>
      </c>
      <c r="AX2680" s="14" t="s">
        <v>80</v>
      </c>
      <c r="AY2680" s="175" t="s">
        <v>252</v>
      </c>
    </row>
    <row r="2681" spans="1:65" s="14" customFormat="1" ht="11.25">
      <c r="B2681" s="174"/>
      <c r="D2681" s="160" t="s">
        <v>264</v>
      </c>
      <c r="F2681" s="176" t="s">
        <v>2593</v>
      </c>
      <c r="H2681" s="177">
        <v>227.24199999999999</v>
      </c>
      <c r="I2681" s="178"/>
      <c r="L2681" s="174"/>
      <c r="M2681" s="179"/>
      <c r="N2681" s="180"/>
      <c r="O2681" s="180"/>
      <c r="P2681" s="180"/>
      <c r="Q2681" s="180"/>
      <c r="R2681" s="180"/>
      <c r="S2681" s="180"/>
      <c r="T2681" s="181"/>
      <c r="AT2681" s="175" t="s">
        <v>264</v>
      </c>
      <c r="AU2681" s="175" t="s">
        <v>82</v>
      </c>
      <c r="AV2681" s="14" t="s">
        <v>82</v>
      </c>
      <c r="AW2681" s="14" t="s">
        <v>4</v>
      </c>
      <c r="AX2681" s="14" t="s">
        <v>80</v>
      </c>
      <c r="AY2681" s="175" t="s">
        <v>252</v>
      </c>
    </row>
    <row r="2682" spans="1:65" s="2" customFormat="1" ht="16.5" customHeight="1">
      <c r="A2682" s="34"/>
      <c r="B2682" s="145"/>
      <c r="C2682" s="146" t="s">
        <v>2594</v>
      </c>
      <c r="D2682" s="146" t="s">
        <v>254</v>
      </c>
      <c r="E2682" s="147" t="s">
        <v>2595</v>
      </c>
      <c r="F2682" s="148" t="s">
        <v>2596</v>
      </c>
      <c r="G2682" s="149" t="s">
        <v>321</v>
      </c>
      <c r="H2682" s="150">
        <v>20.347000000000001</v>
      </c>
      <c r="I2682" s="151"/>
      <c r="J2682" s="152">
        <f>ROUND(I2682*H2682,2)</f>
        <v>0</v>
      </c>
      <c r="K2682" s="153"/>
      <c r="L2682" s="35"/>
      <c r="M2682" s="154" t="s">
        <v>3</v>
      </c>
      <c r="N2682" s="155" t="s">
        <v>44</v>
      </c>
      <c r="O2682" s="55"/>
      <c r="P2682" s="156">
        <f>O2682*H2682</f>
        <v>0</v>
      </c>
      <c r="Q2682" s="156">
        <v>0</v>
      </c>
      <c r="R2682" s="156">
        <f>Q2682*H2682</f>
        <v>0</v>
      </c>
      <c r="S2682" s="156">
        <v>0</v>
      </c>
      <c r="T2682" s="157">
        <f>S2682*H2682</f>
        <v>0</v>
      </c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4"/>
      <c r="AE2682" s="34"/>
      <c r="AR2682" s="158" t="s">
        <v>406</v>
      </c>
      <c r="AT2682" s="158" t="s">
        <v>254</v>
      </c>
      <c r="AU2682" s="158" t="s">
        <v>82</v>
      </c>
      <c r="AY2682" s="19" t="s">
        <v>252</v>
      </c>
      <c r="BE2682" s="159">
        <f>IF(N2682="základní",J2682,0)</f>
        <v>0</v>
      </c>
      <c r="BF2682" s="159">
        <f>IF(N2682="snížená",J2682,0)</f>
        <v>0</v>
      </c>
      <c r="BG2682" s="159">
        <f>IF(N2682="zákl. přenesená",J2682,0)</f>
        <v>0</v>
      </c>
      <c r="BH2682" s="159">
        <f>IF(N2682="sníž. přenesená",J2682,0)</f>
        <v>0</v>
      </c>
      <c r="BI2682" s="159">
        <f>IF(N2682="nulová",J2682,0)</f>
        <v>0</v>
      </c>
      <c r="BJ2682" s="19" t="s">
        <v>80</v>
      </c>
      <c r="BK2682" s="159">
        <f>ROUND(I2682*H2682,2)</f>
        <v>0</v>
      </c>
      <c r="BL2682" s="19" t="s">
        <v>406</v>
      </c>
      <c r="BM2682" s="158" t="s">
        <v>2597</v>
      </c>
    </row>
    <row r="2683" spans="1:65" s="2" customFormat="1" ht="19.5">
      <c r="A2683" s="34"/>
      <c r="B2683" s="35"/>
      <c r="C2683" s="34"/>
      <c r="D2683" s="160" t="s">
        <v>260</v>
      </c>
      <c r="E2683" s="34"/>
      <c r="F2683" s="161" t="s">
        <v>2598</v>
      </c>
      <c r="G2683" s="34"/>
      <c r="H2683" s="34"/>
      <c r="I2683" s="162"/>
      <c r="J2683" s="34"/>
      <c r="K2683" s="34"/>
      <c r="L2683" s="35"/>
      <c r="M2683" s="163"/>
      <c r="N2683" s="164"/>
      <c r="O2683" s="55"/>
      <c r="P2683" s="55"/>
      <c r="Q2683" s="55"/>
      <c r="R2683" s="55"/>
      <c r="S2683" s="55"/>
      <c r="T2683" s="56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  <c r="AT2683" s="19" t="s">
        <v>260</v>
      </c>
      <c r="AU2683" s="19" t="s">
        <v>82</v>
      </c>
    </row>
    <row r="2684" spans="1:65" s="2" customFormat="1" ht="11.25">
      <c r="A2684" s="34"/>
      <c r="B2684" s="35"/>
      <c r="C2684" s="34"/>
      <c r="D2684" s="165" t="s">
        <v>262</v>
      </c>
      <c r="E2684" s="34"/>
      <c r="F2684" s="166" t="s">
        <v>2599</v>
      </c>
      <c r="G2684" s="34"/>
      <c r="H2684" s="34"/>
      <c r="I2684" s="162"/>
      <c r="J2684" s="34"/>
      <c r="K2684" s="34"/>
      <c r="L2684" s="35"/>
      <c r="M2684" s="163"/>
      <c r="N2684" s="164"/>
      <c r="O2684" s="55"/>
      <c r="P2684" s="55"/>
      <c r="Q2684" s="55"/>
      <c r="R2684" s="55"/>
      <c r="S2684" s="55"/>
      <c r="T2684" s="56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  <c r="AT2684" s="19" t="s">
        <v>262</v>
      </c>
      <c r="AU2684" s="19" t="s">
        <v>82</v>
      </c>
    </row>
    <row r="2685" spans="1:65" s="12" customFormat="1" ht="22.9" customHeight="1">
      <c r="B2685" s="132"/>
      <c r="D2685" s="133" t="s">
        <v>72</v>
      </c>
      <c r="E2685" s="143" t="s">
        <v>2600</v>
      </c>
      <c r="F2685" s="143" t="s">
        <v>2601</v>
      </c>
      <c r="I2685" s="135"/>
      <c r="J2685" s="144">
        <f>BK2685</f>
        <v>0</v>
      </c>
      <c r="L2685" s="132"/>
      <c r="M2685" s="137"/>
      <c r="N2685" s="138"/>
      <c r="O2685" s="138"/>
      <c r="P2685" s="139">
        <f>SUM(P2686:P2727)</f>
        <v>0</v>
      </c>
      <c r="Q2685" s="138"/>
      <c r="R2685" s="139">
        <f>SUM(R2686:R2727)</f>
        <v>0.63420320000000008</v>
      </c>
      <c r="S2685" s="138"/>
      <c r="T2685" s="140">
        <f>SUM(T2686:T2727)</f>
        <v>0</v>
      </c>
      <c r="AR2685" s="133" t="s">
        <v>82</v>
      </c>
      <c r="AT2685" s="141" t="s">
        <v>72</v>
      </c>
      <c r="AU2685" s="141" t="s">
        <v>80</v>
      </c>
      <c r="AY2685" s="133" t="s">
        <v>252</v>
      </c>
      <c r="BK2685" s="142">
        <f>SUM(BK2686:BK2727)</f>
        <v>0</v>
      </c>
    </row>
    <row r="2686" spans="1:65" s="2" customFormat="1" ht="16.5" customHeight="1">
      <c r="A2686" s="34"/>
      <c r="B2686" s="145"/>
      <c r="C2686" s="146" t="s">
        <v>2602</v>
      </c>
      <c r="D2686" s="146" t="s">
        <v>254</v>
      </c>
      <c r="E2686" s="147" t="s">
        <v>2603</v>
      </c>
      <c r="F2686" s="148" t="s">
        <v>2604</v>
      </c>
      <c r="G2686" s="149" t="s">
        <v>497</v>
      </c>
      <c r="H2686" s="150">
        <v>1554.42</v>
      </c>
      <c r="I2686" s="151"/>
      <c r="J2686" s="152">
        <f>ROUND(I2686*H2686,2)</f>
        <v>0</v>
      </c>
      <c r="K2686" s="153"/>
      <c r="L2686" s="35"/>
      <c r="M2686" s="154" t="s">
        <v>3</v>
      </c>
      <c r="N2686" s="155" t="s">
        <v>44</v>
      </c>
      <c r="O2686" s="55"/>
      <c r="P2686" s="156">
        <f>O2686*H2686</f>
        <v>0</v>
      </c>
      <c r="Q2686" s="156">
        <v>0</v>
      </c>
      <c r="R2686" s="156">
        <f>Q2686*H2686</f>
        <v>0</v>
      </c>
      <c r="S2686" s="156">
        <v>0</v>
      </c>
      <c r="T2686" s="157">
        <f>S2686*H2686</f>
        <v>0</v>
      </c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  <c r="AR2686" s="158" t="s">
        <v>406</v>
      </c>
      <c r="AT2686" s="158" t="s">
        <v>254</v>
      </c>
      <c r="AU2686" s="158" t="s">
        <v>82</v>
      </c>
      <c r="AY2686" s="19" t="s">
        <v>252</v>
      </c>
      <c r="BE2686" s="159">
        <f>IF(N2686="základní",J2686,0)</f>
        <v>0</v>
      </c>
      <c r="BF2686" s="159">
        <f>IF(N2686="snížená",J2686,0)</f>
        <v>0</v>
      </c>
      <c r="BG2686" s="159">
        <f>IF(N2686="zákl. přenesená",J2686,0)</f>
        <v>0</v>
      </c>
      <c r="BH2686" s="159">
        <f>IF(N2686="sníž. přenesená",J2686,0)</f>
        <v>0</v>
      </c>
      <c r="BI2686" s="159">
        <f>IF(N2686="nulová",J2686,0)</f>
        <v>0</v>
      </c>
      <c r="BJ2686" s="19" t="s">
        <v>80</v>
      </c>
      <c r="BK2686" s="159">
        <f>ROUND(I2686*H2686,2)</f>
        <v>0</v>
      </c>
      <c r="BL2686" s="19" t="s">
        <v>406</v>
      </c>
      <c r="BM2686" s="158" t="s">
        <v>2605</v>
      </c>
    </row>
    <row r="2687" spans="1:65" s="2" customFormat="1" ht="11.25">
      <c r="A2687" s="34"/>
      <c r="B2687" s="35"/>
      <c r="C2687" s="34"/>
      <c r="D2687" s="160" t="s">
        <v>260</v>
      </c>
      <c r="E2687" s="34"/>
      <c r="F2687" s="161" t="s">
        <v>2606</v>
      </c>
      <c r="G2687" s="34"/>
      <c r="H2687" s="34"/>
      <c r="I2687" s="162"/>
      <c r="J2687" s="34"/>
      <c r="K2687" s="34"/>
      <c r="L2687" s="35"/>
      <c r="M2687" s="163"/>
      <c r="N2687" s="164"/>
      <c r="O2687" s="55"/>
      <c r="P2687" s="55"/>
      <c r="Q2687" s="55"/>
      <c r="R2687" s="55"/>
      <c r="S2687" s="55"/>
      <c r="T2687" s="56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  <c r="AT2687" s="19" t="s">
        <v>260</v>
      </c>
      <c r="AU2687" s="19" t="s">
        <v>82</v>
      </c>
    </row>
    <row r="2688" spans="1:65" s="2" customFormat="1" ht="11.25">
      <c r="A2688" s="34"/>
      <c r="B2688" s="35"/>
      <c r="C2688" s="34"/>
      <c r="D2688" s="165" t="s">
        <v>262</v>
      </c>
      <c r="E2688" s="34"/>
      <c r="F2688" s="166" t="s">
        <v>2607</v>
      </c>
      <c r="G2688" s="34"/>
      <c r="H2688" s="34"/>
      <c r="I2688" s="162"/>
      <c r="J2688" s="34"/>
      <c r="K2688" s="34"/>
      <c r="L2688" s="35"/>
      <c r="M2688" s="163"/>
      <c r="N2688" s="164"/>
      <c r="O2688" s="55"/>
      <c r="P2688" s="55"/>
      <c r="Q2688" s="55"/>
      <c r="R2688" s="55"/>
      <c r="S2688" s="55"/>
      <c r="T2688" s="56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  <c r="AT2688" s="19" t="s">
        <v>262</v>
      </c>
      <c r="AU2688" s="19" t="s">
        <v>82</v>
      </c>
    </row>
    <row r="2689" spans="2:51" s="13" customFormat="1" ht="11.25">
      <c r="B2689" s="167"/>
      <c r="D2689" s="160" t="s">
        <v>264</v>
      </c>
      <c r="E2689" s="168" t="s">
        <v>3</v>
      </c>
      <c r="F2689" s="169" t="s">
        <v>2608</v>
      </c>
      <c r="H2689" s="168" t="s">
        <v>3</v>
      </c>
      <c r="I2689" s="170"/>
      <c r="L2689" s="167"/>
      <c r="M2689" s="171"/>
      <c r="N2689" s="172"/>
      <c r="O2689" s="172"/>
      <c r="P2689" s="172"/>
      <c r="Q2689" s="172"/>
      <c r="R2689" s="172"/>
      <c r="S2689" s="172"/>
      <c r="T2689" s="173"/>
      <c r="AT2689" s="168" t="s">
        <v>264</v>
      </c>
      <c r="AU2689" s="168" t="s">
        <v>82</v>
      </c>
      <c r="AV2689" s="13" t="s">
        <v>80</v>
      </c>
      <c r="AW2689" s="13" t="s">
        <v>34</v>
      </c>
      <c r="AX2689" s="13" t="s">
        <v>73</v>
      </c>
      <c r="AY2689" s="168" t="s">
        <v>252</v>
      </c>
    </row>
    <row r="2690" spans="2:51" s="13" customFormat="1" ht="11.25">
      <c r="B2690" s="167"/>
      <c r="D2690" s="160" t="s">
        <v>264</v>
      </c>
      <c r="E2690" s="168" t="s">
        <v>3</v>
      </c>
      <c r="F2690" s="169" t="s">
        <v>2609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264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252</v>
      </c>
    </row>
    <row r="2691" spans="2:51" s="14" customFormat="1" ht="22.5">
      <c r="B2691" s="174"/>
      <c r="D2691" s="160" t="s">
        <v>264</v>
      </c>
      <c r="E2691" s="175" t="s">
        <v>3</v>
      </c>
      <c r="F2691" s="176" t="s">
        <v>1292</v>
      </c>
      <c r="H2691" s="177">
        <v>222.53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264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252</v>
      </c>
    </row>
    <row r="2692" spans="2:51" s="13" customFormat="1" ht="11.25">
      <c r="B2692" s="167"/>
      <c r="D2692" s="160" t="s">
        <v>264</v>
      </c>
      <c r="E2692" s="168" t="s">
        <v>3</v>
      </c>
      <c r="F2692" s="169" t="s">
        <v>2610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264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252</v>
      </c>
    </row>
    <row r="2693" spans="2:51" s="14" customFormat="1" ht="22.5">
      <c r="B2693" s="174"/>
      <c r="D2693" s="160" t="s">
        <v>264</v>
      </c>
      <c r="E2693" s="175" t="s">
        <v>3</v>
      </c>
      <c r="F2693" s="176" t="s">
        <v>1294</v>
      </c>
      <c r="H2693" s="177">
        <v>221.25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264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252</v>
      </c>
    </row>
    <row r="2694" spans="2:51" s="13" customFormat="1" ht="11.25">
      <c r="B2694" s="167"/>
      <c r="D2694" s="160" t="s">
        <v>264</v>
      </c>
      <c r="E2694" s="168" t="s">
        <v>3</v>
      </c>
      <c r="F2694" s="169" t="s">
        <v>1295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264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252</v>
      </c>
    </row>
    <row r="2695" spans="2:51" s="14" customFormat="1" ht="11.25">
      <c r="B2695" s="174"/>
      <c r="D2695" s="160" t="s">
        <v>264</v>
      </c>
      <c r="E2695" s="175" t="s">
        <v>3</v>
      </c>
      <c r="F2695" s="176" t="s">
        <v>1296</v>
      </c>
      <c r="H2695" s="177">
        <v>331.57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264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252</v>
      </c>
    </row>
    <row r="2696" spans="2:51" s="13" customFormat="1" ht="11.25">
      <c r="B2696" s="167"/>
      <c r="D2696" s="160" t="s">
        <v>264</v>
      </c>
      <c r="E2696" s="168" t="s">
        <v>3</v>
      </c>
      <c r="F2696" s="169" t="s">
        <v>1297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264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252</v>
      </c>
    </row>
    <row r="2697" spans="2:51" s="14" customFormat="1" ht="11.25">
      <c r="B2697" s="174"/>
      <c r="D2697" s="160" t="s">
        <v>264</v>
      </c>
      <c r="E2697" s="175" t="s">
        <v>3</v>
      </c>
      <c r="F2697" s="176" t="s">
        <v>1298</v>
      </c>
      <c r="H2697" s="177">
        <v>332.74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264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252</v>
      </c>
    </row>
    <row r="2698" spans="2:51" s="13" customFormat="1" ht="11.25">
      <c r="B2698" s="167"/>
      <c r="D2698" s="160" t="s">
        <v>264</v>
      </c>
      <c r="E2698" s="168" t="s">
        <v>3</v>
      </c>
      <c r="F2698" s="169" t="s">
        <v>1301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264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252</v>
      </c>
    </row>
    <row r="2699" spans="2:51" s="14" customFormat="1" ht="11.25">
      <c r="B2699" s="174"/>
      <c r="D2699" s="160" t="s">
        <v>264</v>
      </c>
      <c r="E2699" s="175" t="s">
        <v>3</v>
      </c>
      <c r="F2699" s="176" t="s">
        <v>1302</v>
      </c>
      <c r="H2699" s="177">
        <v>39.92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264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252</v>
      </c>
    </row>
    <row r="2700" spans="2:51" s="13" customFormat="1" ht="11.25">
      <c r="B2700" s="167"/>
      <c r="D2700" s="160" t="s">
        <v>264</v>
      </c>
      <c r="E2700" s="168" t="s">
        <v>3</v>
      </c>
      <c r="F2700" s="169" t="s">
        <v>1313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264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252</v>
      </c>
    </row>
    <row r="2701" spans="2:51" s="14" customFormat="1" ht="11.25">
      <c r="B2701" s="174"/>
      <c r="D2701" s="160" t="s">
        <v>264</v>
      </c>
      <c r="E2701" s="175" t="s">
        <v>3</v>
      </c>
      <c r="F2701" s="176" t="s">
        <v>1314</v>
      </c>
      <c r="H2701" s="177">
        <v>200.21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264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252</v>
      </c>
    </row>
    <row r="2702" spans="2:51" s="13" customFormat="1" ht="11.25">
      <c r="B2702" s="167"/>
      <c r="D2702" s="160" t="s">
        <v>264</v>
      </c>
      <c r="E2702" s="168" t="s">
        <v>3</v>
      </c>
      <c r="F2702" s="169" t="s">
        <v>1315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264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252</v>
      </c>
    </row>
    <row r="2703" spans="2:51" s="14" customFormat="1" ht="11.25">
      <c r="B2703" s="174"/>
      <c r="D2703" s="160" t="s">
        <v>264</v>
      </c>
      <c r="E2703" s="175" t="s">
        <v>3</v>
      </c>
      <c r="F2703" s="176" t="s">
        <v>1316</v>
      </c>
      <c r="H2703" s="177">
        <v>206.2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264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252</v>
      </c>
    </row>
    <row r="2704" spans="2:51" s="15" customFormat="1" ht="11.25">
      <c r="B2704" s="182"/>
      <c r="D2704" s="160" t="s">
        <v>264</v>
      </c>
      <c r="E2704" s="183" t="s">
        <v>3</v>
      </c>
      <c r="F2704" s="184" t="s">
        <v>269</v>
      </c>
      <c r="H2704" s="185">
        <v>1554.42</v>
      </c>
      <c r="I2704" s="186"/>
      <c r="L2704" s="182"/>
      <c r="M2704" s="187"/>
      <c r="N2704" s="188"/>
      <c r="O2704" s="188"/>
      <c r="P2704" s="188"/>
      <c r="Q2704" s="188"/>
      <c r="R2704" s="188"/>
      <c r="S2704" s="188"/>
      <c r="T2704" s="189"/>
      <c r="AT2704" s="183" t="s">
        <v>264</v>
      </c>
      <c r="AU2704" s="183" t="s">
        <v>82</v>
      </c>
      <c r="AV2704" s="15" t="s">
        <v>258</v>
      </c>
      <c r="AW2704" s="15" t="s">
        <v>34</v>
      </c>
      <c r="AX2704" s="15" t="s">
        <v>80</v>
      </c>
      <c r="AY2704" s="183" t="s">
        <v>252</v>
      </c>
    </row>
    <row r="2705" spans="1:65" s="2" customFormat="1" ht="16.5" customHeight="1">
      <c r="A2705" s="34"/>
      <c r="B2705" s="145"/>
      <c r="C2705" s="198" t="s">
        <v>2611</v>
      </c>
      <c r="D2705" s="198" t="s">
        <v>361</v>
      </c>
      <c r="E2705" s="199" t="s">
        <v>2612</v>
      </c>
      <c r="F2705" s="200" t="s">
        <v>2613</v>
      </c>
      <c r="G2705" s="201" t="s">
        <v>497</v>
      </c>
      <c r="H2705" s="202">
        <v>1585.508</v>
      </c>
      <c r="I2705" s="203"/>
      <c r="J2705" s="204">
        <f>ROUND(I2705*H2705,2)</f>
        <v>0</v>
      </c>
      <c r="K2705" s="205"/>
      <c r="L2705" s="206"/>
      <c r="M2705" s="207" t="s">
        <v>3</v>
      </c>
      <c r="N2705" s="208" t="s">
        <v>44</v>
      </c>
      <c r="O2705" s="55"/>
      <c r="P2705" s="156">
        <f>O2705*H2705</f>
        <v>0</v>
      </c>
      <c r="Q2705" s="156">
        <v>4.0000000000000002E-4</v>
      </c>
      <c r="R2705" s="156">
        <f>Q2705*H2705</f>
        <v>0.63420320000000008</v>
      </c>
      <c r="S2705" s="156">
        <v>0</v>
      </c>
      <c r="T2705" s="157">
        <f>S2705*H2705</f>
        <v>0</v>
      </c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  <c r="AR2705" s="158" t="s">
        <v>572</v>
      </c>
      <c r="AT2705" s="158" t="s">
        <v>361</v>
      </c>
      <c r="AU2705" s="158" t="s">
        <v>82</v>
      </c>
      <c r="AY2705" s="19" t="s">
        <v>252</v>
      </c>
      <c r="BE2705" s="159">
        <f>IF(N2705="základní",J2705,0)</f>
        <v>0</v>
      </c>
      <c r="BF2705" s="159">
        <f>IF(N2705="snížená",J2705,0)</f>
        <v>0</v>
      </c>
      <c r="BG2705" s="159">
        <f>IF(N2705="zákl. přenesená",J2705,0)</f>
        <v>0</v>
      </c>
      <c r="BH2705" s="159">
        <f>IF(N2705="sníž. přenesená",J2705,0)</f>
        <v>0</v>
      </c>
      <c r="BI2705" s="159">
        <f>IF(N2705="nulová",J2705,0)</f>
        <v>0</v>
      </c>
      <c r="BJ2705" s="19" t="s">
        <v>80</v>
      </c>
      <c r="BK2705" s="159">
        <f>ROUND(I2705*H2705,2)</f>
        <v>0</v>
      </c>
      <c r="BL2705" s="19" t="s">
        <v>406</v>
      </c>
      <c r="BM2705" s="158" t="s">
        <v>2614</v>
      </c>
    </row>
    <row r="2706" spans="1:65" s="2" customFormat="1" ht="11.25">
      <c r="A2706" s="34"/>
      <c r="B2706" s="35"/>
      <c r="C2706" s="34"/>
      <c r="D2706" s="160" t="s">
        <v>260</v>
      </c>
      <c r="E2706" s="34"/>
      <c r="F2706" s="161" t="s">
        <v>2613</v>
      </c>
      <c r="G2706" s="34"/>
      <c r="H2706" s="34"/>
      <c r="I2706" s="162"/>
      <c r="J2706" s="34"/>
      <c r="K2706" s="34"/>
      <c r="L2706" s="35"/>
      <c r="M2706" s="163"/>
      <c r="N2706" s="164"/>
      <c r="O2706" s="55"/>
      <c r="P2706" s="55"/>
      <c r="Q2706" s="55"/>
      <c r="R2706" s="55"/>
      <c r="S2706" s="55"/>
      <c r="T2706" s="56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  <c r="AT2706" s="19" t="s">
        <v>260</v>
      </c>
      <c r="AU2706" s="19" t="s">
        <v>82</v>
      </c>
    </row>
    <row r="2707" spans="1:65" s="2" customFormat="1" ht="11.25">
      <c r="A2707" s="34"/>
      <c r="B2707" s="35"/>
      <c r="C2707" s="34"/>
      <c r="D2707" s="165" t="s">
        <v>262</v>
      </c>
      <c r="E2707" s="34"/>
      <c r="F2707" s="166" t="s">
        <v>2615</v>
      </c>
      <c r="G2707" s="34"/>
      <c r="H2707" s="34"/>
      <c r="I2707" s="162"/>
      <c r="J2707" s="34"/>
      <c r="K2707" s="34"/>
      <c r="L2707" s="35"/>
      <c r="M2707" s="163"/>
      <c r="N2707" s="164"/>
      <c r="O2707" s="55"/>
      <c r="P2707" s="55"/>
      <c r="Q2707" s="55"/>
      <c r="R2707" s="55"/>
      <c r="S2707" s="55"/>
      <c r="T2707" s="56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  <c r="AT2707" s="19" t="s">
        <v>262</v>
      </c>
      <c r="AU2707" s="19" t="s">
        <v>82</v>
      </c>
    </row>
    <row r="2708" spans="1:65" s="13" customFormat="1" ht="11.25">
      <c r="B2708" s="167"/>
      <c r="D2708" s="160" t="s">
        <v>264</v>
      </c>
      <c r="E2708" s="168" t="s">
        <v>3</v>
      </c>
      <c r="F2708" s="169" t="s">
        <v>2421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1:65" s="13" customFormat="1" ht="11.25">
      <c r="B2709" s="167"/>
      <c r="D2709" s="160" t="s">
        <v>264</v>
      </c>
      <c r="E2709" s="168" t="s">
        <v>3</v>
      </c>
      <c r="F2709" s="169" t="s">
        <v>1291</v>
      </c>
      <c r="H2709" s="168" t="s">
        <v>3</v>
      </c>
      <c r="I2709" s="170"/>
      <c r="L2709" s="167"/>
      <c r="M2709" s="171"/>
      <c r="N2709" s="172"/>
      <c r="O2709" s="172"/>
      <c r="P2709" s="172"/>
      <c r="Q2709" s="172"/>
      <c r="R2709" s="172"/>
      <c r="S2709" s="172"/>
      <c r="T2709" s="173"/>
      <c r="AT2709" s="168" t="s">
        <v>264</v>
      </c>
      <c r="AU2709" s="168" t="s">
        <v>82</v>
      </c>
      <c r="AV2709" s="13" t="s">
        <v>80</v>
      </c>
      <c r="AW2709" s="13" t="s">
        <v>34</v>
      </c>
      <c r="AX2709" s="13" t="s">
        <v>73</v>
      </c>
      <c r="AY2709" s="168" t="s">
        <v>252</v>
      </c>
    </row>
    <row r="2710" spans="1:65" s="14" customFormat="1" ht="22.5">
      <c r="B2710" s="174"/>
      <c r="D2710" s="160" t="s">
        <v>264</v>
      </c>
      <c r="E2710" s="175" t="s">
        <v>3</v>
      </c>
      <c r="F2710" s="176" t="s">
        <v>1292</v>
      </c>
      <c r="H2710" s="177">
        <v>222.53</v>
      </c>
      <c r="I2710" s="178"/>
      <c r="L2710" s="174"/>
      <c r="M2710" s="179"/>
      <c r="N2710" s="180"/>
      <c r="O2710" s="180"/>
      <c r="P2710" s="180"/>
      <c r="Q2710" s="180"/>
      <c r="R2710" s="180"/>
      <c r="S2710" s="180"/>
      <c r="T2710" s="181"/>
      <c r="AT2710" s="175" t="s">
        <v>264</v>
      </c>
      <c r="AU2710" s="175" t="s">
        <v>82</v>
      </c>
      <c r="AV2710" s="14" t="s">
        <v>82</v>
      </c>
      <c r="AW2710" s="14" t="s">
        <v>34</v>
      </c>
      <c r="AX2710" s="14" t="s">
        <v>73</v>
      </c>
      <c r="AY2710" s="175" t="s">
        <v>252</v>
      </c>
    </row>
    <row r="2711" spans="1:65" s="13" customFormat="1" ht="11.25">
      <c r="B2711" s="167"/>
      <c r="D2711" s="160" t="s">
        <v>264</v>
      </c>
      <c r="E2711" s="168" t="s">
        <v>3</v>
      </c>
      <c r="F2711" s="169" t="s">
        <v>1293</v>
      </c>
      <c r="H2711" s="168" t="s">
        <v>3</v>
      </c>
      <c r="I2711" s="170"/>
      <c r="L2711" s="167"/>
      <c r="M2711" s="171"/>
      <c r="N2711" s="172"/>
      <c r="O2711" s="172"/>
      <c r="P2711" s="172"/>
      <c r="Q2711" s="172"/>
      <c r="R2711" s="172"/>
      <c r="S2711" s="172"/>
      <c r="T2711" s="173"/>
      <c r="AT2711" s="168" t="s">
        <v>264</v>
      </c>
      <c r="AU2711" s="168" t="s">
        <v>82</v>
      </c>
      <c r="AV2711" s="13" t="s">
        <v>80</v>
      </c>
      <c r="AW2711" s="13" t="s">
        <v>34</v>
      </c>
      <c r="AX2711" s="13" t="s">
        <v>73</v>
      </c>
      <c r="AY2711" s="168" t="s">
        <v>252</v>
      </c>
    </row>
    <row r="2712" spans="1:65" s="14" customFormat="1" ht="22.5">
      <c r="B2712" s="174"/>
      <c r="D2712" s="160" t="s">
        <v>264</v>
      </c>
      <c r="E2712" s="175" t="s">
        <v>3</v>
      </c>
      <c r="F2712" s="176" t="s">
        <v>1294</v>
      </c>
      <c r="H2712" s="177">
        <v>221.25</v>
      </c>
      <c r="I2712" s="178"/>
      <c r="L2712" s="174"/>
      <c r="M2712" s="179"/>
      <c r="N2712" s="180"/>
      <c r="O2712" s="180"/>
      <c r="P2712" s="180"/>
      <c r="Q2712" s="180"/>
      <c r="R2712" s="180"/>
      <c r="S2712" s="180"/>
      <c r="T2712" s="181"/>
      <c r="AT2712" s="175" t="s">
        <v>264</v>
      </c>
      <c r="AU2712" s="175" t="s">
        <v>82</v>
      </c>
      <c r="AV2712" s="14" t="s">
        <v>82</v>
      </c>
      <c r="AW2712" s="14" t="s">
        <v>34</v>
      </c>
      <c r="AX2712" s="14" t="s">
        <v>73</v>
      </c>
      <c r="AY2712" s="175" t="s">
        <v>252</v>
      </c>
    </row>
    <row r="2713" spans="1:65" s="13" customFormat="1" ht="11.25">
      <c r="B2713" s="167"/>
      <c r="D2713" s="160" t="s">
        <v>264</v>
      </c>
      <c r="E2713" s="168" t="s">
        <v>3</v>
      </c>
      <c r="F2713" s="169" t="s">
        <v>1295</v>
      </c>
      <c r="H2713" s="168" t="s">
        <v>3</v>
      </c>
      <c r="I2713" s="170"/>
      <c r="L2713" s="167"/>
      <c r="M2713" s="171"/>
      <c r="N2713" s="172"/>
      <c r="O2713" s="172"/>
      <c r="P2713" s="172"/>
      <c r="Q2713" s="172"/>
      <c r="R2713" s="172"/>
      <c r="S2713" s="172"/>
      <c r="T2713" s="173"/>
      <c r="AT2713" s="168" t="s">
        <v>264</v>
      </c>
      <c r="AU2713" s="168" t="s">
        <v>82</v>
      </c>
      <c r="AV2713" s="13" t="s">
        <v>80</v>
      </c>
      <c r="AW2713" s="13" t="s">
        <v>34</v>
      </c>
      <c r="AX2713" s="13" t="s">
        <v>73</v>
      </c>
      <c r="AY2713" s="168" t="s">
        <v>252</v>
      </c>
    </row>
    <row r="2714" spans="1:65" s="14" customFormat="1" ht="11.25">
      <c r="B2714" s="174"/>
      <c r="D2714" s="160" t="s">
        <v>264</v>
      </c>
      <c r="E2714" s="175" t="s">
        <v>3</v>
      </c>
      <c r="F2714" s="176" t="s">
        <v>1296</v>
      </c>
      <c r="H2714" s="177">
        <v>331.57</v>
      </c>
      <c r="I2714" s="178"/>
      <c r="L2714" s="174"/>
      <c r="M2714" s="179"/>
      <c r="N2714" s="180"/>
      <c r="O2714" s="180"/>
      <c r="P2714" s="180"/>
      <c r="Q2714" s="180"/>
      <c r="R2714" s="180"/>
      <c r="S2714" s="180"/>
      <c r="T2714" s="181"/>
      <c r="AT2714" s="175" t="s">
        <v>264</v>
      </c>
      <c r="AU2714" s="175" t="s">
        <v>82</v>
      </c>
      <c r="AV2714" s="14" t="s">
        <v>82</v>
      </c>
      <c r="AW2714" s="14" t="s">
        <v>34</v>
      </c>
      <c r="AX2714" s="14" t="s">
        <v>73</v>
      </c>
      <c r="AY2714" s="175" t="s">
        <v>252</v>
      </c>
    </row>
    <row r="2715" spans="1:65" s="13" customFormat="1" ht="11.25">
      <c r="B2715" s="167"/>
      <c r="D2715" s="160" t="s">
        <v>264</v>
      </c>
      <c r="E2715" s="168" t="s">
        <v>3</v>
      </c>
      <c r="F2715" s="169" t="s">
        <v>1297</v>
      </c>
      <c r="H2715" s="168" t="s">
        <v>3</v>
      </c>
      <c r="I2715" s="170"/>
      <c r="L2715" s="167"/>
      <c r="M2715" s="171"/>
      <c r="N2715" s="172"/>
      <c r="O2715" s="172"/>
      <c r="P2715" s="172"/>
      <c r="Q2715" s="172"/>
      <c r="R2715" s="172"/>
      <c r="S2715" s="172"/>
      <c r="T2715" s="173"/>
      <c r="AT2715" s="168" t="s">
        <v>264</v>
      </c>
      <c r="AU2715" s="168" t="s">
        <v>82</v>
      </c>
      <c r="AV2715" s="13" t="s">
        <v>80</v>
      </c>
      <c r="AW2715" s="13" t="s">
        <v>34</v>
      </c>
      <c r="AX2715" s="13" t="s">
        <v>73</v>
      </c>
      <c r="AY2715" s="168" t="s">
        <v>252</v>
      </c>
    </row>
    <row r="2716" spans="1:65" s="14" customFormat="1" ht="11.25">
      <c r="B2716" s="174"/>
      <c r="D2716" s="160" t="s">
        <v>264</v>
      </c>
      <c r="E2716" s="175" t="s">
        <v>3</v>
      </c>
      <c r="F2716" s="176" t="s">
        <v>1298</v>
      </c>
      <c r="H2716" s="177">
        <v>332.74</v>
      </c>
      <c r="I2716" s="178"/>
      <c r="L2716" s="174"/>
      <c r="M2716" s="179"/>
      <c r="N2716" s="180"/>
      <c r="O2716" s="180"/>
      <c r="P2716" s="180"/>
      <c r="Q2716" s="180"/>
      <c r="R2716" s="180"/>
      <c r="S2716" s="180"/>
      <c r="T2716" s="181"/>
      <c r="AT2716" s="175" t="s">
        <v>264</v>
      </c>
      <c r="AU2716" s="175" t="s">
        <v>82</v>
      </c>
      <c r="AV2716" s="14" t="s">
        <v>82</v>
      </c>
      <c r="AW2716" s="14" t="s">
        <v>34</v>
      </c>
      <c r="AX2716" s="14" t="s">
        <v>73</v>
      </c>
      <c r="AY2716" s="175" t="s">
        <v>252</v>
      </c>
    </row>
    <row r="2717" spans="1:65" s="13" customFormat="1" ht="11.25">
      <c r="B2717" s="167"/>
      <c r="D2717" s="160" t="s">
        <v>264</v>
      </c>
      <c r="E2717" s="168" t="s">
        <v>3</v>
      </c>
      <c r="F2717" s="169" t="s">
        <v>1301</v>
      </c>
      <c r="H2717" s="168" t="s">
        <v>3</v>
      </c>
      <c r="I2717" s="170"/>
      <c r="L2717" s="167"/>
      <c r="M2717" s="171"/>
      <c r="N2717" s="172"/>
      <c r="O2717" s="172"/>
      <c r="P2717" s="172"/>
      <c r="Q2717" s="172"/>
      <c r="R2717" s="172"/>
      <c r="S2717" s="172"/>
      <c r="T2717" s="173"/>
      <c r="AT2717" s="168" t="s">
        <v>264</v>
      </c>
      <c r="AU2717" s="168" t="s">
        <v>82</v>
      </c>
      <c r="AV2717" s="13" t="s">
        <v>80</v>
      </c>
      <c r="AW2717" s="13" t="s">
        <v>34</v>
      </c>
      <c r="AX2717" s="13" t="s">
        <v>73</v>
      </c>
      <c r="AY2717" s="168" t="s">
        <v>252</v>
      </c>
    </row>
    <row r="2718" spans="1:65" s="14" customFormat="1" ht="11.25">
      <c r="B2718" s="174"/>
      <c r="D2718" s="160" t="s">
        <v>264</v>
      </c>
      <c r="E2718" s="175" t="s">
        <v>3</v>
      </c>
      <c r="F2718" s="176" t="s">
        <v>1302</v>
      </c>
      <c r="H2718" s="177">
        <v>39.92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264</v>
      </c>
      <c r="AU2718" s="175" t="s">
        <v>82</v>
      </c>
      <c r="AV2718" s="14" t="s">
        <v>82</v>
      </c>
      <c r="AW2718" s="14" t="s">
        <v>34</v>
      </c>
      <c r="AX2718" s="14" t="s">
        <v>73</v>
      </c>
      <c r="AY2718" s="175" t="s">
        <v>252</v>
      </c>
    </row>
    <row r="2719" spans="1:65" s="13" customFormat="1" ht="11.25">
      <c r="B2719" s="167"/>
      <c r="D2719" s="160" t="s">
        <v>264</v>
      </c>
      <c r="E2719" s="168" t="s">
        <v>3</v>
      </c>
      <c r="F2719" s="169" t="s">
        <v>1313</v>
      </c>
      <c r="H2719" s="168" t="s">
        <v>3</v>
      </c>
      <c r="I2719" s="170"/>
      <c r="L2719" s="167"/>
      <c r="M2719" s="171"/>
      <c r="N2719" s="172"/>
      <c r="O2719" s="172"/>
      <c r="P2719" s="172"/>
      <c r="Q2719" s="172"/>
      <c r="R2719" s="172"/>
      <c r="S2719" s="172"/>
      <c r="T2719" s="173"/>
      <c r="AT2719" s="168" t="s">
        <v>264</v>
      </c>
      <c r="AU2719" s="168" t="s">
        <v>82</v>
      </c>
      <c r="AV2719" s="13" t="s">
        <v>80</v>
      </c>
      <c r="AW2719" s="13" t="s">
        <v>34</v>
      </c>
      <c r="AX2719" s="13" t="s">
        <v>73</v>
      </c>
      <c r="AY2719" s="168" t="s">
        <v>252</v>
      </c>
    </row>
    <row r="2720" spans="1:65" s="14" customFormat="1" ht="11.25">
      <c r="B2720" s="174"/>
      <c r="D2720" s="160" t="s">
        <v>264</v>
      </c>
      <c r="E2720" s="175" t="s">
        <v>3</v>
      </c>
      <c r="F2720" s="176" t="s">
        <v>1314</v>
      </c>
      <c r="H2720" s="177">
        <v>200.21</v>
      </c>
      <c r="I2720" s="178"/>
      <c r="L2720" s="174"/>
      <c r="M2720" s="179"/>
      <c r="N2720" s="180"/>
      <c r="O2720" s="180"/>
      <c r="P2720" s="180"/>
      <c r="Q2720" s="180"/>
      <c r="R2720" s="180"/>
      <c r="S2720" s="180"/>
      <c r="T2720" s="181"/>
      <c r="AT2720" s="175" t="s">
        <v>264</v>
      </c>
      <c r="AU2720" s="175" t="s">
        <v>82</v>
      </c>
      <c r="AV2720" s="14" t="s">
        <v>82</v>
      </c>
      <c r="AW2720" s="14" t="s">
        <v>34</v>
      </c>
      <c r="AX2720" s="14" t="s">
        <v>73</v>
      </c>
      <c r="AY2720" s="175" t="s">
        <v>252</v>
      </c>
    </row>
    <row r="2721" spans="1:65" s="13" customFormat="1" ht="11.25">
      <c r="B2721" s="167"/>
      <c r="D2721" s="160" t="s">
        <v>264</v>
      </c>
      <c r="E2721" s="168" t="s">
        <v>3</v>
      </c>
      <c r="F2721" s="169" t="s">
        <v>1315</v>
      </c>
      <c r="H2721" s="168" t="s">
        <v>3</v>
      </c>
      <c r="I2721" s="170"/>
      <c r="L2721" s="167"/>
      <c r="M2721" s="171"/>
      <c r="N2721" s="172"/>
      <c r="O2721" s="172"/>
      <c r="P2721" s="172"/>
      <c r="Q2721" s="172"/>
      <c r="R2721" s="172"/>
      <c r="S2721" s="172"/>
      <c r="T2721" s="173"/>
      <c r="AT2721" s="168" t="s">
        <v>264</v>
      </c>
      <c r="AU2721" s="168" t="s">
        <v>82</v>
      </c>
      <c r="AV2721" s="13" t="s">
        <v>80</v>
      </c>
      <c r="AW2721" s="13" t="s">
        <v>34</v>
      </c>
      <c r="AX2721" s="13" t="s">
        <v>73</v>
      </c>
      <c r="AY2721" s="168" t="s">
        <v>252</v>
      </c>
    </row>
    <row r="2722" spans="1:65" s="14" customFormat="1" ht="11.25">
      <c r="B2722" s="174"/>
      <c r="D2722" s="160" t="s">
        <v>264</v>
      </c>
      <c r="E2722" s="175" t="s">
        <v>3</v>
      </c>
      <c r="F2722" s="176" t="s">
        <v>1316</v>
      </c>
      <c r="H2722" s="177">
        <v>206.2</v>
      </c>
      <c r="I2722" s="178"/>
      <c r="L2722" s="174"/>
      <c r="M2722" s="179"/>
      <c r="N2722" s="180"/>
      <c r="O2722" s="180"/>
      <c r="P2722" s="180"/>
      <c r="Q2722" s="180"/>
      <c r="R2722" s="180"/>
      <c r="S2722" s="180"/>
      <c r="T2722" s="181"/>
      <c r="AT2722" s="175" t="s">
        <v>264</v>
      </c>
      <c r="AU2722" s="175" t="s">
        <v>82</v>
      </c>
      <c r="AV2722" s="14" t="s">
        <v>82</v>
      </c>
      <c r="AW2722" s="14" t="s">
        <v>34</v>
      </c>
      <c r="AX2722" s="14" t="s">
        <v>73</v>
      </c>
      <c r="AY2722" s="175" t="s">
        <v>252</v>
      </c>
    </row>
    <row r="2723" spans="1:65" s="15" customFormat="1" ht="11.25">
      <c r="B2723" s="182"/>
      <c r="D2723" s="160" t="s">
        <v>264</v>
      </c>
      <c r="E2723" s="183" t="s">
        <v>3</v>
      </c>
      <c r="F2723" s="184" t="s">
        <v>269</v>
      </c>
      <c r="H2723" s="185">
        <v>1554.42</v>
      </c>
      <c r="I2723" s="186"/>
      <c r="L2723" s="182"/>
      <c r="M2723" s="187"/>
      <c r="N2723" s="188"/>
      <c r="O2723" s="188"/>
      <c r="P2723" s="188"/>
      <c r="Q2723" s="188"/>
      <c r="R2723" s="188"/>
      <c r="S2723" s="188"/>
      <c r="T2723" s="189"/>
      <c r="AT2723" s="183" t="s">
        <v>264</v>
      </c>
      <c r="AU2723" s="183" t="s">
        <v>82</v>
      </c>
      <c r="AV2723" s="15" t="s">
        <v>258</v>
      </c>
      <c r="AW2723" s="15" t="s">
        <v>34</v>
      </c>
      <c r="AX2723" s="15" t="s">
        <v>80</v>
      </c>
      <c r="AY2723" s="183" t="s">
        <v>252</v>
      </c>
    </row>
    <row r="2724" spans="1:65" s="14" customFormat="1" ht="11.25">
      <c r="B2724" s="174"/>
      <c r="D2724" s="160" t="s">
        <v>264</v>
      </c>
      <c r="F2724" s="176" t="s">
        <v>2479</v>
      </c>
      <c r="H2724" s="177">
        <v>1585.508</v>
      </c>
      <c r="I2724" s="178"/>
      <c r="L2724" s="174"/>
      <c r="M2724" s="179"/>
      <c r="N2724" s="180"/>
      <c r="O2724" s="180"/>
      <c r="P2724" s="180"/>
      <c r="Q2724" s="180"/>
      <c r="R2724" s="180"/>
      <c r="S2724" s="180"/>
      <c r="T2724" s="181"/>
      <c r="AT2724" s="175" t="s">
        <v>264</v>
      </c>
      <c r="AU2724" s="175" t="s">
        <v>82</v>
      </c>
      <c r="AV2724" s="14" t="s">
        <v>82</v>
      </c>
      <c r="AW2724" s="14" t="s">
        <v>4</v>
      </c>
      <c r="AX2724" s="14" t="s">
        <v>80</v>
      </c>
      <c r="AY2724" s="175" t="s">
        <v>252</v>
      </c>
    </row>
    <row r="2725" spans="1:65" s="2" customFormat="1" ht="16.5" customHeight="1">
      <c r="A2725" s="34"/>
      <c r="B2725" s="145"/>
      <c r="C2725" s="146" t="s">
        <v>2616</v>
      </c>
      <c r="D2725" s="146" t="s">
        <v>254</v>
      </c>
      <c r="E2725" s="147" t="s">
        <v>2617</v>
      </c>
      <c r="F2725" s="148" t="s">
        <v>2618</v>
      </c>
      <c r="G2725" s="149" t="s">
        <v>321</v>
      </c>
      <c r="H2725" s="150">
        <v>0.63400000000000001</v>
      </c>
      <c r="I2725" s="151"/>
      <c r="J2725" s="152">
        <f>ROUND(I2725*H2725,2)</f>
        <v>0</v>
      </c>
      <c r="K2725" s="153"/>
      <c r="L2725" s="35"/>
      <c r="M2725" s="154" t="s">
        <v>3</v>
      </c>
      <c r="N2725" s="155" t="s">
        <v>44</v>
      </c>
      <c r="O2725" s="55"/>
      <c r="P2725" s="156">
        <f>O2725*H2725</f>
        <v>0</v>
      </c>
      <c r="Q2725" s="156">
        <v>0</v>
      </c>
      <c r="R2725" s="156">
        <f>Q2725*H2725</f>
        <v>0</v>
      </c>
      <c r="S2725" s="156">
        <v>0</v>
      </c>
      <c r="T2725" s="157">
        <f>S2725*H2725</f>
        <v>0</v>
      </c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  <c r="AR2725" s="158" t="s">
        <v>406</v>
      </c>
      <c r="AT2725" s="158" t="s">
        <v>254</v>
      </c>
      <c r="AU2725" s="158" t="s">
        <v>82</v>
      </c>
      <c r="AY2725" s="19" t="s">
        <v>252</v>
      </c>
      <c r="BE2725" s="159">
        <f>IF(N2725="základní",J2725,0)</f>
        <v>0</v>
      </c>
      <c r="BF2725" s="159">
        <f>IF(N2725="snížená",J2725,0)</f>
        <v>0</v>
      </c>
      <c r="BG2725" s="159">
        <f>IF(N2725="zákl. přenesená",J2725,0)</f>
        <v>0</v>
      </c>
      <c r="BH2725" s="159">
        <f>IF(N2725="sníž. přenesená",J2725,0)</f>
        <v>0</v>
      </c>
      <c r="BI2725" s="159">
        <f>IF(N2725="nulová",J2725,0)</f>
        <v>0</v>
      </c>
      <c r="BJ2725" s="19" t="s">
        <v>80</v>
      </c>
      <c r="BK2725" s="159">
        <f>ROUND(I2725*H2725,2)</f>
        <v>0</v>
      </c>
      <c r="BL2725" s="19" t="s">
        <v>406</v>
      </c>
      <c r="BM2725" s="158" t="s">
        <v>2619</v>
      </c>
    </row>
    <row r="2726" spans="1:65" s="2" customFormat="1" ht="19.5">
      <c r="A2726" s="34"/>
      <c r="B2726" s="35"/>
      <c r="C2726" s="34"/>
      <c r="D2726" s="160" t="s">
        <v>260</v>
      </c>
      <c r="E2726" s="34"/>
      <c r="F2726" s="161" t="s">
        <v>2620</v>
      </c>
      <c r="G2726" s="34"/>
      <c r="H2726" s="34"/>
      <c r="I2726" s="162"/>
      <c r="J2726" s="34"/>
      <c r="K2726" s="34"/>
      <c r="L2726" s="35"/>
      <c r="M2726" s="163"/>
      <c r="N2726" s="164"/>
      <c r="O2726" s="55"/>
      <c r="P2726" s="55"/>
      <c r="Q2726" s="55"/>
      <c r="R2726" s="55"/>
      <c r="S2726" s="55"/>
      <c r="T2726" s="56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T2726" s="19" t="s">
        <v>260</v>
      </c>
      <c r="AU2726" s="19" t="s">
        <v>82</v>
      </c>
    </row>
    <row r="2727" spans="1:65" s="2" customFormat="1" ht="11.25">
      <c r="A2727" s="34"/>
      <c r="B2727" s="35"/>
      <c r="C2727" s="34"/>
      <c r="D2727" s="165" t="s">
        <v>262</v>
      </c>
      <c r="E2727" s="34"/>
      <c r="F2727" s="166" t="s">
        <v>2621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262</v>
      </c>
      <c r="AU2727" s="19" t="s">
        <v>82</v>
      </c>
    </row>
    <row r="2728" spans="1:65" s="12" customFormat="1" ht="22.9" customHeight="1">
      <c r="B2728" s="132"/>
      <c r="D2728" s="133" t="s">
        <v>72</v>
      </c>
      <c r="E2728" s="143" t="s">
        <v>2622</v>
      </c>
      <c r="F2728" s="143" t="s">
        <v>2623</v>
      </c>
      <c r="I2728" s="135"/>
      <c r="J2728" s="144">
        <f>BK2728</f>
        <v>0</v>
      </c>
      <c r="L2728" s="132"/>
      <c r="M2728" s="137"/>
      <c r="N2728" s="138"/>
      <c r="O2728" s="138"/>
      <c r="P2728" s="139">
        <f>SUM(P2729:P2739)</f>
        <v>0</v>
      </c>
      <c r="Q2728" s="138"/>
      <c r="R2728" s="139">
        <f>SUM(R2729:R2739)</f>
        <v>1.9077736000000001</v>
      </c>
      <c r="S2728" s="138"/>
      <c r="T2728" s="140">
        <f>SUM(T2729:T2739)</f>
        <v>0</v>
      </c>
      <c r="AR2728" s="133" t="s">
        <v>82</v>
      </c>
      <c r="AT2728" s="141" t="s">
        <v>72</v>
      </c>
      <c r="AU2728" s="141" t="s">
        <v>80</v>
      </c>
      <c r="AY2728" s="133" t="s">
        <v>252</v>
      </c>
      <c r="BK2728" s="142">
        <f>SUM(BK2729:BK2739)</f>
        <v>0</v>
      </c>
    </row>
    <row r="2729" spans="1:65" s="2" customFormat="1" ht="16.5" customHeight="1">
      <c r="A2729" s="34"/>
      <c r="B2729" s="145"/>
      <c r="C2729" s="146" t="s">
        <v>2624</v>
      </c>
      <c r="D2729" s="146" t="s">
        <v>254</v>
      </c>
      <c r="E2729" s="147" t="s">
        <v>2625</v>
      </c>
      <c r="F2729" s="148" t="s">
        <v>2626</v>
      </c>
      <c r="G2729" s="149" t="s">
        <v>497</v>
      </c>
      <c r="H2729" s="150">
        <v>136.66</v>
      </c>
      <c r="I2729" s="151"/>
      <c r="J2729" s="152">
        <f>ROUND(I2729*H2729,2)</f>
        <v>0</v>
      </c>
      <c r="K2729" s="153"/>
      <c r="L2729" s="35"/>
      <c r="M2729" s="154" t="s">
        <v>3</v>
      </c>
      <c r="N2729" s="155" t="s">
        <v>44</v>
      </c>
      <c r="O2729" s="55"/>
      <c r="P2729" s="156">
        <f>O2729*H2729</f>
        <v>0</v>
      </c>
      <c r="Q2729" s="156">
        <v>1.396E-2</v>
      </c>
      <c r="R2729" s="156">
        <f>Q2729*H2729</f>
        <v>1.9077736000000001</v>
      </c>
      <c r="S2729" s="156">
        <v>0</v>
      </c>
      <c r="T2729" s="157">
        <f>S2729*H2729</f>
        <v>0</v>
      </c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  <c r="AR2729" s="158" t="s">
        <v>406</v>
      </c>
      <c r="AT2729" s="158" t="s">
        <v>254</v>
      </c>
      <c r="AU2729" s="158" t="s">
        <v>82</v>
      </c>
      <c r="AY2729" s="19" t="s">
        <v>252</v>
      </c>
      <c r="BE2729" s="159">
        <f>IF(N2729="základní",J2729,0)</f>
        <v>0</v>
      </c>
      <c r="BF2729" s="159">
        <f>IF(N2729="snížená",J2729,0)</f>
        <v>0</v>
      </c>
      <c r="BG2729" s="159">
        <f>IF(N2729="zákl. přenesená",J2729,0)</f>
        <v>0</v>
      </c>
      <c r="BH2729" s="159">
        <f>IF(N2729="sníž. přenesená",J2729,0)</f>
        <v>0</v>
      </c>
      <c r="BI2729" s="159">
        <f>IF(N2729="nulová",J2729,0)</f>
        <v>0</v>
      </c>
      <c r="BJ2729" s="19" t="s">
        <v>80</v>
      </c>
      <c r="BK2729" s="159">
        <f>ROUND(I2729*H2729,2)</f>
        <v>0</v>
      </c>
      <c r="BL2729" s="19" t="s">
        <v>406</v>
      </c>
      <c r="BM2729" s="158" t="s">
        <v>2627</v>
      </c>
    </row>
    <row r="2730" spans="1:65" s="2" customFormat="1" ht="19.5">
      <c r="A2730" s="34"/>
      <c r="B2730" s="35"/>
      <c r="C2730" s="34"/>
      <c r="D2730" s="160" t="s">
        <v>260</v>
      </c>
      <c r="E2730" s="34"/>
      <c r="F2730" s="161" t="s">
        <v>2628</v>
      </c>
      <c r="G2730" s="34"/>
      <c r="H2730" s="34"/>
      <c r="I2730" s="162"/>
      <c r="J2730" s="34"/>
      <c r="K2730" s="34"/>
      <c r="L2730" s="35"/>
      <c r="M2730" s="163"/>
      <c r="N2730" s="164"/>
      <c r="O2730" s="55"/>
      <c r="P2730" s="55"/>
      <c r="Q2730" s="55"/>
      <c r="R2730" s="55"/>
      <c r="S2730" s="55"/>
      <c r="T2730" s="56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T2730" s="19" t="s">
        <v>260</v>
      </c>
      <c r="AU2730" s="19" t="s">
        <v>82</v>
      </c>
    </row>
    <row r="2731" spans="1:65" s="2" customFormat="1" ht="11.25">
      <c r="A2731" s="34"/>
      <c r="B2731" s="35"/>
      <c r="C2731" s="34"/>
      <c r="D2731" s="165" t="s">
        <v>262</v>
      </c>
      <c r="E2731" s="34"/>
      <c r="F2731" s="166" t="s">
        <v>2629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262</v>
      </c>
      <c r="AU2731" s="19" t="s">
        <v>82</v>
      </c>
    </row>
    <row r="2732" spans="1:65" s="13" customFormat="1" ht="11.25">
      <c r="B2732" s="167"/>
      <c r="D2732" s="160" t="s">
        <v>264</v>
      </c>
      <c r="E2732" s="168" t="s">
        <v>3</v>
      </c>
      <c r="F2732" s="169" t="s">
        <v>2630</v>
      </c>
      <c r="H2732" s="168" t="s">
        <v>3</v>
      </c>
      <c r="I2732" s="170"/>
      <c r="L2732" s="167"/>
      <c r="M2732" s="171"/>
      <c r="N2732" s="172"/>
      <c r="O2732" s="172"/>
      <c r="P2732" s="172"/>
      <c r="Q2732" s="172"/>
      <c r="R2732" s="172"/>
      <c r="S2732" s="172"/>
      <c r="T2732" s="173"/>
      <c r="AT2732" s="168" t="s">
        <v>264</v>
      </c>
      <c r="AU2732" s="168" t="s">
        <v>82</v>
      </c>
      <c r="AV2732" s="13" t="s">
        <v>80</v>
      </c>
      <c r="AW2732" s="13" t="s">
        <v>34</v>
      </c>
      <c r="AX2732" s="13" t="s">
        <v>73</v>
      </c>
      <c r="AY2732" s="168" t="s">
        <v>252</v>
      </c>
    </row>
    <row r="2733" spans="1:65" s="14" customFormat="1" ht="11.25">
      <c r="B2733" s="174"/>
      <c r="D2733" s="160" t="s">
        <v>264</v>
      </c>
      <c r="E2733" s="175" t="s">
        <v>3</v>
      </c>
      <c r="F2733" s="176" t="s">
        <v>2631</v>
      </c>
      <c r="H2733" s="177">
        <v>115.8</v>
      </c>
      <c r="I2733" s="178"/>
      <c r="L2733" s="174"/>
      <c r="M2733" s="179"/>
      <c r="N2733" s="180"/>
      <c r="O2733" s="180"/>
      <c r="P2733" s="180"/>
      <c r="Q2733" s="180"/>
      <c r="R2733" s="180"/>
      <c r="S2733" s="180"/>
      <c r="T2733" s="181"/>
      <c r="AT2733" s="175" t="s">
        <v>264</v>
      </c>
      <c r="AU2733" s="175" t="s">
        <v>82</v>
      </c>
      <c r="AV2733" s="14" t="s">
        <v>82</v>
      </c>
      <c r="AW2733" s="14" t="s">
        <v>34</v>
      </c>
      <c r="AX2733" s="14" t="s">
        <v>73</v>
      </c>
      <c r="AY2733" s="175" t="s">
        <v>252</v>
      </c>
    </row>
    <row r="2734" spans="1:65" s="13" customFormat="1" ht="11.25">
      <c r="B2734" s="167"/>
      <c r="D2734" s="160" t="s">
        <v>264</v>
      </c>
      <c r="E2734" s="168" t="s">
        <v>3</v>
      </c>
      <c r="F2734" s="169" t="s">
        <v>2632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264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252</v>
      </c>
    </row>
    <row r="2735" spans="1:65" s="14" customFormat="1" ht="11.25">
      <c r="B2735" s="174"/>
      <c r="D2735" s="160" t="s">
        <v>264</v>
      </c>
      <c r="E2735" s="175" t="s">
        <v>3</v>
      </c>
      <c r="F2735" s="176" t="s">
        <v>2633</v>
      </c>
      <c r="H2735" s="177">
        <v>20.86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264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252</v>
      </c>
    </row>
    <row r="2736" spans="1:65" s="15" customFormat="1" ht="11.25">
      <c r="B2736" s="182"/>
      <c r="D2736" s="160" t="s">
        <v>264</v>
      </c>
      <c r="E2736" s="183" t="s">
        <v>3</v>
      </c>
      <c r="F2736" s="184" t="s">
        <v>269</v>
      </c>
      <c r="H2736" s="185">
        <v>136.66</v>
      </c>
      <c r="I2736" s="186"/>
      <c r="L2736" s="182"/>
      <c r="M2736" s="187"/>
      <c r="N2736" s="188"/>
      <c r="O2736" s="188"/>
      <c r="P2736" s="188"/>
      <c r="Q2736" s="188"/>
      <c r="R2736" s="188"/>
      <c r="S2736" s="188"/>
      <c r="T2736" s="189"/>
      <c r="AT2736" s="183" t="s">
        <v>264</v>
      </c>
      <c r="AU2736" s="183" t="s">
        <v>82</v>
      </c>
      <c r="AV2736" s="15" t="s">
        <v>258</v>
      </c>
      <c r="AW2736" s="15" t="s">
        <v>34</v>
      </c>
      <c r="AX2736" s="15" t="s">
        <v>80</v>
      </c>
      <c r="AY2736" s="183" t="s">
        <v>252</v>
      </c>
    </row>
    <row r="2737" spans="1:65" s="2" customFormat="1" ht="16.5" customHeight="1">
      <c r="A2737" s="34"/>
      <c r="B2737" s="145"/>
      <c r="C2737" s="146" t="s">
        <v>2634</v>
      </c>
      <c r="D2737" s="146" t="s">
        <v>254</v>
      </c>
      <c r="E2737" s="147" t="s">
        <v>2635</v>
      </c>
      <c r="F2737" s="148" t="s">
        <v>2636</v>
      </c>
      <c r="G2737" s="149" t="s">
        <v>321</v>
      </c>
      <c r="H2737" s="150">
        <v>1.9079999999999999</v>
      </c>
      <c r="I2737" s="151"/>
      <c r="J2737" s="152">
        <f>ROUND(I2737*H2737,2)</f>
        <v>0</v>
      </c>
      <c r="K2737" s="153"/>
      <c r="L2737" s="35"/>
      <c r="M2737" s="154" t="s">
        <v>3</v>
      </c>
      <c r="N2737" s="155" t="s">
        <v>44</v>
      </c>
      <c r="O2737" s="55"/>
      <c r="P2737" s="156">
        <f>O2737*H2737</f>
        <v>0</v>
      </c>
      <c r="Q2737" s="156">
        <v>0</v>
      </c>
      <c r="R2737" s="156">
        <f>Q2737*H2737</f>
        <v>0</v>
      </c>
      <c r="S2737" s="156">
        <v>0</v>
      </c>
      <c r="T2737" s="157">
        <f>S2737*H2737</f>
        <v>0</v>
      </c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  <c r="AR2737" s="158" t="s">
        <v>406</v>
      </c>
      <c r="AT2737" s="158" t="s">
        <v>254</v>
      </c>
      <c r="AU2737" s="158" t="s">
        <v>82</v>
      </c>
      <c r="AY2737" s="19" t="s">
        <v>252</v>
      </c>
      <c r="BE2737" s="159">
        <f>IF(N2737="základní",J2737,0)</f>
        <v>0</v>
      </c>
      <c r="BF2737" s="159">
        <f>IF(N2737="snížená",J2737,0)</f>
        <v>0</v>
      </c>
      <c r="BG2737" s="159">
        <f>IF(N2737="zákl. přenesená",J2737,0)</f>
        <v>0</v>
      </c>
      <c r="BH2737" s="159">
        <f>IF(N2737="sníž. přenesená",J2737,0)</f>
        <v>0</v>
      </c>
      <c r="BI2737" s="159">
        <f>IF(N2737="nulová",J2737,0)</f>
        <v>0</v>
      </c>
      <c r="BJ2737" s="19" t="s">
        <v>80</v>
      </c>
      <c r="BK2737" s="159">
        <f>ROUND(I2737*H2737,2)</f>
        <v>0</v>
      </c>
      <c r="BL2737" s="19" t="s">
        <v>406</v>
      </c>
      <c r="BM2737" s="158" t="s">
        <v>2637</v>
      </c>
    </row>
    <row r="2738" spans="1:65" s="2" customFormat="1" ht="19.5">
      <c r="A2738" s="34"/>
      <c r="B2738" s="35"/>
      <c r="C2738" s="34"/>
      <c r="D2738" s="160" t="s">
        <v>260</v>
      </c>
      <c r="E2738" s="34"/>
      <c r="F2738" s="161" t="s">
        <v>2638</v>
      </c>
      <c r="G2738" s="34"/>
      <c r="H2738" s="34"/>
      <c r="I2738" s="162"/>
      <c r="J2738" s="34"/>
      <c r="K2738" s="34"/>
      <c r="L2738" s="35"/>
      <c r="M2738" s="163"/>
      <c r="N2738" s="164"/>
      <c r="O2738" s="55"/>
      <c r="P2738" s="55"/>
      <c r="Q2738" s="55"/>
      <c r="R2738" s="55"/>
      <c r="S2738" s="55"/>
      <c r="T2738" s="56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  <c r="AT2738" s="19" t="s">
        <v>260</v>
      </c>
      <c r="AU2738" s="19" t="s">
        <v>82</v>
      </c>
    </row>
    <row r="2739" spans="1:65" s="2" customFormat="1" ht="11.25">
      <c r="A2739" s="34"/>
      <c r="B2739" s="35"/>
      <c r="C2739" s="34"/>
      <c r="D2739" s="165" t="s">
        <v>262</v>
      </c>
      <c r="E2739" s="34"/>
      <c r="F2739" s="166" t="s">
        <v>2639</v>
      </c>
      <c r="G2739" s="34"/>
      <c r="H2739" s="34"/>
      <c r="I2739" s="162"/>
      <c r="J2739" s="34"/>
      <c r="K2739" s="34"/>
      <c r="L2739" s="35"/>
      <c r="M2739" s="163"/>
      <c r="N2739" s="164"/>
      <c r="O2739" s="55"/>
      <c r="P2739" s="55"/>
      <c r="Q2739" s="55"/>
      <c r="R2739" s="55"/>
      <c r="S2739" s="55"/>
      <c r="T2739" s="56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  <c r="AT2739" s="19" t="s">
        <v>262</v>
      </c>
      <c r="AU2739" s="19" t="s">
        <v>82</v>
      </c>
    </row>
    <row r="2740" spans="1:65" s="12" customFormat="1" ht="22.9" customHeight="1">
      <c r="B2740" s="132"/>
      <c r="D2740" s="133" t="s">
        <v>72</v>
      </c>
      <c r="E2740" s="143" t="s">
        <v>2640</v>
      </c>
      <c r="F2740" s="143" t="s">
        <v>2641</v>
      </c>
      <c r="I2740" s="135"/>
      <c r="J2740" s="144">
        <f>BK2740</f>
        <v>0</v>
      </c>
      <c r="L2740" s="132"/>
      <c r="M2740" s="137"/>
      <c r="N2740" s="138"/>
      <c r="O2740" s="138"/>
      <c r="P2740" s="139">
        <f>SUM(P2741:P2951)</f>
        <v>0</v>
      </c>
      <c r="Q2740" s="138"/>
      <c r="R2740" s="139">
        <f>SUM(R2741:R2951)</f>
        <v>112.81189996000001</v>
      </c>
      <c r="S2740" s="138"/>
      <c r="T2740" s="140">
        <f>SUM(T2741:T2951)</f>
        <v>0</v>
      </c>
      <c r="AR2740" s="133" t="s">
        <v>82</v>
      </c>
      <c r="AT2740" s="141" t="s">
        <v>72</v>
      </c>
      <c r="AU2740" s="141" t="s">
        <v>80</v>
      </c>
      <c r="AY2740" s="133" t="s">
        <v>252</v>
      </c>
      <c r="BK2740" s="142">
        <f>SUM(BK2741:BK2951)</f>
        <v>0</v>
      </c>
    </row>
    <row r="2741" spans="1:65" s="2" customFormat="1" ht="21.75" customHeight="1">
      <c r="A2741" s="34"/>
      <c r="B2741" s="145"/>
      <c r="C2741" s="146" t="s">
        <v>2642</v>
      </c>
      <c r="D2741" s="146" t="s">
        <v>254</v>
      </c>
      <c r="E2741" s="147" t="s">
        <v>2643</v>
      </c>
      <c r="F2741" s="148" t="s">
        <v>2644</v>
      </c>
      <c r="G2741" s="149" t="s">
        <v>497</v>
      </c>
      <c r="H2741" s="150">
        <v>1368.404</v>
      </c>
      <c r="I2741" s="151"/>
      <c r="J2741" s="152">
        <f>ROUND(I2741*H2741,2)</f>
        <v>0</v>
      </c>
      <c r="K2741" s="153"/>
      <c r="L2741" s="35"/>
      <c r="M2741" s="154" t="s">
        <v>3</v>
      </c>
      <c r="N2741" s="155" t="s">
        <v>44</v>
      </c>
      <c r="O2741" s="55"/>
      <c r="P2741" s="156">
        <f>O2741*H2741</f>
        <v>0</v>
      </c>
      <c r="Q2741" s="156">
        <v>5.1999999999999998E-2</v>
      </c>
      <c r="R2741" s="156">
        <f>Q2741*H2741</f>
        <v>71.15700799999999</v>
      </c>
      <c r="S2741" s="156">
        <v>0</v>
      </c>
      <c r="T2741" s="157">
        <f>S2741*H2741</f>
        <v>0</v>
      </c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  <c r="AR2741" s="158" t="s">
        <v>406</v>
      </c>
      <c r="AT2741" s="158" t="s">
        <v>254</v>
      </c>
      <c r="AU2741" s="158" t="s">
        <v>82</v>
      </c>
      <c r="AY2741" s="19" t="s">
        <v>252</v>
      </c>
      <c r="BE2741" s="159">
        <f>IF(N2741="základní",J2741,0)</f>
        <v>0</v>
      </c>
      <c r="BF2741" s="159">
        <f>IF(N2741="snížená",J2741,0)</f>
        <v>0</v>
      </c>
      <c r="BG2741" s="159">
        <f>IF(N2741="zákl. přenesená",J2741,0)</f>
        <v>0</v>
      </c>
      <c r="BH2741" s="159">
        <f>IF(N2741="sníž. přenesená",J2741,0)</f>
        <v>0</v>
      </c>
      <c r="BI2741" s="159">
        <f>IF(N2741="nulová",J2741,0)</f>
        <v>0</v>
      </c>
      <c r="BJ2741" s="19" t="s">
        <v>80</v>
      </c>
      <c r="BK2741" s="159">
        <f>ROUND(I2741*H2741,2)</f>
        <v>0</v>
      </c>
      <c r="BL2741" s="19" t="s">
        <v>406</v>
      </c>
      <c r="BM2741" s="158" t="s">
        <v>2645</v>
      </c>
    </row>
    <row r="2742" spans="1:65" s="2" customFormat="1" ht="29.25">
      <c r="A2742" s="34"/>
      <c r="B2742" s="35"/>
      <c r="C2742" s="34"/>
      <c r="D2742" s="160" t="s">
        <v>260</v>
      </c>
      <c r="E2742" s="34"/>
      <c r="F2742" s="161" t="s">
        <v>2646</v>
      </c>
      <c r="G2742" s="34"/>
      <c r="H2742" s="34"/>
      <c r="I2742" s="162"/>
      <c r="J2742" s="34"/>
      <c r="K2742" s="34"/>
      <c r="L2742" s="35"/>
      <c r="M2742" s="163"/>
      <c r="N2742" s="164"/>
      <c r="O2742" s="55"/>
      <c r="P2742" s="55"/>
      <c r="Q2742" s="55"/>
      <c r="R2742" s="55"/>
      <c r="S2742" s="55"/>
      <c r="T2742" s="56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  <c r="AT2742" s="19" t="s">
        <v>260</v>
      </c>
      <c r="AU2742" s="19" t="s">
        <v>82</v>
      </c>
    </row>
    <row r="2743" spans="1:65" s="2" customFormat="1" ht="11.25">
      <c r="A2743" s="34"/>
      <c r="B2743" s="35"/>
      <c r="C2743" s="34"/>
      <c r="D2743" s="165" t="s">
        <v>262</v>
      </c>
      <c r="E2743" s="34"/>
      <c r="F2743" s="166" t="s">
        <v>2647</v>
      </c>
      <c r="G2743" s="34"/>
      <c r="H2743" s="34"/>
      <c r="I2743" s="162"/>
      <c r="J2743" s="34"/>
      <c r="K2743" s="34"/>
      <c r="L2743" s="35"/>
      <c r="M2743" s="163"/>
      <c r="N2743" s="164"/>
      <c r="O2743" s="55"/>
      <c r="P2743" s="55"/>
      <c r="Q2743" s="55"/>
      <c r="R2743" s="55"/>
      <c r="S2743" s="55"/>
      <c r="T2743" s="56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  <c r="AT2743" s="19" t="s">
        <v>262</v>
      </c>
      <c r="AU2743" s="19" t="s">
        <v>82</v>
      </c>
    </row>
    <row r="2744" spans="1:65" s="13" customFormat="1" ht="11.25">
      <c r="B2744" s="167"/>
      <c r="D2744" s="160" t="s">
        <v>264</v>
      </c>
      <c r="E2744" s="168" t="s">
        <v>3</v>
      </c>
      <c r="F2744" s="169" t="s">
        <v>2648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264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252</v>
      </c>
    </row>
    <row r="2745" spans="1:65" s="13" customFormat="1" ht="11.25">
      <c r="B2745" s="167"/>
      <c r="D2745" s="160" t="s">
        <v>264</v>
      </c>
      <c r="E2745" s="168" t="s">
        <v>3</v>
      </c>
      <c r="F2745" s="169" t="s">
        <v>877</v>
      </c>
      <c r="H2745" s="168" t="s">
        <v>3</v>
      </c>
      <c r="I2745" s="170"/>
      <c r="L2745" s="167"/>
      <c r="M2745" s="171"/>
      <c r="N2745" s="172"/>
      <c r="O2745" s="172"/>
      <c r="P2745" s="172"/>
      <c r="Q2745" s="172"/>
      <c r="R2745" s="172"/>
      <c r="S2745" s="172"/>
      <c r="T2745" s="173"/>
      <c r="AT2745" s="168" t="s">
        <v>264</v>
      </c>
      <c r="AU2745" s="168" t="s">
        <v>82</v>
      </c>
      <c r="AV2745" s="13" t="s">
        <v>80</v>
      </c>
      <c r="AW2745" s="13" t="s">
        <v>34</v>
      </c>
      <c r="AX2745" s="13" t="s">
        <v>73</v>
      </c>
      <c r="AY2745" s="168" t="s">
        <v>252</v>
      </c>
    </row>
    <row r="2746" spans="1:65" s="14" customFormat="1" ht="11.25">
      <c r="B2746" s="174"/>
      <c r="D2746" s="160" t="s">
        <v>264</v>
      </c>
      <c r="E2746" s="175" t="s">
        <v>3</v>
      </c>
      <c r="F2746" s="176" t="s">
        <v>2649</v>
      </c>
      <c r="H2746" s="177">
        <v>272.11799999999999</v>
      </c>
      <c r="I2746" s="178"/>
      <c r="L2746" s="174"/>
      <c r="M2746" s="179"/>
      <c r="N2746" s="180"/>
      <c r="O2746" s="180"/>
      <c r="P2746" s="180"/>
      <c r="Q2746" s="180"/>
      <c r="R2746" s="180"/>
      <c r="S2746" s="180"/>
      <c r="T2746" s="181"/>
      <c r="AT2746" s="175" t="s">
        <v>264</v>
      </c>
      <c r="AU2746" s="175" t="s">
        <v>82</v>
      </c>
      <c r="AV2746" s="14" t="s">
        <v>82</v>
      </c>
      <c r="AW2746" s="14" t="s">
        <v>34</v>
      </c>
      <c r="AX2746" s="14" t="s">
        <v>73</v>
      </c>
      <c r="AY2746" s="175" t="s">
        <v>252</v>
      </c>
    </row>
    <row r="2747" spans="1:65" s="14" customFormat="1" ht="11.25">
      <c r="B2747" s="174"/>
      <c r="D2747" s="160" t="s">
        <v>264</v>
      </c>
      <c r="E2747" s="175" t="s">
        <v>3</v>
      </c>
      <c r="F2747" s="176" t="s">
        <v>2650</v>
      </c>
      <c r="H2747" s="177">
        <v>71.006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264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252</v>
      </c>
    </row>
    <row r="2748" spans="1:65" s="14" customFormat="1" ht="11.25">
      <c r="B2748" s="174"/>
      <c r="D2748" s="160" t="s">
        <v>264</v>
      </c>
      <c r="E2748" s="175" t="s">
        <v>3</v>
      </c>
      <c r="F2748" s="176" t="s">
        <v>2651</v>
      </c>
      <c r="H2748" s="177">
        <v>-15.12</v>
      </c>
      <c r="I2748" s="178"/>
      <c r="L2748" s="174"/>
      <c r="M2748" s="179"/>
      <c r="N2748" s="180"/>
      <c r="O2748" s="180"/>
      <c r="P2748" s="180"/>
      <c r="Q2748" s="180"/>
      <c r="R2748" s="180"/>
      <c r="S2748" s="180"/>
      <c r="T2748" s="181"/>
      <c r="AT2748" s="175" t="s">
        <v>264</v>
      </c>
      <c r="AU2748" s="175" t="s">
        <v>82</v>
      </c>
      <c r="AV2748" s="14" t="s">
        <v>82</v>
      </c>
      <c r="AW2748" s="14" t="s">
        <v>34</v>
      </c>
      <c r="AX2748" s="14" t="s">
        <v>73</v>
      </c>
      <c r="AY2748" s="175" t="s">
        <v>252</v>
      </c>
    </row>
    <row r="2749" spans="1:65" s="14" customFormat="1" ht="11.25">
      <c r="B2749" s="174"/>
      <c r="D2749" s="160" t="s">
        <v>264</v>
      </c>
      <c r="E2749" s="175" t="s">
        <v>3</v>
      </c>
      <c r="F2749" s="176" t="s">
        <v>2652</v>
      </c>
      <c r="H2749" s="177">
        <v>-3.36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1:65" s="16" customFormat="1" ht="11.25">
      <c r="B2750" s="190"/>
      <c r="D2750" s="160" t="s">
        <v>264</v>
      </c>
      <c r="E2750" s="191" t="s">
        <v>3</v>
      </c>
      <c r="F2750" s="192" t="s">
        <v>354</v>
      </c>
      <c r="H2750" s="193">
        <v>324.64400000000001</v>
      </c>
      <c r="I2750" s="194"/>
      <c r="L2750" s="190"/>
      <c r="M2750" s="195"/>
      <c r="N2750" s="196"/>
      <c r="O2750" s="196"/>
      <c r="P2750" s="196"/>
      <c r="Q2750" s="196"/>
      <c r="R2750" s="196"/>
      <c r="S2750" s="196"/>
      <c r="T2750" s="197"/>
      <c r="AT2750" s="191" t="s">
        <v>264</v>
      </c>
      <c r="AU2750" s="191" t="s">
        <v>82</v>
      </c>
      <c r="AV2750" s="16" t="s">
        <v>95</v>
      </c>
      <c r="AW2750" s="16" t="s">
        <v>34</v>
      </c>
      <c r="AX2750" s="16" t="s">
        <v>73</v>
      </c>
      <c r="AY2750" s="191" t="s">
        <v>252</v>
      </c>
    </row>
    <row r="2751" spans="1:65" s="13" customFormat="1" ht="11.25">
      <c r="B2751" s="167"/>
      <c r="D2751" s="160" t="s">
        <v>264</v>
      </c>
      <c r="E2751" s="168" t="s">
        <v>3</v>
      </c>
      <c r="F2751" s="169" t="s">
        <v>881</v>
      </c>
      <c r="H2751" s="168" t="s">
        <v>3</v>
      </c>
      <c r="I2751" s="170"/>
      <c r="L2751" s="167"/>
      <c r="M2751" s="171"/>
      <c r="N2751" s="172"/>
      <c r="O2751" s="172"/>
      <c r="P2751" s="172"/>
      <c r="Q2751" s="172"/>
      <c r="R2751" s="172"/>
      <c r="S2751" s="172"/>
      <c r="T2751" s="173"/>
      <c r="AT2751" s="168" t="s">
        <v>264</v>
      </c>
      <c r="AU2751" s="168" t="s">
        <v>82</v>
      </c>
      <c r="AV2751" s="13" t="s">
        <v>80</v>
      </c>
      <c r="AW2751" s="13" t="s">
        <v>34</v>
      </c>
      <c r="AX2751" s="13" t="s">
        <v>73</v>
      </c>
      <c r="AY2751" s="168" t="s">
        <v>252</v>
      </c>
    </row>
    <row r="2752" spans="1:65" s="14" customFormat="1" ht="11.25">
      <c r="B2752" s="174"/>
      <c r="D2752" s="160" t="s">
        <v>264</v>
      </c>
      <c r="E2752" s="175" t="s">
        <v>3</v>
      </c>
      <c r="F2752" s="176" t="s">
        <v>2653</v>
      </c>
      <c r="H2752" s="177">
        <v>277.233</v>
      </c>
      <c r="I2752" s="178"/>
      <c r="L2752" s="174"/>
      <c r="M2752" s="179"/>
      <c r="N2752" s="180"/>
      <c r="O2752" s="180"/>
      <c r="P2752" s="180"/>
      <c r="Q2752" s="180"/>
      <c r="R2752" s="180"/>
      <c r="S2752" s="180"/>
      <c r="T2752" s="181"/>
      <c r="AT2752" s="175" t="s">
        <v>264</v>
      </c>
      <c r="AU2752" s="175" t="s">
        <v>82</v>
      </c>
      <c r="AV2752" s="14" t="s">
        <v>82</v>
      </c>
      <c r="AW2752" s="14" t="s">
        <v>34</v>
      </c>
      <c r="AX2752" s="14" t="s">
        <v>73</v>
      </c>
      <c r="AY2752" s="175" t="s">
        <v>252</v>
      </c>
    </row>
    <row r="2753" spans="1:65" s="14" customFormat="1" ht="11.25">
      <c r="B2753" s="174"/>
      <c r="D2753" s="160" t="s">
        <v>264</v>
      </c>
      <c r="E2753" s="175" t="s">
        <v>3</v>
      </c>
      <c r="F2753" s="176" t="s">
        <v>2654</v>
      </c>
      <c r="H2753" s="177">
        <v>277.98700000000002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264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252</v>
      </c>
    </row>
    <row r="2754" spans="1:65" s="14" customFormat="1" ht="11.25">
      <c r="B2754" s="174"/>
      <c r="D2754" s="160" t="s">
        <v>264</v>
      </c>
      <c r="E2754" s="175" t="s">
        <v>3</v>
      </c>
      <c r="F2754" s="176" t="s">
        <v>2655</v>
      </c>
      <c r="H2754" s="177">
        <v>-26.46</v>
      </c>
      <c r="I2754" s="178"/>
      <c r="L2754" s="174"/>
      <c r="M2754" s="179"/>
      <c r="N2754" s="180"/>
      <c r="O2754" s="180"/>
      <c r="P2754" s="180"/>
      <c r="Q2754" s="180"/>
      <c r="R2754" s="180"/>
      <c r="S2754" s="180"/>
      <c r="T2754" s="181"/>
      <c r="AT2754" s="175" t="s">
        <v>264</v>
      </c>
      <c r="AU2754" s="175" t="s">
        <v>82</v>
      </c>
      <c r="AV2754" s="14" t="s">
        <v>82</v>
      </c>
      <c r="AW2754" s="14" t="s">
        <v>34</v>
      </c>
      <c r="AX2754" s="14" t="s">
        <v>73</v>
      </c>
      <c r="AY2754" s="175" t="s">
        <v>252</v>
      </c>
    </row>
    <row r="2755" spans="1:65" s="14" customFormat="1" ht="11.25">
      <c r="B2755" s="174"/>
      <c r="D2755" s="160" t="s">
        <v>264</v>
      </c>
      <c r="E2755" s="175" t="s">
        <v>3</v>
      </c>
      <c r="F2755" s="176" t="s">
        <v>2656</v>
      </c>
      <c r="H2755" s="177">
        <v>-6.88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1:65" s="16" customFormat="1" ht="11.25">
      <c r="B2756" s="190"/>
      <c r="D2756" s="160" t="s">
        <v>264</v>
      </c>
      <c r="E2756" s="191" t="s">
        <v>3</v>
      </c>
      <c r="F2756" s="192" t="s">
        <v>354</v>
      </c>
      <c r="H2756" s="193">
        <v>521.88</v>
      </c>
      <c r="I2756" s="194"/>
      <c r="L2756" s="190"/>
      <c r="M2756" s="195"/>
      <c r="N2756" s="196"/>
      <c r="O2756" s="196"/>
      <c r="P2756" s="196"/>
      <c r="Q2756" s="196"/>
      <c r="R2756" s="196"/>
      <c r="S2756" s="196"/>
      <c r="T2756" s="197"/>
      <c r="AT2756" s="191" t="s">
        <v>264</v>
      </c>
      <c r="AU2756" s="191" t="s">
        <v>82</v>
      </c>
      <c r="AV2756" s="16" t="s">
        <v>95</v>
      </c>
      <c r="AW2756" s="16" t="s">
        <v>34</v>
      </c>
      <c r="AX2756" s="16" t="s">
        <v>73</v>
      </c>
      <c r="AY2756" s="191" t="s">
        <v>252</v>
      </c>
    </row>
    <row r="2757" spans="1:65" s="13" customFormat="1" ht="11.25">
      <c r="B2757" s="167"/>
      <c r="D2757" s="160" t="s">
        <v>264</v>
      </c>
      <c r="E2757" s="168" t="s">
        <v>3</v>
      </c>
      <c r="F2757" s="169" t="s">
        <v>883</v>
      </c>
      <c r="H2757" s="168" t="s">
        <v>3</v>
      </c>
      <c r="I2757" s="170"/>
      <c r="L2757" s="167"/>
      <c r="M2757" s="171"/>
      <c r="N2757" s="172"/>
      <c r="O2757" s="172"/>
      <c r="P2757" s="172"/>
      <c r="Q2757" s="172"/>
      <c r="R2757" s="172"/>
      <c r="S2757" s="172"/>
      <c r="T2757" s="173"/>
      <c r="AT2757" s="168" t="s">
        <v>264</v>
      </c>
      <c r="AU2757" s="168" t="s">
        <v>82</v>
      </c>
      <c r="AV2757" s="13" t="s">
        <v>80</v>
      </c>
      <c r="AW2757" s="13" t="s">
        <v>34</v>
      </c>
      <c r="AX2757" s="13" t="s">
        <v>73</v>
      </c>
      <c r="AY2757" s="168" t="s">
        <v>252</v>
      </c>
    </row>
    <row r="2758" spans="1:65" s="14" customFormat="1" ht="11.25">
      <c r="B2758" s="174"/>
      <c r="D2758" s="160" t="s">
        <v>264</v>
      </c>
      <c r="E2758" s="175" t="s">
        <v>3</v>
      </c>
      <c r="F2758" s="176" t="s">
        <v>2653</v>
      </c>
      <c r="H2758" s="177">
        <v>277.233</v>
      </c>
      <c r="I2758" s="178"/>
      <c r="L2758" s="174"/>
      <c r="M2758" s="179"/>
      <c r="N2758" s="180"/>
      <c r="O2758" s="180"/>
      <c r="P2758" s="180"/>
      <c r="Q2758" s="180"/>
      <c r="R2758" s="180"/>
      <c r="S2758" s="180"/>
      <c r="T2758" s="181"/>
      <c r="AT2758" s="175" t="s">
        <v>264</v>
      </c>
      <c r="AU2758" s="175" t="s">
        <v>82</v>
      </c>
      <c r="AV2758" s="14" t="s">
        <v>82</v>
      </c>
      <c r="AW2758" s="14" t="s">
        <v>34</v>
      </c>
      <c r="AX2758" s="14" t="s">
        <v>73</v>
      </c>
      <c r="AY2758" s="175" t="s">
        <v>252</v>
      </c>
    </row>
    <row r="2759" spans="1:65" s="14" customFormat="1" ht="11.25">
      <c r="B2759" s="174"/>
      <c r="D2759" s="160" t="s">
        <v>264</v>
      </c>
      <c r="E2759" s="175" t="s">
        <v>3</v>
      </c>
      <c r="F2759" s="176" t="s">
        <v>2654</v>
      </c>
      <c r="H2759" s="177">
        <v>277.98700000000002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264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252</v>
      </c>
    </row>
    <row r="2760" spans="1:65" s="14" customFormat="1" ht="11.25">
      <c r="B2760" s="174"/>
      <c r="D2760" s="160" t="s">
        <v>264</v>
      </c>
      <c r="E2760" s="175" t="s">
        <v>3</v>
      </c>
      <c r="F2760" s="176" t="s">
        <v>2655</v>
      </c>
      <c r="H2760" s="177">
        <v>-26.46</v>
      </c>
      <c r="I2760" s="178"/>
      <c r="L2760" s="174"/>
      <c r="M2760" s="179"/>
      <c r="N2760" s="180"/>
      <c r="O2760" s="180"/>
      <c r="P2760" s="180"/>
      <c r="Q2760" s="180"/>
      <c r="R2760" s="180"/>
      <c r="S2760" s="180"/>
      <c r="T2760" s="181"/>
      <c r="AT2760" s="175" t="s">
        <v>264</v>
      </c>
      <c r="AU2760" s="175" t="s">
        <v>82</v>
      </c>
      <c r="AV2760" s="14" t="s">
        <v>82</v>
      </c>
      <c r="AW2760" s="14" t="s">
        <v>34</v>
      </c>
      <c r="AX2760" s="14" t="s">
        <v>73</v>
      </c>
      <c r="AY2760" s="175" t="s">
        <v>252</v>
      </c>
    </row>
    <row r="2761" spans="1:65" s="14" customFormat="1" ht="11.25">
      <c r="B2761" s="174"/>
      <c r="D2761" s="160" t="s">
        <v>264</v>
      </c>
      <c r="E2761" s="175" t="s">
        <v>3</v>
      </c>
      <c r="F2761" s="176" t="s">
        <v>2656</v>
      </c>
      <c r="H2761" s="177">
        <v>-6.88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264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252</v>
      </c>
    </row>
    <row r="2762" spans="1:65" s="16" customFormat="1" ht="11.25">
      <c r="B2762" s="190"/>
      <c r="D2762" s="160" t="s">
        <v>264</v>
      </c>
      <c r="E2762" s="191" t="s">
        <v>3</v>
      </c>
      <c r="F2762" s="192" t="s">
        <v>354</v>
      </c>
      <c r="H2762" s="193">
        <v>521.88</v>
      </c>
      <c r="I2762" s="194"/>
      <c r="L2762" s="190"/>
      <c r="M2762" s="195"/>
      <c r="N2762" s="196"/>
      <c r="O2762" s="196"/>
      <c r="P2762" s="196"/>
      <c r="Q2762" s="196"/>
      <c r="R2762" s="196"/>
      <c r="S2762" s="196"/>
      <c r="T2762" s="197"/>
      <c r="AT2762" s="191" t="s">
        <v>264</v>
      </c>
      <c r="AU2762" s="191" t="s">
        <v>82</v>
      </c>
      <c r="AV2762" s="16" t="s">
        <v>95</v>
      </c>
      <c r="AW2762" s="16" t="s">
        <v>34</v>
      </c>
      <c r="AX2762" s="16" t="s">
        <v>73</v>
      </c>
      <c r="AY2762" s="191" t="s">
        <v>252</v>
      </c>
    </row>
    <row r="2763" spans="1:65" s="15" customFormat="1" ht="11.25">
      <c r="B2763" s="182"/>
      <c r="D2763" s="160" t="s">
        <v>264</v>
      </c>
      <c r="E2763" s="183" t="s">
        <v>3</v>
      </c>
      <c r="F2763" s="184" t="s">
        <v>269</v>
      </c>
      <c r="H2763" s="185">
        <v>1368.404</v>
      </c>
      <c r="I2763" s="186"/>
      <c r="L2763" s="182"/>
      <c r="M2763" s="187"/>
      <c r="N2763" s="188"/>
      <c r="O2763" s="188"/>
      <c r="P2763" s="188"/>
      <c r="Q2763" s="188"/>
      <c r="R2763" s="188"/>
      <c r="S2763" s="188"/>
      <c r="T2763" s="189"/>
      <c r="AT2763" s="183" t="s">
        <v>264</v>
      </c>
      <c r="AU2763" s="183" t="s">
        <v>82</v>
      </c>
      <c r="AV2763" s="15" t="s">
        <v>258</v>
      </c>
      <c r="AW2763" s="15" t="s">
        <v>34</v>
      </c>
      <c r="AX2763" s="15" t="s">
        <v>80</v>
      </c>
      <c r="AY2763" s="183" t="s">
        <v>252</v>
      </c>
    </row>
    <row r="2764" spans="1:65" s="2" customFormat="1" ht="16.5" customHeight="1">
      <c r="A2764" s="34"/>
      <c r="B2764" s="145"/>
      <c r="C2764" s="146" t="s">
        <v>2657</v>
      </c>
      <c r="D2764" s="146" t="s">
        <v>254</v>
      </c>
      <c r="E2764" s="147" t="s">
        <v>2658</v>
      </c>
      <c r="F2764" s="148" t="s">
        <v>2659</v>
      </c>
      <c r="G2764" s="149" t="s">
        <v>497</v>
      </c>
      <c r="H2764" s="150">
        <v>113.126</v>
      </c>
      <c r="I2764" s="151"/>
      <c r="J2764" s="152">
        <f>ROUND(I2764*H2764,2)</f>
        <v>0</v>
      </c>
      <c r="K2764" s="153"/>
      <c r="L2764" s="35"/>
      <c r="M2764" s="154" t="s">
        <v>3</v>
      </c>
      <c r="N2764" s="155" t="s">
        <v>44</v>
      </c>
      <c r="O2764" s="55"/>
      <c r="P2764" s="156">
        <f>O2764*H2764</f>
        <v>0</v>
      </c>
      <c r="Q2764" s="156">
        <v>1.3390000000000001E-2</v>
      </c>
      <c r="R2764" s="156">
        <f>Q2764*H2764</f>
        <v>1.5147571400000002</v>
      </c>
      <c r="S2764" s="156">
        <v>0</v>
      </c>
      <c r="T2764" s="157">
        <f>S2764*H2764</f>
        <v>0</v>
      </c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  <c r="AR2764" s="158" t="s">
        <v>406</v>
      </c>
      <c r="AT2764" s="158" t="s">
        <v>254</v>
      </c>
      <c r="AU2764" s="158" t="s">
        <v>82</v>
      </c>
      <c r="AY2764" s="19" t="s">
        <v>252</v>
      </c>
      <c r="BE2764" s="159">
        <f>IF(N2764="základní",J2764,0)</f>
        <v>0</v>
      </c>
      <c r="BF2764" s="159">
        <f>IF(N2764="snížená",J2764,0)</f>
        <v>0</v>
      </c>
      <c r="BG2764" s="159">
        <f>IF(N2764="zákl. přenesená",J2764,0)</f>
        <v>0</v>
      </c>
      <c r="BH2764" s="159">
        <f>IF(N2764="sníž. přenesená",J2764,0)</f>
        <v>0</v>
      </c>
      <c r="BI2764" s="159">
        <f>IF(N2764="nulová",J2764,0)</f>
        <v>0</v>
      </c>
      <c r="BJ2764" s="19" t="s">
        <v>80</v>
      </c>
      <c r="BK2764" s="159">
        <f>ROUND(I2764*H2764,2)</f>
        <v>0</v>
      </c>
      <c r="BL2764" s="19" t="s">
        <v>406</v>
      </c>
      <c r="BM2764" s="158" t="s">
        <v>2660</v>
      </c>
    </row>
    <row r="2765" spans="1:65" s="2" customFormat="1" ht="19.5">
      <c r="A2765" s="34"/>
      <c r="B2765" s="35"/>
      <c r="C2765" s="34"/>
      <c r="D2765" s="160" t="s">
        <v>260</v>
      </c>
      <c r="E2765" s="34"/>
      <c r="F2765" s="161" t="s">
        <v>2661</v>
      </c>
      <c r="G2765" s="34"/>
      <c r="H2765" s="34"/>
      <c r="I2765" s="162"/>
      <c r="J2765" s="34"/>
      <c r="K2765" s="34"/>
      <c r="L2765" s="35"/>
      <c r="M2765" s="163"/>
      <c r="N2765" s="164"/>
      <c r="O2765" s="55"/>
      <c r="P2765" s="55"/>
      <c r="Q2765" s="55"/>
      <c r="R2765" s="55"/>
      <c r="S2765" s="55"/>
      <c r="T2765" s="56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  <c r="AT2765" s="19" t="s">
        <v>260</v>
      </c>
      <c r="AU2765" s="19" t="s">
        <v>82</v>
      </c>
    </row>
    <row r="2766" spans="1:65" s="2" customFormat="1" ht="11.25">
      <c r="A2766" s="34"/>
      <c r="B2766" s="35"/>
      <c r="C2766" s="34"/>
      <c r="D2766" s="165" t="s">
        <v>262</v>
      </c>
      <c r="E2766" s="34"/>
      <c r="F2766" s="166" t="s">
        <v>2662</v>
      </c>
      <c r="G2766" s="34"/>
      <c r="H2766" s="34"/>
      <c r="I2766" s="162"/>
      <c r="J2766" s="34"/>
      <c r="K2766" s="34"/>
      <c r="L2766" s="35"/>
      <c r="M2766" s="163"/>
      <c r="N2766" s="164"/>
      <c r="O2766" s="55"/>
      <c r="P2766" s="55"/>
      <c r="Q2766" s="55"/>
      <c r="R2766" s="55"/>
      <c r="S2766" s="55"/>
      <c r="T2766" s="56"/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  <c r="AT2766" s="19" t="s">
        <v>262</v>
      </c>
      <c r="AU2766" s="19" t="s">
        <v>82</v>
      </c>
    </row>
    <row r="2767" spans="1:65" s="13" customFormat="1" ht="11.25">
      <c r="B2767" s="167"/>
      <c r="D2767" s="160" t="s">
        <v>264</v>
      </c>
      <c r="E2767" s="168" t="s">
        <v>3</v>
      </c>
      <c r="F2767" s="169" t="s">
        <v>877</v>
      </c>
      <c r="H2767" s="168" t="s">
        <v>3</v>
      </c>
      <c r="I2767" s="170"/>
      <c r="L2767" s="167"/>
      <c r="M2767" s="171"/>
      <c r="N2767" s="172"/>
      <c r="O2767" s="172"/>
      <c r="P2767" s="172"/>
      <c r="Q2767" s="172"/>
      <c r="R2767" s="172"/>
      <c r="S2767" s="172"/>
      <c r="T2767" s="173"/>
      <c r="AT2767" s="168" t="s">
        <v>264</v>
      </c>
      <c r="AU2767" s="168" t="s">
        <v>82</v>
      </c>
      <c r="AV2767" s="13" t="s">
        <v>80</v>
      </c>
      <c r="AW2767" s="13" t="s">
        <v>34</v>
      </c>
      <c r="AX2767" s="13" t="s">
        <v>73</v>
      </c>
      <c r="AY2767" s="168" t="s">
        <v>252</v>
      </c>
    </row>
    <row r="2768" spans="1:65" s="14" customFormat="1" ht="11.25">
      <c r="B2768" s="174"/>
      <c r="D2768" s="160" t="s">
        <v>264</v>
      </c>
      <c r="E2768" s="175" t="s">
        <v>3</v>
      </c>
      <c r="F2768" s="176" t="s">
        <v>2663</v>
      </c>
      <c r="H2768" s="177">
        <v>4.4379999999999997</v>
      </c>
      <c r="I2768" s="178"/>
      <c r="L2768" s="174"/>
      <c r="M2768" s="179"/>
      <c r="N2768" s="180"/>
      <c r="O2768" s="180"/>
      <c r="P2768" s="180"/>
      <c r="Q2768" s="180"/>
      <c r="R2768" s="180"/>
      <c r="S2768" s="180"/>
      <c r="T2768" s="181"/>
      <c r="AT2768" s="175" t="s">
        <v>264</v>
      </c>
      <c r="AU2768" s="175" t="s">
        <v>82</v>
      </c>
      <c r="AV2768" s="14" t="s">
        <v>82</v>
      </c>
      <c r="AW2768" s="14" t="s">
        <v>34</v>
      </c>
      <c r="AX2768" s="14" t="s">
        <v>73</v>
      </c>
      <c r="AY2768" s="175" t="s">
        <v>252</v>
      </c>
    </row>
    <row r="2769" spans="2:51" s="14" customFormat="1" ht="11.25">
      <c r="B2769" s="174"/>
      <c r="D2769" s="160" t="s">
        <v>264</v>
      </c>
      <c r="E2769" s="175" t="s">
        <v>3</v>
      </c>
      <c r="F2769" s="176" t="s">
        <v>2664</v>
      </c>
      <c r="H2769" s="177">
        <v>6.7779999999999996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2:51" s="14" customFormat="1" ht="11.25">
      <c r="B2770" s="174"/>
      <c r="D2770" s="160" t="s">
        <v>264</v>
      </c>
      <c r="E2770" s="175" t="s">
        <v>3</v>
      </c>
      <c r="F2770" s="176" t="s">
        <v>2665</v>
      </c>
      <c r="H2770" s="177">
        <v>6.2830000000000004</v>
      </c>
      <c r="I2770" s="178"/>
      <c r="L2770" s="174"/>
      <c r="M2770" s="179"/>
      <c r="N2770" s="180"/>
      <c r="O2770" s="180"/>
      <c r="P2770" s="180"/>
      <c r="Q2770" s="180"/>
      <c r="R2770" s="180"/>
      <c r="S2770" s="180"/>
      <c r="T2770" s="181"/>
      <c r="AT2770" s="175" t="s">
        <v>264</v>
      </c>
      <c r="AU2770" s="175" t="s">
        <v>82</v>
      </c>
      <c r="AV2770" s="14" t="s">
        <v>82</v>
      </c>
      <c r="AW2770" s="14" t="s">
        <v>34</v>
      </c>
      <c r="AX2770" s="14" t="s">
        <v>73</v>
      </c>
      <c r="AY2770" s="175" t="s">
        <v>252</v>
      </c>
    </row>
    <row r="2771" spans="2:51" s="14" customFormat="1" ht="11.25">
      <c r="B2771" s="174"/>
      <c r="D2771" s="160" t="s">
        <v>264</v>
      </c>
      <c r="E2771" s="175" t="s">
        <v>3</v>
      </c>
      <c r="F2771" s="176" t="s">
        <v>2666</v>
      </c>
      <c r="H2771" s="177">
        <v>10.007999999999999</v>
      </c>
      <c r="I2771" s="178"/>
      <c r="L2771" s="174"/>
      <c r="M2771" s="179"/>
      <c r="N2771" s="180"/>
      <c r="O2771" s="180"/>
      <c r="P2771" s="180"/>
      <c r="Q2771" s="180"/>
      <c r="R2771" s="180"/>
      <c r="S2771" s="180"/>
      <c r="T2771" s="181"/>
      <c r="AT2771" s="175" t="s">
        <v>264</v>
      </c>
      <c r="AU2771" s="175" t="s">
        <v>82</v>
      </c>
      <c r="AV2771" s="14" t="s">
        <v>82</v>
      </c>
      <c r="AW2771" s="14" t="s">
        <v>34</v>
      </c>
      <c r="AX2771" s="14" t="s">
        <v>73</v>
      </c>
      <c r="AY2771" s="175" t="s">
        <v>252</v>
      </c>
    </row>
    <row r="2772" spans="2:51" s="14" customFormat="1" ht="11.25">
      <c r="B2772" s="174"/>
      <c r="D2772" s="160" t="s">
        <v>264</v>
      </c>
      <c r="E2772" s="175" t="s">
        <v>3</v>
      </c>
      <c r="F2772" s="176" t="s">
        <v>2667</v>
      </c>
      <c r="H2772" s="177">
        <v>4.4130000000000003</v>
      </c>
      <c r="I2772" s="178"/>
      <c r="L2772" s="174"/>
      <c r="M2772" s="179"/>
      <c r="N2772" s="180"/>
      <c r="O2772" s="180"/>
      <c r="P2772" s="180"/>
      <c r="Q2772" s="180"/>
      <c r="R2772" s="180"/>
      <c r="S2772" s="180"/>
      <c r="T2772" s="181"/>
      <c r="AT2772" s="175" t="s">
        <v>264</v>
      </c>
      <c r="AU2772" s="175" t="s">
        <v>82</v>
      </c>
      <c r="AV2772" s="14" t="s">
        <v>82</v>
      </c>
      <c r="AW2772" s="14" t="s">
        <v>34</v>
      </c>
      <c r="AX2772" s="14" t="s">
        <v>73</v>
      </c>
      <c r="AY2772" s="175" t="s">
        <v>252</v>
      </c>
    </row>
    <row r="2773" spans="2:51" s="14" customFormat="1" ht="11.25">
      <c r="B2773" s="174"/>
      <c r="D2773" s="160" t="s">
        <v>264</v>
      </c>
      <c r="E2773" s="175" t="s">
        <v>3</v>
      </c>
      <c r="F2773" s="176" t="s">
        <v>2668</v>
      </c>
      <c r="H2773" s="177">
        <v>6.1779999999999999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264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252</v>
      </c>
    </row>
    <row r="2774" spans="2:51" s="14" customFormat="1" ht="11.25">
      <c r="B2774" s="174"/>
      <c r="D2774" s="160" t="s">
        <v>264</v>
      </c>
      <c r="E2774" s="175" t="s">
        <v>3</v>
      </c>
      <c r="F2774" s="176" t="s">
        <v>2669</v>
      </c>
      <c r="H2774" s="177">
        <v>9.6020000000000003</v>
      </c>
      <c r="I2774" s="178"/>
      <c r="L2774" s="174"/>
      <c r="M2774" s="179"/>
      <c r="N2774" s="180"/>
      <c r="O2774" s="180"/>
      <c r="P2774" s="180"/>
      <c r="Q2774" s="180"/>
      <c r="R2774" s="180"/>
      <c r="S2774" s="180"/>
      <c r="T2774" s="181"/>
      <c r="AT2774" s="175" t="s">
        <v>264</v>
      </c>
      <c r="AU2774" s="175" t="s">
        <v>82</v>
      </c>
      <c r="AV2774" s="14" t="s">
        <v>82</v>
      </c>
      <c r="AW2774" s="14" t="s">
        <v>34</v>
      </c>
      <c r="AX2774" s="14" t="s">
        <v>73</v>
      </c>
      <c r="AY2774" s="175" t="s">
        <v>252</v>
      </c>
    </row>
    <row r="2775" spans="2:51" s="14" customFormat="1" ht="11.25">
      <c r="B2775" s="174"/>
      <c r="D2775" s="160" t="s">
        <v>264</v>
      </c>
      <c r="E2775" s="175" t="s">
        <v>3</v>
      </c>
      <c r="F2775" s="176" t="s">
        <v>2670</v>
      </c>
      <c r="H2775" s="177">
        <v>3.8119999999999998</v>
      </c>
      <c r="I2775" s="178"/>
      <c r="L2775" s="174"/>
      <c r="M2775" s="179"/>
      <c r="N2775" s="180"/>
      <c r="O2775" s="180"/>
      <c r="P2775" s="180"/>
      <c r="Q2775" s="180"/>
      <c r="R2775" s="180"/>
      <c r="S2775" s="180"/>
      <c r="T2775" s="181"/>
      <c r="AT2775" s="175" t="s">
        <v>264</v>
      </c>
      <c r="AU2775" s="175" t="s">
        <v>82</v>
      </c>
      <c r="AV2775" s="14" t="s">
        <v>82</v>
      </c>
      <c r="AW2775" s="14" t="s">
        <v>34</v>
      </c>
      <c r="AX2775" s="14" t="s">
        <v>73</v>
      </c>
      <c r="AY2775" s="175" t="s">
        <v>252</v>
      </c>
    </row>
    <row r="2776" spans="2:51" s="16" customFormat="1" ht="11.25">
      <c r="B2776" s="190"/>
      <c r="D2776" s="160" t="s">
        <v>264</v>
      </c>
      <c r="E2776" s="191" t="s">
        <v>3</v>
      </c>
      <c r="F2776" s="192" t="s">
        <v>354</v>
      </c>
      <c r="H2776" s="193">
        <v>51.512</v>
      </c>
      <c r="I2776" s="194"/>
      <c r="L2776" s="190"/>
      <c r="M2776" s="195"/>
      <c r="N2776" s="196"/>
      <c r="O2776" s="196"/>
      <c r="P2776" s="196"/>
      <c r="Q2776" s="196"/>
      <c r="R2776" s="196"/>
      <c r="S2776" s="196"/>
      <c r="T2776" s="197"/>
      <c r="AT2776" s="191" t="s">
        <v>264</v>
      </c>
      <c r="AU2776" s="191" t="s">
        <v>82</v>
      </c>
      <c r="AV2776" s="16" t="s">
        <v>95</v>
      </c>
      <c r="AW2776" s="16" t="s">
        <v>34</v>
      </c>
      <c r="AX2776" s="16" t="s">
        <v>73</v>
      </c>
      <c r="AY2776" s="191" t="s">
        <v>252</v>
      </c>
    </row>
    <row r="2777" spans="2:51" s="13" customFormat="1" ht="11.25">
      <c r="B2777" s="167"/>
      <c r="D2777" s="160" t="s">
        <v>264</v>
      </c>
      <c r="E2777" s="168" t="s">
        <v>3</v>
      </c>
      <c r="F2777" s="169" t="s">
        <v>881</v>
      </c>
      <c r="H2777" s="168" t="s">
        <v>3</v>
      </c>
      <c r="I2777" s="170"/>
      <c r="L2777" s="167"/>
      <c r="M2777" s="171"/>
      <c r="N2777" s="172"/>
      <c r="O2777" s="172"/>
      <c r="P2777" s="172"/>
      <c r="Q2777" s="172"/>
      <c r="R2777" s="172"/>
      <c r="S2777" s="172"/>
      <c r="T2777" s="173"/>
      <c r="AT2777" s="168" t="s">
        <v>264</v>
      </c>
      <c r="AU2777" s="168" t="s">
        <v>82</v>
      </c>
      <c r="AV2777" s="13" t="s">
        <v>80</v>
      </c>
      <c r="AW2777" s="13" t="s">
        <v>34</v>
      </c>
      <c r="AX2777" s="13" t="s">
        <v>73</v>
      </c>
      <c r="AY2777" s="168" t="s">
        <v>252</v>
      </c>
    </row>
    <row r="2778" spans="2:51" s="14" customFormat="1" ht="11.25">
      <c r="B2778" s="174"/>
      <c r="D2778" s="160" t="s">
        <v>264</v>
      </c>
      <c r="E2778" s="175" t="s">
        <v>3</v>
      </c>
      <c r="F2778" s="176" t="s">
        <v>2663</v>
      </c>
      <c r="H2778" s="177">
        <v>4.4379999999999997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34</v>
      </c>
      <c r="AX2778" s="14" t="s">
        <v>73</v>
      </c>
      <c r="AY2778" s="175" t="s">
        <v>252</v>
      </c>
    </row>
    <row r="2779" spans="2:51" s="14" customFormat="1" ht="11.25">
      <c r="B2779" s="174"/>
      <c r="D2779" s="160" t="s">
        <v>264</v>
      </c>
      <c r="E2779" s="175" t="s">
        <v>3</v>
      </c>
      <c r="F2779" s="176" t="s">
        <v>2671</v>
      </c>
      <c r="H2779" s="177">
        <v>6.742</v>
      </c>
      <c r="I2779" s="178"/>
      <c r="L2779" s="174"/>
      <c r="M2779" s="179"/>
      <c r="N2779" s="180"/>
      <c r="O2779" s="180"/>
      <c r="P2779" s="180"/>
      <c r="Q2779" s="180"/>
      <c r="R2779" s="180"/>
      <c r="S2779" s="180"/>
      <c r="T2779" s="181"/>
      <c r="AT2779" s="175" t="s">
        <v>264</v>
      </c>
      <c r="AU2779" s="175" t="s">
        <v>82</v>
      </c>
      <c r="AV2779" s="14" t="s">
        <v>82</v>
      </c>
      <c r="AW2779" s="14" t="s">
        <v>34</v>
      </c>
      <c r="AX2779" s="14" t="s">
        <v>73</v>
      </c>
      <c r="AY2779" s="175" t="s">
        <v>252</v>
      </c>
    </row>
    <row r="2780" spans="2:51" s="14" customFormat="1" ht="11.25">
      <c r="B2780" s="174"/>
      <c r="D2780" s="160" t="s">
        <v>264</v>
      </c>
      <c r="E2780" s="175" t="s">
        <v>3</v>
      </c>
      <c r="F2780" s="176" t="s">
        <v>2665</v>
      </c>
      <c r="H2780" s="177">
        <v>6.2830000000000004</v>
      </c>
      <c r="I2780" s="178"/>
      <c r="L2780" s="174"/>
      <c r="M2780" s="179"/>
      <c r="N2780" s="180"/>
      <c r="O2780" s="180"/>
      <c r="P2780" s="180"/>
      <c r="Q2780" s="180"/>
      <c r="R2780" s="180"/>
      <c r="S2780" s="180"/>
      <c r="T2780" s="181"/>
      <c r="AT2780" s="175" t="s">
        <v>264</v>
      </c>
      <c r="AU2780" s="175" t="s">
        <v>82</v>
      </c>
      <c r="AV2780" s="14" t="s">
        <v>82</v>
      </c>
      <c r="AW2780" s="14" t="s">
        <v>34</v>
      </c>
      <c r="AX2780" s="14" t="s">
        <v>73</v>
      </c>
      <c r="AY2780" s="175" t="s">
        <v>252</v>
      </c>
    </row>
    <row r="2781" spans="2:51" s="14" customFormat="1" ht="11.25">
      <c r="B2781" s="174"/>
      <c r="D2781" s="160" t="s">
        <v>264</v>
      </c>
      <c r="E2781" s="175" t="s">
        <v>3</v>
      </c>
      <c r="F2781" s="176" t="s">
        <v>2666</v>
      </c>
      <c r="H2781" s="177">
        <v>10.007999999999999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264</v>
      </c>
      <c r="AU2781" s="175" t="s">
        <v>82</v>
      </c>
      <c r="AV2781" s="14" t="s">
        <v>82</v>
      </c>
      <c r="AW2781" s="14" t="s">
        <v>34</v>
      </c>
      <c r="AX2781" s="14" t="s">
        <v>73</v>
      </c>
      <c r="AY2781" s="175" t="s">
        <v>252</v>
      </c>
    </row>
    <row r="2782" spans="2:51" s="14" customFormat="1" ht="11.25">
      <c r="B2782" s="174"/>
      <c r="D2782" s="160" t="s">
        <v>264</v>
      </c>
      <c r="E2782" s="175" t="s">
        <v>3</v>
      </c>
      <c r="F2782" s="176" t="s">
        <v>2672</v>
      </c>
      <c r="H2782" s="177">
        <v>3.3359999999999999</v>
      </c>
      <c r="I2782" s="178"/>
      <c r="L2782" s="174"/>
      <c r="M2782" s="179"/>
      <c r="N2782" s="180"/>
      <c r="O2782" s="180"/>
      <c r="P2782" s="180"/>
      <c r="Q2782" s="180"/>
      <c r="R2782" s="180"/>
      <c r="S2782" s="180"/>
      <c r="T2782" s="181"/>
      <c r="AT2782" s="175" t="s">
        <v>264</v>
      </c>
      <c r="AU2782" s="175" t="s">
        <v>82</v>
      </c>
      <c r="AV2782" s="14" t="s">
        <v>82</v>
      </c>
      <c r="AW2782" s="14" t="s">
        <v>34</v>
      </c>
      <c r="AX2782" s="14" t="s">
        <v>73</v>
      </c>
      <c r="AY2782" s="175" t="s">
        <v>252</v>
      </c>
    </row>
    <row r="2783" spans="2:51" s="16" customFormat="1" ht="11.25">
      <c r="B2783" s="190"/>
      <c r="D2783" s="160" t="s">
        <v>264</v>
      </c>
      <c r="E2783" s="191" t="s">
        <v>3</v>
      </c>
      <c r="F2783" s="192" t="s">
        <v>354</v>
      </c>
      <c r="H2783" s="193">
        <v>30.806999999999999</v>
      </c>
      <c r="I2783" s="194"/>
      <c r="L2783" s="190"/>
      <c r="M2783" s="195"/>
      <c r="N2783" s="196"/>
      <c r="O2783" s="196"/>
      <c r="P2783" s="196"/>
      <c r="Q2783" s="196"/>
      <c r="R2783" s="196"/>
      <c r="S2783" s="196"/>
      <c r="T2783" s="197"/>
      <c r="AT2783" s="191" t="s">
        <v>264</v>
      </c>
      <c r="AU2783" s="191" t="s">
        <v>82</v>
      </c>
      <c r="AV2783" s="16" t="s">
        <v>95</v>
      </c>
      <c r="AW2783" s="16" t="s">
        <v>34</v>
      </c>
      <c r="AX2783" s="16" t="s">
        <v>73</v>
      </c>
      <c r="AY2783" s="191" t="s">
        <v>252</v>
      </c>
    </row>
    <row r="2784" spans="2:51" s="13" customFormat="1" ht="11.25">
      <c r="B2784" s="167"/>
      <c r="D2784" s="160" t="s">
        <v>264</v>
      </c>
      <c r="E2784" s="168" t="s">
        <v>3</v>
      </c>
      <c r="F2784" s="169" t="s">
        <v>883</v>
      </c>
      <c r="H2784" s="168" t="s">
        <v>3</v>
      </c>
      <c r="I2784" s="170"/>
      <c r="L2784" s="167"/>
      <c r="M2784" s="171"/>
      <c r="N2784" s="172"/>
      <c r="O2784" s="172"/>
      <c r="P2784" s="172"/>
      <c r="Q2784" s="172"/>
      <c r="R2784" s="172"/>
      <c r="S2784" s="172"/>
      <c r="T2784" s="173"/>
      <c r="AT2784" s="168" t="s">
        <v>264</v>
      </c>
      <c r="AU2784" s="168" t="s">
        <v>82</v>
      </c>
      <c r="AV2784" s="13" t="s">
        <v>80</v>
      </c>
      <c r="AW2784" s="13" t="s">
        <v>34</v>
      </c>
      <c r="AX2784" s="13" t="s">
        <v>73</v>
      </c>
      <c r="AY2784" s="168" t="s">
        <v>252</v>
      </c>
    </row>
    <row r="2785" spans="1:65" s="14" customFormat="1" ht="11.25">
      <c r="B2785" s="174"/>
      <c r="D2785" s="160" t="s">
        <v>264</v>
      </c>
      <c r="E2785" s="175" t="s">
        <v>3</v>
      </c>
      <c r="F2785" s="176" t="s">
        <v>2663</v>
      </c>
      <c r="H2785" s="177">
        <v>4.4379999999999997</v>
      </c>
      <c r="I2785" s="178"/>
      <c r="L2785" s="174"/>
      <c r="M2785" s="179"/>
      <c r="N2785" s="180"/>
      <c r="O2785" s="180"/>
      <c r="P2785" s="180"/>
      <c r="Q2785" s="180"/>
      <c r="R2785" s="180"/>
      <c r="S2785" s="180"/>
      <c r="T2785" s="181"/>
      <c r="AT2785" s="175" t="s">
        <v>264</v>
      </c>
      <c r="AU2785" s="175" t="s">
        <v>82</v>
      </c>
      <c r="AV2785" s="14" t="s">
        <v>82</v>
      </c>
      <c r="AW2785" s="14" t="s">
        <v>34</v>
      </c>
      <c r="AX2785" s="14" t="s">
        <v>73</v>
      </c>
      <c r="AY2785" s="175" t="s">
        <v>252</v>
      </c>
    </row>
    <row r="2786" spans="1:65" s="14" customFormat="1" ht="11.25">
      <c r="B2786" s="174"/>
      <c r="D2786" s="160" t="s">
        <v>264</v>
      </c>
      <c r="E2786" s="175" t="s">
        <v>3</v>
      </c>
      <c r="F2786" s="176" t="s">
        <v>2671</v>
      </c>
      <c r="H2786" s="177">
        <v>6.742</v>
      </c>
      <c r="I2786" s="178"/>
      <c r="L2786" s="174"/>
      <c r="M2786" s="179"/>
      <c r="N2786" s="180"/>
      <c r="O2786" s="180"/>
      <c r="P2786" s="180"/>
      <c r="Q2786" s="180"/>
      <c r="R2786" s="180"/>
      <c r="S2786" s="180"/>
      <c r="T2786" s="181"/>
      <c r="AT2786" s="175" t="s">
        <v>264</v>
      </c>
      <c r="AU2786" s="175" t="s">
        <v>82</v>
      </c>
      <c r="AV2786" s="14" t="s">
        <v>82</v>
      </c>
      <c r="AW2786" s="14" t="s">
        <v>34</v>
      </c>
      <c r="AX2786" s="14" t="s">
        <v>73</v>
      </c>
      <c r="AY2786" s="175" t="s">
        <v>252</v>
      </c>
    </row>
    <row r="2787" spans="1:65" s="14" customFormat="1" ht="11.25">
      <c r="B2787" s="174"/>
      <c r="D2787" s="160" t="s">
        <v>264</v>
      </c>
      <c r="E2787" s="175" t="s">
        <v>3</v>
      </c>
      <c r="F2787" s="176" t="s">
        <v>2665</v>
      </c>
      <c r="H2787" s="177">
        <v>6.2830000000000004</v>
      </c>
      <c r="I2787" s="178"/>
      <c r="L2787" s="174"/>
      <c r="M2787" s="179"/>
      <c r="N2787" s="180"/>
      <c r="O2787" s="180"/>
      <c r="P2787" s="180"/>
      <c r="Q2787" s="180"/>
      <c r="R2787" s="180"/>
      <c r="S2787" s="180"/>
      <c r="T2787" s="181"/>
      <c r="AT2787" s="175" t="s">
        <v>264</v>
      </c>
      <c r="AU2787" s="175" t="s">
        <v>82</v>
      </c>
      <c r="AV2787" s="14" t="s">
        <v>82</v>
      </c>
      <c r="AW2787" s="14" t="s">
        <v>34</v>
      </c>
      <c r="AX2787" s="14" t="s">
        <v>73</v>
      </c>
      <c r="AY2787" s="175" t="s">
        <v>252</v>
      </c>
    </row>
    <row r="2788" spans="1:65" s="14" customFormat="1" ht="11.25">
      <c r="B2788" s="174"/>
      <c r="D2788" s="160" t="s">
        <v>264</v>
      </c>
      <c r="E2788" s="175" t="s">
        <v>3</v>
      </c>
      <c r="F2788" s="176" t="s">
        <v>2666</v>
      </c>
      <c r="H2788" s="177">
        <v>10.007999999999999</v>
      </c>
      <c r="I2788" s="178"/>
      <c r="L2788" s="174"/>
      <c r="M2788" s="179"/>
      <c r="N2788" s="180"/>
      <c r="O2788" s="180"/>
      <c r="P2788" s="180"/>
      <c r="Q2788" s="180"/>
      <c r="R2788" s="180"/>
      <c r="S2788" s="180"/>
      <c r="T2788" s="181"/>
      <c r="AT2788" s="175" t="s">
        <v>264</v>
      </c>
      <c r="AU2788" s="175" t="s">
        <v>82</v>
      </c>
      <c r="AV2788" s="14" t="s">
        <v>82</v>
      </c>
      <c r="AW2788" s="14" t="s">
        <v>34</v>
      </c>
      <c r="AX2788" s="14" t="s">
        <v>73</v>
      </c>
      <c r="AY2788" s="175" t="s">
        <v>252</v>
      </c>
    </row>
    <row r="2789" spans="1:65" s="14" customFormat="1" ht="11.25">
      <c r="B2789" s="174"/>
      <c r="D2789" s="160" t="s">
        <v>264</v>
      </c>
      <c r="E2789" s="175" t="s">
        <v>3</v>
      </c>
      <c r="F2789" s="176" t="s">
        <v>2672</v>
      </c>
      <c r="H2789" s="177">
        <v>3.3359999999999999</v>
      </c>
      <c r="I2789" s="178"/>
      <c r="L2789" s="174"/>
      <c r="M2789" s="179"/>
      <c r="N2789" s="180"/>
      <c r="O2789" s="180"/>
      <c r="P2789" s="180"/>
      <c r="Q2789" s="180"/>
      <c r="R2789" s="180"/>
      <c r="S2789" s="180"/>
      <c r="T2789" s="181"/>
      <c r="AT2789" s="175" t="s">
        <v>264</v>
      </c>
      <c r="AU2789" s="175" t="s">
        <v>82</v>
      </c>
      <c r="AV2789" s="14" t="s">
        <v>82</v>
      </c>
      <c r="AW2789" s="14" t="s">
        <v>34</v>
      </c>
      <c r="AX2789" s="14" t="s">
        <v>73</v>
      </c>
      <c r="AY2789" s="175" t="s">
        <v>252</v>
      </c>
    </row>
    <row r="2790" spans="1:65" s="16" customFormat="1" ht="11.25">
      <c r="B2790" s="190"/>
      <c r="D2790" s="160" t="s">
        <v>264</v>
      </c>
      <c r="E2790" s="191" t="s">
        <v>3</v>
      </c>
      <c r="F2790" s="192" t="s">
        <v>354</v>
      </c>
      <c r="H2790" s="193">
        <v>30.806999999999999</v>
      </c>
      <c r="I2790" s="194"/>
      <c r="L2790" s="190"/>
      <c r="M2790" s="195"/>
      <c r="N2790" s="196"/>
      <c r="O2790" s="196"/>
      <c r="P2790" s="196"/>
      <c r="Q2790" s="196"/>
      <c r="R2790" s="196"/>
      <c r="S2790" s="196"/>
      <c r="T2790" s="197"/>
      <c r="AT2790" s="191" t="s">
        <v>264</v>
      </c>
      <c r="AU2790" s="191" t="s">
        <v>82</v>
      </c>
      <c r="AV2790" s="16" t="s">
        <v>95</v>
      </c>
      <c r="AW2790" s="16" t="s">
        <v>34</v>
      </c>
      <c r="AX2790" s="16" t="s">
        <v>73</v>
      </c>
      <c r="AY2790" s="191" t="s">
        <v>252</v>
      </c>
    </row>
    <row r="2791" spans="1:65" s="15" customFormat="1" ht="11.25">
      <c r="B2791" s="182"/>
      <c r="D2791" s="160" t="s">
        <v>264</v>
      </c>
      <c r="E2791" s="183" t="s">
        <v>3</v>
      </c>
      <c r="F2791" s="184" t="s">
        <v>269</v>
      </c>
      <c r="H2791" s="185">
        <v>113.126</v>
      </c>
      <c r="I2791" s="186"/>
      <c r="L2791" s="182"/>
      <c r="M2791" s="187"/>
      <c r="N2791" s="188"/>
      <c r="O2791" s="188"/>
      <c r="P2791" s="188"/>
      <c r="Q2791" s="188"/>
      <c r="R2791" s="188"/>
      <c r="S2791" s="188"/>
      <c r="T2791" s="189"/>
      <c r="AT2791" s="183" t="s">
        <v>264</v>
      </c>
      <c r="AU2791" s="183" t="s">
        <v>82</v>
      </c>
      <c r="AV2791" s="15" t="s">
        <v>258</v>
      </c>
      <c r="AW2791" s="15" t="s">
        <v>34</v>
      </c>
      <c r="AX2791" s="15" t="s">
        <v>80</v>
      </c>
      <c r="AY2791" s="183" t="s">
        <v>252</v>
      </c>
    </row>
    <row r="2792" spans="1:65" s="2" customFormat="1" ht="16.5" customHeight="1">
      <c r="A2792" s="34"/>
      <c r="B2792" s="145"/>
      <c r="C2792" s="146" t="s">
        <v>2673</v>
      </c>
      <c r="D2792" s="146" t="s">
        <v>254</v>
      </c>
      <c r="E2792" s="147" t="s">
        <v>2674</v>
      </c>
      <c r="F2792" s="148" t="s">
        <v>2675</v>
      </c>
      <c r="G2792" s="149" t="s">
        <v>497</v>
      </c>
      <c r="H2792" s="150">
        <v>1822.76</v>
      </c>
      <c r="I2792" s="151"/>
      <c r="J2792" s="152">
        <f>ROUND(I2792*H2792,2)</f>
        <v>0</v>
      </c>
      <c r="K2792" s="153"/>
      <c r="L2792" s="35"/>
      <c r="M2792" s="154" t="s">
        <v>3</v>
      </c>
      <c r="N2792" s="155" t="s">
        <v>44</v>
      </c>
      <c r="O2792" s="55"/>
      <c r="P2792" s="156">
        <f>O2792*H2792</f>
        <v>0</v>
      </c>
      <c r="Q2792" s="156">
        <v>1.2200000000000001E-2</v>
      </c>
      <c r="R2792" s="156">
        <f>Q2792*H2792</f>
        <v>22.237672</v>
      </c>
      <c r="S2792" s="156">
        <v>0</v>
      </c>
      <c r="T2792" s="157">
        <f>S2792*H2792</f>
        <v>0</v>
      </c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  <c r="AR2792" s="158" t="s">
        <v>406</v>
      </c>
      <c r="AT2792" s="158" t="s">
        <v>254</v>
      </c>
      <c r="AU2792" s="158" t="s">
        <v>82</v>
      </c>
      <c r="AY2792" s="19" t="s">
        <v>252</v>
      </c>
      <c r="BE2792" s="159">
        <f>IF(N2792="základní",J2792,0)</f>
        <v>0</v>
      </c>
      <c r="BF2792" s="159">
        <f>IF(N2792="snížená",J2792,0)</f>
        <v>0</v>
      </c>
      <c r="BG2792" s="159">
        <f>IF(N2792="zákl. přenesená",J2792,0)</f>
        <v>0</v>
      </c>
      <c r="BH2792" s="159">
        <f>IF(N2792="sníž. přenesená",J2792,0)</f>
        <v>0</v>
      </c>
      <c r="BI2792" s="159">
        <f>IF(N2792="nulová",J2792,0)</f>
        <v>0</v>
      </c>
      <c r="BJ2792" s="19" t="s">
        <v>80</v>
      </c>
      <c r="BK2792" s="159">
        <f>ROUND(I2792*H2792,2)</f>
        <v>0</v>
      </c>
      <c r="BL2792" s="19" t="s">
        <v>406</v>
      </c>
      <c r="BM2792" s="158" t="s">
        <v>2676</v>
      </c>
    </row>
    <row r="2793" spans="1:65" s="2" customFormat="1" ht="19.5">
      <c r="A2793" s="34"/>
      <c r="B2793" s="35"/>
      <c r="C2793" s="34"/>
      <c r="D2793" s="160" t="s">
        <v>260</v>
      </c>
      <c r="E2793" s="34"/>
      <c r="F2793" s="161" t="s">
        <v>2677</v>
      </c>
      <c r="G2793" s="34"/>
      <c r="H2793" s="34"/>
      <c r="I2793" s="162"/>
      <c r="J2793" s="34"/>
      <c r="K2793" s="34"/>
      <c r="L2793" s="35"/>
      <c r="M2793" s="163"/>
      <c r="N2793" s="164"/>
      <c r="O2793" s="55"/>
      <c r="P2793" s="55"/>
      <c r="Q2793" s="55"/>
      <c r="R2793" s="55"/>
      <c r="S2793" s="55"/>
      <c r="T2793" s="56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  <c r="AT2793" s="19" t="s">
        <v>260</v>
      </c>
      <c r="AU2793" s="19" t="s">
        <v>82</v>
      </c>
    </row>
    <row r="2794" spans="1:65" s="2" customFormat="1" ht="11.25">
      <c r="A2794" s="34"/>
      <c r="B2794" s="35"/>
      <c r="C2794" s="34"/>
      <c r="D2794" s="165" t="s">
        <v>262</v>
      </c>
      <c r="E2794" s="34"/>
      <c r="F2794" s="166" t="s">
        <v>2678</v>
      </c>
      <c r="G2794" s="34"/>
      <c r="H2794" s="34"/>
      <c r="I2794" s="162"/>
      <c r="J2794" s="34"/>
      <c r="K2794" s="34"/>
      <c r="L2794" s="35"/>
      <c r="M2794" s="163"/>
      <c r="N2794" s="164"/>
      <c r="O2794" s="55"/>
      <c r="P2794" s="55"/>
      <c r="Q2794" s="55"/>
      <c r="R2794" s="55"/>
      <c r="S2794" s="55"/>
      <c r="T2794" s="56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  <c r="AT2794" s="19" t="s">
        <v>262</v>
      </c>
      <c r="AU2794" s="19" t="s">
        <v>82</v>
      </c>
    </row>
    <row r="2795" spans="1:65" s="13" customFormat="1" ht="11.25">
      <c r="B2795" s="167"/>
      <c r="D2795" s="160" t="s">
        <v>264</v>
      </c>
      <c r="E2795" s="168" t="s">
        <v>3</v>
      </c>
      <c r="F2795" s="169" t="s">
        <v>2679</v>
      </c>
      <c r="H2795" s="168" t="s">
        <v>3</v>
      </c>
      <c r="I2795" s="170"/>
      <c r="L2795" s="167"/>
      <c r="M2795" s="171"/>
      <c r="N2795" s="172"/>
      <c r="O2795" s="172"/>
      <c r="P2795" s="172"/>
      <c r="Q2795" s="172"/>
      <c r="R2795" s="172"/>
      <c r="S2795" s="172"/>
      <c r="T2795" s="173"/>
      <c r="AT2795" s="168" t="s">
        <v>264</v>
      </c>
      <c r="AU2795" s="168" t="s">
        <v>82</v>
      </c>
      <c r="AV2795" s="13" t="s">
        <v>80</v>
      </c>
      <c r="AW2795" s="13" t="s">
        <v>34</v>
      </c>
      <c r="AX2795" s="13" t="s">
        <v>73</v>
      </c>
      <c r="AY2795" s="168" t="s">
        <v>252</v>
      </c>
    </row>
    <row r="2796" spans="1:65" s="13" customFormat="1" ht="11.25">
      <c r="B2796" s="167"/>
      <c r="D2796" s="160" t="s">
        <v>264</v>
      </c>
      <c r="E2796" s="168" t="s">
        <v>3</v>
      </c>
      <c r="F2796" s="169" t="s">
        <v>873</v>
      </c>
      <c r="H2796" s="168" t="s">
        <v>3</v>
      </c>
      <c r="I2796" s="170"/>
      <c r="L2796" s="167"/>
      <c r="M2796" s="171"/>
      <c r="N2796" s="172"/>
      <c r="O2796" s="172"/>
      <c r="P2796" s="172"/>
      <c r="Q2796" s="172"/>
      <c r="R2796" s="172"/>
      <c r="S2796" s="172"/>
      <c r="T2796" s="173"/>
      <c r="AT2796" s="168" t="s">
        <v>264</v>
      </c>
      <c r="AU2796" s="168" t="s">
        <v>82</v>
      </c>
      <c r="AV2796" s="13" t="s">
        <v>80</v>
      </c>
      <c r="AW2796" s="13" t="s">
        <v>34</v>
      </c>
      <c r="AX2796" s="13" t="s">
        <v>73</v>
      </c>
      <c r="AY2796" s="168" t="s">
        <v>252</v>
      </c>
    </row>
    <row r="2797" spans="1:65" s="14" customFormat="1" ht="11.25">
      <c r="B2797" s="174"/>
      <c r="D2797" s="160" t="s">
        <v>264</v>
      </c>
      <c r="E2797" s="175" t="s">
        <v>3</v>
      </c>
      <c r="F2797" s="176" t="s">
        <v>2680</v>
      </c>
      <c r="H2797" s="177">
        <v>146.38</v>
      </c>
      <c r="I2797" s="178"/>
      <c r="L2797" s="174"/>
      <c r="M2797" s="179"/>
      <c r="N2797" s="180"/>
      <c r="O2797" s="180"/>
      <c r="P2797" s="180"/>
      <c r="Q2797" s="180"/>
      <c r="R2797" s="180"/>
      <c r="S2797" s="180"/>
      <c r="T2797" s="181"/>
      <c r="AT2797" s="175" t="s">
        <v>264</v>
      </c>
      <c r="AU2797" s="175" t="s">
        <v>82</v>
      </c>
      <c r="AV2797" s="14" t="s">
        <v>82</v>
      </c>
      <c r="AW2797" s="14" t="s">
        <v>34</v>
      </c>
      <c r="AX2797" s="14" t="s">
        <v>73</v>
      </c>
      <c r="AY2797" s="175" t="s">
        <v>252</v>
      </c>
    </row>
    <row r="2798" spans="1:65" s="13" customFormat="1" ht="11.25">
      <c r="B2798" s="167"/>
      <c r="D2798" s="160" t="s">
        <v>264</v>
      </c>
      <c r="E2798" s="168" t="s">
        <v>3</v>
      </c>
      <c r="F2798" s="169" t="s">
        <v>877</v>
      </c>
      <c r="H2798" s="168" t="s">
        <v>3</v>
      </c>
      <c r="I2798" s="170"/>
      <c r="L2798" s="167"/>
      <c r="M2798" s="171"/>
      <c r="N2798" s="172"/>
      <c r="O2798" s="172"/>
      <c r="P2798" s="172"/>
      <c r="Q2798" s="172"/>
      <c r="R2798" s="172"/>
      <c r="S2798" s="172"/>
      <c r="T2798" s="173"/>
      <c r="AT2798" s="168" t="s">
        <v>264</v>
      </c>
      <c r="AU2798" s="168" t="s">
        <v>82</v>
      </c>
      <c r="AV2798" s="13" t="s">
        <v>80</v>
      </c>
      <c r="AW2798" s="13" t="s">
        <v>34</v>
      </c>
      <c r="AX2798" s="13" t="s">
        <v>73</v>
      </c>
      <c r="AY2798" s="168" t="s">
        <v>252</v>
      </c>
    </row>
    <row r="2799" spans="1:65" s="14" customFormat="1" ht="11.25">
      <c r="B2799" s="174"/>
      <c r="D2799" s="160" t="s">
        <v>264</v>
      </c>
      <c r="E2799" s="175" t="s">
        <v>3</v>
      </c>
      <c r="F2799" s="176" t="s">
        <v>2681</v>
      </c>
      <c r="H2799" s="177">
        <v>606.11</v>
      </c>
      <c r="I2799" s="178"/>
      <c r="L2799" s="174"/>
      <c r="M2799" s="179"/>
      <c r="N2799" s="180"/>
      <c r="O2799" s="180"/>
      <c r="P2799" s="180"/>
      <c r="Q2799" s="180"/>
      <c r="R2799" s="180"/>
      <c r="S2799" s="180"/>
      <c r="T2799" s="181"/>
      <c r="AT2799" s="175" t="s">
        <v>264</v>
      </c>
      <c r="AU2799" s="175" t="s">
        <v>82</v>
      </c>
      <c r="AV2799" s="14" t="s">
        <v>82</v>
      </c>
      <c r="AW2799" s="14" t="s">
        <v>34</v>
      </c>
      <c r="AX2799" s="14" t="s">
        <v>73</v>
      </c>
      <c r="AY2799" s="175" t="s">
        <v>252</v>
      </c>
    </row>
    <row r="2800" spans="1:65" s="13" customFormat="1" ht="11.25">
      <c r="B2800" s="167"/>
      <c r="D2800" s="160" t="s">
        <v>264</v>
      </c>
      <c r="E2800" s="168" t="s">
        <v>3</v>
      </c>
      <c r="F2800" s="169" t="s">
        <v>881</v>
      </c>
      <c r="H2800" s="168" t="s">
        <v>3</v>
      </c>
      <c r="I2800" s="170"/>
      <c r="L2800" s="167"/>
      <c r="M2800" s="171"/>
      <c r="N2800" s="172"/>
      <c r="O2800" s="172"/>
      <c r="P2800" s="172"/>
      <c r="Q2800" s="172"/>
      <c r="R2800" s="172"/>
      <c r="S2800" s="172"/>
      <c r="T2800" s="173"/>
      <c r="AT2800" s="168" t="s">
        <v>264</v>
      </c>
      <c r="AU2800" s="168" t="s">
        <v>82</v>
      </c>
      <c r="AV2800" s="13" t="s">
        <v>80</v>
      </c>
      <c r="AW2800" s="13" t="s">
        <v>34</v>
      </c>
      <c r="AX2800" s="13" t="s">
        <v>73</v>
      </c>
      <c r="AY2800" s="168" t="s">
        <v>252</v>
      </c>
    </row>
    <row r="2801" spans="1:65" s="14" customFormat="1" ht="11.25">
      <c r="B2801" s="174"/>
      <c r="D2801" s="160" t="s">
        <v>264</v>
      </c>
      <c r="E2801" s="175" t="s">
        <v>3</v>
      </c>
      <c r="F2801" s="176" t="s">
        <v>2682</v>
      </c>
      <c r="H2801" s="177">
        <v>531.55999999999995</v>
      </c>
      <c r="I2801" s="178"/>
      <c r="L2801" s="174"/>
      <c r="M2801" s="179"/>
      <c r="N2801" s="180"/>
      <c r="O2801" s="180"/>
      <c r="P2801" s="180"/>
      <c r="Q2801" s="180"/>
      <c r="R2801" s="180"/>
      <c r="S2801" s="180"/>
      <c r="T2801" s="181"/>
      <c r="AT2801" s="175" t="s">
        <v>264</v>
      </c>
      <c r="AU2801" s="175" t="s">
        <v>82</v>
      </c>
      <c r="AV2801" s="14" t="s">
        <v>82</v>
      </c>
      <c r="AW2801" s="14" t="s">
        <v>34</v>
      </c>
      <c r="AX2801" s="14" t="s">
        <v>73</v>
      </c>
      <c r="AY2801" s="175" t="s">
        <v>252</v>
      </c>
    </row>
    <row r="2802" spans="1:65" s="13" customFormat="1" ht="11.25">
      <c r="B2802" s="167"/>
      <c r="D2802" s="160" t="s">
        <v>264</v>
      </c>
      <c r="E2802" s="168" t="s">
        <v>3</v>
      </c>
      <c r="F2802" s="169" t="s">
        <v>883</v>
      </c>
      <c r="H2802" s="168" t="s">
        <v>3</v>
      </c>
      <c r="I2802" s="170"/>
      <c r="L2802" s="167"/>
      <c r="M2802" s="171"/>
      <c r="N2802" s="172"/>
      <c r="O2802" s="172"/>
      <c r="P2802" s="172"/>
      <c r="Q2802" s="172"/>
      <c r="R2802" s="172"/>
      <c r="S2802" s="172"/>
      <c r="T2802" s="173"/>
      <c r="AT2802" s="168" t="s">
        <v>264</v>
      </c>
      <c r="AU2802" s="168" t="s">
        <v>82</v>
      </c>
      <c r="AV2802" s="13" t="s">
        <v>80</v>
      </c>
      <c r="AW2802" s="13" t="s">
        <v>34</v>
      </c>
      <c r="AX2802" s="13" t="s">
        <v>73</v>
      </c>
      <c r="AY2802" s="168" t="s">
        <v>252</v>
      </c>
    </row>
    <row r="2803" spans="1:65" s="14" customFormat="1" ht="11.25">
      <c r="B2803" s="174"/>
      <c r="D2803" s="160" t="s">
        <v>264</v>
      </c>
      <c r="E2803" s="175" t="s">
        <v>3</v>
      </c>
      <c r="F2803" s="176" t="s">
        <v>2683</v>
      </c>
      <c r="H2803" s="177">
        <v>538.71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264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252</v>
      </c>
    </row>
    <row r="2804" spans="1:65" s="15" customFormat="1" ht="11.25">
      <c r="B2804" s="182"/>
      <c r="D2804" s="160" t="s">
        <v>264</v>
      </c>
      <c r="E2804" s="183" t="s">
        <v>3</v>
      </c>
      <c r="F2804" s="184" t="s">
        <v>269</v>
      </c>
      <c r="H2804" s="185">
        <v>1822.76</v>
      </c>
      <c r="I2804" s="186"/>
      <c r="L2804" s="182"/>
      <c r="M2804" s="187"/>
      <c r="N2804" s="188"/>
      <c r="O2804" s="188"/>
      <c r="P2804" s="188"/>
      <c r="Q2804" s="188"/>
      <c r="R2804" s="188"/>
      <c r="S2804" s="188"/>
      <c r="T2804" s="189"/>
      <c r="AT2804" s="183" t="s">
        <v>264</v>
      </c>
      <c r="AU2804" s="183" t="s">
        <v>82</v>
      </c>
      <c r="AV2804" s="15" t="s">
        <v>258</v>
      </c>
      <c r="AW2804" s="15" t="s">
        <v>34</v>
      </c>
      <c r="AX2804" s="15" t="s">
        <v>80</v>
      </c>
      <c r="AY2804" s="183" t="s">
        <v>252</v>
      </c>
    </row>
    <row r="2805" spans="1:65" s="2" customFormat="1" ht="16.5" customHeight="1">
      <c r="A2805" s="34"/>
      <c r="B2805" s="145"/>
      <c r="C2805" s="146" t="s">
        <v>2684</v>
      </c>
      <c r="D2805" s="146" t="s">
        <v>254</v>
      </c>
      <c r="E2805" s="147" t="s">
        <v>2685</v>
      </c>
      <c r="F2805" s="148" t="s">
        <v>2686</v>
      </c>
      <c r="G2805" s="149" t="s">
        <v>497</v>
      </c>
      <c r="H2805" s="150">
        <v>172.62</v>
      </c>
      <c r="I2805" s="151"/>
      <c r="J2805" s="152">
        <f>ROUND(I2805*H2805,2)</f>
        <v>0</v>
      </c>
      <c r="K2805" s="153"/>
      <c r="L2805" s="35"/>
      <c r="M2805" s="154" t="s">
        <v>3</v>
      </c>
      <c r="N2805" s="155" t="s">
        <v>44</v>
      </c>
      <c r="O2805" s="55"/>
      <c r="P2805" s="156">
        <f>O2805*H2805</f>
        <v>0</v>
      </c>
      <c r="Q2805" s="156">
        <v>1.259E-2</v>
      </c>
      <c r="R2805" s="156">
        <f>Q2805*H2805</f>
        <v>2.1732857999999999</v>
      </c>
      <c r="S2805" s="156">
        <v>0</v>
      </c>
      <c r="T2805" s="157">
        <f>S2805*H2805</f>
        <v>0</v>
      </c>
      <c r="U2805" s="34"/>
      <c r="V2805" s="34"/>
      <c r="W2805" s="34"/>
      <c r="X2805" s="34"/>
      <c r="Y2805" s="34"/>
      <c r="Z2805" s="34"/>
      <c r="AA2805" s="34"/>
      <c r="AB2805" s="34"/>
      <c r="AC2805" s="34"/>
      <c r="AD2805" s="34"/>
      <c r="AE2805" s="34"/>
      <c r="AR2805" s="158" t="s">
        <v>406</v>
      </c>
      <c r="AT2805" s="158" t="s">
        <v>254</v>
      </c>
      <c r="AU2805" s="158" t="s">
        <v>82</v>
      </c>
      <c r="AY2805" s="19" t="s">
        <v>252</v>
      </c>
      <c r="BE2805" s="159">
        <f>IF(N2805="základní",J2805,0)</f>
        <v>0</v>
      </c>
      <c r="BF2805" s="159">
        <f>IF(N2805="snížená",J2805,0)</f>
        <v>0</v>
      </c>
      <c r="BG2805" s="159">
        <f>IF(N2805="zákl. přenesená",J2805,0)</f>
        <v>0</v>
      </c>
      <c r="BH2805" s="159">
        <f>IF(N2805="sníž. přenesená",J2805,0)</f>
        <v>0</v>
      </c>
      <c r="BI2805" s="159">
        <f>IF(N2805="nulová",J2805,0)</f>
        <v>0</v>
      </c>
      <c r="BJ2805" s="19" t="s">
        <v>80</v>
      </c>
      <c r="BK2805" s="159">
        <f>ROUND(I2805*H2805,2)</f>
        <v>0</v>
      </c>
      <c r="BL2805" s="19" t="s">
        <v>406</v>
      </c>
      <c r="BM2805" s="158" t="s">
        <v>2687</v>
      </c>
    </row>
    <row r="2806" spans="1:65" s="2" customFormat="1" ht="19.5">
      <c r="A2806" s="34"/>
      <c r="B2806" s="35"/>
      <c r="C2806" s="34"/>
      <c r="D2806" s="160" t="s">
        <v>260</v>
      </c>
      <c r="E2806" s="34"/>
      <c r="F2806" s="161" t="s">
        <v>2688</v>
      </c>
      <c r="G2806" s="34"/>
      <c r="H2806" s="34"/>
      <c r="I2806" s="162"/>
      <c r="J2806" s="34"/>
      <c r="K2806" s="34"/>
      <c r="L2806" s="35"/>
      <c r="M2806" s="163"/>
      <c r="N2806" s="164"/>
      <c r="O2806" s="55"/>
      <c r="P2806" s="55"/>
      <c r="Q2806" s="55"/>
      <c r="R2806" s="55"/>
      <c r="S2806" s="55"/>
      <c r="T2806" s="56"/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T2806" s="19" t="s">
        <v>260</v>
      </c>
      <c r="AU2806" s="19" t="s">
        <v>82</v>
      </c>
    </row>
    <row r="2807" spans="1:65" s="2" customFormat="1" ht="11.25">
      <c r="A2807" s="34"/>
      <c r="B2807" s="35"/>
      <c r="C2807" s="34"/>
      <c r="D2807" s="165" t="s">
        <v>262</v>
      </c>
      <c r="E2807" s="34"/>
      <c r="F2807" s="166" t="s">
        <v>2689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262</v>
      </c>
      <c r="AU2807" s="19" t="s">
        <v>82</v>
      </c>
    </row>
    <row r="2808" spans="1:65" s="13" customFormat="1" ht="11.25">
      <c r="B2808" s="167"/>
      <c r="D2808" s="160" t="s">
        <v>264</v>
      </c>
      <c r="E2808" s="168" t="s">
        <v>3</v>
      </c>
      <c r="F2808" s="169" t="s">
        <v>2690</v>
      </c>
      <c r="H2808" s="168" t="s">
        <v>3</v>
      </c>
      <c r="I2808" s="170"/>
      <c r="L2808" s="167"/>
      <c r="M2808" s="171"/>
      <c r="N2808" s="172"/>
      <c r="O2808" s="172"/>
      <c r="P2808" s="172"/>
      <c r="Q2808" s="172"/>
      <c r="R2808" s="172"/>
      <c r="S2808" s="172"/>
      <c r="T2808" s="173"/>
      <c r="AT2808" s="168" t="s">
        <v>264</v>
      </c>
      <c r="AU2808" s="168" t="s">
        <v>82</v>
      </c>
      <c r="AV2808" s="13" t="s">
        <v>80</v>
      </c>
      <c r="AW2808" s="13" t="s">
        <v>34</v>
      </c>
      <c r="AX2808" s="13" t="s">
        <v>73</v>
      </c>
      <c r="AY2808" s="168" t="s">
        <v>252</v>
      </c>
    </row>
    <row r="2809" spans="1:65" s="13" customFormat="1" ht="11.25">
      <c r="B2809" s="167"/>
      <c r="D2809" s="160" t="s">
        <v>264</v>
      </c>
      <c r="E2809" s="168" t="s">
        <v>3</v>
      </c>
      <c r="F2809" s="169" t="s">
        <v>2691</v>
      </c>
      <c r="H2809" s="168" t="s">
        <v>3</v>
      </c>
      <c r="I2809" s="170"/>
      <c r="L2809" s="167"/>
      <c r="M2809" s="171"/>
      <c r="N2809" s="172"/>
      <c r="O2809" s="172"/>
      <c r="P2809" s="172"/>
      <c r="Q2809" s="172"/>
      <c r="R2809" s="172"/>
      <c r="S2809" s="172"/>
      <c r="T2809" s="173"/>
      <c r="AT2809" s="168" t="s">
        <v>264</v>
      </c>
      <c r="AU2809" s="168" t="s">
        <v>82</v>
      </c>
      <c r="AV2809" s="13" t="s">
        <v>80</v>
      </c>
      <c r="AW2809" s="13" t="s">
        <v>34</v>
      </c>
      <c r="AX2809" s="13" t="s">
        <v>73</v>
      </c>
      <c r="AY2809" s="168" t="s">
        <v>252</v>
      </c>
    </row>
    <row r="2810" spans="1:65" s="13" customFormat="1" ht="11.25">
      <c r="B2810" s="167"/>
      <c r="D2810" s="160" t="s">
        <v>264</v>
      </c>
      <c r="E2810" s="168" t="s">
        <v>3</v>
      </c>
      <c r="F2810" s="169" t="s">
        <v>873</v>
      </c>
      <c r="H2810" s="168" t="s">
        <v>3</v>
      </c>
      <c r="I2810" s="170"/>
      <c r="L2810" s="167"/>
      <c r="M2810" s="171"/>
      <c r="N2810" s="172"/>
      <c r="O2810" s="172"/>
      <c r="P2810" s="172"/>
      <c r="Q2810" s="172"/>
      <c r="R2810" s="172"/>
      <c r="S2810" s="172"/>
      <c r="T2810" s="173"/>
      <c r="AT2810" s="168" t="s">
        <v>264</v>
      </c>
      <c r="AU2810" s="168" t="s">
        <v>82</v>
      </c>
      <c r="AV2810" s="13" t="s">
        <v>80</v>
      </c>
      <c r="AW2810" s="13" t="s">
        <v>34</v>
      </c>
      <c r="AX2810" s="13" t="s">
        <v>73</v>
      </c>
      <c r="AY2810" s="168" t="s">
        <v>252</v>
      </c>
    </row>
    <row r="2811" spans="1:65" s="14" customFormat="1" ht="11.25">
      <c r="B2811" s="174"/>
      <c r="D2811" s="160" t="s">
        <v>264</v>
      </c>
      <c r="E2811" s="175" t="s">
        <v>3</v>
      </c>
      <c r="F2811" s="176" t="s">
        <v>2692</v>
      </c>
      <c r="H2811" s="177">
        <v>24.6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264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252</v>
      </c>
    </row>
    <row r="2812" spans="1:65" s="14" customFormat="1" ht="11.25">
      <c r="B2812" s="174"/>
      <c r="D2812" s="160" t="s">
        <v>264</v>
      </c>
      <c r="E2812" s="175" t="s">
        <v>3</v>
      </c>
      <c r="F2812" s="176" t="s">
        <v>2693</v>
      </c>
      <c r="H2812" s="177">
        <v>6.12</v>
      </c>
      <c r="I2812" s="178"/>
      <c r="L2812" s="174"/>
      <c r="M2812" s="179"/>
      <c r="N2812" s="180"/>
      <c r="O2812" s="180"/>
      <c r="P2812" s="180"/>
      <c r="Q2812" s="180"/>
      <c r="R2812" s="180"/>
      <c r="S2812" s="180"/>
      <c r="T2812" s="181"/>
      <c r="AT2812" s="175" t="s">
        <v>264</v>
      </c>
      <c r="AU2812" s="175" t="s">
        <v>82</v>
      </c>
      <c r="AV2812" s="14" t="s">
        <v>82</v>
      </c>
      <c r="AW2812" s="14" t="s">
        <v>34</v>
      </c>
      <c r="AX2812" s="14" t="s">
        <v>73</v>
      </c>
      <c r="AY2812" s="175" t="s">
        <v>252</v>
      </c>
    </row>
    <row r="2813" spans="1:65" s="16" customFormat="1" ht="11.25">
      <c r="B2813" s="190"/>
      <c r="D2813" s="160" t="s">
        <v>264</v>
      </c>
      <c r="E2813" s="191" t="s">
        <v>3</v>
      </c>
      <c r="F2813" s="192" t="s">
        <v>354</v>
      </c>
      <c r="H2813" s="193">
        <v>30.72</v>
      </c>
      <c r="I2813" s="194"/>
      <c r="L2813" s="190"/>
      <c r="M2813" s="195"/>
      <c r="N2813" s="196"/>
      <c r="O2813" s="196"/>
      <c r="P2813" s="196"/>
      <c r="Q2813" s="196"/>
      <c r="R2813" s="196"/>
      <c r="S2813" s="196"/>
      <c r="T2813" s="197"/>
      <c r="AT2813" s="191" t="s">
        <v>264</v>
      </c>
      <c r="AU2813" s="191" t="s">
        <v>82</v>
      </c>
      <c r="AV2813" s="16" t="s">
        <v>95</v>
      </c>
      <c r="AW2813" s="16" t="s">
        <v>34</v>
      </c>
      <c r="AX2813" s="16" t="s">
        <v>73</v>
      </c>
      <c r="AY2813" s="191" t="s">
        <v>252</v>
      </c>
    </row>
    <row r="2814" spans="1:65" s="13" customFormat="1" ht="11.25">
      <c r="B2814" s="167"/>
      <c r="D2814" s="160" t="s">
        <v>264</v>
      </c>
      <c r="E2814" s="168" t="s">
        <v>3</v>
      </c>
      <c r="F2814" s="169" t="s">
        <v>877</v>
      </c>
      <c r="H2814" s="168" t="s">
        <v>3</v>
      </c>
      <c r="I2814" s="170"/>
      <c r="L2814" s="167"/>
      <c r="M2814" s="171"/>
      <c r="N2814" s="172"/>
      <c r="O2814" s="172"/>
      <c r="P2814" s="172"/>
      <c r="Q2814" s="172"/>
      <c r="R2814" s="172"/>
      <c r="S2814" s="172"/>
      <c r="T2814" s="173"/>
      <c r="AT2814" s="168" t="s">
        <v>264</v>
      </c>
      <c r="AU2814" s="168" t="s">
        <v>82</v>
      </c>
      <c r="AV2814" s="13" t="s">
        <v>80</v>
      </c>
      <c r="AW2814" s="13" t="s">
        <v>34</v>
      </c>
      <c r="AX2814" s="13" t="s">
        <v>73</v>
      </c>
      <c r="AY2814" s="168" t="s">
        <v>252</v>
      </c>
    </row>
    <row r="2815" spans="1:65" s="14" customFormat="1" ht="11.25">
      <c r="B2815" s="174"/>
      <c r="D2815" s="160" t="s">
        <v>264</v>
      </c>
      <c r="E2815" s="175" t="s">
        <v>3</v>
      </c>
      <c r="F2815" s="176" t="s">
        <v>2694</v>
      </c>
      <c r="H2815" s="177">
        <v>21.04</v>
      </c>
      <c r="I2815" s="178"/>
      <c r="L2815" s="174"/>
      <c r="M2815" s="179"/>
      <c r="N2815" s="180"/>
      <c r="O2815" s="180"/>
      <c r="P2815" s="180"/>
      <c r="Q2815" s="180"/>
      <c r="R2815" s="180"/>
      <c r="S2815" s="180"/>
      <c r="T2815" s="181"/>
      <c r="AT2815" s="175" t="s">
        <v>264</v>
      </c>
      <c r="AU2815" s="175" t="s">
        <v>82</v>
      </c>
      <c r="AV2815" s="14" t="s">
        <v>82</v>
      </c>
      <c r="AW2815" s="14" t="s">
        <v>34</v>
      </c>
      <c r="AX2815" s="14" t="s">
        <v>73</v>
      </c>
      <c r="AY2815" s="175" t="s">
        <v>252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2695</v>
      </c>
      <c r="H2816" s="177">
        <v>25.26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6" customFormat="1" ht="11.25">
      <c r="B2817" s="190"/>
      <c r="D2817" s="160" t="s">
        <v>264</v>
      </c>
      <c r="E2817" s="191" t="s">
        <v>3</v>
      </c>
      <c r="F2817" s="192" t="s">
        <v>354</v>
      </c>
      <c r="H2817" s="193">
        <v>46.3</v>
      </c>
      <c r="I2817" s="194"/>
      <c r="L2817" s="190"/>
      <c r="M2817" s="195"/>
      <c r="N2817" s="196"/>
      <c r="O2817" s="196"/>
      <c r="P2817" s="196"/>
      <c r="Q2817" s="196"/>
      <c r="R2817" s="196"/>
      <c r="S2817" s="196"/>
      <c r="T2817" s="197"/>
      <c r="AT2817" s="191" t="s">
        <v>264</v>
      </c>
      <c r="AU2817" s="191" t="s">
        <v>82</v>
      </c>
      <c r="AV2817" s="16" t="s">
        <v>95</v>
      </c>
      <c r="AW2817" s="16" t="s">
        <v>34</v>
      </c>
      <c r="AX2817" s="16" t="s">
        <v>73</v>
      </c>
      <c r="AY2817" s="191" t="s">
        <v>252</v>
      </c>
    </row>
    <row r="2818" spans="1:65" s="13" customFormat="1" ht="11.25">
      <c r="B2818" s="167"/>
      <c r="D2818" s="160" t="s">
        <v>264</v>
      </c>
      <c r="E2818" s="168" t="s">
        <v>3</v>
      </c>
      <c r="F2818" s="169" t="s">
        <v>881</v>
      </c>
      <c r="H2818" s="168" t="s">
        <v>3</v>
      </c>
      <c r="I2818" s="170"/>
      <c r="L2818" s="167"/>
      <c r="M2818" s="171"/>
      <c r="N2818" s="172"/>
      <c r="O2818" s="172"/>
      <c r="P2818" s="172"/>
      <c r="Q2818" s="172"/>
      <c r="R2818" s="172"/>
      <c r="S2818" s="172"/>
      <c r="T2818" s="173"/>
      <c r="AT2818" s="168" t="s">
        <v>264</v>
      </c>
      <c r="AU2818" s="168" t="s">
        <v>82</v>
      </c>
      <c r="AV2818" s="13" t="s">
        <v>80</v>
      </c>
      <c r="AW2818" s="13" t="s">
        <v>34</v>
      </c>
      <c r="AX2818" s="13" t="s">
        <v>73</v>
      </c>
      <c r="AY2818" s="168" t="s">
        <v>252</v>
      </c>
    </row>
    <row r="2819" spans="1:65" s="14" customFormat="1" ht="11.25">
      <c r="B2819" s="174"/>
      <c r="D2819" s="160" t="s">
        <v>264</v>
      </c>
      <c r="E2819" s="175" t="s">
        <v>3</v>
      </c>
      <c r="F2819" s="176" t="s">
        <v>2696</v>
      </c>
      <c r="H2819" s="177">
        <v>47.8</v>
      </c>
      <c r="I2819" s="178"/>
      <c r="L2819" s="174"/>
      <c r="M2819" s="179"/>
      <c r="N2819" s="180"/>
      <c r="O2819" s="180"/>
      <c r="P2819" s="180"/>
      <c r="Q2819" s="180"/>
      <c r="R2819" s="180"/>
      <c r="S2819" s="180"/>
      <c r="T2819" s="181"/>
      <c r="AT2819" s="175" t="s">
        <v>264</v>
      </c>
      <c r="AU2819" s="175" t="s">
        <v>82</v>
      </c>
      <c r="AV2819" s="14" t="s">
        <v>82</v>
      </c>
      <c r="AW2819" s="14" t="s">
        <v>34</v>
      </c>
      <c r="AX2819" s="14" t="s">
        <v>73</v>
      </c>
      <c r="AY2819" s="175" t="s">
        <v>252</v>
      </c>
    </row>
    <row r="2820" spans="1:65" s="16" customFormat="1" ht="11.25">
      <c r="B2820" s="190"/>
      <c r="D2820" s="160" t="s">
        <v>264</v>
      </c>
      <c r="E2820" s="191" t="s">
        <v>3</v>
      </c>
      <c r="F2820" s="192" t="s">
        <v>354</v>
      </c>
      <c r="H2820" s="193">
        <v>47.8</v>
      </c>
      <c r="I2820" s="194"/>
      <c r="L2820" s="190"/>
      <c r="M2820" s="195"/>
      <c r="N2820" s="196"/>
      <c r="O2820" s="196"/>
      <c r="P2820" s="196"/>
      <c r="Q2820" s="196"/>
      <c r="R2820" s="196"/>
      <c r="S2820" s="196"/>
      <c r="T2820" s="197"/>
      <c r="AT2820" s="191" t="s">
        <v>264</v>
      </c>
      <c r="AU2820" s="191" t="s">
        <v>82</v>
      </c>
      <c r="AV2820" s="16" t="s">
        <v>95</v>
      </c>
      <c r="AW2820" s="16" t="s">
        <v>34</v>
      </c>
      <c r="AX2820" s="16" t="s">
        <v>73</v>
      </c>
      <c r="AY2820" s="191" t="s">
        <v>252</v>
      </c>
    </row>
    <row r="2821" spans="1:65" s="13" customFormat="1" ht="11.25">
      <c r="B2821" s="167"/>
      <c r="D2821" s="160" t="s">
        <v>264</v>
      </c>
      <c r="E2821" s="168" t="s">
        <v>3</v>
      </c>
      <c r="F2821" s="169" t="s">
        <v>883</v>
      </c>
      <c r="H2821" s="168" t="s">
        <v>3</v>
      </c>
      <c r="I2821" s="170"/>
      <c r="L2821" s="167"/>
      <c r="M2821" s="171"/>
      <c r="N2821" s="172"/>
      <c r="O2821" s="172"/>
      <c r="P2821" s="172"/>
      <c r="Q2821" s="172"/>
      <c r="R2821" s="172"/>
      <c r="S2821" s="172"/>
      <c r="T2821" s="173"/>
      <c r="AT2821" s="168" t="s">
        <v>264</v>
      </c>
      <c r="AU2821" s="168" t="s">
        <v>82</v>
      </c>
      <c r="AV2821" s="13" t="s">
        <v>80</v>
      </c>
      <c r="AW2821" s="13" t="s">
        <v>34</v>
      </c>
      <c r="AX2821" s="13" t="s">
        <v>73</v>
      </c>
      <c r="AY2821" s="168" t="s">
        <v>252</v>
      </c>
    </row>
    <row r="2822" spans="1:65" s="14" customFormat="1" ht="11.25">
      <c r="B2822" s="174"/>
      <c r="D2822" s="160" t="s">
        <v>264</v>
      </c>
      <c r="E2822" s="175" t="s">
        <v>3</v>
      </c>
      <c r="F2822" s="176" t="s">
        <v>2696</v>
      </c>
      <c r="H2822" s="177">
        <v>47.8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264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252</v>
      </c>
    </row>
    <row r="2823" spans="1:65" s="16" customFormat="1" ht="11.25">
      <c r="B2823" s="190"/>
      <c r="D2823" s="160" t="s">
        <v>264</v>
      </c>
      <c r="E2823" s="191" t="s">
        <v>3</v>
      </c>
      <c r="F2823" s="192" t="s">
        <v>354</v>
      </c>
      <c r="H2823" s="193">
        <v>47.8</v>
      </c>
      <c r="I2823" s="194"/>
      <c r="L2823" s="190"/>
      <c r="M2823" s="195"/>
      <c r="N2823" s="196"/>
      <c r="O2823" s="196"/>
      <c r="P2823" s="196"/>
      <c r="Q2823" s="196"/>
      <c r="R2823" s="196"/>
      <c r="S2823" s="196"/>
      <c r="T2823" s="197"/>
      <c r="AT2823" s="191" t="s">
        <v>264</v>
      </c>
      <c r="AU2823" s="191" t="s">
        <v>82</v>
      </c>
      <c r="AV2823" s="16" t="s">
        <v>95</v>
      </c>
      <c r="AW2823" s="16" t="s">
        <v>34</v>
      </c>
      <c r="AX2823" s="16" t="s">
        <v>73</v>
      </c>
      <c r="AY2823" s="191" t="s">
        <v>252</v>
      </c>
    </row>
    <row r="2824" spans="1:65" s="15" customFormat="1" ht="11.25">
      <c r="B2824" s="182"/>
      <c r="D2824" s="160" t="s">
        <v>264</v>
      </c>
      <c r="E2824" s="183" t="s">
        <v>3</v>
      </c>
      <c r="F2824" s="184" t="s">
        <v>269</v>
      </c>
      <c r="H2824" s="185">
        <v>172.62</v>
      </c>
      <c r="I2824" s="186"/>
      <c r="L2824" s="182"/>
      <c r="M2824" s="187"/>
      <c r="N2824" s="188"/>
      <c r="O2824" s="188"/>
      <c r="P2824" s="188"/>
      <c r="Q2824" s="188"/>
      <c r="R2824" s="188"/>
      <c r="S2824" s="188"/>
      <c r="T2824" s="189"/>
      <c r="AT2824" s="183" t="s">
        <v>264</v>
      </c>
      <c r="AU2824" s="183" t="s">
        <v>82</v>
      </c>
      <c r="AV2824" s="15" t="s">
        <v>258</v>
      </c>
      <c r="AW2824" s="15" t="s">
        <v>34</v>
      </c>
      <c r="AX2824" s="15" t="s">
        <v>80</v>
      </c>
      <c r="AY2824" s="183" t="s">
        <v>252</v>
      </c>
    </row>
    <row r="2825" spans="1:65" s="2" customFormat="1" ht="16.5" customHeight="1">
      <c r="A2825" s="34"/>
      <c r="B2825" s="145"/>
      <c r="C2825" s="146" t="s">
        <v>2697</v>
      </c>
      <c r="D2825" s="146" t="s">
        <v>254</v>
      </c>
      <c r="E2825" s="147" t="s">
        <v>2698</v>
      </c>
      <c r="F2825" s="148" t="s">
        <v>2699</v>
      </c>
      <c r="G2825" s="149" t="s">
        <v>497</v>
      </c>
      <c r="H2825" s="150">
        <v>52.44</v>
      </c>
      <c r="I2825" s="151"/>
      <c r="J2825" s="152">
        <f>ROUND(I2825*H2825,2)</f>
        <v>0</v>
      </c>
      <c r="K2825" s="153"/>
      <c r="L2825" s="35"/>
      <c r="M2825" s="154" t="s">
        <v>3</v>
      </c>
      <c r="N2825" s="155" t="s">
        <v>44</v>
      </c>
      <c r="O2825" s="55"/>
      <c r="P2825" s="156">
        <f>O2825*H2825</f>
        <v>0</v>
      </c>
      <c r="Q2825" s="156">
        <v>0</v>
      </c>
      <c r="R2825" s="156">
        <f>Q2825*H2825</f>
        <v>0</v>
      </c>
      <c r="S2825" s="156">
        <v>0</v>
      </c>
      <c r="T2825" s="157">
        <f>S2825*H2825</f>
        <v>0</v>
      </c>
      <c r="U2825" s="34"/>
      <c r="V2825" s="34"/>
      <c r="W2825" s="34"/>
      <c r="X2825" s="34"/>
      <c r="Y2825" s="34"/>
      <c r="Z2825" s="34"/>
      <c r="AA2825" s="34"/>
      <c r="AB2825" s="34"/>
      <c r="AC2825" s="34"/>
      <c r="AD2825" s="34"/>
      <c r="AE2825" s="34"/>
      <c r="AR2825" s="158" t="s">
        <v>406</v>
      </c>
      <c r="AT2825" s="158" t="s">
        <v>254</v>
      </c>
      <c r="AU2825" s="158" t="s">
        <v>82</v>
      </c>
      <c r="AY2825" s="19" t="s">
        <v>252</v>
      </c>
      <c r="BE2825" s="159">
        <f>IF(N2825="základní",J2825,0)</f>
        <v>0</v>
      </c>
      <c r="BF2825" s="159">
        <f>IF(N2825="snížená",J2825,0)</f>
        <v>0</v>
      </c>
      <c r="BG2825" s="159">
        <f>IF(N2825="zákl. přenesená",J2825,0)</f>
        <v>0</v>
      </c>
      <c r="BH2825" s="159">
        <f>IF(N2825="sníž. přenesená",J2825,0)</f>
        <v>0</v>
      </c>
      <c r="BI2825" s="159">
        <f>IF(N2825="nulová",J2825,0)</f>
        <v>0</v>
      </c>
      <c r="BJ2825" s="19" t="s">
        <v>80</v>
      </c>
      <c r="BK2825" s="159">
        <f>ROUND(I2825*H2825,2)</f>
        <v>0</v>
      </c>
      <c r="BL2825" s="19" t="s">
        <v>406</v>
      </c>
      <c r="BM2825" s="158" t="s">
        <v>2700</v>
      </c>
    </row>
    <row r="2826" spans="1:65" s="2" customFormat="1" ht="19.5">
      <c r="A2826" s="34"/>
      <c r="B2826" s="35"/>
      <c r="C2826" s="34"/>
      <c r="D2826" s="160" t="s">
        <v>260</v>
      </c>
      <c r="E2826" s="34"/>
      <c r="F2826" s="161" t="s">
        <v>2701</v>
      </c>
      <c r="G2826" s="34"/>
      <c r="H2826" s="34"/>
      <c r="I2826" s="162"/>
      <c r="J2826" s="34"/>
      <c r="K2826" s="34"/>
      <c r="L2826" s="35"/>
      <c r="M2826" s="163"/>
      <c r="N2826" s="164"/>
      <c r="O2826" s="55"/>
      <c r="P2826" s="55"/>
      <c r="Q2826" s="55"/>
      <c r="R2826" s="55"/>
      <c r="S2826" s="55"/>
      <c r="T2826" s="56"/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T2826" s="19" t="s">
        <v>260</v>
      </c>
      <c r="AU2826" s="19" t="s">
        <v>82</v>
      </c>
    </row>
    <row r="2827" spans="1:65" s="2" customFormat="1" ht="11.25">
      <c r="A2827" s="34"/>
      <c r="B2827" s="35"/>
      <c r="C2827" s="34"/>
      <c r="D2827" s="165" t="s">
        <v>262</v>
      </c>
      <c r="E2827" s="34"/>
      <c r="F2827" s="166" t="s">
        <v>2702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262</v>
      </c>
      <c r="AU2827" s="19" t="s">
        <v>82</v>
      </c>
    </row>
    <row r="2828" spans="1:65" s="13" customFormat="1" ht="11.25">
      <c r="B2828" s="167"/>
      <c r="D2828" s="160" t="s">
        <v>264</v>
      </c>
      <c r="E2828" s="168" t="s">
        <v>3</v>
      </c>
      <c r="F2828" s="169" t="s">
        <v>2703</v>
      </c>
      <c r="H2828" s="168" t="s">
        <v>3</v>
      </c>
      <c r="I2828" s="170"/>
      <c r="L2828" s="167"/>
      <c r="M2828" s="171"/>
      <c r="N2828" s="172"/>
      <c r="O2828" s="172"/>
      <c r="P2828" s="172"/>
      <c r="Q2828" s="172"/>
      <c r="R2828" s="172"/>
      <c r="S2828" s="172"/>
      <c r="T2828" s="173"/>
      <c r="AT2828" s="168" t="s">
        <v>264</v>
      </c>
      <c r="AU2828" s="168" t="s">
        <v>82</v>
      </c>
      <c r="AV2828" s="13" t="s">
        <v>80</v>
      </c>
      <c r="AW2828" s="13" t="s">
        <v>34</v>
      </c>
      <c r="AX2828" s="13" t="s">
        <v>73</v>
      </c>
      <c r="AY2828" s="168" t="s">
        <v>252</v>
      </c>
    </row>
    <row r="2829" spans="1:65" s="14" customFormat="1" ht="11.25">
      <c r="B2829" s="174"/>
      <c r="D2829" s="160" t="s">
        <v>264</v>
      </c>
      <c r="E2829" s="175" t="s">
        <v>3</v>
      </c>
      <c r="F2829" s="176" t="s">
        <v>2704</v>
      </c>
      <c r="H2829" s="177">
        <v>52.44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264</v>
      </c>
      <c r="AU2829" s="175" t="s">
        <v>82</v>
      </c>
      <c r="AV2829" s="14" t="s">
        <v>82</v>
      </c>
      <c r="AW2829" s="14" t="s">
        <v>34</v>
      </c>
      <c r="AX2829" s="14" t="s">
        <v>80</v>
      </c>
      <c r="AY2829" s="175" t="s">
        <v>252</v>
      </c>
    </row>
    <row r="2830" spans="1:65" s="2" customFormat="1" ht="16.5" customHeight="1">
      <c r="A2830" s="34"/>
      <c r="B2830" s="145"/>
      <c r="C2830" s="198" t="s">
        <v>2705</v>
      </c>
      <c r="D2830" s="198" t="s">
        <v>361</v>
      </c>
      <c r="E2830" s="199" t="s">
        <v>2706</v>
      </c>
      <c r="F2830" s="200" t="s">
        <v>2707</v>
      </c>
      <c r="G2830" s="201" t="s">
        <v>497</v>
      </c>
      <c r="H2830" s="202">
        <v>53.488999999999997</v>
      </c>
      <c r="I2830" s="203"/>
      <c r="J2830" s="204">
        <f>ROUND(I2830*H2830,2)</f>
        <v>0</v>
      </c>
      <c r="K2830" s="205"/>
      <c r="L2830" s="206"/>
      <c r="M2830" s="207" t="s">
        <v>3</v>
      </c>
      <c r="N2830" s="208" t="s">
        <v>44</v>
      </c>
      <c r="O2830" s="55"/>
      <c r="P2830" s="156">
        <f>O2830*H2830</f>
        <v>0</v>
      </c>
      <c r="Q2830" s="156">
        <v>1.6800000000000001E-3</v>
      </c>
      <c r="R2830" s="156">
        <f>Q2830*H2830</f>
        <v>8.986152E-2</v>
      </c>
      <c r="S2830" s="156">
        <v>0</v>
      </c>
      <c r="T2830" s="157">
        <f>S2830*H2830</f>
        <v>0</v>
      </c>
      <c r="U2830" s="34"/>
      <c r="V2830" s="34"/>
      <c r="W2830" s="34"/>
      <c r="X2830" s="34"/>
      <c r="Y2830" s="34"/>
      <c r="Z2830" s="34"/>
      <c r="AA2830" s="34"/>
      <c r="AB2830" s="34"/>
      <c r="AC2830" s="34"/>
      <c r="AD2830" s="34"/>
      <c r="AE2830" s="34"/>
      <c r="AR2830" s="158" t="s">
        <v>572</v>
      </c>
      <c r="AT2830" s="158" t="s">
        <v>361</v>
      </c>
      <c r="AU2830" s="158" t="s">
        <v>82</v>
      </c>
      <c r="AY2830" s="19" t="s">
        <v>252</v>
      </c>
      <c r="BE2830" s="159">
        <f>IF(N2830="základní",J2830,0)</f>
        <v>0</v>
      </c>
      <c r="BF2830" s="159">
        <f>IF(N2830="snížená",J2830,0)</f>
        <v>0</v>
      </c>
      <c r="BG2830" s="159">
        <f>IF(N2830="zákl. přenesená",J2830,0)</f>
        <v>0</v>
      </c>
      <c r="BH2830" s="159">
        <f>IF(N2830="sníž. přenesená",J2830,0)</f>
        <v>0</v>
      </c>
      <c r="BI2830" s="159">
        <f>IF(N2830="nulová",J2830,0)</f>
        <v>0</v>
      </c>
      <c r="BJ2830" s="19" t="s">
        <v>80</v>
      </c>
      <c r="BK2830" s="159">
        <f>ROUND(I2830*H2830,2)</f>
        <v>0</v>
      </c>
      <c r="BL2830" s="19" t="s">
        <v>406</v>
      </c>
      <c r="BM2830" s="158" t="s">
        <v>2708</v>
      </c>
    </row>
    <row r="2831" spans="1:65" s="2" customFormat="1" ht="11.25">
      <c r="A2831" s="34"/>
      <c r="B2831" s="35"/>
      <c r="C2831" s="34"/>
      <c r="D2831" s="160" t="s">
        <v>260</v>
      </c>
      <c r="E2831" s="34"/>
      <c r="F2831" s="161" t="s">
        <v>2707</v>
      </c>
      <c r="G2831" s="34"/>
      <c r="H2831" s="34"/>
      <c r="I2831" s="162"/>
      <c r="J2831" s="34"/>
      <c r="K2831" s="34"/>
      <c r="L2831" s="35"/>
      <c r="M2831" s="163"/>
      <c r="N2831" s="164"/>
      <c r="O2831" s="55"/>
      <c r="P2831" s="55"/>
      <c r="Q2831" s="55"/>
      <c r="R2831" s="55"/>
      <c r="S2831" s="55"/>
      <c r="T2831" s="56"/>
      <c r="U2831" s="34"/>
      <c r="V2831" s="34"/>
      <c r="W2831" s="34"/>
      <c r="X2831" s="34"/>
      <c r="Y2831" s="34"/>
      <c r="Z2831" s="34"/>
      <c r="AA2831" s="34"/>
      <c r="AB2831" s="34"/>
      <c r="AC2831" s="34"/>
      <c r="AD2831" s="34"/>
      <c r="AE2831" s="34"/>
      <c r="AT2831" s="19" t="s">
        <v>260</v>
      </c>
      <c r="AU2831" s="19" t="s">
        <v>82</v>
      </c>
    </row>
    <row r="2832" spans="1:65" s="2" customFormat="1" ht="11.25">
      <c r="A2832" s="34"/>
      <c r="B2832" s="35"/>
      <c r="C2832" s="34"/>
      <c r="D2832" s="165" t="s">
        <v>262</v>
      </c>
      <c r="E2832" s="34"/>
      <c r="F2832" s="166" t="s">
        <v>2709</v>
      </c>
      <c r="G2832" s="34"/>
      <c r="H2832" s="34"/>
      <c r="I2832" s="162"/>
      <c r="J2832" s="34"/>
      <c r="K2832" s="34"/>
      <c r="L2832" s="35"/>
      <c r="M2832" s="163"/>
      <c r="N2832" s="164"/>
      <c r="O2832" s="55"/>
      <c r="P2832" s="55"/>
      <c r="Q2832" s="55"/>
      <c r="R2832" s="55"/>
      <c r="S2832" s="55"/>
      <c r="T2832" s="56"/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T2832" s="19" t="s">
        <v>262</v>
      </c>
      <c r="AU2832" s="19" t="s">
        <v>82</v>
      </c>
    </row>
    <row r="2833" spans="1:65" s="13" customFormat="1" ht="11.25">
      <c r="B2833" s="167"/>
      <c r="D2833" s="160" t="s">
        <v>264</v>
      </c>
      <c r="E2833" s="168" t="s">
        <v>3</v>
      </c>
      <c r="F2833" s="169" t="s">
        <v>2421</v>
      </c>
      <c r="H2833" s="168" t="s">
        <v>3</v>
      </c>
      <c r="I2833" s="170"/>
      <c r="L2833" s="167"/>
      <c r="M2833" s="171"/>
      <c r="N2833" s="172"/>
      <c r="O2833" s="172"/>
      <c r="P2833" s="172"/>
      <c r="Q2833" s="172"/>
      <c r="R2833" s="172"/>
      <c r="S2833" s="172"/>
      <c r="T2833" s="173"/>
      <c r="AT2833" s="168" t="s">
        <v>264</v>
      </c>
      <c r="AU2833" s="168" t="s">
        <v>82</v>
      </c>
      <c r="AV2833" s="13" t="s">
        <v>80</v>
      </c>
      <c r="AW2833" s="13" t="s">
        <v>34</v>
      </c>
      <c r="AX2833" s="13" t="s">
        <v>73</v>
      </c>
      <c r="AY2833" s="168" t="s">
        <v>252</v>
      </c>
    </row>
    <row r="2834" spans="1:65" s="13" customFormat="1" ht="11.25">
      <c r="B2834" s="167"/>
      <c r="D2834" s="160" t="s">
        <v>264</v>
      </c>
      <c r="E2834" s="168" t="s">
        <v>3</v>
      </c>
      <c r="F2834" s="169" t="s">
        <v>2710</v>
      </c>
      <c r="H2834" s="168" t="s">
        <v>3</v>
      </c>
      <c r="I2834" s="170"/>
      <c r="L2834" s="167"/>
      <c r="M2834" s="171"/>
      <c r="N2834" s="172"/>
      <c r="O2834" s="172"/>
      <c r="P2834" s="172"/>
      <c r="Q2834" s="172"/>
      <c r="R2834" s="172"/>
      <c r="S2834" s="172"/>
      <c r="T2834" s="173"/>
      <c r="AT2834" s="168" t="s">
        <v>264</v>
      </c>
      <c r="AU2834" s="168" t="s">
        <v>82</v>
      </c>
      <c r="AV2834" s="13" t="s">
        <v>80</v>
      </c>
      <c r="AW2834" s="13" t="s">
        <v>34</v>
      </c>
      <c r="AX2834" s="13" t="s">
        <v>73</v>
      </c>
      <c r="AY2834" s="168" t="s">
        <v>252</v>
      </c>
    </row>
    <row r="2835" spans="1:65" s="14" customFormat="1" ht="11.25">
      <c r="B2835" s="174"/>
      <c r="D2835" s="160" t="s">
        <v>264</v>
      </c>
      <c r="E2835" s="175" t="s">
        <v>3</v>
      </c>
      <c r="F2835" s="176" t="s">
        <v>2704</v>
      </c>
      <c r="H2835" s="177">
        <v>52.44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264</v>
      </c>
      <c r="AU2835" s="175" t="s">
        <v>82</v>
      </c>
      <c r="AV2835" s="14" t="s">
        <v>82</v>
      </c>
      <c r="AW2835" s="14" t="s">
        <v>34</v>
      </c>
      <c r="AX2835" s="14" t="s">
        <v>80</v>
      </c>
      <c r="AY2835" s="175" t="s">
        <v>252</v>
      </c>
    </row>
    <row r="2836" spans="1:65" s="14" customFormat="1" ht="11.25">
      <c r="B2836" s="174"/>
      <c r="D2836" s="160" t="s">
        <v>264</v>
      </c>
      <c r="F2836" s="176" t="s">
        <v>2711</v>
      </c>
      <c r="H2836" s="177">
        <v>53.488999999999997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264</v>
      </c>
      <c r="AU2836" s="175" t="s">
        <v>82</v>
      </c>
      <c r="AV2836" s="14" t="s">
        <v>82</v>
      </c>
      <c r="AW2836" s="14" t="s">
        <v>4</v>
      </c>
      <c r="AX2836" s="14" t="s">
        <v>80</v>
      </c>
      <c r="AY2836" s="175" t="s">
        <v>252</v>
      </c>
    </row>
    <row r="2837" spans="1:65" s="2" customFormat="1" ht="24.2" customHeight="1">
      <c r="A2837" s="34"/>
      <c r="B2837" s="145"/>
      <c r="C2837" s="146" t="s">
        <v>2712</v>
      </c>
      <c r="D2837" s="146" t="s">
        <v>254</v>
      </c>
      <c r="E2837" s="147" t="s">
        <v>2713</v>
      </c>
      <c r="F2837" s="148" t="s">
        <v>2714</v>
      </c>
      <c r="G2837" s="149" t="s">
        <v>497</v>
      </c>
      <c r="H2837" s="150">
        <v>333.93</v>
      </c>
      <c r="I2837" s="151"/>
      <c r="J2837" s="152">
        <f>ROUND(I2837*H2837,2)</f>
        <v>0</v>
      </c>
      <c r="K2837" s="153"/>
      <c r="L2837" s="35"/>
      <c r="M2837" s="154" t="s">
        <v>3</v>
      </c>
      <c r="N2837" s="155" t="s">
        <v>44</v>
      </c>
      <c r="O2837" s="55"/>
      <c r="P2837" s="156">
        <f>O2837*H2837</f>
        <v>0</v>
      </c>
      <c r="Q2837" s="156">
        <v>2.7060000000000001E-2</v>
      </c>
      <c r="R2837" s="156">
        <f>Q2837*H2837</f>
        <v>9.0361457999999999</v>
      </c>
      <c r="S2837" s="156">
        <v>0</v>
      </c>
      <c r="T2837" s="157">
        <f>S2837*H2837</f>
        <v>0</v>
      </c>
      <c r="U2837" s="34"/>
      <c r="V2837" s="34"/>
      <c r="W2837" s="34"/>
      <c r="X2837" s="34"/>
      <c r="Y2837" s="34"/>
      <c r="Z2837" s="34"/>
      <c r="AA2837" s="34"/>
      <c r="AB2837" s="34"/>
      <c r="AC2837" s="34"/>
      <c r="AD2837" s="34"/>
      <c r="AE2837" s="34"/>
      <c r="AR2837" s="158" t="s">
        <v>406</v>
      </c>
      <c r="AT2837" s="158" t="s">
        <v>254</v>
      </c>
      <c r="AU2837" s="158" t="s">
        <v>82</v>
      </c>
      <c r="AY2837" s="19" t="s">
        <v>252</v>
      </c>
      <c r="BE2837" s="159">
        <f>IF(N2837="základní",J2837,0)</f>
        <v>0</v>
      </c>
      <c r="BF2837" s="159">
        <f>IF(N2837="snížená",J2837,0)</f>
        <v>0</v>
      </c>
      <c r="BG2837" s="159">
        <f>IF(N2837="zákl. přenesená",J2837,0)</f>
        <v>0</v>
      </c>
      <c r="BH2837" s="159">
        <f>IF(N2837="sníž. přenesená",J2837,0)</f>
        <v>0</v>
      </c>
      <c r="BI2837" s="159">
        <f>IF(N2837="nulová",J2837,0)</f>
        <v>0</v>
      </c>
      <c r="BJ2837" s="19" t="s">
        <v>80</v>
      </c>
      <c r="BK2837" s="159">
        <f>ROUND(I2837*H2837,2)</f>
        <v>0</v>
      </c>
      <c r="BL2837" s="19" t="s">
        <v>406</v>
      </c>
      <c r="BM2837" s="158" t="s">
        <v>2715</v>
      </c>
    </row>
    <row r="2838" spans="1:65" s="2" customFormat="1" ht="29.25">
      <c r="A2838" s="34"/>
      <c r="B2838" s="35"/>
      <c r="C2838" s="34"/>
      <c r="D2838" s="160" t="s">
        <v>260</v>
      </c>
      <c r="E2838" s="34"/>
      <c r="F2838" s="161" t="s">
        <v>2716</v>
      </c>
      <c r="G2838" s="34"/>
      <c r="H2838" s="34"/>
      <c r="I2838" s="162"/>
      <c r="J2838" s="34"/>
      <c r="K2838" s="34"/>
      <c r="L2838" s="35"/>
      <c r="M2838" s="163"/>
      <c r="N2838" s="164"/>
      <c r="O2838" s="55"/>
      <c r="P2838" s="55"/>
      <c r="Q2838" s="55"/>
      <c r="R2838" s="55"/>
      <c r="S2838" s="55"/>
      <c r="T2838" s="56"/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T2838" s="19" t="s">
        <v>260</v>
      </c>
      <c r="AU2838" s="19" t="s">
        <v>82</v>
      </c>
    </row>
    <row r="2839" spans="1:65" s="2" customFormat="1" ht="11.25">
      <c r="A2839" s="34"/>
      <c r="B2839" s="35"/>
      <c r="C2839" s="34"/>
      <c r="D2839" s="165" t="s">
        <v>262</v>
      </c>
      <c r="E2839" s="34"/>
      <c r="F2839" s="166" t="s">
        <v>2717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262</v>
      </c>
      <c r="AU2839" s="19" t="s">
        <v>82</v>
      </c>
    </row>
    <row r="2840" spans="1:65" s="13" customFormat="1" ht="11.25">
      <c r="B2840" s="167"/>
      <c r="D2840" s="160" t="s">
        <v>264</v>
      </c>
      <c r="E2840" s="168" t="s">
        <v>3</v>
      </c>
      <c r="F2840" s="169" t="s">
        <v>2718</v>
      </c>
      <c r="H2840" s="168" t="s">
        <v>3</v>
      </c>
      <c r="I2840" s="170"/>
      <c r="L2840" s="167"/>
      <c r="M2840" s="171"/>
      <c r="N2840" s="172"/>
      <c r="O2840" s="172"/>
      <c r="P2840" s="172"/>
      <c r="Q2840" s="172"/>
      <c r="R2840" s="172"/>
      <c r="S2840" s="172"/>
      <c r="T2840" s="173"/>
      <c r="AT2840" s="168" t="s">
        <v>264</v>
      </c>
      <c r="AU2840" s="168" t="s">
        <v>82</v>
      </c>
      <c r="AV2840" s="13" t="s">
        <v>80</v>
      </c>
      <c r="AW2840" s="13" t="s">
        <v>34</v>
      </c>
      <c r="AX2840" s="13" t="s">
        <v>73</v>
      </c>
      <c r="AY2840" s="168" t="s">
        <v>252</v>
      </c>
    </row>
    <row r="2841" spans="1:65" s="13" customFormat="1" ht="11.25">
      <c r="B2841" s="167"/>
      <c r="D2841" s="160" t="s">
        <v>264</v>
      </c>
      <c r="E2841" s="168" t="s">
        <v>3</v>
      </c>
      <c r="F2841" s="169" t="s">
        <v>2719</v>
      </c>
      <c r="H2841" s="168" t="s">
        <v>3</v>
      </c>
      <c r="I2841" s="170"/>
      <c r="L2841" s="167"/>
      <c r="M2841" s="171"/>
      <c r="N2841" s="172"/>
      <c r="O2841" s="172"/>
      <c r="P2841" s="172"/>
      <c r="Q2841" s="172"/>
      <c r="R2841" s="172"/>
      <c r="S2841" s="172"/>
      <c r="T2841" s="173"/>
      <c r="AT2841" s="168" t="s">
        <v>264</v>
      </c>
      <c r="AU2841" s="168" t="s">
        <v>82</v>
      </c>
      <c r="AV2841" s="13" t="s">
        <v>80</v>
      </c>
      <c r="AW2841" s="13" t="s">
        <v>34</v>
      </c>
      <c r="AX2841" s="13" t="s">
        <v>73</v>
      </c>
      <c r="AY2841" s="168" t="s">
        <v>252</v>
      </c>
    </row>
    <row r="2842" spans="1:65" s="13" customFormat="1" ht="11.25">
      <c r="B2842" s="167"/>
      <c r="D2842" s="160" t="s">
        <v>264</v>
      </c>
      <c r="E2842" s="168" t="s">
        <v>3</v>
      </c>
      <c r="F2842" s="169" t="s">
        <v>895</v>
      </c>
      <c r="H2842" s="168" t="s">
        <v>3</v>
      </c>
      <c r="I2842" s="170"/>
      <c r="L2842" s="167"/>
      <c r="M2842" s="171"/>
      <c r="N2842" s="172"/>
      <c r="O2842" s="172"/>
      <c r="P2842" s="172"/>
      <c r="Q2842" s="172"/>
      <c r="R2842" s="172"/>
      <c r="S2842" s="172"/>
      <c r="T2842" s="173"/>
      <c r="AT2842" s="168" t="s">
        <v>264</v>
      </c>
      <c r="AU2842" s="168" t="s">
        <v>82</v>
      </c>
      <c r="AV2842" s="13" t="s">
        <v>80</v>
      </c>
      <c r="AW2842" s="13" t="s">
        <v>34</v>
      </c>
      <c r="AX2842" s="13" t="s">
        <v>73</v>
      </c>
      <c r="AY2842" s="168" t="s">
        <v>252</v>
      </c>
    </row>
    <row r="2843" spans="1:65" s="14" customFormat="1" ht="11.25">
      <c r="B2843" s="174"/>
      <c r="D2843" s="160" t="s">
        <v>264</v>
      </c>
      <c r="E2843" s="175" t="s">
        <v>3</v>
      </c>
      <c r="F2843" s="176" t="s">
        <v>2720</v>
      </c>
      <c r="H2843" s="177">
        <v>167.99</v>
      </c>
      <c r="I2843" s="178"/>
      <c r="L2843" s="174"/>
      <c r="M2843" s="179"/>
      <c r="N2843" s="180"/>
      <c r="O2843" s="180"/>
      <c r="P2843" s="180"/>
      <c r="Q2843" s="180"/>
      <c r="R2843" s="180"/>
      <c r="S2843" s="180"/>
      <c r="T2843" s="181"/>
      <c r="AT2843" s="175" t="s">
        <v>264</v>
      </c>
      <c r="AU2843" s="175" t="s">
        <v>82</v>
      </c>
      <c r="AV2843" s="14" t="s">
        <v>82</v>
      </c>
      <c r="AW2843" s="14" t="s">
        <v>34</v>
      </c>
      <c r="AX2843" s="14" t="s">
        <v>73</v>
      </c>
      <c r="AY2843" s="175" t="s">
        <v>252</v>
      </c>
    </row>
    <row r="2844" spans="1:65" s="13" customFormat="1" ht="11.25">
      <c r="B2844" s="167"/>
      <c r="D2844" s="160" t="s">
        <v>264</v>
      </c>
      <c r="E2844" s="168" t="s">
        <v>3</v>
      </c>
      <c r="F2844" s="169" t="s">
        <v>1543</v>
      </c>
      <c r="H2844" s="168" t="s">
        <v>3</v>
      </c>
      <c r="I2844" s="170"/>
      <c r="L2844" s="167"/>
      <c r="M2844" s="171"/>
      <c r="N2844" s="172"/>
      <c r="O2844" s="172"/>
      <c r="P2844" s="172"/>
      <c r="Q2844" s="172"/>
      <c r="R2844" s="172"/>
      <c r="S2844" s="172"/>
      <c r="T2844" s="173"/>
      <c r="AT2844" s="168" t="s">
        <v>264</v>
      </c>
      <c r="AU2844" s="168" t="s">
        <v>82</v>
      </c>
      <c r="AV2844" s="13" t="s">
        <v>80</v>
      </c>
      <c r="AW2844" s="13" t="s">
        <v>34</v>
      </c>
      <c r="AX2844" s="13" t="s">
        <v>73</v>
      </c>
      <c r="AY2844" s="168" t="s">
        <v>252</v>
      </c>
    </row>
    <row r="2845" spans="1:65" s="14" customFormat="1" ht="11.25">
      <c r="B2845" s="174"/>
      <c r="D2845" s="160" t="s">
        <v>264</v>
      </c>
      <c r="E2845" s="175" t="s">
        <v>3</v>
      </c>
      <c r="F2845" s="176" t="s">
        <v>2721</v>
      </c>
      <c r="H2845" s="177">
        <v>165.94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264</v>
      </c>
      <c r="AU2845" s="175" t="s">
        <v>82</v>
      </c>
      <c r="AV2845" s="14" t="s">
        <v>82</v>
      </c>
      <c r="AW2845" s="14" t="s">
        <v>34</v>
      </c>
      <c r="AX2845" s="14" t="s">
        <v>73</v>
      </c>
      <c r="AY2845" s="175" t="s">
        <v>252</v>
      </c>
    </row>
    <row r="2846" spans="1:65" s="15" customFormat="1" ht="11.25">
      <c r="B2846" s="182"/>
      <c r="D2846" s="160" t="s">
        <v>264</v>
      </c>
      <c r="E2846" s="183" t="s">
        <v>3</v>
      </c>
      <c r="F2846" s="184" t="s">
        <v>269</v>
      </c>
      <c r="H2846" s="185">
        <v>333.93</v>
      </c>
      <c r="I2846" s="186"/>
      <c r="L2846" s="182"/>
      <c r="M2846" s="187"/>
      <c r="N2846" s="188"/>
      <c r="O2846" s="188"/>
      <c r="P2846" s="188"/>
      <c r="Q2846" s="188"/>
      <c r="R2846" s="188"/>
      <c r="S2846" s="188"/>
      <c r="T2846" s="189"/>
      <c r="AT2846" s="183" t="s">
        <v>264</v>
      </c>
      <c r="AU2846" s="183" t="s">
        <v>82</v>
      </c>
      <c r="AV2846" s="15" t="s">
        <v>258</v>
      </c>
      <c r="AW2846" s="15" t="s">
        <v>34</v>
      </c>
      <c r="AX2846" s="15" t="s">
        <v>80</v>
      </c>
      <c r="AY2846" s="183" t="s">
        <v>252</v>
      </c>
    </row>
    <row r="2847" spans="1:65" s="2" customFormat="1" ht="24.2" customHeight="1">
      <c r="A2847" s="34"/>
      <c r="B2847" s="145"/>
      <c r="C2847" s="146" t="s">
        <v>2722</v>
      </c>
      <c r="D2847" s="146" t="s">
        <v>254</v>
      </c>
      <c r="E2847" s="147" t="s">
        <v>2723</v>
      </c>
      <c r="F2847" s="148" t="s">
        <v>2724</v>
      </c>
      <c r="G2847" s="149" t="s">
        <v>497</v>
      </c>
      <c r="H2847" s="150">
        <v>165.67</v>
      </c>
      <c r="I2847" s="151"/>
      <c r="J2847" s="152">
        <f>ROUND(I2847*H2847,2)</f>
        <v>0</v>
      </c>
      <c r="K2847" s="153"/>
      <c r="L2847" s="35"/>
      <c r="M2847" s="154" t="s">
        <v>3</v>
      </c>
      <c r="N2847" s="155" t="s">
        <v>44</v>
      </c>
      <c r="O2847" s="55"/>
      <c r="P2847" s="156">
        <f>O2847*H2847</f>
        <v>0</v>
      </c>
      <c r="Q2847" s="156">
        <v>1.847E-2</v>
      </c>
      <c r="R2847" s="156">
        <f>Q2847*H2847</f>
        <v>3.0599248999999999</v>
      </c>
      <c r="S2847" s="156">
        <v>0</v>
      </c>
      <c r="T2847" s="157">
        <f>S2847*H2847</f>
        <v>0</v>
      </c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R2847" s="158" t="s">
        <v>406</v>
      </c>
      <c r="AT2847" s="158" t="s">
        <v>254</v>
      </c>
      <c r="AU2847" s="158" t="s">
        <v>82</v>
      </c>
      <c r="AY2847" s="19" t="s">
        <v>252</v>
      </c>
      <c r="BE2847" s="159">
        <f>IF(N2847="základní",J2847,0)</f>
        <v>0</v>
      </c>
      <c r="BF2847" s="159">
        <f>IF(N2847="snížená",J2847,0)</f>
        <v>0</v>
      </c>
      <c r="BG2847" s="159">
        <f>IF(N2847="zákl. přenesená",J2847,0)</f>
        <v>0</v>
      </c>
      <c r="BH2847" s="159">
        <f>IF(N2847="sníž. přenesená",J2847,0)</f>
        <v>0</v>
      </c>
      <c r="BI2847" s="159">
        <f>IF(N2847="nulová",J2847,0)</f>
        <v>0</v>
      </c>
      <c r="BJ2847" s="19" t="s">
        <v>80</v>
      </c>
      <c r="BK2847" s="159">
        <f>ROUND(I2847*H2847,2)</f>
        <v>0</v>
      </c>
      <c r="BL2847" s="19" t="s">
        <v>406</v>
      </c>
      <c r="BM2847" s="158" t="s">
        <v>2725</v>
      </c>
    </row>
    <row r="2848" spans="1:65" s="2" customFormat="1" ht="29.25">
      <c r="A2848" s="34"/>
      <c r="B2848" s="35"/>
      <c r="C2848" s="34"/>
      <c r="D2848" s="160" t="s">
        <v>260</v>
      </c>
      <c r="E2848" s="34"/>
      <c r="F2848" s="161" t="s">
        <v>2726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260</v>
      </c>
      <c r="AU2848" s="19" t="s">
        <v>82</v>
      </c>
    </row>
    <row r="2849" spans="1:65" s="2" customFormat="1" ht="11.25">
      <c r="A2849" s="34"/>
      <c r="B2849" s="35"/>
      <c r="C2849" s="34"/>
      <c r="D2849" s="165" t="s">
        <v>262</v>
      </c>
      <c r="E2849" s="34"/>
      <c r="F2849" s="166" t="s">
        <v>2727</v>
      </c>
      <c r="G2849" s="34"/>
      <c r="H2849" s="34"/>
      <c r="I2849" s="162"/>
      <c r="J2849" s="34"/>
      <c r="K2849" s="34"/>
      <c r="L2849" s="35"/>
      <c r="M2849" s="163"/>
      <c r="N2849" s="164"/>
      <c r="O2849" s="55"/>
      <c r="P2849" s="55"/>
      <c r="Q2849" s="55"/>
      <c r="R2849" s="55"/>
      <c r="S2849" s="55"/>
      <c r="T2849" s="56"/>
      <c r="U2849" s="34"/>
      <c r="V2849" s="34"/>
      <c r="W2849" s="34"/>
      <c r="X2849" s="34"/>
      <c r="Y2849" s="34"/>
      <c r="Z2849" s="34"/>
      <c r="AA2849" s="34"/>
      <c r="AB2849" s="34"/>
      <c r="AC2849" s="34"/>
      <c r="AD2849" s="34"/>
      <c r="AE2849" s="34"/>
      <c r="AT2849" s="19" t="s">
        <v>262</v>
      </c>
      <c r="AU2849" s="19" t="s">
        <v>82</v>
      </c>
    </row>
    <row r="2850" spans="1:65" s="13" customFormat="1" ht="11.25">
      <c r="B2850" s="167"/>
      <c r="D2850" s="160" t="s">
        <v>264</v>
      </c>
      <c r="E2850" s="168" t="s">
        <v>3</v>
      </c>
      <c r="F2850" s="169" t="s">
        <v>2718</v>
      </c>
      <c r="H2850" s="168" t="s">
        <v>3</v>
      </c>
      <c r="I2850" s="170"/>
      <c r="L2850" s="167"/>
      <c r="M2850" s="171"/>
      <c r="N2850" s="172"/>
      <c r="O2850" s="172"/>
      <c r="P2850" s="172"/>
      <c r="Q2850" s="172"/>
      <c r="R2850" s="172"/>
      <c r="S2850" s="172"/>
      <c r="T2850" s="173"/>
      <c r="AT2850" s="168" t="s">
        <v>264</v>
      </c>
      <c r="AU2850" s="168" t="s">
        <v>82</v>
      </c>
      <c r="AV2850" s="13" t="s">
        <v>80</v>
      </c>
      <c r="AW2850" s="13" t="s">
        <v>34</v>
      </c>
      <c r="AX2850" s="13" t="s">
        <v>73</v>
      </c>
      <c r="AY2850" s="168" t="s">
        <v>252</v>
      </c>
    </row>
    <row r="2851" spans="1:65" s="13" customFormat="1" ht="11.25">
      <c r="B2851" s="167"/>
      <c r="D2851" s="160" t="s">
        <v>264</v>
      </c>
      <c r="E2851" s="168" t="s">
        <v>3</v>
      </c>
      <c r="F2851" s="169" t="s">
        <v>2728</v>
      </c>
      <c r="H2851" s="168" t="s">
        <v>3</v>
      </c>
      <c r="I2851" s="170"/>
      <c r="L2851" s="167"/>
      <c r="M2851" s="171"/>
      <c r="N2851" s="172"/>
      <c r="O2851" s="172"/>
      <c r="P2851" s="172"/>
      <c r="Q2851" s="172"/>
      <c r="R2851" s="172"/>
      <c r="S2851" s="172"/>
      <c r="T2851" s="173"/>
      <c r="AT2851" s="168" t="s">
        <v>264</v>
      </c>
      <c r="AU2851" s="168" t="s">
        <v>82</v>
      </c>
      <c r="AV2851" s="13" t="s">
        <v>80</v>
      </c>
      <c r="AW2851" s="13" t="s">
        <v>34</v>
      </c>
      <c r="AX2851" s="13" t="s">
        <v>73</v>
      </c>
      <c r="AY2851" s="168" t="s">
        <v>252</v>
      </c>
    </row>
    <row r="2852" spans="1:65" s="13" customFormat="1" ht="11.25">
      <c r="B2852" s="167"/>
      <c r="D2852" s="160" t="s">
        <v>264</v>
      </c>
      <c r="E2852" s="168" t="s">
        <v>3</v>
      </c>
      <c r="F2852" s="169" t="s">
        <v>1545</v>
      </c>
      <c r="H2852" s="168" t="s">
        <v>3</v>
      </c>
      <c r="I2852" s="170"/>
      <c r="L2852" s="167"/>
      <c r="M2852" s="171"/>
      <c r="N2852" s="172"/>
      <c r="O2852" s="172"/>
      <c r="P2852" s="172"/>
      <c r="Q2852" s="172"/>
      <c r="R2852" s="172"/>
      <c r="S2852" s="172"/>
      <c r="T2852" s="173"/>
      <c r="AT2852" s="168" t="s">
        <v>264</v>
      </c>
      <c r="AU2852" s="168" t="s">
        <v>82</v>
      </c>
      <c r="AV2852" s="13" t="s">
        <v>80</v>
      </c>
      <c r="AW2852" s="13" t="s">
        <v>34</v>
      </c>
      <c r="AX2852" s="13" t="s">
        <v>73</v>
      </c>
      <c r="AY2852" s="168" t="s">
        <v>252</v>
      </c>
    </row>
    <row r="2853" spans="1:65" s="14" customFormat="1" ht="11.25">
      <c r="B2853" s="174"/>
      <c r="D2853" s="160" t="s">
        <v>264</v>
      </c>
      <c r="E2853" s="175" t="s">
        <v>3</v>
      </c>
      <c r="F2853" s="176" t="s">
        <v>2729</v>
      </c>
      <c r="H2853" s="177">
        <v>165.67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264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252</v>
      </c>
    </row>
    <row r="2854" spans="1:65" s="2" customFormat="1" ht="16.5" customHeight="1">
      <c r="A2854" s="34"/>
      <c r="B2854" s="145"/>
      <c r="C2854" s="146" t="s">
        <v>2730</v>
      </c>
      <c r="D2854" s="146" t="s">
        <v>254</v>
      </c>
      <c r="E2854" s="147" t="s">
        <v>2731</v>
      </c>
      <c r="F2854" s="148" t="s">
        <v>2732</v>
      </c>
      <c r="G2854" s="149" t="s">
        <v>331</v>
      </c>
      <c r="H2854" s="150">
        <v>36.36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1.874E-2</v>
      </c>
      <c r="R2854" s="156">
        <f>Q2854*H2854</f>
        <v>0.68138639999999995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406</v>
      </c>
      <c r="AT2854" s="158" t="s">
        <v>254</v>
      </c>
      <c r="AU2854" s="158" t="s">
        <v>82</v>
      </c>
      <c r="AY2854" s="19" t="s">
        <v>252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406</v>
      </c>
      <c r="BM2854" s="158" t="s">
        <v>2733</v>
      </c>
    </row>
    <row r="2855" spans="1:65" s="2" customFormat="1" ht="19.5">
      <c r="A2855" s="34"/>
      <c r="B2855" s="35"/>
      <c r="C2855" s="34"/>
      <c r="D2855" s="160" t="s">
        <v>260</v>
      </c>
      <c r="E2855" s="34"/>
      <c r="F2855" s="161" t="s">
        <v>2734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260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262</v>
      </c>
      <c r="E2856" s="34"/>
      <c r="F2856" s="166" t="s">
        <v>2735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262</v>
      </c>
      <c r="AU2856" s="19" t="s">
        <v>82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2736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3" customFormat="1" ht="11.25">
      <c r="B2858" s="167"/>
      <c r="D2858" s="160" t="s">
        <v>264</v>
      </c>
      <c r="E2858" s="168" t="s">
        <v>3</v>
      </c>
      <c r="F2858" s="169" t="s">
        <v>895</v>
      </c>
      <c r="H2858" s="168" t="s">
        <v>3</v>
      </c>
      <c r="I2858" s="170"/>
      <c r="L2858" s="167"/>
      <c r="M2858" s="171"/>
      <c r="N2858" s="172"/>
      <c r="O2858" s="172"/>
      <c r="P2858" s="172"/>
      <c r="Q2858" s="172"/>
      <c r="R2858" s="172"/>
      <c r="S2858" s="172"/>
      <c r="T2858" s="173"/>
      <c r="AT2858" s="168" t="s">
        <v>264</v>
      </c>
      <c r="AU2858" s="168" t="s">
        <v>82</v>
      </c>
      <c r="AV2858" s="13" t="s">
        <v>80</v>
      </c>
      <c r="AW2858" s="13" t="s">
        <v>34</v>
      </c>
      <c r="AX2858" s="13" t="s">
        <v>73</v>
      </c>
      <c r="AY2858" s="168" t="s">
        <v>252</v>
      </c>
    </row>
    <row r="2859" spans="1:65" s="14" customFormat="1" ht="11.25">
      <c r="B2859" s="174"/>
      <c r="D2859" s="160" t="s">
        <v>264</v>
      </c>
      <c r="E2859" s="175" t="s">
        <v>3</v>
      </c>
      <c r="F2859" s="176" t="s">
        <v>2737</v>
      </c>
      <c r="H2859" s="177">
        <v>12.12</v>
      </c>
      <c r="I2859" s="178"/>
      <c r="L2859" s="174"/>
      <c r="M2859" s="179"/>
      <c r="N2859" s="180"/>
      <c r="O2859" s="180"/>
      <c r="P2859" s="180"/>
      <c r="Q2859" s="180"/>
      <c r="R2859" s="180"/>
      <c r="S2859" s="180"/>
      <c r="T2859" s="181"/>
      <c r="AT2859" s="175" t="s">
        <v>264</v>
      </c>
      <c r="AU2859" s="175" t="s">
        <v>82</v>
      </c>
      <c r="AV2859" s="14" t="s">
        <v>82</v>
      </c>
      <c r="AW2859" s="14" t="s">
        <v>34</v>
      </c>
      <c r="AX2859" s="14" t="s">
        <v>73</v>
      </c>
      <c r="AY2859" s="175" t="s">
        <v>252</v>
      </c>
    </row>
    <row r="2860" spans="1:65" s="13" customFormat="1" ht="11.25">
      <c r="B2860" s="167"/>
      <c r="D2860" s="160" t="s">
        <v>264</v>
      </c>
      <c r="E2860" s="168" t="s">
        <v>3</v>
      </c>
      <c r="F2860" s="169" t="s">
        <v>1543</v>
      </c>
      <c r="H2860" s="168" t="s">
        <v>3</v>
      </c>
      <c r="I2860" s="170"/>
      <c r="L2860" s="167"/>
      <c r="M2860" s="171"/>
      <c r="N2860" s="172"/>
      <c r="O2860" s="172"/>
      <c r="P2860" s="172"/>
      <c r="Q2860" s="172"/>
      <c r="R2860" s="172"/>
      <c r="S2860" s="172"/>
      <c r="T2860" s="173"/>
      <c r="AT2860" s="168" t="s">
        <v>264</v>
      </c>
      <c r="AU2860" s="168" t="s">
        <v>82</v>
      </c>
      <c r="AV2860" s="13" t="s">
        <v>80</v>
      </c>
      <c r="AW2860" s="13" t="s">
        <v>34</v>
      </c>
      <c r="AX2860" s="13" t="s">
        <v>73</v>
      </c>
      <c r="AY2860" s="168" t="s">
        <v>252</v>
      </c>
    </row>
    <row r="2861" spans="1:65" s="14" customFormat="1" ht="11.25">
      <c r="B2861" s="174"/>
      <c r="D2861" s="160" t="s">
        <v>264</v>
      </c>
      <c r="E2861" s="175" t="s">
        <v>3</v>
      </c>
      <c r="F2861" s="176" t="s">
        <v>2737</v>
      </c>
      <c r="H2861" s="177">
        <v>12.12</v>
      </c>
      <c r="I2861" s="178"/>
      <c r="L2861" s="174"/>
      <c r="M2861" s="179"/>
      <c r="N2861" s="180"/>
      <c r="O2861" s="180"/>
      <c r="P2861" s="180"/>
      <c r="Q2861" s="180"/>
      <c r="R2861" s="180"/>
      <c r="S2861" s="180"/>
      <c r="T2861" s="181"/>
      <c r="AT2861" s="175" t="s">
        <v>264</v>
      </c>
      <c r="AU2861" s="175" t="s">
        <v>82</v>
      </c>
      <c r="AV2861" s="14" t="s">
        <v>82</v>
      </c>
      <c r="AW2861" s="14" t="s">
        <v>34</v>
      </c>
      <c r="AX2861" s="14" t="s">
        <v>73</v>
      </c>
      <c r="AY2861" s="175" t="s">
        <v>252</v>
      </c>
    </row>
    <row r="2862" spans="1:65" s="13" customFormat="1" ht="11.25">
      <c r="B2862" s="167"/>
      <c r="D2862" s="160" t="s">
        <v>264</v>
      </c>
      <c r="E2862" s="168" t="s">
        <v>3</v>
      </c>
      <c r="F2862" s="169" t="s">
        <v>883</v>
      </c>
      <c r="H2862" s="168" t="s">
        <v>3</v>
      </c>
      <c r="I2862" s="170"/>
      <c r="L2862" s="167"/>
      <c r="M2862" s="171"/>
      <c r="N2862" s="172"/>
      <c r="O2862" s="172"/>
      <c r="P2862" s="172"/>
      <c r="Q2862" s="172"/>
      <c r="R2862" s="172"/>
      <c r="S2862" s="172"/>
      <c r="T2862" s="173"/>
      <c r="AT2862" s="168" t="s">
        <v>264</v>
      </c>
      <c r="AU2862" s="168" t="s">
        <v>82</v>
      </c>
      <c r="AV2862" s="13" t="s">
        <v>80</v>
      </c>
      <c r="AW2862" s="13" t="s">
        <v>34</v>
      </c>
      <c r="AX2862" s="13" t="s">
        <v>73</v>
      </c>
      <c r="AY2862" s="168" t="s">
        <v>252</v>
      </c>
    </row>
    <row r="2863" spans="1:65" s="14" customFormat="1" ht="11.25">
      <c r="B2863" s="174"/>
      <c r="D2863" s="160" t="s">
        <v>264</v>
      </c>
      <c r="E2863" s="175" t="s">
        <v>3</v>
      </c>
      <c r="F2863" s="176" t="s">
        <v>2737</v>
      </c>
      <c r="H2863" s="177">
        <v>12.12</v>
      </c>
      <c r="I2863" s="178"/>
      <c r="L2863" s="174"/>
      <c r="M2863" s="179"/>
      <c r="N2863" s="180"/>
      <c r="O2863" s="180"/>
      <c r="P2863" s="180"/>
      <c r="Q2863" s="180"/>
      <c r="R2863" s="180"/>
      <c r="S2863" s="180"/>
      <c r="T2863" s="181"/>
      <c r="AT2863" s="175" t="s">
        <v>264</v>
      </c>
      <c r="AU2863" s="175" t="s">
        <v>82</v>
      </c>
      <c r="AV2863" s="14" t="s">
        <v>82</v>
      </c>
      <c r="AW2863" s="14" t="s">
        <v>34</v>
      </c>
      <c r="AX2863" s="14" t="s">
        <v>73</v>
      </c>
      <c r="AY2863" s="175" t="s">
        <v>252</v>
      </c>
    </row>
    <row r="2864" spans="1:65" s="15" customFormat="1" ht="11.25">
      <c r="B2864" s="182"/>
      <c r="D2864" s="160" t="s">
        <v>264</v>
      </c>
      <c r="E2864" s="183" t="s">
        <v>3</v>
      </c>
      <c r="F2864" s="184" t="s">
        <v>269</v>
      </c>
      <c r="H2864" s="185">
        <v>36.36</v>
      </c>
      <c r="I2864" s="186"/>
      <c r="L2864" s="182"/>
      <c r="M2864" s="187"/>
      <c r="N2864" s="188"/>
      <c r="O2864" s="188"/>
      <c r="P2864" s="188"/>
      <c r="Q2864" s="188"/>
      <c r="R2864" s="188"/>
      <c r="S2864" s="188"/>
      <c r="T2864" s="189"/>
      <c r="AT2864" s="183" t="s">
        <v>264</v>
      </c>
      <c r="AU2864" s="183" t="s">
        <v>82</v>
      </c>
      <c r="AV2864" s="15" t="s">
        <v>258</v>
      </c>
      <c r="AW2864" s="15" t="s">
        <v>34</v>
      </c>
      <c r="AX2864" s="15" t="s">
        <v>80</v>
      </c>
      <c r="AY2864" s="183" t="s">
        <v>252</v>
      </c>
    </row>
    <row r="2865" spans="1:65" s="2" customFormat="1" ht="16.5" customHeight="1">
      <c r="A2865" s="34"/>
      <c r="B2865" s="145"/>
      <c r="C2865" s="146" t="s">
        <v>2738</v>
      </c>
      <c r="D2865" s="146" t="s">
        <v>254</v>
      </c>
      <c r="E2865" s="147" t="s">
        <v>2739</v>
      </c>
      <c r="F2865" s="148" t="s">
        <v>2740</v>
      </c>
      <c r="G2865" s="149" t="s">
        <v>331</v>
      </c>
      <c r="H2865" s="150">
        <v>43.7</v>
      </c>
      <c r="I2865" s="151"/>
      <c r="J2865" s="152">
        <f>ROUND(I2865*H2865,2)</f>
        <v>0</v>
      </c>
      <c r="K2865" s="153"/>
      <c r="L2865" s="35"/>
      <c r="M2865" s="154" t="s">
        <v>3</v>
      </c>
      <c r="N2865" s="155" t="s">
        <v>44</v>
      </c>
      <c r="O2865" s="55"/>
      <c r="P2865" s="156">
        <f>O2865*H2865</f>
        <v>0</v>
      </c>
      <c r="Q2865" s="156">
        <v>1.8460000000000001E-2</v>
      </c>
      <c r="R2865" s="156">
        <f>Q2865*H2865</f>
        <v>0.80670200000000003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406</v>
      </c>
      <c r="AT2865" s="158" t="s">
        <v>254</v>
      </c>
      <c r="AU2865" s="158" t="s">
        <v>82</v>
      </c>
      <c r="AY2865" s="19" t="s">
        <v>252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406</v>
      </c>
      <c r="BM2865" s="158" t="s">
        <v>2741</v>
      </c>
    </row>
    <row r="2866" spans="1:65" s="2" customFormat="1" ht="19.5">
      <c r="A2866" s="34"/>
      <c r="B2866" s="35"/>
      <c r="C2866" s="34"/>
      <c r="D2866" s="160" t="s">
        <v>260</v>
      </c>
      <c r="E2866" s="34"/>
      <c r="F2866" s="161" t="s">
        <v>2742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260</v>
      </c>
      <c r="AU2866" s="19" t="s">
        <v>82</v>
      </c>
    </row>
    <row r="2867" spans="1:65" s="2" customFormat="1" ht="11.25">
      <c r="A2867" s="34"/>
      <c r="B2867" s="35"/>
      <c r="C2867" s="34"/>
      <c r="D2867" s="165" t="s">
        <v>262</v>
      </c>
      <c r="E2867" s="34"/>
      <c r="F2867" s="166" t="s">
        <v>2743</v>
      </c>
      <c r="G2867" s="34"/>
      <c r="H2867" s="34"/>
      <c r="I2867" s="162"/>
      <c r="J2867" s="34"/>
      <c r="K2867" s="34"/>
      <c r="L2867" s="35"/>
      <c r="M2867" s="163"/>
      <c r="N2867" s="164"/>
      <c r="O2867" s="55"/>
      <c r="P2867" s="55"/>
      <c r="Q2867" s="55"/>
      <c r="R2867" s="55"/>
      <c r="S2867" s="55"/>
      <c r="T2867" s="56"/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T2867" s="19" t="s">
        <v>262</v>
      </c>
      <c r="AU2867" s="19" t="s">
        <v>82</v>
      </c>
    </row>
    <row r="2868" spans="1:65" s="13" customFormat="1" ht="11.25">
      <c r="B2868" s="167"/>
      <c r="D2868" s="160" t="s">
        <v>264</v>
      </c>
      <c r="E2868" s="168" t="s">
        <v>3</v>
      </c>
      <c r="F2868" s="169" t="s">
        <v>2744</v>
      </c>
      <c r="H2868" s="168" t="s">
        <v>3</v>
      </c>
      <c r="I2868" s="170"/>
      <c r="L2868" s="167"/>
      <c r="M2868" s="171"/>
      <c r="N2868" s="172"/>
      <c r="O2868" s="172"/>
      <c r="P2868" s="172"/>
      <c r="Q2868" s="172"/>
      <c r="R2868" s="172"/>
      <c r="S2868" s="172"/>
      <c r="T2868" s="173"/>
      <c r="AT2868" s="168" t="s">
        <v>264</v>
      </c>
      <c r="AU2868" s="168" t="s">
        <v>82</v>
      </c>
      <c r="AV2868" s="13" t="s">
        <v>80</v>
      </c>
      <c r="AW2868" s="13" t="s">
        <v>34</v>
      </c>
      <c r="AX2868" s="13" t="s">
        <v>73</v>
      </c>
      <c r="AY2868" s="168" t="s">
        <v>252</v>
      </c>
    </row>
    <row r="2869" spans="1:65" s="14" customFormat="1" ht="11.25">
      <c r="B2869" s="174"/>
      <c r="D2869" s="160" t="s">
        <v>264</v>
      </c>
      <c r="E2869" s="175" t="s">
        <v>3</v>
      </c>
      <c r="F2869" s="176" t="s">
        <v>2745</v>
      </c>
      <c r="H2869" s="177">
        <v>43.7</v>
      </c>
      <c r="I2869" s="178"/>
      <c r="L2869" s="174"/>
      <c r="M2869" s="179"/>
      <c r="N2869" s="180"/>
      <c r="O2869" s="180"/>
      <c r="P2869" s="180"/>
      <c r="Q2869" s="180"/>
      <c r="R2869" s="180"/>
      <c r="S2869" s="180"/>
      <c r="T2869" s="181"/>
      <c r="AT2869" s="175" t="s">
        <v>264</v>
      </c>
      <c r="AU2869" s="175" t="s">
        <v>82</v>
      </c>
      <c r="AV2869" s="14" t="s">
        <v>82</v>
      </c>
      <c r="AW2869" s="14" t="s">
        <v>34</v>
      </c>
      <c r="AX2869" s="14" t="s">
        <v>80</v>
      </c>
      <c r="AY2869" s="175" t="s">
        <v>252</v>
      </c>
    </row>
    <row r="2870" spans="1:65" s="2" customFormat="1" ht="16.5" customHeight="1">
      <c r="A2870" s="34"/>
      <c r="B2870" s="145"/>
      <c r="C2870" s="146" t="s">
        <v>2746</v>
      </c>
      <c r="D2870" s="146" t="s">
        <v>254</v>
      </c>
      <c r="E2870" s="147" t="s">
        <v>2747</v>
      </c>
      <c r="F2870" s="148" t="s">
        <v>2748</v>
      </c>
      <c r="G2870" s="149" t="s">
        <v>743</v>
      </c>
      <c r="H2870" s="150">
        <v>48</v>
      </c>
      <c r="I2870" s="151"/>
      <c r="J2870" s="152">
        <f>ROUND(I2870*H2870,2)</f>
        <v>0</v>
      </c>
      <c r="K2870" s="153"/>
      <c r="L2870" s="35"/>
      <c r="M2870" s="154" t="s">
        <v>3</v>
      </c>
      <c r="N2870" s="155" t="s">
        <v>44</v>
      </c>
      <c r="O2870" s="55"/>
      <c r="P2870" s="156">
        <f>O2870*H2870</f>
        <v>0</v>
      </c>
      <c r="Q2870" s="156">
        <v>2.7E-4</v>
      </c>
      <c r="R2870" s="156">
        <f>Q2870*H2870</f>
        <v>1.2959999999999999E-2</v>
      </c>
      <c r="S2870" s="156">
        <v>0</v>
      </c>
      <c r="T2870" s="157">
        <f>S2870*H2870</f>
        <v>0</v>
      </c>
      <c r="U2870" s="34"/>
      <c r="V2870" s="34"/>
      <c r="W2870" s="34"/>
      <c r="X2870" s="34"/>
      <c r="Y2870" s="34"/>
      <c r="Z2870" s="34"/>
      <c r="AA2870" s="34"/>
      <c r="AB2870" s="34"/>
      <c r="AC2870" s="34"/>
      <c r="AD2870" s="34"/>
      <c r="AE2870" s="34"/>
      <c r="AR2870" s="158" t="s">
        <v>406</v>
      </c>
      <c r="AT2870" s="158" t="s">
        <v>254</v>
      </c>
      <c r="AU2870" s="158" t="s">
        <v>82</v>
      </c>
      <c r="AY2870" s="19" t="s">
        <v>252</v>
      </c>
      <c r="BE2870" s="159">
        <f>IF(N2870="základní",J2870,0)</f>
        <v>0</v>
      </c>
      <c r="BF2870" s="159">
        <f>IF(N2870="snížená",J2870,0)</f>
        <v>0</v>
      </c>
      <c r="BG2870" s="159">
        <f>IF(N2870="zákl. přenesená",J2870,0)</f>
        <v>0</v>
      </c>
      <c r="BH2870" s="159">
        <f>IF(N2870="sníž. přenesená",J2870,0)</f>
        <v>0</v>
      </c>
      <c r="BI2870" s="159">
        <f>IF(N2870="nulová",J2870,0)</f>
        <v>0</v>
      </c>
      <c r="BJ2870" s="19" t="s">
        <v>80</v>
      </c>
      <c r="BK2870" s="159">
        <f>ROUND(I2870*H2870,2)</f>
        <v>0</v>
      </c>
      <c r="BL2870" s="19" t="s">
        <v>406</v>
      </c>
      <c r="BM2870" s="158" t="s">
        <v>2749</v>
      </c>
    </row>
    <row r="2871" spans="1:65" s="2" customFormat="1" ht="11.25">
      <c r="A2871" s="34"/>
      <c r="B2871" s="35"/>
      <c r="C2871" s="34"/>
      <c r="D2871" s="160" t="s">
        <v>260</v>
      </c>
      <c r="E2871" s="34"/>
      <c r="F2871" s="161" t="s">
        <v>2750</v>
      </c>
      <c r="G2871" s="34"/>
      <c r="H2871" s="34"/>
      <c r="I2871" s="162"/>
      <c r="J2871" s="34"/>
      <c r="K2871" s="34"/>
      <c r="L2871" s="35"/>
      <c r="M2871" s="163"/>
      <c r="N2871" s="164"/>
      <c r="O2871" s="55"/>
      <c r="P2871" s="55"/>
      <c r="Q2871" s="55"/>
      <c r="R2871" s="55"/>
      <c r="S2871" s="55"/>
      <c r="T2871" s="56"/>
      <c r="U2871" s="34"/>
      <c r="V2871" s="34"/>
      <c r="W2871" s="34"/>
      <c r="X2871" s="34"/>
      <c r="Y2871" s="34"/>
      <c r="Z2871" s="34"/>
      <c r="AA2871" s="34"/>
      <c r="AB2871" s="34"/>
      <c r="AC2871" s="34"/>
      <c r="AD2871" s="34"/>
      <c r="AE2871" s="34"/>
      <c r="AT2871" s="19" t="s">
        <v>260</v>
      </c>
      <c r="AU2871" s="19" t="s">
        <v>82</v>
      </c>
    </row>
    <row r="2872" spans="1:65" s="2" customFormat="1" ht="11.25">
      <c r="A2872" s="34"/>
      <c r="B2872" s="35"/>
      <c r="C2872" s="34"/>
      <c r="D2872" s="165" t="s">
        <v>262</v>
      </c>
      <c r="E2872" s="34"/>
      <c r="F2872" s="166" t="s">
        <v>2751</v>
      </c>
      <c r="G2872" s="34"/>
      <c r="H2872" s="34"/>
      <c r="I2872" s="162"/>
      <c r="J2872" s="34"/>
      <c r="K2872" s="34"/>
      <c r="L2872" s="35"/>
      <c r="M2872" s="163"/>
      <c r="N2872" s="164"/>
      <c r="O2872" s="55"/>
      <c r="P2872" s="55"/>
      <c r="Q2872" s="55"/>
      <c r="R2872" s="55"/>
      <c r="S2872" s="55"/>
      <c r="T2872" s="56"/>
      <c r="U2872" s="34"/>
      <c r="V2872" s="34"/>
      <c r="W2872" s="34"/>
      <c r="X2872" s="34"/>
      <c r="Y2872" s="34"/>
      <c r="Z2872" s="34"/>
      <c r="AA2872" s="34"/>
      <c r="AB2872" s="34"/>
      <c r="AC2872" s="34"/>
      <c r="AD2872" s="34"/>
      <c r="AE2872" s="34"/>
      <c r="AT2872" s="19" t="s">
        <v>262</v>
      </c>
      <c r="AU2872" s="19" t="s">
        <v>82</v>
      </c>
    </row>
    <row r="2873" spans="1:65" s="13" customFormat="1" ht="11.25">
      <c r="B2873" s="167"/>
      <c r="D2873" s="160" t="s">
        <v>264</v>
      </c>
      <c r="E2873" s="168" t="s">
        <v>3</v>
      </c>
      <c r="F2873" s="169" t="s">
        <v>2752</v>
      </c>
      <c r="H2873" s="168" t="s">
        <v>3</v>
      </c>
      <c r="I2873" s="170"/>
      <c r="L2873" s="167"/>
      <c r="M2873" s="171"/>
      <c r="N2873" s="172"/>
      <c r="O2873" s="172"/>
      <c r="P2873" s="172"/>
      <c r="Q2873" s="172"/>
      <c r="R2873" s="172"/>
      <c r="S2873" s="172"/>
      <c r="T2873" s="173"/>
      <c r="AT2873" s="168" t="s">
        <v>264</v>
      </c>
      <c r="AU2873" s="168" t="s">
        <v>82</v>
      </c>
      <c r="AV2873" s="13" t="s">
        <v>80</v>
      </c>
      <c r="AW2873" s="13" t="s">
        <v>34</v>
      </c>
      <c r="AX2873" s="13" t="s">
        <v>73</v>
      </c>
      <c r="AY2873" s="168" t="s">
        <v>252</v>
      </c>
    </row>
    <row r="2874" spans="1:65" s="14" customFormat="1" ht="11.25">
      <c r="B2874" s="174"/>
      <c r="D2874" s="160" t="s">
        <v>264</v>
      </c>
      <c r="E2874" s="175" t="s">
        <v>3</v>
      </c>
      <c r="F2874" s="176" t="s">
        <v>423</v>
      </c>
      <c r="H2874" s="177">
        <v>18</v>
      </c>
      <c r="I2874" s="178"/>
      <c r="L2874" s="174"/>
      <c r="M2874" s="179"/>
      <c r="N2874" s="180"/>
      <c r="O2874" s="180"/>
      <c r="P2874" s="180"/>
      <c r="Q2874" s="180"/>
      <c r="R2874" s="180"/>
      <c r="S2874" s="180"/>
      <c r="T2874" s="181"/>
      <c r="AT2874" s="175" t="s">
        <v>264</v>
      </c>
      <c r="AU2874" s="175" t="s">
        <v>82</v>
      </c>
      <c r="AV2874" s="14" t="s">
        <v>82</v>
      </c>
      <c r="AW2874" s="14" t="s">
        <v>34</v>
      </c>
      <c r="AX2874" s="14" t="s">
        <v>73</v>
      </c>
      <c r="AY2874" s="175" t="s">
        <v>252</v>
      </c>
    </row>
    <row r="2875" spans="1:65" s="13" customFormat="1" ht="11.25">
      <c r="B2875" s="167"/>
      <c r="D2875" s="160" t="s">
        <v>264</v>
      </c>
      <c r="E2875" s="168" t="s">
        <v>3</v>
      </c>
      <c r="F2875" s="169" t="s">
        <v>2753</v>
      </c>
      <c r="H2875" s="168" t="s">
        <v>3</v>
      </c>
      <c r="I2875" s="170"/>
      <c r="L2875" s="167"/>
      <c r="M2875" s="171"/>
      <c r="N2875" s="172"/>
      <c r="O2875" s="172"/>
      <c r="P2875" s="172"/>
      <c r="Q2875" s="172"/>
      <c r="R2875" s="172"/>
      <c r="S2875" s="172"/>
      <c r="T2875" s="173"/>
      <c r="AT2875" s="168" t="s">
        <v>264</v>
      </c>
      <c r="AU2875" s="168" t="s">
        <v>82</v>
      </c>
      <c r="AV2875" s="13" t="s">
        <v>80</v>
      </c>
      <c r="AW2875" s="13" t="s">
        <v>34</v>
      </c>
      <c r="AX2875" s="13" t="s">
        <v>73</v>
      </c>
      <c r="AY2875" s="168" t="s">
        <v>252</v>
      </c>
    </row>
    <row r="2876" spans="1:65" s="14" customFormat="1" ht="11.25">
      <c r="B2876" s="174"/>
      <c r="D2876" s="160" t="s">
        <v>264</v>
      </c>
      <c r="E2876" s="175" t="s">
        <v>3</v>
      </c>
      <c r="F2876" s="176" t="s">
        <v>429</v>
      </c>
      <c r="H2876" s="177">
        <v>19</v>
      </c>
      <c r="I2876" s="178"/>
      <c r="L2876" s="174"/>
      <c r="M2876" s="179"/>
      <c r="N2876" s="180"/>
      <c r="O2876" s="180"/>
      <c r="P2876" s="180"/>
      <c r="Q2876" s="180"/>
      <c r="R2876" s="180"/>
      <c r="S2876" s="180"/>
      <c r="T2876" s="181"/>
      <c r="AT2876" s="175" t="s">
        <v>264</v>
      </c>
      <c r="AU2876" s="175" t="s">
        <v>82</v>
      </c>
      <c r="AV2876" s="14" t="s">
        <v>82</v>
      </c>
      <c r="AW2876" s="14" t="s">
        <v>34</v>
      </c>
      <c r="AX2876" s="14" t="s">
        <v>73</v>
      </c>
      <c r="AY2876" s="175" t="s">
        <v>252</v>
      </c>
    </row>
    <row r="2877" spans="1:65" s="13" customFormat="1" ht="11.25">
      <c r="B2877" s="167"/>
      <c r="D2877" s="160" t="s">
        <v>264</v>
      </c>
      <c r="E2877" s="168" t="s">
        <v>3</v>
      </c>
      <c r="F2877" s="169" t="s">
        <v>2754</v>
      </c>
      <c r="H2877" s="168" t="s">
        <v>3</v>
      </c>
      <c r="I2877" s="170"/>
      <c r="L2877" s="167"/>
      <c r="M2877" s="171"/>
      <c r="N2877" s="172"/>
      <c r="O2877" s="172"/>
      <c r="P2877" s="172"/>
      <c r="Q2877" s="172"/>
      <c r="R2877" s="172"/>
      <c r="S2877" s="172"/>
      <c r="T2877" s="173"/>
      <c r="AT2877" s="168" t="s">
        <v>264</v>
      </c>
      <c r="AU2877" s="168" t="s">
        <v>82</v>
      </c>
      <c r="AV2877" s="13" t="s">
        <v>80</v>
      </c>
      <c r="AW2877" s="13" t="s">
        <v>34</v>
      </c>
      <c r="AX2877" s="13" t="s">
        <v>73</v>
      </c>
      <c r="AY2877" s="168" t="s">
        <v>252</v>
      </c>
    </row>
    <row r="2878" spans="1:65" s="14" customFormat="1" ht="11.25">
      <c r="B2878" s="174"/>
      <c r="D2878" s="160" t="s">
        <v>264</v>
      </c>
      <c r="E2878" s="175" t="s">
        <v>3</v>
      </c>
      <c r="F2878" s="176" t="s">
        <v>360</v>
      </c>
      <c r="H2878" s="177">
        <v>11</v>
      </c>
      <c r="I2878" s="178"/>
      <c r="L2878" s="174"/>
      <c r="M2878" s="179"/>
      <c r="N2878" s="180"/>
      <c r="O2878" s="180"/>
      <c r="P2878" s="180"/>
      <c r="Q2878" s="180"/>
      <c r="R2878" s="180"/>
      <c r="S2878" s="180"/>
      <c r="T2878" s="181"/>
      <c r="AT2878" s="175" t="s">
        <v>264</v>
      </c>
      <c r="AU2878" s="175" t="s">
        <v>82</v>
      </c>
      <c r="AV2878" s="14" t="s">
        <v>82</v>
      </c>
      <c r="AW2878" s="14" t="s">
        <v>34</v>
      </c>
      <c r="AX2878" s="14" t="s">
        <v>73</v>
      </c>
      <c r="AY2878" s="175" t="s">
        <v>252</v>
      </c>
    </row>
    <row r="2879" spans="1:65" s="15" customFormat="1" ht="11.25">
      <c r="B2879" s="182"/>
      <c r="D2879" s="160" t="s">
        <v>264</v>
      </c>
      <c r="E2879" s="183" t="s">
        <v>3</v>
      </c>
      <c r="F2879" s="184" t="s">
        <v>269</v>
      </c>
      <c r="H2879" s="185">
        <v>48</v>
      </c>
      <c r="I2879" s="186"/>
      <c r="L2879" s="182"/>
      <c r="M2879" s="187"/>
      <c r="N2879" s="188"/>
      <c r="O2879" s="188"/>
      <c r="P2879" s="188"/>
      <c r="Q2879" s="188"/>
      <c r="R2879" s="188"/>
      <c r="S2879" s="188"/>
      <c r="T2879" s="189"/>
      <c r="AT2879" s="183" t="s">
        <v>264</v>
      </c>
      <c r="AU2879" s="183" t="s">
        <v>82</v>
      </c>
      <c r="AV2879" s="15" t="s">
        <v>258</v>
      </c>
      <c r="AW2879" s="15" t="s">
        <v>34</v>
      </c>
      <c r="AX2879" s="15" t="s">
        <v>80</v>
      </c>
      <c r="AY2879" s="183" t="s">
        <v>252</v>
      </c>
    </row>
    <row r="2880" spans="1:65" s="2" customFormat="1" ht="16.5" customHeight="1">
      <c r="A2880" s="34"/>
      <c r="B2880" s="145"/>
      <c r="C2880" s="198" t="s">
        <v>2755</v>
      </c>
      <c r="D2880" s="198" t="s">
        <v>361</v>
      </c>
      <c r="E2880" s="199" t="s">
        <v>2756</v>
      </c>
      <c r="F2880" s="200" t="s">
        <v>2757</v>
      </c>
      <c r="G2880" s="201" t="s">
        <v>743</v>
      </c>
      <c r="H2880" s="202">
        <v>18</v>
      </c>
      <c r="I2880" s="203"/>
      <c r="J2880" s="204">
        <f>ROUND(I2880*H2880,2)</f>
        <v>0</v>
      </c>
      <c r="K2880" s="205"/>
      <c r="L2880" s="206"/>
      <c r="M2880" s="207" t="s">
        <v>3</v>
      </c>
      <c r="N2880" s="208" t="s">
        <v>44</v>
      </c>
      <c r="O2880" s="55"/>
      <c r="P2880" s="156">
        <f>O2880*H2880</f>
        <v>0</v>
      </c>
      <c r="Q2880" s="156">
        <v>1.4E-3</v>
      </c>
      <c r="R2880" s="156">
        <f>Q2880*H2880</f>
        <v>2.52E-2</v>
      </c>
      <c r="S2880" s="156">
        <v>0</v>
      </c>
      <c r="T2880" s="157">
        <f>S2880*H2880</f>
        <v>0</v>
      </c>
      <c r="U2880" s="34"/>
      <c r="V2880" s="34"/>
      <c r="W2880" s="34"/>
      <c r="X2880" s="34"/>
      <c r="Y2880" s="34"/>
      <c r="Z2880" s="34"/>
      <c r="AA2880" s="34"/>
      <c r="AB2880" s="34"/>
      <c r="AC2880" s="34"/>
      <c r="AD2880" s="34"/>
      <c r="AE2880" s="34"/>
      <c r="AR2880" s="158" t="s">
        <v>572</v>
      </c>
      <c r="AT2880" s="158" t="s">
        <v>361</v>
      </c>
      <c r="AU2880" s="158" t="s">
        <v>82</v>
      </c>
      <c r="AY2880" s="19" t="s">
        <v>252</v>
      </c>
      <c r="BE2880" s="159">
        <f>IF(N2880="základní",J2880,0)</f>
        <v>0</v>
      </c>
      <c r="BF2880" s="159">
        <f>IF(N2880="snížená",J2880,0)</f>
        <v>0</v>
      </c>
      <c r="BG2880" s="159">
        <f>IF(N2880="zákl. přenesená",J2880,0)</f>
        <v>0</v>
      </c>
      <c r="BH2880" s="159">
        <f>IF(N2880="sníž. přenesená",J2880,0)</f>
        <v>0</v>
      </c>
      <c r="BI2880" s="159">
        <f>IF(N2880="nulová",J2880,0)</f>
        <v>0</v>
      </c>
      <c r="BJ2880" s="19" t="s">
        <v>80</v>
      </c>
      <c r="BK2880" s="159">
        <f>ROUND(I2880*H2880,2)</f>
        <v>0</v>
      </c>
      <c r="BL2880" s="19" t="s">
        <v>406</v>
      </c>
      <c r="BM2880" s="158" t="s">
        <v>2758</v>
      </c>
    </row>
    <row r="2881" spans="1:65" s="2" customFormat="1" ht="11.25">
      <c r="A2881" s="34"/>
      <c r="B2881" s="35"/>
      <c r="C2881" s="34"/>
      <c r="D2881" s="160" t="s">
        <v>260</v>
      </c>
      <c r="E2881" s="34"/>
      <c r="F2881" s="161" t="s">
        <v>2757</v>
      </c>
      <c r="G2881" s="34"/>
      <c r="H2881" s="34"/>
      <c r="I2881" s="162"/>
      <c r="J2881" s="34"/>
      <c r="K2881" s="34"/>
      <c r="L2881" s="35"/>
      <c r="M2881" s="163"/>
      <c r="N2881" s="164"/>
      <c r="O2881" s="55"/>
      <c r="P2881" s="55"/>
      <c r="Q2881" s="55"/>
      <c r="R2881" s="55"/>
      <c r="S2881" s="55"/>
      <c r="T2881" s="56"/>
      <c r="U2881" s="34"/>
      <c r="V2881" s="34"/>
      <c r="W2881" s="34"/>
      <c r="X2881" s="34"/>
      <c r="Y2881" s="34"/>
      <c r="Z2881" s="34"/>
      <c r="AA2881" s="34"/>
      <c r="AB2881" s="34"/>
      <c r="AC2881" s="34"/>
      <c r="AD2881" s="34"/>
      <c r="AE2881" s="34"/>
      <c r="AT2881" s="19" t="s">
        <v>260</v>
      </c>
      <c r="AU2881" s="19" t="s">
        <v>82</v>
      </c>
    </row>
    <row r="2882" spans="1:65" s="2" customFormat="1" ht="11.25">
      <c r="A2882" s="34"/>
      <c r="B2882" s="35"/>
      <c r="C2882" s="34"/>
      <c r="D2882" s="165" t="s">
        <v>262</v>
      </c>
      <c r="E2882" s="34"/>
      <c r="F2882" s="166" t="s">
        <v>2759</v>
      </c>
      <c r="G2882" s="34"/>
      <c r="H2882" s="34"/>
      <c r="I2882" s="162"/>
      <c r="J2882" s="34"/>
      <c r="K2882" s="34"/>
      <c r="L2882" s="35"/>
      <c r="M2882" s="163"/>
      <c r="N2882" s="164"/>
      <c r="O2882" s="55"/>
      <c r="P2882" s="55"/>
      <c r="Q2882" s="55"/>
      <c r="R2882" s="55"/>
      <c r="S2882" s="55"/>
      <c r="T2882" s="56"/>
      <c r="U2882" s="34"/>
      <c r="V2882" s="34"/>
      <c r="W2882" s="34"/>
      <c r="X2882" s="34"/>
      <c r="Y2882" s="34"/>
      <c r="Z2882" s="34"/>
      <c r="AA2882" s="34"/>
      <c r="AB2882" s="34"/>
      <c r="AC2882" s="34"/>
      <c r="AD2882" s="34"/>
      <c r="AE2882" s="34"/>
      <c r="AT2882" s="19" t="s">
        <v>262</v>
      </c>
      <c r="AU2882" s="19" t="s">
        <v>82</v>
      </c>
    </row>
    <row r="2883" spans="1:65" s="13" customFormat="1" ht="11.25">
      <c r="B2883" s="167"/>
      <c r="D2883" s="160" t="s">
        <v>264</v>
      </c>
      <c r="E2883" s="168" t="s">
        <v>3</v>
      </c>
      <c r="F2883" s="169" t="s">
        <v>2760</v>
      </c>
      <c r="H2883" s="168" t="s">
        <v>3</v>
      </c>
      <c r="I2883" s="170"/>
      <c r="L2883" s="167"/>
      <c r="M2883" s="171"/>
      <c r="N2883" s="172"/>
      <c r="O2883" s="172"/>
      <c r="P2883" s="172"/>
      <c r="Q2883" s="172"/>
      <c r="R2883" s="172"/>
      <c r="S2883" s="172"/>
      <c r="T2883" s="173"/>
      <c r="AT2883" s="168" t="s">
        <v>264</v>
      </c>
      <c r="AU2883" s="168" t="s">
        <v>82</v>
      </c>
      <c r="AV2883" s="13" t="s">
        <v>80</v>
      </c>
      <c r="AW2883" s="13" t="s">
        <v>34</v>
      </c>
      <c r="AX2883" s="13" t="s">
        <v>73</v>
      </c>
      <c r="AY2883" s="168" t="s">
        <v>252</v>
      </c>
    </row>
    <row r="2884" spans="1:65" s="14" customFormat="1" ht="11.25">
      <c r="B2884" s="174"/>
      <c r="D2884" s="160" t="s">
        <v>264</v>
      </c>
      <c r="E2884" s="175" t="s">
        <v>3</v>
      </c>
      <c r="F2884" s="176" t="s">
        <v>423</v>
      </c>
      <c r="H2884" s="177">
        <v>18</v>
      </c>
      <c r="I2884" s="178"/>
      <c r="L2884" s="174"/>
      <c r="M2884" s="179"/>
      <c r="N2884" s="180"/>
      <c r="O2884" s="180"/>
      <c r="P2884" s="180"/>
      <c r="Q2884" s="180"/>
      <c r="R2884" s="180"/>
      <c r="S2884" s="180"/>
      <c r="T2884" s="181"/>
      <c r="AT2884" s="175" t="s">
        <v>264</v>
      </c>
      <c r="AU2884" s="175" t="s">
        <v>82</v>
      </c>
      <c r="AV2884" s="14" t="s">
        <v>82</v>
      </c>
      <c r="AW2884" s="14" t="s">
        <v>34</v>
      </c>
      <c r="AX2884" s="14" t="s">
        <v>80</v>
      </c>
      <c r="AY2884" s="175" t="s">
        <v>252</v>
      </c>
    </row>
    <row r="2885" spans="1:65" s="2" customFormat="1" ht="16.5" customHeight="1">
      <c r="A2885" s="34"/>
      <c r="B2885" s="145"/>
      <c r="C2885" s="198" t="s">
        <v>2761</v>
      </c>
      <c r="D2885" s="198" t="s">
        <v>361</v>
      </c>
      <c r="E2885" s="199" t="s">
        <v>2762</v>
      </c>
      <c r="F2885" s="200" t="s">
        <v>2763</v>
      </c>
      <c r="G2885" s="201" t="s">
        <v>743</v>
      </c>
      <c r="H2885" s="202">
        <v>30</v>
      </c>
      <c r="I2885" s="203"/>
      <c r="J2885" s="204">
        <f>ROUND(I2885*H2885,2)</f>
        <v>0</v>
      </c>
      <c r="K2885" s="205"/>
      <c r="L2885" s="206"/>
      <c r="M2885" s="207" t="s">
        <v>3</v>
      </c>
      <c r="N2885" s="208" t="s">
        <v>44</v>
      </c>
      <c r="O2885" s="55"/>
      <c r="P2885" s="156">
        <f>O2885*H2885</f>
        <v>0</v>
      </c>
      <c r="Q2885" s="156">
        <v>4.7000000000000002E-3</v>
      </c>
      <c r="R2885" s="156">
        <f>Q2885*H2885</f>
        <v>0.14100000000000001</v>
      </c>
      <c r="S2885" s="156">
        <v>0</v>
      </c>
      <c r="T2885" s="157">
        <f>S2885*H2885</f>
        <v>0</v>
      </c>
      <c r="U2885" s="34"/>
      <c r="V2885" s="34"/>
      <c r="W2885" s="34"/>
      <c r="X2885" s="34"/>
      <c r="Y2885" s="34"/>
      <c r="Z2885" s="34"/>
      <c r="AA2885" s="34"/>
      <c r="AB2885" s="34"/>
      <c r="AC2885" s="34"/>
      <c r="AD2885" s="34"/>
      <c r="AE2885" s="34"/>
      <c r="AR2885" s="158" t="s">
        <v>572</v>
      </c>
      <c r="AT2885" s="158" t="s">
        <v>361</v>
      </c>
      <c r="AU2885" s="158" t="s">
        <v>82</v>
      </c>
      <c r="AY2885" s="19" t="s">
        <v>252</v>
      </c>
      <c r="BE2885" s="159">
        <f>IF(N2885="základní",J2885,0)</f>
        <v>0</v>
      </c>
      <c r="BF2885" s="159">
        <f>IF(N2885="snížená",J2885,0)</f>
        <v>0</v>
      </c>
      <c r="BG2885" s="159">
        <f>IF(N2885="zákl. přenesená",J2885,0)</f>
        <v>0</v>
      </c>
      <c r="BH2885" s="159">
        <f>IF(N2885="sníž. přenesená",J2885,0)</f>
        <v>0</v>
      </c>
      <c r="BI2885" s="159">
        <f>IF(N2885="nulová",J2885,0)</f>
        <v>0</v>
      </c>
      <c r="BJ2885" s="19" t="s">
        <v>80</v>
      </c>
      <c r="BK2885" s="159">
        <f>ROUND(I2885*H2885,2)</f>
        <v>0</v>
      </c>
      <c r="BL2885" s="19" t="s">
        <v>406</v>
      </c>
      <c r="BM2885" s="158" t="s">
        <v>2764</v>
      </c>
    </row>
    <row r="2886" spans="1:65" s="2" customFormat="1" ht="11.25">
      <c r="A2886" s="34"/>
      <c r="B2886" s="35"/>
      <c r="C2886" s="34"/>
      <c r="D2886" s="160" t="s">
        <v>260</v>
      </c>
      <c r="E2886" s="34"/>
      <c r="F2886" s="161" t="s">
        <v>2763</v>
      </c>
      <c r="G2886" s="34"/>
      <c r="H2886" s="34"/>
      <c r="I2886" s="162"/>
      <c r="J2886" s="34"/>
      <c r="K2886" s="34"/>
      <c r="L2886" s="35"/>
      <c r="M2886" s="163"/>
      <c r="N2886" s="164"/>
      <c r="O2886" s="55"/>
      <c r="P2886" s="55"/>
      <c r="Q2886" s="55"/>
      <c r="R2886" s="55"/>
      <c r="S2886" s="55"/>
      <c r="T2886" s="56"/>
      <c r="U2886" s="34"/>
      <c r="V2886" s="34"/>
      <c r="W2886" s="34"/>
      <c r="X2886" s="34"/>
      <c r="Y2886" s="34"/>
      <c r="Z2886" s="34"/>
      <c r="AA2886" s="34"/>
      <c r="AB2886" s="34"/>
      <c r="AC2886" s="34"/>
      <c r="AD2886" s="34"/>
      <c r="AE2886" s="34"/>
      <c r="AT2886" s="19" t="s">
        <v>260</v>
      </c>
      <c r="AU2886" s="19" t="s">
        <v>82</v>
      </c>
    </row>
    <row r="2887" spans="1:65" s="2" customFormat="1" ht="11.25">
      <c r="A2887" s="34"/>
      <c r="B2887" s="35"/>
      <c r="C2887" s="34"/>
      <c r="D2887" s="165" t="s">
        <v>262</v>
      </c>
      <c r="E2887" s="34"/>
      <c r="F2887" s="166" t="s">
        <v>2765</v>
      </c>
      <c r="G2887" s="34"/>
      <c r="H2887" s="34"/>
      <c r="I2887" s="162"/>
      <c r="J2887" s="34"/>
      <c r="K2887" s="34"/>
      <c r="L2887" s="35"/>
      <c r="M2887" s="163"/>
      <c r="N2887" s="164"/>
      <c r="O2887" s="55"/>
      <c r="P2887" s="55"/>
      <c r="Q2887" s="55"/>
      <c r="R2887" s="55"/>
      <c r="S2887" s="55"/>
      <c r="T2887" s="56"/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T2887" s="19" t="s">
        <v>262</v>
      </c>
      <c r="AU2887" s="19" t="s">
        <v>82</v>
      </c>
    </row>
    <row r="2888" spans="1:65" s="13" customFormat="1" ht="11.25">
      <c r="B2888" s="167"/>
      <c r="D2888" s="160" t="s">
        <v>264</v>
      </c>
      <c r="E2888" s="168" t="s">
        <v>3</v>
      </c>
      <c r="F2888" s="169" t="s">
        <v>2753</v>
      </c>
      <c r="H2888" s="168" t="s">
        <v>3</v>
      </c>
      <c r="I2888" s="170"/>
      <c r="L2888" s="167"/>
      <c r="M2888" s="171"/>
      <c r="N2888" s="172"/>
      <c r="O2888" s="172"/>
      <c r="P2888" s="172"/>
      <c r="Q2888" s="172"/>
      <c r="R2888" s="172"/>
      <c r="S2888" s="172"/>
      <c r="T2888" s="173"/>
      <c r="AT2888" s="168" t="s">
        <v>264</v>
      </c>
      <c r="AU2888" s="168" t="s">
        <v>82</v>
      </c>
      <c r="AV2888" s="13" t="s">
        <v>80</v>
      </c>
      <c r="AW2888" s="13" t="s">
        <v>34</v>
      </c>
      <c r="AX2888" s="13" t="s">
        <v>73</v>
      </c>
      <c r="AY2888" s="168" t="s">
        <v>252</v>
      </c>
    </row>
    <row r="2889" spans="1:65" s="14" customFormat="1" ht="11.25">
      <c r="B2889" s="174"/>
      <c r="D2889" s="160" t="s">
        <v>264</v>
      </c>
      <c r="E2889" s="175" t="s">
        <v>3</v>
      </c>
      <c r="F2889" s="176" t="s">
        <v>429</v>
      </c>
      <c r="H2889" s="177">
        <v>19</v>
      </c>
      <c r="I2889" s="178"/>
      <c r="L2889" s="174"/>
      <c r="M2889" s="179"/>
      <c r="N2889" s="180"/>
      <c r="O2889" s="180"/>
      <c r="P2889" s="180"/>
      <c r="Q2889" s="180"/>
      <c r="R2889" s="180"/>
      <c r="S2889" s="180"/>
      <c r="T2889" s="181"/>
      <c r="AT2889" s="175" t="s">
        <v>264</v>
      </c>
      <c r="AU2889" s="175" t="s">
        <v>82</v>
      </c>
      <c r="AV2889" s="14" t="s">
        <v>82</v>
      </c>
      <c r="AW2889" s="14" t="s">
        <v>34</v>
      </c>
      <c r="AX2889" s="14" t="s">
        <v>73</v>
      </c>
      <c r="AY2889" s="175" t="s">
        <v>252</v>
      </c>
    </row>
    <row r="2890" spans="1:65" s="13" customFormat="1" ht="11.25">
      <c r="B2890" s="167"/>
      <c r="D2890" s="160" t="s">
        <v>264</v>
      </c>
      <c r="E2890" s="168" t="s">
        <v>3</v>
      </c>
      <c r="F2890" s="169" t="s">
        <v>2754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264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252</v>
      </c>
    </row>
    <row r="2891" spans="1:65" s="14" customFormat="1" ht="11.25">
      <c r="B2891" s="174"/>
      <c r="D2891" s="160" t="s">
        <v>264</v>
      </c>
      <c r="E2891" s="175" t="s">
        <v>3</v>
      </c>
      <c r="F2891" s="176" t="s">
        <v>360</v>
      </c>
      <c r="H2891" s="177">
        <v>11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264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252</v>
      </c>
    </row>
    <row r="2892" spans="1:65" s="15" customFormat="1" ht="11.25">
      <c r="B2892" s="182"/>
      <c r="D2892" s="160" t="s">
        <v>264</v>
      </c>
      <c r="E2892" s="183" t="s">
        <v>3</v>
      </c>
      <c r="F2892" s="184" t="s">
        <v>269</v>
      </c>
      <c r="H2892" s="185">
        <v>30</v>
      </c>
      <c r="I2892" s="186"/>
      <c r="L2892" s="182"/>
      <c r="M2892" s="187"/>
      <c r="N2892" s="188"/>
      <c r="O2892" s="188"/>
      <c r="P2892" s="188"/>
      <c r="Q2892" s="188"/>
      <c r="R2892" s="188"/>
      <c r="S2892" s="188"/>
      <c r="T2892" s="189"/>
      <c r="AT2892" s="183" t="s">
        <v>264</v>
      </c>
      <c r="AU2892" s="183" t="s">
        <v>82</v>
      </c>
      <c r="AV2892" s="15" t="s">
        <v>258</v>
      </c>
      <c r="AW2892" s="15" t="s">
        <v>34</v>
      </c>
      <c r="AX2892" s="15" t="s">
        <v>80</v>
      </c>
      <c r="AY2892" s="183" t="s">
        <v>252</v>
      </c>
    </row>
    <row r="2893" spans="1:65" s="2" customFormat="1" ht="16.5" customHeight="1">
      <c r="A2893" s="34"/>
      <c r="B2893" s="145"/>
      <c r="C2893" s="146" t="s">
        <v>2766</v>
      </c>
      <c r="D2893" s="209" t="s">
        <v>254</v>
      </c>
      <c r="E2893" s="147" t="s">
        <v>2767</v>
      </c>
      <c r="F2893" s="148" t="s">
        <v>2768</v>
      </c>
      <c r="G2893" s="149" t="s">
        <v>743</v>
      </c>
      <c r="H2893" s="150">
        <v>32</v>
      </c>
      <c r="I2893" s="151"/>
      <c r="J2893" s="152">
        <f>ROUND(I2893*H2893,2)</f>
        <v>0</v>
      </c>
      <c r="K2893" s="153"/>
      <c r="L2893" s="35"/>
      <c r="M2893" s="154" t="s">
        <v>3</v>
      </c>
      <c r="N2893" s="155" t="s">
        <v>44</v>
      </c>
      <c r="O2893" s="55"/>
      <c r="P2893" s="156">
        <f>O2893*H2893</f>
        <v>0</v>
      </c>
      <c r="Q2893" s="156">
        <v>6.4000000000000005E-4</v>
      </c>
      <c r="R2893" s="156">
        <f>Q2893*H2893</f>
        <v>2.0480000000000002E-2</v>
      </c>
      <c r="S2893" s="156">
        <v>0</v>
      </c>
      <c r="T2893" s="157">
        <f>S2893*H2893</f>
        <v>0</v>
      </c>
      <c r="U2893" s="34"/>
      <c r="V2893" s="34"/>
      <c r="W2893" s="34"/>
      <c r="X2893" s="34"/>
      <c r="Y2893" s="34"/>
      <c r="Z2893" s="34"/>
      <c r="AA2893" s="34"/>
      <c r="AB2893" s="34"/>
      <c r="AC2893" s="34"/>
      <c r="AD2893" s="34"/>
      <c r="AE2893" s="34"/>
      <c r="AR2893" s="158" t="s">
        <v>406</v>
      </c>
      <c r="AT2893" s="158" t="s">
        <v>254</v>
      </c>
      <c r="AU2893" s="158" t="s">
        <v>82</v>
      </c>
      <c r="AY2893" s="19" t="s">
        <v>252</v>
      </c>
      <c r="BE2893" s="159">
        <f>IF(N2893="základní",J2893,0)</f>
        <v>0</v>
      </c>
      <c r="BF2893" s="159">
        <f>IF(N2893="snížená",J2893,0)</f>
        <v>0</v>
      </c>
      <c r="BG2893" s="159">
        <f>IF(N2893="zákl. přenesená",J2893,0)</f>
        <v>0</v>
      </c>
      <c r="BH2893" s="159">
        <f>IF(N2893="sníž. přenesená",J2893,0)</f>
        <v>0</v>
      </c>
      <c r="BI2893" s="159">
        <f>IF(N2893="nulová",J2893,0)</f>
        <v>0</v>
      </c>
      <c r="BJ2893" s="19" t="s">
        <v>80</v>
      </c>
      <c r="BK2893" s="159">
        <f>ROUND(I2893*H2893,2)</f>
        <v>0</v>
      </c>
      <c r="BL2893" s="19" t="s">
        <v>406</v>
      </c>
      <c r="BM2893" s="158" t="s">
        <v>2769</v>
      </c>
    </row>
    <row r="2894" spans="1:65" s="2" customFormat="1" ht="11.25">
      <c r="A2894" s="34"/>
      <c r="B2894" s="35"/>
      <c r="C2894" s="34"/>
      <c r="D2894" s="160" t="s">
        <v>260</v>
      </c>
      <c r="E2894" s="34"/>
      <c r="F2894" s="161" t="s">
        <v>2770</v>
      </c>
      <c r="G2894" s="34"/>
      <c r="H2894" s="34"/>
      <c r="I2894" s="162"/>
      <c r="J2894" s="34"/>
      <c r="K2894" s="34"/>
      <c r="L2894" s="35"/>
      <c r="M2894" s="163"/>
      <c r="N2894" s="164"/>
      <c r="O2894" s="55"/>
      <c r="P2894" s="55"/>
      <c r="Q2894" s="55"/>
      <c r="R2894" s="55"/>
      <c r="S2894" s="55"/>
      <c r="T2894" s="56"/>
      <c r="U2894" s="34"/>
      <c r="V2894" s="34"/>
      <c r="W2894" s="34"/>
      <c r="X2894" s="34"/>
      <c r="Y2894" s="34"/>
      <c r="Z2894" s="34"/>
      <c r="AA2894" s="34"/>
      <c r="AB2894" s="34"/>
      <c r="AC2894" s="34"/>
      <c r="AD2894" s="34"/>
      <c r="AE2894" s="34"/>
      <c r="AT2894" s="19" t="s">
        <v>260</v>
      </c>
      <c r="AU2894" s="19" t="s">
        <v>82</v>
      </c>
    </row>
    <row r="2895" spans="1:65" s="2" customFormat="1" ht="11.25">
      <c r="A2895" s="34"/>
      <c r="B2895" s="35"/>
      <c r="C2895" s="34"/>
      <c r="D2895" s="165" t="s">
        <v>262</v>
      </c>
      <c r="E2895" s="34"/>
      <c r="F2895" s="166" t="s">
        <v>2771</v>
      </c>
      <c r="G2895" s="34"/>
      <c r="H2895" s="34"/>
      <c r="I2895" s="162"/>
      <c r="J2895" s="34"/>
      <c r="K2895" s="34"/>
      <c r="L2895" s="35"/>
      <c r="M2895" s="163"/>
      <c r="N2895" s="164"/>
      <c r="O2895" s="55"/>
      <c r="P2895" s="55"/>
      <c r="Q2895" s="55"/>
      <c r="R2895" s="55"/>
      <c r="S2895" s="55"/>
      <c r="T2895" s="56"/>
      <c r="U2895" s="34"/>
      <c r="V2895" s="34"/>
      <c r="W2895" s="34"/>
      <c r="X2895" s="34"/>
      <c r="Y2895" s="34"/>
      <c r="Z2895" s="34"/>
      <c r="AA2895" s="34"/>
      <c r="AB2895" s="34"/>
      <c r="AC2895" s="34"/>
      <c r="AD2895" s="34"/>
      <c r="AE2895" s="34"/>
      <c r="AT2895" s="19" t="s">
        <v>262</v>
      </c>
      <c r="AU2895" s="19" t="s">
        <v>82</v>
      </c>
    </row>
    <row r="2896" spans="1:65" s="13" customFormat="1" ht="11.25">
      <c r="B2896" s="167"/>
      <c r="D2896" s="160" t="s">
        <v>264</v>
      </c>
      <c r="E2896" s="168" t="s">
        <v>3</v>
      </c>
      <c r="F2896" s="169" t="s">
        <v>2772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264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252</v>
      </c>
    </row>
    <row r="2897" spans="1:65" s="14" customFormat="1" ht="11.25">
      <c r="B2897" s="174"/>
      <c r="D2897" s="160" t="s">
        <v>264</v>
      </c>
      <c r="E2897" s="175" t="s">
        <v>3</v>
      </c>
      <c r="F2897" s="176" t="s">
        <v>326</v>
      </c>
      <c r="H2897" s="177">
        <v>23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264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252</v>
      </c>
    </row>
    <row r="2898" spans="1:65" s="13" customFormat="1" ht="11.25">
      <c r="B2898" s="167"/>
      <c r="D2898" s="160" t="s">
        <v>264</v>
      </c>
      <c r="E2898" s="168" t="s">
        <v>3</v>
      </c>
      <c r="F2898" s="169" t="s">
        <v>2773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264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252</v>
      </c>
    </row>
    <row r="2899" spans="1:65" s="14" customFormat="1" ht="11.25">
      <c r="B2899" s="174"/>
      <c r="D2899" s="160" t="s">
        <v>264</v>
      </c>
      <c r="E2899" s="175" t="s">
        <v>3</v>
      </c>
      <c r="F2899" s="176" t="s">
        <v>303</v>
      </c>
      <c r="H2899" s="177">
        <v>6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264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252</v>
      </c>
    </row>
    <row r="2900" spans="1:65" s="13" customFormat="1" ht="11.25">
      <c r="B2900" s="167"/>
      <c r="D2900" s="160" t="s">
        <v>264</v>
      </c>
      <c r="E2900" s="168" t="s">
        <v>3</v>
      </c>
      <c r="F2900" s="169" t="s">
        <v>2774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264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252</v>
      </c>
    </row>
    <row r="2901" spans="1:65" s="14" customFormat="1" ht="11.25">
      <c r="B2901" s="174"/>
      <c r="D2901" s="160" t="s">
        <v>264</v>
      </c>
      <c r="E2901" s="175" t="s">
        <v>3</v>
      </c>
      <c r="F2901" s="176" t="s">
        <v>95</v>
      </c>
      <c r="H2901" s="177">
        <v>3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264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252</v>
      </c>
    </row>
    <row r="2902" spans="1:65" s="15" customFormat="1" ht="11.25">
      <c r="B2902" s="182"/>
      <c r="D2902" s="160" t="s">
        <v>264</v>
      </c>
      <c r="E2902" s="183" t="s">
        <v>3</v>
      </c>
      <c r="F2902" s="184" t="s">
        <v>269</v>
      </c>
      <c r="H2902" s="185">
        <v>32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264</v>
      </c>
      <c r="AU2902" s="183" t="s">
        <v>82</v>
      </c>
      <c r="AV2902" s="15" t="s">
        <v>258</v>
      </c>
      <c r="AW2902" s="15" t="s">
        <v>34</v>
      </c>
      <c r="AX2902" s="15" t="s">
        <v>80</v>
      </c>
      <c r="AY2902" s="183" t="s">
        <v>252</v>
      </c>
    </row>
    <row r="2903" spans="1:65" s="2" customFormat="1" ht="16.5" customHeight="1">
      <c r="A2903" s="34"/>
      <c r="B2903" s="145"/>
      <c r="C2903" s="146" t="s">
        <v>2775</v>
      </c>
      <c r="D2903" s="146" t="s">
        <v>254</v>
      </c>
      <c r="E2903" s="147" t="s">
        <v>2776</v>
      </c>
      <c r="F2903" s="148" t="s">
        <v>2777</v>
      </c>
      <c r="G2903" s="149" t="s">
        <v>743</v>
      </c>
      <c r="H2903" s="150">
        <v>6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406</v>
      </c>
      <c r="AT2903" s="158" t="s">
        <v>254</v>
      </c>
      <c r="AU2903" s="158" t="s">
        <v>82</v>
      </c>
      <c r="AY2903" s="19" t="s">
        <v>252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406</v>
      </c>
      <c r="BM2903" s="158" t="s">
        <v>2778</v>
      </c>
    </row>
    <row r="2904" spans="1:65" s="2" customFormat="1" ht="11.25">
      <c r="A2904" s="34"/>
      <c r="B2904" s="35"/>
      <c r="C2904" s="34"/>
      <c r="D2904" s="160" t="s">
        <v>260</v>
      </c>
      <c r="E2904" s="34"/>
      <c r="F2904" s="161" t="s">
        <v>2779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260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262</v>
      </c>
      <c r="E2905" s="34"/>
      <c r="F2905" s="166" t="s">
        <v>2780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262</v>
      </c>
      <c r="AU2905" s="19" t="s">
        <v>82</v>
      </c>
    </row>
    <row r="2906" spans="1:65" s="13" customFormat="1" ht="11.25">
      <c r="B2906" s="167"/>
      <c r="D2906" s="160" t="s">
        <v>264</v>
      </c>
      <c r="E2906" s="168" t="s">
        <v>3</v>
      </c>
      <c r="F2906" s="169" t="s">
        <v>2781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264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252</v>
      </c>
    </row>
    <row r="2907" spans="1:65" s="14" customFormat="1" ht="11.25">
      <c r="B2907" s="174"/>
      <c r="D2907" s="160" t="s">
        <v>264</v>
      </c>
      <c r="E2907" s="175" t="s">
        <v>3</v>
      </c>
      <c r="F2907" s="176" t="s">
        <v>258</v>
      </c>
      <c r="H2907" s="177">
        <v>4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264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252</v>
      </c>
    </row>
    <row r="2908" spans="1:65" s="13" customFormat="1" ht="11.25">
      <c r="B2908" s="167"/>
      <c r="D2908" s="160" t="s">
        <v>264</v>
      </c>
      <c r="E2908" s="168" t="s">
        <v>3</v>
      </c>
      <c r="F2908" s="169" t="s">
        <v>2782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264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252</v>
      </c>
    </row>
    <row r="2909" spans="1:65" s="14" customFormat="1" ht="11.25">
      <c r="B2909" s="174"/>
      <c r="D2909" s="160" t="s">
        <v>264</v>
      </c>
      <c r="E2909" s="175" t="s">
        <v>3</v>
      </c>
      <c r="F2909" s="176" t="s">
        <v>82</v>
      </c>
      <c r="H2909" s="177">
        <v>2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264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252</v>
      </c>
    </row>
    <row r="2910" spans="1:65" s="15" customFormat="1" ht="11.25">
      <c r="B2910" s="182"/>
      <c r="D2910" s="160" t="s">
        <v>264</v>
      </c>
      <c r="E2910" s="183" t="s">
        <v>3</v>
      </c>
      <c r="F2910" s="184" t="s">
        <v>269</v>
      </c>
      <c r="H2910" s="185">
        <v>6</v>
      </c>
      <c r="I2910" s="186"/>
      <c r="L2910" s="182"/>
      <c r="M2910" s="187"/>
      <c r="N2910" s="188"/>
      <c r="O2910" s="188"/>
      <c r="P2910" s="188"/>
      <c r="Q2910" s="188"/>
      <c r="R2910" s="188"/>
      <c r="S2910" s="188"/>
      <c r="T2910" s="189"/>
      <c r="AT2910" s="183" t="s">
        <v>264</v>
      </c>
      <c r="AU2910" s="183" t="s">
        <v>82</v>
      </c>
      <c r="AV2910" s="15" t="s">
        <v>258</v>
      </c>
      <c r="AW2910" s="15" t="s">
        <v>34</v>
      </c>
      <c r="AX2910" s="15" t="s">
        <v>80</v>
      </c>
      <c r="AY2910" s="183" t="s">
        <v>252</v>
      </c>
    </row>
    <row r="2911" spans="1:65" s="2" customFormat="1" ht="16.5" customHeight="1">
      <c r="A2911" s="34"/>
      <c r="B2911" s="145"/>
      <c r="C2911" s="198" t="s">
        <v>2783</v>
      </c>
      <c r="D2911" s="210" t="s">
        <v>361</v>
      </c>
      <c r="E2911" s="199" t="s">
        <v>2784</v>
      </c>
      <c r="F2911" s="200" t="s">
        <v>2785</v>
      </c>
      <c r="G2911" s="201" t="s">
        <v>743</v>
      </c>
      <c r="H2911" s="202">
        <v>23</v>
      </c>
      <c r="I2911" s="203"/>
      <c r="J2911" s="204">
        <f>ROUND(I2911*H2911,2)</f>
        <v>0</v>
      </c>
      <c r="K2911" s="205"/>
      <c r="L2911" s="206"/>
      <c r="M2911" s="207" t="s">
        <v>3</v>
      </c>
      <c r="N2911" s="208" t="s">
        <v>44</v>
      </c>
      <c r="O2911" s="55"/>
      <c r="P2911" s="156">
        <f>O2911*H2911</f>
        <v>0</v>
      </c>
      <c r="Q2911" s="156">
        <v>3.2000000000000002E-3</v>
      </c>
      <c r="R2911" s="156">
        <f>Q2911*H2911</f>
        <v>7.3599999999999999E-2</v>
      </c>
      <c r="S2911" s="156">
        <v>0</v>
      </c>
      <c r="T2911" s="157">
        <f>S2911*H2911</f>
        <v>0</v>
      </c>
      <c r="U2911" s="34"/>
      <c r="V2911" s="34"/>
      <c r="W2911" s="34"/>
      <c r="X2911" s="34"/>
      <c r="Y2911" s="34"/>
      <c r="Z2911" s="34"/>
      <c r="AA2911" s="34"/>
      <c r="AB2911" s="34"/>
      <c r="AC2911" s="34"/>
      <c r="AD2911" s="34"/>
      <c r="AE2911" s="34"/>
      <c r="AR2911" s="158" t="s">
        <v>572</v>
      </c>
      <c r="AT2911" s="158" t="s">
        <v>361</v>
      </c>
      <c r="AU2911" s="158" t="s">
        <v>82</v>
      </c>
      <c r="AY2911" s="19" t="s">
        <v>252</v>
      </c>
      <c r="BE2911" s="159">
        <f>IF(N2911="základní",J2911,0)</f>
        <v>0</v>
      </c>
      <c r="BF2911" s="159">
        <f>IF(N2911="snížená",J2911,0)</f>
        <v>0</v>
      </c>
      <c r="BG2911" s="159">
        <f>IF(N2911="zákl. přenesená",J2911,0)</f>
        <v>0</v>
      </c>
      <c r="BH2911" s="159">
        <f>IF(N2911="sníž. přenesená",J2911,0)</f>
        <v>0</v>
      </c>
      <c r="BI2911" s="159">
        <f>IF(N2911="nulová",J2911,0)</f>
        <v>0</v>
      </c>
      <c r="BJ2911" s="19" t="s">
        <v>80</v>
      </c>
      <c r="BK2911" s="159">
        <f>ROUND(I2911*H2911,2)</f>
        <v>0</v>
      </c>
      <c r="BL2911" s="19" t="s">
        <v>406</v>
      </c>
      <c r="BM2911" s="158" t="s">
        <v>2786</v>
      </c>
    </row>
    <row r="2912" spans="1:65" s="2" customFormat="1" ht="11.25">
      <c r="A2912" s="34"/>
      <c r="B2912" s="35"/>
      <c r="C2912" s="34"/>
      <c r="D2912" s="160" t="s">
        <v>260</v>
      </c>
      <c r="E2912" s="34"/>
      <c r="F2912" s="161" t="s">
        <v>2785</v>
      </c>
      <c r="G2912" s="34"/>
      <c r="H2912" s="34"/>
      <c r="I2912" s="162"/>
      <c r="J2912" s="34"/>
      <c r="K2912" s="34"/>
      <c r="L2912" s="35"/>
      <c r="M2912" s="163"/>
      <c r="N2912" s="164"/>
      <c r="O2912" s="55"/>
      <c r="P2912" s="55"/>
      <c r="Q2912" s="55"/>
      <c r="R2912" s="55"/>
      <c r="S2912" s="55"/>
      <c r="T2912" s="56"/>
      <c r="U2912" s="34"/>
      <c r="V2912" s="34"/>
      <c r="W2912" s="34"/>
      <c r="X2912" s="34"/>
      <c r="Y2912" s="34"/>
      <c r="Z2912" s="34"/>
      <c r="AA2912" s="34"/>
      <c r="AB2912" s="34"/>
      <c r="AC2912" s="34"/>
      <c r="AD2912" s="34"/>
      <c r="AE2912" s="34"/>
      <c r="AT2912" s="19" t="s">
        <v>260</v>
      </c>
      <c r="AU2912" s="19" t="s">
        <v>82</v>
      </c>
    </row>
    <row r="2913" spans="1:65" s="2" customFormat="1" ht="11.25">
      <c r="A2913" s="34"/>
      <c r="B2913" s="35"/>
      <c r="C2913" s="34"/>
      <c r="D2913" s="165" t="s">
        <v>262</v>
      </c>
      <c r="E2913" s="34"/>
      <c r="F2913" s="166" t="s">
        <v>2787</v>
      </c>
      <c r="G2913" s="34"/>
      <c r="H2913" s="34"/>
      <c r="I2913" s="162"/>
      <c r="J2913" s="34"/>
      <c r="K2913" s="34"/>
      <c r="L2913" s="35"/>
      <c r="M2913" s="163"/>
      <c r="N2913" s="164"/>
      <c r="O2913" s="55"/>
      <c r="P2913" s="55"/>
      <c r="Q2913" s="55"/>
      <c r="R2913" s="55"/>
      <c r="S2913" s="55"/>
      <c r="T2913" s="56"/>
      <c r="U2913" s="34"/>
      <c r="V2913" s="34"/>
      <c r="W2913" s="34"/>
      <c r="X2913" s="34"/>
      <c r="Y2913" s="34"/>
      <c r="Z2913" s="34"/>
      <c r="AA2913" s="34"/>
      <c r="AB2913" s="34"/>
      <c r="AC2913" s="34"/>
      <c r="AD2913" s="34"/>
      <c r="AE2913" s="34"/>
      <c r="AT2913" s="19" t="s">
        <v>262</v>
      </c>
      <c r="AU2913" s="19" t="s">
        <v>82</v>
      </c>
    </row>
    <row r="2914" spans="1:65" s="13" customFormat="1" ht="11.25">
      <c r="B2914" s="167"/>
      <c r="D2914" s="160" t="s">
        <v>264</v>
      </c>
      <c r="E2914" s="168" t="s">
        <v>3</v>
      </c>
      <c r="F2914" s="169" t="s">
        <v>2788</v>
      </c>
      <c r="H2914" s="168" t="s">
        <v>3</v>
      </c>
      <c r="I2914" s="170"/>
      <c r="L2914" s="167"/>
      <c r="M2914" s="171"/>
      <c r="N2914" s="172"/>
      <c r="O2914" s="172"/>
      <c r="P2914" s="172"/>
      <c r="Q2914" s="172"/>
      <c r="R2914" s="172"/>
      <c r="S2914" s="172"/>
      <c r="T2914" s="173"/>
      <c r="AT2914" s="168" t="s">
        <v>264</v>
      </c>
      <c r="AU2914" s="168" t="s">
        <v>82</v>
      </c>
      <c r="AV2914" s="13" t="s">
        <v>80</v>
      </c>
      <c r="AW2914" s="13" t="s">
        <v>34</v>
      </c>
      <c r="AX2914" s="13" t="s">
        <v>73</v>
      </c>
      <c r="AY2914" s="168" t="s">
        <v>252</v>
      </c>
    </row>
    <row r="2915" spans="1:65" s="14" customFormat="1" ht="11.25">
      <c r="B2915" s="174"/>
      <c r="D2915" s="160" t="s">
        <v>264</v>
      </c>
      <c r="E2915" s="175" t="s">
        <v>3</v>
      </c>
      <c r="F2915" s="176" t="s">
        <v>326</v>
      </c>
      <c r="H2915" s="177">
        <v>23</v>
      </c>
      <c r="I2915" s="178"/>
      <c r="L2915" s="174"/>
      <c r="M2915" s="179"/>
      <c r="N2915" s="180"/>
      <c r="O2915" s="180"/>
      <c r="P2915" s="180"/>
      <c r="Q2915" s="180"/>
      <c r="R2915" s="180"/>
      <c r="S2915" s="180"/>
      <c r="T2915" s="181"/>
      <c r="AT2915" s="175" t="s">
        <v>264</v>
      </c>
      <c r="AU2915" s="175" t="s">
        <v>82</v>
      </c>
      <c r="AV2915" s="14" t="s">
        <v>82</v>
      </c>
      <c r="AW2915" s="14" t="s">
        <v>34</v>
      </c>
      <c r="AX2915" s="14" t="s">
        <v>80</v>
      </c>
      <c r="AY2915" s="175" t="s">
        <v>252</v>
      </c>
    </row>
    <row r="2916" spans="1:65" s="2" customFormat="1" ht="16.5" customHeight="1">
      <c r="A2916" s="34"/>
      <c r="B2916" s="145"/>
      <c r="C2916" s="198" t="s">
        <v>2789</v>
      </c>
      <c r="D2916" s="210" t="s">
        <v>361</v>
      </c>
      <c r="E2916" s="199" t="s">
        <v>2790</v>
      </c>
      <c r="F2916" s="200" t="s">
        <v>2791</v>
      </c>
      <c r="G2916" s="201" t="s">
        <v>743</v>
      </c>
      <c r="H2916" s="202">
        <v>15</v>
      </c>
      <c r="I2916" s="203"/>
      <c r="J2916" s="204">
        <f>ROUND(I2916*H2916,2)</f>
        <v>0</v>
      </c>
      <c r="K2916" s="205"/>
      <c r="L2916" s="206"/>
      <c r="M2916" s="207" t="s">
        <v>3</v>
      </c>
      <c r="N2916" s="208" t="s">
        <v>44</v>
      </c>
      <c r="O2916" s="55"/>
      <c r="P2916" s="156">
        <f>O2916*H2916</f>
        <v>0</v>
      </c>
      <c r="Q2916" s="156">
        <v>1.0200000000000001E-2</v>
      </c>
      <c r="R2916" s="156">
        <f>Q2916*H2916</f>
        <v>0.15300000000000002</v>
      </c>
      <c r="S2916" s="156">
        <v>0</v>
      </c>
      <c r="T2916" s="157">
        <f>S2916*H2916</f>
        <v>0</v>
      </c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R2916" s="158" t="s">
        <v>572</v>
      </c>
      <c r="AT2916" s="158" t="s">
        <v>361</v>
      </c>
      <c r="AU2916" s="158" t="s">
        <v>82</v>
      </c>
      <c r="AY2916" s="19" t="s">
        <v>252</v>
      </c>
      <c r="BE2916" s="159">
        <f>IF(N2916="základní",J2916,0)</f>
        <v>0</v>
      </c>
      <c r="BF2916" s="159">
        <f>IF(N2916="snížená",J2916,0)</f>
        <v>0</v>
      </c>
      <c r="BG2916" s="159">
        <f>IF(N2916="zákl. přenesená",J2916,0)</f>
        <v>0</v>
      </c>
      <c r="BH2916" s="159">
        <f>IF(N2916="sníž. přenesená",J2916,0)</f>
        <v>0</v>
      </c>
      <c r="BI2916" s="159">
        <f>IF(N2916="nulová",J2916,0)</f>
        <v>0</v>
      </c>
      <c r="BJ2916" s="19" t="s">
        <v>80</v>
      </c>
      <c r="BK2916" s="159">
        <f>ROUND(I2916*H2916,2)</f>
        <v>0</v>
      </c>
      <c r="BL2916" s="19" t="s">
        <v>406</v>
      </c>
      <c r="BM2916" s="158" t="s">
        <v>2792</v>
      </c>
    </row>
    <row r="2917" spans="1:65" s="2" customFormat="1" ht="11.25">
      <c r="A2917" s="34"/>
      <c r="B2917" s="35"/>
      <c r="C2917" s="34"/>
      <c r="D2917" s="160" t="s">
        <v>260</v>
      </c>
      <c r="E2917" s="34"/>
      <c r="F2917" s="161" t="s">
        <v>2791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260</v>
      </c>
      <c r="AU2917" s="19" t="s">
        <v>82</v>
      </c>
    </row>
    <row r="2918" spans="1:65" s="2" customFormat="1" ht="11.25">
      <c r="A2918" s="34"/>
      <c r="B2918" s="35"/>
      <c r="C2918" s="34"/>
      <c r="D2918" s="165" t="s">
        <v>262</v>
      </c>
      <c r="E2918" s="34"/>
      <c r="F2918" s="166" t="s">
        <v>2793</v>
      </c>
      <c r="G2918" s="34"/>
      <c r="H2918" s="34"/>
      <c r="I2918" s="162"/>
      <c r="J2918" s="34"/>
      <c r="K2918" s="34"/>
      <c r="L2918" s="35"/>
      <c r="M2918" s="163"/>
      <c r="N2918" s="164"/>
      <c r="O2918" s="55"/>
      <c r="P2918" s="55"/>
      <c r="Q2918" s="55"/>
      <c r="R2918" s="55"/>
      <c r="S2918" s="55"/>
      <c r="T2918" s="56"/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T2918" s="19" t="s">
        <v>262</v>
      </c>
      <c r="AU2918" s="19" t="s">
        <v>82</v>
      </c>
    </row>
    <row r="2919" spans="1:65" s="13" customFormat="1" ht="11.25">
      <c r="B2919" s="167"/>
      <c r="D2919" s="160" t="s">
        <v>264</v>
      </c>
      <c r="E2919" s="168" t="s">
        <v>3</v>
      </c>
      <c r="F2919" s="169" t="s">
        <v>2773</v>
      </c>
      <c r="H2919" s="168" t="s">
        <v>3</v>
      </c>
      <c r="I2919" s="170"/>
      <c r="L2919" s="167"/>
      <c r="M2919" s="171"/>
      <c r="N2919" s="172"/>
      <c r="O2919" s="172"/>
      <c r="P2919" s="172"/>
      <c r="Q2919" s="172"/>
      <c r="R2919" s="172"/>
      <c r="S2919" s="172"/>
      <c r="T2919" s="173"/>
      <c r="AT2919" s="168" t="s">
        <v>264</v>
      </c>
      <c r="AU2919" s="168" t="s">
        <v>82</v>
      </c>
      <c r="AV2919" s="13" t="s">
        <v>80</v>
      </c>
      <c r="AW2919" s="13" t="s">
        <v>34</v>
      </c>
      <c r="AX2919" s="13" t="s">
        <v>73</v>
      </c>
      <c r="AY2919" s="168" t="s">
        <v>252</v>
      </c>
    </row>
    <row r="2920" spans="1:65" s="14" customFormat="1" ht="11.25">
      <c r="B2920" s="174"/>
      <c r="D2920" s="160" t="s">
        <v>264</v>
      </c>
      <c r="E2920" s="175" t="s">
        <v>3</v>
      </c>
      <c r="F2920" s="176" t="s">
        <v>303</v>
      </c>
      <c r="H2920" s="177">
        <v>6</v>
      </c>
      <c r="I2920" s="178"/>
      <c r="L2920" s="174"/>
      <c r="M2920" s="179"/>
      <c r="N2920" s="180"/>
      <c r="O2920" s="180"/>
      <c r="P2920" s="180"/>
      <c r="Q2920" s="180"/>
      <c r="R2920" s="180"/>
      <c r="S2920" s="180"/>
      <c r="T2920" s="181"/>
      <c r="AT2920" s="175" t="s">
        <v>264</v>
      </c>
      <c r="AU2920" s="175" t="s">
        <v>82</v>
      </c>
      <c r="AV2920" s="14" t="s">
        <v>82</v>
      </c>
      <c r="AW2920" s="14" t="s">
        <v>34</v>
      </c>
      <c r="AX2920" s="14" t="s">
        <v>73</v>
      </c>
      <c r="AY2920" s="175" t="s">
        <v>252</v>
      </c>
    </row>
    <row r="2921" spans="1:65" s="13" customFormat="1" ht="11.25">
      <c r="B2921" s="167"/>
      <c r="D2921" s="160" t="s">
        <v>264</v>
      </c>
      <c r="E2921" s="168" t="s">
        <v>3</v>
      </c>
      <c r="F2921" s="169" t="s">
        <v>2774</v>
      </c>
      <c r="H2921" s="168" t="s">
        <v>3</v>
      </c>
      <c r="I2921" s="170"/>
      <c r="L2921" s="167"/>
      <c r="M2921" s="171"/>
      <c r="N2921" s="172"/>
      <c r="O2921" s="172"/>
      <c r="P2921" s="172"/>
      <c r="Q2921" s="172"/>
      <c r="R2921" s="172"/>
      <c r="S2921" s="172"/>
      <c r="T2921" s="173"/>
      <c r="AT2921" s="168" t="s">
        <v>264</v>
      </c>
      <c r="AU2921" s="168" t="s">
        <v>82</v>
      </c>
      <c r="AV2921" s="13" t="s">
        <v>80</v>
      </c>
      <c r="AW2921" s="13" t="s">
        <v>34</v>
      </c>
      <c r="AX2921" s="13" t="s">
        <v>73</v>
      </c>
      <c r="AY2921" s="168" t="s">
        <v>252</v>
      </c>
    </row>
    <row r="2922" spans="1:65" s="14" customFormat="1" ht="11.25">
      <c r="B2922" s="174"/>
      <c r="D2922" s="160" t="s">
        <v>264</v>
      </c>
      <c r="E2922" s="175" t="s">
        <v>3</v>
      </c>
      <c r="F2922" s="176" t="s">
        <v>95</v>
      </c>
      <c r="H2922" s="177">
        <v>3</v>
      </c>
      <c r="I2922" s="178"/>
      <c r="L2922" s="174"/>
      <c r="M2922" s="179"/>
      <c r="N2922" s="180"/>
      <c r="O2922" s="180"/>
      <c r="P2922" s="180"/>
      <c r="Q2922" s="180"/>
      <c r="R2922" s="180"/>
      <c r="S2922" s="180"/>
      <c r="T2922" s="181"/>
      <c r="AT2922" s="175" t="s">
        <v>264</v>
      </c>
      <c r="AU2922" s="175" t="s">
        <v>82</v>
      </c>
      <c r="AV2922" s="14" t="s">
        <v>82</v>
      </c>
      <c r="AW2922" s="14" t="s">
        <v>34</v>
      </c>
      <c r="AX2922" s="14" t="s">
        <v>73</v>
      </c>
      <c r="AY2922" s="175" t="s">
        <v>252</v>
      </c>
    </row>
    <row r="2923" spans="1:65" s="13" customFormat="1" ht="11.25">
      <c r="B2923" s="167"/>
      <c r="D2923" s="160" t="s">
        <v>264</v>
      </c>
      <c r="E2923" s="168" t="s">
        <v>3</v>
      </c>
      <c r="F2923" s="169" t="s">
        <v>2794</v>
      </c>
      <c r="H2923" s="168" t="s">
        <v>3</v>
      </c>
      <c r="I2923" s="170"/>
      <c r="L2923" s="167"/>
      <c r="M2923" s="171"/>
      <c r="N2923" s="172"/>
      <c r="O2923" s="172"/>
      <c r="P2923" s="172"/>
      <c r="Q2923" s="172"/>
      <c r="R2923" s="172"/>
      <c r="S2923" s="172"/>
      <c r="T2923" s="173"/>
      <c r="AT2923" s="168" t="s">
        <v>264</v>
      </c>
      <c r="AU2923" s="168" t="s">
        <v>82</v>
      </c>
      <c r="AV2923" s="13" t="s">
        <v>80</v>
      </c>
      <c r="AW2923" s="13" t="s">
        <v>34</v>
      </c>
      <c r="AX2923" s="13" t="s">
        <v>73</v>
      </c>
      <c r="AY2923" s="168" t="s">
        <v>252</v>
      </c>
    </row>
    <row r="2924" spans="1:65" s="14" customFormat="1" ht="11.25">
      <c r="B2924" s="174"/>
      <c r="D2924" s="160" t="s">
        <v>264</v>
      </c>
      <c r="E2924" s="175" t="s">
        <v>3</v>
      </c>
      <c r="F2924" s="176" t="s">
        <v>258</v>
      </c>
      <c r="H2924" s="177">
        <v>4</v>
      </c>
      <c r="I2924" s="178"/>
      <c r="L2924" s="174"/>
      <c r="M2924" s="179"/>
      <c r="N2924" s="180"/>
      <c r="O2924" s="180"/>
      <c r="P2924" s="180"/>
      <c r="Q2924" s="180"/>
      <c r="R2924" s="180"/>
      <c r="S2924" s="180"/>
      <c r="T2924" s="181"/>
      <c r="AT2924" s="175" t="s">
        <v>264</v>
      </c>
      <c r="AU2924" s="175" t="s">
        <v>82</v>
      </c>
      <c r="AV2924" s="14" t="s">
        <v>82</v>
      </c>
      <c r="AW2924" s="14" t="s">
        <v>34</v>
      </c>
      <c r="AX2924" s="14" t="s">
        <v>73</v>
      </c>
      <c r="AY2924" s="175" t="s">
        <v>252</v>
      </c>
    </row>
    <row r="2925" spans="1:65" s="13" customFormat="1" ht="11.25">
      <c r="B2925" s="167"/>
      <c r="D2925" s="160" t="s">
        <v>264</v>
      </c>
      <c r="E2925" s="168" t="s">
        <v>3</v>
      </c>
      <c r="F2925" s="169" t="s">
        <v>2782</v>
      </c>
      <c r="H2925" s="168" t="s">
        <v>3</v>
      </c>
      <c r="I2925" s="170"/>
      <c r="L2925" s="167"/>
      <c r="M2925" s="171"/>
      <c r="N2925" s="172"/>
      <c r="O2925" s="172"/>
      <c r="P2925" s="172"/>
      <c r="Q2925" s="172"/>
      <c r="R2925" s="172"/>
      <c r="S2925" s="172"/>
      <c r="T2925" s="173"/>
      <c r="AT2925" s="168" t="s">
        <v>264</v>
      </c>
      <c r="AU2925" s="168" t="s">
        <v>82</v>
      </c>
      <c r="AV2925" s="13" t="s">
        <v>80</v>
      </c>
      <c r="AW2925" s="13" t="s">
        <v>34</v>
      </c>
      <c r="AX2925" s="13" t="s">
        <v>73</v>
      </c>
      <c r="AY2925" s="168" t="s">
        <v>252</v>
      </c>
    </row>
    <row r="2926" spans="1:65" s="14" customFormat="1" ht="11.25">
      <c r="B2926" s="174"/>
      <c r="D2926" s="160" t="s">
        <v>264</v>
      </c>
      <c r="E2926" s="175" t="s">
        <v>3</v>
      </c>
      <c r="F2926" s="176" t="s">
        <v>82</v>
      </c>
      <c r="H2926" s="177">
        <v>2</v>
      </c>
      <c r="I2926" s="178"/>
      <c r="L2926" s="174"/>
      <c r="M2926" s="179"/>
      <c r="N2926" s="180"/>
      <c r="O2926" s="180"/>
      <c r="P2926" s="180"/>
      <c r="Q2926" s="180"/>
      <c r="R2926" s="180"/>
      <c r="S2926" s="180"/>
      <c r="T2926" s="181"/>
      <c r="AT2926" s="175" t="s">
        <v>264</v>
      </c>
      <c r="AU2926" s="175" t="s">
        <v>82</v>
      </c>
      <c r="AV2926" s="14" t="s">
        <v>82</v>
      </c>
      <c r="AW2926" s="14" t="s">
        <v>34</v>
      </c>
      <c r="AX2926" s="14" t="s">
        <v>73</v>
      </c>
      <c r="AY2926" s="175" t="s">
        <v>252</v>
      </c>
    </row>
    <row r="2927" spans="1:65" s="15" customFormat="1" ht="11.25">
      <c r="B2927" s="182"/>
      <c r="D2927" s="160" t="s">
        <v>264</v>
      </c>
      <c r="E2927" s="183" t="s">
        <v>3</v>
      </c>
      <c r="F2927" s="184" t="s">
        <v>269</v>
      </c>
      <c r="H2927" s="185">
        <v>15</v>
      </c>
      <c r="I2927" s="186"/>
      <c r="L2927" s="182"/>
      <c r="M2927" s="187"/>
      <c r="N2927" s="188"/>
      <c r="O2927" s="188"/>
      <c r="P2927" s="188"/>
      <c r="Q2927" s="188"/>
      <c r="R2927" s="188"/>
      <c r="S2927" s="188"/>
      <c r="T2927" s="189"/>
      <c r="AT2927" s="183" t="s">
        <v>264</v>
      </c>
      <c r="AU2927" s="183" t="s">
        <v>82</v>
      </c>
      <c r="AV2927" s="15" t="s">
        <v>258</v>
      </c>
      <c r="AW2927" s="15" t="s">
        <v>34</v>
      </c>
      <c r="AX2927" s="15" t="s">
        <v>80</v>
      </c>
      <c r="AY2927" s="183" t="s">
        <v>252</v>
      </c>
    </row>
    <row r="2928" spans="1:65" s="2" customFormat="1" ht="16.5" customHeight="1">
      <c r="A2928" s="34"/>
      <c r="B2928" s="145"/>
      <c r="C2928" s="146" t="s">
        <v>2795</v>
      </c>
      <c r="D2928" s="209" t="s">
        <v>254</v>
      </c>
      <c r="E2928" s="147" t="s">
        <v>2796</v>
      </c>
      <c r="F2928" s="148" t="s">
        <v>2797</v>
      </c>
      <c r="G2928" s="149" t="s">
        <v>743</v>
      </c>
      <c r="H2928" s="150">
        <v>106</v>
      </c>
      <c r="I2928" s="151"/>
      <c r="J2928" s="152">
        <f>ROUND(I2928*H2928,2)</f>
        <v>0</v>
      </c>
      <c r="K2928" s="153"/>
      <c r="L2928" s="35"/>
      <c r="M2928" s="154" t="s">
        <v>3</v>
      </c>
      <c r="N2928" s="155" t="s">
        <v>44</v>
      </c>
      <c r="O2928" s="55"/>
      <c r="P2928" s="156">
        <f>O2928*H2928</f>
        <v>0</v>
      </c>
      <c r="Q2928" s="156">
        <v>8.8000000000000003E-4</v>
      </c>
      <c r="R2928" s="156">
        <f>Q2928*H2928</f>
        <v>9.3280000000000002E-2</v>
      </c>
      <c r="S2928" s="156">
        <v>0</v>
      </c>
      <c r="T2928" s="157">
        <f>S2928*H2928</f>
        <v>0</v>
      </c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R2928" s="158" t="s">
        <v>406</v>
      </c>
      <c r="AT2928" s="158" t="s">
        <v>254</v>
      </c>
      <c r="AU2928" s="158" t="s">
        <v>82</v>
      </c>
      <c r="AY2928" s="19" t="s">
        <v>252</v>
      </c>
      <c r="BE2928" s="159">
        <f>IF(N2928="základní",J2928,0)</f>
        <v>0</v>
      </c>
      <c r="BF2928" s="159">
        <f>IF(N2928="snížená",J2928,0)</f>
        <v>0</v>
      </c>
      <c r="BG2928" s="159">
        <f>IF(N2928="zákl. přenesená",J2928,0)</f>
        <v>0</v>
      </c>
      <c r="BH2928" s="159">
        <f>IF(N2928="sníž. přenesená",J2928,0)</f>
        <v>0</v>
      </c>
      <c r="BI2928" s="159">
        <f>IF(N2928="nulová",J2928,0)</f>
        <v>0</v>
      </c>
      <c r="BJ2928" s="19" t="s">
        <v>80</v>
      </c>
      <c r="BK2928" s="159">
        <f>ROUND(I2928*H2928,2)</f>
        <v>0</v>
      </c>
      <c r="BL2928" s="19" t="s">
        <v>406</v>
      </c>
      <c r="BM2928" s="158" t="s">
        <v>2798</v>
      </c>
    </row>
    <row r="2929" spans="1:65" s="2" customFormat="1" ht="11.25">
      <c r="A2929" s="34"/>
      <c r="B2929" s="35"/>
      <c r="C2929" s="34"/>
      <c r="D2929" s="160" t="s">
        <v>260</v>
      </c>
      <c r="E2929" s="34"/>
      <c r="F2929" s="161" t="s">
        <v>2799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260</v>
      </c>
      <c r="AU2929" s="19" t="s">
        <v>82</v>
      </c>
    </row>
    <row r="2930" spans="1:65" s="2" customFormat="1" ht="11.25">
      <c r="A2930" s="34"/>
      <c r="B2930" s="35"/>
      <c r="C2930" s="34"/>
      <c r="D2930" s="165" t="s">
        <v>262</v>
      </c>
      <c r="E2930" s="34"/>
      <c r="F2930" s="166" t="s">
        <v>2800</v>
      </c>
      <c r="G2930" s="34"/>
      <c r="H2930" s="34"/>
      <c r="I2930" s="162"/>
      <c r="J2930" s="34"/>
      <c r="K2930" s="34"/>
      <c r="L2930" s="35"/>
      <c r="M2930" s="163"/>
      <c r="N2930" s="164"/>
      <c r="O2930" s="55"/>
      <c r="P2930" s="55"/>
      <c r="Q2930" s="55"/>
      <c r="R2930" s="55"/>
      <c r="S2930" s="55"/>
      <c r="T2930" s="56"/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T2930" s="19" t="s">
        <v>262</v>
      </c>
      <c r="AU2930" s="19" t="s">
        <v>82</v>
      </c>
    </row>
    <row r="2931" spans="1:65" s="13" customFormat="1" ht="11.25">
      <c r="B2931" s="167"/>
      <c r="D2931" s="160" t="s">
        <v>264</v>
      </c>
      <c r="E2931" s="168" t="s">
        <v>3</v>
      </c>
      <c r="F2931" s="169" t="s">
        <v>2801</v>
      </c>
      <c r="H2931" s="168" t="s">
        <v>3</v>
      </c>
      <c r="I2931" s="170"/>
      <c r="L2931" s="167"/>
      <c r="M2931" s="171"/>
      <c r="N2931" s="172"/>
      <c r="O2931" s="172"/>
      <c r="P2931" s="172"/>
      <c r="Q2931" s="172"/>
      <c r="R2931" s="172"/>
      <c r="S2931" s="172"/>
      <c r="T2931" s="173"/>
      <c r="AT2931" s="168" t="s">
        <v>264</v>
      </c>
      <c r="AU2931" s="168" t="s">
        <v>82</v>
      </c>
      <c r="AV2931" s="13" t="s">
        <v>80</v>
      </c>
      <c r="AW2931" s="13" t="s">
        <v>34</v>
      </c>
      <c r="AX2931" s="13" t="s">
        <v>73</v>
      </c>
      <c r="AY2931" s="168" t="s">
        <v>252</v>
      </c>
    </row>
    <row r="2932" spans="1:65" s="14" customFormat="1" ht="11.25">
      <c r="B2932" s="174"/>
      <c r="D2932" s="160" t="s">
        <v>264</v>
      </c>
      <c r="E2932" s="175" t="s">
        <v>3</v>
      </c>
      <c r="F2932" s="176" t="s">
        <v>1395</v>
      </c>
      <c r="H2932" s="177">
        <v>106</v>
      </c>
      <c r="I2932" s="178"/>
      <c r="L2932" s="174"/>
      <c r="M2932" s="179"/>
      <c r="N2932" s="180"/>
      <c r="O2932" s="180"/>
      <c r="P2932" s="180"/>
      <c r="Q2932" s="180"/>
      <c r="R2932" s="180"/>
      <c r="S2932" s="180"/>
      <c r="T2932" s="181"/>
      <c r="AT2932" s="175" t="s">
        <v>264</v>
      </c>
      <c r="AU2932" s="175" t="s">
        <v>82</v>
      </c>
      <c r="AV2932" s="14" t="s">
        <v>82</v>
      </c>
      <c r="AW2932" s="14" t="s">
        <v>34</v>
      </c>
      <c r="AX2932" s="14" t="s">
        <v>80</v>
      </c>
      <c r="AY2932" s="175" t="s">
        <v>252</v>
      </c>
    </row>
    <row r="2933" spans="1:65" s="2" customFormat="1" ht="16.5" customHeight="1">
      <c r="A2933" s="34"/>
      <c r="B2933" s="145"/>
      <c r="C2933" s="198" t="s">
        <v>2802</v>
      </c>
      <c r="D2933" s="210" t="s">
        <v>361</v>
      </c>
      <c r="E2933" s="199" t="s">
        <v>2803</v>
      </c>
      <c r="F2933" s="200" t="s">
        <v>2804</v>
      </c>
      <c r="G2933" s="201" t="s">
        <v>743</v>
      </c>
      <c r="H2933" s="202">
        <v>106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4.1999999999999997E-3</v>
      </c>
      <c r="R2933" s="156">
        <f>Q2933*H2933</f>
        <v>0.44519999999999998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572</v>
      </c>
      <c r="AT2933" s="158" t="s">
        <v>361</v>
      </c>
      <c r="AU2933" s="158" t="s">
        <v>82</v>
      </c>
      <c r="AY2933" s="19" t="s">
        <v>252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406</v>
      </c>
      <c r="BM2933" s="158" t="s">
        <v>2805</v>
      </c>
    </row>
    <row r="2934" spans="1:65" s="2" customFormat="1" ht="11.25">
      <c r="A2934" s="34"/>
      <c r="B2934" s="35"/>
      <c r="C2934" s="34"/>
      <c r="D2934" s="160" t="s">
        <v>260</v>
      </c>
      <c r="E2934" s="34"/>
      <c r="F2934" s="161" t="s">
        <v>2804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260</v>
      </c>
      <c r="AU2934" s="19" t="s">
        <v>82</v>
      </c>
    </row>
    <row r="2935" spans="1:65" s="2" customFormat="1" ht="11.25">
      <c r="A2935" s="34"/>
      <c r="B2935" s="35"/>
      <c r="C2935" s="34"/>
      <c r="D2935" s="165" t="s">
        <v>262</v>
      </c>
      <c r="E2935" s="34"/>
      <c r="F2935" s="166" t="s">
        <v>2806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262</v>
      </c>
      <c r="AU2935" s="19" t="s">
        <v>82</v>
      </c>
    </row>
    <row r="2936" spans="1:65" s="13" customFormat="1" ht="11.25">
      <c r="B2936" s="167"/>
      <c r="D2936" s="160" t="s">
        <v>264</v>
      </c>
      <c r="E2936" s="168" t="s">
        <v>3</v>
      </c>
      <c r="F2936" s="169" t="s">
        <v>2807</v>
      </c>
      <c r="H2936" s="168" t="s">
        <v>3</v>
      </c>
      <c r="I2936" s="170"/>
      <c r="L2936" s="167"/>
      <c r="M2936" s="171"/>
      <c r="N2936" s="172"/>
      <c r="O2936" s="172"/>
      <c r="P2936" s="172"/>
      <c r="Q2936" s="172"/>
      <c r="R2936" s="172"/>
      <c r="S2936" s="172"/>
      <c r="T2936" s="173"/>
      <c r="AT2936" s="168" t="s">
        <v>264</v>
      </c>
      <c r="AU2936" s="168" t="s">
        <v>82</v>
      </c>
      <c r="AV2936" s="13" t="s">
        <v>80</v>
      </c>
      <c r="AW2936" s="13" t="s">
        <v>34</v>
      </c>
      <c r="AX2936" s="13" t="s">
        <v>73</v>
      </c>
      <c r="AY2936" s="168" t="s">
        <v>252</v>
      </c>
    </row>
    <row r="2937" spans="1:65" s="14" customFormat="1" ht="11.25">
      <c r="B2937" s="174"/>
      <c r="D2937" s="160" t="s">
        <v>264</v>
      </c>
      <c r="E2937" s="175" t="s">
        <v>3</v>
      </c>
      <c r="F2937" s="176" t="s">
        <v>1395</v>
      </c>
      <c r="H2937" s="177">
        <v>106</v>
      </c>
      <c r="I2937" s="178"/>
      <c r="L2937" s="174"/>
      <c r="M2937" s="179"/>
      <c r="N2937" s="180"/>
      <c r="O2937" s="180"/>
      <c r="P2937" s="180"/>
      <c r="Q2937" s="180"/>
      <c r="R2937" s="180"/>
      <c r="S2937" s="180"/>
      <c r="T2937" s="181"/>
      <c r="AT2937" s="175" t="s">
        <v>264</v>
      </c>
      <c r="AU2937" s="175" t="s">
        <v>82</v>
      </c>
      <c r="AV2937" s="14" t="s">
        <v>82</v>
      </c>
      <c r="AW2937" s="14" t="s">
        <v>34</v>
      </c>
      <c r="AX2937" s="14" t="s">
        <v>80</v>
      </c>
      <c r="AY2937" s="175" t="s">
        <v>252</v>
      </c>
    </row>
    <row r="2938" spans="1:65" s="2" customFormat="1" ht="24.2" customHeight="1">
      <c r="A2938" s="34"/>
      <c r="B2938" s="145"/>
      <c r="C2938" s="146" t="s">
        <v>2808</v>
      </c>
      <c r="D2938" s="146" t="s">
        <v>254</v>
      </c>
      <c r="E2938" s="147" t="s">
        <v>2809</v>
      </c>
      <c r="F2938" s="148" t="s">
        <v>2810</v>
      </c>
      <c r="G2938" s="149" t="s">
        <v>331</v>
      </c>
      <c r="H2938" s="150">
        <v>36.36</v>
      </c>
      <c r="I2938" s="151"/>
      <c r="J2938" s="152">
        <f>ROUND(I2938*H2938,2)</f>
        <v>0</v>
      </c>
      <c r="K2938" s="153"/>
      <c r="L2938" s="35"/>
      <c r="M2938" s="154" t="s">
        <v>3</v>
      </c>
      <c r="N2938" s="155" t="s">
        <v>44</v>
      </c>
      <c r="O2938" s="55"/>
      <c r="P2938" s="156">
        <f>O2938*H2938</f>
        <v>0</v>
      </c>
      <c r="Q2938" s="156">
        <v>2.9989999999999999E-2</v>
      </c>
      <c r="R2938" s="156">
        <f>Q2938*H2938</f>
        <v>1.0904364</v>
      </c>
      <c r="S2938" s="156">
        <v>0</v>
      </c>
      <c r="T2938" s="157">
        <f>S2938*H2938</f>
        <v>0</v>
      </c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R2938" s="158" t="s">
        <v>406</v>
      </c>
      <c r="AT2938" s="158" t="s">
        <v>254</v>
      </c>
      <c r="AU2938" s="158" t="s">
        <v>82</v>
      </c>
      <c r="AY2938" s="19" t="s">
        <v>252</v>
      </c>
      <c r="BE2938" s="159">
        <f>IF(N2938="základní",J2938,0)</f>
        <v>0</v>
      </c>
      <c r="BF2938" s="159">
        <f>IF(N2938="snížená",J2938,0)</f>
        <v>0</v>
      </c>
      <c r="BG2938" s="159">
        <f>IF(N2938="zákl. přenesená",J2938,0)</f>
        <v>0</v>
      </c>
      <c r="BH2938" s="159">
        <f>IF(N2938="sníž. přenesená",J2938,0)</f>
        <v>0</v>
      </c>
      <c r="BI2938" s="159">
        <f>IF(N2938="nulová",J2938,0)</f>
        <v>0</v>
      </c>
      <c r="BJ2938" s="19" t="s">
        <v>80</v>
      </c>
      <c r="BK2938" s="159">
        <f>ROUND(I2938*H2938,2)</f>
        <v>0</v>
      </c>
      <c r="BL2938" s="19" t="s">
        <v>406</v>
      </c>
      <c r="BM2938" s="158" t="s">
        <v>2811</v>
      </c>
    </row>
    <row r="2939" spans="1:65" s="2" customFormat="1" ht="19.5">
      <c r="A2939" s="34"/>
      <c r="B2939" s="35"/>
      <c r="C2939" s="34"/>
      <c r="D2939" s="160" t="s">
        <v>260</v>
      </c>
      <c r="E2939" s="34"/>
      <c r="F2939" s="161" t="s">
        <v>2812</v>
      </c>
      <c r="G2939" s="34"/>
      <c r="H2939" s="34"/>
      <c r="I2939" s="162"/>
      <c r="J2939" s="34"/>
      <c r="K2939" s="34"/>
      <c r="L2939" s="35"/>
      <c r="M2939" s="163"/>
      <c r="N2939" s="164"/>
      <c r="O2939" s="55"/>
      <c r="P2939" s="55"/>
      <c r="Q2939" s="55"/>
      <c r="R2939" s="55"/>
      <c r="S2939" s="55"/>
      <c r="T2939" s="56"/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T2939" s="19" t="s">
        <v>260</v>
      </c>
      <c r="AU2939" s="19" t="s">
        <v>82</v>
      </c>
    </row>
    <row r="2940" spans="1:65" s="2" customFormat="1" ht="11.25">
      <c r="A2940" s="34"/>
      <c r="B2940" s="35"/>
      <c r="C2940" s="34"/>
      <c r="D2940" s="165" t="s">
        <v>262</v>
      </c>
      <c r="E2940" s="34"/>
      <c r="F2940" s="166" t="s">
        <v>2813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262</v>
      </c>
      <c r="AU2940" s="19" t="s">
        <v>82</v>
      </c>
    </row>
    <row r="2941" spans="1:65" s="13" customFormat="1" ht="11.25">
      <c r="B2941" s="167"/>
      <c r="D2941" s="160" t="s">
        <v>264</v>
      </c>
      <c r="E2941" s="168" t="s">
        <v>3</v>
      </c>
      <c r="F2941" s="169" t="s">
        <v>2814</v>
      </c>
      <c r="H2941" s="168" t="s">
        <v>3</v>
      </c>
      <c r="I2941" s="170"/>
      <c r="L2941" s="167"/>
      <c r="M2941" s="171"/>
      <c r="N2941" s="172"/>
      <c r="O2941" s="172"/>
      <c r="P2941" s="172"/>
      <c r="Q2941" s="172"/>
      <c r="R2941" s="172"/>
      <c r="S2941" s="172"/>
      <c r="T2941" s="173"/>
      <c r="AT2941" s="168" t="s">
        <v>264</v>
      </c>
      <c r="AU2941" s="168" t="s">
        <v>82</v>
      </c>
      <c r="AV2941" s="13" t="s">
        <v>80</v>
      </c>
      <c r="AW2941" s="13" t="s">
        <v>34</v>
      </c>
      <c r="AX2941" s="13" t="s">
        <v>73</v>
      </c>
      <c r="AY2941" s="168" t="s">
        <v>252</v>
      </c>
    </row>
    <row r="2942" spans="1:65" s="13" customFormat="1" ht="11.25">
      <c r="B2942" s="167"/>
      <c r="D2942" s="160" t="s">
        <v>264</v>
      </c>
      <c r="E2942" s="168" t="s">
        <v>3</v>
      </c>
      <c r="F2942" s="169" t="s">
        <v>895</v>
      </c>
      <c r="H2942" s="168" t="s">
        <v>3</v>
      </c>
      <c r="I2942" s="170"/>
      <c r="L2942" s="167"/>
      <c r="M2942" s="171"/>
      <c r="N2942" s="172"/>
      <c r="O2942" s="172"/>
      <c r="P2942" s="172"/>
      <c r="Q2942" s="172"/>
      <c r="R2942" s="172"/>
      <c r="S2942" s="172"/>
      <c r="T2942" s="173"/>
      <c r="AT2942" s="168" t="s">
        <v>264</v>
      </c>
      <c r="AU2942" s="168" t="s">
        <v>82</v>
      </c>
      <c r="AV2942" s="13" t="s">
        <v>80</v>
      </c>
      <c r="AW2942" s="13" t="s">
        <v>34</v>
      </c>
      <c r="AX2942" s="13" t="s">
        <v>73</v>
      </c>
      <c r="AY2942" s="168" t="s">
        <v>252</v>
      </c>
    </row>
    <row r="2943" spans="1:65" s="14" customFormat="1" ht="11.25">
      <c r="B2943" s="174"/>
      <c r="D2943" s="160" t="s">
        <v>264</v>
      </c>
      <c r="E2943" s="175" t="s">
        <v>3</v>
      </c>
      <c r="F2943" s="176" t="s">
        <v>2737</v>
      </c>
      <c r="H2943" s="177">
        <v>12.12</v>
      </c>
      <c r="I2943" s="178"/>
      <c r="L2943" s="174"/>
      <c r="M2943" s="179"/>
      <c r="N2943" s="180"/>
      <c r="O2943" s="180"/>
      <c r="P2943" s="180"/>
      <c r="Q2943" s="180"/>
      <c r="R2943" s="180"/>
      <c r="S2943" s="180"/>
      <c r="T2943" s="181"/>
      <c r="AT2943" s="175" t="s">
        <v>264</v>
      </c>
      <c r="AU2943" s="175" t="s">
        <v>82</v>
      </c>
      <c r="AV2943" s="14" t="s">
        <v>82</v>
      </c>
      <c r="AW2943" s="14" t="s">
        <v>34</v>
      </c>
      <c r="AX2943" s="14" t="s">
        <v>73</v>
      </c>
      <c r="AY2943" s="175" t="s">
        <v>252</v>
      </c>
    </row>
    <row r="2944" spans="1:65" s="13" customFormat="1" ht="11.25">
      <c r="B2944" s="167"/>
      <c r="D2944" s="160" t="s">
        <v>264</v>
      </c>
      <c r="E2944" s="168" t="s">
        <v>3</v>
      </c>
      <c r="F2944" s="169" t="s">
        <v>1543</v>
      </c>
      <c r="H2944" s="168" t="s">
        <v>3</v>
      </c>
      <c r="I2944" s="170"/>
      <c r="L2944" s="167"/>
      <c r="M2944" s="171"/>
      <c r="N2944" s="172"/>
      <c r="O2944" s="172"/>
      <c r="P2944" s="172"/>
      <c r="Q2944" s="172"/>
      <c r="R2944" s="172"/>
      <c r="S2944" s="172"/>
      <c r="T2944" s="173"/>
      <c r="AT2944" s="168" t="s">
        <v>264</v>
      </c>
      <c r="AU2944" s="168" t="s">
        <v>82</v>
      </c>
      <c r="AV2944" s="13" t="s">
        <v>80</v>
      </c>
      <c r="AW2944" s="13" t="s">
        <v>34</v>
      </c>
      <c r="AX2944" s="13" t="s">
        <v>73</v>
      </c>
      <c r="AY2944" s="168" t="s">
        <v>252</v>
      </c>
    </row>
    <row r="2945" spans="1:65" s="14" customFormat="1" ht="11.25">
      <c r="B2945" s="174"/>
      <c r="D2945" s="160" t="s">
        <v>264</v>
      </c>
      <c r="E2945" s="175" t="s">
        <v>3</v>
      </c>
      <c r="F2945" s="176" t="s">
        <v>2737</v>
      </c>
      <c r="H2945" s="177">
        <v>12.12</v>
      </c>
      <c r="I2945" s="178"/>
      <c r="L2945" s="174"/>
      <c r="M2945" s="179"/>
      <c r="N2945" s="180"/>
      <c r="O2945" s="180"/>
      <c r="P2945" s="180"/>
      <c r="Q2945" s="180"/>
      <c r="R2945" s="180"/>
      <c r="S2945" s="180"/>
      <c r="T2945" s="181"/>
      <c r="AT2945" s="175" t="s">
        <v>264</v>
      </c>
      <c r="AU2945" s="175" t="s">
        <v>82</v>
      </c>
      <c r="AV2945" s="14" t="s">
        <v>82</v>
      </c>
      <c r="AW2945" s="14" t="s">
        <v>34</v>
      </c>
      <c r="AX2945" s="14" t="s">
        <v>73</v>
      </c>
      <c r="AY2945" s="175" t="s">
        <v>252</v>
      </c>
    </row>
    <row r="2946" spans="1:65" s="13" customFormat="1" ht="11.25">
      <c r="B2946" s="167"/>
      <c r="D2946" s="160" t="s">
        <v>264</v>
      </c>
      <c r="E2946" s="168" t="s">
        <v>3</v>
      </c>
      <c r="F2946" s="169" t="s">
        <v>883</v>
      </c>
      <c r="H2946" s="168" t="s">
        <v>3</v>
      </c>
      <c r="I2946" s="170"/>
      <c r="L2946" s="167"/>
      <c r="M2946" s="171"/>
      <c r="N2946" s="172"/>
      <c r="O2946" s="172"/>
      <c r="P2946" s="172"/>
      <c r="Q2946" s="172"/>
      <c r="R2946" s="172"/>
      <c r="S2946" s="172"/>
      <c r="T2946" s="173"/>
      <c r="AT2946" s="168" t="s">
        <v>264</v>
      </c>
      <c r="AU2946" s="168" t="s">
        <v>82</v>
      </c>
      <c r="AV2946" s="13" t="s">
        <v>80</v>
      </c>
      <c r="AW2946" s="13" t="s">
        <v>34</v>
      </c>
      <c r="AX2946" s="13" t="s">
        <v>73</v>
      </c>
      <c r="AY2946" s="168" t="s">
        <v>252</v>
      </c>
    </row>
    <row r="2947" spans="1:65" s="14" customFormat="1" ht="11.25">
      <c r="B2947" s="174"/>
      <c r="D2947" s="160" t="s">
        <v>264</v>
      </c>
      <c r="E2947" s="175" t="s">
        <v>3</v>
      </c>
      <c r="F2947" s="176" t="s">
        <v>2737</v>
      </c>
      <c r="H2947" s="177">
        <v>12.12</v>
      </c>
      <c r="I2947" s="178"/>
      <c r="L2947" s="174"/>
      <c r="M2947" s="179"/>
      <c r="N2947" s="180"/>
      <c r="O2947" s="180"/>
      <c r="P2947" s="180"/>
      <c r="Q2947" s="180"/>
      <c r="R2947" s="180"/>
      <c r="S2947" s="180"/>
      <c r="T2947" s="181"/>
      <c r="AT2947" s="175" t="s">
        <v>264</v>
      </c>
      <c r="AU2947" s="175" t="s">
        <v>82</v>
      </c>
      <c r="AV2947" s="14" t="s">
        <v>82</v>
      </c>
      <c r="AW2947" s="14" t="s">
        <v>34</v>
      </c>
      <c r="AX2947" s="14" t="s">
        <v>73</v>
      </c>
      <c r="AY2947" s="175" t="s">
        <v>252</v>
      </c>
    </row>
    <row r="2948" spans="1:65" s="15" customFormat="1" ht="11.25">
      <c r="B2948" s="182"/>
      <c r="D2948" s="160" t="s">
        <v>264</v>
      </c>
      <c r="E2948" s="183" t="s">
        <v>3</v>
      </c>
      <c r="F2948" s="184" t="s">
        <v>269</v>
      </c>
      <c r="H2948" s="185">
        <v>36.36</v>
      </c>
      <c r="I2948" s="186"/>
      <c r="L2948" s="182"/>
      <c r="M2948" s="187"/>
      <c r="N2948" s="188"/>
      <c r="O2948" s="188"/>
      <c r="P2948" s="188"/>
      <c r="Q2948" s="188"/>
      <c r="R2948" s="188"/>
      <c r="S2948" s="188"/>
      <c r="T2948" s="189"/>
      <c r="AT2948" s="183" t="s">
        <v>264</v>
      </c>
      <c r="AU2948" s="183" t="s">
        <v>82</v>
      </c>
      <c r="AV2948" s="15" t="s">
        <v>258</v>
      </c>
      <c r="AW2948" s="15" t="s">
        <v>34</v>
      </c>
      <c r="AX2948" s="15" t="s">
        <v>80</v>
      </c>
      <c r="AY2948" s="183" t="s">
        <v>252</v>
      </c>
    </row>
    <row r="2949" spans="1:65" s="2" customFormat="1" ht="16.5" customHeight="1">
      <c r="A2949" s="34"/>
      <c r="B2949" s="145"/>
      <c r="C2949" s="146" t="s">
        <v>2815</v>
      </c>
      <c r="D2949" s="146" t="s">
        <v>254</v>
      </c>
      <c r="E2949" s="147" t="s">
        <v>2816</v>
      </c>
      <c r="F2949" s="148" t="s">
        <v>2817</v>
      </c>
      <c r="G2949" s="149" t="s">
        <v>321</v>
      </c>
      <c r="H2949" s="150">
        <v>112.812</v>
      </c>
      <c r="I2949" s="151"/>
      <c r="J2949" s="152">
        <f>ROUND(I2949*H2949,2)</f>
        <v>0</v>
      </c>
      <c r="K2949" s="153"/>
      <c r="L2949" s="35"/>
      <c r="M2949" s="154" t="s">
        <v>3</v>
      </c>
      <c r="N2949" s="155" t="s">
        <v>44</v>
      </c>
      <c r="O2949" s="55"/>
      <c r="P2949" s="156">
        <f>O2949*H2949</f>
        <v>0</v>
      </c>
      <c r="Q2949" s="156">
        <v>0</v>
      </c>
      <c r="R2949" s="156">
        <f>Q2949*H2949</f>
        <v>0</v>
      </c>
      <c r="S2949" s="156">
        <v>0</v>
      </c>
      <c r="T2949" s="157">
        <f>S2949*H2949</f>
        <v>0</v>
      </c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R2949" s="158" t="s">
        <v>406</v>
      </c>
      <c r="AT2949" s="158" t="s">
        <v>254</v>
      </c>
      <c r="AU2949" s="158" t="s">
        <v>82</v>
      </c>
      <c r="AY2949" s="19" t="s">
        <v>252</v>
      </c>
      <c r="BE2949" s="159">
        <f>IF(N2949="základní",J2949,0)</f>
        <v>0</v>
      </c>
      <c r="BF2949" s="159">
        <f>IF(N2949="snížená",J2949,0)</f>
        <v>0</v>
      </c>
      <c r="BG2949" s="159">
        <f>IF(N2949="zákl. přenesená",J2949,0)</f>
        <v>0</v>
      </c>
      <c r="BH2949" s="159">
        <f>IF(N2949="sníž. přenesená",J2949,0)</f>
        <v>0</v>
      </c>
      <c r="BI2949" s="159">
        <f>IF(N2949="nulová",J2949,0)</f>
        <v>0</v>
      </c>
      <c r="BJ2949" s="19" t="s">
        <v>80</v>
      </c>
      <c r="BK2949" s="159">
        <f>ROUND(I2949*H2949,2)</f>
        <v>0</v>
      </c>
      <c r="BL2949" s="19" t="s">
        <v>406</v>
      </c>
      <c r="BM2949" s="158" t="s">
        <v>2818</v>
      </c>
    </row>
    <row r="2950" spans="1:65" s="2" customFormat="1" ht="19.5">
      <c r="A2950" s="34"/>
      <c r="B2950" s="35"/>
      <c r="C2950" s="34"/>
      <c r="D2950" s="160" t="s">
        <v>260</v>
      </c>
      <c r="E2950" s="34"/>
      <c r="F2950" s="161" t="s">
        <v>2819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260</v>
      </c>
      <c r="AU2950" s="19" t="s">
        <v>82</v>
      </c>
    </row>
    <row r="2951" spans="1:65" s="2" customFormat="1" ht="11.25">
      <c r="A2951" s="34"/>
      <c r="B2951" s="35"/>
      <c r="C2951" s="34"/>
      <c r="D2951" s="165" t="s">
        <v>262</v>
      </c>
      <c r="E2951" s="34"/>
      <c r="F2951" s="166" t="s">
        <v>2820</v>
      </c>
      <c r="G2951" s="34"/>
      <c r="H2951" s="34"/>
      <c r="I2951" s="162"/>
      <c r="J2951" s="34"/>
      <c r="K2951" s="34"/>
      <c r="L2951" s="35"/>
      <c r="M2951" s="163"/>
      <c r="N2951" s="164"/>
      <c r="O2951" s="55"/>
      <c r="P2951" s="55"/>
      <c r="Q2951" s="55"/>
      <c r="R2951" s="55"/>
      <c r="S2951" s="55"/>
      <c r="T2951" s="56"/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T2951" s="19" t="s">
        <v>262</v>
      </c>
      <c r="AU2951" s="19" t="s">
        <v>82</v>
      </c>
    </row>
    <row r="2952" spans="1:65" s="12" customFormat="1" ht="22.9" customHeight="1">
      <c r="B2952" s="132"/>
      <c r="D2952" s="133" t="s">
        <v>72</v>
      </c>
      <c r="E2952" s="143" t="s">
        <v>2821</v>
      </c>
      <c r="F2952" s="143" t="s">
        <v>2822</v>
      </c>
      <c r="I2952" s="135"/>
      <c r="J2952" s="144">
        <f>BK2952</f>
        <v>0</v>
      </c>
      <c r="L2952" s="132"/>
      <c r="M2952" s="137"/>
      <c r="N2952" s="138"/>
      <c r="O2952" s="138"/>
      <c r="P2952" s="139">
        <f>SUM(P2953:P3029)</f>
        <v>0</v>
      </c>
      <c r="Q2952" s="138"/>
      <c r="R2952" s="139">
        <f>SUM(R2953:R3029)</f>
        <v>6.3039639999999997</v>
      </c>
      <c r="S2952" s="138"/>
      <c r="T2952" s="140">
        <f>SUM(T2953:T3029)</f>
        <v>0</v>
      </c>
      <c r="AR2952" s="133" t="s">
        <v>82</v>
      </c>
      <c r="AT2952" s="141" t="s">
        <v>72</v>
      </c>
      <c r="AU2952" s="141" t="s">
        <v>80</v>
      </c>
      <c r="AY2952" s="133" t="s">
        <v>252</v>
      </c>
      <c r="BK2952" s="142">
        <f>SUM(BK2953:BK3029)</f>
        <v>0</v>
      </c>
    </row>
    <row r="2953" spans="1:65" s="2" customFormat="1" ht="16.5" customHeight="1">
      <c r="A2953" s="34"/>
      <c r="B2953" s="145"/>
      <c r="C2953" s="146" t="s">
        <v>2823</v>
      </c>
      <c r="D2953" s="146" t="s">
        <v>254</v>
      </c>
      <c r="E2953" s="147" t="s">
        <v>2824</v>
      </c>
      <c r="F2953" s="148" t="s">
        <v>2825</v>
      </c>
      <c r="G2953" s="149" t="s">
        <v>331</v>
      </c>
      <c r="H2953" s="150">
        <v>70</v>
      </c>
      <c r="I2953" s="151"/>
      <c r="J2953" s="152">
        <f>ROUND(I2953*H2953,2)</f>
        <v>0</v>
      </c>
      <c r="K2953" s="153"/>
      <c r="L2953" s="35"/>
      <c r="M2953" s="154" t="s">
        <v>3</v>
      </c>
      <c r="N2953" s="155" t="s">
        <v>44</v>
      </c>
      <c r="O2953" s="55"/>
      <c r="P2953" s="156">
        <f>O2953*H2953</f>
        <v>0</v>
      </c>
      <c r="Q2953" s="156">
        <v>5.0000000000000001E-4</v>
      </c>
      <c r="R2953" s="156">
        <f>Q2953*H2953</f>
        <v>3.5000000000000003E-2</v>
      </c>
      <c r="S2953" s="156">
        <v>0</v>
      </c>
      <c r="T2953" s="157">
        <f>S2953*H2953</f>
        <v>0</v>
      </c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R2953" s="158" t="s">
        <v>406</v>
      </c>
      <c r="AT2953" s="158" t="s">
        <v>254</v>
      </c>
      <c r="AU2953" s="158" t="s">
        <v>82</v>
      </c>
      <c r="AY2953" s="19" t="s">
        <v>252</v>
      </c>
      <c r="BE2953" s="159">
        <f>IF(N2953="základní",J2953,0)</f>
        <v>0</v>
      </c>
      <c r="BF2953" s="159">
        <f>IF(N2953="snížená",J2953,0)</f>
        <v>0</v>
      </c>
      <c r="BG2953" s="159">
        <f>IF(N2953="zákl. přenesená",J2953,0)</f>
        <v>0</v>
      </c>
      <c r="BH2953" s="159">
        <f>IF(N2953="sníž. přenesená",J2953,0)</f>
        <v>0</v>
      </c>
      <c r="BI2953" s="159">
        <f>IF(N2953="nulová",J2953,0)</f>
        <v>0</v>
      </c>
      <c r="BJ2953" s="19" t="s">
        <v>80</v>
      </c>
      <c r="BK2953" s="159">
        <f>ROUND(I2953*H2953,2)</f>
        <v>0</v>
      </c>
      <c r="BL2953" s="19" t="s">
        <v>406</v>
      </c>
      <c r="BM2953" s="158" t="s">
        <v>2826</v>
      </c>
    </row>
    <row r="2954" spans="1:65" s="2" customFormat="1" ht="11.25">
      <c r="A2954" s="34"/>
      <c r="B2954" s="35"/>
      <c r="C2954" s="34"/>
      <c r="D2954" s="160" t="s">
        <v>260</v>
      </c>
      <c r="E2954" s="34"/>
      <c r="F2954" s="161" t="s">
        <v>2827</v>
      </c>
      <c r="G2954" s="34"/>
      <c r="H2954" s="34"/>
      <c r="I2954" s="162"/>
      <c r="J2954" s="34"/>
      <c r="K2954" s="34"/>
      <c r="L2954" s="35"/>
      <c r="M2954" s="163"/>
      <c r="N2954" s="164"/>
      <c r="O2954" s="55"/>
      <c r="P2954" s="55"/>
      <c r="Q2954" s="55"/>
      <c r="R2954" s="55"/>
      <c r="S2954" s="55"/>
      <c r="T2954" s="56"/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T2954" s="19" t="s">
        <v>260</v>
      </c>
      <c r="AU2954" s="19" t="s">
        <v>82</v>
      </c>
    </row>
    <row r="2955" spans="1:65" s="2" customFormat="1" ht="11.25">
      <c r="A2955" s="34"/>
      <c r="B2955" s="35"/>
      <c r="C2955" s="34"/>
      <c r="D2955" s="165" t="s">
        <v>262</v>
      </c>
      <c r="E2955" s="34"/>
      <c r="F2955" s="166" t="s">
        <v>2828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262</v>
      </c>
      <c r="AU2955" s="19" t="s">
        <v>82</v>
      </c>
    </row>
    <row r="2956" spans="1:65" s="13" customFormat="1" ht="11.25">
      <c r="B2956" s="167"/>
      <c r="D2956" s="160" t="s">
        <v>264</v>
      </c>
      <c r="E2956" s="168" t="s">
        <v>3</v>
      </c>
      <c r="F2956" s="169" t="s">
        <v>2829</v>
      </c>
      <c r="H2956" s="168" t="s">
        <v>3</v>
      </c>
      <c r="I2956" s="170"/>
      <c r="L2956" s="167"/>
      <c r="M2956" s="171"/>
      <c r="N2956" s="172"/>
      <c r="O2956" s="172"/>
      <c r="P2956" s="172"/>
      <c r="Q2956" s="172"/>
      <c r="R2956" s="172"/>
      <c r="S2956" s="172"/>
      <c r="T2956" s="173"/>
      <c r="AT2956" s="168" t="s">
        <v>264</v>
      </c>
      <c r="AU2956" s="168" t="s">
        <v>82</v>
      </c>
      <c r="AV2956" s="13" t="s">
        <v>80</v>
      </c>
      <c r="AW2956" s="13" t="s">
        <v>34</v>
      </c>
      <c r="AX2956" s="13" t="s">
        <v>73</v>
      </c>
      <c r="AY2956" s="168" t="s">
        <v>252</v>
      </c>
    </row>
    <row r="2957" spans="1:65" s="14" customFormat="1" ht="11.25">
      <c r="B2957" s="174"/>
      <c r="D2957" s="160" t="s">
        <v>264</v>
      </c>
      <c r="E2957" s="175" t="s">
        <v>3</v>
      </c>
      <c r="F2957" s="176" t="s">
        <v>1027</v>
      </c>
      <c r="H2957" s="177">
        <v>70</v>
      </c>
      <c r="I2957" s="178"/>
      <c r="L2957" s="174"/>
      <c r="M2957" s="179"/>
      <c r="N2957" s="180"/>
      <c r="O2957" s="180"/>
      <c r="P2957" s="180"/>
      <c r="Q2957" s="180"/>
      <c r="R2957" s="180"/>
      <c r="S2957" s="180"/>
      <c r="T2957" s="181"/>
      <c r="AT2957" s="175" t="s">
        <v>264</v>
      </c>
      <c r="AU2957" s="175" t="s">
        <v>82</v>
      </c>
      <c r="AV2957" s="14" t="s">
        <v>82</v>
      </c>
      <c r="AW2957" s="14" t="s">
        <v>34</v>
      </c>
      <c r="AX2957" s="14" t="s">
        <v>80</v>
      </c>
      <c r="AY2957" s="175" t="s">
        <v>252</v>
      </c>
    </row>
    <row r="2958" spans="1:65" s="2" customFormat="1" ht="16.5" customHeight="1">
      <c r="A2958" s="34"/>
      <c r="B2958" s="145"/>
      <c r="C2958" s="146" t="s">
        <v>2830</v>
      </c>
      <c r="D2958" s="146" t="s">
        <v>254</v>
      </c>
      <c r="E2958" s="147" t="s">
        <v>2831</v>
      </c>
      <c r="F2958" s="148" t="s">
        <v>2832</v>
      </c>
      <c r="G2958" s="149" t="s">
        <v>331</v>
      </c>
      <c r="H2958" s="150">
        <v>229.3</v>
      </c>
      <c r="I2958" s="151"/>
      <c r="J2958" s="152">
        <f>ROUND(I2958*H2958,2)</f>
        <v>0</v>
      </c>
      <c r="K2958" s="153"/>
      <c r="L2958" s="35"/>
      <c r="M2958" s="154" t="s">
        <v>3</v>
      </c>
      <c r="N2958" s="155" t="s">
        <v>44</v>
      </c>
      <c r="O2958" s="55"/>
      <c r="P2958" s="156">
        <f>O2958*H2958</f>
        <v>0</v>
      </c>
      <c r="Q2958" s="156">
        <v>1.5100000000000001E-3</v>
      </c>
      <c r="R2958" s="156">
        <f>Q2958*H2958</f>
        <v>0.34624300000000002</v>
      </c>
      <c r="S2958" s="156">
        <v>0</v>
      </c>
      <c r="T2958" s="157">
        <f>S2958*H2958</f>
        <v>0</v>
      </c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R2958" s="158" t="s">
        <v>406</v>
      </c>
      <c r="AT2958" s="158" t="s">
        <v>254</v>
      </c>
      <c r="AU2958" s="158" t="s">
        <v>82</v>
      </c>
      <c r="AY2958" s="19" t="s">
        <v>252</v>
      </c>
      <c r="BE2958" s="159">
        <f>IF(N2958="základní",J2958,0)</f>
        <v>0</v>
      </c>
      <c r="BF2958" s="159">
        <f>IF(N2958="snížená",J2958,0)</f>
        <v>0</v>
      </c>
      <c r="BG2958" s="159">
        <f>IF(N2958="zákl. přenesená",J2958,0)</f>
        <v>0</v>
      </c>
      <c r="BH2958" s="159">
        <f>IF(N2958="sníž. přenesená",J2958,0)</f>
        <v>0</v>
      </c>
      <c r="BI2958" s="159">
        <f>IF(N2958="nulová",J2958,0)</f>
        <v>0</v>
      </c>
      <c r="BJ2958" s="19" t="s">
        <v>80</v>
      </c>
      <c r="BK2958" s="159">
        <f>ROUND(I2958*H2958,2)</f>
        <v>0</v>
      </c>
      <c r="BL2958" s="19" t="s">
        <v>406</v>
      </c>
      <c r="BM2958" s="158" t="s">
        <v>2833</v>
      </c>
    </row>
    <row r="2959" spans="1:65" s="2" customFormat="1" ht="11.25">
      <c r="A2959" s="34"/>
      <c r="B2959" s="35"/>
      <c r="C2959" s="34"/>
      <c r="D2959" s="160" t="s">
        <v>260</v>
      </c>
      <c r="E2959" s="34"/>
      <c r="F2959" s="161" t="s">
        <v>2834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260</v>
      </c>
      <c r="AU2959" s="19" t="s">
        <v>82</v>
      </c>
    </row>
    <row r="2960" spans="1:65" s="2" customFormat="1" ht="11.25">
      <c r="A2960" s="34"/>
      <c r="B2960" s="35"/>
      <c r="C2960" s="34"/>
      <c r="D2960" s="165" t="s">
        <v>262</v>
      </c>
      <c r="E2960" s="34"/>
      <c r="F2960" s="166" t="s">
        <v>2835</v>
      </c>
      <c r="G2960" s="34"/>
      <c r="H2960" s="34"/>
      <c r="I2960" s="162"/>
      <c r="J2960" s="34"/>
      <c r="K2960" s="34"/>
      <c r="L2960" s="35"/>
      <c r="M2960" s="163"/>
      <c r="N2960" s="164"/>
      <c r="O2960" s="55"/>
      <c r="P2960" s="55"/>
      <c r="Q2960" s="55"/>
      <c r="R2960" s="55"/>
      <c r="S2960" s="55"/>
      <c r="T2960" s="56"/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T2960" s="19" t="s">
        <v>262</v>
      </c>
      <c r="AU2960" s="19" t="s">
        <v>82</v>
      </c>
    </row>
    <row r="2961" spans="1:65" s="13" customFormat="1" ht="11.25">
      <c r="B2961" s="167"/>
      <c r="D2961" s="160" t="s">
        <v>264</v>
      </c>
      <c r="E2961" s="168" t="s">
        <v>3</v>
      </c>
      <c r="F2961" s="169" t="s">
        <v>2836</v>
      </c>
      <c r="H2961" s="168" t="s">
        <v>3</v>
      </c>
      <c r="I2961" s="170"/>
      <c r="L2961" s="167"/>
      <c r="M2961" s="171"/>
      <c r="N2961" s="172"/>
      <c r="O2961" s="172"/>
      <c r="P2961" s="172"/>
      <c r="Q2961" s="172"/>
      <c r="R2961" s="172"/>
      <c r="S2961" s="172"/>
      <c r="T2961" s="173"/>
      <c r="AT2961" s="168" t="s">
        <v>264</v>
      </c>
      <c r="AU2961" s="168" t="s">
        <v>82</v>
      </c>
      <c r="AV2961" s="13" t="s">
        <v>80</v>
      </c>
      <c r="AW2961" s="13" t="s">
        <v>34</v>
      </c>
      <c r="AX2961" s="13" t="s">
        <v>73</v>
      </c>
      <c r="AY2961" s="168" t="s">
        <v>252</v>
      </c>
    </row>
    <row r="2962" spans="1:65" s="14" customFormat="1" ht="11.25">
      <c r="B2962" s="174"/>
      <c r="D2962" s="160" t="s">
        <v>264</v>
      </c>
      <c r="E2962" s="175" t="s">
        <v>3</v>
      </c>
      <c r="F2962" s="176" t="s">
        <v>2837</v>
      </c>
      <c r="H2962" s="177">
        <v>6.3</v>
      </c>
      <c r="I2962" s="178"/>
      <c r="L2962" s="174"/>
      <c r="M2962" s="179"/>
      <c r="N2962" s="180"/>
      <c r="O2962" s="180"/>
      <c r="P2962" s="180"/>
      <c r="Q2962" s="180"/>
      <c r="R2962" s="180"/>
      <c r="S2962" s="180"/>
      <c r="T2962" s="181"/>
      <c r="AT2962" s="175" t="s">
        <v>264</v>
      </c>
      <c r="AU2962" s="175" t="s">
        <v>82</v>
      </c>
      <c r="AV2962" s="14" t="s">
        <v>82</v>
      </c>
      <c r="AW2962" s="14" t="s">
        <v>34</v>
      </c>
      <c r="AX2962" s="14" t="s">
        <v>73</v>
      </c>
      <c r="AY2962" s="175" t="s">
        <v>252</v>
      </c>
    </row>
    <row r="2963" spans="1:65" s="13" customFormat="1" ht="11.25">
      <c r="B2963" s="167"/>
      <c r="D2963" s="160" t="s">
        <v>264</v>
      </c>
      <c r="E2963" s="168" t="s">
        <v>3</v>
      </c>
      <c r="F2963" s="169" t="s">
        <v>2838</v>
      </c>
      <c r="H2963" s="168" t="s">
        <v>3</v>
      </c>
      <c r="I2963" s="170"/>
      <c r="L2963" s="167"/>
      <c r="M2963" s="171"/>
      <c r="N2963" s="172"/>
      <c r="O2963" s="172"/>
      <c r="P2963" s="172"/>
      <c r="Q2963" s="172"/>
      <c r="R2963" s="172"/>
      <c r="S2963" s="172"/>
      <c r="T2963" s="173"/>
      <c r="AT2963" s="168" t="s">
        <v>264</v>
      </c>
      <c r="AU2963" s="168" t="s">
        <v>82</v>
      </c>
      <c r="AV2963" s="13" t="s">
        <v>80</v>
      </c>
      <c r="AW2963" s="13" t="s">
        <v>34</v>
      </c>
      <c r="AX2963" s="13" t="s">
        <v>73</v>
      </c>
      <c r="AY2963" s="168" t="s">
        <v>252</v>
      </c>
    </row>
    <row r="2964" spans="1:65" s="14" customFormat="1" ht="11.25">
      <c r="B2964" s="174"/>
      <c r="D2964" s="160" t="s">
        <v>264</v>
      </c>
      <c r="E2964" s="175" t="s">
        <v>3</v>
      </c>
      <c r="F2964" s="176" t="s">
        <v>2839</v>
      </c>
      <c r="H2964" s="177">
        <v>223</v>
      </c>
      <c r="I2964" s="178"/>
      <c r="L2964" s="174"/>
      <c r="M2964" s="179"/>
      <c r="N2964" s="180"/>
      <c r="O2964" s="180"/>
      <c r="P2964" s="180"/>
      <c r="Q2964" s="180"/>
      <c r="R2964" s="180"/>
      <c r="S2964" s="180"/>
      <c r="T2964" s="181"/>
      <c r="AT2964" s="175" t="s">
        <v>264</v>
      </c>
      <c r="AU2964" s="175" t="s">
        <v>82</v>
      </c>
      <c r="AV2964" s="14" t="s">
        <v>82</v>
      </c>
      <c r="AW2964" s="14" t="s">
        <v>34</v>
      </c>
      <c r="AX2964" s="14" t="s">
        <v>73</v>
      </c>
      <c r="AY2964" s="175" t="s">
        <v>252</v>
      </c>
    </row>
    <row r="2965" spans="1:65" s="15" customFormat="1" ht="11.25">
      <c r="B2965" s="182"/>
      <c r="D2965" s="160" t="s">
        <v>264</v>
      </c>
      <c r="E2965" s="183" t="s">
        <v>3</v>
      </c>
      <c r="F2965" s="184" t="s">
        <v>269</v>
      </c>
      <c r="H2965" s="185">
        <v>229.3</v>
      </c>
      <c r="I2965" s="186"/>
      <c r="L2965" s="182"/>
      <c r="M2965" s="187"/>
      <c r="N2965" s="188"/>
      <c r="O2965" s="188"/>
      <c r="P2965" s="188"/>
      <c r="Q2965" s="188"/>
      <c r="R2965" s="188"/>
      <c r="S2965" s="188"/>
      <c r="T2965" s="189"/>
      <c r="AT2965" s="183" t="s">
        <v>264</v>
      </c>
      <c r="AU2965" s="183" t="s">
        <v>82</v>
      </c>
      <c r="AV2965" s="15" t="s">
        <v>258</v>
      </c>
      <c r="AW2965" s="15" t="s">
        <v>34</v>
      </c>
      <c r="AX2965" s="15" t="s">
        <v>80</v>
      </c>
      <c r="AY2965" s="183" t="s">
        <v>252</v>
      </c>
    </row>
    <row r="2966" spans="1:65" s="2" customFormat="1" ht="16.5" customHeight="1">
      <c r="A2966" s="34"/>
      <c r="B2966" s="145"/>
      <c r="C2966" s="146" t="s">
        <v>2840</v>
      </c>
      <c r="D2966" s="146" t="s">
        <v>254</v>
      </c>
      <c r="E2966" s="147" t="s">
        <v>2841</v>
      </c>
      <c r="F2966" s="148" t="s">
        <v>2842</v>
      </c>
      <c r="G2966" s="149" t="s">
        <v>331</v>
      </c>
      <c r="H2966" s="150">
        <v>775</v>
      </c>
      <c r="I2966" s="151"/>
      <c r="J2966" s="152">
        <f>ROUND(I2966*H2966,2)</f>
        <v>0</v>
      </c>
      <c r="K2966" s="153"/>
      <c r="L2966" s="35"/>
      <c r="M2966" s="154" t="s">
        <v>3</v>
      </c>
      <c r="N2966" s="155" t="s">
        <v>44</v>
      </c>
      <c r="O2966" s="55"/>
      <c r="P2966" s="156">
        <f>O2966*H2966</f>
        <v>0</v>
      </c>
      <c r="Q2966" s="156">
        <v>2.9299999999999999E-3</v>
      </c>
      <c r="R2966" s="156">
        <f>Q2966*H2966</f>
        <v>2.27075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406</v>
      </c>
      <c r="AT2966" s="158" t="s">
        <v>254</v>
      </c>
      <c r="AU2966" s="158" t="s">
        <v>82</v>
      </c>
      <c r="AY2966" s="19" t="s">
        <v>252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406</v>
      </c>
      <c r="BM2966" s="158" t="s">
        <v>2843</v>
      </c>
    </row>
    <row r="2967" spans="1:65" s="2" customFormat="1" ht="11.25">
      <c r="A2967" s="34"/>
      <c r="B2967" s="35"/>
      <c r="C2967" s="34"/>
      <c r="D2967" s="160" t="s">
        <v>260</v>
      </c>
      <c r="E2967" s="34"/>
      <c r="F2967" s="161" t="s">
        <v>2844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260</v>
      </c>
      <c r="AU2967" s="19" t="s">
        <v>82</v>
      </c>
    </row>
    <row r="2968" spans="1:65" s="2" customFormat="1" ht="11.25">
      <c r="A2968" s="34"/>
      <c r="B2968" s="35"/>
      <c r="C2968" s="34"/>
      <c r="D2968" s="165" t="s">
        <v>262</v>
      </c>
      <c r="E2968" s="34"/>
      <c r="F2968" s="166" t="s">
        <v>2845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262</v>
      </c>
      <c r="AU2968" s="19" t="s">
        <v>82</v>
      </c>
    </row>
    <row r="2969" spans="1:65" s="13" customFormat="1" ht="11.25">
      <c r="B2969" s="167"/>
      <c r="D2969" s="160" t="s">
        <v>264</v>
      </c>
      <c r="E2969" s="168" t="s">
        <v>3</v>
      </c>
      <c r="F2969" s="169" t="s">
        <v>2846</v>
      </c>
      <c r="H2969" s="168" t="s">
        <v>3</v>
      </c>
      <c r="I2969" s="170"/>
      <c r="L2969" s="167"/>
      <c r="M2969" s="171"/>
      <c r="N2969" s="172"/>
      <c r="O2969" s="172"/>
      <c r="P2969" s="172"/>
      <c r="Q2969" s="172"/>
      <c r="R2969" s="172"/>
      <c r="S2969" s="172"/>
      <c r="T2969" s="173"/>
      <c r="AT2969" s="168" t="s">
        <v>264</v>
      </c>
      <c r="AU2969" s="168" t="s">
        <v>82</v>
      </c>
      <c r="AV2969" s="13" t="s">
        <v>80</v>
      </c>
      <c r="AW2969" s="13" t="s">
        <v>34</v>
      </c>
      <c r="AX2969" s="13" t="s">
        <v>73</v>
      </c>
      <c r="AY2969" s="168" t="s">
        <v>252</v>
      </c>
    </row>
    <row r="2970" spans="1:65" s="14" customFormat="1" ht="11.25">
      <c r="B2970" s="174"/>
      <c r="D2970" s="160" t="s">
        <v>264</v>
      </c>
      <c r="E2970" s="175" t="s">
        <v>3</v>
      </c>
      <c r="F2970" s="176" t="s">
        <v>632</v>
      </c>
      <c r="H2970" s="177">
        <v>40</v>
      </c>
      <c r="I2970" s="178"/>
      <c r="L2970" s="174"/>
      <c r="M2970" s="179"/>
      <c r="N2970" s="180"/>
      <c r="O2970" s="180"/>
      <c r="P2970" s="180"/>
      <c r="Q2970" s="180"/>
      <c r="R2970" s="180"/>
      <c r="S2970" s="180"/>
      <c r="T2970" s="181"/>
      <c r="AT2970" s="175" t="s">
        <v>264</v>
      </c>
      <c r="AU2970" s="175" t="s">
        <v>82</v>
      </c>
      <c r="AV2970" s="14" t="s">
        <v>82</v>
      </c>
      <c r="AW2970" s="14" t="s">
        <v>34</v>
      </c>
      <c r="AX2970" s="14" t="s">
        <v>73</v>
      </c>
      <c r="AY2970" s="175" t="s">
        <v>252</v>
      </c>
    </row>
    <row r="2971" spans="1:65" s="13" customFormat="1" ht="11.25">
      <c r="B2971" s="167"/>
      <c r="D2971" s="160" t="s">
        <v>264</v>
      </c>
      <c r="E2971" s="168" t="s">
        <v>3</v>
      </c>
      <c r="F2971" s="169" t="s">
        <v>2847</v>
      </c>
      <c r="H2971" s="168" t="s">
        <v>3</v>
      </c>
      <c r="I2971" s="170"/>
      <c r="L2971" s="167"/>
      <c r="M2971" s="171"/>
      <c r="N2971" s="172"/>
      <c r="O2971" s="172"/>
      <c r="P2971" s="172"/>
      <c r="Q2971" s="172"/>
      <c r="R2971" s="172"/>
      <c r="S2971" s="172"/>
      <c r="T2971" s="173"/>
      <c r="AT2971" s="168" t="s">
        <v>264</v>
      </c>
      <c r="AU2971" s="168" t="s">
        <v>82</v>
      </c>
      <c r="AV2971" s="13" t="s">
        <v>80</v>
      </c>
      <c r="AW2971" s="13" t="s">
        <v>34</v>
      </c>
      <c r="AX2971" s="13" t="s">
        <v>73</v>
      </c>
      <c r="AY2971" s="168" t="s">
        <v>252</v>
      </c>
    </row>
    <row r="2972" spans="1:65" s="14" customFormat="1" ht="11.25">
      <c r="B2972" s="174"/>
      <c r="D2972" s="160" t="s">
        <v>264</v>
      </c>
      <c r="E2972" s="175" t="s">
        <v>3</v>
      </c>
      <c r="F2972" s="176" t="s">
        <v>2848</v>
      </c>
      <c r="H2972" s="177">
        <v>735</v>
      </c>
      <c r="I2972" s="178"/>
      <c r="L2972" s="174"/>
      <c r="M2972" s="179"/>
      <c r="N2972" s="180"/>
      <c r="O2972" s="180"/>
      <c r="P2972" s="180"/>
      <c r="Q2972" s="180"/>
      <c r="R2972" s="180"/>
      <c r="S2972" s="180"/>
      <c r="T2972" s="181"/>
      <c r="AT2972" s="175" t="s">
        <v>264</v>
      </c>
      <c r="AU2972" s="175" t="s">
        <v>82</v>
      </c>
      <c r="AV2972" s="14" t="s">
        <v>82</v>
      </c>
      <c r="AW2972" s="14" t="s">
        <v>34</v>
      </c>
      <c r="AX2972" s="14" t="s">
        <v>73</v>
      </c>
      <c r="AY2972" s="175" t="s">
        <v>252</v>
      </c>
    </row>
    <row r="2973" spans="1:65" s="15" customFormat="1" ht="11.25">
      <c r="B2973" s="182"/>
      <c r="D2973" s="160" t="s">
        <v>264</v>
      </c>
      <c r="E2973" s="183" t="s">
        <v>3</v>
      </c>
      <c r="F2973" s="184" t="s">
        <v>269</v>
      </c>
      <c r="H2973" s="185">
        <v>775</v>
      </c>
      <c r="I2973" s="186"/>
      <c r="L2973" s="182"/>
      <c r="M2973" s="187"/>
      <c r="N2973" s="188"/>
      <c r="O2973" s="188"/>
      <c r="P2973" s="188"/>
      <c r="Q2973" s="188"/>
      <c r="R2973" s="188"/>
      <c r="S2973" s="188"/>
      <c r="T2973" s="189"/>
      <c r="AT2973" s="183" t="s">
        <v>264</v>
      </c>
      <c r="AU2973" s="183" t="s">
        <v>82</v>
      </c>
      <c r="AV2973" s="15" t="s">
        <v>258</v>
      </c>
      <c r="AW2973" s="15" t="s">
        <v>34</v>
      </c>
      <c r="AX2973" s="15" t="s">
        <v>80</v>
      </c>
      <c r="AY2973" s="183" t="s">
        <v>252</v>
      </c>
    </row>
    <row r="2974" spans="1:65" s="2" customFormat="1" ht="16.5" customHeight="1">
      <c r="A2974" s="34"/>
      <c r="B2974" s="145"/>
      <c r="C2974" s="146" t="s">
        <v>2849</v>
      </c>
      <c r="D2974" s="146" t="s">
        <v>254</v>
      </c>
      <c r="E2974" s="147" t="s">
        <v>2850</v>
      </c>
      <c r="F2974" s="148" t="s">
        <v>2851</v>
      </c>
      <c r="G2974" s="149" t="s">
        <v>331</v>
      </c>
      <c r="H2974" s="150">
        <v>180</v>
      </c>
      <c r="I2974" s="151"/>
      <c r="J2974" s="152">
        <f>ROUND(I2974*H2974,2)</f>
        <v>0</v>
      </c>
      <c r="K2974" s="153"/>
      <c r="L2974" s="35"/>
      <c r="M2974" s="154" t="s">
        <v>3</v>
      </c>
      <c r="N2974" s="155" t="s">
        <v>44</v>
      </c>
      <c r="O2974" s="55"/>
      <c r="P2974" s="156">
        <f>O2974*H2974</f>
        <v>0</v>
      </c>
      <c r="Q2974" s="156">
        <v>2.98E-3</v>
      </c>
      <c r="R2974" s="156">
        <f>Q2974*H2974</f>
        <v>0.53639999999999999</v>
      </c>
      <c r="S2974" s="156">
        <v>0</v>
      </c>
      <c r="T2974" s="157">
        <f>S2974*H2974</f>
        <v>0</v>
      </c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R2974" s="158" t="s">
        <v>406</v>
      </c>
      <c r="AT2974" s="158" t="s">
        <v>254</v>
      </c>
      <c r="AU2974" s="158" t="s">
        <v>82</v>
      </c>
      <c r="AY2974" s="19" t="s">
        <v>252</v>
      </c>
      <c r="BE2974" s="159">
        <f>IF(N2974="základní",J2974,0)</f>
        <v>0</v>
      </c>
      <c r="BF2974" s="159">
        <f>IF(N2974="snížená",J2974,0)</f>
        <v>0</v>
      </c>
      <c r="BG2974" s="159">
        <f>IF(N2974="zákl. přenesená",J2974,0)</f>
        <v>0</v>
      </c>
      <c r="BH2974" s="159">
        <f>IF(N2974="sníž. přenesená",J2974,0)</f>
        <v>0</v>
      </c>
      <c r="BI2974" s="159">
        <f>IF(N2974="nulová",J2974,0)</f>
        <v>0</v>
      </c>
      <c r="BJ2974" s="19" t="s">
        <v>80</v>
      </c>
      <c r="BK2974" s="159">
        <f>ROUND(I2974*H2974,2)</f>
        <v>0</v>
      </c>
      <c r="BL2974" s="19" t="s">
        <v>406</v>
      </c>
      <c r="BM2974" s="158" t="s">
        <v>2852</v>
      </c>
    </row>
    <row r="2975" spans="1:65" s="2" customFormat="1" ht="11.25">
      <c r="A2975" s="34"/>
      <c r="B2975" s="35"/>
      <c r="C2975" s="34"/>
      <c r="D2975" s="160" t="s">
        <v>260</v>
      </c>
      <c r="E2975" s="34"/>
      <c r="F2975" s="161" t="s">
        <v>2853</v>
      </c>
      <c r="G2975" s="34"/>
      <c r="H2975" s="34"/>
      <c r="I2975" s="162"/>
      <c r="J2975" s="34"/>
      <c r="K2975" s="34"/>
      <c r="L2975" s="35"/>
      <c r="M2975" s="163"/>
      <c r="N2975" s="164"/>
      <c r="O2975" s="55"/>
      <c r="P2975" s="55"/>
      <c r="Q2975" s="55"/>
      <c r="R2975" s="55"/>
      <c r="S2975" s="55"/>
      <c r="T2975" s="56"/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T2975" s="19" t="s">
        <v>260</v>
      </c>
      <c r="AU2975" s="19" t="s">
        <v>82</v>
      </c>
    </row>
    <row r="2976" spans="1:65" s="2" customFormat="1" ht="11.25">
      <c r="A2976" s="34"/>
      <c r="B2976" s="35"/>
      <c r="C2976" s="34"/>
      <c r="D2976" s="165" t="s">
        <v>262</v>
      </c>
      <c r="E2976" s="34"/>
      <c r="F2976" s="166" t="s">
        <v>2854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262</v>
      </c>
      <c r="AU2976" s="19" t="s">
        <v>82</v>
      </c>
    </row>
    <row r="2977" spans="1:65" s="13" customFormat="1" ht="11.25">
      <c r="B2977" s="167"/>
      <c r="D2977" s="160" t="s">
        <v>264</v>
      </c>
      <c r="E2977" s="168" t="s">
        <v>3</v>
      </c>
      <c r="F2977" s="169" t="s">
        <v>2855</v>
      </c>
      <c r="H2977" s="168" t="s">
        <v>3</v>
      </c>
      <c r="I2977" s="170"/>
      <c r="L2977" s="167"/>
      <c r="M2977" s="171"/>
      <c r="N2977" s="172"/>
      <c r="O2977" s="172"/>
      <c r="P2977" s="172"/>
      <c r="Q2977" s="172"/>
      <c r="R2977" s="172"/>
      <c r="S2977" s="172"/>
      <c r="T2977" s="173"/>
      <c r="AT2977" s="168" t="s">
        <v>264</v>
      </c>
      <c r="AU2977" s="168" t="s">
        <v>82</v>
      </c>
      <c r="AV2977" s="13" t="s">
        <v>80</v>
      </c>
      <c r="AW2977" s="13" t="s">
        <v>34</v>
      </c>
      <c r="AX2977" s="13" t="s">
        <v>73</v>
      </c>
      <c r="AY2977" s="168" t="s">
        <v>252</v>
      </c>
    </row>
    <row r="2978" spans="1:65" s="14" customFormat="1" ht="11.25">
      <c r="B2978" s="174"/>
      <c r="D2978" s="160" t="s">
        <v>264</v>
      </c>
      <c r="E2978" s="175" t="s">
        <v>3</v>
      </c>
      <c r="F2978" s="176" t="s">
        <v>2856</v>
      </c>
      <c r="H2978" s="177">
        <v>180</v>
      </c>
      <c r="I2978" s="178"/>
      <c r="L2978" s="174"/>
      <c r="M2978" s="179"/>
      <c r="N2978" s="180"/>
      <c r="O2978" s="180"/>
      <c r="P2978" s="180"/>
      <c r="Q2978" s="180"/>
      <c r="R2978" s="180"/>
      <c r="S2978" s="180"/>
      <c r="T2978" s="181"/>
      <c r="AT2978" s="175" t="s">
        <v>264</v>
      </c>
      <c r="AU2978" s="175" t="s">
        <v>82</v>
      </c>
      <c r="AV2978" s="14" t="s">
        <v>82</v>
      </c>
      <c r="AW2978" s="14" t="s">
        <v>34</v>
      </c>
      <c r="AX2978" s="14" t="s">
        <v>80</v>
      </c>
      <c r="AY2978" s="175" t="s">
        <v>252</v>
      </c>
    </row>
    <row r="2979" spans="1:65" s="2" customFormat="1" ht="21.75" customHeight="1">
      <c r="A2979" s="34"/>
      <c r="B2979" s="145"/>
      <c r="C2979" s="146" t="s">
        <v>2857</v>
      </c>
      <c r="D2979" s="146" t="s">
        <v>254</v>
      </c>
      <c r="E2979" s="147" t="s">
        <v>2858</v>
      </c>
      <c r="F2979" s="148" t="s">
        <v>2859</v>
      </c>
      <c r="G2979" s="149" t="s">
        <v>331</v>
      </c>
      <c r="H2979" s="150">
        <v>31</v>
      </c>
      <c r="I2979" s="151"/>
      <c r="J2979" s="152">
        <f>ROUND(I2979*H2979,2)</f>
        <v>0</v>
      </c>
      <c r="K2979" s="153"/>
      <c r="L2979" s="35"/>
      <c r="M2979" s="154" t="s">
        <v>3</v>
      </c>
      <c r="N2979" s="155" t="s">
        <v>44</v>
      </c>
      <c r="O2979" s="55"/>
      <c r="P2979" s="156">
        <f>O2979*H2979</f>
        <v>0</v>
      </c>
      <c r="Q2979" s="156">
        <v>4.0099999999999997E-3</v>
      </c>
      <c r="R2979" s="156">
        <f>Q2979*H2979</f>
        <v>0.12430999999999999</v>
      </c>
      <c r="S2979" s="156">
        <v>0</v>
      </c>
      <c r="T2979" s="157">
        <f>S2979*H2979</f>
        <v>0</v>
      </c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R2979" s="158" t="s">
        <v>406</v>
      </c>
      <c r="AT2979" s="158" t="s">
        <v>254</v>
      </c>
      <c r="AU2979" s="158" t="s">
        <v>82</v>
      </c>
      <c r="AY2979" s="19" t="s">
        <v>252</v>
      </c>
      <c r="BE2979" s="159">
        <f>IF(N2979="základní",J2979,0)</f>
        <v>0</v>
      </c>
      <c r="BF2979" s="159">
        <f>IF(N2979="snížená",J2979,0)</f>
        <v>0</v>
      </c>
      <c r="BG2979" s="159">
        <f>IF(N2979="zákl. přenesená",J2979,0)</f>
        <v>0</v>
      </c>
      <c r="BH2979" s="159">
        <f>IF(N2979="sníž. přenesená",J2979,0)</f>
        <v>0</v>
      </c>
      <c r="BI2979" s="159">
        <f>IF(N2979="nulová",J2979,0)</f>
        <v>0</v>
      </c>
      <c r="BJ2979" s="19" t="s">
        <v>80</v>
      </c>
      <c r="BK2979" s="159">
        <f>ROUND(I2979*H2979,2)</f>
        <v>0</v>
      </c>
      <c r="BL2979" s="19" t="s">
        <v>406</v>
      </c>
      <c r="BM2979" s="158" t="s">
        <v>2860</v>
      </c>
    </row>
    <row r="2980" spans="1:65" s="2" customFormat="1" ht="11.25">
      <c r="A2980" s="34"/>
      <c r="B2980" s="35"/>
      <c r="C2980" s="34"/>
      <c r="D2980" s="160" t="s">
        <v>260</v>
      </c>
      <c r="E2980" s="34"/>
      <c r="F2980" s="161" t="s">
        <v>2861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260</v>
      </c>
      <c r="AU2980" s="19" t="s">
        <v>82</v>
      </c>
    </row>
    <row r="2981" spans="1:65" s="2" customFormat="1" ht="11.25">
      <c r="A2981" s="34"/>
      <c r="B2981" s="35"/>
      <c r="C2981" s="34"/>
      <c r="D2981" s="165" t="s">
        <v>262</v>
      </c>
      <c r="E2981" s="34"/>
      <c r="F2981" s="166" t="s">
        <v>2862</v>
      </c>
      <c r="G2981" s="34"/>
      <c r="H2981" s="34"/>
      <c r="I2981" s="162"/>
      <c r="J2981" s="34"/>
      <c r="K2981" s="34"/>
      <c r="L2981" s="35"/>
      <c r="M2981" s="163"/>
      <c r="N2981" s="164"/>
      <c r="O2981" s="55"/>
      <c r="P2981" s="55"/>
      <c r="Q2981" s="55"/>
      <c r="R2981" s="55"/>
      <c r="S2981" s="55"/>
      <c r="T2981" s="56"/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T2981" s="19" t="s">
        <v>262</v>
      </c>
      <c r="AU2981" s="19" t="s">
        <v>82</v>
      </c>
    </row>
    <row r="2982" spans="1:65" s="13" customFormat="1" ht="11.25">
      <c r="B2982" s="167"/>
      <c r="D2982" s="160" t="s">
        <v>264</v>
      </c>
      <c r="E2982" s="168" t="s">
        <v>3</v>
      </c>
      <c r="F2982" s="169" t="s">
        <v>2863</v>
      </c>
      <c r="H2982" s="168" t="s">
        <v>3</v>
      </c>
      <c r="I2982" s="170"/>
      <c r="L2982" s="167"/>
      <c r="M2982" s="171"/>
      <c r="N2982" s="172"/>
      <c r="O2982" s="172"/>
      <c r="P2982" s="172"/>
      <c r="Q2982" s="172"/>
      <c r="R2982" s="172"/>
      <c r="S2982" s="172"/>
      <c r="T2982" s="173"/>
      <c r="AT2982" s="168" t="s">
        <v>264</v>
      </c>
      <c r="AU2982" s="168" t="s">
        <v>82</v>
      </c>
      <c r="AV2982" s="13" t="s">
        <v>80</v>
      </c>
      <c r="AW2982" s="13" t="s">
        <v>34</v>
      </c>
      <c r="AX2982" s="13" t="s">
        <v>73</v>
      </c>
      <c r="AY2982" s="168" t="s">
        <v>252</v>
      </c>
    </row>
    <row r="2983" spans="1:65" s="14" customFormat="1" ht="11.25">
      <c r="B2983" s="174"/>
      <c r="D2983" s="160" t="s">
        <v>264</v>
      </c>
      <c r="E2983" s="175" t="s">
        <v>3</v>
      </c>
      <c r="F2983" s="176" t="s">
        <v>566</v>
      </c>
      <c r="H2983" s="177">
        <v>31</v>
      </c>
      <c r="I2983" s="178"/>
      <c r="L2983" s="174"/>
      <c r="M2983" s="179"/>
      <c r="N2983" s="180"/>
      <c r="O2983" s="180"/>
      <c r="P2983" s="180"/>
      <c r="Q2983" s="180"/>
      <c r="R2983" s="180"/>
      <c r="S2983" s="180"/>
      <c r="T2983" s="181"/>
      <c r="AT2983" s="175" t="s">
        <v>264</v>
      </c>
      <c r="AU2983" s="175" t="s">
        <v>82</v>
      </c>
      <c r="AV2983" s="14" t="s">
        <v>82</v>
      </c>
      <c r="AW2983" s="14" t="s">
        <v>34</v>
      </c>
      <c r="AX2983" s="14" t="s">
        <v>80</v>
      </c>
      <c r="AY2983" s="175" t="s">
        <v>252</v>
      </c>
    </row>
    <row r="2984" spans="1:65" s="2" customFormat="1" ht="21.75" customHeight="1">
      <c r="A2984" s="34"/>
      <c r="B2984" s="145"/>
      <c r="C2984" s="146" t="s">
        <v>2864</v>
      </c>
      <c r="D2984" s="146" t="s">
        <v>254</v>
      </c>
      <c r="E2984" s="147" t="s">
        <v>2865</v>
      </c>
      <c r="F2984" s="148" t="s">
        <v>2866</v>
      </c>
      <c r="G2984" s="149" t="s">
        <v>331</v>
      </c>
      <c r="H2984" s="150">
        <v>74.099999999999994</v>
      </c>
      <c r="I2984" s="151"/>
      <c r="J2984" s="152">
        <f>ROUND(I2984*H2984,2)</f>
        <v>0</v>
      </c>
      <c r="K2984" s="153"/>
      <c r="L2984" s="35"/>
      <c r="M2984" s="154" t="s">
        <v>3</v>
      </c>
      <c r="N2984" s="155" t="s">
        <v>44</v>
      </c>
      <c r="O2984" s="55"/>
      <c r="P2984" s="156">
        <f>O2984*H2984</f>
        <v>0</v>
      </c>
      <c r="Q2984" s="156">
        <v>4.4799999999999996E-3</v>
      </c>
      <c r="R2984" s="156">
        <f>Q2984*H2984</f>
        <v>0.33196799999999993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406</v>
      </c>
      <c r="AT2984" s="158" t="s">
        <v>254</v>
      </c>
      <c r="AU2984" s="158" t="s">
        <v>82</v>
      </c>
      <c r="AY2984" s="19" t="s">
        <v>252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406</v>
      </c>
      <c r="BM2984" s="158" t="s">
        <v>2867</v>
      </c>
    </row>
    <row r="2985" spans="1:65" s="2" customFormat="1" ht="11.25">
      <c r="A2985" s="34"/>
      <c r="B2985" s="35"/>
      <c r="C2985" s="34"/>
      <c r="D2985" s="160" t="s">
        <v>260</v>
      </c>
      <c r="E2985" s="34"/>
      <c r="F2985" s="161" t="s">
        <v>2868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260</v>
      </c>
      <c r="AU2985" s="19" t="s">
        <v>82</v>
      </c>
    </row>
    <row r="2986" spans="1:65" s="2" customFormat="1" ht="11.25">
      <c r="A2986" s="34"/>
      <c r="B2986" s="35"/>
      <c r="C2986" s="34"/>
      <c r="D2986" s="165" t="s">
        <v>262</v>
      </c>
      <c r="E2986" s="34"/>
      <c r="F2986" s="166" t="s">
        <v>2869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262</v>
      </c>
      <c r="AU2986" s="19" t="s">
        <v>82</v>
      </c>
    </row>
    <row r="2987" spans="1:65" s="13" customFormat="1" ht="11.25">
      <c r="B2987" s="167"/>
      <c r="D2987" s="160" t="s">
        <v>264</v>
      </c>
      <c r="E2987" s="168" t="s">
        <v>3</v>
      </c>
      <c r="F2987" s="169" t="s">
        <v>2870</v>
      </c>
      <c r="H2987" s="168" t="s">
        <v>3</v>
      </c>
      <c r="I2987" s="170"/>
      <c r="L2987" s="167"/>
      <c r="M2987" s="171"/>
      <c r="N2987" s="172"/>
      <c r="O2987" s="172"/>
      <c r="P2987" s="172"/>
      <c r="Q2987" s="172"/>
      <c r="R2987" s="172"/>
      <c r="S2987" s="172"/>
      <c r="T2987" s="173"/>
      <c r="AT2987" s="168" t="s">
        <v>264</v>
      </c>
      <c r="AU2987" s="168" t="s">
        <v>82</v>
      </c>
      <c r="AV2987" s="13" t="s">
        <v>80</v>
      </c>
      <c r="AW2987" s="13" t="s">
        <v>34</v>
      </c>
      <c r="AX2987" s="13" t="s">
        <v>73</v>
      </c>
      <c r="AY2987" s="168" t="s">
        <v>252</v>
      </c>
    </row>
    <row r="2988" spans="1:65" s="13" customFormat="1" ht="11.25">
      <c r="B2988" s="167"/>
      <c r="D2988" s="160" t="s">
        <v>264</v>
      </c>
      <c r="E2988" s="168" t="s">
        <v>3</v>
      </c>
      <c r="F2988" s="169" t="s">
        <v>2871</v>
      </c>
      <c r="H2988" s="168" t="s">
        <v>3</v>
      </c>
      <c r="I2988" s="170"/>
      <c r="L2988" s="167"/>
      <c r="M2988" s="171"/>
      <c r="N2988" s="172"/>
      <c r="O2988" s="172"/>
      <c r="P2988" s="172"/>
      <c r="Q2988" s="172"/>
      <c r="R2988" s="172"/>
      <c r="S2988" s="172"/>
      <c r="T2988" s="173"/>
      <c r="AT2988" s="168" t="s">
        <v>264</v>
      </c>
      <c r="AU2988" s="168" t="s">
        <v>82</v>
      </c>
      <c r="AV2988" s="13" t="s">
        <v>80</v>
      </c>
      <c r="AW2988" s="13" t="s">
        <v>34</v>
      </c>
      <c r="AX2988" s="13" t="s">
        <v>73</v>
      </c>
      <c r="AY2988" s="168" t="s">
        <v>252</v>
      </c>
    </row>
    <row r="2989" spans="1:65" s="14" customFormat="1" ht="11.25">
      <c r="B2989" s="174"/>
      <c r="D2989" s="160" t="s">
        <v>264</v>
      </c>
      <c r="E2989" s="175" t="s">
        <v>3</v>
      </c>
      <c r="F2989" s="176" t="s">
        <v>1027</v>
      </c>
      <c r="H2989" s="177">
        <v>70</v>
      </c>
      <c r="I2989" s="178"/>
      <c r="L2989" s="174"/>
      <c r="M2989" s="179"/>
      <c r="N2989" s="180"/>
      <c r="O2989" s="180"/>
      <c r="P2989" s="180"/>
      <c r="Q2989" s="180"/>
      <c r="R2989" s="180"/>
      <c r="S2989" s="180"/>
      <c r="T2989" s="181"/>
      <c r="AT2989" s="175" t="s">
        <v>264</v>
      </c>
      <c r="AU2989" s="175" t="s">
        <v>82</v>
      </c>
      <c r="AV2989" s="14" t="s">
        <v>82</v>
      </c>
      <c r="AW2989" s="14" t="s">
        <v>34</v>
      </c>
      <c r="AX2989" s="14" t="s">
        <v>73</v>
      </c>
      <c r="AY2989" s="175" t="s">
        <v>252</v>
      </c>
    </row>
    <row r="2990" spans="1:65" s="13" customFormat="1" ht="11.25">
      <c r="B2990" s="167"/>
      <c r="D2990" s="160" t="s">
        <v>264</v>
      </c>
      <c r="E2990" s="168" t="s">
        <v>3</v>
      </c>
      <c r="F2990" s="169" t="s">
        <v>2872</v>
      </c>
      <c r="H2990" s="168" t="s">
        <v>3</v>
      </c>
      <c r="I2990" s="170"/>
      <c r="L2990" s="167"/>
      <c r="M2990" s="171"/>
      <c r="N2990" s="172"/>
      <c r="O2990" s="172"/>
      <c r="P2990" s="172"/>
      <c r="Q2990" s="172"/>
      <c r="R2990" s="172"/>
      <c r="S2990" s="172"/>
      <c r="T2990" s="173"/>
      <c r="AT2990" s="168" t="s">
        <v>264</v>
      </c>
      <c r="AU2990" s="168" t="s">
        <v>82</v>
      </c>
      <c r="AV2990" s="13" t="s">
        <v>80</v>
      </c>
      <c r="AW2990" s="13" t="s">
        <v>34</v>
      </c>
      <c r="AX2990" s="13" t="s">
        <v>73</v>
      </c>
      <c r="AY2990" s="168" t="s">
        <v>252</v>
      </c>
    </row>
    <row r="2991" spans="1:65" s="13" customFormat="1" ht="11.25">
      <c r="B2991" s="167"/>
      <c r="D2991" s="160" t="s">
        <v>264</v>
      </c>
      <c r="E2991" s="168" t="s">
        <v>3</v>
      </c>
      <c r="F2991" s="169" t="s">
        <v>2873</v>
      </c>
      <c r="H2991" s="168" t="s">
        <v>3</v>
      </c>
      <c r="I2991" s="170"/>
      <c r="L2991" s="167"/>
      <c r="M2991" s="171"/>
      <c r="N2991" s="172"/>
      <c r="O2991" s="172"/>
      <c r="P2991" s="172"/>
      <c r="Q2991" s="172"/>
      <c r="R2991" s="172"/>
      <c r="S2991" s="172"/>
      <c r="T2991" s="173"/>
      <c r="AT2991" s="168" t="s">
        <v>264</v>
      </c>
      <c r="AU2991" s="168" t="s">
        <v>82</v>
      </c>
      <c r="AV2991" s="13" t="s">
        <v>80</v>
      </c>
      <c r="AW2991" s="13" t="s">
        <v>34</v>
      </c>
      <c r="AX2991" s="13" t="s">
        <v>73</v>
      </c>
      <c r="AY2991" s="168" t="s">
        <v>252</v>
      </c>
    </row>
    <row r="2992" spans="1:65" s="14" customFormat="1" ht="11.25">
      <c r="B2992" s="174"/>
      <c r="D2992" s="160" t="s">
        <v>264</v>
      </c>
      <c r="E2992" s="175" t="s">
        <v>3</v>
      </c>
      <c r="F2992" s="176" t="s">
        <v>2874</v>
      </c>
      <c r="H2992" s="177">
        <v>4.0999999999999996</v>
      </c>
      <c r="I2992" s="178"/>
      <c r="L2992" s="174"/>
      <c r="M2992" s="179"/>
      <c r="N2992" s="180"/>
      <c r="O2992" s="180"/>
      <c r="P2992" s="180"/>
      <c r="Q2992" s="180"/>
      <c r="R2992" s="180"/>
      <c r="S2992" s="180"/>
      <c r="T2992" s="181"/>
      <c r="AT2992" s="175" t="s">
        <v>264</v>
      </c>
      <c r="AU2992" s="175" t="s">
        <v>82</v>
      </c>
      <c r="AV2992" s="14" t="s">
        <v>82</v>
      </c>
      <c r="AW2992" s="14" t="s">
        <v>34</v>
      </c>
      <c r="AX2992" s="14" t="s">
        <v>73</v>
      </c>
      <c r="AY2992" s="175" t="s">
        <v>252</v>
      </c>
    </row>
    <row r="2993" spans="1:65" s="15" customFormat="1" ht="11.25">
      <c r="B2993" s="182"/>
      <c r="D2993" s="160" t="s">
        <v>264</v>
      </c>
      <c r="E2993" s="183" t="s">
        <v>3</v>
      </c>
      <c r="F2993" s="184" t="s">
        <v>269</v>
      </c>
      <c r="H2993" s="185">
        <v>74.099999999999994</v>
      </c>
      <c r="I2993" s="186"/>
      <c r="L2993" s="182"/>
      <c r="M2993" s="187"/>
      <c r="N2993" s="188"/>
      <c r="O2993" s="188"/>
      <c r="P2993" s="188"/>
      <c r="Q2993" s="188"/>
      <c r="R2993" s="188"/>
      <c r="S2993" s="188"/>
      <c r="T2993" s="189"/>
      <c r="AT2993" s="183" t="s">
        <v>264</v>
      </c>
      <c r="AU2993" s="183" t="s">
        <v>82</v>
      </c>
      <c r="AV2993" s="15" t="s">
        <v>258</v>
      </c>
      <c r="AW2993" s="15" t="s">
        <v>34</v>
      </c>
      <c r="AX2993" s="15" t="s">
        <v>80</v>
      </c>
      <c r="AY2993" s="183" t="s">
        <v>252</v>
      </c>
    </row>
    <row r="2994" spans="1:65" s="2" customFormat="1" ht="21.75" customHeight="1">
      <c r="A2994" s="34"/>
      <c r="B2994" s="145"/>
      <c r="C2994" s="146" t="s">
        <v>2875</v>
      </c>
      <c r="D2994" s="209" t="s">
        <v>254</v>
      </c>
      <c r="E2994" s="147" t="s">
        <v>2876</v>
      </c>
      <c r="F2994" s="148" t="s">
        <v>2877</v>
      </c>
      <c r="G2994" s="149" t="s">
        <v>497</v>
      </c>
      <c r="H2994" s="150">
        <v>141.1</v>
      </c>
      <c r="I2994" s="151"/>
      <c r="J2994" s="152">
        <f>ROUND(I2994*H2994,2)</f>
        <v>0</v>
      </c>
      <c r="K2994" s="153"/>
      <c r="L2994" s="35"/>
      <c r="M2994" s="154" t="s">
        <v>3</v>
      </c>
      <c r="N2994" s="155" t="s">
        <v>44</v>
      </c>
      <c r="O2994" s="55"/>
      <c r="P2994" s="156">
        <f>O2994*H2994</f>
        <v>0</v>
      </c>
      <c r="Q2994" s="156">
        <v>5.3699999999999998E-3</v>
      </c>
      <c r="R2994" s="156">
        <f>Q2994*H2994</f>
        <v>0.75770699999999991</v>
      </c>
      <c r="S2994" s="156">
        <v>0</v>
      </c>
      <c r="T2994" s="157">
        <f>S2994*H2994</f>
        <v>0</v>
      </c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R2994" s="158" t="s">
        <v>406</v>
      </c>
      <c r="AT2994" s="158" t="s">
        <v>254</v>
      </c>
      <c r="AU2994" s="158" t="s">
        <v>82</v>
      </c>
      <c r="AY2994" s="19" t="s">
        <v>252</v>
      </c>
      <c r="BE2994" s="159">
        <f>IF(N2994="základní",J2994,0)</f>
        <v>0</v>
      </c>
      <c r="BF2994" s="159">
        <f>IF(N2994="snížená",J2994,0)</f>
        <v>0</v>
      </c>
      <c r="BG2994" s="159">
        <f>IF(N2994="zákl. přenesená",J2994,0)</f>
        <v>0</v>
      </c>
      <c r="BH2994" s="159">
        <f>IF(N2994="sníž. přenesená",J2994,0)</f>
        <v>0</v>
      </c>
      <c r="BI2994" s="159">
        <f>IF(N2994="nulová",J2994,0)</f>
        <v>0</v>
      </c>
      <c r="BJ2994" s="19" t="s">
        <v>80</v>
      </c>
      <c r="BK2994" s="159">
        <f>ROUND(I2994*H2994,2)</f>
        <v>0</v>
      </c>
      <c r="BL2994" s="19" t="s">
        <v>406</v>
      </c>
      <c r="BM2994" s="158" t="s">
        <v>2878</v>
      </c>
    </row>
    <row r="2995" spans="1:65" s="2" customFormat="1" ht="11.25">
      <c r="A2995" s="34"/>
      <c r="B2995" s="35"/>
      <c r="C2995" s="34"/>
      <c r="D2995" s="160" t="s">
        <v>260</v>
      </c>
      <c r="E2995" s="34"/>
      <c r="F2995" s="161" t="s">
        <v>2879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260</v>
      </c>
      <c r="AU2995" s="19" t="s">
        <v>82</v>
      </c>
    </row>
    <row r="2996" spans="1:65" s="2" customFormat="1" ht="11.25">
      <c r="A2996" s="34"/>
      <c r="B2996" s="35"/>
      <c r="C2996" s="34"/>
      <c r="D2996" s="165" t="s">
        <v>262</v>
      </c>
      <c r="E2996" s="34"/>
      <c r="F2996" s="166" t="s">
        <v>2880</v>
      </c>
      <c r="G2996" s="34"/>
      <c r="H2996" s="34"/>
      <c r="I2996" s="162"/>
      <c r="J2996" s="34"/>
      <c r="K2996" s="34"/>
      <c r="L2996" s="35"/>
      <c r="M2996" s="163"/>
      <c r="N2996" s="164"/>
      <c r="O2996" s="55"/>
      <c r="P2996" s="55"/>
      <c r="Q2996" s="55"/>
      <c r="R2996" s="55"/>
      <c r="S2996" s="55"/>
      <c r="T2996" s="56"/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T2996" s="19" t="s">
        <v>262</v>
      </c>
      <c r="AU2996" s="19" t="s">
        <v>82</v>
      </c>
    </row>
    <row r="2997" spans="1:65" s="13" customFormat="1" ht="11.25">
      <c r="B2997" s="167"/>
      <c r="D2997" s="160" t="s">
        <v>264</v>
      </c>
      <c r="E2997" s="168" t="s">
        <v>3</v>
      </c>
      <c r="F2997" s="169" t="s">
        <v>2881</v>
      </c>
      <c r="H2997" s="168" t="s">
        <v>3</v>
      </c>
      <c r="I2997" s="170"/>
      <c r="L2997" s="167"/>
      <c r="M2997" s="171"/>
      <c r="N2997" s="172"/>
      <c r="O2997" s="172"/>
      <c r="P2997" s="172"/>
      <c r="Q2997" s="172"/>
      <c r="R2997" s="172"/>
      <c r="S2997" s="172"/>
      <c r="T2997" s="173"/>
      <c r="AT2997" s="168" t="s">
        <v>264</v>
      </c>
      <c r="AU2997" s="168" t="s">
        <v>82</v>
      </c>
      <c r="AV2997" s="13" t="s">
        <v>80</v>
      </c>
      <c r="AW2997" s="13" t="s">
        <v>34</v>
      </c>
      <c r="AX2997" s="13" t="s">
        <v>73</v>
      </c>
      <c r="AY2997" s="168" t="s">
        <v>252</v>
      </c>
    </row>
    <row r="2998" spans="1:65" s="14" customFormat="1" ht="11.25">
      <c r="B2998" s="174"/>
      <c r="D2998" s="160" t="s">
        <v>264</v>
      </c>
      <c r="E2998" s="175" t="s">
        <v>3</v>
      </c>
      <c r="F2998" s="176" t="s">
        <v>2882</v>
      </c>
      <c r="H2998" s="177">
        <v>141.1</v>
      </c>
      <c r="I2998" s="178"/>
      <c r="L2998" s="174"/>
      <c r="M2998" s="179"/>
      <c r="N2998" s="180"/>
      <c r="O2998" s="180"/>
      <c r="P2998" s="180"/>
      <c r="Q2998" s="180"/>
      <c r="R2998" s="180"/>
      <c r="S2998" s="180"/>
      <c r="T2998" s="181"/>
      <c r="AT2998" s="175" t="s">
        <v>264</v>
      </c>
      <c r="AU2998" s="175" t="s">
        <v>82</v>
      </c>
      <c r="AV2998" s="14" t="s">
        <v>82</v>
      </c>
      <c r="AW2998" s="14" t="s">
        <v>34</v>
      </c>
      <c r="AX2998" s="14" t="s">
        <v>80</v>
      </c>
      <c r="AY2998" s="175" t="s">
        <v>252</v>
      </c>
    </row>
    <row r="2999" spans="1:65" s="2" customFormat="1" ht="16.5" customHeight="1">
      <c r="A2999" s="34"/>
      <c r="B2999" s="145"/>
      <c r="C2999" s="146" t="s">
        <v>2883</v>
      </c>
      <c r="D2999" s="146" t="s">
        <v>254</v>
      </c>
      <c r="E2999" s="147" t="s">
        <v>2884</v>
      </c>
      <c r="F2999" s="148" t="s">
        <v>2885</v>
      </c>
      <c r="G2999" s="149" t="s">
        <v>331</v>
      </c>
      <c r="H2999" s="150">
        <v>610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2.96E-3</v>
      </c>
      <c r="R2999" s="156">
        <f>Q2999*H2999</f>
        <v>1.8055999999999999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406</v>
      </c>
      <c r="AT2999" s="158" t="s">
        <v>254</v>
      </c>
      <c r="AU2999" s="158" t="s">
        <v>82</v>
      </c>
      <c r="AY2999" s="19" t="s">
        <v>252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406</v>
      </c>
      <c r="BM2999" s="158" t="s">
        <v>2886</v>
      </c>
    </row>
    <row r="3000" spans="1:65" s="2" customFormat="1" ht="11.25">
      <c r="A3000" s="34"/>
      <c r="B3000" s="35"/>
      <c r="C3000" s="34"/>
      <c r="D3000" s="160" t="s">
        <v>260</v>
      </c>
      <c r="E3000" s="34"/>
      <c r="F3000" s="161" t="s">
        <v>2887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260</v>
      </c>
      <c r="AU3000" s="19" t="s">
        <v>82</v>
      </c>
    </row>
    <row r="3001" spans="1:65" s="2" customFormat="1" ht="11.25">
      <c r="A3001" s="34"/>
      <c r="B3001" s="35"/>
      <c r="C3001" s="34"/>
      <c r="D3001" s="165" t="s">
        <v>262</v>
      </c>
      <c r="E3001" s="34"/>
      <c r="F3001" s="166" t="s">
        <v>2888</v>
      </c>
      <c r="G3001" s="34"/>
      <c r="H3001" s="34"/>
      <c r="I3001" s="162"/>
      <c r="J3001" s="34"/>
      <c r="K3001" s="34"/>
      <c r="L3001" s="35"/>
      <c r="M3001" s="163"/>
      <c r="N3001" s="164"/>
      <c r="O3001" s="55"/>
      <c r="P3001" s="55"/>
      <c r="Q3001" s="55"/>
      <c r="R3001" s="55"/>
      <c r="S3001" s="55"/>
      <c r="T3001" s="56"/>
      <c r="U3001" s="34"/>
      <c r="V3001" s="34"/>
      <c r="W3001" s="34"/>
      <c r="X3001" s="34"/>
      <c r="Y3001" s="34"/>
      <c r="Z3001" s="34"/>
      <c r="AA3001" s="34"/>
      <c r="AB3001" s="34"/>
      <c r="AC3001" s="34"/>
      <c r="AD3001" s="34"/>
      <c r="AE3001" s="34"/>
      <c r="AT3001" s="19" t="s">
        <v>262</v>
      </c>
      <c r="AU3001" s="19" t="s">
        <v>82</v>
      </c>
    </row>
    <row r="3002" spans="1:65" s="13" customFormat="1" ht="11.25">
      <c r="B3002" s="167"/>
      <c r="D3002" s="160" t="s">
        <v>264</v>
      </c>
      <c r="E3002" s="168" t="s">
        <v>3</v>
      </c>
      <c r="F3002" s="169" t="s">
        <v>2889</v>
      </c>
      <c r="H3002" s="168" t="s">
        <v>3</v>
      </c>
      <c r="I3002" s="170"/>
      <c r="L3002" s="167"/>
      <c r="M3002" s="171"/>
      <c r="N3002" s="172"/>
      <c r="O3002" s="172"/>
      <c r="P3002" s="172"/>
      <c r="Q3002" s="172"/>
      <c r="R3002" s="172"/>
      <c r="S3002" s="172"/>
      <c r="T3002" s="173"/>
      <c r="AT3002" s="168" t="s">
        <v>264</v>
      </c>
      <c r="AU3002" s="168" t="s">
        <v>82</v>
      </c>
      <c r="AV3002" s="13" t="s">
        <v>80</v>
      </c>
      <c r="AW3002" s="13" t="s">
        <v>34</v>
      </c>
      <c r="AX3002" s="13" t="s">
        <v>73</v>
      </c>
      <c r="AY3002" s="168" t="s">
        <v>252</v>
      </c>
    </row>
    <row r="3003" spans="1:65" s="14" customFormat="1" ht="11.25">
      <c r="B3003" s="174"/>
      <c r="D3003" s="160" t="s">
        <v>264</v>
      </c>
      <c r="E3003" s="175" t="s">
        <v>3</v>
      </c>
      <c r="F3003" s="176" t="s">
        <v>2890</v>
      </c>
      <c r="H3003" s="177">
        <v>610</v>
      </c>
      <c r="I3003" s="178"/>
      <c r="L3003" s="174"/>
      <c r="M3003" s="179"/>
      <c r="N3003" s="180"/>
      <c r="O3003" s="180"/>
      <c r="P3003" s="180"/>
      <c r="Q3003" s="180"/>
      <c r="R3003" s="180"/>
      <c r="S3003" s="180"/>
      <c r="T3003" s="181"/>
      <c r="AT3003" s="175" t="s">
        <v>264</v>
      </c>
      <c r="AU3003" s="175" t="s">
        <v>82</v>
      </c>
      <c r="AV3003" s="14" t="s">
        <v>82</v>
      </c>
      <c r="AW3003" s="14" t="s">
        <v>34</v>
      </c>
      <c r="AX3003" s="14" t="s">
        <v>80</v>
      </c>
      <c r="AY3003" s="175" t="s">
        <v>252</v>
      </c>
    </row>
    <row r="3004" spans="1:65" s="2" customFormat="1" ht="16.5" customHeight="1">
      <c r="A3004" s="34"/>
      <c r="B3004" s="145"/>
      <c r="C3004" s="146" t="s">
        <v>2891</v>
      </c>
      <c r="D3004" s="146" t="s">
        <v>254</v>
      </c>
      <c r="E3004" s="147" t="s">
        <v>2892</v>
      </c>
      <c r="F3004" s="148" t="s">
        <v>2893</v>
      </c>
      <c r="G3004" s="149" t="s">
        <v>331</v>
      </c>
      <c r="H3004" s="150">
        <v>21</v>
      </c>
      <c r="I3004" s="151"/>
      <c r="J3004" s="152">
        <f>ROUND(I3004*H3004,2)</f>
        <v>0</v>
      </c>
      <c r="K3004" s="153"/>
      <c r="L3004" s="35"/>
      <c r="M3004" s="154" t="s">
        <v>3</v>
      </c>
      <c r="N3004" s="155" t="s">
        <v>44</v>
      </c>
      <c r="O3004" s="55"/>
      <c r="P3004" s="156">
        <f>O3004*H3004</f>
        <v>0</v>
      </c>
      <c r="Q3004" s="156">
        <v>7.6999999999999996E-4</v>
      </c>
      <c r="R3004" s="156">
        <f>Q3004*H3004</f>
        <v>1.617E-2</v>
      </c>
      <c r="S3004" s="156">
        <v>0</v>
      </c>
      <c r="T3004" s="157">
        <f>S3004*H3004</f>
        <v>0</v>
      </c>
      <c r="U3004" s="34"/>
      <c r="V3004" s="34"/>
      <c r="W3004" s="34"/>
      <c r="X3004" s="34"/>
      <c r="Y3004" s="34"/>
      <c r="Z3004" s="34"/>
      <c r="AA3004" s="34"/>
      <c r="AB3004" s="34"/>
      <c r="AC3004" s="34"/>
      <c r="AD3004" s="34"/>
      <c r="AE3004" s="34"/>
      <c r="AR3004" s="158" t="s">
        <v>406</v>
      </c>
      <c r="AT3004" s="158" t="s">
        <v>254</v>
      </c>
      <c r="AU3004" s="158" t="s">
        <v>82</v>
      </c>
      <c r="AY3004" s="19" t="s">
        <v>252</v>
      </c>
      <c r="BE3004" s="159">
        <f>IF(N3004="základní",J3004,0)</f>
        <v>0</v>
      </c>
      <c r="BF3004" s="159">
        <f>IF(N3004="snížená",J3004,0)</f>
        <v>0</v>
      </c>
      <c r="BG3004" s="159">
        <f>IF(N3004="zákl. přenesená",J3004,0)</f>
        <v>0</v>
      </c>
      <c r="BH3004" s="159">
        <f>IF(N3004="sníž. přenesená",J3004,0)</f>
        <v>0</v>
      </c>
      <c r="BI3004" s="159">
        <f>IF(N3004="nulová",J3004,0)</f>
        <v>0</v>
      </c>
      <c r="BJ3004" s="19" t="s">
        <v>80</v>
      </c>
      <c r="BK3004" s="159">
        <f>ROUND(I3004*H3004,2)</f>
        <v>0</v>
      </c>
      <c r="BL3004" s="19" t="s">
        <v>406</v>
      </c>
      <c r="BM3004" s="158" t="s">
        <v>2894</v>
      </c>
    </row>
    <row r="3005" spans="1:65" s="2" customFormat="1" ht="11.25">
      <c r="A3005" s="34"/>
      <c r="B3005" s="35"/>
      <c r="C3005" s="34"/>
      <c r="D3005" s="160" t="s">
        <v>260</v>
      </c>
      <c r="E3005" s="34"/>
      <c r="F3005" s="161" t="s">
        <v>2895</v>
      </c>
      <c r="G3005" s="34"/>
      <c r="H3005" s="34"/>
      <c r="I3005" s="162"/>
      <c r="J3005" s="34"/>
      <c r="K3005" s="34"/>
      <c r="L3005" s="35"/>
      <c r="M3005" s="163"/>
      <c r="N3005" s="164"/>
      <c r="O3005" s="55"/>
      <c r="P3005" s="55"/>
      <c r="Q3005" s="55"/>
      <c r="R3005" s="55"/>
      <c r="S3005" s="55"/>
      <c r="T3005" s="56"/>
      <c r="U3005" s="34"/>
      <c r="V3005" s="34"/>
      <c r="W3005" s="34"/>
      <c r="X3005" s="34"/>
      <c r="Y3005" s="34"/>
      <c r="Z3005" s="34"/>
      <c r="AA3005" s="34"/>
      <c r="AB3005" s="34"/>
      <c r="AC3005" s="34"/>
      <c r="AD3005" s="34"/>
      <c r="AE3005" s="34"/>
      <c r="AT3005" s="19" t="s">
        <v>260</v>
      </c>
      <c r="AU3005" s="19" t="s">
        <v>82</v>
      </c>
    </row>
    <row r="3006" spans="1:65" s="2" customFormat="1" ht="11.25">
      <c r="A3006" s="34"/>
      <c r="B3006" s="35"/>
      <c r="C3006" s="34"/>
      <c r="D3006" s="165" t="s">
        <v>262</v>
      </c>
      <c r="E3006" s="34"/>
      <c r="F3006" s="166" t="s">
        <v>2896</v>
      </c>
      <c r="G3006" s="34"/>
      <c r="H3006" s="34"/>
      <c r="I3006" s="162"/>
      <c r="J3006" s="34"/>
      <c r="K3006" s="34"/>
      <c r="L3006" s="35"/>
      <c r="M3006" s="163"/>
      <c r="N3006" s="164"/>
      <c r="O3006" s="55"/>
      <c r="P3006" s="55"/>
      <c r="Q3006" s="55"/>
      <c r="R3006" s="55"/>
      <c r="S3006" s="55"/>
      <c r="T3006" s="56"/>
      <c r="U3006" s="34"/>
      <c r="V3006" s="34"/>
      <c r="W3006" s="34"/>
      <c r="X3006" s="34"/>
      <c r="Y3006" s="34"/>
      <c r="Z3006" s="34"/>
      <c r="AA3006" s="34"/>
      <c r="AB3006" s="34"/>
      <c r="AC3006" s="34"/>
      <c r="AD3006" s="34"/>
      <c r="AE3006" s="34"/>
      <c r="AT3006" s="19" t="s">
        <v>262</v>
      </c>
      <c r="AU3006" s="19" t="s">
        <v>82</v>
      </c>
    </row>
    <row r="3007" spans="1:65" s="13" customFormat="1" ht="11.25">
      <c r="B3007" s="167"/>
      <c r="D3007" s="160" t="s">
        <v>264</v>
      </c>
      <c r="E3007" s="168" t="s">
        <v>3</v>
      </c>
      <c r="F3007" s="169" t="s">
        <v>2897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264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252</v>
      </c>
    </row>
    <row r="3008" spans="1:65" s="14" customFormat="1" ht="11.25">
      <c r="B3008" s="174"/>
      <c r="D3008" s="160" t="s">
        <v>264</v>
      </c>
      <c r="E3008" s="175" t="s">
        <v>3</v>
      </c>
      <c r="F3008" s="176" t="s">
        <v>8</v>
      </c>
      <c r="H3008" s="177">
        <v>21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264</v>
      </c>
      <c r="AU3008" s="175" t="s">
        <v>82</v>
      </c>
      <c r="AV3008" s="14" t="s">
        <v>82</v>
      </c>
      <c r="AW3008" s="14" t="s">
        <v>34</v>
      </c>
      <c r="AX3008" s="14" t="s">
        <v>80</v>
      </c>
      <c r="AY3008" s="175" t="s">
        <v>252</v>
      </c>
    </row>
    <row r="3009" spans="1:65" s="2" customFormat="1" ht="21.75" customHeight="1">
      <c r="A3009" s="34"/>
      <c r="B3009" s="145"/>
      <c r="C3009" s="146" t="s">
        <v>2898</v>
      </c>
      <c r="D3009" s="146" t="s">
        <v>254</v>
      </c>
      <c r="E3009" s="147" t="s">
        <v>2899</v>
      </c>
      <c r="F3009" s="148" t="s">
        <v>2900</v>
      </c>
      <c r="G3009" s="149" t="s">
        <v>743</v>
      </c>
      <c r="H3009" s="150">
        <v>21</v>
      </c>
      <c r="I3009" s="151"/>
      <c r="J3009" s="152">
        <f>ROUND(I3009*H3009,2)</f>
        <v>0</v>
      </c>
      <c r="K3009" s="153"/>
      <c r="L3009" s="35"/>
      <c r="M3009" s="154" t="s">
        <v>3</v>
      </c>
      <c r="N3009" s="155" t="s">
        <v>44</v>
      </c>
      <c r="O3009" s="55"/>
      <c r="P3009" s="156">
        <f>O3009*H3009</f>
        <v>0</v>
      </c>
      <c r="Q3009" s="156">
        <v>2.5400000000000002E-3</v>
      </c>
      <c r="R3009" s="156">
        <f>Q3009*H3009</f>
        <v>5.3340000000000005E-2</v>
      </c>
      <c r="S3009" s="156">
        <v>0</v>
      </c>
      <c r="T3009" s="157">
        <f>S3009*H3009</f>
        <v>0</v>
      </c>
      <c r="U3009" s="34"/>
      <c r="V3009" s="34"/>
      <c r="W3009" s="34"/>
      <c r="X3009" s="34"/>
      <c r="Y3009" s="34"/>
      <c r="Z3009" s="34"/>
      <c r="AA3009" s="34"/>
      <c r="AB3009" s="34"/>
      <c r="AC3009" s="34"/>
      <c r="AD3009" s="34"/>
      <c r="AE3009" s="34"/>
      <c r="AR3009" s="158" t="s">
        <v>406</v>
      </c>
      <c r="AT3009" s="158" t="s">
        <v>254</v>
      </c>
      <c r="AU3009" s="158" t="s">
        <v>82</v>
      </c>
      <c r="AY3009" s="19" t="s">
        <v>252</v>
      </c>
      <c r="BE3009" s="159">
        <f>IF(N3009="základní",J3009,0)</f>
        <v>0</v>
      </c>
      <c r="BF3009" s="159">
        <f>IF(N3009="snížená",J3009,0)</f>
        <v>0</v>
      </c>
      <c r="BG3009" s="159">
        <f>IF(N3009="zákl. přenesená",J3009,0)</f>
        <v>0</v>
      </c>
      <c r="BH3009" s="159">
        <f>IF(N3009="sníž. přenesená",J3009,0)</f>
        <v>0</v>
      </c>
      <c r="BI3009" s="159">
        <f>IF(N3009="nulová",J3009,0)</f>
        <v>0</v>
      </c>
      <c r="BJ3009" s="19" t="s">
        <v>80</v>
      </c>
      <c r="BK3009" s="159">
        <f>ROUND(I3009*H3009,2)</f>
        <v>0</v>
      </c>
      <c r="BL3009" s="19" t="s">
        <v>406</v>
      </c>
      <c r="BM3009" s="158" t="s">
        <v>2901</v>
      </c>
    </row>
    <row r="3010" spans="1:65" s="2" customFormat="1" ht="19.5">
      <c r="A3010" s="34"/>
      <c r="B3010" s="35"/>
      <c r="C3010" s="34"/>
      <c r="D3010" s="160" t="s">
        <v>260</v>
      </c>
      <c r="E3010" s="34"/>
      <c r="F3010" s="161" t="s">
        <v>2902</v>
      </c>
      <c r="G3010" s="34"/>
      <c r="H3010" s="34"/>
      <c r="I3010" s="162"/>
      <c r="J3010" s="34"/>
      <c r="K3010" s="34"/>
      <c r="L3010" s="35"/>
      <c r="M3010" s="163"/>
      <c r="N3010" s="164"/>
      <c r="O3010" s="55"/>
      <c r="P3010" s="55"/>
      <c r="Q3010" s="55"/>
      <c r="R3010" s="55"/>
      <c r="S3010" s="55"/>
      <c r="T3010" s="56"/>
      <c r="U3010" s="34"/>
      <c r="V3010" s="34"/>
      <c r="W3010" s="34"/>
      <c r="X3010" s="34"/>
      <c r="Y3010" s="34"/>
      <c r="Z3010" s="34"/>
      <c r="AA3010" s="34"/>
      <c r="AB3010" s="34"/>
      <c r="AC3010" s="34"/>
      <c r="AD3010" s="34"/>
      <c r="AE3010" s="34"/>
      <c r="AT3010" s="19" t="s">
        <v>260</v>
      </c>
      <c r="AU3010" s="19" t="s">
        <v>82</v>
      </c>
    </row>
    <row r="3011" spans="1:65" s="2" customFormat="1" ht="11.25">
      <c r="A3011" s="34"/>
      <c r="B3011" s="35"/>
      <c r="C3011" s="34"/>
      <c r="D3011" s="165" t="s">
        <v>262</v>
      </c>
      <c r="E3011" s="34"/>
      <c r="F3011" s="166" t="s">
        <v>2903</v>
      </c>
      <c r="G3011" s="34"/>
      <c r="H3011" s="34"/>
      <c r="I3011" s="162"/>
      <c r="J3011" s="34"/>
      <c r="K3011" s="34"/>
      <c r="L3011" s="35"/>
      <c r="M3011" s="163"/>
      <c r="N3011" s="164"/>
      <c r="O3011" s="55"/>
      <c r="P3011" s="55"/>
      <c r="Q3011" s="55"/>
      <c r="R3011" s="55"/>
      <c r="S3011" s="55"/>
      <c r="T3011" s="56"/>
      <c r="U3011" s="34"/>
      <c r="V3011" s="34"/>
      <c r="W3011" s="34"/>
      <c r="X3011" s="34"/>
      <c r="Y3011" s="34"/>
      <c r="Z3011" s="34"/>
      <c r="AA3011" s="34"/>
      <c r="AB3011" s="34"/>
      <c r="AC3011" s="34"/>
      <c r="AD3011" s="34"/>
      <c r="AE3011" s="34"/>
      <c r="AT3011" s="19" t="s">
        <v>262</v>
      </c>
      <c r="AU3011" s="19" t="s">
        <v>82</v>
      </c>
    </row>
    <row r="3012" spans="1:65" s="13" customFormat="1" ht="11.25">
      <c r="B3012" s="167"/>
      <c r="D3012" s="160" t="s">
        <v>264</v>
      </c>
      <c r="E3012" s="168" t="s">
        <v>3</v>
      </c>
      <c r="F3012" s="169" t="s">
        <v>2904</v>
      </c>
      <c r="H3012" s="168" t="s">
        <v>3</v>
      </c>
      <c r="I3012" s="170"/>
      <c r="L3012" s="167"/>
      <c r="M3012" s="171"/>
      <c r="N3012" s="172"/>
      <c r="O3012" s="172"/>
      <c r="P3012" s="172"/>
      <c r="Q3012" s="172"/>
      <c r="R3012" s="172"/>
      <c r="S3012" s="172"/>
      <c r="T3012" s="173"/>
      <c r="AT3012" s="168" t="s">
        <v>264</v>
      </c>
      <c r="AU3012" s="168" t="s">
        <v>82</v>
      </c>
      <c r="AV3012" s="13" t="s">
        <v>80</v>
      </c>
      <c r="AW3012" s="13" t="s">
        <v>34</v>
      </c>
      <c r="AX3012" s="13" t="s">
        <v>73</v>
      </c>
      <c r="AY3012" s="168" t="s">
        <v>252</v>
      </c>
    </row>
    <row r="3013" spans="1:65" s="14" customFormat="1" ht="11.25">
      <c r="B3013" s="174"/>
      <c r="D3013" s="160" t="s">
        <v>264</v>
      </c>
      <c r="E3013" s="175" t="s">
        <v>3</v>
      </c>
      <c r="F3013" s="176" t="s">
        <v>8</v>
      </c>
      <c r="H3013" s="177">
        <v>21</v>
      </c>
      <c r="I3013" s="178"/>
      <c r="L3013" s="174"/>
      <c r="M3013" s="179"/>
      <c r="N3013" s="180"/>
      <c r="O3013" s="180"/>
      <c r="P3013" s="180"/>
      <c r="Q3013" s="180"/>
      <c r="R3013" s="180"/>
      <c r="S3013" s="180"/>
      <c r="T3013" s="181"/>
      <c r="AT3013" s="175" t="s">
        <v>264</v>
      </c>
      <c r="AU3013" s="175" t="s">
        <v>82</v>
      </c>
      <c r="AV3013" s="14" t="s">
        <v>82</v>
      </c>
      <c r="AW3013" s="14" t="s">
        <v>34</v>
      </c>
      <c r="AX3013" s="14" t="s">
        <v>80</v>
      </c>
      <c r="AY3013" s="175" t="s">
        <v>252</v>
      </c>
    </row>
    <row r="3014" spans="1:65" s="2" customFormat="1" ht="16.5" customHeight="1">
      <c r="A3014" s="34"/>
      <c r="B3014" s="145"/>
      <c r="C3014" s="146" t="s">
        <v>2905</v>
      </c>
      <c r="D3014" s="146" t="s">
        <v>254</v>
      </c>
      <c r="E3014" s="147" t="s">
        <v>2906</v>
      </c>
      <c r="F3014" s="148" t="s">
        <v>2907</v>
      </c>
      <c r="G3014" s="149" t="s">
        <v>331</v>
      </c>
      <c r="H3014" s="150">
        <v>6.3</v>
      </c>
      <c r="I3014" s="151"/>
      <c r="J3014" s="152">
        <f>ROUND(I3014*H3014,2)</f>
        <v>0</v>
      </c>
      <c r="K3014" s="153"/>
      <c r="L3014" s="35"/>
      <c r="M3014" s="154" t="s">
        <v>3</v>
      </c>
      <c r="N3014" s="155" t="s">
        <v>44</v>
      </c>
      <c r="O3014" s="55"/>
      <c r="P3014" s="156">
        <f>O3014*H3014</f>
        <v>0</v>
      </c>
      <c r="Q3014" s="156">
        <v>2.82E-3</v>
      </c>
      <c r="R3014" s="156">
        <f>Q3014*H3014</f>
        <v>1.7766000000000001E-2</v>
      </c>
      <c r="S3014" s="156">
        <v>0</v>
      </c>
      <c r="T3014" s="157">
        <f>S3014*H3014</f>
        <v>0</v>
      </c>
      <c r="U3014" s="34"/>
      <c r="V3014" s="34"/>
      <c r="W3014" s="34"/>
      <c r="X3014" s="34"/>
      <c r="Y3014" s="34"/>
      <c r="Z3014" s="34"/>
      <c r="AA3014" s="34"/>
      <c r="AB3014" s="34"/>
      <c r="AC3014" s="34"/>
      <c r="AD3014" s="34"/>
      <c r="AE3014" s="34"/>
      <c r="AR3014" s="158" t="s">
        <v>406</v>
      </c>
      <c r="AT3014" s="158" t="s">
        <v>254</v>
      </c>
      <c r="AU3014" s="158" t="s">
        <v>82</v>
      </c>
      <c r="AY3014" s="19" t="s">
        <v>252</v>
      </c>
      <c r="BE3014" s="159">
        <f>IF(N3014="základní",J3014,0)</f>
        <v>0</v>
      </c>
      <c r="BF3014" s="159">
        <f>IF(N3014="snížená",J3014,0)</f>
        <v>0</v>
      </c>
      <c r="BG3014" s="159">
        <f>IF(N3014="zákl. přenesená",J3014,0)</f>
        <v>0</v>
      </c>
      <c r="BH3014" s="159">
        <f>IF(N3014="sníž. přenesená",J3014,0)</f>
        <v>0</v>
      </c>
      <c r="BI3014" s="159">
        <f>IF(N3014="nulová",J3014,0)</f>
        <v>0</v>
      </c>
      <c r="BJ3014" s="19" t="s">
        <v>80</v>
      </c>
      <c r="BK3014" s="159">
        <f>ROUND(I3014*H3014,2)</f>
        <v>0</v>
      </c>
      <c r="BL3014" s="19" t="s">
        <v>406</v>
      </c>
      <c r="BM3014" s="158" t="s">
        <v>2908</v>
      </c>
    </row>
    <row r="3015" spans="1:65" s="2" customFormat="1" ht="11.25">
      <c r="A3015" s="34"/>
      <c r="B3015" s="35"/>
      <c r="C3015" s="34"/>
      <c r="D3015" s="160" t="s">
        <v>260</v>
      </c>
      <c r="E3015" s="34"/>
      <c r="F3015" s="161" t="s">
        <v>2909</v>
      </c>
      <c r="G3015" s="34"/>
      <c r="H3015" s="34"/>
      <c r="I3015" s="162"/>
      <c r="J3015" s="34"/>
      <c r="K3015" s="34"/>
      <c r="L3015" s="35"/>
      <c r="M3015" s="163"/>
      <c r="N3015" s="164"/>
      <c r="O3015" s="55"/>
      <c r="P3015" s="55"/>
      <c r="Q3015" s="55"/>
      <c r="R3015" s="55"/>
      <c r="S3015" s="55"/>
      <c r="T3015" s="56"/>
      <c r="U3015" s="34"/>
      <c r="V3015" s="34"/>
      <c r="W3015" s="34"/>
      <c r="X3015" s="34"/>
      <c r="Y3015" s="34"/>
      <c r="Z3015" s="34"/>
      <c r="AA3015" s="34"/>
      <c r="AB3015" s="34"/>
      <c r="AC3015" s="34"/>
      <c r="AD3015" s="34"/>
      <c r="AE3015" s="34"/>
      <c r="AT3015" s="19" t="s">
        <v>260</v>
      </c>
      <c r="AU3015" s="19" t="s">
        <v>82</v>
      </c>
    </row>
    <row r="3016" spans="1:65" s="2" customFormat="1" ht="11.25">
      <c r="A3016" s="34"/>
      <c r="B3016" s="35"/>
      <c r="C3016" s="34"/>
      <c r="D3016" s="165" t="s">
        <v>262</v>
      </c>
      <c r="E3016" s="34"/>
      <c r="F3016" s="166" t="s">
        <v>2910</v>
      </c>
      <c r="G3016" s="34"/>
      <c r="H3016" s="34"/>
      <c r="I3016" s="162"/>
      <c r="J3016" s="34"/>
      <c r="K3016" s="34"/>
      <c r="L3016" s="35"/>
      <c r="M3016" s="163"/>
      <c r="N3016" s="164"/>
      <c r="O3016" s="55"/>
      <c r="P3016" s="55"/>
      <c r="Q3016" s="55"/>
      <c r="R3016" s="55"/>
      <c r="S3016" s="55"/>
      <c r="T3016" s="56"/>
      <c r="U3016" s="34"/>
      <c r="V3016" s="34"/>
      <c r="W3016" s="34"/>
      <c r="X3016" s="34"/>
      <c r="Y3016" s="34"/>
      <c r="Z3016" s="34"/>
      <c r="AA3016" s="34"/>
      <c r="AB3016" s="34"/>
      <c r="AC3016" s="34"/>
      <c r="AD3016" s="34"/>
      <c r="AE3016" s="34"/>
      <c r="AT3016" s="19" t="s">
        <v>262</v>
      </c>
      <c r="AU3016" s="19" t="s">
        <v>82</v>
      </c>
    </row>
    <row r="3017" spans="1:65" s="13" customFormat="1" ht="11.25">
      <c r="B3017" s="167"/>
      <c r="D3017" s="160" t="s">
        <v>264</v>
      </c>
      <c r="E3017" s="168" t="s">
        <v>3</v>
      </c>
      <c r="F3017" s="169" t="s">
        <v>2911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264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252</v>
      </c>
    </row>
    <row r="3018" spans="1:65" s="14" customFormat="1" ht="11.25">
      <c r="B3018" s="174"/>
      <c r="D3018" s="160" t="s">
        <v>264</v>
      </c>
      <c r="E3018" s="175" t="s">
        <v>3</v>
      </c>
      <c r="F3018" s="176" t="s">
        <v>2837</v>
      </c>
      <c r="H3018" s="177">
        <v>6.3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264</v>
      </c>
      <c r="AU3018" s="175" t="s">
        <v>82</v>
      </c>
      <c r="AV3018" s="14" t="s">
        <v>82</v>
      </c>
      <c r="AW3018" s="14" t="s">
        <v>34</v>
      </c>
      <c r="AX3018" s="14" t="s">
        <v>80</v>
      </c>
      <c r="AY3018" s="175" t="s">
        <v>252</v>
      </c>
    </row>
    <row r="3019" spans="1:65" s="2" customFormat="1" ht="16.5" customHeight="1">
      <c r="A3019" s="34"/>
      <c r="B3019" s="145"/>
      <c r="C3019" s="146" t="s">
        <v>2912</v>
      </c>
      <c r="D3019" s="146" t="s">
        <v>254</v>
      </c>
      <c r="E3019" s="147" t="s">
        <v>2913</v>
      </c>
      <c r="F3019" s="148" t="s">
        <v>2914</v>
      </c>
      <c r="G3019" s="149" t="s">
        <v>743</v>
      </c>
      <c r="H3019" s="150">
        <v>1</v>
      </c>
      <c r="I3019" s="151"/>
      <c r="J3019" s="152">
        <f>ROUND(I3019*H3019,2)</f>
        <v>0</v>
      </c>
      <c r="K3019" s="153"/>
      <c r="L3019" s="35"/>
      <c r="M3019" s="154" t="s">
        <v>3</v>
      </c>
      <c r="N3019" s="155" t="s">
        <v>44</v>
      </c>
      <c r="O3019" s="55"/>
      <c r="P3019" s="156">
        <f>O3019*H3019</f>
        <v>0</v>
      </c>
      <c r="Q3019" s="156">
        <v>3.1E-4</v>
      </c>
      <c r="R3019" s="156">
        <f>Q3019*H3019</f>
        <v>3.1E-4</v>
      </c>
      <c r="S3019" s="156">
        <v>0</v>
      </c>
      <c r="T3019" s="157">
        <f>S3019*H3019</f>
        <v>0</v>
      </c>
      <c r="U3019" s="34"/>
      <c r="V3019" s="34"/>
      <c r="W3019" s="34"/>
      <c r="X3019" s="34"/>
      <c r="Y3019" s="34"/>
      <c r="Z3019" s="34"/>
      <c r="AA3019" s="34"/>
      <c r="AB3019" s="34"/>
      <c r="AC3019" s="34"/>
      <c r="AD3019" s="34"/>
      <c r="AE3019" s="34"/>
      <c r="AR3019" s="158" t="s">
        <v>406</v>
      </c>
      <c r="AT3019" s="158" t="s">
        <v>254</v>
      </c>
      <c r="AU3019" s="158" t="s">
        <v>82</v>
      </c>
      <c r="AY3019" s="19" t="s">
        <v>252</v>
      </c>
      <c r="BE3019" s="159">
        <f>IF(N3019="základní",J3019,0)</f>
        <v>0</v>
      </c>
      <c r="BF3019" s="159">
        <f>IF(N3019="snížená",J3019,0)</f>
        <v>0</v>
      </c>
      <c r="BG3019" s="159">
        <f>IF(N3019="zákl. přenesená",J3019,0)</f>
        <v>0</v>
      </c>
      <c r="BH3019" s="159">
        <f>IF(N3019="sníž. přenesená",J3019,0)</f>
        <v>0</v>
      </c>
      <c r="BI3019" s="159">
        <f>IF(N3019="nulová",J3019,0)</f>
        <v>0</v>
      </c>
      <c r="BJ3019" s="19" t="s">
        <v>80</v>
      </c>
      <c r="BK3019" s="159">
        <f>ROUND(I3019*H3019,2)</f>
        <v>0</v>
      </c>
      <c r="BL3019" s="19" t="s">
        <v>406</v>
      </c>
      <c r="BM3019" s="158" t="s">
        <v>2915</v>
      </c>
    </row>
    <row r="3020" spans="1:65" s="2" customFormat="1" ht="11.25">
      <c r="A3020" s="34"/>
      <c r="B3020" s="35"/>
      <c r="C3020" s="34"/>
      <c r="D3020" s="160" t="s">
        <v>260</v>
      </c>
      <c r="E3020" s="34"/>
      <c r="F3020" s="161" t="s">
        <v>2916</v>
      </c>
      <c r="G3020" s="34"/>
      <c r="H3020" s="34"/>
      <c r="I3020" s="162"/>
      <c r="J3020" s="34"/>
      <c r="K3020" s="34"/>
      <c r="L3020" s="35"/>
      <c r="M3020" s="163"/>
      <c r="N3020" s="164"/>
      <c r="O3020" s="55"/>
      <c r="P3020" s="55"/>
      <c r="Q3020" s="55"/>
      <c r="R3020" s="55"/>
      <c r="S3020" s="55"/>
      <c r="T3020" s="56"/>
      <c r="U3020" s="34"/>
      <c r="V3020" s="34"/>
      <c r="W3020" s="34"/>
      <c r="X3020" s="34"/>
      <c r="Y3020" s="34"/>
      <c r="Z3020" s="34"/>
      <c r="AA3020" s="34"/>
      <c r="AB3020" s="34"/>
      <c r="AC3020" s="34"/>
      <c r="AD3020" s="34"/>
      <c r="AE3020" s="34"/>
      <c r="AT3020" s="19" t="s">
        <v>260</v>
      </c>
      <c r="AU3020" s="19" t="s">
        <v>82</v>
      </c>
    </row>
    <row r="3021" spans="1:65" s="2" customFormat="1" ht="11.25">
      <c r="A3021" s="34"/>
      <c r="B3021" s="35"/>
      <c r="C3021" s="34"/>
      <c r="D3021" s="165" t="s">
        <v>262</v>
      </c>
      <c r="E3021" s="34"/>
      <c r="F3021" s="166" t="s">
        <v>2917</v>
      </c>
      <c r="G3021" s="34"/>
      <c r="H3021" s="34"/>
      <c r="I3021" s="162"/>
      <c r="J3021" s="34"/>
      <c r="K3021" s="34"/>
      <c r="L3021" s="35"/>
      <c r="M3021" s="163"/>
      <c r="N3021" s="164"/>
      <c r="O3021" s="55"/>
      <c r="P3021" s="55"/>
      <c r="Q3021" s="55"/>
      <c r="R3021" s="55"/>
      <c r="S3021" s="55"/>
      <c r="T3021" s="56"/>
      <c r="U3021" s="34"/>
      <c r="V3021" s="34"/>
      <c r="W3021" s="34"/>
      <c r="X3021" s="34"/>
      <c r="Y3021" s="34"/>
      <c r="Z3021" s="34"/>
      <c r="AA3021" s="34"/>
      <c r="AB3021" s="34"/>
      <c r="AC3021" s="34"/>
      <c r="AD3021" s="34"/>
      <c r="AE3021" s="34"/>
      <c r="AT3021" s="19" t="s">
        <v>262</v>
      </c>
      <c r="AU3021" s="19" t="s">
        <v>82</v>
      </c>
    </row>
    <row r="3022" spans="1:65" s="2" customFormat="1" ht="16.5" customHeight="1">
      <c r="A3022" s="34"/>
      <c r="B3022" s="145"/>
      <c r="C3022" s="146" t="s">
        <v>2918</v>
      </c>
      <c r="D3022" s="146" t="s">
        <v>254</v>
      </c>
      <c r="E3022" s="147" t="s">
        <v>2919</v>
      </c>
      <c r="F3022" s="148" t="s">
        <v>2920</v>
      </c>
      <c r="G3022" s="149" t="s">
        <v>331</v>
      </c>
      <c r="H3022" s="150">
        <v>4</v>
      </c>
      <c r="I3022" s="151"/>
      <c r="J3022" s="152">
        <f>ROUND(I3022*H3022,2)</f>
        <v>0</v>
      </c>
      <c r="K3022" s="153"/>
      <c r="L3022" s="35"/>
      <c r="M3022" s="154" t="s">
        <v>3</v>
      </c>
      <c r="N3022" s="155" t="s">
        <v>44</v>
      </c>
      <c r="O3022" s="55"/>
      <c r="P3022" s="156">
        <f>O3022*H3022</f>
        <v>0</v>
      </c>
      <c r="Q3022" s="156">
        <v>2.0999999999999999E-3</v>
      </c>
      <c r="R3022" s="156">
        <f>Q3022*H3022</f>
        <v>8.3999999999999995E-3</v>
      </c>
      <c r="S3022" s="156">
        <v>0</v>
      </c>
      <c r="T3022" s="157">
        <f>S3022*H3022</f>
        <v>0</v>
      </c>
      <c r="U3022" s="34"/>
      <c r="V3022" s="34"/>
      <c r="W3022" s="34"/>
      <c r="X3022" s="34"/>
      <c r="Y3022" s="34"/>
      <c r="Z3022" s="34"/>
      <c r="AA3022" s="34"/>
      <c r="AB3022" s="34"/>
      <c r="AC3022" s="34"/>
      <c r="AD3022" s="34"/>
      <c r="AE3022" s="34"/>
      <c r="AR3022" s="158" t="s">
        <v>406</v>
      </c>
      <c r="AT3022" s="158" t="s">
        <v>254</v>
      </c>
      <c r="AU3022" s="158" t="s">
        <v>82</v>
      </c>
      <c r="AY3022" s="19" t="s">
        <v>252</v>
      </c>
      <c r="BE3022" s="159">
        <f>IF(N3022="základní",J3022,0)</f>
        <v>0</v>
      </c>
      <c r="BF3022" s="159">
        <f>IF(N3022="snížená",J3022,0)</f>
        <v>0</v>
      </c>
      <c r="BG3022" s="159">
        <f>IF(N3022="zákl. přenesená",J3022,0)</f>
        <v>0</v>
      </c>
      <c r="BH3022" s="159">
        <f>IF(N3022="sníž. přenesená",J3022,0)</f>
        <v>0</v>
      </c>
      <c r="BI3022" s="159">
        <f>IF(N3022="nulová",J3022,0)</f>
        <v>0</v>
      </c>
      <c r="BJ3022" s="19" t="s">
        <v>80</v>
      </c>
      <c r="BK3022" s="159">
        <f>ROUND(I3022*H3022,2)</f>
        <v>0</v>
      </c>
      <c r="BL3022" s="19" t="s">
        <v>406</v>
      </c>
      <c r="BM3022" s="158" t="s">
        <v>2921</v>
      </c>
    </row>
    <row r="3023" spans="1:65" s="2" customFormat="1" ht="11.25">
      <c r="A3023" s="34"/>
      <c r="B3023" s="35"/>
      <c r="C3023" s="34"/>
      <c r="D3023" s="160" t="s">
        <v>260</v>
      </c>
      <c r="E3023" s="34"/>
      <c r="F3023" s="161" t="s">
        <v>2922</v>
      </c>
      <c r="G3023" s="34"/>
      <c r="H3023" s="34"/>
      <c r="I3023" s="162"/>
      <c r="J3023" s="34"/>
      <c r="K3023" s="34"/>
      <c r="L3023" s="35"/>
      <c r="M3023" s="163"/>
      <c r="N3023" s="164"/>
      <c r="O3023" s="55"/>
      <c r="P3023" s="55"/>
      <c r="Q3023" s="55"/>
      <c r="R3023" s="55"/>
      <c r="S3023" s="55"/>
      <c r="T3023" s="56"/>
      <c r="U3023" s="34"/>
      <c r="V3023" s="34"/>
      <c r="W3023" s="34"/>
      <c r="X3023" s="34"/>
      <c r="Y3023" s="34"/>
      <c r="Z3023" s="34"/>
      <c r="AA3023" s="34"/>
      <c r="AB3023" s="34"/>
      <c r="AC3023" s="34"/>
      <c r="AD3023" s="34"/>
      <c r="AE3023" s="34"/>
      <c r="AT3023" s="19" t="s">
        <v>260</v>
      </c>
      <c r="AU3023" s="19" t="s">
        <v>82</v>
      </c>
    </row>
    <row r="3024" spans="1:65" s="2" customFormat="1" ht="11.25">
      <c r="A3024" s="34"/>
      <c r="B3024" s="35"/>
      <c r="C3024" s="34"/>
      <c r="D3024" s="165" t="s">
        <v>262</v>
      </c>
      <c r="E3024" s="34"/>
      <c r="F3024" s="166" t="s">
        <v>2923</v>
      </c>
      <c r="G3024" s="34"/>
      <c r="H3024" s="34"/>
      <c r="I3024" s="162"/>
      <c r="J3024" s="34"/>
      <c r="K3024" s="34"/>
      <c r="L3024" s="35"/>
      <c r="M3024" s="163"/>
      <c r="N3024" s="164"/>
      <c r="O3024" s="55"/>
      <c r="P3024" s="55"/>
      <c r="Q3024" s="55"/>
      <c r="R3024" s="55"/>
      <c r="S3024" s="55"/>
      <c r="T3024" s="56"/>
      <c r="U3024" s="34"/>
      <c r="V3024" s="34"/>
      <c r="W3024" s="34"/>
      <c r="X3024" s="34"/>
      <c r="Y3024" s="34"/>
      <c r="Z3024" s="34"/>
      <c r="AA3024" s="34"/>
      <c r="AB3024" s="34"/>
      <c r="AC3024" s="34"/>
      <c r="AD3024" s="34"/>
      <c r="AE3024" s="34"/>
      <c r="AT3024" s="19" t="s">
        <v>262</v>
      </c>
      <c r="AU3024" s="19" t="s">
        <v>82</v>
      </c>
    </row>
    <row r="3025" spans="1:65" s="13" customFormat="1" ht="11.25">
      <c r="B3025" s="167"/>
      <c r="D3025" s="160" t="s">
        <v>264</v>
      </c>
      <c r="E3025" s="168" t="s">
        <v>3</v>
      </c>
      <c r="F3025" s="169" t="s">
        <v>2924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264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252</v>
      </c>
    </row>
    <row r="3026" spans="1:65" s="14" customFormat="1" ht="11.25">
      <c r="B3026" s="174"/>
      <c r="D3026" s="160" t="s">
        <v>264</v>
      </c>
      <c r="E3026" s="175" t="s">
        <v>3</v>
      </c>
      <c r="F3026" s="176" t="s">
        <v>258</v>
      </c>
      <c r="H3026" s="177">
        <v>4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264</v>
      </c>
      <c r="AU3026" s="175" t="s">
        <v>82</v>
      </c>
      <c r="AV3026" s="14" t="s">
        <v>82</v>
      </c>
      <c r="AW3026" s="14" t="s">
        <v>34</v>
      </c>
      <c r="AX3026" s="14" t="s">
        <v>80</v>
      </c>
      <c r="AY3026" s="175" t="s">
        <v>252</v>
      </c>
    </row>
    <row r="3027" spans="1:65" s="2" customFormat="1" ht="16.5" customHeight="1">
      <c r="A3027" s="34"/>
      <c r="B3027" s="145"/>
      <c r="C3027" s="146" t="s">
        <v>2925</v>
      </c>
      <c r="D3027" s="146" t="s">
        <v>254</v>
      </c>
      <c r="E3027" s="147" t="s">
        <v>2926</v>
      </c>
      <c r="F3027" s="148" t="s">
        <v>2927</v>
      </c>
      <c r="G3027" s="149" t="s">
        <v>321</v>
      </c>
      <c r="H3027" s="150">
        <v>6.3040000000000003</v>
      </c>
      <c r="I3027" s="151"/>
      <c r="J3027" s="152">
        <f>ROUND(I3027*H3027,2)</f>
        <v>0</v>
      </c>
      <c r="K3027" s="153"/>
      <c r="L3027" s="35"/>
      <c r="M3027" s="154" t="s">
        <v>3</v>
      </c>
      <c r="N3027" s="155" t="s">
        <v>44</v>
      </c>
      <c r="O3027" s="55"/>
      <c r="P3027" s="156">
        <f>O3027*H3027</f>
        <v>0</v>
      </c>
      <c r="Q3027" s="156">
        <v>0</v>
      </c>
      <c r="R3027" s="156">
        <f>Q3027*H3027</f>
        <v>0</v>
      </c>
      <c r="S3027" s="156">
        <v>0</v>
      </c>
      <c r="T3027" s="157">
        <f>S3027*H3027</f>
        <v>0</v>
      </c>
      <c r="U3027" s="34"/>
      <c r="V3027" s="34"/>
      <c r="W3027" s="34"/>
      <c r="X3027" s="34"/>
      <c r="Y3027" s="34"/>
      <c r="Z3027" s="34"/>
      <c r="AA3027" s="34"/>
      <c r="AB3027" s="34"/>
      <c r="AC3027" s="34"/>
      <c r="AD3027" s="34"/>
      <c r="AE3027" s="34"/>
      <c r="AR3027" s="158" t="s">
        <v>406</v>
      </c>
      <c r="AT3027" s="158" t="s">
        <v>254</v>
      </c>
      <c r="AU3027" s="158" t="s">
        <v>82</v>
      </c>
      <c r="AY3027" s="19" t="s">
        <v>252</v>
      </c>
      <c r="BE3027" s="159">
        <f>IF(N3027="základní",J3027,0)</f>
        <v>0</v>
      </c>
      <c r="BF3027" s="159">
        <f>IF(N3027="snížená",J3027,0)</f>
        <v>0</v>
      </c>
      <c r="BG3027" s="159">
        <f>IF(N3027="zákl. přenesená",J3027,0)</f>
        <v>0</v>
      </c>
      <c r="BH3027" s="159">
        <f>IF(N3027="sníž. přenesená",J3027,0)</f>
        <v>0</v>
      </c>
      <c r="BI3027" s="159">
        <f>IF(N3027="nulová",J3027,0)</f>
        <v>0</v>
      </c>
      <c r="BJ3027" s="19" t="s">
        <v>80</v>
      </c>
      <c r="BK3027" s="159">
        <f>ROUND(I3027*H3027,2)</f>
        <v>0</v>
      </c>
      <c r="BL3027" s="19" t="s">
        <v>406</v>
      </c>
      <c r="BM3027" s="158" t="s">
        <v>2928</v>
      </c>
    </row>
    <row r="3028" spans="1:65" s="2" customFormat="1" ht="19.5">
      <c r="A3028" s="34"/>
      <c r="B3028" s="35"/>
      <c r="C3028" s="34"/>
      <c r="D3028" s="160" t="s">
        <v>260</v>
      </c>
      <c r="E3028" s="34"/>
      <c r="F3028" s="161" t="s">
        <v>2929</v>
      </c>
      <c r="G3028" s="34"/>
      <c r="H3028" s="34"/>
      <c r="I3028" s="162"/>
      <c r="J3028" s="34"/>
      <c r="K3028" s="34"/>
      <c r="L3028" s="35"/>
      <c r="M3028" s="163"/>
      <c r="N3028" s="164"/>
      <c r="O3028" s="55"/>
      <c r="P3028" s="55"/>
      <c r="Q3028" s="55"/>
      <c r="R3028" s="55"/>
      <c r="S3028" s="55"/>
      <c r="T3028" s="56"/>
      <c r="U3028" s="34"/>
      <c r="V3028" s="34"/>
      <c r="W3028" s="34"/>
      <c r="X3028" s="34"/>
      <c r="Y3028" s="34"/>
      <c r="Z3028" s="34"/>
      <c r="AA3028" s="34"/>
      <c r="AB3028" s="34"/>
      <c r="AC3028" s="34"/>
      <c r="AD3028" s="34"/>
      <c r="AE3028" s="34"/>
      <c r="AT3028" s="19" t="s">
        <v>260</v>
      </c>
      <c r="AU3028" s="19" t="s">
        <v>82</v>
      </c>
    </row>
    <row r="3029" spans="1:65" s="2" customFormat="1" ht="11.25">
      <c r="A3029" s="34"/>
      <c r="B3029" s="35"/>
      <c r="C3029" s="34"/>
      <c r="D3029" s="165" t="s">
        <v>262</v>
      </c>
      <c r="E3029" s="34"/>
      <c r="F3029" s="166" t="s">
        <v>2930</v>
      </c>
      <c r="G3029" s="34"/>
      <c r="H3029" s="34"/>
      <c r="I3029" s="162"/>
      <c r="J3029" s="34"/>
      <c r="K3029" s="34"/>
      <c r="L3029" s="35"/>
      <c r="M3029" s="163"/>
      <c r="N3029" s="164"/>
      <c r="O3029" s="55"/>
      <c r="P3029" s="55"/>
      <c r="Q3029" s="55"/>
      <c r="R3029" s="55"/>
      <c r="S3029" s="55"/>
      <c r="T3029" s="56"/>
      <c r="U3029" s="34"/>
      <c r="V3029" s="34"/>
      <c r="W3029" s="34"/>
      <c r="X3029" s="34"/>
      <c r="Y3029" s="34"/>
      <c r="Z3029" s="34"/>
      <c r="AA3029" s="34"/>
      <c r="AB3029" s="34"/>
      <c r="AC3029" s="34"/>
      <c r="AD3029" s="34"/>
      <c r="AE3029" s="34"/>
      <c r="AT3029" s="19" t="s">
        <v>262</v>
      </c>
      <c r="AU3029" s="19" t="s">
        <v>82</v>
      </c>
    </row>
    <row r="3030" spans="1:65" s="12" customFormat="1" ht="22.9" customHeight="1">
      <c r="B3030" s="132"/>
      <c r="D3030" s="133" t="s">
        <v>72</v>
      </c>
      <c r="E3030" s="143" t="s">
        <v>2931</v>
      </c>
      <c r="F3030" s="143" t="s">
        <v>2932</v>
      </c>
      <c r="I3030" s="135"/>
      <c r="J3030" s="144">
        <f>BK3030</f>
        <v>0</v>
      </c>
      <c r="L3030" s="132"/>
      <c r="M3030" s="137"/>
      <c r="N3030" s="138"/>
      <c r="O3030" s="138"/>
      <c r="P3030" s="139">
        <f>SUM(P3031:P3246)</f>
        <v>0</v>
      </c>
      <c r="Q3030" s="138"/>
      <c r="R3030" s="139">
        <f>SUM(R3031:R3246)</f>
        <v>2.1657800000000003</v>
      </c>
      <c r="S3030" s="138"/>
      <c r="T3030" s="140">
        <f>SUM(T3031:T3246)</f>
        <v>0</v>
      </c>
      <c r="AR3030" s="133" t="s">
        <v>82</v>
      </c>
      <c r="AT3030" s="141" t="s">
        <v>72</v>
      </c>
      <c r="AU3030" s="141" t="s">
        <v>80</v>
      </c>
      <c r="AY3030" s="133" t="s">
        <v>252</v>
      </c>
      <c r="BK3030" s="142">
        <f>SUM(BK3031:BK3246)</f>
        <v>0</v>
      </c>
    </row>
    <row r="3031" spans="1:65" s="2" customFormat="1" ht="16.5" customHeight="1">
      <c r="A3031" s="34"/>
      <c r="B3031" s="145"/>
      <c r="C3031" s="146" t="s">
        <v>2933</v>
      </c>
      <c r="D3031" s="212" t="s">
        <v>254</v>
      </c>
      <c r="E3031" s="147" t="s">
        <v>2934</v>
      </c>
      <c r="F3031" s="148" t="s">
        <v>2935</v>
      </c>
      <c r="G3031" s="149" t="s">
        <v>743</v>
      </c>
      <c r="H3031" s="150">
        <v>54</v>
      </c>
      <c r="I3031" s="151"/>
      <c r="J3031" s="152">
        <f>ROUND(I3031*H3031,2)</f>
        <v>0</v>
      </c>
      <c r="K3031" s="153"/>
      <c r="L3031" s="35"/>
      <c r="M3031" s="154" t="s">
        <v>3</v>
      </c>
      <c r="N3031" s="155" t="s">
        <v>44</v>
      </c>
      <c r="O3031" s="55"/>
      <c r="P3031" s="156">
        <f>O3031*H3031</f>
        <v>0</v>
      </c>
      <c r="Q3031" s="156">
        <v>0</v>
      </c>
      <c r="R3031" s="156">
        <f>Q3031*H3031</f>
        <v>0</v>
      </c>
      <c r="S3031" s="156">
        <v>0</v>
      </c>
      <c r="T3031" s="157">
        <f>S3031*H3031</f>
        <v>0</v>
      </c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R3031" s="158" t="s">
        <v>406</v>
      </c>
      <c r="AT3031" s="158" t="s">
        <v>254</v>
      </c>
      <c r="AU3031" s="158" t="s">
        <v>82</v>
      </c>
      <c r="AY3031" s="19" t="s">
        <v>252</v>
      </c>
      <c r="BE3031" s="159">
        <f>IF(N3031="základní",J3031,0)</f>
        <v>0</v>
      </c>
      <c r="BF3031" s="159">
        <f>IF(N3031="snížená",J3031,0)</f>
        <v>0</v>
      </c>
      <c r="BG3031" s="159">
        <f>IF(N3031="zákl. přenesená",J3031,0)</f>
        <v>0</v>
      </c>
      <c r="BH3031" s="159">
        <f>IF(N3031="sníž. přenesená",J3031,0)</f>
        <v>0</v>
      </c>
      <c r="BI3031" s="159">
        <f>IF(N3031="nulová",J3031,0)</f>
        <v>0</v>
      </c>
      <c r="BJ3031" s="19" t="s">
        <v>80</v>
      </c>
      <c r="BK3031" s="159">
        <f>ROUND(I3031*H3031,2)</f>
        <v>0</v>
      </c>
      <c r="BL3031" s="19" t="s">
        <v>406</v>
      </c>
      <c r="BM3031" s="158" t="s">
        <v>2936</v>
      </c>
    </row>
    <row r="3032" spans="1:65" s="2" customFormat="1" ht="19.5">
      <c r="A3032" s="34"/>
      <c r="B3032" s="35"/>
      <c r="C3032" s="34"/>
      <c r="D3032" s="160" t="s">
        <v>260</v>
      </c>
      <c r="E3032" s="34"/>
      <c r="F3032" s="161" t="s">
        <v>2937</v>
      </c>
      <c r="G3032" s="34"/>
      <c r="H3032" s="34"/>
      <c r="I3032" s="162"/>
      <c r="J3032" s="34"/>
      <c r="K3032" s="34"/>
      <c r="L3032" s="35"/>
      <c r="M3032" s="163"/>
      <c r="N3032" s="164"/>
      <c r="O3032" s="55"/>
      <c r="P3032" s="55"/>
      <c r="Q3032" s="55"/>
      <c r="R3032" s="55"/>
      <c r="S3032" s="55"/>
      <c r="T3032" s="56"/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T3032" s="19" t="s">
        <v>260</v>
      </c>
      <c r="AU3032" s="19" t="s">
        <v>82</v>
      </c>
    </row>
    <row r="3033" spans="1:65" s="2" customFormat="1" ht="11.25">
      <c r="A3033" s="34"/>
      <c r="B3033" s="35"/>
      <c r="C3033" s="34"/>
      <c r="D3033" s="165" t="s">
        <v>262</v>
      </c>
      <c r="E3033" s="34"/>
      <c r="F3033" s="166" t="s">
        <v>2938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262</v>
      </c>
      <c r="AU3033" s="19" t="s">
        <v>82</v>
      </c>
    </row>
    <row r="3034" spans="1:65" s="13" customFormat="1" ht="11.25">
      <c r="B3034" s="167"/>
      <c r="D3034" s="160" t="s">
        <v>264</v>
      </c>
      <c r="E3034" s="168" t="s">
        <v>3</v>
      </c>
      <c r="F3034" s="169" t="s">
        <v>1427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264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252</v>
      </c>
    </row>
    <row r="3035" spans="1:65" s="14" customFormat="1" ht="11.25">
      <c r="B3035" s="174"/>
      <c r="D3035" s="160" t="s">
        <v>264</v>
      </c>
      <c r="E3035" s="175" t="s">
        <v>3</v>
      </c>
      <c r="F3035" s="176" t="s">
        <v>1428</v>
      </c>
      <c r="H3035" s="177">
        <v>2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264</v>
      </c>
      <c r="AU3035" s="175" t="s">
        <v>82</v>
      </c>
      <c r="AV3035" s="14" t="s">
        <v>82</v>
      </c>
      <c r="AW3035" s="14" t="s">
        <v>34</v>
      </c>
      <c r="AX3035" s="14" t="s">
        <v>73</v>
      </c>
      <c r="AY3035" s="175" t="s">
        <v>252</v>
      </c>
    </row>
    <row r="3036" spans="1:65" s="13" customFormat="1" ht="11.25">
      <c r="B3036" s="167"/>
      <c r="D3036" s="160" t="s">
        <v>264</v>
      </c>
      <c r="E3036" s="168" t="s">
        <v>3</v>
      </c>
      <c r="F3036" s="169" t="s">
        <v>1429</v>
      </c>
      <c r="H3036" s="168" t="s">
        <v>3</v>
      </c>
      <c r="I3036" s="170"/>
      <c r="L3036" s="167"/>
      <c r="M3036" s="171"/>
      <c r="N3036" s="172"/>
      <c r="O3036" s="172"/>
      <c r="P3036" s="172"/>
      <c r="Q3036" s="172"/>
      <c r="R3036" s="172"/>
      <c r="S3036" s="172"/>
      <c r="T3036" s="173"/>
      <c r="AT3036" s="168" t="s">
        <v>264</v>
      </c>
      <c r="AU3036" s="168" t="s">
        <v>82</v>
      </c>
      <c r="AV3036" s="13" t="s">
        <v>80</v>
      </c>
      <c r="AW3036" s="13" t="s">
        <v>34</v>
      </c>
      <c r="AX3036" s="13" t="s">
        <v>73</v>
      </c>
      <c r="AY3036" s="168" t="s">
        <v>252</v>
      </c>
    </row>
    <row r="3037" spans="1:65" s="14" customFormat="1" ht="11.25">
      <c r="B3037" s="174"/>
      <c r="D3037" s="160" t="s">
        <v>264</v>
      </c>
      <c r="E3037" s="175" t="s">
        <v>3</v>
      </c>
      <c r="F3037" s="176" t="s">
        <v>1428</v>
      </c>
      <c r="H3037" s="177">
        <v>2</v>
      </c>
      <c r="I3037" s="178"/>
      <c r="L3037" s="174"/>
      <c r="M3037" s="179"/>
      <c r="N3037" s="180"/>
      <c r="O3037" s="180"/>
      <c r="P3037" s="180"/>
      <c r="Q3037" s="180"/>
      <c r="R3037" s="180"/>
      <c r="S3037" s="180"/>
      <c r="T3037" s="181"/>
      <c r="AT3037" s="175" t="s">
        <v>264</v>
      </c>
      <c r="AU3037" s="175" t="s">
        <v>82</v>
      </c>
      <c r="AV3037" s="14" t="s">
        <v>82</v>
      </c>
      <c r="AW3037" s="14" t="s">
        <v>34</v>
      </c>
      <c r="AX3037" s="14" t="s">
        <v>73</v>
      </c>
      <c r="AY3037" s="175" t="s">
        <v>252</v>
      </c>
    </row>
    <row r="3038" spans="1:65" s="13" customFormat="1" ht="11.25">
      <c r="B3038" s="167"/>
      <c r="D3038" s="160" t="s">
        <v>264</v>
      </c>
      <c r="E3038" s="168" t="s">
        <v>3</v>
      </c>
      <c r="F3038" s="169" t="s">
        <v>1430</v>
      </c>
      <c r="H3038" s="168" t="s">
        <v>3</v>
      </c>
      <c r="I3038" s="170"/>
      <c r="L3038" s="167"/>
      <c r="M3038" s="171"/>
      <c r="N3038" s="172"/>
      <c r="O3038" s="172"/>
      <c r="P3038" s="172"/>
      <c r="Q3038" s="172"/>
      <c r="R3038" s="172"/>
      <c r="S3038" s="172"/>
      <c r="T3038" s="173"/>
      <c r="AT3038" s="168" t="s">
        <v>264</v>
      </c>
      <c r="AU3038" s="168" t="s">
        <v>82</v>
      </c>
      <c r="AV3038" s="13" t="s">
        <v>80</v>
      </c>
      <c r="AW3038" s="13" t="s">
        <v>34</v>
      </c>
      <c r="AX3038" s="13" t="s">
        <v>73</v>
      </c>
      <c r="AY3038" s="168" t="s">
        <v>252</v>
      </c>
    </row>
    <row r="3039" spans="1:65" s="14" customFormat="1" ht="11.25">
      <c r="B3039" s="174"/>
      <c r="D3039" s="160" t="s">
        <v>264</v>
      </c>
      <c r="E3039" s="175" t="s">
        <v>3</v>
      </c>
      <c r="F3039" s="176" t="s">
        <v>1431</v>
      </c>
      <c r="H3039" s="177">
        <v>20</v>
      </c>
      <c r="I3039" s="178"/>
      <c r="L3039" s="174"/>
      <c r="M3039" s="179"/>
      <c r="N3039" s="180"/>
      <c r="O3039" s="180"/>
      <c r="P3039" s="180"/>
      <c r="Q3039" s="180"/>
      <c r="R3039" s="180"/>
      <c r="S3039" s="180"/>
      <c r="T3039" s="181"/>
      <c r="AT3039" s="175" t="s">
        <v>264</v>
      </c>
      <c r="AU3039" s="175" t="s">
        <v>82</v>
      </c>
      <c r="AV3039" s="14" t="s">
        <v>82</v>
      </c>
      <c r="AW3039" s="14" t="s">
        <v>34</v>
      </c>
      <c r="AX3039" s="14" t="s">
        <v>73</v>
      </c>
      <c r="AY3039" s="175" t="s">
        <v>252</v>
      </c>
    </row>
    <row r="3040" spans="1:65" s="13" customFormat="1" ht="11.25">
      <c r="B3040" s="167"/>
      <c r="D3040" s="160" t="s">
        <v>264</v>
      </c>
      <c r="E3040" s="168" t="s">
        <v>3</v>
      </c>
      <c r="F3040" s="169" t="s">
        <v>1432</v>
      </c>
      <c r="H3040" s="168" t="s">
        <v>3</v>
      </c>
      <c r="I3040" s="170"/>
      <c r="L3040" s="167"/>
      <c r="M3040" s="171"/>
      <c r="N3040" s="172"/>
      <c r="O3040" s="172"/>
      <c r="P3040" s="172"/>
      <c r="Q3040" s="172"/>
      <c r="R3040" s="172"/>
      <c r="S3040" s="172"/>
      <c r="T3040" s="173"/>
      <c r="AT3040" s="168" t="s">
        <v>264</v>
      </c>
      <c r="AU3040" s="168" t="s">
        <v>82</v>
      </c>
      <c r="AV3040" s="13" t="s">
        <v>80</v>
      </c>
      <c r="AW3040" s="13" t="s">
        <v>34</v>
      </c>
      <c r="AX3040" s="13" t="s">
        <v>73</v>
      </c>
      <c r="AY3040" s="168" t="s">
        <v>252</v>
      </c>
    </row>
    <row r="3041" spans="1:65" s="14" customFormat="1" ht="11.25">
      <c r="B3041" s="174"/>
      <c r="D3041" s="160" t="s">
        <v>264</v>
      </c>
      <c r="E3041" s="175" t="s">
        <v>3</v>
      </c>
      <c r="F3041" s="176" t="s">
        <v>80</v>
      </c>
      <c r="H3041" s="177">
        <v>1</v>
      </c>
      <c r="I3041" s="178"/>
      <c r="L3041" s="174"/>
      <c r="M3041" s="179"/>
      <c r="N3041" s="180"/>
      <c r="O3041" s="180"/>
      <c r="P3041" s="180"/>
      <c r="Q3041" s="180"/>
      <c r="R3041" s="180"/>
      <c r="S3041" s="180"/>
      <c r="T3041" s="181"/>
      <c r="AT3041" s="175" t="s">
        <v>264</v>
      </c>
      <c r="AU3041" s="175" t="s">
        <v>82</v>
      </c>
      <c r="AV3041" s="14" t="s">
        <v>82</v>
      </c>
      <c r="AW3041" s="14" t="s">
        <v>34</v>
      </c>
      <c r="AX3041" s="14" t="s">
        <v>73</v>
      </c>
      <c r="AY3041" s="175" t="s">
        <v>252</v>
      </c>
    </row>
    <row r="3042" spans="1:65" s="13" customFormat="1" ht="11.25">
      <c r="B3042" s="167"/>
      <c r="D3042" s="160" t="s">
        <v>264</v>
      </c>
      <c r="E3042" s="168" t="s">
        <v>3</v>
      </c>
      <c r="F3042" s="169" t="s">
        <v>1433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264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252</v>
      </c>
    </row>
    <row r="3043" spans="1:65" s="14" customFormat="1" ht="11.25">
      <c r="B3043" s="174"/>
      <c r="D3043" s="160" t="s">
        <v>264</v>
      </c>
      <c r="E3043" s="175" t="s">
        <v>3</v>
      </c>
      <c r="F3043" s="176" t="s">
        <v>82</v>
      </c>
      <c r="H3043" s="177">
        <v>2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264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252</v>
      </c>
    </row>
    <row r="3044" spans="1:65" s="13" customFormat="1" ht="11.25">
      <c r="B3044" s="167"/>
      <c r="D3044" s="160" t="s">
        <v>264</v>
      </c>
      <c r="E3044" s="168" t="s">
        <v>3</v>
      </c>
      <c r="F3044" s="169" t="s">
        <v>1434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264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252</v>
      </c>
    </row>
    <row r="3045" spans="1:65" s="14" customFormat="1" ht="11.25">
      <c r="B3045" s="174"/>
      <c r="D3045" s="160" t="s">
        <v>264</v>
      </c>
      <c r="E3045" s="175" t="s">
        <v>3</v>
      </c>
      <c r="F3045" s="176" t="s">
        <v>1435</v>
      </c>
      <c r="H3045" s="177">
        <v>15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264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252</v>
      </c>
    </row>
    <row r="3046" spans="1:65" s="13" customFormat="1" ht="11.25">
      <c r="B3046" s="167"/>
      <c r="D3046" s="160" t="s">
        <v>264</v>
      </c>
      <c r="E3046" s="168" t="s">
        <v>3</v>
      </c>
      <c r="F3046" s="169" t="s">
        <v>1436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264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252</v>
      </c>
    </row>
    <row r="3047" spans="1:65" s="14" customFormat="1" ht="11.25">
      <c r="B3047" s="174"/>
      <c r="D3047" s="160" t="s">
        <v>264</v>
      </c>
      <c r="E3047" s="175" t="s">
        <v>3</v>
      </c>
      <c r="F3047" s="176" t="s">
        <v>1437</v>
      </c>
      <c r="H3047" s="177">
        <v>6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264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252</v>
      </c>
    </row>
    <row r="3048" spans="1:65" s="13" customFormat="1" ht="11.25">
      <c r="B3048" s="167"/>
      <c r="D3048" s="160" t="s">
        <v>264</v>
      </c>
      <c r="E3048" s="168" t="s">
        <v>3</v>
      </c>
      <c r="F3048" s="169" t="s">
        <v>1438</v>
      </c>
      <c r="H3048" s="168" t="s">
        <v>3</v>
      </c>
      <c r="I3048" s="170"/>
      <c r="L3048" s="167"/>
      <c r="M3048" s="171"/>
      <c r="N3048" s="172"/>
      <c r="O3048" s="172"/>
      <c r="P3048" s="172"/>
      <c r="Q3048" s="172"/>
      <c r="R3048" s="172"/>
      <c r="S3048" s="172"/>
      <c r="T3048" s="173"/>
      <c r="AT3048" s="168" t="s">
        <v>264</v>
      </c>
      <c r="AU3048" s="168" t="s">
        <v>82</v>
      </c>
      <c r="AV3048" s="13" t="s">
        <v>80</v>
      </c>
      <c r="AW3048" s="13" t="s">
        <v>34</v>
      </c>
      <c r="AX3048" s="13" t="s">
        <v>73</v>
      </c>
      <c r="AY3048" s="168" t="s">
        <v>252</v>
      </c>
    </row>
    <row r="3049" spans="1:65" s="14" customFormat="1" ht="11.25">
      <c r="B3049" s="174"/>
      <c r="D3049" s="160" t="s">
        <v>264</v>
      </c>
      <c r="E3049" s="175" t="s">
        <v>3</v>
      </c>
      <c r="F3049" s="176" t="s">
        <v>1437</v>
      </c>
      <c r="H3049" s="177">
        <v>6</v>
      </c>
      <c r="I3049" s="178"/>
      <c r="L3049" s="174"/>
      <c r="M3049" s="179"/>
      <c r="N3049" s="180"/>
      <c r="O3049" s="180"/>
      <c r="P3049" s="180"/>
      <c r="Q3049" s="180"/>
      <c r="R3049" s="180"/>
      <c r="S3049" s="180"/>
      <c r="T3049" s="181"/>
      <c r="AT3049" s="175" t="s">
        <v>264</v>
      </c>
      <c r="AU3049" s="175" t="s">
        <v>82</v>
      </c>
      <c r="AV3049" s="14" t="s">
        <v>82</v>
      </c>
      <c r="AW3049" s="14" t="s">
        <v>34</v>
      </c>
      <c r="AX3049" s="14" t="s">
        <v>73</v>
      </c>
      <c r="AY3049" s="175" t="s">
        <v>252</v>
      </c>
    </row>
    <row r="3050" spans="1:65" s="15" customFormat="1" ht="11.25">
      <c r="B3050" s="182"/>
      <c r="D3050" s="160" t="s">
        <v>264</v>
      </c>
      <c r="E3050" s="183" t="s">
        <v>3</v>
      </c>
      <c r="F3050" s="184" t="s">
        <v>269</v>
      </c>
      <c r="H3050" s="185">
        <v>54</v>
      </c>
      <c r="I3050" s="186"/>
      <c r="L3050" s="182"/>
      <c r="M3050" s="187"/>
      <c r="N3050" s="188"/>
      <c r="O3050" s="188"/>
      <c r="P3050" s="188"/>
      <c r="Q3050" s="188"/>
      <c r="R3050" s="188"/>
      <c r="S3050" s="188"/>
      <c r="T3050" s="189"/>
      <c r="AT3050" s="183" t="s">
        <v>264</v>
      </c>
      <c r="AU3050" s="183" t="s">
        <v>82</v>
      </c>
      <c r="AV3050" s="15" t="s">
        <v>258</v>
      </c>
      <c r="AW3050" s="15" t="s">
        <v>34</v>
      </c>
      <c r="AX3050" s="15" t="s">
        <v>80</v>
      </c>
      <c r="AY3050" s="183" t="s">
        <v>252</v>
      </c>
    </row>
    <row r="3051" spans="1:65" s="2" customFormat="1" ht="16.5" customHeight="1">
      <c r="A3051" s="34"/>
      <c r="B3051" s="145"/>
      <c r="C3051" s="198" t="s">
        <v>2939</v>
      </c>
      <c r="D3051" s="213" t="s">
        <v>361</v>
      </c>
      <c r="E3051" s="199" t="s">
        <v>2940</v>
      </c>
      <c r="F3051" s="200" t="s">
        <v>2941</v>
      </c>
      <c r="G3051" s="201" t="s">
        <v>743</v>
      </c>
      <c r="H3051" s="202">
        <v>31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1.6E-2</v>
      </c>
      <c r="R3051" s="156">
        <f>Q3051*H3051</f>
        <v>0.496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572</v>
      </c>
      <c r="AT3051" s="158" t="s">
        <v>361</v>
      </c>
      <c r="AU3051" s="158" t="s">
        <v>82</v>
      </c>
      <c r="AY3051" s="19" t="s">
        <v>252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406</v>
      </c>
      <c r="BM3051" s="158" t="s">
        <v>2942</v>
      </c>
    </row>
    <row r="3052" spans="1:65" s="2" customFormat="1" ht="11.25">
      <c r="A3052" s="34"/>
      <c r="B3052" s="35"/>
      <c r="C3052" s="34"/>
      <c r="D3052" s="160" t="s">
        <v>260</v>
      </c>
      <c r="E3052" s="34"/>
      <c r="F3052" s="161" t="s">
        <v>2941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260</v>
      </c>
      <c r="AU3052" s="19" t="s">
        <v>82</v>
      </c>
    </row>
    <row r="3053" spans="1:65" s="2" customFormat="1" ht="11.25">
      <c r="A3053" s="34"/>
      <c r="B3053" s="35"/>
      <c r="C3053" s="34"/>
      <c r="D3053" s="165" t="s">
        <v>262</v>
      </c>
      <c r="E3053" s="34"/>
      <c r="F3053" s="166" t="s">
        <v>2943</v>
      </c>
      <c r="G3053" s="34"/>
      <c r="H3053" s="34"/>
      <c r="I3053" s="162"/>
      <c r="J3053" s="34"/>
      <c r="K3053" s="34"/>
      <c r="L3053" s="35"/>
      <c r="M3053" s="163"/>
      <c r="N3053" s="164"/>
      <c r="O3053" s="55"/>
      <c r="P3053" s="55"/>
      <c r="Q3053" s="55"/>
      <c r="R3053" s="55"/>
      <c r="S3053" s="55"/>
      <c r="T3053" s="56"/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T3053" s="19" t="s">
        <v>262</v>
      </c>
      <c r="AU3053" s="19" t="s">
        <v>82</v>
      </c>
    </row>
    <row r="3054" spans="1:65" s="13" customFormat="1" ht="11.25">
      <c r="B3054" s="167"/>
      <c r="D3054" s="160" t="s">
        <v>264</v>
      </c>
      <c r="E3054" s="168" t="s">
        <v>3</v>
      </c>
      <c r="F3054" s="169" t="s">
        <v>1427</v>
      </c>
      <c r="H3054" s="168" t="s">
        <v>3</v>
      </c>
      <c r="I3054" s="170"/>
      <c r="L3054" s="167"/>
      <c r="M3054" s="171"/>
      <c r="N3054" s="172"/>
      <c r="O3054" s="172"/>
      <c r="P3054" s="172"/>
      <c r="Q3054" s="172"/>
      <c r="R3054" s="172"/>
      <c r="S3054" s="172"/>
      <c r="T3054" s="173"/>
      <c r="AT3054" s="168" t="s">
        <v>264</v>
      </c>
      <c r="AU3054" s="168" t="s">
        <v>82</v>
      </c>
      <c r="AV3054" s="13" t="s">
        <v>80</v>
      </c>
      <c r="AW3054" s="13" t="s">
        <v>34</v>
      </c>
      <c r="AX3054" s="13" t="s">
        <v>73</v>
      </c>
      <c r="AY3054" s="168" t="s">
        <v>252</v>
      </c>
    </row>
    <row r="3055" spans="1:65" s="13" customFormat="1" ht="22.5">
      <c r="B3055" s="167"/>
      <c r="D3055" s="160" t="s">
        <v>264</v>
      </c>
      <c r="E3055" s="168" t="s">
        <v>3</v>
      </c>
      <c r="F3055" s="169" t="s">
        <v>2944</v>
      </c>
      <c r="H3055" s="168" t="s">
        <v>3</v>
      </c>
      <c r="I3055" s="170"/>
      <c r="L3055" s="167"/>
      <c r="M3055" s="171"/>
      <c r="N3055" s="172"/>
      <c r="O3055" s="172"/>
      <c r="P3055" s="172"/>
      <c r="Q3055" s="172"/>
      <c r="R3055" s="172"/>
      <c r="S3055" s="172"/>
      <c r="T3055" s="173"/>
      <c r="AT3055" s="168" t="s">
        <v>264</v>
      </c>
      <c r="AU3055" s="168" t="s">
        <v>82</v>
      </c>
      <c r="AV3055" s="13" t="s">
        <v>80</v>
      </c>
      <c r="AW3055" s="13" t="s">
        <v>34</v>
      </c>
      <c r="AX3055" s="13" t="s">
        <v>73</v>
      </c>
      <c r="AY3055" s="168" t="s">
        <v>252</v>
      </c>
    </row>
    <row r="3056" spans="1:65" s="13" customFormat="1" ht="22.5">
      <c r="B3056" s="167"/>
      <c r="D3056" s="160" t="s">
        <v>264</v>
      </c>
      <c r="E3056" s="168" t="s">
        <v>3</v>
      </c>
      <c r="F3056" s="169" t="s">
        <v>2945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3" customFormat="1" ht="11.25">
      <c r="B3057" s="167"/>
      <c r="D3057" s="160" t="s">
        <v>264</v>
      </c>
      <c r="E3057" s="168" t="s">
        <v>3</v>
      </c>
      <c r="F3057" s="169" t="s">
        <v>2946</v>
      </c>
      <c r="H3057" s="168" t="s">
        <v>3</v>
      </c>
      <c r="I3057" s="170"/>
      <c r="L3057" s="167"/>
      <c r="M3057" s="171"/>
      <c r="N3057" s="172"/>
      <c r="O3057" s="172"/>
      <c r="P3057" s="172"/>
      <c r="Q3057" s="172"/>
      <c r="R3057" s="172"/>
      <c r="S3057" s="172"/>
      <c r="T3057" s="173"/>
      <c r="AT3057" s="168" t="s">
        <v>264</v>
      </c>
      <c r="AU3057" s="168" t="s">
        <v>82</v>
      </c>
      <c r="AV3057" s="13" t="s">
        <v>80</v>
      </c>
      <c r="AW3057" s="13" t="s">
        <v>34</v>
      </c>
      <c r="AX3057" s="13" t="s">
        <v>73</v>
      </c>
      <c r="AY3057" s="168" t="s">
        <v>252</v>
      </c>
    </row>
    <row r="3058" spans="2:51" s="14" customFormat="1" ht="11.25">
      <c r="B3058" s="174"/>
      <c r="D3058" s="160" t="s">
        <v>264</v>
      </c>
      <c r="E3058" s="175" t="s">
        <v>3</v>
      </c>
      <c r="F3058" s="176" t="s">
        <v>80</v>
      </c>
      <c r="H3058" s="177">
        <v>1</v>
      </c>
      <c r="I3058" s="178"/>
      <c r="L3058" s="174"/>
      <c r="M3058" s="179"/>
      <c r="N3058" s="180"/>
      <c r="O3058" s="180"/>
      <c r="P3058" s="180"/>
      <c r="Q3058" s="180"/>
      <c r="R3058" s="180"/>
      <c r="S3058" s="180"/>
      <c r="T3058" s="181"/>
      <c r="AT3058" s="175" t="s">
        <v>264</v>
      </c>
      <c r="AU3058" s="175" t="s">
        <v>82</v>
      </c>
      <c r="AV3058" s="14" t="s">
        <v>82</v>
      </c>
      <c r="AW3058" s="14" t="s">
        <v>34</v>
      </c>
      <c r="AX3058" s="14" t="s">
        <v>73</v>
      </c>
      <c r="AY3058" s="175" t="s">
        <v>252</v>
      </c>
    </row>
    <row r="3059" spans="2:51" s="13" customFormat="1" ht="11.25">
      <c r="B3059" s="167"/>
      <c r="D3059" s="160" t="s">
        <v>264</v>
      </c>
      <c r="E3059" s="168" t="s">
        <v>3</v>
      </c>
      <c r="F3059" s="169" t="s">
        <v>2947</v>
      </c>
      <c r="H3059" s="168" t="s">
        <v>3</v>
      </c>
      <c r="I3059" s="170"/>
      <c r="L3059" s="167"/>
      <c r="M3059" s="171"/>
      <c r="N3059" s="172"/>
      <c r="O3059" s="172"/>
      <c r="P3059" s="172"/>
      <c r="Q3059" s="172"/>
      <c r="R3059" s="172"/>
      <c r="S3059" s="172"/>
      <c r="T3059" s="173"/>
      <c r="AT3059" s="168" t="s">
        <v>264</v>
      </c>
      <c r="AU3059" s="168" t="s">
        <v>82</v>
      </c>
      <c r="AV3059" s="13" t="s">
        <v>80</v>
      </c>
      <c r="AW3059" s="13" t="s">
        <v>34</v>
      </c>
      <c r="AX3059" s="13" t="s">
        <v>73</v>
      </c>
      <c r="AY3059" s="168" t="s">
        <v>252</v>
      </c>
    </row>
    <row r="3060" spans="2:51" s="14" customFormat="1" ht="11.25">
      <c r="B3060" s="174"/>
      <c r="D3060" s="160" t="s">
        <v>264</v>
      </c>
      <c r="E3060" s="175" t="s">
        <v>3</v>
      </c>
      <c r="F3060" s="176" t="s">
        <v>80</v>
      </c>
      <c r="H3060" s="177">
        <v>1</v>
      </c>
      <c r="I3060" s="178"/>
      <c r="L3060" s="174"/>
      <c r="M3060" s="179"/>
      <c r="N3060" s="180"/>
      <c r="O3060" s="180"/>
      <c r="P3060" s="180"/>
      <c r="Q3060" s="180"/>
      <c r="R3060" s="180"/>
      <c r="S3060" s="180"/>
      <c r="T3060" s="181"/>
      <c r="AT3060" s="175" t="s">
        <v>264</v>
      </c>
      <c r="AU3060" s="175" t="s">
        <v>82</v>
      </c>
      <c r="AV3060" s="14" t="s">
        <v>82</v>
      </c>
      <c r="AW3060" s="14" t="s">
        <v>34</v>
      </c>
      <c r="AX3060" s="14" t="s">
        <v>73</v>
      </c>
      <c r="AY3060" s="175" t="s">
        <v>252</v>
      </c>
    </row>
    <row r="3061" spans="2:51" s="13" customFormat="1" ht="11.25">
      <c r="B3061" s="167"/>
      <c r="D3061" s="160" t="s">
        <v>264</v>
      </c>
      <c r="E3061" s="168" t="s">
        <v>3</v>
      </c>
      <c r="F3061" s="169" t="s">
        <v>1433</v>
      </c>
      <c r="H3061" s="168" t="s">
        <v>3</v>
      </c>
      <c r="I3061" s="170"/>
      <c r="L3061" s="167"/>
      <c r="M3061" s="171"/>
      <c r="N3061" s="172"/>
      <c r="O3061" s="172"/>
      <c r="P3061" s="172"/>
      <c r="Q3061" s="172"/>
      <c r="R3061" s="172"/>
      <c r="S3061" s="172"/>
      <c r="T3061" s="173"/>
      <c r="AT3061" s="168" t="s">
        <v>264</v>
      </c>
      <c r="AU3061" s="168" t="s">
        <v>82</v>
      </c>
      <c r="AV3061" s="13" t="s">
        <v>80</v>
      </c>
      <c r="AW3061" s="13" t="s">
        <v>34</v>
      </c>
      <c r="AX3061" s="13" t="s">
        <v>73</v>
      </c>
      <c r="AY3061" s="168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2946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82</v>
      </c>
      <c r="H3063" s="177">
        <v>2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1434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3" customFormat="1" ht="11.25">
      <c r="B3065" s="167"/>
      <c r="D3065" s="160" t="s">
        <v>264</v>
      </c>
      <c r="E3065" s="168" t="s">
        <v>3</v>
      </c>
      <c r="F3065" s="169" t="s">
        <v>2946</v>
      </c>
      <c r="H3065" s="168" t="s">
        <v>3</v>
      </c>
      <c r="I3065" s="170"/>
      <c r="L3065" s="167"/>
      <c r="M3065" s="171"/>
      <c r="N3065" s="172"/>
      <c r="O3065" s="172"/>
      <c r="P3065" s="172"/>
      <c r="Q3065" s="172"/>
      <c r="R3065" s="172"/>
      <c r="S3065" s="172"/>
      <c r="T3065" s="173"/>
      <c r="AT3065" s="168" t="s">
        <v>264</v>
      </c>
      <c r="AU3065" s="168" t="s">
        <v>82</v>
      </c>
      <c r="AV3065" s="13" t="s">
        <v>80</v>
      </c>
      <c r="AW3065" s="13" t="s">
        <v>34</v>
      </c>
      <c r="AX3065" s="13" t="s">
        <v>73</v>
      </c>
      <c r="AY3065" s="168" t="s">
        <v>252</v>
      </c>
    </row>
    <row r="3066" spans="2:51" s="14" customFormat="1" ht="11.25">
      <c r="B3066" s="174"/>
      <c r="D3066" s="160" t="s">
        <v>264</v>
      </c>
      <c r="E3066" s="175" t="s">
        <v>3</v>
      </c>
      <c r="F3066" s="176" t="s">
        <v>303</v>
      </c>
      <c r="H3066" s="177">
        <v>6</v>
      </c>
      <c r="I3066" s="178"/>
      <c r="L3066" s="174"/>
      <c r="M3066" s="179"/>
      <c r="N3066" s="180"/>
      <c r="O3066" s="180"/>
      <c r="P3066" s="180"/>
      <c r="Q3066" s="180"/>
      <c r="R3066" s="180"/>
      <c r="S3066" s="180"/>
      <c r="T3066" s="181"/>
      <c r="AT3066" s="175" t="s">
        <v>264</v>
      </c>
      <c r="AU3066" s="175" t="s">
        <v>82</v>
      </c>
      <c r="AV3066" s="14" t="s">
        <v>82</v>
      </c>
      <c r="AW3066" s="14" t="s">
        <v>34</v>
      </c>
      <c r="AX3066" s="14" t="s">
        <v>73</v>
      </c>
      <c r="AY3066" s="175" t="s">
        <v>252</v>
      </c>
    </row>
    <row r="3067" spans="2:51" s="13" customFormat="1" ht="11.25">
      <c r="B3067" s="167"/>
      <c r="D3067" s="160" t="s">
        <v>264</v>
      </c>
      <c r="E3067" s="168" t="s">
        <v>3</v>
      </c>
      <c r="F3067" s="169" t="s">
        <v>2947</v>
      </c>
      <c r="H3067" s="168" t="s">
        <v>3</v>
      </c>
      <c r="I3067" s="170"/>
      <c r="L3067" s="167"/>
      <c r="M3067" s="171"/>
      <c r="N3067" s="172"/>
      <c r="O3067" s="172"/>
      <c r="P3067" s="172"/>
      <c r="Q3067" s="172"/>
      <c r="R3067" s="172"/>
      <c r="S3067" s="172"/>
      <c r="T3067" s="173"/>
      <c r="AT3067" s="168" t="s">
        <v>264</v>
      </c>
      <c r="AU3067" s="168" t="s">
        <v>82</v>
      </c>
      <c r="AV3067" s="13" t="s">
        <v>80</v>
      </c>
      <c r="AW3067" s="13" t="s">
        <v>34</v>
      </c>
      <c r="AX3067" s="13" t="s">
        <v>73</v>
      </c>
      <c r="AY3067" s="168" t="s">
        <v>252</v>
      </c>
    </row>
    <row r="3068" spans="2:51" s="14" customFormat="1" ht="11.25">
      <c r="B3068" s="174"/>
      <c r="D3068" s="160" t="s">
        <v>264</v>
      </c>
      <c r="E3068" s="175" t="s">
        <v>3</v>
      </c>
      <c r="F3068" s="176" t="s">
        <v>328</v>
      </c>
      <c r="H3068" s="177">
        <v>9</v>
      </c>
      <c r="I3068" s="178"/>
      <c r="L3068" s="174"/>
      <c r="M3068" s="179"/>
      <c r="N3068" s="180"/>
      <c r="O3068" s="180"/>
      <c r="P3068" s="180"/>
      <c r="Q3068" s="180"/>
      <c r="R3068" s="180"/>
      <c r="S3068" s="180"/>
      <c r="T3068" s="181"/>
      <c r="AT3068" s="175" t="s">
        <v>264</v>
      </c>
      <c r="AU3068" s="175" t="s">
        <v>82</v>
      </c>
      <c r="AV3068" s="14" t="s">
        <v>82</v>
      </c>
      <c r="AW3068" s="14" t="s">
        <v>34</v>
      </c>
      <c r="AX3068" s="14" t="s">
        <v>73</v>
      </c>
      <c r="AY3068" s="175" t="s">
        <v>252</v>
      </c>
    </row>
    <row r="3069" spans="2:51" s="13" customFormat="1" ht="11.25">
      <c r="B3069" s="167"/>
      <c r="D3069" s="160" t="s">
        <v>264</v>
      </c>
      <c r="E3069" s="168" t="s">
        <v>3</v>
      </c>
      <c r="F3069" s="169" t="s">
        <v>1436</v>
      </c>
      <c r="H3069" s="168" t="s">
        <v>3</v>
      </c>
      <c r="I3069" s="170"/>
      <c r="L3069" s="167"/>
      <c r="M3069" s="171"/>
      <c r="N3069" s="172"/>
      <c r="O3069" s="172"/>
      <c r="P3069" s="172"/>
      <c r="Q3069" s="172"/>
      <c r="R3069" s="172"/>
      <c r="S3069" s="172"/>
      <c r="T3069" s="173"/>
      <c r="AT3069" s="168" t="s">
        <v>264</v>
      </c>
      <c r="AU3069" s="168" t="s">
        <v>82</v>
      </c>
      <c r="AV3069" s="13" t="s">
        <v>80</v>
      </c>
      <c r="AW3069" s="13" t="s">
        <v>34</v>
      </c>
      <c r="AX3069" s="13" t="s">
        <v>73</v>
      </c>
      <c r="AY3069" s="168" t="s">
        <v>252</v>
      </c>
    </row>
    <row r="3070" spans="2:51" s="13" customFormat="1" ht="11.25">
      <c r="B3070" s="167"/>
      <c r="D3070" s="160" t="s">
        <v>264</v>
      </c>
      <c r="E3070" s="168" t="s">
        <v>3</v>
      </c>
      <c r="F3070" s="169" t="s">
        <v>2946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264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252</v>
      </c>
    </row>
    <row r="3071" spans="2:51" s="14" customFormat="1" ht="11.25">
      <c r="B3071" s="174"/>
      <c r="D3071" s="160" t="s">
        <v>264</v>
      </c>
      <c r="E3071" s="175" t="s">
        <v>3</v>
      </c>
      <c r="F3071" s="176" t="s">
        <v>95</v>
      </c>
      <c r="H3071" s="177">
        <v>3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264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2947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95</v>
      </c>
      <c r="H3073" s="177">
        <v>3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3" customFormat="1" ht="11.25">
      <c r="B3074" s="167"/>
      <c r="D3074" s="160" t="s">
        <v>264</v>
      </c>
      <c r="E3074" s="168" t="s">
        <v>3</v>
      </c>
      <c r="F3074" s="169" t="s">
        <v>1438</v>
      </c>
      <c r="H3074" s="168" t="s">
        <v>3</v>
      </c>
      <c r="I3074" s="170"/>
      <c r="L3074" s="167"/>
      <c r="M3074" s="171"/>
      <c r="N3074" s="172"/>
      <c r="O3074" s="172"/>
      <c r="P3074" s="172"/>
      <c r="Q3074" s="172"/>
      <c r="R3074" s="172"/>
      <c r="S3074" s="172"/>
      <c r="T3074" s="173"/>
      <c r="AT3074" s="168" t="s">
        <v>264</v>
      </c>
      <c r="AU3074" s="168" t="s">
        <v>82</v>
      </c>
      <c r="AV3074" s="13" t="s">
        <v>80</v>
      </c>
      <c r="AW3074" s="13" t="s">
        <v>34</v>
      </c>
      <c r="AX3074" s="13" t="s">
        <v>73</v>
      </c>
      <c r="AY3074" s="168" t="s">
        <v>252</v>
      </c>
    </row>
    <row r="3075" spans="1:65" s="13" customFormat="1" ht="11.25">
      <c r="B3075" s="167"/>
      <c r="D3075" s="160" t="s">
        <v>264</v>
      </c>
      <c r="E3075" s="168" t="s">
        <v>3</v>
      </c>
      <c r="F3075" s="169" t="s">
        <v>2946</v>
      </c>
      <c r="H3075" s="168" t="s">
        <v>3</v>
      </c>
      <c r="I3075" s="170"/>
      <c r="L3075" s="167"/>
      <c r="M3075" s="171"/>
      <c r="N3075" s="172"/>
      <c r="O3075" s="172"/>
      <c r="P3075" s="172"/>
      <c r="Q3075" s="172"/>
      <c r="R3075" s="172"/>
      <c r="S3075" s="172"/>
      <c r="T3075" s="173"/>
      <c r="AT3075" s="168" t="s">
        <v>264</v>
      </c>
      <c r="AU3075" s="168" t="s">
        <v>82</v>
      </c>
      <c r="AV3075" s="13" t="s">
        <v>80</v>
      </c>
      <c r="AW3075" s="13" t="s">
        <v>34</v>
      </c>
      <c r="AX3075" s="13" t="s">
        <v>73</v>
      </c>
      <c r="AY3075" s="168" t="s">
        <v>252</v>
      </c>
    </row>
    <row r="3076" spans="1:65" s="14" customFormat="1" ht="11.25">
      <c r="B3076" s="174"/>
      <c r="D3076" s="160" t="s">
        <v>264</v>
      </c>
      <c r="E3076" s="175" t="s">
        <v>3</v>
      </c>
      <c r="F3076" s="176" t="s">
        <v>95</v>
      </c>
      <c r="H3076" s="177">
        <v>3</v>
      </c>
      <c r="I3076" s="178"/>
      <c r="L3076" s="174"/>
      <c r="M3076" s="179"/>
      <c r="N3076" s="180"/>
      <c r="O3076" s="180"/>
      <c r="P3076" s="180"/>
      <c r="Q3076" s="180"/>
      <c r="R3076" s="180"/>
      <c r="S3076" s="180"/>
      <c r="T3076" s="181"/>
      <c r="AT3076" s="175" t="s">
        <v>264</v>
      </c>
      <c r="AU3076" s="175" t="s">
        <v>82</v>
      </c>
      <c r="AV3076" s="14" t="s">
        <v>82</v>
      </c>
      <c r="AW3076" s="14" t="s">
        <v>34</v>
      </c>
      <c r="AX3076" s="14" t="s">
        <v>73</v>
      </c>
      <c r="AY3076" s="175" t="s">
        <v>252</v>
      </c>
    </row>
    <row r="3077" spans="1:65" s="13" customFormat="1" ht="11.25">
      <c r="B3077" s="167"/>
      <c r="D3077" s="160" t="s">
        <v>264</v>
      </c>
      <c r="E3077" s="168" t="s">
        <v>3</v>
      </c>
      <c r="F3077" s="169" t="s">
        <v>2947</v>
      </c>
      <c r="H3077" s="168" t="s">
        <v>3</v>
      </c>
      <c r="I3077" s="170"/>
      <c r="L3077" s="167"/>
      <c r="M3077" s="171"/>
      <c r="N3077" s="172"/>
      <c r="O3077" s="172"/>
      <c r="P3077" s="172"/>
      <c r="Q3077" s="172"/>
      <c r="R3077" s="172"/>
      <c r="S3077" s="172"/>
      <c r="T3077" s="173"/>
      <c r="AT3077" s="168" t="s">
        <v>264</v>
      </c>
      <c r="AU3077" s="168" t="s">
        <v>82</v>
      </c>
      <c r="AV3077" s="13" t="s">
        <v>80</v>
      </c>
      <c r="AW3077" s="13" t="s">
        <v>34</v>
      </c>
      <c r="AX3077" s="13" t="s">
        <v>73</v>
      </c>
      <c r="AY3077" s="168" t="s">
        <v>252</v>
      </c>
    </row>
    <row r="3078" spans="1:65" s="14" customFormat="1" ht="11.25">
      <c r="B3078" s="174"/>
      <c r="D3078" s="160" t="s">
        <v>264</v>
      </c>
      <c r="E3078" s="175" t="s">
        <v>3</v>
      </c>
      <c r="F3078" s="176" t="s">
        <v>95</v>
      </c>
      <c r="H3078" s="177">
        <v>3</v>
      </c>
      <c r="I3078" s="178"/>
      <c r="L3078" s="174"/>
      <c r="M3078" s="179"/>
      <c r="N3078" s="180"/>
      <c r="O3078" s="180"/>
      <c r="P3078" s="180"/>
      <c r="Q3078" s="180"/>
      <c r="R3078" s="180"/>
      <c r="S3078" s="180"/>
      <c r="T3078" s="181"/>
      <c r="AT3078" s="175" t="s">
        <v>264</v>
      </c>
      <c r="AU3078" s="175" t="s">
        <v>82</v>
      </c>
      <c r="AV3078" s="14" t="s">
        <v>82</v>
      </c>
      <c r="AW3078" s="14" t="s">
        <v>34</v>
      </c>
      <c r="AX3078" s="14" t="s">
        <v>73</v>
      </c>
      <c r="AY3078" s="175" t="s">
        <v>252</v>
      </c>
    </row>
    <row r="3079" spans="1:65" s="15" customFormat="1" ht="11.25">
      <c r="B3079" s="182"/>
      <c r="D3079" s="160" t="s">
        <v>264</v>
      </c>
      <c r="E3079" s="183" t="s">
        <v>3</v>
      </c>
      <c r="F3079" s="184" t="s">
        <v>269</v>
      </c>
      <c r="H3079" s="185">
        <v>31</v>
      </c>
      <c r="I3079" s="186"/>
      <c r="L3079" s="182"/>
      <c r="M3079" s="187"/>
      <c r="N3079" s="188"/>
      <c r="O3079" s="188"/>
      <c r="P3079" s="188"/>
      <c r="Q3079" s="188"/>
      <c r="R3079" s="188"/>
      <c r="S3079" s="188"/>
      <c r="T3079" s="189"/>
      <c r="AT3079" s="183" t="s">
        <v>264</v>
      </c>
      <c r="AU3079" s="183" t="s">
        <v>82</v>
      </c>
      <c r="AV3079" s="15" t="s">
        <v>258</v>
      </c>
      <c r="AW3079" s="15" t="s">
        <v>34</v>
      </c>
      <c r="AX3079" s="15" t="s">
        <v>80</v>
      </c>
      <c r="AY3079" s="183" t="s">
        <v>252</v>
      </c>
    </row>
    <row r="3080" spans="1:65" s="2" customFormat="1" ht="16.5" customHeight="1">
      <c r="A3080" s="34"/>
      <c r="B3080" s="145"/>
      <c r="C3080" s="198" t="s">
        <v>2948</v>
      </c>
      <c r="D3080" s="198" t="s">
        <v>361</v>
      </c>
      <c r="E3080" s="199" t="s">
        <v>2949</v>
      </c>
      <c r="F3080" s="200" t="s">
        <v>2950</v>
      </c>
      <c r="G3080" s="201" t="s">
        <v>743</v>
      </c>
      <c r="H3080" s="202">
        <v>2</v>
      </c>
      <c r="I3080" s="203"/>
      <c r="J3080" s="204">
        <f>ROUND(I3080*H3080,2)</f>
        <v>0</v>
      </c>
      <c r="K3080" s="205"/>
      <c r="L3080" s="206"/>
      <c r="M3080" s="207" t="s">
        <v>3</v>
      </c>
      <c r="N3080" s="208" t="s">
        <v>44</v>
      </c>
      <c r="O3080" s="55"/>
      <c r="P3080" s="156">
        <f>O3080*H3080</f>
        <v>0</v>
      </c>
      <c r="Q3080" s="156">
        <v>1.4500000000000001E-2</v>
      </c>
      <c r="R3080" s="156">
        <f>Q3080*H3080</f>
        <v>2.9000000000000001E-2</v>
      </c>
      <c r="S3080" s="156">
        <v>0</v>
      </c>
      <c r="T3080" s="157">
        <f>S3080*H3080</f>
        <v>0</v>
      </c>
      <c r="U3080" s="34"/>
      <c r="V3080" s="34"/>
      <c r="W3080" s="34"/>
      <c r="X3080" s="34"/>
      <c r="Y3080" s="34"/>
      <c r="Z3080" s="34"/>
      <c r="AA3080" s="34"/>
      <c r="AB3080" s="34"/>
      <c r="AC3080" s="34"/>
      <c r="AD3080" s="34"/>
      <c r="AE3080" s="34"/>
      <c r="AR3080" s="158" t="s">
        <v>572</v>
      </c>
      <c r="AT3080" s="158" t="s">
        <v>361</v>
      </c>
      <c r="AU3080" s="158" t="s">
        <v>82</v>
      </c>
      <c r="AY3080" s="19" t="s">
        <v>252</v>
      </c>
      <c r="BE3080" s="159">
        <f>IF(N3080="základní",J3080,0)</f>
        <v>0</v>
      </c>
      <c r="BF3080" s="159">
        <f>IF(N3080="snížená",J3080,0)</f>
        <v>0</v>
      </c>
      <c r="BG3080" s="159">
        <f>IF(N3080="zákl. přenesená",J3080,0)</f>
        <v>0</v>
      </c>
      <c r="BH3080" s="159">
        <f>IF(N3080="sníž. přenesená",J3080,0)</f>
        <v>0</v>
      </c>
      <c r="BI3080" s="159">
        <f>IF(N3080="nulová",J3080,0)</f>
        <v>0</v>
      </c>
      <c r="BJ3080" s="19" t="s">
        <v>80</v>
      </c>
      <c r="BK3080" s="159">
        <f>ROUND(I3080*H3080,2)</f>
        <v>0</v>
      </c>
      <c r="BL3080" s="19" t="s">
        <v>406</v>
      </c>
      <c r="BM3080" s="158" t="s">
        <v>2951</v>
      </c>
    </row>
    <row r="3081" spans="1:65" s="2" customFormat="1" ht="11.25">
      <c r="A3081" s="34"/>
      <c r="B3081" s="35"/>
      <c r="C3081" s="34"/>
      <c r="D3081" s="160" t="s">
        <v>260</v>
      </c>
      <c r="E3081" s="34"/>
      <c r="F3081" s="161" t="s">
        <v>2950</v>
      </c>
      <c r="G3081" s="34"/>
      <c r="H3081" s="34"/>
      <c r="I3081" s="162"/>
      <c r="J3081" s="34"/>
      <c r="K3081" s="34"/>
      <c r="L3081" s="35"/>
      <c r="M3081" s="163"/>
      <c r="N3081" s="164"/>
      <c r="O3081" s="55"/>
      <c r="P3081" s="55"/>
      <c r="Q3081" s="55"/>
      <c r="R3081" s="55"/>
      <c r="S3081" s="55"/>
      <c r="T3081" s="56"/>
      <c r="U3081" s="34"/>
      <c r="V3081" s="34"/>
      <c r="W3081" s="34"/>
      <c r="X3081" s="34"/>
      <c r="Y3081" s="34"/>
      <c r="Z3081" s="34"/>
      <c r="AA3081" s="34"/>
      <c r="AB3081" s="34"/>
      <c r="AC3081" s="34"/>
      <c r="AD3081" s="34"/>
      <c r="AE3081" s="34"/>
      <c r="AT3081" s="19" t="s">
        <v>260</v>
      </c>
      <c r="AU3081" s="19" t="s">
        <v>82</v>
      </c>
    </row>
    <row r="3082" spans="1:65" s="2" customFormat="1" ht="11.25">
      <c r="A3082" s="34"/>
      <c r="B3082" s="35"/>
      <c r="C3082" s="34"/>
      <c r="D3082" s="165" t="s">
        <v>262</v>
      </c>
      <c r="E3082" s="34"/>
      <c r="F3082" s="166" t="s">
        <v>2952</v>
      </c>
      <c r="G3082" s="34"/>
      <c r="H3082" s="34"/>
      <c r="I3082" s="162"/>
      <c r="J3082" s="34"/>
      <c r="K3082" s="34"/>
      <c r="L3082" s="35"/>
      <c r="M3082" s="163"/>
      <c r="N3082" s="164"/>
      <c r="O3082" s="55"/>
      <c r="P3082" s="55"/>
      <c r="Q3082" s="55"/>
      <c r="R3082" s="55"/>
      <c r="S3082" s="55"/>
      <c r="T3082" s="56"/>
      <c r="U3082" s="34"/>
      <c r="V3082" s="34"/>
      <c r="W3082" s="34"/>
      <c r="X3082" s="34"/>
      <c r="Y3082" s="34"/>
      <c r="Z3082" s="34"/>
      <c r="AA3082" s="34"/>
      <c r="AB3082" s="34"/>
      <c r="AC3082" s="34"/>
      <c r="AD3082" s="34"/>
      <c r="AE3082" s="34"/>
      <c r="AT3082" s="19" t="s">
        <v>262</v>
      </c>
      <c r="AU3082" s="19" t="s">
        <v>82</v>
      </c>
    </row>
    <row r="3083" spans="1:65" s="13" customFormat="1" ht="11.25">
      <c r="B3083" s="167"/>
      <c r="D3083" s="160" t="s">
        <v>264</v>
      </c>
      <c r="E3083" s="168" t="s">
        <v>3</v>
      </c>
      <c r="F3083" s="169" t="s">
        <v>1429</v>
      </c>
      <c r="H3083" s="168" t="s">
        <v>3</v>
      </c>
      <c r="I3083" s="170"/>
      <c r="L3083" s="167"/>
      <c r="M3083" s="171"/>
      <c r="N3083" s="172"/>
      <c r="O3083" s="172"/>
      <c r="P3083" s="172"/>
      <c r="Q3083" s="172"/>
      <c r="R3083" s="172"/>
      <c r="S3083" s="172"/>
      <c r="T3083" s="173"/>
      <c r="AT3083" s="168" t="s">
        <v>264</v>
      </c>
      <c r="AU3083" s="168" t="s">
        <v>82</v>
      </c>
      <c r="AV3083" s="13" t="s">
        <v>80</v>
      </c>
      <c r="AW3083" s="13" t="s">
        <v>34</v>
      </c>
      <c r="AX3083" s="13" t="s">
        <v>73</v>
      </c>
      <c r="AY3083" s="168" t="s">
        <v>252</v>
      </c>
    </row>
    <row r="3084" spans="1:65" s="13" customFormat="1" ht="22.5">
      <c r="B3084" s="167"/>
      <c r="D3084" s="160" t="s">
        <v>264</v>
      </c>
      <c r="E3084" s="168" t="s">
        <v>3</v>
      </c>
      <c r="F3084" s="169" t="s">
        <v>2944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264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252</v>
      </c>
    </row>
    <row r="3085" spans="1:65" s="13" customFormat="1" ht="22.5">
      <c r="B3085" s="167"/>
      <c r="D3085" s="160" t="s">
        <v>264</v>
      </c>
      <c r="E3085" s="168" t="s">
        <v>3</v>
      </c>
      <c r="F3085" s="169" t="s">
        <v>2945</v>
      </c>
      <c r="H3085" s="168" t="s">
        <v>3</v>
      </c>
      <c r="I3085" s="170"/>
      <c r="L3085" s="167"/>
      <c r="M3085" s="171"/>
      <c r="N3085" s="172"/>
      <c r="O3085" s="172"/>
      <c r="P3085" s="172"/>
      <c r="Q3085" s="172"/>
      <c r="R3085" s="172"/>
      <c r="S3085" s="172"/>
      <c r="T3085" s="173"/>
      <c r="AT3085" s="168" t="s">
        <v>264</v>
      </c>
      <c r="AU3085" s="168" t="s">
        <v>82</v>
      </c>
      <c r="AV3085" s="13" t="s">
        <v>80</v>
      </c>
      <c r="AW3085" s="13" t="s">
        <v>34</v>
      </c>
      <c r="AX3085" s="13" t="s">
        <v>73</v>
      </c>
      <c r="AY3085" s="168" t="s">
        <v>252</v>
      </c>
    </row>
    <row r="3086" spans="1:65" s="13" customFormat="1" ht="11.25">
      <c r="B3086" s="167"/>
      <c r="D3086" s="160" t="s">
        <v>264</v>
      </c>
      <c r="E3086" s="168" t="s">
        <v>3</v>
      </c>
      <c r="F3086" s="169" t="s">
        <v>2946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264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252</v>
      </c>
    </row>
    <row r="3087" spans="1:65" s="14" customFormat="1" ht="11.25">
      <c r="B3087" s="174"/>
      <c r="D3087" s="160" t="s">
        <v>264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264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252</v>
      </c>
    </row>
    <row r="3088" spans="1:65" s="13" customFormat="1" ht="11.25">
      <c r="B3088" s="167"/>
      <c r="D3088" s="160" t="s">
        <v>264</v>
      </c>
      <c r="E3088" s="168" t="s">
        <v>3</v>
      </c>
      <c r="F3088" s="169" t="s">
        <v>2947</v>
      </c>
      <c r="H3088" s="168" t="s">
        <v>3</v>
      </c>
      <c r="I3088" s="170"/>
      <c r="L3088" s="167"/>
      <c r="M3088" s="171"/>
      <c r="N3088" s="172"/>
      <c r="O3088" s="172"/>
      <c r="P3088" s="172"/>
      <c r="Q3088" s="172"/>
      <c r="R3088" s="172"/>
      <c r="S3088" s="172"/>
      <c r="T3088" s="173"/>
      <c r="AT3088" s="168" t="s">
        <v>264</v>
      </c>
      <c r="AU3088" s="168" t="s">
        <v>82</v>
      </c>
      <c r="AV3088" s="13" t="s">
        <v>80</v>
      </c>
      <c r="AW3088" s="13" t="s">
        <v>34</v>
      </c>
      <c r="AX3088" s="13" t="s">
        <v>73</v>
      </c>
      <c r="AY3088" s="168" t="s">
        <v>252</v>
      </c>
    </row>
    <row r="3089" spans="1:65" s="14" customFormat="1" ht="11.25">
      <c r="B3089" s="174"/>
      <c r="D3089" s="160" t="s">
        <v>264</v>
      </c>
      <c r="E3089" s="175" t="s">
        <v>3</v>
      </c>
      <c r="F3089" s="176" t="s">
        <v>80</v>
      </c>
      <c r="H3089" s="177">
        <v>1</v>
      </c>
      <c r="I3089" s="178"/>
      <c r="L3089" s="174"/>
      <c r="M3089" s="179"/>
      <c r="N3089" s="180"/>
      <c r="O3089" s="180"/>
      <c r="P3089" s="180"/>
      <c r="Q3089" s="180"/>
      <c r="R3089" s="180"/>
      <c r="S3089" s="180"/>
      <c r="T3089" s="181"/>
      <c r="AT3089" s="175" t="s">
        <v>264</v>
      </c>
      <c r="AU3089" s="175" t="s">
        <v>82</v>
      </c>
      <c r="AV3089" s="14" t="s">
        <v>82</v>
      </c>
      <c r="AW3089" s="14" t="s">
        <v>34</v>
      </c>
      <c r="AX3089" s="14" t="s">
        <v>73</v>
      </c>
      <c r="AY3089" s="175" t="s">
        <v>252</v>
      </c>
    </row>
    <row r="3090" spans="1:65" s="15" customFormat="1" ht="11.25">
      <c r="B3090" s="182"/>
      <c r="D3090" s="160" t="s">
        <v>264</v>
      </c>
      <c r="E3090" s="183" t="s">
        <v>3</v>
      </c>
      <c r="F3090" s="184" t="s">
        <v>269</v>
      </c>
      <c r="H3090" s="185">
        <v>2</v>
      </c>
      <c r="I3090" s="186"/>
      <c r="L3090" s="182"/>
      <c r="M3090" s="187"/>
      <c r="N3090" s="188"/>
      <c r="O3090" s="188"/>
      <c r="P3090" s="188"/>
      <c r="Q3090" s="188"/>
      <c r="R3090" s="188"/>
      <c r="S3090" s="188"/>
      <c r="T3090" s="189"/>
      <c r="AT3090" s="183" t="s">
        <v>264</v>
      </c>
      <c r="AU3090" s="183" t="s">
        <v>82</v>
      </c>
      <c r="AV3090" s="15" t="s">
        <v>258</v>
      </c>
      <c r="AW3090" s="15" t="s">
        <v>34</v>
      </c>
      <c r="AX3090" s="15" t="s">
        <v>80</v>
      </c>
      <c r="AY3090" s="183" t="s">
        <v>252</v>
      </c>
    </row>
    <row r="3091" spans="1:65" s="2" customFormat="1" ht="16.5" customHeight="1">
      <c r="A3091" s="34"/>
      <c r="B3091" s="145"/>
      <c r="C3091" s="198" t="s">
        <v>2953</v>
      </c>
      <c r="D3091" s="198" t="s">
        <v>361</v>
      </c>
      <c r="E3091" s="199" t="s">
        <v>2954</v>
      </c>
      <c r="F3091" s="200" t="s">
        <v>2955</v>
      </c>
      <c r="G3091" s="201" t="s">
        <v>743</v>
      </c>
      <c r="H3091" s="202">
        <v>21</v>
      </c>
      <c r="I3091" s="203"/>
      <c r="J3091" s="204">
        <f>ROUND(I3091*H3091,2)</f>
        <v>0</v>
      </c>
      <c r="K3091" s="205"/>
      <c r="L3091" s="206"/>
      <c r="M3091" s="207" t="s">
        <v>3</v>
      </c>
      <c r="N3091" s="208" t="s">
        <v>44</v>
      </c>
      <c r="O3091" s="55"/>
      <c r="P3091" s="156">
        <f>O3091*H3091</f>
        <v>0</v>
      </c>
      <c r="Q3091" s="156">
        <v>1.6E-2</v>
      </c>
      <c r="R3091" s="156">
        <f>Q3091*H3091</f>
        <v>0.33600000000000002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572</v>
      </c>
      <c r="AT3091" s="158" t="s">
        <v>361</v>
      </c>
      <c r="AU3091" s="158" t="s">
        <v>82</v>
      </c>
      <c r="AY3091" s="19" t="s">
        <v>252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406</v>
      </c>
      <c r="BM3091" s="158" t="s">
        <v>2956</v>
      </c>
    </row>
    <row r="3092" spans="1:65" s="2" customFormat="1" ht="11.25">
      <c r="A3092" s="34"/>
      <c r="B3092" s="35"/>
      <c r="C3092" s="34"/>
      <c r="D3092" s="160" t="s">
        <v>260</v>
      </c>
      <c r="E3092" s="34"/>
      <c r="F3092" s="161" t="s">
        <v>2955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260</v>
      </c>
      <c r="AU3092" s="19" t="s">
        <v>82</v>
      </c>
    </row>
    <row r="3093" spans="1:65" s="13" customFormat="1" ht="11.25">
      <c r="B3093" s="167"/>
      <c r="D3093" s="160" t="s">
        <v>264</v>
      </c>
      <c r="E3093" s="168" t="s">
        <v>3</v>
      </c>
      <c r="F3093" s="169" t="s">
        <v>1430</v>
      </c>
      <c r="H3093" s="168" t="s">
        <v>3</v>
      </c>
      <c r="I3093" s="170"/>
      <c r="L3093" s="167"/>
      <c r="M3093" s="171"/>
      <c r="N3093" s="172"/>
      <c r="O3093" s="172"/>
      <c r="P3093" s="172"/>
      <c r="Q3093" s="172"/>
      <c r="R3093" s="172"/>
      <c r="S3093" s="172"/>
      <c r="T3093" s="173"/>
      <c r="AT3093" s="168" t="s">
        <v>264</v>
      </c>
      <c r="AU3093" s="168" t="s">
        <v>82</v>
      </c>
      <c r="AV3093" s="13" t="s">
        <v>80</v>
      </c>
      <c r="AW3093" s="13" t="s">
        <v>34</v>
      </c>
      <c r="AX3093" s="13" t="s">
        <v>73</v>
      </c>
      <c r="AY3093" s="168" t="s">
        <v>252</v>
      </c>
    </row>
    <row r="3094" spans="1:65" s="13" customFormat="1" ht="11.25">
      <c r="B3094" s="167"/>
      <c r="D3094" s="160" t="s">
        <v>264</v>
      </c>
      <c r="E3094" s="168" t="s">
        <v>3</v>
      </c>
      <c r="F3094" s="169" t="s">
        <v>2957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3" customFormat="1" ht="22.5">
      <c r="B3095" s="167"/>
      <c r="D3095" s="160" t="s">
        <v>264</v>
      </c>
      <c r="E3095" s="168" t="s">
        <v>3</v>
      </c>
      <c r="F3095" s="169" t="s">
        <v>2944</v>
      </c>
      <c r="H3095" s="168" t="s">
        <v>3</v>
      </c>
      <c r="I3095" s="170"/>
      <c r="L3095" s="167"/>
      <c r="M3095" s="171"/>
      <c r="N3095" s="172"/>
      <c r="O3095" s="172"/>
      <c r="P3095" s="172"/>
      <c r="Q3095" s="172"/>
      <c r="R3095" s="172"/>
      <c r="S3095" s="172"/>
      <c r="T3095" s="173"/>
      <c r="AT3095" s="168" t="s">
        <v>264</v>
      </c>
      <c r="AU3095" s="168" t="s">
        <v>82</v>
      </c>
      <c r="AV3095" s="13" t="s">
        <v>80</v>
      </c>
      <c r="AW3095" s="13" t="s">
        <v>34</v>
      </c>
      <c r="AX3095" s="13" t="s">
        <v>73</v>
      </c>
      <c r="AY3095" s="168" t="s">
        <v>252</v>
      </c>
    </row>
    <row r="3096" spans="1:65" s="13" customFormat="1" ht="11.25">
      <c r="B3096" s="167"/>
      <c r="D3096" s="160" t="s">
        <v>264</v>
      </c>
      <c r="E3096" s="168" t="s">
        <v>3</v>
      </c>
      <c r="F3096" s="169" t="s">
        <v>2958</v>
      </c>
      <c r="H3096" s="168" t="s">
        <v>3</v>
      </c>
      <c r="I3096" s="170"/>
      <c r="L3096" s="167"/>
      <c r="M3096" s="171"/>
      <c r="N3096" s="172"/>
      <c r="O3096" s="172"/>
      <c r="P3096" s="172"/>
      <c r="Q3096" s="172"/>
      <c r="R3096" s="172"/>
      <c r="S3096" s="172"/>
      <c r="T3096" s="173"/>
      <c r="AT3096" s="168" t="s">
        <v>264</v>
      </c>
      <c r="AU3096" s="168" t="s">
        <v>82</v>
      </c>
      <c r="AV3096" s="13" t="s">
        <v>80</v>
      </c>
      <c r="AW3096" s="13" t="s">
        <v>34</v>
      </c>
      <c r="AX3096" s="13" t="s">
        <v>73</v>
      </c>
      <c r="AY3096" s="168" t="s">
        <v>252</v>
      </c>
    </row>
    <row r="3097" spans="1:65" s="13" customFormat="1" ht="22.5">
      <c r="B3097" s="167"/>
      <c r="D3097" s="160" t="s">
        <v>264</v>
      </c>
      <c r="E3097" s="168" t="s">
        <v>3</v>
      </c>
      <c r="F3097" s="169" t="s">
        <v>2945</v>
      </c>
      <c r="H3097" s="168" t="s">
        <v>3</v>
      </c>
      <c r="I3097" s="170"/>
      <c r="L3097" s="167"/>
      <c r="M3097" s="171"/>
      <c r="N3097" s="172"/>
      <c r="O3097" s="172"/>
      <c r="P3097" s="172"/>
      <c r="Q3097" s="172"/>
      <c r="R3097" s="172"/>
      <c r="S3097" s="172"/>
      <c r="T3097" s="173"/>
      <c r="AT3097" s="168" t="s">
        <v>264</v>
      </c>
      <c r="AU3097" s="168" t="s">
        <v>82</v>
      </c>
      <c r="AV3097" s="13" t="s">
        <v>80</v>
      </c>
      <c r="AW3097" s="13" t="s">
        <v>34</v>
      </c>
      <c r="AX3097" s="13" t="s">
        <v>73</v>
      </c>
      <c r="AY3097" s="168" t="s">
        <v>252</v>
      </c>
    </row>
    <row r="3098" spans="1:65" s="13" customFormat="1" ht="11.25">
      <c r="B3098" s="167"/>
      <c r="D3098" s="160" t="s">
        <v>264</v>
      </c>
      <c r="E3098" s="168" t="s">
        <v>3</v>
      </c>
      <c r="F3098" s="169" t="s">
        <v>2946</v>
      </c>
      <c r="H3098" s="168" t="s">
        <v>3</v>
      </c>
      <c r="I3098" s="170"/>
      <c r="L3098" s="167"/>
      <c r="M3098" s="171"/>
      <c r="N3098" s="172"/>
      <c r="O3098" s="172"/>
      <c r="P3098" s="172"/>
      <c r="Q3098" s="172"/>
      <c r="R3098" s="172"/>
      <c r="S3098" s="172"/>
      <c r="T3098" s="173"/>
      <c r="AT3098" s="168" t="s">
        <v>264</v>
      </c>
      <c r="AU3098" s="168" t="s">
        <v>82</v>
      </c>
      <c r="AV3098" s="13" t="s">
        <v>80</v>
      </c>
      <c r="AW3098" s="13" t="s">
        <v>34</v>
      </c>
      <c r="AX3098" s="13" t="s">
        <v>73</v>
      </c>
      <c r="AY3098" s="168" t="s">
        <v>252</v>
      </c>
    </row>
    <row r="3099" spans="1:65" s="14" customFormat="1" ht="11.25">
      <c r="B3099" s="174"/>
      <c r="D3099" s="160" t="s">
        <v>264</v>
      </c>
      <c r="E3099" s="175" t="s">
        <v>3</v>
      </c>
      <c r="F3099" s="176" t="s">
        <v>360</v>
      </c>
      <c r="H3099" s="177">
        <v>11</v>
      </c>
      <c r="I3099" s="178"/>
      <c r="L3099" s="174"/>
      <c r="M3099" s="179"/>
      <c r="N3099" s="180"/>
      <c r="O3099" s="180"/>
      <c r="P3099" s="180"/>
      <c r="Q3099" s="180"/>
      <c r="R3099" s="180"/>
      <c r="S3099" s="180"/>
      <c r="T3099" s="181"/>
      <c r="AT3099" s="175" t="s">
        <v>264</v>
      </c>
      <c r="AU3099" s="175" t="s">
        <v>82</v>
      </c>
      <c r="AV3099" s="14" t="s">
        <v>82</v>
      </c>
      <c r="AW3099" s="14" t="s">
        <v>34</v>
      </c>
      <c r="AX3099" s="14" t="s">
        <v>73</v>
      </c>
      <c r="AY3099" s="175" t="s">
        <v>252</v>
      </c>
    </row>
    <row r="3100" spans="1:65" s="13" customFormat="1" ht="11.25">
      <c r="B3100" s="167"/>
      <c r="D3100" s="160" t="s">
        <v>264</v>
      </c>
      <c r="E3100" s="168" t="s">
        <v>3</v>
      </c>
      <c r="F3100" s="169" t="s">
        <v>2947</v>
      </c>
      <c r="H3100" s="168" t="s">
        <v>3</v>
      </c>
      <c r="I3100" s="170"/>
      <c r="L3100" s="167"/>
      <c r="M3100" s="171"/>
      <c r="N3100" s="172"/>
      <c r="O3100" s="172"/>
      <c r="P3100" s="172"/>
      <c r="Q3100" s="172"/>
      <c r="R3100" s="172"/>
      <c r="S3100" s="172"/>
      <c r="T3100" s="173"/>
      <c r="AT3100" s="168" t="s">
        <v>264</v>
      </c>
      <c r="AU3100" s="168" t="s">
        <v>82</v>
      </c>
      <c r="AV3100" s="13" t="s">
        <v>80</v>
      </c>
      <c r="AW3100" s="13" t="s">
        <v>34</v>
      </c>
      <c r="AX3100" s="13" t="s">
        <v>73</v>
      </c>
      <c r="AY3100" s="168" t="s">
        <v>252</v>
      </c>
    </row>
    <row r="3101" spans="1:65" s="14" customFormat="1" ht="11.25">
      <c r="B3101" s="174"/>
      <c r="D3101" s="160" t="s">
        <v>264</v>
      </c>
      <c r="E3101" s="175" t="s">
        <v>3</v>
      </c>
      <c r="F3101" s="176" t="s">
        <v>328</v>
      </c>
      <c r="H3101" s="177">
        <v>9</v>
      </c>
      <c r="I3101" s="178"/>
      <c r="L3101" s="174"/>
      <c r="M3101" s="179"/>
      <c r="N3101" s="180"/>
      <c r="O3101" s="180"/>
      <c r="P3101" s="180"/>
      <c r="Q3101" s="180"/>
      <c r="R3101" s="180"/>
      <c r="S3101" s="180"/>
      <c r="T3101" s="181"/>
      <c r="AT3101" s="175" t="s">
        <v>264</v>
      </c>
      <c r="AU3101" s="175" t="s">
        <v>82</v>
      </c>
      <c r="AV3101" s="14" t="s">
        <v>82</v>
      </c>
      <c r="AW3101" s="14" t="s">
        <v>34</v>
      </c>
      <c r="AX3101" s="14" t="s">
        <v>73</v>
      </c>
      <c r="AY3101" s="175" t="s">
        <v>252</v>
      </c>
    </row>
    <row r="3102" spans="1:65" s="13" customFormat="1" ht="11.25">
      <c r="B3102" s="167"/>
      <c r="D3102" s="160" t="s">
        <v>264</v>
      </c>
      <c r="E3102" s="168" t="s">
        <v>3</v>
      </c>
      <c r="F3102" s="169" t="s">
        <v>2959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264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252</v>
      </c>
    </row>
    <row r="3103" spans="1:65" s="13" customFormat="1" ht="11.25">
      <c r="B3103" s="167"/>
      <c r="D3103" s="160" t="s">
        <v>264</v>
      </c>
      <c r="E3103" s="168" t="s">
        <v>3</v>
      </c>
      <c r="F3103" s="169" t="s">
        <v>2946</v>
      </c>
      <c r="H3103" s="168" t="s">
        <v>3</v>
      </c>
      <c r="I3103" s="170"/>
      <c r="L3103" s="167"/>
      <c r="M3103" s="171"/>
      <c r="N3103" s="172"/>
      <c r="O3103" s="172"/>
      <c r="P3103" s="172"/>
      <c r="Q3103" s="172"/>
      <c r="R3103" s="172"/>
      <c r="S3103" s="172"/>
      <c r="T3103" s="173"/>
      <c r="AT3103" s="168" t="s">
        <v>264</v>
      </c>
      <c r="AU3103" s="168" t="s">
        <v>82</v>
      </c>
      <c r="AV3103" s="13" t="s">
        <v>80</v>
      </c>
      <c r="AW3103" s="13" t="s">
        <v>34</v>
      </c>
      <c r="AX3103" s="13" t="s">
        <v>73</v>
      </c>
      <c r="AY3103" s="168" t="s">
        <v>252</v>
      </c>
    </row>
    <row r="3104" spans="1:65" s="14" customFormat="1" ht="11.25">
      <c r="B3104" s="174"/>
      <c r="D3104" s="160" t="s">
        <v>264</v>
      </c>
      <c r="E3104" s="175" t="s">
        <v>3</v>
      </c>
      <c r="F3104" s="176" t="s">
        <v>80</v>
      </c>
      <c r="H3104" s="177">
        <v>1</v>
      </c>
      <c r="I3104" s="178"/>
      <c r="L3104" s="174"/>
      <c r="M3104" s="179"/>
      <c r="N3104" s="180"/>
      <c r="O3104" s="180"/>
      <c r="P3104" s="180"/>
      <c r="Q3104" s="180"/>
      <c r="R3104" s="180"/>
      <c r="S3104" s="180"/>
      <c r="T3104" s="181"/>
      <c r="AT3104" s="175" t="s">
        <v>264</v>
      </c>
      <c r="AU3104" s="175" t="s">
        <v>82</v>
      </c>
      <c r="AV3104" s="14" t="s">
        <v>82</v>
      </c>
      <c r="AW3104" s="14" t="s">
        <v>34</v>
      </c>
      <c r="AX3104" s="14" t="s">
        <v>73</v>
      </c>
      <c r="AY3104" s="175" t="s">
        <v>252</v>
      </c>
    </row>
    <row r="3105" spans="1:65" s="15" customFormat="1" ht="11.25">
      <c r="B3105" s="182"/>
      <c r="D3105" s="160" t="s">
        <v>264</v>
      </c>
      <c r="E3105" s="183" t="s">
        <v>3</v>
      </c>
      <c r="F3105" s="184" t="s">
        <v>269</v>
      </c>
      <c r="H3105" s="185">
        <v>21</v>
      </c>
      <c r="I3105" s="186"/>
      <c r="L3105" s="182"/>
      <c r="M3105" s="187"/>
      <c r="N3105" s="188"/>
      <c r="O3105" s="188"/>
      <c r="P3105" s="188"/>
      <c r="Q3105" s="188"/>
      <c r="R3105" s="188"/>
      <c r="S3105" s="188"/>
      <c r="T3105" s="189"/>
      <c r="AT3105" s="183" t="s">
        <v>264</v>
      </c>
      <c r="AU3105" s="183" t="s">
        <v>82</v>
      </c>
      <c r="AV3105" s="15" t="s">
        <v>258</v>
      </c>
      <c r="AW3105" s="15" t="s">
        <v>34</v>
      </c>
      <c r="AX3105" s="15" t="s">
        <v>80</v>
      </c>
      <c r="AY3105" s="183" t="s">
        <v>252</v>
      </c>
    </row>
    <row r="3106" spans="1:65" s="2" customFormat="1" ht="16.5" customHeight="1">
      <c r="A3106" s="34"/>
      <c r="B3106" s="145"/>
      <c r="C3106" s="146" t="s">
        <v>2960</v>
      </c>
      <c r="D3106" s="146" t="s">
        <v>254</v>
      </c>
      <c r="E3106" s="147" t="s">
        <v>2961</v>
      </c>
      <c r="F3106" s="148" t="s">
        <v>2962</v>
      </c>
      <c r="G3106" s="149" t="s">
        <v>743</v>
      </c>
      <c r="H3106" s="150">
        <v>45</v>
      </c>
      <c r="I3106" s="151"/>
      <c r="J3106" s="152">
        <f>ROUND(I3106*H3106,2)</f>
        <v>0</v>
      </c>
      <c r="K3106" s="153"/>
      <c r="L3106" s="35"/>
      <c r="M3106" s="154" t="s">
        <v>3</v>
      </c>
      <c r="N3106" s="155" t="s">
        <v>44</v>
      </c>
      <c r="O3106" s="55"/>
      <c r="P3106" s="156">
        <f>O3106*H3106</f>
        <v>0</v>
      </c>
      <c r="Q3106" s="156">
        <v>0</v>
      </c>
      <c r="R3106" s="156">
        <f>Q3106*H3106</f>
        <v>0</v>
      </c>
      <c r="S3106" s="156">
        <v>0</v>
      </c>
      <c r="T3106" s="157">
        <f>S3106*H3106</f>
        <v>0</v>
      </c>
      <c r="U3106" s="34"/>
      <c r="V3106" s="34"/>
      <c r="W3106" s="34"/>
      <c r="X3106" s="34"/>
      <c r="Y3106" s="34"/>
      <c r="Z3106" s="34"/>
      <c r="AA3106" s="34"/>
      <c r="AB3106" s="34"/>
      <c r="AC3106" s="34"/>
      <c r="AD3106" s="34"/>
      <c r="AE3106" s="34"/>
      <c r="AR3106" s="158" t="s">
        <v>406</v>
      </c>
      <c r="AT3106" s="158" t="s">
        <v>254</v>
      </c>
      <c r="AU3106" s="158" t="s">
        <v>82</v>
      </c>
      <c r="AY3106" s="19" t="s">
        <v>252</v>
      </c>
      <c r="BE3106" s="159">
        <f>IF(N3106="základní",J3106,0)</f>
        <v>0</v>
      </c>
      <c r="BF3106" s="159">
        <f>IF(N3106="snížená",J3106,0)</f>
        <v>0</v>
      </c>
      <c r="BG3106" s="159">
        <f>IF(N3106="zákl. přenesená",J3106,0)</f>
        <v>0</v>
      </c>
      <c r="BH3106" s="159">
        <f>IF(N3106="sníž. přenesená",J3106,0)</f>
        <v>0</v>
      </c>
      <c r="BI3106" s="159">
        <f>IF(N3106="nulová",J3106,0)</f>
        <v>0</v>
      </c>
      <c r="BJ3106" s="19" t="s">
        <v>80</v>
      </c>
      <c r="BK3106" s="159">
        <f>ROUND(I3106*H3106,2)</f>
        <v>0</v>
      </c>
      <c r="BL3106" s="19" t="s">
        <v>406</v>
      </c>
      <c r="BM3106" s="158" t="s">
        <v>2963</v>
      </c>
    </row>
    <row r="3107" spans="1:65" s="2" customFormat="1" ht="19.5">
      <c r="A3107" s="34"/>
      <c r="B3107" s="35"/>
      <c r="C3107" s="34"/>
      <c r="D3107" s="160" t="s">
        <v>260</v>
      </c>
      <c r="E3107" s="34"/>
      <c r="F3107" s="161" t="s">
        <v>2964</v>
      </c>
      <c r="G3107" s="34"/>
      <c r="H3107" s="34"/>
      <c r="I3107" s="162"/>
      <c r="J3107" s="34"/>
      <c r="K3107" s="34"/>
      <c r="L3107" s="35"/>
      <c r="M3107" s="163"/>
      <c r="N3107" s="164"/>
      <c r="O3107" s="55"/>
      <c r="P3107" s="55"/>
      <c r="Q3107" s="55"/>
      <c r="R3107" s="55"/>
      <c r="S3107" s="55"/>
      <c r="T3107" s="56"/>
      <c r="U3107" s="34"/>
      <c r="V3107" s="34"/>
      <c r="W3107" s="34"/>
      <c r="X3107" s="34"/>
      <c r="Y3107" s="34"/>
      <c r="Z3107" s="34"/>
      <c r="AA3107" s="34"/>
      <c r="AB3107" s="34"/>
      <c r="AC3107" s="34"/>
      <c r="AD3107" s="34"/>
      <c r="AE3107" s="34"/>
      <c r="AT3107" s="19" t="s">
        <v>260</v>
      </c>
      <c r="AU3107" s="19" t="s">
        <v>82</v>
      </c>
    </row>
    <row r="3108" spans="1:65" s="2" customFormat="1" ht="11.25">
      <c r="A3108" s="34"/>
      <c r="B3108" s="35"/>
      <c r="C3108" s="34"/>
      <c r="D3108" s="165" t="s">
        <v>262</v>
      </c>
      <c r="E3108" s="34"/>
      <c r="F3108" s="166" t="s">
        <v>2965</v>
      </c>
      <c r="G3108" s="34"/>
      <c r="H3108" s="34"/>
      <c r="I3108" s="162"/>
      <c r="J3108" s="34"/>
      <c r="K3108" s="34"/>
      <c r="L3108" s="35"/>
      <c r="M3108" s="163"/>
      <c r="N3108" s="164"/>
      <c r="O3108" s="55"/>
      <c r="P3108" s="55"/>
      <c r="Q3108" s="55"/>
      <c r="R3108" s="55"/>
      <c r="S3108" s="55"/>
      <c r="T3108" s="56"/>
      <c r="U3108" s="34"/>
      <c r="V3108" s="34"/>
      <c r="W3108" s="34"/>
      <c r="X3108" s="34"/>
      <c r="Y3108" s="34"/>
      <c r="Z3108" s="34"/>
      <c r="AA3108" s="34"/>
      <c r="AB3108" s="34"/>
      <c r="AC3108" s="34"/>
      <c r="AD3108" s="34"/>
      <c r="AE3108" s="34"/>
      <c r="AT3108" s="19" t="s">
        <v>262</v>
      </c>
      <c r="AU3108" s="19" t="s">
        <v>82</v>
      </c>
    </row>
    <row r="3109" spans="1:65" s="13" customFormat="1" ht="11.25">
      <c r="B3109" s="167"/>
      <c r="D3109" s="160" t="s">
        <v>264</v>
      </c>
      <c r="E3109" s="168" t="s">
        <v>3</v>
      </c>
      <c r="F3109" s="169" t="s">
        <v>1424</v>
      </c>
      <c r="H3109" s="168" t="s">
        <v>3</v>
      </c>
      <c r="I3109" s="170"/>
      <c r="L3109" s="167"/>
      <c r="M3109" s="171"/>
      <c r="N3109" s="172"/>
      <c r="O3109" s="172"/>
      <c r="P3109" s="172"/>
      <c r="Q3109" s="172"/>
      <c r="R3109" s="172"/>
      <c r="S3109" s="172"/>
      <c r="T3109" s="173"/>
      <c r="AT3109" s="168" t="s">
        <v>264</v>
      </c>
      <c r="AU3109" s="168" t="s">
        <v>82</v>
      </c>
      <c r="AV3109" s="13" t="s">
        <v>80</v>
      </c>
      <c r="AW3109" s="13" t="s">
        <v>34</v>
      </c>
      <c r="AX3109" s="13" t="s">
        <v>73</v>
      </c>
      <c r="AY3109" s="168" t="s">
        <v>252</v>
      </c>
    </row>
    <row r="3110" spans="1:65" s="14" customFormat="1" ht="11.25">
      <c r="B3110" s="174"/>
      <c r="D3110" s="160" t="s">
        <v>264</v>
      </c>
      <c r="E3110" s="175" t="s">
        <v>3</v>
      </c>
      <c r="F3110" s="176" t="s">
        <v>80</v>
      </c>
      <c r="H3110" s="177">
        <v>1</v>
      </c>
      <c r="I3110" s="178"/>
      <c r="L3110" s="174"/>
      <c r="M3110" s="179"/>
      <c r="N3110" s="180"/>
      <c r="O3110" s="180"/>
      <c r="P3110" s="180"/>
      <c r="Q3110" s="180"/>
      <c r="R3110" s="180"/>
      <c r="S3110" s="180"/>
      <c r="T3110" s="181"/>
      <c r="AT3110" s="175" t="s">
        <v>264</v>
      </c>
      <c r="AU3110" s="175" t="s">
        <v>82</v>
      </c>
      <c r="AV3110" s="14" t="s">
        <v>82</v>
      </c>
      <c r="AW3110" s="14" t="s">
        <v>34</v>
      </c>
      <c r="AX3110" s="14" t="s">
        <v>73</v>
      </c>
      <c r="AY3110" s="175" t="s">
        <v>252</v>
      </c>
    </row>
    <row r="3111" spans="1:65" s="13" customFormat="1" ht="11.25">
      <c r="B3111" s="167"/>
      <c r="D3111" s="160" t="s">
        <v>264</v>
      </c>
      <c r="E3111" s="168" t="s">
        <v>3</v>
      </c>
      <c r="F3111" s="169" t="s">
        <v>1425</v>
      </c>
      <c r="H3111" s="168" t="s">
        <v>3</v>
      </c>
      <c r="I3111" s="170"/>
      <c r="L3111" s="167"/>
      <c r="M3111" s="171"/>
      <c r="N3111" s="172"/>
      <c r="O3111" s="172"/>
      <c r="P3111" s="172"/>
      <c r="Q3111" s="172"/>
      <c r="R3111" s="172"/>
      <c r="S3111" s="172"/>
      <c r="T3111" s="173"/>
      <c r="AT3111" s="168" t="s">
        <v>264</v>
      </c>
      <c r="AU3111" s="168" t="s">
        <v>82</v>
      </c>
      <c r="AV3111" s="13" t="s">
        <v>80</v>
      </c>
      <c r="AW3111" s="13" t="s">
        <v>34</v>
      </c>
      <c r="AX3111" s="13" t="s">
        <v>73</v>
      </c>
      <c r="AY3111" s="168" t="s">
        <v>252</v>
      </c>
    </row>
    <row r="3112" spans="1:65" s="14" customFormat="1" ht="11.25">
      <c r="B3112" s="174"/>
      <c r="D3112" s="160" t="s">
        <v>264</v>
      </c>
      <c r="E3112" s="175" t="s">
        <v>3</v>
      </c>
      <c r="F3112" s="176" t="s">
        <v>80</v>
      </c>
      <c r="H3112" s="177">
        <v>1</v>
      </c>
      <c r="I3112" s="178"/>
      <c r="L3112" s="174"/>
      <c r="M3112" s="179"/>
      <c r="N3112" s="180"/>
      <c r="O3112" s="180"/>
      <c r="P3112" s="180"/>
      <c r="Q3112" s="180"/>
      <c r="R3112" s="180"/>
      <c r="S3112" s="180"/>
      <c r="T3112" s="181"/>
      <c r="AT3112" s="175" t="s">
        <v>264</v>
      </c>
      <c r="AU3112" s="175" t="s">
        <v>82</v>
      </c>
      <c r="AV3112" s="14" t="s">
        <v>82</v>
      </c>
      <c r="AW3112" s="14" t="s">
        <v>34</v>
      </c>
      <c r="AX3112" s="14" t="s">
        <v>73</v>
      </c>
      <c r="AY3112" s="175" t="s">
        <v>252</v>
      </c>
    </row>
    <row r="3113" spans="1:65" s="13" customFormat="1" ht="11.25">
      <c r="B3113" s="167"/>
      <c r="D3113" s="160" t="s">
        <v>264</v>
      </c>
      <c r="E3113" s="168" t="s">
        <v>3</v>
      </c>
      <c r="F3113" s="169" t="s">
        <v>1426</v>
      </c>
      <c r="H3113" s="168" t="s">
        <v>3</v>
      </c>
      <c r="I3113" s="170"/>
      <c r="L3113" s="167"/>
      <c r="M3113" s="171"/>
      <c r="N3113" s="172"/>
      <c r="O3113" s="172"/>
      <c r="P3113" s="172"/>
      <c r="Q3113" s="172"/>
      <c r="R3113" s="172"/>
      <c r="S3113" s="172"/>
      <c r="T3113" s="173"/>
      <c r="AT3113" s="168" t="s">
        <v>264</v>
      </c>
      <c r="AU3113" s="168" t="s">
        <v>82</v>
      </c>
      <c r="AV3113" s="13" t="s">
        <v>80</v>
      </c>
      <c r="AW3113" s="13" t="s">
        <v>34</v>
      </c>
      <c r="AX3113" s="13" t="s">
        <v>73</v>
      </c>
      <c r="AY3113" s="168" t="s">
        <v>252</v>
      </c>
    </row>
    <row r="3114" spans="1:65" s="14" customFormat="1" ht="11.25">
      <c r="B3114" s="174"/>
      <c r="D3114" s="160" t="s">
        <v>264</v>
      </c>
      <c r="E3114" s="175" t="s">
        <v>3</v>
      </c>
      <c r="F3114" s="176" t="s">
        <v>80</v>
      </c>
      <c r="H3114" s="177">
        <v>1</v>
      </c>
      <c r="I3114" s="178"/>
      <c r="L3114" s="174"/>
      <c r="M3114" s="179"/>
      <c r="N3114" s="180"/>
      <c r="O3114" s="180"/>
      <c r="P3114" s="180"/>
      <c r="Q3114" s="180"/>
      <c r="R3114" s="180"/>
      <c r="S3114" s="180"/>
      <c r="T3114" s="181"/>
      <c r="AT3114" s="175" t="s">
        <v>264</v>
      </c>
      <c r="AU3114" s="175" t="s">
        <v>82</v>
      </c>
      <c r="AV3114" s="14" t="s">
        <v>82</v>
      </c>
      <c r="AW3114" s="14" t="s">
        <v>34</v>
      </c>
      <c r="AX3114" s="14" t="s">
        <v>73</v>
      </c>
      <c r="AY3114" s="175" t="s">
        <v>252</v>
      </c>
    </row>
    <row r="3115" spans="1:65" s="13" customFormat="1" ht="11.25">
      <c r="B3115" s="167"/>
      <c r="D3115" s="160" t="s">
        <v>264</v>
      </c>
      <c r="E3115" s="168" t="s">
        <v>3</v>
      </c>
      <c r="F3115" s="169" t="s">
        <v>1521</v>
      </c>
      <c r="H3115" s="168" t="s">
        <v>3</v>
      </c>
      <c r="I3115" s="170"/>
      <c r="L3115" s="167"/>
      <c r="M3115" s="171"/>
      <c r="N3115" s="172"/>
      <c r="O3115" s="172"/>
      <c r="P3115" s="172"/>
      <c r="Q3115" s="172"/>
      <c r="R3115" s="172"/>
      <c r="S3115" s="172"/>
      <c r="T3115" s="173"/>
      <c r="AT3115" s="168" t="s">
        <v>264</v>
      </c>
      <c r="AU3115" s="168" t="s">
        <v>82</v>
      </c>
      <c r="AV3115" s="13" t="s">
        <v>80</v>
      </c>
      <c r="AW3115" s="13" t="s">
        <v>34</v>
      </c>
      <c r="AX3115" s="13" t="s">
        <v>73</v>
      </c>
      <c r="AY3115" s="168" t="s">
        <v>252</v>
      </c>
    </row>
    <row r="3116" spans="1:65" s="14" customFormat="1" ht="11.25">
      <c r="B3116" s="174"/>
      <c r="D3116" s="160" t="s">
        <v>264</v>
      </c>
      <c r="E3116" s="175" t="s">
        <v>3</v>
      </c>
      <c r="F3116" s="176" t="s">
        <v>1522</v>
      </c>
      <c r="H3116" s="177">
        <v>25</v>
      </c>
      <c r="I3116" s="178"/>
      <c r="L3116" s="174"/>
      <c r="M3116" s="179"/>
      <c r="N3116" s="180"/>
      <c r="O3116" s="180"/>
      <c r="P3116" s="180"/>
      <c r="Q3116" s="180"/>
      <c r="R3116" s="180"/>
      <c r="S3116" s="180"/>
      <c r="T3116" s="181"/>
      <c r="AT3116" s="175" t="s">
        <v>264</v>
      </c>
      <c r="AU3116" s="175" t="s">
        <v>82</v>
      </c>
      <c r="AV3116" s="14" t="s">
        <v>82</v>
      </c>
      <c r="AW3116" s="14" t="s">
        <v>34</v>
      </c>
      <c r="AX3116" s="14" t="s">
        <v>73</v>
      </c>
      <c r="AY3116" s="175" t="s">
        <v>252</v>
      </c>
    </row>
    <row r="3117" spans="1:65" s="13" customFormat="1" ht="11.25">
      <c r="B3117" s="167"/>
      <c r="D3117" s="160" t="s">
        <v>264</v>
      </c>
      <c r="E3117" s="168" t="s">
        <v>3</v>
      </c>
      <c r="F3117" s="169" t="s">
        <v>1523</v>
      </c>
      <c r="H3117" s="168" t="s">
        <v>3</v>
      </c>
      <c r="I3117" s="170"/>
      <c r="L3117" s="167"/>
      <c r="M3117" s="171"/>
      <c r="N3117" s="172"/>
      <c r="O3117" s="172"/>
      <c r="P3117" s="172"/>
      <c r="Q3117" s="172"/>
      <c r="R3117" s="172"/>
      <c r="S3117" s="172"/>
      <c r="T3117" s="173"/>
      <c r="AT3117" s="168" t="s">
        <v>264</v>
      </c>
      <c r="AU3117" s="168" t="s">
        <v>82</v>
      </c>
      <c r="AV3117" s="13" t="s">
        <v>80</v>
      </c>
      <c r="AW3117" s="13" t="s">
        <v>34</v>
      </c>
      <c r="AX3117" s="13" t="s">
        <v>73</v>
      </c>
      <c r="AY3117" s="168" t="s">
        <v>252</v>
      </c>
    </row>
    <row r="3118" spans="1:65" s="14" customFormat="1" ht="11.25">
      <c r="B3118" s="174"/>
      <c r="D3118" s="160" t="s">
        <v>264</v>
      </c>
      <c r="E3118" s="175" t="s">
        <v>3</v>
      </c>
      <c r="F3118" s="176" t="s">
        <v>1524</v>
      </c>
      <c r="H3118" s="177">
        <v>15</v>
      </c>
      <c r="I3118" s="178"/>
      <c r="L3118" s="174"/>
      <c r="M3118" s="179"/>
      <c r="N3118" s="180"/>
      <c r="O3118" s="180"/>
      <c r="P3118" s="180"/>
      <c r="Q3118" s="180"/>
      <c r="R3118" s="180"/>
      <c r="S3118" s="180"/>
      <c r="T3118" s="181"/>
      <c r="AT3118" s="175" t="s">
        <v>264</v>
      </c>
      <c r="AU3118" s="175" t="s">
        <v>82</v>
      </c>
      <c r="AV3118" s="14" t="s">
        <v>82</v>
      </c>
      <c r="AW3118" s="14" t="s">
        <v>34</v>
      </c>
      <c r="AX3118" s="14" t="s">
        <v>73</v>
      </c>
      <c r="AY3118" s="175" t="s">
        <v>252</v>
      </c>
    </row>
    <row r="3119" spans="1:65" s="13" customFormat="1" ht="11.25">
      <c r="B3119" s="167"/>
      <c r="D3119" s="160" t="s">
        <v>264</v>
      </c>
      <c r="E3119" s="168" t="s">
        <v>3</v>
      </c>
      <c r="F3119" s="169" t="s">
        <v>1525</v>
      </c>
      <c r="H3119" s="168" t="s">
        <v>3</v>
      </c>
      <c r="I3119" s="170"/>
      <c r="L3119" s="167"/>
      <c r="M3119" s="171"/>
      <c r="N3119" s="172"/>
      <c r="O3119" s="172"/>
      <c r="P3119" s="172"/>
      <c r="Q3119" s="172"/>
      <c r="R3119" s="172"/>
      <c r="S3119" s="172"/>
      <c r="T3119" s="173"/>
      <c r="AT3119" s="168" t="s">
        <v>264</v>
      </c>
      <c r="AU3119" s="168" t="s">
        <v>82</v>
      </c>
      <c r="AV3119" s="13" t="s">
        <v>80</v>
      </c>
      <c r="AW3119" s="13" t="s">
        <v>34</v>
      </c>
      <c r="AX3119" s="13" t="s">
        <v>73</v>
      </c>
      <c r="AY3119" s="168" t="s">
        <v>252</v>
      </c>
    </row>
    <row r="3120" spans="1:65" s="14" customFormat="1" ht="11.25">
      <c r="B3120" s="174"/>
      <c r="D3120" s="160" t="s">
        <v>264</v>
      </c>
      <c r="E3120" s="175" t="s">
        <v>3</v>
      </c>
      <c r="F3120" s="176" t="s">
        <v>82</v>
      </c>
      <c r="H3120" s="177">
        <v>2</v>
      </c>
      <c r="I3120" s="178"/>
      <c r="L3120" s="174"/>
      <c r="M3120" s="179"/>
      <c r="N3120" s="180"/>
      <c r="O3120" s="180"/>
      <c r="P3120" s="180"/>
      <c r="Q3120" s="180"/>
      <c r="R3120" s="180"/>
      <c r="S3120" s="180"/>
      <c r="T3120" s="181"/>
      <c r="AT3120" s="175" t="s">
        <v>264</v>
      </c>
      <c r="AU3120" s="175" t="s">
        <v>82</v>
      </c>
      <c r="AV3120" s="14" t="s">
        <v>82</v>
      </c>
      <c r="AW3120" s="14" t="s">
        <v>34</v>
      </c>
      <c r="AX3120" s="14" t="s">
        <v>73</v>
      </c>
      <c r="AY3120" s="175" t="s">
        <v>252</v>
      </c>
    </row>
    <row r="3121" spans="1:65" s="15" customFormat="1" ht="11.25">
      <c r="B3121" s="182"/>
      <c r="D3121" s="160" t="s">
        <v>264</v>
      </c>
      <c r="E3121" s="183" t="s">
        <v>3</v>
      </c>
      <c r="F3121" s="184" t="s">
        <v>269</v>
      </c>
      <c r="H3121" s="185">
        <v>45</v>
      </c>
      <c r="I3121" s="186"/>
      <c r="L3121" s="182"/>
      <c r="M3121" s="187"/>
      <c r="N3121" s="188"/>
      <c r="O3121" s="188"/>
      <c r="P3121" s="188"/>
      <c r="Q3121" s="188"/>
      <c r="R3121" s="188"/>
      <c r="S3121" s="188"/>
      <c r="T3121" s="189"/>
      <c r="AT3121" s="183" t="s">
        <v>264</v>
      </c>
      <c r="AU3121" s="183" t="s">
        <v>82</v>
      </c>
      <c r="AV3121" s="15" t="s">
        <v>258</v>
      </c>
      <c r="AW3121" s="15" t="s">
        <v>34</v>
      </c>
      <c r="AX3121" s="15" t="s">
        <v>80</v>
      </c>
      <c r="AY3121" s="183" t="s">
        <v>252</v>
      </c>
    </row>
    <row r="3122" spans="1:65" s="2" customFormat="1" ht="16.5" customHeight="1">
      <c r="A3122" s="34"/>
      <c r="B3122" s="145"/>
      <c r="C3122" s="198" t="s">
        <v>2966</v>
      </c>
      <c r="D3122" s="198" t="s">
        <v>361</v>
      </c>
      <c r="E3122" s="199" t="s">
        <v>2967</v>
      </c>
      <c r="F3122" s="200" t="s">
        <v>2968</v>
      </c>
      <c r="G3122" s="201" t="s">
        <v>743</v>
      </c>
      <c r="H3122" s="202">
        <v>1</v>
      </c>
      <c r="I3122" s="203"/>
      <c r="J3122" s="204">
        <f>ROUND(I3122*H3122,2)</f>
        <v>0</v>
      </c>
      <c r="K3122" s="205"/>
      <c r="L3122" s="206"/>
      <c r="M3122" s="207" t="s">
        <v>3</v>
      </c>
      <c r="N3122" s="208" t="s">
        <v>44</v>
      </c>
      <c r="O3122" s="55"/>
      <c r="P3122" s="156">
        <f>O3122*H3122</f>
        <v>0</v>
      </c>
      <c r="Q3122" s="156">
        <v>1.908E-2</v>
      </c>
      <c r="R3122" s="156">
        <f>Q3122*H3122</f>
        <v>1.908E-2</v>
      </c>
      <c r="S3122" s="156">
        <v>0</v>
      </c>
      <c r="T3122" s="157">
        <f>S3122*H3122</f>
        <v>0</v>
      </c>
      <c r="U3122" s="34"/>
      <c r="V3122" s="34"/>
      <c r="W3122" s="34"/>
      <c r="X3122" s="34"/>
      <c r="Y3122" s="34"/>
      <c r="Z3122" s="34"/>
      <c r="AA3122" s="34"/>
      <c r="AB3122" s="34"/>
      <c r="AC3122" s="34"/>
      <c r="AD3122" s="34"/>
      <c r="AE3122" s="34"/>
      <c r="AR3122" s="158" t="s">
        <v>572</v>
      </c>
      <c r="AT3122" s="158" t="s">
        <v>361</v>
      </c>
      <c r="AU3122" s="158" t="s">
        <v>82</v>
      </c>
      <c r="AY3122" s="19" t="s">
        <v>252</v>
      </c>
      <c r="BE3122" s="159">
        <f>IF(N3122="základní",J3122,0)</f>
        <v>0</v>
      </c>
      <c r="BF3122" s="159">
        <f>IF(N3122="snížená",J3122,0)</f>
        <v>0</v>
      </c>
      <c r="BG3122" s="159">
        <f>IF(N3122="zákl. přenesená",J3122,0)</f>
        <v>0</v>
      </c>
      <c r="BH3122" s="159">
        <f>IF(N3122="sníž. přenesená",J3122,0)</f>
        <v>0</v>
      </c>
      <c r="BI3122" s="159">
        <f>IF(N3122="nulová",J3122,0)</f>
        <v>0</v>
      </c>
      <c r="BJ3122" s="19" t="s">
        <v>80</v>
      </c>
      <c r="BK3122" s="159">
        <f>ROUND(I3122*H3122,2)</f>
        <v>0</v>
      </c>
      <c r="BL3122" s="19" t="s">
        <v>406</v>
      </c>
      <c r="BM3122" s="158" t="s">
        <v>2969</v>
      </c>
    </row>
    <row r="3123" spans="1:65" s="2" customFormat="1" ht="11.25">
      <c r="A3123" s="34"/>
      <c r="B3123" s="35"/>
      <c r="C3123" s="34"/>
      <c r="D3123" s="160" t="s">
        <v>260</v>
      </c>
      <c r="E3123" s="34"/>
      <c r="F3123" s="161" t="s">
        <v>2968</v>
      </c>
      <c r="G3123" s="34"/>
      <c r="H3123" s="34"/>
      <c r="I3123" s="162"/>
      <c r="J3123" s="34"/>
      <c r="K3123" s="34"/>
      <c r="L3123" s="35"/>
      <c r="M3123" s="163"/>
      <c r="N3123" s="164"/>
      <c r="O3123" s="55"/>
      <c r="P3123" s="55"/>
      <c r="Q3123" s="55"/>
      <c r="R3123" s="55"/>
      <c r="S3123" s="55"/>
      <c r="T3123" s="56"/>
      <c r="U3123" s="34"/>
      <c r="V3123" s="34"/>
      <c r="W3123" s="34"/>
      <c r="X3123" s="34"/>
      <c r="Y3123" s="34"/>
      <c r="Z3123" s="34"/>
      <c r="AA3123" s="34"/>
      <c r="AB3123" s="34"/>
      <c r="AC3123" s="34"/>
      <c r="AD3123" s="34"/>
      <c r="AE3123" s="34"/>
      <c r="AT3123" s="19" t="s">
        <v>260</v>
      </c>
      <c r="AU3123" s="19" t="s">
        <v>82</v>
      </c>
    </row>
    <row r="3124" spans="1:65" s="13" customFormat="1" ht="11.25">
      <c r="B3124" s="167"/>
      <c r="D3124" s="160" t="s">
        <v>264</v>
      </c>
      <c r="E3124" s="168" t="s">
        <v>3</v>
      </c>
      <c r="F3124" s="169" t="s">
        <v>1424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1:65" s="13" customFormat="1" ht="11.25">
      <c r="B3125" s="167"/>
      <c r="D3125" s="160" t="s">
        <v>264</v>
      </c>
      <c r="E3125" s="168" t="s">
        <v>3</v>
      </c>
      <c r="F3125" s="169" t="s">
        <v>2970</v>
      </c>
      <c r="H3125" s="168" t="s">
        <v>3</v>
      </c>
      <c r="I3125" s="170"/>
      <c r="L3125" s="167"/>
      <c r="M3125" s="171"/>
      <c r="N3125" s="172"/>
      <c r="O3125" s="172"/>
      <c r="P3125" s="172"/>
      <c r="Q3125" s="172"/>
      <c r="R3125" s="172"/>
      <c r="S3125" s="172"/>
      <c r="T3125" s="173"/>
      <c r="AT3125" s="168" t="s">
        <v>264</v>
      </c>
      <c r="AU3125" s="168" t="s">
        <v>82</v>
      </c>
      <c r="AV3125" s="13" t="s">
        <v>80</v>
      </c>
      <c r="AW3125" s="13" t="s">
        <v>34</v>
      </c>
      <c r="AX3125" s="13" t="s">
        <v>73</v>
      </c>
      <c r="AY3125" s="168" t="s">
        <v>252</v>
      </c>
    </row>
    <row r="3126" spans="1:65" s="13" customFormat="1" ht="22.5">
      <c r="B3126" s="167"/>
      <c r="D3126" s="160" t="s">
        <v>264</v>
      </c>
      <c r="E3126" s="168" t="s">
        <v>3</v>
      </c>
      <c r="F3126" s="169" t="s">
        <v>2971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264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252</v>
      </c>
    </row>
    <row r="3127" spans="1:65" s="13" customFormat="1" ht="11.25">
      <c r="B3127" s="167"/>
      <c r="D3127" s="160" t="s">
        <v>264</v>
      </c>
      <c r="E3127" s="168" t="s">
        <v>3</v>
      </c>
      <c r="F3127" s="169" t="s">
        <v>2972</v>
      </c>
      <c r="H3127" s="168" t="s">
        <v>3</v>
      </c>
      <c r="I3127" s="170"/>
      <c r="L3127" s="167"/>
      <c r="M3127" s="171"/>
      <c r="N3127" s="172"/>
      <c r="O3127" s="172"/>
      <c r="P3127" s="172"/>
      <c r="Q3127" s="172"/>
      <c r="R3127" s="172"/>
      <c r="S3127" s="172"/>
      <c r="T3127" s="173"/>
      <c r="AT3127" s="168" t="s">
        <v>264</v>
      </c>
      <c r="AU3127" s="168" t="s">
        <v>82</v>
      </c>
      <c r="AV3127" s="13" t="s">
        <v>80</v>
      </c>
      <c r="AW3127" s="13" t="s">
        <v>34</v>
      </c>
      <c r="AX3127" s="13" t="s">
        <v>73</v>
      </c>
      <c r="AY3127" s="168" t="s">
        <v>252</v>
      </c>
    </row>
    <row r="3128" spans="1:65" s="13" customFormat="1" ht="22.5">
      <c r="B3128" s="167"/>
      <c r="D3128" s="160" t="s">
        <v>264</v>
      </c>
      <c r="E3128" s="168" t="s">
        <v>3</v>
      </c>
      <c r="F3128" s="169" t="s">
        <v>2973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264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252</v>
      </c>
    </row>
    <row r="3129" spans="1:65" s="14" customFormat="1" ht="11.25">
      <c r="B3129" s="174"/>
      <c r="D3129" s="160" t="s">
        <v>264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264</v>
      </c>
      <c r="AU3129" s="175" t="s">
        <v>82</v>
      </c>
      <c r="AV3129" s="14" t="s">
        <v>82</v>
      </c>
      <c r="AW3129" s="14" t="s">
        <v>34</v>
      </c>
      <c r="AX3129" s="14" t="s">
        <v>80</v>
      </c>
      <c r="AY3129" s="175" t="s">
        <v>252</v>
      </c>
    </row>
    <row r="3130" spans="1:65" s="2" customFormat="1" ht="16.5" customHeight="1">
      <c r="A3130" s="34"/>
      <c r="B3130" s="145"/>
      <c r="C3130" s="198" t="s">
        <v>2974</v>
      </c>
      <c r="D3130" s="198" t="s">
        <v>361</v>
      </c>
      <c r="E3130" s="199" t="s">
        <v>2975</v>
      </c>
      <c r="F3130" s="200" t="s">
        <v>2976</v>
      </c>
      <c r="G3130" s="201" t="s">
        <v>743</v>
      </c>
      <c r="H3130" s="202">
        <v>43</v>
      </c>
      <c r="I3130" s="203"/>
      <c r="J3130" s="204">
        <f>ROUND(I3130*H3130,2)</f>
        <v>0</v>
      </c>
      <c r="K3130" s="205"/>
      <c r="L3130" s="206"/>
      <c r="M3130" s="207" t="s">
        <v>3</v>
      </c>
      <c r="N3130" s="208" t="s">
        <v>44</v>
      </c>
      <c r="O3130" s="55"/>
      <c r="P3130" s="156">
        <f>O3130*H3130</f>
        <v>0</v>
      </c>
      <c r="Q3130" s="156">
        <v>1.7000000000000001E-2</v>
      </c>
      <c r="R3130" s="156">
        <f>Q3130*H3130</f>
        <v>0.73100000000000009</v>
      </c>
      <c r="S3130" s="156">
        <v>0</v>
      </c>
      <c r="T3130" s="157">
        <f>S3130*H3130</f>
        <v>0</v>
      </c>
      <c r="U3130" s="34"/>
      <c r="V3130" s="34"/>
      <c r="W3130" s="34"/>
      <c r="X3130" s="34"/>
      <c r="Y3130" s="34"/>
      <c r="Z3130" s="34"/>
      <c r="AA3130" s="34"/>
      <c r="AB3130" s="34"/>
      <c r="AC3130" s="34"/>
      <c r="AD3130" s="34"/>
      <c r="AE3130" s="34"/>
      <c r="AR3130" s="158" t="s">
        <v>572</v>
      </c>
      <c r="AT3130" s="158" t="s">
        <v>361</v>
      </c>
      <c r="AU3130" s="158" t="s">
        <v>82</v>
      </c>
      <c r="AY3130" s="19" t="s">
        <v>252</v>
      </c>
      <c r="BE3130" s="159">
        <f>IF(N3130="základní",J3130,0)</f>
        <v>0</v>
      </c>
      <c r="BF3130" s="159">
        <f>IF(N3130="snížená",J3130,0)</f>
        <v>0</v>
      </c>
      <c r="BG3130" s="159">
        <f>IF(N3130="zákl. přenesená",J3130,0)</f>
        <v>0</v>
      </c>
      <c r="BH3130" s="159">
        <f>IF(N3130="sníž. přenesená",J3130,0)</f>
        <v>0</v>
      </c>
      <c r="BI3130" s="159">
        <f>IF(N3130="nulová",J3130,0)</f>
        <v>0</v>
      </c>
      <c r="BJ3130" s="19" t="s">
        <v>80</v>
      </c>
      <c r="BK3130" s="159">
        <f>ROUND(I3130*H3130,2)</f>
        <v>0</v>
      </c>
      <c r="BL3130" s="19" t="s">
        <v>406</v>
      </c>
      <c r="BM3130" s="158" t="s">
        <v>2977</v>
      </c>
    </row>
    <row r="3131" spans="1:65" s="2" customFormat="1" ht="11.25">
      <c r="A3131" s="34"/>
      <c r="B3131" s="35"/>
      <c r="C3131" s="34"/>
      <c r="D3131" s="160" t="s">
        <v>260</v>
      </c>
      <c r="E3131" s="34"/>
      <c r="F3131" s="161" t="s">
        <v>2976</v>
      </c>
      <c r="G3131" s="34"/>
      <c r="H3131" s="34"/>
      <c r="I3131" s="162"/>
      <c r="J3131" s="34"/>
      <c r="K3131" s="34"/>
      <c r="L3131" s="35"/>
      <c r="M3131" s="163"/>
      <c r="N3131" s="164"/>
      <c r="O3131" s="55"/>
      <c r="P3131" s="55"/>
      <c r="Q3131" s="55"/>
      <c r="R3131" s="55"/>
      <c r="S3131" s="55"/>
      <c r="T3131" s="56"/>
      <c r="U3131" s="34"/>
      <c r="V3131" s="34"/>
      <c r="W3131" s="34"/>
      <c r="X3131" s="34"/>
      <c r="Y3131" s="34"/>
      <c r="Z3131" s="34"/>
      <c r="AA3131" s="34"/>
      <c r="AB3131" s="34"/>
      <c r="AC3131" s="34"/>
      <c r="AD3131" s="34"/>
      <c r="AE3131" s="34"/>
      <c r="AT3131" s="19" t="s">
        <v>260</v>
      </c>
      <c r="AU3131" s="19" t="s">
        <v>82</v>
      </c>
    </row>
    <row r="3132" spans="1:65" s="2" customFormat="1" ht="11.25">
      <c r="A3132" s="34"/>
      <c r="B3132" s="35"/>
      <c r="C3132" s="34"/>
      <c r="D3132" s="165" t="s">
        <v>262</v>
      </c>
      <c r="E3132" s="34"/>
      <c r="F3132" s="166" t="s">
        <v>2978</v>
      </c>
      <c r="G3132" s="34"/>
      <c r="H3132" s="34"/>
      <c r="I3132" s="162"/>
      <c r="J3132" s="34"/>
      <c r="K3132" s="34"/>
      <c r="L3132" s="35"/>
      <c r="M3132" s="163"/>
      <c r="N3132" s="164"/>
      <c r="O3132" s="55"/>
      <c r="P3132" s="55"/>
      <c r="Q3132" s="55"/>
      <c r="R3132" s="55"/>
      <c r="S3132" s="55"/>
      <c r="T3132" s="56"/>
      <c r="U3132" s="34"/>
      <c r="V3132" s="34"/>
      <c r="W3132" s="34"/>
      <c r="X3132" s="34"/>
      <c r="Y3132" s="34"/>
      <c r="Z3132" s="34"/>
      <c r="AA3132" s="34"/>
      <c r="AB3132" s="34"/>
      <c r="AC3132" s="34"/>
      <c r="AD3132" s="34"/>
      <c r="AE3132" s="34"/>
      <c r="AT3132" s="19" t="s">
        <v>262</v>
      </c>
      <c r="AU3132" s="19" t="s">
        <v>82</v>
      </c>
    </row>
    <row r="3133" spans="1:65" s="13" customFormat="1" ht="11.25">
      <c r="B3133" s="167"/>
      <c r="D3133" s="160" t="s">
        <v>264</v>
      </c>
      <c r="E3133" s="168" t="s">
        <v>3</v>
      </c>
      <c r="F3133" s="169" t="s">
        <v>1425</v>
      </c>
      <c r="H3133" s="168" t="s">
        <v>3</v>
      </c>
      <c r="I3133" s="170"/>
      <c r="L3133" s="167"/>
      <c r="M3133" s="171"/>
      <c r="N3133" s="172"/>
      <c r="O3133" s="172"/>
      <c r="P3133" s="172"/>
      <c r="Q3133" s="172"/>
      <c r="R3133" s="172"/>
      <c r="S3133" s="172"/>
      <c r="T3133" s="173"/>
      <c r="AT3133" s="168" t="s">
        <v>264</v>
      </c>
      <c r="AU3133" s="168" t="s">
        <v>82</v>
      </c>
      <c r="AV3133" s="13" t="s">
        <v>80</v>
      </c>
      <c r="AW3133" s="13" t="s">
        <v>34</v>
      </c>
      <c r="AX3133" s="13" t="s">
        <v>73</v>
      </c>
      <c r="AY3133" s="168" t="s">
        <v>252</v>
      </c>
    </row>
    <row r="3134" spans="1:65" s="13" customFormat="1" ht="11.25">
      <c r="B3134" s="167"/>
      <c r="D3134" s="160" t="s">
        <v>264</v>
      </c>
      <c r="E3134" s="168" t="s">
        <v>3</v>
      </c>
      <c r="F3134" s="169" t="s">
        <v>2979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1:65" s="13" customFormat="1" ht="22.5">
      <c r="B3135" s="167"/>
      <c r="D3135" s="160" t="s">
        <v>264</v>
      </c>
      <c r="E3135" s="168" t="s">
        <v>3</v>
      </c>
      <c r="F3135" s="169" t="s">
        <v>2980</v>
      </c>
      <c r="H3135" s="168" t="s">
        <v>3</v>
      </c>
      <c r="I3135" s="170"/>
      <c r="L3135" s="167"/>
      <c r="M3135" s="171"/>
      <c r="N3135" s="172"/>
      <c r="O3135" s="172"/>
      <c r="P3135" s="172"/>
      <c r="Q3135" s="172"/>
      <c r="R3135" s="172"/>
      <c r="S3135" s="172"/>
      <c r="T3135" s="173"/>
      <c r="AT3135" s="168" t="s">
        <v>264</v>
      </c>
      <c r="AU3135" s="168" t="s">
        <v>82</v>
      </c>
      <c r="AV3135" s="13" t="s">
        <v>80</v>
      </c>
      <c r="AW3135" s="13" t="s">
        <v>34</v>
      </c>
      <c r="AX3135" s="13" t="s">
        <v>73</v>
      </c>
      <c r="AY3135" s="168" t="s">
        <v>252</v>
      </c>
    </row>
    <row r="3136" spans="1:65" s="13" customFormat="1" ht="22.5">
      <c r="B3136" s="167"/>
      <c r="D3136" s="160" t="s">
        <v>264</v>
      </c>
      <c r="E3136" s="168" t="s">
        <v>3</v>
      </c>
      <c r="F3136" s="169" t="s">
        <v>2945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3" customFormat="1" ht="11.25">
      <c r="B3137" s="167"/>
      <c r="D3137" s="160" t="s">
        <v>264</v>
      </c>
      <c r="E3137" s="168" t="s">
        <v>3</v>
      </c>
      <c r="F3137" s="169" t="s">
        <v>2947</v>
      </c>
      <c r="H3137" s="168" t="s">
        <v>3</v>
      </c>
      <c r="I3137" s="170"/>
      <c r="L3137" s="167"/>
      <c r="M3137" s="171"/>
      <c r="N3137" s="172"/>
      <c r="O3137" s="172"/>
      <c r="P3137" s="172"/>
      <c r="Q3137" s="172"/>
      <c r="R3137" s="172"/>
      <c r="S3137" s="172"/>
      <c r="T3137" s="173"/>
      <c r="AT3137" s="168" t="s">
        <v>264</v>
      </c>
      <c r="AU3137" s="168" t="s">
        <v>82</v>
      </c>
      <c r="AV3137" s="13" t="s">
        <v>80</v>
      </c>
      <c r="AW3137" s="13" t="s">
        <v>34</v>
      </c>
      <c r="AX3137" s="13" t="s">
        <v>73</v>
      </c>
      <c r="AY3137" s="168" t="s">
        <v>252</v>
      </c>
    </row>
    <row r="3138" spans="2:51" s="14" customFormat="1" ht="11.25">
      <c r="B3138" s="174"/>
      <c r="D3138" s="160" t="s">
        <v>264</v>
      </c>
      <c r="E3138" s="175" t="s">
        <v>3</v>
      </c>
      <c r="F3138" s="176" t="s">
        <v>80</v>
      </c>
      <c r="H3138" s="177">
        <v>1</v>
      </c>
      <c r="I3138" s="178"/>
      <c r="L3138" s="174"/>
      <c r="M3138" s="179"/>
      <c r="N3138" s="180"/>
      <c r="O3138" s="180"/>
      <c r="P3138" s="180"/>
      <c r="Q3138" s="180"/>
      <c r="R3138" s="180"/>
      <c r="S3138" s="180"/>
      <c r="T3138" s="181"/>
      <c r="AT3138" s="175" t="s">
        <v>264</v>
      </c>
      <c r="AU3138" s="175" t="s">
        <v>82</v>
      </c>
      <c r="AV3138" s="14" t="s">
        <v>82</v>
      </c>
      <c r="AW3138" s="14" t="s">
        <v>34</v>
      </c>
      <c r="AX3138" s="14" t="s">
        <v>73</v>
      </c>
      <c r="AY3138" s="175" t="s">
        <v>252</v>
      </c>
    </row>
    <row r="3139" spans="2:51" s="13" customFormat="1" ht="11.25">
      <c r="B3139" s="167"/>
      <c r="D3139" s="160" t="s">
        <v>264</v>
      </c>
      <c r="E3139" s="168" t="s">
        <v>3</v>
      </c>
      <c r="F3139" s="169" t="s">
        <v>2981</v>
      </c>
      <c r="H3139" s="168" t="s">
        <v>3</v>
      </c>
      <c r="I3139" s="170"/>
      <c r="L3139" s="167"/>
      <c r="M3139" s="171"/>
      <c r="N3139" s="172"/>
      <c r="O3139" s="172"/>
      <c r="P3139" s="172"/>
      <c r="Q3139" s="172"/>
      <c r="R3139" s="172"/>
      <c r="S3139" s="172"/>
      <c r="T3139" s="173"/>
      <c r="AT3139" s="168" t="s">
        <v>264</v>
      </c>
      <c r="AU3139" s="168" t="s">
        <v>82</v>
      </c>
      <c r="AV3139" s="13" t="s">
        <v>80</v>
      </c>
      <c r="AW3139" s="13" t="s">
        <v>34</v>
      </c>
      <c r="AX3139" s="13" t="s">
        <v>73</v>
      </c>
      <c r="AY3139" s="168" t="s">
        <v>252</v>
      </c>
    </row>
    <row r="3140" spans="2:51" s="13" customFormat="1" ht="11.25">
      <c r="B3140" s="167"/>
      <c r="D3140" s="160" t="s">
        <v>264</v>
      </c>
      <c r="E3140" s="168" t="s">
        <v>3</v>
      </c>
      <c r="F3140" s="169" t="s">
        <v>2982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264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252</v>
      </c>
    </row>
    <row r="3141" spans="2:51" s="13" customFormat="1" ht="22.5">
      <c r="B3141" s="167"/>
      <c r="D3141" s="160" t="s">
        <v>264</v>
      </c>
      <c r="E3141" s="168" t="s">
        <v>3</v>
      </c>
      <c r="F3141" s="169" t="s">
        <v>2944</v>
      </c>
      <c r="H3141" s="168" t="s">
        <v>3</v>
      </c>
      <c r="I3141" s="170"/>
      <c r="L3141" s="167"/>
      <c r="M3141" s="171"/>
      <c r="N3141" s="172"/>
      <c r="O3141" s="172"/>
      <c r="P3141" s="172"/>
      <c r="Q3141" s="172"/>
      <c r="R3141" s="172"/>
      <c r="S3141" s="172"/>
      <c r="T3141" s="173"/>
      <c r="AT3141" s="168" t="s">
        <v>264</v>
      </c>
      <c r="AU3141" s="168" t="s">
        <v>82</v>
      </c>
      <c r="AV3141" s="13" t="s">
        <v>80</v>
      </c>
      <c r="AW3141" s="13" t="s">
        <v>34</v>
      </c>
      <c r="AX3141" s="13" t="s">
        <v>73</v>
      </c>
      <c r="AY3141" s="168" t="s">
        <v>252</v>
      </c>
    </row>
    <row r="3142" spans="2:51" s="13" customFormat="1" ht="11.25">
      <c r="B3142" s="167"/>
      <c r="D3142" s="160" t="s">
        <v>264</v>
      </c>
      <c r="E3142" s="168" t="s">
        <v>3</v>
      </c>
      <c r="F3142" s="169" t="s">
        <v>2946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264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252</v>
      </c>
    </row>
    <row r="3143" spans="2:51" s="14" customFormat="1" ht="11.25">
      <c r="B3143" s="174"/>
      <c r="D3143" s="160" t="s">
        <v>264</v>
      </c>
      <c r="E3143" s="175" t="s">
        <v>3</v>
      </c>
      <c r="F3143" s="176" t="s">
        <v>373</v>
      </c>
      <c r="H3143" s="177">
        <v>12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264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2947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4" customFormat="1" ht="11.25">
      <c r="B3145" s="174"/>
      <c r="D3145" s="160" t="s">
        <v>264</v>
      </c>
      <c r="E3145" s="175" t="s">
        <v>3</v>
      </c>
      <c r="F3145" s="176" t="s">
        <v>381</v>
      </c>
      <c r="H3145" s="177">
        <v>13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264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252</v>
      </c>
    </row>
    <row r="3146" spans="2:51" s="13" customFormat="1" ht="11.25">
      <c r="B3146" s="167"/>
      <c r="D3146" s="160" t="s">
        <v>264</v>
      </c>
      <c r="E3146" s="168" t="s">
        <v>3</v>
      </c>
      <c r="F3146" s="169" t="s">
        <v>2983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264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252</v>
      </c>
    </row>
    <row r="3147" spans="2:51" s="13" customFormat="1" ht="11.25">
      <c r="B3147" s="167"/>
      <c r="D3147" s="160" t="s">
        <v>264</v>
      </c>
      <c r="E3147" s="168" t="s">
        <v>3</v>
      </c>
      <c r="F3147" s="169" t="s">
        <v>2984</v>
      </c>
      <c r="H3147" s="168" t="s">
        <v>3</v>
      </c>
      <c r="I3147" s="170"/>
      <c r="L3147" s="167"/>
      <c r="M3147" s="171"/>
      <c r="N3147" s="172"/>
      <c r="O3147" s="172"/>
      <c r="P3147" s="172"/>
      <c r="Q3147" s="172"/>
      <c r="R3147" s="172"/>
      <c r="S3147" s="172"/>
      <c r="T3147" s="173"/>
      <c r="AT3147" s="168" t="s">
        <v>264</v>
      </c>
      <c r="AU3147" s="168" t="s">
        <v>82</v>
      </c>
      <c r="AV3147" s="13" t="s">
        <v>80</v>
      </c>
      <c r="AW3147" s="13" t="s">
        <v>34</v>
      </c>
      <c r="AX3147" s="13" t="s">
        <v>73</v>
      </c>
      <c r="AY3147" s="168" t="s">
        <v>252</v>
      </c>
    </row>
    <row r="3148" spans="2:51" s="13" customFormat="1" ht="11.25">
      <c r="B3148" s="167"/>
      <c r="D3148" s="160" t="s">
        <v>264</v>
      </c>
      <c r="E3148" s="168" t="s">
        <v>3</v>
      </c>
      <c r="F3148" s="169" t="s">
        <v>2946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264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252</v>
      </c>
    </row>
    <row r="3149" spans="2:51" s="14" customFormat="1" ht="11.25">
      <c r="B3149" s="174"/>
      <c r="D3149" s="160" t="s">
        <v>264</v>
      </c>
      <c r="E3149" s="175" t="s">
        <v>3</v>
      </c>
      <c r="F3149" s="176" t="s">
        <v>318</v>
      </c>
      <c r="H3149" s="177">
        <v>8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264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2947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312</v>
      </c>
      <c r="H3151" s="177">
        <v>7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3" customFormat="1" ht="11.25">
      <c r="B3152" s="167"/>
      <c r="D3152" s="160" t="s">
        <v>264</v>
      </c>
      <c r="E3152" s="168" t="s">
        <v>3</v>
      </c>
      <c r="F3152" s="169" t="s">
        <v>2985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264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252</v>
      </c>
    </row>
    <row r="3153" spans="1:65" s="13" customFormat="1" ht="11.25">
      <c r="B3153" s="167"/>
      <c r="D3153" s="160" t="s">
        <v>264</v>
      </c>
      <c r="E3153" s="168" t="s">
        <v>3</v>
      </c>
      <c r="F3153" s="169" t="s">
        <v>2947</v>
      </c>
      <c r="H3153" s="168" t="s">
        <v>3</v>
      </c>
      <c r="I3153" s="170"/>
      <c r="L3153" s="167"/>
      <c r="M3153" s="171"/>
      <c r="N3153" s="172"/>
      <c r="O3153" s="172"/>
      <c r="P3153" s="172"/>
      <c r="Q3153" s="172"/>
      <c r="R3153" s="172"/>
      <c r="S3153" s="172"/>
      <c r="T3153" s="173"/>
      <c r="AT3153" s="168" t="s">
        <v>264</v>
      </c>
      <c r="AU3153" s="168" t="s">
        <v>82</v>
      </c>
      <c r="AV3153" s="13" t="s">
        <v>80</v>
      </c>
      <c r="AW3153" s="13" t="s">
        <v>34</v>
      </c>
      <c r="AX3153" s="13" t="s">
        <v>73</v>
      </c>
      <c r="AY3153" s="168" t="s">
        <v>252</v>
      </c>
    </row>
    <row r="3154" spans="1:65" s="14" customFormat="1" ht="11.25">
      <c r="B3154" s="174"/>
      <c r="D3154" s="160" t="s">
        <v>264</v>
      </c>
      <c r="E3154" s="175" t="s">
        <v>3</v>
      </c>
      <c r="F3154" s="176" t="s">
        <v>82</v>
      </c>
      <c r="H3154" s="177">
        <v>2</v>
      </c>
      <c r="I3154" s="178"/>
      <c r="L3154" s="174"/>
      <c r="M3154" s="179"/>
      <c r="N3154" s="180"/>
      <c r="O3154" s="180"/>
      <c r="P3154" s="180"/>
      <c r="Q3154" s="180"/>
      <c r="R3154" s="180"/>
      <c r="S3154" s="180"/>
      <c r="T3154" s="181"/>
      <c r="AT3154" s="175" t="s">
        <v>264</v>
      </c>
      <c r="AU3154" s="175" t="s">
        <v>82</v>
      </c>
      <c r="AV3154" s="14" t="s">
        <v>82</v>
      </c>
      <c r="AW3154" s="14" t="s">
        <v>34</v>
      </c>
      <c r="AX3154" s="14" t="s">
        <v>73</v>
      </c>
      <c r="AY3154" s="175" t="s">
        <v>252</v>
      </c>
    </row>
    <row r="3155" spans="1:65" s="15" customFormat="1" ht="11.25">
      <c r="B3155" s="182"/>
      <c r="D3155" s="160" t="s">
        <v>264</v>
      </c>
      <c r="E3155" s="183" t="s">
        <v>3</v>
      </c>
      <c r="F3155" s="184" t="s">
        <v>269</v>
      </c>
      <c r="H3155" s="185">
        <v>43</v>
      </c>
      <c r="I3155" s="186"/>
      <c r="L3155" s="182"/>
      <c r="M3155" s="187"/>
      <c r="N3155" s="188"/>
      <c r="O3155" s="188"/>
      <c r="P3155" s="188"/>
      <c r="Q3155" s="188"/>
      <c r="R3155" s="188"/>
      <c r="S3155" s="188"/>
      <c r="T3155" s="189"/>
      <c r="AT3155" s="183" t="s">
        <v>264</v>
      </c>
      <c r="AU3155" s="183" t="s">
        <v>82</v>
      </c>
      <c r="AV3155" s="15" t="s">
        <v>258</v>
      </c>
      <c r="AW3155" s="15" t="s">
        <v>34</v>
      </c>
      <c r="AX3155" s="15" t="s">
        <v>80</v>
      </c>
      <c r="AY3155" s="183" t="s">
        <v>252</v>
      </c>
    </row>
    <row r="3156" spans="1:65" s="2" customFormat="1" ht="16.5" customHeight="1">
      <c r="A3156" s="34"/>
      <c r="B3156" s="145"/>
      <c r="C3156" s="198" t="s">
        <v>2986</v>
      </c>
      <c r="D3156" s="198" t="s">
        <v>361</v>
      </c>
      <c r="E3156" s="199" t="s">
        <v>2987</v>
      </c>
      <c r="F3156" s="200" t="s">
        <v>2976</v>
      </c>
      <c r="G3156" s="201" t="s">
        <v>743</v>
      </c>
      <c r="H3156" s="202">
        <v>1</v>
      </c>
      <c r="I3156" s="203"/>
      <c r="J3156" s="204">
        <f>ROUND(I3156*H3156,2)</f>
        <v>0</v>
      </c>
      <c r="K3156" s="205"/>
      <c r="L3156" s="206"/>
      <c r="M3156" s="207" t="s">
        <v>3</v>
      </c>
      <c r="N3156" s="208" t="s">
        <v>44</v>
      </c>
      <c r="O3156" s="55"/>
      <c r="P3156" s="156">
        <f>O3156*H3156</f>
        <v>0</v>
      </c>
      <c r="Q3156" s="156">
        <v>1.7000000000000001E-2</v>
      </c>
      <c r="R3156" s="156">
        <f>Q3156*H3156</f>
        <v>1.7000000000000001E-2</v>
      </c>
      <c r="S3156" s="156">
        <v>0</v>
      </c>
      <c r="T3156" s="157">
        <f>S3156*H3156</f>
        <v>0</v>
      </c>
      <c r="U3156" s="34"/>
      <c r="V3156" s="34"/>
      <c r="W3156" s="34"/>
      <c r="X3156" s="34"/>
      <c r="Y3156" s="34"/>
      <c r="Z3156" s="34"/>
      <c r="AA3156" s="34"/>
      <c r="AB3156" s="34"/>
      <c r="AC3156" s="34"/>
      <c r="AD3156" s="34"/>
      <c r="AE3156" s="34"/>
      <c r="AR3156" s="158" t="s">
        <v>572</v>
      </c>
      <c r="AT3156" s="158" t="s">
        <v>361</v>
      </c>
      <c r="AU3156" s="158" t="s">
        <v>82</v>
      </c>
      <c r="AY3156" s="19" t="s">
        <v>252</v>
      </c>
      <c r="BE3156" s="159">
        <f>IF(N3156="základní",J3156,0)</f>
        <v>0</v>
      </c>
      <c r="BF3156" s="159">
        <f>IF(N3156="snížená",J3156,0)</f>
        <v>0</v>
      </c>
      <c r="BG3156" s="159">
        <f>IF(N3156="zákl. přenesená",J3156,0)</f>
        <v>0</v>
      </c>
      <c r="BH3156" s="159">
        <f>IF(N3156="sníž. přenesená",J3156,0)</f>
        <v>0</v>
      </c>
      <c r="BI3156" s="159">
        <f>IF(N3156="nulová",J3156,0)</f>
        <v>0</v>
      </c>
      <c r="BJ3156" s="19" t="s">
        <v>80</v>
      </c>
      <c r="BK3156" s="159">
        <f>ROUND(I3156*H3156,2)</f>
        <v>0</v>
      </c>
      <c r="BL3156" s="19" t="s">
        <v>406</v>
      </c>
      <c r="BM3156" s="158" t="s">
        <v>2988</v>
      </c>
    </row>
    <row r="3157" spans="1:65" s="2" customFormat="1" ht="11.25">
      <c r="A3157" s="34"/>
      <c r="B3157" s="35"/>
      <c r="C3157" s="34"/>
      <c r="D3157" s="160" t="s">
        <v>260</v>
      </c>
      <c r="E3157" s="34"/>
      <c r="F3157" s="161" t="s">
        <v>2989</v>
      </c>
      <c r="G3157" s="34"/>
      <c r="H3157" s="34"/>
      <c r="I3157" s="162"/>
      <c r="J3157" s="34"/>
      <c r="K3157" s="34"/>
      <c r="L3157" s="35"/>
      <c r="M3157" s="163"/>
      <c r="N3157" s="164"/>
      <c r="O3157" s="55"/>
      <c r="P3157" s="55"/>
      <c r="Q3157" s="55"/>
      <c r="R3157" s="55"/>
      <c r="S3157" s="55"/>
      <c r="T3157" s="56"/>
      <c r="U3157" s="34"/>
      <c r="V3157" s="34"/>
      <c r="W3157" s="34"/>
      <c r="X3157" s="34"/>
      <c r="Y3157" s="34"/>
      <c r="Z3157" s="34"/>
      <c r="AA3157" s="34"/>
      <c r="AB3157" s="34"/>
      <c r="AC3157" s="34"/>
      <c r="AD3157" s="34"/>
      <c r="AE3157" s="34"/>
      <c r="AT3157" s="19" t="s">
        <v>260</v>
      </c>
      <c r="AU3157" s="19" t="s">
        <v>82</v>
      </c>
    </row>
    <row r="3158" spans="1:65" s="13" customFormat="1" ht="11.25">
      <c r="B3158" s="167"/>
      <c r="D3158" s="160" t="s">
        <v>264</v>
      </c>
      <c r="E3158" s="168" t="s">
        <v>3</v>
      </c>
      <c r="F3158" s="169" t="s">
        <v>2990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1:65" s="13" customFormat="1" ht="11.25">
      <c r="B3159" s="167"/>
      <c r="D3159" s="160" t="s">
        <v>264</v>
      </c>
      <c r="E3159" s="168" t="s">
        <v>3</v>
      </c>
      <c r="F3159" s="169" t="s">
        <v>2979</v>
      </c>
      <c r="H3159" s="168" t="s">
        <v>3</v>
      </c>
      <c r="I3159" s="170"/>
      <c r="L3159" s="167"/>
      <c r="M3159" s="171"/>
      <c r="N3159" s="172"/>
      <c r="O3159" s="172"/>
      <c r="P3159" s="172"/>
      <c r="Q3159" s="172"/>
      <c r="R3159" s="172"/>
      <c r="S3159" s="172"/>
      <c r="T3159" s="173"/>
      <c r="AT3159" s="168" t="s">
        <v>264</v>
      </c>
      <c r="AU3159" s="168" t="s">
        <v>82</v>
      </c>
      <c r="AV3159" s="13" t="s">
        <v>80</v>
      </c>
      <c r="AW3159" s="13" t="s">
        <v>34</v>
      </c>
      <c r="AX3159" s="13" t="s">
        <v>73</v>
      </c>
      <c r="AY3159" s="168" t="s">
        <v>252</v>
      </c>
    </row>
    <row r="3160" spans="1:65" s="13" customFormat="1" ht="22.5">
      <c r="B3160" s="167"/>
      <c r="D3160" s="160" t="s">
        <v>264</v>
      </c>
      <c r="E3160" s="168" t="s">
        <v>3</v>
      </c>
      <c r="F3160" s="169" t="s">
        <v>2980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264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252</v>
      </c>
    </row>
    <row r="3161" spans="1:65" s="13" customFormat="1" ht="22.5">
      <c r="B3161" s="167"/>
      <c r="D3161" s="160" t="s">
        <v>264</v>
      </c>
      <c r="E3161" s="168" t="s">
        <v>3</v>
      </c>
      <c r="F3161" s="169" t="s">
        <v>2945</v>
      </c>
      <c r="H3161" s="168" t="s">
        <v>3</v>
      </c>
      <c r="I3161" s="170"/>
      <c r="L3161" s="167"/>
      <c r="M3161" s="171"/>
      <c r="N3161" s="172"/>
      <c r="O3161" s="172"/>
      <c r="P3161" s="172"/>
      <c r="Q3161" s="172"/>
      <c r="R3161" s="172"/>
      <c r="S3161" s="172"/>
      <c r="T3161" s="173"/>
      <c r="AT3161" s="168" t="s">
        <v>264</v>
      </c>
      <c r="AU3161" s="168" t="s">
        <v>82</v>
      </c>
      <c r="AV3161" s="13" t="s">
        <v>80</v>
      </c>
      <c r="AW3161" s="13" t="s">
        <v>34</v>
      </c>
      <c r="AX3161" s="13" t="s">
        <v>73</v>
      </c>
      <c r="AY3161" s="168" t="s">
        <v>252</v>
      </c>
    </row>
    <row r="3162" spans="1:65" s="13" customFormat="1" ht="11.25">
      <c r="B3162" s="167"/>
      <c r="D3162" s="160" t="s">
        <v>264</v>
      </c>
      <c r="E3162" s="168" t="s">
        <v>3</v>
      </c>
      <c r="F3162" s="169" t="s">
        <v>2947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264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252</v>
      </c>
    </row>
    <row r="3163" spans="1:65" s="14" customFormat="1" ht="11.25">
      <c r="B3163" s="174"/>
      <c r="D3163" s="160" t="s">
        <v>264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264</v>
      </c>
      <c r="AU3163" s="175" t="s">
        <v>82</v>
      </c>
      <c r="AV3163" s="14" t="s">
        <v>82</v>
      </c>
      <c r="AW3163" s="14" t="s">
        <v>34</v>
      </c>
      <c r="AX3163" s="14" t="s">
        <v>80</v>
      </c>
      <c r="AY3163" s="175" t="s">
        <v>252</v>
      </c>
    </row>
    <row r="3164" spans="1:65" s="2" customFormat="1" ht="16.5" customHeight="1">
      <c r="A3164" s="34"/>
      <c r="B3164" s="145"/>
      <c r="C3164" s="146" t="s">
        <v>2991</v>
      </c>
      <c r="D3164" s="146" t="s">
        <v>254</v>
      </c>
      <c r="E3164" s="147" t="s">
        <v>2992</v>
      </c>
      <c r="F3164" s="148" t="s">
        <v>2993</v>
      </c>
      <c r="G3164" s="149" t="s">
        <v>743</v>
      </c>
      <c r="H3164" s="150">
        <v>9</v>
      </c>
      <c r="I3164" s="151"/>
      <c r="J3164" s="152">
        <f>ROUND(I3164*H3164,2)</f>
        <v>0</v>
      </c>
      <c r="K3164" s="153"/>
      <c r="L3164" s="35"/>
      <c r="M3164" s="154" t="s">
        <v>3</v>
      </c>
      <c r="N3164" s="155" t="s">
        <v>44</v>
      </c>
      <c r="O3164" s="55"/>
      <c r="P3164" s="156">
        <f>O3164*H3164</f>
        <v>0</v>
      </c>
      <c r="Q3164" s="156">
        <v>0</v>
      </c>
      <c r="R3164" s="156">
        <f>Q3164*H3164</f>
        <v>0</v>
      </c>
      <c r="S3164" s="156">
        <v>0</v>
      </c>
      <c r="T3164" s="157">
        <f>S3164*H3164</f>
        <v>0</v>
      </c>
      <c r="U3164" s="34"/>
      <c r="V3164" s="34"/>
      <c r="W3164" s="34"/>
      <c r="X3164" s="34"/>
      <c r="Y3164" s="34"/>
      <c r="Z3164" s="34"/>
      <c r="AA3164" s="34"/>
      <c r="AB3164" s="34"/>
      <c r="AC3164" s="34"/>
      <c r="AD3164" s="34"/>
      <c r="AE3164" s="34"/>
      <c r="AR3164" s="158" t="s">
        <v>406</v>
      </c>
      <c r="AT3164" s="158" t="s">
        <v>254</v>
      </c>
      <c r="AU3164" s="158" t="s">
        <v>82</v>
      </c>
      <c r="AY3164" s="19" t="s">
        <v>252</v>
      </c>
      <c r="BE3164" s="159">
        <f>IF(N3164="základní",J3164,0)</f>
        <v>0</v>
      </c>
      <c r="BF3164" s="159">
        <f>IF(N3164="snížená",J3164,0)</f>
        <v>0</v>
      </c>
      <c r="BG3164" s="159">
        <f>IF(N3164="zákl. přenesená",J3164,0)</f>
        <v>0</v>
      </c>
      <c r="BH3164" s="159">
        <f>IF(N3164="sníž. přenesená",J3164,0)</f>
        <v>0</v>
      </c>
      <c r="BI3164" s="159">
        <f>IF(N3164="nulová",J3164,0)</f>
        <v>0</v>
      </c>
      <c r="BJ3164" s="19" t="s">
        <v>80</v>
      </c>
      <c r="BK3164" s="159">
        <f>ROUND(I3164*H3164,2)</f>
        <v>0</v>
      </c>
      <c r="BL3164" s="19" t="s">
        <v>406</v>
      </c>
      <c r="BM3164" s="158" t="s">
        <v>2994</v>
      </c>
    </row>
    <row r="3165" spans="1:65" s="2" customFormat="1" ht="11.25">
      <c r="A3165" s="34"/>
      <c r="B3165" s="35"/>
      <c r="C3165" s="34"/>
      <c r="D3165" s="160" t="s">
        <v>260</v>
      </c>
      <c r="E3165" s="34"/>
      <c r="F3165" s="161" t="s">
        <v>2995</v>
      </c>
      <c r="G3165" s="34"/>
      <c r="H3165" s="34"/>
      <c r="I3165" s="162"/>
      <c r="J3165" s="34"/>
      <c r="K3165" s="34"/>
      <c r="L3165" s="35"/>
      <c r="M3165" s="163"/>
      <c r="N3165" s="164"/>
      <c r="O3165" s="55"/>
      <c r="P3165" s="55"/>
      <c r="Q3165" s="55"/>
      <c r="R3165" s="55"/>
      <c r="S3165" s="55"/>
      <c r="T3165" s="56"/>
      <c r="U3165" s="34"/>
      <c r="V3165" s="34"/>
      <c r="W3165" s="34"/>
      <c r="X3165" s="34"/>
      <c r="Y3165" s="34"/>
      <c r="Z3165" s="34"/>
      <c r="AA3165" s="34"/>
      <c r="AB3165" s="34"/>
      <c r="AC3165" s="34"/>
      <c r="AD3165" s="34"/>
      <c r="AE3165" s="34"/>
      <c r="AT3165" s="19" t="s">
        <v>260</v>
      </c>
      <c r="AU3165" s="19" t="s">
        <v>82</v>
      </c>
    </row>
    <row r="3166" spans="1:65" s="2" customFormat="1" ht="11.25">
      <c r="A3166" s="34"/>
      <c r="B3166" s="35"/>
      <c r="C3166" s="34"/>
      <c r="D3166" s="165" t="s">
        <v>262</v>
      </c>
      <c r="E3166" s="34"/>
      <c r="F3166" s="166" t="s">
        <v>2996</v>
      </c>
      <c r="G3166" s="34"/>
      <c r="H3166" s="34"/>
      <c r="I3166" s="162"/>
      <c r="J3166" s="34"/>
      <c r="K3166" s="34"/>
      <c r="L3166" s="35"/>
      <c r="M3166" s="163"/>
      <c r="N3166" s="164"/>
      <c r="O3166" s="55"/>
      <c r="P3166" s="55"/>
      <c r="Q3166" s="55"/>
      <c r="R3166" s="55"/>
      <c r="S3166" s="55"/>
      <c r="T3166" s="56"/>
      <c r="U3166" s="34"/>
      <c r="V3166" s="34"/>
      <c r="W3166" s="34"/>
      <c r="X3166" s="34"/>
      <c r="Y3166" s="34"/>
      <c r="Z3166" s="34"/>
      <c r="AA3166" s="34"/>
      <c r="AB3166" s="34"/>
      <c r="AC3166" s="34"/>
      <c r="AD3166" s="34"/>
      <c r="AE3166" s="34"/>
      <c r="AT3166" s="19" t="s">
        <v>262</v>
      </c>
      <c r="AU3166" s="19" t="s">
        <v>82</v>
      </c>
    </row>
    <row r="3167" spans="1:65" s="13" customFormat="1" ht="11.25">
      <c r="B3167" s="167"/>
      <c r="D3167" s="160" t="s">
        <v>264</v>
      </c>
      <c r="E3167" s="168" t="s">
        <v>3</v>
      </c>
      <c r="F3167" s="169" t="s">
        <v>1481</v>
      </c>
      <c r="H3167" s="168" t="s">
        <v>3</v>
      </c>
      <c r="I3167" s="170"/>
      <c r="L3167" s="167"/>
      <c r="M3167" s="171"/>
      <c r="N3167" s="172"/>
      <c r="O3167" s="172"/>
      <c r="P3167" s="172"/>
      <c r="Q3167" s="172"/>
      <c r="R3167" s="172"/>
      <c r="S3167" s="172"/>
      <c r="T3167" s="173"/>
      <c r="AT3167" s="168" t="s">
        <v>264</v>
      </c>
      <c r="AU3167" s="168" t="s">
        <v>82</v>
      </c>
      <c r="AV3167" s="13" t="s">
        <v>80</v>
      </c>
      <c r="AW3167" s="13" t="s">
        <v>34</v>
      </c>
      <c r="AX3167" s="13" t="s">
        <v>73</v>
      </c>
      <c r="AY3167" s="168" t="s">
        <v>252</v>
      </c>
    </row>
    <row r="3168" spans="1:65" s="14" customFormat="1" ht="11.25">
      <c r="B3168" s="174"/>
      <c r="D3168" s="160" t="s">
        <v>264</v>
      </c>
      <c r="E3168" s="175" t="s">
        <v>3</v>
      </c>
      <c r="F3168" s="176" t="s">
        <v>82</v>
      </c>
      <c r="H3168" s="177">
        <v>2</v>
      </c>
      <c r="I3168" s="178"/>
      <c r="L3168" s="174"/>
      <c r="M3168" s="179"/>
      <c r="N3168" s="180"/>
      <c r="O3168" s="180"/>
      <c r="P3168" s="180"/>
      <c r="Q3168" s="180"/>
      <c r="R3168" s="180"/>
      <c r="S3168" s="180"/>
      <c r="T3168" s="181"/>
      <c r="AT3168" s="175" t="s">
        <v>264</v>
      </c>
      <c r="AU3168" s="175" t="s">
        <v>82</v>
      </c>
      <c r="AV3168" s="14" t="s">
        <v>82</v>
      </c>
      <c r="AW3168" s="14" t="s">
        <v>34</v>
      </c>
      <c r="AX3168" s="14" t="s">
        <v>73</v>
      </c>
      <c r="AY3168" s="175" t="s">
        <v>252</v>
      </c>
    </row>
    <row r="3169" spans="1:65" s="13" customFormat="1" ht="11.25">
      <c r="B3169" s="167"/>
      <c r="D3169" s="160" t="s">
        <v>264</v>
      </c>
      <c r="E3169" s="168" t="s">
        <v>3</v>
      </c>
      <c r="F3169" s="169" t="s">
        <v>1482</v>
      </c>
      <c r="H3169" s="168" t="s">
        <v>3</v>
      </c>
      <c r="I3169" s="170"/>
      <c r="L3169" s="167"/>
      <c r="M3169" s="171"/>
      <c r="N3169" s="172"/>
      <c r="O3169" s="172"/>
      <c r="P3169" s="172"/>
      <c r="Q3169" s="172"/>
      <c r="R3169" s="172"/>
      <c r="S3169" s="172"/>
      <c r="T3169" s="173"/>
      <c r="AT3169" s="168" t="s">
        <v>264</v>
      </c>
      <c r="AU3169" s="168" t="s">
        <v>82</v>
      </c>
      <c r="AV3169" s="13" t="s">
        <v>80</v>
      </c>
      <c r="AW3169" s="13" t="s">
        <v>34</v>
      </c>
      <c r="AX3169" s="13" t="s">
        <v>73</v>
      </c>
      <c r="AY3169" s="168" t="s">
        <v>252</v>
      </c>
    </row>
    <row r="3170" spans="1:65" s="14" customFormat="1" ht="11.25">
      <c r="B3170" s="174"/>
      <c r="D3170" s="160" t="s">
        <v>264</v>
      </c>
      <c r="E3170" s="175" t="s">
        <v>3</v>
      </c>
      <c r="F3170" s="176" t="s">
        <v>82</v>
      </c>
      <c r="H3170" s="177">
        <v>2</v>
      </c>
      <c r="I3170" s="178"/>
      <c r="L3170" s="174"/>
      <c r="M3170" s="179"/>
      <c r="N3170" s="180"/>
      <c r="O3170" s="180"/>
      <c r="P3170" s="180"/>
      <c r="Q3170" s="180"/>
      <c r="R3170" s="180"/>
      <c r="S3170" s="180"/>
      <c r="T3170" s="181"/>
      <c r="AT3170" s="175" t="s">
        <v>264</v>
      </c>
      <c r="AU3170" s="175" t="s">
        <v>82</v>
      </c>
      <c r="AV3170" s="14" t="s">
        <v>82</v>
      </c>
      <c r="AW3170" s="14" t="s">
        <v>34</v>
      </c>
      <c r="AX3170" s="14" t="s">
        <v>73</v>
      </c>
      <c r="AY3170" s="175" t="s">
        <v>252</v>
      </c>
    </row>
    <row r="3171" spans="1:65" s="13" customFormat="1" ht="11.25">
      <c r="B3171" s="167"/>
      <c r="D3171" s="160" t="s">
        <v>264</v>
      </c>
      <c r="E3171" s="168" t="s">
        <v>3</v>
      </c>
      <c r="F3171" s="169" t="s">
        <v>1483</v>
      </c>
      <c r="H3171" s="168" t="s">
        <v>3</v>
      </c>
      <c r="I3171" s="170"/>
      <c r="L3171" s="167"/>
      <c r="M3171" s="171"/>
      <c r="N3171" s="172"/>
      <c r="O3171" s="172"/>
      <c r="P3171" s="172"/>
      <c r="Q3171" s="172"/>
      <c r="R3171" s="172"/>
      <c r="S3171" s="172"/>
      <c r="T3171" s="173"/>
      <c r="AT3171" s="168" t="s">
        <v>264</v>
      </c>
      <c r="AU3171" s="168" t="s">
        <v>82</v>
      </c>
      <c r="AV3171" s="13" t="s">
        <v>80</v>
      </c>
      <c r="AW3171" s="13" t="s">
        <v>34</v>
      </c>
      <c r="AX3171" s="13" t="s">
        <v>73</v>
      </c>
      <c r="AY3171" s="168" t="s">
        <v>252</v>
      </c>
    </row>
    <row r="3172" spans="1:65" s="14" customFormat="1" ht="11.25">
      <c r="B3172" s="174"/>
      <c r="D3172" s="160" t="s">
        <v>264</v>
      </c>
      <c r="E3172" s="175" t="s">
        <v>3</v>
      </c>
      <c r="F3172" s="176" t="s">
        <v>95</v>
      </c>
      <c r="H3172" s="177">
        <v>3</v>
      </c>
      <c r="I3172" s="178"/>
      <c r="L3172" s="174"/>
      <c r="M3172" s="179"/>
      <c r="N3172" s="180"/>
      <c r="O3172" s="180"/>
      <c r="P3172" s="180"/>
      <c r="Q3172" s="180"/>
      <c r="R3172" s="180"/>
      <c r="S3172" s="180"/>
      <c r="T3172" s="181"/>
      <c r="AT3172" s="175" t="s">
        <v>264</v>
      </c>
      <c r="AU3172" s="175" t="s">
        <v>82</v>
      </c>
      <c r="AV3172" s="14" t="s">
        <v>82</v>
      </c>
      <c r="AW3172" s="14" t="s">
        <v>34</v>
      </c>
      <c r="AX3172" s="14" t="s">
        <v>73</v>
      </c>
      <c r="AY3172" s="175" t="s">
        <v>252</v>
      </c>
    </row>
    <row r="3173" spans="1:65" s="13" customFormat="1" ht="11.25">
      <c r="B3173" s="167"/>
      <c r="D3173" s="160" t="s">
        <v>264</v>
      </c>
      <c r="E3173" s="168" t="s">
        <v>3</v>
      </c>
      <c r="F3173" s="169" t="s">
        <v>1484</v>
      </c>
      <c r="H3173" s="168" t="s">
        <v>3</v>
      </c>
      <c r="I3173" s="170"/>
      <c r="L3173" s="167"/>
      <c r="M3173" s="171"/>
      <c r="N3173" s="172"/>
      <c r="O3173" s="172"/>
      <c r="P3173" s="172"/>
      <c r="Q3173" s="172"/>
      <c r="R3173" s="172"/>
      <c r="S3173" s="172"/>
      <c r="T3173" s="173"/>
      <c r="AT3173" s="168" t="s">
        <v>264</v>
      </c>
      <c r="AU3173" s="168" t="s">
        <v>82</v>
      </c>
      <c r="AV3173" s="13" t="s">
        <v>80</v>
      </c>
      <c r="AW3173" s="13" t="s">
        <v>34</v>
      </c>
      <c r="AX3173" s="13" t="s">
        <v>73</v>
      </c>
      <c r="AY3173" s="168" t="s">
        <v>252</v>
      </c>
    </row>
    <row r="3174" spans="1:65" s="14" customFormat="1" ht="11.25">
      <c r="B3174" s="174"/>
      <c r="D3174" s="160" t="s">
        <v>264</v>
      </c>
      <c r="E3174" s="175" t="s">
        <v>3</v>
      </c>
      <c r="F3174" s="176" t="s">
        <v>80</v>
      </c>
      <c r="H3174" s="177">
        <v>1</v>
      </c>
      <c r="I3174" s="178"/>
      <c r="L3174" s="174"/>
      <c r="M3174" s="179"/>
      <c r="N3174" s="180"/>
      <c r="O3174" s="180"/>
      <c r="P3174" s="180"/>
      <c r="Q3174" s="180"/>
      <c r="R3174" s="180"/>
      <c r="S3174" s="180"/>
      <c r="T3174" s="181"/>
      <c r="AT3174" s="175" t="s">
        <v>264</v>
      </c>
      <c r="AU3174" s="175" t="s">
        <v>82</v>
      </c>
      <c r="AV3174" s="14" t="s">
        <v>82</v>
      </c>
      <c r="AW3174" s="14" t="s">
        <v>34</v>
      </c>
      <c r="AX3174" s="14" t="s">
        <v>73</v>
      </c>
      <c r="AY3174" s="175" t="s">
        <v>252</v>
      </c>
    </row>
    <row r="3175" spans="1:65" s="13" customFormat="1" ht="11.25">
      <c r="B3175" s="167"/>
      <c r="D3175" s="160" t="s">
        <v>264</v>
      </c>
      <c r="E3175" s="168" t="s">
        <v>3</v>
      </c>
      <c r="F3175" s="169" t="s">
        <v>1485</v>
      </c>
      <c r="H3175" s="168" t="s">
        <v>3</v>
      </c>
      <c r="I3175" s="170"/>
      <c r="L3175" s="167"/>
      <c r="M3175" s="171"/>
      <c r="N3175" s="172"/>
      <c r="O3175" s="172"/>
      <c r="P3175" s="172"/>
      <c r="Q3175" s="172"/>
      <c r="R3175" s="172"/>
      <c r="S3175" s="172"/>
      <c r="T3175" s="173"/>
      <c r="AT3175" s="168" t="s">
        <v>264</v>
      </c>
      <c r="AU3175" s="168" t="s">
        <v>82</v>
      </c>
      <c r="AV3175" s="13" t="s">
        <v>80</v>
      </c>
      <c r="AW3175" s="13" t="s">
        <v>34</v>
      </c>
      <c r="AX3175" s="13" t="s">
        <v>73</v>
      </c>
      <c r="AY3175" s="168" t="s">
        <v>252</v>
      </c>
    </row>
    <row r="3176" spans="1:65" s="14" customFormat="1" ht="11.25">
      <c r="B3176" s="174"/>
      <c r="D3176" s="160" t="s">
        <v>264</v>
      </c>
      <c r="E3176" s="175" t="s">
        <v>3</v>
      </c>
      <c r="F3176" s="176" t="s">
        <v>80</v>
      </c>
      <c r="H3176" s="177">
        <v>1</v>
      </c>
      <c r="I3176" s="178"/>
      <c r="L3176" s="174"/>
      <c r="M3176" s="179"/>
      <c r="N3176" s="180"/>
      <c r="O3176" s="180"/>
      <c r="P3176" s="180"/>
      <c r="Q3176" s="180"/>
      <c r="R3176" s="180"/>
      <c r="S3176" s="180"/>
      <c r="T3176" s="181"/>
      <c r="AT3176" s="175" t="s">
        <v>264</v>
      </c>
      <c r="AU3176" s="175" t="s">
        <v>82</v>
      </c>
      <c r="AV3176" s="14" t="s">
        <v>82</v>
      </c>
      <c r="AW3176" s="14" t="s">
        <v>34</v>
      </c>
      <c r="AX3176" s="14" t="s">
        <v>73</v>
      </c>
      <c r="AY3176" s="175" t="s">
        <v>252</v>
      </c>
    </row>
    <row r="3177" spans="1:65" s="15" customFormat="1" ht="11.25">
      <c r="B3177" s="182"/>
      <c r="D3177" s="160" t="s">
        <v>264</v>
      </c>
      <c r="E3177" s="183" t="s">
        <v>3</v>
      </c>
      <c r="F3177" s="184" t="s">
        <v>269</v>
      </c>
      <c r="H3177" s="185">
        <v>9</v>
      </c>
      <c r="I3177" s="186"/>
      <c r="L3177" s="182"/>
      <c r="M3177" s="187"/>
      <c r="N3177" s="188"/>
      <c r="O3177" s="188"/>
      <c r="P3177" s="188"/>
      <c r="Q3177" s="188"/>
      <c r="R3177" s="188"/>
      <c r="S3177" s="188"/>
      <c r="T3177" s="189"/>
      <c r="AT3177" s="183" t="s">
        <v>264</v>
      </c>
      <c r="AU3177" s="183" t="s">
        <v>82</v>
      </c>
      <c r="AV3177" s="15" t="s">
        <v>258</v>
      </c>
      <c r="AW3177" s="15" t="s">
        <v>34</v>
      </c>
      <c r="AX3177" s="15" t="s">
        <v>80</v>
      </c>
      <c r="AY3177" s="183" t="s">
        <v>252</v>
      </c>
    </row>
    <row r="3178" spans="1:65" s="2" customFormat="1" ht="16.5" customHeight="1">
      <c r="A3178" s="34"/>
      <c r="B3178" s="145"/>
      <c r="C3178" s="198" t="s">
        <v>2997</v>
      </c>
      <c r="D3178" s="198" t="s">
        <v>361</v>
      </c>
      <c r="E3178" s="199" t="s">
        <v>2998</v>
      </c>
      <c r="F3178" s="200" t="s">
        <v>2999</v>
      </c>
      <c r="G3178" s="201" t="s">
        <v>743</v>
      </c>
      <c r="H3178" s="202">
        <v>7</v>
      </c>
      <c r="I3178" s="203"/>
      <c r="J3178" s="204">
        <f>ROUND(I3178*H3178,2)</f>
        <v>0</v>
      </c>
      <c r="K3178" s="205"/>
      <c r="L3178" s="206"/>
      <c r="M3178" s="207" t="s">
        <v>3</v>
      </c>
      <c r="N3178" s="208" t="s">
        <v>44</v>
      </c>
      <c r="O3178" s="55"/>
      <c r="P3178" s="156">
        <f>O3178*H3178</f>
        <v>0</v>
      </c>
      <c r="Q3178" s="156">
        <v>4.2999999999999997E-2</v>
      </c>
      <c r="R3178" s="156">
        <f>Q3178*H3178</f>
        <v>0.30099999999999999</v>
      </c>
      <c r="S3178" s="156">
        <v>0</v>
      </c>
      <c r="T3178" s="157">
        <f>S3178*H3178</f>
        <v>0</v>
      </c>
      <c r="U3178" s="34"/>
      <c r="V3178" s="34"/>
      <c r="W3178" s="34"/>
      <c r="X3178" s="34"/>
      <c r="Y3178" s="34"/>
      <c r="Z3178" s="34"/>
      <c r="AA3178" s="34"/>
      <c r="AB3178" s="34"/>
      <c r="AC3178" s="34"/>
      <c r="AD3178" s="34"/>
      <c r="AE3178" s="34"/>
      <c r="AR3178" s="158" t="s">
        <v>572</v>
      </c>
      <c r="AT3178" s="158" t="s">
        <v>361</v>
      </c>
      <c r="AU3178" s="158" t="s">
        <v>82</v>
      </c>
      <c r="AY3178" s="19" t="s">
        <v>252</v>
      </c>
      <c r="BE3178" s="159">
        <f>IF(N3178="základní",J3178,0)</f>
        <v>0</v>
      </c>
      <c r="BF3178" s="159">
        <f>IF(N3178="snížená",J3178,0)</f>
        <v>0</v>
      </c>
      <c r="BG3178" s="159">
        <f>IF(N3178="zákl. přenesená",J3178,0)</f>
        <v>0</v>
      </c>
      <c r="BH3178" s="159">
        <f>IF(N3178="sníž. přenesená",J3178,0)</f>
        <v>0</v>
      </c>
      <c r="BI3178" s="159">
        <f>IF(N3178="nulová",J3178,0)</f>
        <v>0</v>
      </c>
      <c r="BJ3178" s="19" t="s">
        <v>80</v>
      </c>
      <c r="BK3178" s="159">
        <f>ROUND(I3178*H3178,2)</f>
        <v>0</v>
      </c>
      <c r="BL3178" s="19" t="s">
        <v>406</v>
      </c>
      <c r="BM3178" s="158" t="s">
        <v>3000</v>
      </c>
    </row>
    <row r="3179" spans="1:65" s="2" customFormat="1" ht="11.25">
      <c r="A3179" s="34"/>
      <c r="B3179" s="35"/>
      <c r="C3179" s="34"/>
      <c r="D3179" s="160" t="s">
        <v>260</v>
      </c>
      <c r="E3179" s="34"/>
      <c r="F3179" s="161" t="s">
        <v>2999</v>
      </c>
      <c r="G3179" s="34"/>
      <c r="H3179" s="34"/>
      <c r="I3179" s="162"/>
      <c r="J3179" s="34"/>
      <c r="K3179" s="34"/>
      <c r="L3179" s="35"/>
      <c r="M3179" s="163"/>
      <c r="N3179" s="164"/>
      <c r="O3179" s="55"/>
      <c r="P3179" s="55"/>
      <c r="Q3179" s="55"/>
      <c r="R3179" s="55"/>
      <c r="S3179" s="55"/>
      <c r="T3179" s="56"/>
      <c r="U3179" s="34"/>
      <c r="V3179" s="34"/>
      <c r="W3179" s="34"/>
      <c r="X3179" s="34"/>
      <c r="Y3179" s="34"/>
      <c r="Z3179" s="34"/>
      <c r="AA3179" s="34"/>
      <c r="AB3179" s="34"/>
      <c r="AC3179" s="34"/>
      <c r="AD3179" s="34"/>
      <c r="AE3179" s="34"/>
      <c r="AT3179" s="19" t="s">
        <v>260</v>
      </c>
      <c r="AU3179" s="19" t="s">
        <v>82</v>
      </c>
    </row>
    <row r="3180" spans="1:65" s="13" customFormat="1" ht="11.25">
      <c r="B3180" s="167"/>
      <c r="D3180" s="160" t="s">
        <v>264</v>
      </c>
      <c r="E3180" s="168" t="s">
        <v>3</v>
      </c>
      <c r="F3180" s="169" t="s">
        <v>3001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1:65" s="13" customFormat="1" ht="22.5">
      <c r="B3181" s="167"/>
      <c r="D3181" s="160" t="s">
        <v>264</v>
      </c>
      <c r="E3181" s="168" t="s">
        <v>3</v>
      </c>
      <c r="F3181" s="169" t="s">
        <v>3002</v>
      </c>
      <c r="H3181" s="168" t="s">
        <v>3</v>
      </c>
      <c r="I3181" s="170"/>
      <c r="L3181" s="167"/>
      <c r="M3181" s="171"/>
      <c r="N3181" s="172"/>
      <c r="O3181" s="172"/>
      <c r="P3181" s="172"/>
      <c r="Q3181" s="172"/>
      <c r="R3181" s="172"/>
      <c r="S3181" s="172"/>
      <c r="T3181" s="173"/>
      <c r="AT3181" s="168" t="s">
        <v>264</v>
      </c>
      <c r="AU3181" s="168" t="s">
        <v>82</v>
      </c>
      <c r="AV3181" s="13" t="s">
        <v>80</v>
      </c>
      <c r="AW3181" s="13" t="s">
        <v>34</v>
      </c>
      <c r="AX3181" s="13" t="s">
        <v>73</v>
      </c>
      <c r="AY3181" s="168" t="s">
        <v>252</v>
      </c>
    </row>
    <row r="3182" spans="1:65" s="13" customFormat="1" ht="22.5">
      <c r="B3182" s="167"/>
      <c r="D3182" s="160" t="s">
        <v>264</v>
      </c>
      <c r="E3182" s="168" t="s">
        <v>3</v>
      </c>
      <c r="F3182" s="169" t="s">
        <v>2945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1:65" s="13" customFormat="1" ht="11.25">
      <c r="B3183" s="167"/>
      <c r="D3183" s="160" t="s">
        <v>264</v>
      </c>
      <c r="E3183" s="168" t="s">
        <v>3</v>
      </c>
      <c r="F3183" s="169" t="s">
        <v>2946</v>
      </c>
      <c r="H3183" s="168" t="s">
        <v>3</v>
      </c>
      <c r="I3183" s="170"/>
      <c r="L3183" s="167"/>
      <c r="M3183" s="171"/>
      <c r="N3183" s="172"/>
      <c r="O3183" s="172"/>
      <c r="P3183" s="172"/>
      <c r="Q3183" s="172"/>
      <c r="R3183" s="172"/>
      <c r="S3183" s="172"/>
      <c r="T3183" s="173"/>
      <c r="AT3183" s="168" t="s">
        <v>264</v>
      </c>
      <c r="AU3183" s="168" t="s">
        <v>82</v>
      </c>
      <c r="AV3183" s="13" t="s">
        <v>80</v>
      </c>
      <c r="AW3183" s="13" t="s">
        <v>34</v>
      </c>
      <c r="AX3183" s="13" t="s">
        <v>73</v>
      </c>
      <c r="AY3183" s="168" t="s">
        <v>252</v>
      </c>
    </row>
    <row r="3184" spans="1:65" s="14" customFormat="1" ht="11.25">
      <c r="B3184" s="174"/>
      <c r="D3184" s="160" t="s">
        <v>264</v>
      </c>
      <c r="E3184" s="175" t="s">
        <v>3</v>
      </c>
      <c r="F3184" s="176" t="s">
        <v>82</v>
      </c>
      <c r="H3184" s="177">
        <v>2</v>
      </c>
      <c r="I3184" s="178"/>
      <c r="L3184" s="174"/>
      <c r="M3184" s="179"/>
      <c r="N3184" s="180"/>
      <c r="O3184" s="180"/>
      <c r="P3184" s="180"/>
      <c r="Q3184" s="180"/>
      <c r="R3184" s="180"/>
      <c r="S3184" s="180"/>
      <c r="T3184" s="181"/>
      <c r="AT3184" s="175" t="s">
        <v>264</v>
      </c>
      <c r="AU3184" s="175" t="s">
        <v>82</v>
      </c>
      <c r="AV3184" s="14" t="s">
        <v>82</v>
      </c>
      <c r="AW3184" s="14" t="s">
        <v>34</v>
      </c>
      <c r="AX3184" s="14" t="s">
        <v>73</v>
      </c>
      <c r="AY3184" s="175" t="s">
        <v>252</v>
      </c>
    </row>
    <row r="3185" spans="1:65" s="13" customFormat="1" ht="11.25">
      <c r="B3185" s="167"/>
      <c r="D3185" s="160" t="s">
        <v>264</v>
      </c>
      <c r="E3185" s="168" t="s">
        <v>3</v>
      </c>
      <c r="F3185" s="169" t="s">
        <v>3003</v>
      </c>
      <c r="H3185" s="168" t="s">
        <v>3</v>
      </c>
      <c r="I3185" s="170"/>
      <c r="L3185" s="167"/>
      <c r="M3185" s="171"/>
      <c r="N3185" s="172"/>
      <c r="O3185" s="172"/>
      <c r="P3185" s="172"/>
      <c r="Q3185" s="172"/>
      <c r="R3185" s="172"/>
      <c r="S3185" s="172"/>
      <c r="T3185" s="173"/>
      <c r="AT3185" s="168" t="s">
        <v>264</v>
      </c>
      <c r="AU3185" s="168" t="s">
        <v>82</v>
      </c>
      <c r="AV3185" s="13" t="s">
        <v>80</v>
      </c>
      <c r="AW3185" s="13" t="s">
        <v>34</v>
      </c>
      <c r="AX3185" s="13" t="s">
        <v>73</v>
      </c>
      <c r="AY3185" s="168" t="s">
        <v>252</v>
      </c>
    </row>
    <row r="3186" spans="1:65" s="13" customFormat="1" ht="11.25">
      <c r="B3186" s="167"/>
      <c r="D3186" s="160" t="s">
        <v>264</v>
      </c>
      <c r="E3186" s="168" t="s">
        <v>3</v>
      </c>
      <c r="F3186" s="169" t="s">
        <v>3004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1:65" s="13" customFormat="1" ht="11.25">
      <c r="B3187" s="167"/>
      <c r="D3187" s="160" t="s">
        <v>264</v>
      </c>
      <c r="E3187" s="168" t="s">
        <v>3</v>
      </c>
      <c r="F3187" s="169" t="s">
        <v>2947</v>
      </c>
      <c r="H3187" s="168" t="s">
        <v>3</v>
      </c>
      <c r="I3187" s="170"/>
      <c r="L3187" s="167"/>
      <c r="M3187" s="171"/>
      <c r="N3187" s="172"/>
      <c r="O3187" s="172"/>
      <c r="P3187" s="172"/>
      <c r="Q3187" s="172"/>
      <c r="R3187" s="172"/>
      <c r="S3187" s="172"/>
      <c r="T3187" s="173"/>
      <c r="AT3187" s="168" t="s">
        <v>264</v>
      </c>
      <c r="AU3187" s="168" t="s">
        <v>82</v>
      </c>
      <c r="AV3187" s="13" t="s">
        <v>80</v>
      </c>
      <c r="AW3187" s="13" t="s">
        <v>34</v>
      </c>
      <c r="AX3187" s="13" t="s">
        <v>73</v>
      </c>
      <c r="AY3187" s="168" t="s">
        <v>252</v>
      </c>
    </row>
    <row r="3188" spans="1:65" s="14" customFormat="1" ht="11.25">
      <c r="B3188" s="174"/>
      <c r="D3188" s="160" t="s">
        <v>264</v>
      </c>
      <c r="E3188" s="175" t="s">
        <v>3</v>
      </c>
      <c r="F3188" s="176" t="s">
        <v>82</v>
      </c>
      <c r="H3188" s="177">
        <v>2</v>
      </c>
      <c r="I3188" s="178"/>
      <c r="L3188" s="174"/>
      <c r="M3188" s="179"/>
      <c r="N3188" s="180"/>
      <c r="O3188" s="180"/>
      <c r="P3188" s="180"/>
      <c r="Q3188" s="180"/>
      <c r="R3188" s="180"/>
      <c r="S3188" s="180"/>
      <c r="T3188" s="181"/>
      <c r="AT3188" s="175" t="s">
        <v>264</v>
      </c>
      <c r="AU3188" s="175" t="s">
        <v>82</v>
      </c>
      <c r="AV3188" s="14" t="s">
        <v>82</v>
      </c>
      <c r="AW3188" s="14" t="s">
        <v>34</v>
      </c>
      <c r="AX3188" s="14" t="s">
        <v>73</v>
      </c>
      <c r="AY3188" s="175" t="s">
        <v>252</v>
      </c>
    </row>
    <row r="3189" spans="1:65" s="13" customFormat="1" ht="11.25">
      <c r="B3189" s="167"/>
      <c r="D3189" s="160" t="s">
        <v>264</v>
      </c>
      <c r="E3189" s="168" t="s">
        <v>3</v>
      </c>
      <c r="F3189" s="169" t="s">
        <v>3005</v>
      </c>
      <c r="H3189" s="168" t="s">
        <v>3</v>
      </c>
      <c r="I3189" s="170"/>
      <c r="L3189" s="167"/>
      <c r="M3189" s="171"/>
      <c r="N3189" s="172"/>
      <c r="O3189" s="172"/>
      <c r="P3189" s="172"/>
      <c r="Q3189" s="172"/>
      <c r="R3189" s="172"/>
      <c r="S3189" s="172"/>
      <c r="T3189" s="173"/>
      <c r="AT3189" s="168" t="s">
        <v>264</v>
      </c>
      <c r="AU3189" s="168" t="s">
        <v>82</v>
      </c>
      <c r="AV3189" s="13" t="s">
        <v>80</v>
      </c>
      <c r="AW3189" s="13" t="s">
        <v>34</v>
      </c>
      <c r="AX3189" s="13" t="s">
        <v>73</v>
      </c>
      <c r="AY3189" s="168" t="s">
        <v>252</v>
      </c>
    </row>
    <row r="3190" spans="1:65" s="13" customFormat="1" ht="11.25">
      <c r="B3190" s="167"/>
      <c r="D3190" s="160" t="s">
        <v>264</v>
      </c>
      <c r="E3190" s="168" t="s">
        <v>3</v>
      </c>
      <c r="F3190" s="169" t="s">
        <v>2947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264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252</v>
      </c>
    </row>
    <row r="3191" spans="1:65" s="14" customFormat="1" ht="11.25">
      <c r="B3191" s="174"/>
      <c r="D3191" s="160" t="s">
        <v>264</v>
      </c>
      <c r="E3191" s="175" t="s">
        <v>3</v>
      </c>
      <c r="F3191" s="176" t="s">
        <v>95</v>
      </c>
      <c r="H3191" s="177">
        <v>3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264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252</v>
      </c>
    </row>
    <row r="3192" spans="1:65" s="15" customFormat="1" ht="11.25">
      <c r="B3192" s="182"/>
      <c r="D3192" s="160" t="s">
        <v>264</v>
      </c>
      <c r="E3192" s="183" t="s">
        <v>3</v>
      </c>
      <c r="F3192" s="184" t="s">
        <v>269</v>
      </c>
      <c r="H3192" s="185">
        <v>7</v>
      </c>
      <c r="I3192" s="186"/>
      <c r="L3192" s="182"/>
      <c r="M3192" s="187"/>
      <c r="N3192" s="188"/>
      <c r="O3192" s="188"/>
      <c r="P3192" s="188"/>
      <c r="Q3192" s="188"/>
      <c r="R3192" s="188"/>
      <c r="S3192" s="188"/>
      <c r="T3192" s="189"/>
      <c r="AT3192" s="183" t="s">
        <v>264</v>
      </c>
      <c r="AU3192" s="183" t="s">
        <v>82</v>
      </c>
      <c r="AV3192" s="15" t="s">
        <v>258</v>
      </c>
      <c r="AW3192" s="15" t="s">
        <v>34</v>
      </c>
      <c r="AX3192" s="15" t="s">
        <v>80</v>
      </c>
      <c r="AY3192" s="183" t="s">
        <v>252</v>
      </c>
    </row>
    <row r="3193" spans="1:65" s="2" customFormat="1" ht="16.5" customHeight="1">
      <c r="A3193" s="34"/>
      <c r="B3193" s="145"/>
      <c r="C3193" s="198" t="s">
        <v>3006</v>
      </c>
      <c r="D3193" s="198" t="s">
        <v>361</v>
      </c>
      <c r="E3193" s="199" t="s">
        <v>3007</v>
      </c>
      <c r="F3193" s="200" t="s">
        <v>3008</v>
      </c>
      <c r="G3193" s="201" t="s">
        <v>743</v>
      </c>
      <c r="H3193" s="202">
        <v>1</v>
      </c>
      <c r="I3193" s="203"/>
      <c r="J3193" s="204">
        <f>ROUND(I3193*H3193,2)</f>
        <v>0</v>
      </c>
      <c r="K3193" s="205"/>
      <c r="L3193" s="206"/>
      <c r="M3193" s="207" t="s">
        <v>3</v>
      </c>
      <c r="N3193" s="208" t="s">
        <v>44</v>
      </c>
      <c r="O3193" s="55"/>
      <c r="P3193" s="156">
        <f>O3193*H3193</f>
        <v>0</v>
      </c>
      <c r="Q3193" s="156">
        <v>1.7500000000000002E-2</v>
      </c>
      <c r="R3193" s="156">
        <f>Q3193*H3193</f>
        <v>1.7500000000000002E-2</v>
      </c>
      <c r="S3193" s="156">
        <v>0</v>
      </c>
      <c r="T3193" s="157">
        <f>S3193*H3193</f>
        <v>0</v>
      </c>
      <c r="U3193" s="34"/>
      <c r="V3193" s="34"/>
      <c r="W3193" s="34"/>
      <c r="X3193" s="34"/>
      <c r="Y3193" s="34"/>
      <c r="Z3193" s="34"/>
      <c r="AA3193" s="34"/>
      <c r="AB3193" s="34"/>
      <c r="AC3193" s="34"/>
      <c r="AD3193" s="34"/>
      <c r="AE3193" s="34"/>
      <c r="AR3193" s="158" t="s">
        <v>572</v>
      </c>
      <c r="AT3193" s="158" t="s">
        <v>361</v>
      </c>
      <c r="AU3193" s="158" t="s">
        <v>82</v>
      </c>
      <c r="AY3193" s="19" t="s">
        <v>252</v>
      </c>
      <c r="BE3193" s="159">
        <f>IF(N3193="základní",J3193,0)</f>
        <v>0</v>
      </c>
      <c r="BF3193" s="159">
        <f>IF(N3193="snížená",J3193,0)</f>
        <v>0</v>
      </c>
      <c r="BG3193" s="159">
        <f>IF(N3193="zákl. přenesená",J3193,0)</f>
        <v>0</v>
      </c>
      <c r="BH3193" s="159">
        <f>IF(N3193="sníž. přenesená",J3193,0)</f>
        <v>0</v>
      </c>
      <c r="BI3193" s="159">
        <f>IF(N3193="nulová",J3193,0)</f>
        <v>0</v>
      </c>
      <c r="BJ3193" s="19" t="s">
        <v>80</v>
      </c>
      <c r="BK3193" s="159">
        <f>ROUND(I3193*H3193,2)</f>
        <v>0</v>
      </c>
      <c r="BL3193" s="19" t="s">
        <v>406</v>
      </c>
      <c r="BM3193" s="158" t="s">
        <v>3009</v>
      </c>
    </row>
    <row r="3194" spans="1:65" s="2" customFormat="1" ht="11.25">
      <c r="A3194" s="34"/>
      <c r="B3194" s="35"/>
      <c r="C3194" s="34"/>
      <c r="D3194" s="160" t="s">
        <v>260</v>
      </c>
      <c r="E3194" s="34"/>
      <c r="F3194" s="161" t="s">
        <v>3008</v>
      </c>
      <c r="G3194" s="34"/>
      <c r="H3194" s="34"/>
      <c r="I3194" s="162"/>
      <c r="J3194" s="34"/>
      <c r="K3194" s="34"/>
      <c r="L3194" s="35"/>
      <c r="M3194" s="163"/>
      <c r="N3194" s="164"/>
      <c r="O3194" s="55"/>
      <c r="P3194" s="55"/>
      <c r="Q3194" s="55"/>
      <c r="R3194" s="55"/>
      <c r="S3194" s="55"/>
      <c r="T3194" s="56"/>
      <c r="U3194" s="34"/>
      <c r="V3194" s="34"/>
      <c r="W3194" s="34"/>
      <c r="X3194" s="34"/>
      <c r="Y3194" s="34"/>
      <c r="Z3194" s="34"/>
      <c r="AA3194" s="34"/>
      <c r="AB3194" s="34"/>
      <c r="AC3194" s="34"/>
      <c r="AD3194" s="34"/>
      <c r="AE3194" s="34"/>
      <c r="AT3194" s="19" t="s">
        <v>260</v>
      </c>
      <c r="AU3194" s="19" t="s">
        <v>82</v>
      </c>
    </row>
    <row r="3195" spans="1:65" s="13" customFormat="1" ht="11.25">
      <c r="B3195" s="167"/>
      <c r="D3195" s="160" t="s">
        <v>264</v>
      </c>
      <c r="E3195" s="168" t="s">
        <v>3</v>
      </c>
      <c r="F3195" s="169" t="s">
        <v>3010</v>
      </c>
      <c r="H3195" s="168" t="s">
        <v>3</v>
      </c>
      <c r="I3195" s="170"/>
      <c r="L3195" s="167"/>
      <c r="M3195" s="171"/>
      <c r="N3195" s="172"/>
      <c r="O3195" s="172"/>
      <c r="P3195" s="172"/>
      <c r="Q3195" s="172"/>
      <c r="R3195" s="172"/>
      <c r="S3195" s="172"/>
      <c r="T3195" s="173"/>
      <c r="AT3195" s="168" t="s">
        <v>264</v>
      </c>
      <c r="AU3195" s="168" t="s">
        <v>82</v>
      </c>
      <c r="AV3195" s="13" t="s">
        <v>80</v>
      </c>
      <c r="AW3195" s="13" t="s">
        <v>34</v>
      </c>
      <c r="AX3195" s="13" t="s">
        <v>73</v>
      </c>
      <c r="AY3195" s="168" t="s">
        <v>252</v>
      </c>
    </row>
    <row r="3196" spans="1:65" s="13" customFormat="1" ht="11.25">
      <c r="B3196" s="167"/>
      <c r="D3196" s="160" t="s">
        <v>264</v>
      </c>
      <c r="E3196" s="168" t="s">
        <v>3</v>
      </c>
      <c r="F3196" s="169" t="s">
        <v>3011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1:65" s="13" customFormat="1" ht="22.5">
      <c r="B3197" s="167"/>
      <c r="D3197" s="160" t="s">
        <v>264</v>
      </c>
      <c r="E3197" s="168" t="s">
        <v>3</v>
      </c>
      <c r="F3197" s="169" t="s">
        <v>3002</v>
      </c>
      <c r="H3197" s="168" t="s">
        <v>3</v>
      </c>
      <c r="I3197" s="170"/>
      <c r="L3197" s="167"/>
      <c r="M3197" s="171"/>
      <c r="N3197" s="172"/>
      <c r="O3197" s="172"/>
      <c r="P3197" s="172"/>
      <c r="Q3197" s="172"/>
      <c r="R3197" s="172"/>
      <c r="S3197" s="172"/>
      <c r="T3197" s="173"/>
      <c r="AT3197" s="168" t="s">
        <v>264</v>
      </c>
      <c r="AU3197" s="168" t="s">
        <v>82</v>
      </c>
      <c r="AV3197" s="13" t="s">
        <v>80</v>
      </c>
      <c r="AW3197" s="13" t="s">
        <v>34</v>
      </c>
      <c r="AX3197" s="13" t="s">
        <v>73</v>
      </c>
      <c r="AY3197" s="168" t="s">
        <v>252</v>
      </c>
    </row>
    <row r="3198" spans="1:65" s="13" customFormat="1" ht="22.5">
      <c r="B3198" s="167"/>
      <c r="D3198" s="160" t="s">
        <v>264</v>
      </c>
      <c r="E3198" s="168" t="s">
        <v>3</v>
      </c>
      <c r="F3198" s="169" t="s">
        <v>2945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264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252</v>
      </c>
    </row>
    <row r="3199" spans="1:65" s="13" customFormat="1" ht="11.25">
      <c r="B3199" s="167"/>
      <c r="D3199" s="160" t="s">
        <v>264</v>
      </c>
      <c r="E3199" s="168" t="s">
        <v>3</v>
      </c>
      <c r="F3199" s="169" t="s">
        <v>2947</v>
      </c>
      <c r="H3199" s="168" t="s">
        <v>3</v>
      </c>
      <c r="I3199" s="170"/>
      <c r="L3199" s="167"/>
      <c r="M3199" s="171"/>
      <c r="N3199" s="172"/>
      <c r="O3199" s="172"/>
      <c r="P3199" s="172"/>
      <c r="Q3199" s="172"/>
      <c r="R3199" s="172"/>
      <c r="S3199" s="172"/>
      <c r="T3199" s="173"/>
      <c r="AT3199" s="168" t="s">
        <v>264</v>
      </c>
      <c r="AU3199" s="168" t="s">
        <v>82</v>
      </c>
      <c r="AV3199" s="13" t="s">
        <v>80</v>
      </c>
      <c r="AW3199" s="13" t="s">
        <v>34</v>
      </c>
      <c r="AX3199" s="13" t="s">
        <v>73</v>
      </c>
      <c r="AY3199" s="168" t="s">
        <v>252</v>
      </c>
    </row>
    <row r="3200" spans="1:65" s="14" customFormat="1" ht="11.25">
      <c r="B3200" s="174"/>
      <c r="D3200" s="160" t="s">
        <v>264</v>
      </c>
      <c r="E3200" s="175" t="s">
        <v>3</v>
      </c>
      <c r="F3200" s="176" t="s">
        <v>80</v>
      </c>
      <c r="H3200" s="177">
        <v>1</v>
      </c>
      <c r="I3200" s="178"/>
      <c r="L3200" s="174"/>
      <c r="M3200" s="179"/>
      <c r="N3200" s="180"/>
      <c r="O3200" s="180"/>
      <c r="P3200" s="180"/>
      <c r="Q3200" s="180"/>
      <c r="R3200" s="180"/>
      <c r="S3200" s="180"/>
      <c r="T3200" s="181"/>
      <c r="AT3200" s="175" t="s">
        <v>264</v>
      </c>
      <c r="AU3200" s="175" t="s">
        <v>82</v>
      </c>
      <c r="AV3200" s="14" t="s">
        <v>82</v>
      </c>
      <c r="AW3200" s="14" t="s">
        <v>34</v>
      </c>
      <c r="AX3200" s="14" t="s">
        <v>80</v>
      </c>
      <c r="AY3200" s="175" t="s">
        <v>252</v>
      </c>
    </row>
    <row r="3201" spans="1:65" s="2" customFormat="1" ht="16.5" customHeight="1">
      <c r="A3201" s="34"/>
      <c r="B3201" s="145"/>
      <c r="C3201" s="198" t="s">
        <v>3012</v>
      </c>
      <c r="D3201" s="198" t="s">
        <v>361</v>
      </c>
      <c r="E3201" s="199" t="s">
        <v>3013</v>
      </c>
      <c r="F3201" s="200" t="s">
        <v>3014</v>
      </c>
      <c r="G3201" s="201" t="s">
        <v>743</v>
      </c>
      <c r="H3201" s="202">
        <v>1</v>
      </c>
      <c r="I3201" s="203"/>
      <c r="J3201" s="204">
        <f>ROUND(I3201*H3201,2)</f>
        <v>0</v>
      </c>
      <c r="K3201" s="205"/>
      <c r="L3201" s="206"/>
      <c r="M3201" s="207" t="s">
        <v>3</v>
      </c>
      <c r="N3201" s="208" t="s">
        <v>44</v>
      </c>
      <c r="O3201" s="55"/>
      <c r="P3201" s="156">
        <f>O3201*H3201</f>
        <v>0</v>
      </c>
      <c r="Q3201" s="156">
        <v>1.6E-2</v>
      </c>
      <c r="R3201" s="156">
        <f>Q3201*H3201</f>
        <v>1.6E-2</v>
      </c>
      <c r="S3201" s="156">
        <v>0</v>
      </c>
      <c r="T3201" s="157">
        <f>S3201*H3201</f>
        <v>0</v>
      </c>
      <c r="U3201" s="34"/>
      <c r="V3201" s="34"/>
      <c r="W3201" s="34"/>
      <c r="X3201" s="34"/>
      <c r="Y3201" s="34"/>
      <c r="Z3201" s="34"/>
      <c r="AA3201" s="34"/>
      <c r="AB3201" s="34"/>
      <c r="AC3201" s="34"/>
      <c r="AD3201" s="34"/>
      <c r="AE3201" s="34"/>
      <c r="AR3201" s="158" t="s">
        <v>572</v>
      </c>
      <c r="AT3201" s="158" t="s">
        <v>361</v>
      </c>
      <c r="AU3201" s="158" t="s">
        <v>82</v>
      </c>
      <c r="AY3201" s="19" t="s">
        <v>252</v>
      </c>
      <c r="BE3201" s="159">
        <f>IF(N3201="základní",J3201,0)</f>
        <v>0</v>
      </c>
      <c r="BF3201" s="159">
        <f>IF(N3201="snížená",J3201,0)</f>
        <v>0</v>
      </c>
      <c r="BG3201" s="159">
        <f>IF(N3201="zákl. přenesená",J3201,0)</f>
        <v>0</v>
      </c>
      <c r="BH3201" s="159">
        <f>IF(N3201="sníž. přenesená",J3201,0)</f>
        <v>0</v>
      </c>
      <c r="BI3201" s="159">
        <f>IF(N3201="nulová",J3201,0)</f>
        <v>0</v>
      </c>
      <c r="BJ3201" s="19" t="s">
        <v>80</v>
      </c>
      <c r="BK3201" s="159">
        <f>ROUND(I3201*H3201,2)</f>
        <v>0</v>
      </c>
      <c r="BL3201" s="19" t="s">
        <v>406</v>
      </c>
      <c r="BM3201" s="158" t="s">
        <v>3015</v>
      </c>
    </row>
    <row r="3202" spans="1:65" s="2" customFormat="1" ht="11.25">
      <c r="A3202" s="34"/>
      <c r="B3202" s="35"/>
      <c r="C3202" s="34"/>
      <c r="D3202" s="160" t="s">
        <v>260</v>
      </c>
      <c r="E3202" s="34"/>
      <c r="F3202" s="161" t="s">
        <v>3014</v>
      </c>
      <c r="G3202" s="34"/>
      <c r="H3202" s="34"/>
      <c r="I3202" s="162"/>
      <c r="J3202" s="34"/>
      <c r="K3202" s="34"/>
      <c r="L3202" s="35"/>
      <c r="M3202" s="163"/>
      <c r="N3202" s="164"/>
      <c r="O3202" s="55"/>
      <c r="P3202" s="55"/>
      <c r="Q3202" s="55"/>
      <c r="R3202" s="55"/>
      <c r="S3202" s="55"/>
      <c r="T3202" s="56"/>
      <c r="U3202" s="34"/>
      <c r="V3202" s="34"/>
      <c r="W3202" s="34"/>
      <c r="X3202" s="34"/>
      <c r="Y3202" s="34"/>
      <c r="Z3202" s="34"/>
      <c r="AA3202" s="34"/>
      <c r="AB3202" s="34"/>
      <c r="AC3202" s="34"/>
      <c r="AD3202" s="34"/>
      <c r="AE3202" s="34"/>
      <c r="AT3202" s="19" t="s">
        <v>260</v>
      </c>
      <c r="AU3202" s="19" t="s">
        <v>82</v>
      </c>
    </row>
    <row r="3203" spans="1:65" s="2" customFormat="1" ht="11.25">
      <c r="A3203" s="34"/>
      <c r="B3203" s="35"/>
      <c r="C3203" s="34"/>
      <c r="D3203" s="165" t="s">
        <v>262</v>
      </c>
      <c r="E3203" s="34"/>
      <c r="F3203" s="166" t="s">
        <v>3016</v>
      </c>
      <c r="G3203" s="34"/>
      <c r="H3203" s="34"/>
      <c r="I3203" s="162"/>
      <c r="J3203" s="34"/>
      <c r="K3203" s="34"/>
      <c r="L3203" s="35"/>
      <c r="M3203" s="163"/>
      <c r="N3203" s="164"/>
      <c r="O3203" s="55"/>
      <c r="P3203" s="55"/>
      <c r="Q3203" s="55"/>
      <c r="R3203" s="55"/>
      <c r="S3203" s="55"/>
      <c r="T3203" s="56"/>
      <c r="U3203" s="34"/>
      <c r="V3203" s="34"/>
      <c r="W3203" s="34"/>
      <c r="X3203" s="34"/>
      <c r="Y3203" s="34"/>
      <c r="Z3203" s="34"/>
      <c r="AA3203" s="34"/>
      <c r="AB3203" s="34"/>
      <c r="AC3203" s="34"/>
      <c r="AD3203" s="34"/>
      <c r="AE3203" s="34"/>
      <c r="AT3203" s="19" t="s">
        <v>262</v>
      </c>
      <c r="AU3203" s="19" t="s">
        <v>82</v>
      </c>
    </row>
    <row r="3204" spans="1:65" s="13" customFormat="1" ht="11.25">
      <c r="B3204" s="167"/>
      <c r="D3204" s="160" t="s">
        <v>264</v>
      </c>
      <c r="E3204" s="168" t="s">
        <v>3</v>
      </c>
      <c r="F3204" s="169" t="s">
        <v>3017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1:65" s="13" customFormat="1" ht="11.25">
      <c r="B3205" s="167"/>
      <c r="D3205" s="160" t="s">
        <v>264</v>
      </c>
      <c r="E3205" s="168" t="s">
        <v>3</v>
      </c>
      <c r="F3205" s="169" t="s">
        <v>3018</v>
      </c>
      <c r="H3205" s="168" t="s">
        <v>3</v>
      </c>
      <c r="I3205" s="170"/>
      <c r="L3205" s="167"/>
      <c r="M3205" s="171"/>
      <c r="N3205" s="172"/>
      <c r="O3205" s="172"/>
      <c r="P3205" s="172"/>
      <c r="Q3205" s="172"/>
      <c r="R3205" s="172"/>
      <c r="S3205" s="172"/>
      <c r="T3205" s="173"/>
      <c r="AT3205" s="168" t="s">
        <v>264</v>
      </c>
      <c r="AU3205" s="168" t="s">
        <v>82</v>
      </c>
      <c r="AV3205" s="13" t="s">
        <v>80</v>
      </c>
      <c r="AW3205" s="13" t="s">
        <v>34</v>
      </c>
      <c r="AX3205" s="13" t="s">
        <v>73</v>
      </c>
      <c r="AY3205" s="168" t="s">
        <v>252</v>
      </c>
    </row>
    <row r="3206" spans="1:65" s="13" customFormat="1" ht="22.5">
      <c r="B3206" s="167"/>
      <c r="D3206" s="160" t="s">
        <v>264</v>
      </c>
      <c r="E3206" s="168" t="s">
        <v>3</v>
      </c>
      <c r="F3206" s="169" t="s">
        <v>3002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264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252</v>
      </c>
    </row>
    <row r="3207" spans="1:65" s="13" customFormat="1" ht="22.5">
      <c r="B3207" s="167"/>
      <c r="D3207" s="160" t="s">
        <v>264</v>
      </c>
      <c r="E3207" s="168" t="s">
        <v>3</v>
      </c>
      <c r="F3207" s="169" t="s">
        <v>2945</v>
      </c>
      <c r="H3207" s="168" t="s">
        <v>3</v>
      </c>
      <c r="I3207" s="170"/>
      <c r="L3207" s="167"/>
      <c r="M3207" s="171"/>
      <c r="N3207" s="172"/>
      <c r="O3207" s="172"/>
      <c r="P3207" s="172"/>
      <c r="Q3207" s="172"/>
      <c r="R3207" s="172"/>
      <c r="S3207" s="172"/>
      <c r="T3207" s="173"/>
      <c r="AT3207" s="168" t="s">
        <v>264</v>
      </c>
      <c r="AU3207" s="168" t="s">
        <v>82</v>
      </c>
      <c r="AV3207" s="13" t="s">
        <v>80</v>
      </c>
      <c r="AW3207" s="13" t="s">
        <v>34</v>
      </c>
      <c r="AX3207" s="13" t="s">
        <v>73</v>
      </c>
      <c r="AY3207" s="168" t="s">
        <v>252</v>
      </c>
    </row>
    <row r="3208" spans="1:65" s="13" customFormat="1" ht="11.25">
      <c r="B3208" s="167"/>
      <c r="D3208" s="160" t="s">
        <v>264</v>
      </c>
      <c r="E3208" s="168" t="s">
        <v>3</v>
      </c>
      <c r="F3208" s="169" t="s">
        <v>2947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264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252</v>
      </c>
    </row>
    <row r="3209" spans="1:65" s="14" customFormat="1" ht="11.25">
      <c r="B3209" s="174"/>
      <c r="D3209" s="160" t="s">
        <v>264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264</v>
      </c>
      <c r="AU3209" s="175" t="s">
        <v>82</v>
      </c>
      <c r="AV3209" s="14" t="s">
        <v>82</v>
      </c>
      <c r="AW3209" s="14" t="s">
        <v>34</v>
      </c>
      <c r="AX3209" s="14" t="s">
        <v>80</v>
      </c>
      <c r="AY3209" s="175" t="s">
        <v>252</v>
      </c>
    </row>
    <row r="3210" spans="1:65" s="2" customFormat="1" ht="16.5" customHeight="1">
      <c r="A3210" s="34"/>
      <c r="B3210" s="145"/>
      <c r="C3210" s="146" t="s">
        <v>3019</v>
      </c>
      <c r="D3210" s="146" t="s">
        <v>254</v>
      </c>
      <c r="E3210" s="147" t="s">
        <v>3020</v>
      </c>
      <c r="F3210" s="148" t="s">
        <v>3021</v>
      </c>
      <c r="G3210" s="149" t="s">
        <v>743</v>
      </c>
      <c r="H3210" s="150">
        <v>4</v>
      </c>
      <c r="I3210" s="151"/>
      <c r="J3210" s="152">
        <f>ROUND(I3210*H3210,2)</f>
        <v>0</v>
      </c>
      <c r="K3210" s="153"/>
      <c r="L3210" s="35"/>
      <c r="M3210" s="154" t="s">
        <v>3</v>
      </c>
      <c r="N3210" s="155" t="s">
        <v>44</v>
      </c>
      <c r="O3210" s="55"/>
      <c r="P3210" s="156">
        <f>O3210*H3210</f>
        <v>0</v>
      </c>
      <c r="Q3210" s="156">
        <v>0</v>
      </c>
      <c r="R3210" s="156">
        <f>Q3210*H3210</f>
        <v>0</v>
      </c>
      <c r="S3210" s="156">
        <v>0</v>
      </c>
      <c r="T3210" s="157">
        <f>S3210*H3210</f>
        <v>0</v>
      </c>
      <c r="U3210" s="34"/>
      <c r="V3210" s="34"/>
      <c r="W3210" s="34"/>
      <c r="X3210" s="34"/>
      <c r="Y3210" s="34"/>
      <c r="Z3210" s="34"/>
      <c r="AA3210" s="34"/>
      <c r="AB3210" s="34"/>
      <c r="AC3210" s="34"/>
      <c r="AD3210" s="34"/>
      <c r="AE3210" s="34"/>
      <c r="AR3210" s="158" t="s">
        <v>406</v>
      </c>
      <c r="AT3210" s="158" t="s">
        <v>254</v>
      </c>
      <c r="AU3210" s="158" t="s">
        <v>82</v>
      </c>
      <c r="AY3210" s="19" t="s">
        <v>252</v>
      </c>
      <c r="BE3210" s="159">
        <f>IF(N3210="základní",J3210,0)</f>
        <v>0</v>
      </c>
      <c r="BF3210" s="159">
        <f>IF(N3210="snížená",J3210,0)</f>
        <v>0</v>
      </c>
      <c r="BG3210" s="159">
        <f>IF(N3210="zákl. přenesená",J3210,0)</f>
        <v>0</v>
      </c>
      <c r="BH3210" s="159">
        <f>IF(N3210="sníž. přenesená",J3210,0)</f>
        <v>0</v>
      </c>
      <c r="BI3210" s="159">
        <f>IF(N3210="nulová",J3210,0)</f>
        <v>0</v>
      </c>
      <c r="BJ3210" s="19" t="s">
        <v>80</v>
      </c>
      <c r="BK3210" s="159">
        <f>ROUND(I3210*H3210,2)</f>
        <v>0</v>
      </c>
      <c r="BL3210" s="19" t="s">
        <v>406</v>
      </c>
      <c r="BM3210" s="158" t="s">
        <v>3022</v>
      </c>
    </row>
    <row r="3211" spans="1:65" s="2" customFormat="1" ht="11.25">
      <c r="A3211" s="34"/>
      <c r="B3211" s="35"/>
      <c r="C3211" s="34"/>
      <c r="D3211" s="160" t="s">
        <v>260</v>
      </c>
      <c r="E3211" s="34"/>
      <c r="F3211" s="161" t="s">
        <v>3023</v>
      </c>
      <c r="G3211" s="34"/>
      <c r="H3211" s="34"/>
      <c r="I3211" s="162"/>
      <c r="J3211" s="34"/>
      <c r="K3211" s="34"/>
      <c r="L3211" s="35"/>
      <c r="M3211" s="163"/>
      <c r="N3211" s="164"/>
      <c r="O3211" s="55"/>
      <c r="P3211" s="55"/>
      <c r="Q3211" s="55"/>
      <c r="R3211" s="55"/>
      <c r="S3211" s="55"/>
      <c r="T3211" s="56"/>
      <c r="U3211" s="34"/>
      <c r="V3211" s="34"/>
      <c r="W3211" s="34"/>
      <c r="X3211" s="34"/>
      <c r="Y3211" s="34"/>
      <c r="Z3211" s="34"/>
      <c r="AA3211" s="34"/>
      <c r="AB3211" s="34"/>
      <c r="AC3211" s="34"/>
      <c r="AD3211" s="34"/>
      <c r="AE3211" s="34"/>
      <c r="AT3211" s="19" t="s">
        <v>260</v>
      </c>
      <c r="AU3211" s="19" t="s">
        <v>82</v>
      </c>
    </row>
    <row r="3212" spans="1:65" s="2" customFormat="1" ht="11.25">
      <c r="A3212" s="34"/>
      <c r="B3212" s="35"/>
      <c r="C3212" s="34"/>
      <c r="D3212" s="165" t="s">
        <v>262</v>
      </c>
      <c r="E3212" s="34"/>
      <c r="F3212" s="166" t="s">
        <v>3024</v>
      </c>
      <c r="G3212" s="34"/>
      <c r="H3212" s="34"/>
      <c r="I3212" s="162"/>
      <c r="J3212" s="34"/>
      <c r="K3212" s="34"/>
      <c r="L3212" s="35"/>
      <c r="M3212" s="163"/>
      <c r="N3212" s="164"/>
      <c r="O3212" s="55"/>
      <c r="P3212" s="55"/>
      <c r="Q3212" s="55"/>
      <c r="R3212" s="55"/>
      <c r="S3212" s="55"/>
      <c r="T3212" s="56"/>
      <c r="U3212" s="34"/>
      <c r="V3212" s="34"/>
      <c r="W3212" s="34"/>
      <c r="X3212" s="34"/>
      <c r="Y3212" s="34"/>
      <c r="Z3212" s="34"/>
      <c r="AA3212" s="34"/>
      <c r="AB3212" s="34"/>
      <c r="AC3212" s="34"/>
      <c r="AD3212" s="34"/>
      <c r="AE3212" s="34"/>
      <c r="AT3212" s="19" t="s">
        <v>262</v>
      </c>
      <c r="AU3212" s="19" t="s">
        <v>82</v>
      </c>
    </row>
    <row r="3213" spans="1:65" s="13" customFormat="1" ht="11.25">
      <c r="B3213" s="167"/>
      <c r="D3213" s="160" t="s">
        <v>264</v>
      </c>
      <c r="E3213" s="168" t="s">
        <v>3</v>
      </c>
      <c r="F3213" s="169" t="s">
        <v>3025</v>
      </c>
      <c r="H3213" s="168" t="s">
        <v>3</v>
      </c>
      <c r="I3213" s="170"/>
      <c r="L3213" s="167"/>
      <c r="M3213" s="171"/>
      <c r="N3213" s="172"/>
      <c r="O3213" s="172"/>
      <c r="P3213" s="172"/>
      <c r="Q3213" s="172"/>
      <c r="R3213" s="172"/>
      <c r="S3213" s="172"/>
      <c r="T3213" s="173"/>
      <c r="AT3213" s="168" t="s">
        <v>264</v>
      </c>
      <c r="AU3213" s="168" t="s">
        <v>82</v>
      </c>
      <c r="AV3213" s="13" t="s">
        <v>80</v>
      </c>
      <c r="AW3213" s="13" t="s">
        <v>34</v>
      </c>
      <c r="AX3213" s="13" t="s">
        <v>73</v>
      </c>
      <c r="AY3213" s="168" t="s">
        <v>252</v>
      </c>
    </row>
    <row r="3214" spans="1:65" s="14" customFormat="1" ht="11.25">
      <c r="B3214" s="174"/>
      <c r="D3214" s="160" t="s">
        <v>264</v>
      </c>
      <c r="E3214" s="175" t="s">
        <v>3</v>
      </c>
      <c r="F3214" s="176" t="s">
        <v>82</v>
      </c>
      <c r="H3214" s="177">
        <v>2</v>
      </c>
      <c r="I3214" s="178"/>
      <c r="L3214" s="174"/>
      <c r="M3214" s="179"/>
      <c r="N3214" s="180"/>
      <c r="O3214" s="180"/>
      <c r="P3214" s="180"/>
      <c r="Q3214" s="180"/>
      <c r="R3214" s="180"/>
      <c r="S3214" s="180"/>
      <c r="T3214" s="181"/>
      <c r="AT3214" s="175" t="s">
        <v>264</v>
      </c>
      <c r="AU3214" s="175" t="s">
        <v>82</v>
      </c>
      <c r="AV3214" s="14" t="s">
        <v>82</v>
      </c>
      <c r="AW3214" s="14" t="s">
        <v>34</v>
      </c>
      <c r="AX3214" s="14" t="s">
        <v>73</v>
      </c>
      <c r="AY3214" s="175" t="s">
        <v>252</v>
      </c>
    </row>
    <row r="3215" spans="1:65" s="13" customFormat="1" ht="11.25">
      <c r="B3215" s="167"/>
      <c r="D3215" s="160" t="s">
        <v>264</v>
      </c>
      <c r="E3215" s="168" t="s">
        <v>3</v>
      </c>
      <c r="F3215" s="169" t="s">
        <v>1486</v>
      </c>
      <c r="H3215" s="168" t="s">
        <v>3</v>
      </c>
      <c r="I3215" s="170"/>
      <c r="L3215" s="167"/>
      <c r="M3215" s="171"/>
      <c r="N3215" s="172"/>
      <c r="O3215" s="172"/>
      <c r="P3215" s="172"/>
      <c r="Q3215" s="172"/>
      <c r="R3215" s="172"/>
      <c r="S3215" s="172"/>
      <c r="T3215" s="173"/>
      <c r="AT3215" s="168" t="s">
        <v>264</v>
      </c>
      <c r="AU3215" s="168" t="s">
        <v>82</v>
      </c>
      <c r="AV3215" s="13" t="s">
        <v>80</v>
      </c>
      <c r="AW3215" s="13" t="s">
        <v>34</v>
      </c>
      <c r="AX3215" s="13" t="s">
        <v>73</v>
      </c>
      <c r="AY3215" s="168" t="s">
        <v>252</v>
      </c>
    </row>
    <row r="3216" spans="1:65" s="14" customFormat="1" ht="11.25">
      <c r="B3216" s="174"/>
      <c r="D3216" s="160" t="s">
        <v>264</v>
      </c>
      <c r="E3216" s="175" t="s">
        <v>3</v>
      </c>
      <c r="F3216" s="176" t="s">
        <v>1428</v>
      </c>
      <c r="H3216" s="177">
        <v>2</v>
      </c>
      <c r="I3216" s="178"/>
      <c r="L3216" s="174"/>
      <c r="M3216" s="179"/>
      <c r="N3216" s="180"/>
      <c r="O3216" s="180"/>
      <c r="P3216" s="180"/>
      <c r="Q3216" s="180"/>
      <c r="R3216" s="180"/>
      <c r="S3216" s="180"/>
      <c r="T3216" s="181"/>
      <c r="AT3216" s="175" t="s">
        <v>264</v>
      </c>
      <c r="AU3216" s="175" t="s">
        <v>82</v>
      </c>
      <c r="AV3216" s="14" t="s">
        <v>82</v>
      </c>
      <c r="AW3216" s="14" t="s">
        <v>34</v>
      </c>
      <c r="AX3216" s="14" t="s">
        <v>73</v>
      </c>
      <c r="AY3216" s="175" t="s">
        <v>252</v>
      </c>
    </row>
    <row r="3217" spans="1:65" s="15" customFormat="1" ht="11.25">
      <c r="B3217" s="182"/>
      <c r="D3217" s="160" t="s">
        <v>264</v>
      </c>
      <c r="E3217" s="183" t="s">
        <v>3</v>
      </c>
      <c r="F3217" s="184" t="s">
        <v>269</v>
      </c>
      <c r="H3217" s="185">
        <v>4</v>
      </c>
      <c r="I3217" s="186"/>
      <c r="L3217" s="182"/>
      <c r="M3217" s="187"/>
      <c r="N3217" s="188"/>
      <c r="O3217" s="188"/>
      <c r="P3217" s="188"/>
      <c r="Q3217" s="188"/>
      <c r="R3217" s="188"/>
      <c r="S3217" s="188"/>
      <c r="T3217" s="189"/>
      <c r="AT3217" s="183" t="s">
        <v>264</v>
      </c>
      <c r="AU3217" s="183" t="s">
        <v>82</v>
      </c>
      <c r="AV3217" s="15" t="s">
        <v>258</v>
      </c>
      <c r="AW3217" s="15" t="s">
        <v>34</v>
      </c>
      <c r="AX3217" s="15" t="s">
        <v>80</v>
      </c>
      <c r="AY3217" s="183" t="s">
        <v>252</v>
      </c>
    </row>
    <row r="3218" spans="1:65" s="2" customFormat="1" ht="16.5" customHeight="1">
      <c r="A3218" s="34"/>
      <c r="B3218" s="145"/>
      <c r="C3218" s="198" t="s">
        <v>3026</v>
      </c>
      <c r="D3218" s="198" t="s">
        <v>361</v>
      </c>
      <c r="E3218" s="199" t="s">
        <v>3027</v>
      </c>
      <c r="F3218" s="200" t="s">
        <v>3028</v>
      </c>
      <c r="G3218" s="201" t="s">
        <v>743</v>
      </c>
      <c r="H3218" s="202">
        <v>4</v>
      </c>
      <c r="I3218" s="203"/>
      <c r="J3218" s="204">
        <f>ROUND(I3218*H3218,2)</f>
        <v>0</v>
      </c>
      <c r="K3218" s="205"/>
      <c r="L3218" s="206"/>
      <c r="M3218" s="207" t="s">
        <v>3</v>
      </c>
      <c r="N3218" s="208" t="s">
        <v>44</v>
      </c>
      <c r="O3218" s="55"/>
      <c r="P3218" s="156">
        <f>O3218*H3218</f>
        <v>0</v>
      </c>
      <c r="Q3218" s="156">
        <v>4.2999999999999997E-2</v>
      </c>
      <c r="R3218" s="156">
        <f>Q3218*H3218</f>
        <v>0.17199999999999999</v>
      </c>
      <c r="S3218" s="156">
        <v>0</v>
      </c>
      <c r="T3218" s="157">
        <f>S3218*H3218</f>
        <v>0</v>
      </c>
      <c r="U3218" s="34"/>
      <c r="V3218" s="34"/>
      <c r="W3218" s="34"/>
      <c r="X3218" s="34"/>
      <c r="Y3218" s="34"/>
      <c r="Z3218" s="34"/>
      <c r="AA3218" s="34"/>
      <c r="AB3218" s="34"/>
      <c r="AC3218" s="34"/>
      <c r="AD3218" s="34"/>
      <c r="AE3218" s="34"/>
      <c r="AR3218" s="158" t="s">
        <v>572</v>
      </c>
      <c r="AT3218" s="158" t="s">
        <v>361</v>
      </c>
      <c r="AU3218" s="158" t="s">
        <v>82</v>
      </c>
      <c r="AY3218" s="19" t="s">
        <v>252</v>
      </c>
      <c r="BE3218" s="159">
        <f>IF(N3218="základní",J3218,0)</f>
        <v>0</v>
      </c>
      <c r="BF3218" s="159">
        <f>IF(N3218="snížená",J3218,0)</f>
        <v>0</v>
      </c>
      <c r="BG3218" s="159">
        <f>IF(N3218="zákl. přenesená",J3218,0)</f>
        <v>0</v>
      </c>
      <c r="BH3218" s="159">
        <f>IF(N3218="sníž. přenesená",J3218,0)</f>
        <v>0</v>
      </c>
      <c r="BI3218" s="159">
        <f>IF(N3218="nulová",J3218,0)</f>
        <v>0</v>
      </c>
      <c r="BJ3218" s="19" t="s">
        <v>80</v>
      </c>
      <c r="BK3218" s="159">
        <f>ROUND(I3218*H3218,2)</f>
        <v>0</v>
      </c>
      <c r="BL3218" s="19" t="s">
        <v>406</v>
      </c>
      <c r="BM3218" s="158" t="s">
        <v>3029</v>
      </c>
    </row>
    <row r="3219" spans="1:65" s="2" customFormat="1" ht="11.25">
      <c r="A3219" s="34"/>
      <c r="B3219" s="35"/>
      <c r="C3219" s="34"/>
      <c r="D3219" s="160" t="s">
        <v>260</v>
      </c>
      <c r="E3219" s="34"/>
      <c r="F3219" s="161" t="s">
        <v>3028</v>
      </c>
      <c r="G3219" s="34"/>
      <c r="H3219" s="34"/>
      <c r="I3219" s="162"/>
      <c r="J3219" s="34"/>
      <c r="K3219" s="34"/>
      <c r="L3219" s="35"/>
      <c r="M3219" s="163"/>
      <c r="N3219" s="164"/>
      <c r="O3219" s="55"/>
      <c r="P3219" s="55"/>
      <c r="Q3219" s="55"/>
      <c r="R3219" s="55"/>
      <c r="S3219" s="55"/>
      <c r="T3219" s="56"/>
      <c r="U3219" s="34"/>
      <c r="V3219" s="34"/>
      <c r="W3219" s="34"/>
      <c r="X3219" s="34"/>
      <c r="Y3219" s="34"/>
      <c r="Z3219" s="34"/>
      <c r="AA3219" s="34"/>
      <c r="AB3219" s="34"/>
      <c r="AC3219" s="34"/>
      <c r="AD3219" s="34"/>
      <c r="AE3219" s="34"/>
      <c r="AT3219" s="19" t="s">
        <v>260</v>
      </c>
      <c r="AU3219" s="19" t="s">
        <v>82</v>
      </c>
    </row>
    <row r="3220" spans="1:65" s="13" customFormat="1" ht="11.25">
      <c r="B3220" s="167"/>
      <c r="D3220" s="160" t="s">
        <v>264</v>
      </c>
      <c r="E3220" s="168" t="s">
        <v>3</v>
      </c>
      <c r="F3220" s="169" t="s">
        <v>3030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1:65" s="13" customFormat="1" ht="22.5">
      <c r="B3221" s="167"/>
      <c r="D3221" s="160" t="s">
        <v>264</v>
      </c>
      <c r="E3221" s="168" t="s">
        <v>3</v>
      </c>
      <c r="F3221" s="169" t="s">
        <v>3002</v>
      </c>
      <c r="H3221" s="168" t="s">
        <v>3</v>
      </c>
      <c r="I3221" s="170"/>
      <c r="L3221" s="167"/>
      <c r="M3221" s="171"/>
      <c r="N3221" s="172"/>
      <c r="O3221" s="172"/>
      <c r="P3221" s="172"/>
      <c r="Q3221" s="172"/>
      <c r="R3221" s="172"/>
      <c r="S3221" s="172"/>
      <c r="T3221" s="173"/>
      <c r="AT3221" s="168" t="s">
        <v>264</v>
      </c>
      <c r="AU3221" s="168" t="s">
        <v>82</v>
      </c>
      <c r="AV3221" s="13" t="s">
        <v>80</v>
      </c>
      <c r="AW3221" s="13" t="s">
        <v>34</v>
      </c>
      <c r="AX3221" s="13" t="s">
        <v>73</v>
      </c>
      <c r="AY3221" s="168" t="s">
        <v>252</v>
      </c>
    </row>
    <row r="3222" spans="1:65" s="13" customFormat="1" ht="22.5">
      <c r="B3222" s="167"/>
      <c r="D3222" s="160" t="s">
        <v>264</v>
      </c>
      <c r="E3222" s="168" t="s">
        <v>3</v>
      </c>
      <c r="F3222" s="169" t="s">
        <v>2945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1:65" s="13" customFormat="1" ht="11.25">
      <c r="B3223" s="167"/>
      <c r="D3223" s="160" t="s">
        <v>264</v>
      </c>
      <c r="E3223" s="168" t="s">
        <v>3</v>
      </c>
      <c r="F3223" s="169" t="s">
        <v>2946</v>
      </c>
      <c r="H3223" s="168" t="s">
        <v>3</v>
      </c>
      <c r="I3223" s="170"/>
      <c r="L3223" s="167"/>
      <c r="M3223" s="171"/>
      <c r="N3223" s="172"/>
      <c r="O3223" s="172"/>
      <c r="P3223" s="172"/>
      <c r="Q3223" s="172"/>
      <c r="R3223" s="172"/>
      <c r="S3223" s="172"/>
      <c r="T3223" s="173"/>
      <c r="AT3223" s="168" t="s">
        <v>264</v>
      </c>
      <c r="AU3223" s="168" t="s">
        <v>82</v>
      </c>
      <c r="AV3223" s="13" t="s">
        <v>80</v>
      </c>
      <c r="AW3223" s="13" t="s">
        <v>34</v>
      </c>
      <c r="AX3223" s="13" t="s">
        <v>73</v>
      </c>
      <c r="AY3223" s="168" t="s">
        <v>252</v>
      </c>
    </row>
    <row r="3224" spans="1:65" s="14" customFormat="1" ht="11.25">
      <c r="B3224" s="174"/>
      <c r="D3224" s="160" t="s">
        <v>264</v>
      </c>
      <c r="E3224" s="175" t="s">
        <v>3</v>
      </c>
      <c r="F3224" s="176" t="s">
        <v>82</v>
      </c>
      <c r="H3224" s="177">
        <v>2</v>
      </c>
      <c r="I3224" s="178"/>
      <c r="L3224" s="174"/>
      <c r="M3224" s="179"/>
      <c r="N3224" s="180"/>
      <c r="O3224" s="180"/>
      <c r="P3224" s="180"/>
      <c r="Q3224" s="180"/>
      <c r="R3224" s="180"/>
      <c r="S3224" s="180"/>
      <c r="T3224" s="181"/>
      <c r="AT3224" s="175" t="s">
        <v>264</v>
      </c>
      <c r="AU3224" s="175" t="s">
        <v>82</v>
      </c>
      <c r="AV3224" s="14" t="s">
        <v>82</v>
      </c>
      <c r="AW3224" s="14" t="s">
        <v>34</v>
      </c>
      <c r="AX3224" s="14" t="s">
        <v>73</v>
      </c>
      <c r="AY3224" s="175" t="s">
        <v>252</v>
      </c>
    </row>
    <row r="3225" spans="1:65" s="13" customFormat="1" ht="11.25">
      <c r="B3225" s="167"/>
      <c r="D3225" s="160" t="s">
        <v>264</v>
      </c>
      <c r="E3225" s="168" t="s">
        <v>3</v>
      </c>
      <c r="F3225" s="169" t="s">
        <v>3031</v>
      </c>
      <c r="H3225" s="168" t="s">
        <v>3</v>
      </c>
      <c r="I3225" s="170"/>
      <c r="L3225" s="167"/>
      <c r="M3225" s="171"/>
      <c r="N3225" s="172"/>
      <c r="O3225" s="172"/>
      <c r="P3225" s="172"/>
      <c r="Q3225" s="172"/>
      <c r="R3225" s="172"/>
      <c r="S3225" s="172"/>
      <c r="T3225" s="173"/>
      <c r="AT3225" s="168" t="s">
        <v>264</v>
      </c>
      <c r="AU3225" s="168" t="s">
        <v>82</v>
      </c>
      <c r="AV3225" s="13" t="s">
        <v>80</v>
      </c>
      <c r="AW3225" s="13" t="s">
        <v>34</v>
      </c>
      <c r="AX3225" s="13" t="s">
        <v>73</v>
      </c>
      <c r="AY3225" s="168" t="s">
        <v>252</v>
      </c>
    </row>
    <row r="3226" spans="1:65" s="13" customFormat="1" ht="22.5">
      <c r="B3226" s="167"/>
      <c r="D3226" s="160" t="s">
        <v>264</v>
      </c>
      <c r="E3226" s="168" t="s">
        <v>3</v>
      </c>
      <c r="F3226" s="169" t="s">
        <v>3002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264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252</v>
      </c>
    </row>
    <row r="3227" spans="1:65" s="13" customFormat="1" ht="22.5">
      <c r="B3227" s="167"/>
      <c r="D3227" s="160" t="s">
        <v>264</v>
      </c>
      <c r="E3227" s="168" t="s">
        <v>3</v>
      </c>
      <c r="F3227" s="169" t="s">
        <v>2945</v>
      </c>
      <c r="H3227" s="168" t="s">
        <v>3</v>
      </c>
      <c r="I3227" s="170"/>
      <c r="L3227" s="167"/>
      <c r="M3227" s="171"/>
      <c r="N3227" s="172"/>
      <c r="O3227" s="172"/>
      <c r="P3227" s="172"/>
      <c r="Q3227" s="172"/>
      <c r="R3227" s="172"/>
      <c r="S3227" s="172"/>
      <c r="T3227" s="173"/>
      <c r="AT3227" s="168" t="s">
        <v>264</v>
      </c>
      <c r="AU3227" s="168" t="s">
        <v>82</v>
      </c>
      <c r="AV3227" s="13" t="s">
        <v>80</v>
      </c>
      <c r="AW3227" s="13" t="s">
        <v>34</v>
      </c>
      <c r="AX3227" s="13" t="s">
        <v>73</v>
      </c>
      <c r="AY3227" s="168" t="s">
        <v>252</v>
      </c>
    </row>
    <row r="3228" spans="1:65" s="13" customFormat="1" ht="11.25">
      <c r="B3228" s="167"/>
      <c r="D3228" s="160" t="s">
        <v>264</v>
      </c>
      <c r="E3228" s="168" t="s">
        <v>3</v>
      </c>
      <c r="F3228" s="169" t="s">
        <v>2946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264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252</v>
      </c>
    </row>
    <row r="3229" spans="1:65" s="14" customFormat="1" ht="11.25">
      <c r="B3229" s="174"/>
      <c r="D3229" s="160" t="s">
        <v>264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264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252</v>
      </c>
    </row>
    <row r="3230" spans="1:65" s="13" customFormat="1" ht="11.25">
      <c r="B3230" s="167"/>
      <c r="D3230" s="160" t="s">
        <v>264</v>
      </c>
      <c r="E3230" s="168" t="s">
        <v>3</v>
      </c>
      <c r="F3230" s="169" t="s">
        <v>3032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264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252</v>
      </c>
    </row>
    <row r="3231" spans="1:65" s="14" customFormat="1" ht="11.25">
      <c r="B3231" s="174"/>
      <c r="D3231" s="160" t="s">
        <v>264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264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252</v>
      </c>
    </row>
    <row r="3232" spans="1:65" s="15" customFormat="1" ht="11.25">
      <c r="B3232" s="182"/>
      <c r="D3232" s="160" t="s">
        <v>264</v>
      </c>
      <c r="E3232" s="183" t="s">
        <v>3</v>
      </c>
      <c r="F3232" s="184" t="s">
        <v>269</v>
      </c>
      <c r="H3232" s="185">
        <v>4</v>
      </c>
      <c r="I3232" s="186"/>
      <c r="L3232" s="182"/>
      <c r="M3232" s="187"/>
      <c r="N3232" s="188"/>
      <c r="O3232" s="188"/>
      <c r="P3232" s="188"/>
      <c r="Q3232" s="188"/>
      <c r="R3232" s="188"/>
      <c r="S3232" s="188"/>
      <c r="T3232" s="189"/>
      <c r="AT3232" s="183" t="s">
        <v>264</v>
      </c>
      <c r="AU3232" s="183" t="s">
        <v>82</v>
      </c>
      <c r="AV3232" s="15" t="s">
        <v>258</v>
      </c>
      <c r="AW3232" s="15" t="s">
        <v>34</v>
      </c>
      <c r="AX3232" s="15" t="s">
        <v>80</v>
      </c>
      <c r="AY3232" s="183" t="s">
        <v>252</v>
      </c>
    </row>
    <row r="3233" spans="1:65" s="2" customFormat="1" ht="16.5" customHeight="1">
      <c r="A3233" s="34"/>
      <c r="B3233" s="145"/>
      <c r="C3233" s="146" t="s">
        <v>3033</v>
      </c>
      <c r="D3233" s="146" t="s">
        <v>254</v>
      </c>
      <c r="E3233" s="147" t="s">
        <v>3034</v>
      </c>
      <c r="F3233" s="148" t="s">
        <v>3035</v>
      </c>
      <c r="G3233" s="149" t="s">
        <v>743</v>
      </c>
      <c r="H3233" s="150">
        <v>13</v>
      </c>
      <c r="I3233" s="151"/>
      <c r="J3233" s="152">
        <f>ROUND(I3233*H3233,2)</f>
        <v>0</v>
      </c>
      <c r="K3233" s="153"/>
      <c r="L3233" s="35"/>
      <c r="M3233" s="154" t="s">
        <v>3</v>
      </c>
      <c r="N3233" s="155" t="s">
        <v>44</v>
      </c>
      <c r="O3233" s="55"/>
      <c r="P3233" s="156">
        <f>O3233*H3233</f>
        <v>0</v>
      </c>
      <c r="Q3233" s="156">
        <v>0</v>
      </c>
      <c r="R3233" s="156">
        <f>Q3233*H3233</f>
        <v>0</v>
      </c>
      <c r="S3233" s="156">
        <v>0</v>
      </c>
      <c r="T3233" s="157">
        <f>S3233*H3233</f>
        <v>0</v>
      </c>
      <c r="U3233" s="34"/>
      <c r="V3233" s="34"/>
      <c r="W3233" s="34"/>
      <c r="X3233" s="34"/>
      <c r="Y3233" s="34"/>
      <c r="Z3233" s="34"/>
      <c r="AA3233" s="34"/>
      <c r="AB3233" s="34"/>
      <c r="AC3233" s="34"/>
      <c r="AD3233" s="34"/>
      <c r="AE3233" s="34"/>
      <c r="AR3233" s="158" t="s">
        <v>406</v>
      </c>
      <c r="AT3233" s="158" t="s">
        <v>254</v>
      </c>
      <c r="AU3233" s="158" t="s">
        <v>82</v>
      </c>
      <c r="AY3233" s="19" t="s">
        <v>252</v>
      </c>
      <c r="BE3233" s="159">
        <f>IF(N3233="základní",J3233,0)</f>
        <v>0</v>
      </c>
      <c r="BF3233" s="159">
        <f>IF(N3233="snížená",J3233,0)</f>
        <v>0</v>
      </c>
      <c r="BG3233" s="159">
        <f>IF(N3233="zákl. přenesená",J3233,0)</f>
        <v>0</v>
      </c>
      <c r="BH3233" s="159">
        <f>IF(N3233="sníž. přenesená",J3233,0)</f>
        <v>0</v>
      </c>
      <c r="BI3233" s="159">
        <f>IF(N3233="nulová",J3233,0)</f>
        <v>0</v>
      </c>
      <c r="BJ3233" s="19" t="s">
        <v>80</v>
      </c>
      <c r="BK3233" s="159">
        <f>ROUND(I3233*H3233,2)</f>
        <v>0</v>
      </c>
      <c r="BL3233" s="19" t="s">
        <v>406</v>
      </c>
      <c r="BM3233" s="158" t="s">
        <v>3036</v>
      </c>
    </row>
    <row r="3234" spans="1:65" s="2" customFormat="1" ht="11.25">
      <c r="A3234" s="34"/>
      <c r="B3234" s="35"/>
      <c r="C3234" s="34"/>
      <c r="D3234" s="160" t="s">
        <v>260</v>
      </c>
      <c r="E3234" s="34"/>
      <c r="F3234" s="161" t="s">
        <v>3037</v>
      </c>
      <c r="G3234" s="34"/>
      <c r="H3234" s="34"/>
      <c r="I3234" s="162"/>
      <c r="J3234" s="34"/>
      <c r="K3234" s="34"/>
      <c r="L3234" s="35"/>
      <c r="M3234" s="163"/>
      <c r="N3234" s="164"/>
      <c r="O3234" s="55"/>
      <c r="P3234" s="55"/>
      <c r="Q3234" s="55"/>
      <c r="R3234" s="55"/>
      <c r="S3234" s="55"/>
      <c r="T3234" s="56"/>
      <c r="U3234" s="34"/>
      <c r="V3234" s="34"/>
      <c r="W3234" s="34"/>
      <c r="X3234" s="34"/>
      <c r="Y3234" s="34"/>
      <c r="Z3234" s="34"/>
      <c r="AA3234" s="34"/>
      <c r="AB3234" s="34"/>
      <c r="AC3234" s="34"/>
      <c r="AD3234" s="34"/>
      <c r="AE3234" s="34"/>
      <c r="AT3234" s="19" t="s">
        <v>260</v>
      </c>
      <c r="AU3234" s="19" t="s">
        <v>82</v>
      </c>
    </row>
    <row r="3235" spans="1:65" s="2" customFormat="1" ht="11.25">
      <c r="A3235" s="34"/>
      <c r="B3235" s="35"/>
      <c r="C3235" s="34"/>
      <c r="D3235" s="165" t="s">
        <v>262</v>
      </c>
      <c r="E3235" s="34"/>
      <c r="F3235" s="166" t="s">
        <v>3038</v>
      </c>
      <c r="G3235" s="34"/>
      <c r="H3235" s="34"/>
      <c r="I3235" s="162"/>
      <c r="J3235" s="34"/>
      <c r="K3235" s="34"/>
      <c r="L3235" s="35"/>
      <c r="M3235" s="163"/>
      <c r="N3235" s="164"/>
      <c r="O3235" s="55"/>
      <c r="P3235" s="55"/>
      <c r="Q3235" s="55"/>
      <c r="R3235" s="55"/>
      <c r="S3235" s="55"/>
      <c r="T3235" s="56"/>
      <c r="U3235" s="34"/>
      <c r="V3235" s="34"/>
      <c r="W3235" s="34"/>
      <c r="X3235" s="34"/>
      <c r="Y3235" s="34"/>
      <c r="Z3235" s="34"/>
      <c r="AA3235" s="34"/>
      <c r="AB3235" s="34"/>
      <c r="AC3235" s="34"/>
      <c r="AD3235" s="34"/>
      <c r="AE3235" s="34"/>
      <c r="AT3235" s="19" t="s">
        <v>262</v>
      </c>
      <c r="AU3235" s="19" t="s">
        <v>82</v>
      </c>
    </row>
    <row r="3236" spans="1:65" s="13" customFormat="1" ht="11.25">
      <c r="B3236" s="167"/>
      <c r="D3236" s="160" t="s">
        <v>264</v>
      </c>
      <c r="E3236" s="168" t="s">
        <v>3</v>
      </c>
      <c r="F3236" s="169" t="s">
        <v>3039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264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252</v>
      </c>
    </row>
    <row r="3237" spans="1:65" s="14" customFormat="1" ht="11.25">
      <c r="B3237" s="174"/>
      <c r="D3237" s="160" t="s">
        <v>264</v>
      </c>
      <c r="E3237" s="175" t="s">
        <v>3</v>
      </c>
      <c r="F3237" s="176" t="s">
        <v>3040</v>
      </c>
      <c r="H3237" s="177">
        <v>13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264</v>
      </c>
      <c r="AU3237" s="175" t="s">
        <v>82</v>
      </c>
      <c r="AV3237" s="14" t="s">
        <v>82</v>
      </c>
      <c r="AW3237" s="14" t="s">
        <v>34</v>
      </c>
      <c r="AX3237" s="14" t="s">
        <v>80</v>
      </c>
      <c r="AY3237" s="175" t="s">
        <v>252</v>
      </c>
    </row>
    <row r="3238" spans="1:65" s="2" customFormat="1" ht="16.5" customHeight="1">
      <c r="A3238" s="34"/>
      <c r="B3238" s="145"/>
      <c r="C3238" s="198" t="s">
        <v>3041</v>
      </c>
      <c r="D3238" s="198" t="s">
        <v>361</v>
      </c>
      <c r="E3238" s="199" t="s">
        <v>3042</v>
      </c>
      <c r="F3238" s="200" t="s">
        <v>3043</v>
      </c>
      <c r="G3238" s="201" t="s">
        <v>743</v>
      </c>
      <c r="H3238" s="202">
        <v>13</v>
      </c>
      <c r="I3238" s="203"/>
      <c r="J3238" s="204">
        <f>ROUND(I3238*H3238,2)</f>
        <v>0</v>
      </c>
      <c r="K3238" s="205"/>
      <c r="L3238" s="206"/>
      <c r="M3238" s="207" t="s">
        <v>3</v>
      </c>
      <c r="N3238" s="208" t="s">
        <v>44</v>
      </c>
      <c r="O3238" s="55"/>
      <c r="P3238" s="156">
        <f>O3238*H3238</f>
        <v>0</v>
      </c>
      <c r="Q3238" s="156">
        <v>2.3999999999999998E-3</v>
      </c>
      <c r="R3238" s="156">
        <f>Q3238*H3238</f>
        <v>3.1199999999999999E-2</v>
      </c>
      <c r="S3238" s="156">
        <v>0</v>
      </c>
      <c r="T3238" s="157">
        <f>S3238*H3238</f>
        <v>0</v>
      </c>
      <c r="U3238" s="34"/>
      <c r="V3238" s="34"/>
      <c r="W3238" s="34"/>
      <c r="X3238" s="34"/>
      <c r="Y3238" s="34"/>
      <c r="Z3238" s="34"/>
      <c r="AA3238" s="34"/>
      <c r="AB3238" s="34"/>
      <c r="AC3238" s="34"/>
      <c r="AD3238" s="34"/>
      <c r="AE3238" s="34"/>
      <c r="AR3238" s="158" t="s">
        <v>572</v>
      </c>
      <c r="AT3238" s="158" t="s">
        <v>361</v>
      </c>
      <c r="AU3238" s="158" t="s">
        <v>82</v>
      </c>
      <c r="AY3238" s="19" t="s">
        <v>252</v>
      </c>
      <c r="BE3238" s="159">
        <f>IF(N3238="základní",J3238,0)</f>
        <v>0</v>
      </c>
      <c r="BF3238" s="159">
        <f>IF(N3238="snížená",J3238,0)</f>
        <v>0</v>
      </c>
      <c r="BG3238" s="159">
        <f>IF(N3238="zákl. přenesená",J3238,0)</f>
        <v>0</v>
      </c>
      <c r="BH3238" s="159">
        <f>IF(N3238="sníž. přenesená",J3238,0)</f>
        <v>0</v>
      </c>
      <c r="BI3238" s="159">
        <f>IF(N3238="nulová",J3238,0)</f>
        <v>0</v>
      </c>
      <c r="BJ3238" s="19" t="s">
        <v>80</v>
      </c>
      <c r="BK3238" s="159">
        <f>ROUND(I3238*H3238,2)</f>
        <v>0</v>
      </c>
      <c r="BL3238" s="19" t="s">
        <v>406</v>
      </c>
      <c r="BM3238" s="158" t="s">
        <v>3044</v>
      </c>
    </row>
    <row r="3239" spans="1:65" s="2" customFormat="1" ht="11.25">
      <c r="A3239" s="34"/>
      <c r="B3239" s="35"/>
      <c r="C3239" s="34"/>
      <c r="D3239" s="160" t="s">
        <v>260</v>
      </c>
      <c r="E3239" s="34"/>
      <c r="F3239" s="161" t="s">
        <v>3045</v>
      </c>
      <c r="G3239" s="34"/>
      <c r="H3239" s="34"/>
      <c r="I3239" s="162"/>
      <c r="J3239" s="34"/>
      <c r="K3239" s="34"/>
      <c r="L3239" s="35"/>
      <c r="M3239" s="163"/>
      <c r="N3239" s="164"/>
      <c r="O3239" s="55"/>
      <c r="P3239" s="55"/>
      <c r="Q3239" s="55"/>
      <c r="R3239" s="55"/>
      <c r="S3239" s="55"/>
      <c r="T3239" s="56"/>
      <c r="U3239" s="34"/>
      <c r="V3239" s="34"/>
      <c r="W3239" s="34"/>
      <c r="X3239" s="34"/>
      <c r="Y3239" s="34"/>
      <c r="Z3239" s="34"/>
      <c r="AA3239" s="34"/>
      <c r="AB3239" s="34"/>
      <c r="AC3239" s="34"/>
      <c r="AD3239" s="34"/>
      <c r="AE3239" s="34"/>
      <c r="AT3239" s="19" t="s">
        <v>260</v>
      </c>
      <c r="AU3239" s="19" t="s">
        <v>82</v>
      </c>
    </row>
    <row r="3240" spans="1:65" s="2" customFormat="1" ht="16.5" customHeight="1">
      <c r="A3240" s="34"/>
      <c r="B3240" s="145"/>
      <c r="C3240" s="146" t="s">
        <v>3046</v>
      </c>
      <c r="D3240" s="146" t="s">
        <v>254</v>
      </c>
      <c r="E3240" s="147" t="s">
        <v>3047</v>
      </c>
      <c r="F3240" s="148" t="s">
        <v>3048</v>
      </c>
      <c r="G3240" s="149" t="s">
        <v>743</v>
      </c>
      <c r="H3240" s="150">
        <v>1</v>
      </c>
      <c r="I3240" s="151"/>
      <c r="J3240" s="152">
        <f>ROUND(I3240*H3240,2)</f>
        <v>0</v>
      </c>
      <c r="K3240" s="153"/>
      <c r="L3240" s="35"/>
      <c r="M3240" s="154" t="s">
        <v>3</v>
      </c>
      <c r="N3240" s="155" t="s">
        <v>44</v>
      </c>
      <c r="O3240" s="55"/>
      <c r="P3240" s="156">
        <f>O3240*H3240</f>
        <v>0</v>
      </c>
      <c r="Q3240" s="156">
        <v>0</v>
      </c>
      <c r="R3240" s="156">
        <f>Q3240*H3240</f>
        <v>0</v>
      </c>
      <c r="S3240" s="156">
        <v>0</v>
      </c>
      <c r="T3240" s="157">
        <f>S3240*H3240</f>
        <v>0</v>
      </c>
      <c r="U3240" s="34"/>
      <c r="V3240" s="34"/>
      <c r="W3240" s="34"/>
      <c r="X3240" s="34"/>
      <c r="Y3240" s="34"/>
      <c r="Z3240" s="34"/>
      <c r="AA3240" s="34"/>
      <c r="AB3240" s="34"/>
      <c r="AC3240" s="34"/>
      <c r="AD3240" s="34"/>
      <c r="AE3240" s="34"/>
      <c r="AR3240" s="158" t="s">
        <v>406</v>
      </c>
      <c r="AT3240" s="158" t="s">
        <v>254</v>
      </c>
      <c r="AU3240" s="158" t="s">
        <v>82</v>
      </c>
      <c r="AY3240" s="19" t="s">
        <v>252</v>
      </c>
      <c r="BE3240" s="159">
        <f>IF(N3240="základní",J3240,0)</f>
        <v>0</v>
      </c>
      <c r="BF3240" s="159">
        <f>IF(N3240="snížená",J3240,0)</f>
        <v>0</v>
      </c>
      <c r="BG3240" s="159">
        <f>IF(N3240="zákl. přenesená",J3240,0)</f>
        <v>0</v>
      </c>
      <c r="BH3240" s="159">
        <f>IF(N3240="sníž. přenesená",J3240,0)</f>
        <v>0</v>
      </c>
      <c r="BI3240" s="159">
        <f>IF(N3240="nulová",J3240,0)</f>
        <v>0</v>
      </c>
      <c r="BJ3240" s="19" t="s">
        <v>80</v>
      </c>
      <c r="BK3240" s="159">
        <f>ROUND(I3240*H3240,2)</f>
        <v>0</v>
      </c>
      <c r="BL3240" s="19" t="s">
        <v>406</v>
      </c>
      <c r="BM3240" s="158" t="s">
        <v>3049</v>
      </c>
    </row>
    <row r="3241" spans="1:65" s="2" customFormat="1" ht="11.25">
      <c r="A3241" s="34"/>
      <c r="B3241" s="35"/>
      <c r="C3241" s="34"/>
      <c r="D3241" s="160" t="s">
        <v>260</v>
      </c>
      <c r="E3241" s="34"/>
      <c r="F3241" s="161" t="s">
        <v>3050</v>
      </c>
      <c r="G3241" s="34"/>
      <c r="H3241" s="34"/>
      <c r="I3241" s="162"/>
      <c r="J3241" s="34"/>
      <c r="K3241" s="34"/>
      <c r="L3241" s="35"/>
      <c r="M3241" s="163"/>
      <c r="N3241" s="164"/>
      <c r="O3241" s="55"/>
      <c r="P3241" s="55"/>
      <c r="Q3241" s="55"/>
      <c r="R3241" s="55"/>
      <c r="S3241" s="55"/>
      <c r="T3241" s="56"/>
      <c r="U3241" s="34"/>
      <c r="V3241" s="34"/>
      <c r="W3241" s="34"/>
      <c r="X3241" s="34"/>
      <c r="Y3241" s="34"/>
      <c r="Z3241" s="34"/>
      <c r="AA3241" s="34"/>
      <c r="AB3241" s="34"/>
      <c r="AC3241" s="34"/>
      <c r="AD3241" s="34"/>
      <c r="AE3241" s="34"/>
      <c r="AT3241" s="19" t="s">
        <v>260</v>
      </c>
      <c r="AU3241" s="19" t="s">
        <v>82</v>
      </c>
    </row>
    <row r="3242" spans="1:65" s="2" customFormat="1" ht="11.25">
      <c r="A3242" s="34"/>
      <c r="B3242" s="35"/>
      <c r="C3242" s="34"/>
      <c r="D3242" s="165" t="s">
        <v>262</v>
      </c>
      <c r="E3242" s="34"/>
      <c r="F3242" s="166" t="s">
        <v>3051</v>
      </c>
      <c r="G3242" s="34"/>
      <c r="H3242" s="34"/>
      <c r="I3242" s="162"/>
      <c r="J3242" s="34"/>
      <c r="K3242" s="34"/>
      <c r="L3242" s="35"/>
      <c r="M3242" s="163"/>
      <c r="N3242" s="164"/>
      <c r="O3242" s="55"/>
      <c r="P3242" s="55"/>
      <c r="Q3242" s="55"/>
      <c r="R3242" s="55"/>
      <c r="S3242" s="55"/>
      <c r="T3242" s="56"/>
      <c r="U3242" s="34"/>
      <c r="V3242" s="34"/>
      <c r="W3242" s="34"/>
      <c r="X3242" s="34"/>
      <c r="Y3242" s="34"/>
      <c r="Z3242" s="34"/>
      <c r="AA3242" s="34"/>
      <c r="AB3242" s="34"/>
      <c r="AC3242" s="34"/>
      <c r="AD3242" s="34"/>
      <c r="AE3242" s="34"/>
      <c r="AT3242" s="19" t="s">
        <v>262</v>
      </c>
      <c r="AU3242" s="19" t="s">
        <v>82</v>
      </c>
    </row>
    <row r="3243" spans="1:65" s="14" customFormat="1" ht="11.25">
      <c r="B3243" s="174"/>
      <c r="D3243" s="160" t="s">
        <v>264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264</v>
      </c>
      <c r="AU3243" s="175" t="s">
        <v>82</v>
      </c>
      <c r="AV3243" s="14" t="s">
        <v>82</v>
      </c>
      <c r="AW3243" s="14" t="s">
        <v>34</v>
      </c>
      <c r="AX3243" s="14" t="s">
        <v>80</v>
      </c>
      <c r="AY3243" s="175" t="s">
        <v>252</v>
      </c>
    </row>
    <row r="3244" spans="1:65" s="2" customFormat="1" ht="16.5" customHeight="1">
      <c r="A3244" s="34"/>
      <c r="B3244" s="145"/>
      <c r="C3244" s="146" t="s">
        <v>3052</v>
      </c>
      <c r="D3244" s="146" t="s">
        <v>254</v>
      </c>
      <c r="E3244" s="147" t="s">
        <v>3053</v>
      </c>
      <c r="F3244" s="148" t="s">
        <v>3054</v>
      </c>
      <c r="G3244" s="149" t="s">
        <v>321</v>
      </c>
      <c r="H3244" s="150">
        <v>2.1659999999999999</v>
      </c>
      <c r="I3244" s="151"/>
      <c r="J3244" s="152">
        <f>ROUND(I3244*H3244,2)</f>
        <v>0</v>
      </c>
      <c r="K3244" s="153"/>
      <c r="L3244" s="35"/>
      <c r="M3244" s="154" t="s">
        <v>3</v>
      </c>
      <c r="N3244" s="155" t="s">
        <v>44</v>
      </c>
      <c r="O3244" s="55"/>
      <c r="P3244" s="156">
        <f>O3244*H3244</f>
        <v>0</v>
      </c>
      <c r="Q3244" s="156">
        <v>0</v>
      </c>
      <c r="R3244" s="156">
        <f>Q3244*H3244</f>
        <v>0</v>
      </c>
      <c r="S3244" s="156">
        <v>0</v>
      </c>
      <c r="T3244" s="157">
        <f>S3244*H3244</f>
        <v>0</v>
      </c>
      <c r="U3244" s="34"/>
      <c r="V3244" s="34"/>
      <c r="W3244" s="34"/>
      <c r="X3244" s="34"/>
      <c r="Y3244" s="34"/>
      <c r="Z3244" s="34"/>
      <c r="AA3244" s="34"/>
      <c r="AB3244" s="34"/>
      <c r="AC3244" s="34"/>
      <c r="AD3244" s="34"/>
      <c r="AE3244" s="34"/>
      <c r="AR3244" s="158" t="s">
        <v>406</v>
      </c>
      <c r="AT3244" s="158" t="s">
        <v>254</v>
      </c>
      <c r="AU3244" s="158" t="s">
        <v>82</v>
      </c>
      <c r="AY3244" s="19" t="s">
        <v>252</v>
      </c>
      <c r="BE3244" s="159">
        <f>IF(N3244="základní",J3244,0)</f>
        <v>0</v>
      </c>
      <c r="BF3244" s="159">
        <f>IF(N3244="snížená",J3244,0)</f>
        <v>0</v>
      </c>
      <c r="BG3244" s="159">
        <f>IF(N3244="zákl. přenesená",J3244,0)</f>
        <v>0</v>
      </c>
      <c r="BH3244" s="159">
        <f>IF(N3244="sníž. přenesená",J3244,0)</f>
        <v>0</v>
      </c>
      <c r="BI3244" s="159">
        <f>IF(N3244="nulová",J3244,0)</f>
        <v>0</v>
      </c>
      <c r="BJ3244" s="19" t="s">
        <v>80</v>
      </c>
      <c r="BK3244" s="159">
        <f>ROUND(I3244*H3244,2)</f>
        <v>0</v>
      </c>
      <c r="BL3244" s="19" t="s">
        <v>406</v>
      </c>
      <c r="BM3244" s="158" t="s">
        <v>3055</v>
      </c>
    </row>
    <row r="3245" spans="1:65" s="2" customFormat="1" ht="19.5">
      <c r="A3245" s="34"/>
      <c r="B3245" s="35"/>
      <c r="C3245" s="34"/>
      <c r="D3245" s="160" t="s">
        <v>260</v>
      </c>
      <c r="E3245" s="34"/>
      <c r="F3245" s="161" t="s">
        <v>3056</v>
      </c>
      <c r="G3245" s="34"/>
      <c r="H3245" s="34"/>
      <c r="I3245" s="162"/>
      <c r="J3245" s="34"/>
      <c r="K3245" s="34"/>
      <c r="L3245" s="35"/>
      <c r="M3245" s="163"/>
      <c r="N3245" s="164"/>
      <c r="O3245" s="55"/>
      <c r="P3245" s="55"/>
      <c r="Q3245" s="55"/>
      <c r="R3245" s="55"/>
      <c r="S3245" s="55"/>
      <c r="T3245" s="56"/>
      <c r="U3245" s="34"/>
      <c r="V3245" s="34"/>
      <c r="W3245" s="34"/>
      <c r="X3245" s="34"/>
      <c r="Y3245" s="34"/>
      <c r="Z3245" s="34"/>
      <c r="AA3245" s="34"/>
      <c r="AB3245" s="34"/>
      <c r="AC3245" s="34"/>
      <c r="AD3245" s="34"/>
      <c r="AE3245" s="34"/>
      <c r="AT3245" s="19" t="s">
        <v>260</v>
      </c>
      <c r="AU3245" s="19" t="s">
        <v>82</v>
      </c>
    </row>
    <row r="3246" spans="1:65" s="2" customFormat="1" ht="11.25">
      <c r="A3246" s="34"/>
      <c r="B3246" s="35"/>
      <c r="C3246" s="34"/>
      <c r="D3246" s="165" t="s">
        <v>262</v>
      </c>
      <c r="E3246" s="34"/>
      <c r="F3246" s="166" t="s">
        <v>3057</v>
      </c>
      <c r="G3246" s="34"/>
      <c r="H3246" s="34"/>
      <c r="I3246" s="162"/>
      <c r="J3246" s="34"/>
      <c r="K3246" s="34"/>
      <c r="L3246" s="35"/>
      <c r="M3246" s="163"/>
      <c r="N3246" s="164"/>
      <c r="O3246" s="55"/>
      <c r="P3246" s="55"/>
      <c r="Q3246" s="55"/>
      <c r="R3246" s="55"/>
      <c r="S3246" s="55"/>
      <c r="T3246" s="56"/>
      <c r="U3246" s="34"/>
      <c r="V3246" s="34"/>
      <c r="W3246" s="34"/>
      <c r="X3246" s="34"/>
      <c r="Y3246" s="34"/>
      <c r="Z3246" s="34"/>
      <c r="AA3246" s="34"/>
      <c r="AB3246" s="34"/>
      <c r="AC3246" s="34"/>
      <c r="AD3246" s="34"/>
      <c r="AE3246" s="34"/>
      <c r="AT3246" s="19" t="s">
        <v>262</v>
      </c>
      <c r="AU3246" s="19" t="s">
        <v>82</v>
      </c>
    </row>
    <row r="3247" spans="1:65" s="12" customFormat="1" ht="22.9" customHeight="1">
      <c r="B3247" s="132"/>
      <c r="D3247" s="133" t="s">
        <v>72</v>
      </c>
      <c r="E3247" s="143" t="s">
        <v>3058</v>
      </c>
      <c r="F3247" s="143" t="s">
        <v>3059</v>
      </c>
      <c r="I3247" s="135"/>
      <c r="J3247" s="144">
        <f>BK3247</f>
        <v>0</v>
      </c>
      <c r="L3247" s="132"/>
      <c r="M3247" s="137"/>
      <c r="N3247" s="138"/>
      <c r="O3247" s="138"/>
      <c r="P3247" s="139">
        <f>SUM(P3248:P3525)</f>
        <v>0</v>
      </c>
      <c r="Q3247" s="138"/>
      <c r="R3247" s="139">
        <f>SUM(R3248:R3525)</f>
        <v>18.053469930000002</v>
      </c>
      <c r="S3247" s="138"/>
      <c r="T3247" s="140">
        <f>SUM(T3248:T3525)</f>
        <v>0</v>
      </c>
      <c r="AR3247" s="133" t="s">
        <v>82</v>
      </c>
      <c r="AT3247" s="141" t="s">
        <v>72</v>
      </c>
      <c r="AU3247" s="141" t="s">
        <v>80</v>
      </c>
      <c r="AY3247" s="133" t="s">
        <v>252</v>
      </c>
      <c r="BK3247" s="142">
        <f>SUM(BK3248:BK3525)</f>
        <v>0</v>
      </c>
    </row>
    <row r="3248" spans="1:65" s="2" customFormat="1" ht="16.5" customHeight="1">
      <c r="A3248" s="34"/>
      <c r="B3248" s="145"/>
      <c r="C3248" s="146" t="s">
        <v>3060</v>
      </c>
      <c r="D3248" s="146" t="s">
        <v>254</v>
      </c>
      <c r="E3248" s="147" t="s">
        <v>3061</v>
      </c>
      <c r="F3248" s="148" t="s">
        <v>3062</v>
      </c>
      <c r="G3248" s="149" t="s">
        <v>497</v>
      </c>
      <c r="H3248" s="150">
        <v>80.84</v>
      </c>
      <c r="I3248" s="151"/>
      <c r="J3248" s="152">
        <f>ROUND(I3248*H3248,2)</f>
        <v>0</v>
      </c>
      <c r="K3248" s="153"/>
      <c r="L3248" s="35"/>
      <c r="M3248" s="154" t="s">
        <v>3</v>
      </c>
      <c r="N3248" s="155" t="s">
        <v>44</v>
      </c>
      <c r="O3248" s="55"/>
      <c r="P3248" s="156">
        <f>O3248*H3248</f>
        <v>0</v>
      </c>
      <c r="Q3248" s="156">
        <v>1E-4</v>
      </c>
      <c r="R3248" s="156">
        <f>Q3248*H3248</f>
        <v>8.0840000000000009E-3</v>
      </c>
      <c r="S3248" s="156">
        <v>0</v>
      </c>
      <c r="T3248" s="157">
        <f>S3248*H3248</f>
        <v>0</v>
      </c>
      <c r="U3248" s="34"/>
      <c r="V3248" s="34"/>
      <c r="W3248" s="34"/>
      <c r="X3248" s="34"/>
      <c r="Y3248" s="34"/>
      <c r="Z3248" s="34"/>
      <c r="AA3248" s="34"/>
      <c r="AB3248" s="34"/>
      <c r="AC3248" s="34"/>
      <c r="AD3248" s="34"/>
      <c r="AE3248" s="34"/>
      <c r="AR3248" s="158" t="s">
        <v>406</v>
      </c>
      <c r="AT3248" s="158" t="s">
        <v>254</v>
      </c>
      <c r="AU3248" s="158" t="s">
        <v>82</v>
      </c>
      <c r="AY3248" s="19" t="s">
        <v>252</v>
      </c>
      <c r="BE3248" s="159">
        <f>IF(N3248="základní",J3248,0)</f>
        <v>0</v>
      </c>
      <c r="BF3248" s="159">
        <f>IF(N3248="snížená",J3248,0)</f>
        <v>0</v>
      </c>
      <c r="BG3248" s="159">
        <f>IF(N3248="zákl. přenesená",J3248,0)</f>
        <v>0</v>
      </c>
      <c r="BH3248" s="159">
        <f>IF(N3248="sníž. přenesená",J3248,0)</f>
        <v>0</v>
      </c>
      <c r="BI3248" s="159">
        <f>IF(N3248="nulová",J3248,0)</f>
        <v>0</v>
      </c>
      <c r="BJ3248" s="19" t="s">
        <v>80</v>
      </c>
      <c r="BK3248" s="159">
        <f>ROUND(I3248*H3248,2)</f>
        <v>0</v>
      </c>
      <c r="BL3248" s="19" t="s">
        <v>406</v>
      </c>
      <c r="BM3248" s="158" t="s">
        <v>3063</v>
      </c>
    </row>
    <row r="3249" spans="1:65" s="2" customFormat="1" ht="11.25">
      <c r="A3249" s="34"/>
      <c r="B3249" s="35"/>
      <c r="C3249" s="34"/>
      <c r="D3249" s="160" t="s">
        <v>260</v>
      </c>
      <c r="E3249" s="34"/>
      <c r="F3249" s="161" t="s">
        <v>3064</v>
      </c>
      <c r="G3249" s="34"/>
      <c r="H3249" s="34"/>
      <c r="I3249" s="162"/>
      <c r="J3249" s="34"/>
      <c r="K3249" s="34"/>
      <c r="L3249" s="35"/>
      <c r="M3249" s="163"/>
      <c r="N3249" s="164"/>
      <c r="O3249" s="55"/>
      <c r="P3249" s="55"/>
      <c r="Q3249" s="55"/>
      <c r="R3249" s="55"/>
      <c r="S3249" s="55"/>
      <c r="T3249" s="56"/>
      <c r="U3249" s="34"/>
      <c r="V3249" s="34"/>
      <c r="W3249" s="34"/>
      <c r="X3249" s="34"/>
      <c r="Y3249" s="34"/>
      <c r="Z3249" s="34"/>
      <c r="AA3249" s="34"/>
      <c r="AB3249" s="34"/>
      <c r="AC3249" s="34"/>
      <c r="AD3249" s="34"/>
      <c r="AE3249" s="34"/>
      <c r="AT3249" s="19" t="s">
        <v>260</v>
      </c>
      <c r="AU3249" s="19" t="s">
        <v>82</v>
      </c>
    </row>
    <row r="3250" spans="1:65" s="2" customFormat="1" ht="11.25">
      <c r="A3250" s="34"/>
      <c r="B3250" s="35"/>
      <c r="C3250" s="34"/>
      <c r="D3250" s="165" t="s">
        <v>262</v>
      </c>
      <c r="E3250" s="34"/>
      <c r="F3250" s="166" t="s">
        <v>3065</v>
      </c>
      <c r="G3250" s="34"/>
      <c r="H3250" s="34"/>
      <c r="I3250" s="162"/>
      <c r="J3250" s="34"/>
      <c r="K3250" s="34"/>
      <c r="L3250" s="35"/>
      <c r="M3250" s="163"/>
      <c r="N3250" s="164"/>
      <c r="O3250" s="55"/>
      <c r="P3250" s="55"/>
      <c r="Q3250" s="55"/>
      <c r="R3250" s="55"/>
      <c r="S3250" s="55"/>
      <c r="T3250" s="56"/>
      <c r="U3250" s="34"/>
      <c r="V3250" s="34"/>
      <c r="W3250" s="34"/>
      <c r="X3250" s="34"/>
      <c r="Y3250" s="34"/>
      <c r="Z3250" s="34"/>
      <c r="AA3250" s="34"/>
      <c r="AB3250" s="34"/>
      <c r="AC3250" s="34"/>
      <c r="AD3250" s="34"/>
      <c r="AE3250" s="34"/>
      <c r="AT3250" s="19" t="s">
        <v>262</v>
      </c>
      <c r="AU3250" s="19" t="s">
        <v>82</v>
      </c>
    </row>
    <row r="3251" spans="1:65" s="13" customFormat="1" ht="11.25">
      <c r="B3251" s="167"/>
      <c r="D3251" s="160" t="s">
        <v>264</v>
      </c>
      <c r="E3251" s="168" t="s">
        <v>3</v>
      </c>
      <c r="F3251" s="169" t="s">
        <v>3066</v>
      </c>
      <c r="H3251" s="168" t="s">
        <v>3</v>
      </c>
      <c r="I3251" s="170"/>
      <c r="L3251" s="167"/>
      <c r="M3251" s="171"/>
      <c r="N3251" s="172"/>
      <c r="O3251" s="172"/>
      <c r="P3251" s="172"/>
      <c r="Q3251" s="172"/>
      <c r="R3251" s="172"/>
      <c r="S3251" s="172"/>
      <c r="T3251" s="173"/>
      <c r="AT3251" s="168" t="s">
        <v>264</v>
      </c>
      <c r="AU3251" s="168" t="s">
        <v>82</v>
      </c>
      <c r="AV3251" s="13" t="s">
        <v>80</v>
      </c>
      <c r="AW3251" s="13" t="s">
        <v>34</v>
      </c>
      <c r="AX3251" s="13" t="s">
        <v>73</v>
      </c>
      <c r="AY3251" s="168" t="s">
        <v>252</v>
      </c>
    </row>
    <row r="3252" spans="1:65" s="13" customFormat="1" ht="11.25">
      <c r="B3252" s="167"/>
      <c r="D3252" s="160" t="s">
        <v>264</v>
      </c>
      <c r="E3252" s="168" t="s">
        <v>3</v>
      </c>
      <c r="F3252" s="169" t="s">
        <v>3067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264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252</v>
      </c>
    </row>
    <row r="3253" spans="1:65" s="14" customFormat="1" ht="11.25">
      <c r="B3253" s="174"/>
      <c r="D3253" s="160" t="s">
        <v>264</v>
      </c>
      <c r="E3253" s="175" t="s">
        <v>3</v>
      </c>
      <c r="F3253" s="176" t="s">
        <v>3068</v>
      </c>
      <c r="H3253" s="177">
        <v>24.542999999999999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264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252</v>
      </c>
    </row>
    <row r="3254" spans="1:65" s="13" customFormat="1" ht="11.25">
      <c r="B3254" s="167"/>
      <c r="D3254" s="160" t="s">
        <v>264</v>
      </c>
      <c r="E3254" s="168" t="s">
        <v>3</v>
      </c>
      <c r="F3254" s="169" t="s">
        <v>3069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264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252</v>
      </c>
    </row>
    <row r="3255" spans="1:65" s="14" customFormat="1" ht="11.25">
      <c r="B3255" s="174"/>
      <c r="D3255" s="160" t="s">
        <v>264</v>
      </c>
      <c r="E3255" s="175" t="s">
        <v>3</v>
      </c>
      <c r="F3255" s="176" t="s">
        <v>3070</v>
      </c>
      <c r="H3255" s="177">
        <v>21.815999999999999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264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252</v>
      </c>
    </row>
    <row r="3256" spans="1:65" s="13" customFormat="1" ht="11.25">
      <c r="B3256" s="167"/>
      <c r="D3256" s="160" t="s">
        <v>264</v>
      </c>
      <c r="E3256" s="168" t="s">
        <v>3</v>
      </c>
      <c r="F3256" s="169" t="s">
        <v>3071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264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252</v>
      </c>
    </row>
    <row r="3257" spans="1:65" s="14" customFormat="1" ht="11.25">
      <c r="B3257" s="174"/>
      <c r="D3257" s="160" t="s">
        <v>264</v>
      </c>
      <c r="E3257" s="175" t="s">
        <v>3</v>
      </c>
      <c r="F3257" s="176" t="s">
        <v>3072</v>
      </c>
      <c r="H3257" s="177">
        <v>13.15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264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252</v>
      </c>
    </row>
    <row r="3258" spans="1:65" s="13" customFormat="1" ht="11.25">
      <c r="B3258" s="167"/>
      <c r="D3258" s="160" t="s">
        <v>264</v>
      </c>
      <c r="E3258" s="168" t="s">
        <v>3</v>
      </c>
      <c r="F3258" s="169" t="s">
        <v>3073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264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252</v>
      </c>
    </row>
    <row r="3259" spans="1:65" s="14" customFormat="1" ht="11.25">
      <c r="B3259" s="174"/>
      <c r="D3259" s="160" t="s">
        <v>264</v>
      </c>
      <c r="E3259" s="175" t="s">
        <v>3</v>
      </c>
      <c r="F3259" s="176" t="s">
        <v>3072</v>
      </c>
      <c r="H3259" s="177">
        <v>13.15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264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252</v>
      </c>
    </row>
    <row r="3260" spans="1:65" s="13" customFormat="1" ht="11.25">
      <c r="B3260" s="167"/>
      <c r="D3260" s="160" t="s">
        <v>264</v>
      </c>
      <c r="E3260" s="168" t="s">
        <v>3</v>
      </c>
      <c r="F3260" s="169" t="s">
        <v>3074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264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252</v>
      </c>
    </row>
    <row r="3261" spans="1:65" s="14" customFormat="1" ht="11.25">
      <c r="B3261" s="174"/>
      <c r="D3261" s="160" t="s">
        <v>264</v>
      </c>
      <c r="E3261" s="175" t="s">
        <v>3</v>
      </c>
      <c r="F3261" s="176" t="s">
        <v>3075</v>
      </c>
      <c r="H3261" s="177">
        <v>8.1809999999999992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264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252</v>
      </c>
    </row>
    <row r="3262" spans="1:65" s="15" customFormat="1" ht="11.25">
      <c r="B3262" s="182"/>
      <c r="D3262" s="160" t="s">
        <v>264</v>
      </c>
      <c r="E3262" s="183" t="s">
        <v>3</v>
      </c>
      <c r="F3262" s="184" t="s">
        <v>269</v>
      </c>
      <c r="H3262" s="185">
        <v>80.84</v>
      </c>
      <c r="I3262" s="186"/>
      <c r="L3262" s="182"/>
      <c r="M3262" s="187"/>
      <c r="N3262" s="188"/>
      <c r="O3262" s="188"/>
      <c r="P3262" s="188"/>
      <c r="Q3262" s="188"/>
      <c r="R3262" s="188"/>
      <c r="S3262" s="188"/>
      <c r="T3262" s="189"/>
      <c r="AT3262" s="183" t="s">
        <v>264</v>
      </c>
      <c r="AU3262" s="183" t="s">
        <v>82</v>
      </c>
      <c r="AV3262" s="15" t="s">
        <v>258</v>
      </c>
      <c r="AW3262" s="15" t="s">
        <v>34</v>
      </c>
      <c r="AX3262" s="15" t="s">
        <v>80</v>
      </c>
      <c r="AY3262" s="183" t="s">
        <v>252</v>
      </c>
    </row>
    <row r="3263" spans="1:65" s="2" customFormat="1" ht="16.5" customHeight="1">
      <c r="A3263" s="34"/>
      <c r="B3263" s="145"/>
      <c r="C3263" s="198" t="s">
        <v>3076</v>
      </c>
      <c r="D3263" s="198" t="s">
        <v>361</v>
      </c>
      <c r="E3263" s="199" t="s">
        <v>3077</v>
      </c>
      <c r="F3263" s="200" t="s">
        <v>3078</v>
      </c>
      <c r="G3263" s="201" t="s">
        <v>497</v>
      </c>
      <c r="H3263" s="202">
        <v>80.84</v>
      </c>
      <c r="I3263" s="203"/>
      <c r="J3263" s="204">
        <f>ROUND(I3263*H3263,2)</f>
        <v>0</v>
      </c>
      <c r="K3263" s="205"/>
      <c r="L3263" s="206"/>
      <c r="M3263" s="207" t="s">
        <v>3</v>
      </c>
      <c r="N3263" s="208" t="s">
        <v>44</v>
      </c>
      <c r="O3263" s="55"/>
      <c r="P3263" s="156">
        <f>O3263*H3263</f>
        <v>0</v>
      </c>
      <c r="Q3263" s="156">
        <v>1.1999999999999999E-3</v>
      </c>
      <c r="R3263" s="156">
        <f>Q3263*H3263</f>
        <v>9.7007999999999997E-2</v>
      </c>
      <c r="S3263" s="156">
        <v>0</v>
      </c>
      <c r="T3263" s="157">
        <f>S3263*H3263</f>
        <v>0</v>
      </c>
      <c r="U3263" s="34"/>
      <c r="V3263" s="34"/>
      <c r="W3263" s="34"/>
      <c r="X3263" s="34"/>
      <c r="Y3263" s="34"/>
      <c r="Z3263" s="34"/>
      <c r="AA3263" s="34"/>
      <c r="AB3263" s="34"/>
      <c r="AC3263" s="34"/>
      <c r="AD3263" s="34"/>
      <c r="AE3263" s="34"/>
      <c r="AR3263" s="158" t="s">
        <v>572</v>
      </c>
      <c r="AT3263" s="158" t="s">
        <v>361</v>
      </c>
      <c r="AU3263" s="158" t="s">
        <v>82</v>
      </c>
      <c r="AY3263" s="19" t="s">
        <v>252</v>
      </c>
      <c r="BE3263" s="159">
        <f>IF(N3263="základní",J3263,0)</f>
        <v>0</v>
      </c>
      <c r="BF3263" s="159">
        <f>IF(N3263="snížená",J3263,0)</f>
        <v>0</v>
      </c>
      <c r="BG3263" s="159">
        <f>IF(N3263="zákl. přenesená",J3263,0)</f>
        <v>0</v>
      </c>
      <c r="BH3263" s="159">
        <f>IF(N3263="sníž. přenesená",J3263,0)</f>
        <v>0</v>
      </c>
      <c r="BI3263" s="159">
        <f>IF(N3263="nulová",J3263,0)</f>
        <v>0</v>
      </c>
      <c r="BJ3263" s="19" t="s">
        <v>80</v>
      </c>
      <c r="BK3263" s="159">
        <f>ROUND(I3263*H3263,2)</f>
        <v>0</v>
      </c>
      <c r="BL3263" s="19" t="s">
        <v>406</v>
      </c>
      <c r="BM3263" s="158" t="s">
        <v>3079</v>
      </c>
    </row>
    <row r="3264" spans="1:65" s="2" customFormat="1" ht="11.25">
      <c r="A3264" s="34"/>
      <c r="B3264" s="35"/>
      <c r="C3264" s="34"/>
      <c r="D3264" s="160" t="s">
        <v>260</v>
      </c>
      <c r="E3264" s="34"/>
      <c r="F3264" s="161" t="s">
        <v>3078</v>
      </c>
      <c r="G3264" s="34"/>
      <c r="H3264" s="34"/>
      <c r="I3264" s="162"/>
      <c r="J3264" s="34"/>
      <c r="K3264" s="34"/>
      <c r="L3264" s="35"/>
      <c r="M3264" s="163"/>
      <c r="N3264" s="164"/>
      <c r="O3264" s="55"/>
      <c r="P3264" s="55"/>
      <c r="Q3264" s="55"/>
      <c r="R3264" s="55"/>
      <c r="S3264" s="55"/>
      <c r="T3264" s="56"/>
      <c r="U3264" s="34"/>
      <c r="V3264" s="34"/>
      <c r="W3264" s="34"/>
      <c r="X3264" s="34"/>
      <c r="Y3264" s="34"/>
      <c r="Z3264" s="34"/>
      <c r="AA3264" s="34"/>
      <c r="AB3264" s="34"/>
      <c r="AC3264" s="34"/>
      <c r="AD3264" s="34"/>
      <c r="AE3264" s="34"/>
      <c r="AT3264" s="19" t="s">
        <v>260</v>
      </c>
      <c r="AU3264" s="19" t="s">
        <v>82</v>
      </c>
    </row>
    <row r="3265" spans="1:65" s="13" customFormat="1" ht="11.25">
      <c r="B3265" s="167"/>
      <c r="D3265" s="160" t="s">
        <v>264</v>
      </c>
      <c r="E3265" s="168" t="s">
        <v>3</v>
      </c>
      <c r="F3265" s="169" t="s">
        <v>3080</v>
      </c>
      <c r="H3265" s="168" t="s">
        <v>3</v>
      </c>
      <c r="I3265" s="170"/>
      <c r="L3265" s="167"/>
      <c r="M3265" s="171"/>
      <c r="N3265" s="172"/>
      <c r="O3265" s="172"/>
      <c r="P3265" s="172"/>
      <c r="Q3265" s="172"/>
      <c r="R3265" s="172"/>
      <c r="S3265" s="172"/>
      <c r="T3265" s="173"/>
      <c r="AT3265" s="168" t="s">
        <v>264</v>
      </c>
      <c r="AU3265" s="168" t="s">
        <v>82</v>
      </c>
      <c r="AV3265" s="13" t="s">
        <v>80</v>
      </c>
      <c r="AW3265" s="13" t="s">
        <v>34</v>
      </c>
      <c r="AX3265" s="13" t="s">
        <v>73</v>
      </c>
      <c r="AY3265" s="168" t="s">
        <v>252</v>
      </c>
    </row>
    <row r="3266" spans="1:65" s="13" customFormat="1" ht="22.5">
      <c r="B3266" s="167"/>
      <c r="D3266" s="160" t="s">
        <v>264</v>
      </c>
      <c r="E3266" s="168" t="s">
        <v>3</v>
      </c>
      <c r="F3266" s="169" t="s">
        <v>3081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264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252</v>
      </c>
    </row>
    <row r="3267" spans="1:65" s="13" customFormat="1" ht="11.25">
      <c r="B3267" s="167"/>
      <c r="D3267" s="160" t="s">
        <v>264</v>
      </c>
      <c r="E3267" s="168" t="s">
        <v>3</v>
      </c>
      <c r="F3267" s="169" t="s">
        <v>3082</v>
      </c>
      <c r="H3267" s="168" t="s">
        <v>3</v>
      </c>
      <c r="I3267" s="170"/>
      <c r="L3267" s="167"/>
      <c r="M3267" s="171"/>
      <c r="N3267" s="172"/>
      <c r="O3267" s="172"/>
      <c r="P3267" s="172"/>
      <c r="Q3267" s="172"/>
      <c r="R3267" s="172"/>
      <c r="S3267" s="172"/>
      <c r="T3267" s="173"/>
      <c r="AT3267" s="168" t="s">
        <v>264</v>
      </c>
      <c r="AU3267" s="168" t="s">
        <v>82</v>
      </c>
      <c r="AV3267" s="13" t="s">
        <v>80</v>
      </c>
      <c r="AW3267" s="13" t="s">
        <v>34</v>
      </c>
      <c r="AX3267" s="13" t="s">
        <v>73</v>
      </c>
      <c r="AY3267" s="168" t="s">
        <v>252</v>
      </c>
    </row>
    <row r="3268" spans="1:65" s="13" customFormat="1" ht="11.25">
      <c r="B3268" s="167"/>
      <c r="D3268" s="160" t="s">
        <v>264</v>
      </c>
      <c r="E3268" s="168" t="s">
        <v>3</v>
      </c>
      <c r="F3268" s="169" t="s">
        <v>3067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264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252</v>
      </c>
    </row>
    <row r="3269" spans="1:65" s="14" customFormat="1" ht="11.25">
      <c r="B3269" s="174"/>
      <c r="D3269" s="160" t="s">
        <v>264</v>
      </c>
      <c r="E3269" s="175" t="s">
        <v>3</v>
      </c>
      <c r="F3269" s="176" t="s">
        <v>3068</v>
      </c>
      <c r="H3269" s="177">
        <v>24.542999999999999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264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252</v>
      </c>
    </row>
    <row r="3270" spans="1:65" s="13" customFormat="1" ht="11.25">
      <c r="B3270" s="167"/>
      <c r="D3270" s="160" t="s">
        <v>264</v>
      </c>
      <c r="E3270" s="168" t="s">
        <v>3</v>
      </c>
      <c r="F3270" s="169" t="s">
        <v>3069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264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252</v>
      </c>
    </row>
    <row r="3271" spans="1:65" s="14" customFormat="1" ht="11.25">
      <c r="B3271" s="174"/>
      <c r="D3271" s="160" t="s">
        <v>264</v>
      </c>
      <c r="E3271" s="175" t="s">
        <v>3</v>
      </c>
      <c r="F3271" s="176" t="s">
        <v>3070</v>
      </c>
      <c r="H3271" s="177">
        <v>21.815999999999999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264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252</v>
      </c>
    </row>
    <row r="3272" spans="1:65" s="13" customFormat="1" ht="11.25">
      <c r="B3272" s="167"/>
      <c r="D3272" s="160" t="s">
        <v>264</v>
      </c>
      <c r="E3272" s="168" t="s">
        <v>3</v>
      </c>
      <c r="F3272" s="169" t="s">
        <v>3071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264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252</v>
      </c>
    </row>
    <row r="3273" spans="1:65" s="14" customFormat="1" ht="11.25">
      <c r="B3273" s="174"/>
      <c r="D3273" s="160" t="s">
        <v>264</v>
      </c>
      <c r="E3273" s="175" t="s">
        <v>3</v>
      </c>
      <c r="F3273" s="176" t="s">
        <v>3072</v>
      </c>
      <c r="H3273" s="177">
        <v>13.15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264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252</v>
      </c>
    </row>
    <row r="3274" spans="1:65" s="13" customFormat="1" ht="11.25">
      <c r="B3274" s="167"/>
      <c r="D3274" s="160" t="s">
        <v>264</v>
      </c>
      <c r="E3274" s="168" t="s">
        <v>3</v>
      </c>
      <c r="F3274" s="169" t="s">
        <v>3073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264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252</v>
      </c>
    </row>
    <row r="3275" spans="1:65" s="14" customFormat="1" ht="11.25">
      <c r="B3275" s="174"/>
      <c r="D3275" s="160" t="s">
        <v>264</v>
      </c>
      <c r="E3275" s="175" t="s">
        <v>3</v>
      </c>
      <c r="F3275" s="176" t="s">
        <v>3072</v>
      </c>
      <c r="H3275" s="177">
        <v>13.15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264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252</v>
      </c>
    </row>
    <row r="3276" spans="1:65" s="13" customFormat="1" ht="11.25">
      <c r="B3276" s="167"/>
      <c r="D3276" s="160" t="s">
        <v>264</v>
      </c>
      <c r="E3276" s="168" t="s">
        <v>3</v>
      </c>
      <c r="F3276" s="169" t="s">
        <v>3074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264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252</v>
      </c>
    </row>
    <row r="3277" spans="1:65" s="14" customFormat="1" ht="11.25">
      <c r="B3277" s="174"/>
      <c r="D3277" s="160" t="s">
        <v>264</v>
      </c>
      <c r="E3277" s="175" t="s">
        <v>3</v>
      </c>
      <c r="F3277" s="176" t="s">
        <v>3075</v>
      </c>
      <c r="H3277" s="177">
        <v>8.1809999999999992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264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252</v>
      </c>
    </row>
    <row r="3278" spans="1:65" s="15" customFormat="1" ht="11.25">
      <c r="B3278" s="182"/>
      <c r="D3278" s="160" t="s">
        <v>264</v>
      </c>
      <c r="E3278" s="183" t="s">
        <v>3</v>
      </c>
      <c r="F3278" s="184" t="s">
        <v>269</v>
      </c>
      <c r="H3278" s="185">
        <v>80.84</v>
      </c>
      <c r="I3278" s="186"/>
      <c r="L3278" s="182"/>
      <c r="M3278" s="187"/>
      <c r="N3278" s="188"/>
      <c r="O3278" s="188"/>
      <c r="P3278" s="188"/>
      <c r="Q3278" s="188"/>
      <c r="R3278" s="188"/>
      <c r="S3278" s="188"/>
      <c r="T3278" s="189"/>
      <c r="AT3278" s="183" t="s">
        <v>264</v>
      </c>
      <c r="AU3278" s="183" t="s">
        <v>82</v>
      </c>
      <c r="AV3278" s="15" t="s">
        <v>258</v>
      </c>
      <c r="AW3278" s="15" t="s">
        <v>34</v>
      </c>
      <c r="AX3278" s="15" t="s">
        <v>80</v>
      </c>
      <c r="AY3278" s="183" t="s">
        <v>252</v>
      </c>
    </row>
    <row r="3279" spans="1:65" s="2" customFormat="1" ht="16.5" customHeight="1">
      <c r="A3279" s="34"/>
      <c r="B3279" s="145"/>
      <c r="C3279" s="146" t="s">
        <v>3083</v>
      </c>
      <c r="D3279" s="209" t="s">
        <v>254</v>
      </c>
      <c r="E3279" s="147" t="s">
        <v>3084</v>
      </c>
      <c r="F3279" s="148" t="s">
        <v>3085</v>
      </c>
      <c r="G3279" s="149" t="s">
        <v>331</v>
      </c>
      <c r="H3279" s="150">
        <v>177.8</v>
      </c>
      <c r="I3279" s="151"/>
      <c r="J3279" s="152">
        <f>ROUND(I3279*H3279,2)</f>
        <v>0</v>
      </c>
      <c r="K3279" s="153"/>
      <c r="L3279" s="35"/>
      <c r="M3279" s="154" t="s">
        <v>3</v>
      </c>
      <c r="N3279" s="155" t="s">
        <v>44</v>
      </c>
      <c r="O3279" s="55"/>
      <c r="P3279" s="156">
        <f>O3279*H3279</f>
        <v>0</v>
      </c>
      <c r="Q3279" s="156">
        <v>4.0000000000000002E-4</v>
      </c>
      <c r="R3279" s="156">
        <f>Q3279*H3279</f>
        <v>7.1120000000000003E-2</v>
      </c>
      <c r="S3279" s="156">
        <v>0</v>
      </c>
      <c r="T3279" s="157">
        <f>S3279*H3279</f>
        <v>0</v>
      </c>
      <c r="U3279" s="34"/>
      <c r="V3279" s="34"/>
      <c r="W3279" s="34"/>
      <c r="X3279" s="34"/>
      <c r="Y3279" s="34"/>
      <c r="Z3279" s="34"/>
      <c r="AA3279" s="34"/>
      <c r="AB3279" s="34"/>
      <c r="AC3279" s="34"/>
      <c r="AD3279" s="34"/>
      <c r="AE3279" s="34"/>
      <c r="AR3279" s="158" t="s">
        <v>406</v>
      </c>
      <c r="AT3279" s="158" t="s">
        <v>254</v>
      </c>
      <c r="AU3279" s="158" t="s">
        <v>82</v>
      </c>
      <c r="AY3279" s="19" t="s">
        <v>252</v>
      </c>
      <c r="BE3279" s="159">
        <f>IF(N3279="základní",J3279,0)</f>
        <v>0</v>
      </c>
      <c r="BF3279" s="159">
        <f>IF(N3279="snížená",J3279,0)</f>
        <v>0</v>
      </c>
      <c r="BG3279" s="159">
        <f>IF(N3279="zákl. přenesená",J3279,0)</f>
        <v>0</v>
      </c>
      <c r="BH3279" s="159">
        <f>IF(N3279="sníž. přenesená",J3279,0)</f>
        <v>0</v>
      </c>
      <c r="BI3279" s="159">
        <f>IF(N3279="nulová",J3279,0)</f>
        <v>0</v>
      </c>
      <c r="BJ3279" s="19" t="s">
        <v>80</v>
      </c>
      <c r="BK3279" s="159">
        <f>ROUND(I3279*H3279,2)</f>
        <v>0</v>
      </c>
      <c r="BL3279" s="19" t="s">
        <v>406</v>
      </c>
      <c r="BM3279" s="158" t="s">
        <v>3086</v>
      </c>
    </row>
    <row r="3280" spans="1:65" s="2" customFormat="1" ht="11.25">
      <c r="A3280" s="34"/>
      <c r="B3280" s="35"/>
      <c r="C3280" s="34"/>
      <c r="D3280" s="160" t="s">
        <v>260</v>
      </c>
      <c r="E3280" s="34"/>
      <c r="F3280" s="161" t="s">
        <v>3087</v>
      </c>
      <c r="G3280" s="34"/>
      <c r="H3280" s="34"/>
      <c r="I3280" s="162"/>
      <c r="J3280" s="34"/>
      <c r="K3280" s="34"/>
      <c r="L3280" s="35"/>
      <c r="M3280" s="163"/>
      <c r="N3280" s="164"/>
      <c r="O3280" s="55"/>
      <c r="P3280" s="55"/>
      <c r="Q3280" s="55"/>
      <c r="R3280" s="55"/>
      <c r="S3280" s="55"/>
      <c r="T3280" s="56"/>
      <c r="U3280" s="34"/>
      <c r="V3280" s="34"/>
      <c r="W3280" s="34"/>
      <c r="X3280" s="34"/>
      <c r="Y3280" s="34"/>
      <c r="Z3280" s="34"/>
      <c r="AA3280" s="34"/>
      <c r="AB3280" s="34"/>
      <c r="AC3280" s="34"/>
      <c r="AD3280" s="34"/>
      <c r="AE3280" s="34"/>
      <c r="AT3280" s="19" t="s">
        <v>260</v>
      </c>
      <c r="AU3280" s="19" t="s">
        <v>82</v>
      </c>
    </row>
    <row r="3281" spans="1:65" s="2" customFormat="1" ht="11.25">
      <c r="A3281" s="34"/>
      <c r="B3281" s="35"/>
      <c r="C3281" s="34"/>
      <c r="D3281" s="165" t="s">
        <v>262</v>
      </c>
      <c r="E3281" s="34"/>
      <c r="F3281" s="166" t="s">
        <v>3088</v>
      </c>
      <c r="G3281" s="34"/>
      <c r="H3281" s="34"/>
      <c r="I3281" s="162"/>
      <c r="J3281" s="34"/>
      <c r="K3281" s="34"/>
      <c r="L3281" s="35"/>
      <c r="M3281" s="163"/>
      <c r="N3281" s="164"/>
      <c r="O3281" s="55"/>
      <c r="P3281" s="55"/>
      <c r="Q3281" s="55"/>
      <c r="R3281" s="55"/>
      <c r="S3281" s="55"/>
      <c r="T3281" s="56"/>
      <c r="U3281" s="34"/>
      <c r="V3281" s="34"/>
      <c r="W3281" s="34"/>
      <c r="X3281" s="34"/>
      <c r="Y3281" s="34"/>
      <c r="Z3281" s="34"/>
      <c r="AA3281" s="34"/>
      <c r="AB3281" s="34"/>
      <c r="AC3281" s="34"/>
      <c r="AD3281" s="34"/>
      <c r="AE3281" s="34"/>
      <c r="AT3281" s="19" t="s">
        <v>262</v>
      </c>
      <c r="AU3281" s="19" t="s">
        <v>82</v>
      </c>
    </row>
    <row r="3282" spans="1:65" s="13" customFormat="1" ht="11.25">
      <c r="B3282" s="167"/>
      <c r="D3282" s="160" t="s">
        <v>264</v>
      </c>
      <c r="E3282" s="168" t="s">
        <v>3</v>
      </c>
      <c r="F3282" s="169" t="s">
        <v>3089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1:65" s="13" customFormat="1" ht="11.25">
      <c r="B3283" s="167"/>
      <c r="D3283" s="160" t="s">
        <v>264</v>
      </c>
      <c r="E3283" s="168" t="s">
        <v>3</v>
      </c>
      <c r="F3283" s="169" t="s">
        <v>3090</v>
      </c>
      <c r="H3283" s="168" t="s">
        <v>3</v>
      </c>
      <c r="I3283" s="170"/>
      <c r="L3283" s="167"/>
      <c r="M3283" s="171"/>
      <c r="N3283" s="172"/>
      <c r="O3283" s="172"/>
      <c r="P3283" s="172"/>
      <c r="Q3283" s="172"/>
      <c r="R3283" s="172"/>
      <c r="S3283" s="172"/>
      <c r="T3283" s="173"/>
      <c r="AT3283" s="168" t="s">
        <v>264</v>
      </c>
      <c r="AU3283" s="168" t="s">
        <v>82</v>
      </c>
      <c r="AV3283" s="13" t="s">
        <v>80</v>
      </c>
      <c r="AW3283" s="13" t="s">
        <v>34</v>
      </c>
      <c r="AX3283" s="13" t="s">
        <v>73</v>
      </c>
      <c r="AY3283" s="168" t="s">
        <v>252</v>
      </c>
    </row>
    <row r="3284" spans="1:65" s="14" customFormat="1" ht="11.25">
      <c r="B3284" s="174"/>
      <c r="D3284" s="160" t="s">
        <v>264</v>
      </c>
      <c r="E3284" s="175" t="s">
        <v>3</v>
      </c>
      <c r="F3284" s="176" t="s">
        <v>3091</v>
      </c>
      <c r="H3284" s="177">
        <v>68.400000000000006</v>
      </c>
      <c r="I3284" s="178"/>
      <c r="L3284" s="174"/>
      <c r="M3284" s="179"/>
      <c r="N3284" s="180"/>
      <c r="O3284" s="180"/>
      <c r="P3284" s="180"/>
      <c r="Q3284" s="180"/>
      <c r="R3284" s="180"/>
      <c r="S3284" s="180"/>
      <c r="T3284" s="181"/>
      <c r="AT3284" s="175" t="s">
        <v>264</v>
      </c>
      <c r="AU3284" s="175" t="s">
        <v>82</v>
      </c>
      <c r="AV3284" s="14" t="s">
        <v>82</v>
      </c>
      <c r="AW3284" s="14" t="s">
        <v>34</v>
      </c>
      <c r="AX3284" s="14" t="s">
        <v>73</v>
      </c>
      <c r="AY3284" s="175" t="s">
        <v>252</v>
      </c>
    </row>
    <row r="3285" spans="1:65" s="13" customFormat="1" ht="11.25">
      <c r="B3285" s="167"/>
      <c r="D3285" s="160" t="s">
        <v>264</v>
      </c>
      <c r="E3285" s="168" t="s">
        <v>3</v>
      </c>
      <c r="F3285" s="169" t="s">
        <v>3092</v>
      </c>
      <c r="H3285" s="168" t="s">
        <v>3</v>
      </c>
      <c r="I3285" s="170"/>
      <c r="L3285" s="167"/>
      <c r="M3285" s="171"/>
      <c r="N3285" s="172"/>
      <c r="O3285" s="172"/>
      <c r="P3285" s="172"/>
      <c r="Q3285" s="172"/>
      <c r="R3285" s="172"/>
      <c r="S3285" s="172"/>
      <c r="T3285" s="173"/>
      <c r="AT3285" s="168" t="s">
        <v>264</v>
      </c>
      <c r="AU3285" s="168" t="s">
        <v>82</v>
      </c>
      <c r="AV3285" s="13" t="s">
        <v>80</v>
      </c>
      <c r="AW3285" s="13" t="s">
        <v>34</v>
      </c>
      <c r="AX3285" s="13" t="s">
        <v>73</v>
      </c>
      <c r="AY3285" s="168" t="s">
        <v>252</v>
      </c>
    </row>
    <row r="3286" spans="1:65" s="14" customFormat="1" ht="11.25">
      <c r="B3286" s="174"/>
      <c r="D3286" s="160" t="s">
        <v>264</v>
      </c>
      <c r="E3286" s="175" t="s">
        <v>3</v>
      </c>
      <c r="F3286" s="176" t="s">
        <v>3093</v>
      </c>
      <c r="H3286" s="177">
        <v>41.5</v>
      </c>
      <c r="I3286" s="178"/>
      <c r="L3286" s="174"/>
      <c r="M3286" s="179"/>
      <c r="N3286" s="180"/>
      <c r="O3286" s="180"/>
      <c r="P3286" s="180"/>
      <c r="Q3286" s="180"/>
      <c r="R3286" s="180"/>
      <c r="S3286" s="180"/>
      <c r="T3286" s="181"/>
      <c r="AT3286" s="175" t="s">
        <v>264</v>
      </c>
      <c r="AU3286" s="175" t="s">
        <v>82</v>
      </c>
      <c r="AV3286" s="14" t="s">
        <v>82</v>
      </c>
      <c r="AW3286" s="14" t="s">
        <v>34</v>
      </c>
      <c r="AX3286" s="14" t="s">
        <v>73</v>
      </c>
      <c r="AY3286" s="175" t="s">
        <v>252</v>
      </c>
    </row>
    <row r="3287" spans="1:65" s="13" customFormat="1" ht="11.25">
      <c r="B3287" s="167"/>
      <c r="D3287" s="160" t="s">
        <v>264</v>
      </c>
      <c r="E3287" s="168" t="s">
        <v>3</v>
      </c>
      <c r="F3287" s="169" t="s">
        <v>3094</v>
      </c>
      <c r="H3287" s="168" t="s">
        <v>3</v>
      </c>
      <c r="I3287" s="170"/>
      <c r="L3287" s="167"/>
      <c r="M3287" s="171"/>
      <c r="N3287" s="172"/>
      <c r="O3287" s="172"/>
      <c r="P3287" s="172"/>
      <c r="Q3287" s="172"/>
      <c r="R3287" s="172"/>
      <c r="S3287" s="172"/>
      <c r="T3287" s="173"/>
      <c r="AT3287" s="168" t="s">
        <v>264</v>
      </c>
      <c r="AU3287" s="168" t="s">
        <v>82</v>
      </c>
      <c r="AV3287" s="13" t="s">
        <v>80</v>
      </c>
      <c r="AW3287" s="13" t="s">
        <v>34</v>
      </c>
      <c r="AX3287" s="13" t="s">
        <v>73</v>
      </c>
      <c r="AY3287" s="168" t="s">
        <v>252</v>
      </c>
    </row>
    <row r="3288" spans="1:65" s="14" customFormat="1" ht="11.25">
      <c r="B3288" s="174"/>
      <c r="D3288" s="160" t="s">
        <v>264</v>
      </c>
      <c r="E3288" s="175" t="s">
        <v>3</v>
      </c>
      <c r="F3288" s="176" t="s">
        <v>3095</v>
      </c>
      <c r="H3288" s="177">
        <v>30.1</v>
      </c>
      <c r="I3288" s="178"/>
      <c r="L3288" s="174"/>
      <c r="M3288" s="179"/>
      <c r="N3288" s="180"/>
      <c r="O3288" s="180"/>
      <c r="P3288" s="180"/>
      <c r="Q3288" s="180"/>
      <c r="R3288" s="180"/>
      <c r="S3288" s="180"/>
      <c r="T3288" s="181"/>
      <c r="AT3288" s="175" t="s">
        <v>264</v>
      </c>
      <c r="AU3288" s="175" t="s">
        <v>82</v>
      </c>
      <c r="AV3288" s="14" t="s">
        <v>82</v>
      </c>
      <c r="AW3288" s="14" t="s">
        <v>34</v>
      </c>
      <c r="AX3288" s="14" t="s">
        <v>73</v>
      </c>
      <c r="AY3288" s="175" t="s">
        <v>252</v>
      </c>
    </row>
    <row r="3289" spans="1:65" s="13" customFormat="1" ht="11.25">
      <c r="B3289" s="167"/>
      <c r="D3289" s="160" t="s">
        <v>264</v>
      </c>
      <c r="E3289" s="168" t="s">
        <v>3</v>
      </c>
      <c r="F3289" s="169" t="s">
        <v>3096</v>
      </c>
      <c r="H3289" s="168" t="s">
        <v>3</v>
      </c>
      <c r="I3289" s="170"/>
      <c r="L3289" s="167"/>
      <c r="M3289" s="171"/>
      <c r="N3289" s="172"/>
      <c r="O3289" s="172"/>
      <c r="P3289" s="172"/>
      <c r="Q3289" s="172"/>
      <c r="R3289" s="172"/>
      <c r="S3289" s="172"/>
      <c r="T3289" s="173"/>
      <c r="AT3289" s="168" t="s">
        <v>264</v>
      </c>
      <c r="AU3289" s="168" t="s">
        <v>82</v>
      </c>
      <c r="AV3289" s="13" t="s">
        <v>80</v>
      </c>
      <c r="AW3289" s="13" t="s">
        <v>34</v>
      </c>
      <c r="AX3289" s="13" t="s">
        <v>73</v>
      </c>
      <c r="AY3289" s="168" t="s">
        <v>252</v>
      </c>
    </row>
    <row r="3290" spans="1:65" s="14" customFormat="1" ht="11.25">
      <c r="B3290" s="174"/>
      <c r="D3290" s="160" t="s">
        <v>264</v>
      </c>
      <c r="E3290" s="175" t="s">
        <v>3</v>
      </c>
      <c r="F3290" s="176" t="s">
        <v>3097</v>
      </c>
      <c r="H3290" s="177">
        <v>37.799999999999997</v>
      </c>
      <c r="I3290" s="178"/>
      <c r="L3290" s="174"/>
      <c r="M3290" s="179"/>
      <c r="N3290" s="180"/>
      <c r="O3290" s="180"/>
      <c r="P3290" s="180"/>
      <c r="Q3290" s="180"/>
      <c r="R3290" s="180"/>
      <c r="S3290" s="180"/>
      <c r="T3290" s="181"/>
      <c r="AT3290" s="175" t="s">
        <v>264</v>
      </c>
      <c r="AU3290" s="175" t="s">
        <v>82</v>
      </c>
      <c r="AV3290" s="14" t="s">
        <v>82</v>
      </c>
      <c r="AW3290" s="14" t="s">
        <v>34</v>
      </c>
      <c r="AX3290" s="14" t="s">
        <v>73</v>
      </c>
      <c r="AY3290" s="175" t="s">
        <v>252</v>
      </c>
    </row>
    <row r="3291" spans="1:65" s="15" customFormat="1" ht="11.25">
      <c r="B3291" s="182"/>
      <c r="D3291" s="160" t="s">
        <v>264</v>
      </c>
      <c r="E3291" s="183" t="s">
        <v>3</v>
      </c>
      <c r="F3291" s="184" t="s">
        <v>269</v>
      </c>
      <c r="H3291" s="185">
        <v>177.8</v>
      </c>
      <c r="I3291" s="186"/>
      <c r="L3291" s="182"/>
      <c r="M3291" s="187"/>
      <c r="N3291" s="188"/>
      <c r="O3291" s="188"/>
      <c r="P3291" s="188"/>
      <c r="Q3291" s="188"/>
      <c r="R3291" s="188"/>
      <c r="S3291" s="188"/>
      <c r="T3291" s="189"/>
      <c r="AT3291" s="183" t="s">
        <v>264</v>
      </c>
      <c r="AU3291" s="183" t="s">
        <v>82</v>
      </c>
      <c r="AV3291" s="15" t="s">
        <v>258</v>
      </c>
      <c r="AW3291" s="15" t="s">
        <v>34</v>
      </c>
      <c r="AX3291" s="15" t="s">
        <v>80</v>
      </c>
      <c r="AY3291" s="183" t="s">
        <v>252</v>
      </c>
    </row>
    <row r="3292" spans="1:65" s="2" customFormat="1" ht="16.5" customHeight="1">
      <c r="A3292" s="34"/>
      <c r="B3292" s="145"/>
      <c r="C3292" s="198" t="s">
        <v>3098</v>
      </c>
      <c r="D3292" s="198" t="s">
        <v>361</v>
      </c>
      <c r="E3292" s="199" t="s">
        <v>3099</v>
      </c>
      <c r="F3292" s="200" t="s">
        <v>3100</v>
      </c>
      <c r="G3292" s="201" t="s">
        <v>331</v>
      </c>
      <c r="H3292" s="202">
        <v>109.9</v>
      </c>
      <c r="I3292" s="203"/>
      <c r="J3292" s="204">
        <f>ROUND(I3292*H3292,2)</f>
        <v>0</v>
      </c>
      <c r="K3292" s="205"/>
      <c r="L3292" s="206"/>
      <c r="M3292" s="207" t="s">
        <v>3</v>
      </c>
      <c r="N3292" s="208" t="s">
        <v>44</v>
      </c>
      <c r="O3292" s="55"/>
      <c r="P3292" s="156">
        <f>O3292*H3292</f>
        <v>0</v>
      </c>
      <c r="Q3292" s="156">
        <v>0</v>
      </c>
      <c r="R3292" s="156">
        <f>Q3292*H3292</f>
        <v>0</v>
      </c>
      <c r="S3292" s="156">
        <v>0</v>
      </c>
      <c r="T3292" s="157">
        <f>S3292*H3292</f>
        <v>0</v>
      </c>
      <c r="U3292" s="34"/>
      <c r="V3292" s="34"/>
      <c r="W3292" s="34"/>
      <c r="X3292" s="34"/>
      <c r="Y3292" s="34"/>
      <c r="Z3292" s="34"/>
      <c r="AA3292" s="34"/>
      <c r="AB3292" s="34"/>
      <c r="AC3292" s="34"/>
      <c r="AD3292" s="34"/>
      <c r="AE3292" s="34"/>
      <c r="AR3292" s="158" t="s">
        <v>572</v>
      </c>
      <c r="AT3292" s="158" t="s">
        <v>361</v>
      </c>
      <c r="AU3292" s="158" t="s">
        <v>82</v>
      </c>
      <c r="AY3292" s="19" t="s">
        <v>252</v>
      </c>
      <c r="BE3292" s="159">
        <f>IF(N3292="základní",J3292,0)</f>
        <v>0</v>
      </c>
      <c r="BF3292" s="159">
        <f>IF(N3292="snížená",J3292,0)</f>
        <v>0</v>
      </c>
      <c r="BG3292" s="159">
        <f>IF(N3292="zákl. přenesená",J3292,0)</f>
        <v>0</v>
      </c>
      <c r="BH3292" s="159">
        <f>IF(N3292="sníž. přenesená",J3292,0)</f>
        <v>0</v>
      </c>
      <c r="BI3292" s="159">
        <f>IF(N3292="nulová",J3292,0)</f>
        <v>0</v>
      </c>
      <c r="BJ3292" s="19" t="s">
        <v>80</v>
      </c>
      <c r="BK3292" s="159">
        <f>ROUND(I3292*H3292,2)</f>
        <v>0</v>
      </c>
      <c r="BL3292" s="19" t="s">
        <v>406</v>
      </c>
      <c r="BM3292" s="158" t="s">
        <v>3101</v>
      </c>
    </row>
    <row r="3293" spans="1:65" s="2" customFormat="1" ht="11.25">
      <c r="A3293" s="34"/>
      <c r="B3293" s="35"/>
      <c r="C3293" s="34"/>
      <c r="D3293" s="160" t="s">
        <v>260</v>
      </c>
      <c r="E3293" s="34"/>
      <c r="F3293" s="161" t="s">
        <v>3100</v>
      </c>
      <c r="G3293" s="34"/>
      <c r="H3293" s="34"/>
      <c r="I3293" s="162"/>
      <c r="J3293" s="34"/>
      <c r="K3293" s="34"/>
      <c r="L3293" s="35"/>
      <c r="M3293" s="163"/>
      <c r="N3293" s="164"/>
      <c r="O3293" s="55"/>
      <c r="P3293" s="55"/>
      <c r="Q3293" s="55"/>
      <c r="R3293" s="55"/>
      <c r="S3293" s="55"/>
      <c r="T3293" s="56"/>
      <c r="U3293" s="34"/>
      <c r="V3293" s="34"/>
      <c r="W3293" s="34"/>
      <c r="X3293" s="34"/>
      <c r="Y3293" s="34"/>
      <c r="Z3293" s="34"/>
      <c r="AA3293" s="34"/>
      <c r="AB3293" s="34"/>
      <c r="AC3293" s="34"/>
      <c r="AD3293" s="34"/>
      <c r="AE3293" s="34"/>
      <c r="AT3293" s="19" t="s">
        <v>260</v>
      </c>
      <c r="AU3293" s="19" t="s">
        <v>82</v>
      </c>
    </row>
    <row r="3294" spans="1:65" s="13" customFormat="1" ht="11.25">
      <c r="B3294" s="167"/>
      <c r="D3294" s="160" t="s">
        <v>264</v>
      </c>
      <c r="E3294" s="168" t="s">
        <v>3</v>
      </c>
      <c r="F3294" s="169" t="s">
        <v>3102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264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252</v>
      </c>
    </row>
    <row r="3295" spans="1:65" s="13" customFormat="1" ht="11.25">
      <c r="B3295" s="167"/>
      <c r="D3295" s="160" t="s">
        <v>264</v>
      </c>
      <c r="E3295" s="168" t="s">
        <v>3</v>
      </c>
      <c r="F3295" s="169" t="s">
        <v>3103</v>
      </c>
      <c r="H3295" s="168" t="s">
        <v>3</v>
      </c>
      <c r="I3295" s="170"/>
      <c r="L3295" s="167"/>
      <c r="M3295" s="171"/>
      <c r="N3295" s="172"/>
      <c r="O3295" s="172"/>
      <c r="P3295" s="172"/>
      <c r="Q3295" s="172"/>
      <c r="R3295" s="172"/>
      <c r="S3295" s="172"/>
      <c r="T3295" s="173"/>
      <c r="AT3295" s="168" t="s">
        <v>264</v>
      </c>
      <c r="AU3295" s="168" t="s">
        <v>82</v>
      </c>
      <c r="AV3295" s="13" t="s">
        <v>80</v>
      </c>
      <c r="AW3295" s="13" t="s">
        <v>34</v>
      </c>
      <c r="AX3295" s="13" t="s">
        <v>73</v>
      </c>
      <c r="AY3295" s="168" t="s">
        <v>252</v>
      </c>
    </row>
    <row r="3296" spans="1:65" s="13" customFormat="1" ht="11.25">
      <c r="B3296" s="167"/>
      <c r="D3296" s="160" t="s">
        <v>264</v>
      </c>
      <c r="E3296" s="168" t="s">
        <v>3</v>
      </c>
      <c r="F3296" s="169" t="s">
        <v>3090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264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252</v>
      </c>
    </row>
    <row r="3297" spans="1:65" s="14" customFormat="1" ht="11.25">
      <c r="B3297" s="174"/>
      <c r="D3297" s="160" t="s">
        <v>264</v>
      </c>
      <c r="E3297" s="175" t="s">
        <v>3</v>
      </c>
      <c r="F3297" s="176" t="s">
        <v>3091</v>
      </c>
      <c r="H3297" s="177">
        <v>68.400000000000006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264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252</v>
      </c>
    </row>
    <row r="3298" spans="1:65" s="13" customFormat="1" ht="11.25">
      <c r="B3298" s="167"/>
      <c r="D3298" s="160" t="s">
        <v>264</v>
      </c>
      <c r="E3298" s="168" t="s">
        <v>3</v>
      </c>
      <c r="F3298" s="169" t="s">
        <v>3092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264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252</v>
      </c>
    </row>
    <row r="3299" spans="1:65" s="14" customFormat="1" ht="11.25">
      <c r="B3299" s="174"/>
      <c r="D3299" s="160" t="s">
        <v>264</v>
      </c>
      <c r="E3299" s="175" t="s">
        <v>3</v>
      </c>
      <c r="F3299" s="176" t="s">
        <v>3093</v>
      </c>
      <c r="H3299" s="177">
        <v>41.5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264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252</v>
      </c>
    </row>
    <row r="3300" spans="1:65" s="15" customFormat="1" ht="11.25">
      <c r="B3300" s="182"/>
      <c r="D3300" s="160" t="s">
        <v>264</v>
      </c>
      <c r="E3300" s="183" t="s">
        <v>3</v>
      </c>
      <c r="F3300" s="184" t="s">
        <v>269</v>
      </c>
      <c r="H3300" s="185">
        <v>109.9</v>
      </c>
      <c r="I3300" s="186"/>
      <c r="L3300" s="182"/>
      <c r="M3300" s="187"/>
      <c r="N3300" s="188"/>
      <c r="O3300" s="188"/>
      <c r="P3300" s="188"/>
      <c r="Q3300" s="188"/>
      <c r="R3300" s="188"/>
      <c r="S3300" s="188"/>
      <c r="T3300" s="189"/>
      <c r="AT3300" s="183" t="s">
        <v>264</v>
      </c>
      <c r="AU3300" s="183" t="s">
        <v>82</v>
      </c>
      <c r="AV3300" s="15" t="s">
        <v>258</v>
      </c>
      <c r="AW3300" s="15" t="s">
        <v>34</v>
      </c>
      <c r="AX3300" s="15" t="s">
        <v>80</v>
      </c>
      <c r="AY3300" s="183" t="s">
        <v>252</v>
      </c>
    </row>
    <row r="3301" spans="1:65" s="2" customFormat="1" ht="16.5" customHeight="1">
      <c r="A3301" s="34"/>
      <c r="B3301" s="145"/>
      <c r="C3301" s="198" t="s">
        <v>3104</v>
      </c>
      <c r="D3301" s="198" t="s">
        <v>361</v>
      </c>
      <c r="E3301" s="199" t="s">
        <v>3105</v>
      </c>
      <c r="F3301" s="200" t="s">
        <v>3106</v>
      </c>
      <c r="G3301" s="201" t="s">
        <v>331</v>
      </c>
      <c r="H3301" s="202">
        <v>37.799999999999997</v>
      </c>
      <c r="I3301" s="203"/>
      <c r="J3301" s="204">
        <f>ROUND(I3301*H3301,2)</f>
        <v>0</v>
      </c>
      <c r="K3301" s="205"/>
      <c r="L3301" s="206"/>
      <c r="M3301" s="207" t="s">
        <v>3</v>
      </c>
      <c r="N3301" s="208" t="s">
        <v>44</v>
      </c>
      <c r="O3301" s="55"/>
      <c r="P3301" s="156">
        <f>O3301*H3301</f>
        <v>0</v>
      </c>
      <c r="Q3301" s="156">
        <v>0</v>
      </c>
      <c r="R3301" s="156">
        <f>Q3301*H3301</f>
        <v>0</v>
      </c>
      <c r="S3301" s="156">
        <v>0</v>
      </c>
      <c r="T3301" s="157">
        <f>S3301*H3301</f>
        <v>0</v>
      </c>
      <c r="U3301" s="34"/>
      <c r="V3301" s="34"/>
      <c r="W3301" s="34"/>
      <c r="X3301" s="34"/>
      <c r="Y3301" s="34"/>
      <c r="Z3301" s="34"/>
      <c r="AA3301" s="34"/>
      <c r="AB3301" s="34"/>
      <c r="AC3301" s="34"/>
      <c r="AD3301" s="34"/>
      <c r="AE3301" s="34"/>
      <c r="AR3301" s="158" t="s">
        <v>572</v>
      </c>
      <c r="AT3301" s="158" t="s">
        <v>361</v>
      </c>
      <c r="AU3301" s="158" t="s">
        <v>82</v>
      </c>
      <c r="AY3301" s="19" t="s">
        <v>252</v>
      </c>
      <c r="BE3301" s="159">
        <f>IF(N3301="základní",J3301,0)</f>
        <v>0</v>
      </c>
      <c r="BF3301" s="159">
        <f>IF(N3301="snížená",J3301,0)</f>
        <v>0</v>
      </c>
      <c r="BG3301" s="159">
        <f>IF(N3301="zákl. přenesená",J3301,0)</f>
        <v>0</v>
      </c>
      <c r="BH3301" s="159">
        <f>IF(N3301="sníž. přenesená",J3301,0)</f>
        <v>0</v>
      </c>
      <c r="BI3301" s="159">
        <f>IF(N3301="nulová",J3301,0)</f>
        <v>0</v>
      </c>
      <c r="BJ3301" s="19" t="s">
        <v>80</v>
      </c>
      <c r="BK3301" s="159">
        <f>ROUND(I3301*H3301,2)</f>
        <v>0</v>
      </c>
      <c r="BL3301" s="19" t="s">
        <v>406</v>
      </c>
      <c r="BM3301" s="158" t="s">
        <v>3107</v>
      </c>
    </row>
    <row r="3302" spans="1:65" s="2" customFormat="1" ht="11.25">
      <c r="A3302" s="34"/>
      <c r="B3302" s="35"/>
      <c r="C3302" s="34"/>
      <c r="D3302" s="160" t="s">
        <v>260</v>
      </c>
      <c r="E3302" s="34"/>
      <c r="F3302" s="161" t="s">
        <v>3106</v>
      </c>
      <c r="G3302" s="34"/>
      <c r="H3302" s="34"/>
      <c r="I3302" s="162"/>
      <c r="J3302" s="34"/>
      <c r="K3302" s="34"/>
      <c r="L3302" s="35"/>
      <c r="M3302" s="163"/>
      <c r="N3302" s="164"/>
      <c r="O3302" s="55"/>
      <c r="P3302" s="55"/>
      <c r="Q3302" s="55"/>
      <c r="R3302" s="55"/>
      <c r="S3302" s="55"/>
      <c r="T3302" s="56"/>
      <c r="U3302" s="34"/>
      <c r="V3302" s="34"/>
      <c r="W3302" s="34"/>
      <c r="X3302" s="34"/>
      <c r="Y3302" s="34"/>
      <c r="Z3302" s="34"/>
      <c r="AA3302" s="34"/>
      <c r="AB3302" s="34"/>
      <c r="AC3302" s="34"/>
      <c r="AD3302" s="34"/>
      <c r="AE3302" s="34"/>
      <c r="AT3302" s="19" t="s">
        <v>260</v>
      </c>
      <c r="AU3302" s="19" t="s">
        <v>82</v>
      </c>
    </row>
    <row r="3303" spans="1:65" s="13" customFormat="1" ht="11.25">
      <c r="B3303" s="167"/>
      <c r="D3303" s="160" t="s">
        <v>264</v>
      </c>
      <c r="E3303" s="168" t="s">
        <v>3</v>
      </c>
      <c r="F3303" s="169" t="s">
        <v>3102</v>
      </c>
      <c r="H3303" s="168" t="s">
        <v>3</v>
      </c>
      <c r="I3303" s="170"/>
      <c r="L3303" s="167"/>
      <c r="M3303" s="171"/>
      <c r="N3303" s="172"/>
      <c r="O3303" s="172"/>
      <c r="P3303" s="172"/>
      <c r="Q3303" s="172"/>
      <c r="R3303" s="172"/>
      <c r="S3303" s="172"/>
      <c r="T3303" s="173"/>
      <c r="AT3303" s="168" t="s">
        <v>264</v>
      </c>
      <c r="AU3303" s="168" t="s">
        <v>82</v>
      </c>
      <c r="AV3303" s="13" t="s">
        <v>80</v>
      </c>
      <c r="AW3303" s="13" t="s">
        <v>34</v>
      </c>
      <c r="AX3303" s="13" t="s">
        <v>73</v>
      </c>
      <c r="AY3303" s="168" t="s">
        <v>252</v>
      </c>
    </row>
    <row r="3304" spans="1:65" s="13" customFormat="1" ht="22.5">
      <c r="B3304" s="167"/>
      <c r="D3304" s="160" t="s">
        <v>264</v>
      </c>
      <c r="E3304" s="168" t="s">
        <v>3</v>
      </c>
      <c r="F3304" s="169" t="s">
        <v>3108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264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252</v>
      </c>
    </row>
    <row r="3305" spans="1:65" s="13" customFormat="1" ht="11.25">
      <c r="B3305" s="167"/>
      <c r="D3305" s="160" t="s">
        <v>264</v>
      </c>
      <c r="E3305" s="168" t="s">
        <v>3</v>
      </c>
      <c r="F3305" s="169" t="s">
        <v>3109</v>
      </c>
      <c r="H3305" s="168" t="s">
        <v>3</v>
      </c>
      <c r="I3305" s="170"/>
      <c r="L3305" s="167"/>
      <c r="M3305" s="171"/>
      <c r="N3305" s="172"/>
      <c r="O3305" s="172"/>
      <c r="P3305" s="172"/>
      <c r="Q3305" s="172"/>
      <c r="R3305" s="172"/>
      <c r="S3305" s="172"/>
      <c r="T3305" s="173"/>
      <c r="AT3305" s="168" t="s">
        <v>264</v>
      </c>
      <c r="AU3305" s="168" t="s">
        <v>82</v>
      </c>
      <c r="AV3305" s="13" t="s">
        <v>80</v>
      </c>
      <c r="AW3305" s="13" t="s">
        <v>34</v>
      </c>
      <c r="AX3305" s="13" t="s">
        <v>73</v>
      </c>
      <c r="AY3305" s="168" t="s">
        <v>252</v>
      </c>
    </row>
    <row r="3306" spans="1:65" s="13" customFormat="1" ht="11.25">
      <c r="B3306" s="167"/>
      <c r="D3306" s="160" t="s">
        <v>264</v>
      </c>
      <c r="E3306" s="168" t="s">
        <v>3</v>
      </c>
      <c r="F3306" s="169" t="s">
        <v>3110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264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252</v>
      </c>
    </row>
    <row r="3307" spans="1:65" s="14" customFormat="1" ht="11.25">
      <c r="B3307" s="174"/>
      <c r="D3307" s="160" t="s">
        <v>264</v>
      </c>
      <c r="E3307" s="175" t="s">
        <v>3</v>
      </c>
      <c r="F3307" s="176" t="s">
        <v>3097</v>
      </c>
      <c r="H3307" s="177">
        <v>37.799999999999997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264</v>
      </c>
      <c r="AU3307" s="175" t="s">
        <v>82</v>
      </c>
      <c r="AV3307" s="14" t="s">
        <v>82</v>
      </c>
      <c r="AW3307" s="14" t="s">
        <v>34</v>
      </c>
      <c r="AX3307" s="14" t="s">
        <v>80</v>
      </c>
      <c r="AY3307" s="175" t="s">
        <v>252</v>
      </c>
    </row>
    <row r="3308" spans="1:65" s="2" customFormat="1" ht="16.5" customHeight="1">
      <c r="A3308" s="34"/>
      <c r="B3308" s="145"/>
      <c r="C3308" s="198" t="s">
        <v>3111</v>
      </c>
      <c r="D3308" s="210" t="s">
        <v>361</v>
      </c>
      <c r="E3308" s="199" t="s">
        <v>3112</v>
      </c>
      <c r="F3308" s="200" t="s">
        <v>3113</v>
      </c>
      <c r="G3308" s="201" t="s">
        <v>331</v>
      </c>
      <c r="H3308" s="202">
        <v>30.1</v>
      </c>
      <c r="I3308" s="203"/>
      <c r="J3308" s="204">
        <f>ROUND(I3308*H3308,2)</f>
        <v>0</v>
      </c>
      <c r="K3308" s="205"/>
      <c r="L3308" s="206"/>
      <c r="M3308" s="207" t="s">
        <v>3</v>
      </c>
      <c r="N3308" s="208" t="s">
        <v>44</v>
      </c>
      <c r="O3308" s="55"/>
      <c r="P3308" s="156">
        <f>O3308*H3308</f>
        <v>0</v>
      </c>
      <c r="Q3308" s="156">
        <v>4.5999999999999999E-2</v>
      </c>
      <c r="R3308" s="156">
        <f>Q3308*H3308</f>
        <v>1.3846000000000001</v>
      </c>
      <c r="S3308" s="156">
        <v>0</v>
      </c>
      <c r="T3308" s="157">
        <f>S3308*H3308</f>
        <v>0</v>
      </c>
      <c r="U3308" s="34"/>
      <c r="V3308" s="34"/>
      <c r="W3308" s="34"/>
      <c r="X3308" s="34"/>
      <c r="Y3308" s="34"/>
      <c r="Z3308" s="34"/>
      <c r="AA3308" s="34"/>
      <c r="AB3308" s="34"/>
      <c r="AC3308" s="34"/>
      <c r="AD3308" s="34"/>
      <c r="AE3308" s="34"/>
      <c r="AR3308" s="158" t="s">
        <v>572</v>
      </c>
      <c r="AT3308" s="158" t="s">
        <v>361</v>
      </c>
      <c r="AU3308" s="158" t="s">
        <v>82</v>
      </c>
      <c r="AY3308" s="19" t="s">
        <v>252</v>
      </c>
      <c r="BE3308" s="159">
        <f>IF(N3308="základní",J3308,0)</f>
        <v>0</v>
      </c>
      <c r="BF3308" s="159">
        <f>IF(N3308="snížená",J3308,0)</f>
        <v>0</v>
      </c>
      <c r="BG3308" s="159">
        <f>IF(N3308="zákl. přenesená",J3308,0)</f>
        <v>0</v>
      </c>
      <c r="BH3308" s="159">
        <f>IF(N3308="sníž. přenesená",J3308,0)</f>
        <v>0</v>
      </c>
      <c r="BI3308" s="159">
        <f>IF(N3308="nulová",J3308,0)</f>
        <v>0</v>
      </c>
      <c r="BJ3308" s="19" t="s">
        <v>80</v>
      </c>
      <c r="BK3308" s="159">
        <f>ROUND(I3308*H3308,2)</f>
        <v>0</v>
      </c>
      <c r="BL3308" s="19" t="s">
        <v>406</v>
      </c>
      <c r="BM3308" s="158" t="s">
        <v>3114</v>
      </c>
    </row>
    <row r="3309" spans="1:65" s="2" customFormat="1" ht="11.25">
      <c r="A3309" s="34"/>
      <c r="B3309" s="35"/>
      <c r="C3309" s="34"/>
      <c r="D3309" s="160" t="s">
        <v>260</v>
      </c>
      <c r="E3309" s="34"/>
      <c r="F3309" s="161" t="s">
        <v>3113</v>
      </c>
      <c r="G3309" s="34"/>
      <c r="H3309" s="34"/>
      <c r="I3309" s="162"/>
      <c r="J3309" s="34"/>
      <c r="K3309" s="34"/>
      <c r="L3309" s="35"/>
      <c r="M3309" s="163"/>
      <c r="N3309" s="164"/>
      <c r="O3309" s="55"/>
      <c r="P3309" s="55"/>
      <c r="Q3309" s="55"/>
      <c r="R3309" s="55"/>
      <c r="S3309" s="55"/>
      <c r="T3309" s="56"/>
      <c r="U3309" s="34"/>
      <c r="V3309" s="34"/>
      <c r="W3309" s="34"/>
      <c r="X3309" s="34"/>
      <c r="Y3309" s="34"/>
      <c r="Z3309" s="34"/>
      <c r="AA3309" s="34"/>
      <c r="AB3309" s="34"/>
      <c r="AC3309" s="34"/>
      <c r="AD3309" s="34"/>
      <c r="AE3309" s="34"/>
      <c r="AT3309" s="19" t="s">
        <v>260</v>
      </c>
      <c r="AU3309" s="19" t="s">
        <v>82</v>
      </c>
    </row>
    <row r="3310" spans="1:65" s="2" customFormat="1" ht="11.25">
      <c r="A3310" s="34"/>
      <c r="B3310" s="35"/>
      <c r="C3310" s="34"/>
      <c r="D3310" s="165" t="s">
        <v>262</v>
      </c>
      <c r="E3310" s="34"/>
      <c r="F3310" s="166" t="s">
        <v>3115</v>
      </c>
      <c r="G3310" s="34"/>
      <c r="H3310" s="34"/>
      <c r="I3310" s="162"/>
      <c r="J3310" s="34"/>
      <c r="K3310" s="34"/>
      <c r="L3310" s="35"/>
      <c r="M3310" s="163"/>
      <c r="N3310" s="164"/>
      <c r="O3310" s="55"/>
      <c r="P3310" s="55"/>
      <c r="Q3310" s="55"/>
      <c r="R3310" s="55"/>
      <c r="S3310" s="55"/>
      <c r="T3310" s="56"/>
      <c r="U3310" s="34"/>
      <c r="V3310" s="34"/>
      <c r="W3310" s="34"/>
      <c r="X3310" s="34"/>
      <c r="Y3310" s="34"/>
      <c r="Z3310" s="34"/>
      <c r="AA3310" s="34"/>
      <c r="AB3310" s="34"/>
      <c r="AC3310" s="34"/>
      <c r="AD3310" s="34"/>
      <c r="AE3310" s="34"/>
      <c r="AT3310" s="19" t="s">
        <v>262</v>
      </c>
      <c r="AU3310" s="19" t="s">
        <v>82</v>
      </c>
    </row>
    <row r="3311" spans="1:65" s="13" customFormat="1" ht="11.25">
      <c r="B3311" s="167"/>
      <c r="D3311" s="160" t="s">
        <v>264</v>
      </c>
      <c r="E3311" s="168" t="s">
        <v>3</v>
      </c>
      <c r="F3311" s="169" t="s">
        <v>3116</v>
      </c>
      <c r="H3311" s="168" t="s">
        <v>3</v>
      </c>
      <c r="I3311" s="170"/>
      <c r="L3311" s="167"/>
      <c r="M3311" s="171"/>
      <c r="N3311" s="172"/>
      <c r="O3311" s="172"/>
      <c r="P3311" s="172"/>
      <c r="Q3311" s="172"/>
      <c r="R3311" s="172"/>
      <c r="S3311" s="172"/>
      <c r="T3311" s="173"/>
      <c r="AT3311" s="168" t="s">
        <v>264</v>
      </c>
      <c r="AU3311" s="168" t="s">
        <v>82</v>
      </c>
      <c r="AV3311" s="13" t="s">
        <v>80</v>
      </c>
      <c r="AW3311" s="13" t="s">
        <v>34</v>
      </c>
      <c r="AX3311" s="13" t="s">
        <v>73</v>
      </c>
      <c r="AY3311" s="168" t="s">
        <v>252</v>
      </c>
    </row>
    <row r="3312" spans="1:65" s="13" customFormat="1" ht="11.25">
      <c r="B3312" s="167"/>
      <c r="D3312" s="160" t="s">
        <v>264</v>
      </c>
      <c r="E3312" s="168" t="s">
        <v>3</v>
      </c>
      <c r="F3312" s="169" t="s">
        <v>3117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264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252</v>
      </c>
    </row>
    <row r="3313" spans="1:65" s="14" customFormat="1" ht="11.25">
      <c r="B3313" s="174"/>
      <c r="D3313" s="160" t="s">
        <v>264</v>
      </c>
      <c r="E3313" s="175" t="s">
        <v>3</v>
      </c>
      <c r="F3313" s="176" t="s">
        <v>3095</v>
      </c>
      <c r="H3313" s="177">
        <v>30.1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264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252</v>
      </c>
    </row>
    <row r="3314" spans="1:65" s="15" customFormat="1" ht="11.25">
      <c r="B3314" s="182"/>
      <c r="D3314" s="160" t="s">
        <v>264</v>
      </c>
      <c r="E3314" s="183" t="s">
        <v>3</v>
      </c>
      <c r="F3314" s="184" t="s">
        <v>269</v>
      </c>
      <c r="H3314" s="185">
        <v>30.1</v>
      </c>
      <c r="I3314" s="186"/>
      <c r="L3314" s="182"/>
      <c r="M3314" s="187"/>
      <c r="N3314" s="188"/>
      <c r="O3314" s="188"/>
      <c r="P3314" s="188"/>
      <c r="Q3314" s="188"/>
      <c r="R3314" s="188"/>
      <c r="S3314" s="188"/>
      <c r="T3314" s="189"/>
      <c r="AT3314" s="183" t="s">
        <v>264</v>
      </c>
      <c r="AU3314" s="183" t="s">
        <v>82</v>
      </c>
      <c r="AV3314" s="15" t="s">
        <v>258</v>
      </c>
      <c r="AW3314" s="15" t="s">
        <v>34</v>
      </c>
      <c r="AX3314" s="15" t="s">
        <v>80</v>
      </c>
      <c r="AY3314" s="183" t="s">
        <v>252</v>
      </c>
    </row>
    <row r="3315" spans="1:65" s="2" customFormat="1" ht="16.5" customHeight="1">
      <c r="A3315" s="34"/>
      <c r="B3315" s="145"/>
      <c r="C3315" s="146" t="s">
        <v>3118</v>
      </c>
      <c r="D3315" s="209" t="s">
        <v>254</v>
      </c>
      <c r="E3315" s="147" t="s">
        <v>3119</v>
      </c>
      <c r="F3315" s="148" t="s">
        <v>3120</v>
      </c>
      <c r="G3315" s="149" t="s">
        <v>331</v>
      </c>
      <c r="H3315" s="150">
        <v>84.254999999999995</v>
      </c>
      <c r="I3315" s="151"/>
      <c r="J3315" s="152">
        <f>ROUND(I3315*H3315,2)</f>
        <v>0</v>
      </c>
      <c r="K3315" s="153"/>
      <c r="L3315" s="35"/>
      <c r="M3315" s="154" t="s">
        <v>3</v>
      </c>
      <c r="N3315" s="155" t="s">
        <v>44</v>
      </c>
      <c r="O3315" s="55"/>
      <c r="P3315" s="156">
        <f>O3315*H3315</f>
        <v>0</v>
      </c>
      <c r="Q3315" s="156">
        <v>1.7000000000000001E-4</v>
      </c>
      <c r="R3315" s="156">
        <f>Q3315*H3315</f>
        <v>1.432335E-2</v>
      </c>
      <c r="S3315" s="156">
        <v>0</v>
      </c>
      <c r="T3315" s="157">
        <f>S3315*H3315</f>
        <v>0</v>
      </c>
      <c r="U3315" s="34"/>
      <c r="V3315" s="34"/>
      <c r="W3315" s="34"/>
      <c r="X3315" s="34"/>
      <c r="Y3315" s="34"/>
      <c r="Z3315" s="34"/>
      <c r="AA3315" s="34"/>
      <c r="AB3315" s="34"/>
      <c r="AC3315" s="34"/>
      <c r="AD3315" s="34"/>
      <c r="AE3315" s="34"/>
      <c r="AR3315" s="158" t="s">
        <v>406</v>
      </c>
      <c r="AT3315" s="158" t="s">
        <v>254</v>
      </c>
      <c r="AU3315" s="158" t="s">
        <v>82</v>
      </c>
      <c r="AY3315" s="19" t="s">
        <v>252</v>
      </c>
      <c r="BE3315" s="159">
        <f>IF(N3315="základní",J3315,0)</f>
        <v>0</v>
      </c>
      <c r="BF3315" s="159">
        <f>IF(N3315="snížená",J3315,0)</f>
        <v>0</v>
      </c>
      <c r="BG3315" s="159">
        <f>IF(N3315="zákl. přenesená",J3315,0)</f>
        <v>0</v>
      </c>
      <c r="BH3315" s="159">
        <f>IF(N3315="sníž. přenesená",J3315,0)</f>
        <v>0</v>
      </c>
      <c r="BI3315" s="159">
        <f>IF(N3315="nulová",J3315,0)</f>
        <v>0</v>
      </c>
      <c r="BJ3315" s="19" t="s">
        <v>80</v>
      </c>
      <c r="BK3315" s="159">
        <f>ROUND(I3315*H3315,2)</f>
        <v>0</v>
      </c>
      <c r="BL3315" s="19" t="s">
        <v>406</v>
      </c>
      <c r="BM3315" s="158" t="s">
        <v>3121</v>
      </c>
    </row>
    <row r="3316" spans="1:65" s="2" customFormat="1" ht="11.25">
      <c r="A3316" s="34"/>
      <c r="B3316" s="35"/>
      <c r="C3316" s="34"/>
      <c r="D3316" s="160" t="s">
        <v>260</v>
      </c>
      <c r="E3316" s="34"/>
      <c r="F3316" s="161" t="s">
        <v>3122</v>
      </c>
      <c r="G3316" s="34"/>
      <c r="H3316" s="34"/>
      <c r="I3316" s="162"/>
      <c r="J3316" s="34"/>
      <c r="K3316" s="34"/>
      <c r="L3316" s="35"/>
      <c r="M3316" s="163"/>
      <c r="N3316" s="164"/>
      <c r="O3316" s="55"/>
      <c r="P3316" s="55"/>
      <c r="Q3316" s="55"/>
      <c r="R3316" s="55"/>
      <c r="S3316" s="55"/>
      <c r="T3316" s="56"/>
      <c r="U3316" s="34"/>
      <c r="V3316" s="34"/>
      <c r="W3316" s="34"/>
      <c r="X3316" s="34"/>
      <c r="Y3316" s="34"/>
      <c r="Z3316" s="34"/>
      <c r="AA3316" s="34"/>
      <c r="AB3316" s="34"/>
      <c r="AC3316" s="34"/>
      <c r="AD3316" s="34"/>
      <c r="AE3316" s="34"/>
      <c r="AT3316" s="19" t="s">
        <v>260</v>
      </c>
      <c r="AU3316" s="19" t="s">
        <v>82</v>
      </c>
    </row>
    <row r="3317" spans="1:65" s="2" customFormat="1" ht="11.25">
      <c r="A3317" s="34"/>
      <c r="B3317" s="35"/>
      <c r="C3317" s="34"/>
      <c r="D3317" s="165" t="s">
        <v>262</v>
      </c>
      <c r="E3317" s="34"/>
      <c r="F3317" s="166" t="s">
        <v>3123</v>
      </c>
      <c r="G3317" s="34"/>
      <c r="H3317" s="34"/>
      <c r="I3317" s="162"/>
      <c r="J3317" s="34"/>
      <c r="K3317" s="34"/>
      <c r="L3317" s="35"/>
      <c r="M3317" s="163"/>
      <c r="N3317" s="164"/>
      <c r="O3317" s="55"/>
      <c r="P3317" s="55"/>
      <c r="Q3317" s="55"/>
      <c r="R3317" s="55"/>
      <c r="S3317" s="55"/>
      <c r="T3317" s="56"/>
      <c r="U3317" s="34"/>
      <c r="V3317" s="34"/>
      <c r="W3317" s="34"/>
      <c r="X3317" s="34"/>
      <c r="Y3317" s="34"/>
      <c r="Z3317" s="34"/>
      <c r="AA3317" s="34"/>
      <c r="AB3317" s="34"/>
      <c r="AC3317" s="34"/>
      <c r="AD3317" s="34"/>
      <c r="AE3317" s="34"/>
      <c r="AT3317" s="19" t="s">
        <v>262</v>
      </c>
      <c r="AU3317" s="19" t="s">
        <v>82</v>
      </c>
    </row>
    <row r="3318" spans="1:65" s="13" customFormat="1" ht="11.25">
      <c r="B3318" s="167"/>
      <c r="D3318" s="160" t="s">
        <v>264</v>
      </c>
      <c r="E3318" s="168" t="s">
        <v>3</v>
      </c>
      <c r="F3318" s="169" t="s">
        <v>3124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264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252</v>
      </c>
    </row>
    <row r="3319" spans="1:65" s="14" customFormat="1" ht="11.25">
      <c r="B3319" s="174"/>
      <c r="D3319" s="160" t="s">
        <v>264</v>
      </c>
      <c r="E3319" s="175" t="s">
        <v>3</v>
      </c>
      <c r="F3319" s="176" t="s">
        <v>3125</v>
      </c>
      <c r="H3319" s="177">
        <v>6.89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264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252</v>
      </c>
    </row>
    <row r="3320" spans="1:65" s="13" customFormat="1" ht="11.25">
      <c r="B3320" s="167"/>
      <c r="D3320" s="160" t="s">
        <v>264</v>
      </c>
      <c r="E3320" s="168" t="s">
        <v>3</v>
      </c>
      <c r="F3320" s="169" t="s">
        <v>3126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264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252</v>
      </c>
    </row>
    <row r="3321" spans="1:65" s="14" customFormat="1" ht="11.25">
      <c r="B3321" s="174"/>
      <c r="D3321" s="160" t="s">
        <v>264</v>
      </c>
      <c r="E3321" s="175" t="s">
        <v>3</v>
      </c>
      <c r="F3321" s="176" t="s">
        <v>3127</v>
      </c>
      <c r="H3321" s="177">
        <v>11.005000000000001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1:65" s="13" customFormat="1" ht="11.25">
      <c r="B3322" s="167"/>
      <c r="D3322" s="160" t="s">
        <v>264</v>
      </c>
      <c r="E3322" s="168" t="s">
        <v>3</v>
      </c>
      <c r="F3322" s="169" t="s">
        <v>3128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264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252</v>
      </c>
    </row>
    <row r="3323" spans="1:65" s="14" customFormat="1" ht="11.25">
      <c r="B3323" s="174"/>
      <c r="D3323" s="160" t="s">
        <v>264</v>
      </c>
      <c r="E3323" s="175" t="s">
        <v>3</v>
      </c>
      <c r="F3323" s="176" t="s">
        <v>3129</v>
      </c>
      <c r="H3323" s="177">
        <v>8.43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1:65" s="14" customFormat="1" ht="11.25">
      <c r="B3324" s="174"/>
      <c r="D3324" s="160" t="s">
        <v>264</v>
      </c>
      <c r="E3324" s="175" t="s">
        <v>3</v>
      </c>
      <c r="F3324" s="176" t="s">
        <v>3130</v>
      </c>
      <c r="H3324" s="177">
        <v>9.6449999999999996</v>
      </c>
      <c r="I3324" s="178"/>
      <c r="L3324" s="174"/>
      <c r="M3324" s="179"/>
      <c r="N3324" s="180"/>
      <c r="O3324" s="180"/>
      <c r="P3324" s="180"/>
      <c r="Q3324" s="180"/>
      <c r="R3324" s="180"/>
      <c r="S3324" s="180"/>
      <c r="T3324" s="181"/>
      <c r="AT3324" s="175" t="s">
        <v>264</v>
      </c>
      <c r="AU3324" s="175" t="s">
        <v>82</v>
      </c>
      <c r="AV3324" s="14" t="s">
        <v>82</v>
      </c>
      <c r="AW3324" s="14" t="s">
        <v>34</v>
      </c>
      <c r="AX3324" s="14" t="s">
        <v>73</v>
      </c>
      <c r="AY3324" s="175" t="s">
        <v>252</v>
      </c>
    </row>
    <row r="3325" spans="1:65" s="14" customFormat="1" ht="11.25">
      <c r="B3325" s="174"/>
      <c r="D3325" s="160" t="s">
        <v>264</v>
      </c>
      <c r="E3325" s="175" t="s">
        <v>3</v>
      </c>
      <c r="F3325" s="176" t="s">
        <v>3131</v>
      </c>
      <c r="H3325" s="177">
        <v>6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1:65" s="14" customFormat="1" ht="11.25">
      <c r="B3326" s="174"/>
      <c r="D3326" s="160" t="s">
        <v>264</v>
      </c>
      <c r="E3326" s="175" t="s">
        <v>3</v>
      </c>
      <c r="F3326" s="176" t="s">
        <v>3132</v>
      </c>
      <c r="H3326" s="177">
        <v>10.14</v>
      </c>
      <c r="I3326" s="178"/>
      <c r="L3326" s="174"/>
      <c r="M3326" s="179"/>
      <c r="N3326" s="180"/>
      <c r="O3326" s="180"/>
      <c r="P3326" s="180"/>
      <c r="Q3326" s="180"/>
      <c r="R3326" s="180"/>
      <c r="S3326" s="180"/>
      <c r="T3326" s="181"/>
      <c r="AT3326" s="175" t="s">
        <v>264</v>
      </c>
      <c r="AU3326" s="175" t="s">
        <v>82</v>
      </c>
      <c r="AV3326" s="14" t="s">
        <v>82</v>
      </c>
      <c r="AW3326" s="14" t="s">
        <v>34</v>
      </c>
      <c r="AX3326" s="14" t="s">
        <v>73</v>
      </c>
      <c r="AY3326" s="175" t="s">
        <v>252</v>
      </c>
    </row>
    <row r="3327" spans="1:65" s="13" customFormat="1" ht="11.25">
      <c r="B3327" s="167"/>
      <c r="D3327" s="160" t="s">
        <v>264</v>
      </c>
      <c r="E3327" s="168" t="s">
        <v>3</v>
      </c>
      <c r="F3327" s="169" t="s">
        <v>3133</v>
      </c>
      <c r="H3327" s="168" t="s">
        <v>3</v>
      </c>
      <c r="I3327" s="170"/>
      <c r="L3327" s="167"/>
      <c r="M3327" s="171"/>
      <c r="N3327" s="172"/>
      <c r="O3327" s="172"/>
      <c r="P3327" s="172"/>
      <c r="Q3327" s="172"/>
      <c r="R3327" s="172"/>
      <c r="S3327" s="172"/>
      <c r="T3327" s="173"/>
      <c r="AT3327" s="168" t="s">
        <v>264</v>
      </c>
      <c r="AU3327" s="168" t="s">
        <v>82</v>
      </c>
      <c r="AV3327" s="13" t="s">
        <v>80</v>
      </c>
      <c r="AW3327" s="13" t="s">
        <v>34</v>
      </c>
      <c r="AX3327" s="13" t="s">
        <v>73</v>
      </c>
      <c r="AY3327" s="168" t="s">
        <v>252</v>
      </c>
    </row>
    <row r="3328" spans="1:65" s="14" customFormat="1" ht="11.25">
      <c r="B3328" s="174"/>
      <c r="D3328" s="160" t="s">
        <v>264</v>
      </c>
      <c r="E3328" s="175" t="s">
        <v>3</v>
      </c>
      <c r="F3328" s="176" t="s">
        <v>3134</v>
      </c>
      <c r="H3328" s="177">
        <v>32.145000000000003</v>
      </c>
      <c r="I3328" s="178"/>
      <c r="L3328" s="174"/>
      <c r="M3328" s="179"/>
      <c r="N3328" s="180"/>
      <c r="O3328" s="180"/>
      <c r="P3328" s="180"/>
      <c r="Q3328" s="180"/>
      <c r="R3328" s="180"/>
      <c r="S3328" s="180"/>
      <c r="T3328" s="181"/>
      <c r="AT3328" s="175" t="s">
        <v>264</v>
      </c>
      <c r="AU3328" s="175" t="s">
        <v>82</v>
      </c>
      <c r="AV3328" s="14" t="s">
        <v>82</v>
      </c>
      <c r="AW3328" s="14" t="s">
        <v>34</v>
      </c>
      <c r="AX3328" s="14" t="s">
        <v>73</v>
      </c>
      <c r="AY3328" s="175" t="s">
        <v>252</v>
      </c>
    </row>
    <row r="3329" spans="1:65" s="15" customFormat="1" ht="11.25">
      <c r="B3329" s="182"/>
      <c r="D3329" s="160" t="s">
        <v>264</v>
      </c>
      <c r="E3329" s="183" t="s">
        <v>3</v>
      </c>
      <c r="F3329" s="184" t="s">
        <v>269</v>
      </c>
      <c r="H3329" s="185">
        <v>84.254999999999995</v>
      </c>
      <c r="I3329" s="186"/>
      <c r="L3329" s="182"/>
      <c r="M3329" s="187"/>
      <c r="N3329" s="188"/>
      <c r="O3329" s="188"/>
      <c r="P3329" s="188"/>
      <c r="Q3329" s="188"/>
      <c r="R3329" s="188"/>
      <c r="S3329" s="188"/>
      <c r="T3329" s="189"/>
      <c r="AT3329" s="183" t="s">
        <v>264</v>
      </c>
      <c r="AU3329" s="183" t="s">
        <v>82</v>
      </c>
      <c r="AV3329" s="15" t="s">
        <v>258</v>
      </c>
      <c r="AW3329" s="15" t="s">
        <v>34</v>
      </c>
      <c r="AX3329" s="15" t="s">
        <v>80</v>
      </c>
      <c r="AY3329" s="183" t="s">
        <v>252</v>
      </c>
    </row>
    <row r="3330" spans="1:65" s="2" customFormat="1" ht="16.5" customHeight="1">
      <c r="A3330" s="34"/>
      <c r="B3330" s="145"/>
      <c r="C3330" s="198" t="s">
        <v>3135</v>
      </c>
      <c r="D3330" s="210" t="s">
        <v>361</v>
      </c>
      <c r="E3330" s="199" t="s">
        <v>3136</v>
      </c>
      <c r="F3330" s="200" t="s">
        <v>3137</v>
      </c>
      <c r="G3330" s="201" t="s">
        <v>331</v>
      </c>
      <c r="H3330" s="202">
        <v>84.254999999999995</v>
      </c>
      <c r="I3330" s="203"/>
      <c r="J3330" s="204">
        <f>ROUND(I3330*H3330,2)</f>
        <v>0</v>
      </c>
      <c r="K3330" s="205"/>
      <c r="L3330" s="206"/>
      <c r="M3330" s="207" t="s">
        <v>3</v>
      </c>
      <c r="N3330" s="208" t="s">
        <v>44</v>
      </c>
      <c r="O3330" s="55"/>
      <c r="P3330" s="156">
        <f>O3330*H3330</f>
        <v>0</v>
      </c>
      <c r="Q3330" s="156">
        <v>3.7000000000000002E-3</v>
      </c>
      <c r="R3330" s="156">
        <f>Q3330*H3330</f>
        <v>0.31174350000000001</v>
      </c>
      <c r="S3330" s="156">
        <v>0</v>
      </c>
      <c r="T3330" s="157">
        <f>S3330*H3330</f>
        <v>0</v>
      </c>
      <c r="U3330" s="34"/>
      <c r="V3330" s="34"/>
      <c r="W3330" s="34"/>
      <c r="X3330" s="34"/>
      <c r="Y3330" s="34"/>
      <c r="Z3330" s="34"/>
      <c r="AA3330" s="34"/>
      <c r="AB3330" s="34"/>
      <c r="AC3330" s="34"/>
      <c r="AD3330" s="34"/>
      <c r="AE3330" s="34"/>
      <c r="AR3330" s="158" t="s">
        <v>572</v>
      </c>
      <c r="AT3330" s="158" t="s">
        <v>361</v>
      </c>
      <c r="AU3330" s="158" t="s">
        <v>82</v>
      </c>
      <c r="AY3330" s="19" t="s">
        <v>252</v>
      </c>
      <c r="BE3330" s="159">
        <f>IF(N3330="základní",J3330,0)</f>
        <v>0</v>
      </c>
      <c r="BF3330" s="159">
        <f>IF(N3330="snížená",J3330,0)</f>
        <v>0</v>
      </c>
      <c r="BG3330" s="159">
        <f>IF(N3330="zákl. přenesená",J3330,0)</f>
        <v>0</v>
      </c>
      <c r="BH3330" s="159">
        <f>IF(N3330="sníž. přenesená",J3330,0)</f>
        <v>0</v>
      </c>
      <c r="BI3330" s="159">
        <f>IF(N3330="nulová",J3330,0)</f>
        <v>0</v>
      </c>
      <c r="BJ3330" s="19" t="s">
        <v>80</v>
      </c>
      <c r="BK3330" s="159">
        <f>ROUND(I3330*H3330,2)</f>
        <v>0</v>
      </c>
      <c r="BL3330" s="19" t="s">
        <v>406</v>
      </c>
      <c r="BM3330" s="158" t="s">
        <v>3138</v>
      </c>
    </row>
    <row r="3331" spans="1:65" s="2" customFormat="1" ht="11.25">
      <c r="A3331" s="34"/>
      <c r="B3331" s="35"/>
      <c r="C3331" s="34"/>
      <c r="D3331" s="160" t="s">
        <v>260</v>
      </c>
      <c r="E3331" s="34"/>
      <c r="F3331" s="161" t="s">
        <v>3137</v>
      </c>
      <c r="G3331" s="34"/>
      <c r="H3331" s="34"/>
      <c r="I3331" s="162"/>
      <c r="J3331" s="34"/>
      <c r="K3331" s="34"/>
      <c r="L3331" s="35"/>
      <c r="M3331" s="163"/>
      <c r="N3331" s="164"/>
      <c r="O3331" s="55"/>
      <c r="P3331" s="55"/>
      <c r="Q3331" s="55"/>
      <c r="R3331" s="55"/>
      <c r="S3331" s="55"/>
      <c r="T3331" s="56"/>
      <c r="U3331" s="34"/>
      <c r="V3331" s="34"/>
      <c r="W3331" s="34"/>
      <c r="X3331" s="34"/>
      <c r="Y3331" s="34"/>
      <c r="Z3331" s="34"/>
      <c r="AA3331" s="34"/>
      <c r="AB3331" s="34"/>
      <c r="AC3331" s="34"/>
      <c r="AD3331" s="34"/>
      <c r="AE3331" s="34"/>
      <c r="AT3331" s="19" t="s">
        <v>260</v>
      </c>
      <c r="AU3331" s="19" t="s">
        <v>82</v>
      </c>
    </row>
    <row r="3332" spans="1:65" s="2" customFormat="1" ht="11.25">
      <c r="A3332" s="34"/>
      <c r="B3332" s="35"/>
      <c r="C3332" s="34"/>
      <c r="D3332" s="165" t="s">
        <v>262</v>
      </c>
      <c r="E3332" s="34"/>
      <c r="F3332" s="166" t="s">
        <v>3139</v>
      </c>
      <c r="G3332" s="34"/>
      <c r="H3332" s="34"/>
      <c r="I3332" s="162"/>
      <c r="J3332" s="34"/>
      <c r="K3332" s="34"/>
      <c r="L3332" s="35"/>
      <c r="M3332" s="163"/>
      <c r="N3332" s="164"/>
      <c r="O3332" s="55"/>
      <c r="P3332" s="55"/>
      <c r="Q3332" s="55"/>
      <c r="R3332" s="55"/>
      <c r="S3332" s="55"/>
      <c r="T3332" s="56"/>
      <c r="U3332" s="34"/>
      <c r="V3332" s="34"/>
      <c r="W3332" s="34"/>
      <c r="X3332" s="34"/>
      <c r="Y3332" s="34"/>
      <c r="Z3332" s="34"/>
      <c r="AA3332" s="34"/>
      <c r="AB3332" s="34"/>
      <c r="AC3332" s="34"/>
      <c r="AD3332" s="34"/>
      <c r="AE3332" s="34"/>
      <c r="AT3332" s="19" t="s">
        <v>262</v>
      </c>
      <c r="AU3332" s="19" t="s">
        <v>82</v>
      </c>
    </row>
    <row r="3333" spans="1:65" s="13" customFormat="1" ht="11.25">
      <c r="B3333" s="167"/>
      <c r="D3333" s="160" t="s">
        <v>264</v>
      </c>
      <c r="E3333" s="168" t="s">
        <v>3</v>
      </c>
      <c r="F3333" s="169" t="s">
        <v>3124</v>
      </c>
      <c r="H3333" s="168" t="s">
        <v>3</v>
      </c>
      <c r="I3333" s="170"/>
      <c r="L3333" s="167"/>
      <c r="M3333" s="171"/>
      <c r="N3333" s="172"/>
      <c r="O3333" s="172"/>
      <c r="P3333" s="172"/>
      <c r="Q3333" s="172"/>
      <c r="R3333" s="172"/>
      <c r="S3333" s="172"/>
      <c r="T3333" s="173"/>
      <c r="AT3333" s="168" t="s">
        <v>264</v>
      </c>
      <c r="AU3333" s="168" t="s">
        <v>82</v>
      </c>
      <c r="AV3333" s="13" t="s">
        <v>80</v>
      </c>
      <c r="AW3333" s="13" t="s">
        <v>34</v>
      </c>
      <c r="AX3333" s="13" t="s">
        <v>73</v>
      </c>
      <c r="AY3333" s="168" t="s">
        <v>252</v>
      </c>
    </row>
    <row r="3334" spans="1:65" s="14" customFormat="1" ht="11.25">
      <c r="B3334" s="174"/>
      <c r="D3334" s="160" t="s">
        <v>264</v>
      </c>
      <c r="E3334" s="175" t="s">
        <v>3</v>
      </c>
      <c r="F3334" s="176" t="s">
        <v>3125</v>
      </c>
      <c r="H3334" s="177">
        <v>6.89</v>
      </c>
      <c r="I3334" s="178"/>
      <c r="L3334" s="174"/>
      <c r="M3334" s="179"/>
      <c r="N3334" s="180"/>
      <c r="O3334" s="180"/>
      <c r="P3334" s="180"/>
      <c r="Q3334" s="180"/>
      <c r="R3334" s="180"/>
      <c r="S3334" s="180"/>
      <c r="T3334" s="181"/>
      <c r="AT3334" s="175" t="s">
        <v>264</v>
      </c>
      <c r="AU3334" s="175" t="s">
        <v>82</v>
      </c>
      <c r="AV3334" s="14" t="s">
        <v>82</v>
      </c>
      <c r="AW3334" s="14" t="s">
        <v>34</v>
      </c>
      <c r="AX3334" s="14" t="s">
        <v>73</v>
      </c>
      <c r="AY3334" s="175" t="s">
        <v>252</v>
      </c>
    </row>
    <row r="3335" spans="1:65" s="13" customFormat="1" ht="11.25">
      <c r="B3335" s="167"/>
      <c r="D3335" s="160" t="s">
        <v>264</v>
      </c>
      <c r="E3335" s="168" t="s">
        <v>3</v>
      </c>
      <c r="F3335" s="169" t="s">
        <v>3126</v>
      </c>
      <c r="H3335" s="168" t="s">
        <v>3</v>
      </c>
      <c r="I3335" s="170"/>
      <c r="L3335" s="167"/>
      <c r="M3335" s="171"/>
      <c r="N3335" s="172"/>
      <c r="O3335" s="172"/>
      <c r="P3335" s="172"/>
      <c r="Q3335" s="172"/>
      <c r="R3335" s="172"/>
      <c r="S3335" s="172"/>
      <c r="T3335" s="173"/>
      <c r="AT3335" s="168" t="s">
        <v>264</v>
      </c>
      <c r="AU3335" s="168" t="s">
        <v>82</v>
      </c>
      <c r="AV3335" s="13" t="s">
        <v>80</v>
      </c>
      <c r="AW3335" s="13" t="s">
        <v>34</v>
      </c>
      <c r="AX3335" s="13" t="s">
        <v>73</v>
      </c>
      <c r="AY3335" s="168" t="s">
        <v>252</v>
      </c>
    </row>
    <row r="3336" spans="1:65" s="14" customFormat="1" ht="11.25">
      <c r="B3336" s="174"/>
      <c r="D3336" s="160" t="s">
        <v>264</v>
      </c>
      <c r="E3336" s="175" t="s">
        <v>3</v>
      </c>
      <c r="F3336" s="176" t="s">
        <v>3127</v>
      </c>
      <c r="H3336" s="177">
        <v>11.005000000000001</v>
      </c>
      <c r="I3336" s="178"/>
      <c r="L3336" s="174"/>
      <c r="M3336" s="179"/>
      <c r="N3336" s="180"/>
      <c r="O3336" s="180"/>
      <c r="P3336" s="180"/>
      <c r="Q3336" s="180"/>
      <c r="R3336" s="180"/>
      <c r="S3336" s="180"/>
      <c r="T3336" s="181"/>
      <c r="AT3336" s="175" t="s">
        <v>264</v>
      </c>
      <c r="AU3336" s="175" t="s">
        <v>82</v>
      </c>
      <c r="AV3336" s="14" t="s">
        <v>82</v>
      </c>
      <c r="AW3336" s="14" t="s">
        <v>34</v>
      </c>
      <c r="AX3336" s="14" t="s">
        <v>73</v>
      </c>
      <c r="AY3336" s="175" t="s">
        <v>252</v>
      </c>
    </row>
    <row r="3337" spans="1:65" s="13" customFormat="1" ht="11.25">
      <c r="B3337" s="167"/>
      <c r="D3337" s="160" t="s">
        <v>264</v>
      </c>
      <c r="E3337" s="168" t="s">
        <v>3</v>
      </c>
      <c r="F3337" s="169" t="s">
        <v>3128</v>
      </c>
      <c r="H3337" s="168" t="s">
        <v>3</v>
      </c>
      <c r="I3337" s="170"/>
      <c r="L3337" s="167"/>
      <c r="M3337" s="171"/>
      <c r="N3337" s="172"/>
      <c r="O3337" s="172"/>
      <c r="P3337" s="172"/>
      <c r="Q3337" s="172"/>
      <c r="R3337" s="172"/>
      <c r="S3337" s="172"/>
      <c r="T3337" s="173"/>
      <c r="AT3337" s="168" t="s">
        <v>264</v>
      </c>
      <c r="AU3337" s="168" t="s">
        <v>82</v>
      </c>
      <c r="AV3337" s="13" t="s">
        <v>80</v>
      </c>
      <c r="AW3337" s="13" t="s">
        <v>34</v>
      </c>
      <c r="AX3337" s="13" t="s">
        <v>73</v>
      </c>
      <c r="AY3337" s="168" t="s">
        <v>252</v>
      </c>
    </row>
    <row r="3338" spans="1:65" s="14" customFormat="1" ht="11.25">
      <c r="B3338" s="174"/>
      <c r="D3338" s="160" t="s">
        <v>264</v>
      </c>
      <c r="E3338" s="175" t="s">
        <v>3</v>
      </c>
      <c r="F3338" s="176" t="s">
        <v>3129</v>
      </c>
      <c r="H3338" s="177">
        <v>8.43</v>
      </c>
      <c r="I3338" s="178"/>
      <c r="L3338" s="174"/>
      <c r="M3338" s="179"/>
      <c r="N3338" s="180"/>
      <c r="O3338" s="180"/>
      <c r="P3338" s="180"/>
      <c r="Q3338" s="180"/>
      <c r="R3338" s="180"/>
      <c r="S3338" s="180"/>
      <c r="T3338" s="181"/>
      <c r="AT3338" s="175" t="s">
        <v>264</v>
      </c>
      <c r="AU3338" s="175" t="s">
        <v>82</v>
      </c>
      <c r="AV3338" s="14" t="s">
        <v>82</v>
      </c>
      <c r="AW3338" s="14" t="s">
        <v>34</v>
      </c>
      <c r="AX3338" s="14" t="s">
        <v>73</v>
      </c>
      <c r="AY3338" s="175" t="s">
        <v>252</v>
      </c>
    </row>
    <row r="3339" spans="1:65" s="14" customFormat="1" ht="11.25">
      <c r="B3339" s="174"/>
      <c r="D3339" s="160" t="s">
        <v>264</v>
      </c>
      <c r="E3339" s="175" t="s">
        <v>3</v>
      </c>
      <c r="F3339" s="176" t="s">
        <v>3130</v>
      </c>
      <c r="H3339" s="177">
        <v>9.6449999999999996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264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252</v>
      </c>
    </row>
    <row r="3340" spans="1:65" s="14" customFormat="1" ht="11.25">
      <c r="B3340" s="174"/>
      <c r="D3340" s="160" t="s">
        <v>264</v>
      </c>
      <c r="E3340" s="175" t="s">
        <v>3</v>
      </c>
      <c r="F3340" s="176" t="s">
        <v>3131</v>
      </c>
      <c r="H3340" s="177">
        <v>6</v>
      </c>
      <c r="I3340" s="178"/>
      <c r="L3340" s="174"/>
      <c r="M3340" s="179"/>
      <c r="N3340" s="180"/>
      <c r="O3340" s="180"/>
      <c r="P3340" s="180"/>
      <c r="Q3340" s="180"/>
      <c r="R3340" s="180"/>
      <c r="S3340" s="180"/>
      <c r="T3340" s="181"/>
      <c r="AT3340" s="175" t="s">
        <v>264</v>
      </c>
      <c r="AU3340" s="175" t="s">
        <v>82</v>
      </c>
      <c r="AV3340" s="14" t="s">
        <v>82</v>
      </c>
      <c r="AW3340" s="14" t="s">
        <v>34</v>
      </c>
      <c r="AX3340" s="14" t="s">
        <v>73</v>
      </c>
      <c r="AY3340" s="175" t="s">
        <v>252</v>
      </c>
    </row>
    <row r="3341" spans="1:65" s="14" customFormat="1" ht="11.25">
      <c r="B3341" s="174"/>
      <c r="D3341" s="160" t="s">
        <v>264</v>
      </c>
      <c r="E3341" s="175" t="s">
        <v>3</v>
      </c>
      <c r="F3341" s="176" t="s">
        <v>3132</v>
      </c>
      <c r="H3341" s="177">
        <v>10.14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264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252</v>
      </c>
    </row>
    <row r="3342" spans="1:65" s="13" customFormat="1" ht="11.25">
      <c r="B3342" s="167"/>
      <c r="D3342" s="160" t="s">
        <v>264</v>
      </c>
      <c r="E3342" s="168" t="s">
        <v>3</v>
      </c>
      <c r="F3342" s="169" t="s">
        <v>3133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264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252</v>
      </c>
    </row>
    <row r="3343" spans="1:65" s="14" customFormat="1" ht="11.25">
      <c r="B3343" s="174"/>
      <c r="D3343" s="160" t="s">
        <v>264</v>
      </c>
      <c r="E3343" s="175" t="s">
        <v>3</v>
      </c>
      <c r="F3343" s="176" t="s">
        <v>3134</v>
      </c>
      <c r="H3343" s="177">
        <v>32.145000000000003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264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252</v>
      </c>
    </row>
    <row r="3344" spans="1:65" s="15" customFormat="1" ht="11.25">
      <c r="B3344" s="182"/>
      <c r="D3344" s="160" t="s">
        <v>264</v>
      </c>
      <c r="E3344" s="183" t="s">
        <v>3</v>
      </c>
      <c r="F3344" s="184" t="s">
        <v>269</v>
      </c>
      <c r="H3344" s="185">
        <v>84.254999999999995</v>
      </c>
      <c r="I3344" s="186"/>
      <c r="L3344" s="182"/>
      <c r="M3344" s="187"/>
      <c r="N3344" s="188"/>
      <c r="O3344" s="188"/>
      <c r="P3344" s="188"/>
      <c r="Q3344" s="188"/>
      <c r="R3344" s="188"/>
      <c r="S3344" s="188"/>
      <c r="T3344" s="189"/>
      <c r="AT3344" s="183" t="s">
        <v>264</v>
      </c>
      <c r="AU3344" s="183" t="s">
        <v>82</v>
      </c>
      <c r="AV3344" s="15" t="s">
        <v>258</v>
      </c>
      <c r="AW3344" s="15" t="s">
        <v>34</v>
      </c>
      <c r="AX3344" s="15" t="s">
        <v>80</v>
      </c>
      <c r="AY3344" s="183" t="s">
        <v>252</v>
      </c>
    </row>
    <row r="3345" spans="1:65" s="2" customFormat="1" ht="16.5" customHeight="1">
      <c r="A3345" s="34"/>
      <c r="B3345" s="145"/>
      <c r="C3345" s="146" t="s">
        <v>3140</v>
      </c>
      <c r="D3345" s="146" t="s">
        <v>254</v>
      </c>
      <c r="E3345" s="147" t="s">
        <v>3141</v>
      </c>
      <c r="F3345" s="148" t="s">
        <v>3142</v>
      </c>
      <c r="G3345" s="149" t="s">
        <v>331</v>
      </c>
      <c r="H3345" s="150">
        <v>17.399999999999999</v>
      </c>
      <c r="I3345" s="151"/>
      <c r="J3345" s="152">
        <f>ROUND(I3345*H3345,2)</f>
        <v>0</v>
      </c>
      <c r="K3345" s="153"/>
      <c r="L3345" s="35"/>
      <c r="M3345" s="154" t="s">
        <v>3</v>
      </c>
      <c r="N3345" s="155" t="s">
        <v>44</v>
      </c>
      <c r="O3345" s="55"/>
      <c r="P3345" s="156">
        <f>O3345*H3345</f>
        <v>0</v>
      </c>
      <c r="Q3345" s="156">
        <v>0</v>
      </c>
      <c r="R3345" s="156">
        <f>Q3345*H3345</f>
        <v>0</v>
      </c>
      <c r="S3345" s="156">
        <v>0</v>
      </c>
      <c r="T3345" s="157">
        <f>S3345*H3345</f>
        <v>0</v>
      </c>
      <c r="U3345" s="34"/>
      <c r="V3345" s="34"/>
      <c r="W3345" s="34"/>
      <c r="X3345" s="34"/>
      <c r="Y3345" s="34"/>
      <c r="Z3345" s="34"/>
      <c r="AA3345" s="34"/>
      <c r="AB3345" s="34"/>
      <c r="AC3345" s="34"/>
      <c r="AD3345" s="34"/>
      <c r="AE3345" s="34"/>
      <c r="AR3345" s="158" t="s">
        <v>406</v>
      </c>
      <c r="AT3345" s="158" t="s">
        <v>254</v>
      </c>
      <c r="AU3345" s="158" t="s">
        <v>82</v>
      </c>
      <c r="AY3345" s="19" t="s">
        <v>252</v>
      </c>
      <c r="BE3345" s="159">
        <f>IF(N3345="základní",J3345,0)</f>
        <v>0</v>
      </c>
      <c r="BF3345" s="159">
        <f>IF(N3345="snížená",J3345,0)</f>
        <v>0</v>
      </c>
      <c r="BG3345" s="159">
        <f>IF(N3345="zákl. přenesená",J3345,0)</f>
        <v>0</v>
      </c>
      <c r="BH3345" s="159">
        <f>IF(N3345="sníž. přenesená",J3345,0)</f>
        <v>0</v>
      </c>
      <c r="BI3345" s="159">
        <f>IF(N3345="nulová",J3345,0)</f>
        <v>0</v>
      </c>
      <c r="BJ3345" s="19" t="s">
        <v>80</v>
      </c>
      <c r="BK3345" s="159">
        <f>ROUND(I3345*H3345,2)</f>
        <v>0</v>
      </c>
      <c r="BL3345" s="19" t="s">
        <v>406</v>
      </c>
      <c r="BM3345" s="158" t="s">
        <v>3143</v>
      </c>
    </row>
    <row r="3346" spans="1:65" s="2" customFormat="1" ht="11.25">
      <c r="A3346" s="34"/>
      <c r="B3346" s="35"/>
      <c r="C3346" s="34"/>
      <c r="D3346" s="160" t="s">
        <v>260</v>
      </c>
      <c r="E3346" s="34"/>
      <c r="F3346" s="161" t="s">
        <v>3144</v>
      </c>
      <c r="G3346" s="34"/>
      <c r="H3346" s="34"/>
      <c r="I3346" s="162"/>
      <c r="J3346" s="34"/>
      <c r="K3346" s="34"/>
      <c r="L3346" s="35"/>
      <c r="M3346" s="163"/>
      <c r="N3346" s="164"/>
      <c r="O3346" s="55"/>
      <c r="P3346" s="55"/>
      <c r="Q3346" s="55"/>
      <c r="R3346" s="55"/>
      <c r="S3346" s="55"/>
      <c r="T3346" s="56"/>
      <c r="U3346" s="34"/>
      <c r="V3346" s="34"/>
      <c r="W3346" s="34"/>
      <c r="X3346" s="34"/>
      <c r="Y3346" s="34"/>
      <c r="Z3346" s="34"/>
      <c r="AA3346" s="34"/>
      <c r="AB3346" s="34"/>
      <c r="AC3346" s="34"/>
      <c r="AD3346" s="34"/>
      <c r="AE3346" s="34"/>
      <c r="AT3346" s="19" t="s">
        <v>260</v>
      </c>
      <c r="AU3346" s="19" t="s">
        <v>82</v>
      </c>
    </row>
    <row r="3347" spans="1:65" s="2" customFormat="1" ht="11.25">
      <c r="A3347" s="34"/>
      <c r="B3347" s="35"/>
      <c r="C3347" s="34"/>
      <c r="D3347" s="165" t="s">
        <v>262</v>
      </c>
      <c r="E3347" s="34"/>
      <c r="F3347" s="166" t="s">
        <v>3145</v>
      </c>
      <c r="G3347" s="34"/>
      <c r="H3347" s="34"/>
      <c r="I3347" s="162"/>
      <c r="J3347" s="34"/>
      <c r="K3347" s="34"/>
      <c r="L3347" s="35"/>
      <c r="M3347" s="163"/>
      <c r="N3347" s="164"/>
      <c r="O3347" s="55"/>
      <c r="P3347" s="55"/>
      <c r="Q3347" s="55"/>
      <c r="R3347" s="55"/>
      <c r="S3347" s="55"/>
      <c r="T3347" s="56"/>
      <c r="U3347" s="34"/>
      <c r="V3347" s="34"/>
      <c r="W3347" s="34"/>
      <c r="X3347" s="34"/>
      <c r="Y3347" s="34"/>
      <c r="Z3347" s="34"/>
      <c r="AA3347" s="34"/>
      <c r="AB3347" s="34"/>
      <c r="AC3347" s="34"/>
      <c r="AD3347" s="34"/>
      <c r="AE3347" s="34"/>
      <c r="AT3347" s="19" t="s">
        <v>262</v>
      </c>
      <c r="AU3347" s="19" t="s">
        <v>82</v>
      </c>
    </row>
    <row r="3348" spans="1:65" s="13" customFormat="1" ht="11.25">
      <c r="B3348" s="167"/>
      <c r="D3348" s="160" t="s">
        <v>264</v>
      </c>
      <c r="E3348" s="168" t="s">
        <v>3</v>
      </c>
      <c r="F3348" s="169" t="s">
        <v>3146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264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252</v>
      </c>
    </row>
    <row r="3349" spans="1:65" s="14" customFormat="1" ht="11.25">
      <c r="B3349" s="174"/>
      <c r="D3349" s="160" t="s">
        <v>264</v>
      </c>
      <c r="E3349" s="175" t="s">
        <v>3</v>
      </c>
      <c r="F3349" s="176" t="s">
        <v>3147</v>
      </c>
      <c r="H3349" s="177">
        <v>9.8000000000000007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264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252</v>
      </c>
    </row>
    <row r="3350" spans="1:65" s="13" customFormat="1" ht="11.25">
      <c r="B3350" s="167"/>
      <c r="D3350" s="160" t="s">
        <v>264</v>
      </c>
      <c r="E3350" s="168" t="s">
        <v>3</v>
      </c>
      <c r="F3350" s="169" t="s">
        <v>3148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264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252</v>
      </c>
    </row>
    <row r="3351" spans="1:65" s="14" customFormat="1" ht="11.25">
      <c r="B3351" s="174"/>
      <c r="D3351" s="160" t="s">
        <v>264</v>
      </c>
      <c r="E3351" s="175" t="s">
        <v>3</v>
      </c>
      <c r="F3351" s="176" t="s">
        <v>3149</v>
      </c>
      <c r="H3351" s="177">
        <v>7.6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264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252</v>
      </c>
    </row>
    <row r="3352" spans="1:65" s="15" customFormat="1" ht="11.25">
      <c r="B3352" s="182"/>
      <c r="D3352" s="160" t="s">
        <v>264</v>
      </c>
      <c r="E3352" s="183" t="s">
        <v>3</v>
      </c>
      <c r="F3352" s="184" t="s">
        <v>269</v>
      </c>
      <c r="H3352" s="185">
        <v>17.399999999999999</v>
      </c>
      <c r="I3352" s="186"/>
      <c r="L3352" s="182"/>
      <c r="M3352" s="187"/>
      <c r="N3352" s="188"/>
      <c r="O3352" s="188"/>
      <c r="P3352" s="188"/>
      <c r="Q3352" s="188"/>
      <c r="R3352" s="188"/>
      <c r="S3352" s="188"/>
      <c r="T3352" s="189"/>
      <c r="AT3352" s="183" t="s">
        <v>264</v>
      </c>
      <c r="AU3352" s="183" t="s">
        <v>82</v>
      </c>
      <c r="AV3352" s="15" t="s">
        <v>258</v>
      </c>
      <c r="AW3352" s="15" t="s">
        <v>34</v>
      </c>
      <c r="AX3352" s="15" t="s">
        <v>80</v>
      </c>
      <c r="AY3352" s="183" t="s">
        <v>252</v>
      </c>
    </row>
    <row r="3353" spans="1:65" s="2" customFormat="1" ht="21.75" customHeight="1">
      <c r="A3353" s="34"/>
      <c r="B3353" s="145"/>
      <c r="C3353" s="198" t="s">
        <v>3150</v>
      </c>
      <c r="D3353" s="198" t="s">
        <v>361</v>
      </c>
      <c r="E3353" s="199" t="s">
        <v>3151</v>
      </c>
      <c r="F3353" s="200" t="s">
        <v>3152</v>
      </c>
      <c r="G3353" s="201" t="s">
        <v>743</v>
      </c>
      <c r="H3353" s="202">
        <v>1</v>
      </c>
      <c r="I3353" s="203"/>
      <c r="J3353" s="204">
        <f>ROUND(I3353*H3353,2)</f>
        <v>0</v>
      </c>
      <c r="K3353" s="205"/>
      <c r="L3353" s="206"/>
      <c r="M3353" s="207" t="s">
        <v>3</v>
      </c>
      <c r="N3353" s="208" t="s">
        <v>44</v>
      </c>
      <c r="O3353" s="55"/>
      <c r="P3353" s="156">
        <f>O3353*H3353</f>
        <v>0</v>
      </c>
      <c r="Q3353" s="156">
        <v>0.20399999999999999</v>
      </c>
      <c r="R3353" s="156">
        <f>Q3353*H3353</f>
        <v>0.20399999999999999</v>
      </c>
      <c r="S3353" s="156">
        <v>0</v>
      </c>
      <c r="T3353" s="157">
        <f>S3353*H3353</f>
        <v>0</v>
      </c>
      <c r="U3353" s="34"/>
      <c r="V3353" s="34"/>
      <c r="W3353" s="34"/>
      <c r="X3353" s="34"/>
      <c r="Y3353" s="34"/>
      <c r="Z3353" s="34"/>
      <c r="AA3353" s="34"/>
      <c r="AB3353" s="34"/>
      <c r="AC3353" s="34"/>
      <c r="AD3353" s="34"/>
      <c r="AE3353" s="34"/>
      <c r="AR3353" s="158" t="s">
        <v>572</v>
      </c>
      <c r="AT3353" s="158" t="s">
        <v>361</v>
      </c>
      <c r="AU3353" s="158" t="s">
        <v>82</v>
      </c>
      <c r="AY3353" s="19" t="s">
        <v>252</v>
      </c>
      <c r="BE3353" s="159">
        <f>IF(N3353="základní",J3353,0)</f>
        <v>0</v>
      </c>
      <c r="BF3353" s="159">
        <f>IF(N3353="snížená",J3353,0)</f>
        <v>0</v>
      </c>
      <c r="BG3353" s="159">
        <f>IF(N3353="zákl. přenesená",J3353,0)</f>
        <v>0</v>
      </c>
      <c r="BH3353" s="159">
        <f>IF(N3353="sníž. přenesená",J3353,0)</f>
        <v>0</v>
      </c>
      <c r="BI3353" s="159">
        <f>IF(N3353="nulová",J3353,0)</f>
        <v>0</v>
      </c>
      <c r="BJ3353" s="19" t="s">
        <v>80</v>
      </c>
      <c r="BK3353" s="159">
        <f>ROUND(I3353*H3353,2)</f>
        <v>0</v>
      </c>
      <c r="BL3353" s="19" t="s">
        <v>406</v>
      </c>
      <c r="BM3353" s="158" t="s">
        <v>3153</v>
      </c>
    </row>
    <row r="3354" spans="1:65" s="2" customFormat="1" ht="11.25">
      <c r="A3354" s="34"/>
      <c r="B3354" s="35"/>
      <c r="C3354" s="34"/>
      <c r="D3354" s="160" t="s">
        <v>260</v>
      </c>
      <c r="E3354" s="34"/>
      <c r="F3354" s="161" t="s">
        <v>3152</v>
      </c>
      <c r="G3354" s="34"/>
      <c r="H3354" s="34"/>
      <c r="I3354" s="162"/>
      <c r="J3354" s="34"/>
      <c r="K3354" s="34"/>
      <c r="L3354" s="35"/>
      <c r="M3354" s="163"/>
      <c r="N3354" s="164"/>
      <c r="O3354" s="55"/>
      <c r="P3354" s="55"/>
      <c r="Q3354" s="55"/>
      <c r="R3354" s="55"/>
      <c r="S3354" s="55"/>
      <c r="T3354" s="56"/>
      <c r="U3354" s="34"/>
      <c r="V3354" s="34"/>
      <c r="W3354" s="34"/>
      <c r="X3354" s="34"/>
      <c r="Y3354" s="34"/>
      <c r="Z3354" s="34"/>
      <c r="AA3354" s="34"/>
      <c r="AB3354" s="34"/>
      <c r="AC3354" s="34"/>
      <c r="AD3354" s="34"/>
      <c r="AE3354" s="34"/>
      <c r="AT3354" s="19" t="s">
        <v>260</v>
      </c>
      <c r="AU3354" s="19" t="s">
        <v>82</v>
      </c>
    </row>
    <row r="3355" spans="1:65" s="13" customFormat="1" ht="22.5">
      <c r="B3355" s="167"/>
      <c r="D3355" s="160" t="s">
        <v>264</v>
      </c>
      <c r="E3355" s="168" t="s">
        <v>3</v>
      </c>
      <c r="F3355" s="169" t="s">
        <v>3154</v>
      </c>
      <c r="H3355" s="168" t="s">
        <v>3</v>
      </c>
      <c r="I3355" s="170"/>
      <c r="L3355" s="167"/>
      <c r="M3355" s="171"/>
      <c r="N3355" s="172"/>
      <c r="O3355" s="172"/>
      <c r="P3355" s="172"/>
      <c r="Q3355" s="172"/>
      <c r="R3355" s="172"/>
      <c r="S3355" s="172"/>
      <c r="T3355" s="173"/>
      <c r="AT3355" s="168" t="s">
        <v>264</v>
      </c>
      <c r="AU3355" s="168" t="s">
        <v>82</v>
      </c>
      <c r="AV3355" s="13" t="s">
        <v>80</v>
      </c>
      <c r="AW3355" s="13" t="s">
        <v>34</v>
      </c>
      <c r="AX3355" s="13" t="s">
        <v>73</v>
      </c>
      <c r="AY3355" s="168" t="s">
        <v>252</v>
      </c>
    </row>
    <row r="3356" spans="1:65" s="13" customFormat="1" ht="11.25">
      <c r="B3356" s="167"/>
      <c r="D3356" s="160" t="s">
        <v>264</v>
      </c>
      <c r="E3356" s="168" t="s">
        <v>3</v>
      </c>
      <c r="F3356" s="169" t="s">
        <v>3155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264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252</v>
      </c>
    </row>
    <row r="3357" spans="1:65" s="14" customFormat="1" ht="11.25">
      <c r="B3357" s="174"/>
      <c r="D3357" s="160" t="s">
        <v>264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264</v>
      </c>
      <c r="AU3357" s="175" t="s">
        <v>82</v>
      </c>
      <c r="AV3357" s="14" t="s">
        <v>82</v>
      </c>
      <c r="AW3357" s="14" t="s">
        <v>34</v>
      </c>
      <c r="AX3357" s="14" t="s">
        <v>80</v>
      </c>
      <c r="AY3357" s="175" t="s">
        <v>252</v>
      </c>
    </row>
    <row r="3358" spans="1:65" s="2" customFormat="1" ht="16.5" customHeight="1">
      <c r="A3358" s="34"/>
      <c r="B3358" s="145"/>
      <c r="C3358" s="198" t="s">
        <v>3156</v>
      </c>
      <c r="D3358" s="198" t="s">
        <v>361</v>
      </c>
      <c r="E3358" s="199" t="s">
        <v>3157</v>
      </c>
      <c r="F3358" s="200" t="s">
        <v>3158</v>
      </c>
      <c r="G3358" s="201" t="s">
        <v>743</v>
      </c>
      <c r="H3358" s="202">
        <v>2</v>
      </c>
      <c r="I3358" s="203"/>
      <c r="J3358" s="204">
        <f>ROUND(I3358*H3358,2)</f>
        <v>0</v>
      </c>
      <c r="K3358" s="205"/>
      <c r="L3358" s="206"/>
      <c r="M3358" s="207" t="s">
        <v>3</v>
      </c>
      <c r="N3358" s="208" t="s">
        <v>44</v>
      </c>
      <c r="O3358" s="55"/>
      <c r="P3358" s="156">
        <f>O3358*H3358</f>
        <v>0</v>
      </c>
      <c r="Q3358" s="156">
        <v>7.1999999999999995E-2</v>
      </c>
      <c r="R3358" s="156">
        <f>Q3358*H3358</f>
        <v>0.14399999999999999</v>
      </c>
      <c r="S3358" s="156">
        <v>0</v>
      </c>
      <c r="T3358" s="157">
        <f>S3358*H3358</f>
        <v>0</v>
      </c>
      <c r="U3358" s="34"/>
      <c r="V3358" s="34"/>
      <c r="W3358" s="34"/>
      <c r="X3358" s="34"/>
      <c r="Y3358" s="34"/>
      <c r="Z3358" s="34"/>
      <c r="AA3358" s="34"/>
      <c r="AB3358" s="34"/>
      <c r="AC3358" s="34"/>
      <c r="AD3358" s="34"/>
      <c r="AE3358" s="34"/>
      <c r="AR3358" s="158" t="s">
        <v>572</v>
      </c>
      <c r="AT3358" s="158" t="s">
        <v>361</v>
      </c>
      <c r="AU3358" s="158" t="s">
        <v>82</v>
      </c>
      <c r="AY3358" s="19" t="s">
        <v>252</v>
      </c>
      <c r="BE3358" s="159">
        <f>IF(N3358="základní",J3358,0)</f>
        <v>0</v>
      </c>
      <c r="BF3358" s="159">
        <f>IF(N3358="snížená",J3358,0)</f>
        <v>0</v>
      </c>
      <c r="BG3358" s="159">
        <f>IF(N3358="zákl. přenesená",J3358,0)</f>
        <v>0</v>
      </c>
      <c r="BH3358" s="159">
        <f>IF(N3358="sníž. přenesená",J3358,0)</f>
        <v>0</v>
      </c>
      <c r="BI3358" s="159">
        <f>IF(N3358="nulová",J3358,0)</f>
        <v>0</v>
      </c>
      <c r="BJ3358" s="19" t="s">
        <v>80</v>
      </c>
      <c r="BK3358" s="159">
        <f>ROUND(I3358*H3358,2)</f>
        <v>0</v>
      </c>
      <c r="BL3358" s="19" t="s">
        <v>406</v>
      </c>
      <c r="BM3358" s="158" t="s">
        <v>3159</v>
      </c>
    </row>
    <row r="3359" spans="1:65" s="2" customFormat="1" ht="11.25">
      <c r="A3359" s="34"/>
      <c r="B3359" s="35"/>
      <c r="C3359" s="34"/>
      <c r="D3359" s="160" t="s">
        <v>260</v>
      </c>
      <c r="E3359" s="34"/>
      <c r="F3359" s="161" t="s">
        <v>3160</v>
      </c>
      <c r="G3359" s="34"/>
      <c r="H3359" s="34"/>
      <c r="I3359" s="162"/>
      <c r="J3359" s="34"/>
      <c r="K3359" s="34"/>
      <c r="L3359" s="35"/>
      <c r="M3359" s="163"/>
      <c r="N3359" s="164"/>
      <c r="O3359" s="55"/>
      <c r="P3359" s="55"/>
      <c r="Q3359" s="55"/>
      <c r="R3359" s="55"/>
      <c r="S3359" s="55"/>
      <c r="T3359" s="56"/>
      <c r="U3359" s="34"/>
      <c r="V3359" s="34"/>
      <c r="W3359" s="34"/>
      <c r="X3359" s="34"/>
      <c r="Y3359" s="34"/>
      <c r="Z3359" s="34"/>
      <c r="AA3359" s="34"/>
      <c r="AB3359" s="34"/>
      <c r="AC3359" s="34"/>
      <c r="AD3359" s="34"/>
      <c r="AE3359" s="34"/>
      <c r="AT3359" s="19" t="s">
        <v>260</v>
      </c>
      <c r="AU3359" s="19" t="s">
        <v>82</v>
      </c>
    </row>
    <row r="3360" spans="1:65" s="13" customFormat="1" ht="11.25">
      <c r="B3360" s="167"/>
      <c r="D3360" s="160" t="s">
        <v>264</v>
      </c>
      <c r="E3360" s="168" t="s">
        <v>3</v>
      </c>
      <c r="F3360" s="169" t="s">
        <v>3161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264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252</v>
      </c>
    </row>
    <row r="3361" spans="1:65" s="14" customFormat="1" ht="11.25">
      <c r="B3361" s="174"/>
      <c r="D3361" s="160" t="s">
        <v>264</v>
      </c>
      <c r="E3361" s="175" t="s">
        <v>3</v>
      </c>
      <c r="F3361" s="176" t="s">
        <v>82</v>
      </c>
      <c r="H3361" s="177">
        <v>2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264</v>
      </c>
      <c r="AU3361" s="175" t="s">
        <v>82</v>
      </c>
      <c r="AV3361" s="14" t="s">
        <v>82</v>
      </c>
      <c r="AW3361" s="14" t="s">
        <v>34</v>
      </c>
      <c r="AX3361" s="14" t="s">
        <v>80</v>
      </c>
      <c r="AY3361" s="175" t="s">
        <v>252</v>
      </c>
    </row>
    <row r="3362" spans="1:65" s="2" customFormat="1" ht="16.5" customHeight="1">
      <c r="A3362" s="34"/>
      <c r="B3362" s="145"/>
      <c r="C3362" s="146" t="s">
        <v>3162</v>
      </c>
      <c r="D3362" s="146" t="s">
        <v>254</v>
      </c>
      <c r="E3362" s="147" t="s">
        <v>3163</v>
      </c>
      <c r="F3362" s="148" t="s">
        <v>3164</v>
      </c>
      <c r="G3362" s="149" t="s">
        <v>497</v>
      </c>
      <c r="H3362" s="150">
        <v>101.4</v>
      </c>
      <c r="I3362" s="151"/>
      <c r="J3362" s="152">
        <f>ROUND(I3362*H3362,2)</f>
        <v>0</v>
      </c>
      <c r="K3362" s="153"/>
      <c r="L3362" s="35"/>
      <c r="M3362" s="154" t="s">
        <v>3</v>
      </c>
      <c r="N3362" s="155" t="s">
        <v>44</v>
      </c>
      <c r="O3362" s="55"/>
      <c r="P3362" s="156">
        <f>O3362*H3362</f>
        <v>0</v>
      </c>
      <c r="Q3362" s="156">
        <v>3.0000000000000001E-5</v>
      </c>
      <c r="R3362" s="156">
        <f>Q3362*H3362</f>
        <v>3.0420000000000004E-3</v>
      </c>
      <c r="S3362" s="156">
        <v>0</v>
      </c>
      <c r="T3362" s="157">
        <f>S3362*H3362</f>
        <v>0</v>
      </c>
      <c r="U3362" s="34"/>
      <c r="V3362" s="34"/>
      <c r="W3362" s="34"/>
      <c r="X3362" s="34"/>
      <c r="Y3362" s="34"/>
      <c r="Z3362" s="34"/>
      <c r="AA3362" s="34"/>
      <c r="AB3362" s="34"/>
      <c r="AC3362" s="34"/>
      <c r="AD3362" s="34"/>
      <c r="AE3362" s="34"/>
      <c r="AR3362" s="158" t="s">
        <v>406</v>
      </c>
      <c r="AT3362" s="158" t="s">
        <v>254</v>
      </c>
      <c r="AU3362" s="158" t="s">
        <v>82</v>
      </c>
      <c r="AY3362" s="19" t="s">
        <v>252</v>
      </c>
      <c r="BE3362" s="159">
        <f>IF(N3362="základní",J3362,0)</f>
        <v>0</v>
      </c>
      <c r="BF3362" s="159">
        <f>IF(N3362="snížená",J3362,0)</f>
        <v>0</v>
      </c>
      <c r="BG3362" s="159">
        <f>IF(N3362="zákl. přenesená",J3362,0)</f>
        <v>0</v>
      </c>
      <c r="BH3362" s="159">
        <f>IF(N3362="sníž. přenesená",J3362,0)</f>
        <v>0</v>
      </c>
      <c r="BI3362" s="159">
        <f>IF(N3362="nulová",J3362,0)</f>
        <v>0</v>
      </c>
      <c r="BJ3362" s="19" t="s">
        <v>80</v>
      </c>
      <c r="BK3362" s="159">
        <f>ROUND(I3362*H3362,2)</f>
        <v>0</v>
      </c>
      <c r="BL3362" s="19" t="s">
        <v>406</v>
      </c>
      <c r="BM3362" s="158" t="s">
        <v>3165</v>
      </c>
    </row>
    <row r="3363" spans="1:65" s="2" customFormat="1" ht="11.25">
      <c r="A3363" s="34"/>
      <c r="B3363" s="35"/>
      <c r="C3363" s="34"/>
      <c r="D3363" s="160" t="s">
        <v>260</v>
      </c>
      <c r="E3363" s="34"/>
      <c r="F3363" s="161" t="s">
        <v>3166</v>
      </c>
      <c r="G3363" s="34"/>
      <c r="H3363" s="34"/>
      <c r="I3363" s="162"/>
      <c r="J3363" s="34"/>
      <c r="K3363" s="34"/>
      <c r="L3363" s="35"/>
      <c r="M3363" s="163"/>
      <c r="N3363" s="164"/>
      <c r="O3363" s="55"/>
      <c r="P3363" s="55"/>
      <c r="Q3363" s="55"/>
      <c r="R3363" s="55"/>
      <c r="S3363" s="55"/>
      <c r="T3363" s="56"/>
      <c r="U3363" s="34"/>
      <c r="V3363" s="34"/>
      <c r="W3363" s="34"/>
      <c r="X3363" s="34"/>
      <c r="Y3363" s="34"/>
      <c r="Z3363" s="34"/>
      <c r="AA3363" s="34"/>
      <c r="AB3363" s="34"/>
      <c r="AC3363" s="34"/>
      <c r="AD3363" s="34"/>
      <c r="AE3363" s="34"/>
      <c r="AT3363" s="19" t="s">
        <v>260</v>
      </c>
      <c r="AU3363" s="19" t="s">
        <v>82</v>
      </c>
    </row>
    <row r="3364" spans="1:65" s="2" customFormat="1" ht="11.25">
      <c r="A3364" s="34"/>
      <c r="B3364" s="35"/>
      <c r="C3364" s="34"/>
      <c r="D3364" s="165" t="s">
        <v>262</v>
      </c>
      <c r="E3364" s="34"/>
      <c r="F3364" s="166" t="s">
        <v>3167</v>
      </c>
      <c r="G3364" s="34"/>
      <c r="H3364" s="34"/>
      <c r="I3364" s="162"/>
      <c r="J3364" s="34"/>
      <c r="K3364" s="34"/>
      <c r="L3364" s="35"/>
      <c r="M3364" s="163"/>
      <c r="N3364" s="164"/>
      <c r="O3364" s="55"/>
      <c r="P3364" s="55"/>
      <c r="Q3364" s="55"/>
      <c r="R3364" s="55"/>
      <c r="S3364" s="55"/>
      <c r="T3364" s="56"/>
      <c r="U3364" s="34"/>
      <c r="V3364" s="34"/>
      <c r="W3364" s="34"/>
      <c r="X3364" s="34"/>
      <c r="Y3364" s="34"/>
      <c r="Z3364" s="34"/>
      <c r="AA3364" s="34"/>
      <c r="AB3364" s="34"/>
      <c r="AC3364" s="34"/>
      <c r="AD3364" s="34"/>
      <c r="AE3364" s="34"/>
      <c r="AT3364" s="19" t="s">
        <v>262</v>
      </c>
      <c r="AU3364" s="19" t="s">
        <v>82</v>
      </c>
    </row>
    <row r="3365" spans="1:65" s="13" customFormat="1" ht="11.25">
      <c r="B3365" s="167"/>
      <c r="D3365" s="160" t="s">
        <v>264</v>
      </c>
      <c r="E3365" s="168" t="s">
        <v>3</v>
      </c>
      <c r="F3365" s="169" t="s">
        <v>3168</v>
      </c>
      <c r="H3365" s="168" t="s">
        <v>3</v>
      </c>
      <c r="I3365" s="170"/>
      <c r="L3365" s="167"/>
      <c r="M3365" s="171"/>
      <c r="N3365" s="172"/>
      <c r="O3365" s="172"/>
      <c r="P3365" s="172"/>
      <c r="Q3365" s="172"/>
      <c r="R3365" s="172"/>
      <c r="S3365" s="172"/>
      <c r="T3365" s="173"/>
      <c r="AT3365" s="168" t="s">
        <v>264</v>
      </c>
      <c r="AU3365" s="168" t="s">
        <v>82</v>
      </c>
      <c r="AV3365" s="13" t="s">
        <v>80</v>
      </c>
      <c r="AW3365" s="13" t="s">
        <v>34</v>
      </c>
      <c r="AX3365" s="13" t="s">
        <v>73</v>
      </c>
      <c r="AY3365" s="168" t="s">
        <v>252</v>
      </c>
    </row>
    <row r="3366" spans="1:65" s="13" customFormat="1" ht="11.25">
      <c r="B3366" s="167"/>
      <c r="D3366" s="160" t="s">
        <v>264</v>
      </c>
      <c r="E3366" s="168" t="s">
        <v>3</v>
      </c>
      <c r="F3366" s="169" t="s">
        <v>2568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264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252</v>
      </c>
    </row>
    <row r="3367" spans="1:65" s="14" customFormat="1" ht="11.25">
      <c r="B3367" s="174"/>
      <c r="D3367" s="160" t="s">
        <v>264</v>
      </c>
      <c r="E3367" s="175" t="s">
        <v>3</v>
      </c>
      <c r="F3367" s="176" t="s">
        <v>3169</v>
      </c>
      <c r="H3367" s="177">
        <v>65.400000000000006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264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252</v>
      </c>
    </row>
    <row r="3368" spans="1:65" s="13" customFormat="1" ht="11.25">
      <c r="B3368" s="167"/>
      <c r="D3368" s="160" t="s">
        <v>264</v>
      </c>
      <c r="E3368" s="168" t="s">
        <v>3</v>
      </c>
      <c r="F3368" s="169" t="s">
        <v>3170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264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252</v>
      </c>
    </row>
    <row r="3369" spans="1:65" s="14" customFormat="1" ht="11.25">
      <c r="B3369" s="174"/>
      <c r="D3369" s="160" t="s">
        <v>264</v>
      </c>
      <c r="E3369" s="175" t="s">
        <v>3</v>
      </c>
      <c r="F3369" s="176" t="s">
        <v>3171</v>
      </c>
      <c r="H3369" s="177">
        <v>36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264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252</v>
      </c>
    </row>
    <row r="3370" spans="1:65" s="15" customFormat="1" ht="11.25">
      <c r="B3370" s="182"/>
      <c r="D3370" s="160" t="s">
        <v>264</v>
      </c>
      <c r="E3370" s="183" t="s">
        <v>3</v>
      </c>
      <c r="F3370" s="184" t="s">
        <v>269</v>
      </c>
      <c r="H3370" s="185">
        <v>101.4</v>
      </c>
      <c r="I3370" s="186"/>
      <c r="L3370" s="182"/>
      <c r="M3370" s="187"/>
      <c r="N3370" s="188"/>
      <c r="O3370" s="188"/>
      <c r="P3370" s="188"/>
      <c r="Q3370" s="188"/>
      <c r="R3370" s="188"/>
      <c r="S3370" s="188"/>
      <c r="T3370" s="189"/>
      <c r="AT3370" s="183" t="s">
        <v>264</v>
      </c>
      <c r="AU3370" s="183" t="s">
        <v>82</v>
      </c>
      <c r="AV3370" s="15" t="s">
        <v>258</v>
      </c>
      <c r="AW3370" s="15" t="s">
        <v>34</v>
      </c>
      <c r="AX3370" s="15" t="s">
        <v>80</v>
      </c>
      <c r="AY3370" s="183" t="s">
        <v>252</v>
      </c>
    </row>
    <row r="3371" spans="1:65" s="2" customFormat="1" ht="16.5" customHeight="1">
      <c r="A3371" s="34"/>
      <c r="B3371" s="145"/>
      <c r="C3371" s="198" t="s">
        <v>3172</v>
      </c>
      <c r="D3371" s="198" t="s">
        <v>361</v>
      </c>
      <c r="E3371" s="199" t="s">
        <v>3173</v>
      </c>
      <c r="F3371" s="200" t="s">
        <v>3174</v>
      </c>
      <c r="G3371" s="201" t="s">
        <v>497</v>
      </c>
      <c r="H3371" s="202">
        <v>103.428</v>
      </c>
      <c r="I3371" s="203"/>
      <c r="J3371" s="204">
        <f>ROUND(I3371*H3371,2)</f>
        <v>0</v>
      </c>
      <c r="K3371" s="205"/>
      <c r="L3371" s="206"/>
      <c r="M3371" s="207" t="s">
        <v>3</v>
      </c>
      <c r="N3371" s="208" t="s">
        <v>44</v>
      </c>
      <c r="O3371" s="55"/>
      <c r="P3371" s="156">
        <f>O3371*H3371</f>
        <v>0</v>
      </c>
      <c r="Q3371" s="156">
        <v>3.5999999999999997E-2</v>
      </c>
      <c r="R3371" s="156">
        <f>Q3371*H3371</f>
        <v>3.7234079999999996</v>
      </c>
      <c r="S3371" s="156">
        <v>0</v>
      </c>
      <c r="T3371" s="157">
        <f>S3371*H3371</f>
        <v>0</v>
      </c>
      <c r="U3371" s="34"/>
      <c r="V3371" s="34"/>
      <c r="W3371" s="34"/>
      <c r="X3371" s="34"/>
      <c r="Y3371" s="34"/>
      <c r="Z3371" s="34"/>
      <c r="AA3371" s="34"/>
      <c r="AB3371" s="34"/>
      <c r="AC3371" s="34"/>
      <c r="AD3371" s="34"/>
      <c r="AE3371" s="34"/>
      <c r="AR3371" s="158" t="s">
        <v>572</v>
      </c>
      <c r="AT3371" s="158" t="s">
        <v>361</v>
      </c>
      <c r="AU3371" s="158" t="s">
        <v>82</v>
      </c>
      <c r="AY3371" s="19" t="s">
        <v>252</v>
      </c>
      <c r="BE3371" s="159">
        <f>IF(N3371="základní",J3371,0)</f>
        <v>0</v>
      </c>
      <c r="BF3371" s="159">
        <f>IF(N3371="snížená",J3371,0)</f>
        <v>0</v>
      </c>
      <c r="BG3371" s="159">
        <f>IF(N3371="zákl. přenesená",J3371,0)</f>
        <v>0</v>
      </c>
      <c r="BH3371" s="159">
        <f>IF(N3371="sníž. přenesená",J3371,0)</f>
        <v>0</v>
      </c>
      <c r="BI3371" s="159">
        <f>IF(N3371="nulová",J3371,0)</f>
        <v>0</v>
      </c>
      <c r="BJ3371" s="19" t="s">
        <v>80</v>
      </c>
      <c r="BK3371" s="159">
        <f>ROUND(I3371*H3371,2)</f>
        <v>0</v>
      </c>
      <c r="BL3371" s="19" t="s">
        <v>406</v>
      </c>
      <c r="BM3371" s="158" t="s">
        <v>3175</v>
      </c>
    </row>
    <row r="3372" spans="1:65" s="2" customFormat="1" ht="11.25">
      <c r="A3372" s="34"/>
      <c r="B3372" s="35"/>
      <c r="C3372" s="34"/>
      <c r="D3372" s="160" t="s">
        <v>260</v>
      </c>
      <c r="E3372" s="34"/>
      <c r="F3372" s="161" t="s">
        <v>3176</v>
      </c>
      <c r="G3372" s="34"/>
      <c r="H3372" s="34"/>
      <c r="I3372" s="162"/>
      <c r="J3372" s="34"/>
      <c r="K3372" s="34"/>
      <c r="L3372" s="35"/>
      <c r="M3372" s="163"/>
      <c r="N3372" s="164"/>
      <c r="O3372" s="55"/>
      <c r="P3372" s="55"/>
      <c r="Q3372" s="55"/>
      <c r="R3372" s="55"/>
      <c r="S3372" s="55"/>
      <c r="T3372" s="56"/>
      <c r="U3372" s="34"/>
      <c r="V3372" s="34"/>
      <c r="W3372" s="34"/>
      <c r="X3372" s="34"/>
      <c r="Y3372" s="34"/>
      <c r="Z3372" s="34"/>
      <c r="AA3372" s="34"/>
      <c r="AB3372" s="34"/>
      <c r="AC3372" s="34"/>
      <c r="AD3372" s="34"/>
      <c r="AE3372" s="34"/>
      <c r="AT3372" s="19" t="s">
        <v>260</v>
      </c>
      <c r="AU3372" s="19" t="s">
        <v>82</v>
      </c>
    </row>
    <row r="3373" spans="1:65" s="13" customFormat="1" ht="11.25">
      <c r="B3373" s="167"/>
      <c r="D3373" s="160" t="s">
        <v>264</v>
      </c>
      <c r="E3373" s="168" t="s">
        <v>3</v>
      </c>
      <c r="F3373" s="169" t="s">
        <v>3177</v>
      </c>
      <c r="H3373" s="168" t="s">
        <v>3</v>
      </c>
      <c r="I3373" s="170"/>
      <c r="L3373" s="167"/>
      <c r="M3373" s="171"/>
      <c r="N3373" s="172"/>
      <c r="O3373" s="172"/>
      <c r="P3373" s="172"/>
      <c r="Q3373" s="172"/>
      <c r="R3373" s="172"/>
      <c r="S3373" s="172"/>
      <c r="T3373" s="173"/>
      <c r="AT3373" s="168" t="s">
        <v>264</v>
      </c>
      <c r="AU3373" s="168" t="s">
        <v>82</v>
      </c>
      <c r="AV3373" s="13" t="s">
        <v>80</v>
      </c>
      <c r="AW3373" s="13" t="s">
        <v>34</v>
      </c>
      <c r="AX3373" s="13" t="s">
        <v>73</v>
      </c>
      <c r="AY3373" s="168" t="s">
        <v>252</v>
      </c>
    </row>
    <row r="3374" spans="1:65" s="13" customFormat="1" ht="11.25">
      <c r="B3374" s="167"/>
      <c r="D3374" s="160" t="s">
        <v>264</v>
      </c>
      <c r="E3374" s="168" t="s">
        <v>3</v>
      </c>
      <c r="F3374" s="169" t="s">
        <v>2568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264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252</v>
      </c>
    </row>
    <row r="3375" spans="1:65" s="14" customFormat="1" ht="11.25">
      <c r="B3375" s="174"/>
      <c r="D3375" s="160" t="s">
        <v>264</v>
      </c>
      <c r="E3375" s="175" t="s">
        <v>3</v>
      </c>
      <c r="F3375" s="176" t="s">
        <v>3169</v>
      </c>
      <c r="H3375" s="177">
        <v>65.400000000000006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264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252</v>
      </c>
    </row>
    <row r="3376" spans="1:65" s="13" customFormat="1" ht="11.25">
      <c r="B3376" s="167"/>
      <c r="D3376" s="160" t="s">
        <v>264</v>
      </c>
      <c r="E3376" s="168" t="s">
        <v>3</v>
      </c>
      <c r="F3376" s="169" t="s">
        <v>3170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264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252</v>
      </c>
    </row>
    <row r="3377" spans="1:65" s="14" customFormat="1" ht="11.25">
      <c r="B3377" s="174"/>
      <c r="D3377" s="160" t="s">
        <v>264</v>
      </c>
      <c r="E3377" s="175" t="s">
        <v>3</v>
      </c>
      <c r="F3377" s="176" t="s">
        <v>3171</v>
      </c>
      <c r="H3377" s="177">
        <v>36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264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252</v>
      </c>
    </row>
    <row r="3378" spans="1:65" s="15" customFormat="1" ht="11.25">
      <c r="B3378" s="182"/>
      <c r="D3378" s="160" t="s">
        <v>264</v>
      </c>
      <c r="E3378" s="183" t="s">
        <v>3</v>
      </c>
      <c r="F3378" s="184" t="s">
        <v>269</v>
      </c>
      <c r="H3378" s="185">
        <v>101.4</v>
      </c>
      <c r="I3378" s="186"/>
      <c r="L3378" s="182"/>
      <c r="M3378" s="187"/>
      <c r="N3378" s="188"/>
      <c r="O3378" s="188"/>
      <c r="P3378" s="188"/>
      <c r="Q3378" s="188"/>
      <c r="R3378" s="188"/>
      <c r="S3378" s="188"/>
      <c r="T3378" s="189"/>
      <c r="AT3378" s="183" t="s">
        <v>264</v>
      </c>
      <c r="AU3378" s="183" t="s">
        <v>82</v>
      </c>
      <c r="AV3378" s="15" t="s">
        <v>258</v>
      </c>
      <c r="AW3378" s="15" t="s">
        <v>34</v>
      </c>
      <c r="AX3378" s="15" t="s">
        <v>80</v>
      </c>
      <c r="AY3378" s="183" t="s">
        <v>252</v>
      </c>
    </row>
    <row r="3379" spans="1:65" s="14" customFormat="1" ht="11.25">
      <c r="B3379" s="174"/>
      <c r="D3379" s="160" t="s">
        <v>264</v>
      </c>
      <c r="F3379" s="176" t="s">
        <v>3178</v>
      </c>
      <c r="H3379" s="177">
        <v>103.428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264</v>
      </c>
      <c r="AU3379" s="175" t="s">
        <v>82</v>
      </c>
      <c r="AV3379" s="14" t="s">
        <v>82</v>
      </c>
      <c r="AW3379" s="14" t="s">
        <v>4</v>
      </c>
      <c r="AX3379" s="14" t="s">
        <v>80</v>
      </c>
      <c r="AY3379" s="175" t="s">
        <v>252</v>
      </c>
    </row>
    <row r="3380" spans="1:65" s="2" customFormat="1" ht="16.5" customHeight="1">
      <c r="A3380" s="34"/>
      <c r="B3380" s="145"/>
      <c r="C3380" s="146" t="s">
        <v>3179</v>
      </c>
      <c r="D3380" s="146" t="s">
        <v>254</v>
      </c>
      <c r="E3380" s="147" t="s">
        <v>3180</v>
      </c>
      <c r="F3380" s="148" t="s">
        <v>3181</v>
      </c>
      <c r="G3380" s="149" t="s">
        <v>743</v>
      </c>
      <c r="H3380" s="150">
        <v>3</v>
      </c>
      <c r="I3380" s="151"/>
      <c r="J3380" s="152">
        <f>ROUND(I3380*H3380,2)</f>
        <v>0</v>
      </c>
      <c r="K3380" s="153"/>
      <c r="L3380" s="35"/>
      <c r="M3380" s="154" t="s">
        <v>3</v>
      </c>
      <c r="N3380" s="155" t="s">
        <v>44</v>
      </c>
      <c r="O3380" s="55"/>
      <c r="P3380" s="156">
        <f>O3380*H3380</f>
        <v>0</v>
      </c>
      <c r="Q3380" s="156">
        <v>0</v>
      </c>
      <c r="R3380" s="156">
        <f>Q3380*H3380</f>
        <v>0</v>
      </c>
      <c r="S3380" s="156">
        <v>0</v>
      </c>
      <c r="T3380" s="157">
        <f>S3380*H3380</f>
        <v>0</v>
      </c>
      <c r="U3380" s="34"/>
      <c r="V3380" s="34"/>
      <c r="W3380" s="34"/>
      <c r="X3380" s="34"/>
      <c r="Y3380" s="34"/>
      <c r="Z3380" s="34"/>
      <c r="AA3380" s="34"/>
      <c r="AB3380" s="34"/>
      <c r="AC3380" s="34"/>
      <c r="AD3380" s="34"/>
      <c r="AE3380" s="34"/>
      <c r="AR3380" s="158" t="s">
        <v>406</v>
      </c>
      <c r="AT3380" s="158" t="s">
        <v>254</v>
      </c>
      <c r="AU3380" s="158" t="s">
        <v>82</v>
      </c>
      <c r="AY3380" s="19" t="s">
        <v>252</v>
      </c>
      <c r="BE3380" s="159">
        <f>IF(N3380="základní",J3380,0)</f>
        <v>0</v>
      </c>
      <c r="BF3380" s="159">
        <f>IF(N3380="snížená",J3380,0)</f>
        <v>0</v>
      </c>
      <c r="BG3380" s="159">
        <f>IF(N3380="zákl. přenesená",J3380,0)</f>
        <v>0</v>
      </c>
      <c r="BH3380" s="159">
        <f>IF(N3380="sníž. přenesená",J3380,0)</f>
        <v>0</v>
      </c>
      <c r="BI3380" s="159">
        <f>IF(N3380="nulová",J3380,0)</f>
        <v>0</v>
      </c>
      <c r="BJ3380" s="19" t="s">
        <v>80</v>
      </c>
      <c r="BK3380" s="159">
        <f>ROUND(I3380*H3380,2)</f>
        <v>0</v>
      </c>
      <c r="BL3380" s="19" t="s">
        <v>406</v>
      </c>
      <c r="BM3380" s="158" t="s">
        <v>3182</v>
      </c>
    </row>
    <row r="3381" spans="1:65" s="2" customFormat="1" ht="11.25">
      <c r="A3381" s="34"/>
      <c r="B3381" s="35"/>
      <c r="C3381" s="34"/>
      <c r="D3381" s="160" t="s">
        <v>260</v>
      </c>
      <c r="E3381" s="34"/>
      <c r="F3381" s="161" t="s">
        <v>3183</v>
      </c>
      <c r="G3381" s="34"/>
      <c r="H3381" s="34"/>
      <c r="I3381" s="162"/>
      <c r="J3381" s="34"/>
      <c r="K3381" s="34"/>
      <c r="L3381" s="35"/>
      <c r="M3381" s="163"/>
      <c r="N3381" s="164"/>
      <c r="O3381" s="55"/>
      <c r="P3381" s="55"/>
      <c r="Q3381" s="55"/>
      <c r="R3381" s="55"/>
      <c r="S3381" s="55"/>
      <c r="T3381" s="56"/>
      <c r="U3381" s="34"/>
      <c r="V3381" s="34"/>
      <c r="W3381" s="34"/>
      <c r="X3381" s="34"/>
      <c r="Y3381" s="34"/>
      <c r="Z3381" s="34"/>
      <c r="AA3381" s="34"/>
      <c r="AB3381" s="34"/>
      <c r="AC3381" s="34"/>
      <c r="AD3381" s="34"/>
      <c r="AE3381" s="34"/>
      <c r="AT3381" s="19" t="s">
        <v>260</v>
      </c>
      <c r="AU3381" s="19" t="s">
        <v>82</v>
      </c>
    </row>
    <row r="3382" spans="1:65" s="2" customFormat="1" ht="11.25">
      <c r="A3382" s="34"/>
      <c r="B3382" s="35"/>
      <c r="C3382" s="34"/>
      <c r="D3382" s="165" t="s">
        <v>262</v>
      </c>
      <c r="E3382" s="34"/>
      <c r="F3382" s="166" t="s">
        <v>3184</v>
      </c>
      <c r="G3382" s="34"/>
      <c r="H3382" s="34"/>
      <c r="I3382" s="162"/>
      <c r="J3382" s="34"/>
      <c r="K3382" s="34"/>
      <c r="L3382" s="35"/>
      <c r="M3382" s="163"/>
      <c r="N3382" s="164"/>
      <c r="O3382" s="55"/>
      <c r="P3382" s="55"/>
      <c r="Q3382" s="55"/>
      <c r="R3382" s="55"/>
      <c r="S3382" s="55"/>
      <c r="T3382" s="56"/>
      <c r="U3382" s="34"/>
      <c r="V3382" s="34"/>
      <c r="W3382" s="34"/>
      <c r="X3382" s="34"/>
      <c r="Y3382" s="34"/>
      <c r="Z3382" s="34"/>
      <c r="AA3382" s="34"/>
      <c r="AB3382" s="34"/>
      <c r="AC3382" s="34"/>
      <c r="AD3382" s="34"/>
      <c r="AE3382" s="34"/>
      <c r="AT3382" s="19" t="s">
        <v>262</v>
      </c>
      <c r="AU3382" s="19" t="s">
        <v>82</v>
      </c>
    </row>
    <row r="3383" spans="1:65" s="13" customFormat="1" ht="11.25">
      <c r="B3383" s="167"/>
      <c r="D3383" s="160" t="s">
        <v>264</v>
      </c>
      <c r="E3383" s="168" t="s">
        <v>3</v>
      </c>
      <c r="F3383" s="169" t="s">
        <v>3185</v>
      </c>
      <c r="H3383" s="168" t="s">
        <v>3</v>
      </c>
      <c r="I3383" s="170"/>
      <c r="L3383" s="167"/>
      <c r="M3383" s="171"/>
      <c r="N3383" s="172"/>
      <c r="O3383" s="172"/>
      <c r="P3383" s="172"/>
      <c r="Q3383" s="172"/>
      <c r="R3383" s="172"/>
      <c r="S3383" s="172"/>
      <c r="T3383" s="173"/>
      <c r="AT3383" s="168" t="s">
        <v>264</v>
      </c>
      <c r="AU3383" s="168" t="s">
        <v>82</v>
      </c>
      <c r="AV3383" s="13" t="s">
        <v>80</v>
      </c>
      <c r="AW3383" s="13" t="s">
        <v>34</v>
      </c>
      <c r="AX3383" s="13" t="s">
        <v>73</v>
      </c>
      <c r="AY3383" s="168" t="s">
        <v>252</v>
      </c>
    </row>
    <row r="3384" spans="1:65" s="14" customFormat="1" ht="11.25">
      <c r="B3384" s="174"/>
      <c r="D3384" s="160" t="s">
        <v>264</v>
      </c>
      <c r="E3384" s="175" t="s">
        <v>3</v>
      </c>
      <c r="F3384" s="176" t="s">
        <v>82</v>
      </c>
      <c r="H3384" s="177">
        <v>2</v>
      </c>
      <c r="I3384" s="178"/>
      <c r="L3384" s="174"/>
      <c r="M3384" s="179"/>
      <c r="N3384" s="180"/>
      <c r="O3384" s="180"/>
      <c r="P3384" s="180"/>
      <c r="Q3384" s="180"/>
      <c r="R3384" s="180"/>
      <c r="S3384" s="180"/>
      <c r="T3384" s="181"/>
      <c r="AT3384" s="175" t="s">
        <v>264</v>
      </c>
      <c r="AU3384" s="175" t="s">
        <v>82</v>
      </c>
      <c r="AV3384" s="14" t="s">
        <v>82</v>
      </c>
      <c r="AW3384" s="14" t="s">
        <v>34</v>
      </c>
      <c r="AX3384" s="14" t="s">
        <v>73</v>
      </c>
      <c r="AY3384" s="175" t="s">
        <v>252</v>
      </c>
    </row>
    <row r="3385" spans="1:65" s="13" customFormat="1" ht="11.25">
      <c r="B3385" s="167"/>
      <c r="D3385" s="160" t="s">
        <v>264</v>
      </c>
      <c r="E3385" s="168" t="s">
        <v>3</v>
      </c>
      <c r="F3385" s="169" t="s">
        <v>3186</v>
      </c>
      <c r="H3385" s="168" t="s">
        <v>3</v>
      </c>
      <c r="I3385" s="170"/>
      <c r="L3385" s="167"/>
      <c r="M3385" s="171"/>
      <c r="N3385" s="172"/>
      <c r="O3385" s="172"/>
      <c r="P3385" s="172"/>
      <c r="Q3385" s="172"/>
      <c r="R3385" s="172"/>
      <c r="S3385" s="172"/>
      <c r="T3385" s="173"/>
      <c r="AT3385" s="168" t="s">
        <v>264</v>
      </c>
      <c r="AU3385" s="168" t="s">
        <v>82</v>
      </c>
      <c r="AV3385" s="13" t="s">
        <v>80</v>
      </c>
      <c r="AW3385" s="13" t="s">
        <v>34</v>
      </c>
      <c r="AX3385" s="13" t="s">
        <v>73</v>
      </c>
      <c r="AY3385" s="168" t="s">
        <v>252</v>
      </c>
    </row>
    <row r="3386" spans="1:65" s="14" customFormat="1" ht="11.25">
      <c r="B3386" s="174"/>
      <c r="D3386" s="160" t="s">
        <v>264</v>
      </c>
      <c r="E3386" s="175" t="s">
        <v>3</v>
      </c>
      <c r="F3386" s="176" t="s">
        <v>80</v>
      </c>
      <c r="H3386" s="177">
        <v>1</v>
      </c>
      <c r="I3386" s="178"/>
      <c r="L3386" s="174"/>
      <c r="M3386" s="179"/>
      <c r="N3386" s="180"/>
      <c r="O3386" s="180"/>
      <c r="P3386" s="180"/>
      <c r="Q3386" s="180"/>
      <c r="R3386" s="180"/>
      <c r="S3386" s="180"/>
      <c r="T3386" s="181"/>
      <c r="AT3386" s="175" t="s">
        <v>264</v>
      </c>
      <c r="AU3386" s="175" t="s">
        <v>82</v>
      </c>
      <c r="AV3386" s="14" t="s">
        <v>82</v>
      </c>
      <c r="AW3386" s="14" t="s">
        <v>34</v>
      </c>
      <c r="AX3386" s="14" t="s">
        <v>73</v>
      </c>
      <c r="AY3386" s="175" t="s">
        <v>252</v>
      </c>
    </row>
    <row r="3387" spans="1:65" s="15" customFormat="1" ht="11.25">
      <c r="B3387" s="182"/>
      <c r="D3387" s="160" t="s">
        <v>264</v>
      </c>
      <c r="E3387" s="183" t="s">
        <v>3</v>
      </c>
      <c r="F3387" s="184" t="s">
        <v>269</v>
      </c>
      <c r="H3387" s="185">
        <v>3</v>
      </c>
      <c r="I3387" s="186"/>
      <c r="L3387" s="182"/>
      <c r="M3387" s="187"/>
      <c r="N3387" s="188"/>
      <c r="O3387" s="188"/>
      <c r="P3387" s="188"/>
      <c r="Q3387" s="188"/>
      <c r="R3387" s="188"/>
      <c r="S3387" s="188"/>
      <c r="T3387" s="189"/>
      <c r="AT3387" s="183" t="s">
        <v>264</v>
      </c>
      <c r="AU3387" s="183" t="s">
        <v>82</v>
      </c>
      <c r="AV3387" s="15" t="s">
        <v>258</v>
      </c>
      <c r="AW3387" s="15" t="s">
        <v>34</v>
      </c>
      <c r="AX3387" s="15" t="s">
        <v>80</v>
      </c>
      <c r="AY3387" s="183" t="s">
        <v>252</v>
      </c>
    </row>
    <row r="3388" spans="1:65" s="2" customFormat="1" ht="16.5" customHeight="1">
      <c r="A3388" s="34"/>
      <c r="B3388" s="145"/>
      <c r="C3388" s="198" t="s">
        <v>3187</v>
      </c>
      <c r="D3388" s="198" t="s">
        <v>361</v>
      </c>
      <c r="E3388" s="199" t="s">
        <v>3188</v>
      </c>
      <c r="F3388" s="200" t="s">
        <v>3189</v>
      </c>
      <c r="G3388" s="201" t="s">
        <v>743</v>
      </c>
      <c r="H3388" s="202">
        <v>2</v>
      </c>
      <c r="I3388" s="203"/>
      <c r="J3388" s="204">
        <f>ROUND(I3388*H3388,2)</f>
        <v>0</v>
      </c>
      <c r="K3388" s="205"/>
      <c r="L3388" s="206"/>
      <c r="M3388" s="207" t="s">
        <v>3</v>
      </c>
      <c r="N3388" s="208" t="s">
        <v>44</v>
      </c>
      <c r="O3388" s="55"/>
      <c r="P3388" s="156">
        <f>O3388*H3388</f>
        <v>0</v>
      </c>
      <c r="Q3388" s="156">
        <v>0.18099999999999999</v>
      </c>
      <c r="R3388" s="156">
        <f>Q3388*H3388</f>
        <v>0.36199999999999999</v>
      </c>
      <c r="S3388" s="156">
        <v>0</v>
      </c>
      <c r="T3388" s="157">
        <f>S3388*H3388</f>
        <v>0</v>
      </c>
      <c r="U3388" s="34"/>
      <c r="V3388" s="34"/>
      <c r="W3388" s="34"/>
      <c r="X3388" s="34"/>
      <c r="Y3388" s="34"/>
      <c r="Z3388" s="34"/>
      <c r="AA3388" s="34"/>
      <c r="AB3388" s="34"/>
      <c r="AC3388" s="34"/>
      <c r="AD3388" s="34"/>
      <c r="AE3388" s="34"/>
      <c r="AR3388" s="158" t="s">
        <v>572</v>
      </c>
      <c r="AT3388" s="158" t="s">
        <v>361</v>
      </c>
      <c r="AU3388" s="158" t="s">
        <v>82</v>
      </c>
      <c r="AY3388" s="19" t="s">
        <v>252</v>
      </c>
      <c r="BE3388" s="159">
        <f>IF(N3388="základní",J3388,0)</f>
        <v>0</v>
      </c>
      <c r="BF3388" s="159">
        <f>IF(N3388="snížená",J3388,0)</f>
        <v>0</v>
      </c>
      <c r="BG3388" s="159">
        <f>IF(N3388="zákl. přenesená",J3388,0)</f>
        <v>0</v>
      </c>
      <c r="BH3388" s="159">
        <f>IF(N3388="sníž. přenesená",J3388,0)</f>
        <v>0</v>
      </c>
      <c r="BI3388" s="159">
        <f>IF(N3388="nulová",J3388,0)</f>
        <v>0</v>
      </c>
      <c r="BJ3388" s="19" t="s">
        <v>80</v>
      </c>
      <c r="BK3388" s="159">
        <f>ROUND(I3388*H3388,2)</f>
        <v>0</v>
      </c>
      <c r="BL3388" s="19" t="s">
        <v>406</v>
      </c>
      <c r="BM3388" s="158" t="s">
        <v>3190</v>
      </c>
    </row>
    <row r="3389" spans="1:65" s="2" customFormat="1" ht="11.25">
      <c r="A3389" s="34"/>
      <c r="B3389" s="35"/>
      <c r="C3389" s="34"/>
      <c r="D3389" s="160" t="s">
        <v>260</v>
      </c>
      <c r="E3389" s="34"/>
      <c r="F3389" s="161" t="s">
        <v>3189</v>
      </c>
      <c r="G3389" s="34"/>
      <c r="H3389" s="34"/>
      <c r="I3389" s="162"/>
      <c r="J3389" s="34"/>
      <c r="K3389" s="34"/>
      <c r="L3389" s="35"/>
      <c r="M3389" s="163"/>
      <c r="N3389" s="164"/>
      <c r="O3389" s="55"/>
      <c r="P3389" s="55"/>
      <c r="Q3389" s="55"/>
      <c r="R3389" s="55"/>
      <c r="S3389" s="55"/>
      <c r="T3389" s="56"/>
      <c r="U3389" s="34"/>
      <c r="V3389" s="34"/>
      <c r="W3389" s="34"/>
      <c r="X3389" s="34"/>
      <c r="Y3389" s="34"/>
      <c r="Z3389" s="34"/>
      <c r="AA3389" s="34"/>
      <c r="AB3389" s="34"/>
      <c r="AC3389" s="34"/>
      <c r="AD3389" s="34"/>
      <c r="AE3389" s="34"/>
      <c r="AT3389" s="19" t="s">
        <v>260</v>
      </c>
      <c r="AU3389" s="19" t="s">
        <v>82</v>
      </c>
    </row>
    <row r="3390" spans="1:65" s="13" customFormat="1" ht="11.25">
      <c r="B3390" s="167"/>
      <c r="D3390" s="160" t="s">
        <v>264</v>
      </c>
      <c r="E3390" s="168" t="s">
        <v>3</v>
      </c>
      <c r="F3390" s="169" t="s">
        <v>3185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1:65" s="13" customFormat="1" ht="22.5">
      <c r="B3391" s="167"/>
      <c r="D3391" s="160" t="s">
        <v>264</v>
      </c>
      <c r="E3391" s="168" t="s">
        <v>3</v>
      </c>
      <c r="F3391" s="169" t="s">
        <v>3191</v>
      </c>
      <c r="H3391" s="168" t="s">
        <v>3</v>
      </c>
      <c r="I3391" s="170"/>
      <c r="L3391" s="167"/>
      <c r="M3391" s="171"/>
      <c r="N3391" s="172"/>
      <c r="O3391" s="172"/>
      <c r="P3391" s="172"/>
      <c r="Q3391" s="172"/>
      <c r="R3391" s="172"/>
      <c r="S3391" s="172"/>
      <c r="T3391" s="173"/>
      <c r="AT3391" s="168" t="s">
        <v>264</v>
      </c>
      <c r="AU3391" s="168" t="s">
        <v>82</v>
      </c>
      <c r="AV3391" s="13" t="s">
        <v>80</v>
      </c>
      <c r="AW3391" s="13" t="s">
        <v>34</v>
      </c>
      <c r="AX3391" s="13" t="s">
        <v>73</v>
      </c>
      <c r="AY3391" s="168" t="s">
        <v>252</v>
      </c>
    </row>
    <row r="3392" spans="1:65" s="13" customFormat="1" ht="11.25">
      <c r="B3392" s="167"/>
      <c r="D3392" s="160" t="s">
        <v>264</v>
      </c>
      <c r="E3392" s="168" t="s">
        <v>3</v>
      </c>
      <c r="F3392" s="169" t="s">
        <v>3192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264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252</v>
      </c>
    </row>
    <row r="3393" spans="1:65" s="13" customFormat="1" ht="11.25">
      <c r="B3393" s="167"/>
      <c r="D3393" s="160" t="s">
        <v>264</v>
      </c>
      <c r="E3393" s="168" t="s">
        <v>3</v>
      </c>
      <c r="F3393" s="169" t="s">
        <v>3193</v>
      </c>
      <c r="H3393" s="168" t="s">
        <v>3</v>
      </c>
      <c r="I3393" s="170"/>
      <c r="L3393" s="167"/>
      <c r="M3393" s="171"/>
      <c r="N3393" s="172"/>
      <c r="O3393" s="172"/>
      <c r="P3393" s="172"/>
      <c r="Q3393" s="172"/>
      <c r="R3393" s="172"/>
      <c r="S3393" s="172"/>
      <c r="T3393" s="173"/>
      <c r="AT3393" s="168" t="s">
        <v>264</v>
      </c>
      <c r="AU3393" s="168" t="s">
        <v>82</v>
      </c>
      <c r="AV3393" s="13" t="s">
        <v>80</v>
      </c>
      <c r="AW3393" s="13" t="s">
        <v>34</v>
      </c>
      <c r="AX3393" s="13" t="s">
        <v>73</v>
      </c>
      <c r="AY3393" s="168" t="s">
        <v>252</v>
      </c>
    </row>
    <row r="3394" spans="1:65" s="14" customFormat="1" ht="11.25">
      <c r="B3394" s="174"/>
      <c r="D3394" s="160" t="s">
        <v>264</v>
      </c>
      <c r="E3394" s="175" t="s">
        <v>3</v>
      </c>
      <c r="F3394" s="176" t="s">
        <v>82</v>
      </c>
      <c r="H3394" s="177">
        <v>2</v>
      </c>
      <c r="I3394" s="178"/>
      <c r="L3394" s="174"/>
      <c r="M3394" s="179"/>
      <c r="N3394" s="180"/>
      <c r="O3394" s="180"/>
      <c r="P3394" s="180"/>
      <c r="Q3394" s="180"/>
      <c r="R3394" s="180"/>
      <c r="S3394" s="180"/>
      <c r="T3394" s="181"/>
      <c r="AT3394" s="175" t="s">
        <v>264</v>
      </c>
      <c r="AU3394" s="175" t="s">
        <v>82</v>
      </c>
      <c r="AV3394" s="14" t="s">
        <v>82</v>
      </c>
      <c r="AW3394" s="14" t="s">
        <v>34</v>
      </c>
      <c r="AX3394" s="14" t="s">
        <v>80</v>
      </c>
      <c r="AY3394" s="175" t="s">
        <v>252</v>
      </c>
    </row>
    <row r="3395" spans="1:65" s="2" customFormat="1" ht="16.5" customHeight="1">
      <c r="A3395" s="34"/>
      <c r="B3395" s="145"/>
      <c r="C3395" s="198" t="s">
        <v>3194</v>
      </c>
      <c r="D3395" s="210" t="s">
        <v>361</v>
      </c>
      <c r="E3395" s="199" t="s">
        <v>3195</v>
      </c>
      <c r="F3395" s="200" t="s">
        <v>3196</v>
      </c>
      <c r="G3395" s="201" t="s">
        <v>743</v>
      </c>
      <c r="H3395" s="202">
        <v>1</v>
      </c>
      <c r="I3395" s="203"/>
      <c r="J3395" s="204">
        <f>ROUND(I3395*H3395,2)</f>
        <v>0</v>
      </c>
      <c r="K3395" s="205"/>
      <c r="L3395" s="206"/>
      <c r="M3395" s="207" t="s">
        <v>3</v>
      </c>
      <c r="N3395" s="208" t="s">
        <v>44</v>
      </c>
      <c r="O3395" s="55"/>
      <c r="P3395" s="156">
        <f>O3395*H3395</f>
        <v>0</v>
      </c>
      <c r="Q3395" s="156">
        <v>0.1176</v>
      </c>
      <c r="R3395" s="156">
        <f>Q3395*H3395</f>
        <v>0.1176</v>
      </c>
      <c r="S3395" s="156">
        <v>0</v>
      </c>
      <c r="T3395" s="157">
        <f>S3395*H3395</f>
        <v>0</v>
      </c>
      <c r="U3395" s="34"/>
      <c r="V3395" s="34"/>
      <c r="W3395" s="34"/>
      <c r="X3395" s="34"/>
      <c r="Y3395" s="34"/>
      <c r="Z3395" s="34"/>
      <c r="AA3395" s="34"/>
      <c r="AB3395" s="34"/>
      <c r="AC3395" s="34"/>
      <c r="AD3395" s="34"/>
      <c r="AE3395" s="34"/>
      <c r="AR3395" s="158" t="s">
        <v>572</v>
      </c>
      <c r="AT3395" s="158" t="s">
        <v>361</v>
      </c>
      <c r="AU3395" s="158" t="s">
        <v>82</v>
      </c>
      <c r="AY3395" s="19" t="s">
        <v>252</v>
      </c>
      <c r="BE3395" s="159">
        <f>IF(N3395="základní",J3395,0)</f>
        <v>0</v>
      </c>
      <c r="BF3395" s="159">
        <f>IF(N3395="snížená",J3395,0)</f>
        <v>0</v>
      </c>
      <c r="BG3395" s="159">
        <f>IF(N3395="zákl. přenesená",J3395,0)</f>
        <v>0</v>
      </c>
      <c r="BH3395" s="159">
        <f>IF(N3395="sníž. přenesená",J3395,0)</f>
        <v>0</v>
      </c>
      <c r="BI3395" s="159">
        <f>IF(N3395="nulová",J3395,0)</f>
        <v>0</v>
      </c>
      <c r="BJ3395" s="19" t="s">
        <v>80</v>
      </c>
      <c r="BK3395" s="159">
        <f>ROUND(I3395*H3395,2)</f>
        <v>0</v>
      </c>
      <c r="BL3395" s="19" t="s">
        <v>406</v>
      </c>
      <c r="BM3395" s="158" t="s">
        <v>3197</v>
      </c>
    </row>
    <row r="3396" spans="1:65" s="2" customFormat="1" ht="11.25">
      <c r="A3396" s="34"/>
      <c r="B3396" s="35"/>
      <c r="C3396" s="34"/>
      <c r="D3396" s="160" t="s">
        <v>260</v>
      </c>
      <c r="E3396" s="34"/>
      <c r="F3396" s="161" t="s">
        <v>3196</v>
      </c>
      <c r="G3396" s="34"/>
      <c r="H3396" s="34"/>
      <c r="I3396" s="162"/>
      <c r="J3396" s="34"/>
      <c r="K3396" s="34"/>
      <c r="L3396" s="35"/>
      <c r="M3396" s="163"/>
      <c r="N3396" s="164"/>
      <c r="O3396" s="55"/>
      <c r="P3396" s="55"/>
      <c r="Q3396" s="55"/>
      <c r="R3396" s="55"/>
      <c r="S3396" s="55"/>
      <c r="T3396" s="56"/>
      <c r="U3396" s="34"/>
      <c r="V3396" s="34"/>
      <c r="W3396" s="34"/>
      <c r="X3396" s="34"/>
      <c r="Y3396" s="34"/>
      <c r="Z3396" s="34"/>
      <c r="AA3396" s="34"/>
      <c r="AB3396" s="34"/>
      <c r="AC3396" s="34"/>
      <c r="AD3396" s="34"/>
      <c r="AE3396" s="34"/>
      <c r="AT3396" s="19" t="s">
        <v>260</v>
      </c>
      <c r="AU3396" s="19" t="s">
        <v>82</v>
      </c>
    </row>
    <row r="3397" spans="1:65" s="13" customFormat="1" ht="11.25">
      <c r="B3397" s="167"/>
      <c r="D3397" s="160" t="s">
        <v>264</v>
      </c>
      <c r="E3397" s="168" t="s">
        <v>3</v>
      </c>
      <c r="F3397" s="169" t="s">
        <v>3186</v>
      </c>
      <c r="H3397" s="168" t="s">
        <v>3</v>
      </c>
      <c r="I3397" s="170"/>
      <c r="L3397" s="167"/>
      <c r="M3397" s="171"/>
      <c r="N3397" s="172"/>
      <c r="O3397" s="172"/>
      <c r="P3397" s="172"/>
      <c r="Q3397" s="172"/>
      <c r="R3397" s="172"/>
      <c r="S3397" s="172"/>
      <c r="T3397" s="173"/>
      <c r="AT3397" s="168" t="s">
        <v>264</v>
      </c>
      <c r="AU3397" s="168" t="s">
        <v>82</v>
      </c>
      <c r="AV3397" s="13" t="s">
        <v>80</v>
      </c>
      <c r="AW3397" s="13" t="s">
        <v>34</v>
      </c>
      <c r="AX3397" s="13" t="s">
        <v>73</v>
      </c>
      <c r="AY3397" s="168" t="s">
        <v>252</v>
      </c>
    </row>
    <row r="3398" spans="1:65" s="13" customFormat="1" ht="22.5">
      <c r="B3398" s="167"/>
      <c r="D3398" s="160" t="s">
        <v>264</v>
      </c>
      <c r="E3398" s="168" t="s">
        <v>3</v>
      </c>
      <c r="F3398" s="169" t="s">
        <v>3198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264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252</v>
      </c>
    </row>
    <row r="3399" spans="1:65" s="13" customFormat="1" ht="11.25">
      <c r="B3399" s="167"/>
      <c r="D3399" s="160" t="s">
        <v>264</v>
      </c>
      <c r="E3399" s="168" t="s">
        <v>3</v>
      </c>
      <c r="F3399" s="169" t="s">
        <v>3192</v>
      </c>
      <c r="H3399" s="168" t="s">
        <v>3</v>
      </c>
      <c r="I3399" s="170"/>
      <c r="L3399" s="167"/>
      <c r="M3399" s="171"/>
      <c r="N3399" s="172"/>
      <c r="O3399" s="172"/>
      <c r="P3399" s="172"/>
      <c r="Q3399" s="172"/>
      <c r="R3399" s="172"/>
      <c r="S3399" s="172"/>
      <c r="T3399" s="173"/>
      <c r="AT3399" s="168" t="s">
        <v>264</v>
      </c>
      <c r="AU3399" s="168" t="s">
        <v>82</v>
      </c>
      <c r="AV3399" s="13" t="s">
        <v>80</v>
      </c>
      <c r="AW3399" s="13" t="s">
        <v>34</v>
      </c>
      <c r="AX3399" s="13" t="s">
        <v>73</v>
      </c>
      <c r="AY3399" s="168" t="s">
        <v>252</v>
      </c>
    </row>
    <row r="3400" spans="1:65" s="13" customFormat="1" ht="11.25">
      <c r="B3400" s="167"/>
      <c r="D3400" s="160" t="s">
        <v>264</v>
      </c>
      <c r="E3400" s="168" t="s">
        <v>3</v>
      </c>
      <c r="F3400" s="169" t="s">
        <v>3193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264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252</v>
      </c>
    </row>
    <row r="3401" spans="1:65" s="14" customFormat="1" ht="11.25">
      <c r="B3401" s="174"/>
      <c r="D3401" s="160" t="s">
        <v>264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264</v>
      </c>
      <c r="AU3401" s="175" t="s">
        <v>82</v>
      </c>
      <c r="AV3401" s="14" t="s">
        <v>82</v>
      </c>
      <c r="AW3401" s="14" t="s">
        <v>34</v>
      </c>
      <c r="AX3401" s="14" t="s">
        <v>80</v>
      </c>
      <c r="AY3401" s="175" t="s">
        <v>252</v>
      </c>
    </row>
    <row r="3402" spans="1:65" s="2" customFormat="1" ht="16.5" customHeight="1">
      <c r="A3402" s="34"/>
      <c r="B3402" s="145"/>
      <c r="C3402" s="146" t="s">
        <v>3199</v>
      </c>
      <c r="D3402" s="146" t="s">
        <v>254</v>
      </c>
      <c r="E3402" s="147" t="s">
        <v>3200</v>
      </c>
      <c r="F3402" s="148" t="s">
        <v>3201</v>
      </c>
      <c r="G3402" s="149" t="s">
        <v>743</v>
      </c>
      <c r="H3402" s="150">
        <v>3</v>
      </c>
      <c r="I3402" s="151"/>
      <c r="J3402" s="152">
        <f>ROUND(I3402*H3402,2)</f>
        <v>0</v>
      </c>
      <c r="K3402" s="153"/>
      <c r="L3402" s="35"/>
      <c r="M3402" s="154" t="s">
        <v>3</v>
      </c>
      <c r="N3402" s="155" t="s">
        <v>44</v>
      </c>
      <c r="O3402" s="55"/>
      <c r="P3402" s="156">
        <f>O3402*H3402</f>
        <v>0</v>
      </c>
      <c r="Q3402" s="156">
        <v>0</v>
      </c>
      <c r="R3402" s="156">
        <f>Q3402*H3402</f>
        <v>0</v>
      </c>
      <c r="S3402" s="156">
        <v>0</v>
      </c>
      <c r="T3402" s="157">
        <f>S3402*H3402</f>
        <v>0</v>
      </c>
      <c r="U3402" s="34"/>
      <c r="V3402" s="34"/>
      <c r="W3402" s="34"/>
      <c r="X3402" s="34"/>
      <c r="Y3402" s="34"/>
      <c r="Z3402" s="34"/>
      <c r="AA3402" s="34"/>
      <c r="AB3402" s="34"/>
      <c r="AC3402" s="34"/>
      <c r="AD3402" s="34"/>
      <c r="AE3402" s="34"/>
      <c r="AR3402" s="158" t="s">
        <v>406</v>
      </c>
      <c r="AT3402" s="158" t="s">
        <v>254</v>
      </c>
      <c r="AU3402" s="158" t="s">
        <v>82</v>
      </c>
      <c r="AY3402" s="19" t="s">
        <v>252</v>
      </c>
      <c r="BE3402" s="159">
        <f>IF(N3402="základní",J3402,0)</f>
        <v>0</v>
      </c>
      <c r="BF3402" s="159">
        <f>IF(N3402="snížená",J3402,0)</f>
        <v>0</v>
      </c>
      <c r="BG3402" s="159">
        <f>IF(N3402="zákl. přenesená",J3402,0)</f>
        <v>0</v>
      </c>
      <c r="BH3402" s="159">
        <f>IF(N3402="sníž. přenesená",J3402,0)</f>
        <v>0</v>
      </c>
      <c r="BI3402" s="159">
        <f>IF(N3402="nulová",J3402,0)</f>
        <v>0</v>
      </c>
      <c r="BJ3402" s="19" t="s">
        <v>80</v>
      </c>
      <c r="BK3402" s="159">
        <f>ROUND(I3402*H3402,2)</f>
        <v>0</v>
      </c>
      <c r="BL3402" s="19" t="s">
        <v>406</v>
      </c>
      <c r="BM3402" s="158" t="s">
        <v>3202</v>
      </c>
    </row>
    <row r="3403" spans="1:65" s="2" customFormat="1" ht="11.25">
      <c r="A3403" s="34"/>
      <c r="B3403" s="35"/>
      <c r="C3403" s="34"/>
      <c r="D3403" s="160" t="s">
        <v>260</v>
      </c>
      <c r="E3403" s="34"/>
      <c r="F3403" s="161" t="s">
        <v>3203</v>
      </c>
      <c r="G3403" s="34"/>
      <c r="H3403" s="34"/>
      <c r="I3403" s="162"/>
      <c r="J3403" s="34"/>
      <c r="K3403" s="34"/>
      <c r="L3403" s="35"/>
      <c r="M3403" s="163"/>
      <c r="N3403" s="164"/>
      <c r="O3403" s="55"/>
      <c r="P3403" s="55"/>
      <c r="Q3403" s="55"/>
      <c r="R3403" s="55"/>
      <c r="S3403" s="55"/>
      <c r="T3403" s="56"/>
      <c r="U3403" s="34"/>
      <c r="V3403" s="34"/>
      <c r="W3403" s="34"/>
      <c r="X3403" s="34"/>
      <c r="Y3403" s="34"/>
      <c r="Z3403" s="34"/>
      <c r="AA3403" s="34"/>
      <c r="AB3403" s="34"/>
      <c r="AC3403" s="34"/>
      <c r="AD3403" s="34"/>
      <c r="AE3403" s="34"/>
      <c r="AT3403" s="19" t="s">
        <v>260</v>
      </c>
      <c r="AU3403" s="19" t="s">
        <v>82</v>
      </c>
    </row>
    <row r="3404" spans="1:65" s="2" customFormat="1" ht="11.25">
      <c r="A3404" s="34"/>
      <c r="B3404" s="35"/>
      <c r="C3404" s="34"/>
      <c r="D3404" s="165" t="s">
        <v>262</v>
      </c>
      <c r="E3404" s="34"/>
      <c r="F3404" s="166" t="s">
        <v>3204</v>
      </c>
      <c r="G3404" s="34"/>
      <c r="H3404" s="34"/>
      <c r="I3404" s="162"/>
      <c r="J3404" s="34"/>
      <c r="K3404" s="34"/>
      <c r="L3404" s="35"/>
      <c r="M3404" s="163"/>
      <c r="N3404" s="164"/>
      <c r="O3404" s="55"/>
      <c r="P3404" s="55"/>
      <c r="Q3404" s="55"/>
      <c r="R3404" s="55"/>
      <c r="S3404" s="55"/>
      <c r="T3404" s="56"/>
      <c r="U3404" s="34"/>
      <c r="V3404" s="34"/>
      <c r="W3404" s="34"/>
      <c r="X3404" s="34"/>
      <c r="Y3404" s="34"/>
      <c r="Z3404" s="34"/>
      <c r="AA3404" s="34"/>
      <c r="AB3404" s="34"/>
      <c r="AC3404" s="34"/>
      <c r="AD3404" s="34"/>
      <c r="AE3404" s="34"/>
      <c r="AT3404" s="19" t="s">
        <v>262</v>
      </c>
      <c r="AU3404" s="19" t="s">
        <v>82</v>
      </c>
    </row>
    <row r="3405" spans="1:65" s="13" customFormat="1" ht="11.25">
      <c r="B3405" s="167"/>
      <c r="D3405" s="160" t="s">
        <v>264</v>
      </c>
      <c r="E3405" s="168" t="s">
        <v>3</v>
      </c>
      <c r="F3405" s="169" t="s">
        <v>3205</v>
      </c>
      <c r="H3405" s="168" t="s">
        <v>3</v>
      </c>
      <c r="I3405" s="170"/>
      <c r="L3405" s="167"/>
      <c r="M3405" s="171"/>
      <c r="N3405" s="172"/>
      <c r="O3405" s="172"/>
      <c r="P3405" s="172"/>
      <c r="Q3405" s="172"/>
      <c r="R3405" s="172"/>
      <c r="S3405" s="172"/>
      <c r="T3405" s="173"/>
      <c r="AT3405" s="168" t="s">
        <v>264</v>
      </c>
      <c r="AU3405" s="168" t="s">
        <v>82</v>
      </c>
      <c r="AV3405" s="13" t="s">
        <v>80</v>
      </c>
      <c r="AW3405" s="13" t="s">
        <v>34</v>
      </c>
      <c r="AX3405" s="13" t="s">
        <v>73</v>
      </c>
      <c r="AY3405" s="168" t="s">
        <v>252</v>
      </c>
    </row>
    <row r="3406" spans="1:65" s="14" customFormat="1" ht="11.25">
      <c r="B3406" s="174"/>
      <c r="D3406" s="160" t="s">
        <v>264</v>
      </c>
      <c r="E3406" s="175" t="s">
        <v>3</v>
      </c>
      <c r="F3406" s="176" t="s">
        <v>95</v>
      </c>
      <c r="H3406" s="177">
        <v>3</v>
      </c>
      <c r="I3406" s="178"/>
      <c r="L3406" s="174"/>
      <c r="M3406" s="179"/>
      <c r="N3406" s="180"/>
      <c r="O3406" s="180"/>
      <c r="P3406" s="180"/>
      <c r="Q3406" s="180"/>
      <c r="R3406" s="180"/>
      <c r="S3406" s="180"/>
      <c r="T3406" s="181"/>
      <c r="AT3406" s="175" t="s">
        <v>264</v>
      </c>
      <c r="AU3406" s="175" t="s">
        <v>82</v>
      </c>
      <c r="AV3406" s="14" t="s">
        <v>82</v>
      </c>
      <c r="AW3406" s="14" t="s">
        <v>34</v>
      </c>
      <c r="AX3406" s="14" t="s">
        <v>80</v>
      </c>
      <c r="AY3406" s="175" t="s">
        <v>252</v>
      </c>
    </row>
    <row r="3407" spans="1:65" s="2" customFormat="1" ht="16.5" customHeight="1">
      <c r="A3407" s="34"/>
      <c r="B3407" s="145"/>
      <c r="C3407" s="198" t="s">
        <v>3206</v>
      </c>
      <c r="D3407" s="198" t="s">
        <v>361</v>
      </c>
      <c r="E3407" s="199" t="s">
        <v>3207</v>
      </c>
      <c r="F3407" s="200" t="s">
        <v>3208</v>
      </c>
      <c r="G3407" s="201" t="s">
        <v>743</v>
      </c>
      <c r="H3407" s="202">
        <v>3</v>
      </c>
      <c r="I3407" s="203"/>
      <c r="J3407" s="204">
        <f>ROUND(I3407*H3407,2)</f>
        <v>0</v>
      </c>
      <c r="K3407" s="205"/>
      <c r="L3407" s="206"/>
      <c r="M3407" s="207" t="s">
        <v>3</v>
      </c>
      <c r="N3407" s="208" t="s">
        <v>44</v>
      </c>
      <c r="O3407" s="55"/>
      <c r="P3407" s="156">
        <f>O3407*H3407</f>
        <v>0</v>
      </c>
      <c r="Q3407" s="156">
        <v>2E-3</v>
      </c>
      <c r="R3407" s="156">
        <f>Q3407*H3407</f>
        <v>6.0000000000000001E-3</v>
      </c>
      <c r="S3407" s="156">
        <v>0</v>
      </c>
      <c r="T3407" s="157">
        <f>S3407*H3407</f>
        <v>0</v>
      </c>
      <c r="U3407" s="34"/>
      <c r="V3407" s="34"/>
      <c r="W3407" s="34"/>
      <c r="X3407" s="34"/>
      <c r="Y3407" s="34"/>
      <c r="Z3407" s="34"/>
      <c r="AA3407" s="34"/>
      <c r="AB3407" s="34"/>
      <c r="AC3407" s="34"/>
      <c r="AD3407" s="34"/>
      <c r="AE3407" s="34"/>
      <c r="AR3407" s="158" t="s">
        <v>572</v>
      </c>
      <c r="AT3407" s="158" t="s">
        <v>361</v>
      </c>
      <c r="AU3407" s="158" t="s">
        <v>82</v>
      </c>
      <c r="AY3407" s="19" t="s">
        <v>252</v>
      </c>
      <c r="BE3407" s="159">
        <f>IF(N3407="základní",J3407,0)</f>
        <v>0</v>
      </c>
      <c r="BF3407" s="159">
        <f>IF(N3407="snížená",J3407,0)</f>
        <v>0</v>
      </c>
      <c r="BG3407" s="159">
        <f>IF(N3407="zákl. přenesená",J3407,0)</f>
        <v>0</v>
      </c>
      <c r="BH3407" s="159">
        <f>IF(N3407="sníž. přenesená",J3407,0)</f>
        <v>0</v>
      </c>
      <c r="BI3407" s="159">
        <f>IF(N3407="nulová",J3407,0)</f>
        <v>0</v>
      </c>
      <c r="BJ3407" s="19" t="s">
        <v>80</v>
      </c>
      <c r="BK3407" s="159">
        <f>ROUND(I3407*H3407,2)</f>
        <v>0</v>
      </c>
      <c r="BL3407" s="19" t="s">
        <v>406</v>
      </c>
      <c r="BM3407" s="158" t="s">
        <v>3209</v>
      </c>
    </row>
    <row r="3408" spans="1:65" s="2" customFormat="1" ht="11.25">
      <c r="A3408" s="34"/>
      <c r="B3408" s="35"/>
      <c r="C3408" s="34"/>
      <c r="D3408" s="160" t="s">
        <v>260</v>
      </c>
      <c r="E3408" s="34"/>
      <c r="F3408" s="161" t="s">
        <v>3208</v>
      </c>
      <c r="G3408" s="34"/>
      <c r="H3408" s="34"/>
      <c r="I3408" s="162"/>
      <c r="J3408" s="34"/>
      <c r="K3408" s="34"/>
      <c r="L3408" s="35"/>
      <c r="M3408" s="163"/>
      <c r="N3408" s="164"/>
      <c r="O3408" s="55"/>
      <c r="P3408" s="55"/>
      <c r="Q3408" s="55"/>
      <c r="R3408" s="55"/>
      <c r="S3408" s="55"/>
      <c r="T3408" s="56"/>
      <c r="U3408" s="34"/>
      <c r="V3408" s="34"/>
      <c r="W3408" s="34"/>
      <c r="X3408" s="34"/>
      <c r="Y3408" s="34"/>
      <c r="Z3408" s="34"/>
      <c r="AA3408" s="34"/>
      <c r="AB3408" s="34"/>
      <c r="AC3408" s="34"/>
      <c r="AD3408" s="34"/>
      <c r="AE3408" s="34"/>
      <c r="AT3408" s="19" t="s">
        <v>260</v>
      </c>
      <c r="AU3408" s="19" t="s">
        <v>82</v>
      </c>
    </row>
    <row r="3409" spans="1:65" s="2" customFormat="1" ht="11.25">
      <c r="A3409" s="34"/>
      <c r="B3409" s="35"/>
      <c r="C3409" s="34"/>
      <c r="D3409" s="165" t="s">
        <v>262</v>
      </c>
      <c r="E3409" s="34"/>
      <c r="F3409" s="166" t="s">
        <v>3210</v>
      </c>
      <c r="G3409" s="34"/>
      <c r="H3409" s="34"/>
      <c r="I3409" s="162"/>
      <c r="J3409" s="34"/>
      <c r="K3409" s="34"/>
      <c r="L3409" s="35"/>
      <c r="M3409" s="163"/>
      <c r="N3409" s="164"/>
      <c r="O3409" s="55"/>
      <c r="P3409" s="55"/>
      <c r="Q3409" s="55"/>
      <c r="R3409" s="55"/>
      <c r="S3409" s="55"/>
      <c r="T3409" s="56"/>
      <c r="U3409" s="34"/>
      <c r="V3409" s="34"/>
      <c r="W3409" s="34"/>
      <c r="X3409" s="34"/>
      <c r="Y3409" s="34"/>
      <c r="Z3409" s="34"/>
      <c r="AA3409" s="34"/>
      <c r="AB3409" s="34"/>
      <c r="AC3409" s="34"/>
      <c r="AD3409" s="34"/>
      <c r="AE3409" s="34"/>
      <c r="AT3409" s="19" t="s">
        <v>262</v>
      </c>
      <c r="AU3409" s="19" t="s">
        <v>82</v>
      </c>
    </row>
    <row r="3410" spans="1:65" s="13" customFormat="1" ht="11.25">
      <c r="B3410" s="167"/>
      <c r="D3410" s="160" t="s">
        <v>264</v>
      </c>
      <c r="E3410" s="168" t="s">
        <v>3</v>
      </c>
      <c r="F3410" s="169" t="s">
        <v>3205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264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252</v>
      </c>
    </row>
    <row r="3411" spans="1:65" s="14" customFormat="1" ht="11.25">
      <c r="B3411" s="174"/>
      <c r="D3411" s="160" t="s">
        <v>264</v>
      </c>
      <c r="E3411" s="175" t="s">
        <v>3</v>
      </c>
      <c r="F3411" s="176" t="s">
        <v>95</v>
      </c>
      <c r="H3411" s="177">
        <v>3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264</v>
      </c>
      <c r="AU3411" s="175" t="s">
        <v>82</v>
      </c>
      <c r="AV3411" s="14" t="s">
        <v>82</v>
      </c>
      <c r="AW3411" s="14" t="s">
        <v>34</v>
      </c>
      <c r="AX3411" s="14" t="s">
        <v>80</v>
      </c>
      <c r="AY3411" s="175" t="s">
        <v>252</v>
      </c>
    </row>
    <row r="3412" spans="1:65" s="2" customFormat="1" ht="16.5" customHeight="1">
      <c r="A3412" s="34"/>
      <c r="B3412" s="145"/>
      <c r="C3412" s="146" t="s">
        <v>3211</v>
      </c>
      <c r="D3412" s="146" t="s">
        <v>254</v>
      </c>
      <c r="E3412" s="147" t="s">
        <v>3212</v>
      </c>
      <c r="F3412" s="148" t="s">
        <v>3213</v>
      </c>
      <c r="G3412" s="149" t="s">
        <v>743</v>
      </c>
      <c r="H3412" s="150">
        <v>3</v>
      </c>
      <c r="I3412" s="151"/>
      <c r="J3412" s="152">
        <f>ROUND(I3412*H3412,2)</f>
        <v>0</v>
      </c>
      <c r="K3412" s="153"/>
      <c r="L3412" s="35"/>
      <c r="M3412" s="154" t="s">
        <v>3</v>
      </c>
      <c r="N3412" s="155" t="s">
        <v>44</v>
      </c>
      <c r="O3412" s="55"/>
      <c r="P3412" s="156">
        <f>O3412*H3412</f>
        <v>0</v>
      </c>
      <c r="Q3412" s="156">
        <v>0</v>
      </c>
      <c r="R3412" s="156">
        <f>Q3412*H3412</f>
        <v>0</v>
      </c>
      <c r="S3412" s="156">
        <v>0</v>
      </c>
      <c r="T3412" s="157">
        <f>S3412*H3412</f>
        <v>0</v>
      </c>
      <c r="U3412" s="34"/>
      <c r="V3412" s="34"/>
      <c r="W3412" s="34"/>
      <c r="X3412" s="34"/>
      <c r="Y3412" s="34"/>
      <c r="Z3412" s="34"/>
      <c r="AA3412" s="34"/>
      <c r="AB3412" s="34"/>
      <c r="AC3412" s="34"/>
      <c r="AD3412" s="34"/>
      <c r="AE3412" s="34"/>
      <c r="AR3412" s="158" t="s">
        <v>406</v>
      </c>
      <c r="AT3412" s="158" t="s">
        <v>254</v>
      </c>
      <c r="AU3412" s="158" t="s">
        <v>82</v>
      </c>
      <c r="AY3412" s="19" t="s">
        <v>252</v>
      </c>
      <c r="BE3412" s="159">
        <f>IF(N3412="základní",J3412,0)</f>
        <v>0</v>
      </c>
      <c r="BF3412" s="159">
        <f>IF(N3412="snížená",J3412,0)</f>
        <v>0</v>
      </c>
      <c r="BG3412" s="159">
        <f>IF(N3412="zákl. přenesená",J3412,0)</f>
        <v>0</v>
      </c>
      <c r="BH3412" s="159">
        <f>IF(N3412="sníž. přenesená",J3412,0)</f>
        <v>0</v>
      </c>
      <c r="BI3412" s="159">
        <f>IF(N3412="nulová",J3412,0)</f>
        <v>0</v>
      </c>
      <c r="BJ3412" s="19" t="s">
        <v>80</v>
      </c>
      <c r="BK3412" s="159">
        <f>ROUND(I3412*H3412,2)</f>
        <v>0</v>
      </c>
      <c r="BL3412" s="19" t="s">
        <v>406</v>
      </c>
      <c r="BM3412" s="158" t="s">
        <v>3214</v>
      </c>
    </row>
    <row r="3413" spans="1:65" s="2" customFormat="1" ht="11.25">
      <c r="A3413" s="34"/>
      <c r="B3413" s="35"/>
      <c r="C3413" s="34"/>
      <c r="D3413" s="160" t="s">
        <v>260</v>
      </c>
      <c r="E3413" s="34"/>
      <c r="F3413" s="161" t="s">
        <v>3215</v>
      </c>
      <c r="G3413" s="34"/>
      <c r="H3413" s="34"/>
      <c r="I3413" s="162"/>
      <c r="J3413" s="34"/>
      <c r="K3413" s="34"/>
      <c r="L3413" s="35"/>
      <c r="M3413" s="163"/>
      <c r="N3413" s="164"/>
      <c r="O3413" s="55"/>
      <c r="P3413" s="55"/>
      <c r="Q3413" s="55"/>
      <c r="R3413" s="55"/>
      <c r="S3413" s="55"/>
      <c r="T3413" s="56"/>
      <c r="U3413" s="34"/>
      <c r="V3413" s="34"/>
      <c r="W3413" s="34"/>
      <c r="X3413" s="34"/>
      <c r="Y3413" s="34"/>
      <c r="Z3413" s="34"/>
      <c r="AA3413" s="34"/>
      <c r="AB3413" s="34"/>
      <c r="AC3413" s="34"/>
      <c r="AD3413" s="34"/>
      <c r="AE3413" s="34"/>
      <c r="AT3413" s="19" t="s">
        <v>260</v>
      </c>
      <c r="AU3413" s="19" t="s">
        <v>82</v>
      </c>
    </row>
    <row r="3414" spans="1:65" s="2" customFormat="1" ht="11.25">
      <c r="A3414" s="34"/>
      <c r="B3414" s="35"/>
      <c r="C3414" s="34"/>
      <c r="D3414" s="165" t="s">
        <v>262</v>
      </c>
      <c r="E3414" s="34"/>
      <c r="F3414" s="166" t="s">
        <v>3216</v>
      </c>
      <c r="G3414" s="34"/>
      <c r="H3414" s="34"/>
      <c r="I3414" s="162"/>
      <c r="J3414" s="34"/>
      <c r="K3414" s="34"/>
      <c r="L3414" s="35"/>
      <c r="M3414" s="163"/>
      <c r="N3414" s="164"/>
      <c r="O3414" s="55"/>
      <c r="P3414" s="55"/>
      <c r="Q3414" s="55"/>
      <c r="R3414" s="55"/>
      <c r="S3414" s="55"/>
      <c r="T3414" s="56"/>
      <c r="U3414" s="34"/>
      <c r="V3414" s="34"/>
      <c r="W3414" s="34"/>
      <c r="X3414" s="34"/>
      <c r="Y3414" s="34"/>
      <c r="Z3414" s="34"/>
      <c r="AA3414" s="34"/>
      <c r="AB3414" s="34"/>
      <c r="AC3414" s="34"/>
      <c r="AD3414" s="34"/>
      <c r="AE3414" s="34"/>
      <c r="AT3414" s="19" t="s">
        <v>262</v>
      </c>
      <c r="AU3414" s="19" t="s">
        <v>82</v>
      </c>
    </row>
    <row r="3415" spans="1:65" s="13" customFormat="1" ht="11.25">
      <c r="B3415" s="167"/>
      <c r="D3415" s="160" t="s">
        <v>264</v>
      </c>
      <c r="E3415" s="168" t="s">
        <v>3</v>
      </c>
      <c r="F3415" s="169" t="s">
        <v>3205</v>
      </c>
      <c r="H3415" s="168" t="s">
        <v>3</v>
      </c>
      <c r="I3415" s="170"/>
      <c r="L3415" s="167"/>
      <c r="M3415" s="171"/>
      <c r="N3415" s="172"/>
      <c r="O3415" s="172"/>
      <c r="P3415" s="172"/>
      <c r="Q3415" s="172"/>
      <c r="R3415" s="172"/>
      <c r="S3415" s="172"/>
      <c r="T3415" s="173"/>
      <c r="AT3415" s="168" t="s">
        <v>264</v>
      </c>
      <c r="AU3415" s="168" t="s">
        <v>82</v>
      </c>
      <c r="AV3415" s="13" t="s">
        <v>80</v>
      </c>
      <c r="AW3415" s="13" t="s">
        <v>34</v>
      </c>
      <c r="AX3415" s="13" t="s">
        <v>73</v>
      </c>
      <c r="AY3415" s="168" t="s">
        <v>252</v>
      </c>
    </row>
    <row r="3416" spans="1:65" s="14" customFormat="1" ht="11.25">
      <c r="B3416" s="174"/>
      <c r="D3416" s="160" t="s">
        <v>264</v>
      </c>
      <c r="E3416" s="175" t="s">
        <v>3</v>
      </c>
      <c r="F3416" s="176" t="s">
        <v>95</v>
      </c>
      <c r="H3416" s="177">
        <v>3</v>
      </c>
      <c r="I3416" s="178"/>
      <c r="L3416" s="174"/>
      <c r="M3416" s="179"/>
      <c r="N3416" s="180"/>
      <c r="O3416" s="180"/>
      <c r="P3416" s="180"/>
      <c r="Q3416" s="180"/>
      <c r="R3416" s="180"/>
      <c r="S3416" s="180"/>
      <c r="T3416" s="181"/>
      <c r="AT3416" s="175" t="s">
        <v>264</v>
      </c>
      <c r="AU3416" s="175" t="s">
        <v>82</v>
      </c>
      <c r="AV3416" s="14" t="s">
        <v>82</v>
      </c>
      <c r="AW3416" s="14" t="s">
        <v>34</v>
      </c>
      <c r="AX3416" s="14" t="s">
        <v>80</v>
      </c>
      <c r="AY3416" s="175" t="s">
        <v>252</v>
      </c>
    </row>
    <row r="3417" spans="1:65" s="2" customFormat="1" ht="16.5" customHeight="1">
      <c r="A3417" s="34"/>
      <c r="B3417" s="145"/>
      <c r="C3417" s="198" t="s">
        <v>3217</v>
      </c>
      <c r="D3417" s="198" t="s">
        <v>361</v>
      </c>
      <c r="E3417" s="199" t="s">
        <v>3218</v>
      </c>
      <c r="F3417" s="200" t="s">
        <v>3219</v>
      </c>
      <c r="G3417" s="201" t="s">
        <v>743</v>
      </c>
      <c r="H3417" s="202">
        <v>3</v>
      </c>
      <c r="I3417" s="203"/>
      <c r="J3417" s="204">
        <f>ROUND(I3417*H3417,2)</f>
        <v>0</v>
      </c>
      <c r="K3417" s="205"/>
      <c r="L3417" s="206"/>
      <c r="M3417" s="207" t="s">
        <v>3</v>
      </c>
      <c r="N3417" s="208" t="s">
        <v>44</v>
      </c>
      <c r="O3417" s="55"/>
      <c r="P3417" s="156">
        <f>O3417*H3417</f>
        <v>0</v>
      </c>
      <c r="Q3417" s="156">
        <v>1.2E-2</v>
      </c>
      <c r="R3417" s="156">
        <f>Q3417*H3417</f>
        <v>3.6000000000000004E-2</v>
      </c>
      <c r="S3417" s="156">
        <v>0</v>
      </c>
      <c r="T3417" s="157">
        <f>S3417*H3417</f>
        <v>0</v>
      </c>
      <c r="U3417" s="34"/>
      <c r="V3417" s="34"/>
      <c r="W3417" s="34"/>
      <c r="X3417" s="34"/>
      <c r="Y3417" s="34"/>
      <c r="Z3417" s="34"/>
      <c r="AA3417" s="34"/>
      <c r="AB3417" s="34"/>
      <c r="AC3417" s="34"/>
      <c r="AD3417" s="34"/>
      <c r="AE3417" s="34"/>
      <c r="AR3417" s="158" t="s">
        <v>572</v>
      </c>
      <c r="AT3417" s="158" t="s">
        <v>361</v>
      </c>
      <c r="AU3417" s="158" t="s">
        <v>82</v>
      </c>
      <c r="AY3417" s="19" t="s">
        <v>252</v>
      </c>
      <c r="BE3417" s="159">
        <f>IF(N3417="základní",J3417,0)</f>
        <v>0</v>
      </c>
      <c r="BF3417" s="159">
        <f>IF(N3417="snížená",J3417,0)</f>
        <v>0</v>
      </c>
      <c r="BG3417" s="159">
        <f>IF(N3417="zákl. přenesená",J3417,0)</f>
        <v>0</v>
      </c>
      <c r="BH3417" s="159">
        <f>IF(N3417="sníž. přenesená",J3417,0)</f>
        <v>0</v>
      </c>
      <c r="BI3417" s="159">
        <f>IF(N3417="nulová",J3417,0)</f>
        <v>0</v>
      </c>
      <c r="BJ3417" s="19" t="s">
        <v>80</v>
      </c>
      <c r="BK3417" s="159">
        <f>ROUND(I3417*H3417,2)</f>
        <v>0</v>
      </c>
      <c r="BL3417" s="19" t="s">
        <v>406</v>
      </c>
      <c r="BM3417" s="158" t="s">
        <v>3220</v>
      </c>
    </row>
    <row r="3418" spans="1:65" s="2" customFormat="1" ht="11.25">
      <c r="A3418" s="34"/>
      <c r="B3418" s="35"/>
      <c r="C3418" s="34"/>
      <c r="D3418" s="160" t="s">
        <v>260</v>
      </c>
      <c r="E3418" s="34"/>
      <c r="F3418" s="161" t="s">
        <v>3219</v>
      </c>
      <c r="G3418" s="34"/>
      <c r="H3418" s="34"/>
      <c r="I3418" s="162"/>
      <c r="J3418" s="34"/>
      <c r="K3418" s="34"/>
      <c r="L3418" s="35"/>
      <c r="M3418" s="163"/>
      <c r="N3418" s="164"/>
      <c r="O3418" s="55"/>
      <c r="P3418" s="55"/>
      <c r="Q3418" s="55"/>
      <c r="R3418" s="55"/>
      <c r="S3418" s="55"/>
      <c r="T3418" s="56"/>
      <c r="U3418" s="34"/>
      <c r="V3418" s="34"/>
      <c r="W3418" s="34"/>
      <c r="X3418" s="34"/>
      <c r="Y3418" s="34"/>
      <c r="Z3418" s="34"/>
      <c r="AA3418" s="34"/>
      <c r="AB3418" s="34"/>
      <c r="AC3418" s="34"/>
      <c r="AD3418" s="34"/>
      <c r="AE3418" s="34"/>
      <c r="AT3418" s="19" t="s">
        <v>260</v>
      </c>
      <c r="AU3418" s="19" t="s">
        <v>82</v>
      </c>
    </row>
    <row r="3419" spans="1:65" s="2" customFormat="1" ht="11.25">
      <c r="A3419" s="34"/>
      <c r="B3419" s="35"/>
      <c r="C3419" s="34"/>
      <c r="D3419" s="165" t="s">
        <v>262</v>
      </c>
      <c r="E3419" s="34"/>
      <c r="F3419" s="166" t="s">
        <v>3221</v>
      </c>
      <c r="G3419" s="34"/>
      <c r="H3419" s="34"/>
      <c r="I3419" s="162"/>
      <c r="J3419" s="34"/>
      <c r="K3419" s="34"/>
      <c r="L3419" s="35"/>
      <c r="M3419" s="163"/>
      <c r="N3419" s="164"/>
      <c r="O3419" s="55"/>
      <c r="P3419" s="55"/>
      <c r="Q3419" s="55"/>
      <c r="R3419" s="55"/>
      <c r="S3419" s="55"/>
      <c r="T3419" s="56"/>
      <c r="U3419" s="34"/>
      <c r="V3419" s="34"/>
      <c r="W3419" s="34"/>
      <c r="X3419" s="34"/>
      <c r="Y3419" s="34"/>
      <c r="Z3419" s="34"/>
      <c r="AA3419" s="34"/>
      <c r="AB3419" s="34"/>
      <c r="AC3419" s="34"/>
      <c r="AD3419" s="34"/>
      <c r="AE3419" s="34"/>
      <c r="AT3419" s="19" t="s">
        <v>262</v>
      </c>
      <c r="AU3419" s="19" t="s">
        <v>82</v>
      </c>
    </row>
    <row r="3420" spans="1:65" s="13" customFormat="1" ht="11.25">
      <c r="B3420" s="167"/>
      <c r="D3420" s="160" t="s">
        <v>264</v>
      </c>
      <c r="E3420" s="168" t="s">
        <v>3</v>
      </c>
      <c r="F3420" s="169" t="s">
        <v>3205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264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252</v>
      </c>
    </row>
    <row r="3421" spans="1:65" s="14" customFormat="1" ht="11.25">
      <c r="B3421" s="174"/>
      <c r="D3421" s="160" t="s">
        <v>264</v>
      </c>
      <c r="E3421" s="175" t="s">
        <v>3</v>
      </c>
      <c r="F3421" s="176" t="s">
        <v>95</v>
      </c>
      <c r="H3421" s="177">
        <v>3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264</v>
      </c>
      <c r="AU3421" s="175" t="s">
        <v>82</v>
      </c>
      <c r="AV3421" s="14" t="s">
        <v>82</v>
      </c>
      <c r="AW3421" s="14" t="s">
        <v>34</v>
      </c>
      <c r="AX3421" s="14" t="s">
        <v>80</v>
      </c>
      <c r="AY3421" s="175" t="s">
        <v>252</v>
      </c>
    </row>
    <row r="3422" spans="1:65" s="2" customFormat="1" ht="16.5" customHeight="1">
      <c r="A3422" s="34"/>
      <c r="B3422" s="145"/>
      <c r="C3422" s="146" t="s">
        <v>3222</v>
      </c>
      <c r="D3422" s="209" t="s">
        <v>254</v>
      </c>
      <c r="E3422" s="147" t="s">
        <v>3223</v>
      </c>
      <c r="F3422" s="148" t="s">
        <v>3224</v>
      </c>
      <c r="G3422" s="149" t="s">
        <v>3225</v>
      </c>
      <c r="H3422" s="150">
        <v>503.90800000000002</v>
      </c>
      <c r="I3422" s="151"/>
      <c r="J3422" s="152">
        <f>ROUND(I3422*H3422,2)</f>
        <v>0</v>
      </c>
      <c r="K3422" s="153"/>
      <c r="L3422" s="35"/>
      <c r="M3422" s="154" t="s">
        <v>3</v>
      </c>
      <c r="N3422" s="155" t="s">
        <v>44</v>
      </c>
      <c r="O3422" s="55"/>
      <c r="P3422" s="156">
        <f>O3422*H3422</f>
        <v>0</v>
      </c>
      <c r="Q3422" s="156">
        <v>6.0000000000000002E-5</v>
      </c>
      <c r="R3422" s="156">
        <f>Q3422*H3422</f>
        <v>3.0234480000000001E-2</v>
      </c>
      <c r="S3422" s="156">
        <v>0</v>
      </c>
      <c r="T3422" s="157">
        <f>S3422*H3422</f>
        <v>0</v>
      </c>
      <c r="U3422" s="34"/>
      <c r="V3422" s="34"/>
      <c r="W3422" s="34"/>
      <c r="X3422" s="34"/>
      <c r="Y3422" s="34"/>
      <c r="Z3422" s="34"/>
      <c r="AA3422" s="34"/>
      <c r="AB3422" s="34"/>
      <c r="AC3422" s="34"/>
      <c r="AD3422" s="34"/>
      <c r="AE3422" s="34"/>
      <c r="AR3422" s="158" t="s">
        <v>406</v>
      </c>
      <c r="AT3422" s="158" t="s">
        <v>254</v>
      </c>
      <c r="AU3422" s="158" t="s">
        <v>82</v>
      </c>
      <c r="AY3422" s="19" t="s">
        <v>252</v>
      </c>
      <c r="BE3422" s="159">
        <f>IF(N3422="základní",J3422,0)</f>
        <v>0</v>
      </c>
      <c r="BF3422" s="159">
        <f>IF(N3422="snížená",J3422,0)</f>
        <v>0</v>
      </c>
      <c r="BG3422" s="159">
        <f>IF(N3422="zákl. přenesená",J3422,0)</f>
        <v>0</v>
      </c>
      <c r="BH3422" s="159">
        <f>IF(N3422="sníž. přenesená",J3422,0)</f>
        <v>0</v>
      </c>
      <c r="BI3422" s="159">
        <f>IF(N3422="nulová",J3422,0)</f>
        <v>0</v>
      </c>
      <c r="BJ3422" s="19" t="s">
        <v>80</v>
      </c>
      <c r="BK3422" s="159">
        <f>ROUND(I3422*H3422,2)</f>
        <v>0</v>
      </c>
      <c r="BL3422" s="19" t="s">
        <v>406</v>
      </c>
      <c r="BM3422" s="158" t="s">
        <v>3226</v>
      </c>
    </row>
    <row r="3423" spans="1:65" s="2" customFormat="1" ht="11.25">
      <c r="A3423" s="34"/>
      <c r="B3423" s="35"/>
      <c r="C3423" s="34"/>
      <c r="D3423" s="160" t="s">
        <v>260</v>
      </c>
      <c r="E3423" s="34"/>
      <c r="F3423" s="161" t="s">
        <v>3227</v>
      </c>
      <c r="G3423" s="34"/>
      <c r="H3423" s="34"/>
      <c r="I3423" s="162"/>
      <c r="J3423" s="34"/>
      <c r="K3423" s="34"/>
      <c r="L3423" s="35"/>
      <c r="M3423" s="163"/>
      <c r="N3423" s="164"/>
      <c r="O3423" s="55"/>
      <c r="P3423" s="55"/>
      <c r="Q3423" s="55"/>
      <c r="R3423" s="55"/>
      <c r="S3423" s="55"/>
      <c r="T3423" s="56"/>
      <c r="U3423" s="34"/>
      <c r="V3423" s="34"/>
      <c r="W3423" s="34"/>
      <c r="X3423" s="34"/>
      <c r="Y3423" s="34"/>
      <c r="Z3423" s="34"/>
      <c r="AA3423" s="34"/>
      <c r="AB3423" s="34"/>
      <c r="AC3423" s="34"/>
      <c r="AD3423" s="34"/>
      <c r="AE3423" s="34"/>
      <c r="AT3423" s="19" t="s">
        <v>260</v>
      </c>
      <c r="AU3423" s="19" t="s">
        <v>82</v>
      </c>
    </row>
    <row r="3424" spans="1:65" s="2" customFormat="1" ht="11.25">
      <c r="A3424" s="34"/>
      <c r="B3424" s="35"/>
      <c r="C3424" s="34"/>
      <c r="D3424" s="165" t="s">
        <v>262</v>
      </c>
      <c r="E3424" s="34"/>
      <c r="F3424" s="166" t="s">
        <v>3228</v>
      </c>
      <c r="G3424" s="34"/>
      <c r="H3424" s="34"/>
      <c r="I3424" s="162"/>
      <c r="J3424" s="34"/>
      <c r="K3424" s="34"/>
      <c r="L3424" s="35"/>
      <c r="M3424" s="163"/>
      <c r="N3424" s="164"/>
      <c r="O3424" s="55"/>
      <c r="P3424" s="55"/>
      <c r="Q3424" s="55"/>
      <c r="R3424" s="55"/>
      <c r="S3424" s="55"/>
      <c r="T3424" s="56"/>
      <c r="U3424" s="34"/>
      <c r="V3424" s="34"/>
      <c r="W3424" s="34"/>
      <c r="X3424" s="34"/>
      <c r="Y3424" s="34"/>
      <c r="Z3424" s="34"/>
      <c r="AA3424" s="34"/>
      <c r="AB3424" s="34"/>
      <c r="AC3424" s="34"/>
      <c r="AD3424" s="34"/>
      <c r="AE3424" s="34"/>
      <c r="AT3424" s="19" t="s">
        <v>262</v>
      </c>
      <c r="AU3424" s="19" t="s">
        <v>82</v>
      </c>
    </row>
    <row r="3425" spans="1:65" s="13" customFormat="1" ht="11.25">
      <c r="B3425" s="167"/>
      <c r="D3425" s="160" t="s">
        <v>264</v>
      </c>
      <c r="E3425" s="168" t="s">
        <v>3</v>
      </c>
      <c r="F3425" s="169" t="s">
        <v>3229</v>
      </c>
      <c r="H3425" s="168" t="s">
        <v>3</v>
      </c>
      <c r="I3425" s="170"/>
      <c r="L3425" s="167"/>
      <c r="M3425" s="171"/>
      <c r="N3425" s="172"/>
      <c r="O3425" s="172"/>
      <c r="P3425" s="172"/>
      <c r="Q3425" s="172"/>
      <c r="R3425" s="172"/>
      <c r="S3425" s="172"/>
      <c r="T3425" s="173"/>
      <c r="AT3425" s="168" t="s">
        <v>264</v>
      </c>
      <c r="AU3425" s="168" t="s">
        <v>82</v>
      </c>
      <c r="AV3425" s="13" t="s">
        <v>80</v>
      </c>
      <c r="AW3425" s="13" t="s">
        <v>34</v>
      </c>
      <c r="AX3425" s="13" t="s">
        <v>73</v>
      </c>
      <c r="AY3425" s="168" t="s">
        <v>252</v>
      </c>
    </row>
    <row r="3426" spans="1:65" s="13" customFormat="1" ht="11.25">
      <c r="B3426" s="167"/>
      <c r="D3426" s="160" t="s">
        <v>264</v>
      </c>
      <c r="E3426" s="168" t="s">
        <v>3</v>
      </c>
      <c r="F3426" s="169" t="s">
        <v>3230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264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252</v>
      </c>
    </row>
    <row r="3427" spans="1:65" s="14" customFormat="1" ht="11.25">
      <c r="B3427" s="174"/>
      <c r="D3427" s="160" t="s">
        <v>264</v>
      </c>
      <c r="E3427" s="175" t="s">
        <v>3</v>
      </c>
      <c r="F3427" s="176" t="s">
        <v>3231</v>
      </c>
      <c r="H3427" s="177">
        <v>225.39699999999999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264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252</v>
      </c>
    </row>
    <row r="3428" spans="1:65" s="13" customFormat="1" ht="11.25">
      <c r="B3428" s="167"/>
      <c r="D3428" s="160" t="s">
        <v>264</v>
      </c>
      <c r="E3428" s="168" t="s">
        <v>3</v>
      </c>
      <c r="F3428" s="169" t="s">
        <v>3232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264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252</v>
      </c>
    </row>
    <row r="3429" spans="1:65" s="14" customFormat="1" ht="11.25">
      <c r="B3429" s="174"/>
      <c r="D3429" s="160" t="s">
        <v>264</v>
      </c>
      <c r="E3429" s="175" t="s">
        <v>3</v>
      </c>
      <c r="F3429" s="176" t="s">
        <v>3233</v>
      </c>
      <c r="H3429" s="177">
        <v>107.18899999999999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264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252</v>
      </c>
    </row>
    <row r="3430" spans="1:65" s="13" customFormat="1" ht="11.25">
      <c r="B3430" s="167"/>
      <c r="D3430" s="160" t="s">
        <v>264</v>
      </c>
      <c r="E3430" s="168" t="s">
        <v>3</v>
      </c>
      <c r="F3430" s="169" t="s">
        <v>3234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264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252</v>
      </c>
    </row>
    <row r="3431" spans="1:65" s="14" customFormat="1" ht="11.25">
      <c r="B3431" s="174"/>
      <c r="D3431" s="160" t="s">
        <v>264</v>
      </c>
      <c r="E3431" s="175" t="s">
        <v>3</v>
      </c>
      <c r="F3431" s="176" t="s">
        <v>3235</v>
      </c>
      <c r="H3431" s="177">
        <v>35.898000000000003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264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252</v>
      </c>
    </row>
    <row r="3432" spans="1:65" s="13" customFormat="1" ht="11.25">
      <c r="B3432" s="167"/>
      <c r="D3432" s="160" t="s">
        <v>264</v>
      </c>
      <c r="E3432" s="168" t="s">
        <v>3</v>
      </c>
      <c r="F3432" s="169" t="s">
        <v>3236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264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252</v>
      </c>
    </row>
    <row r="3433" spans="1:65" s="14" customFormat="1" ht="11.25">
      <c r="B3433" s="174"/>
      <c r="D3433" s="160" t="s">
        <v>264</v>
      </c>
      <c r="E3433" s="175" t="s">
        <v>3</v>
      </c>
      <c r="F3433" s="176" t="s">
        <v>3237</v>
      </c>
      <c r="H3433" s="177">
        <v>21.945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264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252</v>
      </c>
    </row>
    <row r="3434" spans="1:65" s="13" customFormat="1" ht="11.25">
      <c r="B3434" s="167"/>
      <c r="D3434" s="160" t="s">
        <v>264</v>
      </c>
      <c r="E3434" s="168" t="s">
        <v>3</v>
      </c>
      <c r="F3434" s="169" t="s">
        <v>3238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264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252</v>
      </c>
    </row>
    <row r="3435" spans="1:65" s="14" customFormat="1" ht="11.25">
      <c r="B3435" s="174"/>
      <c r="D3435" s="160" t="s">
        <v>264</v>
      </c>
      <c r="E3435" s="175" t="s">
        <v>3</v>
      </c>
      <c r="F3435" s="176" t="s">
        <v>3239</v>
      </c>
      <c r="H3435" s="177">
        <v>113.479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264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252</v>
      </c>
    </row>
    <row r="3436" spans="1:65" s="15" customFormat="1" ht="11.25">
      <c r="B3436" s="182"/>
      <c r="D3436" s="160" t="s">
        <v>264</v>
      </c>
      <c r="E3436" s="183" t="s">
        <v>3</v>
      </c>
      <c r="F3436" s="184" t="s">
        <v>269</v>
      </c>
      <c r="H3436" s="185">
        <v>503.90800000000002</v>
      </c>
      <c r="I3436" s="186"/>
      <c r="L3436" s="182"/>
      <c r="M3436" s="187"/>
      <c r="N3436" s="188"/>
      <c r="O3436" s="188"/>
      <c r="P3436" s="188"/>
      <c r="Q3436" s="188"/>
      <c r="R3436" s="188"/>
      <c r="S3436" s="188"/>
      <c r="T3436" s="189"/>
      <c r="AT3436" s="183" t="s">
        <v>264</v>
      </c>
      <c r="AU3436" s="183" t="s">
        <v>82</v>
      </c>
      <c r="AV3436" s="15" t="s">
        <v>258</v>
      </c>
      <c r="AW3436" s="15" t="s">
        <v>34</v>
      </c>
      <c r="AX3436" s="15" t="s">
        <v>80</v>
      </c>
      <c r="AY3436" s="183" t="s">
        <v>252</v>
      </c>
    </row>
    <row r="3437" spans="1:65" s="2" customFormat="1" ht="16.5" customHeight="1">
      <c r="A3437" s="34"/>
      <c r="B3437" s="145"/>
      <c r="C3437" s="198" t="s">
        <v>3240</v>
      </c>
      <c r="D3437" s="198" t="s">
        <v>361</v>
      </c>
      <c r="E3437" s="199" t="s">
        <v>3241</v>
      </c>
      <c r="F3437" s="200" t="s">
        <v>863</v>
      </c>
      <c r="G3437" s="201" t="s">
        <v>321</v>
      </c>
      <c r="H3437" s="202">
        <v>0.35</v>
      </c>
      <c r="I3437" s="203"/>
      <c r="J3437" s="204">
        <f>ROUND(I3437*H3437,2)</f>
        <v>0</v>
      </c>
      <c r="K3437" s="205"/>
      <c r="L3437" s="206"/>
      <c r="M3437" s="207" t="s">
        <v>3</v>
      </c>
      <c r="N3437" s="208" t="s">
        <v>44</v>
      </c>
      <c r="O3437" s="55"/>
      <c r="P3437" s="156">
        <f>O3437*H3437</f>
        <v>0</v>
      </c>
      <c r="Q3437" s="156">
        <v>1</v>
      </c>
      <c r="R3437" s="156">
        <f>Q3437*H3437</f>
        <v>0.35</v>
      </c>
      <c r="S3437" s="156">
        <v>0</v>
      </c>
      <c r="T3437" s="157">
        <f>S3437*H3437</f>
        <v>0</v>
      </c>
      <c r="U3437" s="34"/>
      <c r="V3437" s="34"/>
      <c r="W3437" s="34"/>
      <c r="X3437" s="34"/>
      <c r="Y3437" s="34"/>
      <c r="Z3437" s="34"/>
      <c r="AA3437" s="34"/>
      <c r="AB3437" s="34"/>
      <c r="AC3437" s="34"/>
      <c r="AD3437" s="34"/>
      <c r="AE3437" s="34"/>
      <c r="AR3437" s="158" t="s">
        <v>572</v>
      </c>
      <c r="AT3437" s="158" t="s">
        <v>361</v>
      </c>
      <c r="AU3437" s="158" t="s">
        <v>82</v>
      </c>
      <c r="AY3437" s="19" t="s">
        <v>252</v>
      </c>
      <c r="BE3437" s="159">
        <f>IF(N3437="základní",J3437,0)</f>
        <v>0</v>
      </c>
      <c r="BF3437" s="159">
        <f>IF(N3437="snížená",J3437,0)</f>
        <v>0</v>
      </c>
      <c r="BG3437" s="159">
        <f>IF(N3437="zákl. přenesená",J3437,0)</f>
        <v>0</v>
      </c>
      <c r="BH3437" s="159">
        <f>IF(N3437="sníž. přenesená",J3437,0)</f>
        <v>0</v>
      </c>
      <c r="BI3437" s="159">
        <f>IF(N3437="nulová",J3437,0)</f>
        <v>0</v>
      </c>
      <c r="BJ3437" s="19" t="s">
        <v>80</v>
      </c>
      <c r="BK3437" s="159">
        <f>ROUND(I3437*H3437,2)</f>
        <v>0</v>
      </c>
      <c r="BL3437" s="19" t="s">
        <v>406</v>
      </c>
      <c r="BM3437" s="158" t="s">
        <v>3242</v>
      </c>
    </row>
    <row r="3438" spans="1:65" s="2" customFormat="1" ht="11.25">
      <c r="A3438" s="34"/>
      <c r="B3438" s="35"/>
      <c r="C3438" s="34"/>
      <c r="D3438" s="160" t="s">
        <v>260</v>
      </c>
      <c r="E3438" s="34"/>
      <c r="F3438" s="161" t="s">
        <v>863</v>
      </c>
      <c r="G3438" s="34"/>
      <c r="H3438" s="34"/>
      <c r="I3438" s="162"/>
      <c r="J3438" s="34"/>
      <c r="K3438" s="34"/>
      <c r="L3438" s="35"/>
      <c r="M3438" s="163"/>
      <c r="N3438" s="164"/>
      <c r="O3438" s="55"/>
      <c r="P3438" s="55"/>
      <c r="Q3438" s="55"/>
      <c r="R3438" s="55"/>
      <c r="S3438" s="55"/>
      <c r="T3438" s="56"/>
      <c r="U3438" s="34"/>
      <c r="V3438" s="34"/>
      <c r="W3438" s="34"/>
      <c r="X3438" s="34"/>
      <c r="Y3438" s="34"/>
      <c r="Z3438" s="34"/>
      <c r="AA3438" s="34"/>
      <c r="AB3438" s="34"/>
      <c r="AC3438" s="34"/>
      <c r="AD3438" s="34"/>
      <c r="AE3438" s="34"/>
      <c r="AT3438" s="19" t="s">
        <v>260</v>
      </c>
      <c r="AU3438" s="19" t="s">
        <v>82</v>
      </c>
    </row>
    <row r="3439" spans="1:65" s="13" customFormat="1" ht="11.25">
      <c r="B3439" s="167"/>
      <c r="D3439" s="160" t="s">
        <v>264</v>
      </c>
      <c r="E3439" s="168" t="s">
        <v>3</v>
      </c>
      <c r="F3439" s="169" t="s">
        <v>3243</v>
      </c>
      <c r="H3439" s="168" t="s">
        <v>3</v>
      </c>
      <c r="I3439" s="170"/>
      <c r="L3439" s="167"/>
      <c r="M3439" s="171"/>
      <c r="N3439" s="172"/>
      <c r="O3439" s="172"/>
      <c r="P3439" s="172"/>
      <c r="Q3439" s="172"/>
      <c r="R3439" s="172"/>
      <c r="S3439" s="172"/>
      <c r="T3439" s="173"/>
      <c r="AT3439" s="168" t="s">
        <v>264</v>
      </c>
      <c r="AU3439" s="168" t="s">
        <v>82</v>
      </c>
      <c r="AV3439" s="13" t="s">
        <v>80</v>
      </c>
      <c r="AW3439" s="13" t="s">
        <v>34</v>
      </c>
      <c r="AX3439" s="13" t="s">
        <v>73</v>
      </c>
      <c r="AY3439" s="168" t="s">
        <v>252</v>
      </c>
    </row>
    <row r="3440" spans="1:65" s="13" customFormat="1" ht="11.25">
      <c r="B3440" s="167"/>
      <c r="D3440" s="160" t="s">
        <v>264</v>
      </c>
      <c r="E3440" s="168" t="s">
        <v>3</v>
      </c>
      <c r="F3440" s="169" t="s">
        <v>3244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1:65" s="13" customFormat="1" ht="11.25">
      <c r="B3441" s="167"/>
      <c r="D3441" s="160" t="s">
        <v>264</v>
      </c>
      <c r="E3441" s="168" t="s">
        <v>3</v>
      </c>
      <c r="F3441" s="169" t="s">
        <v>3230</v>
      </c>
      <c r="H3441" s="168" t="s">
        <v>3</v>
      </c>
      <c r="I3441" s="170"/>
      <c r="L3441" s="167"/>
      <c r="M3441" s="171"/>
      <c r="N3441" s="172"/>
      <c r="O3441" s="172"/>
      <c r="P3441" s="172"/>
      <c r="Q3441" s="172"/>
      <c r="R3441" s="172"/>
      <c r="S3441" s="172"/>
      <c r="T3441" s="173"/>
      <c r="AT3441" s="168" t="s">
        <v>264</v>
      </c>
      <c r="AU3441" s="168" t="s">
        <v>82</v>
      </c>
      <c r="AV3441" s="13" t="s">
        <v>80</v>
      </c>
      <c r="AW3441" s="13" t="s">
        <v>34</v>
      </c>
      <c r="AX3441" s="13" t="s">
        <v>73</v>
      </c>
      <c r="AY3441" s="168" t="s">
        <v>252</v>
      </c>
    </row>
    <row r="3442" spans="1:65" s="14" customFormat="1" ht="11.25">
      <c r="B3442" s="174"/>
      <c r="D3442" s="160" t="s">
        <v>264</v>
      </c>
      <c r="E3442" s="175" t="s">
        <v>3</v>
      </c>
      <c r="F3442" s="176" t="s">
        <v>3245</v>
      </c>
      <c r="H3442" s="177">
        <v>0.23699999999999999</v>
      </c>
      <c r="I3442" s="178"/>
      <c r="L3442" s="174"/>
      <c r="M3442" s="179"/>
      <c r="N3442" s="180"/>
      <c r="O3442" s="180"/>
      <c r="P3442" s="180"/>
      <c r="Q3442" s="180"/>
      <c r="R3442" s="180"/>
      <c r="S3442" s="180"/>
      <c r="T3442" s="181"/>
      <c r="AT3442" s="175" t="s">
        <v>264</v>
      </c>
      <c r="AU3442" s="175" t="s">
        <v>82</v>
      </c>
      <c r="AV3442" s="14" t="s">
        <v>82</v>
      </c>
      <c r="AW3442" s="14" t="s">
        <v>34</v>
      </c>
      <c r="AX3442" s="14" t="s">
        <v>73</v>
      </c>
      <c r="AY3442" s="175" t="s">
        <v>252</v>
      </c>
    </row>
    <row r="3443" spans="1:65" s="13" customFormat="1" ht="11.25">
      <c r="B3443" s="167"/>
      <c r="D3443" s="160" t="s">
        <v>264</v>
      </c>
      <c r="E3443" s="168" t="s">
        <v>3</v>
      </c>
      <c r="F3443" s="169" t="s">
        <v>3232</v>
      </c>
      <c r="H3443" s="168" t="s">
        <v>3</v>
      </c>
      <c r="I3443" s="170"/>
      <c r="L3443" s="167"/>
      <c r="M3443" s="171"/>
      <c r="N3443" s="172"/>
      <c r="O3443" s="172"/>
      <c r="P3443" s="172"/>
      <c r="Q3443" s="172"/>
      <c r="R3443" s="172"/>
      <c r="S3443" s="172"/>
      <c r="T3443" s="173"/>
      <c r="AT3443" s="168" t="s">
        <v>264</v>
      </c>
      <c r="AU3443" s="168" t="s">
        <v>82</v>
      </c>
      <c r="AV3443" s="13" t="s">
        <v>80</v>
      </c>
      <c r="AW3443" s="13" t="s">
        <v>34</v>
      </c>
      <c r="AX3443" s="13" t="s">
        <v>73</v>
      </c>
      <c r="AY3443" s="168" t="s">
        <v>252</v>
      </c>
    </row>
    <row r="3444" spans="1:65" s="14" customFormat="1" ht="11.25">
      <c r="B3444" s="174"/>
      <c r="D3444" s="160" t="s">
        <v>264</v>
      </c>
      <c r="E3444" s="175" t="s">
        <v>3</v>
      </c>
      <c r="F3444" s="176" t="s">
        <v>3246</v>
      </c>
      <c r="H3444" s="177">
        <v>0.113</v>
      </c>
      <c r="I3444" s="178"/>
      <c r="L3444" s="174"/>
      <c r="M3444" s="179"/>
      <c r="N3444" s="180"/>
      <c r="O3444" s="180"/>
      <c r="P3444" s="180"/>
      <c r="Q3444" s="180"/>
      <c r="R3444" s="180"/>
      <c r="S3444" s="180"/>
      <c r="T3444" s="181"/>
      <c r="AT3444" s="175" t="s">
        <v>264</v>
      </c>
      <c r="AU3444" s="175" t="s">
        <v>82</v>
      </c>
      <c r="AV3444" s="14" t="s">
        <v>82</v>
      </c>
      <c r="AW3444" s="14" t="s">
        <v>34</v>
      </c>
      <c r="AX3444" s="14" t="s">
        <v>73</v>
      </c>
      <c r="AY3444" s="175" t="s">
        <v>252</v>
      </c>
    </row>
    <row r="3445" spans="1:65" s="15" customFormat="1" ht="11.25">
      <c r="B3445" s="182"/>
      <c r="D3445" s="160" t="s">
        <v>264</v>
      </c>
      <c r="E3445" s="183" t="s">
        <v>3</v>
      </c>
      <c r="F3445" s="184" t="s">
        <v>269</v>
      </c>
      <c r="H3445" s="185">
        <v>0.35</v>
      </c>
      <c r="I3445" s="186"/>
      <c r="L3445" s="182"/>
      <c r="M3445" s="187"/>
      <c r="N3445" s="188"/>
      <c r="O3445" s="188"/>
      <c r="P3445" s="188"/>
      <c r="Q3445" s="188"/>
      <c r="R3445" s="188"/>
      <c r="S3445" s="188"/>
      <c r="T3445" s="189"/>
      <c r="AT3445" s="183" t="s">
        <v>264</v>
      </c>
      <c r="AU3445" s="183" t="s">
        <v>82</v>
      </c>
      <c r="AV3445" s="15" t="s">
        <v>258</v>
      </c>
      <c r="AW3445" s="15" t="s">
        <v>34</v>
      </c>
      <c r="AX3445" s="15" t="s">
        <v>80</v>
      </c>
      <c r="AY3445" s="183" t="s">
        <v>252</v>
      </c>
    </row>
    <row r="3446" spans="1:65" s="2" customFormat="1" ht="16.5" customHeight="1">
      <c r="A3446" s="34"/>
      <c r="B3446" s="145"/>
      <c r="C3446" s="198" t="s">
        <v>3247</v>
      </c>
      <c r="D3446" s="198" t="s">
        <v>361</v>
      </c>
      <c r="E3446" s="199" t="s">
        <v>3248</v>
      </c>
      <c r="F3446" s="200" t="s">
        <v>3249</v>
      </c>
      <c r="G3446" s="201" t="s">
        <v>321</v>
      </c>
      <c r="H3446" s="202">
        <v>3.7999999999999999E-2</v>
      </c>
      <c r="I3446" s="203"/>
      <c r="J3446" s="204">
        <f>ROUND(I3446*H3446,2)</f>
        <v>0</v>
      </c>
      <c r="K3446" s="205"/>
      <c r="L3446" s="206"/>
      <c r="M3446" s="207" t="s">
        <v>3</v>
      </c>
      <c r="N3446" s="208" t="s">
        <v>44</v>
      </c>
      <c r="O3446" s="55"/>
      <c r="P3446" s="156">
        <f>O3446*H3446</f>
        <v>0</v>
      </c>
      <c r="Q3446" s="156">
        <v>1</v>
      </c>
      <c r="R3446" s="156">
        <f>Q3446*H3446</f>
        <v>3.7999999999999999E-2</v>
      </c>
      <c r="S3446" s="156">
        <v>0</v>
      </c>
      <c r="T3446" s="157">
        <f>S3446*H3446</f>
        <v>0</v>
      </c>
      <c r="U3446" s="34"/>
      <c r="V3446" s="34"/>
      <c r="W3446" s="34"/>
      <c r="X3446" s="34"/>
      <c r="Y3446" s="34"/>
      <c r="Z3446" s="34"/>
      <c r="AA3446" s="34"/>
      <c r="AB3446" s="34"/>
      <c r="AC3446" s="34"/>
      <c r="AD3446" s="34"/>
      <c r="AE3446" s="34"/>
      <c r="AR3446" s="158" t="s">
        <v>572</v>
      </c>
      <c r="AT3446" s="158" t="s">
        <v>361</v>
      </c>
      <c r="AU3446" s="158" t="s">
        <v>82</v>
      </c>
      <c r="AY3446" s="19" t="s">
        <v>252</v>
      </c>
      <c r="BE3446" s="159">
        <f>IF(N3446="základní",J3446,0)</f>
        <v>0</v>
      </c>
      <c r="BF3446" s="159">
        <f>IF(N3446="snížená",J3446,0)</f>
        <v>0</v>
      </c>
      <c r="BG3446" s="159">
        <f>IF(N3446="zákl. přenesená",J3446,0)</f>
        <v>0</v>
      </c>
      <c r="BH3446" s="159">
        <f>IF(N3446="sníž. přenesená",J3446,0)</f>
        <v>0</v>
      </c>
      <c r="BI3446" s="159">
        <f>IF(N3446="nulová",J3446,0)</f>
        <v>0</v>
      </c>
      <c r="BJ3446" s="19" t="s">
        <v>80</v>
      </c>
      <c r="BK3446" s="159">
        <f>ROUND(I3446*H3446,2)</f>
        <v>0</v>
      </c>
      <c r="BL3446" s="19" t="s">
        <v>406</v>
      </c>
      <c r="BM3446" s="158" t="s">
        <v>3250</v>
      </c>
    </row>
    <row r="3447" spans="1:65" s="2" customFormat="1" ht="11.25">
      <c r="A3447" s="34"/>
      <c r="B3447" s="35"/>
      <c r="C3447" s="34"/>
      <c r="D3447" s="160" t="s">
        <v>260</v>
      </c>
      <c r="E3447" s="34"/>
      <c r="F3447" s="161" t="s">
        <v>3249</v>
      </c>
      <c r="G3447" s="34"/>
      <c r="H3447" s="34"/>
      <c r="I3447" s="162"/>
      <c r="J3447" s="34"/>
      <c r="K3447" s="34"/>
      <c r="L3447" s="35"/>
      <c r="M3447" s="163"/>
      <c r="N3447" s="164"/>
      <c r="O3447" s="55"/>
      <c r="P3447" s="55"/>
      <c r="Q3447" s="55"/>
      <c r="R3447" s="55"/>
      <c r="S3447" s="55"/>
      <c r="T3447" s="56"/>
      <c r="U3447" s="34"/>
      <c r="V3447" s="34"/>
      <c r="W3447" s="34"/>
      <c r="X3447" s="34"/>
      <c r="Y3447" s="34"/>
      <c r="Z3447" s="34"/>
      <c r="AA3447" s="34"/>
      <c r="AB3447" s="34"/>
      <c r="AC3447" s="34"/>
      <c r="AD3447" s="34"/>
      <c r="AE3447" s="34"/>
      <c r="AT3447" s="19" t="s">
        <v>260</v>
      </c>
      <c r="AU3447" s="19" t="s">
        <v>82</v>
      </c>
    </row>
    <row r="3448" spans="1:65" s="13" customFormat="1" ht="11.25">
      <c r="B3448" s="167"/>
      <c r="D3448" s="160" t="s">
        <v>264</v>
      </c>
      <c r="E3448" s="168" t="s">
        <v>3</v>
      </c>
      <c r="F3448" s="169" t="s">
        <v>3251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264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252</v>
      </c>
    </row>
    <row r="3449" spans="1:65" s="14" customFormat="1" ht="11.25">
      <c r="B3449" s="174"/>
      <c r="D3449" s="160" t="s">
        <v>264</v>
      </c>
      <c r="E3449" s="175" t="s">
        <v>3</v>
      </c>
      <c r="F3449" s="176" t="s">
        <v>3252</v>
      </c>
      <c r="H3449" s="177">
        <v>3.7999999999999999E-2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264</v>
      </c>
      <c r="AU3449" s="175" t="s">
        <v>82</v>
      </c>
      <c r="AV3449" s="14" t="s">
        <v>82</v>
      </c>
      <c r="AW3449" s="14" t="s">
        <v>34</v>
      </c>
      <c r="AX3449" s="14" t="s">
        <v>80</v>
      </c>
      <c r="AY3449" s="175" t="s">
        <v>252</v>
      </c>
    </row>
    <row r="3450" spans="1:65" s="2" customFormat="1" ht="16.5" customHeight="1">
      <c r="A3450" s="34"/>
      <c r="B3450" s="145"/>
      <c r="C3450" s="198" t="s">
        <v>3253</v>
      </c>
      <c r="D3450" s="198" t="s">
        <v>361</v>
      </c>
      <c r="E3450" s="199" t="s">
        <v>3254</v>
      </c>
      <c r="F3450" s="200" t="s">
        <v>3255</v>
      </c>
      <c r="G3450" s="201" t="s">
        <v>321</v>
      </c>
      <c r="H3450" s="202">
        <v>2.4E-2</v>
      </c>
      <c r="I3450" s="203"/>
      <c r="J3450" s="204">
        <f>ROUND(I3450*H3450,2)</f>
        <v>0</v>
      </c>
      <c r="K3450" s="205"/>
      <c r="L3450" s="206"/>
      <c r="M3450" s="207" t="s">
        <v>3</v>
      </c>
      <c r="N3450" s="208" t="s">
        <v>44</v>
      </c>
      <c r="O3450" s="55"/>
      <c r="P3450" s="156">
        <f>O3450*H3450</f>
        <v>0</v>
      </c>
      <c r="Q3450" s="156">
        <v>1</v>
      </c>
      <c r="R3450" s="156">
        <f>Q3450*H3450</f>
        <v>2.4E-2</v>
      </c>
      <c r="S3450" s="156">
        <v>0</v>
      </c>
      <c r="T3450" s="157">
        <f>S3450*H3450</f>
        <v>0</v>
      </c>
      <c r="U3450" s="34"/>
      <c r="V3450" s="34"/>
      <c r="W3450" s="34"/>
      <c r="X3450" s="34"/>
      <c r="Y3450" s="34"/>
      <c r="Z3450" s="34"/>
      <c r="AA3450" s="34"/>
      <c r="AB3450" s="34"/>
      <c r="AC3450" s="34"/>
      <c r="AD3450" s="34"/>
      <c r="AE3450" s="34"/>
      <c r="AR3450" s="158" t="s">
        <v>572</v>
      </c>
      <c r="AT3450" s="158" t="s">
        <v>361</v>
      </c>
      <c r="AU3450" s="158" t="s">
        <v>82</v>
      </c>
      <c r="AY3450" s="19" t="s">
        <v>252</v>
      </c>
      <c r="BE3450" s="159">
        <f>IF(N3450="základní",J3450,0)</f>
        <v>0</v>
      </c>
      <c r="BF3450" s="159">
        <f>IF(N3450="snížená",J3450,0)</f>
        <v>0</v>
      </c>
      <c r="BG3450" s="159">
        <f>IF(N3450="zákl. přenesená",J3450,0)</f>
        <v>0</v>
      </c>
      <c r="BH3450" s="159">
        <f>IF(N3450="sníž. přenesená",J3450,0)</f>
        <v>0</v>
      </c>
      <c r="BI3450" s="159">
        <f>IF(N3450="nulová",J3450,0)</f>
        <v>0</v>
      </c>
      <c r="BJ3450" s="19" t="s">
        <v>80</v>
      </c>
      <c r="BK3450" s="159">
        <f>ROUND(I3450*H3450,2)</f>
        <v>0</v>
      </c>
      <c r="BL3450" s="19" t="s">
        <v>406</v>
      </c>
      <c r="BM3450" s="158" t="s">
        <v>3256</v>
      </c>
    </row>
    <row r="3451" spans="1:65" s="2" customFormat="1" ht="11.25">
      <c r="A3451" s="34"/>
      <c r="B3451" s="35"/>
      <c r="C3451" s="34"/>
      <c r="D3451" s="160" t="s">
        <v>260</v>
      </c>
      <c r="E3451" s="34"/>
      <c r="F3451" s="161" t="s">
        <v>3255</v>
      </c>
      <c r="G3451" s="34"/>
      <c r="H3451" s="34"/>
      <c r="I3451" s="162"/>
      <c r="J3451" s="34"/>
      <c r="K3451" s="34"/>
      <c r="L3451" s="35"/>
      <c r="M3451" s="163"/>
      <c r="N3451" s="164"/>
      <c r="O3451" s="55"/>
      <c r="P3451" s="55"/>
      <c r="Q3451" s="55"/>
      <c r="R3451" s="55"/>
      <c r="S3451" s="55"/>
      <c r="T3451" s="56"/>
      <c r="U3451" s="34"/>
      <c r="V3451" s="34"/>
      <c r="W3451" s="34"/>
      <c r="X3451" s="34"/>
      <c r="Y3451" s="34"/>
      <c r="Z3451" s="34"/>
      <c r="AA3451" s="34"/>
      <c r="AB3451" s="34"/>
      <c r="AC3451" s="34"/>
      <c r="AD3451" s="34"/>
      <c r="AE3451" s="34"/>
      <c r="AT3451" s="19" t="s">
        <v>260</v>
      </c>
      <c r="AU3451" s="19" t="s">
        <v>82</v>
      </c>
    </row>
    <row r="3452" spans="1:65" s="2" customFormat="1" ht="11.25">
      <c r="A3452" s="34"/>
      <c r="B3452" s="35"/>
      <c r="C3452" s="34"/>
      <c r="D3452" s="165" t="s">
        <v>262</v>
      </c>
      <c r="E3452" s="34"/>
      <c r="F3452" s="166" t="s">
        <v>3257</v>
      </c>
      <c r="G3452" s="34"/>
      <c r="H3452" s="34"/>
      <c r="I3452" s="162"/>
      <c r="J3452" s="34"/>
      <c r="K3452" s="34"/>
      <c r="L3452" s="35"/>
      <c r="M3452" s="163"/>
      <c r="N3452" s="164"/>
      <c r="O3452" s="55"/>
      <c r="P3452" s="55"/>
      <c r="Q3452" s="55"/>
      <c r="R3452" s="55"/>
      <c r="S3452" s="55"/>
      <c r="T3452" s="56"/>
      <c r="U3452" s="34"/>
      <c r="V3452" s="34"/>
      <c r="W3452" s="34"/>
      <c r="X3452" s="34"/>
      <c r="Y3452" s="34"/>
      <c r="Z3452" s="34"/>
      <c r="AA3452" s="34"/>
      <c r="AB3452" s="34"/>
      <c r="AC3452" s="34"/>
      <c r="AD3452" s="34"/>
      <c r="AE3452" s="34"/>
      <c r="AT3452" s="19" t="s">
        <v>262</v>
      </c>
      <c r="AU3452" s="19" t="s">
        <v>82</v>
      </c>
    </row>
    <row r="3453" spans="1:65" s="13" customFormat="1" ht="11.25">
      <c r="B3453" s="167"/>
      <c r="D3453" s="160" t="s">
        <v>264</v>
      </c>
      <c r="E3453" s="168" t="s">
        <v>3</v>
      </c>
      <c r="F3453" s="169" t="s">
        <v>3258</v>
      </c>
      <c r="H3453" s="168" t="s">
        <v>3</v>
      </c>
      <c r="I3453" s="170"/>
      <c r="L3453" s="167"/>
      <c r="M3453" s="171"/>
      <c r="N3453" s="172"/>
      <c r="O3453" s="172"/>
      <c r="P3453" s="172"/>
      <c r="Q3453" s="172"/>
      <c r="R3453" s="172"/>
      <c r="S3453" s="172"/>
      <c r="T3453" s="173"/>
      <c r="AT3453" s="168" t="s">
        <v>264</v>
      </c>
      <c r="AU3453" s="168" t="s">
        <v>82</v>
      </c>
      <c r="AV3453" s="13" t="s">
        <v>80</v>
      </c>
      <c r="AW3453" s="13" t="s">
        <v>34</v>
      </c>
      <c r="AX3453" s="13" t="s">
        <v>73</v>
      </c>
      <c r="AY3453" s="168" t="s">
        <v>252</v>
      </c>
    </row>
    <row r="3454" spans="1:65" s="14" customFormat="1" ht="11.25">
      <c r="B3454" s="174"/>
      <c r="D3454" s="160" t="s">
        <v>264</v>
      </c>
      <c r="E3454" s="175" t="s">
        <v>3</v>
      </c>
      <c r="F3454" s="176" t="s">
        <v>3259</v>
      </c>
      <c r="H3454" s="177">
        <v>2.4E-2</v>
      </c>
      <c r="I3454" s="178"/>
      <c r="L3454" s="174"/>
      <c r="M3454" s="179"/>
      <c r="N3454" s="180"/>
      <c r="O3454" s="180"/>
      <c r="P3454" s="180"/>
      <c r="Q3454" s="180"/>
      <c r="R3454" s="180"/>
      <c r="S3454" s="180"/>
      <c r="T3454" s="181"/>
      <c r="AT3454" s="175" t="s">
        <v>264</v>
      </c>
      <c r="AU3454" s="175" t="s">
        <v>82</v>
      </c>
      <c r="AV3454" s="14" t="s">
        <v>82</v>
      </c>
      <c r="AW3454" s="14" t="s">
        <v>34</v>
      </c>
      <c r="AX3454" s="14" t="s">
        <v>80</v>
      </c>
      <c r="AY3454" s="175" t="s">
        <v>252</v>
      </c>
    </row>
    <row r="3455" spans="1:65" s="2" customFormat="1" ht="16.5" customHeight="1">
      <c r="A3455" s="34"/>
      <c r="B3455" s="145"/>
      <c r="C3455" s="198" t="s">
        <v>3260</v>
      </c>
      <c r="D3455" s="214" t="s">
        <v>361</v>
      </c>
      <c r="E3455" s="199" t="s">
        <v>3261</v>
      </c>
      <c r="F3455" s="200" t="s">
        <v>3262</v>
      </c>
      <c r="G3455" s="201" t="s">
        <v>321</v>
      </c>
      <c r="H3455" s="202">
        <v>0.113</v>
      </c>
      <c r="I3455" s="203"/>
      <c r="J3455" s="204">
        <f>ROUND(I3455*H3455,2)</f>
        <v>0</v>
      </c>
      <c r="K3455" s="205"/>
      <c r="L3455" s="206"/>
      <c r="M3455" s="207" t="s">
        <v>3</v>
      </c>
      <c r="N3455" s="208" t="s">
        <v>44</v>
      </c>
      <c r="O3455" s="55"/>
      <c r="P3455" s="156">
        <f>O3455*H3455</f>
        <v>0</v>
      </c>
      <c r="Q3455" s="156">
        <v>1</v>
      </c>
      <c r="R3455" s="156">
        <f>Q3455*H3455</f>
        <v>0.113</v>
      </c>
      <c r="S3455" s="156">
        <v>0</v>
      </c>
      <c r="T3455" s="157">
        <f>S3455*H3455</f>
        <v>0</v>
      </c>
      <c r="U3455" s="34"/>
      <c r="V3455" s="34"/>
      <c r="W3455" s="34"/>
      <c r="X3455" s="34"/>
      <c r="Y3455" s="34"/>
      <c r="Z3455" s="34"/>
      <c r="AA3455" s="34"/>
      <c r="AB3455" s="34"/>
      <c r="AC3455" s="34"/>
      <c r="AD3455" s="34"/>
      <c r="AE3455" s="34"/>
      <c r="AR3455" s="158" t="s">
        <v>572</v>
      </c>
      <c r="AT3455" s="158" t="s">
        <v>361</v>
      </c>
      <c r="AU3455" s="158" t="s">
        <v>82</v>
      </c>
      <c r="AY3455" s="19" t="s">
        <v>252</v>
      </c>
      <c r="BE3455" s="159">
        <f>IF(N3455="základní",J3455,0)</f>
        <v>0</v>
      </c>
      <c r="BF3455" s="159">
        <f>IF(N3455="snížená",J3455,0)</f>
        <v>0</v>
      </c>
      <c r="BG3455" s="159">
        <f>IF(N3455="zákl. přenesená",J3455,0)</f>
        <v>0</v>
      </c>
      <c r="BH3455" s="159">
        <f>IF(N3455="sníž. přenesená",J3455,0)</f>
        <v>0</v>
      </c>
      <c r="BI3455" s="159">
        <f>IF(N3455="nulová",J3455,0)</f>
        <v>0</v>
      </c>
      <c r="BJ3455" s="19" t="s">
        <v>80</v>
      </c>
      <c r="BK3455" s="159">
        <f>ROUND(I3455*H3455,2)</f>
        <v>0</v>
      </c>
      <c r="BL3455" s="19" t="s">
        <v>406</v>
      </c>
      <c r="BM3455" s="158" t="s">
        <v>3263</v>
      </c>
    </row>
    <row r="3456" spans="1:65" s="2" customFormat="1" ht="11.25">
      <c r="A3456" s="34"/>
      <c r="B3456" s="35"/>
      <c r="C3456" s="34"/>
      <c r="D3456" s="160" t="s">
        <v>260</v>
      </c>
      <c r="E3456" s="34"/>
      <c r="F3456" s="161" t="s">
        <v>3262</v>
      </c>
      <c r="G3456" s="34"/>
      <c r="H3456" s="34"/>
      <c r="I3456" s="162"/>
      <c r="J3456" s="34"/>
      <c r="K3456" s="34"/>
      <c r="L3456" s="35"/>
      <c r="M3456" s="163"/>
      <c r="N3456" s="164"/>
      <c r="O3456" s="55"/>
      <c r="P3456" s="55"/>
      <c r="Q3456" s="55"/>
      <c r="R3456" s="55"/>
      <c r="S3456" s="55"/>
      <c r="T3456" s="56"/>
      <c r="U3456" s="34"/>
      <c r="V3456" s="34"/>
      <c r="W3456" s="34"/>
      <c r="X3456" s="34"/>
      <c r="Y3456" s="34"/>
      <c r="Z3456" s="34"/>
      <c r="AA3456" s="34"/>
      <c r="AB3456" s="34"/>
      <c r="AC3456" s="34"/>
      <c r="AD3456" s="34"/>
      <c r="AE3456" s="34"/>
      <c r="AT3456" s="19" t="s">
        <v>260</v>
      </c>
      <c r="AU3456" s="19" t="s">
        <v>82</v>
      </c>
    </row>
    <row r="3457" spans="1:65" s="2" customFormat="1" ht="11.25">
      <c r="A3457" s="34"/>
      <c r="B3457" s="35"/>
      <c r="C3457" s="34"/>
      <c r="D3457" s="165" t="s">
        <v>262</v>
      </c>
      <c r="E3457" s="34"/>
      <c r="F3457" s="166" t="s">
        <v>3264</v>
      </c>
      <c r="G3457" s="34"/>
      <c r="H3457" s="34"/>
      <c r="I3457" s="162"/>
      <c r="J3457" s="34"/>
      <c r="K3457" s="34"/>
      <c r="L3457" s="35"/>
      <c r="M3457" s="163"/>
      <c r="N3457" s="164"/>
      <c r="O3457" s="55"/>
      <c r="P3457" s="55"/>
      <c r="Q3457" s="55"/>
      <c r="R3457" s="55"/>
      <c r="S3457" s="55"/>
      <c r="T3457" s="56"/>
      <c r="U3457" s="34"/>
      <c r="V3457" s="34"/>
      <c r="W3457" s="34"/>
      <c r="X3457" s="34"/>
      <c r="Y3457" s="34"/>
      <c r="Z3457" s="34"/>
      <c r="AA3457" s="34"/>
      <c r="AB3457" s="34"/>
      <c r="AC3457" s="34"/>
      <c r="AD3457" s="34"/>
      <c r="AE3457" s="34"/>
      <c r="AT3457" s="19" t="s">
        <v>262</v>
      </c>
      <c r="AU3457" s="19" t="s">
        <v>82</v>
      </c>
    </row>
    <row r="3458" spans="1:65" s="13" customFormat="1" ht="11.25">
      <c r="B3458" s="167"/>
      <c r="D3458" s="160" t="s">
        <v>264</v>
      </c>
      <c r="E3458" s="168" t="s">
        <v>3</v>
      </c>
      <c r="F3458" s="169" t="s">
        <v>3238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264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252</v>
      </c>
    </row>
    <row r="3459" spans="1:65" s="14" customFormat="1" ht="11.25">
      <c r="B3459" s="174"/>
      <c r="D3459" s="160" t="s">
        <v>264</v>
      </c>
      <c r="E3459" s="175" t="s">
        <v>3</v>
      </c>
      <c r="F3459" s="176" t="s">
        <v>3265</v>
      </c>
      <c r="H3459" s="177">
        <v>0.113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264</v>
      </c>
      <c r="AU3459" s="175" t="s">
        <v>82</v>
      </c>
      <c r="AV3459" s="14" t="s">
        <v>82</v>
      </c>
      <c r="AW3459" s="14" t="s">
        <v>34</v>
      </c>
      <c r="AX3459" s="14" t="s">
        <v>80</v>
      </c>
      <c r="AY3459" s="175" t="s">
        <v>252</v>
      </c>
    </row>
    <row r="3460" spans="1:65" s="2" customFormat="1" ht="16.5" customHeight="1">
      <c r="A3460" s="34"/>
      <c r="B3460" s="145"/>
      <c r="C3460" s="146" t="s">
        <v>3266</v>
      </c>
      <c r="D3460" s="146" t="s">
        <v>254</v>
      </c>
      <c r="E3460" s="147" t="s">
        <v>3267</v>
      </c>
      <c r="F3460" s="148" t="s">
        <v>3268</v>
      </c>
      <c r="G3460" s="149" t="s">
        <v>3225</v>
      </c>
      <c r="H3460" s="150">
        <v>11475.870999999999</v>
      </c>
      <c r="I3460" s="151"/>
      <c r="J3460" s="152">
        <f>ROUND(I3460*H3460,2)</f>
        <v>0</v>
      </c>
      <c r="K3460" s="153"/>
      <c r="L3460" s="35"/>
      <c r="M3460" s="154" t="s">
        <v>3</v>
      </c>
      <c r="N3460" s="155" t="s">
        <v>44</v>
      </c>
      <c r="O3460" s="55"/>
      <c r="P3460" s="156">
        <f>O3460*H3460</f>
        <v>0</v>
      </c>
      <c r="Q3460" s="156">
        <v>5.0000000000000002E-5</v>
      </c>
      <c r="R3460" s="156">
        <f>Q3460*H3460</f>
        <v>0.57379354999999999</v>
      </c>
      <c r="S3460" s="156">
        <v>0</v>
      </c>
      <c r="T3460" s="157">
        <f>S3460*H3460</f>
        <v>0</v>
      </c>
      <c r="U3460" s="34"/>
      <c r="V3460" s="34"/>
      <c r="W3460" s="34"/>
      <c r="X3460" s="34"/>
      <c r="Y3460" s="34"/>
      <c r="Z3460" s="34"/>
      <c r="AA3460" s="34"/>
      <c r="AB3460" s="34"/>
      <c r="AC3460" s="34"/>
      <c r="AD3460" s="34"/>
      <c r="AE3460" s="34"/>
      <c r="AR3460" s="158" t="s">
        <v>406</v>
      </c>
      <c r="AT3460" s="158" t="s">
        <v>254</v>
      </c>
      <c r="AU3460" s="158" t="s">
        <v>82</v>
      </c>
      <c r="AY3460" s="19" t="s">
        <v>252</v>
      </c>
      <c r="BE3460" s="159">
        <f>IF(N3460="základní",J3460,0)</f>
        <v>0</v>
      </c>
      <c r="BF3460" s="159">
        <f>IF(N3460="snížená",J3460,0)</f>
        <v>0</v>
      </c>
      <c r="BG3460" s="159">
        <f>IF(N3460="zákl. přenesená",J3460,0)</f>
        <v>0</v>
      </c>
      <c r="BH3460" s="159">
        <f>IF(N3460="sníž. přenesená",J3460,0)</f>
        <v>0</v>
      </c>
      <c r="BI3460" s="159">
        <f>IF(N3460="nulová",J3460,0)</f>
        <v>0</v>
      </c>
      <c r="BJ3460" s="19" t="s">
        <v>80</v>
      </c>
      <c r="BK3460" s="159">
        <f>ROUND(I3460*H3460,2)</f>
        <v>0</v>
      </c>
      <c r="BL3460" s="19" t="s">
        <v>406</v>
      </c>
      <c r="BM3460" s="158" t="s">
        <v>3269</v>
      </c>
    </row>
    <row r="3461" spans="1:65" s="2" customFormat="1" ht="11.25">
      <c r="A3461" s="34"/>
      <c r="B3461" s="35"/>
      <c r="C3461" s="34"/>
      <c r="D3461" s="160" t="s">
        <v>260</v>
      </c>
      <c r="E3461" s="34"/>
      <c r="F3461" s="161" t="s">
        <v>3270</v>
      </c>
      <c r="G3461" s="34"/>
      <c r="H3461" s="34"/>
      <c r="I3461" s="162"/>
      <c r="J3461" s="34"/>
      <c r="K3461" s="34"/>
      <c r="L3461" s="35"/>
      <c r="M3461" s="163"/>
      <c r="N3461" s="164"/>
      <c r="O3461" s="55"/>
      <c r="P3461" s="55"/>
      <c r="Q3461" s="55"/>
      <c r="R3461" s="55"/>
      <c r="S3461" s="55"/>
      <c r="T3461" s="56"/>
      <c r="U3461" s="34"/>
      <c r="V3461" s="34"/>
      <c r="W3461" s="34"/>
      <c r="X3461" s="34"/>
      <c r="Y3461" s="34"/>
      <c r="Z3461" s="34"/>
      <c r="AA3461" s="34"/>
      <c r="AB3461" s="34"/>
      <c r="AC3461" s="34"/>
      <c r="AD3461" s="34"/>
      <c r="AE3461" s="34"/>
      <c r="AT3461" s="19" t="s">
        <v>260</v>
      </c>
      <c r="AU3461" s="19" t="s">
        <v>82</v>
      </c>
    </row>
    <row r="3462" spans="1:65" s="2" customFormat="1" ht="11.25">
      <c r="A3462" s="34"/>
      <c r="B3462" s="35"/>
      <c r="C3462" s="34"/>
      <c r="D3462" s="165" t="s">
        <v>262</v>
      </c>
      <c r="E3462" s="34"/>
      <c r="F3462" s="166" t="s">
        <v>3271</v>
      </c>
      <c r="G3462" s="34"/>
      <c r="H3462" s="34"/>
      <c r="I3462" s="162"/>
      <c r="J3462" s="34"/>
      <c r="K3462" s="34"/>
      <c r="L3462" s="35"/>
      <c r="M3462" s="163"/>
      <c r="N3462" s="164"/>
      <c r="O3462" s="55"/>
      <c r="P3462" s="55"/>
      <c r="Q3462" s="55"/>
      <c r="R3462" s="55"/>
      <c r="S3462" s="55"/>
      <c r="T3462" s="56"/>
      <c r="U3462" s="34"/>
      <c r="V3462" s="34"/>
      <c r="W3462" s="34"/>
      <c r="X3462" s="34"/>
      <c r="Y3462" s="34"/>
      <c r="Z3462" s="34"/>
      <c r="AA3462" s="34"/>
      <c r="AB3462" s="34"/>
      <c r="AC3462" s="34"/>
      <c r="AD3462" s="34"/>
      <c r="AE3462" s="34"/>
      <c r="AT3462" s="19" t="s">
        <v>262</v>
      </c>
      <c r="AU3462" s="19" t="s">
        <v>82</v>
      </c>
    </row>
    <row r="3463" spans="1:65" s="13" customFormat="1" ht="11.25">
      <c r="B3463" s="167"/>
      <c r="D3463" s="160" t="s">
        <v>264</v>
      </c>
      <c r="E3463" s="168" t="s">
        <v>3</v>
      </c>
      <c r="F3463" s="169" t="s">
        <v>3272</v>
      </c>
      <c r="H3463" s="168" t="s">
        <v>3</v>
      </c>
      <c r="I3463" s="170"/>
      <c r="L3463" s="167"/>
      <c r="M3463" s="171"/>
      <c r="N3463" s="172"/>
      <c r="O3463" s="172"/>
      <c r="P3463" s="172"/>
      <c r="Q3463" s="172"/>
      <c r="R3463" s="172"/>
      <c r="S3463" s="172"/>
      <c r="T3463" s="173"/>
      <c r="AT3463" s="168" t="s">
        <v>264</v>
      </c>
      <c r="AU3463" s="168" t="s">
        <v>82</v>
      </c>
      <c r="AV3463" s="13" t="s">
        <v>80</v>
      </c>
      <c r="AW3463" s="13" t="s">
        <v>34</v>
      </c>
      <c r="AX3463" s="13" t="s">
        <v>73</v>
      </c>
      <c r="AY3463" s="168" t="s">
        <v>252</v>
      </c>
    </row>
    <row r="3464" spans="1:65" s="13" customFormat="1" ht="22.5">
      <c r="B3464" s="167"/>
      <c r="D3464" s="160" t="s">
        <v>264</v>
      </c>
      <c r="E3464" s="168" t="s">
        <v>3</v>
      </c>
      <c r="F3464" s="169" t="s">
        <v>3273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1:65" s="13" customFormat="1" ht="22.5">
      <c r="B3465" s="167"/>
      <c r="D3465" s="160" t="s">
        <v>264</v>
      </c>
      <c r="E3465" s="168" t="s">
        <v>3</v>
      </c>
      <c r="F3465" s="169" t="s">
        <v>3274</v>
      </c>
      <c r="H3465" s="168" t="s">
        <v>3</v>
      </c>
      <c r="I3465" s="170"/>
      <c r="L3465" s="167"/>
      <c r="M3465" s="171"/>
      <c r="N3465" s="172"/>
      <c r="O3465" s="172"/>
      <c r="P3465" s="172"/>
      <c r="Q3465" s="172"/>
      <c r="R3465" s="172"/>
      <c r="S3465" s="172"/>
      <c r="T3465" s="173"/>
      <c r="AT3465" s="168" t="s">
        <v>264</v>
      </c>
      <c r="AU3465" s="168" t="s">
        <v>82</v>
      </c>
      <c r="AV3465" s="13" t="s">
        <v>80</v>
      </c>
      <c r="AW3465" s="13" t="s">
        <v>34</v>
      </c>
      <c r="AX3465" s="13" t="s">
        <v>73</v>
      </c>
      <c r="AY3465" s="168" t="s">
        <v>252</v>
      </c>
    </row>
    <row r="3466" spans="1:65" s="13" customFormat="1" ht="11.25">
      <c r="B3466" s="167"/>
      <c r="D3466" s="160" t="s">
        <v>264</v>
      </c>
      <c r="E3466" s="168" t="s">
        <v>3</v>
      </c>
      <c r="F3466" s="169" t="s">
        <v>3275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264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252</v>
      </c>
    </row>
    <row r="3467" spans="1:65" s="13" customFormat="1" ht="11.25">
      <c r="B3467" s="167"/>
      <c r="D3467" s="160" t="s">
        <v>264</v>
      </c>
      <c r="E3467" s="168" t="s">
        <v>3</v>
      </c>
      <c r="F3467" s="169" t="s">
        <v>3276</v>
      </c>
      <c r="H3467" s="168" t="s">
        <v>3</v>
      </c>
      <c r="I3467" s="170"/>
      <c r="L3467" s="167"/>
      <c r="M3467" s="171"/>
      <c r="N3467" s="172"/>
      <c r="O3467" s="172"/>
      <c r="P3467" s="172"/>
      <c r="Q3467" s="172"/>
      <c r="R3467" s="172"/>
      <c r="S3467" s="172"/>
      <c r="T3467" s="173"/>
      <c r="AT3467" s="168" t="s">
        <v>264</v>
      </c>
      <c r="AU3467" s="168" t="s">
        <v>82</v>
      </c>
      <c r="AV3467" s="13" t="s">
        <v>80</v>
      </c>
      <c r="AW3467" s="13" t="s">
        <v>34</v>
      </c>
      <c r="AX3467" s="13" t="s">
        <v>73</v>
      </c>
      <c r="AY3467" s="168" t="s">
        <v>252</v>
      </c>
    </row>
    <row r="3468" spans="1:65" s="14" customFormat="1" ht="11.25">
      <c r="B3468" s="174"/>
      <c r="D3468" s="160" t="s">
        <v>264</v>
      </c>
      <c r="E3468" s="175" t="s">
        <v>3</v>
      </c>
      <c r="F3468" s="176" t="s">
        <v>3277</v>
      </c>
      <c r="H3468" s="177">
        <v>2640</v>
      </c>
      <c r="I3468" s="178"/>
      <c r="L3468" s="174"/>
      <c r="M3468" s="179"/>
      <c r="N3468" s="180"/>
      <c r="O3468" s="180"/>
      <c r="P3468" s="180"/>
      <c r="Q3468" s="180"/>
      <c r="R3468" s="180"/>
      <c r="S3468" s="180"/>
      <c r="T3468" s="181"/>
      <c r="AT3468" s="175" t="s">
        <v>264</v>
      </c>
      <c r="AU3468" s="175" t="s">
        <v>82</v>
      </c>
      <c r="AV3468" s="14" t="s">
        <v>82</v>
      </c>
      <c r="AW3468" s="14" t="s">
        <v>34</v>
      </c>
      <c r="AX3468" s="14" t="s">
        <v>73</v>
      </c>
      <c r="AY3468" s="175" t="s">
        <v>252</v>
      </c>
    </row>
    <row r="3469" spans="1:65" s="14" customFormat="1" ht="11.25">
      <c r="B3469" s="174"/>
      <c r="D3469" s="160" t="s">
        <v>264</v>
      </c>
      <c r="E3469" s="175" t="s">
        <v>3</v>
      </c>
      <c r="F3469" s="176" t="s">
        <v>3278</v>
      </c>
      <c r="H3469" s="177">
        <v>3080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264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252</v>
      </c>
    </row>
    <row r="3470" spans="1:65" s="14" customFormat="1" ht="11.25">
      <c r="B3470" s="174"/>
      <c r="D3470" s="160" t="s">
        <v>264</v>
      </c>
      <c r="E3470" s="175" t="s">
        <v>3</v>
      </c>
      <c r="F3470" s="176" t="s">
        <v>3279</v>
      </c>
      <c r="H3470" s="177">
        <v>162.5</v>
      </c>
      <c r="I3470" s="178"/>
      <c r="L3470" s="174"/>
      <c r="M3470" s="179"/>
      <c r="N3470" s="180"/>
      <c r="O3470" s="180"/>
      <c r="P3470" s="180"/>
      <c r="Q3470" s="180"/>
      <c r="R3470" s="180"/>
      <c r="S3470" s="180"/>
      <c r="T3470" s="181"/>
      <c r="AT3470" s="175" t="s">
        <v>264</v>
      </c>
      <c r="AU3470" s="175" t="s">
        <v>82</v>
      </c>
      <c r="AV3470" s="14" t="s">
        <v>82</v>
      </c>
      <c r="AW3470" s="14" t="s">
        <v>34</v>
      </c>
      <c r="AX3470" s="14" t="s">
        <v>73</v>
      </c>
      <c r="AY3470" s="175" t="s">
        <v>252</v>
      </c>
    </row>
    <row r="3471" spans="1:65" s="14" customFormat="1" ht="11.25">
      <c r="B3471" s="174"/>
      <c r="D3471" s="160" t="s">
        <v>264</v>
      </c>
      <c r="E3471" s="175" t="s">
        <v>3</v>
      </c>
      <c r="F3471" s="176" t="s">
        <v>3280</v>
      </c>
      <c r="H3471" s="177">
        <v>175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264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252</v>
      </c>
    </row>
    <row r="3472" spans="1:65" s="13" customFormat="1" ht="11.25">
      <c r="B3472" s="167"/>
      <c r="D3472" s="160" t="s">
        <v>264</v>
      </c>
      <c r="E3472" s="168" t="s">
        <v>3</v>
      </c>
      <c r="F3472" s="169" t="s">
        <v>3281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264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252</v>
      </c>
    </row>
    <row r="3473" spans="1:65" s="14" customFormat="1" ht="11.25">
      <c r="B3473" s="174"/>
      <c r="D3473" s="160" t="s">
        <v>264</v>
      </c>
      <c r="E3473" s="175" t="s">
        <v>3</v>
      </c>
      <c r="F3473" s="176" t="s">
        <v>3282</v>
      </c>
      <c r="H3473" s="177">
        <v>5370.5959999999995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264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252</v>
      </c>
    </row>
    <row r="3474" spans="1:65" s="13" customFormat="1" ht="11.25">
      <c r="B3474" s="167"/>
      <c r="D3474" s="160" t="s">
        <v>264</v>
      </c>
      <c r="E3474" s="168" t="s">
        <v>3</v>
      </c>
      <c r="F3474" s="169" t="s">
        <v>3283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264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252</v>
      </c>
    </row>
    <row r="3475" spans="1:65" s="14" customFormat="1" ht="11.25">
      <c r="B3475" s="174"/>
      <c r="D3475" s="160" t="s">
        <v>264</v>
      </c>
      <c r="E3475" s="175" t="s">
        <v>3</v>
      </c>
      <c r="F3475" s="176" t="s">
        <v>3284</v>
      </c>
      <c r="H3475" s="177">
        <v>47.774999999999999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264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252</v>
      </c>
    </row>
    <row r="3476" spans="1:65" s="15" customFormat="1" ht="11.25">
      <c r="B3476" s="182"/>
      <c r="D3476" s="160" t="s">
        <v>264</v>
      </c>
      <c r="E3476" s="183" t="s">
        <v>3</v>
      </c>
      <c r="F3476" s="184" t="s">
        <v>269</v>
      </c>
      <c r="H3476" s="185">
        <v>11475.870999999999</v>
      </c>
      <c r="I3476" s="186"/>
      <c r="L3476" s="182"/>
      <c r="M3476" s="187"/>
      <c r="N3476" s="188"/>
      <c r="O3476" s="188"/>
      <c r="P3476" s="188"/>
      <c r="Q3476" s="188"/>
      <c r="R3476" s="188"/>
      <c r="S3476" s="188"/>
      <c r="T3476" s="189"/>
      <c r="AT3476" s="183" t="s">
        <v>264</v>
      </c>
      <c r="AU3476" s="183" t="s">
        <v>82</v>
      </c>
      <c r="AV3476" s="15" t="s">
        <v>258</v>
      </c>
      <c r="AW3476" s="15" t="s">
        <v>34</v>
      </c>
      <c r="AX3476" s="15" t="s">
        <v>80</v>
      </c>
      <c r="AY3476" s="183" t="s">
        <v>252</v>
      </c>
    </row>
    <row r="3477" spans="1:65" s="2" customFormat="1" ht="16.5" customHeight="1">
      <c r="A3477" s="34"/>
      <c r="B3477" s="145"/>
      <c r="C3477" s="198" t="s">
        <v>3285</v>
      </c>
      <c r="D3477" s="198" t="s">
        <v>361</v>
      </c>
      <c r="E3477" s="199" t="s">
        <v>3286</v>
      </c>
      <c r="F3477" s="200" t="s">
        <v>3287</v>
      </c>
      <c r="G3477" s="201" t="s">
        <v>321</v>
      </c>
      <c r="H3477" s="202">
        <v>1.544</v>
      </c>
      <c r="I3477" s="203"/>
      <c r="J3477" s="204">
        <f>ROUND(I3477*H3477,2)</f>
        <v>0</v>
      </c>
      <c r="K3477" s="205"/>
      <c r="L3477" s="206"/>
      <c r="M3477" s="207" t="s">
        <v>3</v>
      </c>
      <c r="N3477" s="208" t="s">
        <v>44</v>
      </c>
      <c r="O3477" s="55"/>
      <c r="P3477" s="156">
        <f>O3477*H3477</f>
        <v>0</v>
      </c>
      <c r="Q3477" s="156">
        <v>1</v>
      </c>
      <c r="R3477" s="156">
        <f>Q3477*H3477</f>
        <v>1.544</v>
      </c>
      <c r="S3477" s="156">
        <v>0</v>
      </c>
      <c r="T3477" s="157">
        <f>S3477*H3477</f>
        <v>0</v>
      </c>
      <c r="U3477" s="34"/>
      <c r="V3477" s="34"/>
      <c r="W3477" s="34"/>
      <c r="X3477" s="34"/>
      <c r="Y3477" s="34"/>
      <c r="Z3477" s="34"/>
      <c r="AA3477" s="34"/>
      <c r="AB3477" s="34"/>
      <c r="AC3477" s="34"/>
      <c r="AD3477" s="34"/>
      <c r="AE3477" s="34"/>
      <c r="AR3477" s="158" t="s">
        <v>572</v>
      </c>
      <c r="AT3477" s="158" t="s">
        <v>361</v>
      </c>
      <c r="AU3477" s="158" t="s">
        <v>82</v>
      </c>
      <c r="AY3477" s="19" t="s">
        <v>252</v>
      </c>
      <c r="BE3477" s="159">
        <f>IF(N3477="základní",J3477,0)</f>
        <v>0</v>
      </c>
      <c r="BF3477" s="159">
        <f>IF(N3477="snížená",J3477,0)</f>
        <v>0</v>
      </c>
      <c r="BG3477" s="159">
        <f>IF(N3477="zákl. přenesená",J3477,0)</f>
        <v>0</v>
      </c>
      <c r="BH3477" s="159">
        <f>IF(N3477="sníž. přenesená",J3477,0)</f>
        <v>0</v>
      </c>
      <c r="BI3477" s="159">
        <f>IF(N3477="nulová",J3477,0)</f>
        <v>0</v>
      </c>
      <c r="BJ3477" s="19" t="s">
        <v>80</v>
      </c>
      <c r="BK3477" s="159">
        <f>ROUND(I3477*H3477,2)</f>
        <v>0</v>
      </c>
      <c r="BL3477" s="19" t="s">
        <v>406</v>
      </c>
      <c r="BM3477" s="158" t="s">
        <v>3288</v>
      </c>
    </row>
    <row r="3478" spans="1:65" s="2" customFormat="1" ht="11.25">
      <c r="A3478" s="34"/>
      <c r="B3478" s="35"/>
      <c r="C3478" s="34"/>
      <c r="D3478" s="160" t="s">
        <v>260</v>
      </c>
      <c r="E3478" s="34"/>
      <c r="F3478" s="161" t="s">
        <v>3287</v>
      </c>
      <c r="G3478" s="34"/>
      <c r="H3478" s="34"/>
      <c r="I3478" s="162"/>
      <c r="J3478" s="34"/>
      <c r="K3478" s="34"/>
      <c r="L3478" s="35"/>
      <c r="M3478" s="163"/>
      <c r="N3478" s="164"/>
      <c r="O3478" s="55"/>
      <c r="P3478" s="55"/>
      <c r="Q3478" s="55"/>
      <c r="R3478" s="55"/>
      <c r="S3478" s="55"/>
      <c r="T3478" s="56"/>
      <c r="U3478" s="34"/>
      <c r="V3478" s="34"/>
      <c r="W3478" s="34"/>
      <c r="X3478" s="34"/>
      <c r="Y3478" s="34"/>
      <c r="Z3478" s="34"/>
      <c r="AA3478" s="34"/>
      <c r="AB3478" s="34"/>
      <c r="AC3478" s="34"/>
      <c r="AD3478" s="34"/>
      <c r="AE3478" s="34"/>
      <c r="AT3478" s="19" t="s">
        <v>260</v>
      </c>
      <c r="AU3478" s="19" t="s">
        <v>82</v>
      </c>
    </row>
    <row r="3479" spans="1:65" s="13" customFormat="1" ht="11.25">
      <c r="B3479" s="167"/>
      <c r="D3479" s="160" t="s">
        <v>264</v>
      </c>
      <c r="E3479" s="168" t="s">
        <v>3</v>
      </c>
      <c r="F3479" s="169" t="s">
        <v>3289</v>
      </c>
      <c r="H3479" s="168" t="s">
        <v>3</v>
      </c>
      <c r="I3479" s="170"/>
      <c r="L3479" s="167"/>
      <c r="M3479" s="171"/>
      <c r="N3479" s="172"/>
      <c r="O3479" s="172"/>
      <c r="P3479" s="172"/>
      <c r="Q3479" s="172"/>
      <c r="R3479" s="172"/>
      <c r="S3479" s="172"/>
      <c r="T3479" s="173"/>
      <c r="AT3479" s="168" t="s">
        <v>264</v>
      </c>
      <c r="AU3479" s="168" t="s">
        <v>82</v>
      </c>
      <c r="AV3479" s="13" t="s">
        <v>80</v>
      </c>
      <c r="AW3479" s="13" t="s">
        <v>34</v>
      </c>
      <c r="AX3479" s="13" t="s">
        <v>73</v>
      </c>
      <c r="AY3479" s="168" t="s">
        <v>252</v>
      </c>
    </row>
    <row r="3480" spans="1:65" s="13" customFormat="1" ht="11.25">
      <c r="B3480" s="167"/>
      <c r="D3480" s="160" t="s">
        <v>264</v>
      </c>
      <c r="E3480" s="168" t="s">
        <v>3</v>
      </c>
      <c r="F3480" s="169" t="s">
        <v>3290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264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252</v>
      </c>
    </row>
    <row r="3481" spans="1:65" s="14" customFormat="1" ht="11.25">
      <c r="B3481" s="174"/>
      <c r="D3481" s="160" t="s">
        <v>264</v>
      </c>
      <c r="E3481" s="175" t="s">
        <v>3</v>
      </c>
      <c r="F3481" s="176" t="s">
        <v>3291</v>
      </c>
      <c r="H3481" s="177">
        <v>1.544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264</v>
      </c>
      <c r="AU3481" s="175" t="s">
        <v>82</v>
      </c>
      <c r="AV3481" s="14" t="s">
        <v>82</v>
      </c>
      <c r="AW3481" s="14" t="s">
        <v>34</v>
      </c>
      <c r="AX3481" s="14" t="s">
        <v>80</v>
      </c>
      <c r="AY3481" s="175" t="s">
        <v>252</v>
      </c>
    </row>
    <row r="3482" spans="1:65" s="2" customFormat="1" ht="16.5" customHeight="1">
      <c r="A3482" s="34"/>
      <c r="B3482" s="145"/>
      <c r="C3482" s="198" t="s">
        <v>3292</v>
      </c>
      <c r="D3482" s="198" t="s">
        <v>361</v>
      </c>
      <c r="E3482" s="199" t="s">
        <v>3293</v>
      </c>
      <c r="F3482" s="200" t="s">
        <v>3294</v>
      </c>
      <c r="G3482" s="201" t="s">
        <v>743</v>
      </c>
      <c r="H3482" s="202">
        <v>260</v>
      </c>
      <c r="I3482" s="203"/>
      <c r="J3482" s="204">
        <f>ROUND(I3482*H3482,2)</f>
        <v>0</v>
      </c>
      <c r="K3482" s="205"/>
      <c r="L3482" s="206"/>
      <c r="M3482" s="207" t="s">
        <v>3</v>
      </c>
      <c r="N3482" s="208" t="s">
        <v>44</v>
      </c>
      <c r="O3482" s="55"/>
      <c r="P3482" s="156">
        <f>O3482*H3482</f>
        <v>0</v>
      </c>
      <c r="Q3482" s="156">
        <v>2.8000000000000001E-2</v>
      </c>
      <c r="R3482" s="156">
        <f>Q3482*H3482</f>
        <v>7.28</v>
      </c>
      <c r="S3482" s="156">
        <v>0</v>
      </c>
      <c r="T3482" s="157">
        <f>S3482*H3482</f>
        <v>0</v>
      </c>
      <c r="U3482" s="34"/>
      <c r="V3482" s="34"/>
      <c r="W3482" s="34"/>
      <c r="X3482" s="34"/>
      <c r="Y3482" s="34"/>
      <c r="Z3482" s="34"/>
      <c r="AA3482" s="34"/>
      <c r="AB3482" s="34"/>
      <c r="AC3482" s="34"/>
      <c r="AD3482" s="34"/>
      <c r="AE3482" s="34"/>
      <c r="AR3482" s="158" t="s">
        <v>572</v>
      </c>
      <c r="AT3482" s="158" t="s">
        <v>361</v>
      </c>
      <c r="AU3482" s="158" t="s">
        <v>82</v>
      </c>
      <c r="AY3482" s="19" t="s">
        <v>252</v>
      </c>
      <c r="BE3482" s="159">
        <f>IF(N3482="základní",J3482,0)</f>
        <v>0</v>
      </c>
      <c r="BF3482" s="159">
        <f>IF(N3482="snížená",J3482,0)</f>
        <v>0</v>
      </c>
      <c r="BG3482" s="159">
        <f>IF(N3482="zákl. přenesená",J3482,0)</f>
        <v>0</v>
      </c>
      <c r="BH3482" s="159">
        <f>IF(N3482="sníž. přenesená",J3482,0)</f>
        <v>0</v>
      </c>
      <c r="BI3482" s="159">
        <f>IF(N3482="nulová",J3482,0)</f>
        <v>0</v>
      </c>
      <c r="BJ3482" s="19" t="s">
        <v>80</v>
      </c>
      <c r="BK3482" s="159">
        <f>ROUND(I3482*H3482,2)</f>
        <v>0</v>
      </c>
      <c r="BL3482" s="19" t="s">
        <v>406</v>
      </c>
      <c r="BM3482" s="158" t="s">
        <v>3295</v>
      </c>
    </row>
    <row r="3483" spans="1:65" s="2" customFormat="1" ht="11.25">
      <c r="A3483" s="34"/>
      <c r="B3483" s="35"/>
      <c r="C3483" s="34"/>
      <c r="D3483" s="160" t="s">
        <v>260</v>
      </c>
      <c r="E3483" s="34"/>
      <c r="F3483" s="161" t="s">
        <v>3294</v>
      </c>
      <c r="G3483" s="34"/>
      <c r="H3483" s="34"/>
      <c r="I3483" s="162"/>
      <c r="J3483" s="34"/>
      <c r="K3483" s="34"/>
      <c r="L3483" s="35"/>
      <c r="M3483" s="163"/>
      <c r="N3483" s="164"/>
      <c r="O3483" s="55"/>
      <c r="P3483" s="55"/>
      <c r="Q3483" s="55"/>
      <c r="R3483" s="55"/>
      <c r="S3483" s="55"/>
      <c r="T3483" s="56"/>
      <c r="U3483" s="34"/>
      <c r="V3483" s="34"/>
      <c r="W3483" s="34"/>
      <c r="X3483" s="34"/>
      <c r="Y3483" s="34"/>
      <c r="Z3483" s="34"/>
      <c r="AA3483" s="34"/>
      <c r="AB3483" s="34"/>
      <c r="AC3483" s="34"/>
      <c r="AD3483" s="34"/>
      <c r="AE3483" s="34"/>
      <c r="AT3483" s="19" t="s">
        <v>260</v>
      </c>
      <c r="AU3483" s="19" t="s">
        <v>82</v>
      </c>
    </row>
    <row r="3484" spans="1:65" s="2" customFormat="1" ht="11.25">
      <c r="A3484" s="34"/>
      <c r="B3484" s="35"/>
      <c r="C3484" s="34"/>
      <c r="D3484" s="165" t="s">
        <v>262</v>
      </c>
      <c r="E3484" s="34"/>
      <c r="F3484" s="166" t="s">
        <v>3296</v>
      </c>
      <c r="G3484" s="34"/>
      <c r="H3484" s="34"/>
      <c r="I3484" s="162"/>
      <c r="J3484" s="34"/>
      <c r="K3484" s="34"/>
      <c r="L3484" s="35"/>
      <c r="M3484" s="163"/>
      <c r="N3484" s="164"/>
      <c r="O3484" s="55"/>
      <c r="P3484" s="55"/>
      <c r="Q3484" s="55"/>
      <c r="R3484" s="55"/>
      <c r="S3484" s="55"/>
      <c r="T3484" s="56"/>
      <c r="U3484" s="34"/>
      <c r="V3484" s="34"/>
      <c r="W3484" s="34"/>
      <c r="X3484" s="34"/>
      <c r="Y3484" s="34"/>
      <c r="Z3484" s="34"/>
      <c r="AA3484" s="34"/>
      <c r="AB3484" s="34"/>
      <c r="AC3484" s="34"/>
      <c r="AD3484" s="34"/>
      <c r="AE3484" s="34"/>
      <c r="AT3484" s="19" t="s">
        <v>262</v>
      </c>
      <c r="AU3484" s="19" t="s">
        <v>82</v>
      </c>
    </row>
    <row r="3485" spans="1:65" s="13" customFormat="1" ht="11.25">
      <c r="B3485" s="167"/>
      <c r="D3485" s="160" t="s">
        <v>264</v>
      </c>
      <c r="E3485" s="168" t="s">
        <v>3</v>
      </c>
      <c r="F3485" s="169" t="s">
        <v>3297</v>
      </c>
      <c r="H3485" s="168" t="s">
        <v>3</v>
      </c>
      <c r="I3485" s="170"/>
      <c r="L3485" s="167"/>
      <c r="M3485" s="171"/>
      <c r="N3485" s="172"/>
      <c r="O3485" s="172"/>
      <c r="P3485" s="172"/>
      <c r="Q3485" s="172"/>
      <c r="R3485" s="172"/>
      <c r="S3485" s="172"/>
      <c r="T3485" s="173"/>
      <c r="AT3485" s="168" t="s">
        <v>264</v>
      </c>
      <c r="AU3485" s="168" t="s">
        <v>82</v>
      </c>
      <c r="AV3485" s="13" t="s">
        <v>80</v>
      </c>
      <c r="AW3485" s="13" t="s">
        <v>34</v>
      </c>
      <c r="AX3485" s="13" t="s">
        <v>73</v>
      </c>
      <c r="AY3485" s="168" t="s">
        <v>252</v>
      </c>
    </row>
    <row r="3486" spans="1:65" s="14" customFormat="1" ht="11.25">
      <c r="B3486" s="174"/>
      <c r="D3486" s="160" t="s">
        <v>264</v>
      </c>
      <c r="E3486" s="175" t="s">
        <v>3</v>
      </c>
      <c r="F3486" s="176" t="s">
        <v>3298</v>
      </c>
      <c r="H3486" s="177">
        <v>260</v>
      </c>
      <c r="I3486" s="178"/>
      <c r="L3486" s="174"/>
      <c r="M3486" s="179"/>
      <c r="N3486" s="180"/>
      <c r="O3486" s="180"/>
      <c r="P3486" s="180"/>
      <c r="Q3486" s="180"/>
      <c r="R3486" s="180"/>
      <c r="S3486" s="180"/>
      <c r="T3486" s="181"/>
      <c r="AT3486" s="175" t="s">
        <v>264</v>
      </c>
      <c r="AU3486" s="175" t="s">
        <v>82</v>
      </c>
      <c r="AV3486" s="14" t="s">
        <v>82</v>
      </c>
      <c r="AW3486" s="14" t="s">
        <v>34</v>
      </c>
      <c r="AX3486" s="14" t="s">
        <v>80</v>
      </c>
      <c r="AY3486" s="175" t="s">
        <v>252</v>
      </c>
    </row>
    <row r="3487" spans="1:65" s="2" customFormat="1" ht="16.5" customHeight="1">
      <c r="A3487" s="34"/>
      <c r="B3487" s="145"/>
      <c r="C3487" s="146" t="s">
        <v>3299</v>
      </c>
      <c r="D3487" s="146" t="s">
        <v>254</v>
      </c>
      <c r="E3487" s="147" t="s">
        <v>3300</v>
      </c>
      <c r="F3487" s="148" t="s">
        <v>3301</v>
      </c>
      <c r="G3487" s="149" t="s">
        <v>3225</v>
      </c>
      <c r="H3487" s="150">
        <v>1470.261</v>
      </c>
      <c r="I3487" s="151"/>
      <c r="J3487" s="152">
        <f>ROUND(I3487*H3487,2)</f>
        <v>0</v>
      </c>
      <c r="K3487" s="153"/>
      <c r="L3487" s="35"/>
      <c r="M3487" s="154" t="s">
        <v>3</v>
      </c>
      <c r="N3487" s="155" t="s">
        <v>44</v>
      </c>
      <c r="O3487" s="55"/>
      <c r="P3487" s="156">
        <f>O3487*H3487</f>
        <v>0</v>
      </c>
      <c r="Q3487" s="156">
        <v>5.0000000000000002E-5</v>
      </c>
      <c r="R3487" s="156">
        <f>Q3487*H3487</f>
        <v>7.3513049999999996E-2</v>
      </c>
      <c r="S3487" s="156">
        <v>0</v>
      </c>
      <c r="T3487" s="157">
        <f>S3487*H3487</f>
        <v>0</v>
      </c>
      <c r="U3487" s="34"/>
      <c r="V3487" s="34"/>
      <c r="W3487" s="34"/>
      <c r="X3487" s="34"/>
      <c r="Y3487" s="34"/>
      <c r="Z3487" s="34"/>
      <c r="AA3487" s="34"/>
      <c r="AB3487" s="34"/>
      <c r="AC3487" s="34"/>
      <c r="AD3487" s="34"/>
      <c r="AE3487" s="34"/>
      <c r="AR3487" s="158" t="s">
        <v>406</v>
      </c>
      <c r="AT3487" s="158" t="s">
        <v>254</v>
      </c>
      <c r="AU3487" s="158" t="s">
        <v>82</v>
      </c>
      <c r="AY3487" s="19" t="s">
        <v>252</v>
      </c>
      <c r="BE3487" s="159">
        <f>IF(N3487="základní",J3487,0)</f>
        <v>0</v>
      </c>
      <c r="BF3487" s="159">
        <f>IF(N3487="snížená",J3487,0)</f>
        <v>0</v>
      </c>
      <c r="BG3487" s="159">
        <f>IF(N3487="zákl. přenesená",J3487,0)</f>
        <v>0</v>
      </c>
      <c r="BH3487" s="159">
        <f>IF(N3487="sníž. přenesená",J3487,0)</f>
        <v>0</v>
      </c>
      <c r="BI3487" s="159">
        <f>IF(N3487="nulová",J3487,0)</f>
        <v>0</v>
      </c>
      <c r="BJ3487" s="19" t="s">
        <v>80</v>
      </c>
      <c r="BK3487" s="159">
        <f>ROUND(I3487*H3487,2)</f>
        <v>0</v>
      </c>
      <c r="BL3487" s="19" t="s">
        <v>406</v>
      </c>
      <c r="BM3487" s="158" t="s">
        <v>3302</v>
      </c>
    </row>
    <row r="3488" spans="1:65" s="2" customFormat="1" ht="11.25">
      <c r="A3488" s="34"/>
      <c r="B3488" s="35"/>
      <c r="C3488" s="34"/>
      <c r="D3488" s="160" t="s">
        <v>260</v>
      </c>
      <c r="E3488" s="34"/>
      <c r="F3488" s="161" t="s">
        <v>3303</v>
      </c>
      <c r="G3488" s="34"/>
      <c r="H3488" s="34"/>
      <c r="I3488" s="162"/>
      <c r="J3488" s="34"/>
      <c r="K3488" s="34"/>
      <c r="L3488" s="35"/>
      <c r="M3488" s="163"/>
      <c r="N3488" s="164"/>
      <c r="O3488" s="55"/>
      <c r="P3488" s="55"/>
      <c r="Q3488" s="55"/>
      <c r="R3488" s="55"/>
      <c r="S3488" s="55"/>
      <c r="T3488" s="56"/>
      <c r="U3488" s="34"/>
      <c r="V3488" s="34"/>
      <c r="W3488" s="34"/>
      <c r="X3488" s="34"/>
      <c r="Y3488" s="34"/>
      <c r="Z3488" s="34"/>
      <c r="AA3488" s="34"/>
      <c r="AB3488" s="34"/>
      <c r="AC3488" s="34"/>
      <c r="AD3488" s="34"/>
      <c r="AE3488" s="34"/>
      <c r="AT3488" s="19" t="s">
        <v>260</v>
      </c>
      <c r="AU3488" s="19" t="s">
        <v>82</v>
      </c>
    </row>
    <row r="3489" spans="1:65" s="2" customFormat="1" ht="11.25">
      <c r="A3489" s="34"/>
      <c r="B3489" s="35"/>
      <c r="C3489" s="34"/>
      <c r="D3489" s="165" t="s">
        <v>262</v>
      </c>
      <c r="E3489" s="34"/>
      <c r="F3489" s="166" t="s">
        <v>3304</v>
      </c>
      <c r="G3489" s="34"/>
      <c r="H3489" s="34"/>
      <c r="I3489" s="162"/>
      <c r="J3489" s="34"/>
      <c r="K3489" s="34"/>
      <c r="L3489" s="35"/>
      <c r="M3489" s="163"/>
      <c r="N3489" s="164"/>
      <c r="O3489" s="55"/>
      <c r="P3489" s="55"/>
      <c r="Q3489" s="55"/>
      <c r="R3489" s="55"/>
      <c r="S3489" s="55"/>
      <c r="T3489" s="56"/>
      <c r="U3489" s="34"/>
      <c r="V3489" s="34"/>
      <c r="W3489" s="34"/>
      <c r="X3489" s="34"/>
      <c r="Y3489" s="34"/>
      <c r="Z3489" s="34"/>
      <c r="AA3489" s="34"/>
      <c r="AB3489" s="34"/>
      <c r="AC3489" s="34"/>
      <c r="AD3489" s="34"/>
      <c r="AE3489" s="34"/>
      <c r="AT3489" s="19" t="s">
        <v>262</v>
      </c>
      <c r="AU3489" s="19" t="s">
        <v>82</v>
      </c>
    </row>
    <row r="3490" spans="1:65" s="13" customFormat="1" ht="11.25">
      <c r="B3490" s="167"/>
      <c r="D3490" s="160" t="s">
        <v>264</v>
      </c>
      <c r="E3490" s="168" t="s">
        <v>3</v>
      </c>
      <c r="F3490" s="169" t="s">
        <v>3305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1:65" s="13" customFormat="1" ht="11.25">
      <c r="B3491" s="167"/>
      <c r="D3491" s="160" t="s">
        <v>264</v>
      </c>
      <c r="E3491" s="168" t="s">
        <v>3</v>
      </c>
      <c r="F3491" s="169" t="s">
        <v>3306</v>
      </c>
      <c r="H3491" s="168" t="s">
        <v>3</v>
      </c>
      <c r="I3491" s="170"/>
      <c r="L3491" s="167"/>
      <c r="M3491" s="171"/>
      <c r="N3491" s="172"/>
      <c r="O3491" s="172"/>
      <c r="P3491" s="172"/>
      <c r="Q3491" s="172"/>
      <c r="R3491" s="172"/>
      <c r="S3491" s="172"/>
      <c r="T3491" s="173"/>
      <c r="AT3491" s="168" t="s">
        <v>264</v>
      </c>
      <c r="AU3491" s="168" t="s">
        <v>82</v>
      </c>
      <c r="AV3491" s="13" t="s">
        <v>80</v>
      </c>
      <c r="AW3491" s="13" t="s">
        <v>34</v>
      </c>
      <c r="AX3491" s="13" t="s">
        <v>73</v>
      </c>
      <c r="AY3491" s="168" t="s">
        <v>252</v>
      </c>
    </row>
    <row r="3492" spans="1:65" s="14" customFormat="1" ht="11.25">
      <c r="B3492" s="174"/>
      <c r="D3492" s="160" t="s">
        <v>264</v>
      </c>
      <c r="E3492" s="175" t="s">
        <v>3</v>
      </c>
      <c r="F3492" s="176" t="s">
        <v>3307</v>
      </c>
      <c r="H3492" s="177">
        <v>649.93499999999995</v>
      </c>
      <c r="I3492" s="178"/>
      <c r="L3492" s="174"/>
      <c r="M3492" s="179"/>
      <c r="N3492" s="180"/>
      <c r="O3492" s="180"/>
      <c r="P3492" s="180"/>
      <c r="Q3492" s="180"/>
      <c r="R3492" s="180"/>
      <c r="S3492" s="180"/>
      <c r="T3492" s="181"/>
      <c r="AT3492" s="175" t="s">
        <v>264</v>
      </c>
      <c r="AU3492" s="175" t="s">
        <v>82</v>
      </c>
      <c r="AV3492" s="14" t="s">
        <v>82</v>
      </c>
      <c r="AW3492" s="14" t="s">
        <v>34</v>
      </c>
      <c r="AX3492" s="14" t="s">
        <v>73</v>
      </c>
      <c r="AY3492" s="175" t="s">
        <v>252</v>
      </c>
    </row>
    <row r="3493" spans="1:65" s="13" customFormat="1" ht="11.25">
      <c r="B3493" s="167"/>
      <c r="D3493" s="160" t="s">
        <v>264</v>
      </c>
      <c r="E3493" s="168" t="s">
        <v>3</v>
      </c>
      <c r="F3493" s="169" t="s">
        <v>3308</v>
      </c>
      <c r="H3493" s="168" t="s">
        <v>3</v>
      </c>
      <c r="I3493" s="170"/>
      <c r="L3493" s="167"/>
      <c r="M3493" s="171"/>
      <c r="N3493" s="172"/>
      <c r="O3493" s="172"/>
      <c r="P3493" s="172"/>
      <c r="Q3493" s="172"/>
      <c r="R3493" s="172"/>
      <c r="S3493" s="172"/>
      <c r="T3493" s="173"/>
      <c r="AT3493" s="168" t="s">
        <v>264</v>
      </c>
      <c r="AU3493" s="168" t="s">
        <v>82</v>
      </c>
      <c r="AV3493" s="13" t="s">
        <v>80</v>
      </c>
      <c r="AW3493" s="13" t="s">
        <v>34</v>
      </c>
      <c r="AX3493" s="13" t="s">
        <v>73</v>
      </c>
      <c r="AY3493" s="168" t="s">
        <v>252</v>
      </c>
    </row>
    <row r="3494" spans="1:65" s="14" customFormat="1" ht="11.25">
      <c r="B3494" s="174"/>
      <c r="D3494" s="160" t="s">
        <v>264</v>
      </c>
      <c r="E3494" s="175" t="s">
        <v>3</v>
      </c>
      <c r="F3494" s="176" t="s">
        <v>3309</v>
      </c>
      <c r="H3494" s="177">
        <v>212.55</v>
      </c>
      <c r="I3494" s="178"/>
      <c r="L3494" s="174"/>
      <c r="M3494" s="179"/>
      <c r="N3494" s="180"/>
      <c r="O3494" s="180"/>
      <c r="P3494" s="180"/>
      <c r="Q3494" s="180"/>
      <c r="R3494" s="180"/>
      <c r="S3494" s="180"/>
      <c r="T3494" s="181"/>
      <c r="AT3494" s="175" t="s">
        <v>264</v>
      </c>
      <c r="AU3494" s="175" t="s">
        <v>82</v>
      </c>
      <c r="AV3494" s="14" t="s">
        <v>82</v>
      </c>
      <c r="AW3494" s="14" t="s">
        <v>34</v>
      </c>
      <c r="AX3494" s="14" t="s">
        <v>73</v>
      </c>
      <c r="AY3494" s="175" t="s">
        <v>252</v>
      </c>
    </row>
    <row r="3495" spans="1:65" s="13" customFormat="1" ht="11.25">
      <c r="B3495" s="167"/>
      <c r="D3495" s="160" t="s">
        <v>264</v>
      </c>
      <c r="E3495" s="168" t="s">
        <v>3</v>
      </c>
      <c r="F3495" s="169" t="s">
        <v>3310</v>
      </c>
      <c r="H3495" s="168" t="s">
        <v>3</v>
      </c>
      <c r="I3495" s="170"/>
      <c r="L3495" s="167"/>
      <c r="M3495" s="171"/>
      <c r="N3495" s="172"/>
      <c r="O3495" s="172"/>
      <c r="P3495" s="172"/>
      <c r="Q3495" s="172"/>
      <c r="R3495" s="172"/>
      <c r="S3495" s="172"/>
      <c r="T3495" s="173"/>
      <c r="AT3495" s="168" t="s">
        <v>264</v>
      </c>
      <c r="AU3495" s="168" t="s">
        <v>82</v>
      </c>
      <c r="AV3495" s="13" t="s">
        <v>80</v>
      </c>
      <c r="AW3495" s="13" t="s">
        <v>34</v>
      </c>
      <c r="AX3495" s="13" t="s">
        <v>73</v>
      </c>
      <c r="AY3495" s="168" t="s">
        <v>252</v>
      </c>
    </row>
    <row r="3496" spans="1:65" s="14" customFormat="1" ht="11.25">
      <c r="B3496" s="174"/>
      <c r="D3496" s="160" t="s">
        <v>264</v>
      </c>
      <c r="E3496" s="175" t="s">
        <v>3</v>
      </c>
      <c r="F3496" s="176" t="s">
        <v>3311</v>
      </c>
      <c r="H3496" s="177">
        <v>269.88</v>
      </c>
      <c r="I3496" s="178"/>
      <c r="L3496" s="174"/>
      <c r="M3496" s="179"/>
      <c r="N3496" s="180"/>
      <c r="O3496" s="180"/>
      <c r="P3496" s="180"/>
      <c r="Q3496" s="180"/>
      <c r="R3496" s="180"/>
      <c r="S3496" s="180"/>
      <c r="T3496" s="181"/>
      <c r="AT3496" s="175" t="s">
        <v>264</v>
      </c>
      <c r="AU3496" s="175" t="s">
        <v>82</v>
      </c>
      <c r="AV3496" s="14" t="s">
        <v>82</v>
      </c>
      <c r="AW3496" s="14" t="s">
        <v>34</v>
      </c>
      <c r="AX3496" s="14" t="s">
        <v>73</v>
      </c>
      <c r="AY3496" s="175" t="s">
        <v>252</v>
      </c>
    </row>
    <row r="3497" spans="1:65" s="13" customFormat="1" ht="11.25">
      <c r="B3497" s="167"/>
      <c r="D3497" s="160" t="s">
        <v>264</v>
      </c>
      <c r="E3497" s="168" t="s">
        <v>3</v>
      </c>
      <c r="F3497" s="169" t="s">
        <v>3312</v>
      </c>
      <c r="H3497" s="168" t="s">
        <v>3</v>
      </c>
      <c r="I3497" s="170"/>
      <c r="L3497" s="167"/>
      <c r="M3497" s="171"/>
      <c r="N3497" s="172"/>
      <c r="O3497" s="172"/>
      <c r="P3497" s="172"/>
      <c r="Q3497" s="172"/>
      <c r="R3497" s="172"/>
      <c r="S3497" s="172"/>
      <c r="T3497" s="173"/>
      <c r="AT3497" s="168" t="s">
        <v>264</v>
      </c>
      <c r="AU3497" s="168" t="s">
        <v>82</v>
      </c>
      <c r="AV3497" s="13" t="s">
        <v>80</v>
      </c>
      <c r="AW3497" s="13" t="s">
        <v>34</v>
      </c>
      <c r="AX3497" s="13" t="s">
        <v>73</v>
      </c>
      <c r="AY3497" s="168" t="s">
        <v>252</v>
      </c>
    </row>
    <row r="3498" spans="1:65" s="14" customFormat="1" ht="11.25">
      <c r="B3498" s="174"/>
      <c r="D3498" s="160" t="s">
        <v>264</v>
      </c>
      <c r="E3498" s="175" t="s">
        <v>3</v>
      </c>
      <c r="F3498" s="176" t="s">
        <v>3313</v>
      </c>
      <c r="H3498" s="177">
        <v>337.89600000000002</v>
      </c>
      <c r="I3498" s="178"/>
      <c r="L3498" s="174"/>
      <c r="M3498" s="179"/>
      <c r="N3498" s="180"/>
      <c r="O3498" s="180"/>
      <c r="P3498" s="180"/>
      <c r="Q3498" s="180"/>
      <c r="R3498" s="180"/>
      <c r="S3498" s="180"/>
      <c r="T3498" s="181"/>
      <c r="AT3498" s="175" t="s">
        <v>264</v>
      </c>
      <c r="AU3498" s="175" t="s">
        <v>82</v>
      </c>
      <c r="AV3498" s="14" t="s">
        <v>82</v>
      </c>
      <c r="AW3498" s="14" t="s">
        <v>34</v>
      </c>
      <c r="AX3498" s="14" t="s">
        <v>73</v>
      </c>
      <c r="AY3498" s="175" t="s">
        <v>252</v>
      </c>
    </row>
    <row r="3499" spans="1:65" s="15" customFormat="1" ht="11.25">
      <c r="B3499" s="182"/>
      <c r="D3499" s="160" t="s">
        <v>264</v>
      </c>
      <c r="E3499" s="183" t="s">
        <v>3</v>
      </c>
      <c r="F3499" s="184" t="s">
        <v>269</v>
      </c>
      <c r="H3499" s="185">
        <v>1470.261</v>
      </c>
      <c r="I3499" s="186"/>
      <c r="L3499" s="182"/>
      <c r="M3499" s="187"/>
      <c r="N3499" s="188"/>
      <c r="O3499" s="188"/>
      <c r="P3499" s="188"/>
      <c r="Q3499" s="188"/>
      <c r="R3499" s="188"/>
      <c r="S3499" s="188"/>
      <c r="T3499" s="189"/>
      <c r="AT3499" s="183" t="s">
        <v>264</v>
      </c>
      <c r="AU3499" s="183" t="s">
        <v>82</v>
      </c>
      <c r="AV3499" s="15" t="s">
        <v>258</v>
      </c>
      <c r="AW3499" s="15" t="s">
        <v>34</v>
      </c>
      <c r="AX3499" s="15" t="s">
        <v>80</v>
      </c>
      <c r="AY3499" s="183" t="s">
        <v>252</v>
      </c>
    </row>
    <row r="3500" spans="1:65" s="2" customFormat="1" ht="16.5" customHeight="1">
      <c r="A3500" s="34"/>
      <c r="B3500" s="145"/>
      <c r="C3500" s="198" t="s">
        <v>3314</v>
      </c>
      <c r="D3500" s="198" t="s">
        <v>361</v>
      </c>
      <c r="E3500" s="199" t="s">
        <v>3315</v>
      </c>
      <c r="F3500" s="200" t="s">
        <v>3316</v>
      </c>
      <c r="G3500" s="201" t="s">
        <v>321</v>
      </c>
      <c r="H3500" s="202">
        <v>1.544</v>
      </c>
      <c r="I3500" s="203"/>
      <c r="J3500" s="204">
        <f>ROUND(I3500*H3500,2)</f>
        <v>0</v>
      </c>
      <c r="K3500" s="205"/>
      <c r="L3500" s="206"/>
      <c r="M3500" s="207" t="s">
        <v>3</v>
      </c>
      <c r="N3500" s="208" t="s">
        <v>44</v>
      </c>
      <c r="O3500" s="55"/>
      <c r="P3500" s="156">
        <f>O3500*H3500</f>
        <v>0</v>
      </c>
      <c r="Q3500" s="156">
        <v>1</v>
      </c>
      <c r="R3500" s="156">
        <f>Q3500*H3500</f>
        <v>1.544</v>
      </c>
      <c r="S3500" s="156">
        <v>0</v>
      </c>
      <c r="T3500" s="157">
        <f>S3500*H3500</f>
        <v>0</v>
      </c>
      <c r="U3500" s="34"/>
      <c r="V3500" s="34"/>
      <c r="W3500" s="34"/>
      <c r="X3500" s="34"/>
      <c r="Y3500" s="34"/>
      <c r="Z3500" s="34"/>
      <c r="AA3500" s="34"/>
      <c r="AB3500" s="34"/>
      <c r="AC3500" s="34"/>
      <c r="AD3500" s="34"/>
      <c r="AE3500" s="34"/>
      <c r="AR3500" s="158" t="s">
        <v>572</v>
      </c>
      <c r="AT3500" s="158" t="s">
        <v>361</v>
      </c>
      <c r="AU3500" s="158" t="s">
        <v>82</v>
      </c>
      <c r="AY3500" s="19" t="s">
        <v>252</v>
      </c>
      <c r="BE3500" s="159">
        <f>IF(N3500="základní",J3500,0)</f>
        <v>0</v>
      </c>
      <c r="BF3500" s="159">
        <f>IF(N3500="snížená",J3500,0)</f>
        <v>0</v>
      </c>
      <c r="BG3500" s="159">
        <f>IF(N3500="zákl. přenesená",J3500,0)</f>
        <v>0</v>
      </c>
      <c r="BH3500" s="159">
        <f>IF(N3500="sníž. přenesená",J3500,0)</f>
        <v>0</v>
      </c>
      <c r="BI3500" s="159">
        <f>IF(N3500="nulová",J3500,0)</f>
        <v>0</v>
      </c>
      <c r="BJ3500" s="19" t="s">
        <v>80</v>
      </c>
      <c r="BK3500" s="159">
        <f>ROUND(I3500*H3500,2)</f>
        <v>0</v>
      </c>
      <c r="BL3500" s="19" t="s">
        <v>406</v>
      </c>
      <c r="BM3500" s="158" t="s">
        <v>3317</v>
      </c>
    </row>
    <row r="3501" spans="1:65" s="2" customFormat="1" ht="11.25">
      <c r="A3501" s="34"/>
      <c r="B3501" s="35"/>
      <c r="C3501" s="34"/>
      <c r="D3501" s="160" t="s">
        <v>260</v>
      </c>
      <c r="E3501" s="34"/>
      <c r="F3501" s="161" t="s">
        <v>3316</v>
      </c>
      <c r="G3501" s="34"/>
      <c r="H3501" s="34"/>
      <c r="I3501" s="162"/>
      <c r="J3501" s="34"/>
      <c r="K3501" s="34"/>
      <c r="L3501" s="35"/>
      <c r="M3501" s="163"/>
      <c r="N3501" s="164"/>
      <c r="O3501" s="55"/>
      <c r="P3501" s="55"/>
      <c r="Q3501" s="55"/>
      <c r="R3501" s="55"/>
      <c r="S3501" s="55"/>
      <c r="T3501" s="56"/>
      <c r="U3501" s="34"/>
      <c r="V3501" s="34"/>
      <c r="W3501" s="34"/>
      <c r="X3501" s="34"/>
      <c r="Y3501" s="34"/>
      <c r="Z3501" s="34"/>
      <c r="AA3501" s="34"/>
      <c r="AB3501" s="34"/>
      <c r="AC3501" s="34"/>
      <c r="AD3501" s="34"/>
      <c r="AE3501" s="34"/>
      <c r="AT3501" s="19" t="s">
        <v>260</v>
      </c>
      <c r="AU3501" s="19" t="s">
        <v>82</v>
      </c>
    </row>
    <row r="3502" spans="1:65" s="13" customFormat="1" ht="11.25">
      <c r="B3502" s="167"/>
      <c r="D3502" s="160" t="s">
        <v>264</v>
      </c>
      <c r="E3502" s="168" t="s">
        <v>3</v>
      </c>
      <c r="F3502" s="169" t="s">
        <v>3318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1:65" s="13" customFormat="1" ht="11.25">
      <c r="B3503" s="167"/>
      <c r="D3503" s="160" t="s">
        <v>264</v>
      </c>
      <c r="E3503" s="168" t="s">
        <v>3</v>
      </c>
      <c r="F3503" s="169" t="s">
        <v>3319</v>
      </c>
      <c r="H3503" s="168" t="s">
        <v>3</v>
      </c>
      <c r="I3503" s="170"/>
      <c r="L3503" s="167"/>
      <c r="M3503" s="171"/>
      <c r="N3503" s="172"/>
      <c r="O3503" s="172"/>
      <c r="P3503" s="172"/>
      <c r="Q3503" s="172"/>
      <c r="R3503" s="172"/>
      <c r="S3503" s="172"/>
      <c r="T3503" s="173"/>
      <c r="AT3503" s="168" t="s">
        <v>264</v>
      </c>
      <c r="AU3503" s="168" t="s">
        <v>82</v>
      </c>
      <c r="AV3503" s="13" t="s">
        <v>80</v>
      </c>
      <c r="AW3503" s="13" t="s">
        <v>34</v>
      </c>
      <c r="AX3503" s="13" t="s">
        <v>73</v>
      </c>
      <c r="AY3503" s="168" t="s">
        <v>252</v>
      </c>
    </row>
    <row r="3504" spans="1:65" s="13" customFormat="1" ht="11.25">
      <c r="B3504" s="167"/>
      <c r="D3504" s="160" t="s">
        <v>264</v>
      </c>
      <c r="E3504" s="168" t="s">
        <v>3</v>
      </c>
      <c r="F3504" s="169" t="s">
        <v>3320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264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252</v>
      </c>
    </row>
    <row r="3505" spans="1:65" s="13" customFormat="1" ht="22.5">
      <c r="B3505" s="167"/>
      <c r="D3505" s="160" t="s">
        <v>264</v>
      </c>
      <c r="E3505" s="168" t="s">
        <v>3</v>
      </c>
      <c r="F3505" s="169" t="s">
        <v>3321</v>
      </c>
      <c r="H3505" s="168" t="s">
        <v>3</v>
      </c>
      <c r="I3505" s="170"/>
      <c r="L3505" s="167"/>
      <c r="M3505" s="171"/>
      <c r="N3505" s="172"/>
      <c r="O3505" s="172"/>
      <c r="P3505" s="172"/>
      <c r="Q3505" s="172"/>
      <c r="R3505" s="172"/>
      <c r="S3505" s="172"/>
      <c r="T3505" s="173"/>
      <c r="AT3505" s="168" t="s">
        <v>264</v>
      </c>
      <c r="AU3505" s="168" t="s">
        <v>82</v>
      </c>
      <c r="AV3505" s="13" t="s">
        <v>80</v>
      </c>
      <c r="AW3505" s="13" t="s">
        <v>34</v>
      </c>
      <c r="AX3505" s="13" t="s">
        <v>73</v>
      </c>
      <c r="AY3505" s="168" t="s">
        <v>252</v>
      </c>
    </row>
    <row r="3506" spans="1:65" s="13" customFormat="1" ht="11.25">
      <c r="B3506" s="167"/>
      <c r="D3506" s="160" t="s">
        <v>264</v>
      </c>
      <c r="E3506" s="168" t="s">
        <v>3</v>
      </c>
      <c r="F3506" s="169" t="s">
        <v>3322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264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252</v>
      </c>
    </row>
    <row r="3507" spans="1:65" s="14" customFormat="1" ht="11.25">
      <c r="B3507" s="174"/>
      <c r="D3507" s="160" t="s">
        <v>264</v>
      </c>
      <c r="E3507" s="175" t="s">
        <v>3</v>
      </c>
      <c r="F3507" s="176" t="s">
        <v>3323</v>
      </c>
      <c r="H3507" s="177">
        <v>1.544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264</v>
      </c>
      <c r="AU3507" s="175" t="s">
        <v>82</v>
      </c>
      <c r="AV3507" s="14" t="s">
        <v>82</v>
      </c>
      <c r="AW3507" s="14" t="s">
        <v>34</v>
      </c>
      <c r="AX3507" s="14" t="s">
        <v>80</v>
      </c>
      <c r="AY3507" s="175" t="s">
        <v>252</v>
      </c>
    </row>
    <row r="3508" spans="1:65" s="2" customFormat="1" ht="16.5" customHeight="1">
      <c r="A3508" s="34"/>
      <c r="B3508" s="145"/>
      <c r="C3508" s="146" t="s">
        <v>3324</v>
      </c>
      <c r="D3508" s="146" t="s">
        <v>254</v>
      </c>
      <c r="E3508" s="147" t="s">
        <v>3325</v>
      </c>
      <c r="F3508" s="148" t="s">
        <v>3326</v>
      </c>
      <c r="G3508" s="149" t="s">
        <v>743</v>
      </c>
      <c r="H3508" s="150">
        <v>6</v>
      </c>
      <c r="I3508" s="151"/>
      <c r="J3508" s="152">
        <f>ROUND(I3508*H3508,2)</f>
        <v>0</v>
      </c>
      <c r="K3508" s="153"/>
      <c r="L3508" s="35"/>
      <c r="M3508" s="154" t="s">
        <v>3</v>
      </c>
      <c r="N3508" s="155" t="s">
        <v>44</v>
      </c>
      <c r="O3508" s="55"/>
      <c r="P3508" s="156">
        <f>O3508*H3508</f>
        <v>0</v>
      </c>
      <c r="Q3508" s="156">
        <v>0</v>
      </c>
      <c r="R3508" s="156">
        <f>Q3508*H3508</f>
        <v>0</v>
      </c>
      <c r="S3508" s="156">
        <v>0</v>
      </c>
      <c r="T3508" s="157">
        <f>S3508*H3508</f>
        <v>0</v>
      </c>
      <c r="U3508" s="34"/>
      <c r="V3508" s="34"/>
      <c r="W3508" s="34"/>
      <c r="X3508" s="34"/>
      <c r="Y3508" s="34"/>
      <c r="Z3508" s="34"/>
      <c r="AA3508" s="34"/>
      <c r="AB3508" s="34"/>
      <c r="AC3508" s="34"/>
      <c r="AD3508" s="34"/>
      <c r="AE3508" s="34"/>
      <c r="AR3508" s="158" t="s">
        <v>406</v>
      </c>
      <c r="AT3508" s="158" t="s">
        <v>254</v>
      </c>
      <c r="AU3508" s="158" t="s">
        <v>82</v>
      </c>
      <c r="AY3508" s="19" t="s">
        <v>252</v>
      </c>
      <c r="BE3508" s="159">
        <f>IF(N3508="základní",J3508,0)</f>
        <v>0</v>
      </c>
      <c r="BF3508" s="159">
        <f>IF(N3508="snížená",J3508,0)</f>
        <v>0</v>
      </c>
      <c r="BG3508" s="159">
        <f>IF(N3508="zákl. přenesená",J3508,0)</f>
        <v>0</v>
      </c>
      <c r="BH3508" s="159">
        <f>IF(N3508="sníž. přenesená",J3508,0)</f>
        <v>0</v>
      </c>
      <c r="BI3508" s="159">
        <f>IF(N3508="nulová",J3508,0)</f>
        <v>0</v>
      </c>
      <c r="BJ3508" s="19" t="s">
        <v>80</v>
      </c>
      <c r="BK3508" s="159">
        <f>ROUND(I3508*H3508,2)</f>
        <v>0</v>
      </c>
      <c r="BL3508" s="19" t="s">
        <v>406</v>
      </c>
      <c r="BM3508" s="158" t="s">
        <v>3327</v>
      </c>
    </row>
    <row r="3509" spans="1:65" s="2" customFormat="1" ht="11.25">
      <c r="A3509" s="34"/>
      <c r="B3509" s="35"/>
      <c r="C3509" s="34"/>
      <c r="D3509" s="160" t="s">
        <v>260</v>
      </c>
      <c r="E3509" s="34"/>
      <c r="F3509" s="161" t="s">
        <v>3326</v>
      </c>
      <c r="G3509" s="34"/>
      <c r="H3509" s="34"/>
      <c r="I3509" s="162"/>
      <c r="J3509" s="34"/>
      <c r="K3509" s="34"/>
      <c r="L3509" s="35"/>
      <c r="M3509" s="163"/>
      <c r="N3509" s="164"/>
      <c r="O3509" s="55"/>
      <c r="P3509" s="55"/>
      <c r="Q3509" s="55"/>
      <c r="R3509" s="55"/>
      <c r="S3509" s="55"/>
      <c r="T3509" s="56"/>
      <c r="U3509" s="34"/>
      <c r="V3509" s="34"/>
      <c r="W3509" s="34"/>
      <c r="X3509" s="34"/>
      <c r="Y3509" s="34"/>
      <c r="Z3509" s="34"/>
      <c r="AA3509" s="34"/>
      <c r="AB3509" s="34"/>
      <c r="AC3509" s="34"/>
      <c r="AD3509" s="34"/>
      <c r="AE3509" s="34"/>
      <c r="AT3509" s="19" t="s">
        <v>260</v>
      </c>
      <c r="AU3509" s="19" t="s">
        <v>82</v>
      </c>
    </row>
    <row r="3510" spans="1:65" s="2" customFormat="1" ht="11.25">
      <c r="A3510" s="34"/>
      <c r="B3510" s="35"/>
      <c r="C3510" s="34"/>
      <c r="D3510" s="165" t="s">
        <v>262</v>
      </c>
      <c r="E3510" s="34"/>
      <c r="F3510" s="166" t="s">
        <v>3328</v>
      </c>
      <c r="G3510" s="34"/>
      <c r="H3510" s="34"/>
      <c r="I3510" s="162"/>
      <c r="J3510" s="34"/>
      <c r="K3510" s="34"/>
      <c r="L3510" s="35"/>
      <c r="M3510" s="163"/>
      <c r="N3510" s="164"/>
      <c r="O3510" s="55"/>
      <c r="P3510" s="55"/>
      <c r="Q3510" s="55"/>
      <c r="R3510" s="55"/>
      <c r="S3510" s="55"/>
      <c r="T3510" s="56"/>
      <c r="U3510" s="34"/>
      <c r="V3510" s="34"/>
      <c r="W3510" s="34"/>
      <c r="X3510" s="34"/>
      <c r="Y3510" s="34"/>
      <c r="Z3510" s="34"/>
      <c r="AA3510" s="34"/>
      <c r="AB3510" s="34"/>
      <c r="AC3510" s="34"/>
      <c r="AD3510" s="34"/>
      <c r="AE3510" s="34"/>
      <c r="AT3510" s="19" t="s">
        <v>262</v>
      </c>
      <c r="AU3510" s="19" t="s">
        <v>82</v>
      </c>
    </row>
    <row r="3511" spans="1:65" s="13" customFormat="1" ht="11.25">
      <c r="B3511" s="167"/>
      <c r="D3511" s="160" t="s">
        <v>264</v>
      </c>
      <c r="E3511" s="168" t="s">
        <v>3</v>
      </c>
      <c r="F3511" s="169" t="s">
        <v>3329</v>
      </c>
      <c r="H3511" s="168" t="s">
        <v>3</v>
      </c>
      <c r="I3511" s="170"/>
      <c r="L3511" s="167"/>
      <c r="M3511" s="171"/>
      <c r="N3511" s="172"/>
      <c r="O3511" s="172"/>
      <c r="P3511" s="172"/>
      <c r="Q3511" s="172"/>
      <c r="R3511" s="172"/>
      <c r="S3511" s="172"/>
      <c r="T3511" s="173"/>
      <c r="AT3511" s="168" t="s">
        <v>264</v>
      </c>
      <c r="AU3511" s="168" t="s">
        <v>82</v>
      </c>
      <c r="AV3511" s="13" t="s">
        <v>80</v>
      </c>
      <c r="AW3511" s="13" t="s">
        <v>34</v>
      </c>
      <c r="AX3511" s="13" t="s">
        <v>73</v>
      </c>
      <c r="AY3511" s="168" t="s">
        <v>252</v>
      </c>
    </row>
    <row r="3512" spans="1:65" s="13" customFormat="1" ht="22.5">
      <c r="B3512" s="167"/>
      <c r="D3512" s="160" t="s">
        <v>264</v>
      </c>
      <c r="E3512" s="168" t="s">
        <v>3</v>
      </c>
      <c r="F3512" s="169" t="s">
        <v>3330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264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252</v>
      </c>
    </row>
    <row r="3513" spans="1:65" s="13" customFormat="1" ht="11.25">
      <c r="B3513" s="167"/>
      <c r="D3513" s="160" t="s">
        <v>264</v>
      </c>
      <c r="E3513" s="168" t="s">
        <v>3</v>
      </c>
      <c r="F3513" s="169" t="s">
        <v>3331</v>
      </c>
      <c r="H3513" s="168" t="s">
        <v>3</v>
      </c>
      <c r="I3513" s="170"/>
      <c r="L3513" s="167"/>
      <c r="M3513" s="171"/>
      <c r="N3513" s="172"/>
      <c r="O3513" s="172"/>
      <c r="P3513" s="172"/>
      <c r="Q3513" s="172"/>
      <c r="R3513" s="172"/>
      <c r="S3513" s="172"/>
      <c r="T3513" s="173"/>
      <c r="AT3513" s="168" t="s">
        <v>264</v>
      </c>
      <c r="AU3513" s="168" t="s">
        <v>82</v>
      </c>
      <c r="AV3513" s="13" t="s">
        <v>80</v>
      </c>
      <c r="AW3513" s="13" t="s">
        <v>34</v>
      </c>
      <c r="AX3513" s="13" t="s">
        <v>73</v>
      </c>
      <c r="AY3513" s="168" t="s">
        <v>252</v>
      </c>
    </row>
    <row r="3514" spans="1:65" s="13" customFormat="1" ht="11.25">
      <c r="B3514" s="167"/>
      <c r="D3514" s="160" t="s">
        <v>264</v>
      </c>
      <c r="E3514" s="168" t="s">
        <v>3</v>
      </c>
      <c r="F3514" s="169" t="s">
        <v>3332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264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252</v>
      </c>
    </row>
    <row r="3515" spans="1:65" s="14" customFormat="1" ht="11.25">
      <c r="B3515" s="174"/>
      <c r="D3515" s="160" t="s">
        <v>264</v>
      </c>
      <c r="E3515" s="175" t="s">
        <v>3</v>
      </c>
      <c r="F3515" s="176" t="s">
        <v>1437</v>
      </c>
      <c r="H3515" s="177">
        <v>6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264</v>
      </c>
      <c r="AU3515" s="175" t="s">
        <v>82</v>
      </c>
      <c r="AV3515" s="14" t="s">
        <v>82</v>
      </c>
      <c r="AW3515" s="14" t="s">
        <v>34</v>
      </c>
      <c r="AX3515" s="14" t="s">
        <v>80</v>
      </c>
      <c r="AY3515" s="175" t="s">
        <v>252</v>
      </c>
    </row>
    <row r="3516" spans="1:65" s="2" customFormat="1" ht="16.5" customHeight="1">
      <c r="A3516" s="34"/>
      <c r="B3516" s="145"/>
      <c r="C3516" s="146" t="s">
        <v>3333</v>
      </c>
      <c r="D3516" s="146" t="s">
        <v>254</v>
      </c>
      <c r="E3516" s="147" t="s">
        <v>3334</v>
      </c>
      <c r="F3516" s="148" t="s">
        <v>3335</v>
      </c>
      <c r="G3516" s="149" t="s">
        <v>331</v>
      </c>
      <c r="H3516" s="150">
        <v>16.7</v>
      </c>
      <c r="I3516" s="151"/>
      <c r="J3516" s="152">
        <f>ROUND(I3516*H3516,2)</f>
        <v>0</v>
      </c>
      <c r="K3516" s="153"/>
      <c r="L3516" s="35"/>
      <c r="M3516" s="154" t="s">
        <v>3</v>
      </c>
      <c r="N3516" s="155" t="s">
        <v>44</v>
      </c>
      <c r="O3516" s="55"/>
      <c r="P3516" s="156">
        <f>O3516*H3516</f>
        <v>0</v>
      </c>
      <c r="Q3516" s="156">
        <v>0</v>
      </c>
      <c r="R3516" s="156">
        <f>Q3516*H3516</f>
        <v>0</v>
      </c>
      <c r="S3516" s="156">
        <v>0</v>
      </c>
      <c r="T3516" s="157">
        <f>S3516*H3516</f>
        <v>0</v>
      </c>
      <c r="U3516" s="34"/>
      <c r="V3516" s="34"/>
      <c r="W3516" s="34"/>
      <c r="X3516" s="34"/>
      <c r="Y3516" s="34"/>
      <c r="Z3516" s="34"/>
      <c r="AA3516" s="34"/>
      <c r="AB3516" s="34"/>
      <c r="AC3516" s="34"/>
      <c r="AD3516" s="34"/>
      <c r="AE3516" s="34"/>
      <c r="AR3516" s="158" t="s">
        <v>406</v>
      </c>
      <c r="AT3516" s="158" t="s">
        <v>254</v>
      </c>
      <c r="AU3516" s="158" t="s">
        <v>82</v>
      </c>
      <c r="AY3516" s="19" t="s">
        <v>252</v>
      </c>
      <c r="BE3516" s="159">
        <f>IF(N3516="základní",J3516,0)</f>
        <v>0</v>
      </c>
      <c r="BF3516" s="159">
        <f>IF(N3516="snížená",J3516,0)</f>
        <v>0</v>
      </c>
      <c r="BG3516" s="159">
        <f>IF(N3516="zákl. přenesená",J3516,0)</f>
        <v>0</v>
      </c>
      <c r="BH3516" s="159">
        <f>IF(N3516="sníž. přenesená",J3516,0)</f>
        <v>0</v>
      </c>
      <c r="BI3516" s="159">
        <f>IF(N3516="nulová",J3516,0)</f>
        <v>0</v>
      </c>
      <c r="BJ3516" s="19" t="s">
        <v>80</v>
      </c>
      <c r="BK3516" s="159">
        <f>ROUND(I3516*H3516,2)</f>
        <v>0</v>
      </c>
      <c r="BL3516" s="19" t="s">
        <v>406</v>
      </c>
      <c r="BM3516" s="158" t="s">
        <v>3336</v>
      </c>
    </row>
    <row r="3517" spans="1:65" s="2" customFormat="1" ht="11.25">
      <c r="A3517" s="34"/>
      <c r="B3517" s="35"/>
      <c r="C3517" s="34"/>
      <c r="D3517" s="160" t="s">
        <v>260</v>
      </c>
      <c r="E3517" s="34"/>
      <c r="F3517" s="161" t="s">
        <v>3335</v>
      </c>
      <c r="G3517" s="34"/>
      <c r="H3517" s="34"/>
      <c r="I3517" s="162"/>
      <c r="J3517" s="34"/>
      <c r="K3517" s="34"/>
      <c r="L3517" s="35"/>
      <c r="M3517" s="163"/>
      <c r="N3517" s="164"/>
      <c r="O3517" s="55"/>
      <c r="P3517" s="55"/>
      <c r="Q3517" s="55"/>
      <c r="R3517" s="55"/>
      <c r="S3517" s="55"/>
      <c r="T3517" s="56"/>
      <c r="U3517" s="34"/>
      <c r="V3517" s="34"/>
      <c r="W3517" s="34"/>
      <c r="X3517" s="34"/>
      <c r="Y3517" s="34"/>
      <c r="Z3517" s="34"/>
      <c r="AA3517" s="34"/>
      <c r="AB3517" s="34"/>
      <c r="AC3517" s="34"/>
      <c r="AD3517" s="34"/>
      <c r="AE3517" s="34"/>
      <c r="AT3517" s="19" t="s">
        <v>260</v>
      </c>
      <c r="AU3517" s="19" t="s">
        <v>82</v>
      </c>
    </row>
    <row r="3518" spans="1:65" s="13" customFormat="1" ht="11.25">
      <c r="B3518" s="167"/>
      <c r="D3518" s="160" t="s">
        <v>264</v>
      </c>
      <c r="E3518" s="168" t="s">
        <v>3</v>
      </c>
      <c r="F3518" s="169" t="s">
        <v>3337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264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252</v>
      </c>
    </row>
    <row r="3519" spans="1:65" s="14" customFormat="1" ht="11.25">
      <c r="B3519" s="174"/>
      <c r="D3519" s="160" t="s">
        <v>264</v>
      </c>
      <c r="E3519" s="175" t="s">
        <v>3</v>
      </c>
      <c r="F3519" s="176" t="s">
        <v>3338</v>
      </c>
      <c r="H3519" s="177">
        <v>16.7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264</v>
      </c>
      <c r="AU3519" s="175" t="s">
        <v>82</v>
      </c>
      <c r="AV3519" s="14" t="s">
        <v>82</v>
      </c>
      <c r="AW3519" s="14" t="s">
        <v>34</v>
      </c>
      <c r="AX3519" s="14" t="s">
        <v>80</v>
      </c>
      <c r="AY3519" s="175" t="s">
        <v>252</v>
      </c>
    </row>
    <row r="3520" spans="1:65" s="2" customFormat="1" ht="24.2" customHeight="1">
      <c r="A3520" s="34"/>
      <c r="B3520" s="145"/>
      <c r="C3520" s="146" t="s">
        <v>3339</v>
      </c>
      <c r="D3520" s="146" t="s">
        <v>254</v>
      </c>
      <c r="E3520" s="147" t="s">
        <v>3340</v>
      </c>
      <c r="F3520" s="148" t="s">
        <v>3341</v>
      </c>
      <c r="G3520" s="149" t="s">
        <v>3342</v>
      </c>
      <c r="H3520" s="150">
        <v>1</v>
      </c>
      <c r="I3520" s="151"/>
      <c r="J3520" s="152">
        <f>ROUND(I3520*H3520,2)</f>
        <v>0</v>
      </c>
      <c r="K3520" s="153"/>
      <c r="L3520" s="35"/>
      <c r="M3520" s="154" t="s">
        <v>3</v>
      </c>
      <c r="N3520" s="155" t="s">
        <v>44</v>
      </c>
      <c r="O3520" s="55"/>
      <c r="P3520" s="156">
        <f>O3520*H3520</f>
        <v>0</v>
      </c>
      <c r="Q3520" s="156">
        <v>0</v>
      </c>
      <c r="R3520" s="156">
        <f>Q3520*H3520</f>
        <v>0</v>
      </c>
      <c r="S3520" s="156">
        <v>0</v>
      </c>
      <c r="T3520" s="157">
        <f>S3520*H3520</f>
        <v>0</v>
      </c>
      <c r="U3520" s="34"/>
      <c r="V3520" s="34"/>
      <c r="W3520" s="34"/>
      <c r="X3520" s="34"/>
      <c r="Y3520" s="34"/>
      <c r="Z3520" s="34"/>
      <c r="AA3520" s="34"/>
      <c r="AB3520" s="34"/>
      <c r="AC3520" s="34"/>
      <c r="AD3520" s="34"/>
      <c r="AE3520" s="34"/>
      <c r="AR3520" s="158" t="s">
        <v>940</v>
      </c>
      <c r="AT3520" s="158" t="s">
        <v>254</v>
      </c>
      <c r="AU3520" s="158" t="s">
        <v>82</v>
      </c>
      <c r="AY3520" s="19" t="s">
        <v>252</v>
      </c>
      <c r="BE3520" s="159">
        <f>IF(N3520="základní",J3520,0)</f>
        <v>0</v>
      </c>
      <c r="BF3520" s="159">
        <f>IF(N3520="snížená",J3520,0)</f>
        <v>0</v>
      </c>
      <c r="BG3520" s="159">
        <f>IF(N3520="zákl. přenesená",J3520,0)</f>
        <v>0</v>
      </c>
      <c r="BH3520" s="159">
        <f>IF(N3520="sníž. přenesená",J3520,0)</f>
        <v>0</v>
      </c>
      <c r="BI3520" s="159">
        <f>IF(N3520="nulová",J3520,0)</f>
        <v>0</v>
      </c>
      <c r="BJ3520" s="19" t="s">
        <v>80</v>
      </c>
      <c r="BK3520" s="159">
        <f>ROUND(I3520*H3520,2)</f>
        <v>0</v>
      </c>
      <c r="BL3520" s="19" t="s">
        <v>940</v>
      </c>
      <c r="BM3520" s="158" t="s">
        <v>3343</v>
      </c>
    </row>
    <row r="3521" spans="1:65" s="2" customFormat="1" ht="11.25">
      <c r="A3521" s="34"/>
      <c r="B3521" s="35"/>
      <c r="C3521" s="34"/>
      <c r="D3521" s="160" t="s">
        <v>260</v>
      </c>
      <c r="E3521" s="34"/>
      <c r="F3521" s="161" t="s">
        <v>3341</v>
      </c>
      <c r="G3521" s="34"/>
      <c r="H3521" s="34"/>
      <c r="I3521" s="162"/>
      <c r="J3521" s="34"/>
      <c r="K3521" s="34"/>
      <c r="L3521" s="35"/>
      <c r="M3521" s="163"/>
      <c r="N3521" s="164"/>
      <c r="O3521" s="55"/>
      <c r="P3521" s="55"/>
      <c r="Q3521" s="55"/>
      <c r="R3521" s="55"/>
      <c r="S3521" s="55"/>
      <c r="T3521" s="56"/>
      <c r="U3521" s="34"/>
      <c r="V3521" s="34"/>
      <c r="W3521" s="34"/>
      <c r="X3521" s="34"/>
      <c r="Y3521" s="34"/>
      <c r="Z3521" s="34"/>
      <c r="AA3521" s="34"/>
      <c r="AB3521" s="34"/>
      <c r="AC3521" s="34"/>
      <c r="AD3521" s="34"/>
      <c r="AE3521" s="34"/>
      <c r="AT3521" s="19" t="s">
        <v>260</v>
      </c>
      <c r="AU3521" s="19" t="s">
        <v>82</v>
      </c>
    </row>
    <row r="3522" spans="1:65" s="14" customFormat="1" ht="11.25">
      <c r="B3522" s="174"/>
      <c r="D3522" s="160" t="s">
        <v>264</v>
      </c>
      <c r="E3522" s="175" t="s">
        <v>3</v>
      </c>
      <c r="F3522" s="176" t="s">
        <v>80</v>
      </c>
      <c r="H3522" s="177">
        <v>1</v>
      </c>
      <c r="I3522" s="178"/>
      <c r="L3522" s="174"/>
      <c r="M3522" s="179"/>
      <c r="N3522" s="180"/>
      <c r="O3522" s="180"/>
      <c r="P3522" s="180"/>
      <c r="Q3522" s="180"/>
      <c r="R3522" s="180"/>
      <c r="S3522" s="180"/>
      <c r="T3522" s="181"/>
      <c r="AT3522" s="175" t="s">
        <v>264</v>
      </c>
      <c r="AU3522" s="175" t="s">
        <v>82</v>
      </c>
      <c r="AV3522" s="14" t="s">
        <v>82</v>
      </c>
      <c r="AW3522" s="14" t="s">
        <v>34</v>
      </c>
      <c r="AX3522" s="14" t="s">
        <v>80</v>
      </c>
      <c r="AY3522" s="175" t="s">
        <v>252</v>
      </c>
    </row>
    <row r="3523" spans="1:65" s="2" customFormat="1" ht="16.5" customHeight="1">
      <c r="A3523" s="34"/>
      <c r="B3523" s="145"/>
      <c r="C3523" s="146" t="s">
        <v>3344</v>
      </c>
      <c r="D3523" s="146" t="s">
        <v>254</v>
      </c>
      <c r="E3523" s="147" t="s">
        <v>3345</v>
      </c>
      <c r="F3523" s="148" t="s">
        <v>3346</v>
      </c>
      <c r="G3523" s="149" t="s">
        <v>321</v>
      </c>
      <c r="H3523" s="150">
        <v>18.053000000000001</v>
      </c>
      <c r="I3523" s="151"/>
      <c r="J3523" s="152">
        <f>ROUND(I3523*H3523,2)</f>
        <v>0</v>
      </c>
      <c r="K3523" s="153"/>
      <c r="L3523" s="35"/>
      <c r="M3523" s="154" t="s">
        <v>3</v>
      </c>
      <c r="N3523" s="155" t="s">
        <v>44</v>
      </c>
      <c r="O3523" s="55"/>
      <c r="P3523" s="156">
        <f>O3523*H3523</f>
        <v>0</v>
      </c>
      <c r="Q3523" s="156">
        <v>0</v>
      </c>
      <c r="R3523" s="156">
        <f>Q3523*H3523</f>
        <v>0</v>
      </c>
      <c r="S3523" s="156">
        <v>0</v>
      </c>
      <c r="T3523" s="157">
        <f>S3523*H3523</f>
        <v>0</v>
      </c>
      <c r="U3523" s="34"/>
      <c r="V3523" s="34"/>
      <c r="W3523" s="34"/>
      <c r="X3523" s="34"/>
      <c r="Y3523" s="34"/>
      <c r="Z3523" s="34"/>
      <c r="AA3523" s="34"/>
      <c r="AB3523" s="34"/>
      <c r="AC3523" s="34"/>
      <c r="AD3523" s="34"/>
      <c r="AE3523" s="34"/>
      <c r="AR3523" s="158" t="s">
        <v>406</v>
      </c>
      <c r="AT3523" s="158" t="s">
        <v>254</v>
      </c>
      <c r="AU3523" s="158" t="s">
        <v>82</v>
      </c>
      <c r="AY3523" s="19" t="s">
        <v>252</v>
      </c>
      <c r="BE3523" s="159">
        <f>IF(N3523="základní",J3523,0)</f>
        <v>0</v>
      </c>
      <c r="BF3523" s="159">
        <f>IF(N3523="snížená",J3523,0)</f>
        <v>0</v>
      </c>
      <c r="BG3523" s="159">
        <f>IF(N3523="zákl. přenesená",J3523,0)</f>
        <v>0</v>
      </c>
      <c r="BH3523" s="159">
        <f>IF(N3523="sníž. přenesená",J3523,0)</f>
        <v>0</v>
      </c>
      <c r="BI3523" s="159">
        <f>IF(N3523="nulová",J3523,0)</f>
        <v>0</v>
      </c>
      <c r="BJ3523" s="19" t="s">
        <v>80</v>
      </c>
      <c r="BK3523" s="159">
        <f>ROUND(I3523*H3523,2)</f>
        <v>0</v>
      </c>
      <c r="BL3523" s="19" t="s">
        <v>406</v>
      </c>
      <c r="BM3523" s="158" t="s">
        <v>3347</v>
      </c>
    </row>
    <row r="3524" spans="1:65" s="2" customFormat="1" ht="19.5">
      <c r="A3524" s="34"/>
      <c r="B3524" s="35"/>
      <c r="C3524" s="34"/>
      <c r="D3524" s="160" t="s">
        <v>260</v>
      </c>
      <c r="E3524" s="34"/>
      <c r="F3524" s="161" t="s">
        <v>3348</v>
      </c>
      <c r="G3524" s="34"/>
      <c r="H3524" s="34"/>
      <c r="I3524" s="162"/>
      <c r="J3524" s="34"/>
      <c r="K3524" s="34"/>
      <c r="L3524" s="35"/>
      <c r="M3524" s="163"/>
      <c r="N3524" s="164"/>
      <c r="O3524" s="55"/>
      <c r="P3524" s="55"/>
      <c r="Q3524" s="55"/>
      <c r="R3524" s="55"/>
      <c r="S3524" s="55"/>
      <c r="T3524" s="56"/>
      <c r="U3524" s="34"/>
      <c r="V3524" s="34"/>
      <c r="W3524" s="34"/>
      <c r="X3524" s="34"/>
      <c r="Y3524" s="34"/>
      <c r="Z3524" s="34"/>
      <c r="AA3524" s="34"/>
      <c r="AB3524" s="34"/>
      <c r="AC3524" s="34"/>
      <c r="AD3524" s="34"/>
      <c r="AE3524" s="34"/>
      <c r="AT3524" s="19" t="s">
        <v>260</v>
      </c>
      <c r="AU3524" s="19" t="s">
        <v>82</v>
      </c>
    </row>
    <row r="3525" spans="1:65" s="2" customFormat="1" ht="11.25">
      <c r="A3525" s="34"/>
      <c r="B3525" s="35"/>
      <c r="C3525" s="34"/>
      <c r="D3525" s="165" t="s">
        <v>262</v>
      </c>
      <c r="E3525" s="34"/>
      <c r="F3525" s="166" t="s">
        <v>3349</v>
      </c>
      <c r="G3525" s="34"/>
      <c r="H3525" s="34"/>
      <c r="I3525" s="162"/>
      <c r="J3525" s="34"/>
      <c r="K3525" s="34"/>
      <c r="L3525" s="35"/>
      <c r="M3525" s="163"/>
      <c r="N3525" s="164"/>
      <c r="O3525" s="55"/>
      <c r="P3525" s="55"/>
      <c r="Q3525" s="55"/>
      <c r="R3525" s="55"/>
      <c r="S3525" s="55"/>
      <c r="T3525" s="56"/>
      <c r="U3525" s="34"/>
      <c r="V3525" s="34"/>
      <c r="W3525" s="34"/>
      <c r="X3525" s="34"/>
      <c r="Y3525" s="34"/>
      <c r="Z3525" s="34"/>
      <c r="AA3525" s="34"/>
      <c r="AB3525" s="34"/>
      <c r="AC3525" s="34"/>
      <c r="AD3525" s="34"/>
      <c r="AE3525" s="34"/>
      <c r="AT3525" s="19" t="s">
        <v>262</v>
      </c>
      <c r="AU3525" s="19" t="s">
        <v>82</v>
      </c>
    </row>
    <row r="3526" spans="1:65" s="12" customFormat="1" ht="22.9" customHeight="1">
      <c r="B3526" s="132"/>
      <c r="D3526" s="133" t="s">
        <v>72</v>
      </c>
      <c r="E3526" s="143" t="s">
        <v>3350</v>
      </c>
      <c r="F3526" s="143" t="s">
        <v>3351</v>
      </c>
      <c r="I3526" s="135"/>
      <c r="J3526" s="144">
        <f>BK3526</f>
        <v>0</v>
      </c>
      <c r="L3526" s="132"/>
      <c r="M3526" s="137"/>
      <c r="N3526" s="138"/>
      <c r="O3526" s="138"/>
      <c r="P3526" s="139">
        <f>SUM(P3527:P3780)</f>
        <v>0</v>
      </c>
      <c r="Q3526" s="138"/>
      <c r="R3526" s="139">
        <f>SUM(R3527:R3780)</f>
        <v>59.924039269999994</v>
      </c>
      <c r="S3526" s="138"/>
      <c r="T3526" s="140">
        <f>SUM(T3527:T3780)</f>
        <v>0</v>
      </c>
      <c r="AR3526" s="133" t="s">
        <v>82</v>
      </c>
      <c r="AT3526" s="141" t="s">
        <v>72</v>
      </c>
      <c r="AU3526" s="141" t="s">
        <v>80</v>
      </c>
      <c r="AY3526" s="133" t="s">
        <v>252</v>
      </c>
      <c r="BK3526" s="142">
        <f>SUM(BK3527:BK3780)</f>
        <v>0</v>
      </c>
    </row>
    <row r="3527" spans="1:65" s="2" customFormat="1" ht="16.5" customHeight="1">
      <c r="A3527" s="34"/>
      <c r="B3527" s="145"/>
      <c r="C3527" s="146" t="s">
        <v>3352</v>
      </c>
      <c r="D3527" s="146" t="s">
        <v>254</v>
      </c>
      <c r="E3527" s="147" t="s">
        <v>3353</v>
      </c>
      <c r="F3527" s="148" t="s">
        <v>3354</v>
      </c>
      <c r="G3527" s="149" t="s">
        <v>497</v>
      </c>
      <c r="H3527" s="150">
        <v>12.87</v>
      </c>
      <c r="I3527" s="151"/>
      <c r="J3527" s="152">
        <f>ROUND(I3527*H3527,2)</f>
        <v>0</v>
      </c>
      <c r="K3527" s="153"/>
      <c r="L3527" s="35"/>
      <c r="M3527" s="154" t="s">
        <v>3</v>
      </c>
      <c r="N3527" s="155" t="s">
        <v>44</v>
      </c>
      <c r="O3527" s="55"/>
      <c r="P3527" s="156">
        <f>O3527*H3527</f>
        <v>0</v>
      </c>
      <c r="Q3527" s="156">
        <v>3.3E-4</v>
      </c>
      <c r="R3527" s="156">
        <f>Q3527*H3527</f>
        <v>4.2470999999999993E-3</v>
      </c>
      <c r="S3527" s="156">
        <v>0</v>
      </c>
      <c r="T3527" s="157">
        <f>S3527*H3527</f>
        <v>0</v>
      </c>
      <c r="U3527" s="34"/>
      <c r="V3527" s="34"/>
      <c r="W3527" s="34"/>
      <c r="X3527" s="34"/>
      <c r="Y3527" s="34"/>
      <c r="Z3527" s="34"/>
      <c r="AA3527" s="34"/>
      <c r="AB3527" s="34"/>
      <c r="AC3527" s="34"/>
      <c r="AD3527" s="34"/>
      <c r="AE3527" s="34"/>
      <c r="AR3527" s="158" t="s">
        <v>406</v>
      </c>
      <c r="AT3527" s="158" t="s">
        <v>254</v>
      </c>
      <c r="AU3527" s="158" t="s">
        <v>82</v>
      </c>
      <c r="AY3527" s="19" t="s">
        <v>252</v>
      </c>
      <c r="BE3527" s="159">
        <f>IF(N3527="základní",J3527,0)</f>
        <v>0</v>
      </c>
      <c r="BF3527" s="159">
        <f>IF(N3527="snížená",J3527,0)</f>
        <v>0</v>
      </c>
      <c r="BG3527" s="159">
        <f>IF(N3527="zákl. přenesená",J3527,0)</f>
        <v>0</v>
      </c>
      <c r="BH3527" s="159">
        <f>IF(N3527="sníž. přenesená",J3527,0)</f>
        <v>0</v>
      </c>
      <c r="BI3527" s="159">
        <f>IF(N3527="nulová",J3527,0)</f>
        <v>0</v>
      </c>
      <c r="BJ3527" s="19" t="s">
        <v>80</v>
      </c>
      <c r="BK3527" s="159">
        <f>ROUND(I3527*H3527,2)</f>
        <v>0</v>
      </c>
      <c r="BL3527" s="19" t="s">
        <v>406</v>
      </c>
      <c r="BM3527" s="158" t="s">
        <v>3355</v>
      </c>
    </row>
    <row r="3528" spans="1:65" s="2" customFormat="1" ht="11.25">
      <c r="A3528" s="34"/>
      <c r="B3528" s="35"/>
      <c r="C3528" s="34"/>
      <c r="D3528" s="160" t="s">
        <v>260</v>
      </c>
      <c r="E3528" s="34"/>
      <c r="F3528" s="161" t="s">
        <v>3356</v>
      </c>
      <c r="G3528" s="34"/>
      <c r="H3528" s="34"/>
      <c r="I3528" s="162"/>
      <c r="J3528" s="34"/>
      <c r="K3528" s="34"/>
      <c r="L3528" s="35"/>
      <c r="M3528" s="163"/>
      <c r="N3528" s="164"/>
      <c r="O3528" s="55"/>
      <c r="P3528" s="55"/>
      <c r="Q3528" s="55"/>
      <c r="R3528" s="55"/>
      <c r="S3528" s="55"/>
      <c r="T3528" s="56"/>
      <c r="U3528" s="34"/>
      <c r="V3528" s="34"/>
      <c r="W3528" s="34"/>
      <c r="X3528" s="34"/>
      <c r="Y3528" s="34"/>
      <c r="Z3528" s="34"/>
      <c r="AA3528" s="34"/>
      <c r="AB3528" s="34"/>
      <c r="AC3528" s="34"/>
      <c r="AD3528" s="34"/>
      <c r="AE3528" s="34"/>
      <c r="AT3528" s="19" t="s">
        <v>260</v>
      </c>
      <c r="AU3528" s="19" t="s">
        <v>82</v>
      </c>
    </row>
    <row r="3529" spans="1:65" s="2" customFormat="1" ht="11.25">
      <c r="A3529" s="34"/>
      <c r="B3529" s="35"/>
      <c r="C3529" s="34"/>
      <c r="D3529" s="165" t="s">
        <v>262</v>
      </c>
      <c r="E3529" s="34"/>
      <c r="F3529" s="166" t="s">
        <v>3357</v>
      </c>
      <c r="G3529" s="34"/>
      <c r="H3529" s="34"/>
      <c r="I3529" s="162"/>
      <c r="J3529" s="34"/>
      <c r="K3529" s="34"/>
      <c r="L3529" s="35"/>
      <c r="M3529" s="163"/>
      <c r="N3529" s="164"/>
      <c r="O3529" s="55"/>
      <c r="P3529" s="55"/>
      <c r="Q3529" s="55"/>
      <c r="R3529" s="55"/>
      <c r="S3529" s="55"/>
      <c r="T3529" s="56"/>
      <c r="U3529" s="34"/>
      <c r="V3529" s="34"/>
      <c r="W3529" s="34"/>
      <c r="X3529" s="34"/>
      <c r="Y3529" s="34"/>
      <c r="Z3529" s="34"/>
      <c r="AA3529" s="34"/>
      <c r="AB3529" s="34"/>
      <c r="AC3529" s="34"/>
      <c r="AD3529" s="34"/>
      <c r="AE3529" s="34"/>
      <c r="AT3529" s="19" t="s">
        <v>262</v>
      </c>
      <c r="AU3529" s="19" t="s">
        <v>82</v>
      </c>
    </row>
    <row r="3530" spans="1:65" s="13" customFormat="1" ht="11.25">
      <c r="B3530" s="167"/>
      <c r="D3530" s="160" t="s">
        <v>264</v>
      </c>
      <c r="E3530" s="168" t="s">
        <v>3</v>
      </c>
      <c r="F3530" s="169" t="s">
        <v>3358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264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252</v>
      </c>
    </row>
    <row r="3531" spans="1:65" s="14" customFormat="1" ht="11.25">
      <c r="B3531" s="174"/>
      <c r="D3531" s="160" t="s">
        <v>264</v>
      </c>
      <c r="E3531" s="175" t="s">
        <v>3</v>
      </c>
      <c r="F3531" s="176" t="s">
        <v>3359</v>
      </c>
      <c r="H3531" s="177">
        <v>12.87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264</v>
      </c>
      <c r="AU3531" s="175" t="s">
        <v>82</v>
      </c>
      <c r="AV3531" s="14" t="s">
        <v>82</v>
      </c>
      <c r="AW3531" s="14" t="s">
        <v>34</v>
      </c>
      <c r="AX3531" s="14" t="s">
        <v>80</v>
      </c>
      <c r="AY3531" s="175" t="s">
        <v>252</v>
      </c>
    </row>
    <row r="3532" spans="1:65" s="2" customFormat="1" ht="16.5" customHeight="1">
      <c r="A3532" s="34"/>
      <c r="B3532" s="145"/>
      <c r="C3532" s="198" t="s">
        <v>3360</v>
      </c>
      <c r="D3532" s="198" t="s">
        <v>361</v>
      </c>
      <c r="E3532" s="199" t="s">
        <v>3361</v>
      </c>
      <c r="F3532" s="200" t="s">
        <v>3362</v>
      </c>
      <c r="G3532" s="201" t="s">
        <v>497</v>
      </c>
      <c r="H3532" s="202">
        <v>12.87</v>
      </c>
      <c r="I3532" s="203"/>
      <c r="J3532" s="204">
        <f>ROUND(I3532*H3532,2)</f>
        <v>0</v>
      </c>
      <c r="K3532" s="205"/>
      <c r="L3532" s="206"/>
      <c r="M3532" s="207" t="s">
        <v>3</v>
      </c>
      <c r="N3532" s="208" t="s">
        <v>44</v>
      </c>
      <c r="O3532" s="55"/>
      <c r="P3532" s="156">
        <f>O3532*H3532</f>
        <v>0</v>
      </c>
      <c r="Q3532" s="156">
        <v>2.7E-2</v>
      </c>
      <c r="R3532" s="156">
        <f>Q3532*H3532</f>
        <v>0.34748999999999997</v>
      </c>
      <c r="S3532" s="156">
        <v>0</v>
      </c>
      <c r="T3532" s="157">
        <f>S3532*H3532</f>
        <v>0</v>
      </c>
      <c r="U3532" s="34"/>
      <c r="V3532" s="34"/>
      <c r="W3532" s="34"/>
      <c r="X3532" s="34"/>
      <c r="Y3532" s="34"/>
      <c r="Z3532" s="34"/>
      <c r="AA3532" s="34"/>
      <c r="AB3532" s="34"/>
      <c r="AC3532" s="34"/>
      <c r="AD3532" s="34"/>
      <c r="AE3532" s="34"/>
      <c r="AR3532" s="158" t="s">
        <v>572</v>
      </c>
      <c r="AT3532" s="158" t="s">
        <v>361</v>
      </c>
      <c r="AU3532" s="158" t="s">
        <v>82</v>
      </c>
      <c r="AY3532" s="19" t="s">
        <v>252</v>
      </c>
      <c r="BE3532" s="159">
        <f>IF(N3532="základní",J3532,0)</f>
        <v>0</v>
      </c>
      <c r="BF3532" s="159">
        <f>IF(N3532="snížená",J3532,0)</f>
        <v>0</v>
      </c>
      <c r="BG3532" s="159">
        <f>IF(N3532="zákl. přenesená",J3532,0)</f>
        <v>0</v>
      </c>
      <c r="BH3532" s="159">
        <f>IF(N3532="sníž. přenesená",J3532,0)</f>
        <v>0</v>
      </c>
      <c r="BI3532" s="159">
        <f>IF(N3532="nulová",J3532,0)</f>
        <v>0</v>
      </c>
      <c r="BJ3532" s="19" t="s">
        <v>80</v>
      </c>
      <c r="BK3532" s="159">
        <f>ROUND(I3532*H3532,2)</f>
        <v>0</v>
      </c>
      <c r="BL3532" s="19" t="s">
        <v>406</v>
      </c>
      <c r="BM3532" s="158" t="s">
        <v>3363</v>
      </c>
    </row>
    <row r="3533" spans="1:65" s="2" customFormat="1" ht="11.25">
      <c r="A3533" s="34"/>
      <c r="B3533" s="35"/>
      <c r="C3533" s="34"/>
      <c r="D3533" s="160" t="s">
        <v>260</v>
      </c>
      <c r="E3533" s="34"/>
      <c r="F3533" s="161" t="s">
        <v>3362</v>
      </c>
      <c r="G3533" s="34"/>
      <c r="H3533" s="34"/>
      <c r="I3533" s="162"/>
      <c r="J3533" s="34"/>
      <c r="K3533" s="34"/>
      <c r="L3533" s="35"/>
      <c r="M3533" s="163"/>
      <c r="N3533" s="164"/>
      <c r="O3533" s="55"/>
      <c r="P3533" s="55"/>
      <c r="Q3533" s="55"/>
      <c r="R3533" s="55"/>
      <c r="S3533" s="55"/>
      <c r="T3533" s="56"/>
      <c r="U3533" s="34"/>
      <c r="V3533" s="34"/>
      <c r="W3533" s="34"/>
      <c r="X3533" s="34"/>
      <c r="Y3533" s="34"/>
      <c r="Z3533" s="34"/>
      <c r="AA3533" s="34"/>
      <c r="AB3533" s="34"/>
      <c r="AC3533" s="34"/>
      <c r="AD3533" s="34"/>
      <c r="AE3533" s="34"/>
      <c r="AT3533" s="19" t="s">
        <v>260</v>
      </c>
      <c r="AU3533" s="19" t="s">
        <v>82</v>
      </c>
    </row>
    <row r="3534" spans="1:65" s="2" customFormat="1" ht="11.25">
      <c r="A3534" s="34"/>
      <c r="B3534" s="35"/>
      <c r="C3534" s="34"/>
      <c r="D3534" s="165" t="s">
        <v>262</v>
      </c>
      <c r="E3534" s="34"/>
      <c r="F3534" s="166" t="s">
        <v>3364</v>
      </c>
      <c r="G3534" s="34"/>
      <c r="H3534" s="34"/>
      <c r="I3534" s="162"/>
      <c r="J3534" s="34"/>
      <c r="K3534" s="34"/>
      <c r="L3534" s="35"/>
      <c r="M3534" s="163"/>
      <c r="N3534" s="164"/>
      <c r="O3534" s="55"/>
      <c r="P3534" s="55"/>
      <c r="Q3534" s="55"/>
      <c r="R3534" s="55"/>
      <c r="S3534" s="55"/>
      <c r="T3534" s="56"/>
      <c r="U3534" s="34"/>
      <c r="V3534" s="34"/>
      <c r="W3534" s="34"/>
      <c r="X3534" s="34"/>
      <c r="Y3534" s="34"/>
      <c r="Z3534" s="34"/>
      <c r="AA3534" s="34"/>
      <c r="AB3534" s="34"/>
      <c r="AC3534" s="34"/>
      <c r="AD3534" s="34"/>
      <c r="AE3534" s="34"/>
      <c r="AT3534" s="19" t="s">
        <v>262</v>
      </c>
      <c r="AU3534" s="19" t="s">
        <v>82</v>
      </c>
    </row>
    <row r="3535" spans="1:65" s="13" customFormat="1" ht="11.25">
      <c r="B3535" s="167"/>
      <c r="D3535" s="160" t="s">
        <v>264</v>
      </c>
      <c r="E3535" s="168" t="s">
        <v>3</v>
      </c>
      <c r="F3535" s="169" t="s">
        <v>3365</v>
      </c>
      <c r="H3535" s="168" t="s">
        <v>3</v>
      </c>
      <c r="I3535" s="170"/>
      <c r="L3535" s="167"/>
      <c r="M3535" s="171"/>
      <c r="N3535" s="172"/>
      <c r="O3535" s="172"/>
      <c r="P3535" s="172"/>
      <c r="Q3535" s="172"/>
      <c r="R3535" s="172"/>
      <c r="S3535" s="172"/>
      <c r="T3535" s="173"/>
      <c r="AT3535" s="168" t="s">
        <v>264</v>
      </c>
      <c r="AU3535" s="168" t="s">
        <v>82</v>
      </c>
      <c r="AV3535" s="13" t="s">
        <v>80</v>
      </c>
      <c r="AW3535" s="13" t="s">
        <v>34</v>
      </c>
      <c r="AX3535" s="13" t="s">
        <v>73</v>
      </c>
      <c r="AY3535" s="168" t="s">
        <v>252</v>
      </c>
    </row>
    <row r="3536" spans="1:65" s="13" customFormat="1" ht="22.5">
      <c r="B3536" s="167"/>
      <c r="D3536" s="160" t="s">
        <v>264</v>
      </c>
      <c r="E3536" s="168" t="s">
        <v>3</v>
      </c>
      <c r="F3536" s="169" t="s">
        <v>3366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264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252</v>
      </c>
    </row>
    <row r="3537" spans="1:65" s="13" customFormat="1" ht="11.25">
      <c r="B3537" s="167"/>
      <c r="D3537" s="160" t="s">
        <v>264</v>
      </c>
      <c r="E3537" s="168" t="s">
        <v>3</v>
      </c>
      <c r="F3537" s="169" t="s">
        <v>3367</v>
      </c>
      <c r="H3537" s="168" t="s">
        <v>3</v>
      </c>
      <c r="I3537" s="170"/>
      <c r="L3537" s="167"/>
      <c r="M3537" s="171"/>
      <c r="N3537" s="172"/>
      <c r="O3537" s="172"/>
      <c r="P3537" s="172"/>
      <c r="Q3537" s="172"/>
      <c r="R3537" s="172"/>
      <c r="S3537" s="172"/>
      <c r="T3537" s="173"/>
      <c r="AT3537" s="168" t="s">
        <v>264</v>
      </c>
      <c r="AU3537" s="168" t="s">
        <v>82</v>
      </c>
      <c r="AV3537" s="13" t="s">
        <v>80</v>
      </c>
      <c r="AW3537" s="13" t="s">
        <v>34</v>
      </c>
      <c r="AX3537" s="13" t="s">
        <v>73</v>
      </c>
      <c r="AY3537" s="168" t="s">
        <v>252</v>
      </c>
    </row>
    <row r="3538" spans="1:65" s="14" customFormat="1" ht="11.25">
      <c r="B3538" s="174"/>
      <c r="D3538" s="160" t="s">
        <v>264</v>
      </c>
      <c r="E3538" s="175" t="s">
        <v>3</v>
      </c>
      <c r="F3538" s="176" t="s">
        <v>3359</v>
      </c>
      <c r="H3538" s="177">
        <v>12.87</v>
      </c>
      <c r="I3538" s="178"/>
      <c r="L3538" s="174"/>
      <c r="M3538" s="179"/>
      <c r="N3538" s="180"/>
      <c r="O3538" s="180"/>
      <c r="P3538" s="180"/>
      <c r="Q3538" s="180"/>
      <c r="R3538" s="180"/>
      <c r="S3538" s="180"/>
      <c r="T3538" s="181"/>
      <c r="AT3538" s="175" t="s">
        <v>264</v>
      </c>
      <c r="AU3538" s="175" t="s">
        <v>82</v>
      </c>
      <c r="AV3538" s="14" t="s">
        <v>82</v>
      </c>
      <c r="AW3538" s="14" t="s">
        <v>34</v>
      </c>
      <c r="AX3538" s="14" t="s">
        <v>80</v>
      </c>
      <c r="AY3538" s="175" t="s">
        <v>252</v>
      </c>
    </row>
    <row r="3539" spans="1:65" s="2" customFormat="1" ht="16.5" customHeight="1">
      <c r="A3539" s="34"/>
      <c r="B3539" s="145"/>
      <c r="C3539" s="146" t="s">
        <v>3368</v>
      </c>
      <c r="D3539" s="146" t="s">
        <v>254</v>
      </c>
      <c r="E3539" s="147" t="s">
        <v>3369</v>
      </c>
      <c r="F3539" s="148" t="s">
        <v>3370</v>
      </c>
      <c r="G3539" s="149" t="s">
        <v>497</v>
      </c>
      <c r="H3539" s="150">
        <v>1542.5740000000001</v>
      </c>
      <c r="I3539" s="151"/>
      <c r="J3539" s="152">
        <f>ROUND(I3539*H3539,2)</f>
        <v>0</v>
      </c>
      <c r="K3539" s="153"/>
      <c r="L3539" s="35"/>
      <c r="M3539" s="154" t="s">
        <v>3</v>
      </c>
      <c r="N3539" s="155" t="s">
        <v>44</v>
      </c>
      <c r="O3539" s="55"/>
      <c r="P3539" s="156">
        <f>O3539*H3539</f>
        <v>0</v>
      </c>
      <c r="Q3539" s="156">
        <v>5.0000000000000002E-5</v>
      </c>
      <c r="R3539" s="156">
        <f>Q3539*H3539</f>
        <v>7.7128700000000008E-2</v>
      </c>
      <c r="S3539" s="156">
        <v>0</v>
      </c>
      <c r="T3539" s="157">
        <f>S3539*H3539</f>
        <v>0</v>
      </c>
      <c r="U3539" s="34"/>
      <c r="V3539" s="34"/>
      <c r="W3539" s="34"/>
      <c r="X3539" s="34"/>
      <c r="Y3539" s="34"/>
      <c r="Z3539" s="34"/>
      <c r="AA3539" s="34"/>
      <c r="AB3539" s="34"/>
      <c r="AC3539" s="34"/>
      <c r="AD3539" s="34"/>
      <c r="AE3539" s="34"/>
      <c r="AR3539" s="158" t="s">
        <v>406</v>
      </c>
      <c r="AT3539" s="158" t="s">
        <v>254</v>
      </c>
      <c r="AU3539" s="158" t="s">
        <v>82</v>
      </c>
      <c r="AY3539" s="19" t="s">
        <v>252</v>
      </c>
      <c r="BE3539" s="159">
        <f>IF(N3539="základní",J3539,0)</f>
        <v>0</v>
      </c>
      <c r="BF3539" s="159">
        <f>IF(N3539="snížená",J3539,0)</f>
        <v>0</v>
      </c>
      <c r="BG3539" s="159">
        <f>IF(N3539="zákl. přenesená",J3539,0)</f>
        <v>0</v>
      </c>
      <c r="BH3539" s="159">
        <f>IF(N3539="sníž. přenesená",J3539,0)</f>
        <v>0</v>
      </c>
      <c r="BI3539" s="159">
        <f>IF(N3539="nulová",J3539,0)</f>
        <v>0</v>
      </c>
      <c r="BJ3539" s="19" t="s">
        <v>80</v>
      </c>
      <c r="BK3539" s="159">
        <f>ROUND(I3539*H3539,2)</f>
        <v>0</v>
      </c>
      <c r="BL3539" s="19" t="s">
        <v>406</v>
      </c>
      <c r="BM3539" s="158" t="s">
        <v>3371</v>
      </c>
    </row>
    <row r="3540" spans="1:65" s="2" customFormat="1" ht="11.25">
      <c r="A3540" s="34"/>
      <c r="B3540" s="35"/>
      <c r="C3540" s="34"/>
      <c r="D3540" s="160" t="s">
        <v>260</v>
      </c>
      <c r="E3540" s="34"/>
      <c r="F3540" s="161" t="s">
        <v>3372</v>
      </c>
      <c r="G3540" s="34"/>
      <c r="H3540" s="34"/>
      <c r="I3540" s="162"/>
      <c r="J3540" s="34"/>
      <c r="K3540" s="34"/>
      <c r="L3540" s="35"/>
      <c r="M3540" s="163"/>
      <c r="N3540" s="164"/>
      <c r="O3540" s="55"/>
      <c r="P3540" s="55"/>
      <c r="Q3540" s="55"/>
      <c r="R3540" s="55"/>
      <c r="S3540" s="55"/>
      <c r="T3540" s="56"/>
      <c r="U3540" s="34"/>
      <c r="V3540" s="34"/>
      <c r="W3540" s="34"/>
      <c r="X3540" s="34"/>
      <c r="Y3540" s="34"/>
      <c r="Z3540" s="34"/>
      <c r="AA3540" s="34"/>
      <c r="AB3540" s="34"/>
      <c r="AC3540" s="34"/>
      <c r="AD3540" s="34"/>
      <c r="AE3540" s="34"/>
      <c r="AT3540" s="19" t="s">
        <v>260</v>
      </c>
      <c r="AU3540" s="19" t="s">
        <v>82</v>
      </c>
    </row>
    <row r="3541" spans="1:65" s="2" customFormat="1" ht="11.25">
      <c r="A3541" s="34"/>
      <c r="B3541" s="35"/>
      <c r="C3541" s="34"/>
      <c r="D3541" s="165" t="s">
        <v>262</v>
      </c>
      <c r="E3541" s="34"/>
      <c r="F3541" s="166" t="s">
        <v>3373</v>
      </c>
      <c r="G3541" s="34"/>
      <c r="H3541" s="34"/>
      <c r="I3541" s="162"/>
      <c r="J3541" s="34"/>
      <c r="K3541" s="34"/>
      <c r="L3541" s="35"/>
      <c r="M3541" s="163"/>
      <c r="N3541" s="164"/>
      <c r="O3541" s="55"/>
      <c r="P3541" s="55"/>
      <c r="Q3541" s="55"/>
      <c r="R3541" s="55"/>
      <c r="S3541" s="55"/>
      <c r="T3541" s="56"/>
      <c r="U3541" s="34"/>
      <c r="V3541" s="34"/>
      <c r="W3541" s="34"/>
      <c r="X3541" s="34"/>
      <c r="Y3541" s="34"/>
      <c r="Z3541" s="34"/>
      <c r="AA3541" s="34"/>
      <c r="AB3541" s="34"/>
      <c r="AC3541" s="34"/>
      <c r="AD3541" s="34"/>
      <c r="AE3541" s="34"/>
      <c r="AT3541" s="19" t="s">
        <v>262</v>
      </c>
      <c r="AU3541" s="19" t="s">
        <v>82</v>
      </c>
    </row>
    <row r="3542" spans="1:65" s="13" customFormat="1" ht="11.25">
      <c r="B3542" s="167"/>
      <c r="D3542" s="160" t="s">
        <v>264</v>
      </c>
      <c r="E3542" s="168" t="s">
        <v>3</v>
      </c>
      <c r="F3542" s="169" t="s">
        <v>3374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1:65" s="13" customFormat="1" ht="11.25">
      <c r="B3543" s="167"/>
      <c r="D3543" s="160" t="s">
        <v>264</v>
      </c>
      <c r="E3543" s="168" t="s">
        <v>3</v>
      </c>
      <c r="F3543" s="169" t="s">
        <v>3375</v>
      </c>
      <c r="H3543" s="168" t="s">
        <v>3</v>
      </c>
      <c r="I3543" s="170"/>
      <c r="L3543" s="167"/>
      <c r="M3543" s="171"/>
      <c r="N3543" s="172"/>
      <c r="O3543" s="172"/>
      <c r="P3543" s="172"/>
      <c r="Q3543" s="172"/>
      <c r="R3543" s="172"/>
      <c r="S3543" s="172"/>
      <c r="T3543" s="173"/>
      <c r="AT3543" s="168" t="s">
        <v>264</v>
      </c>
      <c r="AU3543" s="168" t="s">
        <v>82</v>
      </c>
      <c r="AV3543" s="13" t="s">
        <v>80</v>
      </c>
      <c r="AW3543" s="13" t="s">
        <v>34</v>
      </c>
      <c r="AX3543" s="13" t="s">
        <v>73</v>
      </c>
      <c r="AY3543" s="168" t="s">
        <v>252</v>
      </c>
    </row>
    <row r="3544" spans="1:65" s="14" customFormat="1" ht="11.25">
      <c r="B3544" s="174"/>
      <c r="D3544" s="160" t="s">
        <v>264</v>
      </c>
      <c r="E3544" s="175" t="s">
        <v>3</v>
      </c>
      <c r="F3544" s="176" t="s">
        <v>3376</v>
      </c>
      <c r="H3544" s="177">
        <v>91.256</v>
      </c>
      <c r="I3544" s="178"/>
      <c r="L3544" s="174"/>
      <c r="M3544" s="179"/>
      <c r="N3544" s="180"/>
      <c r="O3544" s="180"/>
      <c r="P3544" s="180"/>
      <c r="Q3544" s="180"/>
      <c r="R3544" s="180"/>
      <c r="S3544" s="180"/>
      <c r="T3544" s="181"/>
      <c r="AT3544" s="175" t="s">
        <v>264</v>
      </c>
      <c r="AU3544" s="175" t="s">
        <v>82</v>
      </c>
      <c r="AV3544" s="14" t="s">
        <v>82</v>
      </c>
      <c r="AW3544" s="14" t="s">
        <v>34</v>
      </c>
      <c r="AX3544" s="14" t="s">
        <v>73</v>
      </c>
      <c r="AY3544" s="175" t="s">
        <v>252</v>
      </c>
    </row>
    <row r="3545" spans="1:65" s="13" customFormat="1" ht="11.25">
      <c r="B3545" s="167"/>
      <c r="D3545" s="160" t="s">
        <v>264</v>
      </c>
      <c r="E3545" s="168" t="s">
        <v>3</v>
      </c>
      <c r="F3545" s="169" t="s">
        <v>3377</v>
      </c>
      <c r="H3545" s="168" t="s">
        <v>3</v>
      </c>
      <c r="I3545" s="170"/>
      <c r="L3545" s="167"/>
      <c r="M3545" s="171"/>
      <c r="N3545" s="172"/>
      <c r="O3545" s="172"/>
      <c r="P3545" s="172"/>
      <c r="Q3545" s="172"/>
      <c r="R3545" s="172"/>
      <c r="S3545" s="172"/>
      <c r="T3545" s="173"/>
      <c r="AT3545" s="168" t="s">
        <v>264</v>
      </c>
      <c r="AU3545" s="168" t="s">
        <v>82</v>
      </c>
      <c r="AV3545" s="13" t="s">
        <v>80</v>
      </c>
      <c r="AW3545" s="13" t="s">
        <v>34</v>
      </c>
      <c r="AX3545" s="13" t="s">
        <v>73</v>
      </c>
      <c r="AY3545" s="168" t="s">
        <v>252</v>
      </c>
    </row>
    <row r="3546" spans="1:65" s="14" customFormat="1" ht="11.25">
      <c r="B3546" s="174"/>
      <c r="D3546" s="160" t="s">
        <v>264</v>
      </c>
      <c r="E3546" s="175" t="s">
        <v>3</v>
      </c>
      <c r="F3546" s="176" t="s">
        <v>3376</v>
      </c>
      <c r="H3546" s="177">
        <v>91.256</v>
      </c>
      <c r="I3546" s="178"/>
      <c r="L3546" s="174"/>
      <c r="M3546" s="179"/>
      <c r="N3546" s="180"/>
      <c r="O3546" s="180"/>
      <c r="P3546" s="180"/>
      <c r="Q3546" s="180"/>
      <c r="R3546" s="180"/>
      <c r="S3546" s="180"/>
      <c r="T3546" s="181"/>
      <c r="AT3546" s="175" t="s">
        <v>264</v>
      </c>
      <c r="AU3546" s="175" t="s">
        <v>82</v>
      </c>
      <c r="AV3546" s="14" t="s">
        <v>82</v>
      </c>
      <c r="AW3546" s="14" t="s">
        <v>34</v>
      </c>
      <c r="AX3546" s="14" t="s">
        <v>73</v>
      </c>
      <c r="AY3546" s="175" t="s">
        <v>252</v>
      </c>
    </row>
    <row r="3547" spans="1:65" s="13" customFormat="1" ht="11.25">
      <c r="B3547" s="167"/>
      <c r="D3547" s="160" t="s">
        <v>264</v>
      </c>
      <c r="E3547" s="168" t="s">
        <v>3</v>
      </c>
      <c r="F3547" s="169" t="s">
        <v>3378</v>
      </c>
      <c r="H3547" s="168" t="s">
        <v>3</v>
      </c>
      <c r="I3547" s="170"/>
      <c r="L3547" s="167"/>
      <c r="M3547" s="171"/>
      <c r="N3547" s="172"/>
      <c r="O3547" s="172"/>
      <c r="P3547" s="172"/>
      <c r="Q3547" s="172"/>
      <c r="R3547" s="172"/>
      <c r="S3547" s="172"/>
      <c r="T3547" s="173"/>
      <c r="AT3547" s="168" t="s">
        <v>264</v>
      </c>
      <c r="AU3547" s="168" t="s">
        <v>82</v>
      </c>
      <c r="AV3547" s="13" t="s">
        <v>80</v>
      </c>
      <c r="AW3547" s="13" t="s">
        <v>34</v>
      </c>
      <c r="AX3547" s="13" t="s">
        <v>73</v>
      </c>
      <c r="AY3547" s="168" t="s">
        <v>252</v>
      </c>
    </row>
    <row r="3548" spans="1:65" s="14" customFormat="1" ht="11.25">
      <c r="B3548" s="174"/>
      <c r="D3548" s="160" t="s">
        <v>264</v>
      </c>
      <c r="E3548" s="175" t="s">
        <v>3</v>
      </c>
      <c r="F3548" s="176" t="s">
        <v>3379</v>
      </c>
      <c r="H3548" s="177">
        <v>44.298999999999999</v>
      </c>
      <c r="I3548" s="178"/>
      <c r="L3548" s="174"/>
      <c r="M3548" s="179"/>
      <c r="N3548" s="180"/>
      <c r="O3548" s="180"/>
      <c r="P3548" s="180"/>
      <c r="Q3548" s="180"/>
      <c r="R3548" s="180"/>
      <c r="S3548" s="180"/>
      <c r="T3548" s="181"/>
      <c r="AT3548" s="175" t="s">
        <v>264</v>
      </c>
      <c r="AU3548" s="175" t="s">
        <v>82</v>
      </c>
      <c r="AV3548" s="14" t="s">
        <v>82</v>
      </c>
      <c r="AW3548" s="14" t="s">
        <v>34</v>
      </c>
      <c r="AX3548" s="14" t="s">
        <v>73</v>
      </c>
      <c r="AY3548" s="175" t="s">
        <v>252</v>
      </c>
    </row>
    <row r="3549" spans="1:65" s="13" customFormat="1" ht="11.25">
      <c r="B3549" s="167"/>
      <c r="D3549" s="160" t="s">
        <v>264</v>
      </c>
      <c r="E3549" s="168" t="s">
        <v>3</v>
      </c>
      <c r="F3549" s="169" t="s">
        <v>3380</v>
      </c>
      <c r="H3549" s="168" t="s">
        <v>3</v>
      </c>
      <c r="I3549" s="170"/>
      <c r="L3549" s="167"/>
      <c r="M3549" s="171"/>
      <c r="N3549" s="172"/>
      <c r="O3549" s="172"/>
      <c r="P3549" s="172"/>
      <c r="Q3549" s="172"/>
      <c r="R3549" s="172"/>
      <c r="S3549" s="172"/>
      <c r="T3549" s="173"/>
      <c r="AT3549" s="168" t="s">
        <v>264</v>
      </c>
      <c r="AU3549" s="168" t="s">
        <v>82</v>
      </c>
      <c r="AV3549" s="13" t="s">
        <v>80</v>
      </c>
      <c r="AW3549" s="13" t="s">
        <v>34</v>
      </c>
      <c r="AX3549" s="13" t="s">
        <v>73</v>
      </c>
      <c r="AY3549" s="168" t="s">
        <v>252</v>
      </c>
    </row>
    <row r="3550" spans="1:65" s="14" customFormat="1" ht="11.25">
      <c r="B3550" s="174"/>
      <c r="D3550" s="160" t="s">
        <v>264</v>
      </c>
      <c r="E3550" s="175" t="s">
        <v>3</v>
      </c>
      <c r="F3550" s="176" t="s">
        <v>3379</v>
      </c>
      <c r="H3550" s="177">
        <v>44.298999999999999</v>
      </c>
      <c r="I3550" s="178"/>
      <c r="L3550" s="174"/>
      <c r="M3550" s="179"/>
      <c r="N3550" s="180"/>
      <c r="O3550" s="180"/>
      <c r="P3550" s="180"/>
      <c r="Q3550" s="180"/>
      <c r="R3550" s="180"/>
      <c r="S3550" s="180"/>
      <c r="T3550" s="181"/>
      <c r="AT3550" s="175" t="s">
        <v>264</v>
      </c>
      <c r="AU3550" s="175" t="s">
        <v>82</v>
      </c>
      <c r="AV3550" s="14" t="s">
        <v>82</v>
      </c>
      <c r="AW3550" s="14" t="s">
        <v>34</v>
      </c>
      <c r="AX3550" s="14" t="s">
        <v>73</v>
      </c>
      <c r="AY3550" s="175" t="s">
        <v>252</v>
      </c>
    </row>
    <row r="3551" spans="1:65" s="13" customFormat="1" ht="11.25">
      <c r="B3551" s="167"/>
      <c r="D3551" s="160" t="s">
        <v>264</v>
      </c>
      <c r="E3551" s="168" t="s">
        <v>3</v>
      </c>
      <c r="F3551" s="169" t="s">
        <v>3381</v>
      </c>
      <c r="H3551" s="168" t="s">
        <v>3</v>
      </c>
      <c r="I3551" s="170"/>
      <c r="L3551" s="167"/>
      <c r="M3551" s="171"/>
      <c r="N3551" s="172"/>
      <c r="O3551" s="172"/>
      <c r="P3551" s="172"/>
      <c r="Q3551" s="172"/>
      <c r="R3551" s="172"/>
      <c r="S3551" s="172"/>
      <c r="T3551" s="173"/>
      <c r="AT3551" s="168" t="s">
        <v>264</v>
      </c>
      <c r="AU3551" s="168" t="s">
        <v>82</v>
      </c>
      <c r="AV3551" s="13" t="s">
        <v>80</v>
      </c>
      <c r="AW3551" s="13" t="s">
        <v>34</v>
      </c>
      <c r="AX3551" s="13" t="s">
        <v>73</v>
      </c>
      <c r="AY3551" s="168" t="s">
        <v>252</v>
      </c>
    </row>
    <row r="3552" spans="1:65" s="14" customFormat="1" ht="11.25">
      <c r="B3552" s="174"/>
      <c r="D3552" s="160" t="s">
        <v>264</v>
      </c>
      <c r="E3552" s="175" t="s">
        <v>3</v>
      </c>
      <c r="F3552" s="176" t="s">
        <v>3382</v>
      </c>
      <c r="H3552" s="177">
        <v>88.596999999999994</v>
      </c>
      <c r="I3552" s="178"/>
      <c r="L3552" s="174"/>
      <c r="M3552" s="179"/>
      <c r="N3552" s="180"/>
      <c r="O3552" s="180"/>
      <c r="P3552" s="180"/>
      <c r="Q3552" s="180"/>
      <c r="R3552" s="180"/>
      <c r="S3552" s="180"/>
      <c r="T3552" s="181"/>
      <c r="AT3552" s="175" t="s">
        <v>264</v>
      </c>
      <c r="AU3552" s="175" t="s">
        <v>82</v>
      </c>
      <c r="AV3552" s="14" t="s">
        <v>82</v>
      </c>
      <c r="AW3552" s="14" t="s">
        <v>34</v>
      </c>
      <c r="AX3552" s="14" t="s">
        <v>73</v>
      </c>
      <c r="AY3552" s="175" t="s">
        <v>252</v>
      </c>
    </row>
    <row r="3553" spans="2:51" s="13" customFormat="1" ht="11.25">
      <c r="B3553" s="167"/>
      <c r="D3553" s="160" t="s">
        <v>264</v>
      </c>
      <c r="E3553" s="168" t="s">
        <v>3</v>
      </c>
      <c r="F3553" s="169" t="s">
        <v>3383</v>
      </c>
      <c r="H3553" s="168" t="s">
        <v>3</v>
      </c>
      <c r="I3553" s="170"/>
      <c r="L3553" s="167"/>
      <c r="M3553" s="171"/>
      <c r="N3553" s="172"/>
      <c r="O3553" s="172"/>
      <c r="P3553" s="172"/>
      <c r="Q3553" s="172"/>
      <c r="R3553" s="172"/>
      <c r="S3553" s="172"/>
      <c r="T3553" s="173"/>
      <c r="AT3553" s="168" t="s">
        <v>264</v>
      </c>
      <c r="AU3553" s="168" t="s">
        <v>82</v>
      </c>
      <c r="AV3553" s="13" t="s">
        <v>80</v>
      </c>
      <c r="AW3553" s="13" t="s">
        <v>34</v>
      </c>
      <c r="AX3553" s="13" t="s">
        <v>73</v>
      </c>
      <c r="AY3553" s="168" t="s">
        <v>252</v>
      </c>
    </row>
    <row r="3554" spans="2:51" s="14" customFormat="1" ht="11.25">
      <c r="B3554" s="174"/>
      <c r="D3554" s="160" t="s">
        <v>264</v>
      </c>
      <c r="E3554" s="175" t="s">
        <v>3</v>
      </c>
      <c r="F3554" s="176" t="s">
        <v>3382</v>
      </c>
      <c r="H3554" s="177">
        <v>88.596999999999994</v>
      </c>
      <c r="I3554" s="178"/>
      <c r="L3554" s="174"/>
      <c r="M3554" s="179"/>
      <c r="N3554" s="180"/>
      <c r="O3554" s="180"/>
      <c r="P3554" s="180"/>
      <c r="Q3554" s="180"/>
      <c r="R3554" s="180"/>
      <c r="S3554" s="180"/>
      <c r="T3554" s="181"/>
      <c r="AT3554" s="175" t="s">
        <v>264</v>
      </c>
      <c r="AU3554" s="175" t="s">
        <v>82</v>
      </c>
      <c r="AV3554" s="14" t="s">
        <v>82</v>
      </c>
      <c r="AW3554" s="14" t="s">
        <v>34</v>
      </c>
      <c r="AX3554" s="14" t="s">
        <v>73</v>
      </c>
      <c r="AY3554" s="175" t="s">
        <v>252</v>
      </c>
    </row>
    <row r="3555" spans="2:51" s="13" customFormat="1" ht="11.25">
      <c r="B3555" s="167"/>
      <c r="D3555" s="160" t="s">
        <v>264</v>
      </c>
      <c r="E3555" s="168" t="s">
        <v>3</v>
      </c>
      <c r="F3555" s="169" t="s">
        <v>3384</v>
      </c>
      <c r="H3555" s="168" t="s">
        <v>3</v>
      </c>
      <c r="I3555" s="170"/>
      <c r="L3555" s="167"/>
      <c r="M3555" s="171"/>
      <c r="N3555" s="172"/>
      <c r="O3555" s="172"/>
      <c r="P3555" s="172"/>
      <c r="Q3555" s="172"/>
      <c r="R3555" s="172"/>
      <c r="S3555" s="172"/>
      <c r="T3555" s="173"/>
      <c r="AT3555" s="168" t="s">
        <v>264</v>
      </c>
      <c r="AU3555" s="168" t="s">
        <v>82</v>
      </c>
      <c r="AV3555" s="13" t="s">
        <v>80</v>
      </c>
      <c r="AW3555" s="13" t="s">
        <v>34</v>
      </c>
      <c r="AX3555" s="13" t="s">
        <v>73</v>
      </c>
      <c r="AY3555" s="168" t="s">
        <v>252</v>
      </c>
    </row>
    <row r="3556" spans="2:51" s="14" customFormat="1" ht="11.25">
      <c r="B3556" s="174"/>
      <c r="D3556" s="160" t="s">
        <v>264</v>
      </c>
      <c r="E3556" s="175" t="s">
        <v>3</v>
      </c>
      <c r="F3556" s="176" t="s">
        <v>3385</v>
      </c>
      <c r="H3556" s="177">
        <v>11.94</v>
      </c>
      <c r="I3556" s="178"/>
      <c r="L3556" s="174"/>
      <c r="M3556" s="179"/>
      <c r="N3556" s="180"/>
      <c r="O3556" s="180"/>
      <c r="P3556" s="180"/>
      <c r="Q3556" s="180"/>
      <c r="R3556" s="180"/>
      <c r="S3556" s="180"/>
      <c r="T3556" s="181"/>
      <c r="AT3556" s="175" t="s">
        <v>264</v>
      </c>
      <c r="AU3556" s="175" t="s">
        <v>82</v>
      </c>
      <c r="AV3556" s="14" t="s">
        <v>82</v>
      </c>
      <c r="AW3556" s="14" t="s">
        <v>34</v>
      </c>
      <c r="AX3556" s="14" t="s">
        <v>73</v>
      </c>
      <c r="AY3556" s="175" t="s">
        <v>252</v>
      </c>
    </row>
    <row r="3557" spans="2:51" s="13" customFormat="1" ht="11.25">
      <c r="B3557" s="167"/>
      <c r="D3557" s="160" t="s">
        <v>264</v>
      </c>
      <c r="E3557" s="168" t="s">
        <v>3</v>
      </c>
      <c r="F3557" s="169" t="s">
        <v>3386</v>
      </c>
      <c r="H3557" s="168" t="s">
        <v>3</v>
      </c>
      <c r="I3557" s="170"/>
      <c r="L3557" s="167"/>
      <c r="M3557" s="171"/>
      <c r="N3557" s="172"/>
      <c r="O3557" s="172"/>
      <c r="P3557" s="172"/>
      <c r="Q3557" s="172"/>
      <c r="R3557" s="172"/>
      <c r="S3557" s="172"/>
      <c r="T3557" s="173"/>
      <c r="AT3557" s="168" t="s">
        <v>264</v>
      </c>
      <c r="AU3557" s="168" t="s">
        <v>82</v>
      </c>
      <c r="AV3557" s="13" t="s">
        <v>80</v>
      </c>
      <c r="AW3557" s="13" t="s">
        <v>34</v>
      </c>
      <c r="AX3557" s="13" t="s">
        <v>73</v>
      </c>
      <c r="AY3557" s="168" t="s">
        <v>252</v>
      </c>
    </row>
    <row r="3558" spans="2:51" s="14" customFormat="1" ht="11.25">
      <c r="B3558" s="174"/>
      <c r="D3558" s="160" t="s">
        <v>264</v>
      </c>
      <c r="E3558" s="175" t="s">
        <v>3</v>
      </c>
      <c r="F3558" s="176" t="s">
        <v>3387</v>
      </c>
      <c r="H3558" s="177">
        <v>26.178999999999998</v>
      </c>
      <c r="I3558" s="178"/>
      <c r="L3558" s="174"/>
      <c r="M3558" s="179"/>
      <c r="N3558" s="180"/>
      <c r="O3558" s="180"/>
      <c r="P3558" s="180"/>
      <c r="Q3558" s="180"/>
      <c r="R3558" s="180"/>
      <c r="S3558" s="180"/>
      <c r="T3558" s="181"/>
      <c r="AT3558" s="175" t="s">
        <v>264</v>
      </c>
      <c r="AU3558" s="175" t="s">
        <v>82</v>
      </c>
      <c r="AV3558" s="14" t="s">
        <v>82</v>
      </c>
      <c r="AW3558" s="14" t="s">
        <v>34</v>
      </c>
      <c r="AX3558" s="14" t="s">
        <v>73</v>
      </c>
      <c r="AY3558" s="175" t="s">
        <v>252</v>
      </c>
    </row>
    <row r="3559" spans="2:51" s="13" customFormat="1" ht="11.25">
      <c r="B3559" s="167"/>
      <c r="D3559" s="160" t="s">
        <v>264</v>
      </c>
      <c r="E3559" s="168" t="s">
        <v>3</v>
      </c>
      <c r="F3559" s="169" t="s">
        <v>3388</v>
      </c>
      <c r="H3559" s="168" t="s">
        <v>3</v>
      </c>
      <c r="I3559" s="170"/>
      <c r="L3559" s="167"/>
      <c r="M3559" s="171"/>
      <c r="N3559" s="172"/>
      <c r="O3559" s="172"/>
      <c r="P3559" s="172"/>
      <c r="Q3559" s="172"/>
      <c r="R3559" s="172"/>
      <c r="S3559" s="172"/>
      <c r="T3559" s="173"/>
      <c r="AT3559" s="168" t="s">
        <v>264</v>
      </c>
      <c r="AU3559" s="168" t="s">
        <v>82</v>
      </c>
      <c r="AV3559" s="13" t="s">
        <v>80</v>
      </c>
      <c r="AW3559" s="13" t="s">
        <v>34</v>
      </c>
      <c r="AX3559" s="13" t="s">
        <v>73</v>
      </c>
      <c r="AY3559" s="168" t="s">
        <v>252</v>
      </c>
    </row>
    <row r="3560" spans="2:51" s="14" customFormat="1" ht="11.25">
      <c r="B3560" s="174"/>
      <c r="D3560" s="160" t="s">
        <v>264</v>
      </c>
      <c r="E3560" s="175" t="s">
        <v>3</v>
      </c>
      <c r="F3560" s="176" t="s">
        <v>3389</v>
      </c>
      <c r="H3560" s="177">
        <v>13.09</v>
      </c>
      <c r="I3560" s="178"/>
      <c r="L3560" s="174"/>
      <c r="M3560" s="179"/>
      <c r="N3560" s="180"/>
      <c r="O3560" s="180"/>
      <c r="P3560" s="180"/>
      <c r="Q3560" s="180"/>
      <c r="R3560" s="180"/>
      <c r="S3560" s="180"/>
      <c r="T3560" s="181"/>
      <c r="AT3560" s="175" t="s">
        <v>264</v>
      </c>
      <c r="AU3560" s="175" t="s">
        <v>82</v>
      </c>
      <c r="AV3560" s="14" t="s">
        <v>82</v>
      </c>
      <c r="AW3560" s="14" t="s">
        <v>34</v>
      </c>
      <c r="AX3560" s="14" t="s">
        <v>73</v>
      </c>
      <c r="AY3560" s="175" t="s">
        <v>252</v>
      </c>
    </row>
    <row r="3561" spans="2:51" s="13" customFormat="1" ht="11.25">
      <c r="B3561" s="167"/>
      <c r="D3561" s="160" t="s">
        <v>264</v>
      </c>
      <c r="E3561" s="168" t="s">
        <v>3</v>
      </c>
      <c r="F3561" s="169" t="s">
        <v>3390</v>
      </c>
      <c r="H3561" s="168" t="s">
        <v>3</v>
      </c>
      <c r="I3561" s="170"/>
      <c r="L3561" s="167"/>
      <c r="M3561" s="171"/>
      <c r="N3561" s="172"/>
      <c r="O3561" s="172"/>
      <c r="P3561" s="172"/>
      <c r="Q3561" s="172"/>
      <c r="R3561" s="172"/>
      <c r="S3561" s="172"/>
      <c r="T3561" s="173"/>
      <c r="AT3561" s="168" t="s">
        <v>264</v>
      </c>
      <c r="AU3561" s="168" t="s">
        <v>82</v>
      </c>
      <c r="AV3561" s="13" t="s">
        <v>80</v>
      </c>
      <c r="AW3561" s="13" t="s">
        <v>34</v>
      </c>
      <c r="AX3561" s="13" t="s">
        <v>73</v>
      </c>
      <c r="AY3561" s="168" t="s">
        <v>252</v>
      </c>
    </row>
    <row r="3562" spans="2:51" s="14" customFormat="1" ht="11.25">
      <c r="B3562" s="174"/>
      <c r="D3562" s="160" t="s">
        <v>264</v>
      </c>
      <c r="E3562" s="175" t="s">
        <v>3</v>
      </c>
      <c r="F3562" s="176" t="s">
        <v>3391</v>
      </c>
      <c r="H3562" s="177">
        <v>16.300999999999998</v>
      </c>
      <c r="I3562" s="178"/>
      <c r="L3562" s="174"/>
      <c r="M3562" s="179"/>
      <c r="N3562" s="180"/>
      <c r="O3562" s="180"/>
      <c r="P3562" s="180"/>
      <c r="Q3562" s="180"/>
      <c r="R3562" s="180"/>
      <c r="S3562" s="180"/>
      <c r="T3562" s="181"/>
      <c r="AT3562" s="175" t="s">
        <v>264</v>
      </c>
      <c r="AU3562" s="175" t="s">
        <v>82</v>
      </c>
      <c r="AV3562" s="14" t="s">
        <v>82</v>
      </c>
      <c r="AW3562" s="14" t="s">
        <v>34</v>
      </c>
      <c r="AX3562" s="14" t="s">
        <v>73</v>
      </c>
      <c r="AY3562" s="175" t="s">
        <v>252</v>
      </c>
    </row>
    <row r="3563" spans="2:51" s="13" customFormat="1" ht="11.25">
      <c r="B3563" s="167"/>
      <c r="D3563" s="160" t="s">
        <v>264</v>
      </c>
      <c r="E3563" s="168" t="s">
        <v>3</v>
      </c>
      <c r="F3563" s="169" t="s">
        <v>3392</v>
      </c>
      <c r="H3563" s="168" t="s">
        <v>3</v>
      </c>
      <c r="I3563" s="170"/>
      <c r="L3563" s="167"/>
      <c r="M3563" s="171"/>
      <c r="N3563" s="172"/>
      <c r="O3563" s="172"/>
      <c r="P3563" s="172"/>
      <c r="Q3563" s="172"/>
      <c r="R3563" s="172"/>
      <c r="S3563" s="172"/>
      <c r="T3563" s="173"/>
      <c r="AT3563" s="168" t="s">
        <v>264</v>
      </c>
      <c r="AU3563" s="168" t="s">
        <v>82</v>
      </c>
      <c r="AV3563" s="13" t="s">
        <v>80</v>
      </c>
      <c r="AW3563" s="13" t="s">
        <v>34</v>
      </c>
      <c r="AX3563" s="13" t="s">
        <v>73</v>
      </c>
      <c r="AY3563" s="168" t="s">
        <v>252</v>
      </c>
    </row>
    <row r="3564" spans="2:51" s="14" customFormat="1" ht="11.25">
      <c r="B3564" s="174"/>
      <c r="D3564" s="160" t="s">
        <v>264</v>
      </c>
      <c r="E3564" s="175" t="s">
        <v>3</v>
      </c>
      <c r="F3564" s="176" t="s">
        <v>3393</v>
      </c>
      <c r="H3564" s="177">
        <v>12.923</v>
      </c>
      <c r="I3564" s="178"/>
      <c r="L3564" s="174"/>
      <c r="M3564" s="179"/>
      <c r="N3564" s="180"/>
      <c r="O3564" s="180"/>
      <c r="P3564" s="180"/>
      <c r="Q3564" s="180"/>
      <c r="R3564" s="180"/>
      <c r="S3564" s="180"/>
      <c r="T3564" s="181"/>
      <c r="AT3564" s="175" t="s">
        <v>264</v>
      </c>
      <c r="AU3564" s="175" t="s">
        <v>82</v>
      </c>
      <c r="AV3564" s="14" t="s">
        <v>82</v>
      </c>
      <c r="AW3564" s="14" t="s">
        <v>34</v>
      </c>
      <c r="AX3564" s="14" t="s">
        <v>73</v>
      </c>
      <c r="AY3564" s="175" t="s">
        <v>252</v>
      </c>
    </row>
    <row r="3565" spans="2:51" s="13" customFormat="1" ht="11.25">
      <c r="B3565" s="167"/>
      <c r="D3565" s="160" t="s">
        <v>264</v>
      </c>
      <c r="E3565" s="168" t="s">
        <v>3</v>
      </c>
      <c r="F3565" s="169" t="s">
        <v>3394</v>
      </c>
      <c r="H3565" s="168" t="s">
        <v>3</v>
      </c>
      <c r="I3565" s="170"/>
      <c r="L3565" s="167"/>
      <c r="M3565" s="171"/>
      <c r="N3565" s="172"/>
      <c r="O3565" s="172"/>
      <c r="P3565" s="172"/>
      <c r="Q3565" s="172"/>
      <c r="R3565" s="172"/>
      <c r="S3565" s="172"/>
      <c r="T3565" s="173"/>
      <c r="AT3565" s="168" t="s">
        <v>264</v>
      </c>
      <c r="AU3565" s="168" t="s">
        <v>82</v>
      </c>
      <c r="AV3565" s="13" t="s">
        <v>80</v>
      </c>
      <c r="AW3565" s="13" t="s">
        <v>34</v>
      </c>
      <c r="AX3565" s="13" t="s">
        <v>73</v>
      </c>
      <c r="AY3565" s="168" t="s">
        <v>252</v>
      </c>
    </row>
    <row r="3566" spans="2:51" s="14" customFormat="1" ht="11.25">
      <c r="B3566" s="174"/>
      <c r="D3566" s="160" t="s">
        <v>264</v>
      </c>
      <c r="E3566" s="175" t="s">
        <v>3</v>
      </c>
      <c r="F3566" s="176" t="s">
        <v>3395</v>
      </c>
      <c r="H3566" s="177">
        <v>15.452999999999999</v>
      </c>
      <c r="I3566" s="178"/>
      <c r="L3566" s="174"/>
      <c r="M3566" s="179"/>
      <c r="N3566" s="180"/>
      <c r="O3566" s="180"/>
      <c r="P3566" s="180"/>
      <c r="Q3566" s="180"/>
      <c r="R3566" s="180"/>
      <c r="S3566" s="180"/>
      <c r="T3566" s="181"/>
      <c r="AT3566" s="175" t="s">
        <v>264</v>
      </c>
      <c r="AU3566" s="175" t="s">
        <v>82</v>
      </c>
      <c r="AV3566" s="14" t="s">
        <v>82</v>
      </c>
      <c r="AW3566" s="14" t="s">
        <v>34</v>
      </c>
      <c r="AX3566" s="14" t="s">
        <v>73</v>
      </c>
      <c r="AY3566" s="175" t="s">
        <v>252</v>
      </c>
    </row>
    <row r="3567" spans="2:51" s="13" customFormat="1" ht="11.25">
      <c r="B3567" s="167"/>
      <c r="D3567" s="160" t="s">
        <v>264</v>
      </c>
      <c r="E3567" s="168" t="s">
        <v>3</v>
      </c>
      <c r="F3567" s="169" t="s">
        <v>3396</v>
      </c>
      <c r="H3567" s="168" t="s">
        <v>3</v>
      </c>
      <c r="I3567" s="170"/>
      <c r="L3567" s="167"/>
      <c r="M3567" s="171"/>
      <c r="N3567" s="172"/>
      <c r="O3567" s="172"/>
      <c r="P3567" s="172"/>
      <c r="Q3567" s="172"/>
      <c r="R3567" s="172"/>
      <c r="S3567" s="172"/>
      <c r="T3567" s="173"/>
      <c r="AT3567" s="168" t="s">
        <v>264</v>
      </c>
      <c r="AU3567" s="168" t="s">
        <v>82</v>
      </c>
      <c r="AV3567" s="13" t="s">
        <v>80</v>
      </c>
      <c r="AW3567" s="13" t="s">
        <v>34</v>
      </c>
      <c r="AX3567" s="13" t="s">
        <v>73</v>
      </c>
      <c r="AY3567" s="168" t="s">
        <v>252</v>
      </c>
    </row>
    <row r="3568" spans="2:51" s="14" customFormat="1" ht="11.25">
      <c r="B3568" s="174"/>
      <c r="D3568" s="160" t="s">
        <v>264</v>
      </c>
      <c r="E3568" s="175" t="s">
        <v>3</v>
      </c>
      <c r="F3568" s="176" t="s">
        <v>3397</v>
      </c>
      <c r="H3568" s="177">
        <v>19.088999999999999</v>
      </c>
      <c r="I3568" s="178"/>
      <c r="L3568" s="174"/>
      <c r="M3568" s="179"/>
      <c r="N3568" s="180"/>
      <c r="O3568" s="180"/>
      <c r="P3568" s="180"/>
      <c r="Q3568" s="180"/>
      <c r="R3568" s="180"/>
      <c r="S3568" s="180"/>
      <c r="T3568" s="181"/>
      <c r="AT3568" s="175" t="s">
        <v>264</v>
      </c>
      <c r="AU3568" s="175" t="s">
        <v>82</v>
      </c>
      <c r="AV3568" s="14" t="s">
        <v>82</v>
      </c>
      <c r="AW3568" s="14" t="s">
        <v>34</v>
      </c>
      <c r="AX3568" s="14" t="s">
        <v>73</v>
      </c>
      <c r="AY3568" s="175" t="s">
        <v>252</v>
      </c>
    </row>
    <row r="3569" spans="2:51" s="13" customFormat="1" ht="11.25">
      <c r="B3569" s="167"/>
      <c r="D3569" s="160" t="s">
        <v>264</v>
      </c>
      <c r="E3569" s="168" t="s">
        <v>3</v>
      </c>
      <c r="F3569" s="169" t="s">
        <v>3398</v>
      </c>
      <c r="H3569" s="168" t="s">
        <v>3</v>
      </c>
      <c r="I3569" s="170"/>
      <c r="L3569" s="167"/>
      <c r="M3569" s="171"/>
      <c r="N3569" s="172"/>
      <c r="O3569" s="172"/>
      <c r="P3569" s="172"/>
      <c r="Q3569" s="172"/>
      <c r="R3569" s="172"/>
      <c r="S3569" s="172"/>
      <c r="T3569" s="173"/>
      <c r="AT3569" s="168" t="s">
        <v>264</v>
      </c>
      <c r="AU3569" s="168" t="s">
        <v>82</v>
      </c>
      <c r="AV3569" s="13" t="s">
        <v>80</v>
      </c>
      <c r="AW3569" s="13" t="s">
        <v>34</v>
      </c>
      <c r="AX3569" s="13" t="s">
        <v>73</v>
      </c>
      <c r="AY3569" s="168" t="s">
        <v>252</v>
      </c>
    </row>
    <row r="3570" spans="2:51" s="14" customFormat="1" ht="11.25">
      <c r="B3570" s="174"/>
      <c r="D3570" s="160" t="s">
        <v>264</v>
      </c>
      <c r="E3570" s="175" t="s">
        <v>3</v>
      </c>
      <c r="F3570" s="176" t="s">
        <v>3397</v>
      </c>
      <c r="H3570" s="177">
        <v>19.088999999999999</v>
      </c>
      <c r="I3570" s="178"/>
      <c r="L3570" s="174"/>
      <c r="M3570" s="179"/>
      <c r="N3570" s="180"/>
      <c r="O3570" s="180"/>
      <c r="P3570" s="180"/>
      <c r="Q3570" s="180"/>
      <c r="R3570" s="180"/>
      <c r="S3570" s="180"/>
      <c r="T3570" s="181"/>
      <c r="AT3570" s="175" t="s">
        <v>264</v>
      </c>
      <c r="AU3570" s="175" t="s">
        <v>82</v>
      </c>
      <c r="AV3570" s="14" t="s">
        <v>82</v>
      </c>
      <c r="AW3570" s="14" t="s">
        <v>34</v>
      </c>
      <c r="AX3570" s="14" t="s">
        <v>73</v>
      </c>
      <c r="AY3570" s="175" t="s">
        <v>252</v>
      </c>
    </row>
    <row r="3571" spans="2:51" s="13" customFormat="1" ht="11.25">
      <c r="B3571" s="167"/>
      <c r="D3571" s="160" t="s">
        <v>264</v>
      </c>
      <c r="E3571" s="168" t="s">
        <v>3</v>
      </c>
      <c r="F3571" s="169" t="s">
        <v>3399</v>
      </c>
      <c r="H3571" s="168" t="s">
        <v>3</v>
      </c>
      <c r="I3571" s="170"/>
      <c r="L3571" s="167"/>
      <c r="M3571" s="171"/>
      <c r="N3571" s="172"/>
      <c r="O3571" s="172"/>
      <c r="P3571" s="172"/>
      <c r="Q3571" s="172"/>
      <c r="R3571" s="172"/>
      <c r="S3571" s="172"/>
      <c r="T3571" s="173"/>
      <c r="AT3571" s="168" t="s">
        <v>264</v>
      </c>
      <c r="AU3571" s="168" t="s">
        <v>82</v>
      </c>
      <c r="AV3571" s="13" t="s">
        <v>80</v>
      </c>
      <c r="AW3571" s="13" t="s">
        <v>34</v>
      </c>
      <c r="AX3571" s="13" t="s">
        <v>73</v>
      </c>
      <c r="AY3571" s="168" t="s">
        <v>252</v>
      </c>
    </row>
    <row r="3572" spans="2:51" s="14" customFormat="1" ht="11.25">
      <c r="B3572" s="174"/>
      <c r="D3572" s="160" t="s">
        <v>264</v>
      </c>
      <c r="E3572" s="175" t="s">
        <v>3</v>
      </c>
      <c r="F3572" s="176" t="s">
        <v>3395</v>
      </c>
      <c r="H3572" s="177">
        <v>15.452999999999999</v>
      </c>
      <c r="I3572" s="178"/>
      <c r="L3572" s="174"/>
      <c r="M3572" s="179"/>
      <c r="N3572" s="180"/>
      <c r="O3572" s="180"/>
      <c r="P3572" s="180"/>
      <c r="Q3572" s="180"/>
      <c r="R3572" s="180"/>
      <c r="S3572" s="180"/>
      <c r="T3572" s="181"/>
      <c r="AT3572" s="175" t="s">
        <v>264</v>
      </c>
      <c r="AU3572" s="175" t="s">
        <v>82</v>
      </c>
      <c r="AV3572" s="14" t="s">
        <v>82</v>
      </c>
      <c r="AW3572" s="14" t="s">
        <v>34</v>
      </c>
      <c r="AX3572" s="14" t="s">
        <v>73</v>
      </c>
      <c r="AY3572" s="175" t="s">
        <v>252</v>
      </c>
    </row>
    <row r="3573" spans="2:51" s="13" customFormat="1" ht="11.25">
      <c r="B3573" s="167"/>
      <c r="D3573" s="160" t="s">
        <v>264</v>
      </c>
      <c r="E3573" s="168" t="s">
        <v>3</v>
      </c>
      <c r="F3573" s="169" t="s">
        <v>3400</v>
      </c>
      <c r="H3573" s="168" t="s">
        <v>3</v>
      </c>
      <c r="I3573" s="170"/>
      <c r="L3573" s="167"/>
      <c r="M3573" s="171"/>
      <c r="N3573" s="172"/>
      <c r="O3573" s="172"/>
      <c r="P3573" s="172"/>
      <c r="Q3573" s="172"/>
      <c r="R3573" s="172"/>
      <c r="S3573" s="172"/>
      <c r="T3573" s="173"/>
      <c r="AT3573" s="168" t="s">
        <v>264</v>
      </c>
      <c r="AU3573" s="168" t="s">
        <v>82</v>
      </c>
      <c r="AV3573" s="13" t="s">
        <v>80</v>
      </c>
      <c r="AW3573" s="13" t="s">
        <v>34</v>
      </c>
      <c r="AX3573" s="13" t="s">
        <v>73</v>
      </c>
      <c r="AY3573" s="168" t="s">
        <v>252</v>
      </c>
    </row>
    <row r="3574" spans="2:51" s="14" customFormat="1" ht="11.25">
      <c r="B3574" s="174"/>
      <c r="D3574" s="160" t="s">
        <v>264</v>
      </c>
      <c r="E3574" s="175" t="s">
        <v>3</v>
      </c>
      <c r="F3574" s="176" t="s">
        <v>3393</v>
      </c>
      <c r="H3574" s="177">
        <v>12.923</v>
      </c>
      <c r="I3574" s="178"/>
      <c r="L3574" s="174"/>
      <c r="M3574" s="179"/>
      <c r="N3574" s="180"/>
      <c r="O3574" s="180"/>
      <c r="P3574" s="180"/>
      <c r="Q3574" s="180"/>
      <c r="R3574" s="180"/>
      <c r="S3574" s="180"/>
      <c r="T3574" s="181"/>
      <c r="AT3574" s="175" t="s">
        <v>264</v>
      </c>
      <c r="AU3574" s="175" t="s">
        <v>82</v>
      </c>
      <c r="AV3574" s="14" t="s">
        <v>82</v>
      </c>
      <c r="AW3574" s="14" t="s">
        <v>34</v>
      </c>
      <c r="AX3574" s="14" t="s">
        <v>73</v>
      </c>
      <c r="AY3574" s="175" t="s">
        <v>252</v>
      </c>
    </row>
    <row r="3575" spans="2:51" s="13" customFormat="1" ht="11.25">
      <c r="B3575" s="167"/>
      <c r="D3575" s="160" t="s">
        <v>264</v>
      </c>
      <c r="E3575" s="168" t="s">
        <v>3</v>
      </c>
      <c r="F3575" s="169" t="s">
        <v>3401</v>
      </c>
      <c r="H3575" s="168" t="s">
        <v>3</v>
      </c>
      <c r="I3575" s="170"/>
      <c r="L3575" s="167"/>
      <c r="M3575" s="171"/>
      <c r="N3575" s="172"/>
      <c r="O3575" s="172"/>
      <c r="P3575" s="172"/>
      <c r="Q3575" s="172"/>
      <c r="R3575" s="172"/>
      <c r="S3575" s="172"/>
      <c r="T3575" s="173"/>
      <c r="AT3575" s="168" t="s">
        <v>264</v>
      </c>
      <c r="AU3575" s="168" t="s">
        <v>82</v>
      </c>
      <c r="AV3575" s="13" t="s">
        <v>80</v>
      </c>
      <c r="AW3575" s="13" t="s">
        <v>34</v>
      </c>
      <c r="AX3575" s="13" t="s">
        <v>73</v>
      </c>
      <c r="AY3575" s="168" t="s">
        <v>252</v>
      </c>
    </row>
    <row r="3576" spans="2:51" s="14" customFormat="1" ht="11.25">
      <c r="B3576" s="174"/>
      <c r="D3576" s="160" t="s">
        <v>264</v>
      </c>
      <c r="E3576" s="175" t="s">
        <v>3</v>
      </c>
      <c r="F3576" s="176" t="s">
        <v>3402</v>
      </c>
      <c r="H3576" s="177">
        <v>3.6360000000000001</v>
      </c>
      <c r="I3576" s="178"/>
      <c r="L3576" s="174"/>
      <c r="M3576" s="179"/>
      <c r="N3576" s="180"/>
      <c r="O3576" s="180"/>
      <c r="P3576" s="180"/>
      <c r="Q3576" s="180"/>
      <c r="R3576" s="180"/>
      <c r="S3576" s="180"/>
      <c r="T3576" s="181"/>
      <c r="AT3576" s="175" t="s">
        <v>264</v>
      </c>
      <c r="AU3576" s="175" t="s">
        <v>82</v>
      </c>
      <c r="AV3576" s="14" t="s">
        <v>82</v>
      </c>
      <c r="AW3576" s="14" t="s">
        <v>34</v>
      </c>
      <c r="AX3576" s="14" t="s">
        <v>73</v>
      </c>
      <c r="AY3576" s="175" t="s">
        <v>252</v>
      </c>
    </row>
    <row r="3577" spans="2:51" s="13" customFormat="1" ht="11.25">
      <c r="B3577" s="167"/>
      <c r="D3577" s="160" t="s">
        <v>264</v>
      </c>
      <c r="E3577" s="168" t="s">
        <v>3</v>
      </c>
      <c r="F3577" s="169" t="s">
        <v>3403</v>
      </c>
      <c r="H3577" s="168" t="s">
        <v>3</v>
      </c>
      <c r="I3577" s="170"/>
      <c r="L3577" s="167"/>
      <c r="M3577" s="171"/>
      <c r="N3577" s="172"/>
      <c r="O3577" s="172"/>
      <c r="P3577" s="172"/>
      <c r="Q3577" s="172"/>
      <c r="R3577" s="172"/>
      <c r="S3577" s="172"/>
      <c r="T3577" s="173"/>
      <c r="AT3577" s="168" t="s">
        <v>264</v>
      </c>
      <c r="AU3577" s="168" t="s">
        <v>82</v>
      </c>
      <c r="AV3577" s="13" t="s">
        <v>80</v>
      </c>
      <c r="AW3577" s="13" t="s">
        <v>34</v>
      </c>
      <c r="AX3577" s="13" t="s">
        <v>73</v>
      </c>
      <c r="AY3577" s="168" t="s">
        <v>252</v>
      </c>
    </row>
    <row r="3578" spans="2:51" s="14" customFormat="1" ht="11.25">
      <c r="B3578" s="174"/>
      <c r="D3578" s="160" t="s">
        <v>264</v>
      </c>
      <c r="E3578" s="175" t="s">
        <v>3</v>
      </c>
      <c r="F3578" s="176" t="s">
        <v>3404</v>
      </c>
      <c r="H3578" s="177">
        <v>5.4539999999999997</v>
      </c>
      <c r="I3578" s="178"/>
      <c r="L3578" s="174"/>
      <c r="M3578" s="179"/>
      <c r="N3578" s="180"/>
      <c r="O3578" s="180"/>
      <c r="P3578" s="180"/>
      <c r="Q3578" s="180"/>
      <c r="R3578" s="180"/>
      <c r="S3578" s="180"/>
      <c r="T3578" s="181"/>
      <c r="AT3578" s="175" t="s">
        <v>264</v>
      </c>
      <c r="AU3578" s="175" t="s">
        <v>82</v>
      </c>
      <c r="AV3578" s="14" t="s">
        <v>82</v>
      </c>
      <c r="AW3578" s="14" t="s">
        <v>34</v>
      </c>
      <c r="AX3578" s="14" t="s">
        <v>73</v>
      </c>
      <c r="AY3578" s="175" t="s">
        <v>252</v>
      </c>
    </row>
    <row r="3579" spans="2:51" s="13" customFormat="1" ht="11.25">
      <c r="B3579" s="167"/>
      <c r="D3579" s="160" t="s">
        <v>264</v>
      </c>
      <c r="E3579" s="168" t="s">
        <v>3</v>
      </c>
      <c r="F3579" s="169" t="s">
        <v>3405</v>
      </c>
      <c r="H3579" s="168" t="s">
        <v>3</v>
      </c>
      <c r="I3579" s="170"/>
      <c r="L3579" s="167"/>
      <c r="M3579" s="171"/>
      <c r="N3579" s="172"/>
      <c r="O3579" s="172"/>
      <c r="P3579" s="172"/>
      <c r="Q3579" s="172"/>
      <c r="R3579" s="172"/>
      <c r="S3579" s="172"/>
      <c r="T3579" s="173"/>
      <c r="AT3579" s="168" t="s">
        <v>264</v>
      </c>
      <c r="AU3579" s="168" t="s">
        <v>82</v>
      </c>
      <c r="AV3579" s="13" t="s">
        <v>80</v>
      </c>
      <c r="AW3579" s="13" t="s">
        <v>34</v>
      </c>
      <c r="AX3579" s="13" t="s">
        <v>73</v>
      </c>
      <c r="AY3579" s="168" t="s">
        <v>252</v>
      </c>
    </row>
    <row r="3580" spans="2:51" s="14" customFormat="1" ht="11.25">
      <c r="B3580" s="174"/>
      <c r="D3580" s="160" t="s">
        <v>264</v>
      </c>
      <c r="E3580" s="175" t="s">
        <v>3</v>
      </c>
      <c r="F3580" s="176" t="s">
        <v>3406</v>
      </c>
      <c r="H3580" s="177">
        <v>10.907999999999999</v>
      </c>
      <c r="I3580" s="178"/>
      <c r="L3580" s="174"/>
      <c r="M3580" s="179"/>
      <c r="N3580" s="180"/>
      <c r="O3580" s="180"/>
      <c r="P3580" s="180"/>
      <c r="Q3580" s="180"/>
      <c r="R3580" s="180"/>
      <c r="S3580" s="180"/>
      <c r="T3580" s="181"/>
      <c r="AT3580" s="175" t="s">
        <v>264</v>
      </c>
      <c r="AU3580" s="175" t="s">
        <v>82</v>
      </c>
      <c r="AV3580" s="14" t="s">
        <v>82</v>
      </c>
      <c r="AW3580" s="14" t="s">
        <v>34</v>
      </c>
      <c r="AX3580" s="14" t="s">
        <v>73</v>
      </c>
      <c r="AY3580" s="175" t="s">
        <v>252</v>
      </c>
    </row>
    <row r="3581" spans="2:51" s="13" customFormat="1" ht="11.25">
      <c r="B3581" s="167"/>
      <c r="D3581" s="160" t="s">
        <v>264</v>
      </c>
      <c r="E3581" s="168" t="s">
        <v>3</v>
      </c>
      <c r="F3581" s="169" t="s">
        <v>3407</v>
      </c>
      <c r="H3581" s="168" t="s">
        <v>3</v>
      </c>
      <c r="I3581" s="170"/>
      <c r="L3581" s="167"/>
      <c r="M3581" s="171"/>
      <c r="N3581" s="172"/>
      <c r="O3581" s="172"/>
      <c r="P3581" s="172"/>
      <c r="Q3581" s="172"/>
      <c r="R3581" s="172"/>
      <c r="S3581" s="172"/>
      <c r="T3581" s="173"/>
      <c r="AT3581" s="168" t="s">
        <v>264</v>
      </c>
      <c r="AU3581" s="168" t="s">
        <v>82</v>
      </c>
      <c r="AV3581" s="13" t="s">
        <v>80</v>
      </c>
      <c r="AW3581" s="13" t="s">
        <v>34</v>
      </c>
      <c r="AX3581" s="13" t="s">
        <v>73</v>
      </c>
      <c r="AY3581" s="168" t="s">
        <v>252</v>
      </c>
    </row>
    <row r="3582" spans="2:51" s="14" customFormat="1" ht="11.25">
      <c r="B3582" s="174"/>
      <c r="D3582" s="160" t="s">
        <v>264</v>
      </c>
      <c r="E3582" s="175" t="s">
        <v>3</v>
      </c>
      <c r="F3582" s="176" t="s">
        <v>3408</v>
      </c>
      <c r="H3582" s="177">
        <v>32.723999999999997</v>
      </c>
      <c r="I3582" s="178"/>
      <c r="L3582" s="174"/>
      <c r="M3582" s="179"/>
      <c r="N3582" s="180"/>
      <c r="O3582" s="180"/>
      <c r="P3582" s="180"/>
      <c r="Q3582" s="180"/>
      <c r="R3582" s="180"/>
      <c r="S3582" s="180"/>
      <c r="T3582" s="181"/>
      <c r="AT3582" s="175" t="s">
        <v>264</v>
      </c>
      <c r="AU3582" s="175" t="s">
        <v>82</v>
      </c>
      <c r="AV3582" s="14" t="s">
        <v>82</v>
      </c>
      <c r="AW3582" s="14" t="s">
        <v>34</v>
      </c>
      <c r="AX3582" s="14" t="s">
        <v>73</v>
      </c>
      <c r="AY3582" s="175" t="s">
        <v>252</v>
      </c>
    </row>
    <row r="3583" spans="2:51" s="13" customFormat="1" ht="11.25">
      <c r="B3583" s="167"/>
      <c r="D3583" s="160" t="s">
        <v>264</v>
      </c>
      <c r="E3583" s="168" t="s">
        <v>3</v>
      </c>
      <c r="F3583" s="169" t="s">
        <v>3409</v>
      </c>
      <c r="H3583" s="168" t="s">
        <v>3</v>
      </c>
      <c r="I3583" s="170"/>
      <c r="L3583" s="167"/>
      <c r="M3583" s="171"/>
      <c r="N3583" s="172"/>
      <c r="O3583" s="172"/>
      <c r="P3583" s="172"/>
      <c r="Q3583" s="172"/>
      <c r="R3583" s="172"/>
      <c r="S3583" s="172"/>
      <c r="T3583" s="173"/>
      <c r="AT3583" s="168" t="s">
        <v>264</v>
      </c>
      <c r="AU3583" s="168" t="s">
        <v>82</v>
      </c>
      <c r="AV3583" s="13" t="s">
        <v>80</v>
      </c>
      <c r="AW3583" s="13" t="s">
        <v>34</v>
      </c>
      <c r="AX3583" s="13" t="s">
        <v>73</v>
      </c>
      <c r="AY3583" s="168" t="s">
        <v>252</v>
      </c>
    </row>
    <row r="3584" spans="2:51" s="14" customFormat="1" ht="11.25">
      <c r="B3584" s="174"/>
      <c r="D3584" s="160" t="s">
        <v>264</v>
      </c>
      <c r="E3584" s="175" t="s">
        <v>3</v>
      </c>
      <c r="F3584" s="176" t="s">
        <v>3410</v>
      </c>
      <c r="H3584" s="177">
        <v>87.263999999999996</v>
      </c>
      <c r="I3584" s="178"/>
      <c r="L3584" s="174"/>
      <c r="M3584" s="179"/>
      <c r="N3584" s="180"/>
      <c r="O3584" s="180"/>
      <c r="P3584" s="180"/>
      <c r="Q3584" s="180"/>
      <c r="R3584" s="180"/>
      <c r="S3584" s="180"/>
      <c r="T3584" s="181"/>
      <c r="AT3584" s="175" t="s">
        <v>264</v>
      </c>
      <c r="AU3584" s="175" t="s">
        <v>82</v>
      </c>
      <c r="AV3584" s="14" t="s">
        <v>82</v>
      </c>
      <c r="AW3584" s="14" t="s">
        <v>34</v>
      </c>
      <c r="AX3584" s="14" t="s">
        <v>73</v>
      </c>
      <c r="AY3584" s="175" t="s">
        <v>252</v>
      </c>
    </row>
    <row r="3585" spans="2:51" s="13" customFormat="1" ht="11.25">
      <c r="B3585" s="167"/>
      <c r="D3585" s="160" t="s">
        <v>264</v>
      </c>
      <c r="E3585" s="168" t="s">
        <v>3</v>
      </c>
      <c r="F3585" s="169" t="s">
        <v>3411</v>
      </c>
      <c r="H3585" s="168" t="s">
        <v>3</v>
      </c>
      <c r="I3585" s="170"/>
      <c r="L3585" s="167"/>
      <c r="M3585" s="171"/>
      <c r="N3585" s="172"/>
      <c r="O3585" s="172"/>
      <c r="P3585" s="172"/>
      <c r="Q3585" s="172"/>
      <c r="R3585" s="172"/>
      <c r="S3585" s="172"/>
      <c r="T3585" s="173"/>
      <c r="AT3585" s="168" t="s">
        <v>264</v>
      </c>
      <c r="AU3585" s="168" t="s">
        <v>82</v>
      </c>
      <c r="AV3585" s="13" t="s">
        <v>80</v>
      </c>
      <c r="AW3585" s="13" t="s">
        <v>34</v>
      </c>
      <c r="AX3585" s="13" t="s">
        <v>73</v>
      </c>
      <c r="AY3585" s="168" t="s">
        <v>252</v>
      </c>
    </row>
    <row r="3586" spans="2:51" s="14" customFormat="1" ht="11.25">
      <c r="B3586" s="174"/>
      <c r="D3586" s="160" t="s">
        <v>264</v>
      </c>
      <c r="E3586" s="175" t="s">
        <v>3</v>
      </c>
      <c r="F3586" s="176" t="s">
        <v>3412</v>
      </c>
      <c r="H3586" s="177">
        <v>89.991</v>
      </c>
      <c r="I3586" s="178"/>
      <c r="L3586" s="174"/>
      <c r="M3586" s="179"/>
      <c r="N3586" s="180"/>
      <c r="O3586" s="180"/>
      <c r="P3586" s="180"/>
      <c r="Q3586" s="180"/>
      <c r="R3586" s="180"/>
      <c r="S3586" s="180"/>
      <c r="T3586" s="181"/>
      <c r="AT3586" s="175" t="s">
        <v>264</v>
      </c>
      <c r="AU3586" s="175" t="s">
        <v>82</v>
      </c>
      <c r="AV3586" s="14" t="s">
        <v>82</v>
      </c>
      <c r="AW3586" s="14" t="s">
        <v>34</v>
      </c>
      <c r="AX3586" s="14" t="s">
        <v>73</v>
      </c>
      <c r="AY3586" s="175" t="s">
        <v>252</v>
      </c>
    </row>
    <row r="3587" spans="2:51" s="13" customFormat="1" ht="11.25">
      <c r="B3587" s="167"/>
      <c r="D3587" s="160" t="s">
        <v>264</v>
      </c>
      <c r="E3587" s="168" t="s">
        <v>3</v>
      </c>
      <c r="F3587" s="169" t="s">
        <v>3413</v>
      </c>
      <c r="H3587" s="168" t="s">
        <v>3</v>
      </c>
      <c r="I3587" s="170"/>
      <c r="L3587" s="167"/>
      <c r="M3587" s="171"/>
      <c r="N3587" s="172"/>
      <c r="O3587" s="172"/>
      <c r="P3587" s="172"/>
      <c r="Q3587" s="172"/>
      <c r="R3587" s="172"/>
      <c r="S3587" s="172"/>
      <c r="T3587" s="173"/>
      <c r="AT3587" s="168" t="s">
        <v>264</v>
      </c>
      <c r="AU3587" s="168" t="s">
        <v>82</v>
      </c>
      <c r="AV3587" s="13" t="s">
        <v>80</v>
      </c>
      <c r="AW3587" s="13" t="s">
        <v>34</v>
      </c>
      <c r="AX3587" s="13" t="s">
        <v>73</v>
      </c>
      <c r="AY3587" s="168" t="s">
        <v>252</v>
      </c>
    </row>
    <row r="3588" spans="2:51" s="14" customFormat="1" ht="11.25">
      <c r="B3588" s="174"/>
      <c r="D3588" s="160" t="s">
        <v>264</v>
      </c>
      <c r="E3588" s="175" t="s">
        <v>3</v>
      </c>
      <c r="F3588" s="176" t="s">
        <v>3414</v>
      </c>
      <c r="H3588" s="177">
        <v>16.361999999999998</v>
      </c>
      <c r="I3588" s="178"/>
      <c r="L3588" s="174"/>
      <c r="M3588" s="179"/>
      <c r="N3588" s="180"/>
      <c r="O3588" s="180"/>
      <c r="P3588" s="180"/>
      <c r="Q3588" s="180"/>
      <c r="R3588" s="180"/>
      <c r="S3588" s="180"/>
      <c r="T3588" s="181"/>
      <c r="AT3588" s="175" t="s">
        <v>264</v>
      </c>
      <c r="AU3588" s="175" t="s">
        <v>82</v>
      </c>
      <c r="AV3588" s="14" t="s">
        <v>82</v>
      </c>
      <c r="AW3588" s="14" t="s">
        <v>34</v>
      </c>
      <c r="AX3588" s="14" t="s">
        <v>73</v>
      </c>
      <c r="AY3588" s="175" t="s">
        <v>252</v>
      </c>
    </row>
    <row r="3589" spans="2:51" s="13" customFormat="1" ht="11.25">
      <c r="B3589" s="167"/>
      <c r="D3589" s="160" t="s">
        <v>264</v>
      </c>
      <c r="E3589" s="168" t="s">
        <v>3</v>
      </c>
      <c r="F3589" s="169" t="s">
        <v>3415</v>
      </c>
      <c r="H3589" s="168" t="s">
        <v>3</v>
      </c>
      <c r="I3589" s="170"/>
      <c r="L3589" s="167"/>
      <c r="M3589" s="171"/>
      <c r="N3589" s="172"/>
      <c r="O3589" s="172"/>
      <c r="P3589" s="172"/>
      <c r="Q3589" s="172"/>
      <c r="R3589" s="172"/>
      <c r="S3589" s="172"/>
      <c r="T3589" s="173"/>
      <c r="AT3589" s="168" t="s">
        <v>264</v>
      </c>
      <c r="AU3589" s="168" t="s">
        <v>82</v>
      </c>
      <c r="AV3589" s="13" t="s">
        <v>80</v>
      </c>
      <c r="AW3589" s="13" t="s">
        <v>34</v>
      </c>
      <c r="AX3589" s="13" t="s">
        <v>73</v>
      </c>
      <c r="AY3589" s="168" t="s">
        <v>252</v>
      </c>
    </row>
    <row r="3590" spans="2:51" s="14" customFormat="1" ht="11.25">
      <c r="B3590" s="174"/>
      <c r="D3590" s="160" t="s">
        <v>264</v>
      </c>
      <c r="E3590" s="175" t="s">
        <v>3</v>
      </c>
      <c r="F3590" s="176" t="s">
        <v>3416</v>
      </c>
      <c r="H3590" s="177">
        <v>16.361999999999998</v>
      </c>
      <c r="I3590" s="178"/>
      <c r="L3590" s="174"/>
      <c r="M3590" s="179"/>
      <c r="N3590" s="180"/>
      <c r="O3590" s="180"/>
      <c r="P3590" s="180"/>
      <c r="Q3590" s="180"/>
      <c r="R3590" s="180"/>
      <c r="S3590" s="180"/>
      <c r="T3590" s="181"/>
      <c r="AT3590" s="175" t="s">
        <v>264</v>
      </c>
      <c r="AU3590" s="175" t="s">
        <v>82</v>
      </c>
      <c r="AV3590" s="14" t="s">
        <v>82</v>
      </c>
      <c r="AW3590" s="14" t="s">
        <v>34</v>
      </c>
      <c r="AX3590" s="14" t="s">
        <v>73</v>
      </c>
      <c r="AY3590" s="175" t="s">
        <v>252</v>
      </c>
    </row>
    <row r="3591" spans="2:51" s="13" customFormat="1" ht="11.25">
      <c r="B3591" s="167"/>
      <c r="D3591" s="160" t="s">
        <v>264</v>
      </c>
      <c r="E3591" s="168" t="s">
        <v>3</v>
      </c>
      <c r="F3591" s="169" t="s">
        <v>3417</v>
      </c>
      <c r="H3591" s="168" t="s">
        <v>3</v>
      </c>
      <c r="I3591" s="170"/>
      <c r="L3591" s="167"/>
      <c r="M3591" s="171"/>
      <c r="N3591" s="172"/>
      <c r="O3591" s="172"/>
      <c r="P3591" s="172"/>
      <c r="Q3591" s="172"/>
      <c r="R3591" s="172"/>
      <c r="S3591" s="172"/>
      <c r="T3591" s="173"/>
      <c r="AT3591" s="168" t="s">
        <v>264</v>
      </c>
      <c r="AU3591" s="168" t="s">
        <v>82</v>
      </c>
      <c r="AV3591" s="13" t="s">
        <v>80</v>
      </c>
      <c r="AW3591" s="13" t="s">
        <v>34</v>
      </c>
      <c r="AX3591" s="13" t="s">
        <v>73</v>
      </c>
      <c r="AY3591" s="168" t="s">
        <v>252</v>
      </c>
    </row>
    <row r="3592" spans="2:51" s="14" customFormat="1" ht="11.25">
      <c r="B3592" s="174"/>
      <c r="D3592" s="160" t="s">
        <v>264</v>
      </c>
      <c r="E3592" s="175" t="s">
        <v>3</v>
      </c>
      <c r="F3592" s="176" t="s">
        <v>3418</v>
      </c>
      <c r="H3592" s="177">
        <v>27.27</v>
      </c>
      <c r="I3592" s="178"/>
      <c r="L3592" s="174"/>
      <c r="M3592" s="179"/>
      <c r="N3592" s="180"/>
      <c r="O3592" s="180"/>
      <c r="P3592" s="180"/>
      <c r="Q3592" s="180"/>
      <c r="R3592" s="180"/>
      <c r="S3592" s="180"/>
      <c r="T3592" s="181"/>
      <c r="AT3592" s="175" t="s">
        <v>264</v>
      </c>
      <c r="AU3592" s="175" t="s">
        <v>82</v>
      </c>
      <c r="AV3592" s="14" t="s">
        <v>82</v>
      </c>
      <c r="AW3592" s="14" t="s">
        <v>34</v>
      </c>
      <c r="AX3592" s="14" t="s">
        <v>73</v>
      </c>
      <c r="AY3592" s="175" t="s">
        <v>252</v>
      </c>
    </row>
    <row r="3593" spans="2:51" s="13" customFormat="1" ht="11.25">
      <c r="B3593" s="167"/>
      <c r="D3593" s="160" t="s">
        <v>264</v>
      </c>
      <c r="E3593" s="168" t="s">
        <v>3</v>
      </c>
      <c r="F3593" s="169" t="s">
        <v>3419</v>
      </c>
      <c r="H3593" s="168" t="s">
        <v>3</v>
      </c>
      <c r="I3593" s="170"/>
      <c r="L3593" s="167"/>
      <c r="M3593" s="171"/>
      <c r="N3593" s="172"/>
      <c r="O3593" s="172"/>
      <c r="P3593" s="172"/>
      <c r="Q3593" s="172"/>
      <c r="R3593" s="172"/>
      <c r="S3593" s="172"/>
      <c r="T3593" s="173"/>
      <c r="AT3593" s="168" t="s">
        <v>264</v>
      </c>
      <c r="AU3593" s="168" t="s">
        <v>82</v>
      </c>
      <c r="AV3593" s="13" t="s">
        <v>80</v>
      </c>
      <c r="AW3593" s="13" t="s">
        <v>34</v>
      </c>
      <c r="AX3593" s="13" t="s">
        <v>73</v>
      </c>
      <c r="AY3593" s="168" t="s">
        <v>252</v>
      </c>
    </row>
    <row r="3594" spans="2:51" s="14" customFormat="1" ht="11.25">
      <c r="B3594" s="174"/>
      <c r="D3594" s="160" t="s">
        <v>264</v>
      </c>
      <c r="E3594" s="175" t="s">
        <v>3</v>
      </c>
      <c r="F3594" s="176" t="s">
        <v>3420</v>
      </c>
      <c r="H3594" s="177">
        <v>14.574</v>
      </c>
      <c r="I3594" s="178"/>
      <c r="L3594" s="174"/>
      <c r="M3594" s="179"/>
      <c r="N3594" s="180"/>
      <c r="O3594" s="180"/>
      <c r="P3594" s="180"/>
      <c r="Q3594" s="180"/>
      <c r="R3594" s="180"/>
      <c r="S3594" s="180"/>
      <c r="T3594" s="181"/>
      <c r="AT3594" s="175" t="s">
        <v>264</v>
      </c>
      <c r="AU3594" s="175" t="s">
        <v>82</v>
      </c>
      <c r="AV3594" s="14" t="s">
        <v>82</v>
      </c>
      <c r="AW3594" s="14" t="s">
        <v>34</v>
      </c>
      <c r="AX3594" s="14" t="s">
        <v>73</v>
      </c>
      <c r="AY3594" s="175" t="s">
        <v>252</v>
      </c>
    </row>
    <row r="3595" spans="2:51" s="13" customFormat="1" ht="11.25">
      <c r="B3595" s="167"/>
      <c r="D3595" s="160" t="s">
        <v>264</v>
      </c>
      <c r="E3595" s="168" t="s">
        <v>3</v>
      </c>
      <c r="F3595" s="169" t="s">
        <v>3421</v>
      </c>
      <c r="H3595" s="168" t="s">
        <v>3</v>
      </c>
      <c r="I3595" s="170"/>
      <c r="L3595" s="167"/>
      <c r="M3595" s="171"/>
      <c r="N3595" s="172"/>
      <c r="O3595" s="172"/>
      <c r="P3595" s="172"/>
      <c r="Q3595" s="172"/>
      <c r="R3595" s="172"/>
      <c r="S3595" s="172"/>
      <c r="T3595" s="173"/>
      <c r="AT3595" s="168" t="s">
        <v>264</v>
      </c>
      <c r="AU3595" s="168" t="s">
        <v>82</v>
      </c>
      <c r="AV3595" s="13" t="s">
        <v>80</v>
      </c>
      <c r="AW3595" s="13" t="s">
        <v>34</v>
      </c>
      <c r="AX3595" s="13" t="s">
        <v>73</v>
      </c>
      <c r="AY3595" s="168" t="s">
        <v>252</v>
      </c>
    </row>
    <row r="3596" spans="2:51" s="14" customFormat="1" ht="11.25">
      <c r="B3596" s="174"/>
      <c r="D3596" s="160" t="s">
        <v>264</v>
      </c>
      <c r="E3596" s="175" t="s">
        <v>3</v>
      </c>
      <c r="F3596" s="176" t="s">
        <v>3422</v>
      </c>
      <c r="H3596" s="177">
        <v>65.447999999999993</v>
      </c>
      <c r="I3596" s="178"/>
      <c r="L3596" s="174"/>
      <c r="M3596" s="179"/>
      <c r="N3596" s="180"/>
      <c r="O3596" s="180"/>
      <c r="P3596" s="180"/>
      <c r="Q3596" s="180"/>
      <c r="R3596" s="180"/>
      <c r="S3596" s="180"/>
      <c r="T3596" s="181"/>
      <c r="AT3596" s="175" t="s">
        <v>264</v>
      </c>
      <c r="AU3596" s="175" t="s">
        <v>82</v>
      </c>
      <c r="AV3596" s="14" t="s">
        <v>82</v>
      </c>
      <c r="AW3596" s="14" t="s">
        <v>34</v>
      </c>
      <c r="AX3596" s="14" t="s">
        <v>73</v>
      </c>
      <c r="AY3596" s="175" t="s">
        <v>252</v>
      </c>
    </row>
    <row r="3597" spans="2:51" s="13" customFormat="1" ht="11.25">
      <c r="B3597" s="167"/>
      <c r="D3597" s="160" t="s">
        <v>264</v>
      </c>
      <c r="E3597" s="168" t="s">
        <v>3</v>
      </c>
      <c r="F3597" s="169" t="s">
        <v>3423</v>
      </c>
      <c r="H3597" s="168" t="s">
        <v>3</v>
      </c>
      <c r="I3597" s="170"/>
      <c r="L3597" s="167"/>
      <c r="M3597" s="171"/>
      <c r="N3597" s="172"/>
      <c r="O3597" s="172"/>
      <c r="P3597" s="172"/>
      <c r="Q3597" s="172"/>
      <c r="R3597" s="172"/>
      <c r="S3597" s="172"/>
      <c r="T3597" s="173"/>
      <c r="AT3597" s="168" t="s">
        <v>264</v>
      </c>
      <c r="AU3597" s="168" t="s">
        <v>82</v>
      </c>
      <c r="AV3597" s="13" t="s">
        <v>80</v>
      </c>
      <c r="AW3597" s="13" t="s">
        <v>34</v>
      </c>
      <c r="AX3597" s="13" t="s">
        <v>73</v>
      </c>
      <c r="AY3597" s="168" t="s">
        <v>252</v>
      </c>
    </row>
    <row r="3598" spans="2:51" s="14" customFormat="1" ht="11.25">
      <c r="B3598" s="174"/>
      <c r="D3598" s="160" t="s">
        <v>264</v>
      </c>
      <c r="E3598" s="175" t="s">
        <v>3</v>
      </c>
      <c r="F3598" s="176" t="s">
        <v>3424</v>
      </c>
      <c r="H3598" s="177">
        <v>32.723999999999997</v>
      </c>
      <c r="I3598" s="178"/>
      <c r="L3598" s="174"/>
      <c r="M3598" s="179"/>
      <c r="N3598" s="180"/>
      <c r="O3598" s="180"/>
      <c r="P3598" s="180"/>
      <c r="Q3598" s="180"/>
      <c r="R3598" s="180"/>
      <c r="S3598" s="180"/>
      <c r="T3598" s="181"/>
      <c r="AT3598" s="175" t="s">
        <v>264</v>
      </c>
      <c r="AU3598" s="175" t="s">
        <v>82</v>
      </c>
      <c r="AV3598" s="14" t="s">
        <v>82</v>
      </c>
      <c r="AW3598" s="14" t="s">
        <v>34</v>
      </c>
      <c r="AX3598" s="14" t="s">
        <v>73</v>
      </c>
      <c r="AY3598" s="175" t="s">
        <v>252</v>
      </c>
    </row>
    <row r="3599" spans="2:51" s="13" customFormat="1" ht="11.25">
      <c r="B3599" s="167"/>
      <c r="D3599" s="160" t="s">
        <v>264</v>
      </c>
      <c r="E3599" s="168" t="s">
        <v>3</v>
      </c>
      <c r="F3599" s="169" t="s">
        <v>3425</v>
      </c>
      <c r="H3599" s="168" t="s">
        <v>3</v>
      </c>
      <c r="I3599" s="170"/>
      <c r="L3599" s="167"/>
      <c r="M3599" s="171"/>
      <c r="N3599" s="172"/>
      <c r="O3599" s="172"/>
      <c r="P3599" s="172"/>
      <c r="Q3599" s="172"/>
      <c r="R3599" s="172"/>
      <c r="S3599" s="172"/>
      <c r="T3599" s="173"/>
      <c r="AT3599" s="168" t="s">
        <v>264</v>
      </c>
      <c r="AU3599" s="168" t="s">
        <v>82</v>
      </c>
      <c r="AV3599" s="13" t="s">
        <v>80</v>
      </c>
      <c r="AW3599" s="13" t="s">
        <v>34</v>
      </c>
      <c r="AX3599" s="13" t="s">
        <v>73</v>
      </c>
      <c r="AY3599" s="168" t="s">
        <v>252</v>
      </c>
    </row>
    <row r="3600" spans="2:51" s="14" customFormat="1" ht="11.25">
      <c r="B3600" s="174"/>
      <c r="D3600" s="160" t="s">
        <v>264</v>
      </c>
      <c r="E3600" s="175" t="s">
        <v>3</v>
      </c>
      <c r="F3600" s="176" t="s">
        <v>3426</v>
      </c>
      <c r="H3600" s="177">
        <v>65.447999999999993</v>
      </c>
      <c r="I3600" s="178"/>
      <c r="L3600" s="174"/>
      <c r="M3600" s="179"/>
      <c r="N3600" s="180"/>
      <c r="O3600" s="180"/>
      <c r="P3600" s="180"/>
      <c r="Q3600" s="180"/>
      <c r="R3600" s="180"/>
      <c r="S3600" s="180"/>
      <c r="T3600" s="181"/>
      <c r="AT3600" s="175" t="s">
        <v>264</v>
      </c>
      <c r="AU3600" s="175" t="s">
        <v>82</v>
      </c>
      <c r="AV3600" s="14" t="s">
        <v>82</v>
      </c>
      <c r="AW3600" s="14" t="s">
        <v>34</v>
      </c>
      <c r="AX3600" s="14" t="s">
        <v>73</v>
      </c>
      <c r="AY3600" s="175" t="s">
        <v>252</v>
      </c>
    </row>
    <row r="3601" spans="2:51" s="13" customFormat="1" ht="11.25">
      <c r="B3601" s="167"/>
      <c r="D3601" s="160" t="s">
        <v>264</v>
      </c>
      <c r="E3601" s="168" t="s">
        <v>3</v>
      </c>
      <c r="F3601" s="169" t="s">
        <v>3427</v>
      </c>
      <c r="H3601" s="168" t="s">
        <v>3</v>
      </c>
      <c r="I3601" s="170"/>
      <c r="L3601" s="167"/>
      <c r="M3601" s="171"/>
      <c r="N3601" s="172"/>
      <c r="O3601" s="172"/>
      <c r="P3601" s="172"/>
      <c r="Q3601" s="172"/>
      <c r="R3601" s="172"/>
      <c r="S3601" s="172"/>
      <c r="T3601" s="173"/>
      <c r="AT3601" s="168" t="s">
        <v>264</v>
      </c>
      <c r="AU3601" s="168" t="s">
        <v>82</v>
      </c>
      <c r="AV3601" s="13" t="s">
        <v>80</v>
      </c>
      <c r="AW3601" s="13" t="s">
        <v>34</v>
      </c>
      <c r="AX3601" s="13" t="s">
        <v>73</v>
      </c>
      <c r="AY3601" s="168" t="s">
        <v>252</v>
      </c>
    </row>
    <row r="3602" spans="2:51" s="14" customFormat="1" ht="11.25">
      <c r="B3602" s="174"/>
      <c r="D3602" s="160" t="s">
        <v>264</v>
      </c>
      <c r="E3602" s="175" t="s">
        <v>3</v>
      </c>
      <c r="F3602" s="176" t="s">
        <v>3428</v>
      </c>
      <c r="H3602" s="177">
        <v>13.952999999999999</v>
      </c>
      <c r="I3602" s="178"/>
      <c r="L3602" s="174"/>
      <c r="M3602" s="179"/>
      <c r="N3602" s="180"/>
      <c r="O3602" s="180"/>
      <c r="P3602" s="180"/>
      <c r="Q3602" s="180"/>
      <c r="R3602" s="180"/>
      <c r="S3602" s="180"/>
      <c r="T3602" s="181"/>
      <c r="AT3602" s="175" t="s">
        <v>264</v>
      </c>
      <c r="AU3602" s="175" t="s">
        <v>82</v>
      </c>
      <c r="AV3602" s="14" t="s">
        <v>82</v>
      </c>
      <c r="AW3602" s="14" t="s">
        <v>34</v>
      </c>
      <c r="AX3602" s="14" t="s">
        <v>73</v>
      </c>
      <c r="AY3602" s="175" t="s">
        <v>252</v>
      </c>
    </row>
    <row r="3603" spans="2:51" s="13" customFormat="1" ht="11.25">
      <c r="B3603" s="167"/>
      <c r="D3603" s="160" t="s">
        <v>264</v>
      </c>
      <c r="E3603" s="168" t="s">
        <v>3</v>
      </c>
      <c r="F3603" s="169" t="s">
        <v>3429</v>
      </c>
      <c r="H3603" s="168" t="s">
        <v>3</v>
      </c>
      <c r="I3603" s="170"/>
      <c r="L3603" s="167"/>
      <c r="M3603" s="171"/>
      <c r="N3603" s="172"/>
      <c r="O3603" s="172"/>
      <c r="P3603" s="172"/>
      <c r="Q3603" s="172"/>
      <c r="R3603" s="172"/>
      <c r="S3603" s="172"/>
      <c r="T3603" s="173"/>
      <c r="AT3603" s="168" t="s">
        <v>264</v>
      </c>
      <c r="AU3603" s="168" t="s">
        <v>82</v>
      </c>
      <c r="AV3603" s="13" t="s">
        <v>80</v>
      </c>
      <c r="AW3603" s="13" t="s">
        <v>34</v>
      </c>
      <c r="AX3603" s="13" t="s">
        <v>73</v>
      </c>
      <c r="AY3603" s="168" t="s">
        <v>252</v>
      </c>
    </row>
    <row r="3604" spans="2:51" s="14" customFormat="1" ht="11.25">
      <c r="B3604" s="174"/>
      <c r="D3604" s="160" t="s">
        <v>264</v>
      </c>
      <c r="E3604" s="175" t="s">
        <v>3</v>
      </c>
      <c r="F3604" s="176" t="s">
        <v>3075</v>
      </c>
      <c r="H3604" s="177">
        <v>8.1809999999999992</v>
      </c>
      <c r="I3604" s="178"/>
      <c r="L3604" s="174"/>
      <c r="M3604" s="179"/>
      <c r="N3604" s="180"/>
      <c r="O3604" s="180"/>
      <c r="P3604" s="180"/>
      <c r="Q3604" s="180"/>
      <c r="R3604" s="180"/>
      <c r="S3604" s="180"/>
      <c r="T3604" s="181"/>
      <c r="AT3604" s="175" t="s">
        <v>264</v>
      </c>
      <c r="AU3604" s="175" t="s">
        <v>82</v>
      </c>
      <c r="AV3604" s="14" t="s">
        <v>82</v>
      </c>
      <c r="AW3604" s="14" t="s">
        <v>34</v>
      </c>
      <c r="AX3604" s="14" t="s">
        <v>73</v>
      </c>
      <c r="AY3604" s="175" t="s">
        <v>252</v>
      </c>
    </row>
    <row r="3605" spans="2:51" s="13" customFormat="1" ht="11.25">
      <c r="B3605" s="167"/>
      <c r="D3605" s="160" t="s">
        <v>264</v>
      </c>
      <c r="E3605" s="168" t="s">
        <v>3</v>
      </c>
      <c r="F3605" s="169" t="s">
        <v>3430</v>
      </c>
      <c r="H3605" s="168" t="s">
        <v>3</v>
      </c>
      <c r="I3605" s="170"/>
      <c r="L3605" s="167"/>
      <c r="M3605" s="171"/>
      <c r="N3605" s="172"/>
      <c r="O3605" s="172"/>
      <c r="P3605" s="172"/>
      <c r="Q3605" s="172"/>
      <c r="R3605" s="172"/>
      <c r="S3605" s="172"/>
      <c r="T3605" s="173"/>
      <c r="AT3605" s="168" t="s">
        <v>264</v>
      </c>
      <c r="AU3605" s="168" t="s">
        <v>82</v>
      </c>
      <c r="AV3605" s="13" t="s">
        <v>80</v>
      </c>
      <c r="AW3605" s="13" t="s">
        <v>34</v>
      </c>
      <c r="AX3605" s="13" t="s">
        <v>73</v>
      </c>
      <c r="AY3605" s="168" t="s">
        <v>252</v>
      </c>
    </row>
    <row r="3606" spans="2:51" s="14" customFormat="1" ht="11.25">
      <c r="B3606" s="174"/>
      <c r="D3606" s="160" t="s">
        <v>264</v>
      </c>
      <c r="E3606" s="175" t="s">
        <v>3</v>
      </c>
      <c r="F3606" s="176" t="s">
        <v>3431</v>
      </c>
      <c r="H3606" s="177">
        <v>7.2720000000000002</v>
      </c>
      <c r="I3606" s="178"/>
      <c r="L3606" s="174"/>
      <c r="M3606" s="179"/>
      <c r="N3606" s="180"/>
      <c r="O3606" s="180"/>
      <c r="P3606" s="180"/>
      <c r="Q3606" s="180"/>
      <c r="R3606" s="180"/>
      <c r="S3606" s="180"/>
      <c r="T3606" s="181"/>
      <c r="AT3606" s="175" t="s">
        <v>264</v>
      </c>
      <c r="AU3606" s="175" t="s">
        <v>82</v>
      </c>
      <c r="AV3606" s="14" t="s">
        <v>82</v>
      </c>
      <c r="AW3606" s="14" t="s">
        <v>34</v>
      </c>
      <c r="AX3606" s="14" t="s">
        <v>73</v>
      </c>
      <c r="AY3606" s="175" t="s">
        <v>252</v>
      </c>
    </row>
    <row r="3607" spans="2:51" s="13" customFormat="1" ht="11.25">
      <c r="B3607" s="167"/>
      <c r="D3607" s="160" t="s">
        <v>264</v>
      </c>
      <c r="E3607" s="168" t="s">
        <v>3</v>
      </c>
      <c r="F3607" s="169" t="s">
        <v>3432</v>
      </c>
      <c r="H3607" s="168" t="s">
        <v>3</v>
      </c>
      <c r="I3607" s="170"/>
      <c r="L3607" s="167"/>
      <c r="M3607" s="171"/>
      <c r="N3607" s="172"/>
      <c r="O3607" s="172"/>
      <c r="P3607" s="172"/>
      <c r="Q3607" s="172"/>
      <c r="R3607" s="172"/>
      <c r="S3607" s="172"/>
      <c r="T3607" s="173"/>
      <c r="AT3607" s="168" t="s">
        <v>264</v>
      </c>
      <c r="AU3607" s="168" t="s">
        <v>82</v>
      </c>
      <c r="AV3607" s="13" t="s">
        <v>80</v>
      </c>
      <c r="AW3607" s="13" t="s">
        <v>34</v>
      </c>
      <c r="AX3607" s="13" t="s">
        <v>73</v>
      </c>
      <c r="AY3607" s="168" t="s">
        <v>252</v>
      </c>
    </row>
    <row r="3608" spans="2:51" s="14" customFormat="1" ht="11.25">
      <c r="B3608" s="174"/>
      <c r="D3608" s="160" t="s">
        <v>264</v>
      </c>
      <c r="E3608" s="175" t="s">
        <v>3</v>
      </c>
      <c r="F3608" s="176" t="s">
        <v>3431</v>
      </c>
      <c r="H3608" s="177">
        <v>7.2720000000000002</v>
      </c>
      <c r="I3608" s="178"/>
      <c r="L3608" s="174"/>
      <c r="M3608" s="179"/>
      <c r="N3608" s="180"/>
      <c r="O3608" s="180"/>
      <c r="P3608" s="180"/>
      <c r="Q3608" s="180"/>
      <c r="R3608" s="180"/>
      <c r="S3608" s="180"/>
      <c r="T3608" s="181"/>
      <c r="AT3608" s="175" t="s">
        <v>264</v>
      </c>
      <c r="AU3608" s="175" t="s">
        <v>82</v>
      </c>
      <c r="AV3608" s="14" t="s">
        <v>82</v>
      </c>
      <c r="AW3608" s="14" t="s">
        <v>34</v>
      </c>
      <c r="AX3608" s="14" t="s">
        <v>73</v>
      </c>
      <c r="AY3608" s="175" t="s">
        <v>252</v>
      </c>
    </row>
    <row r="3609" spans="2:51" s="13" customFormat="1" ht="11.25">
      <c r="B3609" s="167"/>
      <c r="D3609" s="160" t="s">
        <v>264</v>
      </c>
      <c r="E3609" s="168" t="s">
        <v>3</v>
      </c>
      <c r="F3609" s="169" t="s">
        <v>3433</v>
      </c>
      <c r="H3609" s="168" t="s">
        <v>3</v>
      </c>
      <c r="I3609" s="170"/>
      <c r="L3609" s="167"/>
      <c r="M3609" s="171"/>
      <c r="N3609" s="172"/>
      <c r="O3609" s="172"/>
      <c r="P3609" s="172"/>
      <c r="Q3609" s="172"/>
      <c r="R3609" s="172"/>
      <c r="S3609" s="172"/>
      <c r="T3609" s="173"/>
      <c r="AT3609" s="168" t="s">
        <v>264</v>
      </c>
      <c r="AU3609" s="168" t="s">
        <v>82</v>
      </c>
      <c r="AV3609" s="13" t="s">
        <v>80</v>
      </c>
      <c r="AW3609" s="13" t="s">
        <v>34</v>
      </c>
      <c r="AX3609" s="13" t="s">
        <v>73</v>
      </c>
      <c r="AY3609" s="168" t="s">
        <v>252</v>
      </c>
    </row>
    <row r="3610" spans="2:51" s="14" customFormat="1" ht="11.25">
      <c r="B3610" s="174"/>
      <c r="D3610" s="160" t="s">
        <v>264</v>
      </c>
      <c r="E3610" s="175" t="s">
        <v>3</v>
      </c>
      <c r="F3610" s="176" t="s">
        <v>3075</v>
      </c>
      <c r="H3610" s="177">
        <v>8.1809999999999992</v>
      </c>
      <c r="I3610" s="178"/>
      <c r="L3610" s="174"/>
      <c r="M3610" s="179"/>
      <c r="N3610" s="180"/>
      <c r="O3610" s="180"/>
      <c r="P3610" s="180"/>
      <c r="Q3610" s="180"/>
      <c r="R3610" s="180"/>
      <c r="S3610" s="180"/>
      <c r="T3610" s="181"/>
      <c r="AT3610" s="175" t="s">
        <v>264</v>
      </c>
      <c r="AU3610" s="175" t="s">
        <v>82</v>
      </c>
      <c r="AV3610" s="14" t="s">
        <v>82</v>
      </c>
      <c r="AW3610" s="14" t="s">
        <v>34</v>
      </c>
      <c r="AX3610" s="14" t="s">
        <v>73</v>
      </c>
      <c r="AY3610" s="175" t="s">
        <v>252</v>
      </c>
    </row>
    <row r="3611" spans="2:51" s="13" customFormat="1" ht="11.25">
      <c r="B3611" s="167"/>
      <c r="D3611" s="160" t="s">
        <v>264</v>
      </c>
      <c r="E3611" s="168" t="s">
        <v>3</v>
      </c>
      <c r="F3611" s="169" t="s">
        <v>3434</v>
      </c>
      <c r="H3611" s="168" t="s">
        <v>3</v>
      </c>
      <c r="I3611" s="170"/>
      <c r="L3611" s="167"/>
      <c r="M3611" s="171"/>
      <c r="N3611" s="172"/>
      <c r="O3611" s="172"/>
      <c r="P3611" s="172"/>
      <c r="Q3611" s="172"/>
      <c r="R3611" s="172"/>
      <c r="S3611" s="172"/>
      <c r="T3611" s="173"/>
      <c r="AT3611" s="168" t="s">
        <v>264</v>
      </c>
      <c r="AU3611" s="168" t="s">
        <v>82</v>
      </c>
      <c r="AV3611" s="13" t="s">
        <v>80</v>
      </c>
      <c r="AW3611" s="13" t="s">
        <v>34</v>
      </c>
      <c r="AX3611" s="13" t="s">
        <v>73</v>
      </c>
      <c r="AY3611" s="168" t="s">
        <v>252</v>
      </c>
    </row>
    <row r="3612" spans="2:51" s="14" customFormat="1" ht="11.25">
      <c r="B3612" s="174"/>
      <c r="D3612" s="160" t="s">
        <v>264</v>
      </c>
      <c r="E3612" s="175" t="s">
        <v>3</v>
      </c>
      <c r="F3612" s="176" t="s">
        <v>3428</v>
      </c>
      <c r="H3612" s="177">
        <v>13.952999999999999</v>
      </c>
      <c r="I3612" s="178"/>
      <c r="L3612" s="174"/>
      <c r="M3612" s="179"/>
      <c r="N3612" s="180"/>
      <c r="O3612" s="180"/>
      <c r="P3612" s="180"/>
      <c r="Q3612" s="180"/>
      <c r="R3612" s="180"/>
      <c r="S3612" s="180"/>
      <c r="T3612" s="181"/>
      <c r="AT3612" s="175" t="s">
        <v>264</v>
      </c>
      <c r="AU3612" s="175" t="s">
        <v>82</v>
      </c>
      <c r="AV3612" s="14" t="s">
        <v>82</v>
      </c>
      <c r="AW3612" s="14" t="s">
        <v>34</v>
      </c>
      <c r="AX3612" s="14" t="s">
        <v>73</v>
      </c>
      <c r="AY3612" s="175" t="s">
        <v>252</v>
      </c>
    </row>
    <row r="3613" spans="2:51" s="13" customFormat="1" ht="11.25">
      <c r="B3613" s="167"/>
      <c r="D3613" s="160" t="s">
        <v>264</v>
      </c>
      <c r="E3613" s="168" t="s">
        <v>3</v>
      </c>
      <c r="F3613" s="169" t="s">
        <v>3435</v>
      </c>
      <c r="H3613" s="168" t="s">
        <v>3</v>
      </c>
      <c r="I3613" s="170"/>
      <c r="L3613" s="167"/>
      <c r="M3613" s="171"/>
      <c r="N3613" s="172"/>
      <c r="O3613" s="172"/>
      <c r="P3613" s="172"/>
      <c r="Q3613" s="172"/>
      <c r="R3613" s="172"/>
      <c r="S3613" s="172"/>
      <c r="T3613" s="173"/>
      <c r="AT3613" s="168" t="s">
        <v>264</v>
      </c>
      <c r="AU3613" s="168" t="s">
        <v>82</v>
      </c>
      <c r="AV3613" s="13" t="s">
        <v>80</v>
      </c>
      <c r="AW3613" s="13" t="s">
        <v>34</v>
      </c>
      <c r="AX3613" s="13" t="s">
        <v>73</v>
      </c>
      <c r="AY3613" s="168" t="s">
        <v>252</v>
      </c>
    </row>
    <row r="3614" spans="2:51" s="14" customFormat="1" ht="11.25">
      <c r="B3614" s="174"/>
      <c r="D3614" s="160" t="s">
        <v>264</v>
      </c>
      <c r="E3614" s="175" t="s">
        <v>3</v>
      </c>
      <c r="F3614" s="176" t="s">
        <v>3436</v>
      </c>
      <c r="H3614" s="177">
        <v>36.36</v>
      </c>
      <c r="I3614" s="178"/>
      <c r="L3614" s="174"/>
      <c r="M3614" s="179"/>
      <c r="N3614" s="180"/>
      <c r="O3614" s="180"/>
      <c r="P3614" s="180"/>
      <c r="Q3614" s="180"/>
      <c r="R3614" s="180"/>
      <c r="S3614" s="180"/>
      <c r="T3614" s="181"/>
      <c r="AT3614" s="175" t="s">
        <v>264</v>
      </c>
      <c r="AU3614" s="175" t="s">
        <v>82</v>
      </c>
      <c r="AV3614" s="14" t="s">
        <v>82</v>
      </c>
      <c r="AW3614" s="14" t="s">
        <v>34</v>
      </c>
      <c r="AX3614" s="14" t="s">
        <v>73</v>
      </c>
      <c r="AY3614" s="175" t="s">
        <v>252</v>
      </c>
    </row>
    <row r="3615" spans="2:51" s="13" customFormat="1" ht="11.25">
      <c r="B3615" s="167"/>
      <c r="D3615" s="160" t="s">
        <v>264</v>
      </c>
      <c r="E3615" s="168" t="s">
        <v>3</v>
      </c>
      <c r="F3615" s="169" t="s">
        <v>3437</v>
      </c>
      <c r="H3615" s="168" t="s">
        <v>3</v>
      </c>
      <c r="I3615" s="170"/>
      <c r="L3615" s="167"/>
      <c r="M3615" s="171"/>
      <c r="N3615" s="172"/>
      <c r="O3615" s="172"/>
      <c r="P3615" s="172"/>
      <c r="Q3615" s="172"/>
      <c r="R3615" s="172"/>
      <c r="S3615" s="172"/>
      <c r="T3615" s="173"/>
      <c r="AT3615" s="168" t="s">
        <v>264</v>
      </c>
      <c r="AU3615" s="168" t="s">
        <v>82</v>
      </c>
      <c r="AV3615" s="13" t="s">
        <v>80</v>
      </c>
      <c r="AW3615" s="13" t="s">
        <v>34</v>
      </c>
      <c r="AX3615" s="13" t="s">
        <v>73</v>
      </c>
      <c r="AY3615" s="168" t="s">
        <v>252</v>
      </c>
    </row>
    <row r="3616" spans="2:51" s="14" customFormat="1" ht="11.25">
      <c r="B3616" s="174"/>
      <c r="D3616" s="160" t="s">
        <v>264</v>
      </c>
      <c r="E3616" s="175" t="s">
        <v>3</v>
      </c>
      <c r="F3616" s="176" t="s">
        <v>3426</v>
      </c>
      <c r="H3616" s="177">
        <v>65.447999999999993</v>
      </c>
      <c r="I3616" s="178"/>
      <c r="L3616" s="174"/>
      <c r="M3616" s="179"/>
      <c r="N3616" s="180"/>
      <c r="O3616" s="180"/>
      <c r="P3616" s="180"/>
      <c r="Q3616" s="180"/>
      <c r="R3616" s="180"/>
      <c r="S3616" s="180"/>
      <c r="T3616" s="181"/>
      <c r="AT3616" s="175" t="s">
        <v>264</v>
      </c>
      <c r="AU3616" s="175" t="s">
        <v>82</v>
      </c>
      <c r="AV3616" s="14" t="s">
        <v>82</v>
      </c>
      <c r="AW3616" s="14" t="s">
        <v>34</v>
      </c>
      <c r="AX3616" s="14" t="s">
        <v>73</v>
      </c>
      <c r="AY3616" s="175" t="s">
        <v>252</v>
      </c>
    </row>
    <row r="3617" spans="2:51" s="13" customFormat="1" ht="11.25">
      <c r="B3617" s="167"/>
      <c r="D3617" s="160" t="s">
        <v>264</v>
      </c>
      <c r="E3617" s="168" t="s">
        <v>3</v>
      </c>
      <c r="F3617" s="169" t="s">
        <v>3438</v>
      </c>
      <c r="H3617" s="168" t="s">
        <v>3</v>
      </c>
      <c r="I3617" s="170"/>
      <c r="L3617" s="167"/>
      <c r="M3617" s="171"/>
      <c r="N3617" s="172"/>
      <c r="O3617" s="172"/>
      <c r="P3617" s="172"/>
      <c r="Q3617" s="172"/>
      <c r="R3617" s="172"/>
      <c r="S3617" s="172"/>
      <c r="T3617" s="173"/>
      <c r="AT3617" s="168" t="s">
        <v>264</v>
      </c>
      <c r="AU3617" s="168" t="s">
        <v>82</v>
      </c>
      <c r="AV3617" s="13" t="s">
        <v>80</v>
      </c>
      <c r="AW3617" s="13" t="s">
        <v>34</v>
      </c>
      <c r="AX3617" s="13" t="s">
        <v>73</v>
      </c>
      <c r="AY3617" s="168" t="s">
        <v>252</v>
      </c>
    </row>
    <row r="3618" spans="2:51" s="14" customFormat="1" ht="11.25">
      <c r="B3618" s="174"/>
      <c r="D3618" s="160" t="s">
        <v>264</v>
      </c>
      <c r="E3618" s="175" t="s">
        <v>3</v>
      </c>
      <c r="F3618" s="176" t="s">
        <v>3424</v>
      </c>
      <c r="H3618" s="177">
        <v>32.723999999999997</v>
      </c>
      <c r="I3618" s="178"/>
      <c r="L3618" s="174"/>
      <c r="M3618" s="179"/>
      <c r="N3618" s="180"/>
      <c r="O3618" s="180"/>
      <c r="P3618" s="180"/>
      <c r="Q3618" s="180"/>
      <c r="R3618" s="180"/>
      <c r="S3618" s="180"/>
      <c r="T3618" s="181"/>
      <c r="AT3618" s="175" t="s">
        <v>264</v>
      </c>
      <c r="AU3618" s="175" t="s">
        <v>82</v>
      </c>
      <c r="AV3618" s="14" t="s">
        <v>82</v>
      </c>
      <c r="AW3618" s="14" t="s">
        <v>34</v>
      </c>
      <c r="AX3618" s="14" t="s">
        <v>73</v>
      </c>
      <c r="AY3618" s="175" t="s">
        <v>252</v>
      </c>
    </row>
    <row r="3619" spans="2:51" s="13" customFormat="1" ht="11.25">
      <c r="B3619" s="167"/>
      <c r="D3619" s="160" t="s">
        <v>264</v>
      </c>
      <c r="E3619" s="168" t="s">
        <v>3</v>
      </c>
      <c r="F3619" s="169" t="s">
        <v>3439</v>
      </c>
      <c r="H3619" s="168" t="s">
        <v>3</v>
      </c>
      <c r="I3619" s="170"/>
      <c r="L3619" s="167"/>
      <c r="M3619" s="171"/>
      <c r="N3619" s="172"/>
      <c r="O3619" s="172"/>
      <c r="P3619" s="172"/>
      <c r="Q3619" s="172"/>
      <c r="R3619" s="172"/>
      <c r="S3619" s="172"/>
      <c r="T3619" s="173"/>
      <c r="AT3619" s="168" t="s">
        <v>264</v>
      </c>
      <c r="AU3619" s="168" t="s">
        <v>82</v>
      </c>
      <c r="AV3619" s="13" t="s">
        <v>80</v>
      </c>
      <c r="AW3619" s="13" t="s">
        <v>34</v>
      </c>
      <c r="AX3619" s="13" t="s">
        <v>73</v>
      </c>
      <c r="AY3619" s="168" t="s">
        <v>252</v>
      </c>
    </row>
    <row r="3620" spans="2:51" s="14" customFormat="1" ht="11.25">
      <c r="B3620" s="174"/>
      <c r="D3620" s="160" t="s">
        <v>264</v>
      </c>
      <c r="E3620" s="175" t="s">
        <v>3</v>
      </c>
      <c r="F3620" s="176" t="s">
        <v>3420</v>
      </c>
      <c r="H3620" s="177">
        <v>14.574</v>
      </c>
      <c r="I3620" s="178"/>
      <c r="L3620" s="174"/>
      <c r="M3620" s="179"/>
      <c r="N3620" s="180"/>
      <c r="O3620" s="180"/>
      <c r="P3620" s="180"/>
      <c r="Q3620" s="180"/>
      <c r="R3620" s="180"/>
      <c r="S3620" s="180"/>
      <c r="T3620" s="181"/>
      <c r="AT3620" s="175" t="s">
        <v>264</v>
      </c>
      <c r="AU3620" s="175" t="s">
        <v>82</v>
      </c>
      <c r="AV3620" s="14" t="s">
        <v>82</v>
      </c>
      <c r="AW3620" s="14" t="s">
        <v>34</v>
      </c>
      <c r="AX3620" s="14" t="s">
        <v>73</v>
      </c>
      <c r="AY3620" s="175" t="s">
        <v>252</v>
      </c>
    </row>
    <row r="3621" spans="2:51" s="13" customFormat="1" ht="11.25">
      <c r="B3621" s="167"/>
      <c r="D3621" s="160" t="s">
        <v>264</v>
      </c>
      <c r="E3621" s="168" t="s">
        <v>3</v>
      </c>
      <c r="F3621" s="169" t="s">
        <v>3440</v>
      </c>
      <c r="H3621" s="168" t="s">
        <v>3</v>
      </c>
      <c r="I3621" s="170"/>
      <c r="L3621" s="167"/>
      <c r="M3621" s="171"/>
      <c r="N3621" s="172"/>
      <c r="O3621" s="172"/>
      <c r="P3621" s="172"/>
      <c r="Q3621" s="172"/>
      <c r="R3621" s="172"/>
      <c r="S3621" s="172"/>
      <c r="T3621" s="173"/>
      <c r="AT3621" s="168" t="s">
        <v>264</v>
      </c>
      <c r="AU3621" s="168" t="s">
        <v>82</v>
      </c>
      <c r="AV3621" s="13" t="s">
        <v>80</v>
      </c>
      <c r="AW3621" s="13" t="s">
        <v>34</v>
      </c>
      <c r="AX3621" s="13" t="s">
        <v>73</v>
      </c>
      <c r="AY3621" s="168" t="s">
        <v>252</v>
      </c>
    </row>
    <row r="3622" spans="2:51" s="14" customFormat="1" ht="11.25">
      <c r="B3622" s="174"/>
      <c r="D3622" s="160" t="s">
        <v>264</v>
      </c>
      <c r="E3622" s="175" t="s">
        <v>3</v>
      </c>
      <c r="F3622" s="176" t="s">
        <v>3441</v>
      </c>
      <c r="H3622" s="177">
        <v>27.754999999999999</v>
      </c>
      <c r="I3622" s="178"/>
      <c r="L3622" s="174"/>
      <c r="M3622" s="179"/>
      <c r="N3622" s="180"/>
      <c r="O3622" s="180"/>
      <c r="P3622" s="180"/>
      <c r="Q3622" s="180"/>
      <c r="R3622" s="180"/>
      <c r="S3622" s="180"/>
      <c r="T3622" s="181"/>
      <c r="AT3622" s="175" t="s">
        <v>264</v>
      </c>
      <c r="AU3622" s="175" t="s">
        <v>82</v>
      </c>
      <c r="AV3622" s="14" t="s">
        <v>82</v>
      </c>
      <c r="AW3622" s="14" t="s">
        <v>34</v>
      </c>
      <c r="AX3622" s="14" t="s">
        <v>73</v>
      </c>
      <c r="AY3622" s="175" t="s">
        <v>252</v>
      </c>
    </row>
    <row r="3623" spans="2:51" s="13" customFormat="1" ht="11.25">
      <c r="B3623" s="167"/>
      <c r="D3623" s="160" t="s">
        <v>264</v>
      </c>
      <c r="E3623" s="168" t="s">
        <v>3</v>
      </c>
      <c r="F3623" s="169" t="s">
        <v>3442</v>
      </c>
      <c r="H3623" s="168" t="s">
        <v>3</v>
      </c>
      <c r="I3623" s="170"/>
      <c r="L3623" s="167"/>
      <c r="M3623" s="171"/>
      <c r="N3623" s="172"/>
      <c r="O3623" s="172"/>
      <c r="P3623" s="172"/>
      <c r="Q3623" s="172"/>
      <c r="R3623" s="172"/>
      <c r="S3623" s="172"/>
      <c r="T3623" s="173"/>
      <c r="AT3623" s="168" t="s">
        <v>264</v>
      </c>
      <c r="AU3623" s="168" t="s">
        <v>82</v>
      </c>
      <c r="AV3623" s="13" t="s">
        <v>80</v>
      </c>
      <c r="AW3623" s="13" t="s">
        <v>34</v>
      </c>
      <c r="AX3623" s="13" t="s">
        <v>73</v>
      </c>
      <c r="AY3623" s="168" t="s">
        <v>252</v>
      </c>
    </row>
    <row r="3624" spans="2:51" s="14" customFormat="1" ht="11.25">
      <c r="B3624" s="174"/>
      <c r="D3624" s="160" t="s">
        <v>264</v>
      </c>
      <c r="E3624" s="175" t="s">
        <v>3</v>
      </c>
      <c r="F3624" s="176" t="s">
        <v>3443</v>
      </c>
      <c r="H3624" s="177">
        <v>27.754999999999999</v>
      </c>
      <c r="I3624" s="178"/>
      <c r="L3624" s="174"/>
      <c r="M3624" s="179"/>
      <c r="N3624" s="180"/>
      <c r="O3624" s="180"/>
      <c r="P3624" s="180"/>
      <c r="Q3624" s="180"/>
      <c r="R3624" s="180"/>
      <c r="S3624" s="180"/>
      <c r="T3624" s="181"/>
      <c r="AT3624" s="175" t="s">
        <v>264</v>
      </c>
      <c r="AU3624" s="175" t="s">
        <v>82</v>
      </c>
      <c r="AV3624" s="14" t="s">
        <v>82</v>
      </c>
      <c r="AW3624" s="14" t="s">
        <v>34</v>
      </c>
      <c r="AX3624" s="14" t="s">
        <v>73</v>
      </c>
      <c r="AY3624" s="175" t="s">
        <v>252</v>
      </c>
    </row>
    <row r="3625" spans="2:51" s="13" customFormat="1" ht="11.25">
      <c r="B3625" s="167"/>
      <c r="D3625" s="160" t="s">
        <v>264</v>
      </c>
      <c r="E3625" s="168" t="s">
        <v>3</v>
      </c>
      <c r="F3625" s="169" t="s">
        <v>3444</v>
      </c>
      <c r="H3625" s="168" t="s">
        <v>3</v>
      </c>
      <c r="I3625" s="170"/>
      <c r="L3625" s="167"/>
      <c r="M3625" s="171"/>
      <c r="N3625" s="172"/>
      <c r="O3625" s="172"/>
      <c r="P3625" s="172"/>
      <c r="Q3625" s="172"/>
      <c r="R3625" s="172"/>
      <c r="S3625" s="172"/>
      <c r="T3625" s="173"/>
      <c r="AT3625" s="168" t="s">
        <v>264</v>
      </c>
      <c r="AU3625" s="168" t="s">
        <v>82</v>
      </c>
      <c r="AV3625" s="13" t="s">
        <v>80</v>
      </c>
      <c r="AW3625" s="13" t="s">
        <v>34</v>
      </c>
      <c r="AX3625" s="13" t="s">
        <v>73</v>
      </c>
      <c r="AY3625" s="168" t="s">
        <v>252</v>
      </c>
    </row>
    <row r="3626" spans="2:51" s="14" customFormat="1" ht="11.25">
      <c r="B3626" s="174"/>
      <c r="D3626" s="160" t="s">
        <v>264</v>
      </c>
      <c r="E3626" s="175" t="s">
        <v>3</v>
      </c>
      <c r="F3626" s="176" t="s">
        <v>3426</v>
      </c>
      <c r="H3626" s="177">
        <v>65.447999999999993</v>
      </c>
      <c r="I3626" s="178"/>
      <c r="L3626" s="174"/>
      <c r="M3626" s="179"/>
      <c r="N3626" s="180"/>
      <c r="O3626" s="180"/>
      <c r="P3626" s="180"/>
      <c r="Q3626" s="180"/>
      <c r="R3626" s="180"/>
      <c r="S3626" s="180"/>
      <c r="T3626" s="181"/>
      <c r="AT3626" s="175" t="s">
        <v>264</v>
      </c>
      <c r="AU3626" s="175" t="s">
        <v>82</v>
      </c>
      <c r="AV3626" s="14" t="s">
        <v>82</v>
      </c>
      <c r="AW3626" s="14" t="s">
        <v>34</v>
      </c>
      <c r="AX3626" s="14" t="s">
        <v>73</v>
      </c>
      <c r="AY3626" s="175" t="s">
        <v>252</v>
      </c>
    </row>
    <row r="3627" spans="2:51" s="13" customFormat="1" ht="11.25">
      <c r="B3627" s="167"/>
      <c r="D3627" s="160" t="s">
        <v>264</v>
      </c>
      <c r="E3627" s="168" t="s">
        <v>3</v>
      </c>
      <c r="F3627" s="169" t="s">
        <v>3445</v>
      </c>
      <c r="H3627" s="168" t="s">
        <v>3</v>
      </c>
      <c r="I3627" s="170"/>
      <c r="L3627" s="167"/>
      <c r="M3627" s="171"/>
      <c r="N3627" s="172"/>
      <c r="O3627" s="172"/>
      <c r="P3627" s="172"/>
      <c r="Q3627" s="172"/>
      <c r="R3627" s="172"/>
      <c r="S3627" s="172"/>
      <c r="T3627" s="173"/>
      <c r="AT3627" s="168" t="s">
        <v>264</v>
      </c>
      <c r="AU3627" s="168" t="s">
        <v>82</v>
      </c>
      <c r="AV3627" s="13" t="s">
        <v>80</v>
      </c>
      <c r="AW3627" s="13" t="s">
        <v>34</v>
      </c>
      <c r="AX3627" s="13" t="s">
        <v>73</v>
      </c>
      <c r="AY3627" s="168" t="s">
        <v>252</v>
      </c>
    </row>
    <row r="3628" spans="2:51" s="14" customFormat="1" ht="11.25">
      <c r="B3628" s="174"/>
      <c r="D3628" s="160" t="s">
        <v>264</v>
      </c>
      <c r="E3628" s="175" t="s">
        <v>3</v>
      </c>
      <c r="F3628" s="176" t="s">
        <v>3446</v>
      </c>
      <c r="H3628" s="177">
        <v>23.407</v>
      </c>
      <c r="I3628" s="178"/>
      <c r="L3628" s="174"/>
      <c r="M3628" s="179"/>
      <c r="N3628" s="180"/>
      <c r="O3628" s="180"/>
      <c r="P3628" s="180"/>
      <c r="Q3628" s="180"/>
      <c r="R3628" s="180"/>
      <c r="S3628" s="180"/>
      <c r="T3628" s="181"/>
      <c r="AT3628" s="175" t="s">
        <v>264</v>
      </c>
      <c r="AU3628" s="175" t="s">
        <v>82</v>
      </c>
      <c r="AV3628" s="14" t="s">
        <v>82</v>
      </c>
      <c r="AW3628" s="14" t="s">
        <v>34</v>
      </c>
      <c r="AX3628" s="14" t="s">
        <v>73</v>
      </c>
      <c r="AY3628" s="175" t="s">
        <v>252</v>
      </c>
    </row>
    <row r="3629" spans="2:51" s="13" customFormat="1" ht="11.25">
      <c r="B3629" s="167"/>
      <c r="D3629" s="160" t="s">
        <v>264</v>
      </c>
      <c r="E3629" s="168" t="s">
        <v>3</v>
      </c>
      <c r="F3629" s="169" t="s">
        <v>3447</v>
      </c>
      <c r="H3629" s="168" t="s">
        <v>3</v>
      </c>
      <c r="I3629" s="170"/>
      <c r="L3629" s="167"/>
      <c r="M3629" s="171"/>
      <c r="N3629" s="172"/>
      <c r="O3629" s="172"/>
      <c r="P3629" s="172"/>
      <c r="Q3629" s="172"/>
      <c r="R3629" s="172"/>
      <c r="S3629" s="172"/>
      <c r="T3629" s="173"/>
      <c r="AT3629" s="168" t="s">
        <v>264</v>
      </c>
      <c r="AU3629" s="168" t="s">
        <v>82</v>
      </c>
      <c r="AV3629" s="13" t="s">
        <v>80</v>
      </c>
      <c r="AW3629" s="13" t="s">
        <v>34</v>
      </c>
      <c r="AX3629" s="13" t="s">
        <v>73</v>
      </c>
      <c r="AY3629" s="168" t="s">
        <v>252</v>
      </c>
    </row>
    <row r="3630" spans="2:51" s="14" customFormat="1" ht="11.25">
      <c r="B3630" s="174"/>
      <c r="D3630" s="160" t="s">
        <v>264</v>
      </c>
      <c r="E3630" s="175" t="s">
        <v>3</v>
      </c>
      <c r="F3630" s="176" t="s">
        <v>3448</v>
      </c>
      <c r="H3630" s="177">
        <v>25.497</v>
      </c>
      <c r="I3630" s="178"/>
      <c r="L3630" s="174"/>
      <c r="M3630" s="179"/>
      <c r="N3630" s="180"/>
      <c r="O3630" s="180"/>
      <c r="P3630" s="180"/>
      <c r="Q3630" s="180"/>
      <c r="R3630" s="180"/>
      <c r="S3630" s="180"/>
      <c r="T3630" s="181"/>
      <c r="AT3630" s="175" t="s">
        <v>264</v>
      </c>
      <c r="AU3630" s="175" t="s">
        <v>82</v>
      </c>
      <c r="AV3630" s="14" t="s">
        <v>82</v>
      </c>
      <c r="AW3630" s="14" t="s">
        <v>34</v>
      </c>
      <c r="AX3630" s="14" t="s">
        <v>73</v>
      </c>
      <c r="AY3630" s="175" t="s">
        <v>252</v>
      </c>
    </row>
    <row r="3631" spans="2:51" s="13" customFormat="1" ht="11.25">
      <c r="B3631" s="167"/>
      <c r="D3631" s="160" t="s">
        <v>264</v>
      </c>
      <c r="E3631" s="168" t="s">
        <v>3</v>
      </c>
      <c r="F3631" s="169" t="s">
        <v>3449</v>
      </c>
      <c r="H3631" s="168" t="s">
        <v>3</v>
      </c>
      <c r="I3631" s="170"/>
      <c r="L3631" s="167"/>
      <c r="M3631" s="171"/>
      <c r="N3631" s="172"/>
      <c r="O3631" s="172"/>
      <c r="P3631" s="172"/>
      <c r="Q3631" s="172"/>
      <c r="R3631" s="172"/>
      <c r="S3631" s="172"/>
      <c r="T3631" s="173"/>
      <c r="AT3631" s="168" t="s">
        <v>264</v>
      </c>
      <c r="AU3631" s="168" t="s">
        <v>82</v>
      </c>
      <c r="AV3631" s="13" t="s">
        <v>80</v>
      </c>
      <c r="AW3631" s="13" t="s">
        <v>34</v>
      </c>
      <c r="AX3631" s="13" t="s">
        <v>73</v>
      </c>
      <c r="AY3631" s="168" t="s">
        <v>252</v>
      </c>
    </row>
    <row r="3632" spans="2:51" s="14" customFormat="1" ht="11.25">
      <c r="B3632" s="174"/>
      <c r="D3632" s="160" t="s">
        <v>264</v>
      </c>
      <c r="E3632" s="175" t="s">
        <v>3</v>
      </c>
      <c r="F3632" s="176" t="s">
        <v>3450</v>
      </c>
      <c r="H3632" s="177">
        <v>18.18</v>
      </c>
      <c r="I3632" s="178"/>
      <c r="L3632" s="174"/>
      <c r="M3632" s="179"/>
      <c r="N3632" s="180"/>
      <c r="O3632" s="180"/>
      <c r="P3632" s="180"/>
      <c r="Q3632" s="180"/>
      <c r="R3632" s="180"/>
      <c r="S3632" s="180"/>
      <c r="T3632" s="181"/>
      <c r="AT3632" s="175" t="s">
        <v>264</v>
      </c>
      <c r="AU3632" s="175" t="s">
        <v>82</v>
      </c>
      <c r="AV3632" s="14" t="s">
        <v>82</v>
      </c>
      <c r="AW3632" s="14" t="s">
        <v>34</v>
      </c>
      <c r="AX3632" s="14" t="s">
        <v>73</v>
      </c>
      <c r="AY3632" s="175" t="s">
        <v>252</v>
      </c>
    </row>
    <row r="3633" spans="2:51" s="13" customFormat="1" ht="11.25">
      <c r="B3633" s="167"/>
      <c r="D3633" s="160" t="s">
        <v>264</v>
      </c>
      <c r="E3633" s="168" t="s">
        <v>3</v>
      </c>
      <c r="F3633" s="169" t="s">
        <v>3451</v>
      </c>
      <c r="H3633" s="168" t="s">
        <v>3</v>
      </c>
      <c r="I3633" s="170"/>
      <c r="L3633" s="167"/>
      <c r="M3633" s="171"/>
      <c r="N3633" s="172"/>
      <c r="O3633" s="172"/>
      <c r="P3633" s="172"/>
      <c r="Q3633" s="172"/>
      <c r="R3633" s="172"/>
      <c r="S3633" s="172"/>
      <c r="T3633" s="173"/>
      <c r="AT3633" s="168" t="s">
        <v>264</v>
      </c>
      <c r="AU3633" s="168" t="s">
        <v>82</v>
      </c>
      <c r="AV3633" s="13" t="s">
        <v>80</v>
      </c>
      <c r="AW3633" s="13" t="s">
        <v>34</v>
      </c>
      <c r="AX3633" s="13" t="s">
        <v>73</v>
      </c>
      <c r="AY3633" s="168" t="s">
        <v>252</v>
      </c>
    </row>
    <row r="3634" spans="2:51" s="14" customFormat="1" ht="11.25">
      <c r="B3634" s="174"/>
      <c r="D3634" s="160" t="s">
        <v>264</v>
      </c>
      <c r="E3634" s="175" t="s">
        <v>3</v>
      </c>
      <c r="F3634" s="176" t="s">
        <v>3452</v>
      </c>
      <c r="H3634" s="177">
        <v>8.4990000000000006</v>
      </c>
      <c r="I3634" s="178"/>
      <c r="L3634" s="174"/>
      <c r="M3634" s="179"/>
      <c r="N3634" s="180"/>
      <c r="O3634" s="180"/>
      <c r="P3634" s="180"/>
      <c r="Q3634" s="180"/>
      <c r="R3634" s="180"/>
      <c r="S3634" s="180"/>
      <c r="T3634" s="181"/>
      <c r="AT3634" s="175" t="s">
        <v>264</v>
      </c>
      <c r="AU3634" s="175" t="s">
        <v>82</v>
      </c>
      <c r="AV3634" s="14" t="s">
        <v>82</v>
      </c>
      <c r="AW3634" s="14" t="s">
        <v>34</v>
      </c>
      <c r="AX3634" s="14" t="s">
        <v>73</v>
      </c>
      <c r="AY3634" s="175" t="s">
        <v>252</v>
      </c>
    </row>
    <row r="3635" spans="2:51" s="13" customFormat="1" ht="11.25">
      <c r="B3635" s="167"/>
      <c r="D3635" s="160" t="s">
        <v>264</v>
      </c>
      <c r="E3635" s="168" t="s">
        <v>3</v>
      </c>
      <c r="F3635" s="169" t="s">
        <v>3453</v>
      </c>
      <c r="H3635" s="168" t="s">
        <v>3</v>
      </c>
      <c r="I3635" s="170"/>
      <c r="L3635" s="167"/>
      <c r="M3635" s="171"/>
      <c r="N3635" s="172"/>
      <c r="O3635" s="172"/>
      <c r="P3635" s="172"/>
      <c r="Q3635" s="172"/>
      <c r="R3635" s="172"/>
      <c r="S3635" s="172"/>
      <c r="T3635" s="173"/>
      <c r="AT3635" s="168" t="s">
        <v>264</v>
      </c>
      <c r="AU3635" s="168" t="s">
        <v>82</v>
      </c>
      <c r="AV3635" s="13" t="s">
        <v>80</v>
      </c>
      <c r="AW3635" s="13" t="s">
        <v>34</v>
      </c>
      <c r="AX3635" s="13" t="s">
        <v>73</v>
      </c>
      <c r="AY3635" s="168" t="s">
        <v>252</v>
      </c>
    </row>
    <row r="3636" spans="2:51" s="14" customFormat="1" ht="11.25">
      <c r="B3636" s="174"/>
      <c r="D3636" s="160" t="s">
        <v>264</v>
      </c>
      <c r="E3636" s="175" t="s">
        <v>3</v>
      </c>
      <c r="F3636" s="176" t="s">
        <v>3454</v>
      </c>
      <c r="H3636" s="177">
        <v>8.1199999999999992</v>
      </c>
      <c r="I3636" s="178"/>
      <c r="L3636" s="174"/>
      <c r="M3636" s="179"/>
      <c r="N3636" s="180"/>
      <c r="O3636" s="180"/>
      <c r="P3636" s="180"/>
      <c r="Q3636" s="180"/>
      <c r="R3636" s="180"/>
      <c r="S3636" s="180"/>
      <c r="T3636" s="181"/>
      <c r="AT3636" s="175" t="s">
        <v>264</v>
      </c>
      <c r="AU3636" s="175" t="s">
        <v>82</v>
      </c>
      <c r="AV3636" s="14" t="s">
        <v>82</v>
      </c>
      <c r="AW3636" s="14" t="s">
        <v>34</v>
      </c>
      <c r="AX3636" s="14" t="s">
        <v>73</v>
      </c>
      <c r="AY3636" s="175" t="s">
        <v>252</v>
      </c>
    </row>
    <row r="3637" spans="2:51" s="13" customFormat="1" ht="11.25">
      <c r="B3637" s="167"/>
      <c r="D3637" s="160" t="s">
        <v>264</v>
      </c>
      <c r="E3637" s="168" t="s">
        <v>3</v>
      </c>
      <c r="F3637" s="169" t="s">
        <v>3455</v>
      </c>
      <c r="H3637" s="168" t="s">
        <v>3</v>
      </c>
      <c r="I3637" s="170"/>
      <c r="L3637" s="167"/>
      <c r="M3637" s="171"/>
      <c r="N3637" s="172"/>
      <c r="O3637" s="172"/>
      <c r="P3637" s="172"/>
      <c r="Q3637" s="172"/>
      <c r="R3637" s="172"/>
      <c r="S3637" s="172"/>
      <c r="T3637" s="173"/>
      <c r="AT3637" s="168" t="s">
        <v>264</v>
      </c>
      <c r="AU3637" s="168" t="s">
        <v>82</v>
      </c>
      <c r="AV3637" s="13" t="s">
        <v>80</v>
      </c>
      <c r="AW3637" s="13" t="s">
        <v>34</v>
      </c>
      <c r="AX3637" s="13" t="s">
        <v>73</v>
      </c>
      <c r="AY3637" s="168" t="s">
        <v>252</v>
      </c>
    </row>
    <row r="3638" spans="2:51" s="14" customFormat="1" ht="11.25">
      <c r="B3638" s="174"/>
      <c r="D3638" s="160" t="s">
        <v>264</v>
      </c>
      <c r="E3638" s="175" t="s">
        <v>3</v>
      </c>
      <c r="F3638" s="176" t="s">
        <v>3456</v>
      </c>
      <c r="H3638" s="177">
        <v>11.196</v>
      </c>
      <c r="I3638" s="178"/>
      <c r="L3638" s="174"/>
      <c r="M3638" s="179"/>
      <c r="N3638" s="180"/>
      <c r="O3638" s="180"/>
      <c r="P3638" s="180"/>
      <c r="Q3638" s="180"/>
      <c r="R3638" s="180"/>
      <c r="S3638" s="180"/>
      <c r="T3638" s="181"/>
      <c r="AT3638" s="175" t="s">
        <v>264</v>
      </c>
      <c r="AU3638" s="175" t="s">
        <v>82</v>
      </c>
      <c r="AV3638" s="14" t="s">
        <v>82</v>
      </c>
      <c r="AW3638" s="14" t="s">
        <v>34</v>
      </c>
      <c r="AX3638" s="14" t="s">
        <v>73</v>
      </c>
      <c r="AY3638" s="175" t="s">
        <v>252</v>
      </c>
    </row>
    <row r="3639" spans="2:51" s="13" customFormat="1" ht="11.25">
      <c r="B3639" s="167"/>
      <c r="D3639" s="160" t="s">
        <v>264</v>
      </c>
      <c r="E3639" s="168" t="s">
        <v>3</v>
      </c>
      <c r="F3639" s="169" t="s">
        <v>3457</v>
      </c>
      <c r="H3639" s="168" t="s">
        <v>3</v>
      </c>
      <c r="I3639" s="170"/>
      <c r="L3639" s="167"/>
      <c r="M3639" s="171"/>
      <c r="N3639" s="172"/>
      <c r="O3639" s="172"/>
      <c r="P3639" s="172"/>
      <c r="Q3639" s="172"/>
      <c r="R3639" s="172"/>
      <c r="S3639" s="172"/>
      <c r="T3639" s="173"/>
      <c r="AT3639" s="168" t="s">
        <v>264</v>
      </c>
      <c r="AU3639" s="168" t="s">
        <v>82</v>
      </c>
      <c r="AV3639" s="13" t="s">
        <v>80</v>
      </c>
      <c r="AW3639" s="13" t="s">
        <v>34</v>
      </c>
      <c r="AX3639" s="13" t="s">
        <v>73</v>
      </c>
      <c r="AY3639" s="168" t="s">
        <v>252</v>
      </c>
    </row>
    <row r="3640" spans="2:51" s="14" customFormat="1" ht="11.25">
      <c r="B3640" s="174"/>
      <c r="D3640" s="160" t="s">
        <v>264</v>
      </c>
      <c r="E3640" s="175" t="s">
        <v>3</v>
      </c>
      <c r="F3640" s="176" t="s">
        <v>3458</v>
      </c>
      <c r="H3640" s="177">
        <v>9.56</v>
      </c>
      <c r="I3640" s="178"/>
      <c r="L3640" s="174"/>
      <c r="M3640" s="179"/>
      <c r="N3640" s="180"/>
      <c r="O3640" s="180"/>
      <c r="P3640" s="180"/>
      <c r="Q3640" s="180"/>
      <c r="R3640" s="180"/>
      <c r="S3640" s="180"/>
      <c r="T3640" s="181"/>
      <c r="AT3640" s="175" t="s">
        <v>264</v>
      </c>
      <c r="AU3640" s="175" t="s">
        <v>82</v>
      </c>
      <c r="AV3640" s="14" t="s">
        <v>82</v>
      </c>
      <c r="AW3640" s="14" t="s">
        <v>34</v>
      </c>
      <c r="AX3640" s="14" t="s">
        <v>73</v>
      </c>
      <c r="AY3640" s="175" t="s">
        <v>252</v>
      </c>
    </row>
    <row r="3641" spans="2:51" s="13" customFormat="1" ht="11.25">
      <c r="B3641" s="167"/>
      <c r="D3641" s="160" t="s">
        <v>264</v>
      </c>
      <c r="E3641" s="168" t="s">
        <v>3</v>
      </c>
      <c r="F3641" s="169" t="s">
        <v>3459</v>
      </c>
      <c r="H3641" s="168" t="s">
        <v>3</v>
      </c>
      <c r="I3641" s="170"/>
      <c r="L3641" s="167"/>
      <c r="M3641" s="171"/>
      <c r="N3641" s="172"/>
      <c r="O3641" s="172"/>
      <c r="P3641" s="172"/>
      <c r="Q3641" s="172"/>
      <c r="R3641" s="172"/>
      <c r="S3641" s="172"/>
      <c r="T3641" s="173"/>
      <c r="AT3641" s="168" t="s">
        <v>264</v>
      </c>
      <c r="AU3641" s="168" t="s">
        <v>82</v>
      </c>
      <c r="AV3641" s="13" t="s">
        <v>80</v>
      </c>
      <c r="AW3641" s="13" t="s">
        <v>34</v>
      </c>
      <c r="AX3641" s="13" t="s">
        <v>73</v>
      </c>
      <c r="AY3641" s="168" t="s">
        <v>252</v>
      </c>
    </row>
    <row r="3642" spans="2:51" s="14" customFormat="1" ht="11.25">
      <c r="B3642" s="174"/>
      <c r="D3642" s="160" t="s">
        <v>264</v>
      </c>
      <c r="E3642" s="175" t="s">
        <v>3</v>
      </c>
      <c r="F3642" s="176" t="s">
        <v>3460</v>
      </c>
      <c r="H3642" s="177">
        <v>3.87</v>
      </c>
      <c r="I3642" s="178"/>
      <c r="L3642" s="174"/>
      <c r="M3642" s="179"/>
      <c r="N3642" s="180"/>
      <c r="O3642" s="180"/>
      <c r="P3642" s="180"/>
      <c r="Q3642" s="180"/>
      <c r="R3642" s="180"/>
      <c r="S3642" s="180"/>
      <c r="T3642" s="181"/>
      <c r="AT3642" s="175" t="s">
        <v>264</v>
      </c>
      <c r="AU3642" s="175" t="s">
        <v>82</v>
      </c>
      <c r="AV3642" s="14" t="s">
        <v>82</v>
      </c>
      <c r="AW3642" s="14" t="s">
        <v>34</v>
      </c>
      <c r="AX3642" s="14" t="s">
        <v>73</v>
      </c>
      <c r="AY3642" s="175" t="s">
        <v>252</v>
      </c>
    </row>
    <row r="3643" spans="2:51" s="13" customFormat="1" ht="11.25">
      <c r="B3643" s="167"/>
      <c r="D3643" s="160" t="s">
        <v>264</v>
      </c>
      <c r="E3643" s="168" t="s">
        <v>3</v>
      </c>
      <c r="F3643" s="169" t="s">
        <v>3461</v>
      </c>
      <c r="H3643" s="168" t="s">
        <v>3</v>
      </c>
      <c r="I3643" s="170"/>
      <c r="L3643" s="167"/>
      <c r="M3643" s="171"/>
      <c r="N3643" s="172"/>
      <c r="O3643" s="172"/>
      <c r="P3643" s="172"/>
      <c r="Q3643" s="172"/>
      <c r="R3643" s="172"/>
      <c r="S3643" s="172"/>
      <c r="T3643" s="173"/>
      <c r="AT3643" s="168" t="s">
        <v>264</v>
      </c>
      <c r="AU3643" s="168" t="s">
        <v>82</v>
      </c>
      <c r="AV3643" s="13" t="s">
        <v>80</v>
      </c>
      <c r="AW3643" s="13" t="s">
        <v>34</v>
      </c>
      <c r="AX3643" s="13" t="s">
        <v>73</v>
      </c>
      <c r="AY3643" s="168" t="s">
        <v>252</v>
      </c>
    </row>
    <row r="3644" spans="2:51" s="14" customFormat="1" ht="11.25">
      <c r="B3644" s="174"/>
      <c r="D3644" s="160" t="s">
        <v>264</v>
      </c>
      <c r="E3644" s="175" t="s">
        <v>3</v>
      </c>
      <c r="F3644" s="176" t="s">
        <v>3462</v>
      </c>
      <c r="H3644" s="177">
        <v>4.6440000000000001</v>
      </c>
      <c r="I3644" s="178"/>
      <c r="L3644" s="174"/>
      <c r="M3644" s="179"/>
      <c r="N3644" s="180"/>
      <c r="O3644" s="180"/>
      <c r="P3644" s="180"/>
      <c r="Q3644" s="180"/>
      <c r="R3644" s="180"/>
      <c r="S3644" s="180"/>
      <c r="T3644" s="181"/>
      <c r="AT3644" s="175" t="s">
        <v>264</v>
      </c>
      <c r="AU3644" s="175" t="s">
        <v>82</v>
      </c>
      <c r="AV3644" s="14" t="s">
        <v>82</v>
      </c>
      <c r="AW3644" s="14" t="s">
        <v>34</v>
      </c>
      <c r="AX3644" s="14" t="s">
        <v>73</v>
      </c>
      <c r="AY3644" s="175" t="s">
        <v>252</v>
      </c>
    </row>
    <row r="3645" spans="2:51" s="13" customFormat="1" ht="11.25">
      <c r="B3645" s="167"/>
      <c r="D3645" s="160" t="s">
        <v>264</v>
      </c>
      <c r="E3645" s="168" t="s">
        <v>3</v>
      </c>
      <c r="F3645" s="169" t="s">
        <v>3463</v>
      </c>
      <c r="H3645" s="168" t="s">
        <v>3</v>
      </c>
      <c r="I3645" s="170"/>
      <c r="L3645" s="167"/>
      <c r="M3645" s="171"/>
      <c r="N3645" s="172"/>
      <c r="O3645" s="172"/>
      <c r="P3645" s="172"/>
      <c r="Q3645" s="172"/>
      <c r="R3645" s="172"/>
      <c r="S3645" s="172"/>
      <c r="T3645" s="173"/>
      <c r="AT3645" s="168" t="s">
        <v>264</v>
      </c>
      <c r="AU3645" s="168" t="s">
        <v>82</v>
      </c>
      <c r="AV3645" s="13" t="s">
        <v>80</v>
      </c>
      <c r="AW3645" s="13" t="s">
        <v>34</v>
      </c>
      <c r="AX3645" s="13" t="s">
        <v>73</v>
      </c>
      <c r="AY3645" s="168" t="s">
        <v>252</v>
      </c>
    </row>
    <row r="3646" spans="2:51" s="14" customFormat="1" ht="11.25">
      <c r="B3646" s="174"/>
      <c r="D3646" s="160" t="s">
        <v>264</v>
      </c>
      <c r="E3646" s="175" t="s">
        <v>3</v>
      </c>
      <c r="F3646" s="176" t="s">
        <v>3075</v>
      </c>
      <c r="H3646" s="177">
        <v>8.1809999999999992</v>
      </c>
      <c r="I3646" s="178"/>
      <c r="L3646" s="174"/>
      <c r="M3646" s="179"/>
      <c r="N3646" s="180"/>
      <c r="O3646" s="180"/>
      <c r="P3646" s="180"/>
      <c r="Q3646" s="180"/>
      <c r="R3646" s="180"/>
      <c r="S3646" s="180"/>
      <c r="T3646" s="181"/>
      <c r="AT3646" s="175" t="s">
        <v>264</v>
      </c>
      <c r="AU3646" s="175" t="s">
        <v>82</v>
      </c>
      <c r="AV3646" s="14" t="s">
        <v>82</v>
      </c>
      <c r="AW3646" s="14" t="s">
        <v>34</v>
      </c>
      <c r="AX3646" s="14" t="s">
        <v>73</v>
      </c>
      <c r="AY3646" s="175" t="s">
        <v>252</v>
      </c>
    </row>
    <row r="3647" spans="2:51" s="13" customFormat="1" ht="11.25">
      <c r="B3647" s="167"/>
      <c r="D3647" s="160" t="s">
        <v>264</v>
      </c>
      <c r="E3647" s="168" t="s">
        <v>3</v>
      </c>
      <c r="F3647" s="169" t="s">
        <v>3464</v>
      </c>
      <c r="H3647" s="168" t="s">
        <v>3</v>
      </c>
      <c r="I3647" s="170"/>
      <c r="L3647" s="167"/>
      <c r="M3647" s="171"/>
      <c r="N3647" s="172"/>
      <c r="O3647" s="172"/>
      <c r="P3647" s="172"/>
      <c r="Q3647" s="172"/>
      <c r="R3647" s="172"/>
      <c r="S3647" s="172"/>
      <c r="T3647" s="173"/>
      <c r="AT3647" s="168" t="s">
        <v>264</v>
      </c>
      <c r="AU3647" s="168" t="s">
        <v>82</v>
      </c>
      <c r="AV3647" s="13" t="s">
        <v>80</v>
      </c>
      <c r="AW3647" s="13" t="s">
        <v>34</v>
      </c>
      <c r="AX3647" s="13" t="s">
        <v>73</v>
      </c>
      <c r="AY3647" s="168" t="s">
        <v>252</v>
      </c>
    </row>
    <row r="3648" spans="2:51" s="14" customFormat="1" ht="11.25">
      <c r="B3648" s="174"/>
      <c r="D3648" s="160" t="s">
        <v>264</v>
      </c>
      <c r="E3648" s="175" t="s">
        <v>3</v>
      </c>
      <c r="F3648" s="176" t="s">
        <v>3075</v>
      </c>
      <c r="H3648" s="177">
        <v>8.1809999999999992</v>
      </c>
      <c r="I3648" s="178"/>
      <c r="L3648" s="174"/>
      <c r="M3648" s="179"/>
      <c r="N3648" s="180"/>
      <c r="O3648" s="180"/>
      <c r="P3648" s="180"/>
      <c r="Q3648" s="180"/>
      <c r="R3648" s="180"/>
      <c r="S3648" s="180"/>
      <c r="T3648" s="181"/>
      <c r="AT3648" s="175" t="s">
        <v>264</v>
      </c>
      <c r="AU3648" s="175" t="s">
        <v>82</v>
      </c>
      <c r="AV3648" s="14" t="s">
        <v>82</v>
      </c>
      <c r="AW3648" s="14" t="s">
        <v>34</v>
      </c>
      <c r="AX3648" s="14" t="s">
        <v>73</v>
      </c>
      <c r="AY3648" s="175" t="s">
        <v>252</v>
      </c>
    </row>
    <row r="3649" spans="1:65" s="13" customFormat="1" ht="11.25">
      <c r="B3649" s="167"/>
      <c r="D3649" s="160" t="s">
        <v>264</v>
      </c>
      <c r="E3649" s="168" t="s">
        <v>3</v>
      </c>
      <c r="F3649" s="169" t="s">
        <v>3465</v>
      </c>
      <c r="H3649" s="168" t="s">
        <v>3</v>
      </c>
      <c r="I3649" s="170"/>
      <c r="L3649" s="167"/>
      <c r="M3649" s="171"/>
      <c r="N3649" s="172"/>
      <c r="O3649" s="172"/>
      <c r="P3649" s="172"/>
      <c r="Q3649" s="172"/>
      <c r="R3649" s="172"/>
      <c r="S3649" s="172"/>
      <c r="T3649" s="173"/>
      <c r="AT3649" s="168" t="s">
        <v>264</v>
      </c>
      <c r="AU3649" s="168" t="s">
        <v>82</v>
      </c>
      <c r="AV3649" s="13" t="s">
        <v>80</v>
      </c>
      <c r="AW3649" s="13" t="s">
        <v>34</v>
      </c>
      <c r="AX3649" s="13" t="s">
        <v>73</v>
      </c>
      <c r="AY3649" s="168" t="s">
        <v>252</v>
      </c>
    </row>
    <row r="3650" spans="1:65" s="14" customFormat="1" ht="11.25">
      <c r="B3650" s="174"/>
      <c r="D3650" s="160" t="s">
        <v>264</v>
      </c>
      <c r="E3650" s="175" t="s">
        <v>3</v>
      </c>
      <c r="F3650" s="176" t="s">
        <v>3404</v>
      </c>
      <c r="H3650" s="177">
        <v>5.4539999999999997</v>
      </c>
      <c r="I3650" s="178"/>
      <c r="L3650" s="174"/>
      <c r="M3650" s="179"/>
      <c r="N3650" s="180"/>
      <c r="O3650" s="180"/>
      <c r="P3650" s="180"/>
      <c r="Q3650" s="180"/>
      <c r="R3650" s="180"/>
      <c r="S3650" s="180"/>
      <c r="T3650" s="181"/>
      <c r="AT3650" s="175" t="s">
        <v>264</v>
      </c>
      <c r="AU3650" s="175" t="s">
        <v>82</v>
      </c>
      <c r="AV3650" s="14" t="s">
        <v>82</v>
      </c>
      <c r="AW3650" s="14" t="s">
        <v>34</v>
      </c>
      <c r="AX3650" s="14" t="s">
        <v>73</v>
      </c>
      <c r="AY3650" s="175" t="s">
        <v>252</v>
      </c>
    </row>
    <row r="3651" spans="1:65" s="15" customFormat="1" ht="11.25">
      <c r="B3651" s="182"/>
      <c r="D3651" s="160" t="s">
        <v>264</v>
      </c>
      <c r="E3651" s="183" t="s">
        <v>3</v>
      </c>
      <c r="F3651" s="184" t="s">
        <v>269</v>
      </c>
      <c r="H3651" s="185">
        <v>1542.5740000000001</v>
      </c>
      <c r="I3651" s="186"/>
      <c r="L3651" s="182"/>
      <c r="M3651" s="187"/>
      <c r="N3651" s="188"/>
      <c r="O3651" s="188"/>
      <c r="P3651" s="188"/>
      <c r="Q3651" s="188"/>
      <c r="R3651" s="188"/>
      <c r="S3651" s="188"/>
      <c r="T3651" s="189"/>
      <c r="AT3651" s="183" t="s">
        <v>264</v>
      </c>
      <c r="AU3651" s="183" t="s">
        <v>82</v>
      </c>
      <c r="AV3651" s="15" t="s">
        <v>258</v>
      </c>
      <c r="AW3651" s="15" t="s">
        <v>34</v>
      </c>
      <c r="AX3651" s="15" t="s">
        <v>80</v>
      </c>
      <c r="AY3651" s="183" t="s">
        <v>252</v>
      </c>
    </row>
    <row r="3652" spans="1:65" s="2" customFormat="1" ht="16.5" customHeight="1">
      <c r="A3652" s="34"/>
      <c r="B3652" s="145"/>
      <c r="C3652" s="198" t="s">
        <v>3466</v>
      </c>
      <c r="D3652" s="198" t="s">
        <v>361</v>
      </c>
      <c r="E3652" s="199" t="s">
        <v>3467</v>
      </c>
      <c r="F3652" s="200" t="s">
        <v>3468</v>
      </c>
      <c r="G3652" s="201" t="s">
        <v>497</v>
      </c>
      <c r="H3652" s="202">
        <v>1429.7670000000001</v>
      </c>
      <c r="I3652" s="203"/>
      <c r="J3652" s="204">
        <f>ROUND(I3652*H3652,2)</f>
        <v>0</v>
      </c>
      <c r="K3652" s="205"/>
      <c r="L3652" s="206"/>
      <c r="M3652" s="207" t="s">
        <v>3</v>
      </c>
      <c r="N3652" s="208" t="s">
        <v>44</v>
      </c>
      <c r="O3652" s="55"/>
      <c r="P3652" s="156">
        <f>O3652*H3652</f>
        <v>0</v>
      </c>
      <c r="Q3652" s="156">
        <v>2.741E-2</v>
      </c>
      <c r="R3652" s="156">
        <f>Q3652*H3652</f>
        <v>39.18991347</v>
      </c>
      <c r="S3652" s="156">
        <v>0</v>
      </c>
      <c r="T3652" s="157">
        <f>S3652*H3652</f>
        <v>0</v>
      </c>
      <c r="U3652" s="34"/>
      <c r="V3652" s="34"/>
      <c r="W3652" s="34"/>
      <c r="X3652" s="34"/>
      <c r="Y3652" s="34"/>
      <c r="Z3652" s="34"/>
      <c r="AA3652" s="34"/>
      <c r="AB3652" s="34"/>
      <c r="AC3652" s="34"/>
      <c r="AD3652" s="34"/>
      <c r="AE3652" s="34"/>
      <c r="AR3652" s="158" t="s">
        <v>572</v>
      </c>
      <c r="AT3652" s="158" t="s">
        <v>361</v>
      </c>
      <c r="AU3652" s="158" t="s">
        <v>82</v>
      </c>
      <c r="AY3652" s="19" t="s">
        <v>252</v>
      </c>
      <c r="BE3652" s="159">
        <f>IF(N3652="základní",J3652,0)</f>
        <v>0</v>
      </c>
      <c r="BF3652" s="159">
        <f>IF(N3652="snížená",J3652,0)</f>
        <v>0</v>
      </c>
      <c r="BG3652" s="159">
        <f>IF(N3652="zákl. přenesená",J3652,0)</f>
        <v>0</v>
      </c>
      <c r="BH3652" s="159">
        <f>IF(N3652="sníž. přenesená",J3652,0)</f>
        <v>0</v>
      </c>
      <c r="BI3652" s="159">
        <f>IF(N3652="nulová",J3652,0)</f>
        <v>0</v>
      </c>
      <c r="BJ3652" s="19" t="s">
        <v>80</v>
      </c>
      <c r="BK3652" s="159">
        <f>ROUND(I3652*H3652,2)</f>
        <v>0</v>
      </c>
      <c r="BL3652" s="19" t="s">
        <v>406</v>
      </c>
      <c r="BM3652" s="158" t="s">
        <v>3469</v>
      </c>
    </row>
    <row r="3653" spans="1:65" s="2" customFormat="1" ht="11.25">
      <c r="A3653" s="34"/>
      <c r="B3653" s="35"/>
      <c r="C3653" s="34"/>
      <c r="D3653" s="160" t="s">
        <v>260</v>
      </c>
      <c r="E3653" s="34"/>
      <c r="F3653" s="161" t="s">
        <v>3470</v>
      </c>
      <c r="G3653" s="34"/>
      <c r="H3653" s="34"/>
      <c r="I3653" s="162"/>
      <c r="J3653" s="34"/>
      <c r="K3653" s="34"/>
      <c r="L3653" s="35"/>
      <c r="M3653" s="163"/>
      <c r="N3653" s="164"/>
      <c r="O3653" s="55"/>
      <c r="P3653" s="55"/>
      <c r="Q3653" s="55"/>
      <c r="R3653" s="55"/>
      <c r="S3653" s="55"/>
      <c r="T3653" s="56"/>
      <c r="U3653" s="34"/>
      <c r="V3653" s="34"/>
      <c r="W3653" s="34"/>
      <c r="X3653" s="34"/>
      <c r="Y3653" s="34"/>
      <c r="Z3653" s="34"/>
      <c r="AA3653" s="34"/>
      <c r="AB3653" s="34"/>
      <c r="AC3653" s="34"/>
      <c r="AD3653" s="34"/>
      <c r="AE3653" s="34"/>
      <c r="AT3653" s="19" t="s">
        <v>260</v>
      </c>
      <c r="AU3653" s="19" t="s">
        <v>82</v>
      </c>
    </row>
    <row r="3654" spans="1:65" s="13" customFormat="1" ht="11.25">
      <c r="B3654" s="167"/>
      <c r="D3654" s="160" t="s">
        <v>264</v>
      </c>
      <c r="E3654" s="168" t="s">
        <v>3</v>
      </c>
      <c r="F3654" s="169" t="s">
        <v>3471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1:65" s="13" customFormat="1" ht="22.5">
      <c r="B3655" s="167"/>
      <c r="D3655" s="160" t="s">
        <v>264</v>
      </c>
      <c r="E3655" s="168" t="s">
        <v>3</v>
      </c>
      <c r="F3655" s="169" t="s">
        <v>3472</v>
      </c>
      <c r="H3655" s="168" t="s">
        <v>3</v>
      </c>
      <c r="I3655" s="170"/>
      <c r="L3655" s="167"/>
      <c r="M3655" s="171"/>
      <c r="N3655" s="172"/>
      <c r="O3655" s="172"/>
      <c r="P3655" s="172"/>
      <c r="Q3655" s="172"/>
      <c r="R3655" s="172"/>
      <c r="S3655" s="172"/>
      <c r="T3655" s="173"/>
      <c r="AT3655" s="168" t="s">
        <v>264</v>
      </c>
      <c r="AU3655" s="168" t="s">
        <v>82</v>
      </c>
      <c r="AV3655" s="13" t="s">
        <v>80</v>
      </c>
      <c r="AW3655" s="13" t="s">
        <v>34</v>
      </c>
      <c r="AX3655" s="13" t="s">
        <v>73</v>
      </c>
      <c r="AY3655" s="168" t="s">
        <v>252</v>
      </c>
    </row>
    <row r="3656" spans="1:65" s="13" customFormat="1" ht="11.25">
      <c r="B3656" s="167"/>
      <c r="D3656" s="160" t="s">
        <v>264</v>
      </c>
      <c r="E3656" s="168" t="s">
        <v>3</v>
      </c>
      <c r="F3656" s="169" t="s">
        <v>3473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1:65" s="13" customFormat="1" ht="11.25">
      <c r="B3657" s="167"/>
      <c r="D3657" s="160" t="s">
        <v>264</v>
      </c>
      <c r="E3657" s="168" t="s">
        <v>3</v>
      </c>
      <c r="F3657" s="169" t="s">
        <v>3375</v>
      </c>
      <c r="H3657" s="168" t="s">
        <v>3</v>
      </c>
      <c r="I3657" s="170"/>
      <c r="L3657" s="167"/>
      <c r="M3657" s="171"/>
      <c r="N3657" s="172"/>
      <c r="O3657" s="172"/>
      <c r="P3657" s="172"/>
      <c r="Q3657" s="172"/>
      <c r="R3657" s="172"/>
      <c r="S3657" s="172"/>
      <c r="T3657" s="173"/>
      <c r="AT3657" s="168" t="s">
        <v>264</v>
      </c>
      <c r="AU3657" s="168" t="s">
        <v>82</v>
      </c>
      <c r="AV3657" s="13" t="s">
        <v>80</v>
      </c>
      <c r="AW3657" s="13" t="s">
        <v>34</v>
      </c>
      <c r="AX3657" s="13" t="s">
        <v>73</v>
      </c>
      <c r="AY3657" s="168" t="s">
        <v>252</v>
      </c>
    </row>
    <row r="3658" spans="1:65" s="14" customFormat="1" ht="11.25">
      <c r="B3658" s="174"/>
      <c r="D3658" s="160" t="s">
        <v>264</v>
      </c>
      <c r="E3658" s="175" t="s">
        <v>3</v>
      </c>
      <c r="F3658" s="176" t="s">
        <v>3376</v>
      </c>
      <c r="H3658" s="177">
        <v>91.256</v>
      </c>
      <c r="I3658" s="178"/>
      <c r="L3658" s="174"/>
      <c r="M3658" s="179"/>
      <c r="N3658" s="180"/>
      <c r="O3658" s="180"/>
      <c r="P3658" s="180"/>
      <c r="Q3658" s="180"/>
      <c r="R3658" s="180"/>
      <c r="S3658" s="180"/>
      <c r="T3658" s="181"/>
      <c r="AT3658" s="175" t="s">
        <v>264</v>
      </c>
      <c r="AU3658" s="175" t="s">
        <v>82</v>
      </c>
      <c r="AV3658" s="14" t="s">
        <v>82</v>
      </c>
      <c r="AW3658" s="14" t="s">
        <v>34</v>
      </c>
      <c r="AX3658" s="14" t="s">
        <v>73</v>
      </c>
      <c r="AY3658" s="175" t="s">
        <v>252</v>
      </c>
    </row>
    <row r="3659" spans="1:65" s="13" customFormat="1" ht="11.25">
      <c r="B3659" s="167"/>
      <c r="D3659" s="160" t="s">
        <v>264</v>
      </c>
      <c r="E3659" s="168" t="s">
        <v>3</v>
      </c>
      <c r="F3659" s="169" t="s">
        <v>3377</v>
      </c>
      <c r="H3659" s="168" t="s">
        <v>3</v>
      </c>
      <c r="I3659" s="170"/>
      <c r="L3659" s="167"/>
      <c r="M3659" s="171"/>
      <c r="N3659" s="172"/>
      <c r="O3659" s="172"/>
      <c r="P3659" s="172"/>
      <c r="Q3659" s="172"/>
      <c r="R3659" s="172"/>
      <c r="S3659" s="172"/>
      <c r="T3659" s="173"/>
      <c r="AT3659" s="168" t="s">
        <v>264</v>
      </c>
      <c r="AU3659" s="168" t="s">
        <v>82</v>
      </c>
      <c r="AV3659" s="13" t="s">
        <v>80</v>
      </c>
      <c r="AW3659" s="13" t="s">
        <v>34</v>
      </c>
      <c r="AX3659" s="13" t="s">
        <v>73</v>
      </c>
      <c r="AY3659" s="168" t="s">
        <v>252</v>
      </c>
    </row>
    <row r="3660" spans="1:65" s="14" customFormat="1" ht="11.25">
      <c r="B3660" s="174"/>
      <c r="D3660" s="160" t="s">
        <v>264</v>
      </c>
      <c r="E3660" s="175" t="s">
        <v>3</v>
      </c>
      <c r="F3660" s="176" t="s">
        <v>3376</v>
      </c>
      <c r="H3660" s="177">
        <v>91.256</v>
      </c>
      <c r="I3660" s="178"/>
      <c r="L3660" s="174"/>
      <c r="M3660" s="179"/>
      <c r="N3660" s="180"/>
      <c r="O3660" s="180"/>
      <c r="P3660" s="180"/>
      <c r="Q3660" s="180"/>
      <c r="R3660" s="180"/>
      <c r="S3660" s="180"/>
      <c r="T3660" s="181"/>
      <c r="AT3660" s="175" t="s">
        <v>264</v>
      </c>
      <c r="AU3660" s="175" t="s">
        <v>82</v>
      </c>
      <c r="AV3660" s="14" t="s">
        <v>82</v>
      </c>
      <c r="AW3660" s="14" t="s">
        <v>34</v>
      </c>
      <c r="AX3660" s="14" t="s">
        <v>73</v>
      </c>
      <c r="AY3660" s="175" t="s">
        <v>252</v>
      </c>
    </row>
    <row r="3661" spans="1:65" s="13" customFormat="1" ht="11.25">
      <c r="B3661" s="167"/>
      <c r="D3661" s="160" t="s">
        <v>264</v>
      </c>
      <c r="E3661" s="168" t="s">
        <v>3</v>
      </c>
      <c r="F3661" s="169" t="s">
        <v>3378</v>
      </c>
      <c r="H3661" s="168" t="s">
        <v>3</v>
      </c>
      <c r="I3661" s="170"/>
      <c r="L3661" s="167"/>
      <c r="M3661" s="171"/>
      <c r="N3661" s="172"/>
      <c r="O3661" s="172"/>
      <c r="P3661" s="172"/>
      <c r="Q3661" s="172"/>
      <c r="R3661" s="172"/>
      <c r="S3661" s="172"/>
      <c r="T3661" s="173"/>
      <c r="AT3661" s="168" t="s">
        <v>264</v>
      </c>
      <c r="AU3661" s="168" t="s">
        <v>82</v>
      </c>
      <c r="AV3661" s="13" t="s">
        <v>80</v>
      </c>
      <c r="AW3661" s="13" t="s">
        <v>34</v>
      </c>
      <c r="AX3661" s="13" t="s">
        <v>73</v>
      </c>
      <c r="AY3661" s="168" t="s">
        <v>252</v>
      </c>
    </row>
    <row r="3662" spans="1:65" s="14" customFormat="1" ht="11.25">
      <c r="B3662" s="174"/>
      <c r="D3662" s="160" t="s">
        <v>264</v>
      </c>
      <c r="E3662" s="175" t="s">
        <v>3</v>
      </c>
      <c r="F3662" s="176" t="s">
        <v>3379</v>
      </c>
      <c r="H3662" s="177">
        <v>44.298999999999999</v>
      </c>
      <c r="I3662" s="178"/>
      <c r="L3662" s="174"/>
      <c r="M3662" s="179"/>
      <c r="N3662" s="180"/>
      <c r="O3662" s="180"/>
      <c r="P3662" s="180"/>
      <c r="Q3662" s="180"/>
      <c r="R3662" s="180"/>
      <c r="S3662" s="180"/>
      <c r="T3662" s="181"/>
      <c r="AT3662" s="175" t="s">
        <v>264</v>
      </c>
      <c r="AU3662" s="175" t="s">
        <v>82</v>
      </c>
      <c r="AV3662" s="14" t="s">
        <v>82</v>
      </c>
      <c r="AW3662" s="14" t="s">
        <v>34</v>
      </c>
      <c r="AX3662" s="14" t="s">
        <v>73</v>
      </c>
      <c r="AY3662" s="175" t="s">
        <v>252</v>
      </c>
    </row>
    <row r="3663" spans="1:65" s="13" customFormat="1" ht="11.25">
      <c r="B3663" s="167"/>
      <c r="D3663" s="160" t="s">
        <v>264</v>
      </c>
      <c r="E3663" s="168" t="s">
        <v>3</v>
      </c>
      <c r="F3663" s="169" t="s">
        <v>3380</v>
      </c>
      <c r="H3663" s="168" t="s">
        <v>3</v>
      </c>
      <c r="I3663" s="170"/>
      <c r="L3663" s="167"/>
      <c r="M3663" s="171"/>
      <c r="N3663" s="172"/>
      <c r="O3663" s="172"/>
      <c r="P3663" s="172"/>
      <c r="Q3663" s="172"/>
      <c r="R3663" s="172"/>
      <c r="S3663" s="172"/>
      <c r="T3663" s="173"/>
      <c r="AT3663" s="168" t="s">
        <v>264</v>
      </c>
      <c r="AU3663" s="168" t="s">
        <v>82</v>
      </c>
      <c r="AV3663" s="13" t="s">
        <v>80</v>
      </c>
      <c r="AW3663" s="13" t="s">
        <v>34</v>
      </c>
      <c r="AX3663" s="13" t="s">
        <v>73</v>
      </c>
      <c r="AY3663" s="168" t="s">
        <v>252</v>
      </c>
    </row>
    <row r="3664" spans="1:65" s="14" customFormat="1" ht="11.25">
      <c r="B3664" s="174"/>
      <c r="D3664" s="160" t="s">
        <v>264</v>
      </c>
      <c r="E3664" s="175" t="s">
        <v>3</v>
      </c>
      <c r="F3664" s="176" t="s">
        <v>3379</v>
      </c>
      <c r="H3664" s="177">
        <v>44.298999999999999</v>
      </c>
      <c r="I3664" s="178"/>
      <c r="L3664" s="174"/>
      <c r="M3664" s="179"/>
      <c r="N3664" s="180"/>
      <c r="O3664" s="180"/>
      <c r="P3664" s="180"/>
      <c r="Q3664" s="180"/>
      <c r="R3664" s="180"/>
      <c r="S3664" s="180"/>
      <c r="T3664" s="181"/>
      <c r="AT3664" s="175" t="s">
        <v>264</v>
      </c>
      <c r="AU3664" s="175" t="s">
        <v>82</v>
      </c>
      <c r="AV3664" s="14" t="s">
        <v>82</v>
      </c>
      <c r="AW3664" s="14" t="s">
        <v>34</v>
      </c>
      <c r="AX3664" s="14" t="s">
        <v>73</v>
      </c>
      <c r="AY3664" s="175" t="s">
        <v>252</v>
      </c>
    </row>
    <row r="3665" spans="2:51" s="13" customFormat="1" ht="11.25">
      <c r="B3665" s="167"/>
      <c r="D3665" s="160" t="s">
        <v>264</v>
      </c>
      <c r="E3665" s="168" t="s">
        <v>3</v>
      </c>
      <c r="F3665" s="169" t="s">
        <v>3381</v>
      </c>
      <c r="H3665" s="168" t="s">
        <v>3</v>
      </c>
      <c r="I3665" s="170"/>
      <c r="L3665" s="167"/>
      <c r="M3665" s="171"/>
      <c r="N3665" s="172"/>
      <c r="O3665" s="172"/>
      <c r="P3665" s="172"/>
      <c r="Q3665" s="172"/>
      <c r="R3665" s="172"/>
      <c r="S3665" s="172"/>
      <c r="T3665" s="173"/>
      <c r="AT3665" s="168" t="s">
        <v>264</v>
      </c>
      <c r="AU3665" s="168" t="s">
        <v>82</v>
      </c>
      <c r="AV3665" s="13" t="s">
        <v>80</v>
      </c>
      <c r="AW3665" s="13" t="s">
        <v>34</v>
      </c>
      <c r="AX3665" s="13" t="s">
        <v>73</v>
      </c>
      <c r="AY3665" s="168" t="s">
        <v>252</v>
      </c>
    </row>
    <row r="3666" spans="2:51" s="14" customFormat="1" ht="11.25">
      <c r="B3666" s="174"/>
      <c r="D3666" s="160" t="s">
        <v>264</v>
      </c>
      <c r="E3666" s="175" t="s">
        <v>3</v>
      </c>
      <c r="F3666" s="176" t="s">
        <v>3382</v>
      </c>
      <c r="H3666" s="177">
        <v>88.596999999999994</v>
      </c>
      <c r="I3666" s="178"/>
      <c r="L3666" s="174"/>
      <c r="M3666" s="179"/>
      <c r="N3666" s="180"/>
      <c r="O3666" s="180"/>
      <c r="P3666" s="180"/>
      <c r="Q3666" s="180"/>
      <c r="R3666" s="180"/>
      <c r="S3666" s="180"/>
      <c r="T3666" s="181"/>
      <c r="AT3666" s="175" t="s">
        <v>264</v>
      </c>
      <c r="AU3666" s="175" t="s">
        <v>82</v>
      </c>
      <c r="AV3666" s="14" t="s">
        <v>82</v>
      </c>
      <c r="AW3666" s="14" t="s">
        <v>34</v>
      </c>
      <c r="AX3666" s="14" t="s">
        <v>73</v>
      </c>
      <c r="AY3666" s="175" t="s">
        <v>252</v>
      </c>
    </row>
    <row r="3667" spans="2:51" s="13" customFormat="1" ht="11.25">
      <c r="B3667" s="167"/>
      <c r="D3667" s="160" t="s">
        <v>264</v>
      </c>
      <c r="E3667" s="168" t="s">
        <v>3</v>
      </c>
      <c r="F3667" s="169" t="s">
        <v>3383</v>
      </c>
      <c r="H3667" s="168" t="s">
        <v>3</v>
      </c>
      <c r="I3667" s="170"/>
      <c r="L3667" s="167"/>
      <c r="M3667" s="171"/>
      <c r="N3667" s="172"/>
      <c r="O3667" s="172"/>
      <c r="P3667" s="172"/>
      <c r="Q3667" s="172"/>
      <c r="R3667" s="172"/>
      <c r="S3667" s="172"/>
      <c r="T3667" s="173"/>
      <c r="AT3667" s="168" t="s">
        <v>264</v>
      </c>
      <c r="AU3667" s="168" t="s">
        <v>82</v>
      </c>
      <c r="AV3667" s="13" t="s">
        <v>80</v>
      </c>
      <c r="AW3667" s="13" t="s">
        <v>34</v>
      </c>
      <c r="AX3667" s="13" t="s">
        <v>73</v>
      </c>
      <c r="AY3667" s="168" t="s">
        <v>252</v>
      </c>
    </row>
    <row r="3668" spans="2:51" s="14" customFormat="1" ht="11.25">
      <c r="B3668" s="174"/>
      <c r="D3668" s="160" t="s">
        <v>264</v>
      </c>
      <c r="E3668" s="175" t="s">
        <v>3</v>
      </c>
      <c r="F3668" s="176" t="s">
        <v>3382</v>
      </c>
      <c r="H3668" s="177">
        <v>88.596999999999994</v>
      </c>
      <c r="I3668" s="178"/>
      <c r="L3668" s="174"/>
      <c r="M3668" s="179"/>
      <c r="N3668" s="180"/>
      <c r="O3668" s="180"/>
      <c r="P3668" s="180"/>
      <c r="Q3668" s="180"/>
      <c r="R3668" s="180"/>
      <c r="S3668" s="180"/>
      <c r="T3668" s="181"/>
      <c r="AT3668" s="175" t="s">
        <v>264</v>
      </c>
      <c r="AU3668" s="175" t="s">
        <v>82</v>
      </c>
      <c r="AV3668" s="14" t="s">
        <v>82</v>
      </c>
      <c r="AW3668" s="14" t="s">
        <v>34</v>
      </c>
      <c r="AX3668" s="14" t="s">
        <v>73</v>
      </c>
      <c r="AY3668" s="175" t="s">
        <v>252</v>
      </c>
    </row>
    <row r="3669" spans="2:51" s="13" customFormat="1" ht="11.25">
      <c r="B3669" s="167"/>
      <c r="D3669" s="160" t="s">
        <v>264</v>
      </c>
      <c r="E3669" s="168" t="s">
        <v>3</v>
      </c>
      <c r="F3669" s="169" t="s">
        <v>3384</v>
      </c>
      <c r="H3669" s="168" t="s">
        <v>3</v>
      </c>
      <c r="I3669" s="170"/>
      <c r="L3669" s="167"/>
      <c r="M3669" s="171"/>
      <c r="N3669" s="172"/>
      <c r="O3669" s="172"/>
      <c r="P3669" s="172"/>
      <c r="Q3669" s="172"/>
      <c r="R3669" s="172"/>
      <c r="S3669" s="172"/>
      <c r="T3669" s="173"/>
      <c r="AT3669" s="168" t="s">
        <v>264</v>
      </c>
      <c r="AU3669" s="168" t="s">
        <v>82</v>
      </c>
      <c r="AV3669" s="13" t="s">
        <v>80</v>
      </c>
      <c r="AW3669" s="13" t="s">
        <v>34</v>
      </c>
      <c r="AX3669" s="13" t="s">
        <v>73</v>
      </c>
      <c r="AY3669" s="168" t="s">
        <v>252</v>
      </c>
    </row>
    <row r="3670" spans="2:51" s="14" customFormat="1" ht="11.25">
      <c r="B3670" s="174"/>
      <c r="D3670" s="160" t="s">
        <v>264</v>
      </c>
      <c r="E3670" s="175" t="s">
        <v>3</v>
      </c>
      <c r="F3670" s="176" t="s">
        <v>3385</v>
      </c>
      <c r="H3670" s="177">
        <v>11.94</v>
      </c>
      <c r="I3670" s="178"/>
      <c r="L3670" s="174"/>
      <c r="M3670" s="179"/>
      <c r="N3670" s="180"/>
      <c r="O3670" s="180"/>
      <c r="P3670" s="180"/>
      <c r="Q3670" s="180"/>
      <c r="R3670" s="180"/>
      <c r="S3670" s="180"/>
      <c r="T3670" s="181"/>
      <c r="AT3670" s="175" t="s">
        <v>264</v>
      </c>
      <c r="AU3670" s="175" t="s">
        <v>82</v>
      </c>
      <c r="AV3670" s="14" t="s">
        <v>82</v>
      </c>
      <c r="AW3670" s="14" t="s">
        <v>34</v>
      </c>
      <c r="AX3670" s="14" t="s">
        <v>73</v>
      </c>
      <c r="AY3670" s="175" t="s">
        <v>252</v>
      </c>
    </row>
    <row r="3671" spans="2:51" s="13" customFormat="1" ht="11.25">
      <c r="B3671" s="167"/>
      <c r="D3671" s="160" t="s">
        <v>264</v>
      </c>
      <c r="E3671" s="168" t="s">
        <v>3</v>
      </c>
      <c r="F3671" s="169" t="s">
        <v>3474</v>
      </c>
      <c r="H3671" s="168" t="s">
        <v>3</v>
      </c>
      <c r="I3671" s="170"/>
      <c r="L3671" s="167"/>
      <c r="M3671" s="171"/>
      <c r="N3671" s="172"/>
      <c r="O3671" s="172"/>
      <c r="P3671" s="172"/>
      <c r="Q3671" s="172"/>
      <c r="R3671" s="172"/>
      <c r="S3671" s="172"/>
      <c r="T3671" s="173"/>
      <c r="AT3671" s="168" t="s">
        <v>264</v>
      </c>
      <c r="AU3671" s="168" t="s">
        <v>82</v>
      </c>
      <c r="AV3671" s="13" t="s">
        <v>80</v>
      </c>
      <c r="AW3671" s="13" t="s">
        <v>34</v>
      </c>
      <c r="AX3671" s="13" t="s">
        <v>73</v>
      </c>
      <c r="AY3671" s="168" t="s">
        <v>252</v>
      </c>
    </row>
    <row r="3672" spans="2:51" s="14" customFormat="1" ht="11.25">
      <c r="B3672" s="174"/>
      <c r="D3672" s="160" t="s">
        <v>264</v>
      </c>
      <c r="E3672" s="175" t="s">
        <v>3</v>
      </c>
      <c r="F3672" s="176" t="s">
        <v>3391</v>
      </c>
      <c r="H3672" s="177">
        <v>16.300999999999998</v>
      </c>
      <c r="I3672" s="178"/>
      <c r="L3672" s="174"/>
      <c r="M3672" s="179"/>
      <c r="N3672" s="180"/>
      <c r="O3672" s="180"/>
      <c r="P3672" s="180"/>
      <c r="Q3672" s="180"/>
      <c r="R3672" s="180"/>
      <c r="S3672" s="180"/>
      <c r="T3672" s="181"/>
      <c r="AT3672" s="175" t="s">
        <v>264</v>
      </c>
      <c r="AU3672" s="175" t="s">
        <v>82</v>
      </c>
      <c r="AV3672" s="14" t="s">
        <v>82</v>
      </c>
      <c r="AW3672" s="14" t="s">
        <v>34</v>
      </c>
      <c r="AX3672" s="14" t="s">
        <v>73</v>
      </c>
      <c r="AY3672" s="175" t="s">
        <v>252</v>
      </c>
    </row>
    <row r="3673" spans="2:51" s="13" customFormat="1" ht="11.25">
      <c r="B3673" s="167"/>
      <c r="D3673" s="160" t="s">
        <v>264</v>
      </c>
      <c r="E3673" s="168" t="s">
        <v>3</v>
      </c>
      <c r="F3673" s="169" t="s">
        <v>3392</v>
      </c>
      <c r="H3673" s="168" t="s">
        <v>3</v>
      </c>
      <c r="I3673" s="170"/>
      <c r="L3673" s="167"/>
      <c r="M3673" s="171"/>
      <c r="N3673" s="172"/>
      <c r="O3673" s="172"/>
      <c r="P3673" s="172"/>
      <c r="Q3673" s="172"/>
      <c r="R3673" s="172"/>
      <c r="S3673" s="172"/>
      <c r="T3673" s="173"/>
      <c r="AT3673" s="168" t="s">
        <v>264</v>
      </c>
      <c r="AU3673" s="168" t="s">
        <v>82</v>
      </c>
      <c r="AV3673" s="13" t="s">
        <v>80</v>
      </c>
      <c r="AW3673" s="13" t="s">
        <v>34</v>
      </c>
      <c r="AX3673" s="13" t="s">
        <v>73</v>
      </c>
      <c r="AY3673" s="168" t="s">
        <v>252</v>
      </c>
    </row>
    <row r="3674" spans="2:51" s="14" customFormat="1" ht="11.25">
      <c r="B3674" s="174"/>
      <c r="D3674" s="160" t="s">
        <v>264</v>
      </c>
      <c r="E3674" s="175" t="s">
        <v>3</v>
      </c>
      <c r="F3674" s="176" t="s">
        <v>3393</v>
      </c>
      <c r="H3674" s="177">
        <v>12.923</v>
      </c>
      <c r="I3674" s="178"/>
      <c r="L3674" s="174"/>
      <c r="M3674" s="179"/>
      <c r="N3674" s="180"/>
      <c r="O3674" s="180"/>
      <c r="P3674" s="180"/>
      <c r="Q3674" s="180"/>
      <c r="R3674" s="180"/>
      <c r="S3674" s="180"/>
      <c r="T3674" s="181"/>
      <c r="AT3674" s="175" t="s">
        <v>264</v>
      </c>
      <c r="AU3674" s="175" t="s">
        <v>82</v>
      </c>
      <c r="AV3674" s="14" t="s">
        <v>82</v>
      </c>
      <c r="AW3674" s="14" t="s">
        <v>34</v>
      </c>
      <c r="AX3674" s="14" t="s">
        <v>73</v>
      </c>
      <c r="AY3674" s="175" t="s">
        <v>252</v>
      </c>
    </row>
    <row r="3675" spans="2:51" s="13" customFormat="1" ht="11.25">
      <c r="B3675" s="167"/>
      <c r="D3675" s="160" t="s">
        <v>264</v>
      </c>
      <c r="E3675" s="168" t="s">
        <v>3</v>
      </c>
      <c r="F3675" s="169" t="s">
        <v>3394</v>
      </c>
      <c r="H3675" s="168" t="s">
        <v>3</v>
      </c>
      <c r="I3675" s="170"/>
      <c r="L3675" s="167"/>
      <c r="M3675" s="171"/>
      <c r="N3675" s="172"/>
      <c r="O3675" s="172"/>
      <c r="P3675" s="172"/>
      <c r="Q3675" s="172"/>
      <c r="R3675" s="172"/>
      <c r="S3675" s="172"/>
      <c r="T3675" s="173"/>
      <c r="AT3675" s="168" t="s">
        <v>264</v>
      </c>
      <c r="AU3675" s="168" t="s">
        <v>82</v>
      </c>
      <c r="AV3675" s="13" t="s">
        <v>80</v>
      </c>
      <c r="AW3675" s="13" t="s">
        <v>34</v>
      </c>
      <c r="AX3675" s="13" t="s">
        <v>73</v>
      </c>
      <c r="AY3675" s="168" t="s">
        <v>252</v>
      </c>
    </row>
    <row r="3676" spans="2:51" s="14" customFormat="1" ht="11.25">
      <c r="B3676" s="174"/>
      <c r="D3676" s="160" t="s">
        <v>264</v>
      </c>
      <c r="E3676" s="175" t="s">
        <v>3</v>
      </c>
      <c r="F3676" s="176" t="s">
        <v>3395</v>
      </c>
      <c r="H3676" s="177">
        <v>15.452999999999999</v>
      </c>
      <c r="I3676" s="178"/>
      <c r="L3676" s="174"/>
      <c r="M3676" s="179"/>
      <c r="N3676" s="180"/>
      <c r="O3676" s="180"/>
      <c r="P3676" s="180"/>
      <c r="Q3676" s="180"/>
      <c r="R3676" s="180"/>
      <c r="S3676" s="180"/>
      <c r="T3676" s="181"/>
      <c r="AT3676" s="175" t="s">
        <v>264</v>
      </c>
      <c r="AU3676" s="175" t="s">
        <v>82</v>
      </c>
      <c r="AV3676" s="14" t="s">
        <v>82</v>
      </c>
      <c r="AW3676" s="14" t="s">
        <v>34</v>
      </c>
      <c r="AX3676" s="14" t="s">
        <v>73</v>
      </c>
      <c r="AY3676" s="175" t="s">
        <v>252</v>
      </c>
    </row>
    <row r="3677" spans="2:51" s="13" customFormat="1" ht="11.25">
      <c r="B3677" s="167"/>
      <c r="D3677" s="160" t="s">
        <v>264</v>
      </c>
      <c r="E3677" s="168" t="s">
        <v>3</v>
      </c>
      <c r="F3677" s="169" t="s">
        <v>3396</v>
      </c>
      <c r="H3677" s="168" t="s">
        <v>3</v>
      </c>
      <c r="I3677" s="170"/>
      <c r="L3677" s="167"/>
      <c r="M3677" s="171"/>
      <c r="N3677" s="172"/>
      <c r="O3677" s="172"/>
      <c r="P3677" s="172"/>
      <c r="Q3677" s="172"/>
      <c r="R3677" s="172"/>
      <c r="S3677" s="172"/>
      <c r="T3677" s="173"/>
      <c r="AT3677" s="168" t="s">
        <v>264</v>
      </c>
      <c r="AU3677" s="168" t="s">
        <v>82</v>
      </c>
      <c r="AV3677" s="13" t="s">
        <v>80</v>
      </c>
      <c r="AW3677" s="13" t="s">
        <v>34</v>
      </c>
      <c r="AX3677" s="13" t="s">
        <v>73</v>
      </c>
      <c r="AY3677" s="168" t="s">
        <v>252</v>
      </c>
    </row>
    <row r="3678" spans="2:51" s="14" customFormat="1" ht="11.25">
      <c r="B3678" s="174"/>
      <c r="D3678" s="160" t="s">
        <v>264</v>
      </c>
      <c r="E3678" s="175" t="s">
        <v>3</v>
      </c>
      <c r="F3678" s="176" t="s">
        <v>3397</v>
      </c>
      <c r="H3678" s="177">
        <v>19.088999999999999</v>
      </c>
      <c r="I3678" s="178"/>
      <c r="L3678" s="174"/>
      <c r="M3678" s="179"/>
      <c r="N3678" s="180"/>
      <c r="O3678" s="180"/>
      <c r="P3678" s="180"/>
      <c r="Q3678" s="180"/>
      <c r="R3678" s="180"/>
      <c r="S3678" s="180"/>
      <c r="T3678" s="181"/>
      <c r="AT3678" s="175" t="s">
        <v>264</v>
      </c>
      <c r="AU3678" s="175" t="s">
        <v>82</v>
      </c>
      <c r="AV3678" s="14" t="s">
        <v>82</v>
      </c>
      <c r="AW3678" s="14" t="s">
        <v>34</v>
      </c>
      <c r="AX3678" s="14" t="s">
        <v>73</v>
      </c>
      <c r="AY3678" s="175" t="s">
        <v>252</v>
      </c>
    </row>
    <row r="3679" spans="2:51" s="13" customFormat="1" ht="11.25">
      <c r="B3679" s="167"/>
      <c r="D3679" s="160" t="s">
        <v>264</v>
      </c>
      <c r="E3679" s="168" t="s">
        <v>3</v>
      </c>
      <c r="F3679" s="169" t="s">
        <v>3398</v>
      </c>
      <c r="H3679" s="168" t="s">
        <v>3</v>
      </c>
      <c r="I3679" s="170"/>
      <c r="L3679" s="167"/>
      <c r="M3679" s="171"/>
      <c r="N3679" s="172"/>
      <c r="O3679" s="172"/>
      <c r="P3679" s="172"/>
      <c r="Q3679" s="172"/>
      <c r="R3679" s="172"/>
      <c r="S3679" s="172"/>
      <c r="T3679" s="173"/>
      <c r="AT3679" s="168" t="s">
        <v>264</v>
      </c>
      <c r="AU3679" s="168" t="s">
        <v>82</v>
      </c>
      <c r="AV3679" s="13" t="s">
        <v>80</v>
      </c>
      <c r="AW3679" s="13" t="s">
        <v>34</v>
      </c>
      <c r="AX3679" s="13" t="s">
        <v>73</v>
      </c>
      <c r="AY3679" s="168" t="s">
        <v>252</v>
      </c>
    </row>
    <row r="3680" spans="2:51" s="14" customFormat="1" ht="11.25">
      <c r="B3680" s="174"/>
      <c r="D3680" s="160" t="s">
        <v>264</v>
      </c>
      <c r="E3680" s="175" t="s">
        <v>3</v>
      </c>
      <c r="F3680" s="176" t="s">
        <v>3397</v>
      </c>
      <c r="H3680" s="177">
        <v>19.088999999999999</v>
      </c>
      <c r="I3680" s="178"/>
      <c r="L3680" s="174"/>
      <c r="M3680" s="179"/>
      <c r="N3680" s="180"/>
      <c r="O3680" s="180"/>
      <c r="P3680" s="180"/>
      <c r="Q3680" s="180"/>
      <c r="R3680" s="180"/>
      <c r="S3680" s="180"/>
      <c r="T3680" s="181"/>
      <c r="AT3680" s="175" t="s">
        <v>264</v>
      </c>
      <c r="AU3680" s="175" t="s">
        <v>82</v>
      </c>
      <c r="AV3680" s="14" t="s">
        <v>82</v>
      </c>
      <c r="AW3680" s="14" t="s">
        <v>34</v>
      </c>
      <c r="AX3680" s="14" t="s">
        <v>73</v>
      </c>
      <c r="AY3680" s="175" t="s">
        <v>252</v>
      </c>
    </row>
    <row r="3681" spans="2:51" s="13" customFormat="1" ht="11.25">
      <c r="B3681" s="167"/>
      <c r="D3681" s="160" t="s">
        <v>264</v>
      </c>
      <c r="E3681" s="168" t="s">
        <v>3</v>
      </c>
      <c r="F3681" s="169" t="s">
        <v>3399</v>
      </c>
      <c r="H3681" s="168" t="s">
        <v>3</v>
      </c>
      <c r="I3681" s="170"/>
      <c r="L3681" s="167"/>
      <c r="M3681" s="171"/>
      <c r="N3681" s="172"/>
      <c r="O3681" s="172"/>
      <c r="P3681" s="172"/>
      <c r="Q3681" s="172"/>
      <c r="R3681" s="172"/>
      <c r="S3681" s="172"/>
      <c r="T3681" s="173"/>
      <c r="AT3681" s="168" t="s">
        <v>264</v>
      </c>
      <c r="AU3681" s="168" t="s">
        <v>82</v>
      </c>
      <c r="AV3681" s="13" t="s">
        <v>80</v>
      </c>
      <c r="AW3681" s="13" t="s">
        <v>34</v>
      </c>
      <c r="AX3681" s="13" t="s">
        <v>73</v>
      </c>
      <c r="AY3681" s="168" t="s">
        <v>252</v>
      </c>
    </row>
    <row r="3682" spans="2:51" s="14" customFormat="1" ht="11.25">
      <c r="B3682" s="174"/>
      <c r="D3682" s="160" t="s">
        <v>264</v>
      </c>
      <c r="E3682" s="175" t="s">
        <v>3</v>
      </c>
      <c r="F3682" s="176" t="s">
        <v>3395</v>
      </c>
      <c r="H3682" s="177">
        <v>15.452999999999999</v>
      </c>
      <c r="I3682" s="178"/>
      <c r="L3682" s="174"/>
      <c r="M3682" s="179"/>
      <c r="N3682" s="180"/>
      <c r="O3682" s="180"/>
      <c r="P3682" s="180"/>
      <c r="Q3682" s="180"/>
      <c r="R3682" s="180"/>
      <c r="S3682" s="180"/>
      <c r="T3682" s="181"/>
      <c r="AT3682" s="175" t="s">
        <v>264</v>
      </c>
      <c r="AU3682" s="175" t="s">
        <v>82</v>
      </c>
      <c r="AV3682" s="14" t="s">
        <v>82</v>
      </c>
      <c r="AW3682" s="14" t="s">
        <v>34</v>
      </c>
      <c r="AX3682" s="14" t="s">
        <v>73</v>
      </c>
      <c r="AY3682" s="175" t="s">
        <v>252</v>
      </c>
    </row>
    <row r="3683" spans="2:51" s="13" customFormat="1" ht="11.25">
      <c r="B3683" s="167"/>
      <c r="D3683" s="160" t="s">
        <v>264</v>
      </c>
      <c r="E3683" s="168" t="s">
        <v>3</v>
      </c>
      <c r="F3683" s="169" t="s">
        <v>3400</v>
      </c>
      <c r="H3683" s="168" t="s">
        <v>3</v>
      </c>
      <c r="I3683" s="170"/>
      <c r="L3683" s="167"/>
      <c r="M3683" s="171"/>
      <c r="N3683" s="172"/>
      <c r="O3683" s="172"/>
      <c r="P3683" s="172"/>
      <c r="Q3683" s="172"/>
      <c r="R3683" s="172"/>
      <c r="S3683" s="172"/>
      <c r="T3683" s="173"/>
      <c r="AT3683" s="168" t="s">
        <v>264</v>
      </c>
      <c r="AU3683" s="168" t="s">
        <v>82</v>
      </c>
      <c r="AV3683" s="13" t="s">
        <v>80</v>
      </c>
      <c r="AW3683" s="13" t="s">
        <v>34</v>
      </c>
      <c r="AX3683" s="13" t="s">
        <v>73</v>
      </c>
      <c r="AY3683" s="168" t="s">
        <v>252</v>
      </c>
    </row>
    <row r="3684" spans="2:51" s="14" customFormat="1" ht="11.25">
      <c r="B3684" s="174"/>
      <c r="D3684" s="160" t="s">
        <v>264</v>
      </c>
      <c r="E3684" s="175" t="s">
        <v>3</v>
      </c>
      <c r="F3684" s="176" t="s">
        <v>3393</v>
      </c>
      <c r="H3684" s="177">
        <v>12.923</v>
      </c>
      <c r="I3684" s="178"/>
      <c r="L3684" s="174"/>
      <c r="M3684" s="179"/>
      <c r="N3684" s="180"/>
      <c r="O3684" s="180"/>
      <c r="P3684" s="180"/>
      <c r="Q3684" s="180"/>
      <c r="R3684" s="180"/>
      <c r="S3684" s="180"/>
      <c r="T3684" s="181"/>
      <c r="AT3684" s="175" t="s">
        <v>264</v>
      </c>
      <c r="AU3684" s="175" t="s">
        <v>82</v>
      </c>
      <c r="AV3684" s="14" t="s">
        <v>82</v>
      </c>
      <c r="AW3684" s="14" t="s">
        <v>34</v>
      </c>
      <c r="AX3684" s="14" t="s">
        <v>73</v>
      </c>
      <c r="AY3684" s="175" t="s">
        <v>252</v>
      </c>
    </row>
    <row r="3685" spans="2:51" s="13" customFormat="1" ht="11.25">
      <c r="B3685" s="167"/>
      <c r="D3685" s="160" t="s">
        <v>264</v>
      </c>
      <c r="E3685" s="168" t="s">
        <v>3</v>
      </c>
      <c r="F3685" s="169" t="s">
        <v>3401</v>
      </c>
      <c r="H3685" s="168" t="s">
        <v>3</v>
      </c>
      <c r="I3685" s="170"/>
      <c r="L3685" s="167"/>
      <c r="M3685" s="171"/>
      <c r="N3685" s="172"/>
      <c r="O3685" s="172"/>
      <c r="P3685" s="172"/>
      <c r="Q3685" s="172"/>
      <c r="R3685" s="172"/>
      <c r="S3685" s="172"/>
      <c r="T3685" s="173"/>
      <c r="AT3685" s="168" t="s">
        <v>264</v>
      </c>
      <c r="AU3685" s="168" t="s">
        <v>82</v>
      </c>
      <c r="AV3685" s="13" t="s">
        <v>80</v>
      </c>
      <c r="AW3685" s="13" t="s">
        <v>34</v>
      </c>
      <c r="AX3685" s="13" t="s">
        <v>73</v>
      </c>
      <c r="AY3685" s="168" t="s">
        <v>252</v>
      </c>
    </row>
    <row r="3686" spans="2:51" s="14" customFormat="1" ht="11.25">
      <c r="B3686" s="174"/>
      <c r="D3686" s="160" t="s">
        <v>264</v>
      </c>
      <c r="E3686" s="175" t="s">
        <v>3</v>
      </c>
      <c r="F3686" s="176" t="s">
        <v>3402</v>
      </c>
      <c r="H3686" s="177">
        <v>3.6360000000000001</v>
      </c>
      <c r="I3686" s="178"/>
      <c r="L3686" s="174"/>
      <c r="M3686" s="179"/>
      <c r="N3686" s="180"/>
      <c r="O3686" s="180"/>
      <c r="P3686" s="180"/>
      <c r="Q3686" s="180"/>
      <c r="R3686" s="180"/>
      <c r="S3686" s="180"/>
      <c r="T3686" s="181"/>
      <c r="AT3686" s="175" t="s">
        <v>264</v>
      </c>
      <c r="AU3686" s="175" t="s">
        <v>82</v>
      </c>
      <c r="AV3686" s="14" t="s">
        <v>82</v>
      </c>
      <c r="AW3686" s="14" t="s">
        <v>34</v>
      </c>
      <c r="AX3686" s="14" t="s">
        <v>73</v>
      </c>
      <c r="AY3686" s="175" t="s">
        <v>252</v>
      </c>
    </row>
    <row r="3687" spans="2:51" s="13" customFormat="1" ht="11.25">
      <c r="B3687" s="167"/>
      <c r="D3687" s="160" t="s">
        <v>264</v>
      </c>
      <c r="E3687" s="168" t="s">
        <v>3</v>
      </c>
      <c r="F3687" s="169" t="s">
        <v>3403</v>
      </c>
      <c r="H3687" s="168" t="s">
        <v>3</v>
      </c>
      <c r="I3687" s="170"/>
      <c r="L3687" s="167"/>
      <c r="M3687" s="171"/>
      <c r="N3687" s="172"/>
      <c r="O3687" s="172"/>
      <c r="P3687" s="172"/>
      <c r="Q3687" s="172"/>
      <c r="R3687" s="172"/>
      <c r="S3687" s="172"/>
      <c r="T3687" s="173"/>
      <c r="AT3687" s="168" t="s">
        <v>264</v>
      </c>
      <c r="AU3687" s="168" t="s">
        <v>82</v>
      </c>
      <c r="AV3687" s="13" t="s">
        <v>80</v>
      </c>
      <c r="AW3687" s="13" t="s">
        <v>34</v>
      </c>
      <c r="AX3687" s="13" t="s">
        <v>73</v>
      </c>
      <c r="AY3687" s="168" t="s">
        <v>252</v>
      </c>
    </row>
    <row r="3688" spans="2:51" s="14" customFormat="1" ht="11.25">
      <c r="B3688" s="174"/>
      <c r="D3688" s="160" t="s">
        <v>264</v>
      </c>
      <c r="E3688" s="175" t="s">
        <v>3</v>
      </c>
      <c r="F3688" s="176" t="s">
        <v>3404</v>
      </c>
      <c r="H3688" s="177">
        <v>5.4539999999999997</v>
      </c>
      <c r="I3688" s="178"/>
      <c r="L3688" s="174"/>
      <c r="M3688" s="179"/>
      <c r="N3688" s="180"/>
      <c r="O3688" s="180"/>
      <c r="P3688" s="180"/>
      <c r="Q3688" s="180"/>
      <c r="R3688" s="180"/>
      <c r="S3688" s="180"/>
      <c r="T3688" s="181"/>
      <c r="AT3688" s="175" t="s">
        <v>264</v>
      </c>
      <c r="AU3688" s="175" t="s">
        <v>82</v>
      </c>
      <c r="AV3688" s="14" t="s">
        <v>82</v>
      </c>
      <c r="AW3688" s="14" t="s">
        <v>34</v>
      </c>
      <c r="AX3688" s="14" t="s">
        <v>73</v>
      </c>
      <c r="AY3688" s="175" t="s">
        <v>252</v>
      </c>
    </row>
    <row r="3689" spans="2:51" s="13" customFormat="1" ht="11.25">
      <c r="B3689" s="167"/>
      <c r="D3689" s="160" t="s">
        <v>264</v>
      </c>
      <c r="E3689" s="168" t="s">
        <v>3</v>
      </c>
      <c r="F3689" s="169" t="s">
        <v>3405</v>
      </c>
      <c r="H3689" s="168" t="s">
        <v>3</v>
      </c>
      <c r="I3689" s="170"/>
      <c r="L3689" s="167"/>
      <c r="M3689" s="171"/>
      <c r="N3689" s="172"/>
      <c r="O3689" s="172"/>
      <c r="P3689" s="172"/>
      <c r="Q3689" s="172"/>
      <c r="R3689" s="172"/>
      <c r="S3689" s="172"/>
      <c r="T3689" s="173"/>
      <c r="AT3689" s="168" t="s">
        <v>264</v>
      </c>
      <c r="AU3689" s="168" t="s">
        <v>82</v>
      </c>
      <c r="AV3689" s="13" t="s">
        <v>80</v>
      </c>
      <c r="AW3689" s="13" t="s">
        <v>34</v>
      </c>
      <c r="AX3689" s="13" t="s">
        <v>73</v>
      </c>
      <c r="AY3689" s="168" t="s">
        <v>252</v>
      </c>
    </row>
    <row r="3690" spans="2:51" s="14" customFormat="1" ht="11.25">
      <c r="B3690" s="174"/>
      <c r="D3690" s="160" t="s">
        <v>264</v>
      </c>
      <c r="E3690" s="175" t="s">
        <v>3</v>
      </c>
      <c r="F3690" s="176" t="s">
        <v>3406</v>
      </c>
      <c r="H3690" s="177">
        <v>10.907999999999999</v>
      </c>
      <c r="I3690" s="178"/>
      <c r="L3690" s="174"/>
      <c r="M3690" s="179"/>
      <c r="N3690" s="180"/>
      <c r="O3690" s="180"/>
      <c r="P3690" s="180"/>
      <c r="Q3690" s="180"/>
      <c r="R3690" s="180"/>
      <c r="S3690" s="180"/>
      <c r="T3690" s="181"/>
      <c r="AT3690" s="175" t="s">
        <v>264</v>
      </c>
      <c r="AU3690" s="175" t="s">
        <v>82</v>
      </c>
      <c r="AV3690" s="14" t="s">
        <v>82</v>
      </c>
      <c r="AW3690" s="14" t="s">
        <v>34</v>
      </c>
      <c r="AX3690" s="14" t="s">
        <v>73</v>
      </c>
      <c r="AY3690" s="175" t="s">
        <v>252</v>
      </c>
    </row>
    <row r="3691" spans="2:51" s="13" customFormat="1" ht="11.25">
      <c r="B3691" s="167"/>
      <c r="D3691" s="160" t="s">
        <v>264</v>
      </c>
      <c r="E3691" s="168" t="s">
        <v>3</v>
      </c>
      <c r="F3691" s="169" t="s">
        <v>3407</v>
      </c>
      <c r="H3691" s="168" t="s">
        <v>3</v>
      </c>
      <c r="I3691" s="170"/>
      <c r="L3691" s="167"/>
      <c r="M3691" s="171"/>
      <c r="N3691" s="172"/>
      <c r="O3691" s="172"/>
      <c r="P3691" s="172"/>
      <c r="Q3691" s="172"/>
      <c r="R3691" s="172"/>
      <c r="S3691" s="172"/>
      <c r="T3691" s="173"/>
      <c r="AT3691" s="168" t="s">
        <v>264</v>
      </c>
      <c r="AU3691" s="168" t="s">
        <v>82</v>
      </c>
      <c r="AV3691" s="13" t="s">
        <v>80</v>
      </c>
      <c r="AW3691" s="13" t="s">
        <v>34</v>
      </c>
      <c r="AX3691" s="13" t="s">
        <v>73</v>
      </c>
      <c r="AY3691" s="168" t="s">
        <v>252</v>
      </c>
    </row>
    <row r="3692" spans="2:51" s="14" customFormat="1" ht="11.25">
      <c r="B3692" s="174"/>
      <c r="D3692" s="160" t="s">
        <v>264</v>
      </c>
      <c r="E3692" s="175" t="s">
        <v>3</v>
      </c>
      <c r="F3692" s="176" t="s">
        <v>3408</v>
      </c>
      <c r="H3692" s="177">
        <v>32.723999999999997</v>
      </c>
      <c r="I3692" s="178"/>
      <c r="L3692" s="174"/>
      <c r="M3692" s="179"/>
      <c r="N3692" s="180"/>
      <c r="O3692" s="180"/>
      <c r="P3692" s="180"/>
      <c r="Q3692" s="180"/>
      <c r="R3692" s="180"/>
      <c r="S3692" s="180"/>
      <c r="T3692" s="181"/>
      <c r="AT3692" s="175" t="s">
        <v>264</v>
      </c>
      <c r="AU3692" s="175" t="s">
        <v>82</v>
      </c>
      <c r="AV3692" s="14" t="s">
        <v>82</v>
      </c>
      <c r="AW3692" s="14" t="s">
        <v>34</v>
      </c>
      <c r="AX3692" s="14" t="s">
        <v>73</v>
      </c>
      <c r="AY3692" s="175" t="s">
        <v>252</v>
      </c>
    </row>
    <row r="3693" spans="2:51" s="13" customFormat="1" ht="11.25">
      <c r="B3693" s="167"/>
      <c r="D3693" s="160" t="s">
        <v>264</v>
      </c>
      <c r="E3693" s="168" t="s">
        <v>3</v>
      </c>
      <c r="F3693" s="169" t="s">
        <v>3409</v>
      </c>
      <c r="H3693" s="168" t="s">
        <v>3</v>
      </c>
      <c r="I3693" s="170"/>
      <c r="L3693" s="167"/>
      <c r="M3693" s="171"/>
      <c r="N3693" s="172"/>
      <c r="O3693" s="172"/>
      <c r="P3693" s="172"/>
      <c r="Q3693" s="172"/>
      <c r="R3693" s="172"/>
      <c r="S3693" s="172"/>
      <c r="T3693" s="173"/>
      <c r="AT3693" s="168" t="s">
        <v>264</v>
      </c>
      <c r="AU3693" s="168" t="s">
        <v>82</v>
      </c>
      <c r="AV3693" s="13" t="s">
        <v>80</v>
      </c>
      <c r="AW3693" s="13" t="s">
        <v>34</v>
      </c>
      <c r="AX3693" s="13" t="s">
        <v>73</v>
      </c>
      <c r="AY3693" s="168" t="s">
        <v>252</v>
      </c>
    </row>
    <row r="3694" spans="2:51" s="14" customFormat="1" ht="11.25">
      <c r="B3694" s="174"/>
      <c r="D3694" s="160" t="s">
        <v>264</v>
      </c>
      <c r="E3694" s="175" t="s">
        <v>3</v>
      </c>
      <c r="F3694" s="176" t="s">
        <v>3410</v>
      </c>
      <c r="H3694" s="177">
        <v>87.263999999999996</v>
      </c>
      <c r="I3694" s="178"/>
      <c r="L3694" s="174"/>
      <c r="M3694" s="179"/>
      <c r="N3694" s="180"/>
      <c r="O3694" s="180"/>
      <c r="P3694" s="180"/>
      <c r="Q3694" s="180"/>
      <c r="R3694" s="180"/>
      <c r="S3694" s="180"/>
      <c r="T3694" s="181"/>
      <c r="AT3694" s="175" t="s">
        <v>264</v>
      </c>
      <c r="AU3694" s="175" t="s">
        <v>82</v>
      </c>
      <c r="AV3694" s="14" t="s">
        <v>82</v>
      </c>
      <c r="AW3694" s="14" t="s">
        <v>34</v>
      </c>
      <c r="AX3694" s="14" t="s">
        <v>73</v>
      </c>
      <c r="AY3694" s="175" t="s">
        <v>252</v>
      </c>
    </row>
    <row r="3695" spans="2:51" s="13" customFormat="1" ht="11.25">
      <c r="B3695" s="167"/>
      <c r="D3695" s="160" t="s">
        <v>264</v>
      </c>
      <c r="E3695" s="168" t="s">
        <v>3</v>
      </c>
      <c r="F3695" s="169" t="s">
        <v>3411</v>
      </c>
      <c r="H3695" s="168" t="s">
        <v>3</v>
      </c>
      <c r="I3695" s="170"/>
      <c r="L3695" s="167"/>
      <c r="M3695" s="171"/>
      <c r="N3695" s="172"/>
      <c r="O3695" s="172"/>
      <c r="P3695" s="172"/>
      <c r="Q3695" s="172"/>
      <c r="R3695" s="172"/>
      <c r="S3695" s="172"/>
      <c r="T3695" s="173"/>
      <c r="AT3695" s="168" t="s">
        <v>264</v>
      </c>
      <c r="AU3695" s="168" t="s">
        <v>82</v>
      </c>
      <c r="AV3695" s="13" t="s">
        <v>80</v>
      </c>
      <c r="AW3695" s="13" t="s">
        <v>34</v>
      </c>
      <c r="AX3695" s="13" t="s">
        <v>73</v>
      </c>
      <c r="AY3695" s="168" t="s">
        <v>252</v>
      </c>
    </row>
    <row r="3696" spans="2:51" s="14" customFormat="1" ht="11.25">
      <c r="B3696" s="174"/>
      <c r="D3696" s="160" t="s">
        <v>264</v>
      </c>
      <c r="E3696" s="175" t="s">
        <v>3</v>
      </c>
      <c r="F3696" s="176" t="s">
        <v>3412</v>
      </c>
      <c r="H3696" s="177">
        <v>89.991</v>
      </c>
      <c r="I3696" s="178"/>
      <c r="L3696" s="174"/>
      <c r="M3696" s="179"/>
      <c r="N3696" s="180"/>
      <c r="O3696" s="180"/>
      <c r="P3696" s="180"/>
      <c r="Q3696" s="180"/>
      <c r="R3696" s="180"/>
      <c r="S3696" s="180"/>
      <c r="T3696" s="181"/>
      <c r="AT3696" s="175" t="s">
        <v>264</v>
      </c>
      <c r="AU3696" s="175" t="s">
        <v>82</v>
      </c>
      <c r="AV3696" s="14" t="s">
        <v>82</v>
      </c>
      <c r="AW3696" s="14" t="s">
        <v>34</v>
      </c>
      <c r="AX3696" s="14" t="s">
        <v>73</v>
      </c>
      <c r="AY3696" s="175" t="s">
        <v>252</v>
      </c>
    </row>
    <row r="3697" spans="2:51" s="13" customFormat="1" ht="11.25">
      <c r="B3697" s="167"/>
      <c r="D3697" s="160" t="s">
        <v>264</v>
      </c>
      <c r="E3697" s="168" t="s">
        <v>3</v>
      </c>
      <c r="F3697" s="169" t="s">
        <v>3413</v>
      </c>
      <c r="H3697" s="168" t="s">
        <v>3</v>
      </c>
      <c r="I3697" s="170"/>
      <c r="L3697" s="167"/>
      <c r="M3697" s="171"/>
      <c r="N3697" s="172"/>
      <c r="O3697" s="172"/>
      <c r="P3697" s="172"/>
      <c r="Q3697" s="172"/>
      <c r="R3697" s="172"/>
      <c r="S3697" s="172"/>
      <c r="T3697" s="173"/>
      <c r="AT3697" s="168" t="s">
        <v>264</v>
      </c>
      <c r="AU3697" s="168" t="s">
        <v>82</v>
      </c>
      <c r="AV3697" s="13" t="s">
        <v>80</v>
      </c>
      <c r="AW3697" s="13" t="s">
        <v>34</v>
      </c>
      <c r="AX3697" s="13" t="s">
        <v>73</v>
      </c>
      <c r="AY3697" s="168" t="s">
        <v>252</v>
      </c>
    </row>
    <row r="3698" spans="2:51" s="14" customFormat="1" ht="11.25">
      <c r="B3698" s="174"/>
      <c r="D3698" s="160" t="s">
        <v>264</v>
      </c>
      <c r="E3698" s="175" t="s">
        <v>3</v>
      </c>
      <c r="F3698" s="176" t="s">
        <v>3414</v>
      </c>
      <c r="H3698" s="177">
        <v>16.361999999999998</v>
      </c>
      <c r="I3698" s="178"/>
      <c r="L3698" s="174"/>
      <c r="M3698" s="179"/>
      <c r="N3698" s="180"/>
      <c r="O3698" s="180"/>
      <c r="P3698" s="180"/>
      <c r="Q3698" s="180"/>
      <c r="R3698" s="180"/>
      <c r="S3698" s="180"/>
      <c r="T3698" s="181"/>
      <c r="AT3698" s="175" t="s">
        <v>264</v>
      </c>
      <c r="AU3698" s="175" t="s">
        <v>82</v>
      </c>
      <c r="AV3698" s="14" t="s">
        <v>82</v>
      </c>
      <c r="AW3698" s="14" t="s">
        <v>34</v>
      </c>
      <c r="AX3698" s="14" t="s">
        <v>73</v>
      </c>
      <c r="AY3698" s="175" t="s">
        <v>252</v>
      </c>
    </row>
    <row r="3699" spans="2:51" s="13" customFormat="1" ht="11.25">
      <c r="B3699" s="167"/>
      <c r="D3699" s="160" t="s">
        <v>264</v>
      </c>
      <c r="E3699" s="168" t="s">
        <v>3</v>
      </c>
      <c r="F3699" s="169" t="s">
        <v>3415</v>
      </c>
      <c r="H3699" s="168" t="s">
        <v>3</v>
      </c>
      <c r="I3699" s="170"/>
      <c r="L3699" s="167"/>
      <c r="M3699" s="171"/>
      <c r="N3699" s="172"/>
      <c r="O3699" s="172"/>
      <c r="P3699" s="172"/>
      <c r="Q3699" s="172"/>
      <c r="R3699" s="172"/>
      <c r="S3699" s="172"/>
      <c r="T3699" s="173"/>
      <c r="AT3699" s="168" t="s">
        <v>264</v>
      </c>
      <c r="AU3699" s="168" t="s">
        <v>82</v>
      </c>
      <c r="AV3699" s="13" t="s">
        <v>80</v>
      </c>
      <c r="AW3699" s="13" t="s">
        <v>34</v>
      </c>
      <c r="AX3699" s="13" t="s">
        <v>73</v>
      </c>
      <c r="AY3699" s="168" t="s">
        <v>252</v>
      </c>
    </row>
    <row r="3700" spans="2:51" s="14" customFormat="1" ht="11.25">
      <c r="B3700" s="174"/>
      <c r="D3700" s="160" t="s">
        <v>264</v>
      </c>
      <c r="E3700" s="175" t="s">
        <v>3</v>
      </c>
      <c r="F3700" s="176" t="s">
        <v>3416</v>
      </c>
      <c r="H3700" s="177">
        <v>16.361999999999998</v>
      </c>
      <c r="I3700" s="178"/>
      <c r="L3700" s="174"/>
      <c r="M3700" s="179"/>
      <c r="N3700" s="180"/>
      <c r="O3700" s="180"/>
      <c r="P3700" s="180"/>
      <c r="Q3700" s="180"/>
      <c r="R3700" s="180"/>
      <c r="S3700" s="180"/>
      <c r="T3700" s="181"/>
      <c r="AT3700" s="175" t="s">
        <v>264</v>
      </c>
      <c r="AU3700" s="175" t="s">
        <v>82</v>
      </c>
      <c r="AV3700" s="14" t="s">
        <v>82</v>
      </c>
      <c r="AW3700" s="14" t="s">
        <v>34</v>
      </c>
      <c r="AX3700" s="14" t="s">
        <v>73</v>
      </c>
      <c r="AY3700" s="175" t="s">
        <v>252</v>
      </c>
    </row>
    <row r="3701" spans="2:51" s="13" customFormat="1" ht="11.25">
      <c r="B3701" s="167"/>
      <c r="D3701" s="160" t="s">
        <v>264</v>
      </c>
      <c r="E3701" s="168" t="s">
        <v>3</v>
      </c>
      <c r="F3701" s="169" t="s">
        <v>3417</v>
      </c>
      <c r="H3701" s="168" t="s">
        <v>3</v>
      </c>
      <c r="I3701" s="170"/>
      <c r="L3701" s="167"/>
      <c r="M3701" s="171"/>
      <c r="N3701" s="172"/>
      <c r="O3701" s="172"/>
      <c r="P3701" s="172"/>
      <c r="Q3701" s="172"/>
      <c r="R3701" s="172"/>
      <c r="S3701" s="172"/>
      <c r="T3701" s="173"/>
      <c r="AT3701" s="168" t="s">
        <v>264</v>
      </c>
      <c r="AU3701" s="168" t="s">
        <v>82</v>
      </c>
      <c r="AV3701" s="13" t="s">
        <v>80</v>
      </c>
      <c r="AW3701" s="13" t="s">
        <v>34</v>
      </c>
      <c r="AX3701" s="13" t="s">
        <v>73</v>
      </c>
      <c r="AY3701" s="168" t="s">
        <v>252</v>
      </c>
    </row>
    <row r="3702" spans="2:51" s="14" customFormat="1" ht="11.25">
      <c r="B3702" s="174"/>
      <c r="D3702" s="160" t="s">
        <v>264</v>
      </c>
      <c r="E3702" s="175" t="s">
        <v>3</v>
      </c>
      <c r="F3702" s="176" t="s">
        <v>3418</v>
      </c>
      <c r="H3702" s="177">
        <v>27.27</v>
      </c>
      <c r="I3702" s="178"/>
      <c r="L3702" s="174"/>
      <c r="M3702" s="179"/>
      <c r="N3702" s="180"/>
      <c r="O3702" s="180"/>
      <c r="P3702" s="180"/>
      <c r="Q3702" s="180"/>
      <c r="R3702" s="180"/>
      <c r="S3702" s="180"/>
      <c r="T3702" s="181"/>
      <c r="AT3702" s="175" t="s">
        <v>264</v>
      </c>
      <c r="AU3702" s="175" t="s">
        <v>82</v>
      </c>
      <c r="AV3702" s="14" t="s">
        <v>82</v>
      </c>
      <c r="AW3702" s="14" t="s">
        <v>34</v>
      </c>
      <c r="AX3702" s="14" t="s">
        <v>73</v>
      </c>
      <c r="AY3702" s="175" t="s">
        <v>252</v>
      </c>
    </row>
    <row r="3703" spans="2:51" s="13" customFormat="1" ht="11.25">
      <c r="B3703" s="167"/>
      <c r="D3703" s="160" t="s">
        <v>264</v>
      </c>
      <c r="E3703" s="168" t="s">
        <v>3</v>
      </c>
      <c r="F3703" s="169" t="s">
        <v>3419</v>
      </c>
      <c r="H3703" s="168" t="s">
        <v>3</v>
      </c>
      <c r="I3703" s="170"/>
      <c r="L3703" s="167"/>
      <c r="M3703" s="171"/>
      <c r="N3703" s="172"/>
      <c r="O3703" s="172"/>
      <c r="P3703" s="172"/>
      <c r="Q3703" s="172"/>
      <c r="R3703" s="172"/>
      <c r="S3703" s="172"/>
      <c r="T3703" s="173"/>
      <c r="AT3703" s="168" t="s">
        <v>264</v>
      </c>
      <c r="AU3703" s="168" t="s">
        <v>82</v>
      </c>
      <c r="AV3703" s="13" t="s">
        <v>80</v>
      </c>
      <c r="AW3703" s="13" t="s">
        <v>34</v>
      </c>
      <c r="AX3703" s="13" t="s">
        <v>73</v>
      </c>
      <c r="AY3703" s="168" t="s">
        <v>252</v>
      </c>
    </row>
    <row r="3704" spans="2:51" s="14" customFormat="1" ht="11.25">
      <c r="B3704" s="174"/>
      <c r="D3704" s="160" t="s">
        <v>264</v>
      </c>
      <c r="E3704" s="175" t="s">
        <v>3</v>
      </c>
      <c r="F3704" s="176" t="s">
        <v>3420</v>
      </c>
      <c r="H3704" s="177">
        <v>14.574</v>
      </c>
      <c r="I3704" s="178"/>
      <c r="L3704" s="174"/>
      <c r="M3704" s="179"/>
      <c r="N3704" s="180"/>
      <c r="O3704" s="180"/>
      <c r="P3704" s="180"/>
      <c r="Q3704" s="180"/>
      <c r="R3704" s="180"/>
      <c r="S3704" s="180"/>
      <c r="T3704" s="181"/>
      <c r="AT3704" s="175" t="s">
        <v>264</v>
      </c>
      <c r="AU3704" s="175" t="s">
        <v>82</v>
      </c>
      <c r="AV3704" s="14" t="s">
        <v>82</v>
      </c>
      <c r="AW3704" s="14" t="s">
        <v>34</v>
      </c>
      <c r="AX3704" s="14" t="s">
        <v>73</v>
      </c>
      <c r="AY3704" s="175" t="s">
        <v>252</v>
      </c>
    </row>
    <row r="3705" spans="2:51" s="13" customFormat="1" ht="11.25">
      <c r="B3705" s="167"/>
      <c r="D3705" s="160" t="s">
        <v>264</v>
      </c>
      <c r="E3705" s="168" t="s">
        <v>3</v>
      </c>
      <c r="F3705" s="169" t="s">
        <v>3421</v>
      </c>
      <c r="H3705" s="168" t="s">
        <v>3</v>
      </c>
      <c r="I3705" s="170"/>
      <c r="L3705" s="167"/>
      <c r="M3705" s="171"/>
      <c r="N3705" s="172"/>
      <c r="O3705" s="172"/>
      <c r="P3705" s="172"/>
      <c r="Q3705" s="172"/>
      <c r="R3705" s="172"/>
      <c r="S3705" s="172"/>
      <c r="T3705" s="173"/>
      <c r="AT3705" s="168" t="s">
        <v>264</v>
      </c>
      <c r="AU3705" s="168" t="s">
        <v>82</v>
      </c>
      <c r="AV3705" s="13" t="s">
        <v>80</v>
      </c>
      <c r="AW3705" s="13" t="s">
        <v>34</v>
      </c>
      <c r="AX3705" s="13" t="s">
        <v>73</v>
      </c>
      <c r="AY3705" s="168" t="s">
        <v>252</v>
      </c>
    </row>
    <row r="3706" spans="2:51" s="14" customFormat="1" ht="11.25">
      <c r="B3706" s="174"/>
      <c r="D3706" s="160" t="s">
        <v>264</v>
      </c>
      <c r="E3706" s="175" t="s">
        <v>3</v>
      </c>
      <c r="F3706" s="176" t="s">
        <v>3422</v>
      </c>
      <c r="H3706" s="177">
        <v>65.447999999999993</v>
      </c>
      <c r="I3706" s="178"/>
      <c r="L3706" s="174"/>
      <c r="M3706" s="179"/>
      <c r="N3706" s="180"/>
      <c r="O3706" s="180"/>
      <c r="P3706" s="180"/>
      <c r="Q3706" s="180"/>
      <c r="R3706" s="180"/>
      <c r="S3706" s="180"/>
      <c r="T3706" s="181"/>
      <c r="AT3706" s="175" t="s">
        <v>264</v>
      </c>
      <c r="AU3706" s="175" t="s">
        <v>82</v>
      </c>
      <c r="AV3706" s="14" t="s">
        <v>82</v>
      </c>
      <c r="AW3706" s="14" t="s">
        <v>34</v>
      </c>
      <c r="AX3706" s="14" t="s">
        <v>73</v>
      </c>
      <c r="AY3706" s="175" t="s">
        <v>252</v>
      </c>
    </row>
    <row r="3707" spans="2:51" s="13" customFormat="1" ht="11.25">
      <c r="B3707" s="167"/>
      <c r="D3707" s="160" t="s">
        <v>264</v>
      </c>
      <c r="E3707" s="168" t="s">
        <v>3</v>
      </c>
      <c r="F3707" s="169" t="s">
        <v>3423</v>
      </c>
      <c r="H3707" s="168" t="s">
        <v>3</v>
      </c>
      <c r="I3707" s="170"/>
      <c r="L3707" s="167"/>
      <c r="M3707" s="171"/>
      <c r="N3707" s="172"/>
      <c r="O3707" s="172"/>
      <c r="P3707" s="172"/>
      <c r="Q3707" s="172"/>
      <c r="R3707" s="172"/>
      <c r="S3707" s="172"/>
      <c r="T3707" s="173"/>
      <c r="AT3707" s="168" t="s">
        <v>264</v>
      </c>
      <c r="AU3707" s="168" t="s">
        <v>82</v>
      </c>
      <c r="AV3707" s="13" t="s">
        <v>80</v>
      </c>
      <c r="AW3707" s="13" t="s">
        <v>34</v>
      </c>
      <c r="AX3707" s="13" t="s">
        <v>73</v>
      </c>
      <c r="AY3707" s="168" t="s">
        <v>252</v>
      </c>
    </row>
    <row r="3708" spans="2:51" s="14" customFormat="1" ht="11.25">
      <c r="B3708" s="174"/>
      <c r="D3708" s="160" t="s">
        <v>264</v>
      </c>
      <c r="E3708" s="175" t="s">
        <v>3</v>
      </c>
      <c r="F3708" s="176" t="s">
        <v>3424</v>
      </c>
      <c r="H3708" s="177">
        <v>32.723999999999997</v>
      </c>
      <c r="I3708" s="178"/>
      <c r="L3708" s="174"/>
      <c r="M3708" s="179"/>
      <c r="N3708" s="180"/>
      <c r="O3708" s="180"/>
      <c r="P3708" s="180"/>
      <c r="Q3708" s="180"/>
      <c r="R3708" s="180"/>
      <c r="S3708" s="180"/>
      <c r="T3708" s="181"/>
      <c r="AT3708" s="175" t="s">
        <v>264</v>
      </c>
      <c r="AU3708" s="175" t="s">
        <v>82</v>
      </c>
      <c r="AV3708" s="14" t="s">
        <v>82</v>
      </c>
      <c r="AW3708" s="14" t="s">
        <v>34</v>
      </c>
      <c r="AX3708" s="14" t="s">
        <v>73</v>
      </c>
      <c r="AY3708" s="175" t="s">
        <v>252</v>
      </c>
    </row>
    <row r="3709" spans="2:51" s="13" customFormat="1" ht="11.25">
      <c r="B3709" s="167"/>
      <c r="D3709" s="160" t="s">
        <v>264</v>
      </c>
      <c r="E3709" s="168" t="s">
        <v>3</v>
      </c>
      <c r="F3709" s="169" t="s">
        <v>3425</v>
      </c>
      <c r="H3709" s="168" t="s">
        <v>3</v>
      </c>
      <c r="I3709" s="170"/>
      <c r="L3709" s="167"/>
      <c r="M3709" s="171"/>
      <c r="N3709" s="172"/>
      <c r="O3709" s="172"/>
      <c r="P3709" s="172"/>
      <c r="Q3709" s="172"/>
      <c r="R3709" s="172"/>
      <c r="S3709" s="172"/>
      <c r="T3709" s="173"/>
      <c r="AT3709" s="168" t="s">
        <v>264</v>
      </c>
      <c r="AU3709" s="168" t="s">
        <v>82</v>
      </c>
      <c r="AV3709" s="13" t="s">
        <v>80</v>
      </c>
      <c r="AW3709" s="13" t="s">
        <v>34</v>
      </c>
      <c r="AX3709" s="13" t="s">
        <v>73</v>
      </c>
      <c r="AY3709" s="168" t="s">
        <v>252</v>
      </c>
    </row>
    <row r="3710" spans="2:51" s="14" customFormat="1" ht="11.25">
      <c r="B3710" s="174"/>
      <c r="D3710" s="160" t="s">
        <v>264</v>
      </c>
      <c r="E3710" s="175" t="s">
        <v>3</v>
      </c>
      <c r="F3710" s="176" t="s">
        <v>3426</v>
      </c>
      <c r="H3710" s="177">
        <v>65.447999999999993</v>
      </c>
      <c r="I3710" s="178"/>
      <c r="L3710" s="174"/>
      <c r="M3710" s="179"/>
      <c r="N3710" s="180"/>
      <c r="O3710" s="180"/>
      <c r="P3710" s="180"/>
      <c r="Q3710" s="180"/>
      <c r="R3710" s="180"/>
      <c r="S3710" s="180"/>
      <c r="T3710" s="181"/>
      <c r="AT3710" s="175" t="s">
        <v>264</v>
      </c>
      <c r="AU3710" s="175" t="s">
        <v>82</v>
      </c>
      <c r="AV3710" s="14" t="s">
        <v>82</v>
      </c>
      <c r="AW3710" s="14" t="s">
        <v>34</v>
      </c>
      <c r="AX3710" s="14" t="s">
        <v>73</v>
      </c>
      <c r="AY3710" s="175" t="s">
        <v>252</v>
      </c>
    </row>
    <row r="3711" spans="2:51" s="13" customFormat="1" ht="11.25">
      <c r="B3711" s="167"/>
      <c r="D3711" s="160" t="s">
        <v>264</v>
      </c>
      <c r="E3711" s="168" t="s">
        <v>3</v>
      </c>
      <c r="F3711" s="169" t="s">
        <v>3429</v>
      </c>
      <c r="H3711" s="168" t="s">
        <v>3</v>
      </c>
      <c r="I3711" s="170"/>
      <c r="L3711" s="167"/>
      <c r="M3711" s="171"/>
      <c r="N3711" s="172"/>
      <c r="O3711" s="172"/>
      <c r="P3711" s="172"/>
      <c r="Q3711" s="172"/>
      <c r="R3711" s="172"/>
      <c r="S3711" s="172"/>
      <c r="T3711" s="173"/>
      <c r="AT3711" s="168" t="s">
        <v>264</v>
      </c>
      <c r="AU3711" s="168" t="s">
        <v>82</v>
      </c>
      <c r="AV3711" s="13" t="s">
        <v>80</v>
      </c>
      <c r="AW3711" s="13" t="s">
        <v>34</v>
      </c>
      <c r="AX3711" s="13" t="s">
        <v>73</v>
      </c>
      <c r="AY3711" s="168" t="s">
        <v>252</v>
      </c>
    </row>
    <row r="3712" spans="2:51" s="14" customFormat="1" ht="11.25">
      <c r="B3712" s="174"/>
      <c r="D3712" s="160" t="s">
        <v>264</v>
      </c>
      <c r="E3712" s="175" t="s">
        <v>3</v>
      </c>
      <c r="F3712" s="176" t="s">
        <v>3075</v>
      </c>
      <c r="H3712" s="177">
        <v>8.1809999999999992</v>
      </c>
      <c r="I3712" s="178"/>
      <c r="L3712" s="174"/>
      <c r="M3712" s="179"/>
      <c r="N3712" s="180"/>
      <c r="O3712" s="180"/>
      <c r="P3712" s="180"/>
      <c r="Q3712" s="180"/>
      <c r="R3712" s="180"/>
      <c r="S3712" s="180"/>
      <c r="T3712" s="181"/>
      <c r="AT3712" s="175" t="s">
        <v>264</v>
      </c>
      <c r="AU3712" s="175" t="s">
        <v>82</v>
      </c>
      <c r="AV3712" s="14" t="s">
        <v>82</v>
      </c>
      <c r="AW3712" s="14" t="s">
        <v>34</v>
      </c>
      <c r="AX3712" s="14" t="s">
        <v>73</v>
      </c>
      <c r="AY3712" s="175" t="s">
        <v>252</v>
      </c>
    </row>
    <row r="3713" spans="2:51" s="13" customFormat="1" ht="11.25">
      <c r="B3713" s="167"/>
      <c r="D3713" s="160" t="s">
        <v>264</v>
      </c>
      <c r="E3713" s="168" t="s">
        <v>3</v>
      </c>
      <c r="F3713" s="169" t="s">
        <v>3430</v>
      </c>
      <c r="H3713" s="168" t="s">
        <v>3</v>
      </c>
      <c r="I3713" s="170"/>
      <c r="L3713" s="167"/>
      <c r="M3713" s="171"/>
      <c r="N3713" s="172"/>
      <c r="O3713" s="172"/>
      <c r="P3713" s="172"/>
      <c r="Q3713" s="172"/>
      <c r="R3713" s="172"/>
      <c r="S3713" s="172"/>
      <c r="T3713" s="173"/>
      <c r="AT3713" s="168" t="s">
        <v>264</v>
      </c>
      <c r="AU3713" s="168" t="s">
        <v>82</v>
      </c>
      <c r="AV3713" s="13" t="s">
        <v>80</v>
      </c>
      <c r="AW3713" s="13" t="s">
        <v>34</v>
      </c>
      <c r="AX3713" s="13" t="s">
        <v>73</v>
      </c>
      <c r="AY3713" s="168" t="s">
        <v>252</v>
      </c>
    </row>
    <row r="3714" spans="2:51" s="14" customFormat="1" ht="11.25">
      <c r="B3714" s="174"/>
      <c r="D3714" s="160" t="s">
        <v>264</v>
      </c>
      <c r="E3714" s="175" t="s">
        <v>3</v>
      </c>
      <c r="F3714" s="176" t="s">
        <v>3431</v>
      </c>
      <c r="H3714" s="177">
        <v>7.2720000000000002</v>
      </c>
      <c r="I3714" s="178"/>
      <c r="L3714" s="174"/>
      <c r="M3714" s="179"/>
      <c r="N3714" s="180"/>
      <c r="O3714" s="180"/>
      <c r="P3714" s="180"/>
      <c r="Q3714" s="180"/>
      <c r="R3714" s="180"/>
      <c r="S3714" s="180"/>
      <c r="T3714" s="181"/>
      <c r="AT3714" s="175" t="s">
        <v>264</v>
      </c>
      <c r="AU3714" s="175" t="s">
        <v>82</v>
      </c>
      <c r="AV3714" s="14" t="s">
        <v>82</v>
      </c>
      <c r="AW3714" s="14" t="s">
        <v>34</v>
      </c>
      <c r="AX3714" s="14" t="s">
        <v>73</v>
      </c>
      <c r="AY3714" s="175" t="s">
        <v>252</v>
      </c>
    </row>
    <row r="3715" spans="2:51" s="13" customFormat="1" ht="11.25">
      <c r="B3715" s="167"/>
      <c r="D3715" s="160" t="s">
        <v>264</v>
      </c>
      <c r="E3715" s="168" t="s">
        <v>3</v>
      </c>
      <c r="F3715" s="169" t="s">
        <v>3432</v>
      </c>
      <c r="H3715" s="168" t="s">
        <v>3</v>
      </c>
      <c r="I3715" s="170"/>
      <c r="L3715" s="167"/>
      <c r="M3715" s="171"/>
      <c r="N3715" s="172"/>
      <c r="O3715" s="172"/>
      <c r="P3715" s="172"/>
      <c r="Q3715" s="172"/>
      <c r="R3715" s="172"/>
      <c r="S3715" s="172"/>
      <c r="T3715" s="173"/>
      <c r="AT3715" s="168" t="s">
        <v>264</v>
      </c>
      <c r="AU3715" s="168" t="s">
        <v>82</v>
      </c>
      <c r="AV3715" s="13" t="s">
        <v>80</v>
      </c>
      <c r="AW3715" s="13" t="s">
        <v>34</v>
      </c>
      <c r="AX3715" s="13" t="s">
        <v>73</v>
      </c>
      <c r="AY3715" s="168" t="s">
        <v>252</v>
      </c>
    </row>
    <row r="3716" spans="2:51" s="14" customFormat="1" ht="11.25">
      <c r="B3716" s="174"/>
      <c r="D3716" s="160" t="s">
        <v>264</v>
      </c>
      <c r="E3716" s="175" t="s">
        <v>3</v>
      </c>
      <c r="F3716" s="176" t="s">
        <v>3431</v>
      </c>
      <c r="H3716" s="177">
        <v>7.2720000000000002</v>
      </c>
      <c r="I3716" s="178"/>
      <c r="L3716" s="174"/>
      <c r="M3716" s="179"/>
      <c r="N3716" s="180"/>
      <c r="O3716" s="180"/>
      <c r="P3716" s="180"/>
      <c r="Q3716" s="180"/>
      <c r="R3716" s="180"/>
      <c r="S3716" s="180"/>
      <c r="T3716" s="181"/>
      <c r="AT3716" s="175" t="s">
        <v>264</v>
      </c>
      <c r="AU3716" s="175" t="s">
        <v>82</v>
      </c>
      <c r="AV3716" s="14" t="s">
        <v>82</v>
      </c>
      <c r="AW3716" s="14" t="s">
        <v>34</v>
      </c>
      <c r="AX3716" s="14" t="s">
        <v>73</v>
      </c>
      <c r="AY3716" s="175" t="s">
        <v>252</v>
      </c>
    </row>
    <row r="3717" spans="2:51" s="13" customFormat="1" ht="11.25">
      <c r="B3717" s="167"/>
      <c r="D3717" s="160" t="s">
        <v>264</v>
      </c>
      <c r="E3717" s="168" t="s">
        <v>3</v>
      </c>
      <c r="F3717" s="169" t="s">
        <v>3433</v>
      </c>
      <c r="H3717" s="168" t="s">
        <v>3</v>
      </c>
      <c r="I3717" s="170"/>
      <c r="L3717" s="167"/>
      <c r="M3717" s="171"/>
      <c r="N3717" s="172"/>
      <c r="O3717" s="172"/>
      <c r="P3717" s="172"/>
      <c r="Q3717" s="172"/>
      <c r="R3717" s="172"/>
      <c r="S3717" s="172"/>
      <c r="T3717" s="173"/>
      <c r="AT3717" s="168" t="s">
        <v>264</v>
      </c>
      <c r="AU3717" s="168" t="s">
        <v>82</v>
      </c>
      <c r="AV3717" s="13" t="s">
        <v>80</v>
      </c>
      <c r="AW3717" s="13" t="s">
        <v>34</v>
      </c>
      <c r="AX3717" s="13" t="s">
        <v>73</v>
      </c>
      <c r="AY3717" s="168" t="s">
        <v>252</v>
      </c>
    </row>
    <row r="3718" spans="2:51" s="14" customFormat="1" ht="11.25">
      <c r="B3718" s="174"/>
      <c r="D3718" s="160" t="s">
        <v>264</v>
      </c>
      <c r="E3718" s="175" t="s">
        <v>3</v>
      </c>
      <c r="F3718" s="176" t="s">
        <v>3075</v>
      </c>
      <c r="H3718" s="177">
        <v>8.1809999999999992</v>
      </c>
      <c r="I3718" s="178"/>
      <c r="L3718" s="174"/>
      <c r="M3718" s="179"/>
      <c r="N3718" s="180"/>
      <c r="O3718" s="180"/>
      <c r="P3718" s="180"/>
      <c r="Q3718" s="180"/>
      <c r="R3718" s="180"/>
      <c r="S3718" s="180"/>
      <c r="T3718" s="181"/>
      <c r="AT3718" s="175" t="s">
        <v>264</v>
      </c>
      <c r="AU3718" s="175" t="s">
        <v>82</v>
      </c>
      <c r="AV3718" s="14" t="s">
        <v>82</v>
      </c>
      <c r="AW3718" s="14" t="s">
        <v>34</v>
      </c>
      <c r="AX3718" s="14" t="s">
        <v>73</v>
      </c>
      <c r="AY3718" s="175" t="s">
        <v>252</v>
      </c>
    </row>
    <row r="3719" spans="2:51" s="13" customFormat="1" ht="11.25">
      <c r="B3719" s="167"/>
      <c r="D3719" s="160" t="s">
        <v>264</v>
      </c>
      <c r="E3719" s="168" t="s">
        <v>3</v>
      </c>
      <c r="F3719" s="169" t="s">
        <v>3435</v>
      </c>
      <c r="H3719" s="168" t="s">
        <v>3</v>
      </c>
      <c r="I3719" s="170"/>
      <c r="L3719" s="167"/>
      <c r="M3719" s="171"/>
      <c r="N3719" s="172"/>
      <c r="O3719" s="172"/>
      <c r="P3719" s="172"/>
      <c r="Q3719" s="172"/>
      <c r="R3719" s="172"/>
      <c r="S3719" s="172"/>
      <c r="T3719" s="173"/>
      <c r="AT3719" s="168" t="s">
        <v>264</v>
      </c>
      <c r="AU3719" s="168" t="s">
        <v>82</v>
      </c>
      <c r="AV3719" s="13" t="s">
        <v>80</v>
      </c>
      <c r="AW3719" s="13" t="s">
        <v>34</v>
      </c>
      <c r="AX3719" s="13" t="s">
        <v>73</v>
      </c>
      <c r="AY3719" s="168" t="s">
        <v>252</v>
      </c>
    </row>
    <row r="3720" spans="2:51" s="14" customFormat="1" ht="11.25">
      <c r="B3720" s="174"/>
      <c r="D3720" s="160" t="s">
        <v>264</v>
      </c>
      <c r="E3720" s="175" t="s">
        <v>3</v>
      </c>
      <c r="F3720" s="176" t="s">
        <v>3436</v>
      </c>
      <c r="H3720" s="177">
        <v>36.36</v>
      </c>
      <c r="I3720" s="178"/>
      <c r="L3720" s="174"/>
      <c r="M3720" s="179"/>
      <c r="N3720" s="180"/>
      <c r="O3720" s="180"/>
      <c r="P3720" s="180"/>
      <c r="Q3720" s="180"/>
      <c r="R3720" s="180"/>
      <c r="S3720" s="180"/>
      <c r="T3720" s="181"/>
      <c r="AT3720" s="175" t="s">
        <v>264</v>
      </c>
      <c r="AU3720" s="175" t="s">
        <v>82</v>
      </c>
      <c r="AV3720" s="14" t="s">
        <v>82</v>
      </c>
      <c r="AW3720" s="14" t="s">
        <v>34</v>
      </c>
      <c r="AX3720" s="14" t="s">
        <v>73</v>
      </c>
      <c r="AY3720" s="175" t="s">
        <v>252</v>
      </c>
    </row>
    <row r="3721" spans="2:51" s="13" customFormat="1" ht="11.25">
      <c r="B3721" s="167"/>
      <c r="D3721" s="160" t="s">
        <v>264</v>
      </c>
      <c r="E3721" s="168" t="s">
        <v>3</v>
      </c>
      <c r="F3721" s="169" t="s">
        <v>3437</v>
      </c>
      <c r="H3721" s="168" t="s">
        <v>3</v>
      </c>
      <c r="I3721" s="170"/>
      <c r="L3721" s="167"/>
      <c r="M3721" s="171"/>
      <c r="N3721" s="172"/>
      <c r="O3721" s="172"/>
      <c r="P3721" s="172"/>
      <c r="Q3721" s="172"/>
      <c r="R3721" s="172"/>
      <c r="S3721" s="172"/>
      <c r="T3721" s="173"/>
      <c r="AT3721" s="168" t="s">
        <v>264</v>
      </c>
      <c r="AU3721" s="168" t="s">
        <v>82</v>
      </c>
      <c r="AV3721" s="13" t="s">
        <v>80</v>
      </c>
      <c r="AW3721" s="13" t="s">
        <v>34</v>
      </c>
      <c r="AX3721" s="13" t="s">
        <v>73</v>
      </c>
      <c r="AY3721" s="168" t="s">
        <v>252</v>
      </c>
    </row>
    <row r="3722" spans="2:51" s="14" customFormat="1" ht="11.25">
      <c r="B3722" s="174"/>
      <c r="D3722" s="160" t="s">
        <v>264</v>
      </c>
      <c r="E3722" s="175" t="s">
        <v>3</v>
      </c>
      <c r="F3722" s="176" t="s">
        <v>3426</v>
      </c>
      <c r="H3722" s="177">
        <v>65.447999999999993</v>
      </c>
      <c r="I3722" s="178"/>
      <c r="L3722" s="174"/>
      <c r="M3722" s="179"/>
      <c r="N3722" s="180"/>
      <c r="O3722" s="180"/>
      <c r="P3722" s="180"/>
      <c r="Q3722" s="180"/>
      <c r="R3722" s="180"/>
      <c r="S3722" s="180"/>
      <c r="T3722" s="181"/>
      <c r="AT3722" s="175" t="s">
        <v>264</v>
      </c>
      <c r="AU3722" s="175" t="s">
        <v>82</v>
      </c>
      <c r="AV3722" s="14" t="s">
        <v>82</v>
      </c>
      <c r="AW3722" s="14" t="s">
        <v>34</v>
      </c>
      <c r="AX3722" s="14" t="s">
        <v>73</v>
      </c>
      <c r="AY3722" s="175" t="s">
        <v>252</v>
      </c>
    </row>
    <row r="3723" spans="2:51" s="13" customFormat="1" ht="11.25">
      <c r="B3723" s="167"/>
      <c r="D3723" s="160" t="s">
        <v>264</v>
      </c>
      <c r="E3723" s="168" t="s">
        <v>3</v>
      </c>
      <c r="F3723" s="169" t="s">
        <v>3438</v>
      </c>
      <c r="H3723" s="168" t="s">
        <v>3</v>
      </c>
      <c r="I3723" s="170"/>
      <c r="L3723" s="167"/>
      <c r="M3723" s="171"/>
      <c r="N3723" s="172"/>
      <c r="O3723" s="172"/>
      <c r="P3723" s="172"/>
      <c r="Q3723" s="172"/>
      <c r="R3723" s="172"/>
      <c r="S3723" s="172"/>
      <c r="T3723" s="173"/>
      <c r="AT3723" s="168" t="s">
        <v>264</v>
      </c>
      <c r="AU3723" s="168" t="s">
        <v>82</v>
      </c>
      <c r="AV3723" s="13" t="s">
        <v>80</v>
      </c>
      <c r="AW3723" s="13" t="s">
        <v>34</v>
      </c>
      <c r="AX3723" s="13" t="s">
        <v>73</v>
      </c>
      <c r="AY3723" s="168" t="s">
        <v>252</v>
      </c>
    </row>
    <row r="3724" spans="2:51" s="14" customFormat="1" ht="11.25">
      <c r="B3724" s="174"/>
      <c r="D3724" s="160" t="s">
        <v>264</v>
      </c>
      <c r="E3724" s="175" t="s">
        <v>3</v>
      </c>
      <c r="F3724" s="176" t="s">
        <v>3424</v>
      </c>
      <c r="H3724" s="177">
        <v>32.723999999999997</v>
      </c>
      <c r="I3724" s="178"/>
      <c r="L3724" s="174"/>
      <c r="M3724" s="179"/>
      <c r="N3724" s="180"/>
      <c r="O3724" s="180"/>
      <c r="P3724" s="180"/>
      <c r="Q3724" s="180"/>
      <c r="R3724" s="180"/>
      <c r="S3724" s="180"/>
      <c r="T3724" s="181"/>
      <c r="AT3724" s="175" t="s">
        <v>264</v>
      </c>
      <c r="AU3724" s="175" t="s">
        <v>82</v>
      </c>
      <c r="AV3724" s="14" t="s">
        <v>82</v>
      </c>
      <c r="AW3724" s="14" t="s">
        <v>34</v>
      </c>
      <c r="AX3724" s="14" t="s">
        <v>73</v>
      </c>
      <c r="AY3724" s="175" t="s">
        <v>252</v>
      </c>
    </row>
    <row r="3725" spans="2:51" s="13" customFormat="1" ht="11.25">
      <c r="B3725" s="167"/>
      <c r="D3725" s="160" t="s">
        <v>264</v>
      </c>
      <c r="E3725" s="168" t="s">
        <v>3</v>
      </c>
      <c r="F3725" s="169" t="s">
        <v>3439</v>
      </c>
      <c r="H3725" s="168" t="s">
        <v>3</v>
      </c>
      <c r="I3725" s="170"/>
      <c r="L3725" s="167"/>
      <c r="M3725" s="171"/>
      <c r="N3725" s="172"/>
      <c r="O3725" s="172"/>
      <c r="P3725" s="172"/>
      <c r="Q3725" s="172"/>
      <c r="R3725" s="172"/>
      <c r="S3725" s="172"/>
      <c r="T3725" s="173"/>
      <c r="AT3725" s="168" t="s">
        <v>264</v>
      </c>
      <c r="AU3725" s="168" t="s">
        <v>82</v>
      </c>
      <c r="AV3725" s="13" t="s">
        <v>80</v>
      </c>
      <c r="AW3725" s="13" t="s">
        <v>34</v>
      </c>
      <c r="AX3725" s="13" t="s">
        <v>73</v>
      </c>
      <c r="AY3725" s="168" t="s">
        <v>252</v>
      </c>
    </row>
    <row r="3726" spans="2:51" s="14" customFormat="1" ht="11.25">
      <c r="B3726" s="174"/>
      <c r="D3726" s="160" t="s">
        <v>264</v>
      </c>
      <c r="E3726" s="175" t="s">
        <v>3</v>
      </c>
      <c r="F3726" s="176" t="s">
        <v>3420</v>
      </c>
      <c r="H3726" s="177">
        <v>14.574</v>
      </c>
      <c r="I3726" s="178"/>
      <c r="L3726" s="174"/>
      <c r="M3726" s="179"/>
      <c r="N3726" s="180"/>
      <c r="O3726" s="180"/>
      <c r="P3726" s="180"/>
      <c r="Q3726" s="180"/>
      <c r="R3726" s="180"/>
      <c r="S3726" s="180"/>
      <c r="T3726" s="181"/>
      <c r="AT3726" s="175" t="s">
        <v>264</v>
      </c>
      <c r="AU3726" s="175" t="s">
        <v>82</v>
      </c>
      <c r="AV3726" s="14" t="s">
        <v>82</v>
      </c>
      <c r="AW3726" s="14" t="s">
        <v>34</v>
      </c>
      <c r="AX3726" s="14" t="s">
        <v>73</v>
      </c>
      <c r="AY3726" s="175" t="s">
        <v>252</v>
      </c>
    </row>
    <row r="3727" spans="2:51" s="13" customFormat="1" ht="11.25">
      <c r="B3727" s="167"/>
      <c r="D3727" s="160" t="s">
        <v>264</v>
      </c>
      <c r="E3727" s="168" t="s">
        <v>3</v>
      </c>
      <c r="F3727" s="169" t="s">
        <v>3440</v>
      </c>
      <c r="H3727" s="168" t="s">
        <v>3</v>
      </c>
      <c r="I3727" s="170"/>
      <c r="L3727" s="167"/>
      <c r="M3727" s="171"/>
      <c r="N3727" s="172"/>
      <c r="O3727" s="172"/>
      <c r="P3727" s="172"/>
      <c r="Q3727" s="172"/>
      <c r="R3727" s="172"/>
      <c r="S3727" s="172"/>
      <c r="T3727" s="173"/>
      <c r="AT3727" s="168" t="s">
        <v>264</v>
      </c>
      <c r="AU3727" s="168" t="s">
        <v>82</v>
      </c>
      <c r="AV3727" s="13" t="s">
        <v>80</v>
      </c>
      <c r="AW3727" s="13" t="s">
        <v>34</v>
      </c>
      <c r="AX3727" s="13" t="s">
        <v>73</v>
      </c>
      <c r="AY3727" s="168" t="s">
        <v>252</v>
      </c>
    </row>
    <row r="3728" spans="2:51" s="14" customFormat="1" ht="11.25">
      <c r="B3728" s="174"/>
      <c r="D3728" s="160" t="s">
        <v>264</v>
      </c>
      <c r="E3728" s="175" t="s">
        <v>3</v>
      </c>
      <c r="F3728" s="176" t="s">
        <v>3441</v>
      </c>
      <c r="H3728" s="177">
        <v>27.754999999999999</v>
      </c>
      <c r="I3728" s="178"/>
      <c r="L3728" s="174"/>
      <c r="M3728" s="179"/>
      <c r="N3728" s="180"/>
      <c r="O3728" s="180"/>
      <c r="P3728" s="180"/>
      <c r="Q3728" s="180"/>
      <c r="R3728" s="180"/>
      <c r="S3728" s="180"/>
      <c r="T3728" s="181"/>
      <c r="AT3728" s="175" t="s">
        <v>264</v>
      </c>
      <c r="AU3728" s="175" t="s">
        <v>82</v>
      </c>
      <c r="AV3728" s="14" t="s">
        <v>82</v>
      </c>
      <c r="AW3728" s="14" t="s">
        <v>34</v>
      </c>
      <c r="AX3728" s="14" t="s">
        <v>73</v>
      </c>
      <c r="AY3728" s="175" t="s">
        <v>252</v>
      </c>
    </row>
    <row r="3729" spans="2:51" s="13" customFormat="1" ht="11.25">
      <c r="B3729" s="167"/>
      <c r="D3729" s="160" t="s">
        <v>264</v>
      </c>
      <c r="E3729" s="168" t="s">
        <v>3</v>
      </c>
      <c r="F3729" s="169" t="s">
        <v>3442</v>
      </c>
      <c r="H3729" s="168" t="s">
        <v>3</v>
      </c>
      <c r="I3729" s="170"/>
      <c r="L3729" s="167"/>
      <c r="M3729" s="171"/>
      <c r="N3729" s="172"/>
      <c r="O3729" s="172"/>
      <c r="P3729" s="172"/>
      <c r="Q3729" s="172"/>
      <c r="R3729" s="172"/>
      <c r="S3729" s="172"/>
      <c r="T3729" s="173"/>
      <c r="AT3729" s="168" t="s">
        <v>264</v>
      </c>
      <c r="AU3729" s="168" t="s">
        <v>82</v>
      </c>
      <c r="AV3729" s="13" t="s">
        <v>80</v>
      </c>
      <c r="AW3729" s="13" t="s">
        <v>34</v>
      </c>
      <c r="AX3729" s="13" t="s">
        <v>73</v>
      </c>
      <c r="AY3729" s="168" t="s">
        <v>252</v>
      </c>
    </row>
    <row r="3730" spans="2:51" s="14" customFormat="1" ht="11.25">
      <c r="B3730" s="174"/>
      <c r="D3730" s="160" t="s">
        <v>264</v>
      </c>
      <c r="E3730" s="175" t="s">
        <v>3</v>
      </c>
      <c r="F3730" s="176" t="s">
        <v>3443</v>
      </c>
      <c r="H3730" s="177">
        <v>27.754999999999999</v>
      </c>
      <c r="I3730" s="178"/>
      <c r="L3730" s="174"/>
      <c r="M3730" s="179"/>
      <c r="N3730" s="180"/>
      <c r="O3730" s="180"/>
      <c r="P3730" s="180"/>
      <c r="Q3730" s="180"/>
      <c r="R3730" s="180"/>
      <c r="S3730" s="180"/>
      <c r="T3730" s="181"/>
      <c r="AT3730" s="175" t="s">
        <v>264</v>
      </c>
      <c r="AU3730" s="175" t="s">
        <v>82</v>
      </c>
      <c r="AV3730" s="14" t="s">
        <v>82</v>
      </c>
      <c r="AW3730" s="14" t="s">
        <v>34</v>
      </c>
      <c r="AX3730" s="14" t="s">
        <v>73</v>
      </c>
      <c r="AY3730" s="175" t="s">
        <v>252</v>
      </c>
    </row>
    <row r="3731" spans="2:51" s="13" customFormat="1" ht="11.25">
      <c r="B3731" s="167"/>
      <c r="D3731" s="160" t="s">
        <v>264</v>
      </c>
      <c r="E3731" s="168" t="s">
        <v>3</v>
      </c>
      <c r="F3731" s="169" t="s">
        <v>3444</v>
      </c>
      <c r="H3731" s="168" t="s">
        <v>3</v>
      </c>
      <c r="I3731" s="170"/>
      <c r="L3731" s="167"/>
      <c r="M3731" s="171"/>
      <c r="N3731" s="172"/>
      <c r="O3731" s="172"/>
      <c r="P3731" s="172"/>
      <c r="Q3731" s="172"/>
      <c r="R3731" s="172"/>
      <c r="S3731" s="172"/>
      <c r="T3731" s="173"/>
      <c r="AT3731" s="168" t="s">
        <v>264</v>
      </c>
      <c r="AU3731" s="168" t="s">
        <v>82</v>
      </c>
      <c r="AV3731" s="13" t="s">
        <v>80</v>
      </c>
      <c r="AW3731" s="13" t="s">
        <v>34</v>
      </c>
      <c r="AX3731" s="13" t="s">
        <v>73</v>
      </c>
      <c r="AY3731" s="168" t="s">
        <v>252</v>
      </c>
    </row>
    <row r="3732" spans="2:51" s="14" customFormat="1" ht="11.25">
      <c r="B3732" s="174"/>
      <c r="D3732" s="160" t="s">
        <v>264</v>
      </c>
      <c r="E3732" s="175" t="s">
        <v>3</v>
      </c>
      <c r="F3732" s="176" t="s">
        <v>3426</v>
      </c>
      <c r="H3732" s="177">
        <v>65.447999999999993</v>
      </c>
      <c r="I3732" s="178"/>
      <c r="L3732" s="174"/>
      <c r="M3732" s="179"/>
      <c r="N3732" s="180"/>
      <c r="O3732" s="180"/>
      <c r="P3732" s="180"/>
      <c r="Q3732" s="180"/>
      <c r="R3732" s="180"/>
      <c r="S3732" s="180"/>
      <c r="T3732" s="181"/>
      <c r="AT3732" s="175" t="s">
        <v>264</v>
      </c>
      <c r="AU3732" s="175" t="s">
        <v>82</v>
      </c>
      <c r="AV3732" s="14" t="s">
        <v>82</v>
      </c>
      <c r="AW3732" s="14" t="s">
        <v>34</v>
      </c>
      <c r="AX3732" s="14" t="s">
        <v>73</v>
      </c>
      <c r="AY3732" s="175" t="s">
        <v>252</v>
      </c>
    </row>
    <row r="3733" spans="2:51" s="13" customFormat="1" ht="11.25">
      <c r="B3733" s="167"/>
      <c r="D3733" s="160" t="s">
        <v>264</v>
      </c>
      <c r="E3733" s="168" t="s">
        <v>3</v>
      </c>
      <c r="F3733" s="169" t="s">
        <v>3445</v>
      </c>
      <c r="H3733" s="168" t="s">
        <v>3</v>
      </c>
      <c r="I3733" s="170"/>
      <c r="L3733" s="167"/>
      <c r="M3733" s="171"/>
      <c r="N3733" s="172"/>
      <c r="O3733" s="172"/>
      <c r="P3733" s="172"/>
      <c r="Q3733" s="172"/>
      <c r="R3733" s="172"/>
      <c r="S3733" s="172"/>
      <c r="T3733" s="173"/>
      <c r="AT3733" s="168" t="s">
        <v>264</v>
      </c>
      <c r="AU3733" s="168" t="s">
        <v>82</v>
      </c>
      <c r="AV3733" s="13" t="s">
        <v>80</v>
      </c>
      <c r="AW3733" s="13" t="s">
        <v>34</v>
      </c>
      <c r="AX3733" s="13" t="s">
        <v>73</v>
      </c>
      <c r="AY3733" s="168" t="s">
        <v>252</v>
      </c>
    </row>
    <row r="3734" spans="2:51" s="14" customFormat="1" ht="11.25">
      <c r="B3734" s="174"/>
      <c r="D3734" s="160" t="s">
        <v>264</v>
      </c>
      <c r="E3734" s="175" t="s">
        <v>3</v>
      </c>
      <c r="F3734" s="176" t="s">
        <v>3446</v>
      </c>
      <c r="H3734" s="177">
        <v>23.407</v>
      </c>
      <c r="I3734" s="178"/>
      <c r="L3734" s="174"/>
      <c r="M3734" s="179"/>
      <c r="N3734" s="180"/>
      <c r="O3734" s="180"/>
      <c r="P3734" s="180"/>
      <c r="Q3734" s="180"/>
      <c r="R3734" s="180"/>
      <c r="S3734" s="180"/>
      <c r="T3734" s="181"/>
      <c r="AT3734" s="175" t="s">
        <v>264</v>
      </c>
      <c r="AU3734" s="175" t="s">
        <v>82</v>
      </c>
      <c r="AV3734" s="14" t="s">
        <v>82</v>
      </c>
      <c r="AW3734" s="14" t="s">
        <v>34</v>
      </c>
      <c r="AX3734" s="14" t="s">
        <v>73</v>
      </c>
      <c r="AY3734" s="175" t="s">
        <v>252</v>
      </c>
    </row>
    <row r="3735" spans="2:51" s="13" customFormat="1" ht="11.25">
      <c r="B3735" s="167"/>
      <c r="D3735" s="160" t="s">
        <v>264</v>
      </c>
      <c r="E3735" s="168" t="s">
        <v>3</v>
      </c>
      <c r="F3735" s="169" t="s">
        <v>3447</v>
      </c>
      <c r="H3735" s="168" t="s">
        <v>3</v>
      </c>
      <c r="I3735" s="170"/>
      <c r="L3735" s="167"/>
      <c r="M3735" s="171"/>
      <c r="N3735" s="172"/>
      <c r="O3735" s="172"/>
      <c r="P3735" s="172"/>
      <c r="Q3735" s="172"/>
      <c r="R3735" s="172"/>
      <c r="S3735" s="172"/>
      <c r="T3735" s="173"/>
      <c r="AT3735" s="168" t="s">
        <v>264</v>
      </c>
      <c r="AU3735" s="168" t="s">
        <v>82</v>
      </c>
      <c r="AV3735" s="13" t="s">
        <v>80</v>
      </c>
      <c r="AW3735" s="13" t="s">
        <v>34</v>
      </c>
      <c r="AX3735" s="13" t="s">
        <v>73</v>
      </c>
      <c r="AY3735" s="168" t="s">
        <v>252</v>
      </c>
    </row>
    <row r="3736" spans="2:51" s="14" customFormat="1" ht="11.25">
      <c r="B3736" s="174"/>
      <c r="D3736" s="160" t="s">
        <v>264</v>
      </c>
      <c r="E3736" s="175" t="s">
        <v>3</v>
      </c>
      <c r="F3736" s="176" t="s">
        <v>3448</v>
      </c>
      <c r="H3736" s="177">
        <v>25.497</v>
      </c>
      <c r="I3736" s="178"/>
      <c r="L3736" s="174"/>
      <c r="M3736" s="179"/>
      <c r="N3736" s="180"/>
      <c r="O3736" s="180"/>
      <c r="P3736" s="180"/>
      <c r="Q3736" s="180"/>
      <c r="R3736" s="180"/>
      <c r="S3736" s="180"/>
      <c r="T3736" s="181"/>
      <c r="AT3736" s="175" t="s">
        <v>264</v>
      </c>
      <c r="AU3736" s="175" t="s">
        <v>82</v>
      </c>
      <c r="AV3736" s="14" t="s">
        <v>82</v>
      </c>
      <c r="AW3736" s="14" t="s">
        <v>34</v>
      </c>
      <c r="AX3736" s="14" t="s">
        <v>73</v>
      </c>
      <c r="AY3736" s="175" t="s">
        <v>252</v>
      </c>
    </row>
    <row r="3737" spans="2:51" s="13" customFormat="1" ht="11.25">
      <c r="B3737" s="167"/>
      <c r="D3737" s="160" t="s">
        <v>264</v>
      </c>
      <c r="E3737" s="168" t="s">
        <v>3</v>
      </c>
      <c r="F3737" s="169" t="s">
        <v>3449</v>
      </c>
      <c r="H3737" s="168" t="s">
        <v>3</v>
      </c>
      <c r="I3737" s="170"/>
      <c r="L3737" s="167"/>
      <c r="M3737" s="171"/>
      <c r="N3737" s="172"/>
      <c r="O3737" s="172"/>
      <c r="P3737" s="172"/>
      <c r="Q3737" s="172"/>
      <c r="R3737" s="172"/>
      <c r="S3737" s="172"/>
      <c r="T3737" s="173"/>
      <c r="AT3737" s="168" t="s">
        <v>264</v>
      </c>
      <c r="AU3737" s="168" t="s">
        <v>82</v>
      </c>
      <c r="AV3737" s="13" t="s">
        <v>80</v>
      </c>
      <c r="AW3737" s="13" t="s">
        <v>34</v>
      </c>
      <c r="AX3737" s="13" t="s">
        <v>73</v>
      </c>
      <c r="AY3737" s="168" t="s">
        <v>252</v>
      </c>
    </row>
    <row r="3738" spans="2:51" s="14" customFormat="1" ht="11.25">
      <c r="B3738" s="174"/>
      <c r="D3738" s="160" t="s">
        <v>264</v>
      </c>
      <c r="E3738" s="175" t="s">
        <v>3</v>
      </c>
      <c r="F3738" s="176" t="s">
        <v>3450</v>
      </c>
      <c r="H3738" s="177">
        <v>18.18</v>
      </c>
      <c r="I3738" s="178"/>
      <c r="L3738" s="174"/>
      <c r="M3738" s="179"/>
      <c r="N3738" s="180"/>
      <c r="O3738" s="180"/>
      <c r="P3738" s="180"/>
      <c r="Q3738" s="180"/>
      <c r="R3738" s="180"/>
      <c r="S3738" s="180"/>
      <c r="T3738" s="181"/>
      <c r="AT3738" s="175" t="s">
        <v>264</v>
      </c>
      <c r="AU3738" s="175" t="s">
        <v>82</v>
      </c>
      <c r="AV3738" s="14" t="s">
        <v>82</v>
      </c>
      <c r="AW3738" s="14" t="s">
        <v>34</v>
      </c>
      <c r="AX3738" s="14" t="s">
        <v>73</v>
      </c>
      <c r="AY3738" s="175" t="s">
        <v>252</v>
      </c>
    </row>
    <row r="3739" spans="2:51" s="13" customFormat="1" ht="11.25">
      <c r="B3739" s="167"/>
      <c r="D3739" s="160" t="s">
        <v>264</v>
      </c>
      <c r="E3739" s="168" t="s">
        <v>3</v>
      </c>
      <c r="F3739" s="169" t="s">
        <v>3451</v>
      </c>
      <c r="H3739" s="168" t="s">
        <v>3</v>
      </c>
      <c r="I3739" s="170"/>
      <c r="L3739" s="167"/>
      <c r="M3739" s="171"/>
      <c r="N3739" s="172"/>
      <c r="O3739" s="172"/>
      <c r="P3739" s="172"/>
      <c r="Q3739" s="172"/>
      <c r="R3739" s="172"/>
      <c r="S3739" s="172"/>
      <c r="T3739" s="173"/>
      <c r="AT3739" s="168" t="s">
        <v>264</v>
      </c>
      <c r="AU3739" s="168" t="s">
        <v>82</v>
      </c>
      <c r="AV3739" s="13" t="s">
        <v>80</v>
      </c>
      <c r="AW3739" s="13" t="s">
        <v>34</v>
      </c>
      <c r="AX3739" s="13" t="s">
        <v>73</v>
      </c>
      <c r="AY3739" s="168" t="s">
        <v>252</v>
      </c>
    </row>
    <row r="3740" spans="2:51" s="14" customFormat="1" ht="11.25">
      <c r="B3740" s="174"/>
      <c r="D3740" s="160" t="s">
        <v>264</v>
      </c>
      <c r="E3740" s="175" t="s">
        <v>3</v>
      </c>
      <c r="F3740" s="176" t="s">
        <v>3452</v>
      </c>
      <c r="H3740" s="177">
        <v>8.4990000000000006</v>
      </c>
      <c r="I3740" s="178"/>
      <c r="L3740" s="174"/>
      <c r="M3740" s="179"/>
      <c r="N3740" s="180"/>
      <c r="O3740" s="180"/>
      <c r="P3740" s="180"/>
      <c r="Q3740" s="180"/>
      <c r="R3740" s="180"/>
      <c r="S3740" s="180"/>
      <c r="T3740" s="181"/>
      <c r="AT3740" s="175" t="s">
        <v>264</v>
      </c>
      <c r="AU3740" s="175" t="s">
        <v>82</v>
      </c>
      <c r="AV3740" s="14" t="s">
        <v>82</v>
      </c>
      <c r="AW3740" s="14" t="s">
        <v>34</v>
      </c>
      <c r="AX3740" s="14" t="s">
        <v>73</v>
      </c>
      <c r="AY3740" s="175" t="s">
        <v>252</v>
      </c>
    </row>
    <row r="3741" spans="2:51" s="13" customFormat="1" ht="11.25">
      <c r="B3741" s="167"/>
      <c r="D3741" s="160" t="s">
        <v>264</v>
      </c>
      <c r="E3741" s="168" t="s">
        <v>3</v>
      </c>
      <c r="F3741" s="169" t="s">
        <v>3453</v>
      </c>
      <c r="H3741" s="168" t="s">
        <v>3</v>
      </c>
      <c r="I3741" s="170"/>
      <c r="L3741" s="167"/>
      <c r="M3741" s="171"/>
      <c r="N3741" s="172"/>
      <c r="O3741" s="172"/>
      <c r="P3741" s="172"/>
      <c r="Q3741" s="172"/>
      <c r="R3741" s="172"/>
      <c r="S3741" s="172"/>
      <c r="T3741" s="173"/>
      <c r="AT3741" s="168" t="s">
        <v>264</v>
      </c>
      <c r="AU3741" s="168" t="s">
        <v>82</v>
      </c>
      <c r="AV3741" s="13" t="s">
        <v>80</v>
      </c>
      <c r="AW3741" s="13" t="s">
        <v>34</v>
      </c>
      <c r="AX3741" s="13" t="s">
        <v>73</v>
      </c>
      <c r="AY3741" s="168" t="s">
        <v>252</v>
      </c>
    </row>
    <row r="3742" spans="2:51" s="14" customFormat="1" ht="11.25">
      <c r="B3742" s="174"/>
      <c r="D3742" s="160" t="s">
        <v>264</v>
      </c>
      <c r="E3742" s="175" t="s">
        <v>3</v>
      </c>
      <c r="F3742" s="176" t="s">
        <v>3454</v>
      </c>
      <c r="H3742" s="177">
        <v>8.1199999999999992</v>
      </c>
      <c r="I3742" s="178"/>
      <c r="L3742" s="174"/>
      <c r="M3742" s="179"/>
      <c r="N3742" s="180"/>
      <c r="O3742" s="180"/>
      <c r="P3742" s="180"/>
      <c r="Q3742" s="180"/>
      <c r="R3742" s="180"/>
      <c r="S3742" s="180"/>
      <c r="T3742" s="181"/>
      <c r="AT3742" s="175" t="s">
        <v>264</v>
      </c>
      <c r="AU3742" s="175" t="s">
        <v>82</v>
      </c>
      <c r="AV3742" s="14" t="s">
        <v>82</v>
      </c>
      <c r="AW3742" s="14" t="s">
        <v>34</v>
      </c>
      <c r="AX3742" s="14" t="s">
        <v>73</v>
      </c>
      <c r="AY3742" s="175" t="s">
        <v>252</v>
      </c>
    </row>
    <row r="3743" spans="2:51" s="13" customFormat="1" ht="11.25">
      <c r="B3743" s="167"/>
      <c r="D3743" s="160" t="s">
        <v>264</v>
      </c>
      <c r="E3743" s="168" t="s">
        <v>3</v>
      </c>
      <c r="F3743" s="169" t="s">
        <v>3465</v>
      </c>
      <c r="H3743" s="168" t="s">
        <v>3</v>
      </c>
      <c r="I3743" s="170"/>
      <c r="L3743" s="167"/>
      <c r="M3743" s="171"/>
      <c r="N3743" s="172"/>
      <c r="O3743" s="172"/>
      <c r="P3743" s="172"/>
      <c r="Q3743" s="172"/>
      <c r="R3743" s="172"/>
      <c r="S3743" s="172"/>
      <c r="T3743" s="173"/>
      <c r="AT3743" s="168" t="s">
        <v>264</v>
      </c>
      <c r="AU3743" s="168" t="s">
        <v>82</v>
      </c>
      <c r="AV3743" s="13" t="s">
        <v>80</v>
      </c>
      <c r="AW3743" s="13" t="s">
        <v>34</v>
      </c>
      <c r="AX3743" s="13" t="s">
        <v>73</v>
      </c>
      <c r="AY3743" s="168" t="s">
        <v>252</v>
      </c>
    </row>
    <row r="3744" spans="2:51" s="14" customFormat="1" ht="11.25">
      <c r="B3744" s="174"/>
      <c r="D3744" s="160" t="s">
        <v>264</v>
      </c>
      <c r="E3744" s="175" t="s">
        <v>3</v>
      </c>
      <c r="F3744" s="176" t="s">
        <v>3404</v>
      </c>
      <c r="H3744" s="177">
        <v>5.4539999999999997</v>
      </c>
      <c r="I3744" s="178"/>
      <c r="L3744" s="174"/>
      <c r="M3744" s="179"/>
      <c r="N3744" s="180"/>
      <c r="O3744" s="180"/>
      <c r="P3744" s="180"/>
      <c r="Q3744" s="180"/>
      <c r="R3744" s="180"/>
      <c r="S3744" s="180"/>
      <c r="T3744" s="181"/>
      <c r="AT3744" s="175" t="s">
        <v>264</v>
      </c>
      <c r="AU3744" s="175" t="s">
        <v>82</v>
      </c>
      <c r="AV3744" s="14" t="s">
        <v>82</v>
      </c>
      <c r="AW3744" s="14" t="s">
        <v>34</v>
      </c>
      <c r="AX3744" s="14" t="s">
        <v>73</v>
      </c>
      <c r="AY3744" s="175" t="s">
        <v>252</v>
      </c>
    </row>
    <row r="3745" spans="1:65" s="15" customFormat="1" ht="11.25">
      <c r="B3745" s="182"/>
      <c r="D3745" s="160" t="s">
        <v>264</v>
      </c>
      <c r="E3745" s="183" t="s">
        <v>3</v>
      </c>
      <c r="F3745" s="184" t="s">
        <v>269</v>
      </c>
      <c r="H3745" s="185">
        <v>1429.7670000000001</v>
      </c>
      <c r="I3745" s="186"/>
      <c r="L3745" s="182"/>
      <c r="M3745" s="187"/>
      <c r="N3745" s="188"/>
      <c r="O3745" s="188"/>
      <c r="P3745" s="188"/>
      <c r="Q3745" s="188"/>
      <c r="R3745" s="188"/>
      <c r="S3745" s="188"/>
      <c r="T3745" s="189"/>
      <c r="AT3745" s="183" t="s">
        <v>264</v>
      </c>
      <c r="AU3745" s="183" t="s">
        <v>82</v>
      </c>
      <c r="AV3745" s="15" t="s">
        <v>258</v>
      </c>
      <c r="AW3745" s="15" t="s">
        <v>34</v>
      </c>
      <c r="AX3745" s="15" t="s">
        <v>80</v>
      </c>
      <c r="AY3745" s="183" t="s">
        <v>252</v>
      </c>
    </row>
    <row r="3746" spans="1:65" s="2" customFormat="1" ht="16.5" customHeight="1">
      <c r="A3746" s="34"/>
      <c r="B3746" s="145"/>
      <c r="C3746" s="198" t="s">
        <v>3475</v>
      </c>
      <c r="D3746" s="198" t="s">
        <v>361</v>
      </c>
      <c r="E3746" s="199" t="s">
        <v>3476</v>
      </c>
      <c r="F3746" s="200" t="s">
        <v>3477</v>
      </c>
      <c r="G3746" s="201" t="s">
        <v>497</v>
      </c>
      <c r="H3746" s="202">
        <v>112.807</v>
      </c>
      <c r="I3746" s="203"/>
      <c r="J3746" s="204">
        <f>ROUND(I3746*H3746,2)</f>
        <v>0</v>
      </c>
      <c r="K3746" s="205"/>
      <c r="L3746" s="206"/>
      <c r="M3746" s="207" t="s">
        <v>3</v>
      </c>
      <c r="N3746" s="208" t="s">
        <v>44</v>
      </c>
      <c r="O3746" s="55"/>
      <c r="P3746" s="156">
        <f>O3746*H3746</f>
        <v>0</v>
      </c>
      <c r="Q3746" s="156">
        <v>0.18</v>
      </c>
      <c r="R3746" s="156">
        <f>Q3746*H3746</f>
        <v>20.305260000000001</v>
      </c>
      <c r="S3746" s="156">
        <v>0</v>
      </c>
      <c r="T3746" s="157">
        <f>S3746*H3746</f>
        <v>0</v>
      </c>
      <c r="U3746" s="34"/>
      <c r="V3746" s="34"/>
      <c r="W3746" s="34"/>
      <c r="X3746" s="34"/>
      <c r="Y3746" s="34"/>
      <c r="Z3746" s="34"/>
      <c r="AA3746" s="34"/>
      <c r="AB3746" s="34"/>
      <c r="AC3746" s="34"/>
      <c r="AD3746" s="34"/>
      <c r="AE3746" s="34"/>
      <c r="AR3746" s="158" t="s">
        <v>572</v>
      </c>
      <c r="AT3746" s="158" t="s">
        <v>361</v>
      </c>
      <c r="AU3746" s="158" t="s">
        <v>82</v>
      </c>
      <c r="AY3746" s="19" t="s">
        <v>252</v>
      </c>
      <c r="BE3746" s="159">
        <f>IF(N3746="základní",J3746,0)</f>
        <v>0</v>
      </c>
      <c r="BF3746" s="159">
        <f>IF(N3746="snížená",J3746,0)</f>
        <v>0</v>
      </c>
      <c r="BG3746" s="159">
        <f>IF(N3746="zákl. přenesená",J3746,0)</f>
        <v>0</v>
      </c>
      <c r="BH3746" s="159">
        <f>IF(N3746="sníž. přenesená",J3746,0)</f>
        <v>0</v>
      </c>
      <c r="BI3746" s="159">
        <f>IF(N3746="nulová",J3746,0)</f>
        <v>0</v>
      </c>
      <c r="BJ3746" s="19" t="s">
        <v>80</v>
      </c>
      <c r="BK3746" s="159">
        <f>ROUND(I3746*H3746,2)</f>
        <v>0</v>
      </c>
      <c r="BL3746" s="19" t="s">
        <v>406</v>
      </c>
      <c r="BM3746" s="158" t="s">
        <v>3478</v>
      </c>
    </row>
    <row r="3747" spans="1:65" s="2" customFormat="1" ht="11.25">
      <c r="A3747" s="34"/>
      <c r="B3747" s="35"/>
      <c r="C3747" s="34"/>
      <c r="D3747" s="160" t="s">
        <v>260</v>
      </c>
      <c r="E3747" s="34"/>
      <c r="F3747" s="161" t="s">
        <v>3479</v>
      </c>
      <c r="G3747" s="34"/>
      <c r="H3747" s="34"/>
      <c r="I3747" s="162"/>
      <c r="J3747" s="34"/>
      <c r="K3747" s="34"/>
      <c r="L3747" s="35"/>
      <c r="M3747" s="163"/>
      <c r="N3747" s="164"/>
      <c r="O3747" s="55"/>
      <c r="P3747" s="55"/>
      <c r="Q3747" s="55"/>
      <c r="R3747" s="55"/>
      <c r="S3747" s="55"/>
      <c r="T3747" s="56"/>
      <c r="U3747" s="34"/>
      <c r="V3747" s="34"/>
      <c r="W3747" s="34"/>
      <c r="X3747" s="34"/>
      <c r="Y3747" s="34"/>
      <c r="Z3747" s="34"/>
      <c r="AA3747" s="34"/>
      <c r="AB3747" s="34"/>
      <c r="AC3747" s="34"/>
      <c r="AD3747" s="34"/>
      <c r="AE3747" s="34"/>
      <c r="AT3747" s="19" t="s">
        <v>260</v>
      </c>
      <c r="AU3747" s="19" t="s">
        <v>82</v>
      </c>
    </row>
    <row r="3748" spans="1:65" s="13" customFormat="1" ht="11.25">
      <c r="B3748" s="167"/>
      <c r="D3748" s="160" t="s">
        <v>264</v>
      </c>
      <c r="E3748" s="168" t="s">
        <v>3</v>
      </c>
      <c r="F3748" s="169" t="s">
        <v>3471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1:65" s="13" customFormat="1" ht="11.25">
      <c r="B3749" s="167"/>
      <c r="D3749" s="160" t="s">
        <v>264</v>
      </c>
      <c r="E3749" s="168" t="s">
        <v>3</v>
      </c>
      <c r="F3749" s="169" t="s">
        <v>3480</v>
      </c>
      <c r="H3749" s="168" t="s">
        <v>3</v>
      </c>
      <c r="I3749" s="170"/>
      <c r="L3749" s="167"/>
      <c r="M3749" s="171"/>
      <c r="N3749" s="172"/>
      <c r="O3749" s="172"/>
      <c r="P3749" s="172"/>
      <c r="Q3749" s="172"/>
      <c r="R3749" s="172"/>
      <c r="S3749" s="172"/>
      <c r="T3749" s="173"/>
      <c r="AT3749" s="168" t="s">
        <v>264</v>
      </c>
      <c r="AU3749" s="168" t="s">
        <v>82</v>
      </c>
      <c r="AV3749" s="13" t="s">
        <v>80</v>
      </c>
      <c r="AW3749" s="13" t="s">
        <v>34</v>
      </c>
      <c r="AX3749" s="13" t="s">
        <v>73</v>
      </c>
      <c r="AY3749" s="168" t="s">
        <v>252</v>
      </c>
    </row>
    <row r="3750" spans="1:65" s="13" customFormat="1" ht="11.25">
      <c r="B3750" s="167"/>
      <c r="D3750" s="160" t="s">
        <v>264</v>
      </c>
      <c r="E3750" s="168" t="s">
        <v>3</v>
      </c>
      <c r="F3750" s="169" t="s">
        <v>3473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1:65" s="13" customFormat="1" ht="11.25">
      <c r="B3751" s="167"/>
      <c r="D3751" s="160" t="s">
        <v>264</v>
      </c>
      <c r="E3751" s="168" t="s">
        <v>3</v>
      </c>
      <c r="F3751" s="169" t="s">
        <v>3386</v>
      </c>
      <c r="H3751" s="168" t="s">
        <v>3</v>
      </c>
      <c r="I3751" s="170"/>
      <c r="L3751" s="167"/>
      <c r="M3751" s="171"/>
      <c r="N3751" s="172"/>
      <c r="O3751" s="172"/>
      <c r="P3751" s="172"/>
      <c r="Q3751" s="172"/>
      <c r="R3751" s="172"/>
      <c r="S3751" s="172"/>
      <c r="T3751" s="173"/>
      <c r="AT3751" s="168" t="s">
        <v>264</v>
      </c>
      <c r="AU3751" s="168" t="s">
        <v>82</v>
      </c>
      <c r="AV3751" s="13" t="s">
        <v>80</v>
      </c>
      <c r="AW3751" s="13" t="s">
        <v>34</v>
      </c>
      <c r="AX3751" s="13" t="s">
        <v>73</v>
      </c>
      <c r="AY3751" s="168" t="s">
        <v>252</v>
      </c>
    </row>
    <row r="3752" spans="1:65" s="14" customFormat="1" ht="11.25">
      <c r="B3752" s="174"/>
      <c r="D3752" s="160" t="s">
        <v>264</v>
      </c>
      <c r="E3752" s="175" t="s">
        <v>3</v>
      </c>
      <c r="F3752" s="176" t="s">
        <v>3387</v>
      </c>
      <c r="H3752" s="177">
        <v>26.178999999999998</v>
      </c>
      <c r="I3752" s="178"/>
      <c r="L3752" s="174"/>
      <c r="M3752" s="179"/>
      <c r="N3752" s="180"/>
      <c r="O3752" s="180"/>
      <c r="P3752" s="180"/>
      <c r="Q3752" s="180"/>
      <c r="R3752" s="180"/>
      <c r="S3752" s="180"/>
      <c r="T3752" s="181"/>
      <c r="AT3752" s="175" t="s">
        <v>264</v>
      </c>
      <c r="AU3752" s="175" t="s">
        <v>82</v>
      </c>
      <c r="AV3752" s="14" t="s">
        <v>82</v>
      </c>
      <c r="AW3752" s="14" t="s">
        <v>34</v>
      </c>
      <c r="AX3752" s="14" t="s">
        <v>73</v>
      </c>
      <c r="AY3752" s="175" t="s">
        <v>252</v>
      </c>
    </row>
    <row r="3753" spans="1:65" s="13" customFormat="1" ht="11.25">
      <c r="B3753" s="167"/>
      <c r="D3753" s="160" t="s">
        <v>264</v>
      </c>
      <c r="E3753" s="168" t="s">
        <v>3</v>
      </c>
      <c r="F3753" s="169" t="s">
        <v>3388</v>
      </c>
      <c r="H3753" s="168" t="s">
        <v>3</v>
      </c>
      <c r="I3753" s="170"/>
      <c r="L3753" s="167"/>
      <c r="M3753" s="171"/>
      <c r="N3753" s="172"/>
      <c r="O3753" s="172"/>
      <c r="P3753" s="172"/>
      <c r="Q3753" s="172"/>
      <c r="R3753" s="172"/>
      <c r="S3753" s="172"/>
      <c r="T3753" s="173"/>
      <c r="AT3753" s="168" t="s">
        <v>264</v>
      </c>
      <c r="AU3753" s="168" t="s">
        <v>82</v>
      </c>
      <c r="AV3753" s="13" t="s">
        <v>80</v>
      </c>
      <c r="AW3753" s="13" t="s">
        <v>34</v>
      </c>
      <c r="AX3753" s="13" t="s">
        <v>73</v>
      </c>
      <c r="AY3753" s="168" t="s">
        <v>252</v>
      </c>
    </row>
    <row r="3754" spans="1:65" s="14" customFormat="1" ht="11.25">
      <c r="B3754" s="174"/>
      <c r="D3754" s="160" t="s">
        <v>264</v>
      </c>
      <c r="E3754" s="175" t="s">
        <v>3</v>
      </c>
      <c r="F3754" s="176" t="s">
        <v>3389</v>
      </c>
      <c r="H3754" s="177">
        <v>13.09</v>
      </c>
      <c r="I3754" s="178"/>
      <c r="L3754" s="174"/>
      <c r="M3754" s="179"/>
      <c r="N3754" s="180"/>
      <c r="O3754" s="180"/>
      <c r="P3754" s="180"/>
      <c r="Q3754" s="180"/>
      <c r="R3754" s="180"/>
      <c r="S3754" s="180"/>
      <c r="T3754" s="181"/>
      <c r="AT3754" s="175" t="s">
        <v>264</v>
      </c>
      <c r="AU3754" s="175" t="s">
        <v>82</v>
      </c>
      <c r="AV3754" s="14" t="s">
        <v>82</v>
      </c>
      <c r="AW3754" s="14" t="s">
        <v>34</v>
      </c>
      <c r="AX3754" s="14" t="s">
        <v>73</v>
      </c>
      <c r="AY3754" s="175" t="s">
        <v>252</v>
      </c>
    </row>
    <row r="3755" spans="1:65" s="13" customFormat="1" ht="11.25">
      <c r="B3755" s="167"/>
      <c r="D3755" s="160" t="s">
        <v>264</v>
      </c>
      <c r="E3755" s="168" t="s">
        <v>3</v>
      </c>
      <c r="F3755" s="169" t="s">
        <v>3427</v>
      </c>
      <c r="H3755" s="168" t="s">
        <v>3</v>
      </c>
      <c r="I3755" s="170"/>
      <c r="L3755" s="167"/>
      <c r="M3755" s="171"/>
      <c r="N3755" s="172"/>
      <c r="O3755" s="172"/>
      <c r="P3755" s="172"/>
      <c r="Q3755" s="172"/>
      <c r="R3755" s="172"/>
      <c r="S3755" s="172"/>
      <c r="T3755" s="173"/>
      <c r="AT3755" s="168" t="s">
        <v>264</v>
      </c>
      <c r="AU3755" s="168" t="s">
        <v>82</v>
      </c>
      <c r="AV3755" s="13" t="s">
        <v>80</v>
      </c>
      <c r="AW3755" s="13" t="s">
        <v>34</v>
      </c>
      <c r="AX3755" s="13" t="s">
        <v>73</v>
      </c>
      <c r="AY3755" s="168" t="s">
        <v>252</v>
      </c>
    </row>
    <row r="3756" spans="1:65" s="14" customFormat="1" ht="11.25">
      <c r="B3756" s="174"/>
      <c r="D3756" s="160" t="s">
        <v>264</v>
      </c>
      <c r="E3756" s="175" t="s">
        <v>3</v>
      </c>
      <c r="F3756" s="176" t="s">
        <v>3428</v>
      </c>
      <c r="H3756" s="177">
        <v>13.952999999999999</v>
      </c>
      <c r="I3756" s="178"/>
      <c r="L3756" s="174"/>
      <c r="M3756" s="179"/>
      <c r="N3756" s="180"/>
      <c r="O3756" s="180"/>
      <c r="P3756" s="180"/>
      <c r="Q3756" s="180"/>
      <c r="R3756" s="180"/>
      <c r="S3756" s="180"/>
      <c r="T3756" s="181"/>
      <c r="AT3756" s="175" t="s">
        <v>264</v>
      </c>
      <c r="AU3756" s="175" t="s">
        <v>82</v>
      </c>
      <c r="AV3756" s="14" t="s">
        <v>82</v>
      </c>
      <c r="AW3756" s="14" t="s">
        <v>34</v>
      </c>
      <c r="AX3756" s="14" t="s">
        <v>73</v>
      </c>
      <c r="AY3756" s="175" t="s">
        <v>252</v>
      </c>
    </row>
    <row r="3757" spans="1:65" s="13" customFormat="1" ht="11.25">
      <c r="B3757" s="167"/>
      <c r="D3757" s="160" t="s">
        <v>264</v>
      </c>
      <c r="E3757" s="168" t="s">
        <v>3</v>
      </c>
      <c r="F3757" s="169" t="s">
        <v>3434</v>
      </c>
      <c r="H3757" s="168" t="s">
        <v>3</v>
      </c>
      <c r="I3757" s="170"/>
      <c r="L3757" s="167"/>
      <c r="M3757" s="171"/>
      <c r="N3757" s="172"/>
      <c r="O3757" s="172"/>
      <c r="P3757" s="172"/>
      <c r="Q3757" s="172"/>
      <c r="R3757" s="172"/>
      <c r="S3757" s="172"/>
      <c r="T3757" s="173"/>
      <c r="AT3757" s="168" t="s">
        <v>264</v>
      </c>
      <c r="AU3757" s="168" t="s">
        <v>82</v>
      </c>
      <c r="AV3757" s="13" t="s">
        <v>80</v>
      </c>
      <c r="AW3757" s="13" t="s">
        <v>34</v>
      </c>
      <c r="AX3757" s="13" t="s">
        <v>73</v>
      </c>
      <c r="AY3757" s="168" t="s">
        <v>252</v>
      </c>
    </row>
    <row r="3758" spans="1:65" s="14" customFormat="1" ht="11.25">
      <c r="B3758" s="174"/>
      <c r="D3758" s="160" t="s">
        <v>264</v>
      </c>
      <c r="E3758" s="175" t="s">
        <v>3</v>
      </c>
      <c r="F3758" s="176" t="s">
        <v>3428</v>
      </c>
      <c r="H3758" s="177">
        <v>13.952999999999999</v>
      </c>
      <c r="I3758" s="178"/>
      <c r="L3758" s="174"/>
      <c r="M3758" s="179"/>
      <c r="N3758" s="180"/>
      <c r="O3758" s="180"/>
      <c r="P3758" s="180"/>
      <c r="Q3758" s="180"/>
      <c r="R3758" s="180"/>
      <c r="S3758" s="180"/>
      <c r="T3758" s="181"/>
      <c r="AT3758" s="175" t="s">
        <v>264</v>
      </c>
      <c r="AU3758" s="175" t="s">
        <v>82</v>
      </c>
      <c r="AV3758" s="14" t="s">
        <v>82</v>
      </c>
      <c r="AW3758" s="14" t="s">
        <v>34</v>
      </c>
      <c r="AX3758" s="14" t="s">
        <v>73</v>
      </c>
      <c r="AY3758" s="175" t="s">
        <v>252</v>
      </c>
    </row>
    <row r="3759" spans="1:65" s="13" customFormat="1" ht="11.25">
      <c r="B3759" s="167"/>
      <c r="D3759" s="160" t="s">
        <v>264</v>
      </c>
      <c r="E3759" s="168" t="s">
        <v>3</v>
      </c>
      <c r="F3759" s="169" t="s">
        <v>3455</v>
      </c>
      <c r="H3759" s="168" t="s">
        <v>3</v>
      </c>
      <c r="I3759" s="170"/>
      <c r="L3759" s="167"/>
      <c r="M3759" s="171"/>
      <c r="N3759" s="172"/>
      <c r="O3759" s="172"/>
      <c r="P3759" s="172"/>
      <c r="Q3759" s="172"/>
      <c r="R3759" s="172"/>
      <c r="S3759" s="172"/>
      <c r="T3759" s="173"/>
      <c r="AT3759" s="168" t="s">
        <v>264</v>
      </c>
      <c r="AU3759" s="168" t="s">
        <v>82</v>
      </c>
      <c r="AV3759" s="13" t="s">
        <v>80</v>
      </c>
      <c r="AW3759" s="13" t="s">
        <v>34</v>
      </c>
      <c r="AX3759" s="13" t="s">
        <v>73</v>
      </c>
      <c r="AY3759" s="168" t="s">
        <v>252</v>
      </c>
    </row>
    <row r="3760" spans="1:65" s="14" customFormat="1" ht="11.25">
      <c r="B3760" s="174"/>
      <c r="D3760" s="160" t="s">
        <v>264</v>
      </c>
      <c r="E3760" s="175" t="s">
        <v>3</v>
      </c>
      <c r="F3760" s="176" t="s">
        <v>3456</v>
      </c>
      <c r="H3760" s="177">
        <v>11.196</v>
      </c>
      <c r="I3760" s="178"/>
      <c r="L3760" s="174"/>
      <c r="M3760" s="179"/>
      <c r="N3760" s="180"/>
      <c r="O3760" s="180"/>
      <c r="P3760" s="180"/>
      <c r="Q3760" s="180"/>
      <c r="R3760" s="180"/>
      <c r="S3760" s="180"/>
      <c r="T3760" s="181"/>
      <c r="AT3760" s="175" t="s">
        <v>264</v>
      </c>
      <c r="AU3760" s="175" t="s">
        <v>82</v>
      </c>
      <c r="AV3760" s="14" t="s">
        <v>82</v>
      </c>
      <c r="AW3760" s="14" t="s">
        <v>34</v>
      </c>
      <c r="AX3760" s="14" t="s">
        <v>73</v>
      </c>
      <c r="AY3760" s="175" t="s">
        <v>252</v>
      </c>
    </row>
    <row r="3761" spans="1:65" s="13" customFormat="1" ht="11.25">
      <c r="B3761" s="167"/>
      <c r="D3761" s="160" t="s">
        <v>264</v>
      </c>
      <c r="E3761" s="168" t="s">
        <v>3</v>
      </c>
      <c r="F3761" s="169" t="s">
        <v>3457</v>
      </c>
      <c r="H3761" s="168" t="s">
        <v>3</v>
      </c>
      <c r="I3761" s="170"/>
      <c r="L3761" s="167"/>
      <c r="M3761" s="171"/>
      <c r="N3761" s="172"/>
      <c r="O3761" s="172"/>
      <c r="P3761" s="172"/>
      <c r="Q3761" s="172"/>
      <c r="R3761" s="172"/>
      <c r="S3761" s="172"/>
      <c r="T3761" s="173"/>
      <c r="AT3761" s="168" t="s">
        <v>264</v>
      </c>
      <c r="AU3761" s="168" t="s">
        <v>82</v>
      </c>
      <c r="AV3761" s="13" t="s">
        <v>80</v>
      </c>
      <c r="AW3761" s="13" t="s">
        <v>34</v>
      </c>
      <c r="AX3761" s="13" t="s">
        <v>73</v>
      </c>
      <c r="AY3761" s="168" t="s">
        <v>252</v>
      </c>
    </row>
    <row r="3762" spans="1:65" s="14" customFormat="1" ht="11.25">
      <c r="B3762" s="174"/>
      <c r="D3762" s="160" t="s">
        <v>264</v>
      </c>
      <c r="E3762" s="175" t="s">
        <v>3</v>
      </c>
      <c r="F3762" s="176" t="s">
        <v>3458</v>
      </c>
      <c r="H3762" s="177">
        <v>9.56</v>
      </c>
      <c r="I3762" s="178"/>
      <c r="L3762" s="174"/>
      <c r="M3762" s="179"/>
      <c r="N3762" s="180"/>
      <c r="O3762" s="180"/>
      <c r="P3762" s="180"/>
      <c r="Q3762" s="180"/>
      <c r="R3762" s="180"/>
      <c r="S3762" s="180"/>
      <c r="T3762" s="181"/>
      <c r="AT3762" s="175" t="s">
        <v>264</v>
      </c>
      <c r="AU3762" s="175" t="s">
        <v>82</v>
      </c>
      <c r="AV3762" s="14" t="s">
        <v>82</v>
      </c>
      <c r="AW3762" s="14" t="s">
        <v>34</v>
      </c>
      <c r="AX3762" s="14" t="s">
        <v>73</v>
      </c>
      <c r="AY3762" s="175" t="s">
        <v>252</v>
      </c>
    </row>
    <row r="3763" spans="1:65" s="13" customFormat="1" ht="11.25">
      <c r="B3763" s="167"/>
      <c r="D3763" s="160" t="s">
        <v>264</v>
      </c>
      <c r="E3763" s="168" t="s">
        <v>3</v>
      </c>
      <c r="F3763" s="169" t="s">
        <v>3481</v>
      </c>
      <c r="H3763" s="168" t="s">
        <v>3</v>
      </c>
      <c r="I3763" s="170"/>
      <c r="L3763" s="167"/>
      <c r="M3763" s="171"/>
      <c r="N3763" s="172"/>
      <c r="O3763" s="172"/>
      <c r="P3763" s="172"/>
      <c r="Q3763" s="172"/>
      <c r="R3763" s="172"/>
      <c r="S3763" s="172"/>
      <c r="T3763" s="173"/>
      <c r="AT3763" s="168" t="s">
        <v>264</v>
      </c>
      <c r="AU3763" s="168" t="s">
        <v>82</v>
      </c>
      <c r="AV3763" s="13" t="s">
        <v>80</v>
      </c>
      <c r="AW3763" s="13" t="s">
        <v>34</v>
      </c>
      <c r="AX3763" s="13" t="s">
        <v>73</v>
      </c>
      <c r="AY3763" s="168" t="s">
        <v>252</v>
      </c>
    </row>
    <row r="3764" spans="1:65" s="14" customFormat="1" ht="11.25">
      <c r="B3764" s="174"/>
      <c r="D3764" s="160" t="s">
        <v>264</v>
      </c>
      <c r="E3764" s="175" t="s">
        <v>3</v>
      </c>
      <c r="F3764" s="176" t="s">
        <v>3460</v>
      </c>
      <c r="H3764" s="177">
        <v>3.87</v>
      </c>
      <c r="I3764" s="178"/>
      <c r="L3764" s="174"/>
      <c r="M3764" s="179"/>
      <c r="N3764" s="180"/>
      <c r="O3764" s="180"/>
      <c r="P3764" s="180"/>
      <c r="Q3764" s="180"/>
      <c r="R3764" s="180"/>
      <c r="S3764" s="180"/>
      <c r="T3764" s="181"/>
      <c r="AT3764" s="175" t="s">
        <v>264</v>
      </c>
      <c r="AU3764" s="175" t="s">
        <v>82</v>
      </c>
      <c r="AV3764" s="14" t="s">
        <v>82</v>
      </c>
      <c r="AW3764" s="14" t="s">
        <v>34</v>
      </c>
      <c r="AX3764" s="14" t="s">
        <v>73</v>
      </c>
      <c r="AY3764" s="175" t="s">
        <v>252</v>
      </c>
    </row>
    <row r="3765" spans="1:65" s="13" customFormat="1" ht="11.25">
      <c r="B3765" s="167"/>
      <c r="D3765" s="160" t="s">
        <v>264</v>
      </c>
      <c r="E3765" s="168" t="s">
        <v>3</v>
      </c>
      <c r="F3765" s="169" t="s">
        <v>3482</v>
      </c>
      <c r="H3765" s="168" t="s">
        <v>3</v>
      </c>
      <c r="I3765" s="170"/>
      <c r="L3765" s="167"/>
      <c r="M3765" s="171"/>
      <c r="N3765" s="172"/>
      <c r="O3765" s="172"/>
      <c r="P3765" s="172"/>
      <c r="Q3765" s="172"/>
      <c r="R3765" s="172"/>
      <c r="S3765" s="172"/>
      <c r="T3765" s="173"/>
      <c r="AT3765" s="168" t="s">
        <v>264</v>
      </c>
      <c r="AU3765" s="168" t="s">
        <v>82</v>
      </c>
      <c r="AV3765" s="13" t="s">
        <v>80</v>
      </c>
      <c r="AW3765" s="13" t="s">
        <v>34</v>
      </c>
      <c r="AX3765" s="13" t="s">
        <v>73</v>
      </c>
      <c r="AY3765" s="168" t="s">
        <v>252</v>
      </c>
    </row>
    <row r="3766" spans="1:65" s="14" customFormat="1" ht="11.25">
      <c r="B3766" s="174"/>
      <c r="D3766" s="160" t="s">
        <v>264</v>
      </c>
      <c r="E3766" s="175" t="s">
        <v>3</v>
      </c>
      <c r="F3766" s="176" t="s">
        <v>3462</v>
      </c>
      <c r="H3766" s="177">
        <v>4.6440000000000001</v>
      </c>
      <c r="I3766" s="178"/>
      <c r="L3766" s="174"/>
      <c r="M3766" s="179"/>
      <c r="N3766" s="180"/>
      <c r="O3766" s="180"/>
      <c r="P3766" s="180"/>
      <c r="Q3766" s="180"/>
      <c r="R3766" s="180"/>
      <c r="S3766" s="180"/>
      <c r="T3766" s="181"/>
      <c r="AT3766" s="175" t="s">
        <v>264</v>
      </c>
      <c r="AU3766" s="175" t="s">
        <v>82</v>
      </c>
      <c r="AV3766" s="14" t="s">
        <v>82</v>
      </c>
      <c r="AW3766" s="14" t="s">
        <v>34</v>
      </c>
      <c r="AX3766" s="14" t="s">
        <v>73</v>
      </c>
      <c r="AY3766" s="175" t="s">
        <v>252</v>
      </c>
    </row>
    <row r="3767" spans="1:65" s="13" customFormat="1" ht="11.25">
      <c r="B3767" s="167"/>
      <c r="D3767" s="160" t="s">
        <v>264</v>
      </c>
      <c r="E3767" s="168" t="s">
        <v>3</v>
      </c>
      <c r="F3767" s="169" t="s">
        <v>3483</v>
      </c>
      <c r="H3767" s="168" t="s">
        <v>3</v>
      </c>
      <c r="I3767" s="170"/>
      <c r="L3767" s="167"/>
      <c r="M3767" s="171"/>
      <c r="N3767" s="172"/>
      <c r="O3767" s="172"/>
      <c r="P3767" s="172"/>
      <c r="Q3767" s="172"/>
      <c r="R3767" s="172"/>
      <c r="S3767" s="172"/>
      <c r="T3767" s="173"/>
      <c r="AT3767" s="168" t="s">
        <v>264</v>
      </c>
      <c r="AU3767" s="168" t="s">
        <v>82</v>
      </c>
      <c r="AV3767" s="13" t="s">
        <v>80</v>
      </c>
      <c r="AW3767" s="13" t="s">
        <v>34</v>
      </c>
      <c r="AX3767" s="13" t="s">
        <v>73</v>
      </c>
      <c r="AY3767" s="168" t="s">
        <v>252</v>
      </c>
    </row>
    <row r="3768" spans="1:65" s="14" customFormat="1" ht="11.25">
      <c r="B3768" s="174"/>
      <c r="D3768" s="160" t="s">
        <v>264</v>
      </c>
      <c r="E3768" s="175" t="s">
        <v>3</v>
      </c>
      <c r="F3768" s="176" t="s">
        <v>3075</v>
      </c>
      <c r="H3768" s="177">
        <v>8.1809999999999992</v>
      </c>
      <c r="I3768" s="178"/>
      <c r="L3768" s="174"/>
      <c r="M3768" s="179"/>
      <c r="N3768" s="180"/>
      <c r="O3768" s="180"/>
      <c r="P3768" s="180"/>
      <c r="Q3768" s="180"/>
      <c r="R3768" s="180"/>
      <c r="S3768" s="180"/>
      <c r="T3768" s="181"/>
      <c r="AT3768" s="175" t="s">
        <v>264</v>
      </c>
      <c r="AU3768" s="175" t="s">
        <v>82</v>
      </c>
      <c r="AV3768" s="14" t="s">
        <v>82</v>
      </c>
      <c r="AW3768" s="14" t="s">
        <v>34</v>
      </c>
      <c r="AX3768" s="14" t="s">
        <v>73</v>
      </c>
      <c r="AY3768" s="175" t="s">
        <v>252</v>
      </c>
    </row>
    <row r="3769" spans="1:65" s="13" customFormat="1" ht="11.25">
      <c r="B3769" s="167"/>
      <c r="D3769" s="160" t="s">
        <v>264</v>
      </c>
      <c r="E3769" s="168" t="s">
        <v>3</v>
      </c>
      <c r="F3769" s="169" t="s">
        <v>3464</v>
      </c>
      <c r="H3769" s="168" t="s">
        <v>3</v>
      </c>
      <c r="I3769" s="170"/>
      <c r="L3769" s="167"/>
      <c r="M3769" s="171"/>
      <c r="N3769" s="172"/>
      <c r="O3769" s="172"/>
      <c r="P3769" s="172"/>
      <c r="Q3769" s="172"/>
      <c r="R3769" s="172"/>
      <c r="S3769" s="172"/>
      <c r="T3769" s="173"/>
      <c r="AT3769" s="168" t="s">
        <v>264</v>
      </c>
      <c r="AU3769" s="168" t="s">
        <v>82</v>
      </c>
      <c r="AV3769" s="13" t="s">
        <v>80</v>
      </c>
      <c r="AW3769" s="13" t="s">
        <v>34</v>
      </c>
      <c r="AX3769" s="13" t="s">
        <v>73</v>
      </c>
      <c r="AY3769" s="168" t="s">
        <v>252</v>
      </c>
    </row>
    <row r="3770" spans="1:65" s="14" customFormat="1" ht="11.25">
      <c r="B3770" s="174"/>
      <c r="D3770" s="160" t="s">
        <v>264</v>
      </c>
      <c r="E3770" s="175" t="s">
        <v>3</v>
      </c>
      <c r="F3770" s="176" t="s">
        <v>3075</v>
      </c>
      <c r="H3770" s="177">
        <v>8.1809999999999992</v>
      </c>
      <c r="I3770" s="178"/>
      <c r="L3770" s="174"/>
      <c r="M3770" s="179"/>
      <c r="N3770" s="180"/>
      <c r="O3770" s="180"/>
      <c r="P3770" s="180"/>
      <c r="Q3770" s="180"/>
      <c r="R3770" s="180"/>
      <c r="S3770" s="180"/>
      <c r="T3770" s="181"/>
      <c r="AT3770" s="175" t="s">
        <v>264</v>
      </c>
      <c r="AU3770" s="175" t="s">
        <v>82</v>
      </c>
      <c r="AV3770" s="14" t="s">
        <v>82</v>
      </c>
      <c r="AW3770" s="14" t="s">
        <v>34</v>
      </c>
      <c r="AX3770" s="14" t="s">
        <v>73</v>
      </c>
      <c r="AY3770" s="175" t="s">
        <v>252</v>
      </c>
    </row>
    <row r="3771" spans="1:65" s="15" customFormat="1" ht="11.25">
      <c r="B3771" s="182"/>
      <c r="D3771" s="160" t="s">
        <v>264</v>
      </c>
      <c r="E3771" s="183" t="s">
        <v>3</v>
      </c>
      <c r="F3771" s="184" t="s">
        <v>269</v>
      </c>
      <c r="H3771" s="185">
        <v>112.807</v>
      </c>
      <c r="I3771" s="186"/>
      <c r="L3771" s="182"/>
      <c r="M3771" s="187"/>
      <c r="N3771" s="188"/>
      <c r="O3771" s="188"/>
      <c r="P3771" s="188"/>
      <c r="Q3771" s="188"/>
      <c r="R3771" s="188"/>
      <c r="S3771" s="188"/>
      <c r="T3771" s="189"/>
      <c r="AT3771" s="183" t="s">
        <v>264</v>
      </c>
      <c r="AU3771" s="183" t="s">
        <v>82</v>
      </c>
      <c r="AV3771" s="15" t="s">
        <v>258</v>
      </c>
      <c r="AW3771" s="15" t="s">
        <v>34</v>
      </c>
      <c r="AX3771" s="15" t="s">
        <v>80</v>
      </c>
      <c r="AY3771" s="183" t="s">
        <v>252</v>
      </c>
    </row>
    <row r="3772" spans="1:65" s="2" customFormat="1" ht="16.5" customHeight="1">
      <c r="A3772" s="34"/>
      <c r="B3772" s="145"/>
      <c r="C3772" s="146" t="s">
        <v>3484</v>
      </c>
      <c r="D3772" s="146" t="s">
        <v>254</v>
      </c>
      <c r="E3772" s="147" t="s">
        <v>3485</v>
      </c>
      <c r="F3772" s="148" t="s">
        <v>3486</v>
      </c>
      <c r="G3772" s="149" t="s">
        <v>3342</v>
      </c>
      <c r="H3772" s="150">
        <v>1</v>
      </c>
      <c r="I3772" s="151"/>
      <c r="J3772" s="152">
        <f>ROUND(I3772*H3772,2)</f>
        <v>0</v>
      </c>
      <c r="K3772" s="153"/>
      <c r="L3772" s="35"/>
      <c r="M3772" s="154" t="s">
        <v>3</v>
      </c>
      <c r="N3772" s="155" t="s">
        <v>44</v>
      </c>
      <c r="O3772" s="55"/>
      <c r="P3772" s="156">
        <f>O3772*H3772</f>
        <v>0</v>
      </c>
      <c r="Q3772" s="156">
        <v>0</v>
      </c>
      <c r="R3772" s="156">
        <f>Q3772*H3772</f>
        <v>0</v>
      </c>
      <c r="S3772" s="156">
        <v>0</v>
      </c>
      <c r="T3772" s="157">
        <f>S3772*H3772</f>
        <v>0</v>
      </c>
      <c r="U3772" s="34"/>
      <c r="V3772" s="34"/>
      <c r="W3772" s="34"/>
      <c r="X3772" s="34"/>
      <c r="Y3772" s="34"/>
      <c r="Z3772" s="34"/>
      <c r="AA3772" s="34"/>
      <c r="AB3772" s="34"/>
      <c r="AC3772" s="34"/>
      <c r="AD3772" s="34"/>
      <c r="AE3772" s="34"/>
      <c r="AR3772" s="158" t="s">
        <v>406</v>
      </c>
      <c r="AT3772" s="158" t="s">
        <v>254</v>
      </c>
      <c r="AU3772" s="158" t="s">
        <v>82</v>
      </c>
      <c r="AY3772" s="19" t="s">
        <v>252</v>
      </c>
      <c r="BE3772" s="159">
        <f>IF(N3772="základní",J3772,0)</f>
        <v>0</v>
      </c>
      <c r="BF3772" s="159">
        <f>IF(N3772="snížená",J3772,0)</f>
        <v>0</v>
      </c>
      <c r="BG3772" s="159">
        <f>IF(N3772="zákl. přenesená",J3772,0)</f>
        <v>0</v>
      </c>
      <c r="BH3772" s="159">
        <f>IF(N3772="sníž. přenesená",J3772,0)</f>
        <v>0</v>
      </c>
      <c r="BI3772" s="159">
        <f>IF(N3772="nulová",J3772,0)</f>
        <v>0</v>
      </c>
      <c r="BJ3772" s="19" t="s">
        <v>80</v>
      </c>
      <c r="BK3772" s="159">
        <f>ROUND(I3772*H3772,2)</f>
        <v>0</v>
      </c>
      <c r="BL3772" s="19" t="s">
        <v>406</v>
      </c>
      <c r="BM3772" s="158" t="s">
        <v>3487</v>
      </c>
    </row>
    <row r="3773" spans="1:65" s="2" customFormat="1" ht="11.25">
      <c r="A3773" s="34"/>
      <c r="B3773" s="35"/>
      <c r="C3773" s="34"/>
      <c r="D3773" s="160" t="s">
        <v>260</v>
      </c>
      <c r="E3773" s="34"/>
      <c r="F3773" s="161" t="s">
        <v>3486</v>
      </c>
      <c r="G3773" s="34"/>
      <c r="H3773" s="34"/>
      <c r="I3773" s="162"/>
      <c r="J3773" s="34"/>
      <c r="K3773" s="34"/>
      <c r="L3773" s="35"/>
      <c r="M3773" s="163"/>
      <c r="N3773" s="164"/>
      <c r="O3773" s="55"/>
      <c r="P3773" s="55"/>
      <c r="Q3773" s="55"/>
      <c r="R3773" s="55"/>
      <c r="S3773" s="55"/>
      <c r="T3773" s="56"/>
      <c r="U3773" s="34"/>
      <c r="V3773" s="34"/>
      <c r="W3773" s="34"/>
      <c r="X3773" s="34"/>
      <c r="Y3773" s="34"/>
      <c r="Z3773" s="34"/>
      <c r="AA3773" s="34"/>
      <c r="AB3773" s="34"/>
      <c r="AC3773" s="34"/>
      <c r="AD3773" s="34"/>
      <c r="AE3773" s="34"/>
      <c r="AT3773" s="19" t="s">
        <v>260</v>
      </c>
      <c r="AU3773" s="19" t="s">
        <v>82</v>
      </c>
    </row>
    <row r="3774" spans="1:65" s="13" customFormat="1" ht="11.25">
      <c r="B3774" s="167"/>
      <c r="D3774" s="160" t="s">
        <v>264</v>
      </c>
      <c r="E3774" s="168" t="s">
        <v>3</v>
      </c>
      <c r="F3774" s="169" t="s">
        <v>3488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264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252</v>
      </c>
    </row>
    <row r="3775" spans="1:65" s="13" customFormat="1" ht="11.25">
      <c r="B3775" s="167"/>
      <c r="D3775" s="160" t="s">
        <v>264</v>
      </c>
      <c r="E3775" s="168" t="s">
        <v>3</v>
      </c>
      <c r="F3775" s="169" t="s">
        <v>3489</v>
      </c>
      <c r="H3775" s="168" t="s">
        <v>3</v>
      </c>
      <c r="I3775" s="170"/>
      <c r="L3775" s="167"/>
      <c r="M3775" s="171"/>
      <c r="N3775" s="172"/>
      <c r="O3775" s="172"/>
      <c r="P3775" s="172"/>
      <c r="Q3775" s="172"/>
      <c r="R3775" s="172"/>
      <c r="S3775" s="172"/>
      <c r="T3775" s="173"/>
      <c r="AT3775" s="168" t="s">
        <v>264</v>
      </c>
      <c r="AU3775" s="168" t="s">
        <v>82</v>
      </c>
      <c r="AV3775" s="13" t="s">
        <v>80</v>
      </c>
      <c r="AW3775" s="13" t="s">
        <v>34</v>
      </c>
      <c r="AX3775" s="13" t="s">
        <v>73</v>
      </c>
      <c r="AY3775" s="168" t="s">
        <v>252</v>
      </c>
    </row>
    <row r="3776" spans="1:65" s="13" customFormat="1" ht="11.25">
      <c r="B3776" s="167"/>
      <c r="D3776" s="160" t="s">
        <v>264</v>
      </c>
      <c r="E3776" s="168" t="s">
        <v>3</v>
      </c>
      <c r="F3776" s="169" t="s">
        <v>3490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264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252</v>
      </c>
    </row>
    <row r="3777" spans="1:65" s="14" customFormat="1" ht="11.25">
      <c r="B3777" s="174"/>
      <c r="D3777" s="160" t="s">
        <v>264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264</v>
      </c>
      <c r="AU3777" s="175" t="s">
        <v>82</v>
      </c>
      <c r="AV3777" s="14" t="s">
        <v>82</v>
      </c>
      <c r="AW3777" s="14" t="s">
        <v>34</v>
      </c>
      <c r="AX3777" s="14" t="s">
        <v>80</v>
      </c>
      <c r="AY3777" s="175" t="s">
        <v>252</v>
      </c>
    </row>
    <row r="3778" spans="1:65" s="2" customFormat="1" ht="16.5" customHeight="1">
      <c r="A3778" s="34"/>
      <c r="B3778" s="145"/>
      <c r="C3778" s="146" t="s">
        <v>3491</v>
      </c>
      <c r="D3778" s="146" t="s">
        <v>254</v>
      </c>
      <c r="E3778" s="147" t="s">
        <v>3345</v>
      </c>
      <c r="F3778" s="148" t="s">
        <v>3346</v>
      </c>
      <c r="G3778" s="149" t="s">
        <v>321</v>
      </c>
      <c r="H3778" s="150">
        <v>59.923999999999999</v>
      </c>
      <c r="I3778" s="151"/>
      <c r="J3778" s="152">
        <f>ROUND(I3778*H3778,2)</f>
        <v>0</v>
      </c>
      <c r="K3778" s="153"/>
      <c r="L3778" s="35"/>
      <c r="M3778" s="154" t="s">
        <v>3</v>
      </c>
      <c r="N3778" s="155" t="s">
        <v>44</v>
      </c>
      <c r="O3778" s="55"/>
      <c r="P3778" s="156">
        <f>O3778*H3778</f>
        <v>0</v>
      </c>
      <c r="Q3778" s="156">
        <v>0</v>
      </c>
      <c r="R3778" s="156">
        <f>Q3778*H3778</f>
        <v>0</v>
      </c>
      <c r="S3778" s="156">
        <v>0</v>
      </c>
      <c r="T3778" s="157">
        <f>S3778*H3778</f>
        <v>0</v>
      </c>
      <c r="U3778" s="34"/>
      <c r="V3778" s="34"/>
      <c r="W3778" s="34"/>
      <c r="X3778" s="34"/>
      <c r="Y3778" s="34"/>
      <c r="Z3778" s="34"/>
      <c r="AA3778" s="34"/>
      <c r="AB3778" s="34"/>
      <c r="AC3778" s="34"/>
      <c r="AD3778" s="34"/>
      <c r="AE3778" s="34"/>
      <c r="AR3778" s="158" t="s">
        <v>406</v>
      </c>
      <c r="AT3778" s="158" t="s">
        <v>254</v>
      </c>
      <c r="AU3778" s="158" t="s">
        <v>82</v>
      </c>
      <c r="AY3778" s="19" t="s">
        <v>252</v>
      </c>
      <c r="BE3778" s="159">
        <f>IF(N3778="základní",J3778,0)</f>
        <v>0</v>
      </c>
      <c r="BF3778" s="159">
        <f>IF(N3778="snížená",J3778,0)</f>
        <v>0</v>
      </c>
      <c r="BG3778" s="159">
        <f>IF(N3778="zákl. přenesená",J3778,0)</f>
        <v>0</v>
      </c>
      <c r="BH3778" s="159">
        <f>IF(N3778="sníž. přenesená",J3778,0)</f>
        <v>0</v>
      </c>
      <c r="BI3778" s="159">
        <f>IF(N3778="nulová",J3778,0)</f>
        <v>0</v>
      </c>
      <c r="BJ3778" s="19" t="s">
        <v>80</v>
      </c>
      <c r="BK3778" s="159">
        <f>ROUND(I3778*H3778,2)</f>
        <v>0</v>
      </c>
      <c r="BL3778" s="19" t="s">
        <v>406</v>
      </c>
      <c r="BM3778" s="158" t="s">
        <v>3492</v>
      </c>
    </row>
    <row r="3779" spans="1:65" s="2" customFormat="1" ht="19.5">
      <c r="A3779" s="34"/>
      <c r="B3779" s="35"/>
      <c r="C3779" s="34"/>
      <c r="D3779" s="160" t="s">
        <v>260</v>
      </c>
      <c r="E3779" s="34"/>
      <c r="F3779" s="161" t="s">
        <v>3348</v>
      </c>
      <c r="G3779" s="34"/>
      <c r="H3779" s="34"/>
      <c r="I3779" s="162"/>
      <c r="J3779" s="34"/>
      <c r="K3779" s="34"/>
      <c r="L3779" s="35"/>
      <c r="M3779" s="163"/>
      <c r="N3779" s="164"/>
      <c r="O3779" s="55"/>
      <c r="P3779" s="55"/>
      <c r="Q3779" s="55"/>
      <c r="R3779" s="55"/>
      <c r="S3779" s="55"/>
      <c r="T3779" s="56"/>
      <c r="U3779" s="34"/>
      <c r="V3779" s="34"/>
      <c r="W3779" s="34"/>
      <c r="X3779" s="34"/>
      <c r="Y3779" s="34"/>
      <c r="Z3779" s="34"/>
      <c r="AA3779" s="34"/>
      <c r="AB3779" s="34"/>
      <c r="AC3779" s="34"/>
      <c r="AD3779" s="34"/>
      <c r="AE3779" s="34"/>
      <c r="AT3779" s="19" t="s">
        <v>260</v>
      </c>
      <c r="AU3779" s="19" t="s">
        <v>82</v>
      </c>
    </row>
    <row r="3780" spans="1:65" s="2" customFormat="1" ht="11.25">
      <c r="A3780" s="34"/>
      <c r="B3780" s="35"/>
      <c r="C3780" s="34"/>
      <c r="D3780" s="165" t="s">
        <v>262</v>
      </c>
      <c r="E3780" s="34"/>
      <c r="F3780" s="166" t="s">
        <v>3349</v>
      </c>
      <c r="G3780" s="34"/>
      <c r="H3780" s="34"/>
      <c r="I3780" s="162"/>
      <c r="J3780" s="34"/>
      <c r="K3780" s="34"/>
      <c r="L3780" s="35"/>
      <c r="M3780" s="163"/>
      <c r="N3780" s="164"/>
      <c r="O3780" s="55"/>
      <c r="P3780" s="55"/>
      <c r="Q3780" s="55"/>
      <c r="R3780" s="55"/>
      <c r="S3780" s="55"/>
      <c r="T3780" s="56"/>
      <c r="U3780" s="34"/>
      <c r="V3780" s="34"/>
      <c r="W3780" s="34"/>
      <c r="X3780" s="34"/>
      <c r="Y3780" s="34"/>
      <c r="Z3780" s="34"/>
      <c r="AA3780" s="34"/>
      <c r="AB3780" s="34"/>
      <c r="AC3780" s="34"/>
      <c r="AD3780" s="34"/>
      <c r="AE3780" s="34"/>
      <c r="AT3780" s="19" t="s">
        <v>262</v>
      </c>
      <c r="AU3780" s="19" t="s">
        <v>82</v>
      </c>
    </row>
    <row r="3781" spans="1:65" s="12" customFormat="1" ht="22.9" customHeight="1">
      <c r="B3781" s="132"/>
      <c r="D3781" s="133" t="s">
        <v>72</v>
      </c>
      <c r="E3781" s="143" t="s">
        <v>3493</v>
      </c>
      <c r="F3781" s="143" t="s">
        <v>3494</v>
      </c>
      <c r="I3781" s="135"/>
      <c r="J3781" s="144">
        <f>BK3781</f>
        <v>0</v>
      </c>
      <c r="L3781" s="132"/>
      <c r="M3781" s="137"/>
      <c r="N3781" s="138"/>
      <c r="O3781" s="138"/>
      <c r="P3781" s="139">
        <f>SUM(P3782:P3907)</f>
        <v>0</v>
      </c>
      <c r="Q3781" s="138"/>
      <c r="R3781" s="139">
        <f>SUM(R3782:R3907)</f>
        <v>2.6979862999999997</v>
      </c>
      <c r="S3781" s="138"/>
      <c r="T3781" s="140">
        <f>SUM(T3782:T3907)</f>
        <v>0</v>
      </c>
      <c r="AR3781" s="133" t="s">
        <v>82</v>
      </c>
      <c r="AT3781" s="141" t="s">
        <v>72</v>
      </c>
      <c r="AU3781" s="141" t="s">
        <v>80</v>
      </c>
      <c r="AY3781" s="133" t="s">
        <v>252</v>
      </c>
      <c r="BK3781" s="142">
        <f>SUM(BK3782:BK3907)</f>
        <v>0</v>
      </c>
    </row>
    <row r="3782" spans="1:65" s="2" customFormat="1" ht="16.5" customHeight="1">
      <c r="A3782" s="34"/>
      <c r="B3782" s="145"/>
      <c r="C3782" s="146" t="s">
        <v>3495</v>
      </c>
      <c r="D3782" s="146" t="s">
        <v>3496</v>
      </c>
      <c r="E3782" s="147" t="s">
        <v>3497</v>
      </c>
      <c r="F3782" s="148" t="s">
        <v>3498</v>
      </c>
      <c r="G3782" s="149" t="s">
        <v>3342</v>
      </c>
      <c r="H3782" s="150">
        <v>1</v>
      </c>
      <c r="I3782" s="151"/>
      <c r="J3782" s="152">
        <f>ROUND(I3782*H3782,2)</f>
        <v>0</v>
      </c>
      <c r="K3782" s="153"/>
      <c r="L3782" s="35"/>
      <c r="M3782" s="154" t="s">
        <v>3</v>
      </c>
      <c r="N3782" s="155" t="s">
        <v>44</v>
      </c>
      <c r="O3782" s="55"/>
      <c r="P3782" s="156">
        <f>O3782*H3782</f>
        <v>0</v>
      </c>
      <c r="Q3782" s="156">
        <v>0.21</v>
      </c>
      <c r="R3782" s="156">
        <f>Q3782*H3782</f>
        <v>0.21</v>
      </c>
      <c r="S3782" s="156">
        <v>0</v>
      </c>
      <c r="T3782" s="157">
        <f>S3782*H3782</f>
        <v>0</v>
      </c>
      <c r="U3782" s="34"/>
      <c r="V3782" s="34"/>
      <c r="W3782" s="34"/>
      <c r="X3782" s="34"/>
      <c r="Y3782" s="34"/>
      <c r="Z3782" s="34"/>
      <c r="AA3782" s="34"/>
      <c r="AB3782" s="34"/>
      <c r="AC3782" s="34"/>
      <c r="AD3782" s="34"/>
      <c r="AE3782" s="34"/>
      <c r="AR3782" s="158" t="s">
        <v>258</v>
      </c>
      <c r="AT3782" s="158" t="s">
        <v>254</v>
      </c>
      <c r="AU3782" s="158" t="s">
        <v>82</v>
      </c>
      <c r="AY3782" s="19" t="s">
        <v>252</v>
      </c>
      <c r="BE3782" s="159">
        <f>IF(N3782="základní",J3782,0)</f>
        <v>0</v>
      </c>
      <c r="BF3782" s="159">
        <f>IF(N3782="snížená",J3782,0)</f>
        <v>0</v>
      </c>
      <c r="BG3782" s="159">
        <f>IF(N3782="zákl. přenesená",J3782,0)</f>
        <v>0</v>
      </c>
      <c r="BH3782" s="159">
        <f>IF(N3782="sníž. přenesená",J3782,0)</f>
        <v>0</v>
      </c>
      <c r="BI3782" s="159">
        <f>IF(N3782="nulová",J3782,0)</f>
        <v>0</v>
      </c>
      <c r="BJ3782" s="19" t="s">
        <v>80</v>
      </c>
      <c r="BK3782" s="159">
        <f>ROUND(I3782*H3782,2)</f>
        <v>0</v>
      </c>
      <c r="BL3782" s="19" t="s">
        <v>258</v>
      </c>
      <c r="BM3782" s="158" t="s">
        <v>3499</v>
      </c>
    </row>
    <row r="3783" spans="1:65" s="2" customFormat="1" ht="11.25">
      <c r="A3783" s="34"/>
      <c r="B3783" s="35"/>
      <c r="C3783" s="34"/>
      <c r="D3783" s="160" t="s">
        <v>260</v>
      </c>
      <c r="E3783" s="34"/>
      <c r="F3783" s="161" t="s">
        <v>3498</v>
      </c>
      <c r="G3783" s="34"/>
      <c r="H3783" s="34"/>
      <c r="I3783" s="162"/>
      <c r="J3783" s="34"/>
      <c r="K3783" s="34"/>
      <c r="L3783" s="35"/>
      <c r="M3783" s="163"/>
      <c r="N3783" s="164"/>
      <c r="O3783" s="55"/>
      <c r="P3783" s="55"/>
      <c r="Q3783" s="55"/>
      <c r="R3783" s="55"/>
      <c r="S3783" s="55"/>
      <c r="T3783" s="56"/>
      <c r="U3783" s="34"/>
      <c r="V3783" s="34"/>
      <c r="W3783" s="34"/>
      <c r="X3783" s="34"/>
      <c r="Y3783" s="34"/>
      <c r="Z3783" s="34"/>
      <c r="AA3783" s="34"/>
      <c r="AB3783" s="34"/>
      <c r="AC3783" s="34"/>
      <c r="AD3783" s="34"/>
      <c r="AE3783" s="34"/>
      <c r="AT3783" s="19" t="s">
        <v>260</v>
      </c>
      <c r="AU3783" s="19" t="s">
        <v>82</v>
      </c>
    </row>
    <row r="3784" spans="1:65" s="13" customFormat="1" ht="22.5">
      <c r="B3784" s="167"/>
      <c r="D3784" s="160" t="s">
        <v>264</v>
      </c>
      <c r="E3784" s="168" t="s">
        <v>3</v>
      </c>
      <c r="F3784" s="169" t="s">
        <v>3500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264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252</v>
      </c>
    </row>
    <row r="3785" spans="1:65" s="13" customFormat="1" ht="11.25">
      <c r="B3785" s="167"/>
      <c r="D3785" s="160" t="s">
        <v>264</v>
      </c>
      <c r="E3785" s="168" t="s">
        <v>3</v>
      </c>
      <c r="F3785" s="169" t="s">
        <v>3501</v>
      </c>
      <c r="H3785" s="168" t="s">
        <v>3</v>
      </c>
      <c r="I3785" s="170"/>
      <c r="L3785" s="167"/>
      <c r="M3785" s="171"/>
      <c r="N3785" s="172"/>
      <c r="O3785" s="172"/>
      <c r="P3785" s="172"/>
      <c r="Q3785" s="172"/>
      <c r="R3785" s="172"/>
      <c r="S3785" s="172"/>
      <c r="T3785" s="173"/>
      <c r="AT3785" s="168" t="s">
        <v>264</v>
      </c>
      <c r="AU3785" s="168" t="s">
        <v>82</v>
      </c>
      <c r="AV3785" s="13" t="s">
        <v>80</v>
      </c>
      <c r="AW3785" s="13" t="s">
        <v>34</v>
      </c>
      <c r="AX3785" s="13" t="s">
        <v>73</v>
      </c>
      <c r="AY3785" s="168" t="s">
        <v>252</v>
      </c>
    </row>
    <row r="3786" spans="1:65" s="14" customFormat="1" ht="11.25">
      <c r="B3786" s="174"/>
      <c r="D3786" s="160" t="s">
        <v>264</v>
      </c>
      <c r="E3786" s="175" t="s">
        <v>3</v>
      </c>
      <c r="F3786" s="176" t="s">
        <v>80</v>
      </c>
      <c r="H3786" s="177">
        <v>1</v>
      </c>
      <c r="I3786" s="178"/>
      <c r="L3786" s="174"/>
      <c r="M3786" s="179"/>
      <c r="N3786" s="180"/>
      <c r="O3786" s="180"/>
      <c r="P3786" s="180"/>
      <c r="Q3786" s="180"/>
      <c r="R3786" s="180"/>
      <c r="S3786" s="180"/>
      <c r="T3786" s="181"/>
      <c r="AT3786" s="175" t="s">
        <v>264</v>
      </c>
      <c r="AU3786" s="175" t="s">
        <v>82</v>
      </c>
      <c r="AV3786" s="14" t="s">
        <v>82</v>
      </c>
      <c r="AW3786" s="14" t="s">
        <v>34</v>
      </c>
      <c r="AX3786" s="14" t="s">
        <v>80</v>
      </c>
      <c r="AY3786" s="175" t="s">
        <v>252</v>
      </c>
    </row>
    <row r="3787" spans="1:65" s="2" customFormat="1" ht="16.5" customHeight="1">
      <c r="A3787" s="34"/>
      <c r="B3787" s="145"/>
      <c r="C3787" s="146" t="s">
        <v>3502</v>
      </c>
      <c r="D3787" s="146" t="s">
        <v>3496</v>
      </c>
      <c r="E3787" s="147" t="s">
        <v>3503</v>
      </c>
      <c r="F3787" s="148" t="s">
        <v>3504</v>
      </c>
      <c r="G3787" s="149" t="s">
        <v>3342</v>
      </c>
      <c r="H3787" s="150">
        <v>1</v>
      </c>
      <c r="I3787" s="151"/>
      <c r="J3787" s="152">
        <f>ROUND(I3787*H3787,2)</f>
        <v>0</v>
      </c>
      <c r="K3787" s="153"/>
      <c r="L3787" s="35"/>
      <c r="M3787" s="154" t="s">
        <v>3</v>
      </c>
      <c r="N3787" s="155" t="s">
        <v>44</v>
      </c>
      <c r="O3787" s="55"/>
      <c r="P3787" s="156">
        <f>O3787*H3787</f>
        <v>0</v>
      </c>
      <c r="Q3787" s="156">
        <v>0.15</v>
      </c>
      <c r="R3787" s="156">
        <f>Q3787*H3787</f>
        <v>0.15</v>
      </c>
      <c r="S3787" s="156">
        <v>0</v>
      </c>
      <c r="T3787" s="157">
        <f>S3787*H3787</f>
        <v>0</v>
      </c>
      <c r="U3787" s="34"/>
      <c r="V3787" s="34"/>
      <c r="W3787" s="34"/>
      <c r="X3787" s="34"/>
      <c r="Y3787" s="34"/>
      <c r="Z3787" s="34"/>
      <c r="AA3787" s="34"/>
      <c r="AB3787" s="34"/>
      <c r="AC3787" s="34"/>
      <c r="AD3787" s="34"/>
      <c r="AE3787" s="34"/>
      <c r="AR3787" s="158" t="s">
        <v>258</v>
      </c>
      <c r="AT3787" s="158" t="s">
        <v>254</v>
      </c>
      <c r="AU3787" s="158" t="s">
        <v>82</v>
      </c>
      <c r="AY3787" s="19" t="s">
        <v>252</v>
      </c>
      <c r="BE3787" s="159">
        <f>IF(N3787="základní",J3787,0)</f>
        <v>0</v>
      </c>
      <c r="BF3787" s="159">
        <f>IF(N3787="snížená",J3787,0)</f>
        <v>0</v>
      </c>
      <c r="BG3787" s="159">
        <f>IF(N3787="zákl. přenesená",J3787,0)</f>
        <v>0</v>
      </c>
      <c r="BH3787" s="159">
        <f>IF(N3787="sníž. přenesená",J3787,0)</f>
        <v>0</v>
      </c>
      <c r="BI3787" s="159">
        <f>IF(N3787="nulová",J3787,0)</f>
        <v>0</v>
      </c>
      <c r="BJ3787" s="19" t="s">
        <v>80</v>
      </c>
      <c r="BK3787" s="159">
        <f>ROUND(I3787*H3787,2)</f>
        <v>0</v>
      </c>
      <c r="BL3787" s="19" t="s">
        <v>258</v>
      </c>
      <c r="BM3787" s="158" t="s">
        <v>3505</v>
      </c>
    </row>
    <row r="3788" spans="1:65" s="2" customFormat="1" ht="11.25">
      <c r="A3788" s="34"/>
      <c r="B3788" s="35"/>
      <c r="C3788" s="34"/>
      <c r="D3788" s="160" t="s">
        <v>260</v>
      </c>
      <c r="E3788" s="34"/>
      <c r="F3788" s="161" t="s">
        <v>3504</v>
      </c>
      <c r="G3788" s="34"/>
      <c r="H3788" s="34"/>
      <c r="I3788" s="162"/>
      <c r="J3788" s="34"/>
      <c r="K3788" s="34"/>
      <c r="L3788" s="35"/>
      <c r="M3788" s="163"/>
      <c r="N3788" s="164"/>
      <c r="O3788" s="55"/>
      <c r="P3788" s="55"/>
      <c r="Q3788" s="55"/>
      <c r="R3788" s="55"/>
      <c r="S3788" s="55"/>
      <c r="T3788" s="56"/>
      <c r="U3788" s="34"/>
      <c r="V3788" s="34"/>
      <c r="W3788" s="34"/>
      <c r="X3788" s="34"/>
      <c r="Y3788" s="34"/>
      <c r="Z3788" s="34"/>
      <c r="AA3788" s="34"/>
      <c r="AB3788" s="34"/>
      <c r="AC3788" s="34"/>
      <c r="AD3788" s="34"/>
      <c r="AE3788" s="34"/>
      <c r="AT3788" s="19" t="s">
        <v>260</v>
      </c>
      <c r="AU3788" s="19" t="s">
        <v>82</v>
      </c>
    </row>
    <row r="3789" spans="1:65" s="13" customFormat="1" ht="11.25">
      <c r="B3789" s="167"/>
      <c r="D3789" s="160" t="s">
        <v>264</v>
      </c>
      <c r="E3789" s="168" t="s">
        <v>3</v>
      </c>
      <c r="F3789" s="169" t="s">
        <v>3506</v>
      </c>
      <c r="H3789" s="168" t="s">
        <v>3</v>
      </c>
      <c r="I3789" s="170"/>
      <c r="L3789" s="167"/>
      <c r="M3789" s="171"/>
      <c r="N3789" s="172"/>
      <c r="O3789" s="172"/>
      <c r="P3789" s="172"/>
      <c r="Q3789" s="172"/>
      <c r="R3789" s="172"/>
      <c r="S3789" s="172"/>
      <c r="T3789" s="173"/>
      <c r="AT3789" s="168" t="s">
        <v>264</v>
      </c>
      <c r="AU3789" s="168" t="s">
        <v>82</v>
      </c>
      <c r="AV3789" s="13" t="s">
        <v>80</v>
      </c>
      <c r="AW3789" s="13" t="s">
        <v>34</v>
      </c>
      <c r="AX3789" s="13" t="s">
        <v>73</v>
      </c>
      <c r="AY3789" s="168" t="s">
        <v>252</v>
      </c>
    </row>
    <row r="3790" spans="1:65" s="13" customFormat="1" ht="11.25">
      <c r="B3790" s="167"/>
      <c r="D3790" s="160" t="s">
        <v>264</v>
      </c>
      <c r="E3790" s="168" t="s">
        <v>3</v>
      </c>
      <c r="F3790" s="169" t="s">
        <v>3507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264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252</v>
      </c>
    </row>
    <row r="3791" spans="1:65" s="14" customFormat="1" ht="11.25">
      <c r="B3791" s="174"/>
      <c r="D3791" s="160" t="s">
        <v>264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264</v>
      </c>
      <c r="AU3791" s="175" t="s">
        <v>82</v>
      </c>
      <c r="AV3791" s="14" t="s">
        <v>82</v>
      </c>
      <c r="AW3791" s="14" t="s">
        <v>34</v>
      </c>
      <c r="AX3791" s="14" t="s">
        <v>80</v>
      </c>
      <c r="AY3791" s="175" t="s">
        <v>252</v>
      </c>
    </row>
    <row r="3792" spans="1:65" s="2" customFormat="1" ht="16.5" customHeight="1">
      <c r="A3792" s="34"/>
      <c r="B3792" s="145"/>
      <c r="C3792" s="146" t="s">
        <v>3508</v>
      </c>
      <c r="D3792" s="146" t="s">
        <v>3496</v>
      </c>
      <c r="E3792" s="147" t="s">
        <v>3509</v>
      </c>
      <c r="F3792" s="148" t="s">
        <v>3510</v>
      </c>
      <c r="G3792" s="149" t="s">
        <v>3342</v>
      </c>
      <c r="H3792" s="150">
        <v>1</v>
      </c>
      <c r="I3792" s="151"/>
      <c r="J3792" s="152">
        <f>ROUND(I3792*H3792,2)</f>
        <v>0</v>
      </c>
      <c r="K3792" s="153"/>
      <c r="L3792" s="35"/>
      <c r="M3792" s="154" t="s">
        <v>3</v>
      </c>
      <c r="N3792" s="155" t="s">
        <v>44</v>
      </c>
      <c r="O3792" s="55"/>
      <c r="P3792" s="156">
        <f>O3792*H3792</f>
        <v>0</v>
      </c>
      <c r="Q3792" s="156">
        <v>7.1059999999999998E-2</v>
      </c>
      <c r="R3792" s="156">
        <f>Q3792*H3792</f>
        <v>7.1059999999999998E-2</v>
      </c>
      <c r="S3792" s="156">
        <v>0</v>
      </c>
      <c r="T3792" s="157">
        <f>S3792*H3792</f>
        <v>0</v>
      </c>
      <c r="U3792" s="34"/>
      <c r="V3792" s="34"/>
      <c r="W3792" s="34"/>
      <c r="X3792" s="34"/>
      <c r="Y3792" s="34"/>
      <c r="Z3792" s="34"/>
      <c r="AA3792" s="34"/>
      <c r="AB3792" s="34"/>
      <c r="AC3792" s="34"/>
      <c r="AD3792" s="34"/>
      <c r="AE3792" s="34"/>
      <c r="AR3792" s="158" t="s">
        <v>258</v>
      </c>
      <c r="AT3792" s="158" t="s">
        <v>254</v>
      </c>
      <c r="AU3792" s="158" t="s">
        <v>82</v>
      </c>
      <c r="AY3792" s="19" t="s">
        <v>252</v>
      </c>
      <c r="BE3792" s="159">
        <f>IF(N3792="základní",J3792,0)</f>
        <v>0</v>
      </c>
      <c r="BF3792" s="159">
        <f>IF(N3792="snížená",J3792,0)</f>
        <v>0</v>
      </c>
      <c r="BG3792" s="159">
        <f>IF(N3792="zákl. přenesená",J3792,0)</f>
        <v>0</v>
      </c>
      <c r="BH3792" s="159">
        <f>IF(N3792="sníž. přenesená",J3792,0)</f>
        <v>0</v>
      </c>
      <c r="BI3792" s="159">
        <f>IF(N3792="nulová",J3792,0)</f>
        <v>0</v>
      </c>
      <c r="BJ3792" s="19" t="s">
        <v>80</v>
      </c>
      <c r="BK3792" s="159">
        <f>ROUND(I3792*H3792,2)</f>
        <v>0</v>
      </c>
      <c r="BL3792" s="19" t="s">
        <v>258</v>
      </c>
      <c r="BM3792" s="158" t="s">
        <v>3511</v>
      </c>
    </row>
    <row r="3793" spans="1:65" s="2" customFormat="1" ht="11.25">
      <c r="A3793" s="34"/>
      <c r="B3793" s="35"/>
      <c r="C3793" s="34"/>
      <c r="D3793" s="160" t="s">
        <v>260</v>
      </c>
      <c r="E3793" s="34"/>
      <c r="F3793" s="161" t="s">
        <v>3510</v>
      </c>
      <c r="G3793" s="34"/>
      <c r="H3793" s="34"/>
      <c r="I3793" s="162"/>
      <c r="J3793" s="34"/>
      <c r="K3793" s="34"/>
      <c r="L3793" s="35"/>
      <c r="M3793" s="163"/>
      <c r="N3793" s="164"/>
      <c r="O3793" s="55"/>
      <c r="P3793" s="55"/>
      <c r="Q3793" s="55"/>
      <c r="R3793" s="55"/>
      <c r="S3793" s="55"/>
      <c r="T3793" s="56"/>
      <c r="U3793" s="34"/>
      <c r="V3793" s="34"/>
      <c r="W3793" s="34"/>
      <c r="X3793" s="34"/>
      <c r="Y3793" s="34"/>
      <c r="Z3793" s="34"/>
      <c r="AA3793" s="34"/>
      <c r="AB3793" s="34"/>
      <c r="AC3793" s="34"/>
      <c r="AD3793" s="34"/>
      <c r="AE3793" s="34"/>
      <c r="AT3793" s="19" t="s">
        <v>260</v>
      </c>
      <c r="AU3793" s="19" t="s">
        <v>82</v>
      </c>
    </row>
    <row r="3794" spans="1:65" s="13" customFormat="1" ht="22.5">
      <c r="B3794" s="167"/>
      <c r="D3794" s="160" t="s">
        <v>264</v>
      </c>
      <c r="E3794" s="168" t="s">
        <v>3</v>
      </c>
      <c r="F3794" s="169" t="s">
        <v>3512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264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252</v>
      </c>
    </row>
    <row r="3795" spans="1:65" s="13" customFormat="1" ht="22.5">
      <c r="B3795" s="167"/>
      <c r="D3795" s="160" t="s">
        <v>264</v>
      </c>
      <c r="E3795" s="168" t="s">
        <v>3</v>
      </c>
      <c r="F3795" s="169" t="s">
        <v>3513</v>
      </c>
      <c r="H3795" s="168" t="s">
        <v>3</v>
      </c>
      <c r="I3795" s="170"/>
      <c r="L3795" s="167"/>
      <c r="M3795" s="171"/>
      <c r="N3795" s="172"/>
      <c r="O3795" s="172"/>
      <c r="P3795" s="172"/>
      <c r="Q3795" s="172"/>
      <c r="R3795" s="172"/>
      <c r="S3795" s="172"/>
      <c r="T3795" s="173"/>
      <c r="AT3795" s="168" t="s">
        <v>264</v>
      </c>
      <c r="AU3795" s="168" t="s">
        <v>82</v>
      </c>
      <c r="AV3795" s="13" t="s">
        <v>80</v>
      </c>
      <c r="AW3795" s="13" t="s">
        <v>34</v>
      </c>
      <c r="AX3795" s="13" t="s">
        <v>73</v>
      </c>
      <c r="AY3795" s="168" t="s">
        <v>252</v>
      </c>
    </row>
    <row r="3796" spans="1:65" s="14" customFormat="1" ht="11.25">
      <c r="B3796" s="174"/>
      <c r="D3796" s="160" t="s">
        <v>264</v>
      </c>
      <c r="E3796" s="175" t="s">
        <v>3</v>
      </c>
      <c r="F3796" s="176" t="s">
        <v>80</v>
      </c>
      <c r="H3796" s="177">
        <v>1</v>
      </c>
      <c r="I3796" s="178"/>
      <c r="L3796" s="174"/>
      <c r="M3796" s="179"/>
      <c r="N3796" s="180"/>
      <c r="O3796" s="180"/>
      <c r="P3796" s="180"/>
      <c r="Q3796" s="180"/>
      <c r="R3796" s="180"/>
      <c r="S3796" s="180"/>
      <c r="T3796" s="181"/>
      <c r="AT3796" s="175" t="s">
        <v>264</v>
      </c>
      <c r="AU3796" s="175" t="s">
        <v>82</v>
      </c>
      <c r="AV3796" s="14" t="s">
        <v>82</v>
      </c>
      <c r="AW3796" s="14" t="s">
        <v>34</v>
      </c>
      <c r="AX3796" s="14" t="s">
        <v>80</v>
      </c>
      <c r="AY3796" s="175" t="s">
        <v>252</v>
      </c>
    </row>
    <row r="3797" spans="1:65" s="2" customFormat="1" ht="16.5" customHeight="1">
      <c r="A3797" s="34"/>
      <c r="B3797" s="145"/>
      <c r="C3797" s="198" t="s">
        <v>3514</v>
      </c>
      <c r="D3797" s="198" t="s">
        <v>361</v>
      </c>
      <c r="E3797" s="199" t="s">
        <v>3515</v>
      </c>
      <c r="F3797" s="200" t="s">
        <v>3516</v>
      </c>
      <c r="G3797" s="201" t="s">
        <v>743</v>
      </c>
      <c r="H3797" s="202">
        <v>3</v>
      </c>
      <c r="I3797" s="203"/>
      <c r="J3797" s="204">
        <f>ROUND(I3797*H3797,2)</f>
        <v>0</v>
      </c>
      <c r="K3797" s="205"/>
      <c r="L3797" s="206"/>
      <c r="M3797" s="207" t="s">
        <v>3</v>
      </c>
      <c r="N3797" s="208" t="s">
        <v>44</v>
      </c>
      <c r="O3797" s="55"/>
      <c r="P3797" s="156">
        <f>O3797*H3797</f>
        <v>0</v>
      </c>
      <c r="Q3797" s="156">
        <v>1.0999999999999999E-2</v>
      </c>
      <c r="R3797" s="156">
        <f>Q3797*H3797</f>
        <v>3.3000000000000002E-2</v>
      </c>
      <c r="S3797" s="156">
        <v>0</v>
      </c>
      <c r="T3797" s="157">
        <f>S3797*H3797</f>
        <v>0</v>
      </c>
      <c r="U3797" s="34"/>
      <c r="V3797" s="34"/>
      <c r="W3797" s="34"/>
      <c r="X3797" s="34"/>
      <c r="Y3797" s="34"/>
      <c r="Z3797" s="34"/>
      <c r="AA3797" s="34"/>
      <c r="AB3797" s="34"/>
      <c r="AC3797" s="34"/>
      <c r="AD3797" s="34"/>
      <c r="AE3797" s="34"/>
      <c r="AR3797" s="158" t="s">
        <v>572</v>
      </c>
      <c r="AT3797" s="158" t="s">
        <v>361</v>
      </c>
      <c r="AU3797" s="158" t="s">
        <v>82</v>
      </c>
      <c r="AY3797" s="19" t="s">
        <v>252</v>
      </c>
      <c r="BE3797" s="159">
        <f>IF(N3797="základní",J3797,0)</f>
        <v>0</v>
      </c>
      <c r="BF3797" s="159">
        <f>IF(N3797="snížená",J3797,0)</f>
        <v>0</v>
      </c>
      <c r="BG3797" s="159">
        <f>IF(N3797="zákl. přenesená",J3797,0)</f>
        <v>0</v>
      </c>
      <c r="BH3797" s="159">
        <f>IF(N3797="sníž. přenesená",J3797,0)</f>
        <v>0</v>
      </c>
      <c r="BI3797" s="159">
        <f>IF(N3797="nulová",J3797,0)</f>
        <v>0</v>
      </c>
      <c r="BJ3797" s="19" t="s">
        <v>80</v>
      </c>
      <c r="BK3797" s="159">
        <f>ROUND(I3797*H3797,2)</f>
        <v>0</v>
      </c>
      <c r="BL3797" s="19" t="s">
        <v>406</v>
      </c>
      <c r="BM3797" s="158" t="s">
        <v>3517</v>
      </c>
    </row>
    <row r="3798" spans="1:65" s="2" customFormat="1" ht="11.25">
      <c r="A3798" s="34"/>
      <c r="B3798" s="35"/>
      <c r="C3798" s="34"/>
      <c r="D3798" s="160" t="s">
        <v>260</v>
      </c>
      <c r="E3798" s="34"/>
      <c r="F3798" s="161" t="s">
        <v>3516</v>
      </c>
      <c r="G3798" s="34"/>
      <c r="H3798" s="34"/>
      <c r="I3798" s="162"/>
      <c r="J3798" s="34"/>
      <c r="K3798" s="34"/>
      <c r="L3798" s="35"/>
      <c r="M3798" s="163"/>
      <c r="N3798" s="164"/>
      <c r="O3798" s="55"/>
      <c r="P3798" s="55"/>
      <c r="Q3798" s="55"/>
      <c r="R3798" s="55"/>
      <c r="S3798" s="55"/>
      <c r="T3798" s="56"/>
      <c r="U3798" s="34"/>
      <c r="V3798" s="34"/>
      <c r="W3798" s="34"/>
      <c r="X3798" s="34"/>
      <c r="Y3798" s="34"/>
      <c r="Z3798" s="34"/>
      <c r="AA3798" s="34"/>
      <c r="AB3798" s="34"/>
      <c r="AC3798" s="34"/>
      <c r="AD3798" s="34"/>
      <c r="AE3798" s="34"/>
      <c r="AT3798" s="19" t="s">
        <v>260</v>
      </c>
      <c r="AU3798" s="19" t="s">
        <v>82</v>
      </c>
    </row>
    <row r="3799" spans="1:65" s="13" customFormat="1" ht="11.25">
      <c r="B3799" s="167"/>
      <c r="D3799" s="160" t="s">
        <v>264</v>
      </c>
      <c r="E3799" s="168" t="s">
        <v>3</v>
      </c>
      <c r="F3799" s="169" t="s">
        <v>3518</v>
      </c>
      <c r="H3799" s="168" t="s">
        <v>3</v>
      </c>
      <c r="I3799" s="170"/>
      <c r="L3799" s="167"/>
      <c r="M3799" s="171"/>
      <c r="N3799" s="172"/>
      <c r="O3799" s="172"/>
      <c r="P3799" s="172"/>
      <c r="Q3799" s="172"/>
      <c r="R3799" s="172"/>
      <c r="S3799" s="172"/>
      <c r="T3799" s="173"/>
      <c r="AT3799" s="168" t="s">
        <v>264</v>
      </c>
      <c r="AU3799" s="168" t="s">
        <v>82</v>
      </c>
      <c r="AV3799" s="13" t="s">
        <v>80</v>
      </c>
      <c r="AW3799" s="13" t="s">
        <v>34</v>
      </c>
      <c r="AX3799" s="13" t="s">
        <v>73</v>
      </c>
      <c r="AY3799" s="168" t="s">
        <v>252</v>
      </c>
    </row>
    <row r="3800" spans="1:65" s="14" customFormat="1" ht="11.25">
      <c r="B3800" s="174"/>
      <c r="D3800" s="160" t="s">
        <v>264</v>
      </c>
      <c r="E3800" s="175" t="s">
        <v>3</v>
      </c>
      <c r="F3800" s="176" t="s">
        <v>95</v>
      </c>
      <c r="H3800" s="177">
        <v>3</v>
      </c>
      <c r="I3800" s="178"/>
      <c r="L3800" s="174"/>
      <c r="M3800" s="179"/>
      <c r="N3800" s="180"/>
      <c r="O3800" s="180"/>
      <c r="P3800" s="180"/>
      <c r="Q3800" s="180"/>
      <c r="R3800" s="180"/>
      <c r="S3800" s="180"/>
      <c r="T3800" s="181"/>
      <c r="AT3800" s="175" t="s">
        <v>264</v>
      </c>
      <c r="AU3800" s="175" t="s">
        <v>82</v>
      </c>
      <c r="AV3800" s="14" t="s">
        <v>82</v>
      </c>
      <c r="AW3800" s="14" t="s">
        <v>34</v>
      </c>
      <c r="AX3800" s="14" t="s">
        <v>80</v>
      </c>
      <c r="AY3800" s="175" t="s">
        <v>252</v>
      </c>
    </row>
    <row r="3801" spans="1:65" s="2" customFormat="1" ht="16.5" customHeight="1">
      <c r="A3801" s="34"/>
      <c r="B3801" s="145"/>
      <c r="C3801" s="198" t="s">
        <v>3519</v>
      </c>
      <c r="D3801" s="198" t="s">
        <v>361</v>
      </c>
      <c r="E3801" s="199" t="s">
        <v>3520</v>
      </c>
      <c r="F3801" s="200" t="s">
        <v>3521</v>
      </c>
      <c r="G3801" s="201" t="s">
        <v>743</v>
      </c>
      <c r="H3801" s="202">
        <v>4</v>
      </c>
      <c r="I3801" s="203"/>
      <c r="J3801" s="204">
        <f>ROUND(I3801*H3801,2)</f>
        <v>0</v>
      </c>
      <c r="K3801" s="205"/>
      <c r="L3801" s="206"/>
      <c r="M3801" s="207" t="s">
        <v>3</v>
      </c>
      <c r="N3801" s="208" t="s">
        <v>44</v>
      </c>
      <c r="O3801" s="55"/>
      <c r="P3801" s="156">
        <f>O3801*H3801</f>
        <v>0</v>
      </c>
      <c r="Q3801" s="156">
        <v>1.0999999999999999E-2</v>
      </c>
      <c r="R3801" s="156">
        <f>Q3801*H3801</f>
        <v>4.3999999999999997E-2</v>
      </c>
      <c r="S3801" s="156">
        <v>0</v>
      </c>
      <c r="T3801" s="157">
        <f>S3801*H3801</f>
        <v>0</v>
      </c>
      <c r="U3801" s="34"/>
      <c r="V3801" s="34"/>
      <c r="W3801" s="34"/>
      <c r="X3801" s="34"/>
      <c r="Y3801" s="34"/>
      <c r="Z3801" s="34"/>
      <c r="AA3801" s="34"/>
      <c r="AB3801" s="34"/>
      <c r="AC3801" s="34"/>
      <c r="AD3801" s="34"/>
      <c r="AE3801" s="34"/>
      <c r="AR3801" s="158" t="s">
        <v>572</v>
      </c>
      <c r="AT3801" s="158" t="s">
        <v>361</v>
      </c>
      <c r="AU3801" s="158" t="s">
        <v>82</v>
      </c>
      <c r="AY3801" s="19" t="s">
        <v>252</v>
      </c>
      <c r="BE3801" s="159">
        <f>IF(N3801="základní",J3801,0)</f>
        <v>0</v>
      </c>
      <c r="BF3801" s="159">
        <f>IF(N3801="snížená",J3801,0)</f>
        <v>0</v>
      </c>
      <c r="BG3801" s="159">
        <f>IF(N3801="zákl. přenesená",J3801,0)</f>
        <v>0</v>
      </c>
      <c r="BH3801" s="159">
        <f>IF(N3801="sníž. přenesená",J3801,0)</f>
        <v>0</v>
      </c>
      <c r="BI3801" s="159">
        <f>IF(N3801="nulová",J3801,0)</f>
        <v>0</v>
      </c>
      <c r="BJ3801" s="19" t="s">
        <v>80</v>
      </c>
      <c r="BK3801" s="159">
        <f>ROUND(I3801*H3801,2)</f>
        <v>0</v>
      </c>
      <c r="BL3801" s="19" t="s">
        <v>406</v>
      </c>
      <c r="BM3801" s="158" t="s">
        <v>3522</v>
      </c>
    </row>
    <row r="3802" spans="1:65" s="2" customFormat="1" ht="11.25">
      <c r="A3802" s="34"/>
      <c r="B3802" s="35"/>
      <c r="C3802" s="34"/>
      <c r="D3802" s="160" t="s">
        <v>260</v>
      </c>
      <c r="E3802" s="34"/>
      <c r="F3802" s="161" t="s">
        <v>3521</v>
      </c>
      <c r="G3802" s="34"/>
      <c r="H3802" s="34"/>
      <c r="I3802" s="162"/>
      <c r="J3802" s="34"/>
      <c r="K3802" s="34"/>
      <c r="L3802" s="35"/>
      <c r="M3802" s="163"/>
      <c r="N3802" s="164"/>
      <c r="O3802" s="55"/>
      <c r="P3802" s="55"/>
      <c r="Q3802" s="55"/>
      <c r="R3802" s="55"/>
      <c r="S3802" s="55"/>
      <c r="T3802" s="56"/>
      <c r="U3802" s="34"/>
      <c r="V3802" s="34"/>
      <c r="W3802" s="34"/>
      <c r="X3802" s="34"/>
      <c r="Y3802" s="34"/>
      <c r="Z3802" s="34"/>
      <c r="AA3802" s="34"/>
      <c r="AB3802" s="34"/>
      <c r="AC3802" s="34"/>
      <c r="AD3802" s="34"/>
      <c r="AE3802" s="34"/>
      <c r="AT3802" s="19" t="s">
        <v>260</v>
      </c>
      <c r="AU3802" s="19" t="s">
        <v>82</v>
      </c>
    </row>
    <row r="3803" spans="1:65" s="13" customFormat="1" ht="11.25">
      <c r="B3803" s="167"/>
      <c r="D3803" s="160" t="s">
        <v>264</v>
      </c>
      <c r="E3803" s="168" t="s">
        <v>3</v>
      </c>
      <c r="F3803" s="169" t="s">
        <v>3518</v>
      </c>
      <c r="H3803" s="168" t="s">
        <v>3</v>
      </c>
      <c r="I3803" s="170"/>
      <c r="L3803" s="167"/>
      <c r="M3803" s="171"/>
      <c r="N3803" s="172"/>
      <c r="O3803" s="172"/>
      <c r="P3803" s="172"/>
      <c r="Q3803" s="172"/>
      <c r="R3803" s="172"/>
      <c r="S3803" s="172"/>
      <c r="T3803" s="173"/>
      <c r="AT3803" s="168" t="s">
        <v>264</v>
      </c>
      <c r="AU3803" s="168" t="s">
        <v>82</v>
      </c>
      <c r="AV3803" s="13" t="s">
        <v>80</v>
      </c>
      <c r="AW3803" s="13" t="s">
        <v>34</v>
      </c>
      <c r="AX3803" s="13" t="s">
        <v>73</v>
      </c>
      <c r="AY3803" s="168" t="s">
        <v>252</v>
      </c>
    </row>
    <row r="3804" spans="1:65" s="14" customFormat="1" ht="11.25">
      <c r="B3804" s="174"/>
      <c r="D3804" s="160" t="s">
        <v>264</v>
      </c>
      <c r="E3804" s="175" t="s">
        <v>3</v>
      </c>
      <c r="F3804" s="176" t="s">
        <v>258</v>
      </c>
      <c r="H3804" s="177">
        <v>4</v>
      </c>
      <c r="I3804" s="178"/>
      <c r="L3804" s="174"/>
      <c r="M3804" s="179"/>
      <c r="N3804" s="180"/>
      <c r="O3804" s="180"/>
      <c r="P3804" s="180"/>
      <c r="Q3804" s="180"/>
      <c r="R3804" s="180"/>
      <c r="S3804" s="180"/>
      <c r="T3804" s="181"/>
      <c r="AT3804" s="175" t="s">
        <v>264</v>
      </c>
      <c r="AU3804" s="175" t="s">
        <v>82</v>
      </c>
      <c r="AV3804" s="14" t="s">
        <v>82</v>
      </c>
      <c r="AW3804" s="14" t="s">
        <v>34</v>
      </c>
      <c r="AX3804" s="14" t="s">
        <v>80</v>
      </c>
      <c r="AY3804" s="175" t="s">
        <v>252</v>
      </c>
    </row>
    <row r="3805" spans="1:65" s="2" customFormat="1" ht="16.5" customHeight="1">
      <c r="A3805" s="34"/>
      <c r="B3805" s="145"/>
      <c r="C3805" s="198" t="s">
        <v>3523</v>
      </c>
      <c r="D3805" s="198" t="s">
        <v>361</v>
      </c>
      <c r="E3805" s="199" t="s">
        <v>3524</v>
      </c>
      <c r="F3805" s="200" t="s">
        <v>3525</v>
      </c>
      <c r="G3805" s="201" t="s">
        <v>743</v>
      </c>
      <c r="H3805" s="202">
        <v>1</v>
      </c>
      <c r="I3805" s="203"/>
      <c r="J3805" s="204">
        <f>ROUND(I3805*H3805,2)</f>
        <v>0</v>
      </c>
      <c r="K3805" s="205"/>
      <c r="L3805" s="206"/>
      <c r="M3805" s="207" t="s">
        <v>3</v>
      </c>
      <c r="N3805" s="208" t="s">
        <v>44</v>
      </c>
      <c r="O3805" s="55"/>
      <c r="P3805" s="156">
        <f>O3805*H3805</f>
        <v>0</v>
      </c>
      <c r="Q3805" s="156">
        <v>1.0999999999999999E-2</v>
      </c>
      <c r="R3805" s="156">
        <f>Q3805*H3805</f>
        <v>1.0999999999999999E-2</v>
      </c>
      <c r="S3805" s="156">
        <v>0</v>
      </c>
      <c r="T3805" s="157">
        <f>S3805*H3805</f>
        <v>0</v>
      </c>
      <c r="U3805" s="34"/>
      <c r="V3805" s="34"/>
      <c r="W3805" s="34"/>
      <c r="X3805" s="34"/>
      <c r="Y3805" s="34"/>
      <c r="Z3805" s="34"/>
      <c r="AA3805" s="34"/>
      <c r="AB3805" s="34"/>
      <c r="AC3805" s="34"/>
      <c r="AD3805" s="34"/>
      <c r="AE3805" s="34"/>
      <c r="AR3805" s="158" t="s">
        <v>572</v>
      </c>
      <c r="AT3805" s="158" t="s">
        <v>361</v>
      </c>
      <c r="AU3805" s="158" t="s">
        <v>82</v>
      </c>
      <c r="AY3805" s="19" t="s">
        <v>252</v>
      </c>
      <c r="BE3805" s="159">
        <f>IF(N3805="základní",J3805,0)</f>
        <v>0</v>
      </c>
      <c r="BF3805" s="159">
        <f>IF(N3805="snížená",J3805,0)</f>
        <v>0</v>
      </c>
      <c r="BG3805" s="159">
        <f>IF(N3805="zákl. přenesená",J3805,0)</f>
        <v>0</v>
      </c>
      <c r="BH3805" s="159">
        <f>IF(N3805="sníž. přenesená",J3805,0)</f>
        <v>0</v>
      </c>
      <c r="BI3805" s="159">
        <f>IF(N3805="nulová",J3805,0)</f>
        <v>0</v>
      </c>
      <c r="BJ3805" s="19" t="s">
        <v>80</v>
      </c>
      <c r="BK3805" s="159">
        <f>ROUND(I3805*H3805,2)</f>
        <v>0</v>
      </c>
      <c r="BL3805" s="19" t="s">
        <v>406</v>
      </c>
      <c r="BM3805" s="158" t="s">
        <v>3526</v>
      </c>
    </row>
    <row r="3806" spans="1:65" s="2" customFormat="1" ht="11.25">
      <c r="A3806" s="34"/>
      <c r="B3806" s="35"/>
      <c r="C3806" s="34"/>
      <c r="D3806" s="160" t="s">
        <v>260</v>
      </c>
      <c r="E3806" s="34"/>
      <c r="F3806" s="161" t="s">
        <v>3525</v>
      </c>
      <c r="G3806" s="34"/>
      <c r="H3806" s="34"/>
      <c r="I3806" s="162"/>
      <c r="J3806" s="34"/>
      <c r="K3806" s="34"/>
      <c r="L3806" s="35"/>
      <c r="M3806" s="163"/>
      <c r="N3806" s="164"/>
      <c r="O3806" s="55"/>
      <c r="P3806" s="55"/>
      <c r="Q3806" s="55"/>
      <c r="R3806" s="55"/>
      <c r="S3806" s="55"/>
      <c r="T3806" s="56"/>
      <c r="U3806" s="34"/>
      <c r="V3806" s="34"/>
      <c r="W3806" s="34"/>
      <c r="X3806" s="34"/>
      <c r="Y3806" s="34"/>
      <c r="Z3806" s="34"/>
      <c r="AA3806" s="34"/>
      <c r="AB3806" s="34"/>
      <c r="AC3806" s="34"/>
      <c r="AD3806" s="34"/>
      <c r="AE3806" s="34"/>
      <c r="AT3806" s="19" t="s">
        <v>260</v>
      </c>
      <c r="AU3806" s="19" t="s">
        <v>82</v>
      </c>
    </row>
    <row r="3807" spans="1:65" s="13" customFormat="1" ht="11.25">
      <c r="B3807" s="167"/>
      <c r="D3807" s="160" t="s">
        <v>264</v>
      </c>
      <c r="E3807" s="168" t="s">
        <v>3</v>
      </c>
      <c r="F3807" s="169" t="s">
        <v>3527</v>
      </c>
      <c r="H3807" s="168" t="s">
        <v>3</v>
      </c>
      <c r="I3807" s="170"/>
      <c r="L3807" s="167"/>
      <c r="M3807" s="171"/>
      <c r="N3807" s="172"/>
      <c r="O3807" s="172"/>
      <c r="P3807" s="172"/>
      <c r="Q3807" s="172"/>
      <c r="R3807" s="172"/>
      <c r="S3807" s="172"/>
      <c r="T3807" s="173"/>
      <c r="AT3807" s="168" t="s">
        <v>264</v>
      </c>
      <c r="AU3807" s="168" t="s">
        <v>82</v>
      </c>
      <c r="AV3807" s="13" t="s">
        <v>80</v>
      </c>
      <c r="AW3807" s="13" t="s">
        <v>34</v>
      </c>
      <c r="AX3807" s="13" t="s">
        <v>73</v>
      </c>
      <c r="AY3807" s="168" t="s">
        <v>252</v>
      </c>
    </row>
    <row r="3808" spans="1:65" s="14" customFormat="1" ht="11.25">
      <c r="B3808" s="174"/>
      <c r="D3808" s="160" t="s">
        <v>264</v>
      </c>
      <c r="E3808" s="175" t="s">
        <v>3</v>
      </c>
      <c r="F3808" s="176" t="s">
        <v>80</v>
      </c>
      <c r="H3808" s="177">
        <v>1</v>
      </c>
      <c r="I3808" s="178"/>
      <c r="L3808" s="174"/>
      <c r="M3808" s="179"/>
      <c r="N3808" s="180"/>
      <c r="O3808" s="180"/>
      <c r="P3808" s="180"/>
      <c r="Q3808" s="180"/>
      <c r="R3808" s="180"/>
      <c r="S3808" s="180"/>
      <c r="T3808" s="181"/>
      <c r="AT3808" s="175" t="s">
        <v>264</v>
      </c>
      <c r="AU3808" s="175" t="s">
        <v>82</v>
      </c>
      <c r="AV3808" s="14" t="s">
        <v>82</v>
      </c>
      <c r="AW3808" s="14" t="s">
        <v>34</v>
      </c>
      <c r="AX3808" s="14" t="s">
        <v>80</v>
      </c>
      <c r="AY3808" s="175" t="s">
        <v>252</v>
      </c>
    </row>
    <row r="3809" spans="1:65" s="2" customFormat="1" ht="16.5" customHeight="1">
      <c r="A3809" s="34"/>
      <c r="B3809" s="145"/>
      <c r="C3809" s="198" t="s">
        <v>3528</v>
      </c>
      <c r="D3809" s="198" t="s">
        <v>361</v>
      </c>
      <c r="E3809" s="199" t="s">
        <v>3529</v>
      </c>
      <c r="F3809" s="200" t="s">
        <v>3530</v>
      </c>
      <c r="G3809" s="201" t="s">
        <v>743</v>
      </c>
      <c r="H3809" s="202">
        <v>4</v>
      </c>
      <c r="I3809" s="203"/>
      <c r="J3809" s="204">
        <f>ROUND(I3809*H3809,2)</f>
        <v>0</v>
      </c>
      <c r="K3809" s="205"/>
      <c r="L3809" s="206"/>
      <c r="M3809" s="207" t="s">
        <v>3</v>
      </c>
      <c r="N3809" s="208" t="s">
        <v>44</v>
      </c>
      <c r="O3809" s="55"/>
      <c r="P3809" s="156">
        <f>O3809*H3809</f>
        <v>0</v>
      </c>
      <c r="Q3809" s="156">
        <v>1.0999999999999999E-2</v>
      </c>
      <c r="R3809" s="156">
        <f>Q3809*H3809</f>
        <v>4.3999999999999997E-2</v>
      </c>
      <c r="S3809" s="156">
        <v>0</v>
      </c>
      <c r="T3809" s="157">
        <f>S3809*H3809</f>
        <v>0</v>
      </c>
      <c r="U3809" s="34"/>
      <c r="V3809" s="34"/>
      <c r="W3809" s="34"/>
      <c r="X3809" s="34"/>
      <c r="Y3809" s="34"/>
      <c r="Z3809" s="34"/>
      <c r="AA3809" s="34"/>
      <c r="AB3809" s="34"/>
      <c r="AC3809" s="34"/>
      <c r="AD3809" s="34"/>
      <c r="AE3809" s="34"/>
      <c r="AR3809" s="158" t="s">
        <v>572</v>
      </c>
      <c r="AT3809" s="158" t="s">
        <v>361</v>
      </c>
      <c r="AU3809" s="158" t="s">
        <v>82</v>
      </c>
      <c r="AY3809" s="19" t="s">
        <v>252</v>
      </c>
      <c r="BE3809" s="159">
        <f>IF(N3809="základní",J3809,0)</f>
        <v>0</v>
      </c>
      <c r="BF3809" s="159">
        <f>IF(N3809="snížená",J3809,0)</f>
        <v>0</v>
      </c>
      <c r="BG3809" s="159">
        <f>IF(N3809="zákl. přenesená",J3809,0)</f>
        <v>0</v>
      </c>
      <c r="BH3809" s="159">
        <f>IF(N3809="sníž. přenesená",J3809,0)</f>
        <v>0</v>
      </c>
      <c r="BI3809" s="159">
        <f>IF(N3809="nulová",J3809,0)</f>
        <v>0</v>
      </c>
      <c r="BJ3809" s="19" t="s">
        <v>80</v>
      </c>
      <c r="BK3809" s="159">
        <f>ROUND(I3809*H3809,2)</f>
        <v>0</v>
      </c>
      <c r="BL3809" s="19" t="s">
        <v>406</v>
      </c>
      <c r="BM3809" s="158" t="s">
        <v>3531</v>
      </c>
    </row>
    <row r="3810" spans="1:65" s="2" customFormat="1" ht="11.25">
      <c r="A3810" s="34"/>
      <c r="B3810" s="35"/>
      <c r="C3810" s="34"/>
      <c r="D3810" s="160" t="s">
        <v>260</v>
      </c>
      <c r="E3810" s="34"/>
      <c r="F3810" s="161" t="s">
        <v>3530</v>
      </c>
      <c r="G3810" s="34"/>
      <c r="H3810" s="34"/>
      <c r="I3810" s="162"/>
      <c r="J3810" s="34"/>
      <c r="K3810" s="34"/>
      <c r="L3810" s="35"/>
      <c r="M3810" s="163"/>
      <c r="N3810" s="164"/>
      <c r="O3810" s="55"/>
      <c r="P3810" s="55"/>
      <c r="Q3810" s="55"/>
      <c r="R3810" s="55"/>
      <c r="S3810" s="55"/>
      <c r="T3810" s="56"/>
      <c r="U3810" s="34"/>
      <c r="V3810" s="34"/>
      <c r="W3810" s="34"/>
      <c r="X3810" s="34"/>
      <c r="Y3810" s="34"/>
      <c r="Z3810" s="34"/>
      <c r="AA3810" s="34"/>
      <c r="AB3810" s="34"/>
      <c r="AC3810" s="34"/>
      <c r="AD3810" s="34"/>
      <c r="AE3810" s="34"/>
      <c r="AT3810" s="19" t="s">
        <v>260</v>
      </c>
      <c r="AU3810" s="19" t="s">
        <v>82</v>
      </c>
    </row>
    <row r="3811" spans="1:65" s="13" customFormat="1" ht="11.25">
      <c r="B3811" s="167"/>
      <c r="D3811" s="160" t="s">
        <v>264</v>
      </c>
      <c r="E3811" s="168" t="s">
        <v>3</v>
      </c>
      <c r="F3811" s="169" t="s">
        <v>3532</v>
      </c>
      <c r="H3811" s="168" t="s">
        <v>3</v>
      </c>
      <c r="I3811" s="170"/>
      <c r="L3811" s="167"/>
      <c r="M3811" s="171"/>
      <c r="N3811" s="172"/>
      <c r="O3811" s="172"/>
      <c r="P3811" s="172"/>
      <c r="Q3811" s="172"/>
      <c r="R3811" s="172"/>
      <c r="S3811" s="172"/>
      <c r="T3811" s="173"/>
      <c r="AT3811" s="168" t="s">
        <v>264</v>
      </c>
      <c r="AU3811" s="168" t="s">
        <v>82</v>
      </c>
      <c r="AV3811" s="13" t="s">
        <v>80</v>
      </c>
      <c r="AW3811" s="13" t="s">
        <v>34</v>
      </c>
      <c r="AX3811" s="13" t="s">
        <v>73</v>
      </c>
      <c r="AY3811" s="168" t="s">
        <v>252</v>
      </c>
    </row>
    <row r="3812" spans="1:65" s="14" customFormat="1" ht="11.25">
      <c r="B3812" s="174"/>
      <c r="D3812" s="160" t="s">
        <v>264</v>
      </c>
      <c r="E3812" s="175" t="s">
        <v>3</v>
      </c>
      <c r="F3812" s="176" t="s">
        <v>258</v>
      </c>
      <c r="H3812" s="177">
        <v>4</v>
      </c>
      <c r="I3812" s="178"/>
      <c r="L3812" s="174"/>
      <c r="M3812" s="179"/>
      <c r="N3812" s="180"/>
      <c r="O3812" s="180"/>
      <c r="P3812" s="180"/>
      <c r="Q3812" s="180"/>
      <c r="R3812" s="180"/>
      <c r="S3812" s="180"/>
      <c r="T3812" s="181"/>
      <c r="AT3812" s="175" t="s">
        <v>264</v>
      </c>
      <c r="AU3812" s="175" t="s">
        <v>82</v>
      </c>
      <c r="AV3812" s="14" t="s">
        <v>82</v>
      </c>
      <c r="AW3812" s="14" t="s">
        <v>34</v>
      </c>
      <c r="AX3812" s="14" t="s">
        <v>80</v>
      </c>
      <c r="AY3812" s="175" t="s">
        <v>252</v>
      </c>
    </row>
    <row r="3813" spans="1:65" s="2" customFormat="1" ht="16.5" customHeight="1">
      <c r="A3813" s="34"/>
      <c r="B3813" s="145"/>
      <c r="C3813" s="146" t="s">
        <v>3533</v>
      </c>
      <c r="D3813" s="146" t="s">
        <v>254</v>
      </c>
      <c r="E3813" s="147" t="s">
        <v>3534</v>
      </c>
      <c r="F3813" s="148" t="s">
        <v>3535</v>
      </c>
      <c r="G3813" s="149" t="s">
        <v>3342</v>
      </c>
      <c r="H3813" s="150">
        <v>1</v>
      </c>
      <c r="I3813" s="151"/>
      <c r="J3813" s="152">
        <f>ROUND(I3813*H3813,2)</f>
        <v>0</v>
      </c>
      <c r="K3813" s="153"/>
      <c r="L3813" s="35"/>
      <c r="M3813" s="154" t="s">
        <v>3</v>
      </c>
      <c r="N3813" s="155" t="s">
        <v>44</v>
      </c>
      <c r="O3813" s="55"/>
      <c r="P3813" s="156">
        <f>O3813*H3813</f>
        <v>0</v>
      </c>
      <c r="Q3813" s="156">
        <v>1.6E-2</v>
      </c>
      <c r="R3813" s="156">
        <f>Q3813*H3813</f>
        <v>1.6E-2</v>
      </c>
      <c r="S3813" s="156">
        <v>0</v>
      </c>
      <c r="T3813" s="157">
        <f>S3813*H3813</f>
        <v>0</v>
      </c>
      <c r="U3813" s="34"/>
      <c r="V3813" s="34"/>
      <c r="W3813" s="34"/>
      <c r="X3813" s="34"/>
      <c r="Y3813" s="34"/>
      <c r="Z3813" s="34"/>
      <c r="AA3813" s="34"/>
      <c r="AB3813" s="34"/>
      <c r="AC3813" s="34"/>
      <c r="AD3813" s="34"/>
      <c r="AE3813" s="34"/>
      <c r="AR3813" s="158" t="s">
        <v>406</v>
      </c>
      <c r="AT3813" s="158" t="s">
        <v>254</v>
      </c>
      <c r="AU3813" s="158" t="s">
        <v>82</v>
      </c>
      <c r="AY3813" s="19" t="s">
        <v>252</v>
      </c>
      <c r="BE3813" s="159">
        <f>IF(N3813="základní",J3813,0)</f>
        <v>0</v>
      </c>
      <c r="BF3813" s="159">
        <f>IF(N3813="snížená",J3813,0)</f>
        <v>0</v>
      </c>
      <c r="BG3813" s="159">
        <f>IF(N3813="zákl. přenesená",J3813,0)</f>
        <v>0</v>
      </c>
      <c r="BH3813" s="159">
        <f>IF(N3813="sníž. přenesená",J3813,0)</f>
        <v>0</v>
      </c>
      <c r="BI3813" s="159">
        <f>IF(N3813="nulová",J3813,0)</f>
        <v>0</v>
      </c>
      <c r="BJ3813" s="19" t="s">
        <v>80</v>
      </c>
      <c r="BK3813" s="159">
        <f>ROUND(I3813*H3813,2)</f>
        <v>0</v>
      </c>
      <c r="BL3813" s="19" t="s">
        <v>406</v>
      </c>
      <c r="BM3813" s="158" t="s">
        <v>3536</v>
      </c>
    </row>
    <row r="3814" spans="1:65" s="2" customFormat="1" ht="11.25">
      <c r="A3814" s="34"/>
      <c r="B3814" s="35"/>
      <c r="C3814" s="34"/>
      <c r="D3814" s="160" t="s">
        <v>260</v>
      </c>
      <c r="E3814" s="34"/>
      <c r="F3814" s="161" t="s">
        <v>3535</v>
      </c>
      <c r="G3814" s="34"/>
      <c r="H3814" s="34"/>
      <c r="I3814" s="162"/>
      <c r="J3814" s="34"/>
      <c r="K3814" s="34"/>
      <c r="L3814" s="35"/>
      <c r="M3814" s="163"/>
      <c r="N3814" s="164"/>
      <c r="O3814" s="55"/>
      <c r="P3814" s="55"/>
      <c r="Q3814" s="55"/>
      <c r="R3814" s="55"/>
      <c r="S3814" s="55"/>
      <c r="T3814" s="56"/>
      <c r="U3814" s="34"/>
      <c r="V3814" s="34"/>
      <c r="W3814" s="34"/>
      <c r="X3814" s="34"/>
      <c r="Y3814" s="34"/>
      <c r="Z3814" s="34"/>
      <c r="AA3814" s="34"/>
      <c r="AB3814" s="34"/>
      <c r="AC3814" s="34"/>
      <c r="AD3814" s="34"/>
      <c r="AE3814" s="34"/>
      <c r="AT3814" s="19" t="s">
        <v>260</v>
      </c>
      <c r="AU3814" s="19" t="s">
        <v>82</v>
      </c>
    </row>
    <row r="3815" spans="1:65" s="13" customFormat="1" ht="22.5">
      <c r="B3815" s="167"/>
      <c r="D3815" s="160" t="s">
        <v>264</v>
      </c>
      <c r="E3815" s="168" t="s">
        <v>3</v>
      </c>
      <c r="F3815" s="169" t="s">
        <v>3537</v>
      </c>
      <c r="H3815" s="168" t="s">
        <v>3</v>
      </c>
      <c r="I3815" s="170"/>
      <c r="L3815" s="167"/>
      <c r="M3815" s="171"/>
      <c r="N3815" s="172"/>
      <c r="O3815" s="172"/>
      <c r="P3815" s="172"/>
      <c r="Q3815" s="172"/>
      <c r="R3815" s="172"/>
      <c r="S3815" s="172"/>
      <c r="T3815" s="173"/>
      <c r="AT3815" s="168" t="s">
        <v>264</v>
      </c>
      <c r="AU3815" s="168" t="s">
        <v>82</v>
      </c>
      <c r="AV3815" s="13" t="s">
        <v>80</v>
      </c>
      <c r="AW3815" s="13" t="s">
        <v>34</v>
      </c>
      <c r="AX3815" s="13" t="s">
        <v>73</v>
      </c>
      <c r="AY3815" s="168" t="s">
        <v>252</v>
      </c>
    </row>
    <row r="3816" spans="1:65" s="14" customFormat="1" ht="11.25">
      <c r="B3816" s="174"/>
      <c r="D3816" s="160" t="s">
        <v>264</v>
      </c>
      <c r="E3816" s="175" t="s">
        <v>3</v>
      </c>
      <c r="F3816" s="176" t="s">
        <v>80</v>
      </c>
      <c r="H3816" s="177">
        <v>1</v>
      </c>
      <c r="I3816" s="178"/>
      <c r="L3816" s="174"/>
      <c r="M3816" s="179"/>
      <c r="N3816" s="180"/>
      <c r="O3816" s="180"/>
      <c r="P3816" s="180"/>
      <c r="Q3816" s="180"/>
      <c r="R3816" s="180"/>
      <c r="S3816" s="180"/>
      <c r="T3816" s="181"/>
      <c r="AT3816" s="175" t="s">
        <v>264</v>
      </c>
      <c r="AU3816" s="175" t="s">
        <v>82</v>
      </c>
      <c r="AV3816" s="14" t="s">
        <v>82</v>
      </c>
      <c r="AW3816" s="14" t="s">
        <v>34</v>
      </c>
      <c r="AX3816" s="14" t="s">
        <v>80</v>
      </c>
      <c r="AY3816" s="175" t="s">
        <v>252</v>
      </c>
    </row>
    <row r="3817" spans="1:65" s="2" customFormat="1" ht="16.5" customHeight="1">
      <c r="A3817" s="34"/>
      <c r="B3817" s="145"/>
      <c r="C3817" s="146" t="s">
        <v>3538</v>
      </c>
      <c r="D3817" s="146" t="s">
        <v>254</v>
      </c>
      <c r="E3817" s="147" t="s">
        <v>3539</v>
      </c>
      <c r="F3817" s="148" t="s">
        <v>3540</v>
      </c>
      <c r="G3817" s="149" t="s">
        <v>3342</v>
      </c>
      <c r="H3817" s="150">
        <v>1</v>
      </c>
      <c r="I3817" s="151"/>
      <c r="J3817" s="152">
        <f>ROUND(I3817*H3817,2)</f>
        <v>0</v>
      </c>
      <c r="K3817" s="153"/>
      <c r="L3817" s="35"/>
      <c r="M3817" s="154" t="s">
        <v>3</v>
      </c>
      <c r="N3817" s="155" t="s">
        <v>44</v>
      </c>
      <c r="O3817" s="55"/>
      <c r="P3817" s="156">
        <f>O3817*H3817</f>
        <v>0</v>
      </c>
      <c r="Q3817" s="156">
        <v>8.5999999999999993E-2</v>
      </c>
      <c r="R3817" s="156">
        <f>Q3817*H3817</f>
        <v>8.5999999999999993E-2</v>
      </c>
      <c r="S3817" s="156">
        <v>0</v>
      </c>
      <c r="T3817" s="157">
        <f>S3817*H3817</f>
        <v>0</v>
      </c>
      <c r="U3817" s="34"/>
      <c r="V3817" s="34"/>
      <c r="W3817" s="34"/>
      <c r="X3817" s="34"/>
      <c r="Y3817" s="34"/>
      <c r="Z3817" s="34"/>
      <c r="AA3817" s="34"/>
      <c r="AB3817" s="34"/>
      <c r="AC3817" s="34"/>
      <c r="AD3817" s="34"/>
      <c r="AE3817" s="34"/>
      <c r="AR3817" s="158" t="s">
        <v>406</v>
      </c>
      <c r="AT3817" s="158" t="s">
        <v>254</v>
      </c>
      <c r="AU3817" s="158" t="s">
        <v>82</v>
      </c>
      <c r="AY3817" s="19" t="s">
        <v>252</v>
      </c>
      <c r="BE3817" s="159">
        <f>IF(N3817="základní",J3817,0)</f>
        <v>0</v>
      </c>
      <c r="BF3817" s="159">
        <f>IF(N3817="snížená",J3817,0)</f>
        <v>0</v>
      </c>
      <c r="BG3817" s="159">
        <f>IF(N3817="zákl. přenesená",J3817,0)</f>
        <v>0</v>
      </c>
      <c r="BH3817" s="159">
        <f>IF(N3817="sníž. přenesená",J3817,0)</f>
        <v>0</v>
      </c>
      <c r="BI3817" s="159">
        <f>IF(N3817="nulová",J3817,0)</f>
        <v>0</v>
      </c>
      <c r="BJ3817" s="19" t="s">
        <v>80</v>
      </c>
      <c r="BK3817" s="159">
        <f>ROUND(I3817*H3817,2)</f>
        <v>0</v>
      </c>
      <c r="BL3817" s="19" t="s">
        <v>406</v>
      </c>
      <c r="BM3817" s="158" t="s">
        <v>3541</v>
      </c>
    </row>
    <row r="3818" spans="1:65" s="2" customFormat="1" ht="11.25">
      <c r="A3818" s="34"/>
      <c r="B3818" s="35"/>
      <c r="C3818" s="34"/>
      <c r="D3818" s="160" t="s">
        <v>260</v>
      </c>
      <c r="E3818" s="34"/>
      <c r="F3818" s="161" t="s">
        <v>3540</v>
      </c>
      <c r="G3818" s="34"/>
      <c r="H3818" s="34"/>
      <c r="I3818" s="162"/>
      <c r="J3818" s="34"/>
      <c r="K3818" s="34"/>
      <c r="L3818" s="35"/>
      <c r="M3818" s="163"/>
      <c r="N3818" s="164"/>
      <c r="O3818" s="55"/>
      <c r="P3818" s="55"/>
      <c r="Q3818" s="55"/>
      <c r="R3818" s="55"/>
      <c r="S3818" s="55"/>
      <c r="T3818" s="56"/>
      <c r="U3818" s="34"/>
      <c r="V3818" s="34"/>
      <c r="W3818" s="34"/>
      <c r="X3818" s="34"/>
      <c r="Y3818" s="34"/>
      <c r="Z3818" s="34"/>
      <c r="AA3818" s="34"/>
      <c r="AB3818" s="34"/>
      <c r="AC3818" s="34"/>
      <c r="AD3818" s="34"/>
      <c r="AE3818" s="34"/>
      <c r="AT3818" s="19" t="s">
        <v>260</v>
      </c>
      <c r="AU3818" s="19" t="s">
        <v>82</v>
      </c>
    </row>
    <row r="3819" spans="1:65" s="13" customFormat="1" ht="11.25">
      <c r="B3819" s="167"/>
      <c r="D3819" s="160" t="s">
        <v>264</v>
      </c>
      <c r="E3819" s="168" t="s">
        <v>3</v>
      </c>
      <c r="F3819" s="169" t="s">
        <v>3542</v>
      </c>
      <c r="H3819" s="168" t="s">
        <v>3</v>
      </c>
      <c r="I3819" s="170"/>
      <c r="L3819" s="167"/>
      <c r="M3819" s="171"/>
      <c r="N3819" s="172"/>
      <c r="O3819" s="172"/>
      <c r="P3819" s="172"/>
      <c r="Q3819" s="172"/>
      <c r="R3819" s="172"/>
      <c r="S3819" s="172"/>
      <c r="T3819" s="173"/>
      <c r="AT3819" s="168" t="s">
        <v>264</v>
      </c>
      <c r="AU3819" s="168" t="s">
        <v>82</v>
      </c>
      <c r="AV3819" s="13" t="s">
        <v>80</v>
      </c>
      <c r="AW3819" s="13" t="s">
        <v>34</v>
      </c>
      <c r="AX3819" s="13" t="s">
        <v>73</v>
      </c>
      <c r="AY3819" s="168" t="s">
        <v>252</v>
      </c>
    </row>
    <row r="3820" spans="1:65" s="14" customFormat="1" ht="11.25">
      <c r="B3820" s="174"/>
      <c r="D3820" s="160" t="s">
        <v>264</v>
      </c>
      <c r="E3820" s="175" t="s">
        <v>3</v>
      </c>
      <c r="F3820" s="176" t="s">
        <v>80</v>
      </c>
      <c r="H3820" s="177">
        <v>1</v>
      </c>
      <c r="I3820" s="178"/>
      <c r="L3820" s="174"/>
      <c r="M3820" s="179"/>
      <c r="N3820" s="180"/>
      <c r="O3820" s="180"/>
      <c r="P3820" s="180"/>
      <c r="Q3820" s="180"/>
      <c r="R3820" s="180"/>
      <c r="S3820" s="180"/>
      <c r="T3820" s="181"/>
      <c r="AT3820" s="175" t="s">
        <v>264</v>
      </c>
      <c r="AU3820" s="175" t="s">
        <v>82</v>
      </c>
      <c r="AV3820" s="14" t="s">
        <v>82</v>
      </c>
      <c r="AW3820" s="14" t="s">
        <v>34</v>
      </c>
      <c r="AX3820" s="14" t="s">
        <v>80</v>
      </c>
      <c r="AY3820" s="175" t="s">
        <v>252</v>
      </c>
    </row>
    <row r="3821" spans="1:65" s="2" customFormat="1" ht="16.5" customHeight="1">
      <c r="A3821" s="34"/>
      <c r="B3821" s="145"/>
      <c r="C3821" s="146" t="s">
        <v>3543</v>
      </c>
      <c r="D3821" s="146" t="s">
        <v>254</v>
      </c>
      <c r="E3821" s="147" t="s">
        <v>3544</v>
      </c>
      <c r="F3821" s="148" t="s">
        <v>3545</v>
      </c>
      <c r="G3821" s="149" t="s">
        <v>3342</v>
      </c>
      <c r="H3821" s="150">
        <v>1</v>
      </c>
      <c r="I3821" s="151"/>
      <c r="J3821" s="152">
        <f>ROUND(I3821*H3821,2)</f>
        <v>0</v>
      </c>
      <c r="K3821" s="153"/>
      <c r="L3821" s="35"/>
      <c r="M3821" s="154" t="s">
        <v>3</v>
      </c>
      <c r="N3821" s="155" t="s">
        <v>44</v>
      </c>
      <c r="O3821" s="55"/>
      <c r="P3821" s="156">
        <f>O3821*H3821</f>
        <v>0</v>
      </c>
      <c r="Q3821" s="156">
        <v>8.5999999999999993E-2</v>
      </c>
      <c r="R3821" s="156">
        <f>Q3821*H3821</f>
        <v>8.5999999999999993E-2</v>
      </c>
      <c r="S3821" s="156">
        <v>0</v>
      </c>
      <c r="T3821" s="157">
        <f>S3821*H3821</f>
        <v>0</v>
      </c>
      <c r="U3821" s="34"/>
      <c r="V3821" s="34"/>
      <c r="W3821" s="34"/>
      <c r="X3821" s="34"/>
      <c r="Y3821" s="34"/>
      <c r="Z3821" s="34"/>
      <c r="AA3821" s="34"/>
      <c r="AB3821" s="34"/>
      <c r="AC3821" s="34"/>
      <c r="AD3821" s="34"/>
      <c r="AE3821" s="34"/>
      <c r="AR3821" s="158" t="s">
        <v>406</v>
      </c>
      <c r="AT3821" s="158" t="s">
        <v>254</v>
      </c>
      <c r="AU3821" s="158" t="s">
        <v>82</v>
      </c>
      <c r="AY3821" s="19" t="s">
        <v>252</v>
      </c>
      <c r="BE3821" s="159">
        <f>IF(N3821="základní",J3821,0)</f>
        <v>0</v>
      </c>
      <c r="BF3821" s="159">
        <f>IF(N3821="snížená",J3821,0)</f>
        <v>0</v>
      </c>
      <c r="BG3821" s="159">
        <f>IF(N3821="zákl. přenesená",J3821,0)</f>
        <v>0</v>
      </c>
      <c r="BH3821" s="159">
        <f>IF(N3821="sníž. přenesená",J3821,0)</f>
        <v>0</v>
      </c>
      <c r="BI3821" s="159">
        <f>IF(N3821="nulová",J3821,0)</f>
        <v>0</v>
      </c>
      <c r="BJ3821" s="19" t="s">
        <v>80</v>
      </c>
      <c r="BK3821" s="159">
        <f>ROUND(I3821*H3821,2)</f>
        <v>0</v>
      </c>
      <c r="BL3821" s="19" t="s">
        <v>406</v>
      </c>
      <c r="BM3821" s="158" t="s">
        <v>3546</v>
      </c>
    </row>
    <row r="3822" spans="1:65" s="2" customFormat="1" ht="11.25">
      <c r="A3822" s="34"/>
      <c r="B3822" s="35"/>
      <c r="C3822" s="34"/>
      <c r="D3822" s="160" t="s">
        <v>260</v>
      </c>
      <c r="E3822" s="34"/>
      <c r="F3822" s="161" t="s">
        <v>3545</v>
      </c>
      <c r="G3822" s="34"/>
      <c r="H3822" s="34"/>
      <c r="I3822" s="162"/>
      <c r="J3822" s="34"/>
      <c r="K3822" s="34"/>
      <c r="L3822" s="35"/>
      <c r="M3822" s="163"/>
      <c r="N3822" s="164"/>
      <c r="O3822" s="55"/>
      <c r="P3822" s="55"/>
      <c r="Q3822" s="55"/>
      <c r="R3822" s="55"/>
      <c r="S3822" s="55"/>
      <c r="T3822" s="56"/>
      <c r="U3822" s="34"/>
      <c r="V3822" s="34"/>
      <c r="W3822" s="34"/>
      <c r="X3822" s="34"/>
      <c r="Y3822" s="34"/>
      <c r="Z3822" s="34"/>
      <c r="AA3822" s="34"/>
      <c r="AB3822" s="34"/>
      <c r="AC3822" s="34"/>
      <c r="AD3822" s="34"/>
      <c r="AE3822" s="34"/>
      <c r="AT3822" s="19" t="s">
        <v>260</v>
      </c>
      <c r="AU3822" s="19" t="s">
        <v>82</v>
      </c>
    </row>
    <row r="3823" spans="1:65" s="13" customFormat="1" ht="11.25">
      <c r="B3823" s="167"/>
      <c r="D3823" s="160" t="s">
        <v>264</v>
      </c>
      <c r="E3823" s="168" t="s">
        <v>3</v>
      </c>
      <c r="F3823" s="169" t="s">
        <v>3547</v>
      </c>
      <c r="H3823" s="168" t="s">
        <v>3</v>
      </c>
      <c r="I3823" s="170"/>
      <c r="L3823" s="167"/>
      <c r="M3823" s="171"/>
      <c r="N3823" s="172"/>
      <c r="O3823" s="172"/>
      <c r="P3823" s="172"/>
      <c r="Q3823" s="172"/>
      <c r="R3823" s="172"/>
      <c r="S3823" s="172"/>
      <c r="T3823" s="173"/>
      <c r="AT3823" s="168" t="s">
        <v>264</v>
      </c>
      <c r="AU3823" s="168" t="s">
        <v>82</v>
      </c>
      <c r="AV3823" s="13" t="s">
        <v>80</v>
      </c>
      <c r="AW3823" s="13" t="s">
        <v>34</v>
      </c>
      <c r="AX3823" s="13" t="s">
        <v>73</v>
      </c>
      <c r="AY3823" s="168" t="s">
        <v>252</v>
      </c>
    </row>
    <row r="3824" spans="1:65" s="13" customFormat="1" ht="22.5">
      <c r="B3824" s="167"/>
      <c r="D3824" s="160" t="s">
        <v>264</v>
      </c>
      <c r="E3824" s="168" t="s">
        <v>3</v>
      </c>
      <c r="F3824" s="169" t="s">
        <v>3548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264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252</v>
      </c>
    </row>
    <row r="3825" spans="1:65" s="14" customFormat="1" ht="11.25">
      <c r="B3825" s="174"/>
      <c r="D3825" s="160" t="s">
        <v>264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264</v>
      </c>
      <c r="AU3825" s="175" t="s">
        <v>82</v>
      </c>
      <c r="AV3825" s="14" t="s">
        <v>82</v>
      </c>
      <c r="AW3825" s="14" t="s">
        <v>34</v>
      </c>
      <c r="AX3825" s="14" t="s">
        <v>80</v>
      </c>
      <c r="AY3825" s="175" t="s">
        <v>252</v>
      </c>
    </row>
    <row r="3826" spans="1:65" s="2" customFormat="1" ht="16.5" customHeight="1">
      <c r="A3826" s="34"/>
      <c r="B3826" s="145"/>
      <c r="C3826" s="146" t="s">
        <v>3549</v>
      </c>
      <c r="D3826" s="209" t="s">
        <v>254</v>
      </c>
      <c r="E3826" s="147" t="s">
        <v>3550</v>
      </c>
      <c r="F3826" s="148" t="s">
        <v>3551</v>
      </c>
      <c r="G3826" s="149" t="s">
        <v>3342</v>
      </c>
      <c r="H3826" s="150">
        <v>1</v>
      </c>
      <c r="I3826" s="151"/>
      <c r="J3826" s="152">
        <f>ROUND(I3826*H3826,2)</f>
        <v>0</v>
      </c>
      <c r="K3826" s="153"/>
      <c r="L3826" s="35"/>
      <c r="M3826" s="154" t="s">
        <v>3</v>
      </c>
      <c r="N3826" s="155" t="s">
        <v>44</v>
      </c>
      <c r="O3826" s="55"/>
      <c r="P3826" s="156">
        <f>O3826*H3826</f>
        <v>0</v>
      </c>
      <c r="Q3826" s="156">
        <v>8.5999999999999993E-2</v>
      </c>
      <c r="R3826" s="156">
        <f>Q3826*H3826</f>
        <v>8.5999999999999993E-2</v>
      </c>
      <c r="S3826" s="156">
        <v>0</v>
      </c>
      <c r="T3826" s="157">
        <f>S3826*H3826</f>
        <v>0</v>
      </c>
      <c r="U3826" s="34"/>
      <c r="V3826" s="34"/>
      <c r="W3826" s="34"/>
      <c r="X3826" s="34"/>
      <c r="Y3826" s="34"/>
      <c r="Z3826" s="34"/>
      <c r="AA3826" s="34"/>
      <c r="AB3826" s="34"/>
      <c r="AC3826" s="34"/>
      <c r="AD3826" s="34"/>
      <c r="AE3826" s="34"/>
      <c r="AR3826" s="158" t="s">
        <v>406</v>
      </c>
      <c r="AT3826" s="158" t="s">
        <v>254</v>
      </c>
      <c r="AU3826" s="158" t="s">
        <v>82</v>
      </c>
      <c r="AY3826" s="19" t="s">
        <v>252</v>
      </c>
      <c r="BE3826" s="159">
        <f>IF(N3826="základní",J3826,0)</f>
        <v>0</v>
      </c>
      <c r="BF3826" s="159">
        <f>IF(N3826="snížená",J3826,0)</f>
        <v>0</v>
      </c>
      <c r="BG3826" s="159">
        <f>IF(N3826="zákl. přenesená",J3826,0)</f>
        <v>0</v>
      </c>
      <c r="BH3826" s="159">
        <f>IF(N3826="sníž. přenesená",J3826,0)</f>
        <v>0</v>
      </c>
      <c r="BI3826" s="159">
        <f>IF(N3826="nulová",J3826,0)</f>
        <v>0</v>
      </c>
      <c r="BJ3826" s="19" t="s">
        <v>80</v>
      </c>
      <c r="BK3826" s="159">
        <f>ROUND(I3826*H3826,2)</f>
        <v>0</v>
      </c>
      <c r="BL3826" s="19" t="s">
        <v>406</v>
      </c>
      <c r="BM3826" s="158" t="s">
        <v>3552</v>
      </c>
    </row>
    <row r="3827" spans="1:65" s="2" customFormat="1" ht="11.25">
      <c r="A3827" s="34"/>
      <c r="B3827" s="35"/>
      <c r="C3827" s="34"/>
      <c r="D3827" s="160" t="s">
        <v>260</v>
      </c>
      <c r="E3827" s="34"/>
      <c r="F3827" s="161" t="s">
        <v>3551</v>
      </c>
      <c r="G3827" s="34"/>
      <c r="H3827" s="34"/>
      <c r="I3827" s="162"/>
      <c r="J3827" s="34"/>
      <c r="K3827" s="34"/>
      <c r="L3827" s="35"/>
      <c r="M3827" s="163"/>
      <c r="N3827" s="164"/>
      <c r="O3827" s="55"/>
      <c r="P3827" s="55"/>
      <c r="Q3827" s="55"/>
      <c r="R3827" s="55"/>
      <c r="S3827" s="55"/>
      <c r="T3827" s="56"/>
      <c r="U3827" s="34"/>
      <c r="V3827" s="34"/>
      <c r="W3827" s="34"/>
      <c r="X3827" s="34"/>
      <c r="Y3827" s="34"/>
      <c r="Z3827" s="34"/>
      <c r="AA3827" s="34"/>
      <c r="AB3827" s="34"/>
      <c r="AC3827" s="34"/>
      <c r="AD3827" s="34"/>
      <c r="AE3827" s="34"/>
      <c r="AT3827" s="19" t="s">
        <v>260</v>
      </c>
      <c r="AU3827" s="19" t="s">
        <v>82</v>
      </c>
    </row>
    <row r="3828" spans="1:65" s="13" customFormat="1" ht="11.25">
      <c r="B3828" s="167"/>
      <c r="D3828" s="160" t="s">
        <v>264</v>
      </c>
      <c r="E3828" s="168" t="s">
        <v>3</v>
      </c>
      <c r="F3828" s="169" t="s">
        <v>3553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264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252</v>
      </c>
    </row>
    <row r="3829" spans="1:65" s="14" customFormat="1" ht="11.25">
      <c r="B3829" s="174"/>
      <c r="D3829" s="160" t="s">
        <v>264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264</v>
      </c>
      <c r="AU3829" s="175" t="s">
        <v>82</v>
      </c>
      <c r="AV3829" s="14" t="s">
        <v>82</v>
      </c>
      <c r="AW3829" s="14" t="s">
        <v>34</v>
      </c>
      <c r="AX3829" s="14" t="s">
        <v>80</v>
      </c>
      <c r="AY3829" s="175" t="s">
        <v>252</v>
      </c>
    </row>
    <row r="3830" spans="1:65" s="2" customFormat="1" ht="16.5" customHeight="1">
      <c r="A3830" s="34"/>
      <c r="B3830" s="145"/>
      <c r="C3830" s="146" t="s">
        <v>3554</v>
      </c>
      <c r="D3830" s="146" t="s">
        <v>254</v>
      </c>
      <c r="E3830" s="147" t="s">
        <v>3555</v>
      </c>
      <c r="F3830" s="148" t="s">
        <v>3556</v>
      </c>
      <c r="G3830" s="149" t="s">
        <v>743</v>
      </c>
      <c r="H3830" s="150">
        <v>1</v>
      </c>
      <c r="I3830" s="151"/>
      <c r="J3830" s="152">
        <f>ROUND(I3830*H3830,2)</f>
        <v>0</v>
      </c>
      <c r="K3830" s="153"/>
      <c r="L3830" s="35"/>
      <c r="M3830" s="154" t="s">
        <v>3</v>
      </c>
      <c r="N3830" s="155" t="s">
        <v>44</v>
      </c>
      <c r="O3830" s="55"/>
      <c r="P3830" s="156">
        <f>O3830*H3830</f>
        <v>0</v>
      </c>
      <c r="Q3830" s="156">
        <v>0</v>
      </c>
      <c r="R3830" s="156">
        <f>Q3830*H3830</f>
        <v>0</v>
      </c>
      <c r="S3830" s="156">
        <v>0</v>
      </c>
      <c r="T3830" s="157">
        <f>S3830*H3830</f>
        <v>0</v>
      </c>
      <c r="U3830" s="34"/>
      <c r="V3830" s="34"/>
      <c r="W3830" s="34"/>
      <c r="X3830" s="34"/>
      <c r="Y3830" s="34"/>
      <c r="Z3830" s="34"/>
      <c r="AA3830" s="34"/>
      <c r="AB3830" s="34"/>
      <c r="AC3830" s="34"/>
      <c r="AD3830" s="34"/>
      <c r="AE3830" s="34"/>
      <c r="AR3830" s="158" t="s">
        <v>258</v>
      </c>
      <c r="AT3830" s="158" t="s">
        <v>254</v>
      </c>
      <c r="AU3830" s="158" t="s">
        <v>82</v>
      </c>
      <c r="AY3830" s="19" t="s">
        <v>252</v>
      </c>
      <c r="BE3830" s="159">
        <f>IF(N3830="základní",J3830,0)</f>
        <v>0</v>
      </c>
      <c r="BF3830" s="159">
        <f>IF(N3830="snížená",J3830,0)</f>
        <v>0</v>
      </c>
      <c r="BG3830" s="159">
        <f>IF(N3830="zákl. přenesená",J3830,0)</f>
        <v>0</v>
      </c>
      <c r="BH3830" s="159">
        <f>IF(N3830="sníž. přenesená",J3830,0)</f>
        <v>0</v>
      </c>
      <c r="BI3830" s="159">
        <f>IF(N3830="nulová",J3830,0)</f>
        <v>0</v>
      </c>
      <c r="BJ3830" s="19" t="s">
        <v>80</v>
      </c>
      <c r="BK3830" s="159">
        <f>ROUND(I3830*H3830,2)</f>
        <v>0</v>
      </c>
      <c r="BL3830" s="19" t="s">
        <v>258</v>
      </c>
      <c r="BM3830" s="158" t="s">
        <v>3557</v>
      </c>
    </row>
    <row r="3831" spans="1:65" s="2" customFormat="1" ht="11.25">
      <c r="A3831" s="34"/>
      <c r="B3831" s="35"/>
      <c r="C3831" s="34"/>
      <c r="D3831" s="160" t="s">
        <v>260</v>
      </c>
      <c r="E3831" s="34"/>
      <c r="F3831" s="161" t="s">
        <v>3556</v>
      </c>
      <c r="G3831" s="34"/>
      <c r="H3831" s="34"/>
      <c r="I3831" s="162"/>
      <c r="J3831" s="34"/>
      <c r="K3831" s="34"/>
      <c r="L3831" s="35"/>
      <c r="M3831" s="163"/>
      <c r="N3831" s="164"/>
      <c r="O3831" s="55"/>
      <c r="P3831" s="55"/>
      <c r="Q3831" s="55"/>
      <c r="R3831" s="55"/>
      <c r="S3831" s="55"/>
      <c r="T3831" s="56"/>
      <c r="U3831" s="34"/>
      <c r="V3831" s="34"/>
      <c r="W3831" s="34"/>
      <c r="X3831" s="34"/>
      <c r="Y3831" s="34"/>
      <c r="Z3831" s="34"/>
      <c r="AA3831" s="34"/>
      <c r="AB3831" s="34"/>
      <c r="AC3831" s="34"/>
      <c r="AD3831" s="34"/>
      <c r="AE3831" s="34"/>
      <c r="AT3831" s="19" t="s">
        <v>260</v>
      </c>
      <c r="AU3831" s="19" t="s">
        <v>82</v>
      </c>
    </row>
    <row r="3832" spans="1:65" s="13" customFormat="1" ht="11.25">
      <c r="B3832" s="167"/>
      <c r="D3832" s="160" t="s">
        <v>264</v>
      </c>
      <c r="E3832" s="168" t="s">
        <v>3</v>
      </c>
      <c r="F3832" s="169" t="s">
        <v>3558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264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252</v>
      </c>
    </row>
    <row r="3833" spans="1:65" s="14" customFormat="1" ht="11.25">
      <c r="B3833" s="174"/>
      <c r="D3833" s="160" t="s">
        <v>264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264</v>
      </c>
      <c r="AU3833" s="175" t="s">
        <v>82</v>
      </c>
      <c r="AV3833" s="14" t="s">
        <v>82</v>
      </c>
      <c r="AW3833" s="14" t="s">
        <v>34</v>
      </c>
      <c r="AX3833" s="14" t="s">
        <v>80</v>
      </c>
      <c r="AY3833" s="175" t="s">
        <v>252</v>
      </c>
    </row>
    <row r="3834" spans="1:65" s="2" customFormat="1" ht="16.5" customHeight="1">
      <c r="A3834" s="34"/>
      <c r="B3834" s="145"/>
      <c r="C3834" s="198" t="s">
        <v>3559</v>
      </c>
      <c r="D3834" s="198" t="s">
        <v>361</v>
      </c>
      <c r="E3834" s="199" t="s">
        <v>3560</v>
      </c>
      <c r="F3834" s="200" t="s">
        <v>3561</v>
      </c>
      <c r="G3834" s="201" t="s">
        <v>743</v>
      </c>
      <c r="H3834" s="202">
        <v>1</v>
      </c>
      <c r="I3834" s="203"/>
      <c r="J3834" s="204">
        <f>ROUND(I3834*H3834,2)</f>
        <v>0</v>
      </c>
      <c r="K3834" s="205"/>
      <c r="L3834" s="206"/>
      <c r="M3834" s="207" t="s">
        <v>3</v>
      </c>
      <c r="N3834" s="208" t="s">
        <v>44</v>
      </c>
      <c r="O3834" s="55"/>
      <c r="P3834" s="156">
        <f>O3834*H3834</f>
        <v>0</v>
      </c>
      <c r="Q3834" s="156">
        <v>6.0000000000000001E-3</v>
      </c>
      <c r="R3834" s="156">
        <f>Q3834*H3834</f>
        <v>6.0000000000000001E-3</v>
      </c>
      <c r="S3834" s="156">
        <v>0</v>
      </c>
      <c r="T3834" s="157">
        <f>S3834*H3834</f>
        <v>0</v>
      </c>
      <c r="U3834" s="34"/>
      <c r="V3834" s="34"/>
      <c r="W3834" s="34"/>
      <c r="X3834" s="34"/>
      <c r="Y3834" s="34"/>
      <c r="Z3834" s="34"/>
      <c r="AA3834" s="34"/>
      <c r="AB3834" s="34"/>
      <c r="AC3834" s="34"/>
      <c r="AD3834" s="34"/>
      <c r="AE3834" s="34"/>
      <c r="AR3834" s="158" t="s">
        <v>318</v>
      </c>
      <c r="AT3834" s="158" t="s">
        <v>361</v>
      </c>
      <c r="AU3834" s="158" t="s">
        <v>82</v>
      </c>
      <c r="AY3834" s="19" t="s">
        <v>252</v>
      </c>
      <c r="BE3834" s="159">
        <f>IF(N3834="základní",J3834,0)</f>
        <v>0</v>
      </c>
      <c r="BF3834" s="159">
        <f>IF(N3834="snížená",J3834,0)</f>
        <v>0</v>
      </c>
      <c r="BG3834" s="159">
        <f>IF(N3834="zákl. přenesená",J3834,0)</f>
        <v>0</v>
      </c>
      <c r="BH3834" s="159">
        <f>IF(N3834="sníž. přenesená",J3834,0)</f>
        <v>0</v>
      </c>
      <c r="BI3834" s="159">
        <f>IF(N3834="nulová",J3834,0)</f>
        <v>0</v>
      </c>
      <c r="BJ3834" s="19" t="s">
        <v>80</v>
      </c>
      <c r="BK3834" s="159">
        <f>ROUND(I3834*H3834,2)</f>
        <v>0</v>
      </c>
      <c r="BL3834" s="19" t="s">
        <v>258</v>
      </c>
      <c r="BM3834" s="158" t="s">
        <v>3562</v>
      </c>
    </row>
    <row r="3835" spans="1:65" s="2" customFormat="1" ht="11.25">
      <c r="A3835" s="34"/>
      <c r="B3835" s="35"/>
      <c r="C3835" s="34"/>
      <c r="D3835" s="160" t="s">
        <v>260</v>
      </c>
      <c r="E3835" s="34"/>
      <c r="F3835" s="161" t="s">
        <v>3561</v>
      </c>
      <c r="G3835" s="34"/>
      <c r="H3835" s="34"/>
      <c r="I3835" s="162"/>
      <c r="J3835" s="34"/>
      <c r="K3835" s="34"/>
      <c r="L3835" s="35"/>
      <c r="M3835" s="163"/>
      <c r="N3835" s="164"/>
      <c r="O3835" s="55"/>
      <c r="P3835" s="55"/>
      <c r="Q3835" s="55"/>
      <c r="R3835" s="55"/>
      <c r="S3835" s="55"/>
      <c r="T3835" s="56"/>
      <c r="U3835" s="34"/>
      <c r="V3835" s="34"/>
      <c r="W3835" s="34"/>
      <c r="X3835" s="34"/>
      <c r="Y3835" s="34"/>
      <c r="Z3835" s="34"/>
      <c r="AA3835" s="34"/>
      <c r="AB3835" s="34"/>
      <c r="AC3835" s="34"/>
      <c r="AD3835" s="34"/>
      <c r="AE3835" s="34"/>
      <c r="AT3835" s="19" t="s">
        <v>260</v>
      </c>
      <c r="AU3835" s="19" t="s">
        <v>82</v>
      </c>
    </row>
    <row r="3836" spans="1:65" s="13" customFormat="1" ht="11.25">
      <c r="B3836" s="167"/>
      <c r="D3836" s="160" t="s">
        <v>264</v>
      </c>
      <c r="E3836" s="168" t="s">
        <v>3</v>
      </c>
      <c r="F3836" s="169" t="s">
        <v>3563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1:65" s="13" customFormat="1" ht="22.5">
      <c r="B3837" s="167"/>
      <c r="D3837" s="160" t="s">
        <v>264</v>
      </c>
      <c r="E3837" s="168" t="s">
        <v>3</v>
      </c>
      <c r="F3837" s="169" t="s">
        <v>3564</v>
      </c>
      <c r="H3837" s="168" t="s">
        <v>3</v>
      </c>
      <c r="I3837" s="170"/>
      <c r="L3837" s="167"/>
      <c r="M3837" s="171"/>
      <c r="N3837" s="172"/>
      <c r="O3837" s="172"/>
      <c r="P3837" s="172"/>
      <c r="Q3837" s="172"/>
      <c r="R3837" s="172"/>
      <c r="S3837" s="172"/>
      <c r="T3837" s="173"/>
      <c r="AT3837" s="168" t="s">
        <v>264</v>
      </c>
      <c r="AU3837" s="168" t="s">
        <v>82</v>
      </c>
      <c r="AV3837" s="13" t="s">
        <v>80</v>
      </c>
      <c r="AW3837" s="13" t="s">
        <v>34</v>
      </c>
      <c r="AX3837" s="13" t="s">
        <v>73</v>
      </c>
      <c r="AY3837" s="168" t="s">
        <v>252</v>
      </c>
    </row>
    <row r="3838" spans="1:65" s="13" customFormat="1" ht="22.5">
      <c r="B3838" s="167"/>
      <c r="D3838" s="160" t="s">
        <v>264</v>
      </c>
      <c r="E3838" s="168" t="s">
        <v>3</v>
      </c>
      <c r="F3838" s="169" t="s">
        <v>3565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264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252</v>
      </c>
    </row>
    <row r="3839" spans="1:65" s="13" customFormat="1" ht="11.25">
      <c r="B3839" s="167"/>
      <c r="D3839" s="160" t="s">
        <v>264</v>
      </c>
      <c r="E3839" s="168" t="s">
        <v>3</v>
      </c>
      <c r="F3839" s="169" t="s">
        <v>3566</v>
      </c>
      <c r="H3839" s="168" t="s">
        <v>3</v>
      </c>
      <c r="I3839" s="170"/>
      <c r="L3839" s="167"/>
      <c r="M3839" s="171"/>
      <c r="N3839" s="172"/>
      <c r="O3839" s="172"/>
      <c r="P3839" s="172"/>
      <c r="Q3839" s="172"/>
      <c r="R3839" s="172"/>
      <c r="S3839" s="172"/>
      <c r="T3839" s="173"/>
      <c r="AT3839" s="168" t="s">
        <v>264</v>
      </c>
      <c r="AU3839" s="168" t="s">
        <v>82</v>
      </c>
      <c r="AV3839" s="13" t="s">
        <v>80</v>
      </c>
      <c r="AW3839" s="13" t="s">
        <v>34</v>
      </c>
      <c r="AX3839" s="13" t="s">
        <v>73</v>
      </c>
      <c r="AY3839" s="168" t="s">
        <v>252</v>
      </c>
    </row>
    <row r="3840" spans="1:65" s="14" customFormat="1" ht="11.25">
      <c r="B3840" s="174"/>
      <c r="D3840" s="160" t="s">
        <v>264</v>
      </c>
      <c r="E3840" s="175" t="s">
        <v>3</v>
      </c>
      <c r="F3840" s="176" t="s">
        <v>80</v>
      </c>
      <c r="H3840" s="177">
        <v>1</v>
      </c>
      <c r="I3840" s="178"/>
      <c r="L3840" s="174"/>
      <c r="M3840" s="179"/>
      <c r="N3840" s="180"/>
      <c r="O3840" s="180"/>
      <c r="P3840" s="180"/>
      <c r="Q3840" s="180"/>
      <c r="R3840" s="180"/>
      <c r="S3840" s="180"/>
      <c r="T3840" s="181"/>
      <c r="AT3840" s="175" t="s">
        <v>264</v>
      </c>
      <c r="AU3840" s="175" t="s">
        <v>82</v>
      </c>
      <c r="AV3840" s="14" t="s">
        <v>82</v>
      </c>
      <c r="AW3840" s="14" t="s">
        <v>34</v>
      </c>
      <c r="AX3840" s="14" t="s">
        <v>80</v>
      </c>
      <c r="AY3840" s="175" t="s">
        <v>252</v>
      </c>
    </row>
    <row r="3841" spans="1:65" s="2" customFormat="1" ht="16.5" customHeight="1">
      <c r="A3841" s="34"/>
      <c r="B3841" s="145"/>
      <c r="C3841" s="146" t="s">
        <v>3567</v>
      </c>
      <c r="D3841" s="146" t="s">
        <v>254</v>
      </c>
      <c r="E3841" s="147" t="s">
        <v>3568</v>
      </c>
      <c r="F3841" s="148" t="s">
        <v>3569</v>
      </c>
      <c r="G3841" s="149" t="s">
        <v>743</v>
      </c>
      <c r="H3841" s="150">
        <v>1</v>
      </c>
      <c r="I3841" s="151"/>
      <c r="J3841" s="152">
        <f>ROUND(I3841*H3841,2)</f>
        <v>0</v>
      </c>
      <c r="K3841" s="153"/>
      <c r="L3841" s="35"/>
      <c r="M3841" s="154" t="s">
        <v>3</v>
      </c>
      <c r="N3841" s="155" t="s">
        <v>44</v>
      </c>
      <c r="O3841" s="55"/>
      <c r="P3841" s="156">
        <f>O3841*H3841</f>
        <v>0</v>
      </c>
      <c r="Q3841" s="156">
        <v>7.7729999999999994E-2</v>
      </c>
      <c r="R3841" s="156">
        <f>Q3841*H3841</f>
        <v>7.7729999999999994E-2</v>
      </c>
      <c r="S3841" s="156">
        <v>0</v>
      </c>
      <c r="T3841" s="157">
        <f>S3841*H3841</f>
        <v>0</v>
      </c>
      <c r="U3841" s="34"/>
      <c r="V3841" s="34"/>
      <c r="W3841" s="34"/>
      <c r="X3841" s="34"/>
      <c r="Y3841" s="34"/>
      <c r="Z3841" s="34"/>
      <c r="AA3841" s="34"/>
      <c r="AB3841" s="34"/>
      <c r="AC3841" s="34"/>
      <c r="AD3841" s="34"/>
      <c r="AE3841" s="34"/>
      <c r="AR3841" s="158" t="s">
        <v>258</v>
      </c>
      <c r="AT3841" s="158" t="s">
        <v>254</v>
      </c>
      <c r="AU3841" s="158" t="s">
        <v>82</v>
      </c>
      <c r="AY3841" s="19" t="s">
        <v>252</v>
      </c>
      <c r="BE3841" s="159">
        <f>IF(N3841="základní",J3841,0)</f>
        <v>0</v>
      </c>
      <c r="BF3841" s="159">
        <f>IF(N3841="snížená",J3841,0)</f>
        <v>0</v>
      </c>
      <c r="BG3841" s="159">
        <f>IF(N3841="zákl. přenesená",J3841,0)</f>
        <v>0</v>
      </c>
      <c r="BH3841" s="159">
        <f>IF(N3841="sníž. přenesená",J3841,0)</f>
        <v>0</v>
      </c>
      <c r="BI3841" s="159">
        <f>IF(N3841="nulová",J3841,0)</f>
        <v>0</v>
      </c>
      <c r="BJ3841" s="19" t="s">
        <v>80</v>
      </c>
      <c r="BK3841" s="159">
        <f>ROUND(I3841*H3841,2)</f>
        <v>0</v>
      </c>
      <c r="BL3841" s="19" t="s">
        <v>258</v>
      </c>
      <c r="BM3841" s="158" t="s">
        <v>3570</v>
      </c>
    </row>
    <row r="3842" spans="1:65" s="2" customFormat="1" ht="11.25">
      <c r="A3842" s="34"/>
      <c r="B3842" s="35"/>
      <c r="C3842" s="34"/>
      <c r="D3842" s="160" t="s">
        <v>260</v>
      </c>
      <c r="E3842" s="34"/>
      <c r="F3842" s="161" t="s">
        <v>3569</v>
      </c>
      <c r="G3842" s="34"/>
      <c r="H3842" s="34"/>
      <c r="I3842" s="162"/>
      <c r="J3842" s="34"/>
      <c r="K3842" s="34"/>
      <c r="L3842" s="35"/>
      <c r="M3842" s="163"/>
      <c r="N3842" s="164"/>
      <c r="O3842" s="55"/>
      <c r="P3842" s="55"/>
      <c r="Q3842" s="55"/>
      <c r="R3842" s="55"/>
      <c r="S3842" s="55"/>
      <c r="T3842" s="56"/>
      <c r="U3842" s="34"/>
      <c r="V3842" s="34"/>
      <c r="W3842" s="34"/>
      <c r="X3842" s="34"/>
      <c r="Y3842" s="34"/>
      <c r="Z3842" s="34"/>
      <c r="AA3842" s="34"/>
      <c r="AB3842" s="34"/>
      <c r="AC3842" s="34"/>
      <c r="AD3842" s="34"/>
      <c r="AE3842" s="34"/>
      <c r="AT3842" s="19" t="s">
        <v>260</v>
      </c>
      <c r="AU3842" s="19" t="s">
        <v>82</v>
      </c>
    </row>
    <row r="3843" spans="1:65" s="13" customFormat="1" ht="11.25">
      <c r="B3843" s="167"/>
      <c r="D3843" s="160" t="s">
        <v>264</v>
      </c>
      <c r="E3843" s="168" t="s">
        <v>3</v>
      </c>
      <c r="F3843" s="169" t="s">
        <v>3571</v>
      </c>
      <c r="H3843" s="168" t="s">
        <v>3</v>
      </c>
      <c r="I3843" s="170"/>
      <c r="L3843" s="167"/>
      <c r="M3843" s="171"/>
      <c r="N3843" s="172"/>
      <c r="O3843" s="172"/>
      <c r="P3843" s="172"/>
      <c r="Q3843" s="172"/>
      <c r="R3843" s="172"/>
      <c r="S3843" s="172"/>
      <c r="T3843" s="173"/>
      <c r="AT3843" s="168" t="s">
        <v>264</v>
      </c>
      <c r="AU3843" s="168" t="s">
        <v>82</v>
      </c>
      <c r="AV3843" s="13" t="s">
        <v>80</v>
      </c>
      <c r="AW3843" s="13" t="s">
        <v>34</v>
      </c>
      <c r="AX3843" s="13" t="s">
        <v>73</v>
      </c>
      <c r="AY3843" s="168" t="s">
        <v>252</v>
      </c>
    </row>
    <row r="3844" spans="1:65" s="14" customFormat="1" ht="11.25">
      <c r="B3844" s="174"/>
      <c r="D3844" s="160" t="s">
        <v>264</v>
      </c>
      <c r="E3844" s="175" t="s">
        <v>3</v>
      </c>
      <c r="F3844" s="176" t="s">
        <v>80</v>
      </c>
      <c r="H3844" s="177">
        <v>1</v>
      </c>
      <c r="I3844" s="178"/>
      <c r="L3844" s="174"/>
      <c r="M3844" s="179"/>
      <c r="N3844" s="180"/>
      <c r="O3844" s="180"/>
      <c r="P3844" s="180"/>
      <c r="Q3844" s="180"/>
      <c r="R3844" s="180"/>
      <c r="S3844" s="180"/>
      <c r="T3844" s="181"/>
      <c r="AT3844" s="175" t="s">
        <v>264</v>
      </c>
      <c r="AU3844" s="175" t="s">
        <v>82</v>
      </c>
      <c r="AV3844" s="14" t="s">
        <v>82</v>
      </c>
      <c r="AW3844" s="14" t="s">
        <v>34</v>
      </c>
      <c r="AX3844" s="14" t="s">
        <v>80</v>
      </c>
      <c r="AY3844" s="175" t="s">
        <v>252</v>
      </c>
    </row>
    <row r="3845" spans="1:65" s="2" customFormat="1" ht="16.5" customHeight="1">
      <c r="A3845" s="34"/>
      <c r="B3845" s="145"/>
      <c r="C3845" s="198" t="s">
        <v>3572</v>
      </c>
      <c r="D3845" s="198" t="s">
        <v>361</v>
      </c>
      <c r="E3845" s="199" t="s">
        <v>3573</v>
      </c>
      <c r="F3845" s="200" t="s">
        <v>3574</v>
      </c>
      <c r="G3845" s="201" t="s">
        <v>743</v>
      </c>
      <c r="H3845" s="202">
        <v>1</v>
      </c>
      <c r="I3845" s="203"/>
      <c r="J3845" s="204">
        <f>ROUND(I3845*H3845,2)</f>
        <v>0</v>
      </c>
      <c r="K3845" s="205"/>
      <c r="L3845" s="206"/>
      <c r="M3845" s="207" t="s">
        <v>3</v>
      </c>
      <c r="N3845" s="208" t="s">
        <v>44</v>
      </c>
      <c r="O3845" s="55"/>
      <c r="P3845" s="156">
        <f>O3845*H3845</f>
        <v>0</v>
      </c>
      <c r="Q3845" s="156">
        <v>0.06</v>
      </c>
      <c r="R3845" s="156">
        <f>Q3845*H3845</f>
        <v>0.06</v>
      </c>
      <c r="S3845" s="156">
        <v>0</v>
      </c>
      <c r="T3845" s="157">
        <f>S3845*H3845</f>
        <v>0</v>
      </c>
      <c r="U3845" s="34"/>
      <c r="V3845" s="34"/>
      <c r="W3845" s="34"/>
      <c r="X3845" s="34"/>
      <c r="Y3845" s="34"/>
      <c r="Z3845" s="34"/>
      <c r="AA3845" s="34"/>
      <c r="AB3845" s="34"/>
      <c r="AC3845" s="34"/>
      <c r="AD3845" s="34"/>
      <c r="AE3845" s="34"/>
      <c r="AR3845" s="158" t="s">
        <v>318</v>
      </c>
      <c r="AT3845" s="158" t="s">
        <v>361</v>
      </c>
      <c r="AU3845" s="158" t="s">
        <v>82</v>
      </c>
      <c r="AY3845" s="19" t="s">
        <v>252</v>
      </c>
      <c r="BE3845" s="159">
        <f>IF(N3845="základní",J3845,0)</f>
        <v>0</v>
      </c>
      <c r="BF3845" s="159">
        <f>IF(N3845="snížená",J3845,0)</f>
        <v>0</v>
      </c>
      <c r="BG3845" s="159">
        <f>IF(N3845="zákl. přenesená",J3845,0)</f>
        <v>0</v>
      </c>
      <c r="BH3845" s="159">
        <f>IF(N3845="sníž. přenesená",J3845,0)</f>
        <v>0</v>
      </c>
      <c r="BI3845" s="159">
        <f>IF(N3845="nulová",J3845,0)</f>
        <v>0</v>
      </c>
      <c r="BJ3845" s="19" t="s">
        <v>80</v>
      </c>
      <c r="BK3845" s="159">
        <f>ROUND(I3845*H3845,2)</f>
        <v>0</v>
      </c>
      <c r="BL3845" s="19" t="s">
        <v>258</v>
      </c>
      <c r="BM3845" s="158" t="s">
        <v>3575</v>
      </c>
    </row>
    <row r="3846" spans="1:65" s="2" customFormat="1" ht="11.25">
      <c r="A3846" s="34"/>
      <c r="B3846" s="35"/>
      <c r="C3846" s="34"/>
      <c r="D3846" s="160" t="s">
        <v>260</v>
      </c>
      <c r="E3846" s="34"/>
      <c r="F3846" s="161" t="s">
        <v>3574</v>
      </c>
      <c r="G3846" s="34"/>
      <c r="H3846" s="34"/>
      <c r="I3846" s="162"/>
      <c r="J3846" s="34"/>
      <c r="K3846" s="34"/>
      <c r="L3846" s="35"/>
      <c r="M3846" s="163"/>
      <c r="N3846" s="164"/>
      <c r="O3846" s="55"/>
      <c r="P3846" s="55"/>
      <c r="Q3846" s="55"/>
      <c r="R3846" s="55"/>
      <c r="S3846" s="55"/>
      <c r="T3846" s="56"/>
      <c r="U3846" s="34"/>
      <c r="V3846" s="34"/>
      <c r="W3846" s="34"/>
      <c r="X3846" s="34"/>
      <c r="Y3846" s="34"/>
      <c r="Z3846" s="34"/>
      <c r="AA3846" s="34"/>
      <c r="AB3846" s="34"/>
      <c r="AC3846" s="34"/>
      <c r="AD3846" s="34"/>
      <c r="AE3846" s="34"/>
      <c r="AT3846" s="19" t="s">
        <v>260</v>
      </c>
      <c r="AU3846" s="19" t="s">
        <v>82</v>
      </c>
    </row>
    <row r="3847" spans="1:65" s="13" customFormat="1" ht="11.25">
      <c r="B3847" s="167"/>
      <c r="D3847" s="160" t="s">
        <v>264</v>
      </c>
      <c r="E3847" s="168" t="s">
        <v>3</v>
      </c>
      <c r="F3847" s="169" t="s">
        <v>3576</v>
      </c>
      <c r="H3847" s="168" t="s">
        <v>3</v>
      </c>
      <c r="I3847" s="170"/>
      <c r="L3847" s="167"/>
      <c r="M3847" s="171"/>
      <c r="N3847" s="172"/>
      <c r="O3847" s="172"/>
      <c r="P3847" s="172"/>
      <c r="Q3847" s="172"/>
      <c r="R3847" s="172"/>
      <c r="S3847" s="172"/>
      <c r="T3847" s="173"/>
      <c r="AT3847" s="168" t="s">
        <v>264</v>
      </c>
      <c r="AU3847" s="168" t="s">
        <v>82</v>
      </c>
      <c r="AV3847" s="13" t="s">
        <v>80</v>
      </c>
      <c r="AW3847" s="13" t="s">
        <v>34</v>
      </c>
      <c r="AX3847" s="13" t="s">
        <v>73</v>
      </c>
      <c r="AY3847" s="168" t="s">
        <v>252</v>
      </c>
    </row>
    <row r="3848" spans="1:65" s="14" customFormat="1" ht="11.25">
      <c r="B3848" s="174"/>
      <c r="D3848" s="160" t="s">
        <v>264</v>
      </c>
      <c r="E3848" s="175" t="s">
        <v>3</v>
      </c>
      <c r="F3848" s="176" t="s">
        <v>80</v>
      </c>
      <c r="H3848" s="177">
        <v>1</v>
      </c>
      <c r="I3848" s="178"/>
      <c r="L3848" s="174"/>
      <c r="M3848" s="179"/>
      <c r="N3848" s="180"/>
      <c r="O3848" s="180"/>
      <c r="P3848" s="180"/>
      <c r="Q3848" s="180"/>
      <c r="R3848" s="180"/>
      <c r="S3848" s="180"/>
      <c r="T3848" s="181"/>
      <c r="AT3848" s="175" t="s">
        <v>264</v>
      </c>
      <c r="AU3848" s="175" t="s">
        <v>82</v>
      </c>
      <c r="AV3848" s="14" t="s">
        <v>82</v>
      </c>
      <c r="AW3848" s="14" t="s">
        <v>34</v>
      </c>
      <c r="AX3848" s="14" t="s">
        <v>80</v>
      </c>
      <c r="AY3848" s="175" t="s">
        <v>252</v>
      </c>
    </row>
    <row r="3849" spans="1:65" s="2" customFormat="1" ht="16.5" customHeight="1">
      <c r="A3849" s="34"/>
      <c r="B3849" s="145"/>
      <c r="C3849" s="146" t="s">
        <v>3577</v>
      </c>
      <c r="D3849" s="146" t="s">
        <v>3496</v>
      </c>
      <c r="E3849" s="147" t="s">
        <v>3578</v>
      </c>
      <c r="F3849" s="148" t="s">
        <v>3579</v>
      </c>
      <c r="G3849" s="149" t="s">
        <v>3342</v>
      </c>
      <c r="H3849" s="150">
        <v>6</v>
      </c>
      <c r="I3849" s="151"/>
      <c r="J3849" s="152">
        <f>ROUND(I3849*H3849,2)</f>
        <v>0</v>
      </c>
      <c r="K3849" s="153"/>
      <c r="L3849" s="35"/>
      <c r="M3849" s="154" t="s">
        <v>3</v>
      </c>
      <c r="N3849" s="155" t="s">
        <v>44</v>
      </c>
      <c r="O3849" s="55"/>
      <c r="P3849" s="156">
        <f>O3849*H3849</f>
        <v>0</v>
      </c>
      <c r="Q3849" s="156">
        <v>7.1059999999999998E-2</v>
      </c>
      <c r="R3849" s="156">
        <f>Q3849*H3849</f>
        <v>0.42635999999999996</v>
      </c>
      <c r="S3849" s="156">
        <v>0</v>
      </c>
      <c r="T3849" s="157">
        <f>S3849*H3849</f>
        <v>0</v>
      </c>
      <c r="U3849" s="34"/>
      <c r="V3849" s="34"/>
      <c r="W3849" s="34"/>
      <c r="X3849" s="34"/>
      <c r="Y3849" s="34"/>
      <c r="Z3849" s="34"/>
      <c r="AA3849" s="34"/>
      <c r="AB3849" s="34"/>
      <c r="AC3849" s="34"/>
      <c r="AD3849" s="34"/>
      <c r="AE3849" s="34"/>
      <c r="AR3849" s="158" t="s">
        <v>258</v>
      </c>
      <c r="AT3849" s="158" t="s">
        <v>254</v>
      </c>
      <c r="AU3849" s="158" t="s">
        <v>82</v>
      </c>
      <c r="AY3849" s="19" t="s">
        <v>252</v>
      </c>
      <c r="BE3849" s="159">
        <f>IF(N3849="základní",J3849,0)</f>
        <v>0</v>
      </c>
      <c r="BF3849" s="159">
        <f>IF(N3849="snížená",J3849,0)</f>
        <v>0</v>
      </c>
      <c r="BG3849" s="159">
        <f>IF(N3849="zákl. přenesená",J3849,0)</f>
        <v>0</v>
      </c>
      <c r="BH3849" s="159">
        <f>IF(N3849="sníž. přenesená",J3849,0)</f>
        <v>0</v>
      </c>
      <c r="BI3849" s="159">
        <f>IF(N3849="nulová",J3849,0)</f>
        <v>0</v>
      </c>
      <c r="BJ3849" s="19" t="s">
        <v>80</v>
      </c>
      <c r="BK3849" s="159">
        <f>ROUND(I3849*H3849,2)</f>
        <v>0</v>
      </c>
      <c r="BL3849" s="19" t="s">
        <v>258</v>
      </c>
      <c r="BM3849" s="158" t="s">
        <v>3580</v>
      </c>
    </row>
    <row r="3850" spans="1:65" s="2" customFormat="1" ht="11.25">
      <c r="A3850" s="34"/>
      <c r="B3850" s="35"/>
      <c r="C3850" s="34"/>
      <c r="D3850" s="160" t="s">
        <v>260</v>
      </c>
      <c r="E3850" s="34"/>
      <c r="F3850" s="161" t="s">
        <v>3579</v>
      </c>
      <c r="G3850" s="34"/>
      <c r="H3850" s="34"/>
      <c r="I3850" s="162"/>
      <c r="J3850" s="34"/>
      <c r="K3850" s="34"/>
      <c r="L3850" s="35"/>
      <c r="M3850" s="163"/>
      <c r="N3850" s="164"/>
      <c r="O3850" s="55"/>
      <c r="P3850" s="55"/>
      <c r="Q3850" s="55"/>
      <c r="R3850" s="55"/>
      <c r="S3850" s="55"/>
      <c r="T3850" s="56"/>
      <c r="U3850" s="34"/>
      <c r="V3850" s="34"/>
      <c r="W3850" s="34"/>
      <c r="X3850" s="34"/>
      <c r="Y3850" s="34"/>
      <c r="Z3850" s="34"/>
      <c r="AA3850" s="34"/>
      <c r="AB3850" s="34"/>
      <c r="AC3850" s="34"/>
      <c r="AD3850" s="34"/>
      <c r="AE3850" s="34"/>
      <c r="AT3850" s="19" t="s">
        <v>260</v>
      </c>
      <c r="AU3850" s="19" t="s">
        <v>82</v>
      </c>
    </row>
    <row r="3851" spans="1:65" s="13" customFormat="1" ht="11.25">
      <c r="B3851" s="167"/>
      <c r="D3851" s="160" t="s">
        <v>264</v>
      </c>
      <c r="E3851" s="168" t="s">
        <v>3</v>
      </c>
      <c r="F3851" s="169" t="s">
        <v>3581</v>
      </c>
      <c r="H3851" s="168" t="s">
        <v>3</v>
      </c>
      <c r="I3851" s="170"/>
      <c r="L3851" s="167"/>
      <c r="M3851" s="171"/>
      <c r="N3851" s="172"/>
      <c r="O3851" s="172"/>
      <c r="P3851" s="172"/>
      <c r="Q3851" s="172"/>
      <c r="R3851" s="172"/>
      <c r="S3851" s="172"/>
      <c r="T3851" s="173"/>
      <c r="AT3851" s="168" t="s">
        <v>264</v>
      </c>
      <c r="AU3851" s="168" t="s">
        <v>82</v>
      </c>
      <c r="AV3851" s="13" t="s">
        <v>80</v>
      </c>
      <c r="AW3851" s="13" t="s">
        <v>34</v>
      </c>
      <c r="AX3851" s="13" t="s">
        <v>73</v>
      </c>
      <c r="AY3851" s="168" t="s">
        <v>252</v>
      </c>
    </row>
    <row r="3852" spans="1:65" s="13" customFormat="1" ht="11.25">
      <c r="B3852" s="167"/>
      <c r="D3852" s="160" t="s">
        <v>264</v>
      </c>
      <c r="E3852" s="168" t="s">
        <v>3</v>
      </c>
      <c r="F3852" s="169" t="s">
        <v>3582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1:65" s="13" customFormat="1" ht="11.25">
      <c r="B3853" s="167"/>
      <c r="D3853" s="160" t="s">
        <v>264</v>
      </c>
      <c r="E3853" s="168" t="s">
        <v>3</v>
      </c>
      <c r="F3853" s="169" t="s">
        <v>3583</v>
      </c>
      <c r="H3853" s="168" t="s">
        <v>3</v>
      </c>
      <c r="I3853" s="170"/>
      <c r="L3853" s="167"/>
      <c r="M3853" s="171"/>
      <c r="N3853" s="172"/>
      <c r="O3853" s="172"/>
      <c r="P3853" s="172"/>
      <c r="Q3853" s="172"/>
      <c r="R3853" s="172"/>
      <c r="S3853" s="172"/>
      <c r="T3853" s="173"/>
      <c r="AT3853" s="168" t="s">
        <v>264</v>
      </c>
      <c r="AU3853" s="168" t="s">
        <v>82</v>
      </c>
      <c r="AV3853" s="13" t="s">
        <v>80</v>
      </c>
      <c r="AW3853" s="13" t="s">
        <v>34</v>
      </c>
      <c r="AX3853" s="13" t="s">
        <v>73</v>
      </c>
      <c r="AY3853" s="168" t="s">
        <v>252</v>
      </c>
    </row>
    <row r="3854" spans="1:65" s="13" customFormat="1" ht="11.25">
      <c r="B3854" s="167"/>
      <c r="D3854" s="160" t="s">
        <v>264</v>
      </c>
      <c r="E3854" s="168" t="s">
        <v>3</v>
      </c>
      <c r="F3854" s="169" t="s">
        <v>3584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1:65" s="13" customFormat="1" ht="11.25">
      <c r="B3855" s="167"/>
      <c r="D3855" s="160" t="s">
        <v>264</v>
      </c>
      <c r="E3855" s="168" t="s">
        <v>3</v>
      </c>
      <c r="F3855" s="169" t="s">
        <v>3585</v>
      </c>
      <c r="H3855" s="168" t="s">
        <v>3</v>
      </c>
      <c r="I3855" s="170"/>
      <c r="L3855" s="167"/>
      <c r="M3855" s="171"/>
      <c r="N3855" s="172"/>
      <c r="O3855" s="172"/>
      <c r="P3855" s="172"/>
      <c r="Q3855" s="172"/>
      <c r="R3855" s="172"/>
      <c r="S3855" s="172"/>
      <c r="T3855" s="173"/>
      <c r="AT3855" s="168" t="s">
        <v>264</v>
      </c>
      <c r="AU3855" s="168" t="s">
        <v>82</v>
      </c>
      <c r="AV3855" s="13" t="s">
        <v>80</v>
      </c>
      <c r="AW3855" s="13" t="s">
        <v>34</v>
      </c>
      <c r="AX3855" s="13" t="s">
        <v>73</v>
      </c>
      <c r="AY3855" s="168" t="s">
        <v>252</v>
      </c>
    </row>
    <row r="3856" spans="1:65" s="13" customFormat="1" ht="11.25">
      <c r="B3856" s="167"/>
      <c r="D3856" s="160" t="s">
        <v>264</v>
      </c>
      <c r="E3856" s="168" t="s">
        <v>3</v>
      </c>
      <c r="F3856" s="169" t="s">
        <v>3586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1:65" s="13" customFormat="1" ht="11.25">
      <c r="B3857" s="167"/>
      <c r="D3857" s="160" t="s">
        <v>264</v>
      </c>
      <c r="E3857" s="168" t="s">
        <v>3</v>
      </c>
      <c r="F3857" s="169" t="s">
        <v>3587</v>
      </c>
      <c r="H3857" s="168" t="s">
        <v>3</v>
      </c>
      <c r="I3857" s="170"/>
      <c r="L3857" s="167"/>
      <c r="M3857" s="171"/>
      <c r="N3857" s="172"/>
      <c r="O3857" s="172"/>
      <c r="P3857" s="172"/>
      <c r="Q3857" s="172"/>
      <c r="R3857" s="172"/>
      <c r="S3857" s="172"/>
      <c r="T3857" s="173"/>
      <c r="AT3857" s="168" t="s">
        <v>264</v>
      </c>
      <c r="AU3857" s="168" t="s">
        <v>82</v>
      </c>
      <c r="AV3857" s="13" t="s">
        <v>80</v>
      </c>
      <c r="AW3857" s="13" t="s">
        <v>34</v>
      </c>
      <c r="AX3857" s="13" t="s">
        <v>73</v>
      </c>
      <c r="AY3857" s="168" t="s">
        <v>252</v>
      </c>
    </row>
    <row r="3858" spans="1:65" s="13" customFormat="1" ht="11.25">
      <c r="B3858" s="167"/>
      <c r="D3858" s="160" t="s">
        <v>264</v>
      </c>
      <c r="E3858" s="168" t="s">
        <v>3</v>
      </c>
      <c r="F3858" s="169" t="s">
        <v>3588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1:65" s="13" customFormat="1" ht="11.25">
      <c r="B3859" s="167"/>
      <c r="D3859" s="160" t="s">
        <v>264</v>
      </c>
      <c r="E3859" s="168" t="s">
        <v>3</v>
      </c>
      <c r="F3859" s="169" t="s">
        <v>3589</v>
      </c>
      <c r="H3859" s="168" t="s">
        <v>3</v>
      </c>
      <c r="I3859" s="170"/>
      <c r="L3859" s="167"/>
      <c r="M3859" s="171"/>
      <c r="N3859" s="172"/>
      <c r="O3859" s="172"/>
      <c r="P3859" s="172"/>
      <c r="Q3859" s="172"/>
      <c r="R3859" s="172"/>
      <c r="S3859" s="172"/>
      <c r="T3859" s="173"/>
      <c r="AT3859" s="168" t="s">
        <v>264</v>
      </c>
      <c r="AU3859" s="168" t="s">
        <v>82</v>
      </c>
      <c r="AV3859" s="13" t="s">
        <v>80</v>
      </c>
      <c r="AW3859" s="13" t="s">
        <v>34</v>
      </c>
      <c r="AX3859" s="13" t="s">
        <v>73</v>
      </c>
      <c r="AY3859" s="168" t="s">
        <v>252</v>
      </c>
    </row>
    <row r="3860" spans="1:65" s="13" customFormat="1" ht="11.25">
      <c r="B3860" s="167"/>
      <c r="D3860" s="160" t="s">
        <v>264</v>
      </c>
      <c r="E3860" s="168" t="s">
        <v>3</v>
      </c>
      <c r="F3860" s="169" t="s">
        <v>3590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1:65" s="13" customFormat="1" ht="11.25">
      <c r="B3861" s="167"/>
      <c r="D3861" s="160" t="s">
        <v>264</v>
      </c>
      <c r="E3861" s="168" t="s">
        <v>3</v>
      </c>
      <c r="F3861" s="169" t="s">
        <v>3591</v>
      </c>
      <c r="H3861" s="168" t="s">
        <v>3</v>
      </c>
      <c r="I3861" s="170"/>
      <c r="L3861" s="167"/>
      <c r="M3861" s="171"/>
      <c r="N3861" s="172"/>
      <c r="O3861" s="172"/>
      <c r="P3861" s="172"/>
      <c r="Q3861" s="172"/>
      <c r="R3861" s="172"/>
      <c r="S3861" s="172"/>
      <c r="T3861" s="173"/>
      <c r="AT3861" s="168" t="s">
        <v>264</v>
      </c>
      <c r="AU3861" s="168" t="s">
        <v>82</v>
      </c>
      <c r="AV3861" s="13" t="s">
        <v>80</v>
      </c>
      <c r="AW3861" s="13" t="s">
        <v>34</v>
      </c>
      <c r="AX3861" s="13" t="s">
        <v>73</v>
      </c>
      <c r="AY3861" s="168" t="s">
        <v>252</v>
      </c>
    </row>
    <row r="3862" spans="1:65" s="13" customFormat="1" ht="11.25">
      <c r="B3862" s="167"/>
      <c r="D3862" s="160" t="s">
        <v>264</v>
      </c>
      <c r="E3862" s="168" t="s">
        <v>3</v>
      </c>
      <c r="F3862" s="169" t="s">
        <v>3592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264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252</v>
      </c>
    </row>
    <row r="3863" spans="1:65" s="13" customFormat="1" ht="11.25">
      <c r="B3863" s="167"/>
      <c r="D3863" s="160" t="s">
        <v>264</v>
      </c>
      <c r="E3863" s="168" t="s">
        <v>3</v>
      </c>
      <c r="F3863" s="169" t="s">
        <v>3593</v>
      </c>
      <c r="H3863" s="168" t="s">
        <v>3</v>
      </c>
      <c r="I3863" s="170"/>
      <c r="L3863" s="167"/>
      <c r="M3863" s="171"/>
      <c r="N3863" s="172"/>
      <c r="O3863" s="172"/>
      <c r="P3863" s="172"/>
      <c r="Q3863" s="172"/>
      <c r="R3863" s="172"/>
      <c r="S3863" s="172"/>
      <c r="T3863" s="173"/>
      <c r="AT3863" s="168" t="s">
        <v>264</v>
      </c>
      <c r="AU3863" s="168" t="s">
        <v>82</v>
      </c>
      <c r="AV3863" s="13" t="s">
        <v>80</v>
      </c>
      <c r="AW3863" s="13" t="s">
        <v>34</v>
      </c>
      <c r="AX3863" s="13" t="s">
        <v>73</v>
      </c>
      <c r="AY3863" s="168" t="s">
        <v>252</v>
      </c>
    </row>
    <row r="3864" spans="1:65" s="14" customFormat="1" ht="11.25">
      <c r="B3864" s="174"/>
      <c r="D3864" s="160" t="s">
        <v>264</v>
      </c>
      <c r="E3864" s="175" t="s">
        <v>3</v>
      </c>
      <c r="F3864" s="176" t="s">
        <v>3594</v>
      </c>
      <c r="H3864" s="177">
        <v>6</v>
      </c>
      <c r="I3864" s="178"/>
      <c r="L3864" s="174"/>
      <c r="M3864" s="179"/>
      <c r="N3864" s="180"/>
      <c r="O3864" s="180"/>
      <c r="P3864" s="180"/>
      <c r="Q3864" s="180"/>
      <c r="R3864" s="180"/>
      <c r="S3864" s="180"/>
      <c r="T3864" s="181"/>
      <c r="AT3864" s="175" t="s">
        <v>264</v>
      </c>
      <c r="AU3864" s="175" t="s">
        <v>82</v>
      </c>
      <c r="AV3864" s="14" t="s">
        <v>82</v>
      </c>
      <c r="AW3864" s="14" t="s">
        <v>34</v>
      </c>
      <c r="AX3864" s="14" t="s">
        <v>80</v>
      </c>
      <c r="AY3864" s="175" t="s">
        <v>252</v>
      </c>
    </row>
    <row r="3865" spans="1:65" s="2" customFormat="1" ht="16.5" customHeight="1">
      <c r="A3865" s="34"/>
      <c r="B3865" s="145"/>
      <c r="C3865" s="146" t="s">
        <v>3595</v>
      </c>
      <c r="D3865" s="146" t="s">
        <v>254</v>
      </c>
      <c r="E3865" s="147" t="s">
        <v>3596</v>
      </c>
      <c r="F3865" s="148" t="s">
        <v>3597</v>
      </c>
      <c r="G3865" s="149" t="s">
        <v>497</v>
      </c>
      <c r="H3865" s="150">
        <v>77.61</v>
      </c>
      <c r="I3865" s="151"/>
      <c r="J3865" s="152">
        <f>ROUND(I3865*H3865,2)</f>
        <v>0</v>
      </c>
      <c r="K3865" s="153"/>
      <c r="L3865" s="35"/>
      <c r="M3865" s="154" t="s">
        <v>3</v>
      </c>
      <c r="N3865" s="155" t="s">
        <v>44</v>
      </c>
      <c r="O3865" s="55"/>
      <c r="P3865" s="156">
        <f>O3865*H3865</f>
        <v>0</v>
      </c>
      <c r="Q3865" s="156">
        <v>1.2829999999999999E-2</v>
      </c>
      <c r="R3865" s="156">
        <f>Q3865*H3865</f>
        <v>0.99573629999999991</v>
      </c>
      <c r="S3865" s="156">
        <v>0</v>
      </c>
      <c r="T3865" s="157">
        <f>S3865*H3865</f>
        <v>0</v>
      </c>
      <c r="U3865" s="34"/>
      <c r="V3865" s="34"/>
      <c r="W3865" s="34"/>
      <c r="X3865" s="34"/>
      <c r="Y3865" s="34"/>
      <c r="Z3865" s="34"/>
      <c r="AA3865" s="34"/>
      <c r="AB3865" s="34"/>
      <c r="AC3865" s="34"/>
      <c r="AD3865" s="34"/>
      <c r="AE3865" s="34"/>
      <c r="AR3865" s="158" t="s">
        <v>258</v>
      </c>
      <c r="AT3865" s="158" t="s">
        <v>254</v>
      </c>
      <c r="AU3865" s="158" t="s">
        <v>82</v>
      </c>
      <c r="AY3865" s="19" t="s">
        <v>252</v>
      </c>
      <c r="BE3865" s="159">
        <f>IF(N3865="základní",J3865,0)</f>
        <v>0</v>
      </c>
      <c r="BF3865" s="159">
        <f>IF(N3865="snížená",J3865,0)</f>
        <v>0</v>
      </c>
      <c r="BG3865" s="159">
        <f>IF(N3865="zákl. přenesená",J3865,0)</f>
        <v>0</v>
      </c>
      <c r="BH3865" s="159">
        <f>IF(N3865="sníž. přenesená",J3865,0)</f>
        <v>0</v>
      </c>
      <c r="BI3865" s="159">
        <f>IF(N3865="nulová",J3865,0)</f>
        <v>0</v>
      </c>
      <c r="BJ3865" s="19" t="s">
        <v>80</v>
      </c>
      <c r="BK3865" s="159">
        <f>ROUND(I3865*H3865,2)</f>
        <v>0</v>
      </c>
      <c r="BL3865" s="19" t="s">
        <v>258</v>
      </c>
      <c r="BM3865" s="158" t="s">
        <v>3598</v>
      </c>
    </row>
    <row r="3866" spans="1:65" s="2" customFormat="1" ht="11.25">
      <c r="A3866" s="34"/>
      <c r="B3866" s="35"/>
      <c r="C3866" s="34"/>
      <c r="D3866" s="160" t="s">
        <v>260</v>
      </c>
      <c r="E3866" s="34"/>
      <c r="F3866" s="161" t="s">
        <v>3599</v>
      </c>
      <c r="G3866" s="34"/>
      <c r="H3866" s="34"/>
      <c r="I3866" s="162"/>
      <c r="J3866" s="34"/>
      <c r="K3866" s="34"/>
      <c r="L3866" s="35"/>
      <c r="M3866" s="163"/>
      <c r="N3866" s="164"/>
      <c r="O3866" s="55"/>
      <c r="P3866" s="55"/>
      <c r="Q3866" s="55"/>
      <c r="R3866" s="55"/>
      <c r="S3866" s="55"/>
      <c r="T3866" s="56"/>
      <c r="U3866" s="34"/>
      <c r="V3866" s="34"/>
      <c r="W3866" s="34"/>
      <c r="X3866" s="34"/>
      <c r="Y3866" s="34"/>
      <c r="Z3866" s="34"/>
      <c r="AA3866" s="34"/>
      <c r="AB3866" s="34"/>
      <c r="AC3866" s="34"/>
      <c r="AD3866" s="34"/>
      <c r="AE3866" s="34"/>
      <c r="AT3866" s="19" t="s">
        <v>260</v>
      </c>
      <c r="AU3866" s="19" t="s">
        <v>82</v>
      </c>
    </row>
    <row r="3867" spans="1:65" s="2" customFormat="1" ht="11.25">
      <c r="A3867" s="34"/>
      <c r="B3867" s="35"/>
      <c r="C3867" s="34"/>
      <c r="D3867" s="165" t="s">
        <v>262</v>
      </c>
      <c r="E3867" s="34"/>
      <c r="F3867" s="166" t="s">
        <v>3600</v>
      </c>
      <c r="G3867" s="34"/>
      <c r="H3867" s="34"/>
      <c r="I3867" s="162"/>
      <c r="J3867" s="34"/>
      <c r="K3867" s="34"/>
      <c r="L3867" s="35"/>
      <c r="M3867" s="163"/>
      <c r="N3867" s="164"/>
      <c r="O3867" s="55"/>
      <c r="P3867" s="55"/>
      <c r="Q3867" s="55"/>
      <c r="R3867" s="55"/>
      <c r="S3867" s="55"/>
      <c r="T3867" s="56"/>
      <c r="U3867" s="34"/>
      <c r="V3867" s="34"/>
      <c r="W3867" s="34"/>
      <c r="X3867" s="34"/>
      <c r="Y3867" s="34"/>
      <c r="Z3867" s="34"/>
      <c r="AA3867" s="34"/>
      <c r="AB3867" s="34"/>
      <c r="AC3867" s="34"/>
      <c r="AD3867" s="34"/>
      <c r="AE3867" s="34"/>
      <c r="AT3867" s="19" t="s">
        <v>262</v>
      </c>
      <c r="AU3867" s="19" t="s">
        <v>82</v>
      </c>
    </row>
    <row r="3868" spans="1:65" s="13" customFormat="1" ht="11.25">
      <c r="B3868" s="167"/>
      <c r="D3868" s="160" t="s">
        <v>264</v>
      </c>
      <c r="E3868" s="168" t="s">
        <v>3</v>
      </c>
      <c r="F3868" s="169" t="s">
        <v>3601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264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252</v>
      </c>
    </row>
    <row r="3869" spans="1:65" s="14" customFormat="1" ht="11.25">
      <c r="B3869" s="174"/>
      <c r="D3869" s="160" t="s">
        <v>264</v>
      </c>
      <c r="E3869" s="175" t="s">
        <v>3</v>
      </c>
      <c r="F3869" s="176" t="s">
        <v>3602</v>
      </c>
      <c r="H3869" s="177">
        <v>4.8099999999999996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1:65" s="14" customFormat="1" ht="11.25">
      <c r="B3870" s="174"/>
      <c r="D3870" s="160" t="s">
        <v>264</v>
      </c>
      <c r="E3870" s="175" t="s">
        <v>3</v>
      </c>
      <c r="F3870" s="176" t="s">
        <v>3603</v>
      </c>
      <c r="H3870" s="177">
        <v>28.08</v>
      </c>
      <c r="I3870" s="178"/>
      <c r="L3870" s="174"/>
      <c r="M3870" s="179"/>
      <c r="N3870" s="180"/>
      <c r="O3870" s="180"/>
      <c r="P3870" s="180"/>
      <c r="Q3870" s="180"/>
      <c r="R3870" s="180"/>
      <c r="S3870" s="180"/>
      <c r="T3870" s="181"/>
      <c r="AT3870" s="175" t="s">
        <v>264</v>
      </c>
      <c r="AU3870" s="175" t="s">
        <v>82</v>
      </c>
      <c r="AV3870" s="14" t="s">
        <v>82</v>
      </c>
      <c r="AW3870" s="14" t="s">
        <v>34</v>
      </c>
      <c r="AX3870" s="14" t="s">
        <v>73</v>
      </c>
      <c r="AY3870" s="175" t="s">
        <v>252</v>
      </c>
    </row>
    <row r="3871" spans="1:65" s="13" customFormat="1" ht="11.25">
      <c r="B3871" s="167"/>
      <c r="D3871" s="160" t="s">
        <v>264</v>
      </c>
      <c r="E3871" s="168" t="s">
        <v>3</v>
      </c>
      <c r="F3871" s="169" t="s">
        <v>3604</v>
      </c>
      <c r="H3871" s="168" t="s">
        <v>3</v>
      </c>
      <c r="I3871" s="170"/>
      <c r="L3871" s="167"/>
      <c r="M3871" s="171"/>
      <c r="N3871" s="172"/>
      <c r="O3871" s="172"/>
      <c r="P3871" s="172"/>
      <c r="Q3871" s="172"/>
      <c r="R3871" s="172"/>
      <c r="S3871" s="172"/>
      <c r="T3871" s="173"/>
      <c r="AT3871" s="168" t="s">
        <v>264</v>
      </c>
      <c r="AU3871" s="168" t="s">
        <v>82</v>
      </c>
      <c r="AV3871" s="13" t="s">
        <v>80</v>
      </c>
      <c r="AW3871" s="13" t="s">
        <v>34</v>
      </c>
      <c r="AX3871" s="13" t="s">
        <v>73</v>
      </c>
      <c r="AY3871" s="168" t="s">
        <v>252</v>
      </c>
    </row>
    <row r="3872" spans="1:65" s="14" customFormat="1" ht="11.25">
      <c r="B3872" s="174"/>
      <c r="D3872" s="160" t="s">
        <v>264</v>
      </c>
      <c r="E3872" s="175" t="s">
        <v>3</v>
      </c>
      <c r="F3872" s="176" t="s">
        <v>3605</v>
      </c>
      <c r="H3872" s="177">
        <v>5.33</v>
      </c>
      <c r="I3872" s="178"/>
      <c r="L3872" s="174"/>
      <c r="M3872" s="179"/>
      <c r="N3872" s="180"/>
      <c r="O3872" s="180"/>
      <c r="P3872" s="180"/>
      <c r="Q3872" s="180"/>
      <c r="R3872" s="180"/>
      <c r="S3872" s="180"/>
      <c r="T3872" s="181"/>
      <c r="AT3872" s="175" t="s">
        <v>264</v>
      </c>
      <c r="AU3872" s="175" t="s">
        <v>82</v>
      </c>
      <c r="AV3872" s="14" t="s">
        <v>82</v>
      </c>
      <c r="AW3872" s="14" t="s">
        <v>34</v>
      </c>
      <c r="AX3872" s="14" t="s">
        <v>73</v>
      </c>
      <c r="AY3872" s="175" t="s">
        <v>252</v>
      </c>
    </row>
    <row r="3873" spans="1:65" s="14" customFormat="1" ht="11.25">
      <c r="B3873" s="174"/>
      <c r="D3873" s="160" t="s">
        <v>264</v>
      </c>
      <c r="E3873" s="175" t="s">
        <v>3</v>
      </c>
      <c r="F3873" s="176" t="s">
        <v>3603</v>
      </c>
      <c r="H3873" s="177">
        <v>28.08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264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252</v>
      </c>
    </row>
    <row r="3874" spans="1:65" s="14" customFormat="1" ht="11.25">
      <c r="B3874" s="174"/>
      <c r="D3874" s="160" t="s">
        <v>264</v>
      </c>
      <c r="E3874" s="175" t="s">
        <v>3</v>
      </c>
      <c r="F3874" s="176" t="s">
        <v>3606</v>
      </c>
      <c r="H3874" s="177">
        <v>11.31</v>
      </c>
      <c r="I3874" s="178"/>
      <c r="L3874" s="174"/>
      <c r="M3874" s="179"/>
      <c r="N3874" s="180"/>
      <c r="O3874" s="180"/>
      <c r="P3874" s="180"/>
      <c r="Q3874" s="180"/>
      <c r="R3874" s="180"/>
      <c r="S3874" s="180"/>
      <c r="T3874" s="181"/>
      <c r="AT3874" s="175" t="s">
        <v>264</v>
      </c>
      <c r="AU3874" s="175" t="s">
        <v>82</v>
      </c>
      <c r="AV3874" s="14" t="s">
        <v>82</v>
      </c>
      <c r="AW3874" s="14" t="s">
        <v>34</v>
      </c>
      <c r="AX3874" s="14" t="s">
        <v>73</v>
      </c>
      <c r="AY3874" s="175" t="s">
        <v>252</v>
      </c>
    </row>
    <row r="3875" spans="1:65" s="15" customFormat="1" ht="11.25">
      <c r="B3875" s="182"/>
      <c r="D3875" s="160" t="s">
        <v>264</v>
      </c>
      <c r="E3875" s="183" t="s">
        <v>3</v>
      </c>
      <c r="F3875" s="184" t="s">
        <v>269</v>
      </c>
      <c r="H3875" s="185">
        <v>77.61</v>
      </c>
      <c r="I3875" s="186"/>
      <c r="L3875" s="182"/>
      <c r="M3875" s="187"/>
      <c r="N3875" s="188"/>
      <c r="O3875" s="188"/>
      <c r="P3875" s="188"/>
      <c r="Q3875" s="188"/>
      <c r="R3875" s="188"/>
      <c r="S3875" s="188"/>
      <c r="T3875" s="189"/>
      <c r="AT3875" s="183" t="s">
        <v>264</v>
      </c>
      <c r="AU3875" s="183" t="s">
        <v>82</v>
      </c>
      <c r="AV3875" s="15" t="s">
        <v>258</v>
      </c>
      <c r="AW3875" s="15" t="s">
        <v>34</v>
      </c>
      <c r="AX3875" s="15" t="s">
        <v>80</v>
      </c>
      <c r="AY3875" s="183" t="s">
        <v>252</v>
      </c>
    </row>
    <row r="3876" spans="1:65" s="2" customFormat="1" ht="16.5" customHeight="1">
      <c r="A3876" s="34"/>
      <c r="B3876" s="145"/>
      <c r="C3876" s="146" t="s">
        <v>3607</v>
      </c>
      <c r="D3876" s="146" t="s">
        <v>254</v>
      </c>
      <c r="E3876" s="147" t="s">
        <v>3608</v>
      </c>
      <c r="F3876" s="148" t="s">
        <v>3609</v>
      </c>
      <c r="G3876" s="149" t="s">
        <v>743</v>
      </c>
      <c r="H3876" s="150">
        <v>10</v>
      </c>
      <c r="I3876" s="151"/>
      <c r="J3876" s="152">
        <f>ROUND(I3876*H3876,2)</f>
        <v>0</v>
      </c>
      <c r="K3876" s="153"/>
      <c r="L3876" s="35"/>
      <c r="M3876" s="154" t="s">
        <v>3</v>
      </c>
      <c r="N3876" s="155" t="s">
        <v>44</v>
      </c>
      <c r="O3876" s="55"/>
      <c r="P3876" s="156">
        <f>O3876*H3876</f>
        <v>0</v>
      </c>
      <c r="Q3876" s="156">
        <v>1.891E-2</v>
      </c>
      <c r="R3876" s="156">
        <f>Q3876*H3876</f>
        <v>0.18909999999999999</v>
      </c>
      <c r="S3876" s="156">
        <v>0</v>
      </c>
      <c r="T3876" s="157">
        <f>S3876*H3876</f>
        <v>0</v>
      </c>
      <c r="U3876" s="34"/>
      <c r="V3876" s="34"/>
      <c r="W3876" s="34"/>
      <c r="X3876" s="34"/>
      <c r="Y3876" s="34"/>
      <c r="Z3876" s="34"/>
      <c r="AA3876" s="34"/>
      <c r="AB3876" s="34"/>
      <c r="AC3876" s="34"/>
      <c r="AD3876" s="34"/>
      <c r="AE3876" s="34"/>
      <c r="AR3876" s="158" t="s">
        <v>406</v>
      </c>
      <c r="AT3876" s="158" t="s">
        <v>254</v>
      </c>
      <c r="AU3876" s="158" t="s">
        <v>82</v>
      </c>
      <c r="AY3876" s="19" t="s">
        <v>252</v>
      </c>
      <c r="BE3876" s="159">
        <f>IF(N3876="základní",J3876,0)</f>
        <v>0</v>
      </c>
      <c r="BF3876" s="159">
        <f>IF(N3876="snížená",J3876,0)</f>
        <v>0</v>
      </c>
      <c r="BG3876" s="159">
        <f>IF(N3876="zákl. přenesená",J3876,0)</f>
        <v>0</v>
      </c>
      <c r="BH3876" s="159">
        <f>IF(N3876="sníž. přenesená",J3876,0)</f>
        <v>0</v>
      </c>
      <c r="BI3876" s="159">
        <f>IF(N3876="nulová",J3876,0)</f>
        <v>0</v>
      </c>
      <c r="BJ3876" s="19" t="s">
        <v>80</v>
      </c>
      <c r="BK3876" s="159">
        <f>ROUND(I3876*H3876,2)</f>
        <v>0</v>
      </c>
      <c r="BL3876" s="19" t="s">
        <v>406</v>
      </c>
      <c r="BM3876" s="158" t="s">
        <v>3610</v>
      </c>
    </row>
    <row r="3877" spans="1:65" s="2" customFormat="1" ht="19.5">
      <c r="A3877" s="34"/>
      <c r="B3877" s="35"/>
      <c r="C3877" s="34"/>
      <c r="D3877" s="160" t="s">
        <v>260</v>
      </c>
      <c r="E3877" s="34"/>
      <c r="F3877" s="161" t="s">
        <v>3611</v>
      </c>
      <c r="G3877" s="34"/>
      <c r="H3877" s="34"/>
      <c r="I3877" s="162"/>
      <c r="J3877" s="34"/>
      <c r="K3877" s="34"/>
      <c r="L3877" s="35"/>
      <c r="M3877" s="163"/>
      <c r="N3877" s="164"/>
      <c r="O3877" s="55"/>
      <c r="P3877" s="55"/>
      <c r="Q3877" s="55"/>
      <c r="R3877" s="55"/>
      <c r="S3877" s="55"/>
      <c r="T3877" s="56"/>
      <c r="U3877" s="34"/>
      <c r="V3877" s="34"/>
      <c r="W3877" s="34"/>
      <c r="X3877" s="34"/>
      <c r="Y3877" s="34"/>
      <c r="Z3877" s="34"/>
      <c r="AA3877" s="34"/>
      <c r="AB3877" s="34"/>
      <c r="AC3877" s="34"/>
      <c r="AD3877" s="34"/>
      <c r="AE3877" s="34"/>
      <c r="AT3877" s="19" t="s">
        <v>260</v>
      </c>
      <c r="AU3877" s="19" t="s">
        <v>82</v>
      </c>
    </row>
    <row r="3878" spans="1:65" s="2" customFormat="1" ht="11.25">
      <c r="A3878" s="34"/>
      <c r="B3878" s="35"/>
      <c r="C3878" s="34"/>
      <c r="D3878" s="165" t="s">
        <v>262</v>
      </c>
      <c r="E3878" s="34"/>
      <c r="F3878" s="166" t="s">
        <v>3612</v>
      </c>
      <c r="G3878" s="34"/>
      <c r="H3878" s="34"/>
      <c r="I3878" s="162"/>
      <c r="J3878" s="34"/>
      <c r="K3878" s="34"/>
      <c r="L3878" s="35"/>
      <c r="M3878" s="163"/>
      <c r="N3878" s="164"/>
      <c r="O3878" s="55"/>
      <c r="P3878" s="55"/>
      <c r="Q3878" s="55"/>
      <c r="R3878" s="55"/>
      <c r="S3878" s="55"/>
      <c r="T3878" s="56"/>
      <c r="U3878" s="34"/>
      <c r="V3878" s="34"/>
      <c r="W3878" s="34"/>
      <c r="X3878" s="34"/>
      <c r="Y3878" s="34"/>
      <c r="Z3878" s="34"/>
      <c r="AA3878" s="34"/>
      <c r="AB3878" s="34"/>
      <c r="AC3878" s="34"/>
      <c r="AD3878" s="34"/>
      <c r="AE3878" s="34"/>
      <c r="AT3878" s="19" t="s">
        <v>262</v>
      </c>
      <c r="AU3878" s="19" t="s">
        <v>82</v>
      </c>
    </row>
    <row r="3879" spans="1:65" s="13" customFormat="1" ht="11.25">
      <c r="B3879" s="167"/>
      <c r="D3879" s="160" t="s">
        <v>264</v>
      </c>
      <c r="E3879" s="168" t="s">
        <v>3</v>
      </c>
      <c r="F3879" s="169" t="s">
        <v>3613</v>
      </c>
      <c r="H3879" s="168" t="s">
        <v>3</v>
      </c>
      <c r="I3879" s="170"/>
      <c r="L3879" s="167"/>
      <c r="M3879" s="171"/>
      <c r="N3879" s="172"/>
      <c r="O3879" s="172"/>
      <c r="P3879" s="172"/>
      <c r="Q3879" s="172"/>
      <c r="R3879" s="172"/>
      <c r="S3879" s="172"/>
      <c r="T3879" s="173"/>
      <c r="AT3879" s="168" t="s">
        <v>264</v>
      </c>
      <c r="AU3879" s="168" t="s">
        <v>82</v>
      </c>
      <c r="AV3879" s="13" t="s">
        <v>80</v>
      </c>
      <c r="AW3879" s="13" t="s">
        <v>34</v>
      </c>
      <c r="AX3879" s="13" t="s">
        <v>73</v>
      </c>
      <c r="AY3879" s="168" t="s">
        <v>252</v>
      </c>
    </row>
    <row r="3880" spans="1:65" s="14" customFormat="1" ht="11.25">
      <c r="B3880" s="174"/>
      <c r="D3880" s="160" t="s">
        <v>264</v>
      </c>
      <c r="E3880" s="175" t="s">
        <v>3</v>
      </c>
      <c r="F3880" s="176" t="s">
        <v>3614</v>
      </c>
      <c r="H3880" s="177">
        <v>10</v>
      </c>
      <c r="I3880" s="178"/>
      <c r="L3880" s="174"/>
      <c r="M3880" s="179"/>
      <c r="N3880" s="180"/>
      <c r="O3880" s="180"/>
      <c r="P3880" s="180"/>
      <c r="Q3880" s="180"/>
      <c r="R3880" s="180"/>
      <c r="S3880" s="180"/>
      <c r="T3880" s="181"/>
      <c r="AT3880" s="175" t="s">
        <v>264</v>
      </c>
      <c r="AU3880" s="175" t="s">
        <v>82</v>
      </c>
      <c r="AV3880" s="14" t="s">
        <v>82</v>
      </c>
      <c r="AW3880" s="14" t="s">
        <v>34</v>
      </c>
      <c r="AX3880" s="14" t="s">
        <v>80</v>
      </c>
      <c r="AY3880" s="175" t="s">
        <v>252</v>
      </c>
    </row>
    <row r="3881" spans="1:65" s="2" customFormat="1" ht="16.5" customHeight="1">
      <c r="A3881" s="34"/>
      <c r="B3881" s="145"/>
      <c r="C3881" s="146" t="s">
        <v>3615</v>
      </c>
      <c r="D3881" s="146" t="s">
        <v>254</v>
      </c>
      <c r="E3881" s="147" t="s">
        <v>3616</v>
      </c>
      <c r="F3881" s="148" t="s">
        <v>3617</v>
      </c>
      <c r="G3881" s="149" t="s">
        <v>743</v>
      </c>
      <c r="H3881" s="150">
        <v>5</v>
      </c>
      <c r="I3881" s="151"/>
      <c r="J3881" s="152">
        <f>ROUND(I3881*H3881,2)</f>
        <v>0</v>
      </c>
      <c r="K3881" s="153"/>
      <c r="L3881" s="35"/>
      <c r="M3881" s="154" t="s">
        <v>3</v>
      </c>
      <c r="N3881" s="155" t="s">
        <v>44</v>
      </c>
      <c r="O3881" s="55"/>
      <c r="P3881" s="156">
        <f>O3881*H3881</f>
        <v>0</v>
      </c>
      <c r="Q3881" s="156">
        <v>1.1999999999999999E-3</v>
      </c>
      <c r="R3881" s="156">
        <f>Q3881*H3881</f>
        <v>5.9999999999999993E-3</v>
      </c>
      <c r="S3881" s="156">
        <v>0</v>
      </c>
      <c r="T3881" s="157">
        <f>S3881*H3881</f>
        <v>0</v>
      </c>
      <c r="U3881" s="34"/>
      <c r="V3881" s="34"/>
      <c r="W3881" s="34"/>
      <c r="X3881" s="34"/>
      <c r="Y3881" s="34"/>
      <c r="Z3881" s="34"/>
      <c r="AA3881" s="34"/>
      <c r="AB3881" s="34"/>
      <c r="AC3881" s="34"/>
      <c r="AD3881" s="34"/>
      <c r="AE3881" s="34"/>
      <c r="AR3881" s="158" t="s">
        <v>406</v>
      </c>
      <c r="AT3881" s="158" t="s">
        <v>254</v>
      </c>
      <c r="AU3881" s="158" t="s">
        <v>82</v>
      </c>
      <c r="AY3881" s="19" t="s">
        <v>252</v>
      </c>
      <c r="BE3881" s="159">
        <f>IF(N3881="základní",J3881,0)</f>
        <v>0</v>
      </c>
      <c r="BF3881" s="159">
        <f>IF(N3881="snížená",J3881,0)</f>
        <v>0</v>
      </c>
      <c r="BG3881" s="159">
        <f>IF(N3881="zákl. přenesená",J3881,0)</f>
        <v>0</v>
      </c>
      <c r="BH3881" s="159">
        <f>IF(N3881="sníž. přenesená",J3881,0)</f>
        <v>0</v>
      </c>
      <c r="BI3881" s="159">
        <f>IF(N3881="nulová",J3881,0)</f>
        <v>0</v>
      </c>
      <c r="BJ3881" s="19" t="s">
        <v>80</v>
      </c>
      <c r="BK3881" s="159">
        <f>ROUND(I3881*H3881,2)</f>
        <v>0</v>
      </c>
      <c r="BL3881" s="19" t="s">
        <v>406</v>
      </c>
      <c r="BM3881" s="158" t="s">
        <v>3618</v>
      </c>
    </row>
    <row r="3882" spans="1:65" s="2" customFormat="1" ht="11.25">
      <c r="A3882" s="34"/>
      <c r="B3882" s="35"/>
      <c r="C3882" s="34"/>
      <c r="D3882" s="160" t="s">
        <v>260</v>
      </c>
      <c r="E3882" s="34"/>
      <c r="F3882" s="161" t="s">
        <v>3619</v>
      </c>
      <c r="G3882" s="34"/>
      <c r="H3882" s="34"/>
      <c r="I3882" s="162"/>
      <c r="J3882" s="34"/>
      <c r="K3882" s="34"/>
      <c r="L3882" s="35"/>
      <c r="M3882" s="163"/>
      <c r="N3882" s="164"/>
      <c r="O3882" s="55"/>
      <c r="P3882" s="55"/>
      <c r="Q3882" s="55"/>
      <c r="R3882" s="55"/>
      <c r="S3882" s="55"/>
      <c r="T3882" s="56"/>
      <c r="U3882" s="34"/>
      <c r="V3882" s="34"/>
      <c r="W3882" s="34"/>
      <c r="X3882" s="34"/>
      <c r="Y3882" s="34"/>
      <c r="Z3882" s="34"/>
      <c r="AA3882" s="34"/>
      <c r="AB3882" s="34"/>
      <c r="AC3882" s="34"/>
      <c r="AD3882" s="34"/>
      <c r="AE3882" s="34"/>
      <c r="AT3882" s="19" t="s">
        <v>260</v>
      </c>
      <c r="AU3882" s="19" t="s">
        <v>82</v>
      </c>
    </row>
    <row r="3883" spans="1:65" s="2" customFormat="1" ht="11.25">
      <c r="A3883" s="34"/>
      <c r="B3883" s="35"/>
      <c r="C3883" s="34"/>
      <c r="D3883" s="165" t="s">
        <v>262</v>
      </c>
      <c r="E3883" s="34"/>
      <c r="F3883" s="166" t="s">
        <v>3620</v>
      </c>
      <c r="G3883" s="34"/>
      <c r="H3883" s="34"/>
      <c r="I3883" s="162"/>
      <c r="J3883" s="34"/>
      <c r="K3883" s="34"/>
      <c r="L3883" s="35"/>
      <c r="M3883" s="163"/>
      <c r="N3883" s="164"/>
      <c r="O3883" s="55"/>
      <c r="P3883" s="55"/>
      <c r="Q3883" s="55"/>
      <c r="R3883" s="55"/>
      <c r="S3883" s="55"/>
      <c r="T3883" s="56"/>
      <c r="U3883" s="34"/>
      <c r="V3883" s="34"/>
      <c r="W3883" s="34"/>
      <c r="X3883" s="34"/>
      <c r="Y3883" s="34"/>
      <c r="Z3883" s="34"/>
      <c r="AA3883" s="34"/>
      <c r="AB3883" s="34"/>
      <c r="AC3883" s="34"/>
      <c r="AD3883" s="34"/>
      <c r="AE3883" s="34"/>
      <c r="AT3883" s="19" t="s">
        <v>262</v>
      </c>
      <c r="AU3883" s="19" t="s">
        <v>82</v>
      </c>
    </row>
    <row r="3884" spans="1:65" s="13" customFormat="1" ht="11.25">
      <c r="B3884" s="167"/>
      <c r="D3884" s="160" t="s">
        <v>264</v>
      </c>
      <c r="E3884" s="168" t="s">
        <v>3</v>
      </c>
      <c r="F3884" s="169" t="s">
        <v>3621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264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252</v>
      </c>
    </row>
    <row r="3885" spans="1:65" s="14" customFormat="1" ht="11.25">
      <c r="B3885" s="174"/>
      <c r="D3885" s="160" t="s">
        <v>264</v>
      </c>
      <c r="E3885" s="175" t="s">
        <v>3</v>
      </c>
      <c r="F3885" s="176" t="s">
        <v>258</v>
      </c>
      <c r="H3885" s="177">
        <v>4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264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252</v>
      </c>
    </row>
    <row r="3886" spans="1:65" s="13" customFormat="1" ht="11.25">
      <c r="B3886" s="167"/>
      <c r="D3886" s="160" t="s">
        <v>264</v>
      </c>
      <c r="E3886" s="168" t="s">
        <v>3</v>
      </c>
      <c r="F3886" s="169" t="s">
        <v>3622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264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252</v>
      </c>
    </row>
    <row r="3887" spans="1:65" s="14" customFormat="1" ht="11.25">
      <c r="B3887" s="174"/>
      <c r="D3887" s="160" t="s">
        <v>264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264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252</v>
      </c>
    </row>
    <row r="3888" spans="1:65" s="15" customFormat="1" ht="11.25">
      <c r="B3888" s="182"/>
      <c r="D3888" s="160" t="s">
        <v>264</v>
      </c>
      <c r="E3888" s="183" t="s">
        <v>3</v>
      </c>
      <c r="F3888" s="184" t="s">
        <v>269</v>
      </c>
      <c r="H3888" s="185">
        <v>5</v>
      </c>
      <c r="I3888" s="186"/>
      <c r="L3888" s="182"/>
      <c r="M3888" s="187"/>
      <c r="N3888" s="188"/>
      <c r="O3888" s="188"/>
      <c r="P3888" s="188"/>
      <c r="Q3888" s="188"/>
      <c r="R3888" s="188"/>
      <c r="S3888" s="188"/>
      <c r="T3888" s="189"/>
      <c r="AT3888" s="183" t="s">
        <v>264</v>
      </c>
      <c r="AU3888" s="183" t="s">
        <v>82</v>
      </c>
      <c r="AV3888" s="15" t="s">
        <v>258</v>
      </c>
      <c r="AW3888" s="15" t="s">
        <v>34</v>
      </c>
      <c r="AX3888" s="15" t="s">
        <v>80</v>
      </c>
      <c r="AY3888" s="183" t="s">
        <v>252</v>
      </c>
    </row>
    <row r="3889" spans="1:65" s="2" customFormat="1" ht="16.5" customHeight="1">
      <c r="A3889" s="34"/>
      <c r="B3889" s="145"/>
      <c r="C3889" s="198" t="s">
        <v>3623</v>
      </c>
      <c r="D3889" s="198" t="s">
        <v>361</v>
      </c>
      <c r="E3889" s="199" t="s">
        <v>3624</v>
      </c>
      <c r="F3889" s="200" t="s">
        <v>3625</v>
      </c>
      <c r="G3889" s="201" t="s">
        <v>743</v>
      </c>
      <c r="H3889" s="202">
        <v>4</v>
      </c>
      <c r="I3889" s="203"/>
      <c r="J3889" s="204">
        <f>ROUND(I3889*H3889,2)</f>
        <v>0</v>
      </c>
      <c r="K3889" s="205"/>
      <c r="L3889" s="206"/>
      <c r="M3889" s="207" t="s">
        <v>3</v>
      </c>
      <c r="N3889" s="208" t="s">
        <v>44</v>
      </c>
      <c r="O3889" s="55"/>
      <c r="P3889" s="156">
        <f>O3889*H3889</f>
        <v>0</v>
      </c>
      <c r="Q3889" s="156">
        <v>0.02</v>
      </c>
      <c r="R3889" s="156">
        <f>Q3889*H3889</f>
        <v>0.08</v>
      </c>
      <c r="S3889" s="156">
        <v>0</v>
      </c>
      <c r="T3889" s="157">
        <f>S3889*H3889</f>
        <v>0</v>
      </c>
      <c r="U3889" s="34"/>
      <c r="V3889" s="34"/>
      <c r="W3889" s="34"/>
      <c r="X3889" s="34"/>
      <c r="Y3889" s="34"/>
      <c r="Z3889" s="34"/>
      <c r="AA3889" s="34"/>
      <c r="AB3889" s="34"/>
      <c r="AC3889" s="34"/>
      <c r="AD3889" s="34"/>
      <c r="AE3889" s="34"/>
      <c r="AR3889" s="158" t="s">
        <v>572</v>
      </c>
      <c r="AT3889" s="158" t="s">
        <v>361</v>
      </c>
      <c r="AU3889" s="158" t="s">
        <v>82</v>
      </c>
      <c r="AY3889" s="19" t="s">
        <v>252</v>
      </c>
      <c r="BE3889" s="159">
        <f>IF(N3889="základní",J3889,0)</f>
        <v>0</v>
      </c>
      <c r="BF3889" s="159">
        <f>IF(N3889="snížená",J3889,0)</f>
        <v>0</v>
      </c>
      <c r="BG3889" s="159">
        <f>IF(N3889="zákl. přenesená",J3889,0)</f>
        <v>0</v>
      </c>
      <c r="BH3889" s="159">
        <f>IF(N3889="sníž. přenesená",J3889,0)</f>
        <v>0</v>
      </c>
      <c r="BI3889" s="159">
        <f>IF(N3889="nulová",J3889,0)</f>
        <v>0</v>
      </c>
      <c r="BJ3889" s="19" t="s">
        <v>80</v>
      </c>
      <c r="BK3889" s="159">
        <f>ROUND(I3889*H3889,2)</f>
        <v>0</v>
      </c>
      <c r="BL3889" s="19" t="s">
        <v>406</v>
      </c>
      <c r="BM3889" s="158" t="s">
        <v>3626</v>
      </c>
    </row>
    <row r="3890" spans="1:65" s="2" customFormat="1" ht="11.25">
      <c r="A3890" s="34"/>
      <c r="B3890" s="35"/>
      <c r="C3890" s="34"/>
      <c r="D3890" s="160" t="s">
        <v>260</v>
      </c>
      <c r="E3890" s="34"/>
      <c r="F3890" s="161" t="s">
        <v>3625</v>
      </c>
      <c r="G3890" s="34"/>
      <c r="H3890" s="34"/>
      <c r="I3890" s="162"/>
      <c r="J3890" s="34"/>
      <c r="K3890" s="34"/>
      <c r="L3890" s="35"/>
      <c r="M3890" s="163"/>
      <c r="N3890" s="164"/>
      <c r="O3890" s="55"/>
      <c r="P3890" s="55"/>
      <c r="Q3890" s="55"/>
      <c r="R3890" s="55"/>
      <c r="S3890" s="55"/>
      <c r="T3890" s="56"/>
      <c r="U3890" s="34"/>
      <c r="V3890" s="34"/>
      <c r="W3890" s="34"/>
      <c r="X3890" s="34"/>
      <c r="Y3890" s="34"/>
      <c r="Z3890" s="34"/>
      <c r="AA3890" s="34"/>
      <c r="AB3890" s="34"/>
      <c r="AC3890" s="34"/>
      <c r="AD3890" s="34"/>
      <c r="AE3890" s="34"/>
      <c r="AT3890" s="19" t="s">
        <v>260</v>
      </c>
      <c r="AU3890" s="19" t="s">
        <v>82</v>
      </c>
    </row>
    <row r="3891" spans="1:65" s="13" customFormat="1" ht="11.25">
      <c r="B3891" s="167"/>
      <c r="D3891" s="160" t="s">
        <v>264</v>
      </c>
      <c r="E3891" s="168" t="s">
        <v>3</v>
      </c>
      <c r="F3891" s="169" t="s">
        <v>3627</v>
      </c>
      <c r="H3891" s="168" t="s">
        <v>3</v>
      </c>
      <c r="I3891" s="170"/>
      <c r="L3891" s="167"/>
      <c r="M3891" s="171"/>
      <c r="N3891" s="172"/>
      <c r="O3891" s="172"/>
      <c r="P3891" s="172"/>
      <c r="Q3891" s="172"/>
      <c r="R3891" s="172"/>
      <c r="S3891" s="172"/>
      <c r="T3891" s="173"/>
      <c r="AT3891" s="168" t="s">
        <v>264</v>
      </c>
      <c r="AU3891" s="168" t="s">
        <v>82</v>
      </c>
      <c r="AV3891" s="13" t="s">
        <v>80</v>
      </c>
      <c r="AW3891" s="13" t="s">
        <v>34</v>
      </c>
      <c r="AX3891" s="13" t="s">
        <v>73</v>
      </c>
      <c r="AY3891" s="168" t="s">
        <v>252</v>
      </c>
    </row>
    <row r="3892" spans="1:65" s="13" customFormat="1" ht="11.25">
      <c r="B3892" s="167"/>
      <c r="D3892" s="160" t="s">
        <v>264</v>
      </c>
      <c r="E3892" s="168" t="s">
        <v>3</v>
      </c>
      <c r="F3892" s="169" t="s">
        <v>3628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264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252</v>
      </c>
    </row>
    <row r="3893" spans="1:65" s="14" customFormat="1" ht="11.25">
      <c r="B3893" s="174"/>
      <c r="D3893" s="160" t="s">
        <v>264</v>
      </c>
      <c r="E3893" s="175" t="s">
        <v>3</v>
      </c>
      <c r="F3893" s="176" t="s">
        <v>258</v>
      </c>
      <c r="H3893" s="177">
        <v>4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264</v>
      </c>
      <c r="AU3893" s="175" t="s">
        <v>82</v>
      </c>
      <c r="AV3893" s="14" t="s">
        <v>82</v>
      </c>
      <c r="AW3893" s="14" t="s">
        <v>34</v>
      </c>
      <c r="AX3893" s="14" t="s">
        <v>80</v>
      </c>
      <c r="AY3893" s="175" t="s">
        <v>252</v>
      </c>
    </row>
    <row r="3894" spans="1:65" s="2" customFormat="1" ht="16.5" customHeight="1">
      <c r="A3894" s="34"/>
      <c r="B3894" s="145"/>
      <c r="C3894" s="198" t="s">
        <v>3629</v>
      </c>
      <c r="D3894" s="198" t="s">
        <v>361</v>
      </c>
      <c r="E3894" s="199" t="s">
        <v>3630</v>
      </c>
      <c r="F3894" s="200" t="s">
        <v>3631</v>
      </c>
      <c r="G3894" s="201" t="s">
        <v>743</v>
      </c>
      <c r="H3894" s="202">
        <v>1</v>
      </c>
      <c r="I3894" s="203"/>
      <c r="J3894" s="204">
        <f>ROUND(I3894*H3894,2)</f>
        <v>0</v>
      </c>
      <c r="K3894" s="205"/>
      <c r="L3894" s="206"/>
      <c r="M3894" s="207" t="s">
        <v>3</v>
      </c>
      <c r="N3894" s="208" t="s">
        <v>44</v>
      </c>
      <c r="O3894" s="55"/>
      <c r="P3894" s="156">
        <f>O3894*H3894</f>
        <v>0</v>
      </c>
      <c r="Q3894" s="156">
        <v>0.02</v>
      </c>
      <c r="R3894" s="156">
        <f>Q3894*H3894</f>
        <v>0.02</v>
      </c>
      <c r="S3894" s="156">
        <v>0</v>
      </c>
      <c r="T3894" s="157">
        <f>S3894*H3894</f>
        <v>0</v>
      </c>
      <c r="U3894" s="34"/>
      <c r="V3894" s="34"/>
      <c r="W3894" s="34"/>
      <c r="X3894" s="34"/>
      <c r="Y3894" s="34"/>
      <c r="Z3894" s="34"/>
      <c r="AA3894" s="34"/>
      <c r="AB3894" s="34"/>
      <c r="AC3894" s="34"/>
      <c r="AD3894" s="34"/>
      <c r="AE3894" s="34"/>
      <c r="AR3894" s="158" t="s">
        <v>572</v>
      </c>
      <c r="AT3894" s="158" t="s">
        <v>361</v>
      </c>
      <c r="AU3894" s="158" t="s">
        <v>82</v>
      </c>
      <c r="AY3894" s="19" t="s">
        <v>252</v>
      </c>
      <c r="BE3894" s="159">
        <f>IF(N3894="základní",J3894,0)</f>
        <v>0</v>
      </c>
      <c r="BF3894" s="159">
        <f>IF(N3894="snížená",J3894,0)</f>
        <v>0</v>
      </c>
      <c r="BG3894" s="159">
        <f>IF(N3894="zákl. přenesená",J3894,0)</f>
        <v>0</v>
      </c>
      <c r="BH3894" s="159">
        <f>IF(N3894="sníž. přenesená",J3894,0)</f>
        <v>0</v>
      </c>
      <c r="BI3894" s="159">
        <f>IF(N3894="nulová",J3894,0)</f>
        <v>0</v>
      </c>
      <c r="BJ3894" s="19" t="s">
        <v>80</v>
      </c>
      <c r="BK3894" s="159">
        <f>ROUND(I3894*H3894,2)</f>
        <v>0</v>
      </c>
      <c r="BL3894" s="19" t="s">
        <v>406</v>
      </c>
      <c r="BM3894" s="158" t="s">
        <v>3632</v>
      </c>
    </row>
    <row r="3895" spans="1:65" s="2" customFormat="1" ht="11.25">
      <c r="A3895" s="34"/>
      <c r="B3895" s="35"/>
      <c r="C3895" s="34"/>
      <c r="D3895" s="160" t="s">
        <v>260</v>
      </c>
      <c r="E3895" s="34"/>
      <c r="F3895" s="161" t="s">
        <v>3631</v>
      </c>
      <c r="G3895" s="34"/>
      <c r="H3895" s="34"/>
      <c r="I3895" s="162"/>
      <c r="J3895" s="34"/>
      <c r="K3895" s="34"/>
      <c r="L3895" s="35"/>
      <c r="M3895" s="163"/>
      <c r="N3895" s="164"/>
      <c r="O3895" s="55"/>
      <c r="P3895" s="55"/>
      <c r="Q3895" s="55"/>
      <c r="R3895" s="55"/>
      <c r="S3895" s="55"/>
      <c r="T3895" s="56"/>
      <c r="U3895" s="34"/>
      <c r="V3895" s="34"/>
      <c r="W3895" s="34"/>
      <c r="X3895" s="34"/>
      <c r="Y3895" s="34"/>
      <c r="Z3895" s="34"/>
      <c r="AA3895" s="34"/>
      <c r="AB3895" s="34"/>
      <c r="AC3895" s="34"/>
      <c r="AD3895" s="34"/>
      <c r="AE3895" s="34"/>
      <c r="AT3895" s="19" t="s">
        <v>260</v>
      </c>
      <c r="AU3895" s="19" t="s">
        <v>82</v>
      </c>
    </row>
    <row r="3896" spans="1:65" s="13" customFormat="1" ht="11.25">
      <c r="B3896" s="167"/>
      <c r="D3896" s="160" t="s">
        <v>264</v>
      </c>
      <c r="E3896" s="168" t="s">
        <v>3</v>
      </c>
      <c r="F3896" s="169" t="s">
        <v>3627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264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252</v>
      </c>
    </row>
    <row r="3897" spans="1:65" s="13" customFormat="1" ht="11.25">
      <c r="B3897" s="167"/>
      <c r="D3897" s="160" t="s">
        <v>264</v>
      </c>
      <c r="E3897" s="168" t="s">
        <v>3</v>
      </c>
      <c r="F3897" s="169" t="s">
        <v>3633</v>
      </c>
      <c r="H3897" s="168" t="s">
        <v>3</v>
      </c>
      <c r="I3897" s="170"/>
      <c r="L3897" s="167"/>
      <c r="M3897" s="171"/>
      <c r="N3897" s="172"/>
      <c r="O3897" s="172"/>
      <c r="P3897" s="172"/>
      <c r="Q3897" s="172"/>
      <c r="R3897" s="172"/>
      <c r="S3897" s="172"/>
      <c r="T3897" s="173"/>
      <c r="AT3897" s="168" t="s">
        <v>264</v>
      </c>
      <c r="AU3897" s="168" t="s">
        <v>82</v>
      </c>
      <c r="AV3897" s="13" t="s">
        <v>80</v>
      </c>
      <c r="AW3897" s="13" t="s">
        <v>34</v>
      </c>
      <c r="AX3897" s="13" t="s">
        <v>73</v>
      </c>
      <c r="AY3897" s="168" t="s">
        <v>252</v>
      </c>
    </row>
    <row r="3898" spans="1:65" s="14" customFormat="1" ht="11.25">
      <c r="B3898" s="174"/>
      <c r="D3898" s="160" t="s">
        <v>264</v>
      </c>
      <c r="E3898" s="175" t="s">
        <v>3</v>
      </c>
      <c r="F3898" s="176" t="s">
        <v>80</v>
      </c>
      <c r="H3898" s="177">
        <v>1</v>
      </c>
      <c r="I3898" s="178"/>
      <c r="L3898" s="174"/>
      <c r="M3898" s="179"/>
      <c r="N3898" s="180"/>
      <c r="O3898" s="180"/>
      <c r="P3898" s="180"/>
      <c r="Q3898" s="180"/>
      <c r="R3898" s="180"/>
      <c r="S3898" s="180"/>
      <c r="T3898" s="181"/>
      <c r="AT3898" s="175" t="s">
        <v>264</v>
      </c>
      <c r="AU3898" s="175" t="s">
        <v>82</v>
      </c>
      <c r="AV3898" s="14" t="s">
        <v>82</v>
      </c>
      <c r="AW3898" s="14" t="s">
        <v>34</v>
      </c>
      <c r="AX3898" s="14" t="s">
        <v>80</v>
      </c>
      <c r="AY3898" s="175" t="s">
        <v>252</v>
      </c>
    </row>
    <row r="3899" spans="1:65" s="2" customFormat="1" ht="16.5" customHeight="1">
      <c r="A3899" s="34"/>
      <c r="B3899" s="145"/>
      <c r="C3899" s="146" t="s">
        <v>3634</v>
      </c>
      <c r="D3899" s="146" t="s">
        <v>254</v>
      </c>
      <c r="E3899" s="147" t="s">
        <v>3635</v>
      </c>
      <c r="F3899" s="148" t="s">
        <v>3636</v>
      </c>
      <c r="G3899" s="149" t="s">
        <v>257</v>
      </c>
      <c r="H3899" s="150">
        <v>23.5</v>
      </c>
      <c r="I3899" s="151"/>
      <c r="J3899" s="152">
        <f>ROUND(I3899*H3899,2)</f>
        <v>0</v>
      </c>
      <c r="K3899" s="153"/>
      <c r="L3899" s="35"/>
      <c r="M3899" s="154" t="s">
        <v>3</v>
      </c>
      <c r="N3899" s="155" t="s">
        <v>44</v>
      </c>
      <c r="O3899" s="55"/>
      <c r="P3899" s="156">
        <f>O3899*H3899</f>
        <v>0</v>
      </c>
      <c r="Q3899" s="156">
        <v>0</v>
      </c>
      <c r="R3899" s="156">
        <f>Q3899*H3899</f>
        <v>0</v>
      </c>
      <c r="S3899" s="156">
        <v>0</v>
      </c>
      <c r="T3899" s="157">
        <f>S3899*H3899</f>
        <v>0</v>
      </c>
      <c r="U3899" s="34"/>
      <c r="V3899" s="34"/>
      <c r="W3899" s="34"/>
      <c r="X3899" s="34"/>
      <c r="Y3899" s="34"/>
      <c r="Z3899" s="34"/>
      <c r="AA3899" s="34"/>
      <c r="AB3899" s="34"/>
      <c r="AC3899" s="34"/>
      <c r="AD3899" s="34"/>
      <c r="AE3899" s="34"/>
      <c r="AR3899" s="158" t="s">
        <v>406</v>
      </c>
      <c r="AT3899" s="158" t="s">
        <v>254</v>
      </c>
      <c r="AU3899" s="158" t="s">
        <v>82</v>
      </c>
      <c r="AY3899" s="19" t="s">
        <v>252</v>
      </c>
      <c r="BE3899" s="159">
        <f>IF(N3899="základní",J3899,0)</f>
        <v>0</v>
      </c>
      <c r="BF3899" s="159">
        <f>IF(N3899="snížená",J3899,0)</f>
        <v>0</v>
      </c>
      <c r="BG3899" s="159">
        <f>IF(N3899="zákl. přenesená",J3899,0)</f>
        <v>0</v>
      </c>
      <c r="BH3899" s="159">
        <f>IF(N3899="sníž. přenesená",J3899,0)</f>
        <v>0</v>
      </c>
      <c r="BI3899" s="159">
        <f>IF(N3899="nulová",J3899,0)</f>
        <v>0</v>
      </c>
      <c r="BJ3899" s="19" t="s">
        <v>80</v>
      </c>
      <c r="BK3899" s="159">
        <f>ROUND(I3899*H3899,2)</f>
        <v>0</v>
      </c>
      <c r="BL3899" s="19" t="s">
        <v>406</v>
      </c>
      <c r="BM3899" s="158" t="s">
        <v>3637</v>
      </c>
    </row>
    <row r="3900" spans="1:65" s="2" customFormat="1" ht="11.25">
      <c r="A3900" s="34"/>
      <c r="B3900" s="35"/>
      <c r="C3900" s="34"/>
      <c r="D3900" s="160" t="s">
        <v>260</v>
      </c>
      <c r="E3900" s="34"/>
      <c r="F3900" s="161" t="s">
        <v>3636</v>
      </c>
      <c r="G3900" s="34"/>
      <c r="H3900" s="34"/>
      <c r="I3900" s="162"/>
      <c r="J3900" s="34"/>
      <c r="K3900" s="34"/>
      <c r="L3900" s="35"/>
      <c r="M3900" s="163"/>
      <c r="N3900" s="164"/>
      <c r="O3900" s="55"/>
      <c r="P3900" s="55"/>
      <c r="Q3900" s="55"/>
      <c r="R3900" s="55"/>
      <c r="S3900" s="55"/>
      <c r="T3900" s="56"/>
      <c r="U3900" s="34"/>
      <c r="V3900" s="34"/>
      <c r="W3900" s="34"/>
      <c r="X3900" s="34"/>
      <c r="Y3900" s="34"/>
      <c r="Z3900" s="34"/>
      <c r="AA3900" s="34"/>
      <c r="AB3900" s="34"/>
      <c r="AC3900" s="34"/>
      <c r="AD3900" s="34"/>
      <c r="AE3900" s="34"/>
      <c r="AT3900" s="19" t="s">
        <v>260</v>
      </c>
      <c r="AU3900" s="19" t="s">
        <v>82</v>
      </c>
    </row>
    <row r="3901" spans="1:65" s="13" customFormat="1" ht="11.25">
      <c r="B3901" s="167"/>
      <c r="D3901" s="160" t="s">
        <v>264</v>
      </c>
      <c r="E3901" s="168" t="s">
        <v>3</v>
      </c>
      <c r="F3901" s="169" t="s">
        <v>3638</v>
      </c>
      <c r="H3901" s="168" t="s">
        <v>3</v>
      </c>
      <c r="I3901" s="170"/>
      <c r="L3901" s="167"/>
      <c r="M3901" s="171"/>
      <c r="N3901" s="172"/>
      <c r="O3901" s="172"/>
      <c r="P3901" s="172"/>
      <c r="Q3901" s="172"/>
      <c r="R3901" s="172"/>
      <c r="S3901" s="172"/>
      <c r="T3901" s="173"/>
      <c r="AT3901" s="168" t="s">
        <v>264</v>
      </c>
      <c r="AU3901" s="168" t="s">
        <v>82</v>
      </c>
      <c r="AV3901" s="13" t="s">
        <v>80</v>
      </c>
      <c r="AW3901" s="13" t="s">
        <v>34</v>
      </c>
      <c r="AX3901" s="13" t="s">
        <v>73</v>
      </c>
      <c r="AY3901" s="168" t="s">
        <v>252</v>
      </c>
    </row>
    <row r="3902" spans="1:65" s="13" customFormat="1" ht="11.25">
      <c r="B3902" s="167"/>
      <c r="D3902" s="160" t="s">
        <v>264</v>
      </c>
      <c r="E3902" s="168" t="s">
        <v>3</v>
      </c>
      <c r="F3902" s="169" t="s">
        <v>3639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1:65" s="13" customFormat="1" ht="11.25">
      <c r="B3903" s="167"/>
      <c r="D3903" s="160" t="s">
        <v>264</v>
      </c>
      <c r="E3903" s="168" t="s">
        <v>3</v>
      </c>
      <c r="F3903" s="169" t="s">
        <v>3640</v>
      </c>
      <c r="H3903" s="168" t="s">
        <v>3</v>
      </c>
      <c r="I3903" s="170"/>
      <c r="L3903" s="167"/>
      <c r="M3903" s="171"/>
      <c r="N3903" s="172"/>
      <c r="O3903" s="172"/>
      <c r="P3903" s="172"/>
      <c r="Q3903" s="172"/>
      <c r="R3903" s="172"/>
      <c r="S3903" s="172"/>
      <c r="T3903" s="173"/>
      <c r="AT3903" s="168" t="s">
        <v>264</v>
      </c>
      <c r="AU3903" s="168" t="s">
        <v>82</v>
      </c>
      <c r="AV3903" s="13" t="s">
        <v>80</v>
      </c>
      <c r="AW3903" s="13" t="s">
        <v>34</v>
      </c>
      <c r="AX3903" s="13" t="s">
        <v>73</v>
      </c>
      <c r="AY3903" s="168" t="s">
        <v>252</v>
      </c>
    </row>
    <row r="3904" spans="1:65" s="14" customFormat="1" ht="11.25">
      <c r="B3904" s="174"/>
      <c r="D3904" s="160" t="s">
        <v>264</v>
      </c>
      <c r="E3904" s="175" t="s">
        <v>3</v>
      </c>
      <c r="F3904" s="176" t="s">
        <v>9</v>
      </c>
      <c r="H3904" s="177">
        <v>15</v>
      </c>
      <c r="I3904" s="178"/>
      <c r="L3904" s="174"/>
      <c r="M3904" s="179"/>
      <c r="N3904" s="180"/>
      <c r="O3904" s="180"/>
      <c r="P3904" s="180"/>
      <c r="Q3904" s="180"/>
      <c r="R3904" s="180"/>
      <c r="S3904" s="180"/>
      <c r="T3904" s="181"/>
      <c r="AT3904" s="175" t="s">
        <v>264</v>
      </c>
      <c r="AU3904" s="175" t="s">
        <v>82</v>
      </c>
      <c r="AV3904" s="14" t="s">
        <v>82</v>
      </c>
      <c r="AW3904" s="14" t="s">
        <v>34</v>
      </c>
      <c r="AX3904" s="14" t="s">
        <v>73</v>
      </c>
      <c r="AY3904" s="175" t="s">
        <v>252</v>
      </c>
    </row>
    <row r="3905" spans="1:65" s="13" customFormat="1" ht="11.25">
      <c r="B3905" s="167"/>
      <c r="D3905" s="160" t="s">
        <v>264</v>
      </c>
      <c r="E3905" s="168" t="s">
        <v>3</v>
      </c>
      <c r="F3905" s="169" t="s">
        <v>3641</v>
      </c>
      <c r="H3905" s="168" t="s">
        <v>3</v>
      </c>
      <c r="I3905" s="170"/>
      <c r="L3905" s="167"/>
      <c r="M3905" s="171"/>
      <c r="N3905" s="172"/>
      <c r="O3905" s="172"/>
      <c r="P3905" s="172"/>
      <c r="Q3905" s="172"/>
      <c r="R3905" s="172"/>
      <c r="S3905" s="172"/>
      <c r="T3905" s="173"/>
      <c r="AT3905" s="168" t="s">
        <v>264</v>
      </c>
      <c r="AU3905" s="168" t="s">
        <v>82</v>
      </c>
      <c r="AV3905" s="13" t="s">
        <v>80</v>
      </c>
      <c r="AW3905" s="13" t="s">
        <v>34</v>
      </c>
      <c r="AX3905" s="13" t="s">
        <v>73</v>
      </c>
      <c r="AY3905" s="168" t="s">
        <v>252</v>
      </c>
    </row>
    <row r="3906" spans="1:65" s="14" customFormat="1" ht="11.25">
      <c r="B3906" s="174"/>
      <c r="D3906" s="160" t="s">
        <v>264</v>
      </c>
      <c r="E3906" s="175" t="s">
        <v>3</v>
      </c>
      <c r="F3906" s="176" t="s">
        <v>3642</v>
      </c>
      <c r="H3906" s="177">
        <v>8.5</v>
      </c>
      <c r="I3906" s="178"/>
      <c r="L3906" s="174"/>
      <c r="M3906" s="179"/>
      <c r="N3906" s="180"/>
      <c r="O3906" s="180"/>
      <c r="P3906" s="180"/>
      <c r="Q3906" s="180"/>
      <c r="R3906" s="180"/>
      <c r="S3906" s="180"/>
      <c r="T3906" s="181"/>
      <c r="AT3906" s="175" t="s">
        <v>264</v>
      </c>
      <c r="AU3906" s="175" t="s">
        <v>82</v>
      </c>
      <c r="AV3906" s="14" t="s">
        <v>82</v>
      </c>
      <c r="AW3906" s="14" t="s">
        <v>34</v>
      </c>
      <c r="AX3906" s="14" t="s">
        <v>73</v>
      </c>
      <c r="AY3906" s="175" t="s">
        <v>252</v>
      </c>
    </row>
    <row r="3907" spans="1:65" s="15" customFormat="1" ht="11.25">
      <c r="B3907" s="182"/>
      <c r="D3907" s="160" t="s">
        <v>264</v>
      </c>
      <c r="E3907" s="183" t="s">
        <v>3</v>
      </c>
      <c r="F3907" s="184" t="s">
        <v>269</v>
      </c>
      <c r="H3907" s="185">
        <v>23.5</v>
      </c>
      <c r="I3907" s="186"/>
      <c r="L3907" s="182"/>
      <c r="M3907" s="187"/>
      <c r="N3907" s="188"/>
      <c r="O3907" s="188"/>
      <c r="P3907" s="188"/>
      <c r="Q3907" s="188"/>
      <c r="R3907" s="188"/>
      <c r="S3907" s="188"/>
      <c r="T3907" s="189"/>
      <c r="AT3907" s="183" t="s">
        <v>264</v>
      </c>
      <c r="AU3907" s="183" t="s">
        <v>82</v>
      </c>
      <c r="AV3907" s="15" t="s">
        <v>258</v>
      </c>
      <c r="AW3907" s="15" t="s">
        <v>34</v>
      </c>
      <c r="AX3907" s="15" t="s">
        <v>80</v>
      </c>
      <c r="AY3907" s="183" t="s">
        <v>252</v>
      </c>
    </row>
    <row r="3908" spans="1:65" s="12" customFormat="1" ht="22.9" customHeight="1">
      <c r="B3908" s="132"/>
      <c r="D3908" s="133" t="s">
        <v>72</v>
      </c>
      <c r="E3908" s="143" t="s">
        <v>3643</v>
      </c>
      <c r="F3908" s="143" t="s">
        <v>3644</v>
      </c>
      <c r="I3908" s="135"/>
      <c r="J3908" s="144">
        <f>BK3908</f>
        <v>0</v>
      </c>
      <c r="L3908" s="132"/>
      <c r="M3908" s="137"/>
      <c r="N3908" s="138"/>
      <c r="O3908" s="138"/>
      <c r="P3908" s="139">
        <f>SUM(P3909:P4048)</f>
        <v>0</v>
      </c>
      <c r="Q3908" s="138"/>
      <c r="R3908" s="139">
        <f>SUM(R3909:R4048)</f>
        <v>30.565797639999996</v>
      </c>
      <c r="S3908" s="138"/>
      <c r="T3908" s="140">
        <f>SUM(T3909:T4048)</f>
        <v>0</v>
      </c>
      <c r="AR3908" s="133" t="s">
        <v>82</v>
      </c>
      <c r="AT3908" s="141" t="s">
        <v>72</v>
      </c>
      <c r="AU3908" s="141" t="s">
        <v>80</v>
      </c>
      <c r="AY3908" s="133" t="s">
        <v>252</v>
      </c>
      <c r="BK3908" s="142">
        <f>SUM(BK3909:BK4048)</f>
        <v>0</v>
      </c>
    </row>
    <row r="3909" spans="1:65" s="2" customFormat="1" ht="16.5" customHeight="1">
      <c r="A3909" s="34"/>
      <c r="B3909" s="145"/>
      <c r="C3909" s="146" t="s">
        <v>3645</v>
      </c>
      <c r="D3909" s="146" t="s">
        <v>254</v>
      </c>
      <c r="E3909" s="147" t="s">
        <v>3646</v>
      </c>
      <c r="F3909" s="148" t="s">
        <v>3647</v>
      </c>
      <c r="G3909" s="149" t="s">
        <v>497</v>
      </c>
      <c r="H3909" s="150">
        <v>899.52</v>
      </c>
      <c r="I3909" s="151"/>
      <c r="J3909" s="152">
        <f>ROUND(I3909*H3909,2)</f>
        <v>0</v>
      </c>
      <c r="K3909" s="153"/>
      <c r="L3909" s="35"/>
      <c r="M3909" s="154" t="s">
        <v>3</v>
      </c>
      <c r="N3909" s="155" t="s">
        <v>44</v>
      </c>
      <c r="O3909" s="55"/>
      <c r="P3909" s="156">
        <f>O3909*H3909</f>
        <v>0</v>
      </c>
      <c r="Q3909" s="156">
        <v>0</v>
      </c>
      <c r="R3909" s="156">
        <f>Q3909*H3909</f>
        <v>0</v>
      </c>
      <c r="S3909" s="156">
        <v>0</v>
      </c>
      <c r="T3909" s="157">
        <f>S3909*H3909</f>
        <v>0</v>
      </c>
      <c r="U3909" s="34"/>
      <c r="V3909" s="34"/>
      <c r="W3909" s="34"/>
      <c r="X3909" s="34"/>
      <c r="Y3909" s="34"/>
      <c r="Z3909" s="34"/>
      <c r="AA3909" s="34"/>
      <c r="AB3909" s="34"/>
      <c r="AC3909" s="34"/>
      <c r="AD3909" s="34"/>
      <c r="AE3909" s="34"/>
      <c r="AR3909" s="158" t="s">
        <v>406</v>
      </c>
      <c r="AT3909" s="158" t="s">
        <v>254</v>
      </c>
      <c r="AU3909" s="158" t="s">
        <v>82</v>
      </c>
      <c r="AY3909" s="19" t="s">
        <v>252</v>
      </c>
      <c r="BE3909" s="159">
        <f>IF(N3909="základní",J3909,0)</f>
        <v>0</v>
      </c>
      <c r="BF3909" s="159">
        <f>IF(N3909="snížená",J3909,0)</f>
        <v>0</v>
      </c>
      <c r="BG3909" s="159">
        <f>IF(N3909="zákl. přenesená",J3909,0)</f>
        <v>0</v>
      </c>
      <c r="BH3909" s="159">
        <f>IF(N3909="sníž. přenesená",J3909,0)</f>
        <v>0</v>
      </c>
      <c r="BI3909" s="159">
        <f>IF(N3909="nulová",J3909,0)</f>
        <v>0</v>
      </c>
      <c r="BJ3909" s="19" t="s">
        <v>80</v>
      </c>
      <c r="BK3909" s="159">
        <f>ROUND(I3909*H3909,2)</f>
        <v>0</v>
      </c>
      <c r="BL3909" s="19" t="s">
        <v>406</v>
      </c>
      <c r="BM3909" s="158" t="s">
        <v>3648</v>
      </c>
    </row>
    <row r="3910" spans="1:65" s="2" customFormat="1" ht="11.25">
      <c r="A3910" s="34"/>
      <c r="B3910" s="35"/>
      <c r="C3910" s="34"/>
      <c r="D3910" s="160" t="s">
        <v>260</v>
      </c>
      <c r="E3910" s="34"/>
      <c r="F3910" s="161" t="s">
        <v>3649</v>
      </c>
      <c r="G3910" s="34"/>
      <c r="H3910" s="34"/>
      <c r="I3910" s="162"/>
      <c r="J3910" s="34"/>
      <c r="K3910" s="34"/>
      <c r="L3910" s="35"/>
      <c r="M3910" s="163"/>
      <c r="N3910" s="164"/>
      <c r="O3910" s="55"/>
      <c r="P3910" s="55"/>
      <c r="Q3910" s="55"/>
      <c r="R3910" s="55"/>
      <c r="S3910" s="55"/>
      <c r="T3910" s="56"/>
      <c r="U3910" s="34"/>
      <c r="V3910" s="34"/>
      <c r="W3910" s="34"/>
      <c r="X3910" s="34"/>
      <c r="Y3910" s="34"/>
      <c r="Z3910" s="34"/>
      <c r="AA3910" s="34"/>
      <c r="AB3910" s="34"/>
      <c r="AC3910" s="34"/>
      <c r="AD3910" s="34"/>
      <c r="AE3910" s="34"/>
      <c r="AT3910" s="19" t="s">
        <v>260</v>
      </c>
      <c r="AU3910" s="19" t="s">
        <v>82</v>
      </c>
    </row>
    <row r="3911" spans="1:65" s="2" customFormat="1" ht="11.25">
      <c r="A3911" s="34"/>
      <c r="B3911" s="35"/>
      <c r="C3911" s="34"/>
      <c r="D3911" s="165" t="s">
        <v>262</v>
      </c>
      <c r="E3911" s="34"/>
      <c r="F3911" s="166" t="s">
        <v>3650</v>
      </c>
      <c r="G3911" s="34"/>
      <c r="H3911" s="34"/>
      <c r="I3911" s="162"/>
      <c r="J3911" s="34"/>
      <c r="K3911" s="34"/>
      <c r="L3911" s="35"/>
      <c r="M3911" s="163"/>
      <c r="N3911" s="164"/>
      <c r="O3911" s="55"/>
      <c r="P3911" s="55"/>
      <c r="Q3911" s="55"/>
      <c r="R3911" s="55"/>
      <c r="S3911" s="55"/>
      <c r="T3911" s="56"/>
      <c r="U3911" s="34"/>
      <c r="V3911" s="34"/>
      <c r="W3911" s="34"/>
      <c r="X3911" s="34"/>
      <c r="Y3911" s="34"/>
      <c r="Z3911" s="34"/>
      <c r="AA3911" s="34"/>
      <c r="AB3911" s="34"/>
      <c r="AC3911" s="34"/>
      <c r="AD3911" s="34"/>
      <c r="AE3911" s="34"/>
      <c r="AT3911" s="19" t="s">
        <v>262</v>
      </c>
      <c r="AU3911" s="19" t="s">
        <v>82</v>
      </c>
    </row>
    <row r="3912" spans="1:65" s="13" customFormat="1" ht="11.25">
      <c r="B3912" s="167"/>
      <c r="D3912" s="160" t="s">
        <v>264</v>
      </c>
      <c r="E3912" s="168" t="s">
        <v>3</v>
      </c>
      <c r="F3912" s="169" t="s">
        <v>1287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264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252</v>
      </c>
    </row>
    <row r="3913" spans="1:65" s="14" customFormat="1" ht="11.25">
      <c r="B3913" s="174"/>
      <c r="D3913" s="160" t="s">
        <v>264</v>
      </c>
      <c r="E3913" s="175" t="s">
        <v>3</v>
      </c>
      <c r="F3913" s="176" t="s">
        <v>1288</v>
      </c>
      <c r="H3913" s="177">
        <v>183.5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264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252</v>
      </c>
    </row>
    <row r="3914" spans="1:65" s="13" customFormat="1" ht="11.25">
      <c r="B3914" s="167"/>
      <c r="D3914" s="160" t="s">
        <v>264</v>
      </c>
      <c r="E3914" s="168" t="s">
        <v>3</v>
      </c>
      <c r="F3914" s="169" t="s">
        <v>1289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264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252</v>
      </c>
    </row>
    <row r="3915" spans="1:65" s="14" customFormat="1" ht="11.25">
      <c r="B3915" s="174"/>
      <c r="D3915" s="160" t="s">
        <v>264</v>
      </c>
      <c r="E3915" s="175" t="s">
        <v>3</v>
      </c>
      <c r="F3915" s="176" t="s">
        <v>1290</v>
      </c>
      <c r="H3915" s="177">
        <v>118.22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264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252</v>
      </c>
    </row>
    <row r="3916" spans="1:65" s="13" customFormat="1" ht="11.25">
      <c r="B3916" s="167"/>
      <c r="D3916" s="160" t="s">
        <v>264</v>
      </c>
      <c r="E3916" s="168" t="s">
        <v>3</v>
      </c>
      <c r="F3916" s="169" t="s">
        <v>1291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264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252</v>
      </c>
    </row>
    <row r="3917" spans="1:65" s="14" customFormat="1" ht="22.5">
      <c r="B3917" s="174"/>
      <c r="D3917" s="160" t="s">
        <v>264</v>
      </c>
      <c r="E3917" s="175" t="s">
        <v>3</v>
      </c>
      <c r="F3917" s="176" t="s">
        <v>1292</v>
      </c>
      <c r="H3917" s="177">
        <v>222.53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264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252</v>
      </c>
    </row>
    <row r="3918" spans="1:65" s="13" customFormat="1" ht="11.25">
      <c r="B3918" s="167"/>
      <c r="D3918" s="160" t="s">
        <v>264</v>
      </c>
      <c r="E3918" s="168" t="s">
        <v>3</v>
      </c>
      <c r="F3918" s="169" t="s">
        <v>1293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264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252</v>
      </c>
    </row>
    <row r="3919" spans="1:65" s="14" customFormat="1" ht="22.5">
      <c r="B3919" s="174"/>
      <c r="D3919" s="160" t="s">
        <v>264</v>
      </c>
      <c r="E3919" s="175" t="s">
        <v>3</v>
      </c>
      <c r="F3919" s="176" t="s">
        <v>1294</v>
      </c>
      <c r="H3919" s="177">
        <v>221.25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264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252</v>
      </c>
    </row>
    <row r="3920" spans="1:65" s="13" customFormat="1" ht="11.25">
      <c r="B3920" s="167"/>
      <c r="D3920" s="160" t="s">
        <v>264</v>
      </c>
      <c r="E3920" s="168" t="s">
        <v>3</v>
      </c>
      <c r="F3920" s="169" t="s">
        <v>1299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264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252</v>
      </c>
    </row>
    <row r="3921" spans="1:65" s="14" customFormat="1" ht="22.5">
      <c r="B3921" s="174"/>
      <c r="D3921" s="160" t="s">
        <v>264</v>
      </c>
      <c r="E3921" s="175" t="s">
        <v>3</v>
      </c>
      <c r="F3921" s="176" t="s">
        <v>1300</v>
      </c>
      <c r="H3921" s="177">
        <v>114.1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264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252</v>
      </c>
    </row>
    <row r="3922" spans="1:65" s="13" customFormat="1" ht="11.25">
      <c r="B3922" s="167"/>
      <c r="D3922" s="160" t="s">
        <v>264</v>
      </c>
      <c r="E3922" s="168" t="s">
        <v>3</v>
      </c>
      <c r="F3922" s="169" t="s">
        <v>1301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264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252</v>
      </c>
    </row>
    <row r="3923" spans="1:65" s="14" customFormat="1" ht="11.25">
      <c r="B3923" s="174"/>
      <c r="D3923" s="160" t="s">
        <v>264</v>
      </c>
      <c r="E3923" s="175" t="s">
        <v>3</v>
      </c>
      <c r="F3923" s="176" t="s">
        <v>1302</v>
      </c>
      <c r="H3923" s="177">
        <v>39.92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264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252</v>
      </c>
    </row>
    <row r="3924" spans="1:65" s="15" customFormat="1" ht="11.25">
      <c r="B3924" s="182"/>
      <c r="D3924" s="160" t="s">
        <v>264</v>
      </c>
      <c r="E3924" s="183" t="s">
        <v>3</v>
      </c>
      <c r="F3924" s="184" t="s">
        <v>269</v>
      </c>
      <c r="H3924" s="185">
        <v>899.52</v>
      </c>
      <c r="I3924" s="186"/>
      <c r="L3924" s="182"/>
      <c r="M3924" s="187"/>
      <c r="N3924" s="188"/>
      <c r="O3924" s="188"/>
      <c r="P3924" s="188"/>
      <c r="Q3924" s="188"/>
      <c r="R3924" s="188"/>
      <c r="S3924" s="188"/>
      <c r="T3924" s="189"/>
      <c r="AT3924" s="183" t="s">
        <v>264</v>
      </c>
      <c r="AU3924" s="183" t="s">
        <v>82</v>
      </c>
      <c r="AV3924" s="15" t="s">
        <v>258</v>
      </c>
      <c r="AW3924" s="15" t="s">
        <v>34</v>
      </c>
      <c r="AX3924" s="15" t="s">
        <v>80</v>
      </c>
      <c r="AY3924" s="183" t="s">
        <v>252</v>
      </c>
    </row>
    <row r="3925" spans="1:65" s="2" customFormat="1" ht="16.5" customHeight="1">
      <c r="A3925" s="34"/>
      <c r="B3925" s="145"/>
      <c r="C3925" s="146" t="s">
        <v>3651</v>
      </c>
      <c r="D3925" s="146" t="s">
        <v>254</v>
      </c>
      <c r="E3925" s="147" t="s">
        <v>3652</v>
      </c>
      <c r="F3925" s="148" t="s">
        <v>3653</v>
      </c>
      <c r="G3925" s="149" t="s">
        <v>497</v>
      </c>
      <c r="H3925" s="150">
        <v>899.52</v>
      </c>
      <c r="I3925" s="151"/>
      <c r="J3925" s="152">
        <f>ROUND(I3925*H3925,2)</f>
        <v>0</v>
      </c>
      <c r="K3925" s="153"/>
      <c r="L3925" s="35"/>
      <c r="M3925" s="154" t="s">
        <v>3</v>
      </c>
      <c r="N3925" s="155" t="s">
        <v>44</v>
      </c>
      <c r="O3925" s="55"/>
      <c r="P3925" s="156">
        <f>O3925*H3925</f>
        <v>0</v>
      </c>
      <c r="Q3925" s="156">
        <v>2.9999999999999997E-4</v>
      </c>
      <c r="R3925" s="156">
        <f>Q3925*H3925</f>
        <v>0.26985599999999998</v>
      </c>
      <c r="S3925" s="156">
        <v>0</v>
      </c>
      <c r="T3925" s="157">
        <f>S3925*H3925</f>
        <v>0</v>
      </c>
      <c r="U3925" s="34"/>
      <c r="V3925" s="34"/>
      <c r="W3925" s="34"/>
      <c r="X3925" s="34"/>
      <c r="Y3925" s="34"/>
      <c r="Z3925" s="34"/>
      <c r="AA3925" s="34"/>
      <c r="AB3925" s="34"/>
      <c r="AC3925" s="34"/>
      <c r="AD3925" s="34"/>
      <c r="AE3925" s="34"/>
      <c r="AR3925" s="158" t="s">
        <v>406</v>
      </c>
      <c r="AT3925" s="158" t="s">
        <v>254</v>
      </c>
      <c r="AU3925" s="158" t="s">
        <v>82</v>
      </c>
      <c r="AY3925" s="19" t="s">
        <v>252</v>
      </c>
      <c r="BE3925" s="159">
        <f>IF(N3925="základní",J3925,0)</f>
        <v>0</v>
      </c>
      <c r="BF3925" s="159">
        <f>IF(N3925="snížená",J3925,0)</f>
        <v>0</v>
      </c>
      <c r="BG3925" s="159">
        <f>IF(N3925="zákl. přenesená",J3925,0)</f>
        <v>0</v>
      </c>
      <c r="BH3925" s="159">
        <f>IF(N3925="sníž. přenesená",J3925,0)</f>
        <v>0</v>
      </c>
      <c r="BI3925" s="159">
        <f>IF(N3925="nulová",J3925,0)</f>
        <v>0</v>
      </c>
      <c r="BJ3925" s="19" t="s">
        <v>80</v>
      </c>
      <c r="BK3925" s="159">
        <f>ROUND(I3925*H3925,2)</f>
        <v>0</v>
      </c>
      <c r="BL3925" s="19" t="s">
        <v>406</v>
      </c>
      <c r="BM3925" s="158" t="s">
        <v>3654</v>
      </c>
    </row>
    <row r="3926" spans="1:65" s="2" customFormat="1" ht="11.25">
      <c r="A3926" s="34"/>
      <c r="B3926" s="35"/>
      <c r="C3926" s="34"/>
      <c r="D3926" s="160" t="s">
        <v>260</v>
      </c>
      <c r="E3926" s="34"/>
      <c r="F3926" s="161" t="s">
        <v>3655</v>
      </c>
      <c r="G3926" s="34"/>
      <c r="H3926" s="34"/>
      <c r="I3926" s="162"/>
      <c r="J3926" s="34"/>
      <c r="K3926" s="34"/>
      <c r="L3926" s="35"/>
      <c r="M3926" s="163"/>
      <c r="N3926" s="164"/>
      <c r="O3926" s="55"/>
      <c r="P3926" s="55"/>
      <c r="Q3926" s="55"/>
      <c r="R3926" s="55"/>
      <c r="S3926" s="55"/>
      <c r="T3926" s="56"/>
      <c r="U3926" s="34"/>
      <c r="V3926" s="34"/>
      <c r="W3926" s="34"/>
      <c r="X3926" s="34"/>
      <c r="Y3926" s="34"/>
      <c r="Z3926" s="34"/>
      <c r="AA3926" s="34"/>
      <c r="AB3926" s="34"/>
      <c r="AC3926" s="34"/>
      <c r="AD3926" s="34"/>
      <c r="AE3926" s="34"/>
      <c r="AT3926" s="19" t="s">
        <v>260</v>
      </c>
      <c r="AU3926" s="19" t="s">
        <v>82</v>
      </c>
    </row>
    <row r="3927" spans="1:65" s="13" customFormat="1" ht="11.25">
      <c r="B3927" s="167"/>
      <c r="D3927" s="160" t="s">
        <v>264</v>
      </c>
      <c r="E3927" s="168" t="s">
        <v>3</v>
      </c>
      <c r="F3927" s="169" t="s">
        <v>3656</v>
      </c>
      <c r="H3927" s="168" t="s">
        <v>3</v>
      </c>
      <c r="I3927" s="170"/>
      <c r="L3927" s="167"/>
      <c r="M3927" s="171"/>
      <c r="N3927" s="172"/>
      <c r="O3927" s="172"/>
      <c r="P3927" s="172"/>
      <c r="Q3927" s="172"/>
      <c r="R3927" s="172"/>
      <c r="S3927" s="172"/>
      <c r="T3927" s="173"/>
      <c r="AT3927" s="168" t="s">
        <v>264</v>
      </c>
      <c r="AU3927" s="168" t="s">
        <v>82</v>
      </c>
      <c r="AV3927" s="13" t="s">
        <v>80</v>
      </c>
      <c r="AW3927" s="13" t="s">
        <v>34</v>
      </c>
      <c r="AX3927" s="13" t="s">
        <v>73</v>
      </c>
      <c r="AY3927" s="168" t="s">
        <v>252</v>
      </c>
    </row>
    <row r="3928" spans="1:65" s="13" customFormat="1" ht="11.25">
      <c r="B3928" s="167"/>
      <c r="D3928" s="160" t="s">
        <v>264</v>
      </c>
      <c r="E3928" s="168" t="s">
        <v>3</v>
      </c>
      <c r="F3928" s="169" t="s">
        <v>1287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264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252</v>
      </c>
    </row>
    <row r="3929" spans="1:65" s="14" customFormat="1" ht="11.25">
      <c r="B3929" s="174"/>
      <c r="D3929" s="160" t="s">
        <v>264</v>
      </c>
      <c r="E3929" s="175" t="s">
        <v>3</v>
      </c>
      <c r="F3929" s="176" t="s">
        <v>1288</v>
      </c>
      <c r="H3929" s="177">
        <v>183.5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264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252</v>
      </c>
    </row>
    <row r="3930" spans="1:65" s="13" customFormat="1" ht="11.25">
      <c r="B3930" s="167"/>
      <c r="D3930" s="160" t="s">
        <v>264</v>
      </c>
      <c r="E3930" s="168" t="s">
        <v>3</v>
      </c>
      <c r="F3930" s="169" t="s">
        <v>1289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264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252</v>
      </c>
    </row>
    <row r="3931" spans="1:65" s="14" customFormat="1" ht="11.25">
      <c r="B3931" s="174"/>
      <c r="D3931" s="160" t="s">
        <v>264</v>
      </c>
      <c r="E3931" s="175" t="s">
        <v>3</v>
      </c>
      <c r="F3931" s="176" t="s">
        <v>1290</v>
      </c>
      <c r="H3931" s="177">
        <v>118.22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264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252</v>
      </c>
    </row>
    <row r="3932" spans="1:65" s="13" customFormat="1" ht="11.25">
      <c r="B3932" s="167"/>
      <c r="D3932" s="160" t="s">
        <v>264</v>
      </c>
      <c r="E3932" s="168" t="s">
        <v>3</v>
      </c>
      <c r="F3932" s="169" t="s">
        <v>1291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264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252</v>
      </c>
    </row>
    <row r="3933" spans="1:65" s="14" customFormat="1" ht="22.5">
      <c r="B3933" s="174"/>
      <c r="D3933" s="160" t="s">
        <v>264</v>
      </c>
      <c r="E3933" s="175" t="s">
        <v>3</v>
      </c>
      <c r="F3933" s="176" t="s">
        <v>1292</v>
      </c>
      <c r="H3933" s="177">
        <v>222.53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264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252</v>
      </c>
    </row>
    <row r="3934" spans="1:65" s="13" customFormat="1" ht="11.25">
      <c r="B3934" s="167"/>
      <c r="D3934" s="160" t="s">
        <v>264</v>
      </c>
      <c r="E3934" s="168" t="s">
        <v>3</v>
      </c>
      <c r="F3934" s="169" t="s">
        <v>1293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264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252</v>
      </c>
    </row>
    <row r="3935" spans="1:65" s="14" customFormat="1" ht="22.5">
      <c r="B3935" s="174"/>
      <c r="D3935" s="160" t="s">
        <v>264</v>
      </c>
      <c r="E3935" s="175" t="s">
        <v>3</v>
      </c>
      <c r="F3935" s="176" t="s">
        <v>1294</v>
      </c>
      <c r="H3935" s="177">
        <v>221.25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264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252</v>
      </c>
    </row>
    <row r="3936" spans="1:65" s="13" customFormat="1" ht="11.25">
      <c r="B3936" s="167"/>
      <c r="D3936" s="160" t="s">
        <v>264</v>
      </c>
      <c r="E3936" s="168" t="s">
        <v>3</v>
      </c>
      <c r="F3936" s="169" t="s">
        <v>1299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264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252</v>
      </c>
    </row>
    <row r="3937" spans="1:65" s="14" customFormat="1" ht="22.5">
      <c r="B3937" s="174"/>
      <c r="D3937" s="160" t="s">
        <v>264</v>
      </c>
      <c r="E3937" s="175" t="s">
        <v>3</v>
      </c>
      <c r="F3937" s="176" t="s">
        <v>1300</v>
      </c>
      <c r="H3937" s="177">
        <v>114.1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264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252</v>
      </c>
    </row>
    <row r="3938" spans="1:65" s="13" customFormat="1" ht="11.25">
      <c r="B3938" s="167"/>
      <c r="D3938" s="160" t="s">
        <v>264</v>
      </c>
      <c r="E3938" s="168" t="s">
        <v>3</v>
      </c>
      <c r="F3938" s="169" t="s">
        <v>1301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264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252</v>
      </c>
    </row>
    <row r="3939" spans="1:65" s="14" customFormat="1" ht="11.25">
      <c r="B3939" s="174"/>
      <c r="D3939" s="160" t="s">
        <v>264</v>
      </c>
      <c r="E3939" s="175" t="s">
        <v>3</v>
      </c>
      <c r="F3939" s="176" t="s">
        <v>1302</v>
      </c>
      <c r="H3939" s="177">
        <v>39.92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264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252</v>
      </c>
    </row>
    <row r="3940" spans="1:65" s="15" customFormat="1" ht="11.25">
      <c r="B3940" s="182"/>
      <c r="D3940" s="160" t="s">
        <v>264</v>
      </c>
      <c r="E3940" s="183" t="s">
        <v>3</v>
      </c>
      <c r="F3940" s="184" t="s">
        <v>269</v>
      </c>
      <c r="H3940" s="185">
        <v>899.52</v>
      </c>
      <c r="I3940" s="186"/>
      <c r="L3940" s="182"/>
      <c r="M3940" s="187"/>
      <c r="N3940" s="188"/>
      <c r="O3940" s="188"/>
      <c r="P3940" s="188"/>
      <c r="Q3940" s="188"/>
      <c r="R3940" s="188"/>
      <c r="S3940" s="188"/>
      <c r="T3940" s="189"/>
      <c r="AT3940" s="183" t="s">
        <v>264</v>
      </c>
      <c r="AU3940" s="183" t="s">
        <v>82</v>
      </c>
      <c r="AV3940" s="15" t="s">
        <v>258</v>
      </c>
      <c r="AW3940" s="15" t="s">
        <v>34</v>
      </c>
      <c r="AX3940" s="15" t="s">
        <v>80</v>
      </c>
      <c r="AY3940" s="183" t="s">
        <v>252</v>
      </c>
    </row>
    <row r="3941" spans="1:65" s="2" customFormat="1" ht="16.5" customHeight="1">
      <c r="A3941" s="34"/>
      <c r="B3941" s="145"/>
      <c r="C3941" s="146" t="s">
        <v>3657</v>
      </c>
      <c r="D3941" s="146" t="s">
        <v>254</v>
      </c>
      <c r="E3941" s="147" t="s">
        <v>3658</v>
      </c>
      <c r="F3941" s="148" t="s">
        <v>3659</v>
      </c>
      <c r="G3941" s="149" t="s">
        <v>331</v>
      </c>
      <c r="H3941" s="150">
        <v>206</v>
      </c>
      <c r="I3941" s="151"/>
      <c r="J3941" s="152">
        <f>ROUND(I3941*H3941,2)</f>
        <v>0</v>
      </c>
      <c r="K3941" s="153"/>
      <c r="L3941" s="35"/>
      <c r="M3941" s="154" t="s">
        <v>3</v>
      </c>
      <c r="N3941" s="155" t="s">
        <v>44</v>
      </c>
      <c r="O3941" s="55"/>
      <c r="P3941" s="156">
        <f>O3941*H3941</f>
        <v>0</v>
      </c>
      <c r="Q3941" s="156">
        <v>1.5299999999999999E-3</v>
      </c>
      <c r="R3941" s="156">
        <f>Q3941*H3941</f>
        <v>0.31517999999999996</v>
      </c>
      <c r="S3941" s="156">
        <v>0</v>
      </c>
      <c r="T3941" s="157">
        <f>S3941*H3941</f>
        <v>0</v>
      </c>
      <c r="U3941" s="34"/>
      <c r="V3941" s="34"/>
      <c r="W3941" s="34"/>
      <c r="X3941" s="34"/>
      <c r="Y3941" s="34"/>
      <c r="Z3941" s="34"/>
      <c r="AA3941" s="34"/>
      <c r="AB3941" s="34"/>
      <c r="AC3941" s="34"/>
      <c r="AD3941" s="34"/>
      <c r="AE3941" s="34"/>
      <c r="AR3941" s="158" t="s">
        <v>406</v>
      </c>
      <c r="AT3941" s="158" t="s">
        <v>254</v>
      </c>
      <c r="AU3941" s="158" t="s">
        <v>82</v>
      </c>
      <c r="AY3941" s="19" t="s">
        <v>252</v>
      </c>
      <c r="BE3941" s="159">
        <f>IF(N3941="základní",J3941,0)</f>
        <v>0</v>
      </c>
      <c r="BF3941" s="159">
        <f>IF(N3941="snížená",J3941,0)</f>
        <v>0</v>
      </c>
      <c r="BG3941" s="159">
        <f>IF(N3941="zákl. přenesená",J3941,0)</f>
        <v>0</v>
      </c>
      <c r="BH3941" s="159">
        <f>IF(N3941="sníž. přenesená",J3941,0)</f>
        <v>0</v>
      </c>
      <c r="BI3941" s="159">
        <f>IF(N3941="nulová",J3941,0)</f>
        <v>0</v>
      </c>
      <c r="BJ3941" s="19" t="s">
        <v>80</v>
      </c>
      <c r="BK3941" s="159">
        <f>ROUND(I3941*H3941,2)</f>
        <v>0</v>
      </c>
      <c r="BL3941" s="19" t="s">
        <v>406</v>
      </c>
      <c r="BM3941" s="158" t="s">
        <v>3660</v>
      </c>
    </row>
    <row r="3942" spans="1:65" s="2" customFormat="1" ht="19.5">
      <c r="A3942" s="34"/>
      <c r="B3942" s="35"/>
      <c r="C3942" s="34"/>
      <c r="D3942" s="160" t="s">
        <v>260</v>
      </c>
      <c r="E3942" s="34"/>
      <c r="F3942" s="161" t="s">
        <v>3661</v>
      </c>
      <c r="G3942" s="34"/>
      <c r="H3942" s="34"/>
      <c r="I3942" s="162"/>
      <c r="J3942" s="34"/>
      <c r="K3942" s="34"/>
      <c r="L3942" s="35"/>
      <c r="M3942" s="163"/>
      <c r="N3942" s="164"/>
      <c r="O3942" s="55"/>
      <c r="P3942" s="55"/>
      <c r="Q3942" s="55"/>
      <c r="R3942" s="55"/>
      <c r="S3942" s="55"/>
      <c r="T3942" s="56"/>
      <c r="U3942" s="34"/>
      <c r="V3942" s="34"/>
      <c r="W3942" s="34"/>
      <c r="X3942" s="34"/>
      <c r="Y3942" s="34"/>
      <c r="Z3942" s="34"/>
      <c r="AA3942" s="34"/>
      <c r="AB3942" s="34"/>
      <c r="AC3942" s="34"/>
      <c r="AD3942" s="34"/>
      <c r="AE3942" s="34"/>
      <c r="AT3942" s="19" t="s">
        <v>260</v>
      </c>
      <c r="AU3942" s="19" t="s">
        <v>82</v>
      </c>
    </row>
    <row r="3943" spans="1:65" s="2" customFormat="1" ht="11.25">
      <c r="A3943" s="34"/>
      <c r="B3943" s="35"/>
      <c r="C3943" s="34"/>
      <c r="D3943" s="165" t="s">
        <v>262</v>
      </c>
      <c r="E3943" s="34"/>
      <c r="F3943" s="166" t="s">
        <v>3662</v>
      </c>
      <c r="G3943" s="34"/>
      <c r="H3943" s="34"/>
      <c r="I3943" s="162"/>
      <c r="J3943" s="34"/>
      <c r="K3943" s="34"/>
      <c r="L3943" s="35"/>
      <c r="M3943" s="163"/>
      <c r="N3943" s="164"/>
      <c r="O3943" s="55"/>
      <c r="P3943" s="55"/>
      <c r="Q3943" s="55"/>
      <c r="R3943" s="55"/>
      <c r="S3943" s="55"/>
      <c r="T3943" s="56"/>
      <c r="U3943" s="34"/>
      <c r="V3943" s="34"/>
      <c r="W3943" s="34"/>
      <c r="X3943" s="34"/>
      <c r="Y3943" s="34"/>
      <c r="Z3943" s="34"/>
      <c r="AA3943" s="34"/>
      <c r="AB3943" s="34"/>
      <c r="AC3943" s="34"/>
      <c r="AD3943" s="34"/>
      <c r="AE3943" s="34"/>
      <c r="AT3943" s="19" t="s">
        <v>262</v>
      </c>
      <c r="AU3943" s="19" t="s">
        <v>82</v>
      </c>
    </row>
    <row r="3944" spans="1:65" s="13" customFormat="1" ht="11.25">
      <c r="B3944" s="167"/>
      <c r="D3944" s="160" t="s">
        <v>264</v>
      </c>
      <c r="E3944" s="168" t="s">
        <v>3</v>
      </c>
      <c r="F3944" s="169" t="s">
        <v>3663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264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252</v>
      </c>
    </row>
    <row r="3945" spans="1:65" s="14" customFormat="1" ht="11.25">
      <c r="B3945" s="174"/>
      <c r="D3945" s="160" t="s">
        <v>264</v>
      </c>
      <c r="E3945" s="175" t="s">
        <v>3</v>
      </c>
      <c r="F3945" s="176" t="s">
        <v>3664</v>
      </c>
      <c r="H3945" s="177">
        <v>206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264</v>
      </c>
      <c r="AU3945" s="175" t="s">
        <v>82</v>
      </c>
      <c r="AV3945" s="14" t="s">
        <v>82</v>
      </c>
      <c r="AW3945" s="14" t="s">
        <v>34</v>
      </c>
      <c r="AX3945" s="14" t="s">
        <v>80</v>
      </c>
      <c r="AY3945" s="175" t="s">
        <v>252</v>
      </c>
    </row>
    <row r="3946" spans="1:65" s="2" customFormat="1" ht="16.5" customHeight="1">
      <c r="A3946" s="34"/>
      <c r="B3946" s="145"/>
      <c r="C3946" s="146" t="s">
        <v>3665</v>
      </c>
      <c r="D3946" s="146" t="s">
        <v>254</v>
      </c>
      <c r="E3946" s="147" t="s">
        <v>3666</v>
      </c>
      <c r="F3946" s="148" t="s">
        <v>3667</v>
      </c>
      <c r="G3946" s="149" t="s">
        <v>331</v>
      </c>
      <c r="H3946" s="150">
        <v>206</v>
      </c>
      <c r="I3946" s="151"/>
      <c r="J3946" s="152">
        <f>ROUND(I3946*H3946,2)</f>
        <v>0</v>
      </c>
      <c r="K3946" s="153"/>
      <c r="L3946" s="35"/>
      <c r="M3946" s="154" t="s">
        <v>3</v>
      </c>
      <c r="N3946" s="155" t="s">
        <v>44</v>
      </c>
      <c r="O3946" s="55"/>
      <c r="P3946" s="156">
        <f>O3946*H3946</f>
        <v>0</v>
      </c>
      <c r="Q3946" s="156">
        <v>1.0200000000000001E-3</v>
      </c>
      <c r="R3946" s="156">
        <f>Q3946*H3946</f>
        <v>0.21012000000000003</v>
      </c>
      <c r="S3946" s="156">
        <v>0</v>
      </c>
      <c r="T3946" s="157">
        <f>S3946*H3946</f>
        <v>0</v>
      </c>
      <c r="U3946" s="34"/>
      <c r="V3946" s="34"/>
      <c r="W3946" s="34"/>
      <c r="X3946" s="34"/>
      <c r="Y3946" s="34"/>
      <c r="Z3946" s="34"/>
      <c r="AA3946" s="34"/>
      <c r="AB3946" s="34"/>
      <c r="AC3946" s="34"/>
      <c r="AD3946" s="34"/>
      <c r="AE3946" s="34"/>
      <c r="AR3946" s="158" t="s">
        <v>406</v>
      </c>
      <c r="AT3946" s="158" t="s">
        <v>254</v>
      </c>
      <c r="AU3946" s="158" t="s">
        <v>82</v>
      </c>
      <c r="AY3946" s="19" t="s">
        <v>252</v>
      </c>
      <c r="BE3946" s="159">
        <f>IF(N3946="základní",J3946,0)</f>
        <v>0</v>
      </c>
      <c r="BF3946" s="159">
        <f>IF(N3946="snížená",J3946,0)</f>
        <v>0</v>
      </c>
      <c r="BG3946" s="159">
        <f>IF(N3946="zákl. přenesená",J3946,0)</f>
        <v>0</v>
      </c>
      <c r="BH3946" s="159">
        <f>IF(N3946="sníž. přenesená",J3946,0)</f>
        <v>0</v>
      </c>
      <c r="BI3946" s="159">
        <f>IF(N3946="nulová",J3946,0)</f>
        <v>0</v>
      </c>
      <c r="BJ3946" s="19" t="s">
        <v>80</v>
      </c>
      <c r="BK3946" s="159">
        <f>ROUND(I3946*H3946,2)</f>
        <v>0</v>
      </c>
      <c r="BL3946" s="19" t="s">
        <v>406</v>
      </c>
      <c r="BM3946" s="158" t="s">
        <v>3668</v>
      </c>
    </row>
    <row r="3947" spans="1:65" s="2" customFormat="1" ht="19.5">
      <c r="A3947" s="34"/>
      <c r="B3947" s="35"/>
      <c r="C3947" s="34"/>
      <c r="D3947" s="160" t="s">
        <v>260</v>
      </c>
      <c r="E3947" s="34"/>
      <c r="F3947" s="161" t="s">
        <v>3669</v>
      </c>
      <c r="G3947" s="34"/>
      <c r="H3947" s="34"/>
      <c r="I3947" s="162"/>
      <c r="J3947" s="34"/>
      <c r="K3947" s="34"/>
      <c r="L3947" s="35"/>
      <c r="M3947" s="163"/>
      <c r="N3947" s="164"/>
      <c r="O3947" s="55"/>
      <c r="P3947" s="55"/>
      <c r="Q3947" s="55"/>
      <c r="R3947" s="55"/>
      <c r="S3947" s="55"/>
      <c r="T3947" s="56"/>
      <c r="U3947" s="34"/>
      <c r="V3947" s="34"/>
      <c r="W3947" s="34"/>
      <c r="X3947" s="34"/>
      <c r="Y3947" s="34"/>
      <c r="Z3947" s="34"/>
      <c r="AA3947" s="34"/>
      <c r="AB3947" s="34"/>
      <c r="AC3947" s="34"/>
      <c r="AD3947" s="34"/>
      <c r="AE3947" s="34"/>
      <c r="AT3947" s="19" t="s">
        <v>260</v>
      </c>
      <c r="AU3947" s="19" t="s">
        <v>82</v>
      </c>
    </row>
    <row r="3948" spans="1:65" s="2" customFormat="1" ht="11.25">
      <c r="A3948" s="34"/>
      <c r="B3948" s="35"/>
      <c r="C3948" s="34"/>
      <c r="D3948" s="165" t="s">
        <v>262</v>
      </c>
      <c r="E3948" s="34"/>
      <c r="F3948" s="166" t="s">
        <v>3670</v>
      </c>
      <c r="G3948" s="34"/>
      <c r="H3948" s="34"/>
      <c r="I3948" s="162"/>
      <c r="J3948" s="34"/>
      <c r="K3948" s="34"/>
      <c r="L3948" s="35"/>
      <c r="M3948" s="163"/>
      <c r="N3948" s="164"/>
      <c r="O3948" s="55"/>
      <c r="P3948" s="55"/>
      <c r="Q3948" s="55"/>
      <c r="R3948" s="55"/>
      <c r="S3948" s="55"/>
      <c r="T3948" s="56"/>
      <c r="U3948" s="34"/>
      <c r="V3948" s="34"/>
      <c r="W3948" s="34"/>
      <c r="X3948" s="34"/>
      <c r="Y3948" s="34"/>
      <c r="Z3948" s="34"/>
      <c r="AA3948" s="34"/>
      <c r="AB3948" s="34"/>
      <c r="AC3948" s="34"/>
      <c r="AD3948" s="34"/>
      <c r="AE3948" s="34"/>
      <c r="AT3948" s="19" t="s">
        <v>262</v>
      </c>
      <c r="AU3948" s="19" t="s">
        <v>82</v>
      </c>
    </row>
    <row r="3949" spans="1:65" s="13" customFormat="1" ht="11.25">
      <c r="B3949" s="167"/>
      <c r="D3949" s="160" t="s">
        <v>264</v>
      </c>
      <c r="E3949" s="168" t="s">
        <v>3</v>
      </c>
      <c r="F3949" s="169" t="s">
        <v>3663</v>
      </c>
      <c r="H3949" s="168" t="s">
        <v>3</v>
      </c>
      <c r="I3949" s="170"/>
      <c r="L3949" s="167"/>
      <c r="M3949" s="171"/>
      <c r="N3949" s="172"/>
      <c r="O3949" s="172"/>
      <c r="P3949" s="172"/>
      <c r="Q3949" s="172"/>
      <c r="R3949" s="172"/>
      <c r="S3949" s="172"/>
      <c r="T3949" s="173"/>
      <c r="AT3949" s="168" t="s">
        <v>264</v>
      </c>
      <c r="AU3949" s="168" t="s">
        <v>82</v>
      </c>
      <c r="AV3949" s="13" t="s">
        <v>80</v>
      </c>
      <c r="AW3949" s="13" t="s">
        <v>34</v>
      </c>
      <c r="AX3949" s="13" t="s">
        <v>73</v>
      </c>
      <c r="AY3949" s="168" t="s">
        <v>252</v>
      </c>
    </row>
    <row r="3950" spans="1:65" s="14" customFormat="1" ht="11.25">
      <c r="B3950" s="174"/>
      <c r="D3950" s="160" t="s">
        <v>264</v>
      </c>
      <c r="E3950" s="175" t="s">
        <v>3</v>
      </c>
      <c r="F3950" s="176" t="s">
        <v>3664</v>
      </c>
      <c r="H3950" s="177">
        <v>206</v>
      </c>
      <c r="I3950" s="178"/>
      <c r="L3950" s="174"/>
      <c r="M3950" s="179"/>
      <c r="N3950" s="180"/>
      <c r="O3950" s="180"/>
      <c r="P3950" s="180"/>
      <c r="Q3950" s="180"/>
      <c r="R3950" s="180"/>
      <c r="S3950" s="180"/>
      <c r="T3950" s="181"/>
      <c r="AT3950" s="175" t="s">
        <v>264</v>
      </c>
      <c r="AU3950" s="175" t="s">
        <v>82</v>
      </c>
      <c r="AV3950" s="14" t="s">
        <v>82</v>
      </c>
      <c r="AW3950" s="14" t="s">
        <v>34</v>
      </c>
      <c r="AX3950" s="14" t="s">
        <v>80</v>
      </c>
      <c r="AY3950" s="175" t="s">
        <v>252</v>
      </c>
    </row>
    <row r="3951" spans="1:65" s="2" customFormat="1" ht="16.5" customHeight="1">
      <c r="A3951" s="34"/>
      <c r="B3951" s="145"/>
      <c r="C3951" s="146" t="s">
        <v>3671</v>
      </c>
      <c r="D3951" s="146" t="s">
        <v>254</v>
      </c>
      <c r="E3951" s="147" t="s">
        <v>3672</v>
      </c>
      <c r="F3951" s="148" t="s">
        <v>3673</v>
      </c>
      <c r="G3951" s="149" t="s">
        <v>331</v>
      </c>
      <c r="H3951" s="150">
        <v>55.6</v>
      </c>
      <c r="I3951" s="151"/>
      <c r="J3951" s="152">
        <f>ROUND(I3951*H3951,2)</f>
        <v>0</v>
      </c>
      <c r="K3951" s="153"/>
      <c r="L3951" s="35"/>
      <c r="M3951" s="154" t="s">
        <v>3</v>
      </c>
      <c r="N3951" s="155" t="s">
        <v>44</v>
      </c>
      <c r="O3951" s="55"/>
      <c r="P3951" s="156">
        <f>O3951*H3951</f>
        <v>0</v>
      </c>
      <c r="Q3951" s="156">
        <v>5.8E-4</v>
      </c>
      <c r="R3951" s="156">
        <f>Q3951*H3951</f>
        <v>3.2247999999999999E-2</v>
      </c>
      <c r="S3951" s="156">
        <v>0</v>
      </c>
      <c r="T3951" s="157">
        <f>S3951*H3951</f>
        <v>0</v>
      </c>
      <c r="U3951" s="34"/>
      <c r="V3951" s="34"/>
      <c r="W3951" s="34"/>
      <c r="X3951" s="34"/>
      <c r="Y3951" s="34"/>
      <c r="Z3951" s="34"/>
      <c r="AA3951" s="34"/>
      <c r="AB3951" s="34"/>
      <c r="AC3951" s="34"/>
      <c r="AD3951" s="34"/>
      <c r="AE3951" s="34"/>
      <c r="AR3951" s="158" t="s">
        <v>406</v>
      </c>
      <c r="AT3951" s="158" t="s">
        <v>254</v>
      </c>
      <c r="AU3951" s="158" t="s">
        <v>82</v>
      </c>
      <c r="AY3951" s="19" t="s">
        <v>252</v>
      </c>
      <c r="BE3951" s="159">
        <f>IF(N3951="základní",J3951,0)</f>
        <v>0</v>
      </c>
      <c r="BF3951" s="159">
        <f>IF(N3951="snížená",J3951,0)</f>
        <v>0</v>
      </c>
      <c r="BG3951" s="159">
        <f>IF(N3951="zákl. přenesená",J3951,0)</f>
        <v>0</v>
      </c>
      <c r="BH3951" s="159">
        <f>IF(N3951="sníž. přenesená",J3951,0)</f>
        <v>0</v>
      </c>
      <c r="BI3951" s="159">
        <f>IF(N3951="nulová",J3951,0)</f>
        <v>0</v>
      </c>
      <c r="BJ3951" s="19" t="s">
        <v>80</v>
      </c>
      <c r="BK3951" s="159">
        <f>ROUND(I3951*H3951,2)</f>
        <v>0</v>
      </c>
      <c r="BL3951" s="19" t="s">
        <v>406</v>
      </c>
      <c r="BM3951" s="158" t="s">
        <v>3674</v>
      </c>
    </row>
    <row r="3952" spans="1:65" s="2" customFormat="1" ht="11.25">
      <c r="A3952" s="34"/>
      <c r="B3952" s="35"/>
      <c r="C3952" s="34"/>
      <c r="D3952" s="160" t="s">
        <v>260</v>
      </c>
      <c r="E3952" s="34"/>
      <c r="F3952" s="161" t="s">
        <v>3675</v>
      </c>
      <c r="G3952" s="34"/>
      <c r="H3952" s="34"/>
      <c r="I3952" s="162"/>
      <c r="J3952" s="34"/>
      <c r="K3952" s="34"/>
      <c r="L3952" s="35"/>
      <c r="M3952" s="163"/>
      <c r="N3952" s="164"/>
      <c r="O3952" s="55"/>
      <c r="P3952" s="55"/>
      <c r="Q3952" s="55"/>
      <c r="R3952" s="55"/>
      <c r="S3952" s="55"/>
      <c r="T3952" s="56"/>
      <c r="U3952" s="34"/>
      <c r="V3952" s="34"/>
      <c r="W3952" s="34"/>
      <c r="X3952" s="34"/>
      <c r="Y3952" s="34"/>
      <c r="Z3952" s="34"/>
      <c r="AA3952" s="34"/>
      <c r="AB3952" s="34"/>
      <c r="AC3952" s="34"/>
      <c r="AD3952" s="34"/>
      <c r="AE3952" s="34"/>
      <c r="AT3952" s="19" t="s">
        <v>260</v>
      </c>
      <c r="AU3952" s="19" t="s">
        <v>82</v>
      </c>
    </row>
    <row r="3953" spans="1:65" s="2" customFormat="1" ht="11.25">
      <c r="A3953" s="34"/>
      <c r="B3953" s="35"/>
      <c r="C3953" s="34"/>
      <c r="D3953" s="165" t="s">
        <v>262</v>
      </c>
      <c r="E3953" s="34"/>
      <c r="F3953" s="166" t="s">
        <v>3676</v>
      </c>
      <c r="G3953" s="34"/>
      <c r="H3953" s="34"/>
      <c r="I3953" s="162"/>
      <c r="J3953" s="34"/>
      <c r="K3953" s="34"/>
      <c r="L3953" s="35"/>
      <c r="M3953" s="163"/>
      <c r="N3953" s="164"/>
      <c r="O3953" s="55"/>
      <c r="P3953" s="55"/>
      <c r="Q3953" s="55"/>
      <c r="R3953" s="55"/>
      <c r="S3953" s="55"/>
      <c r="T3953" s="56"/>
      <c r="U3953" s="34"/>
      <c r="V3953" s="34"/>
      <c r="W3953" s="34"/>
      <c r="X3953" s="34"/>
      <c r="Y3953" s="34"/>
      <c r="Z3953" s="34"/>
      <c r="AA3953" s="34"/>
      <c r="AB3953" s="34"/>
      <c r="AC3953" s="34"/>
      <c r="AD3953" s="34"/>
      <c r="AE3953" s="34"/>
      <c r="AT3953" s="19" t="s">
        <v>262</v>
      </c>
      <c r="AU3953" s="19" t="s">
        <v>82</v>
      </c>
    </row>
    <row r="3954" spans="1:65" s="13" customFormat="1" ht="11.25">
      <c r="B3954" s="167"/>
      <c r="D3954" s="160" t="s">
        <v>264</v>
      </c>
      <c r="E3954" s="168" t="s">
        <v>3</v>
      </c>
      <c r="F3954" s="169" t="s">
        <v>3677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264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252</v>
      </c>
    </row>
    <row r="3955" spans="1:65" s="14" customFormat="1" ht="11.25">
      <c r="B3955" s="174"/>
      <c r="D3955" s="160" t="s">
        <v>264</v>
      </c>
      <c r="E3955" s="175" t="s">
        <v>3</v>
      </c>
      <c r="F3955" s="176" t="s">
        <v>3678</v>
      </c>
      <c r="H3955" s="177">
        <v>55.6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264</v>
      </c>
      <c r="AU3955" s="175" t="s">
        <v>82</v>
      </c>
      <c r="AV3955" s="14" t="s">
        <v>82</v>
      </c>
      <c r="AW3955" s="14" t="s">
        <v>34</v>
      </c>
      <c r="AX3955" s="14" t="s">
        <v>80</v>
      </c>
      <c r="AY3955" s="175" t="s">
        <v>252</v>
      </c>
    </row>
    <row r="3956" spans="1:65" s="2" customFormat="1" ht="16.5" customHeight="1">
      <c r="A3956" s="34"/>
      <c r="B3956" s="145"/>
      <c r="C3956" s="146" t="s">
        <v>3679</v>
      </c>
      <c r="D3956" s="146" t="s">
        <v>254</v>
      </c>
      <c r="E3956" s="147" t="s">
        <v>3680</v>
      </c>
      <c r="F3956" s="148" t="s">
        <v>3681</v>
      </c>
      <c r="G3956" s="149" t="s">
        <v>331</v>
      </c>
      <c r="H3956" s="150">
        <v>291.40800000000002</v>
      </c>
      <c r="I3956" s="151"/>
      <c r="J3956" s="152">
        <f>ROUND(I3956*H3956,2)</f>
        <v>0</v>
      </c>
      <c r="K3956" s="153"/>
      <c r="L3956" s="35"/>
      <c r="M3956" s="154" t="s">
        <v>3</v>
      </c>
      <c r="N3956" s="155" t="s">
        <v>44</v>
      </c>
      <c r="O3956" s="55"/>
      <c r="P3956" s="156">
        <f>O3956*H3956</f>
        <v>0</v>
      </c>
      <c r="Q3956" s="156">
        <v>5.8E-4</v>
      </c>
      <c r="R3956" s="156">
        <f>Q3956*H3956</f>
        <v>0.16901664000000002</v>
      </c>
      <c r="S3956" s="156">
        <v>0</v>
      </c>
      <c r="T3956" s="157">
        <f>S3956*H3956</f>
        <v>0</v>
      </c>
      <c r="U3956" s="34"/>
      <c r="V3956" s="34"/>
      <c r="W3956" s="34"/>
      <c r="X3956" s="34"/>
      <c r="Y3956" s="34"/>
      <c r="Z3956" s="34"/>
      <c r="AA3956" s="34"/>
      <c r="AB3956" s="34"/>
      <c r="AC3956" s="34"/>
      <c r="AD3956" s="34"/>
      <c r="AE3956" s="34"/>
      <c r="AR3956" s="158" t="s">
        <v>406</v>
      </c>
      <c r="AT3956" s="158" t="s">
        <v>254</v>
      </c>
      <c r="AU3956" s="158" t="s">
        <v>82</v>
      </c>
      <c r="AY3956" s="19" t="s">
        <v>252</v>
      </c>
      <c r="BE3956" s="159">
        <f>IF(N3956="základní",J3956,0)</f>
        <v>0</v>
      </c>
      <c r="BF3956" s="159">
        <f>IF(N3956="snížená",J3956,0)</f>
        <v>0</v>
      </c>
      <c r="BG3956" s="159">
        <f>IF(N3956="zákl. přenesená",J3956,0)</f>
        <v>0</v>
      </c>
      <c r="BH3956" s="159">
        <f>IF(N3956="sníž. přenesená",J3956,0)</f>
        <v>0</v>
      </c>
      <c r="BI3956" s="159">
        <f>IF(N3956="nulová",J3956,0)</f>
        <v>0</v>
      </c>
      <c r="BJ3956" s="19" t="s">
        <v>80</v>
      </c>
      <c r="BK3956" s="159">
        <f>ROUND(I3956*H3956,2)</f>
        <v>0</v>
      </c>
      <c r="BL3956" s="19" t="s">
        <v>406</v>
      </c>
      <c r="BM3956" s="158" t="s">
        <v>3682</v>
      </c>
    </row>
    <row r="3957" spans="1:65" s="2" customFormat="1" ht="11.25">
      <c r="A3957" s="34"/>
      <c r="B3957" s="35"/>
      <c r="C3957" s="34"/>
      <c r="D3957" s="160" t="s">
        <v>260</v>
      </c>
      <c r="E3957" s="34"/>
      <c r="F3957" s="161" t="s">
        <v>3683</v>
      </c>
      <c r="G3957" s="34"/>
      <c r="H3957" s="34"/>
      <c r="I3957" s="162"/>
      <c r="J3957" s="34"/>
      <c r="K3957" s="34"/>
      <c r="L3957" s="35"/>
      <c r="M3957" s="163"/>
      <c r="N3957" s="164"/>
      <c r="O3957" s="55"/>
      <c r="P3957" s="55"/>
      <c r="Q3957" s="55"/>
      <c r="R3957" s="55"/>
      <c r="S3957" s="55"/>
      <c r="T3957" s="56"/>
      <c r="U3957" s="34"/>
      <c r="V3957" s="34"/>
      <c r="W3957" s="34"/>
      <c r="X3957" s="34"/>
      <c r="Y3957" s="34"/>
      <c r="Z3957" s="34"/>
      <c r="AA3957" s="34"/>
      <c r="AB3957" s="34"/>
      <c r="AC3957" s="34"/>
      <c r="AD3957" s="34"/>
      <c r="AE3957" s="34"/>
      <c r="AT3957" s="19" t="s">
        <v>260</v>
      </c>
      <c r="AU3957" s="19" t="s">
        <v>82</v>
      </c>
    </row>
    <row r="3958" spans="1:65" s="2" customFormat="1" ht="11.25">
      <c r="A3958" s="34"/>
      <c r="B3958" s="35"/>
      <c r="C3958" s="34"/>
      <c r="D3958" s="165" t="s">
        <v>262</v>
      </c>
      <c r="E3958" s="34"/>
      <c r="F3958" s="166" t="s">
        <v>3684</v>
      </c>
      <c r="G3958" s="34"/>
      <c r="H3958" s="34"/>
      <c r="I3958" s="162"/>
      <c r="J3958" s="34"/>
      <c r="K3958" s="34"/>
      <c r="L3958" s="35"/>
      <c r="M3958" s="163"/>
      <c r="N3958" s="164"/>
      <c r="O3958" s="55"/>
      <c r="P3958" s="55"/>
      <c r="Q3958" s="55"/>
      <c r="R3958" s="55"/>
      <c r="S3958" s="55"/>
      <c r="T3958" s="56"/>
      <c r="U3958" s="34"/>
      <c r="V3958" s="34"/>
      <c r="W3958" s="34"/>
      <c r="X3958" s="34"/>
      <c r="Y3958" s="34"/>
      <c r="Z3958" s="34"/>
      <c r="AA3958" s="34"/>
      <c r="AB3958" s="34"/>
      <c r="AC3958" s="34"/>
      <c r="AD3958" s="34"/>
      <c r="AE3958" s="34"/>
      <c r="AT3958" s="19" t="s">
        <v>262</v>
      </c>
      <c r="AU3958" s="19" t="s">
        <v>82</v>
      </c>
    </row>
    <row r="3959" spans="1:65" s="13" customFormat="1" ht="11.25">
      <c r="B3959" s="167"/>
      <c r="D3959" s="160" t="s">
        <v>264</v>
      </c>
      <c r="E3959" s="168" t="s">
        <v>3</v>
      </c>
      <c r="F3959" s="169" t="s">
        <v>3685</v>
      </c>
      <c r="H3959" s="168" t="s">
        <v>3</v>
      </c>
      <c r="I3959" s="170"/>
      <c r="L3959" s="167"/>
      <c r="M3959" s="171"/>
      <c r="N3959" s="172"/>
      <c r="O3959" s="172"/>
      <c r="P3959" s="172"/>
      <c r="Q3959" s="172"/>
      <c r="R3959" s="172"/>
      <c r="S3959" s="172"/>
      <c r="T3959" s="173"/>
      <c r="AT3959" s="168" t="s">
        <v>264</v>
      </c>
      <c r="AU3959" s="168" t="s">
        <v>82</v>
      </c>
      <c r="AV3959" s="13" t="s">
        <v>80</v>
      </c>
      <c r="AW3959" s="13" t="s">
        <v>34</v>
      </c>
      <c r="AX3959" s="13" t="s">
        <v>73</v>
      </c>
      <c r="AY3959" s="168" t="s">
        <v>252</v>
      </c>
    </row>
    <row r="3960" spans="1:65" s="13" customFormat="1" ht="11.25">
      <c r="B3960" s="167"/>
      <c r="D3960" s="160" t="s">
        <v>264</v>
      </c>
      <c r="E3960" s="168" t="s">
        <v>3</v>
      </c>
      <c r="F3960" s="169" t="s">
        <v>3686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264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252</v>
      </c>
    </row>
    <row r="3961" spans="1:65" s="14" customFormat="1" ht="11.25">
      <c r="B3961" s="174"/>
      <c r="D3961" s="160" t="s">
        <v>264</v>
      </c>
      <c r="E3961" s="175" t="s">
        <v>3</v>
      </c>
      <c r="F3961" s="176" t="s">
        <v>3687</v>
      </c>
      <c r="H3961" s="177">
        <v>291.40800000000002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264</v>
      </c>
      <c r="AU3961" s="175" t="s">
        <v>82</v>
      </c>
      <c r="AV3961" s="14" t="s">
        <v>82</v>
      </c>
      <c r="AW3961" s="14" t="s">
        <v>34</v>
      </c>
      <c r="AX3961" s="14" t="s">
        <v>80</v>
      </c>
      <c r="AY3961" s="175" t="s">
        <v>252</v>
      </c>
    </row>
    <row r="3962" spans="1:65" s="2" customFormat="1" ht="16.5" customHeight="1">
      <c r="A3962" s="34"/>
      <c r="B3962" s="145"/>
      <c r="C3962" s="198" t="s">
        <v>3688</v>
      </c>
      <c r="D3962" s="198" t="s">
        <v>361</v>
      </c>
      <c r="E3962" s="199" t="s">
        <v>3689</v>
      </c>
      <c r="F3962" s="200" t="s">
        <v>3690</v>
      </c>
      <c r="G3962" s="201" t="s">
        <v>743</v>
      </c>
      <c r="H3962" s="202">
        <v>1270.162</v>
      </c>
      <c r="I3962" s="203"/>
      <c r="J3962" s="204">
        <f>ROUND(I3962*H3962,2)</f>
        <v>0</v>
      </c>
      <c r="K3962" s="205"/>
      <c r="L3962" s="206"/>
      <c r="M3962" s="207" t="s">
        <v>3</v>
      </c>
      <c r="N3962" s="208" t="s">
        <v>44</v>
      </c>
      <c r="O3962" s="55"/>
      <c r="P3962" s="156">
        <f>O3962*H3962</f>
        <v>0</v>
      </c>
      <c r="Q3962" s="156">
        <v>4.4999999999999999E-4</v>
      </c>
      <c r="R3962" s="156">
        <f>Q3962*H3962</f>
        <v>0.57157290000000005</v>
      </c>
      <c r="S3962" s="156">
        <v>0</v>
      </c>
      <c r="T3962" s="157">
        <f>S3962*H3962</f>
        <v>0</v>
      </c>
      <c r="U3962" s="34"/>
      <c r="V3962" s="34"/>
      <c r="W3962" s="34"/>
      <c r="X3962" s="34"/>
      <c r="Y3962" s="34"/>
      <c r="Z3962" s="34"/>
      <c r="AA3962" s="34"/>
      <c r="AB3962" s="34"/>
      <c r="AC3962" s="34"/>
      <c r="AD3962" s="34"/>
      <c r="AE3962" s="34"/>
      <c r="AR3962" s="158" t="s">
        <v>572</v>
      </c>
      <c r="AT3962" s="158" t="s">
        <v>361</v>
      </c>
      <c r="AU3962" s="158" t="s">
        <v>82</v>
      </c>
      <c r="AY3962" s="19" t="s">
        <v>252</v>
      </c>
      <c r="BE3962" s="159">
        <f>IF(N3962="základní",J3962,0)</f>
        <v>0</v>
      </c>
      <c r="BF3962" s="159">
        <f>IF(N3962="snížená",J3962,0)</f>
        <v>0</v>
      </c>
      <c r="BG3962" s="159">
        <f>IF(N3962="zákl. přenesená",J3962,0)</f>
        <v>0</v>
      </c>
      <c r="BH3962" s="159">
        <f>IF(N3962="sníž. přenesená",J3962,0)</f>
        <v>0</v>
      </c>
      <c r="BI3962" s="159">
        <f>IF(N3962="nulová",J3962,0)</f>
        <v>0</v>
      </c>
      <c r="BJ3962" s="19" t="s">
        <v>80</v>
      </c>
      <c r="BK3962" s="159">
        <f>ROUND(I3962*H3962,2)</f>
        <v>0</v>
      </c>
      <c r="BL3962" s="19" t="s">
        <v>406</v>
      </c>
      <c r="BM3962" s="158" t="s">
        <v>3691</v>
      </c>
    </row>
    <row r="3963" spans="1:65" s="2" customFormat="1" ht="11.25">
      <c r="A3963" s="34"/>
      <c r="B3963" s="35"/>
      <c r="C3963" s="34"/>
      <c r="D3963" s="160" t="s">
        <v>260</v>
      </c>
      <c r="E3963" s="34"/>
      <c r="F3963" s="161" t="s">
        <v>3690</v>
      </c>
      <c r="G3963" s="34"/>
      <c r="H3963" s="34"/>
      <c r="I3963" s="162"/>
      <c r="J3963" s="34"/>
      <c r="K3963" s="34"/>
      <c r="L3963" s="35"/>
      <c r="M3963" s="163"/>
      <c r="N3963" s="164"/>
      <c r="O3963" s="55"/>
      <c r="P3963" s="55"/>
      <c r="Q3963" s="55"/>
      <c r="R3963" s="55"/>
      <c r="S3963" s="55"/>
      <c r="T3963" s="56"/>
      <c r="U3963" s="34"/>
      <c r="V3963" s="34"/>
      <c r="W3963" s="34"/>
      <c r="X3963" s="34"/>
      <c r="Y3963" s="34"/>
      <c r="Z3963" s="34"/>
      <c r="AA3963" s="34"/>
      <c r="AB3963" s="34"/>
      <c r="AC3963" s="34"/>
      <c r="AD3963" s="34"/>
      <c r="AE3963" s="34"/>
      <c r="AT3963" s="19" t="s">
        <v>260</v>
      </c>
      <c r="AU3963" s="19" t="s">
        <v>82</v>
      </c>
    </row>
    <row r="3964" spans="1:65" s="2" customFormat="1" ht="11.25">
      <c r="A3964" s="34"/>
      <c r="B3964" s="35"/>
      <c r="C3964" s="34"/>
      <c r="D3964" s="165" t="s">
        <v>262</v>
      </c>
      <c r="E3964" s="34"/>
      <c r="F3964" s="166" t="s">
        <v>3692</v>
      </c>
      <c r="G3964" s="34"/>
      <c r="H3964" s="34"/>
      <c r="I3964" s="162"/>
      <c r="J3964" s="34"/>
      <c r="K3964" s="34"/>
      <c r="L3964" s="35"/>
      <c r="M3964" s="163"/>
      <c r="N3964" s="164"/>
      <c r="O3964" s="55"/>
      <c r="P3964" s="55"/>
      <c r="Q3964" s="55"/>
      <c r="R3964" s="55"/>
      <c r="S3964" s="55"/>
      <c r="T3964" s="56"/>
      <c r="U3964" s="34"/>
      <c r="V3964" s="34"/>
      <c r="W3964" s="34"/>
      <c r="X3964" s="34"/>
      <c r="Y3964" s="34"/>
      <c r="Z3964" s="34"/>
      <c r="AA3964" s="34"/>
      <c r="AB3964" s="34"/>
      <c r="AC3964" s="34"/>
      <c r="AD3964" s="34"/>
      <c r="AE3964" s="34"/>
      <c r="AT3964" s="19" t="s">
        <v>262</v>
      </c>
      <c r="AU3964" s="19" t="s">
        <v>82</v>
      </c>
    </row>
    <row r="3965" spans="1:65" s="13" customFormat="1" ht="11.25">
      <c r="B3965" s="167"/>
      <c r="D3965" s="160" t="s">
        <v>264</v>
      </c>
      <c r="E3965" s="168" t="s">
        <v>3</v>
      </c>
      <c r="F3965" s="169" t="s">
        <v>3693</v>
      </c>
      <c r="H3965" s="168" t="s">
        <v>3</v>
      </c>
      <c r="I3965" s="170"/>
      <c r="L3965" s="167"/>
      <c r="M3965" s="171"/>
      <c r="N3965" s="172"/>
      <c r="O3965" s="172"/>
      <c r="P3965" s="172"/>
      <c r="Q3965" s="172"/>
      <c r="R3965" s="172"/>
      <c r="S3965" s="172"/>
      <c r="T3965" s="173"/>
      <c r="AT3965" s="168" t="s">
        <v>264</v>
      </c>
      <c r="AU3965" s="168" t="s">
        <v>82</v>
      </c>
      <c r="AV3965" s="13" t="s">
        <v>80</v>
      </c>
      <c r="AW3965" s="13" t="s">
        <v>34</v>
      </c>
      <c r="AX3965" s="13" t="s">
        <v>73</v>
      </c>
      <c r="AY3965" s="168" t="s">
        <v>252</v>
      </c>
    </row>
    <row r="3966" spans="1:65" s="13" customFormat="1" ht="11.25">
      <c r="B3966" s="167"/>
      <c r="D3966" s="160" t="s">
        <v>264</v>
      </c>
      <c r="E3966" s="168" t="s">
        <v>3</v>
      </c>
      <c r="F3966" s="169" t="s">
        <v>3694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264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252</v>
      </c>
    </row>
    <row r="3967" spans="1:65" s="14" customFormat="1" ht="11.25">
      <c r="B3967" s="174"/>
      <c r="D3967" s="160" t="s">
        <v>264</v>
      </c>
      <c r="E3967" s="175" t="s">
        <v>3</v>
      </c>
      <c r="F3967" s="176" t="s">
        <v>3695</v>
      </c>
      <c r="H3967" s="177">
        <v>971.36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264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252</v>
      </c>
    </row>
    <row r="3968" spans="1:65" s="13" customFormat="1" ht="11.25">
      <c r="B3968" s="167"/>
      <c r="D3968" s="160" t="s">
        <v>264</v>
      </c>
      <c r="E3968" s="168" t="s">
        <v>3</v>
      </c>
      <c r="F3968" s="169" t="s">
        <v>3663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264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252</v>
      </c>
    </row>
    <row r="3969" spans="1:65" s="14" customFormat="1" ht="11.25">
      <c r="B3969" s="174"/>
      <c r="D3969" s="160" t="s">
        <v>264</v>
      </c>
      <c r="E3969" s="175" t="s">
        <v>3</v>
      </c>
      <c r="F3969" s="176" t="s">
        <v>3696</v>
      </c>
      <c r="H3969" s="177">
        <v>183.333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264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252</v>
      </c>
    </row>
    <row r="3970" spans="1:65" s="15" customFormat="1" ht="11.25">
      <c r="B3970" s="182"/>
      <c r="D3970" s="160" t="s">
        <v>264</v>
      </c>
      <c r="E3970" s="183" t="s">
        <v>3</v>
      </c>
      <c r="F3970" s="184" t="s">
        <v>269</v>
      </c>
      <c r="H3970" s="185">
        <v>1154.693</v>
      </c>
      <c r="I3970" s="186"/>
      <c r="L3970" s="182"/>
      <c r="M3970" s="187"/>
      <c r="N3970" s="188"/>
      <c r="O3970" s="188"/>
      <c r="P3970" s="188"/>
      <c r="Q3970" s="188"/>
      <c r="R3970" s="188"/>
      <c r="S3970" s="188"/>
      <c r="T3970" s="189"/>
      <c r="AT3970" s="183" t="s">
        <v>264</v>
      </c>
      <c r="AU3970" s="183" t="s">
        <v>82</v>
      </c>
      <c r="AV3970" s="15" t="s">
        <v>258</v>
      </c>
      <c r="AW3970" s="15" t="s">
        <v>34</v>
      </c>
      <c r="AX3970" s="15" t="s">
        <v>80</v>
      </c>
      <c r="AY3970" s="183" t="s">
        <v>252</v>
      </c>
    </row>
    <row r="3971" spans="1:65" s="14" customFormat="1" ht="11.25">
      <c r="B3971" s="174"/>
      <c r="D3971" s="160" t="s">
        <v>264</v>
      </c>
      <c r="F3971" s="176" t="s">
        <v>3697</v>
      </c>
      <c r="H3971" s="177">
        <v>1270.162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264</v>
      </c>
      <c r="AU3971" s="175" t="s">
        <v>82</v>
      </c>
      <c r="AV3971" s="14" t="s">
        <v>82</v>
      </c>
      <c r="AW3971" s="14" t="s">
        <v>4</v>
      </c>
      <c r="AX3971" s="14" t="s">
        <v>80</v>
      </c>
      <c r="AY3971" s="175" t="s">
        <v>252</v>
      </c>
    </row>
    <row r="3972" spans="1:65" s="2" customFormat="1" ht="21.75" customHeight="1">
      <c r="A3972" s="34"/>
      <c r="B3972" s="145"/>
      <c r="C3972" s="146" t="s">
        <v>3698</v>
      </c>
      <c r="D3972" s="146" t="s">
        <v>254</v>
      </c>
      <c r="E3972" s="147" t="s">
        <v>3699</v>
      </c>
      <c r="F3972" s="148" t="s">
        <v>3700</v>
      </c>
      <c r="G3972" s="149" t="s">
        <v>497</v>
      </c>
      <c r="H3972" s="150">
        <v>764.02</v>
      </c>
      <c r="I3972" s="151"/>
      <c r="J3972" s="152">
        <f>ROUND(I3972*H3972,2)</f>
        <v>0</v>
      </c>
      <c r="K3972" s="153"/>
      <c r="L3972" s="35"/>
      <c r="M3972" s="154" t="s">
        <v>3</v>
      </c>
      <c r="N3972" s="155" t="s">
        <v>44</v>
      </c>
      <c r="O3972" s="55"/>
      <c r="P3972" s="156">
        <f>O3972*H3972</f>
        <v>0</v>
      </c>
      <c r="Q3972" s="156">
        <v>8.2199999999999999E-3</v>
      </c>
      <c r="R3972" s="156">
        <f>Q3972*H3972</f>
        <v>6.2802443999999999</v>
      </c>
      <c r="S3972" s="156">
        <v>0</v>
      </c>
      <c r="T3972" s="157">
        <f>S3972*H3972</f>
        <v>0</v>
      </c>
      <c r="U3972" s="34"/>
      <c r="V3972" s="34"/>
      <c r="W3972" s="34"/>
      <c r="X3972" s="34"/>
      <c r="Y3972" s="34"/>
      <c r="Z3972" s="34"/>
      <c r="AA3972" s="34"/>
      <c r="AB3972" s="34"/>
      <c r="AC3972" s="34"/>
      <c r="AD3972" s="34"/>
      <c r="AE3972" s="34"/>
      <c r="AR3972" s="158" t="s">
        <v>406</v>
      </c>
      <c r="AT3972" s="158" t="s">
        <v>254</v>
      </c>
      <c r="AU3972" s="158" t="s">
        <v>82</v>
      </c>
      <c r="AY3972" s="19" t="s">
        <v>252</v>
      </c>
      <c r="BE3972" s="159">
        <f>IF(N3972="základní",J3972,0)</f>
        <v>0</v>
      </c>
      <c r="BF3972" s="159">
        <f>IF(N3972="snížená",J3972,0)</f>
        <v>0</v>
      </c>
      <c r="BG3972" s="159">
        <f>IF(N3972="zákl. přenesená",J3972,0)</f>
        <v>0</v>
      </c>
      <c r="BH3972" s="159">
        <f>IF(N3972="sníž. přenesená",J3972,0)</f>
        <v>0</v>
      </c>
      <c r="BI3972" s="159">
        <f>IF(N3972="nulová",J3972,0)</f>
        <v>0</v>
      </c>
      <c r="BJ3972" s="19" t="s">
        <v>80</v>
      </c>
      <c r="BK3972" s="159">
        <f>ROUND(I3972*H3972,2)</f>
        <v>0</v>
      </c>
      <c r="BL3972" s="19" t="s">
        <v>406</v>
      </c>
      <c r="BM3972" s="158" t="s">
        <v>3701</v>
      </c>
    </row>
    <row r="3973" spans="1:65" s="2" customFormat="1" ht="19.5">
      <c r="A3973" s="34"/>
      <c r="B3973" s="35"/>
      <c r="C3973" s="34"/>
      <c r="D3973" s="160" t="s">
        <v>260</v>
      </c>
      <c r="E3973" s="34"/>
      <c r="F3973" s="161" t="s">
        <v>3702</v>
      </c>
      <c r="G3973" s="34"/>
      <c r="H3973" s="34"/>
      <c r="I3973" s="162"/>
      <c r="J3973" s="34"/>
      <c r="K3973" s="34"/>
      <c r="L3973" s="35"/>
      <c r="M3973" s="163"/>
      <c r="N3973" s="164"/>
      <c r="O3973" s="55"/>
      <c r="P3973" s="55"/>
      <c r="Q3973" s="55"/>
      <c r="R3973" s="55"/>
      <c r="S3973" s="55"/>
      <c r="T3973" s="56"/>
      <c r="U3973" s="34"/>
      <c r="V3973" s="34"/>
      <c r="W3973" s="34"/>
      <c r="X3973" s="34"/>
      <c r="Y3973" s="34"/>
      <c r="Z3973" s="34"/>
      <c r="AA3973" s="34"/>
      <c r="AB3973" s="34"/>
      <c r="AC3973" s="34"/>
      <c r="AD3973" s="34"/>
      <c r="AE3973" s="34"/>
      <c r="AT3973" s="19" t="s">
        <v>260</v>
      </c>
      <c r="AU3973" s="19" t="s">
        <v>82</v>
      </c>
    </row>
    <row r="3974" spans="1:65" s="2" customFormat="1" ht="11.25">
      <c r="A3974" s="34"/>
      <c r="B3974" s="35"/>
      <c r="C3974" s="34"/>
      <c r="D3974" s="165" t="s">
        <v>262</v>
      </c>
      <c r="E3974" s="34"/>
      <c r="F3974" s="166" t="s">
        <v>3703</v>
      </c>
      <c r="G3974" s="34"/>
      <c r="H3974" s="34"/>
      <c r="I3974" s="162"/>
      <c r="J3974" s="34"/>
      <c r="K3974" s="34"/>
      <c r="L3974" s="35"/>
      <c r="M3974" s="163"/>
      <c r="N3974" s="164"/>
      <c r="O3974" s="55"/>
      <c r="P3974" s="55"/>
      <c r="Q3974" s="55"/>
      <c r="R3974" s="55"/>
      <c r="S3974" s="55"/>
      <c r="T3974" s="56"/>
      <c r="U3974" s="34"/>
      <c r="V3974" s="34"/>
      <c r="W3974" s="34"/>
      <c r="X3974" s="34"/>
      <c r="Y3974" s="34"/>
      <c r="Z3974" s="34"/>
      <c r="AA3974" s="34"/>
      <c r="AB3974" s="34"/>
      <c r="AC3974" s="34"/>
      <c r="AD3974" s="34"/>
      <c r="AE3974" s="34"/>
      <c r="AT3974" s="19" t="s">
        <v>262</v>
      </c>
      <c r="AU3974" s="19" t="s">
        <v>82</v>
      </c>
    </row>
    <row r="3975" spans="1:65" s="13" customFormat="1" ht="11.25">
      <c r="B3975" s="167"/>
      <c r="D3975" s="160" t="s">
        <v>264</v>
      </c>
      <c r="E3975" s="168" t="s">
        <v>3</v>
      </c>
      <c r="F3975" s="169" t="s">
        <v>3704</v>
      </c>
      <c r="H3975" s="168" t="s">
        <v>3</v>
      </c>
      <c r="I3975" s="170"/>
      <c r="L3975" s="167"/>
      <c r="M3975" s="171"/>
      <c r="N3975" s="172"/>
      <c r="O3975" s="172"/>
      <c r="P3975" s="172"/>
      <c r="Q3975" s="172"/>
      <c r="R3975" s="172"/>
      <c r="S3975" s="172"/>
      <c r="T3975" s="173"/>
      <c r="AT3975" s="168" t="s">
        <v>264</v>
      </c>
      <c r="AU3975" s="168" t="s">
        <v>82</v>
      </c>
      <c r="AV3975" s="13" t="s">
        <v>80</v>
      </c>
      <c r="AW3975" s="13" t="s">
        <v>34</v>
      </c>
      <c r="AX3975" s="13" t="s">
        <v>73</v>
      </c>
      <c r="AY3975" s="168" t="s">
        <v>252</v>
      </c>
    </row>
    <row r="3976" spans="1:65" s="13" customFormat="1" ht="11.25">
      <c r="B3976" s="167"/>
      <c r="D3976" s="160" t="s">
        <v>264</v>
      </c>
      <c r="E3976" s="168" t="s">
        <v>3</v>
      </c>
      <c r="F3976" s="169" t="s">
        <v>1289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264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252</v>
      </c>
    </row>
    <row r="3977" spans="1:65" s="14" customFormat="1" ht="11.25">
      <c r="B3977" s="174"/>
      <c r="D3977" s="160" t="s">
        <v>264</v>
      </c>
      <c r="E3977" s="175" t="s">
        <v>3</v>
      </c>
      <c r="F3977" s="176" t="s">
        <v>1290</v>
      </c>
      <c r="H3977" s="177">
        <v>118.22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264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252</v>
      </c>
    </row>
    <row r="3978" spans="1:65" s="13" customFormat="1" ht="11.25">
      <c r="B3978" s="167"/>
      <c r="D3978" s="160" t="s">
        <v>264</v>
      </c>
      <c r="E3978" s="168" t="s">
        <v>3</v>
      </c>
      <c r="F3978" s="169" t="s">
        <v>1291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264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252</v>
      </c>
    </row>
    <row r="3979" spans="1:65" s="14" customFormat="1" ht="22.5">
      <c r="B3979" s="174"/>
      <c r="D3979" s="160" t="s">
        <v>264</v>
      </c>
      <c r="E3979" s="175" t="s">
        <v>3</v>
      </c>
      <c r="F3979" s="176" t="s">
        <v>1292</v>
      </c>
      <c r="H3979" s="177">
        <v>222.53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264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252</v>
      </c>
    </row>
    <row r="3980" spans="1:65" s="13" customFormat="1" ht="11.25">
      <c r="B3980" s="167"/>
      <c r="D3980" s="160" t="s">
        <v>264</v>
      </c>
      <c r="E3980" s="168" t="s">
        <v>3</v>
      </c>
      <c r="F3980" s="169" t="s">
        <v>1293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264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252</v>
      </c>
    </row>
    <row r="3981" spans="1:65" s="14" customFormat="1" ht="22.5">
      <c r="B3981" s="174"/>
      <c r="D3981" s="160" t="s">
        <v>264</v>
      </c>
      <c r="E3981" s="175" t="s">
        <v>3</v>
      </c>
      <c r="F3981" s="176" t="s">
        <v>1294</v>
      </c>
      <c r="H3981" s="177">
        <v>221.25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264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252</v>
      </c>
    </row>
    <row r="3982" spans="1:65" s="13" customFormat="1" ht="11.25">
      <c r="B3982" s="167"/>
      <c r="D3982" s="160" t="s">
        <v>264</v>
      </c>
      <c r="E3982" s="168" t="s">
        <v>3</v>
      </c>
      <c r="F3982" s="169" t="s">
        <v>1299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264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252</v>
      </c>
    </row>
    <row r="3983" spans="1:65" s="14" customFormat="1" ht="22.5">
      <c r="B3983" s="174"/>
      <c r="D3983" s="160" t="s">
        <v>264</v>
      </c>
      <c r="E3983" s="175" t="s">
        <v>3</v>
      </c>
      <c r="F3983" s="176" t="s">
        <v>1300</v>
      </c>
      <c r="H3983" s="177">
        <v>114.1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264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252</v>
      </c>
    </row>
    <row r="3984" spans="1:65" s="13" customFormat="1" ht="11.25">
      <c r="B3984" s="167"/>
      <c r="D3984" s="160" t="s">
        <v>264</v>
      </c>
      <c r="E3984" s="168" t="s">
        <v>3</v>
      </c>
      <c r="F3984" s="169" t="s">
        <v>1301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264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252</v>
      </c>
    </row>
    <row r="3985" spans="1:65" s="14" customFormat="1" ht="11.25">
      <c r="B3985" s="174"/>
      <c r="D3985" s="160" t="s">
        <v>264</v>
      </c>
      <c r="E3985" s="175" t="s">
        <v>3</v>
      </c>
      <c r="F3985" s="176" t="s">
        <v>1302</v>
      </c>
      <c r="H3985" s="177">
        <v>39.92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264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252</v>
      </c>
    </row>
    <row r="3986" spans="1:65" s="13" customFormat="1" ht="11.25">
      <c r="B3986" s="167"/>
      <c r="D3986" s="160" t="s">
        <v>264</v>
      </c>
      <c r="E3986" s="168" t="s">
        <v>3</v>
      </c>
      <c r="F3986" s="169" t="s">
        <v>3705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264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252</v>
      </c>
    </row>
    <row r="3987" spans="1:65" s="14" customFormat="1" ht="11.25">
      <c r="B3987" s="174"/>
      <c r="D3987" s="160" t="s">
        <v>264</v>
      </c>
      <c r="E3987" s="175" t="s">
        <v>3</v>
      </c>
      <c r="F3987" s="176" t="s">
        <v>3706</v>
      </c>
      <c r="H3987" s="177">
        <v>32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264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252</v>
      </c>
    </row>
    <row r="3988" spans="1:65" s="14" customFormat="1" ht="11.25">
      <c r="B3988" s="174"/>
      <c r="D3988" s="160" t="s">
        <v>264</v>
      </c>
      <c r="E3988" s="175" t="s">
        <v>3</v>
      </c>
      <c r="F3988" s="176" t="s">
        <v>406</v>
      </c>
      <c r="H3988" s="177">
        <v>16</v>
      </c>
      <c r="I3988" s="178"/>
      <c r="L3988" s="174"/>
      <c r="M3988" s="179"/>
      <c r="N3988" s="180"/>
      <c r="O3988" s="180"/>
      <c r="P3988" s="180"/>
      <c r="Q3988" s="180"/>
      <c r="R3988" s="180"/>
      <c r="S3988" s="180"/>
      <c r="T3988" s="181"/>
      <c r="AT3988" s="175" t="s">
        <v>264</v>
      </c>
      <c r="AU3988" s="175" t="s">
        <v>82</v>
      </c>
      <c r="AV3988" s="14" t="s">
        <v>82</v>
      </c>
      <c r="AW3988" s="14" t="s">
        <v>34</v>
      </c>
      <c r="AX3988" s="14" t="s">
        <v>73</v>
      </c>
      <c r="AY3988" s="175" t="s">
        <v>252</v>
      </c>
    </row>
    <row r="3989" spans="1:65" s="15" customFormat="1" ht="11.25">
      <c r="B3989" s="182"/>
      <c r="D3989" s="160" t="s">
        <v>264</v>
      </c>
      <c r="E3989" s="183" t="s">
        <v>3</v>
      </c>
      <c r="F3989" s="184" t="s">
        <v>269</v>
      </c>
      <c r="H3989" s="185">
        <v>764.02</v>
      </c>
      <c r="I3989" s="186"/>
      <c r="L3989" s="182"/>
      <c r="M3989" s="187"/>
      <c r="N3989" s="188"/>
      <c r="O3989" s="188"/>
      <c r="P3989" s="188"/>
      <c r="Q3989" s="188"/>
      <c r="R3989" s="188"/>
      <c r="S3989" s="188"/>
      <c r="T3989" s="189"/>
      <c r="AT3989" s="183" t="s">
        <v>264</v>
      </c>
      <c r="AU3989" s="183" t="s">
        <v>82</v>
      </c>
      <c r="AV3989" s="15" t="s">
        <v>258</v>
      </c>
      <c r="AW3989" s="15" t="s">
        <v>34</v>
      </c>
      <c r="AX3989" s="15" t="s">
        <v>80</v>
      </c>
      <c r="AY3989" s="183" t="s">
        <v>252</v>
      </c>
    </row>
    <row r="3990" spans="1:65" s="2" customFormat="1" ht="24.2" customHeight="1">
      <c r="A3990" s="34"/>
      <c r="B3990" s="145"/>
      <c r="C3990" s="198" t="s">
        <v>3707</v>
      </c>
      <c r="D3990" s="198" t="s">
        <v>361</v>
      </c>
      <c r="E3990" s="199" t="s">
        <v>3708</v>
      </c>
      <c r="F3990" s="200" t="s">
        <v>3709</v>
      </c>
      <c r="G3990" s="201" t="s">
        <v>497</v>
      </c>
      <c r="H3990" s="202">
        <v>840.42200000000003</v>
      </c>
      <c r="I3990" s="203"/>
      <c r="J3990" s="204">
        <f>ROUND(I3990*H3990,2)</f>
        <v>0</v>
      </c>
      <c r="K3990" s="205"/>
      <c r="L3990" s="206"/>
      <c r="M3990" s="207" t="s">
        <v>3</v>
      </c>
      <c r="N3990" s="208" t="s">
        <v>44</v>
      </c>
      <c r="O3990" s="55"/>
      <c r="P3990" s="156">
        <f>O3990*H3990</f>
        <v>0</v>
      </c>
      <c r="Q3990" s="156">
        <v>1.9199999999999998E-2</v>
      </c>
      <c r="R3990" s="156">
        <f>Q3990*H3990</f>
        <v>16.136102399999999</v>
      </c>
      <c r="S3990" s="156">
        <v>0</v>
      </c>
      <c r="T3990" s="157">
        <f>S3990*H3990</f>
        <v>0</v>
      </c>
      <c r="U3990" s="34"/>
      <c r="V3990" s="34"/>
      <c r="W3990" s="34"/>
      <c r="X3990" s="34"/>
      <c r="Y3990" s="34"/>
      <c r="Z3990" s="34"/>
      <c r="AA3990" s="34"/>
      <c r="AB3990" s="34"/>
      <c r="AC3990" s="34"/>
      <c r="AD3990" s="34"/>
      <c r="AE3990" s="34"/>
      <c r="AR3990" s="158" t="s">
        <v>572</v>
      </c>
      <c r="AT3990" s="158" t="s">
        <v>361</v>
      </c>
      <c r="AU3990" s="158" t="s">
        <v>82</v>
      </c>
      <c r="AY3990" s="19" t="s">
        <v>252</v>
      </c>
      <c r="BE3990" s="159">
        <f>IF(N3990="základní",J3990,0)</f>
        <v>0</v>
      </c>
      <c r="BF3990" s="159">
        <f>IF(N3990="snížená",J3990,0)</f>
        <v>0</v>
      </c>
      <c r="BG3990" s="159">
        <f>IF(N3990="zákl. přenesená",J3990,0)</f>
        <v>0</v>
      </c>
      <c r="BH3990" s="159">
        <f>IF(N3990="sníž. přenesená",J3990,0)</f>
        <v>0</v>
      </c>
      <c r="BI3990" s="159">
        <f>IF(N3990="nulová",J3990,0)</f>
        <v>0</v>
      </c>
      <c r="BJ3990" s="19" t="s">
        <v>80</v>
      </c>
      <c r="BK3990" s="159">
        <f>ROUND(I3990*H3990,2)</f>
        <v>0</v>
      </c>
      <c r="BL3990" s="19" t="s">
        <v>406</v>
      </c>
      <c r="BM3990" s="158" t="s">
        <v>3710</v>
      </c>
    </row>
    <row r="3991" spans="1:65" s="2" customFormat="1" ht="11.25">
      <c r="A3991" s="34"/>
      <c r="B3991" s="35"/>
      <c r="C3991" s="34"/>
      <c r="D3991" s="160" t="s">
        <v>260</v>
      </c>
      <c r="E3991" s="34"/>
      <c r="F3991" s="161" t="s">
        <v>3709</v>
      </c>
      <c r="G3991" s="34"/>
      <c r="H3991" s="34"/>
      <c r="I3991" s="162"/>
      <c r="J3991" s="34"/>
      <c r="K3991" s="34"/>
      <c r="L3991" s="35"/>
      <c r="M3991" s="163"/>
      <c r="N3991" s="164"/>
      <c r="O3991" s="55"/>
      <c r="P3991" s="55"/>
      <c r="Q3991" s="55"/>
      <c r="R3991" s="55"/>
      <c r="S3991" s="55"/>
      <c r="T3991" s="56"/>
      <c r="U3991" s="34"/>
      <c r="V3991" s="34"/>
      <c r="W3991" s="34"/>
      <c r="X3991" s="34"/>
      <c r="Y3991" s="34"/>
      <c r="Z3991" s="34"/>
      <c r="AA3991" s="34"/>
      <c r="AB3991" s="34"/>
      <c r="AC3991" s="34"/>
      <c r="AD3991" s="34"/>
      <c r="AE3991" s="34"/>
      <c r="AT3991" s="19" t="s">
        <v>260</v>
      </c>
      <c r="AU3991" s="19" t="s">
        <v>82</v>
      </c>
    </row>
    <row r="3992" spans="1:65" s="2" customFormat="1" ht="11.25">
      <c r="A3992" s="34"/>
      <c r="B3992" s="35"/>
      <c r="C3992" s="34"/>
      <c r="D3992" s="165" t="s">
        <v>262</v>
      </c>
      <c r="E3992" s="34"/>
      <c r="F3992" s="166" t="s">
        <v>3711</v>
      </c>
      <c r="G3992" s="34"/>
      <c r="H3992" s="34"/>
      <c r="I3992" s="162"/>
      <c r="J3992" s="34"/>
      <c r="K3992" s="34"/>
      <c r="L3992" s="35"/>
      <c r="M3992" s="163"/>
      <c r="N3992" s="164"/>
      <c r="O3992" s="55"/>
      <c r="P3992" s="55"/>
      <c r="Q3992" s="55"/>
      <c r="R3992" s="55"/>
      <c r="S3992" s="55"/>
      <c r="T3992" s="56"/>
      <c r="U3992" s="34"/>
      <c r="V3992" s="34"/>
      <c r="W3992" s="34"/>
      <c r="X3992" s="34"/>
      <c r="Y3992" s="34"/>
      <c r="Z3992" s="34"/>
      <c r="AA3992" s="34"/>
      <c r="AB3992" s="34"/>
      <c r="AC3992" s="34"/>
      <c r="AD3992" s="34"/>
      <c r="AE3992" s="34"/>
      <c r="AT3992" s="19" t="s">
        <v>262</v>
      </c>
      <c r="AU3992" s="19" t="s">
        <v>82</v>
      </c>
    </row>
    <row r="3993" spans="1:65" s="13" customFormat="1" ht="11.25">
      <c r="B3993" s="167"/>
      <c r="D3993" s="160" t="s">
        <v>264</v>
      </c>
      <c r="E3993" s="168" t="s">
        <v>3</v>
      </c>
      <c r="F3993" s="169" t="s">
        <v>3712</v>
      </c>
      <c r="H3993" s="168" t="s">
        <v>3</v>
      </c>
      <c r="I3993" s="170"/>
      <c r="L3993" s="167"/>
      <c r="M3993" s="171"/>
      <c r="N3993" s="172"/>
      <c r="O3993" s="172"/>
      <c r="P3993" s="172"/>
      <c r="Q3993" s="172"/>
      <c r="R3993" s="172"/>
      <c r="S3993" s="172"/>
      <c r="T3993" s="173"/>
      <c r="AT3993" s="168" t="s">
        <v>264</v>
      </c>
      <c r="AU3993" s="168" t="s">
        <v>82</v>
      </c>
      <c r="AV3993" s="13" t="s">
        <v>80</v>
      </c>
      <c r="AW3993" s="13" t="s">
        <v>34</v>
      </c>
      <c r="AX3993" s="13" t="s">
        <v>73</v>
      </c>
      <c r="AY3993" s="168" t="s">
        <v>252</v>
      </c>
    </row>
    <row r="3994" spans="1:65" s="13" customFormat="1" ht="11.25">
      <c r="B3994" s="167"/>
      <c r="D3994" s="160" t="s">
        <v>264</v>
      </c>
      <c r="E3994" s="168" t="s">
        <v>3</v>
      </c>
      <c r="F3994" s="169" t="s">
        <v>3713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264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252</v>
      </c>
    </row>
    <row r="3995" spans="1:65" s="14" customFormat="1" ht="11.25">
      <c r="B3995" s="174"/>
      <c r="D3995" s="160" t="s">
        <v>264</v>
      </c>
      <c r="E3995" s="175" t="s">
        <v>3</v>
      </c>
      <c r="F3995" s="176" t="s">
        <v>1290</v>
      </c>
      <c r="H3995" s="177">
        <v>118.22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264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252</v>
      </c>
    </row>
    <row r="3996" spans="1:65" s="13" customFormat="1" ht="11.25">
      <c r="B3996" s="167"/>
      <c r="D3996" s="160" t="s">
        <v>264</v>
      </c>
      <c r="E3996" s="168" t="s">
        <v>3</v>
      </c>
      <c r="F3996" s="169" t="s">
        <v>1291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264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252</v>
      </c>
    </row>
    <row r="3997" spans="1:65" s="14" customFormat="1" ht="22.5">
      <c r="B3997" s="174"/>
      <c r="D3997" s="160" t="s">
        <v>264</v>
      </c>
      <c r="E3997" s="175" t="s">
        <v>3</v>
      </c>
      <c r="F3997" s="176" t="s">
        <v>1292</v>
      </c>
      <c r="H3997" s="177">
        <v>222.53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264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252</v>
      </c>
    </row>
    <row r="3998" spans="1:65" s="13" customFormat="1" ht="11.25">
      <c r="B3998" s="167"/>
      <c r="D3998" s="160" t="s">
        <v>264</v>
      </c>
      <c r="E3998" s="168" t="s">
        <v>3</v>
      </c>
      <c r="F3998" s="169" t="s">
        <v>1293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264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252</v>
      </c>
    </row>
    <row r="3999" spans="1:65" s="14" customFormat="1" ht="22.5">
      <c r="B3999" s="174"/>
      <c r="D3999" s="160" t="s">
        <v>264</v>
      </c>
      <c r="E3999" s="175" t="s">
        <v>3</v>
      </c>
      <c r="F3999" s="176" t="s">
        <v>1294</v>
      </c>
      <c r="H3999" s="177">
        <v>221.25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264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252</v>
      </c>
    </row>
    <row r="4000" spans="1:65" s="13" customFormat="1" ht="11.25">
      <c r="B4000" s="167"/>
      <c r="D4000" s="160" t="s">
        <v>264</v>
      </c>
      <c r="E4000" s="168" t="s">
        <v>3</v>
      </c>
      <c r="F4000" s="169" t="s">
        <v>1299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264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252</v>
      </c>
    </row>
    <row r="4001" spans="1:65" s="14" customFormat="1" ht="22.5">
      <c r="B4001" s="174"/>
      <c r="D4001" s="160" t="s">
        <v>264</v>
      </c>
      <c r="E4001" s="175" t="s">
        <v>3</v>
      </c>
      <c r="F4001" s="176" t="s">
        <v>1300</v>
      </c>
      <c r="H4001" s="177">
        <v>114.1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264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252</v>
      </c>
    </row>
    <row r="4002" spans="1:65" s="13" customFormat="1" ht="11.25">
      <c r="B4002" s="167"/>
      <c r="D4002" s="160" t="s">
        <v>264</v>
      </c>
      <c r="E4002" s="168" t="s">
        <v>3</v>
      </c>
      <c r="F4002" s="169" t="s">
        <v>1301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264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252</v>
      </c>
    </row>
    <row r="4003" spans="1:65" s="14" customFormat="1" ht="11.25">
      <c r="B4003" s="174"/>
      <c r="D4003" s="160" t="s">
        <v>264</v>
      </c>
      <c r="E4003" s="175" t="s">
        <v>3</v>
      </c>
      <c r="F4003" s="176" t="s">
        <v>1302</v>
      </c>
      <c r="H4003" s="177">
        <v>39.92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264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252</v>
      </c>
    </row>
    <row r="4004" spans="1:65" s="13" customFormat="1" ht="11.25">
      <c r="B4004" s="167"/>
      <c r="D4004" s="160" t="s">
        <v>264</v>
      </c>
      <c r="E4004" s="168" t="s">
        <v>3</v>
      </c>
      <c r="F4004" s="169" t="s">
        <v>3705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264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252</v>
      </c>
    </row>
    <row r="4005" spans="1:65" s="14" customFormat="1" ht="11.25">
      <c r="B4005" s="174"/>
      <c r="D4005" s="160" t="s">
        <v>264</v>
      </c>
      <c r="E4005" s="175" t="s">
        <v>3</v>
      </c>
      <c r="F4005" s="176" t="s">
        <v>3706</v>
      </c>
      <c r="H4005" s="177">
        <v>32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252</v>
      </c>
    </row>
    <row r="4006" spans="1:65" s="14" customFormat="1" ht="11.25">
      <c r="B4006" s="174"/>
      <c r="D4006" s="160" t="s">
        <v>264</v>
      </c>
      <c r="E4006" s="175" t="s">
        <v>3</v>
      </c>
      <c r="F4006" s="176" t="s">
        <v>406</v>
      </c>
      <c r="H4006" s="177">
        <v>16</v>
      </c>
      <c r="I4006" s="178"/>
      <c r="L4006" s="174"/>
      <c r="M4006" s="179"/>
      <c r="N4006" s="180"/>
      <c r="O4006" s="180"/>
      <c r="P4006" s="180"/>
      <c r="Q4006" s="180"/>
      <c r="R4006" s="180"/>
      <c r="S4006" s="180"/>
      <c r="T4006" s="181"/>
      <c r="AT4006" s="175" t="s">
        <v>264</v>
      </c>
      <c r="AU4006" s="175" t="s">
        <v>82</v>
      </c>
      <c r="AV4006" s="14" t="s">
        <v>82</v>
      </c>
      <c r="AW4006" s="14" t="s">
        <v>34</v>
      </c>
      <c r="AX4006" s="14" t="s">
        <v>73</v>
      </c>
      <c r="AY4006" s="175" t="s">
        <v>252</v>
      </c>
    </row>
    <row r="4007" spans="1:65" s="15" customFormat="1" ht="11.25">
      <c r="B4007" s="182"/>
      <c r="D4007" s="160" t="s">
        <v>264</v>
      </c>
      <c r="E4007" s="183" t="s">
        <v>3</v>
      </c>
      <c r="F4007" s="184" t="s">
        <v>269</v>
      </c>
      <c r="H4007" s="185">
        <v>764.02</v>
      </c>
      <c r="I4007" s="186"/>
      <c r="L4007" s="182"/>
      <c r="M4007" s="187"/>
      <c r="N4007" s="188"/>
      <c r="O4007" s="188"/>
      <c r="P4007" s="188"/>
      <c r="Q4007" s="188"/>
      <c r="R4007" s="188"/>
      <c r="S4007" s="188"/>
      <c r="T4007" s="189"/>
      <c r="AT4007" s="183" t="s">
        <v>264</v>
      </c>
      <c r="AU4007" s="183" t="s">
        <v>82</v>
      </c>
      <c r="AV4007" s="15" t="s">
        <v>258</v>
      </c>
      <c r="AW4007" s="15" t="s">
        <v>34</v>
      </c>
      <c r="AX4007" s="15" t="s">
        <v>80</v>
      </c>
      <c r="AY4007" s="183" t="s">
        <v>252</v>
      </c>
    </row>
    <row r="4008" spans="1:65" s="14" customFormat="1" ht="11.25">
      <c r="B4008" s="174"/>
      <c r="D4008" s="160" t="s">
        <v>264</v>
      </c>
      <c r="F4008" s="176" t="s">
        <v>3714</v>
      </c>
      <c r="H4008" s="177">
        <v>840.42200000000003</v>
      </c>
      <c r="I4008" s="178"/>
      <c r="L4008" s="174"/>
      <c r="M4008" s="179"/>
      <c r="N4008" s="180"/>
      <c r="O4008" s="180"/>
      <c r="P4008" s="180"/>
      <c r="Q4008" s="180"/>
      <c r="R4008" s="180"/>
      <c r="S4008" s="180"/>
      <c r="T4008" s="181"/>
      <c r="AT4008" s="175" t="s">
        <v>264</v>
      </c>
      <c r="AU4008" s="175" t="s">
        <v>82</v>
      </c>
      <c r="AV4008" s="14" t="s">
        <v>82</v>
      </c>
      <c r="AW4008" s="14" t="s">
        <v>4</v>
      </c>
      <c r="AX4008" s="14" t="s">
        <v>80</v>
      </c>
      <c r="AY4008" s="175" t="s">
        <v>252</v>
      </c>
    </row>
    <row r="4009" spans="1:65" s="2" customFormat="1" ht="24.2" customHeight="1">
      <c r="A4009" s="34"/>
      <c r="B4009" s="145"/>
      <c r="C4009" s="146" t="s">
        <v>3715</v>
      </c>
      <c r="D4009" s="146" t="s">
        <v>254</v>
      </c>
      <c r="E4009" s="147" t="s">
        <v>3716</v>
      </c>
      <c r="F4009" s="148" t="s">
        <v>3717</v>
      </c>
      <c r="G4009" s="149" t="s">
        <v>497</v>
      </c>
      <c r="H4009" s="150">
        <v>183.5</v>
      </c>
      <c r="I4009" s="151"/>
      <c r="J4009" s="152">
        <f>ROUND(I4009*H4009,2)</f>
        <v>0</v>
      </c>
      <c r="K4009" s="153"/>
      <c r="L4009" s="35"/>
      <c r="M4009" s="154" t="s">
        <v>3</v>
      </c>
      <c r="N4009" s="155" t="s">
        <v>44</v>
      </c>
      <c r="O4009" s="55"/>
      <c r="P4009" s="156">
        <f>O4009*H4009</f>
        <v>0</v>
      </c>
      <c r="Q4009" s="156">
        <v>8.9999999999999993E-3</v>
      </c>
      <c r="R4009" s="156">
        <f>Q4009*H4009</f>
        <v>1.6515</v>
      </c>
      <c r="S4009" s="156">
        <v>0</v>
      </c>
      <c r="T4009" s="157">
        <f>S4009*H4009</f>
        <v>0</v>
      </c>
      <c r="U4009" s="34"/>
      <c r="V4009" s="34"/>
      <c r="W4009" s="34"/>
      <c r="X4009" s="34"/>
      <c r="Y4009" s="34"/>
      <c r="Z4009" s="34"/>
      <c r="AA4009" s="34"/>
      <c r="AB4009" s="34"/>
      <c r="AC4009" s="34"/>
      <c r="AD4009" s="34"/>
      <c r="AE4009" s="34"/>
      <c r="AR4009" s="158" t="s">
        <v>406</v>
      </c>
      <c r="AT4009" s="158" t="s">
        <v>254</v>
      </c>
      <c r="AU4009" s="158" t="s">
        <v>82</v>
      </c>
      <c r="AY4009" s="19" t="s">
        <v>252</v>
      </c>
      <c r="BE4009" s="159">
        <f>IF(N4009="základní",J4009,0)</f>
        <v>0</v>
      </c>
      <c r="BF4009" s="159">
        <f>IF(N4009="snížená",J4009,0)</f>
        <v>0</v>
      </c>
      <c r="BG4009" s="159">
        <f>IF(N4009="zákl. přenesená",J4009,0)</f>
        <v>0</v>
      </c>
      <c r="BH4009" s="159">
        <f>IF(N4009="sníž. přenesená",J4009,0)</f>
        <v>0</v>
      </c>
      <c r="BI4009" s="159">
        <f>IF(N4009="nulová",J4009,0)</f>
        <v>0</v>
      </c>
      <c r="BJ4009" s="19" t="s">
        <v>80</v>
      </c>
      <c r="BK4009" s="159">
        <f>ROUND(I4009*H4009,2)</f>
        <v>0</v>
      </c>
      <c r="BL4009" s="19" t="s">
        <v>406</v>
      </c>
      <c r="BM4009" s="158" t="s">
        <v>3718</v>
      </c>
    </row>
    <row r="4010" spans="1:65" s="2" customFormat="1" ht="19.5">
      <c r="A4010" s="34"/>
      <c r="B4010" s="35"/>
      <c r="C4010" s="34"/>
      <c r="D4010" s="160" t="s">
        <v>260</v>
      </c>
      <c r="E4010" s="34"/>
      <c r="F4010" s="161" t="s">
        <v>3719</v>
      </c>
      <c r="G4010" s="34"/>
      <c r="H4010" s="34"/>
      <c r="I4010" s="162"/>
      <c r="J4010" s="34"/>
      <c r="K4010" s="34"/>
      <c r="L4010" s="35"/>
      <c r="M4010" s="163"/>
      <c r="N4010" s="164"/>
      <c r="O4010" s="55"/>
      <c r="P4010" s="55"/>
      <c r="Q4010" s="55"/>
      <c r="R4010" s="55"/>
      <c r="S4010" s="55"/>
      <c r="T4010" s="56"/>
      <c r="U4010" s="34"/>
      <c r="V4010" s="34"/>
      <c r="W4010" s="34"/>
      <c r="X4010" s="34"/>
      <c r="Y4010" s="34"/>
      <c r="Z4010" s="34"/>
      <c r="AA4010" s="34"/>
      <c r="AB4010" s="34"/>
      <c r="AC4010" s="34"/>
      <c r="AD4010" s="34"/>
      <c r="AE4010" s="34"/>
      <c r="AT4010" s="19" t="s">
        <v>260</v>
      </c>
      <c r="AU4010" s="19" t="s">
        <v>82</v>
      </c>
    </row>
    <row r="4011" spans="1:65" s="2" customFormat="1" ht="11.25">
      <c r="A4011" s="34"/>
      <c r="B4011" s="35"/>
      <c r="C4011" s="34"/>
      <c r="D4011" s="165" t="s">
        <v>262</v>
      </c>
      <c r="E4011" s="34"/>
      <c r="F4011" s="166" t="s">
        <v>3720</v>
      </c>
      <c r="G4011" s="34"/>
      <c r="H4011" s="34"/>
      <c r="I4011" s="162"/>
      <c r="J4011" s="34"/>
      <c r="K4011" s="34"/>
      <c r="L4011" s="35"/>
      <c r="M4011" s="163"/>
      <c r="N4011" s="164"/>
      <c r="O4011" s="55"/>
      <c r="P4011" s="55"/>
      <c r="Q4011" s="55"/>
      <c r="R4011" s="55"/>
      <c r="S4011" s="55"/>
      <c r="T4011" s="56"/>
      <c r="U4011" s="34"/>
      <c r="V4011" s="34"/>
      <c r="W4011" s="34"/>
      <c r="X4011" s="34"/>
      <c r="Y4011" s="34"/>
      <c r="Z4011" s="34"/>
      <c r="AA4011" s="34"/>
      <c r="AB4011" s="34"/>
      <c r="AC4011" s="34"/>
      <c r="AD4011" s="34"/>
      <c r="AE4011" s="34"/>
      <c r="AT4011" s="19" t="s">
        <v>262</v>
      </c>
      <c r="AU4011" s="19" t="s">
        <v>82</v>
      </c>
    </row>
    <row r="4012" spans="1:65" s="13" customFormat="1" ht="11.25">
      <c r="B4012" s="167"/>
      <c r="D4012" s="160" t="s">
        <v>264</v>
      </c>
      <c r="E4012" s="168" t="s">
        <v>3</v>
      </c>
      <c r="F4012" s="169" t="s">
        <v>3721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264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252</v>
      </c>
    </row>
    <row r="4013" spans="1:65" s="13" customFormat="1" ht="11.25">
      <c r="B4013" s="167"/>
      <c r="D4013" s="160" t="s">
        <v>264</v>
      </c>
      <c r="E4013" s="168" t="s">
        <v>3</v>
      </c>
      <c r="F4013" s="169" t="s">
        <v>1287</v>
      </c>
      <c r="H4013" s="168" t="s">
        <v>3</v>
      </c>
      <c r="I4013" s="170"/>
      <c r="L4013" s="167"/>
      <c r="M4013" s="171"/>
      <c r="N4013" s="172"/>
      <c r="O4013" s="172"/>
      <c r="P4013" s="172"/>
      <c r="Q4013" s="172"/>
      <c r="R4013" s="172"/>
      <c r="S4013" s="172"/>
      <c r="T4013" s="173"/>
      <c r="AT4013" s="168" t="s">
        <v>264</v>
      </c>
      <c r="AU4013" s="168" t="s">
        <v>82</v>
      </c>
      <c r="AV4013" s="13" t="s">
        <v>80</v>
      </c>
      <c r="AW4013" s="13" t="s">
        <v>34</v>
      </c>
      <c r="AX4013" s="13" t="s">
        <v>73</v>
      </c>
      <c r="AY4013" s="168" t="s">
        <v>252</v>
      </c>
    </row>
    <row r="4014" spans="1:65" s="14" customFormat="1" ht="11.25">
      <c r="B4014" s="174"/>
      <c r="D4014" s="160" t="s">
        <v>264</v>
      </c>
      <c r="E4014" s="175" t="s">
        <v>3</v>
      </c>
      <c r="F4014" s="176" t="s">
        <v>1288</v>
      </c>
      <c r="H4014" s="177">
        <v>183.5</v>
      </c>
      <c r="I4014" s="178"/>
      <c r="L4014" s="174"/>
      <c r="M4014" s="179"/>
      <c r="N4014" s="180"/>
      <c r="O4014" s="180"/>
      <c r="P4014" s="180"/>
      <c r="Q4014" s="180"/>
      <c r="R4014" s="180"/>
      <c r="S4014" s="180"/>
      <c r="T4014" s="181"/>
      <c r="AT4014" s="175" t="s">
        <v>264</v>
      </c>
      <c r="AU4014" s="175" t="s">
        <v>82</v>
      </c>
      <c r="AV4014" s="14" t="s">
        <v>82</v>
      </c>
      <c r="AW4014" s="14" t="s">
        <v>34</v>
      </c>
      <c r="AX4014" s="14" t="s">
        <v>80</v>
      </c>
      <c r="AY4014" s="175" t="s">
        <v>252</v>
      </c>
    </row>
    <row r="4015" spans="1:65" s="2" customFormat="1" ht="24.2" customHeight="1">
      <c r="A4015" s="34"/>
      <c r="B4015" s="145"/>
      <c r="C4015" s="198" t="s">
        <v>3722</v>
      </c>
      <c r="D4015" s="198" t="s">
        <v>361</v>
      </c>
      <c r="E4015" s="199" t="s">
        <v>3723</v>
      </c>
      <c r="F4015" s="200" t="s">
        <v>3724</v>
      </c>
      <c r="G4015" s="201" t="s">
        <v>497</v>
      </c>
      <c r="H4015" s="202">
        <v>201.85</v>
      </c>
      <c r="I4015" s="203"/>
      <c r="J4015" s="204">
        <f>ROUND(I4015*H4015,2)</f>
        <v>0</v>
      </c>
      <c r="K4015" s="205"/>
      <c r="L4015" s="206"/>
      <c r="M4015" s="207" t="s">
        <v>3</v>
      </c>
      <c r="N4015" s="208" t="s">
        <v>44</v>
      </c>
      <c r="O4015" s="55"/>
      <c r="P4015" s="156">
        <f>O4015*H4015</f>
        <v>0</v>
      </c>
      <c r="Q4015" s="156">
        <v>1.9199999999999998E-2</v>
      </c>
      <c r="R4015" s="156">
        <f>Q4015*H4015</f>
        <v>3.8755199999999994</v>
      </c>
      <c r="S4015" s="156">
        <v>0</v>
      </c>
      <c r="T4015" s="157">
        <f>S4015*H4015</f>
        <v>0</v>
      </c>
      <c r="U4015" s="34"/>
      <c r="V4015" s="34"/>
      <c r="W4015" s="34"/>
      <c r="X4015" s="34"/>
      <c r="Y4015" s="34"/>
      <c r="Z4015" s="34"/>
      <c r="AA4015" s="34"/>
      <c r="AB4015" s="34"/>
      <c r="AC4015" s="34"/>
      <c r="AD4015" s="34"/>
      <c r="AE4015" s="34"/>
      <c r="AR4015" s="158" t="s">
        <v>572</v>
      </c>
      <c r="AT4015" s="158" t="s">
        <v>361</v>
      </c>
      <c r="AU4015" s="158" t="s">
        <v>82</v>
      </c>
      <c r="AY4015" s="19" t="s">
        <v>252</v>
      </c>
      <c r="BE4015" s="159">
        <f>IF(N4015="základní",J4015,0)</f>
        <v>0</v>
      </c>
      <c r="BF4015" s="159">
        <f>IF(N4015="snížená",J4015,0)</f>
        <v>0</v>
      </c>
      <c r="BG4015" s="159">
        <f>IF(N4015="zákl. přenesená",J4015,0)</f>
        <v>0</v>
      </c>
      <c r="BH4015" s="159">
        <f>IF(N4015="sníž. přenesená",J4015,0)</f>
        <v>0</v>
      </c>
      <c r="BI4015" s="159">
        <f>IF(N4015="nulová",J4015,0)</f>
        <v>0</v>
      </c>
      <c r="BJ4015" s="19" t="s">
        <v>80</v>
      </c>
      <c r="BK4015" s="159">
        <f>ROUND(I4015*H4015,2)</f>
        <v>0</v>
      </c>
      <c r="BL4015" s="19" t="s">
        <v>406</v>
      </c>
      <c r="BM4015" s="158" t="s">
        <v>3725</v>
      </c>
    </row>
    <row r="4016" spans="1:65" s="2" customFormat="1" ht="11.25">
      <c r="A4016" s="34"/>
      <c r="B4016" s="35"/>
      <c r="C4016" s="34"/>
      <c r="D4016" s="160" t="s">
        <v>260</v>
      </c>
      <c r="E4016" s="34"/>
      <c r="F4016" s="161" t="s">
        <v>3724</v>
      </c>
      <c r="G4016" s="34"/>
      <c r="H4016" s="34"/>
      <c r="I4016" s="162"/>
      <c r="J4016" s="34"/>
      <c r="K4016" s="34"/>
      <c r="L4016" s="35"/>
      <c r="M4016" s="163"/>
      <c r="N4016" s="164"/>
      <c r="O4016" s="55"/>
      <c r="P4016" s="55"/>
      <c r="Q4016" s="55"/>
      <c r="R4016" s="55"/>
      <c r="S4016" s="55"/>
      <c r="T4016" s="56"/>
      <c r="U4016" s="34"/>
      <c r="V4016" s="34"/>
      <c r="W4016" s="34"/>
      <c r="X4016" s="34"/>
      <c r="Y4016" s="34"/>
      <c r="Z4016" s="34"/>
      <c r="AA4016" s="34"/>
      <c r="AB4016" s="34"/>
      <c r="AC4016" s="34"/>
      <c r="AD4016" s="34"/>
      <c r="AE4016" s="34"/>
      <c r="AT4016" s="19" t="s">
        <v>260</v>
      </c>
      <c r="AU4016" s="19" t="s">
        <v>82</v>
      </c>
    </row>
    <row r="4017" spans="1:65" s="13" customFormat="1" ht="11.25">
      <c r="B4017" s="167"/>
      <c r="D4017" s="160" t="s">
        <v>264</v>
      </c>
      <c r="E4017" s="168" t="s">
        <v>3</v>
      </c>
      <c r="F4017" s="169" t="s">
        <v>3726</v>
      </c>
      <c r="H4017" s="168" t="s">
        <v>3</v>
      </c>
      <c r="I4017" s="170"/>
      <c r="L4017" s="167"/>
      <c r="M4017" s="171"/>
      <c r="N4017" s="172"/>
      <c r="O4017" s="172"/>
      <c r="P4017" s="172"/>
      <c r="Q4017" s="172"/>
      <c r="R4017" s="172"/>
      <c r="S4017" s="172"/>
      <c r="T4017" s="173"/>
      <c r="AT4017" s="168" t="s">
        <v>264</v>
      </c>
      <c r="AU4017" s="168" t="s">
        <v>82</v>
      </c>
      <c r="AV4017" s="13" t="s">
        <v>80</v>
      </c>
      <c r="AW4017" s="13" t="s">
        <v>34</v>
      </c>
      <c r="AX4017" s="13" t="s">
        <v>73</v>
      </c>
      <c r="AY4017" s="168" t="s">
        <v>252</v>
      </c>
    </row>
    <row r="4018" spans="1:65" s="13" customFormat="1" ht="11.25">
      <c r="B4018" s="167"/>
      <c r="D4018" s="160" t="s">
        <v>264</v>
      </c>
      <c r="E4018" s="168" t="s">
        <v>3</v>
      </c>
      <c r="F4018" s="169" t="s">
        <v>1287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264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252</v>
      </c>
    </row>
    <row r="4019" spans="1:65" s="14" customFormat="1" ht="11.25">
      <c r="B4019" s="174"/>
      <c r="D4019" s="160" t="s">
        <v>264</v>
      </c>
      <c r="E4019" s="175" t="s">
        <v>3</v>
      </c>
      <c r="F4019" s="176" t="s">
        <v>1288</v>
      </c>
      <c r="H4019" s="177">
        <v>183.5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264</v>
      </c>
      <c r="AU4019" s="175" t="s">
        <v>82</v>
      </c>
      <c r="AV4019" s="14" t="s">
        <v>82</v>
      </c>
      <c r="AW4019" s="14" t="s">
        <v>34</v>
      </c>
      <c r="AX4019" s="14" t="s">
        <v>80</v>
      </c>
      <c r="AY4019" s="175" t="s">
        <v>252</v>
      </c>
    </row>
    <row r="4020" spans="1:65" s="14" customFormat="1" ht="11.25">
      <c r="B4020" s="174"/>
      <c r="D4020" s="160" t="s">
        <v>264</v>
      </c>
      <c r="F4020" s="176" t="s">
        <v>3727</v>
      </c>
      <c r="H4020" s="177">
        <v>201.85</v>
      </c>
      <c r="I4020" s="178"/>
      <c r="L4020" s="174"/>
      <c r="M4020" s="179"/>
      <c r="N4020" s="180"/>
      <c r="O4020" s="180"/>
      <c r="P4020" s="180"/>
      <c r="Q4020" s="180"/>
      <c r="R4020" s="180"/>
      <c r="S4020" s="180"/>
      <c r="T4020" s="181"/>
      <c r="AT4020" s="175" t="s">
        <v>264</v>
      </c>
      <c r="AU4020" s="175" t="s">
        <v>82</v>
      </c>
      <c r="AV4020" s="14" t="s">
        <v>82</v>
      </c>
      <c r="AW4020" s="14" t="s">
        <v>4</v>
      </c>
      <c r="AX4020" s="14" t="s">
        <v>80</v>
      </c>
      <c r="AY4020" s="175" t="s">
        <v>252</v>
      </c>
    </row>
    <row r="4021" spans="1:65" s="2" customFormat="1" ht="16.5" customHeight="1">
      <c r="A4021" s="34"/>
      <c r="B4021" s="145"/>
      <c r="C4021" s="146" t="s">
        <v>3728</v>
      </c>
      <c r="D4021" s="146" t="s">
        <v>254</v>
      </c>
      <c r="E4021" s="147" t="s">
        <v>3729</v>
      </c>
      <c r="F4021" s="148" t="s">
        <v>3730</v>
      </c>
      <c r="G4021" s="149" t="s">
        <v>497</v>
      </c>
      <c r="H4021" s="150">
        <v>601.91999999999996</v>
      </c>
      <c r="I4021" s="151"/>
      <c r="J4021" s="152">
        <f>ROUND(I4021*H4021,2)</f>
        <v>0</v>
      </c>
      <c r="K4021" s="153"/>
      <c r="L4021" s="35"/>
      <c r="M4021" s="154" t="s">
        <v>3</v>
      </c>
      <c r="N4021" s="155" t="s">
        <v>44</v>
      </c>
      <c r="O4021" s="55"/>
      <c r="P4021" s="156">
        <f>O4021*H4021</f>
        <v>0</v>
      </c>
      <c r="Q4021" s="156">
        <v>1.5E-3</v>
      </c>
      <c r="R4021" s="156">
        <f>Q4021*H4021</f>
        <v>0.9028799999999999</v>
      </c>
      <c r="S4021" s="156">
        <v>0</v>
      </c>
      <c r="T4021" s="157">
        <f>S4021*H4021</f>
        <v>0</v>
      </c>
      <c r="U4021" s="34"/>
      <c r="V4021" s="34"/>
      <c r="W4021" s="34"/>
      <c r="X4021" s="34"/>
      <c r="Y4021" s="34"/>
      <c r="Z4021" s="34"/>
      <c r="AA4021" s="34"/>
      <c r="AB4021" s="34"/>
      <c r="AC4021" s="34"/>
      <c r="AD4021" s="34"/>
      <c r="AE4021" s="34"/>
      <c r="AR4021" s="158" t="s">
        <v>406</v>
      </c>
      <c r="AT4021" s="158" t="s">
        <v>254</v>
      </c>
      <c r="AU4021" s="158" t="s">
        <v>82</v>
      </c>
      <c r="AY4021" s="19" t="s">
        <v>252</v>
      </c>
      <c r="BE4021" s="159">
        <f>IF(N4021="základní",J4021,0)</f>
        <v>0</v>
      </c>
      <c r="BF4021" s="159">
        <f>IF(N4021="snížená",J4021,0)</f>
        <v>0</v>
      </c>
      <c r="BG4021" s="159">
        <f>IF(N4021="zákl. přenesená",J4021,0)</f>
        <v>0</v>
      </c>
      <c r="BH4021" s="159">
        <f>IF(N4021="sníž. přenesená",J4021,0)</f>
        <v>0</v>
      </c>
      <c r="BI4021" s="159">
        <f>IF(N4021="nulová",J4021,0)</f>
        <v>0</v>
      </c>
      <c r="BJ4021" s="19" t="s">
        <v>80</v>
      </c>
      <c r="BK4021" s="159">
        <f>ROUND(I4021*H4021,2)</f>
        <v>0</v>
      </c>
      <c r="BL4021" s="19" t="s">
        <v>406</v>
      </c>
      <c r="BM4021" s="158" t="s">
        <v>3731</v>
      </c>
    </row>
    <row r="4022" spans="1:65" s="2" customFormat="1" ht="11.25">
      <c r="A4022" s="34"/>
      <c r="B4022" s="35"/>
      <c r="C4022" s="34"/>
      <c r="D4022" s="160" t="s">
        <v>260</v>
      </c>
      <c r="E4022" s="34"/>
      <c r="F4022" s="161" t="s">
        <v>3732</v>
      </c>
      <c r="G4022" s="34"/>
      <c r="H4022" s="34"/>
      <c r="I4022" s="162"/>
      <c r="J4022" s="34"/>
      <c r="K4022" s="34"/>
      <c r="L4022" s="35"/>
      <c r="M4022" s="163"/>
      <c r="N4022" s="164"/>
      <c r="O4022" s="55"/>
      <c r="P4022" s="55"/>
      <c r="Q4022" s="55"/>
      <c r="R4022" s="55"/>
      <c r="S4022" s="55"/>
      <c r="T4022" s="56"/>
      <c r="U4022" s="34"/>
      <c r="V4022" s="34"/>
      <c r="W4022" s="34"/>
      <c r="X4022" s="34"/>
      <c r="Y4022" s="34"/>
      <c r="Z4022" s="34"/>
      <c r="AA4022" s="34"/>
      <c r="AB4022" s="34"/>
      <c r="AC4022" s="34"/>
      <c r="AD4022" s="34"/>
      <c r="AE4022" s="34"/>
      <c r="AT4022" s="19" t="s">
        <v>260</v>
      </c>
      <c r="AU4022" s="19" t="s">
        <v>82</v>
      </c>
    </row>
    <row r="4023" spans="1:65" s="2" customFormat="1" ht="11.25">
      <c r="A4023" s="34"/>
      <c r="B4023" s="35"/>
      <c r="C4023" s="34"/>
      <c r="D4023" s="165" t="s">
        <v>262</v>
      </c>
      <c r="E4023" s="34"/>
      <c r="F4023" s="166" t="s">
        <v>3733</v>
      </c>
      <c r="G4023" s="34"/>
      <c r="H4023" s="34"/>
      <c r="I4023" s="162"/>
      <c r="J4023" s="34"/>
      <c r="K4023" s="34"/>
      <c r="L4023" s="35"/>
      <c r="M4023" s="163"/>
      <c r="N4023" s="164"/>
      <c r="O4023" s="55"/>
      <c r="P4023" s="55"/>
      <c r="Q4023" s="55"/>
      <c r="R4023" s="55"/>
      <c r="S4023" s="55"/>
      <c r="T4023" s="56"/>
      <c r="U4023" s="34"/>
      <c r="V4023" s="34"/>
      <c r="W4023" s="34"/>
      <c r="X4023" s="34"/>
      <c r="Y4023" s="34"/>
      <c r="Z4023" s="34"/>
      <c r="AA4023" s="34"/>
      <c r="AB4023" s="34"/>
      <c r="AC4023" s="34"/>
      <c r="AD4023" s="34"/>
      <c r="AE4023" s="34"/>
      <c r="AT4023" s="19" t="s">
        <v>262</v>
      </c>
      <c r="AU4023" s="19" t="s">
        <v>82</v>
      </c>
    </row>
    <row r="4024" spans="1:65" s="13" customFormat="1" ht="11.25">
      <c r="B4024" s="167"/>
      <c r="D4024" s="160" t="s">
        <v>264</v>
      </c>
      <c r="E4024" s="168" t="s">
        <v>3</v>
      </c>
      <c r="F4024" s="169" t="s">
        <v>3734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1:65" s="13" customFormat="1" ht="11.25">
      <c r="B4025" s="167"/>
      <c r="D4025" s="160" t="s">
        <v>264</v>
      </c>
      <c r="E4025" s="168" t="s">
        <v>3</v>
      </c>
      <c r="F4025" s="169" t="s">
        <v>1289</v>
      </c>
      <c r="H4025" s="168" t="s">
        <v>3</v>
      </c>
      <c r="I4025" s="170"/>
      <c r="L4025" s="167"/>
      <c r="M4025" s="171"/>
      <c r="N4025" s="172"/>
      <c r="O4025" s="172"/>
      <c r="P4025" s="172"/>
      <c r="Q4025" s="172"/>
      <c r="R4025" s="172"/>
      <c r="S4025" s="172"/>
      <c r="T4025" s="173"/>
      <c r="AT4025" s="168" t="s">
        <v>264</v>
      </c>
      <c r="AU4025" s="168" t="s">
        <v>82</v>
      </c>
      <c r="AV4025" s="13" t="s">
        <v>80</v>
      </c>
      <c r="AW4025" s="13" t="s">
        <v>34</v>
      </c>
      <c r="AX4025" s="13" t="s">
        <v>73</v>
      </c>
      <c r="AY4025" s="168" t="s">
        <v>252</v>
      </c>
    </row>
    <row r="4026" spans="1:65" s="14" customFormat="1" ht="11.25">
      <c r="B4026" s="174"/>
      <c r="D4026" s="160" t="s">
        <v>264</v>
      </c>
      <c r="E4026" s="175" t="s">
        <v>3</v>
      </c>
      <c r="F4026" s="176" t="s">
        <v>1290</v>
      </c>
      <c r="H4026" s="177">
        <v>118.22</v>
      </c>
      <c r="I4026" s="178"/>
      <c r="L4026" s="174"/>
      <c r="M4026" s="179"/>
      <c r="N4026" s="180"/>
      <c r="O4026" s="180"/>
      <c r="P4026" s="180"/>
      <c r="Q4026" s="180"/>
      <c r="R4026" s="180"/>
      <c r="S4026" s="180"/>
      <c r="T4026" s="181"/>
      <c r="AT4026" s="175" t="s">
        <v>264</v>
      </c>
      <c r="AU4026" s="175" t="s">
        <v>82</v>
      </c>
      <c r="AV4026" s="14" t="s">
        <v>82</v>
      </c>
      <c r="AW4026" s="14" t="s">
        <v>34</v>
      </c>
      <c r="AX4026" s="14" t="s">
        <v>73</v>
      </c>
      <c r="AY4026" s="175" t="s">
        <v>252</v>
      </c>
    </row>
    <row r="4027" spans="1:65" s="13" customFormat="1" ht="11.25">
      <c r="B4027" s="167"/>
      <c r="D4027" s="160" t="s">
        <v>264</v>
      </c>
      <c r="E4027" s="168" t="s">
        <v>3</v>
      </c>
      <c r="F4027" s="169" t="s">
        <v>1291</v>
      </c>
      <c r="H4027" s="168" t="s">
        <v>3</v>
      </c>
      <c r="I4027" s="170"/>
      <c r="L4027" s="167"/>
      <c r="M4027" s="171"/>
      <c r="N4027" s="172"/>
      <c r="O4027" s="172"/>
      <c r="P4027" s="172"/>
      <c r="Q4027" s="172"/>
      <c r="R4027" s="172"/>
      <c r="S4027" s="172"/>
      <c r="T4027" s="173"/>
      <c r="AT4027" s="168" t="s">
        <v>264</v>
      </c>
      <c r="AU4027" s="168" t="s">
        <v>82</v>
      </c>
      <c r="AV4027" s="13" t="s">
        <v>80</v>
      </c>
      <c r="AW4027" s="13" t="s">
        <v>34</v>
      </c>
      <c r="AX4027" s="13" t="s">
        <v>73</v>
      </c>
      <c r="AY4027" s="168" t="s">
        <v>252</v>
      </c>
    </row>
    <row r="4028" spans="1:65" s="14" customFormat="1" ht="22.5">
      <c r="B4028" s="174"/>
      <c r="D4028" s="160" t="s">
        <v>264</v>
      </c>
      <c r="E4028" s="175" t="s">
        <v>3</v>
      </c>
      <c r="F4028" s="176" t="s">
        <v>1292</v>
      </c>
      <c r="H4028" s="177">
        <v>222.53</v>
      </c>
      <c r="I4028" s="178"/>
      <c r="L4028" s="174"/>
      <c r="M4028" s="179"/>
      <c r="N4028" s="180"/>
      <c r="O4028" s="180"/>
      <c r="P4028" s="180"/>
      <c r="Q4028" s="180"/>
      <c r="R4028" s="180"/>
      <c r="S4028" s="180"/>
      <c r="T4028" s="181"/>
      <c r="AT4028" s="175" t="s">
        <v>264</v>
      </c>
      <c r="AU4028" s="175" t="s">
        <v>82</v>
      </c>
      <c r="AV4028" s="14" t="s">
        <v>82</v>
      </c>
      <c r="AW4028" s="14" t="s">
        <v>34</v>
      </c>
      <c r="AX4028" s="14" t="s">
        <v>73</v>
      </c>
      <c r="AY4028" s="175" t="s">
        <v>252</v>
      </c>
    </row>
    <row r="4029" spans="1:65" s="13" customFormat="1" ht="11.25">
      <c r="B4029" s="167"/>
      <c r="D4029" s="160" t="s">
        <v>264</v>
      </c>
      <c r="E4029" s="168" t="s">
        <v>3</v>
      </c>
      <c r="F4029" s="169" t="s">
        <v>1293</v>
      </c>
      <c r="H4029" s="168" t="s">
        <v>3</v>
      </c>
      <c r="I4029" s="170"/>
      <c r="L4029" s="167"/>
      <c r="M4029" s="171"/>
      <c r="N4029" s="172"/>
      <c r="O4029" s="172"/>
      <c r="P4029" s="172"/>
      <c r="Q4029" s="172"/>
      <c r="R4029" s="172"/>
      <c r="S4029" s="172"/>
      <c r="T4029" s="173"/>
      <c r="AT4029" s="168" t="s">
        <v>264</v>
      </c>
      <c r="AU4029" s="168" t="s">
        <v>82</v>
      </c>
      <c r="AV4029" s="13" t="s">
        <v>80</v>
      </c>
      <c r="AW4029" s="13" t="s">
        <v>34</v>
      </c>
      <c r="AX4029" s="13" t="s">
        <v>73</v>
      </c>
      <c r="AY4029" s="168" t="s">
        <v>252</v>
      </c>
    </row>
    <row r="4030" spans="1:65" s="14" customFormat="1" ht="22.5">
      <c r="B4030" s="174"/>
      <c r="D4030" s="160" t="s">
        <v>264</v>
      </c>
      <c r="E4030" s="175" t="s">
        <v>3</v>
      </c>
      <c r="F4030" s="176" t="s">
        <v>1294</v>
      </c>
      <c r="H4030" s="177">
        <v>221.25</v>
      </c>
      <c r="I4030" s="178"/>
      <c r="L4030" s="174"/>
      <c r="M4030" s="179"/>
      <c r="N4030" s="180"/>
      <c r="O4030" s="180"/>
      <c r="P4030" s="180"/>
      <c r="Q4030" s="180"/>
      <c r="R4030" s="180"/>
      <c r="S4030" s="180"/>
      <c r="T4030" s="181"/>
      <c r="AT4030" s="175" t="s">
        <v>264</v>
      </c>
      <c r="AU4030" s="175" t="s">
        <v>82</v>
      </c>
      <c r="AV4030" s="14" t="s">
        <v>82</v>
      </c>
      <c r="AW4030" s="14" t="s">
        <v>34</v>
      </c>
      <c r="AX4030" s="14" t="s">
        <v>73</v>
      </c>
      <c r="AY4030" s="175" t="s">
        <v>252</v>
      </c>
    </row>
    <row r="4031" spans="1:65" s="13" customFormat="1" ht="11.25">
      <c r="B4031" s="167"/>
      <c r="D4031" s="160" t="s">
        <v>264</v>
      </c>
      <c r="E4031" s="168" t="s">
        <v>3</v>
      </c>
      <c r="F4031" s="169" t="s">
        <v>1301</v>
      </c>
      <c r="H4031" s="168" t="s">
        <v>3</v>
      </c>
      <c r="I4031" s="170"/>
      <c r="L4031" s="167"/>
      <c r="M4031" s="171"/>
      <c r="N4031" s="172"/>
      <c r="O4031" s="172"/>
      <c r="P4031" s="172"/>
      <c r="Q4031" s="172"/>
      <c r="R4031" s="172"/>
      <c r="S4031" s="172"/>
      <c r="T4031" s="173"/>
      <c r="AT4031" s="168" t="s">
        <v>264</v>
      </c>
      <c r="AU4031" s="168" t="s">
        <v>82</v>
      </c>
      <c r="AV4031" s="13" t="s">
        <v>80</v>
      </c>
      <c r="AW4031" s="13" t="s">
        <v>34</v>
      </c>
      <c r="AX4031" s="13" t="s">
        <v>73</v>
      </c>
      <c r="AY4031" s="168" t="s">
        <v>252</v>
      </c>
    </row>
    <row r="4032" spans="1:65" s="14" customFormat="1" ht="11.25">
      <c r="B4032" s="174"/>
      <c r="D4032" s="160" t="s">
        <v>264</v>
      </c>
      <c r="E4032" s="175" t="s">
        <v>3</v>
      </c>
      <c r="F4032" s="176" t="s">
        <v>1302</v>
      </c>
      <c r="H4032" s="177">
        <v>39.92</v>
      </c>
      <c r="I4032" s="178"/>
      <c r="L4032" s="174"/>
      <c r="M4032" s="179"/>
      <c r="N4032" s="180"/>
      <c r="O4032" s="180"/>
      <c r="P4032" s="180"/>
      <c r="Q4032" s="180"/>
      <c r="R4032" s="180"/>
      <c r="S4032" s="180"/>
      <c r="T4032" s="181"/>
      <c r="AT4032" s="175" t="s">
        <v>264</v>
      </c>
      <c r="AU4032" s="175" t="s">
        <v>82</v>
      </c>
      <c r="AV4032" s="14" t="s">
        <v>82</v>
      </c>
      <c r="AW4032" s="14" t="s">
        <v>34</v>
      </c>
      <c r="AX4032" s="14" t="s">
        <v>73</v>
      </c>
      <c r="AY4032" s="175" t="s">
        <v>252</v>
      </c>
    </row>
    <row r="4033" spans="1:65" s="15" customFormat="1" ht="11.25">
      <c r="B4033" s="182"/>
      <c r="D4033" s="160" t="s">
        <v>264</v>
      </c>
      <c r="E4033" s="183" t="s">
        <v>3</v>
      </c>
      <c r="F4033" s="184" t="s">
        <v>269</v>
      </c>
      <c r="H4033" s="185">
        <v>601.91999999999996</v>
      </c>
      <c r="I4033" s="186"/>
      <c r="L4033" s="182"/>
      <c r="M4033" s="187"/>
      <c r="N4033" s="188"/>
      <c r="O4033" s="188"/>
      <c r="P4033" s="188"/>
      <c r="Q4033" s="188"/>
      <c r="R4033" s="188"/>
      <c r="S4033" s="188"/>
      <c r="T4033" s="189"/>
      <c r="AT4033" s="183" t="s">
        <v>264</v>
      </c>
      <c r="AU4033" s="183" t="s">
        <v>82</v>
      </c>
      <c r="AV4033" s="15" t="s">
        <v>258</v>
      </c>
      <c r="AW4033" s="15" t="s">
        <v>34</v>
      </c>
      <c r="AX4033" s="15" t="s">
        <v>80</v>
      </c>
      <c r="AY4033" s="183" t="s">
        <v>252</v>
      </c>
    </row>
    <row r="4034" spans="1:65" s="2" customFormat="1" ht="16.5" customHeight="1">
      <c r="A4034" s="34"/>
      <c r="B4034" s="145"/>
      <c r="C4034" s="146" t="s">
        <v>3735</v>
      </c>
      <c r="D4034" s="146" t="s">
        <v>254</v>
      </c>
      <c r="E4034" s="147" t="s">
        <v>3736</v>
      </c>
      <c r="F4034" s="148" t="s">
        <v>3737</v>
      </c>
      <c r="G4034" s="149" t="s">
        <v>331</v>
      </c>
      <c r="H4034" s="150">
        <v>364.358</v>
      </c>
      <c r="I4034" s="151"/>
      <c r="J4034" s="152">
        <f>ROUND(I4034*H4034,2)</f>
        <v>0</v>
      </c>
      <c r="K4034" s="153"/>
      <c r="L4034" s="35"/>
      <c r="M4034" s="154" t="s">
        <v>3</v>
      </c>
      <c r="N4034" s="155" t="s">
        <v>44</v>
      </c>
      <c r="O4034" s="55"/>
      <c r="P4034" s="156">
        <f>O4034*H4034</f>
        <v>0</v>
      </c>
      <c r="Q4034" s="156">
        <v>3.0000000000000001E-5</v>
      </c>
      <c r="R4034" s="156">
        <f>Q4034*H4034</f>
        <v>1.093074E-2</v>
      </c>
      <c r="S4034" s="156">
        <v>0</v>
      </c>
      <c r="T4034" s="157">
        <f>S4034*H4034</f>
        <v>0</v>
      </c>
      <c r="U4034" s="34"/>
      <c r="V4034" s="34"/>
      <c r="W4034" s="34"/>
      <c r="X4034" s="34"/>
      <c r="Y4034" s="34"/>
      <c r="Z4034" s="34"/>
      <c r="AA4034" s="34"/>
      <c r="AB4034" s="34"/>
      <c r="AC4034" s="34"/>
      <c r="AD4034" s="34"/>
      <c r="AE4034" s="34"/>
      <c r="AR4034" s="158" t="s">
        <v>406</v>
      </c>
      <c r="AT4034" s="158" t="s">
        <v>254</v>
      </c>
      <c r="AU4034" s="158" t="s">
        <v>82</v>
      </c>
      <c r="AY4034" s="19" t="s">
        <v>252</v>
      </c>
      <c r="BE4034" s="159">
        <f>IF(N4034="základní",J4034,0)</f>
        <v>0</v>
      </c>
      <c r="BF4034" s="159">
        <f>IF(N4034="snížená",J4034,0)</f>
        <v>0</v>
      </c>
      <c r="BG4034" s="159">
        <f>IF(N4034="zákl. přenesená",J4034,0)</f>
        <v>0</v>
      </c>
      <c r="BH4034" s="159">
        <f>IF(N4034="sníž. přenesená",J4034,0)</f>
        <v>0</v>
      </c>
      <c r="BI4034" s="159">
        <f>IF(N4034="nulová",J4034,0)</f>
        <v>0</v>
      </c>
      <c r="BJ4034" s="19" t="s">
        <v>80</v>
      </c>
      <c r="BK4034" s="159">
        <f>ROUND(I4034*H4034,2)</f>
        <v>0</v>
      </c>
      <c r="BL4034" s="19" t="s">
        <v>406</v>
      </c>
      <c r="BM4034" s="158" t="s">
        <v>3738</v>
      </c>
    </row>
    <row r="4035" spans="1:65" s="2" customFormat="1" ht="11.25">
      <c r="A4035" s="34"/>
      <c r="B4035" s="35"/>
      <c r="C4035" s="34"/>
      <c r="D4035" s="160" t="s">
        <v>260</v>
      </c>
      <c r="E4035" s="34"/>
      <c r="F4035" s="161" t="s">
        <v>3739</v>
      </c>
      <c r="G4035" s="34"/>
      <c r="H4035" s="34"/>
      <c r="I4035" s="162"/>
      <c r="J4035" s="34"/>
      <c r="K4035" s="34"/>
      <c r="L4035" s="35"/>
      <c r="M4035" s="163"/>
      <c r="N4035" s="164"/>
      <c r="O4035" s="55"/>
      <c r="P4035" s="55"/>
      <c r="Q4035" s="55"/>
      <c r="R4035" s="55"/>
      <c r="S4035" s="55"/>
      <c r="T4035" s="56"/>
      <c r="U4035" s="34"/>
      <c r="V4035" s="34"/>
      <c r="W4035" s="34"/>
      <c r="X4035" s="34"/>
      <c r="Y4035" s="34"/>
      <c r="Z4035" s="34"/>
      <c r="AA4035" s="34"/>
      <c r="AB4035" s="34"/>
      <c r="AC4035" s="34"/>
      <c r="AD4035" s="34"/>
      <c r="AE4035" s="34"/>
      <c r="AT4035" s="19" t="s">
        <v>260</v>
      </c>
      <c r="AU4035" s="19" t="s">
        <v>82</v>
      </c>
    </row>
    <row r="4036" spans="1:65" s="2" customFormat="1" ht="11.25">
      <c r="A4036" s="34"/>
      <c r="B4036" s="35"/>
      <c r="C4036" s="34"/>
      <c r="D4036" s="165" t="s">
        <v>262</v>
      </c>
      <c r="E4036" s="34"/>
      <c r="F4036" s="166" t="s">
        <v>3740</v>
      </c>
      <c r="G4036" s="34"/>
      <c r="H4036" s="34"/>
      <c r="I4036" s="162"/>
      <c r="J4036" s="34"/>
      <c r="K4036" s="34"/>
      <c r="L4036" s="35"/>
      <c r="M4036" s="163"/>
      <c r="N4036" s="164"/>
      <c r="O4036" s="55"/>
      <c r="P4036" s="55"/>
      <c r="Q4036" s="55"/>
      <c r="R4036" s="55"/>
      <c r="S4036" s="55"/>
      <c r="T4036" s="56"/>
      <c r="U4036" s="34"/>
      <c r="V4036" s="34"/>
      <c r="W4036" s="34"/>
      <c r="X4036" s="34"/>
      <c r="Y4036" s="34"/>
      <c r="Z4036" s="34"/>
      <c r="AA4036" s="34"/>
      <c r="AB4036" s="34"/>
      <c r="AC4036" s="34"/>
      <c r="AD4036" s="34"/>
      <c r="AE4036" s="34"/>
      <c r="AT4036" s="19" t="s">
        <v>262</v>
      </c>
      <c r="AU4036" s="19" t="s">
        <v>82</v>
      </c>
    </row>
    <row r="4037" spans="1:65" s="13" customFormat="1" ht="11.25">
      <c r="B4037" s="167"/>
      <c r="D4037" s="160" t="s">
        <v>264</v>
      </c>
      <c r="E4037" s="168" t="s">
        <v>3</v>
      </c>
      <c r="F4037" s="169" t="s">
        <v>3694</v>
      </c>
      <c r="H4037" s="168" t="s">
        <v>3</v>
      </c>
      <c r="I4037" s="170"/>
      <c r="L4037" s="167"/>
      <c r="M4037" s="171"/>
      <c r="N4037" s="172"/>
      <c r="O4037" s="172"/>
      <c r="P4037" s="172"/>
      <c r="Q4037" s="172"/>
      <c r="R4037" s="172"/>
      <c r="S4037" s="172"/>
      <c r="T4037" s="173"/>
      <c r="AT4037" s="168" t="s">
        <v>264</v>
      </c>
      <c r="AU4037" s="168" t="s">
        <v>82</v>
      </c>
      <c r="AV4037" s="13" t="s">
        <v>80</v>
      </c>
      <c r="AW4037" s="13" t="s">
        <v>34</v>
      </c>
      <c r="AX4037" s="13" t="s">
        <v>73</v>
      </c>
      <c r="AY4037" s="168" t="s">
        <v>252</v>
      </c>
    </row>
    <row r="4038" spans="1:65" s="14" customFormat="1" ht="11.25">
      <c r="B4038" s="174"/>
      <c r="D4038" s="160" t="s">
        <v>264</v>
      </c>
      <c r="E4038" s="175" t="s">
        <v>3</v>
      </c>
      <c r="F4038" s="176" t="s">
        <v>3741</v>
      </c>
      <c r="H4038" s="177">
        <v>364.358</v>
      </c>
      <c r="I4038" s="178"/>
      <c r="L4038" s="174"/>
      <c r="M4038" s="179"/>
      <c r="N4038" s="180"/>
      <c r="O4038" s="180"/>
      <c r="P4038" s="180"/>
      <c r="Q4038" s="180"/>
      <c r="R4038" s="180"/>
      <c r="S4038" s="180"/>
      <c r="T4038" s="181"/>
      <c r="AT4038" s="175" t="s">
        <v>264</v>
      </c>
      <c r="AU4038" s="175" t="s">
        <v>82</v>
      </c>
      <c r="AV4038" s="14" t="s">
        <v>82</v>
      </c>
      <c r="AW4038" s="14" t="s">
        <v>34</v>
      </c>
      <c r="AX4038" s="14" t="s">
        <v>80</v>
      </c>
      <c r="AY4038" s="175" t="s">
        <v>252</v>
      </c>
    </row>
    <row r="4039" spans="1:65" s="2" customFormat="1" ht="16.5" customHeight="1">
      <c r="A4039" s="34"/>
      <c r="B4039" s="145"/>
      <c r="C4039" s="146" t="s">
        <v>3742</v>
      </c>
      <c r="D4039" s="146" t="s">
        <v>254</v>
      </c>
      <c r="E4039" s="147" t="s">
        <v>3743</v>
      </c>
      <c r="F4039" s="148" t="s">
        <v>3744</v>
      </c>
      <c r="G4039" s="149" t="s">
        <v>331</v>
      </c>
      <c r="H4039" s="150">
        <v>291.40800000000002</v>
      </c>
      <c r="I4039" s="151"/>
      <c r="J4039" s="152">
        <f>ROUND(I4039*H4039,2)</f>
        <v>0</v>
      </c>
      <c r="K4039" s="153"/>
      <c r="L4039" s="35"/>
      <c r="M4039" s="154" t="s">
        <v>3</v>
      </c>
      <c r="N4039" s="155" t="s">
        <v>44</v>
      </c>
      <c r="O4039" s="55"/>
      <c r="P4039" s="156">
        <f>O4039*H4039</f>
        <v>0</v>
      </c>
      <c r="Q4039" s="156">
        <v>3.2000000000000003E-4</v>
      </c>
      <c r="R4039" s="156">
        <f>Q4039*H4039</f>
        <v>9.325056000000001E-2</v>
      </c>
      <c r="S4039" s="156">
        <v>0</v>
      </c>
      <c r="T4039" s="157">
        <f>S4039*H4039</f>
        <v>0</v>
      </c>
      <c r="U4039" s="34"/>
      <c r="V4039" s="34"/>
      <c r="W4039" s="34"/>
      <c r="X4039" s="34"/>
      <c r="Y4039" s="34"/>
      <c r="Z4039" s="34"/>
      <c r="AA4039" s="34"/>
      <c r="AB4039" s="34"/>
      <c r="AC4039" s="34"/>
      <c r="AD4039" s="34"/>
      <c r="AE4039" s="34"/>
      <c r="AR4039" s="158" t="s">
        <v>406</v>
      </c>
      <c r="AT4039" s="158" t="s">
        <v>254</v>
      </c>
      <c r="AU4039" s="158" t="s">
        <v>82</v>
      </c>
      <c r="AY4039" s="19" t="s">
        <v>252</v>
      </c>
      <c r="BE4039" s="159">
        <f>IF(N4039="základní",J4039,0)</f>
        <v>0</v>
      </c>
      <c r="BF4039" s="159">
        <f>IF(N4039="snížená",J4039,0)</f>
        <v>0</v>
      </c>
      <c r="BG4039" s="159">
        <f>IF(N4039="zákl. přenesená",J4039,0)</f>
        <v>0</v>
      </c>
      <c r="BH4039" s="159">
        <f>IF(N4039="sníž. přenesená",J4039,0)</f>
        <v>0</v>
      </c>
      <c r="BI4039" s="159">
        <f>IF(N4039="nulová",J4039,0)</f>
        <v>0</v>
      </c>
      <c r="BJ4039" s="19" t="s">
        <v>80</v>
      </c>
      <c r="BK4039" s="159">
        <f>ROUND(I4039*H4039,2)</f>
        <v>0</v>
      </c>
      <c r="BL4039" s="19" t="s">
        <v>406</v>
      </c>
      <c r="BM4039" s="158" t="s">
        <v>3745</v>
      </c>
    </row>
    <row r="4040" spans="1:65" s="2" customFormat="1" ht="11.25">
      <c r="A4040" s="34"/>
      <c r="B4040" s="35"/>
      <c r="C4040" s="34"/>
      <c r="D4040" s="160" t="s">
        <v>260</v>
      </c>
      <c r="E4040" s="34"/>
      <c r="F4040" s="161" t="s">
        <v>3746</v>
      </c>
      <c r="G4040" s="34"/>
      <c r="H4040" s="34"/>
      <c r="I4040" s="162"/>
      <c r="J4040" s="34"/>
      <c r="K4040" s="34"/>
      <c r="L4040" s="35"/>
      <c r="M4040" s="163"/>
      <c r="N4040" s="164"/>
      <c r="O4040" s="55"/>
      <c r="P4040" s="55"/>
      <c r="Q4040" s="55"/>
      <c r="R4040" s="55"/>
      <c r="S4040" s="55"/>
      <c r="T4040" s="56"/>
      <c r="U4040" s="34"/>
      <c r="V4040" s="34"/>
      <c r="W4040" s="34"/>
      <c r="X4040" s="34"/>
      <c r="Y4040" s="34"/>
      <c r="Z4040" s="34"/>
      <c r="AA4040" s="34"/>
      <c r="AB4040" s="34"/>
      <c r="AC4040" s="34"/>
      <c r="AD4040" s="34"/>
      <c r="AE4040" s="34"/>
      <c r="AT4040" s="19" t="s">
        <v>260</v>
      </c>
      <c r="AU4040" s="19" t="s">
        <v>82</v>
      </c>
    </row>
    <row r="4041" spans="1:65" s="2" customFormat="1" ht="11.25">
      <c r="A4041" s="34"/>
      <c r="B4041" s="35"/>
      <c r="C4041" s="34"/>
      <c r="D4041" s="165" t="s">
        <v>262</v>
      </c>
      <c r="E4041" s="34"/>
      <c r="F4041" s="166" t="s">
        <v>3747</v>
      </c>
      <c r="G4041" s="34"/>
      <c r="H4041" s="34"/>
      <c r="I4041" s="162"/>
      <c r="J4041" s="34"/>
      <c r="K4041" s="34"/>
      <c r="L4041" s="35"/>
      <c r="M4041" s="163"/>
      <c r="N4041" s="164"/>
      <c r="O4041" s="55"/>
      <c r="P4041" s="55"/>
      <c r="Q4041" s="55"/>
      <c r="R4041" s="55"/>
      <c r="S4041" s="55"/>
      <c r="T4041" s="56"/>
      <c r="U4041" s="34"/>
      <c r="V4041" s="34"/>
      <c r="W4041" s="34"/>
      <c r="X4041" s="34"/>
      <c r="Y4041" s="34"/>
      <c r="Z4041" s="34"/>
      <c r="AA4041" s="34"/>
      <c r="AB4041" s="34"/>
      <c r="AC4041" s="34"/>
      <c r="AD4041" s="34"/>
      <c r="AE4041" s="34"/>
      <c r="AT4041" s="19" t="s">
        <v>262</v>
      </c>
      <c r="AU4041" s="19" t="s">
        <v>82</v>
      </c>
    </row>
    <row r="4042" spans="1:65" s="2" customFormat="1" ht="16.5" customHeight="1">
      <c r="A4042" s="34"/>
      <c r="B4042" s="145"/>
      <c r="C4042" s="146" t="s">
        <v>3748</v>
      </c>
      <c r="D4042" s="146" t="s">
        <v>254</v>
      </c>
      <c r="E4042" s="147" t="s">
        <v>3749</v>
      </c>
      <c r="F4042" s="148" t="s">
        <v>3750</v>
      </c>
      <c r="G4042" s="149" t="s">
        <v>497</v>
      </c>
      <c r="H4042" s="150">
        <v>947.52</v>
      </c>
      <c r="I4042" s="151"/>
      <c r="J4042" s="152">
        <f>ROUND(I4042*H4042,2)</f>
        <v>0</v>
      </c>
      <c r="K4042" s="153"/>
      <c r="L4042" s="35"/>
      <c r="M4042" s="154" t="s">
        <v>3</v>
      </c>
      <c r="N4042" s="155" t="s">
        <v>44</v>
      </c>
      <c r="O4042" s="55"/>
      <c r="P4042" s="156">
        <f>O4042*H4042</f>
        <v>0</v>
      </c>
      <c r="Q4042" s="156">
        <v>5.0000000000000002E-5</v>
      </c>
      <c r="R4042" s="156">
        <f>Q4042*H4042</f>
        <v>4.7376000000000001E-2</v>
      </c>
      <c r="S4042" s="156">
        <v>0</v>
      </c>
      <c r="T4042" s="157">
        <f>S4042*H4042</f>
        <v>0</v>
      </c>
      <c r="U4042" s="34"/>
      <c r="V4042" s="34"/>
      <c r="W4042" s="34"/>
      <c r="X4042" s="34"/>
      <c r="Y4042" s="34"/>
      <c r="Z4042" s="34"/>
      <c r="AA4042" s="34"/>
      <c r="AB4042" s="34"/>
      <c r="AC4042" s="34"/>
      <c r="AD4042" s="34"/>
      <c r="AE4042" s="34"/>
      <c r="AR4042" s="158" t="s">
        <v>406</v>
      </c>
      <c r="AT4042" s="158" t="s">
        <v>254</v>
      </c>
      <c r="AU4042" s="158" t="s">
        <v>82</v>
      </c>
      <c r="AY4042" s="19" t="s">
        <v>252</v>
      </c>
      <c r="BE4042" s="159">
        <f>IF(N4042="základní",J4042,0)</f>
        <v>0</v>
      </c>
      <c r="BF4042" s="159">
        <f>IF(N4042="snížená",J4042,0)</f>
        <v>0</v>
      </c>
      <c r="BG4042" s="159">
        <f>IF(N4042="zákl. přenesená",J4042,0)</f>
        <v>0</v>
      </c>
      <c r="BH4042" s="159">
        <f>IF(N4042="sníž. přenesená",J4042,0)</f>
        <v>0</v>
      </c>
      <c r="BI4042" s="159">
        <f>IF(N4042="nulová",J4042,0)</f>
        <v>0</v>
      </c>
      <c r="BJ4042" s="19" t="s">
        <v>80</v>
      </c>
      <c r="BK4042" s="159">
        <f>ROUND(I4042*H4042,2)</f>
        <v>0</v>
      </c>
      <c r="BL4042" s="19" t="s">
        <v>406</v>
      </c>
      <c r="BM4042" s="158" t="s">
        <v>3751</v>
      </c>
    </row>
    <row r="4043" spans="1:65" s="2" customFormat="1" ht="11.25">
      <c r="A4043" s="34"/>
      <c r="B4043" s="35"/>
      <c r="C4043" s="34"/>
      <c r="D4043" s="160" t="s">
        <v>260</v>
      </c>
      <c r="E4043" s="34"/>
      <c r="F4043" s="161" t="s">
        <v>3752</v>
      </c>
      <c r="G4043" s="34"/>
      <c r="H4043" s="34"/>
      <c r="I4043" s="162"/>
      <c r="J4043" s="34"/>
      <c r="K4043" s="34"/>
      <c r="L4043" s="35"/>
      <c r="M4043" s="163"/>
      <c r="N4043" s="164"/>
      <c r="O4043" s="55"/>
      <c r="P4043" s="55"/>
      <c r="Q4043" s="55"/>
      <c r="R4043" s="55"/>
      <c r="S4043" s="55"/>
      <c r="T4043" s="56"/>
      <c r="U4043" s="34"/>
      <c r="V4043" s="34"/>
      <c r="W4043" s="34"/>
      <c r="X4043" s="34"/>
      <c r="Y4043" s="34"/>
      <c r="Z4043" s="34"/>
      <c r="AA4043" s="34"/>
      <c r="AB4043" s="34"/>
      <c r="AC4043" s="34"/>
      <c r="AD4043" s="34"/>
      <c r="AE4043" s="34"/>
      <c r="AT4043" s="19" t="s">
        <v>260</v>
      </c>
      <c r="AU4043" s="19" t="s">
        <v>82</v>
      </c>
    </row>
    <row r="4044" spans="1:65" s="2" customFormat="1" ht="11.25">
      <c r="A4044" s="34"/>
      <c r="B4044" s="35"/>
      <c r="C4044" s="34"/>
      <c r="D4044" s="165" t="s">
        <v>262</v>
      </c>
      <c r="E4044" s="34"/>
      <c r="F4044" s="166" t="s">
        <v>3753</v>
      </c>
      <c r="G4044" s="34"/>
      <c r="H4044" s="34"/>
      <c r="I4044" s="162"/>
      <c r="J4044" s="34"/>
      <c r="K4044" s="34"/>
      <c r="L4044" s="35"/>
      <c r="M4044" s="163"/>
      <c r="N4044" s="164"/>
      <c r="O4044" s="55"/>
      <c r="P4044" s="55"/>
      <c r="Q4044" s="55"/>
      <c r="R4044" s="55"/>
      <c r="S4044" s="55"/>
      <c r="T4044" s="56"/>
      <c r="U4044" s="34"/>
      <c r="V4044" s="34"/>
      <c r="W4044" s="34"/>
      <c r="X4044" s="34"/>
      <c r="Y4044" s="34"/>
      <c r="Z4044" s="34"/>
      <c r="AA4044" s="34"/>
      <c r="AB4044" s="34"/>
      <c r="AC4044" s="34"/>
      <c r="AD4044" s="34"/>
      <c r="AE4044" s="34"/>
      <c r="AT4044" s="19" t="s">
        <v>262</v>
      </c>
      <c r="AU4044" s="19" t="s">
        <v>82</v>
      </c>
    </row>
    <row r="4045" spans="1:65" s="14" customFormat="1" ht="11.25">
      <c r="B4045" s="174"/>
      <c r="D4045" s="160" t="s">
        <v>264</v>
      </c>
      <c r="E4045" s="175" t="s">
        <v>3</v>
      </c>
      <c r="F4045" s="176" t="s">
        <v>3754</v>
      </c>
      <c r="H4045" s="177">
        <v>947.52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264</v>
      </c>
      <c r="AU4045" s="175" t="s">
        <v>82</v>
      </c>
      <c r="AV4045" s="14" t="s">
        <v>82</v>
      </c>
      <c r="AW4045" s="14" t="s">
        <v>34</v>
      </c>
      <c r="AX4045" s="14" t="s">
        <v>80</v>
      </c>
      <c r="AY4045" s="175" t="s">
        <v>252</v>
      </c>
    </row>
    <row r="4046" spans="1:65" s="2" customFormat="1" ht="16.5" customHeight="1">
      <c r="A4046" s="34"/>
      <c r="B4046" s="145"/>
      <c r="C4046" s="146" t="s">
        <v>3755</v>
      </c>
      <c r="D4046" s="146" t="s">
        <v>254</v>
      </c>
      <c r="E4046" s="147" t="s">
        <v>3756</v>
      </c>
      <c r="F4046" s="148" t="s">
        <v>3757</v>
      </c>
      <c r="G4046" s="149" t="s">
        <v>321</v>
      </c>
      <c r="H4046" s="150">
        <v>30.565999999999999</v>
      </c>
      <c r="I4046" s="151"/>
      <c r="J4046" s="152">
        <f>ROUND(I4046*H4046,2)</f>
        <v>0</v>
      </c>
      <c r="K4046" s="153"/>
      <c r="L4046" s="35"/>
      <c r="M4046" s="154" t="s">
        <v>3</v>
      </c>
      <c r="N4046" s="155" t="s">
        <v>44</v>
      </c>
      <c r="O4046" s="55"/>
      <c r="P4046" s="156">
        <f>O4046*H4046</f>
        <v>0</v>
      </c>
      <c r="Q4046" s="156">
        <v>0</v>
      </c>
      <c r="R4046" s="156">
        <f>Q4046*H4046</f>
        <v>0</v>
      </c>
      <c r="S4046" s="156">
        <v>0</v>
      </c>
      <c r="T4046" s="157">
        <f>S4046*H4046</f>
        <v>0</v>
      </c>
      <c r="U4046" s="34"/>
      <c r="V4046" s="34"/>
      <c r="W4046" s="34"/>
      <c r="X4046" s="34"/>
      <c r="Y4046" s="34"/>
      <c r="Z4046" s="34"/>
      <c r="AA4046" s="34"/>
      <c r="AB4046" s="34"/>
      <c r="AC4046" s="34"/>
      <c r="AD4046" s="34"/>
      <c r="AE4046" s="34"/>
      <c r="AR4046" s="158" t="s">
        <v>406</v>
      </c>
      <c r="AT4046" s="158" t="s">
        <v>254</v>
      </c>
      <c r="AU4046" s="158" t="s">
        <v>82</v>
      </c>
      <c r="AY4046" s="19" t="s">
        <v>252</v>
      </c>
      <c r="BE4046" s="159">
        <f>IF(N4046="základní",J4046,0)</f>
        <v>0</v>
      </c>
      <c r="BF4046" s="159">
        <f>IF(N4046="snížená",J4046,0)</f>
        <v>0</v>
      </c>
      <c r="BG4046" s="159">
        <f>IF(N4046="zákl. přenesená",J4046,0)</f>
        <v>0</v>
      </c>
      <c r="BH4046" s="159">
        <f>IF(N4046="sníž. přenesená",J4046,0)</f>
        <v>0</v>
      </c>
      <c r="BI4046" s="159">
        <f>IF(N4046="nulová",J4046,0)</f>
        <v>0</v>
      </c>
      <c r="BJ4046" s="19" t="s">
        <v>80</v>
      </c>
      <c r="BK4046" s="159">
        <f>ROUND(I4046*H4046,2)</f>
        <v>0</v>
      </c>
      <c r="BL4046" s="19" t="s">
        <v>406</v>
      </c>
      <c r="BM4046" s="158" t="s">
        <v>3758</v>
      </c>
    </row>
    <row r="4047" spans="1:65" s="2" customFormat="1" ht="19.5">
      <c r="A4047" s="34"/>
      <c r="B4047" s="35"/>
      <c r="C4047" s="34"/>
      <c r="D4047" s="160" t="s">
        <v>260</v>
      </c>
      <c r="E4047" s="34"/>
      <c r="F4047" s="161" t="s">
        <v>3759</v>
      </c>
      <c r="G4047" s="34"/>
      <c r="H4047" s="34"/>
      <c r="I4047" s="162"/>
      <c r="J4047" s="34"/>
      <c r="K4047" s="34"/>
      <c r="L4047" s="35"/>
      <c r="M4047" s="163"/>
      <c r="N4047" s="164"/>
      <c r="O4047" s="55"/>
      <c r="P4047" s="55"/>
      <c r="Q4047" s="55"/>
      <c r="R4047" s="55"/>
      <c r="S4047" s="55"/>
      <c r="T4047" s="56"/>
      <c r="U4047" s="34"/>
      <c r="V4047" s="34"/>
      <c r="W4047" s="34"/>
      <c r="X4047" s="34"/>
      <c r="Y4047" s="34"/>
      <c r="Z4047" s="34"/>
      <c r="AA4047" s="34"/>
      <c r="AB4047" s="34"/>
      <c r="AC4047" s="34"/>
      <c r="AD4047" s="34"/>
      <c r="AE4047" s="34"/>
      <c r="AT4047" s="19" t="s">
        <v>260</v>
      </c>
      <c r="AU4047" s="19" t="s">
        <v>82</v>
      </c>
    </row>
    <row r="4048" spans="1:65" s="2" customFormat="1" ht="11.25">
      <c r="A4048" s="34"/>
      <c r="B4048" s="35"/>
      <c r="C4048" s="34"/>
      <c r="D4048" s="165" t="s">
        <v>262</v>
      </c>
      <c r="E4048" s="34"/>
      <c r="F4048" s="166" t="s">
        <v>3760</v>
      </c>
      <c r="G4048" s="34"/>
      <c r="H4048" s="34"/>
      <c r="I4048" s="162"/>
      <c r="J4048" s="34"/>
      <c r="K4048" s="34"/>
      <c r="L4048" s="35"/>
      <c r="M4048" s="163"/>
      <c r="N4048" s="164"/>
      <c r="O4048" s="55"/>
      <c r="P4048" s="55"/>
      <c r="Q4048" s="55"/>
      <c r="R4048" s="55"/>
      <c r="S4048" s="55"/>
      <c r="T4048" s="56"/>
      <c r="U4048" s="34"/>
      <c r="V4048" s="34"/>
      <c r="W4048" s="34"/>
      <c r="X4048" s="34"/>
      <c r="Y4048" s="34"/>
      <c r="Z4048" s="34"/>
      <c r="AA4048" s="34"/>
      <c r="AB4048" s="34"/>
      <c r="AC4048" s="34"/>
      <c r="AD4048" s="34"/>
      <c r="AE4048" s="34"/>
      <c r="AT4048" s="19" t="s">
        <v>262</v>
      </c>
      <c r="AU4048" s="19" t="s">
        <v>82</v>
      </c>
    </row>
    <row r="4049" spans="1:65" s="12" customFormat="1" ht="22.9" customHeight="1">
      <c r="B4049" s="132"/>
      <c r="D4049" s="133" t="s">
        <v>72</v>
      </c>
      <c r="E4049" s="143" t="s">
        <v>3761</v>
      </c>
      <c r="F4049" s="143" t="s">
        <v>3762</v>
      </c>
      <c r="I4049" s="135"/>
      <c r="J4049" s="144">
        <f>BK4049</f>
        <v>0</v>
      </c>
      <c r="L4049" s="132"/>
      <c r="M4049" s="137"/>
      <c r="N4049" s="138"/>
      <c r="O4049" s="138"/>
      <c r="P4049" s="139">
        <f>SUM(P4050:P4191)</f>
        <v>0</v>
      </c>
      <c r="Q4049" s="138"/>
      <c r="R4049" s="139">
        <f>SUM(R4050:R4191)</f>
        <v>12.202570789999998</v>
      </c>
      <c r="S4049" s="138"/>
      <c r="T4049" s="140">
        <f>SUM(T4050:T4191)</f>
        <v>0</v>
      </c>
      <c r="AR4049" s="133" t="s">
        <v>82</v>
      </c>
      <c r="AT4049" s="141" t="s">
        <v>72</v>
      </c>
      <c r="AU4049" s="141" t="s">
        <v>80</v>
      </c>
      <c r="AY4049" s="133" t="s">
        <v>252</v>
      </c>
      <c r="BK4049" s="142">
        <f>SUM(BK4050:BK4191)</f>
        <v>0</v>
      </c>
    </row>
    <row r="4050" spans="1:65" s="2" customFormat="1" ht="16.5" customHeight="1">
      <c r="A4050" s="34"/>
      <c r="B4050" s="145"/>
      <c r="C4050" s="146" t="s">
        <v>3763</v>
      </c>
      <c r="D4050" s="146" t="s">
        <v>254</v>
      </c>
      <c r="E4050" s="147" t="s">
        <v>3764</v>
      </c>
      <c r="F4050" s="148" t="s">
        <v>3765</v>
      </c>
      <c r="G4050" s="149" t="s">
        <v>497</v>
      </c>
      <c r="H4050" s="150">
        <v>1673.97</v>
      </c>
      <c r="I4050" s="151"/>
      <c r="J4050" s="152">
        <f>ROUND(I4050*H4050,2)</f>
        <v>0</v>
      </c>
      <c r="K4050" s="153"/>
      <c r="L4050" s="35"/>
      <c r="M4050" s="154" t="s">
        <v>3</v>
      </c>
      <c r="N4050" s="155" t="s">
        <v>44</v>
      </c>
      <c r="O4050" s="55"/>
      <c r="P4050" s="156">
        <f>O4050*H4050</f>
        <v>0</v>
      </c>
      <c r="Q4050" s="156">
        <v>0</v>
      </c>
      <c r="R4050" s="156">
        <f>Q4050*H4050</f>
        <v>0</v>
      </c>
      <c r="S4050" s="156">
        <v>0</v>
      </c>
      <c r="T4050" s="157">
        <f>S4050*H4050</f>
        <v>0</v>
      </c>
      <c r="U4050" s="34"/>
      <c r="V4050" s="34"/>
      <c r="W4050" s="34"/>
      <c r="X4050" s="34"/>
      <c r="Y4050" s="34"/>
      <c r="Z4050" s="34"/>
      <c r="AA4050" s="34"/>
      <c r="AB4050" s="34"/>
      <c r="AC4050" s="34"/>
      <c r="AD4050" s="34"/>
      <c r="AE4050" s="34"/>
      <c r="AR4050" s="158" t="s">
        <v>406</v>
      </c>
      <c r="AT4050" s="158" t="s">
        <v>254</v>
      </c>
      <c r="AU4050" s="158" t="s">
        <v>82</v>
      </c>
      <c r="AY4050" s="19" t="s">
        <v>252</v>
      </c>
      <c r="BE4050" s="159">
        <f>IF(N4050="základní",J4050,0)</f>
        <v>0</v>
      </c>
      <c r="BF4050" s="159">
        <f>IF(N4050="snížená",J4050,0)</f>
        <v>0</v>
      </c>
      <c r="BG4050" s="159">
        <f>IF(N4050="zákl. přenesená",J4050,0)</f>
        <v>0</v>
      </c>
      <c r="BH4050" s="159">
        <f>IF(N4050="sníž. přenesená",J4050,0)</f>
        <v>0</v>
      </c>
      <c r="BI4050" s="159">
        <f>IF(N4050="nulová",J4050,0)</f>
        <v>0</v>
      </c>
      <c r="BJ4050" s="19" t="s">
        <v>80</v>
      </c>
      <c r="BK4050" s="159">
        <f>ROUND(I4050*H4050,2)</f>
        <v>0</v>
      </c>
      <c r="BL4050" s="19" t="s">
        <v>406</v>
      </c>
      <c r="BM4050" s="158" t="s">
        <v>3766</v>
      </c>
    </row>
    <row r="4051" spans="1:65" s="2" customFormat="1" ht="11.25">
      <c r="A4051" s="34"/>
      <c r="B4051" s="35"/>
      <c r="C4051" s="34"/>
      <c r="D4051" s="160" t="s">
        <v>260</v>
      </c>
      <c r="E4051" s="34"/>
      <c r="F4051" s="161" t="s">
        <v>3767</v>
      </c>
      <c r="G4051" s="34"/>
      <c r="H4051" s="34"/>
      <c r="I4051" s="162"/>
      <c r="J4051" s="34"/>
      <c r="K4051" s="34"/>
      <c r="L4051" s="35"/>
      <c r="M4051" s="163"/>
      <c r="N4051" s="164"/>
      <c r="O4051" s="55"/>
      <c r="P4051" s="55"/>
      <c r="Q4051" s="55"/>
      <c r="R4051" s="55"/>
      <c r="S4051" s="55"/>
      <c r="T4051" s="56"/>
      <c r="U4051" s="34"/>
      <c r="V4051" s="34"/>
      <c r="W4051" s="34"/>
      <c r="X4051" s="34"/>
      <c r="Y4051" s="34"/>
      <c r="Z4051" s="34"/>
      <c r="AA4051" s="34"/>
      <c r="AB4051" s="34"/>
      <c r="AC4051" s="34"/>
      <c r="AD4051" s="34"/>
      <c r="AE4051" s="34"/>
      <c r="AT4051" s="19" t="s">
        <v>260</v>
      </c>
      <c r="AU4051" s="19" t="s">
        <v>82</v>
      </c>
    </row>
    <row r="4052" spans="1:65" s="2" customFormat="1" ht="11.25">
      <c r="A4052" s="34"/>
      <c r="B4052" s="35"/>
      <c r="C4052" s="34"/>
      <c r="D4052" s="165" t="s">
        <v>262</v>
      </c>
      <c r="E4052" s="34"/>
      <c r="F4052" s="166" t="s">
        <v>3768</v>
      </c>
      <c r="G4052" s="34"/>
      <c r="H4052" s="34"/>
      <c r="I4052" s="162"/>
      <c r="J4052" s="34"/>
      <c r="K4052" s="34"/>
      <c r="L4052" s="35"/>
      <c r="M4052" s="163"/>
      <c r="N4052" s="164"/>
      <c r="O4052" s="55"/>
      <c r="P4052" s="55"/>
      <c r="Q4052" s="55"/>
      <c r="R4052" s="55"/>
      <c r="S4052" s="55"/>
      <c r="T4052" s="56"/>
      <c r="U4052" s="34"/>
      <c r="V4052" s="34"/>
      <c r="W4052" s="34"/>
      <c r="X4052" s="34"/>
      <c r="Y4052" s="34"/>
      <c r="Z4052" s="34"/>
      <c r="AA4052" s="34"/>
      <c r="AB4052" s="34"/>
      <c r="AC4052" s="34"/>
      <c r="AD4052" s="34"/>
      <c r="AE4052" s="34"/>
      <c r="AT4052" s="19" t="s">
        <v>262</v>
      </c>
      <c r="AU4052" s="19" t="s">
        <v>82</v>
      </c>
    </row>
    <row r="4053" spans="1:65" s="13" customFormat="1" ht="11.25">
      <c r="B4053" s="167"/>
      <c r="D4053" s="160" t="s">
        <v>264</v>
      </c>
      <c r="E4053" s="168" t="s">
        <v>3</v>
      </c>
      <c r="F4053" s="169" t="s">
        <v>3769</v>
      </c>
      <c r="H4053" s="168" t="s">
        <v>3</v>
      </c>
      <c r="I4053" s="170"/>
      <c r="L4053" s="167"/>
      <c r="M4053" s="171"/>
      <c r="N4053" s="172"/>
      <c r="O4053" s="172"/>
      <c r="P4053" s="172"/>
      <c r="Q4053" s="172"/>
      <c r="R4053" s="172"/>
      <c r="S4053" s="172"/>
      <c r="T4053" s="173"/>
      <c r="AT4053" s="168" t="s">
        <v>264</v>
      </c>
      <c r="AU4053" s="168" t="s">
        <v>82</v>
      </c>
      <c r="AV4053" s="13" t="s">
        <v>80</v>
      </c>
      <c r="AW4053" s="13" t="s">
        <v>34</v>
      </c>
      <c r="AX4053" s="13" t="s">
        <v>73</v>
      </c>
      <c r="AY4053" s="168" t="s">
        <v>252</v>
      </c>
    </row>
    <row r="4054" spans="1:65" s="13" customFormat="1" ht="11.25">
      <c r="B4054" s="167"/>
      <c r="D4054" s="160" t="s">
        <v>264</v>
      </c>
      <c r="E4054" s="168" t="s">
        <v>3</v>
      </c>
      <c r="F4054" s="169" t="s">
        <v>1334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264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252</v>
      </c>
    </row>
    <row r="4055" spans="1:65" s="14" customFormat="1" ht="11.25">
      <c r="B4055" s="174"/>
      <c r="D4055" s="160" t="s">
        <v>264</v>
      </c>
      <c r="E4055" s="175" t="s">
        <v>3</v>
      </c>
      <c r="F4055" s="176" t="s">
        <v>1310</v>
      </c>
      <c r="H4055" s="177">
        <v>500.55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264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252</v>
      </c>
    </row>
    <row r="4056" spans="1:65" s="13" customFormat="1" ht="11.25">
      <c r="B4056" s="167"/>
      <c r="D4056" s="160" t="s">
        <v>264</v>
      </c>
      <c r="E4056" s="168" t="s">
        <v>3</v>
      </c>
      <c r="F4056" s="169" t="s">
        <v>1295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264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252</v>
      </c>
    </row>
    <row r="4057" spans="1:65" s="14" customFormat="1" ht="11.25">
      <c r="B4057" s="174"/>
      <c r="D4057" s="160" t="s">
        <v>264</v>
      </c>
      <c r="E4057" s="175" t="s">
        <v>3</v>
      </c>
      <c r="F4057" s="176" t="s">
        <v>1296</v>
      </c>
      <c r="H4057" s="177">
        <v>331.57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264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252</v>
      </c>
    </row>
    <row r="4058" spans="1:65" s="13" customFormat="1" ht="11.25">
      <c r="B4058" s="167"/>
      <c r="D4058" s="160" t="s">
        <v>264</v>
      </c>
      <c r="E4058" s="168" t="s">
        <v>3</v>
      </c>
      <c r="F4058" s="169" t="s">
        <v>1297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264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252</v>
      </c>
    </row>
    <row r="4059" spans="1:65" s="14" customFormat="1" ht="11.25">
      <c r="B4059" s="174"/>
      <c r="D4059" s="160" t="s">
        <v>264</v>
      </c>
      <c r="E4059" s="175" t="s">
        <v>3</v>
      </c>
      <c r="F4059" s="176" t="s">
        <v>1298</v>
      </c>
      <c r="H4059" s="177">
        <v>332.74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264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252</v>
      </c>
    </row>
    <row r="4060" spans="1:65" s="16" customFormat="1" ht="11.25">
      <c r="B4060" s="190"/>
      <c r="D4060" s="160" t="s">
        <v>264</v>
      </c>
      <c r="E4060" s="191" t="s">
        <v>3</v>
      </c>
      <c r="F4060" s="192" t="s">
        <v>354</v>
      </c>
      <c r="H4060" s="193">
        <v>1164.8599999999999</v>
      </c>
      <c r="I4060" s="194"/>
      <c r="L4060" s="190"/>
      <c r="M4060" s="195"/>
      <c r="N4060" s="196"/>
      <c r="O4060" s="196"/>
      <c r="P4060" s="196"/>
      <c r="Q4060" s="196"/>
      <c r="R4060" s="196"/>
      <c r="S4060" s="196"/>
      <c r="T4060" s="197"/>
      <c r="AT4060" s="191" t="s">
        <v>264</v>
      </c>
      <c r="AU4060" s="191" t="s">
        <v>82</v>
      </c>
      <c r="AV4060" s="16" t="s">
        <v>95</v>
      </c>
      <c r="AW4060" s="16" t="s">
        <v>34</v>
      </c>
      <c r="AX4060" s="16" t="s">
        <v>73</v>
      </c>
      <c r="AY4060" s="191" t="s">
        <v>252</v>
      </c>
    </row>
    <row r="4061" spans="1:65" s="13" customFormat="1" ht="11.25">
      <c r="B4061" s="167"/>
      <c r="D4061" s="160" t="s">
        <v>264</v>
      </c>
      <c r="E4061" s="168" t="s">
        <v>3</v>
      </c>
      <c r="F4061" s="169" t="s">
        <v>3770</v>
      </c>
      <c r="H4061" s="168" t="s">
        <v>3</v>
      </c>
      <c r="I4061" s="170"/>
      <c r="L4061" s="167"/>
      <c r="M4061" s="171"/>
      <c r="N4061" s="172"/>
      <c r="O4061" s="172"/>
      <c r="P4061" s="172"/>
      <c r="Q4061" s="172"/>
      <c r="R4061" s="172"/>
      <c r="S4061" s="172"/>
      <c r="T4061" s="173"/>
      <c r="AT4061" s="168" t="s">
        <v>264</v>
      </c>
      <c r="AU4061" s="168" t="s">
        <v>82</v>
      </c>
      <c r="AV4061" s="13" t="s">
        <v>80</v>
      </c>
      <c r="AW4061" s="13" t="s">
        <v>34</v>
      </c>
      <c r="AX4061" s="13" t="s">
        <v>73</v>
      </c>
      <c r="AY4061" s="168" t="s">
        <v>252</v>
      </c>
    </row>
    <row r="4062" spans="1:65" s="13" customFormat="1" ht="11.25">
      <c r="B4062" s="167"/>
      <c r="D4062" s="160" t="s">
        <v>264</v>
      </c>
      <c r="E4062" s="168" t="s">
        <v>3</v>
      </c>
      <c r="F4062" s="169" t="s">
        <v>1311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264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252</v>
      </c>
    </row>
    <row r="4063" spans="1:65" s="14" customFormat="1" ht="11.25">
      <c r="B4063" s="174"/>
      <c r="D4063" s="160" t="s">
        <v>264</v>
      </c>
      <c r="E4063" s="175" t="s">
        <v>3</v>
      </c>
      <c r="F4063" s="176" t="s">
        <v>1312</v>
      </c>
      <c r="H4063" s="177">
        <v>102.7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264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252</v>
      </c>
    </row>
    <row r="4064" spans="1:65" s="13" customFormat="1" ht="11.25">
      <c r="B4064" s="167"/>
      <c r="D4064" s="160" t="s">
        <v>264</v>
      </c>
      <c r="E4064" s="168" t="s">
        <v>3</v>
      </c>
      <c r="F4064" s="169" t="s">
        <v>1313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264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252</v>
      </c>
    </row>
    <row r="4065" spans="1:65" s="14" customFormat="1" ht="11.25">
      <c r="B4065" s="174"/>
      <c r="D4065" s="160" t="s">
        <v>264</v>
      </c>
      <c r="E4065" s="175" t="s">
        <v>3</v>
      </c>
      <c r="F4065" s="176" t="s">
        <v>1314</v>
      </c>
      <c r="H4065" s="177">
        <v>200.21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264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252</v>
      </c>
    </row>
    <row r="4066" spans="1:65" s="13" customFormat="1" ht="11.25">
      <c r="B4066" s="167"/>
      <c r="D4066" s="160" t="s">
        <v>264</v>
      </c>
      <c r="E4066" s="168" t="s">
        <v>3</v>
      </c>
      <c r="F4066" s="169" t="s">
        <v>1315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264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252</v>
      </c>
    </row>
    <row r="4067" spans="1:65" s="14" customFormat="1" ht="11.25">
      <c r="B4067" s="174"/>
      <c r="D4067" s="160" t="s">
        <v>264</v>
      </c>
      <c r="E4067" s="175" t="s">
        <v>3</v>
      </c>
      <c r="F4067" s="176" t="s">
        <v>1316</v>
      </c>
      <c r="H4067" s="177">
        <v>206.2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264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252</v>
      </c>
    </row>
    <row r="4068" spans="1:65" s="16" customFormat="1" ht="11.25">
      <c r="B4068" s="190"/>
      <c r="D4068" s="160" t="s">
        <v>264</v>
      </c>
      <c r="E4068" s="191" t="s">
        <v>3</v>
      </c>
      <c r="F4068" s="192" t="s">
        <v>354</v>
      </c>
      <c r="H4068" s="193">
        <v>509.11</v>
      </c>
      <c r="I4068" s="194"/>
      <c r="L4068" s="190"/>
      <c r="M4068" s="195"/>
      <c r="N4068" s="196"/>
      <c r="O4068" s="196"/>
      <c r="P4068" s="196"/>
      <c r="Q4068" s="196"/>
      <c r="R4068" s="196"/>
      <c r="S4068" s="196"/>
      <c r="T4068" s="197"/>
      <c r="AT4068" s="191" t="s">
        <v>264</v>
      </c>
      <c r="AU4068" s="191" t="s">
        <v>82</v>
      </c>
      <c r="AV4068" s="16" t="s">
        <v>95</v>
      </c>
      <c r="AW4068" s="16" t="s">
        <v>34</v>
      </c>
      <c r="AX4068" s="16" t="s">
        <v>73</v>
      </c>
      <c r="AY4068" s="191" t="s">
        <v>252</v>
      </c>
    </row>
    <row r="4069" spans="1:65" s="15" customFormat="1" ht="11.25">
      <c r="B4069" s="182"/>
      <c r="D4069" s="160" t="s">
        <v>264</v>
      </c>
      <c r="E4069" s="183" t="s">
        <v>3</v>
      </c>
      <c r="F4069" s="184" t="s">
        <v>269</v>
      </c>
      <c r="H4069" s="185">
        <v>1673.97</v>
      </c>
      <c r="I4069" s="186"/>
      <c r="L4069" s="182"/>
      <c r="M4069" s="187"/>
      <c r="N4069" s="188"/>
      <c r="O4069" s="188"/>
      <c r="P4069" s="188"/>
      <c r="Q4069" s="188"/>
      <c r="R4069" s="188"/>
      <c r="S4069" s="188"/>
      <c r="T4069" s="189"/>
      <c r="AT4069" s="183" t="s">
        <v>264</v>
      </c>
      <c r="AU4069" s="183" t="s">
        <v>82</v>
      </c>
      <c r="AV4069" s="15" t="s">
        <v>258</v>
      </c>
      <c r="AW4069" s="15" t="s">
        <v>34</v>
      </c>
      <c r="AX4069" s="15" t="s">
        <v>80</v>
      </c>
      <c r="AY4069" s="183" t="s">
        <v>252</v>
      </c>
    </row>
    <row r="4070" spans="1:65" s="2" customFormat="1" ht="16.5" customHeight="1">
      <c r="A4070" s="34"/>
      <c r="B4070" s="145"/>
      <c r="C4070" s="146" t="s">
        <v>3771</v>
      </c>
      <c r="D4070" s="146" t="s">
        <v>254</v>
      </c>
      <c r="E4070" s="147" t="s">
        <v>3772</v>
      </c>
      <c r="F4070" s="148" t="s">
        <v>3773</v>
      </c>
      <c r="G4070" s="149" t="s">
        <v>497</v>
      </c>
      <c r="H4070" s="150">
        <v>1673.97</v>
      </c>
      <c r="I4070" s="151"/>
      <c r="J4070" s="152">
        <f>ROUND(I4070*H4070,2)</f>
        <v>0</v>
      </c>
      <c r="K4070" s="153"/>
      <c r="L4070" s="35"/>
      <c r="M4070" s="154" t="s">
        <v>3</v>
      </c>
      <c r="N4070" s="155" t="s">
        <v>44</v>
      </c>
      <c r="O4070" s="55"/>
      <c r="P4070" s="156">
        <f>O4070*H4070</f>
        <v>0</v>
      </c>
      <c r="Q4070" s="156">
        <v>4.5500000000000002E-3</v>
      </c>
      <c r="R4070" s="156">
        <f>Q4070*H4070</f>
        <v>7.6165635000000007</v>
      </c>
      <c r="S4070" s="156">
        <v>0</v>
      </c>
      <c r="T4070" s="157">
        <f>S4070*H4070</f>
        <v>0</v>
      </c>
      <c r="U4070" s="34"/>
      <c r="V4070" s="34"/>
      <c r="W4070" s="34"/>
      <c r="X4070" s="34"/>
      <c r="Y4070" s="34"/>
      <c r="Z4070" s="34"/>
      <c r="AA4070" s="34"/>
      <c r="AB4070" s="34"/>
      <c r="AC4070" s="34"/>
      <c r="AD4070" s="34"/>
      <c r="AE4070" s="34"/>
      <c r="AR4070" s="158" t="s">
        <v>406</v>
      </c>
      <c r="AT4070" s="158" t="s">
        <v>254</v>
      </c>
      <c r="AU4070" s="158" t="s">
        <v>82</v>
      </c>
      <c r="AY4070" s="19" t="s">
        <v>252</v>
      </c>
      <c r="BE4070" s="159">
        <f>IF(N4070="základní",J4070,0)</f>
        <v>0</v>
      </c>
      <c r="BF4070" s="159">
        <f>IF(N4070="snížená",J4070,0)</f>
        <v>0</v>
      </c>
      <c r="BG4070" s="159">
        <f>IF(N4070="zákl. přenesená",J4070,0)</f>
        <v>0</v>
      </c>
      <c r="BH4070" s="159">
        <f>IF(N4070="sníž. přenesená",J4070,0)</f>
        <v>0</v>
      </c>
      <c r="BI4070" s="159">
        <f>IF(N4070="nulová",J4070,0)</f>
        <v>0</v>
      </c>
      <c r="BJ4070" s="19" t="s">
        <v>80</v>
      </c>
      <c r="BK4070" s="159">
        <f>ROUND(I4070*H4070,2)</f>
        <v>0</v>
      </c>
      <c r="BL4070" s="19" t="s">
        <v>406</v>
      </c>
      <c r="BM4070" s="158" t="s">
        <v>3774</v>
      </c>
    </row>
    <row r="4071" spans="1:65" s="2" customFormat="1" ht="11.25">
      <c r="A4071" s="34"/>
      <c r="B4071" s="35"/>
      <c r="C4071" s="34"/>
      <c r="D4071" s="160" t="s">
        <v>260</v>
      </c>
      <c r="E4071" s="34"/>
      <c r="F4071" s="161" t="s">
        <v>3775</v>
      </c>
      <c r="G4071" s="34"/>
      <c r="H4071" s="34"/>
      <c r="I4071" s="162"/>
      <c r="J4071" s="34"/>
      <c r="K4071" s="34"/>
      <c r="L4071" s="35"/>
      <c r="M4071" s="163"/>
      <c r="N4071" s="164"/>
      <c r="O4071" s="55"/>
      <c r="P4071" s="55"/>
      <c r="Q4071" s="55"/>
      <c r="R4071" s="55"/>
      <c r="S4071" s="55"/>
      <c r="T4071" s="56"/>
      <c r="U4071" s="34"/>
      <c r="V4071" s="34"/>
      <c r="W4071" s="34"/>
      <c r="X4071" s="34"/>
      <c r="Y4071" s="34"/>
      <c r="Z4071" s="34"/>
      <c r="AA4071" s="34"/>
      <c r="AB4071" s="34"/>
      <c r="AC4071" s="34"/>
      <c r="AD4071" s="34"/>
      <c r="AE4071" s="34"/>
      <c r="AT4071" s="19" t="s">
        <v>260</v>
      </c>
      <c r="AU4071" s="19" t="s">
        <v>82</v>
      </c>
    </row>
    <row r="4072" spans="1:65" s="2" customFormat="1" ht="11.25">
      <c r="A4072" s="34"/>
      <c r="B4072" s="35"/>
      <c r="C4072" s="34"/>
      <c r="D4072" s="165" t="s">
        <v>262</v>
      </c>
      <c r="E4072" s="34"/>
      <c r="F4072" s="166" t="s">
        <v>3776</v>
      </c>
      <c r="G4072" s="34"/>
      <c r="H4072" s="34"/>
      <c r="I4072" s="162"/>
      <c r="J4072" s="34"/>
      <c r="K4072" s="34"/>
      <c r="L4072" s="35"/>
      <c r="M4072" s="163"/>
      <c r="N4072" s="164"/>
      <c r="O4072" s="55"/>
      <c r="P4072" s="55"/>
      <c r="Q4072" s="55"/>
      <c r="R4072" s="55"/>
      <c r="S4072" s="55"/>
      <c r="T4072" s="56"/>
      <c r="U4072" s="34"/>
      <c r="V4072" s="34"/>
      <c r="W4072" s="34"/>
      <c r="X4072" s="34"/>
      <c r="Y4072" s="34"/>
      <c r="Z4072" s="34"/>
      <c r="AA4072" s="34"/>
      <c r="AB4072" s="34"/>
      <c r="AC4072" s="34"/>
      <c r="AD4072" s="34"/>
      <c r="AE4072" s="34"/>
      <c r="AT4072" s="19" t="s">
        <v>262</v>
      </c>
      <c r="AU4072" s="19" t="s">
        <v>82</v>
      </c>
    </row>
    <row r="4073" spans="1:65" s="2" customFormat="1" ht="16.5" customHeight="1">
      <c r="A4073" s="34"/>
      <c r="B4073" s="145"/>
      <c r="C4073" s="146" t="s">
        <v>3777</v>
      </c>
      <c r="D4073" s="146" t="s">
        <v>254</v>
      </c>
      <c r="E4073" s="147" t="s">
        <v>3778</v>
      </c>
      <c r="F4073" s="148" t="s">
        <v>3779</v>
      </c>
      <c r="G4073" s="149" t="s">
        <v>497</v>
      </c>
      <c r="H4073" s="150">
        <v>1673.97</v>
      </c>
      <c r="I4073" s="151"/>
      <c r="J4073" s="152">
        <f>ROUND(I4073*H4073,2)</f>
        <v>0</v>
      </c>
      <c r="K4073" s="153"/>
      <c r="L4073" s="35"/>
      <c r="M4073" s="154" t="s">
        <v>3</v>
      </c>
      <c r="N4073" s="155" t="s">
        <v>44</v>
      </c>
      <c r="O4073" s="55"/>
      <c r="P4073" s="156">
        <f>O4073*H4073</f>
        <v>0</v>
      </c>
      <c r="Q4073" s="156">
        <v>3.0000000000000001E-5</v>
      </c>
      <c r="R4073" s="156">
        <f>Q4073*H4073</f>
        <v>5.0219100000000003E-2</v>
      </c>
      <c r="S4073" s="156">
        <v>0</v>
      </c>
      <c r="T4073" s="157">
        <f>S4073*H4073</f>
        <v>0</v>
      </c>
      <c r="U4073" s="34"/>
      <c r="V4073" s="34"/>
      <c r="W4073" s="34"/>
      <c r="X4073" s="34"/>
      <c r="Y4073" s="34"/>
      <c r="Z4073" s="34"/>
      <c r="AA4073" s="34"/>
      <c r="AB4073" s="34"/>
      <c r="AC4073" s="34"/>
      <c r="AD4073" s="34"/>
      <c r="AE4073" s="34"/>
      <c r="AR4073" s="158" t="s">
        <v>406</v>
      </c>
      <c r="AT4073" s="158" t="s">
        <v>254</v>
      </c>
      <c r="AU4073" s="158" t="s">
        <v>82</v>
      </c>
      <c r="AY4073" s="19" t="s">
        <v>252</v>
      </c>
      <c r="BE4073" s="159">
        <f>IF(N4073="základní",J4073,0)</f>
        <v>0</v>
      </c>
      <c r="BF4073" s="159">
        <f>IF(N4073="snížená",J4073,0)</f>
        <v>0</v>
      </c>
      <c r="BG4073" s="159">
        <f>IF(N4073="zákl. přenesená",J4073,0)</f>
        <v>0</v>
      </c>
      <c r="BH4073" s="159">
        <f>IF(N4073="sníž. přenesená",J4073,0)</f>
        <v>0</v>
      </c>
      <c r="BI4073" s="159">
        <f>IF(N4073="nulová",J4073,0)</f>
        <v>0</v>
      </c>
      <c r="BJ4073" s="19" t="s">
        <v>80</v>
      </c>
      <c r="BK4073" s="159">
        <f>ROUND(I4073*H4073,2)</f>
        <v>0</v>
      </c>
      <c r="BL4073" s="19" t="s">
        <v>406</v>
      </c>
      <c r="BM4073" s="158" t="s">
        <v>3780</v>
      </c>
    </row>
    <row r="4074" spans="1:65" s="2" customFormat="1" ht="11.25">
      <c r="A4074" s="34"/>
      <c r="B4074" s="35"/>
      <c r="C4074" s="34"/>
      <c r="D4074" s="160" t="s">
        <v>260</v>
      </c>
      <c r="E4074" s="34"/>
      <c r="F4074" s="161" t="s">
        <v>3781</v>
      </c>
      <c r="G4074" s="34"/>
      <c r="H4074" s="34"/>
      <c r="I4074" s="162"/>
      <c r="J4074" s="34"/>
      <c r="K4074" s="34"/>
      <c r="L4074" s="35"/>
      <c r="M4074" s="163"/>
      <c r="N4074" s="164"/>
      <c r="O4074" s="55"/>
      <c r="P4074" s="55"/>
      <c r="Q4074" s="55"/>
      <c r="R4074" s="55"/>
      <c r="S4074" s="55"/>
      <c r="T4074" s="56"/>
      <c r="U4074" s="34"/>
      <c r="V4074" s="34"/>
      <c r="W4074" s="34"/>
      <c r="X4074" s="34"/>
      <c r="Y4074" s="34"/>
      <c r="Z4074" s="34"/>
      <c r="AA4074" s="34"/>
      <c r="AB4074" s="34"/>
      <c r="AC4074" s="34"/>
      <c r="AD4074" s="34"/>
      <c r="AE4074" s="34"/>
      <c r="AT4074" s="19" t="s">
        <v>260</v>
      </c>
      <c r="AU4074" s="19" t="s">
        <v>82</v>
      </c>
    </row>
    <row r="4075" spans="1:65" s="2" customFormat="1" ht="11.25">
      <c r="A4075" s="34"/>
      <c r="B4075" s="35"/>
      <c r="C4075" s="34"/>
      <c r="D4075" s="165" t="s">
        <v>262</v>
      </c>
      <c r="E4075" s="34"/>
      <c r="F4075" s="166" t="s">
        <v>3782</v>
      </c>
      <c r="G4075" s="34"/>
      <c r="H4075" s="34"/>
      <c r="I4075" s="162"/>
      <c r="J4075" s="34"/>
      <c r="K4075" s="34"/>
      <c r="L4075" s="35"/>
      <c r="M4075" s="163"/>
      <c r="N4075" s="164"/>
      <c r="O4075" s="55"/>
      <c r="P4075" s="55"/>
      <c r="Q4075" s="55"/>
      <c r="R4075" s="55"/>
      <c r="S4075" s="55"/>
      <c r="T4075" s="56"/>
      <c r="U4075" s="34"/>
      <c r="V4075" s="34"/>
      <c r="W4075" s="34"/>
      <c r="X4075" s="34"/>
      <c r="Y4075" s="34"/>
      <c r="Z4075" s="34"/>
      <c r="AA4075" s="34"/>
      <c r="AB4075" s="34"/>
      <c r="AC4075" s="34"/>
      <c r="AD4075" s="34"/>
      <c r="AE4075" s="34"/>
      <c r="AT4075" s="19" t="s">
        <v>262</v>
      </c>
      <c r="AU4075" s="19" t="s">
        <v>82</v>
      </c>
    </row>
    <row r="4076" spans="1:65" s="13" customFormat="1" ht="11.25">
      <c r="B4076" s="167"/>
      <c r="D4076" s="160" t="s">
        <v>264</v>
      </c>
      <c r="E4076" s="168" t="s">
        <v>3</v>
      </c>
      <c r="F4076" s="169" t="s">
        <v>3783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1:65" s="13" customFormat="1" ht="11.25">
      <c r="B4077" s="167"/>
      <c r="D4077" s="160" t="s">
        <v>264</v>
      </c>
      <c r="E4077" s="168" t="s">
        <v>3</v>
      </c>
      <c r="F4077" s="169" t="s">
        <v>1334</v>
      </c>
      <c r="H4077" s="168" t="s">
        <v>3</v>
      </c>
      <c r="I4077" s="170"/>
      <c r="L4077" s="167"/>
      <c r="M4077" s="171"/>
      <c r="N4077" s="172"/>
      <c r="O4077" s="172"/>
      <c r="P4077" s="172"/>
      <c r="Q4077" s="172"/>
      <c r="R4077" s="172"/>
      <c r="S4077" s="172"/>
      <c r="T4077" s="173"/>
      <c r="AT4077" s="168" t="s">
        <v>264</v>
      </c>
      <c r="AU4077" s="168" t="s">
        <v>82</v>
      </c>
      <c r="AV4077" s="13" t="s">
        <v>80</v>
      </c>
      <c r="AW4077" s="13" t="s">
        <v>34</v>
      </c>
      <c r="AX4077" s="13" t="s">
        <v>73</v>
      </c>
      <c r="AY4077" s="168" t="s">
        <v>252</v>
      </c>
    </row>
    <row r="4078" spans="1:65" s="14" customFormat="1" ht="11.25">
      <c r="B4078" s="174"/>
      <c r="D4078" s="160" t="s">
        <v>264</v>
      </c>
      <c r="E4078" s="175" t="s">
        <v>3</v>
      </c>
      <c r="F4078" s="176" t="s">
        <v>1310</v>
      </c>
      <c r="H4078" s="177">
        <v>500.55</v>
      </c>
      <c r="I4078" s="178"/>
      <c r="L4078" s="174"/>
      <c r="M4078" s="179"/>
      <c r="N4078" s="180"/>
      <c r="O4078" s="180"/>
      <c r="P4078" s="180"/>
      <c r="Q4078" s="180"/>
      <c r="R4078" s="180"/>
      <c r="S4078" s="180"/>
      <c r="T4078" s="181"/>
      <c r="AT4078" s="175" t="s">
        <v>264</v>
      </c>
      <c r="AU4078" s="175" t="s">
        <v>82</v>
      </c>
      <c r="AV4078" s="14" t="s">
        <v>82</v>
      </c>
      <c r="AW4078" s="14" t="s">
        <v>34</v>
      </c>
      <c r="AX4078" s="14" t="s">
        <v>73</v>
      </c>
      <c r="AY4078" s="175" t="s">
        <v>252</v>
      </c>
    </row>
    <row r="4079" spans="1:65" s="13" customFormat="1" ht="11.25">
      <c r="B4079" s="167"/>
      <c r="D4079" s="160" t="s">
        <v>264</v>
      </c>
      <c r="E4079" s="168" t="s">
        <v>3</v>
      </c>
      <c r="F4079" s="169" t="s">
        <v>1295</v>
      </c>
      <c r="H4079" s="168" t="s">
        <v>3</v>
      </c>
      <c r="I4079" s="170"/>
      <c r="L4079" s="167"/>
      <c r="M4079" s="171"/>
      <c r="N4079" s="172"/>
      <c r="O4079" s="172"/>
      <c r="P4079" s="172"/>
      <c r="Q4079" s="172"/>
      <c r="R4079" s="172"/>
      <c r="S4079" s="172"/>
      <c r="T4079" s="173"/>
      <c r="AT4079" s="168" t="s">
        <v>264</v>
      </c>
      <c r="AU4079" s="168" t="s">
        <v>82</v>
      </c>
      <c r="AV4079" s="13" t="s">
        <v>80</v>
      </c>
      <c r="AW4079" s="13" t="s">
        <v>34</v>
      </c>
      <c r="AX4079" s="13" t="s">
        <v>73</v>
      </c>
      <c r="AY4079" s="168" t="s">
        <v>252</v>
      </c>
    </row>
    <row r="4080" spans="1:65" s="14" customFormat="1" ht="11.25">
      <c r="B4080" s="174"/>
      <c r="D4080" s="160" t="s">
        <v>264</v>
      </c>
      <c r="E4080" s="175" t="s">
        <v>3</v>
      </c>
      <c r="F4080" s="176" t="s">
        <v>1296</v>
      </c>
      <c r="H4080" s="177">
        <v>331.57</v>
      </c>
      <c r="I4080" s="178"/>
      <c r="L4080" s="174"/>
      <c r="M4080" s="179"/>
      <c r="N4080" s="180"/>
      <c r="O4080" s="180"/>
      <c r="P4080" s="180"/>
      <c r="Q4080" s="180"/>
      <c r="R4080" s="180"/>
      <c r="S4080" s="180"/>
      <c r="T4080" s="181"/>
      <c r="AT4080" s="175" t="s">
        <v>264</v>
      </c>
      <c r="AU4080" s="175" t="s">
        <v>82</v>
      </c>
      <c r="AV4080" s="14" t="s">
        <v>82</v>
      </c>
      <c r="AW4080" s="14" t="s">
        <v>34</v>
      </c>
      <c r="AX4080" s="14" t="s">
        <v>73</v>
      </c>
      <c r="AY4080" s="175" t="s">
        <v>252</v>
      </c>
    </row>
    <row r="4081" spans="1:65" s="13" customFormat="1" ht="11.25">
      <c r="B4081" s="167"/>
      <c r="D4081" s="160" t="s">
        <v>264</v>
      </c>
      <c r="E4081" s="168" t="s">
        <v>3</v>
      </c>
      <c r="F4081" s="169" t="s">
        <v>1297</v>
      </c>
      <c r="H4081" s="168" t="s">
        <v>3</v>
      </c>
      <c r="I4081" s="170"/>
      <c r="L4081" s="167"/>
      <c r="M4081" s="171"/>
      <c r="N4081" s="172"/>
      <c r="O4081" s="172"/>
      <c r="P4081" s="172"/>
      <c r="Q4081" s="172"/>
      <c r="R4081" s="172"/>
      <c r="S4081" s="172"/>
      <c r="T4081" s="173"/>
      <c r="AT4081" s="168" t="s">
        <v>264</v>
      </c>
      <c r="AU4081" s="168" t="s">
        <v>82</v>
      </c>
      <c r="AV4081" s="13" t="s">
        <v>80</v>
      </c>
      <c r="AW4081" s="13" t="s">
        <v>34</v>
      </c>
      <c r="AX4081" s="13" t="s">
        <v>73</v>
      </c>
      <c r="AY4081" s="168" t="s">
        <v>252</v>
      </c>
    </row>
    <row r="4082" spans="1:65" s="14" customFormat="1" ht="11.25">
      <c r="B4082" s="174"/>
      <c r="D4082" s="160" t="s">
        <v>264</v>
      </c>
      <c r="E4082" s="175" t="s">
        <v>3</v>
      </c>
      <c r="F4082" s="176" t="s">
        <v>1298</v>
      </c>
      <c r="H4082" s="177">
        <v>332.74</v>
      </c>
      <c r="I4082" s="178"/>
      <c r="L4082" s="174"/>
      <c r="M4082" s="179"/>
      <c r="N4082" s="180"/>
      <c r="O4082" s="180"/>
      <c r="P4082" s="180"/>
      <c r="Q4082" s="180"/>
      <c r="R4082" s="180"/>
      <c r="S4082" s="180"/>
      <c r="T4082" s="181"/>
      <c r="AT4082" s="175" t="s">
        <v>264</v>
      </c>
      <c r="AU4082" s="175" t="s">
        <v>82</v>
      </c>
      <c r="AV4082" s="14" t="s">
        <v>82</v>
      </c>
      <c r="AW4082" s="14" t="s">
        <v>34</v>
      </c>
      <c r="AX4082" s="14" t="s">
        <v>73</v>
      </c>
      <c r="AY4082" s="175" t="s">
        <v>252</v>
      </c>
    </row>
    <row r="4083" spans="1:65" s="16" customFormat="1" ht="11.25">
      <c r="B4083" s="190"/>
      <c r="D4083" s="160" t="s">
        <v>264</v>
      </c>
      <c r="E4083" s="191" t="s">
        <v>3</v>
      </c>
      <c r="F4083" s="192" t="s">
        <v>354</v>
      </c>
      <c r="H4083" s="193">
        <v>1164.8599999999999</v>
      </c>
      <c r="I4083" s="194"/>
      <c r="L4083" s="190"/>
      <c r="M4083" s="195"/>
      <c r="N4083" s="196"/>
      <c r="O4083" s="196"/>
      <c r="P4083" s="196"/>
      <c r="Q4083" s="196"/>
      <c r="R4083" s="196"/>
      <c r="S4083" s="196"/>
      <c r="T4083" s="197"/>
      <c r="AT4083" s="191" t="s">
        <v>264</v>
      </c>
      <c r="AU4083" s="191" t="s">
        <v>82</v>
      </c>
      <c r="AV4083" s="16" t="s">
        <v>95</v>
      </c>
      <c r="AW4083" s="16" t="s">
        <v>34</v>
      </c>
      <c r="AX4083" s="16" t="s">
        <v>73</v>
      </c>
      <c r="AY4083" s="191" t="s">
        <v>252</v>
      </c>
    </row>
    <row r="4084" spans="1:65" s="13" customFormat="1" ht="11.25">
      <c r="B4084" s="167"/>
      <c r="D4084" s="160" t="s">
        <v>264</v>
      </c>
      <c r="E4084" s="168" t="s">
        <v>3</v>
      </c>
      <c r="F4084" s="169" t="s">
        <v>3784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1:65" s="13" customFormat="1" ht="11.25">
      <c r="B4085" s="167"/>
      <c r="D4085" s="160" t="s">
        <v>264</v>
      </c>
      <c r="E4085" s="168" t="s">
        <v>3</v>
      </c>
      <c r="F4085" s="169" t="s">
        <v>1311</v>
      </c>
      <c r="H4085" s="168" t="s">
        <v>3</v>
      </c>
      <c r="I4085" s="170"/>
      <c r="L4085" s="167"/>
      <c r="M4085" s="171"/>
      <c r="N4085" s="172"/>
      <c r="O4085" s="172"/>
      <c r="P4085" s="172"/>
      <c r="Q4085" s="172"/>
      <c r="R4085" s="172"/>
      <c r="S4085" s="172"/>
      <c r="T4085" s="173"/>
      <c r="AT4085" s="168" t="s">
        <v>264</v>
      </c>
      <c r="AU4085" s="168" t="s">
        <v>82</v>
      </c>
      <c r="AV4085" s="13" t="s">
        <v>80</v>
      </c>
      <c r="AW4085" s="13" t="s">
        <v>34</v>
      </c>
      <c r="AX4085" s="13" t="s">
        <v>73</v>
      </c>
      <c r="AY4085" s="168" t="s">
        <v>252</v>
      </c>
    </row>
    <row r="4086" spans="1:65" s="14" customFormat="1" ht="11.25">
      <c r="B4086" s="174"/>
      <c r="D4086" s="160" t="s">
        <v>264</v>
      </c>
      <c r="E4086" s="175" t="s">
        <v>3</v>
      </c>
      <c r="F4086" s="176" t="s">
        <v>1312</v>
      </c>
      <c r="H4086" s="177">
        <v>102.7</v>
      </c>
      <c r="I4086" s="178"/>
      <c r="L4086" s="174"/>
      <c r="M4086" s="179"/>
      <c r="N4086" s="180"/>
      <c r="O4086" s="180"/>
      <c r="P4086" s="180"/>
      <c r="Q4086" s="180"/>
      <c r="R4086" s="180"/>
      <c r="S4086" s="180"/>
      <c r="T4086" s="181"/>
      <c r="AT4086" s="175" t="s">
        <v>264</v>
      </c>
      <c r="AU4086" s="175" t="s">
        <v>82</v>
      </c>
      <c r="AV4086" s="14" t="s">
        <v>82</v>
      </c>
      <c r="AW4086" s="14" t="s">
        <v>34</v>
      </c>
      <c r="AX4086" s="14" t="s">
        <v>73</v>
      </c>
      <c r="AY4086" s="175" t="s">
        <v>252</v>
      </c>
    </row>
    <row r="4087" spans="1:65" s="13" customFormat="1" ht="11.25">
      <c r="B4087" s="167"/>
      <c r="D4087" s="160" t="s">
        <v>264</v>
      </c>
      <c r="E4087" s="168" t="s">
        <v>3</v>
      </c>
      <c r="F4087" s="169" t="s">
        <v>1313</v>
      </c>
      <c r="H4087" s="168" t="s">
        <v>3</v>
      </c>
      <c r="I4087" s="170"/>
      <c r="L4087" s="167"/>
      <c r="M4087" s="171"/>
      <c r="N4087" s="172"/>
      <c r="O4087" s="172"/>
      <c r="P4087" s="172"/>
      <c r="Q4087" s="172"/>
      <c r="R4087" s="172"/>
      <c r="S4087" s="172"/>
      <c r="T4087" s="173"/>
      <c r="AT4087" s="168" t="s">
        <v>264</v>
      </c>
      <c r="AU4087" s="168" t="s">
        <v>82</v>
      </c>
      <c r="AV4087" s="13" t="s">
        <v>80</v>
      </c>
      <c r="AW4087" s="13" t="s">
        <v>34</v>
      </c>
      <c r="AX4087" s="13" t="s">
        <v>73</v>
      </c>
      <c r="AY4087" s="168" t="s">
        <v>252</v>
      </c>
    </row>
    <row r="4088" spans="1:65" s="14" customFormat="1" ht="11.25">
      <c r="B4088" s="174"/>
      <c r="D4088" s="160" t="s">
        <v>264</v>
      </c>
      <c r="E4088" s="175" t="s">
        <v>3</v>
      </c>
      <c r="F4088" s="176" t="s">
        <v>1314</v>
      </c>
      <c r="H4088" s="177">
        <v>200.21</v>
      </c>
      <c r="I4088" s="178"/>
      <c r="L4088" s="174"/>
      <c r="M4088" s="179"/>
      <c r="N4088" s="180"/>
      <c r="O4088" s="180"/>
      <c r="P4088" s="180"/>
      <c r="Q4088" s="180"/>
      <c r="R4088" s="180"/>
      <c r="S4088" s="180"/>
      <c r="T4088" s="181"/>
      <c r="AT4088" s="175" t="s">
        <v>264</v>
      </c>
      <c r="AU4088" s="175" t="s">
        <v>82</v>
      </c>
      <c r="AV4088" s="14" t="s">
        <v>82</v>
      </c>
      <c r="AW4088" s="14" t="s">
        <v>34</v>
      </c>
      <c r="AX4088" s="14" t="s">
        <v>73</v>
      </c>
      <c r="AY4088" s="175" t="s">
        <v>252</v>
      </c>
    </row>
    <row r="4089" spans="1:65" s="13" customFormat="1" ht="11.25">
      <c r="B4089" s="167"/>
      <c r="D4089" s="160" t="s">
        <v>264</v>
      </c>
      <c r="E4089" s="168" t="s">
        <v>3</v>
      </c>
      <c r="F4089" s="169" t="s">
        <v>1315</v>
      </c>
      <c r="H4089" s="168" t="s">
        <v>3</v>
      </c>
      <c r="I4089" s="170"/>
      <c r="L4089" s="167"/>
      <c r="M4089" s="171"/>
      <c r="N4089" s="172"/>
      <c r="O4089" s="172"/>
      <c r="P4089" s="172"/>
      <c r="Q4089" s="172"/>
      <c r="R4089" s="172"/>
      <c r="S4089" s="172"/>
      <c r="T4089" s="173"/>
      <c r="AT4089" s="168" t="s">
        <v>264</v>
      </c>
      <c r="AU4089" s="168" t="s">
        <v>82</v>
      </c>
      <c r="AV4089" s="13" t="s">
        <v>80</v>
      </c>
      <c r="AW4089" s="13" t="s">
        <v>34</v>
      </c>
      <c r="AX4089" s="13" t="s">
        <v>73</v>
      </c>
      <c r="AY4089" s="168" t="s">
        <v>252</v>
      </c>
    </row>
    <row r="4090" spans="1:65" s="14" customFormat="1" ht="11.25">
      <c r="B4090" s="174"/>
      <c r="D4090" s="160" t="s">
        <v>264</v>
      </c>
      <c r="E4090" s="175" t="s">
        <v>3</v>
      </c>
      <c r="F4090" s="176" t="s">
        <v>1316</v>
      </c>
      <c r="H4090" s="177">
        <v>206.2</v>
      </c>
      <c r="I4090" s="178"/>
      <c r="L4090" s="174"/>
      <c r="M4090" s="179"/>
      <c r="N4090" s="180"/>
      <c r="O4090" s="180"/>
      <c r="P4090" s="180"/>
      <c r="Q4090" s="180"/>
      <c r="R4090" s="180"/>
      <c r="S4090" s="180"/>
      <c r="T4090" s="181"/>
      <c r="AT4090" s="175" t="s">
        <v>264</v>
      </c>
      <c r="AU4090" s="175" t="s">
        <v>82</v>
      </c>
      <c r="AV4090" s="14" t="s">
        <v>82</v>
      </c>
      <c r="AW4090" s="14" t="s">
        <v>34</v>
      </c>
      <c r="AX4090" s="14" t="s">
        <v>73</v>
      </c>
      <c r="AY4090" s="175" t="s">
        <v>252</v>
      </c>
    </row>
    <row r="4091" spans="1:65" s="16" customFormat="1" ht="11.25">
      <c r="B4091" s="190"/>
      <c r="D4091" s="160" t="s">
        <v>264</v>
      </c>
      <c r="E4091" s="191" t="s">
        <v>3</v>
      </c>
      <c r="F4091" s="192" t="s">
        <v>354</v>
      </c>
      <c r="H4091" s="193">
        <v>509.11</v>
      </c>
      <c r="I4091" s="194"/>
      <c r="L4091" s="190"/>
      <c r="M4091" s="195"/>
      <c r="N4091" s="196"/>
      <c r="O4091" s="196"/>
      <c r="P4091" s="196"/>
      <c r="Q4091" s="196"/>
      <c r="R4091" s="196"/>
      <c r="S4091" s="196"/>
      <c r="T4091" s="197"/>
      <c r="AT4091" s="191" t="s">
        <v>264</v>
      </c>
      <c r="AU4091" s="191" t="s">
        <v>82</v>
      </c>
      <c r="AV4091" s="16" t="s">
        <v>95</v>
      </c>
      <c r="AW4091" s="16" t="s">
        <v>34</v>
      </c>
      <c r="AX4091" s="16" t="s">
        <v>73</v>
      </c>
      <c r="AY4091" s="191" t="s">
        <v>252</v>
      </c>
    </row>
    <row r="4092" spans="1:65" s="15" customFormat="1" ht="11.25">
      <c r="B4092" s="182"/>
      <c r="D4092" s="160" t="s">
        <v>264</v>
      </c>
      <c r="E4092" s="183" t="s">
        <v>3</v>
      </c>
      <c r="F4092" s="184" t="s">
        <v>269</v>
      </c>
      <c r="H4092" s="185">
        <v>1673.97</v>
      </c>
      <c r="I4092" s="186"/>
      <c r="L4092" s="182"/>
      <c r="M4092" s="187"/>
      <c r="N4092" s="188"/>
      <c r="O4092" s="188"/>
      <c r="P4092" s="188"/>
      <c r="Q4092" s="188"/>
      <c r="R4092" s="188"/>
      <c r="S4092" s="188"/>
      <c r="T4092" s="189"/>
      <c r="AT4092" s="183" t="s">
        <v>264</v>
      </c>
      <c r="AU4092" s="183" t="s">
        <v>82</v>
      </c>
      <c r="AV4092" s="15" t="s">
        <v>258</v>
      </c>
      <c r="AW4092" s="15" t="s">
        <v>34</v>
      </c>
      <c r="AX4092" s="15" t="s">
        <v>80</v>
      </c>
      <c r="AY4092" s="183" t="s">
        <v>252</v>
      </c>
    </row>
    <row r="4093" spans="1:65" s="2" customFormat="1" ht="16.5" customHeight="1">
      <c r="A4093" s="34"/>
      <c r="B4093" s="145"/>
      <c r="C4093" s="146" t="s">
        <v>3785</v>
      </c>
      <c r="D4093" s="146" t="s">
        <v>254</v>
      </c>
      <c r="E4093" s="147" t="s">
        <v>3786</v>
      </c>
      <c r="F4093" s="148" t="s">
        <v>3787</v>
      </c>
      <c r="G4093" s="149" t="s">
        <v>497</v>
      </c>
      <c r="H4093" s="150">
        <v>1164.8599999999999</v>
      </c>
      <c r="I4093" s="151"/>
      <c r="J4093" s="152">
        <f>ROUND(I4093*H4093,2)</f>
        <v>0</v>
      </c>
      <c r="K4093" s="153"/>
      <c r="L4093" s="35"/>
      <c r="M4093" s="154" t="s">
        <v>3</v>
      </c>
      <c r="N4093" s="155" t="s">
        <v>44</v>
      </c>
      <c r="O4093" s="55"/>
      <c r="P4093" s="156">
        <f>O4093*H4093</f>
        <v>0</v>
      </c>
      <c r="Q4093" s="156">
        <v>5.0000000000000001E-4</v>
      </c>
      <c r="R4093" s="156">
        <f>Q4093*H4093</f>
        <v>0.58243</v>
      </c>
      <c r="S4093" s="156">
        <v>0</v>
      </c>
      <c r="T4093" s="157">
        <f>S4093*H4093</f>
        <v>0</v>
      </c>
      <c r="U4093" s="34"/>
      <c r="V4093" s="34"/>
      <c r="W4093" s="34"/>
      <c r="X4093" s="34"/>
      <c r="Y4093" s="34"/>
      <c r="Z4093" s="34"/>
      <c r="AA4093" s="34"/>
      <c r="AB4093" s="34"/>
      <c r="AC4093" s="34"/>
      <c r="AD4093" s="34"/>
      <c r="AE4093" s="34"/>
      <c r="AR4093" s="158" t="s">
        <v>406</v>
      </c>
      <c r="AT4093" s="158" t="s">
        <v>254</v>
      </c>
      <c r="AU4093" s="158" t="s">
        <v>82</v>
      </c>
      <c r="AY4093" s="19" t="s">
        <v>252</v>
      </c>
      <c r="BE4093" s="159">
        <f>IF(N4093="základní",J4093,0)</f>
        <v>0</v>
      </c>
      <c r="BF4093" s="159">
        <f>IF(N4093="snížená",J4093,0)</f>
        <v>0</v>
      </c>
      <c r="BG4093" s="159">
        <f>IF(N4093="zákl. přenesená",J4093,0)</f>
        <v>0</v>
      </c>
      <c r="BH4093" s="159">
        <f>IF(N4093="sníž. přenesená",J4093,0)</f>
        <v>0</v>
      </c>
      <c r="BI4093" s="159">
        <f>IF(N4093="nulová",J4093,0)</f>
        <v>0</v>
      </c>
      <c r="BJ4093" s="19" t="s">
        <v>80</v>
      </c>
      <c r="BK4093" s="159">
        <f>ROUND(I4093*H4093,2)</f>
        <v>0</v>
      </c>
      <c r="BL4093" s="19" t="s">
        <v>406</v>
      </c>
      <c r="BM4093" s="158" t="s">
        <v>3788</v>
      </c>
    </row>
    <row r="4094" spans="1:65" s="2" customFormat="1" ht="11.25">
      <c r="A4094" s="34"/>
      <c r="B4094" s="35"/>
      <c r="C4094" s="34"/>
      <c r="D4094" s="160" t="s">
        <v>260</v>
      </c>
      <c r="E4094" s="34"/>
      <c r="F4094" s="161" t="s">
        <v>3789</v>
      </c>
      <c r="G4094" s="34"/>
      <c r="H4094" s="34"/>
      <c r="I4094" s="162"/>
      <c r="J4094" s="34"/>
      <c r="K4094" s="34"/>
      <c r="L4094" s="35"/>
      <c r="M4094" s="163"/>
      <c r="N4094" s="164"/>
      <c r="O4094" s="55"/>
      <c r="P4094" s="55"/>
      <c r="Q4094" s="55"/>
      <c r="R4094" s="55"/>
      <c r="S4094" s="55"/>
      <c r="T4094" s="56"/>
      <c r="U4094" s="34"/>
      <c r="V4094" s="34"/>
      <c r="W4094" s="34"/>
      <c r="X4094" s="34"/>
      <c r="Y4094" s="34"/>
      <c r="Z4094" s="34"/>
      <c r="AA4094" s="34"/>
      <c r="AB4094" s="34"/>
      <c r="AC4094" s="34"/>
      <c r="AD4094" s="34"/>
      <c r="AE4094" s="34"/>
      <c r="AT4094" s="19" t="s">
        <v>260</v>
      </c>
      <c r="AU4094" s="19" t="s">
        <v>82</v>
      </c>
    </row>
    <row r="4095" spans="1:65" s="2" customFormat="1" ht="11.25">
      <c r="A4095" s="34"/>
      <c r="B4095" s="35"/>
      <c r="C4095" s="34"/>
      <c r="D4095" s="165" t="s">
        <v>262</v>
      </c>
      <c r="E4095" s="34"/>
      <c r="F4095" s="166" t="s">
        <v>3790</v>
      </c>
      <c r="G4095" s="34"/>
      <c r="H4095" s="34"/>
      <c r="I4095" s="162"/>
      <c r="J4095" s="34"/>
      <c r="K4095" s="34"/>
      <c r="L4095" s="35"/>
      <c r="M4095" s="163"/>
      <c r="N4095" s="164"/>
      <c r="O4095" s="55"/>
      <c r="P4095" s="55"/>
      <c r="Q4095" s="55"/>
      <c r="R4095" s="55"/>
      <c r="S4095" s="55"/>
      <c r="T4095" s="56"/>
      <c r="U4095" s="34"/>
      <c r="V4095" s="34"/>
      <c r="W4095" s="34"/>
      <c r="X4095" s="34"/>
      <c r="Y4095" s="34"/>
      <c r="Z4095" s="34"/>
      <c r="AA4095" s="34"/>
      <c r="AB4095" s="34"/>
      <c r="AC4095" s="34"/>
      <c r="AD4095" s="34"/>
      <c r="AE4095" s="34"/>
      <c r="AT4095" s="19" t="s">
        <v>262</v>
      </c>
      <c r="AU4095" s="19" t="s">
        <v>82</v>
      </c>
    </row>
    <row r="4096" spans="1:65" s="13" customFormat="1" ht="11.25">
      <c r="B4096" s="167"/>
      <c r="D4096" s="160" t="s">
        <v>264</v>
      </c>
      <c r="E4096" s="168" t="s">
        <v>3</v>
      </c>
      <c r="F4096" s="169" t="s">
        <v>3791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1:65" s="13" customFormat="1" ht="11.25">
      <c r="B4097" s="167"/>
      <c r="D4097" s="160" t="s">
        <v>264</v>
      </c>
      <c r="E4097" s="168" t="s">
        <v>3</v>
      </c>
      <c r="F4097" s="169" t="s">
        <v>1334</v>
      </c>
      <c r="H4097" s="168" t="s">
        <v>3</v>
      </c>
      <c r="I4097" s="170"/>
      <c r="L4097" s="167"/>
      <c r="M4097" s="171"/>
      <c r="N4097" s="172"/>
      <c r="O4097" s="172"/>
      <c r="P4097" s="172"/>
      <c r="Q4097" s="172"/>
      <c r="R4097" s="172"/>
      <c r="S4097" s="172"/>
      <c r="T4097" s="173"/>
      <c r="AT4097" s="168" t="s">
        <v>264</v>
      </c>
      <c r="AU4097" s="168" t="s">
        <v>82</v>
      </c>
      <c r="AV4097" s="13" t="s">
        <v>80</v>
      </c>
      <c r="AW4097" s="13" t="s">
        <v>34</v>
      </c>
      <c r="AX4097" s="13" t="s">
        <v>73</v>
      </c>
      <c r="AY4097" s="168" t="s">
        <v>252</v>
      </c>
    </row>
    <row r="4098" spans="1:65" s="14" customFormat="1" ht="11.25">
      <c r="B4098" s="174"/>
      <c r="D4098" s="160" t="s">
        <v>264</v>
      </c>
      <c r="E4098" s="175" t="s">
        <v>3</v>
      </c>
      <c r="F4098" s="176" t="s">
        <v>1310</v>
      </c>
      <c r="H4098" s="177">
        <v>500.55</v>
      </c>
      <c r="I4098" s="178"/>
      <c r="L4098" s="174"/>
      <c r="M4098" s="179"/>
      <c r="N4098" s="180"/>
      <c r="O4098" s="180"/>
      <c r="P4098" s="180"/>
      <c r="Q4098" s="180"/>
      <c r="R4098" s="180"/>
      <c r="S4098" s="180"/>
      <c r="T4098" s="181"/>
      <c r="AT4098" s="175" t="s">
        <v>264</v>
      </c>
      <c r="AU4098" s="175" t="s">
        <v>82</v>
      </c>
      <c r="AV4098" s="14" t="s">
        <v>82</v>
      </c>
      <c r="AW4098" s="14" t="s">
        <v>34</v>
      </c>
      <c r="AX4098" s="14" t="s">
        <v>73</v>
      </c>
      <c r="AY4098" s="175" t="s">
        <v>252</v>
      </c>
    </row>
    <row r="4099" spans="1:65" s="13" customFormat="1" ht="11.25">
      <c r="B4099" s="167"/>
      <c r="D4099" s="160" t="s">
        <v>264</v>
      </c>
      <c r="E4099" s="168" t="s">
        <v>3</v>
      </c>
      <c r="F4099" s="169" t="s">
        <v>1295</v>
      </c>
      <c r="H4099" s="168" t="s">
        <v>3</v>
      </c>
      <c r="I4099" s="170"/>
      <c r="L4099" s="167"/>
      <c r="M4099" s="171"/>
      <c r="N4099" s="172"/>
      <c r="O4099" s="172"/>
      <c r="P4099" s="172"/>
      <c r="Q4099" s="172"/>
      <c r="R4099" s="172"/>
      <c r="S4099" s="172"/>
      <c r="T4099" s="173"/>
      <c r="AT4099" s="168" t="s">
        <v>264</v>
      </c>
      <c r="AU4099" s="168" t="s">
        <v>82</v>
      </c>
      <c r="AV4099" s="13" t="s">
        <v>80</v>
      </c>
      <c r="AW4099" s="13" t="s">
        <v>34</v>
      </c>
      <c r="AX4099" s="13" t="s">
        <v>73</v>
      </c>
      <c r="AY4099" s="168" t="s">
        <v>252</v>
      </c>
    </row>
    <row r="4100" spans="1:65" s="14" customFormat="1" ht="11.25">
      <c r="B4100" s="174"/>
      <c r="D4100" s="160" t="s">
        <v>264</v>
      </c>
      <c r="E4100" s="175" t="s">
        <v>3</v>
      </c>
      <c r="F4100" s="176" t="s">
        <v>1296</v>
      </c>
      <c r="H4100" s="177">
        <v>331.57</v>
      </c>
      <c r="I4100" s="178"/>
      <c r="L4100" s="174"/>
      <c r="M4100" s="179"/>
      <c r="N4100" s="180"/>
      <c r="O4100" s="180"/>
      <c r="P4100" s="180"/>
      <c r="Q4100" s="180"/>
      <c r="R4100" s="180"/>
      <c r="S4100" s="180"/>
      <c r="T4100" s="181"/>
      <c r="AT4100" s="175" t="s">
        <v>264</v>
      </c>
      <c r="AU4100" s="175" t="s">
        <v>82</v>
      </c>
      <c r="AV4100" s="14" t="s">
        <v>82</v>
      </c>
      <c r="AW4100" s="14" t="s">
        <v>34</v>
      </c>
      <c r="AX4100" s="14" t="s">
        <v>73</v>
      </c>
      <c r="AY4100" s="175" t="s">
        <v>252</v>
      </c>
    </row>
    <row r="4101" spans="1:65" s="13" customFormat="1" ht="11.25">
      <c r="B4101" s="167"/>
      <c r="D4101" s="160" t="s">
        <v>264</v>
      </c>
      <c r="E4101" s="168" t="s">
        <v>3</v>
      </c>
      <c r="F4101" s="169" t="s">
        <v>1297</v>
      </c>
      <c r="H4101" s="168" t="s">
        <v>3</v>
      </c>
      <c r="I4101" s="170"/>
      <c r="L4101" s="167"/>
      <c r="M4101" s="171"/>
      <c r="N4101" s="172"/>
      <c r="O4101" s="172"/>
      <c r="P4101" s="172"/>
      <c r="Q4101" s="172"/>
      <c r="R4101" s="172"/>
      <c r="S4101" s="172"/>
      <c r="T4101" s="173"/>
      <c r="AT4101" s="168" t="s">
        <v>264</v>
      </c>
      <c r="AU4101" s="168" t="s">
        <v>82</v>
      </c>
      <c r="AV4101" s="13" t="s">
        <v>80</v>
      </c>
      <c r="AW4101" s="13" t="s">
        <v>34</v>
      </c>
      <c r="AX4101" s="13" t="s">
        <v>73</v>
      </c>
      <c r="AY4101" s="168" t="s">
        <v>252</v>
      </c>
    </row>
    <row r="4102" spans="1:65" s="14" customFormat="1" ht="11.25">
      <c r="B4102" s="174"/>
      <c r="D4102" s="160" t="s">
        <v>264</v>
      </c>
      <c r="E4102" s="175" t="s">
        <v>3</v>
      </c>
      <c r="F4102" s="176" t="s">
        <v>1298</v>
      </c>
      <c r="H4102" s="177">
        <v>332.74</v>
      </c>
      <c r="I4102" s="178"/>
      <c r="L4102" s="174"/>
      <c r="M4102" s="179"/>
      <c r="N4102" s="180"/>
      <c r="O4102" s="180"/>
      <c r="P4102" s="180"/>
      <c r="Q4102" s="180"/>
      <c r="R4102" s="180"/>
      <c r="S4102" s="180"/>
      <c r="T4102" s="181"/>
      <c r="AT4102" s="175" t="s">
        <v>264</v>
      </c>
      <c r="AU4102" s="175" t="s">
        <v>82</v>
      </c>
      <c r="AV4102" s="14" t="s">
        <v>82</v>
      </c>
      <c r="AW4102" s="14" t="s">
        <v>34</v>
      </c>
      <c r="AX4102" s="14" t="s">
        <v>73</v>
      </c>
      <c r="AY4102" s="175" t="s">
        <v>252</v>
      </c>
    </row>
    <row r="4103" spans="1:65" s="15" customFormat="1" ht="11.25">
      <c r="B4103" s="182"/>
      <c r="D4103" s="160" t="s">
        <v>264</v>
      </c>
      <c r="E4103" s="183" t="s">
        <v>3</v>
      </c>
      <c r="F4103" s="184" t="s">
        <v>269</v>
      </c>
      <c r="H4103" s="185">
        <v>1164.8599999999999</v>
      </c>
      <c r="I4103" s="186"/>
      <c r="L4103" s="182"/>
      <c r="M4103" s="187"/>
      <c r="N4103" s="188"/>
      <c r="O4103" s="188"/>
      <c r="P4103" s="188"/>
      <c r="Q4103" s="188"/>
      <c r="R4103" s="188"/>
      <c r="S4103" s="188"/>
      <c r="T4103" s="189"/>
      <c r="AT4103" s="183" t="s">
        <v>264</v>
      </c>
      <c r="AU4103" s="183" t="s">
        <v>82</v>
      </c>
      <c r="AV4103" s="15" t="s">
        <v>258</v>
      </c>
      <c r="AW4103" s="15" t="s">
        <v>34</v>
      </c>
      <c r="AX4103" s="15" t="s">
        <v>80</v>
      </c>
      <c r="AY4103" s="183" t="s">
        <v>252</v>
      </c>
    </row>
    <row r="4104" spans="1:65" s="2" customFormat="1" ht="21.75" customHeight="1">
      <c r="A4104" s="34"/>
      <c r="B4104" s="145"/>
      <c r="C4104" s="198" t="s">
        <v>3792</v>
      </c>
      <c r="D4104" s="198" t="s">
        <v>361</v>
      </c>
      <c r="E4104" s="199" t="s">
        <v>3793</v>
      </c>
      <c r="F4104" s="200" t="s">
        <v>3794</v>
      </c>
      <c r="G4104" s="201" t="s">
        <v>497</v>
      </c>
      <c r="H4104" s="202">
        <v>1378.873</v>
      </c>
      <c r="I4104" s="203"/>
      <c r="J4104" s="204">
        <f>ROUND(I4104*H4104,2)</f>
        <v>0</v>
      </c>
      <c r="K4104" s="205"/>
      <c r="L4104" s="206"/>
      <c r="M4104" s="207" t="s">
        <v>3</v>
      </c>
      <c r="N4104" s="208" t="s">
        <v>44</v>
      </c>
      <c r="O4104" s="55"/>
      <c r="P4104" s="156">
        <f>O4104*H4104</f>
        <v>0</v>
      </c>
      <c r="Q4104" s="156">
        <v>1.15E-3</v>
      </c>
      <c r="R4104" s="156">
        <f>Q4104*H4104</f>
        <v>1.5857039500000001</v>
      </c>
      <c r="S4104" s="156">
        <v>0</v>
      </c>
      <c r="T4104" s="157">
        <f>S4104*H4104</f>
        <v>0</v>
      </c>
      <c r="U4104" s="34"/>
      <c r="V4104" s="34"/>
      <c r="W4104" s="34"/>
      <c r="X4104" s="34"/>
      <c r="Y4104" s="34"/>
      <c r="Z4104" s="34"/>
      <c r="AA4104" s="34"/>
      <c r="AB4104" s="34"/>
      <c r="AC4104" s="34"/>
      <c r="AD4104" s="34"/>
      <c r="AE4104" s="34"/>
      <c r="AR4104" s="158" t="s">
        <v>572</v>
      </c>
      <c r="AT4104" s="158" t="s">
        <v>361</v>
      </c>
      <c r="AU4104" s="158" t="s">
        <v>82</v>
      </c>
      <c r="AY4104" s="19" t="s">
        <v>252</v>
      </c>
      <c r="BE4104" s="159">
        <f>IF(N4104="základní",J4104,0)</f>
        <v>0</v>
      </c>
      <c r="BF4104" s="159">
        <f>IF(N4104="snížená",J4104,0)</f>
        <v>0</v>
      </c>
      <c r="BG4104" s="159">
        <f>IF(N4104="zákl. přenesená",J4104,0)</f>
        <v>0</v>
      </c>
      <c r="BH4104" s="159">
        <f>IF(N4104="sníž. přenesená",J4104,0)</f>
        <v>0</v>
      </c>
      <c r="BI4104" s="159">
        <f>IF(N4104="nulová",J4104,0)</f>
        <v>0</v>
      </c>
      <c r="BJ4104" s="19" t="s">
        <v>80</v>
      </c>
      <c r="BK4104" s="159">
        <f>ROUND(I4104*H4104,2)</f>
        <v>0</v>
      </c>
      <c r="BL4104" s="19" t="s">
        <v>406</v>
      </c>
      <c r="BM4104" s="158" t="s">
        <v>3795</v>
      </c>
    </row>
    <row r="4105" spans="1:65" s="2" customFormat="1" ht="11.25">
      <c r="A4105" s="34"/>
      <c r="B4105" s="35"/>
      <c r="C4105" s="34"/>
      <c r="D4105" s="160" t="s">
        <v>260</v>
      </c>
      <c r="E4105" s="34"/>
      <c r="F4105" s="161" t="s">
        <v>3794</v>
      </c>
      <c r="G4105" s="34"/>
      <c r="H4105" s="34"/>
      <c r="I4105" s="162"/>
      <c r="J4105" s="34"/>
      <c r="K4105" s="34"/>
      <c r="L4105" s="35"/>
      <c r="M4105" s="163"/>
      <c r="N4105" s="164"/>
      <c r="O4105" s="55"/>
      <c r="P4105" s="55"/>
      <c r="Q4105" s="55"/>
      <c r="R4105" s="55"/>
      <c r="S4105" s="55"/>
      <c r="T4105" s="56"/>
      <c r="U4105" s="34"/>
      <c r="V4105" s="34"/>
      <c r="W4105" s="34"/>
      <c r="X4105" s="34"/>
      <c r="Y4105" s="34"/>
      <c r="Z4105" s="34"/>
      <c r="AA4105" s="34"/>
      <c r="AB4105" s="34"/>
      <c r="AC4105" s="34"/>
      <c r="AD4105" s="34"/>
      <c r="AE4105" s="34"/>
      <c r="AT4105" s="19" t="s">
        <v>260</v>
      </c>
      <c r="AU4105" s="19" t="s">
        <v>82</v>
      </c>
    </row>
    <row r="4106" spans="1:65" s="2" customFormat="1" ht="11.25">
      <c r="A4106" s="34"/>
      <c r="B4106" s="35"/>
      <c r="C4106" s="34"/>
      <c r="D4106" s="165" t="s">
        <v>262</v>
      </c>
      <c r="E4106" s="34"/>
      <c r="F4106" s="166" t="s">
        <v>3796</v>
      </c>
      <c r="G4106" s="34"/>
      <c r="H4106" s="34"/>
      <c r="I4106" s="162"/>
      <c r="J4106" s="34"/>
      <c r="K4106" s="34"/>
      <c r="L4106" s="35"/>
      <c r="M4106" s="163"/>
      <c r="N4106" s="164"/>
      <c r="O4106" s="55"/>
      <c r="P4106" s="55"/>
      <c r="Q4106" s="55"/>
      <c r="R4106" s="55"/>
      <c r="S4106" s="55"/>
      <c r="T4106" s="56"/>
      <c r="U4106" s="34"/>
      <c r="V4106" s="34"/>
      <c r="W4106" s="34"/>
      <c r="X4106" s="34"/>
      <c r="Y4106" s="34"/>
      <c r="Z4106" s="34"/>
      <c r="AA4106" s="34"/>
      <c r="AB4106" s="34"/>
      <c r="AC4106" s="34"/>
      <c r="AD4106" s="34"/>
      <c r="AE4106" s="34"/>
      <c r="AT4106" s="19" t="s">
        <v>262</v>
      </c>
      <c r="AU4106" s="19" t="s">
        <v>82</v>
      </c>
    </row>
    <row r="4107" spans="1:65" s="13" customFormat="1" ht="11.25">
      <c r="B4107" s="167"/>
      <c r="D4107" s="160" t="s">
        <v>264</v>
      </c>
      <c r="E4107" s="168" t="s">
        <v>3</v>
      </c>
      <c r="F4107" s="169" t="s">
        <v>3797</v>
      </c>
      <c r="H4107" s="168" t="s">
        <v>3</v>
      </c>
      <c r="I4107" s="170"/>
      <c r="L4107" s="167"/>
      <c r="M4107" s="171"/>
      <c r="N4107" s="172"/>
      <c r="O4107" s="172"/>
      <c r="P4107" s="172"/>
      <c r="Q4107" s="172"/>
      <c r="R4107" s="172"/>
      <c r="S4107" s="172"/>
      <c r="T4107" s="173"/>
      <c r="AT4107" s="168" t="s">
        <v>264</v>
      </c>
      <c r="AU4107" s="168" t="s">
        <v>82</v>
      </c>
      <c r="AV4107" s="13" t="s">
        <v>80</v>
      </c>
      <c r="AW4107" s="13" t="s">
        <v>34</v>
      </c>
      <c r="AX4107" s="13" t="s">
        <v>73</v>
      </c>
      <c r="AY4107" s="168" t="s">
        <v>252</v>
      </c>
    </row>
    <row r="4108" spans="1:65" s="13" customFormat="1" ht="11.25">
      <c r="B4108" s="167"/>
      <c r="D4108" s="160" t="s">
        <v>264</v>
      </c>
      <c r="E4108" s="168" t="s">
        <v>3</v>
      </c>
      <c r="F4108" s="169" t="s">
        <v>3798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1:65" s="13" customFormat="1" ht="11.25">
      <c r="B4109" s="167"/>
      <c r="D4109" s="160" t="s">
        <v>264</v>
      </c>
      <c r="E4109" s="168" t="s">
        <v>3</v>
      </c>
      <c r="F4109" s="169" t="s">
        <v>1334</v>
      </c>
      <c r="H4109" s="168" t="s">
        <v>3</v>
      </c>
      <c r="I4109" s="170"/>
      <c r="L4109" s="167"/>
      <c r="M4109" s="171"/>
      <c r="N4109" s="172"/>
      <c r="O4109" s="172"/>
      <c r="P4109" s="172"/>
      <c r="Q4109" s="172"/>
      <c r="R4109" s="172"/>
      <c r="S4109" s="172"/>
      <c r="T4109" s="173"/>
      <c r="AT4109" s="168" t="s">
        <v>264</v>
      </c>
      <c r="AU4109" s="168" t="s">
        <v>82</v>
      </c>
      <c r="AV4109" s="13" t="s">
        <v>80</v>
      </c>
      <c r="AW4109" s="13" t="s">
        <v>34</v>
      </c>
      <c r="AX4109" s="13" t="s">
        <v>73</v>
      </c>
      <c r="AY4109" s="168" t="s">
        <v>252</v>
      </c>
    </row>
    <row r="4110" spans="1:65" s="14" customFormat="1" ht="11.25">
      <c r="B4110" s="174"/>
      <c r="D4110" s="160" t="s">
        <v>264</v>
      </c>
      <c r="E4110" s="175" t="s">
        <v>3</v>
      </c>
      <c r="F4110" s="176" t="s">
        <v>1310</v>
      </c>
      <c r="H4110" s="177">
        <v>500.55</v>
      </c>
      <c r="I4110" s="178"/>
      <c r="L4110" s="174"/>
      <c r="M4110" s="179"/>
      <c r="N4110" s="180"/>
      <c r="O4110" s="180"/>
      <c r="P4110" s="180"/>
      <c r="Q4110" s="180"/>
      <c r="R4110" s="180"/>
      <c r="S4110" s="180"/>
      <c r="T4110" s="181"/>
      <c r="AT4110" s="175" t="s">
        <v>264</v>
      </c>
      <c r="AU4110" s="175" t="s">
        <v>82</v>
      </c>
      <c r="AV4110" s="14" t="s">
        <v>82</v>
      </c>
      <c r="AW4110" s="14" t="s">
        <v>34</v>
      </c>
      <c r="AX4110" s="14" t="s">
        <v>73</v>
      </c>
      <c r="AY4110" s="175" t="s">
        <v>252</v>
      </c>
    </row>
    <row r="4111" spans="1:65" s="13" customFormat="1" ht="11.25">
      <c r="B4111" s="167"/>
      <c r="D4111" s="160" t="s">
        <v>264</v>
      </c>
      <c r="E4111" s="168" t="s">
        <v>3</v>
      </c>
      <c r="F4111" s="169" t="s">
        <v>1295</v>
      </c>
      <c r="H4111" s="168" t="s">
        <v>3</v>
      </c>
      <c r="I4111" s="170"/>
      <c r="L4111" s="167"/>
      <c r="M4111" s="171"/>
      <c r="N4111" s="172"/>
      <c r="O4111" s="172"/>
      <c r="P4111" s="172"/>
      <c r="Q4111" s="172"/>
      <c r="R4111" s="172"/>
      <c r="S4111" s="172"/>
      <c r="T4111" s="173"/>
      <c r="AT4111" s="168" t="s">
        <v>264</v>
      </c>
      <c r="AU4111" s="168" t="s">
        <v>82</v>
      </c>
      <c r="AV4111" s="13" t="s">
        <v>80</v>
      </c>
      <c r="AW4111" s="13" t="s">
        <v>34</v>
      </c>
      <c r="AX4111" s="13" t="s">
        <v>73</v>
      </c>
      <c r="AY4111" s="168" t="s">
        <v>252</v>
      </c>
    </row>
    <row r="4112" spans="1:65" s="14" customFormat="1" ht="11.25">
      <c r="B4112" s="174"/>
      <c r="D4112" s="160" t="s">
        <v>264</v>
      </c>
      <c r="E4112" s="175" t="s">
        <v>3</v>
      </c>
      <c r="F4112" s="176" t="s">
        <v>1296</v>
      </c>
      <c r="H4112" s="177">
        <v>331.57</v>
      </c>
      <c r="I4112" s="178"/>
      <c r="L4112" s="174"/>
      <c r="M4112" s="179"/>
      <c r="N4112" s="180"/>
      <c r="O4112" s="180"/>
      <c r="P4112" s="180"/>
      <c r="Q4112" s="180"/>
      <c r="R4112" s="180"/>
      <c r="S4112" s="180"/>
      <c r="T4112" s="181"/>
      <c r="AT4112" s="175" t="s">
        <v>264</v>
      </c>
      <c r="AU4112" s="175" t="s">
        <v>82</v>
      </c>
      <c r="AV4112" s="14" t="s">
        <v>82</v>
      </c>
      <c r="AW4112" s="14" t="s">
        <v>34</v>
      </c>
      <c r="AX4112" s="14" t="s">
        <v>73</v>
      </c>
      <c r="AY4112" s="175" t="s">
        <v>252</v>
      </c>
    </row>
    <row r="4113" spans="1:65" s="13" customFormat="1" ht="11.25">
      <c r="B4113" s="167"/>
      <c r="D4113" s="160" t="s">
        <v>264</v>
      </c>
      <c r="E4113" s="168" t="s">
        <v>3</v>
      </c>
      <c r="F4113" s="169" t="s">
        <v>1297</v>
      </c>
      <c r="H4113" s="168" t="s">
        <v>3</v>
      </c>
      <c r="I4113" s="170"/>
      <c r="L4113" s="167"/>
      <c r="M4113" s="171"/>
      <c r="N4113" s="172"/>
      <c r="O4113" s="172"/>
      <c r="P4113" s="172"/>
      <c r="Q4113" s="172"/>
      <c r="R4113" s="172"/>
      <c r="S4113" s="172"/>
      <c r="T4113" s="173"/>
      <c r="AT4113" s="168" t="s">
        <v>264</v>
      </c>
      <c r="AU4113" s="168" t="s">
        <v>82</v>
      </c>
      <c r="AV4113" s="13" t="s">
        <v>80</v>
      </c>
      <c r="AW4113" s="13" t="s">
        <v>34</v>
      </c>
      <c r="AX4113" s="13" t="s">
        <v>73</v>
      </c>
      <c r="AY4113" s="168" t="s">
        <v>252</v>
      </c>
    </row>
    <row r="4114" spans="1:65" s="14" customFormat="1" ht="11.25">
      <c r="B4114" s="174"/>
      <c r="D4114" s="160" t="s">
        <v>264</v>
      </c>
      <c r="E4114" s="175" t="s">
        <v>3</v>
      </c>
      <c r="F4114" s="176" t="s">
        <v>1298</v>
      </c>
      <c r="H4114" s="177">
        <v>332.74</v>
      </c>
      <c r="I4114" s="178"/>
      <c r="L4114" s="174"/>
      <c r="M4114" s="179"/>
      <c r="N4114" s="180"/>
      <c r="O4114" s="180"/>
      <c r="P4114" s="180"/>
      <c r="Q4114" s="180"/>
      <c r="R4114" s="180"/>
      <c r="S4114" s="180"/>
      <c r="T4114" s="181"/>
      <c r="AT4114" s="175" t="s">
        <v>264</v>
      </c>
      <c r="AU4114" s="175" t="s">
        <v>82</v>
      </c>
      <c r="AV4114" s="14" t="s">
        <v>82</v>
      </c>
      <c r="AW4114" s="14" t="s">
        <v>34</v>
      </c>
      <c r="AX4114" s="14" t="s">
        <v>73</v>
      </c>
      <c r="AY4114" s="175" t="s">
        <v>252</v>
      </c>
    </row>
    <row r="4115" spans="1:65" s="13" customFormat="1" ht="11.25">
      <c r="B4115" s="167"/>
      <c r="D4115" s="160" t="s">
        <v>264</v>
      </c>
      <c r="E4115" s="168" t="s">
        <v>3</v>
      </c>
      <c r="F4115" s="169" t="s">
        <v>3799</v>
      </c>
      <c r="H4115" s="168" t="s">
        <v>3</v>
      </c>
      <c r="I4115" s="170"/>
      <c r="L4115" s="167"/>
      <c r="M4115" s="171"/>
      <c r="N4115" s="172"/>
      <c r="O4115" s="172"/>
      <c r="P4115" s="172"/>
      <c r="Q4115" s="172"/>
      <c r="R4115" s="172"/>
      <c r="S4115" s="172"/>
      <c r="T4115" s="173"/>
      <c r="AT4115" s="168" t="s">
        <v>264</v>
      </c>
      <c r="AU4115" s="168" t="s">
        <v>82</v>
      </c>
      <c r="AV4115" s="13" t="s">
        <v>80</v>
      </c>
      <c r="AW4115" s="13" t="s">
        <v>34</v>
      </c>
      <c r="AX4115" s="13" t="s">
        <v>73</v>
      </c>
      <c r="AY4115" s="168" t="s">
        <v>252</v>
      </c>
    </row>
    <row r="4116" spans="1:65" s="14" customFormat="1" ht="11.25">
      <c r="B4116" s="174"/>
      <c r="D4116" s="160" t="s">
        <v>264</v>
      </c>
      <c r="E4116" s="175" t="s">
        <v>3</v>
      </c>
      <c r="F4116" s="176" t="s">
        <v>3800</v>
      </c>
      <c r="H4116" s="177">
        <v>88.661000000000001</v>
      </c>
      <c r="I4116" s="178"/>
      <c r="L4116" s="174"/>
      <c r="M4116" s="179"/>
      <c r="N4116" s="180"/>
      <c r="O4116" s="180"/>
      <c r="P4116" s="180"/>
      <c r="Q4116" s="180"/>
      <c r="R4116" s="180"/>
      <c r="S4116" s="180"/>
      <c r="T4116" s="181"/>
      <c r="AT4116" s="175" t="s">
        <v>264</v>
      </c>
      <c r="AU4116" s="175" t="s">
        <v>82</v>
      </c>
      <c r="AV4116" s="14" t="s">
        <v>82</v>
      </c>
      <c r="AW4116" s="14" t="s">
        <v>34</v>
      </c>
      <c r="AX4116" s="14" t="s">
        <v>73</v>
      </c>
      <c r="AY4116" s="175" t="s">
        <v>252</v>
      </c>
    </row>
    <row r="4117" spans="1:65" s="15" customFormat="1" ht="11.25">
      <c r="B4117" s="182"/>
      <c r="D4117" s="160" t="s">
        <v>264</v>
      </c>
      <c r="E4117" s="183" t="s">
        <v>3</v>
      </c>
      <c r="F4117" s="184" t="s">
        <v>269</v>
      </c>
      <c r="H4117" s="185">
        <v>1253.521</v>
      </c>
      <c r="I4117" s="186"/>
      <c r="L4117" s="182"/>
      <c r="M4117" s="187"/>
      <c r="N4117" s="188"/>
      <c r="O4117" s="188"/>
      <c r="P4117" s="188"/>
      <c r="Q4117" s="188"/>
      <c r="R4117" s="188"/>
      <c r="S4117" s="188"/>
      <c r="T4117" s="189"/>
      <c r="AT4117" s="183" t="s">
        <v>264</v>
      </c>
      <c r="AU4117" s="183" t="s">
        <v>82</v>
      </c>
      <c r="AV4117" s="15" t="s">
        <v>258</v>
      </c>
      <c r="AW4117" s="15" t="s">
        <v>34</v>
      </c>
      <c r="AX4117" s="15" t="s">
        <v>80</v>
      </c>
      <c r="AY4117" s="183" t="s">
        <v>252</v>
      </c>
    </row>
    <row r="4118" spans="1:65" s="14" customFormat="1" ht="11.25">
      <c r="B4118" s="174"/>
      <c r="D4118" s="160" t="s">
        <v>264</v>
      </c>
      <c r="F4118" s="176" t="s">
        <v>3801</v>
      </c>
      <c r="H4118" s="177">
        <v>1378.873</v>
      </c>
      <c r="I4118" s="178"/>
      <c r="L4118" s="174"/>
      <c r="M4118" s="179"/>
      <c r="N4118" s="180"/>
      <c r="O4118" s="180"/>
      <c r="P4118" s="180"/>
      <c r="Q4118" s="180"/>
      <c r="R4118" s="180"/>
      <c r="S4118" s="180"/>
      <c r="T4118" s="181"/>
      <c r="AT4118" s="175" t="s">
        <v>264</v>
      </c>
      <c r="AU4118" s="175" t="s">
        <v>82</v>
      </c>
      <c r="AV4118" s="14" t="s">
        <v>82</v>
      </c>
      <c r="AW4118" s="14" t="s">
        <v>4</v>
      </c>
      <c r="AX4118" s="14" t="s">
        <v>80</v>
      </c>
      <c r="AY4118" s="175" t="s">
        <v>252</v>
      </c>
    </row>
    <row r="4119" spans="1:65" s="2" customFormat="1" ht="16.5" customHeight="1">
      <c r="A4119" s="34"/>
      <c r="B4119" s="145"/>
      <c r="C4119" s="146" t="s">
        <v>3802</v>
      </c>
      <c r="D4119" s="146" t="s">
        <v>254</v>
      </c>
      <c r="E4119" s="147" t="s">
        <v>3803</v>
      </c>
      <c r="F4119" s="148" t="s">
        <v>3804</v>
      </c>
      <c r="G4119" s="149" t="s">
        <v>497</v>
      </c>
      <c r="H4119" s="150">
        <v>509.11</v>
      </c>
      <c r="I4119" s="151"/>
      <c r="J4119" s="152">
        <f>ROUND(I4119*H4119,2)</f>
        <v>0</v>
      </c>
      <c r="K4119" s="153"/>
      <c r="L4119" s="35"/>
      <c r="M4119" s="154" t="s">
        <v>3</v>
      </c>
      <c r="N4119" s="155" t="s">
        <v>44</v>
      </c>
      <c r="O4119" s="55"/>
      <c r="P4119" s="156">
        <f>O4119*H4119</f>
        <v>0</v>
      </c>
      <c r="Q4119" s="156">
        <v>2.9999999999999997E-4</v>
      </c>
      <c r="R4119" s="156">
        <f>Q4119*H4119</f>
        <v>0.15273299999999998</v>
      </c>
      <c r="S4119" s="156">
        <v>0</v>
      </c>
      <c r="T4119" s="157">
        <f>S4119*H4119</f>
        <v>0</v>
      </c>
      <c r="U4119" s="34"/>
      <c r="V4119" s="34"/>
      <c r="W4119" s="34"/>
      <c r="X4119" s="34"/>
      <c r="Y4119" s="34"/>
      <c r="Z4119" s="34"/>
      <c r="AA4119" s="34"/>
      <c r="AB4119" s="34"/>
      <c r="AC4119" s="34"/>
      <c r="AD4119" s="34"/>
      <c r="AE4119" s="34"/>
      <c r="AR4119" s="158" t="s">
        <v>406</v>
      </c>
      <c r="AT4119" s="158" t="s">
        <v>254</v>
      </c>
      <c r="AU4119" s="158" t="s">
        <v>82</v>
      </c>
      <c r="AY4119" s="19" t="s">
        <v>252</v>
      </c>
      <c r="BE4119" s="159">
        <f>IF(N4119="základní",J4119,0)</f>
        <v>0</v>
      </c>
      <c r="BF4119" s="159">
        <f>IF(N4119="snížená",J4119,0)</f>
        <v>0</v>
      </c>
      <c r="BG4119" s="159">
        <f>IF(N4119="zákl. přenesená",J4119,0)</f>
        <v>0</v>
      </c>
      <c r="BH4119" s="159">
        <f>IF(N4119="sníž. přenesená",J4119,0)</f>
        <v>0</v>
      </c>
      <c r="BI4119" s="159">
        <f>IF(N4119="nulová",J4119,0)</f>
        <v>0</v>
      </c>
      <c r="BJ4119" s="19" t="s">
        <v>80</v>
      </c>
      <c r="BK4119" s="159">
        <f>ROUND(I4119*H4119,2)</f>
        <v>0</v>
      </c>
      <c r="BL4119" s="19" t="s">
        <v>406</v>
      </c>
      <c r="BM4119" s="158" t="s">
        <v>3805</v>
      </c>
    </row>
    <row r="4120" spans="1:65" s="2" customFormat="1" ht="11.25">
      <c r="A4120" s="34"/>
      <c r="B4120" s="35"/>
      <c r="C4120" s="34"/>
      <c r="D4120" s="160" t="s">
        <v>260</v>
      </c>
      <c r="E4120" s="34"/>
      <c r="F4120" s="161" t="s">
        <v>3806</v>
      </c>
      <c r="G4120" s="34"/>
      <c r="H4120" s="34"/>
      <c r="I4120" s="162"/>
      <c r="J4120" s="34"/>
      <c r="K4120" s="34"/>
      <c r="L4120" s="35"/>
      <c r="M4120" s="163"/>
      <c r="N4120" s="164"/>
      <c r="O4120" s="55"/>
      <c r="P4120" s="55"/>
      <c r="Q4120" s="55"/>
      <c r="R4120" s="55"/>
      <c r="S4120" s="55"/>
      <c r="T4120" s="56"/>
      <c r="U4120" s="34"/>
      <c r="V4120" s="34"/>
      <c r="W4120" s="34"/>
      <c r="X4120" s="34"/>
      <c r="Y4120" s="34"/>
      <c r="Z4120" s="34"/>
      <c r="AA4120" s="34"/>
      <c r="AB4120" s="34"/>
      <c r="AC4120" s="34"/>
      <c r="AD4120" s="34"/>
      <c r="AE4120" s="34"/>
      <c r="AT4120" s="19" t="s">
        <v>260</v>
      </c>
      <c r="AU4120" s="19" t="s">
        <v>82</v>
      </c>
    </row>
    <row r="4121" spans="1:65" s="2" customFormat="1" ht="11.25">
      <c r="A4121" s="34"/>
      <c r="B4121" s="35"/>
      <c r="C4121" s="34"/>
      <c r="D4121" s="165" t="s">
        <v>262</v>
      </c>
      <c r="E4121" s="34"/>
      <c r="F4121" s="166" t="s">
        <v>3807</v>
      </c>
      <c r="G4121" s="34"/>
      <c r="H4121" s="34"/>
      <c r="I4121" s="162"/>
      <c r="J4121" s="34"/>
      <c r="K4121" s="34"/>
      <c r="L4121" s="35"/>
      <c r="M4121" s="163"/>
      <c r="N4121" s="164"/>
      <c r="O4121" s="55"/>
      <c r="P4121" s="55"/>
      <c r="Q4121" s="55"/>
      <c r="R4121" s="55"/>
      <c r="S4121" s="55"/>
      <c r="T4121" s="56"/>
      <c r="U4121" s="34"/>
      <c r="V4121" s="34"/>
      <c r="W4121" s="34"/>
      <c r="X4121" s="34"/>
      <c r="Y4121" s="34"/>
      <c r="Z4121" s="34"/>
      <c r="AA4121" s="34"/>
      <c r="AB4121" s="34"/>
      <c r="AC4121" s="34"/>
      <c r="AD4121" s="34"/>
      <c r="AE4121" s="34"/>
      <c r="AT4121" s="19" t="s">
        <v>262</v>
      </c>
      <c r="AU4121" s="19" t="s">
        <v>82</v>
      </c>
    </row>
    <row r="4122" spans="1:65" s="13" customFormat="1" ht="11.25">
      <c r="B4122" s="167"/>
      <c r="D4122" s="160" t="s">
        <v>264</v>
      </c>
      <c r="E4122" s="168" t="s">
        <v>3</v>
      </c>
      <c r="F4122" s="169" t="s">
        <v>3808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1:65" s="13" customFormat="1" ht="11.25">
      <c r="B4123" s="167"/>
      <c r="D4123" s="160" t="s">
        <v>264</v>
      </c>
      <c r="E4123" s="168" t="s">
        <v>3</v>
      </c>
      <c r="F4123" s="169" t="s">
        <v>1311</v>
      </c>
      <c r="H4123" s="168" t="s">
        <v>3</v>
      </c>
      <c r="I4123" s="170"/>
      <c r="L4123" s="167"/>
      <c r="M4123" s="171"/>
      <c r="N4123" s="172"/>
      <c r="O4123" s="172"/>
      <c r="P4123" s="172"/>
      <c r="Q4123" s="172"/>
      <c r="R4123" s="172"/>
      <c r="S4123" s="172"/>
      <c r="T4123" s="173"/>
      <c r="AT4123" s="168" t="s">
        <v>264</v>
      </c>
      <c r="AU4123" s="168" t="s">
        <v>82</v>
      </c>
      <c r="AV4123" s="13" t="s">
        <v>80</v>
      </c>
      <c r="AW4123" s="13" t="s">
        <v>34</v>
      </c>
      <c r="AX4123" s="13" t="s">
        <v>73</v>
      </c>
      <c r="AY4123" s="168" t="s">
        <v>252</v>
      </c>
    </row>
    <row r="4124" spans="1:65" s="14" customFormat="1" ht="11.25">
      <c r="B4124" s="174"/>
      <c r="D4124" s="160" t="s">
        <v>264</v>
      </c>
      <c r="E4124" s="175" t="s">
        <v>3</v>
      </c>
      <c r="F4124" s="176" t="s">
        <v>1312</v>
      </c>
      <c r="H4124" s="177">
        <v>102.7</v>
      </c>
      <c r="I4124" s="178"/>
      <c r="L4124" s="174"/>
      <c r="M4124" s="179"/>
      <c r="N4124" s="180"/>
      <c r="O4124" s="180"/>
      <c r="P4124" s="180"/>
      <c r="Q4124" s="180"/>
      <c r="R4124" s="180"/>
      <c r="S4124" s="180"/>
      <c r="T4124" s="181"/>
      <c r="AT4124" s="175" t="s">
        <v>264</v>
      </c>
      <c r="AU4124" s="175" t="s">
        <v>82</v>
      </c>
      <c r="AV4124" s="14" t="s">
        <v>82</v>
      </c>
      <c r="AW4124" s="14" t="s">
        <v>34</v>
      </c>
      <c r="AX4124" s="14" t="s">
        <v>73</v>
      </c>
      <c r="AY4124" s="175" t="s">
        <v>252</v>
      </c>
    </row>
    <row r="4125" spans="1:65" s="13" customFormat="1" ht="11.25">
      <c r="B4125" s="167"/>
      <c r="D4125" s="160" t="s">
        <v>264</v>
      </c>
      <c r="E4125" s="168" t="s">
        <v>3</v>
      </c>
      <c r="F4125" s="169" t="s">
        <v>1313</v>
      </c>
      <c r="H4125" s="168" t="s">
        <v>3</v>
      </c>
      <c r="I4125" s="170"/>
      <c r="L4125" s="167"/>
      <c r="M4125" s="171"/>
      <c r="N4125" s="172"/>
      <c r="O4125" s="172"/>
      <c r="P4125" s="172"/>
      <c r="Q4125" s="172"/>
      <c r="R4125" s="172"/>
      <c r="S4125" s="172"/>
      <c r="T4125" s="173"/>
      <c r="AT4125" s="168" t="s">
        <v>264</v>
      </c>
      <c r="AU4125" s="168" t="s">
        <v>82</v>
      </c>
      <c r="AV4125" s="13" t="s">
        <v>80</v>
      </c>
      <c r="AW4125" s="13" t="s">
        <v>34</v>
      </c>
      <c r="AX4125" s="13" t="s">
        <v>73</v>
      </c>
      <c r="AY4125" s="168" t="s">
        <v>252</v>
      </c>
    </row>
    <row r="4126" spans="1:65" s="14" customFormat="1" ht="11.25">
      <c r="B4126" s="174"/>
      <c r="D4126" s="160" t="s">
        <v>264</v>
      </c>
      <c r="E4126" s="175" t="s">
        <v>3</v>
      </c>
      <c r="F4126" s="176" t="s">
        <v>1314</v>
      </c>
      <c r="H4126" s="177">
        <v>200.21</v>
      </c>
      <c r="I4126" s="178"/>
      <c r="L4126" s="174"/>
      <c r="M4126" s="179"/>
      <c r="N4126" s="180"/>
      <c r="O4126" s="180"/>
      <c r="P4126" s="180"/>
      <c r="Q4126" s="180"/>
      <c r="R4126" s="180"/>
      <c r="S4126" s="180"/>
      <c r="T4126" s="181"/>
      <c r="AT4126" s="175" t="s">
        <v>264</v>
      </c>
      <c r="AU4126" s="175" t="s">
        <v>82</v>
      </c>
      <c r="AV4126" s="14" t="s">
        <v>82</v>
      </c>
      <c r="AW4126" s="14" t="s">
        <v>34</v>
      </c>
      <c r="AX4126" s="14" t="s">
        <v>73</v>
      </c>
      <c r="AY4126" s="175" t="s">
        <v>252</v>
      </c>
    </row>
    <row r="4127" spans="1:65" s="13" customFormat="1" ht="11.25">
      <c r="B4127" s="167"/>
      <c r="D4127" s="160" t="s">
        <v>264</v>
      </c>
      <c r="E4127" s="168" t="s">
        <v>3</v>
      </c>
      <c r="F4127" s="169" t="s">
        <v>1315</v>
      </c>
      <c r="H4127" s="168" t="s">
        <v>3</v>
      </c>
      <c r="I4127" s="170"/>
      <c r="L4127" s="167"/>
      <c r="M4127" s="171"/>
      <c r="N4127" s="172"/>
      <c r="O4127" s="172"/>
      <c r="P4127" s="172"/>
      <c r="Q4127" s="172"/>
      <c r="R4127" s="172"/>
      <c r="S4127" s="172"/>
      <c r="T4127" s="173"/>
      <c r="AT4127" s="168" t="s">
        <v>264</v>
      </c>
      <c r="AU4127" s="168" t="s">
        <v>82</v>
      </c>
      <c r="AV4127" s="13" t="s">
        <v>80</v>
      </c>
      <c r="AW4127" s="13" t="s">
        <v>34</v>
      </c>
      <c r="AX4127" s="13" t="s">
        <v>73</v>
      </c>
      <c r="AY4127" s="168" t="s">
        <v>252</v>
      </c>
    </row>
    <row r="4128" spans="1:65" s="14" customFormat="1" ht="11.25">
      <c r="B4128" s="174"/>
      <c r="D4128" s="160" t="s">
        <v>264</v>
      </c>
      <c r="E4128" s="175" t="s">
        <v>3</v>
      </c>
      <c r="F4128" s="176" t="s">
        <v>1316</v>
      </c>
      <c r="H4128" s="177">
        <v>206.2</v>
      </c>
      <c r="I4128" s="178"/>
      <c r="L4128" s="174"/>
      <c r="M4128" s="179"/>
      <c r="N4128" s="180"/>
      <c r="O4128" s="180"/>
      <c r="P4128" s="180"/>
      <c r="Q4128" s="180"/>
      <c r="R4128" s="180"/>
      <c r="S4128" s="180"/>
      <c r="T4128" s="181"/>
      <c r="AT4128" s="175" t="s">
        <v>264</v>
      </c>
      <c r="AU4128" s="175" t="s">
        <v>82</v>
      </c>
      <c r="AV4128" s="14" t="s">
        <v>82</v>
      </c>
      <c r="AW4128" s="14" t="s">
        <v>34</v>
      </c>
      <c r="AX4128" s="14" t="s">
        <v>73</v>
      </c>
      <c r="AY4128" s="175" t="s">
        <v>252</v>
      </c>
    </row>
    <row r="4129" spans="1:65" s="15" customFormat="1" ht="11.25">
      <c r="B4129" s="182"/>
      <c r="D4129" s="160" t="s">
        <v>264</v>
      </c>
      <c r="E4129" s="183" t="s">
        <v>3</v>
      </c>
      <c r="F4129" s="184" t="s">
        <v>269</v>
      </c>
      <c r="H4129" s="185">
        <v>509.11</v>
      </c>
      <c r="I4129" s="186"/>
      <c r="L4129" s="182"/>
      <c r="M4129" s="187"/>
      <c r="N4129" s="188"/>
      <c r="O4129" s="188"/>
      <c r="P4129" s="188"/>
      <c r="Q4129" s="188"/>
      <c r="R4129" s="188"/>
      <c r="S4129" s="188"/>
      <c r="T4129" s="189"/>
      <c r="AT4129" s="183" t="s">
        <v>264</v>
      </c>
      <c r="AU4129" s="183" t="s">
        <v>82</v>
      </c>
      <c r="AV4129" s="15" t="s">
        <v>258</v>
      </c>
      <c r="AW4129" s="15" t="s">
        <v>34</v>
      </c>
      <c r="AX4129" s="15" t="s">
        <v>80</v>
      </c>
      <c r="AY4129" s="183" t="s">
        <v>252</v>
      </c>
    </row>
    <row r="4130" spans="1:65" s="2" customFormat="1" ht="24.2" customHeight="1">
      <c r="A4130" s="34"/>
      <c r="B4130" s="145"/>
      <c r="C4130" s="198" t="s">
        <v>3809</v>
      </c>
      <c r="D4130" s="198" t="s">
        <v>361</v>
      </c>
      <c r="E4130" s="199" t="s">
        <v>3810</v>
      </c>
      <c r="F4130" s="200" t="s">
        <v>3811</v>
      </c>
      <c r="G4130" s="201" t="s">
        <v>497</v>
      </c>
      <c r="H4130" s="202">
        <v>592.65099999999995</v>
      </c>
      <c r="I4130" s="203"/>
      <c r="J4130" s="204">
        <f>ROUND(I4130*H4130,2)</f>
        <v>0</v>
      </c>
      <c r="K4130" s="205"/>
      <c r="L4130" s="206"/>
      <c r="M4130" s="207" t="s">
        <v>3</v>
      </c>
      <c r="N4130" s="208" t="s">
        <v>44</v>
      </c>
      <c r="O4130" s="55"/>
      <c r="P4130" s="156">
        <f>O4130*H4130</f>
        <v>0</v>
      </c>
      <c r="Q4130" s="156">
        <v>3.0899999999999999E-3</v>
      </c>
      <c r="R4130" s="156">
        <f>Q4130*H4130</f>
        <v>1.8312915899999997</v>
      </c>
      <c r="S4130" s="156">
        <v>0</v>
      </c>
      <c r="T4130" s="157">
        <f>S4130*H4130</f>
        <v>0</v>
      </c>
      <c r="U4130" s="34"/>
      <c r="V4130" s="34"/>
      <c r="W4130" s="34"/>
      <c r="X4130" s="34"/>
      <c r="Y4130" s="34"/>
      <c r="Z4130" s="34"/>
      <c r="AA4130" s="34"/>
      <c r="AB4130" s="34"/>
      <c r="AC4130" s="34"/>
      <c r="AD4130" s="34"/>
      <c r="AE4130" s="34"/>
      <c r="AR4130" s="158" t="s">
        <v>572</v>
      </c>
      <c r="AT4130" s="158" t="s">
        <v>361</v>
      </c>
      <c r="AU4130" s="158" t="s">
        <v>82</v>
      </c>
      <c r="AY4130" s="19" t="s">
        <v>252</v>
      </c>
      <c r="BE4130" s="159">
        <f>IF(N4130="základní",J4130,0)</f>
        <v>0</v>
      </c>
      <c r="BF4130" s="159">
        <f>IF(N4130="snížená",J4130,0)</f>
        <v>0</v>
      </c>
      <c r="BG4130" s="159">
        <f>IF(N4130="zákl. přenesená",J4130,0)</f>
        <v>0</v>
      </c>
      <c r="BH4130" s="159">
        <f>IF(N4130="sníž. přenesená",J4130,0)</f>
        <v>0</v>
      </c>
      <c r="BI4130" s="159">
        <f>IF(N4130="nulová",J4130,0)</f>
        <v>0</v>
      </c>
      <c r="BJ4130" s="19" t="s">
        <v>80</v>
      </c>
      <c r="BK4130" s="159">
        <f>ROUND(I4130*H4130,2)</f>
        <v>0</v>
      </c>
      <c r="BL4130" s="19" t="s">
        <v>406</v>
      </c>
      <c r="BM4130" s="158" t="s">
        <v>3812</v>
      </c>
    </row>
    <row r="4131" spans="1:65" s="2" customFormat="1" ht="19.5">
      <c r="A4131" s="34"/>
      <c r="B4131" s="35"/>
      <c r="C4131" s="34"/>
      <c r="D4131" s="160" t="s">
        <v>260</v>
      </c>
      <c r="E4131" s="34"/>
      <c r="F4131" s="161" t="s">
        <v>3811</v>
      </c>
      <c r="G4131" s="34"/>
      <c r="H4131" s="34"/>
      <c r="I4131" s="162"/>
      <c r="J4131" s="34"/>
      <c r="K4131" s="34"/>
      <c r="L4131" s="35"/>
      <c r="M4131" s="163"/>
      <c r="N4131" s="164"/>
      <c r="O4131" s="55"/>
      <c r="P4131" s="55"/>
      <c r="Q4131" s="55"/>
      <c r="R4131" s="55"/>
      <c r="S4131" s="55"/>
      <c r="T4131" s="56"/>
      <c r="U4131" s="34"/>
      <c r="V4131" s="34"/>
      <c r="W4131" s="34"/>
      <c r="X4131" s="34"/>
      <c r="Y4131" s="34"/>
      <c r="Z4131" s="34"/>
      <c r="AA4131" s="34"/>
      <c r="AB4131" s="34"/>
      <c r="AC4131" s="34"/>
      <c r="AD4131" s="34"/>
      <c r="AE4131" s="34"/>
      <c r="AT4131" s="19" t="s">
        <v>260</v>
      </c>
      <c r="AU4131" s="19" t="s">
        <v>82</v>
      </c>
    </row>
    <row r="4132" spans="1:65" s="2" customFormat="1" ht="11.25">
      <c r="A4132" s="34"/>
      <c r="B4132" s="35"/>
      <c r="C4132" s="34"/>
      <c r="D4132" s="165" t="s">
        <v>262</v>
      </c>
      <c r="E4132" s="34"/>
      <c r="F4132" s="166" t="s">
        <v>3813</v>
      </c>
      <c r="G4132" s="34"/>
      <c r="H4132" s="34"/>
      <c r="I4132" s="162"/>
      <c r="J4132" s="34"/>
      <c r="K4132" s="34"/>
      <c r="L4132" s="35"/>
      <c r="M4132" s="163"/>
      <c r="N4132" s="164"/>
      <c r="O4132" s="55"/>
      <c r="P4132" s="55"/>
      <c r="Q4132" s="55"/>
      <c r="R4132" s="55"/>
      <c r="S4132" s="55"/>
      <c r="T4132" s="56"/>
      <c r="U4132" s="34"/>
      <c r="V4132" s="34"/>
      <c r="W4132" s="34"/>
      <c r="X4132" s="34"/>
      <c r="Y4132" s="34"/>
      <c r="Z4132" s="34"/>
      <c r="AA4132" s="34"/>
      <c r="AB4132" s="34"/>
      <c r="AC4132" s="34"/>
      <c r="AD4132" s="34"/>
      <c r="AE4132" s="34"/>
      <c r="AT4132" s="19" t="s">
        <v>262</v>
      </c>
      <c r="AU4132" s="19" t="s">
        <v>82</v>
      </c>
    </row>
    <row r="4133" spans="1:65" s="13" customFormat="1" ht="11.25">
      <c r="B4133" s="167"/>
      <c r="D4133" s="160" t="s">
        <v>264</v>
      </c>
      <c r="E4133" s="168" t="s">
        <v>3</v>
      </c>
      <c r="F4133" s="169" t="s">
        <v>3814</v>
      </c>
      <c r="H4133" s="168" t="s">
        <v>3</v>
      </c>
      <c r="I4133" s="170"/>
      <c r="L4133" s="167"/>
      <c r="M4133" s="171"/>
      <c r="N4133" s="172"/>
      <c r="O4133" s="172"/>
      <c r="P4133" s="172"/>
      <c r="Q4133" s="172"/>
      <c r="R4133" s="172"/>
      <c r="S4133" s="172"/>
      <c r="T4133" s="173"/>
      <c r="AT4133" s="168" t="s">
        <v>264</v>
      </c>
      <c r="AU4133" s="168" t="s">
        <v>82</v>
      </c>
      <c r="AV4133" s="13" t="s">
        <v>80</v>
      </c>
      <c r="AW4133" s="13" t="s">
        <v>34</v>
      </c>
      <c r="AX4133" s="13" t="s">
        <v>73</v>
      </c>
      <c r="AY4133" s="168" t="s">
        <v>252</v>
      </c>
    </row>
    <row r="4134" spans="1:65" s="13" customFormat="1" ht="11.25">
      <c r="B4134" s="167"/>
      <c r="D4134" s="160" t="s">
        <v>264</v>
      </c>
      <c r="E4134" s="168" t="s">
        <v>3</v>
      </c>
      <c r="F4134" s="169" t="s">
        <v>1311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264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252</v>
      </c>
    </row>
    <row r="4135" spans="1:65" s="14" customFormat="1" ht="11.25">
      <c r="B4135" s="174"/>
      <c r="D4135" s="160" t="s">
        <v>264</v>
      </c>
      <c r="E4135" s="175" t="s">
        <v>3</v>
      </c>
      <c r="F4135" s="176" t="s">
        <v>1312</v>
      </c>
      <c r="H4135" s="177">
        <v>102.7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264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252</v>
      </c>
    </row>
    <row r="4136" spans="1:65" s="13" customFormat="1" ht="11.25">
      <c r="B4136" s="167"/>
      <c r="D4136" s="160" t="s">
        <v>264</v>
      </c>
      <c r="E4136" s="168" t="s">
        <v>3</v>
      </c>
      <c r="F4136" s="169" t="s">
        <v>1313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264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252</v>
      </c>
    </row>
    <row r="4137" spans="1:65" s="14" customFormat="1" ht="11.25">
      <c r="B4137" s="174"/>
      <c r="D4137" s="160" t="s">
        <v>264</v>
      </c>
      <c r="E4137" s="175" t="s">
        <v>3</v>
      </c>
      <c r="F4137" s="176" t="s">
        <v>1314</v>
      </c>
      <c r="H4137" s="177">
        <v>200.21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264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252</v>
      </c>
    </row>
    <row r="4138" spans="1:65" s="13" customFormat="1" ht="11.25">
      <c r="B4138" s="167"/>
      <c r="D4138" s="160" t="s">
        <v>264</v>
      </c>
      <c r="E4138" s="168" t="s">
        <v>3</v>
      </c>
      <c r="F4138" s="169" t="s">
        <v>1315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264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252</v>
      </c>
    </row>
    <row r="4139" spans="1:65" s="14" customFormat="1" ht="11.25">
      <c r="B4139" s="174"/>
      <c r="D4139" s="160" t="s">
        <v>264</v>
      </c>
      <c r="E4139" s="175" t="s">
        <v>3</v>
      </c>
      <c r="F4139" s="176" t="s">
        <v>1316</v>
      </c>
      <c r="H4139" s="177">
        <v>206.2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264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252</v>
      </c>
    </row>
    <row r="4140" spans="1:65" s="16" customFormat="1" ht="11.25">
      <c r="B4140" s="190"/>
      <c r="D4140" s="160" t="s">
        <v>264</v>
      </c>
      <c r="E4140" s="191" t="s">
        <v>3</v>
      </c>
      <c r="F4140" s="192" t="s">
        <v>354</v>
      </c>
      <c r="H4140" s="193">
        <v>509.11</v>
      </c>
      <c r="I4140" s="194"/>
      <c r="L4140" s="190"/>
      <c r="M4140" s="195"/>
      <c r="N4140" s="196"/>
      <c r="O4140" s="196"/>
      <c r="P4140" s="196"/>
      <c r="Q4140" s="196"/>
      <c r="R4140" s="196"/>
      <c r="S4140" s="196"/>
      <c r="T4140" s="197"/>
      <c r="AT4140" s="191" t="s">
        <v>264</v>
      </c>
      <c r="AU4140" s="191" t="s">
        <v>82</v>
      </c>
      <c r="AV4140" s="16" t="s">
        <v>95</v>
      </c>
      <c r="AW4140" s="16" t="s">
        <v>34</v>
      </c>
      <c r="AX4140" s="16" t="s">
        <v>73</v>
      </c>
      <c r="AY4140" s="191" t="s">
        <v>252</v>
      </c>
    </row>
    <row r="4141" spans="1:65" s="13" customFormat="1" ht="11.25">
      <c r="B4141" s="167"/>
      <c r="D4141" s="160" t="s">
        <v>264</v>
      </c>
      <c r="E4141" s="168" t="s">
        <v>3</v>
      </c>
      <c r="F4141" s="169" t="s">
        <v>3815</v>
      </c>
      <c r="H4141" s="168" t="s">
        <v>3</v>
      </c>
      <c r="I4141" s="170"/>
      <c r="L4141" s="167"/>
      <c r="M4141" s="171"/>
      <c r="N4141" s="172"/>
      <c r="O4141" s="172"/>
      <c r="P4141" s="172"/>
      <c r="Q4141" s="172"/>
      <c r="R4141" s="172"/>
      <c r="S4141" s="172"/>
      <c r="T4141" s="173"/>
      <c r="AT4141" s="168" t="s">
        <v>264</v>
      </c>
      <c r="AU4141" s="168" t="s">
        <v>82</v>
      </c>
      <c r="AV4141" s="13" t="s">
        <v>80</v>
      </c>
      <c r="AW4141" s="13" t="s">
        <v>34</v>
      </c>
      <c r="AX4141" s="13" t="s">
        <v>73</v>
      </c>
      <c r="AY4141" s="168" t="s">
        <v>252</v>
      </c>
    </row>
    <row r="4142" spans="1:65" s="13" customFormat="1" ht="11.25">
      <c r="B4142" s="167"/>
      <c r="D4142" s="160" t="s">
        <v>264</v>
      </c>
      <c r="E4142" s="168" t="s">
        <v>3</v>
      </c>
      <c r="F4142" s="169" t="s">
        <v>877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264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252</v>
      </c>
    </row>
    <row r="4143" spans="1:65" s="14" customFormat="1" ht="11.25">
      <c r="B4143" s="174"/>
      <c r="D4143" s="160" t="s">
        <v>264</v>
      </c>
      <c r="E4143" s="175" t="s">
        <v>3</v>
      </c>
      <c r="F4143" s="176" t="s">
        <v>3816</v>
      </c>
      <c r="H4143" s="177">
        <v>5.9219999999999997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264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252</v>
      </c>
    </row>
    <row r="4144" spans="1:65" s="13" customFormat="1" ht="11.25">
      <c r="B4144" s="167"/>
      <c r="D4144" s="160" t="s">
        <v>264</v>
      </c>
      <c r="E4144" s="168" t="s">
        <v>3</v>
      </c>
      <c r="F4144" s="169" t="s">
        <v>881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264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252</v>
      </c>
    </row>
    <row r="4145" spans="1:65" s="14" customFormat="1" ht="11.25">
      <c r="B4145" s="174"/>
      <c r="D4145" s="160" t="s">
        <v>264</v>
      </c>
      <c r="E4145" s="175" t="s">
        <v>3</v>
      </c>
      <c r="F4145" s="176" t="s">
        <v>3817</v>
      </c>
      <c r="H4145" s="177">
        <v>11.884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264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252</v>
      </c>
    </row>
    <row r="4146" spans="1:65" s="13" customFormat="1" ht="11.25">
      <c r="B4146" s="167"/>
      <c r="D4146" s="160" t="s">
        <v>264</v>
      </c>
      <c r="E4146" s="168" t="s">
        <v>3</v>
      </c>
      <c r="F4146" s="169" t="s">
        <v>883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264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252</v>
      </c>
    </row>
    <row r="4147" spans="1:65" s="14" customFormat="1" ht="11.25">
      <c r="B4147" s="174"/>
      <c r="D4147" s="160" t="s">
        <v>264</v>
      </c>
      <c r="E4147" s="175" t="s">
        <v>3</v>
      </c>
      <c r="F4147" s="176" t="s">
        <v>3818</v>
      </c>
      <c r="H4147" s="177">
        <v>11.858000000000001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264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252</v>
      </c>
    </row>
    <row r="4148" spans="1:65" s="16" customFormat="1" ht="11.25">
      <c r="B4148" s="190"/>
      <c r="D4148" s="160" t="s">
        <v>264</v>
      </c>
      <c r="E4148" s="191" t="s">
        <v>3</v>
      </c>
      <c r="F4148" s="192" t="s">
        <v>354</v>
      </c>
      <c r="H4148" s="193">
        <v>29.664000000000001</v>
      </c>
      <c r="I4148" s="194"/>
      <c r="L4148" s="190"/>
      <c r="M4148" s="195"/>
      <c r="N4148" s="196"/>
      <c r="O4148" s="196"/>
      <c r="P4148" s="196"/>
      <c r="Q4148" s="196"/>
      <c r="R4148" s="196"/>
      <c r="S4148" s="196"/>
      <c r="T4148" s="197"/>
      <c r="AT4148" s="191" t="s">
        <v>264</v>
      </c>
      <c r="AU4148" s="191" t="s">
        <v>82</v>
      </c>
      <c r="AV4148" s="16" t="s">
        <v>95</v>
      </c>
      <c r="AW4148" s="16" t="s">
        <v>34</v>
      </c>
      <c r="AX4148" s="16" t="s">
        <v>73</v>
      </c>
      <c r="AY4148" s="191" t="s">
        <v>252</v>
      </c>
    </row>
    <row r="4149" spans="1:65" s="15" customFormat="1" ht="11.25">
      <c r="B4149" s="182"/>
      <c r="D4149" s="160" t="s">
        <v>264</v>
      </c>
      <c r="E4149" s="183" t="s">
        <v>3</v>
      </c>
      <c r="F4149" s="184" t="s">
        <v>269</v>
      </c>
      <c r="H4149" s="185">
        <v>538.774</v>
      </c>
      <c r="I4149" s="186"/>
      <c r="L4149" s="182"/>
      <c r="M4149" s="187"/>
      <c r="N4149" s="188"/>
      <c r="O4149" s="188"/>
      <c r="P4149" s="188"/>
      <c r="Q4149" s="188"/>
      <c r="R4149" s="188"/>
      <c r="S4149" s="188"/>
      <c r="T4149" s="189"/>
      <c r="AT4149" s="183" t="s">
        <v>264</v>
      </c>
      <c r="AU4149" s="183" t="s">
        <v>82</v>
      </c>
      <c r="AV4149" s="15" t="s">
        <v>258</v>
      </c>
      <c r="AW4149" s="15" t="s">
        <v>34</v>
      </c>
      <c r="AX4149" s="15" t="s">
        <v>80</v>
      </c>
      <c r="AY4149" s="183" t="s">
        <v>252</v>
      </c>
    </row>
    <row r="4150" spans="1:65" s="14" customFormat="1" ht="11.25">
      <c r="B4150" s="174"/>
      <c r="D4150" s="160" t="s">
        <v>264</v>
      </c>
      <c r="F4150" s="176" t="s">
        <v>3819</v>
      </c>
      <c r="H4150" s="177">
        <v>592.65099999999995</v>
      </c>
      <c r="I4150" s="178"/>
      <c r="L4150" s="174"/>
      <c r="M4150" s="179"/>
      <c r="N4150" s="180"/>
      <c r="O4150" s="180"/>
      <c r="P4150" s="180"/>
      <c r="Q4150" s="180"/>
      <c r="R4150" s="180"/>
      <c r="S4150" s="180"/>
      <c r="T4150" s="181"/>
      <c r="AT4150" s="175" t="s">
        <v>264</v>
      </c>
      <c r="AU4150" s="175" t="s">
        <v>82</v>
      </c>
      <c r="AV4150" s="14" t="s">
        <v>82</v>
      </c>
      <c r="AW4150" s="14" t="s">
        <v>4</v>
      </c>
      <c r="AX4150" s="14" t="s">
        <v>80</v>
      </c>
      <c r="AY4150" s="175" t="s">
        <v>252</v>
      </c>
    </row>
    <row r="4151" spans="1:65" s="2" customFormat="1" ht="16.5" customHeight="1">
      <c r="A4151" s="34"/>
      <c r="B4151" s="145"/>
      <c r="C4151" s="146" t="s">
        <v>3820</v>
      </c>
      <c r="D4151" s="146" t="s">
        <v>254</v>
      </c>
      <c r="E4151" s="147" t="s">
        <v>3821</v>
      </c>
      <c r="F4151" s="148" t="s">
        <v>3822</v>
      </c>
      <c r="G4151" s="149" t="s">
        <v>331</v>
      </c>
      <c r="H4151" s="150">
        <v>1479.05</v>
      </c>
      <c r="I4151" s="151"/>
      <c r="J4151" s="152">
        <f>ROUND(I4151*H4151,2)</f>
        <v>0</v>
      </c>
      <c r="K4151" s="153"/>
      <c r="L4151" s="35"/>
      <c r="M4151" s="154" t="s">
        <v>3</v>
      </c>
      <c r="N4151" s="155" t="s">
        <v>44</v>
      </c>
      <c r="O4151" s="55"/>
      <c r="P4151" s="156">
        <f>O4151*H4151</f>
        <v>0</v>
      </c>
      <c r="Q4151" s="156">
        <v>1.0000000000000001E-5</v>
      </c>
      <c r="R4151" s="156">
        <f>Q4151*H4151</f>
        <v>1.4790500000000002E-2</v>
      </c>
      <c r="S4151" s="156">
        <v>0</v>
      </c>
      <c r="T4151" s="157">
        <f>S4151*H4151</f>
        <v>0</v>
      </c>
      <c r="U4151" s="34"/>
      <c r="V4151" s="34"/>
      <c r="W4151" s="34"/>
      <c r="X4151" s="34"/>
      <c r="Y4151" s="34"/>
      <c r="Z4151" s="34"/>
      <c r="AA4151" s="34"/>
      <c r="AB4151" s="34"/>
      <c r="AC4151" s="34"/>
      <c r="AD4151" s="34"/>
      <c r="AE4151" s="34"/>
      <c r="AR4151" s="158" t="s">
        <v>406</v>
      </c>
      <c r="AT4151" s="158" t="s">
        <v>254</v>
      </c>
      <c r="AU4151" s="158" t="s">
        <v>82</v>
      </c>
      <c r="AY4151" s="19" t="s">
        <v>252</v>
      </c>
      <c r="BE4151" s="159">
        <f>IF(N4151="základní",J4151,0)</f>
        <v>0</v>
      </c>
      <c r="BF4151" s="159">
        <f>IF(N4151="snížená",J4151,0)</f>
        <v>0</v>
      </c>
      <c r="BG4151" s="159">
        <f>IF(N4151="zákl. přenesená",J4151,0)</f>
        <v>0</v>
      </c>
      <c r="BH4151" s="159">
        <f>IF(N4151="sníž. přenesená",J4151,0)</f>
        <v>0</v>
      </c>
      <c r="BI4151" s="159">
        <f>IF(N4151="nulová",J4151,0)</f>
        <v>0</v>
      </c>
      <c r="BJ4151" s="19" t="s">
        <v>80</v>
      </c>
      <c r="BK4151" s="159">
        <f>ROUND(I4151*H4151,2)</f>
        <v>0</v>
      </c>
      <c r="BL4151" s="19" t="s">
        <v>406</v>
      </c>
      <c r="BM4151" s="158" t="s">
        <v>3823</v>
      </c>
    </row>
    <row r="4152" spans="1:65" s="2" customFormat="1" ht="11.25">
      <c r="A4152" s="34"/>
      <c r="B4152" s="35"/>
      <c r="C4152" s="34"/>
      <c r="D4152" s="160" t="s">
        <v>260</v>
      </c>
      <c r="E4152" s="34"/>
      <c r="F4152" s="161" t="s">
        <v>3824</v>
      </c>
      <c r="G4152" s="34"/>
      <c r="H4152" s="34"/>
      <c r="I4152" s="162"/>
      <c r="J4152" s="34"/>
      <c r="K4152" s="34"/>
      <c r="L4152" s="35"/>
      <c r="M4152" s="163"/>
      <c r="N4152" s="164"/>
      <c r="O4152" s="55"/>
      <c r="P4152" s="55"/>
      <c r="Q4152" s="55"/>
      <c r="R4152" s="55"/>
      <c r="S4152" s="55"/>
      <c r="T4152" s="56"/>
      <c r="U4152" s="34"/>
      <c r="V4152" s="34"/>
      <c r="W4152" s="34"/>
      <c r="X4152" s="34"/>
      <c r="Y4152" s="34"/>
      <c r="Z4152" s="34"/>
      <c r="AA4152" s="34"/>
      <c r="AB4152" s="34"/>
      <c r="AC4152" s="34"/>
      <c r="AD4152" s="34"/>
      <c r="AE4152" s="34"/>
      <c r="AT4152" s="19" t="s">
        <v>260</v>
      </c>
      <c r="AU4152" s="19" t="s">
        <v>82</v>
      </c>
    </row>
    <row r="4153" spans="1:65" s="2" customFormat="1" ht="11.25">
      <c r="A4153" s="34"/>
      <c r="B4153" s="35"/>
      <c r="C4153" s="34"/>
      <c r="D4153" s="165" t="s">
        <v>262</v>
      </c>
      <c r="E4153" s="34"/>
      <c r="F4153" s="166" t="s">
        <v>3825</v>
      </c>
      <c r="G4153" s="34"/>
      <c r="H4153" s="34"/>
      <c r="I4153" s="162"/>
      <c r="J4153" s="34"/>
      <c r="K4153" s="34"/>
      <c r="L4153" s="35"/>
      <c r="M4153" s="163"/>
      <c r="N4153" s="164"/>
      <c r="O4153" s="55"/>
      <c r="P4153" s="55"/>
      <c r="Q4153" s="55"/>
      <c r="R4153" s="55"/>
      <c r="S4153" s="55"/>
      <c r="T4153" s="56"/>
      <c r="U4153" s="34"/>
      <c r="V4153" s="34"/>
      <c r="W4153" s="34"/>
      <c r="X4153" s="34"/>
      <c r="Y4153" s="34"/>
      <c r="Z4153" s="34"/>
      <c r="AA4153" s="34"/>
      <c r="AB4153" s="34"/>
      <c r="AC4153" s="34"/>
      <c r="AD4153" s="34"/>
      <c r="AE4153" s="34"/>
      <c r="AT4153" s="19" t="s">
        <v>262</v>
      </c>
      <c r="AU4153" s="19" t="s">
        <v>82</v>
      </c>
    </row>
    <row r="4154" spans="1:65" s="13" customFormat="1" ht="11.25">
      <c r="B4154" s="167"/>
      <c r="D4154" s="160" t="s">
        <v>264</v>
      </c>
      <c r="E4154" s="168" t="s">
        <v>3</v>
      </c>
      <c r="F4154" s="169" t="s">
        <v>3826</v>
      </c>
      <c r="H4154" s="168" t="s">
        <v>3</v>
      </c>
      <c r="I4154" s="170"/>
      <c r="L4154" s="167"/>
      <c r="M4154" s="171"/>
      <c r="N4154" s="172"/>
      <c r="O4154" s="172"/>
      <c r="P4154" s="172"/>
      <c r="Q4154" s="172"/>
      <c r="R4154" s="172"/>
      <c r="S4154" s="172"/>
      <c r="T4154" s="173"/>
      <c r="AT4154" s="168" t="s">
        <v>264</v>
      </c>
      <c r="AU4154" s="168" t="s">
        <v>82</v>
      </c>
      <c r="AV4154" s="13" t="s">
        <v>80</v>
      </c>
      <c r="AW4154" s="13" t="s">
        <v>34</v>
      </c>
      <c r="AX4154" s="13" t="s">
        <v>73</v>
      </c>
      <c r="AY4154" s="168" t="s">
        <v>252</v>
      </c>
    </row>
    <row r="4155" spans="1:65" s="13" customFormat="1" ht="11.25">
      <c r="B4155" s="167"/>
      <c r="D4155" s="160" t="s">
        <v>264</v>
      </c>
      <c r="E4155" s="168" t="s">
        <v>3</v>
      </c>
      <c r="F4155" s="169" t="s">
        <v>877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264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252</v>
      </c>
    </row>
    <row r="4156" spans="1:65" s="14" customFormat="1" ht="11.25">
      <c r="B4156" s="174"/>
      <c r="D4156" s="160" t="s">
        <v>264</v>
      </c>
      <c r="E4156" s="175" t="s">
        <v>3</v>
      </c>
      <c r="F4156" s="176" t="s">
        <v>3827</v>
      </c>
      <c r="H4156" s="177">
        <v>332.3</v>
      </c>
      <c r="I4156" s="178"/>
      <c r="L4156" s="174"/>
      <c r="M4156" s="179"/>
      <c r="N4156" s="180"/>
      <c r="O4156" s="180"/>
      <c r="P4156" s="180"/>
      <c r="Q4156" s="180"/>
      <c r="R4156" s="180"/>
      <c r="S4156" s="180"/>
      <c r="T4156" s="181"/>
      <c r="AT4156" s="175" t="s">
        <v>264</v>
      </c>
      <c r="AU4156" s="175" t="s">
        <v>82</v>
      </c>
      <c r="AV4156" s="14" t="s">
        <v>82</v>
      </c>
      <c r="AW4156" s="14" t="s">
        <v>34</v>
      </c>
      <c r="AX4156" s="14" t="s">
        <v>73</v>
      </c>
      <c r="AY4156" s="175" t="s">
        <v>252</v>
      </c>
    </row>
    <row r="4157" spans="1:65" s="13" customFormat="1" ht="11.25">
      <c r="B4157" s="167"/>
      <c r="D4157" s="160" t="s">
        <v>264</v>
      </c>
      <c r="E4157" s="168" t="s">
        <v>3</v>
      </c>
      <c r="F4157" s="169" t="s">
        <v>881</v>
      </c>
      <c r="H4157" s="168" t="s">
        <v>3</v>
      </c>
      <c r="I4157" s="170"/>
      <c r="L4157" s="167"/>
      <c r="M4157" s="171"/>
      <c r="N4157" s="172"/>
      <c r="O4157" s="172"/>
      <c r="P4157" s="172"/>
      <c r="Q4157" s="172"/>
      <c r="R4157" s="172"/>
      <c r="S4157" s="172"/>
      <c r="T4157" s="173"/>
      <c r="AT4157" s="168" t="s">
        <v>264</v>
      </c>
      <c r="AU4157" s="168" t="s">
        <v>82</v>
      </c>
      <c r="AV4157" s="13" t="s">
        <v>80</v>
      </c>
      <c r="AW4157" s="13" t="s">
        <v>34</v>
      </c>
      <c r="AX4157" s="13" t="s">
        <v>73</v>
      </c>
      <c r="AY4157" s="168" t="s">
        <v>252</v>
      </c>
    </row>
    <row r="4158" spans="1:65" s="14" customFormat="1" ht="11.25">
      <c r="B4158" s="174"/>
      <c r="D4158" s="160" t="s">
        <v>264</v>
      </c>
      <c r="E4158" s="175" t="s">
        <v>3</v>
      </c>
      <c r="F4158" s="176" t="s">
        <v>3828</v>
      </c>
      <c r="H4158" s="177">
        <v>387.98</v>
      </c>
      <c r="I4158" s="178"/>
      <c r="L4158" s="174"/>
      <c r="M4158" s="179"/>
      <c r="N4158" s="180"/>
      <c r="O4158" s="180"/>
      <c r="P4158" s="180"/>
      <c r="Q4158" s="180"/>
      <c r="R4158" s="180"/>
      <c r="S4158" s="180"/>
      <c r="T4158" s="181"/>
      <c r="AT4158" s="175" t="s">
        <v>264</v>
      </c>
      <c r="AU4158" s="175" t="s">
        <v>82</v>
      </c>
      <c r="AV4158" s="14" t="s">
        <v>82</v>
      </c>
      <c r="AW4158" s="14" t="s">
        <v>34</v>
      </c>
      <c r="AX4158" s="14" t="s">
        <v>73</v>
      </c>
      <c r="AY4158" s="175" t="s">
        <v>252</v>
      </c>
    </row>
    <row r="4159" spans="1:65" s="13" customFormat="1" ht="11.25">
      <c r="B4159" s="167"/>
      <c r="D4159" s="160" t="s">
        <v>264</v>
      </c>
      <c r="E4159" s="168" t="s">
        <v>3</v>
      </c>
      <c r="F4159" s="169" t="s">
        <v>883</v>
      </c>
      <c r="H4159" s="168" t="s">
        <v>3</v>
      </c>
      <c r="I4159" s="170"/>
      <c r="L4159" s="167"/>
      <c r="M4159" s="171"/>
      <c r="N4159" s="172"/>
      <c r="O4159" s="172"/>
      <c r="P4159" s="172"/>
      <c r="Q4159" s="172"/>
      <c r="R4159" s="172"/>
      <c r="S4159" s="172"/>
      <c r="T4159" s="173"/>
      <c r="AT4159" s="168" t="s">
        <v>264</v>
      </c>
      <c r="AU4159" s="168" t="s">
        <v>82</v>
      </c>
      <c r="AV4159" s="13" t="s">
        <v>80</v>
      </c>
      <c r="AW4159" s="13" t="s">
        <v>34</v>
      </c>
      <c r="AX4159" s="13" t="s">
        <v>73</v>
      </c>
      <c r="AY4159" s="168" t="s">
        <v>252</v>
      </c>
    </row>
    <row r="4160" spans="1:65" s="14" customFormat="1" ht="11.25">
      <c r="B4160" s="174"/>
      <c r="D4160" s="160" t="s">
        <v>264</v>
      </c>
      <c r="E4160" s="175" t="s">
        <v>3</v>
      </c>
      <c r="F4160" s="176" t="s">
        <v>3828</v>
      </c>
      <c r="H4160" s="177">
        <v>387.98</v>
      </c>
      <c r="I4160" s="178"/>
      <c r="L4160" s="174"/>
      <c r="M4160" s="179"/>
      <c r="N4160" s="180"/>
      <c r="O4160" s="180"/>
      <c r="P4160" s="180"/>
      <c r="Q4160" s="180"/>
      <c r="R4160" s="180"/>
      <c r="S4160" s="180"/>
      <c r="T4160" s="181"/>
      <c r="AT4160" s="175" t="s">
        <v>264</v>
      </c>
      <c r="AU4160" s="175" t="s">
        <v>82</v>
      </c>
      <c r="AV4160" s="14" t="s">
        <v>82</v>
      </c>
      <c r="AW4160" s="14" t="s">
        <v>34</v>
      </c>
      <c r="AX4160" s="14" t="s">
        <v>73</v>
      </c>
      <c r="AY4160" s="175" t="s">
        <v>252</v>
      </c>
    </row>
    <row r="4161" spans="1:65" s="16" customFormat="1" ht="11.25">
      <c r="B4161" s="190"/>
      <c r="D4161" s="160" t="s">
        <v>264</v>
      </c>
      <c r="E4161" s="191" t="s">
        <v>3</v>
      </c>
      <c r="F4161" s="192" t="s">
        <v>354</v>
      </c>
      <c r="H4161" s="193">
        <v>1108.26</v>
      </c>
      <c r="I4161" s="194"/>
      <c r="L4161" s="190"/>
      <c r="M4161" s="195"/>
      <c r="N4161" s="196"/>
      <c r="O4161" s="196"/>
      <c r="P4161" s="196"/>
      <c r="Q4161" s="196"/>
      <c r="R4161" s="196"/>
      <c r="S4161" s="196"/>
      <c r="T4161" s="197"/>
      <c r="AT4161" s="191" t="s">
        <v>264</v>
      </c>
      <c r="AU4161" s="191" t="s">
        <v>82</v>
      </c>
      <c r="AV4161" s="16" t="s">
        <v>95</v>
      </c>
      <c r="AW4161" s="16" t="s">
        <v>34</v>
      </c>
      <c r="AX4161" s="16" t="s">
        <v>73</v>
      </c>
      <c r="AY4161" s="191" t="s">
        <v>252</v>
      </c>
    </row>
    <row r="4162" spans="1:65" s="13" customFormat="1" ht="11.25">
      <c r="B4162" s="167"/>
      <c r="D4162" s="160" t="s">
        <v>264</v>
      </c>
      <c r="E4162" s="168" t="s">
        <v>3</v>
      </c>
      <c r="F4162" s="169" t="s">
        <v>3829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1:65" s="13" customFormat="1" ht="11.25">
      <c r="B4163" s="167"/>
      <c r="D4163" s="160" t="s">
        <v>264</v>
      </c>
      <c r="E4163" s="168" t="s">
        <v>3</v>
      </c>
      <c r="F4163" s="169" t="s">
        <v>877</v>
      </c>
      <c r="H4163" s="168" t="s">
        <v>3</v>
      </c>
      <c r="I4163" s="170"/>
      <c r="L4163" s="167"/>
      <c r="M4163" s="171"/>
      <c r="N4163" s="172"/>
      <c r="O4163" s="172"/>
      <c r="P4163" s="172"/>
      <c r="Q4163" s="172"/>
      <c r="R4163" s="172"/>
      <c r="S4163" s="172"/>
      <c r="T4163" s="173"/>
      <c r="AT4163" s="168" t="s">
        <v>264</v>
      </c>
      <c r="AU4163" s="168" t="s">
        <v>82</v>
      </c>
      <c r="AV4163" s="13" t="s">
        <v>80</v>
      </c>
      <c r="AW4163" s="13" t="s">
        <v>34</v>
      </c>
      <c r="AX4163" s="13" t="s">
        <v>73</v>
      </c>
      <c r="AY4163" s="168" t="s">
        <v>252</v>
      </c>
    </row>
    <row r="4164" spans="1:65" s="14" customFormat="1" ht="11.25">
      <c r="B4164" s="174"/>
      <c r="D4164" s="160" t="s">
        <v>264</v>
      </c>
      <c r="E4164" s="175" t="s">
        <v>3</v>
      </c>
      <c r="F4164" s="176" t="s">
        <v>3830</v>
      </c>
      <c r="H4164" s="177">
        <v>74.02</v>
      </c>
      <c r="I4164" s="178"/>
      <c r="L4164" s="174"/>
      <c r="M4164" s="179"/>
      <c r="N4164" s="180"/>
      <c r="O4164" s="180"/>
      <c r="P4164" s="180"/>
      <c r="Q4164" s="180"/>
      <c r="R4164" s="180"/>
      <c r="S4164" s="180"/>
      <c r="T4164" s="181"/>
      <c r="AT4164" s="175" t="s">
        <v>264</v>
      </c>
      <c r="AU4164" s="175" t="s">
        <v>82</v>
      </c>
      <c r="AV4164" s="14" t="s">
        <v>82</v>
      </c>
      <c r="AW4164" s="14" t="s">
        <v>34</v>
      </c>
      <c r="AX4164" s="14" t="s">
        <v>73</v>
      </c>
      <c r="AY4164" s="175" t="s">
        <v>252</v>
      </c>
    </row>
    <row r="4165" spans="1:65" s="13" customFormat="1" ht="11.25">
      <c r="B4165" s="167"/>
      <c r="D4165" s="160" t="s">
        <v>264</v>
      </c>
      <c r="E4165" s="168" t="s">
        <v>3</v>
      </c>
      <c r="F4165" s="169" t="s">
        <v>881</v>
      </c>
      <c r="H4165" s="168" t="s">
        <v>3</v>
      </c>
      <c r="I4165" s="170"/>
      <c r="L4165" s="167"/>
      <c r="M4165" s="171"/>
      <c r="N4165" s="172"/>
      <c r="O4165" s="172"/>
      <c r="P4165" s="172"/>
      <c r="Q4165" s="172"/>
      <c r="R4165" s="172"/>
      <c r="S4165" s="172"/>
      <c r="T4165" s="173"/>
      <c r="AT4165" s="168" t="s">
        <v>264</v>
      </c>
      <c r="AU4165" s="168" t="s">
        <v>82</v>
      </c>
      <c r="AV4165" s="13" t="s">
        <v>80</v>
      </c>
      <c r="AW4165" s="13" t="s">
        <v>34</v>
      </c>
      <c r="AX4165" s="13" t="s">
        <v>73</v>
      </c>
      <c r="AY4165" s="168" t="s">
        <v>252</v>
      </c>
    </row>
    <row r="4166" spans="1:65" s="14" customFormat="1" ht="11.25">
      <c r="B4166" s="174"/>
      <c r="D4166" s="160" t="s">
        <v>264</v>
      </c>
      <c r="E4166" s="175" t="s">
        <v>3</v>
      </c>
      <c r="F4166" s="176" t="s">
        <v>3831</v>
      </c>
      <c r="H4166" s="177">
        <v>148.55000000000001</v>
      </c>
      <c r="I4166" s="178"/>
      <c r="L4166" s="174"/>
      <c r="M4166" s="179"/>
      <c r="N4166" s="180"/>
      <c r="O4166" s="180"/>
      <c r="P4166" s="180"/>
      <c r="Q4166" s="180"/>
      <c r="R4166" s="180"/>
      <c r="S4166" s="180"/>
      <c r="T4166" s="181"/>
      <c r="AT4166" s="175" t="s">
        <v>264</v>
      </c>
      <c r="AU4166" s="175" t="s">
        <v>82</v>
      </c>
      <c r="AV4166" s="14" t="s">
        <v>82</v>
      </c>
      <c r="AW4166" s="14" t="s">
        <v>34</v>
      </c>
      <c r="AX4166" s="14" t="s">
        <v>73</v>
      </c>
      <c r="AY4166" s="175" t="s">
        <v>252</v>
      </c>
    </row>
    <row r="4167" spans="1:65" s="13" customFormat="1" ht="11.25">
      <c r="B4167" s="167"/>
      <c r="D4167" s="160" t="s">
        <v>264</v>
      </c>
      <c r="E4167" s="168" t="s">
        <v>3</v>
      </c>
      <c r="F4167" s="169" t="s">
        <v>883</v>
      </c>
      <c r="H4167" s="168" t="s">
        <v>3</v>
      </c>
      <c r="I4167" s="170"/>
      <c r="L4167" s="167"/>
      <c r="M4167" s="171"/>
      <c r="N4167" s="172"/>
      <c r="O4167" s="172"/>
      <c r="P4167" s="172"/>
      <c r="Q4167" s="172"/>
      <c r="R4167" s="172"/>
      <c r="S4167" s="172"/>
      <c r="T4167" s="173"/>
      <c r="AT4167" s="168" t="s">
        <v>264</v>
      </c>
      <c r="AU4167" s="168" t="s">
        <v>82</v>
      </c>
      <c r="AV4167" s="13" t="s">
        <v>80</v>
      </c>
      <c r="AW4167" s="13" t="s">
        <v>34</v>
      </c>
      <c r="AX4167" s="13" t="s">
        <v>73</v>
      </c>
      <c r="AY4167" s="168" t="s">
        <v>252</v>
      </c>
    </row>
    <row r="4168" spans="1:65" s="14" customFormat="1" ht="11.25">
      <c r="B4168" s="174"/>
      <c r="D4168" s="160" t="s">
        <v>264</v>
      </c>
      <c r="E4168" s="175" t="s">
        <v>3</v>
      </c>
      <c r="F4168" s="176" t="s">
        <v>3832</v>
      </c>
      <c r="H4168" s="177">
        <v>148.22</v>
      </c>
      <c r="I4168" s="178"/>
      <c r="L4168" s="174"/>
      <c r="M4168" s="179"/>
      <c r="N4168" s="180"/>
      <c r="O4168" s="180"/>
      <c r="P4168" s="180"/>
      <c r="Q4168" s="180"/>
      <c r="R4168" s="180"/>
      <c r="S4168" s="180"/>
      <c r="T4168" s="181"/>
      <c r="AT4168" s="175" t="s">
        <v>264</v>
      </c>
      <c r="AU4168" s="175" t="s">
        <v>82</v>
      </c>
      <c r="AV4168" s="14" t="s">
        <v>82</v>
      </c>
      <c r="AW4168" s="14" t="s">
        <v>34</v>
      </c>
      <c r="AX4168" s="14" t="s">
        <v>73</v>
      </c>
      <c r="AY4168" s="175" t="s">
        <v>252</v>
      </c>
    </row>
    <row r="4169" spans="1:65" s="16" customFormat="1" ht="11.25">
      <c r="B4169" s="190"/>
      <c r="D4169" s="160" t="s">
        <v>264</v>
      </c>
      <c r="E4169" s="191" t="s">
        <v>3</v>
      </c>
      <c r="F4169" s="192" t="s">
        <v>354</v>
      </c>
      <c r="H4169" s="193">
        <v>370.79</v>
      </c>
      <c r="I4169" s="194"/>
      <c r="L4169" s="190"/>
      <c r="M4169" s="195"/>
      <c r="N4169" s="196"/>
      <c r="O4169" s="196"/>
      <c r="P4169" s="196"/>
      <c r="Q4169" s="196"/>
      <c r="R4169" s="196"/>
      <c r="S4169" s="196"/>
      <c r="T4169" s="197"/>
      <c r="AT4169" s="191" t="s">
        <v>264</v>
      </c>
      <c r="AU4169" s="191" t="s">
        <v>82</v>
      </c>
      <c r="AV4169" s="16" t="s">
        <v>95</v>
      </c>
      <c r="AW4169" s="16" t="s">
        <v>34</v>
      </c>
      <c r="AX4169" s="16" t="s">
        <v>73</v>
      </c>
      <c r="AY4169" s="191" t="s">
        <v>252</v>
      </c>
    </row>
    <row r="4170" spans="1:65" s="15" customFormat="1" ht="11.25">
      <c r="B4170" s="182"/>
      <c r="D4170" s="160" t="s">
        <v>264</v>
      </c>
      <c r="E4170" s="183" t="s">
        <v>3</v>
      </c>
      <c r="F4170" s="184" t="s">
        <v>269</v>
      </c>
      <c r="H4170" s="185">
        <v>1479.05</v>
      </c>
      <c r="I4170" s="186"/>
      <c r="L4170" s="182"/>
      <c r="M4170" s="187"/>
      <c r="N4170" s="188"/>
      <c r="O4170" s="188"/>
      <c r="P4170" s="188"/>
      <c r="Q4170" s="188"/>
      <c r="R4170" s="188"/>
      <c r="S4170" s="188"/>
      <c r="T4170" s="189"/>
      <c r="AT4170" s="183" t="s">
        <v>264</v>
      </c>
      <c r="AU4170" s="183" t="s">
        <v>82</v>
      </c>
      <c r="AV4170" s="15" t="s">
        <v>258</v>
      </c>
      <c r="AW4170" s="15" t="s">
        <v>34</v>
      </c>
      <c r="AX4170" s="15" t="s">
        <v>80</v>
      </c>
      <c r="AY4170" s="183" t="s">
        <v>252</v>
      </c>
    </row>
    <row r="4171" spans="1:65" s="2" customFormat="1" ht="16.5" customHeight="1">
      <c r="A4171" s="34"/>
      <c r="B4171" s="145"/>
      <c r="C4171" s="198" t="s">
        <v>3833</v>
      </c>
      <c r="D4171" s="198" t="s">
        <v>361</v>
      </c>
      <c r="E4171" s="199" t="s">
        <v>3834</v>
      </c>
      <c r="F4171" s="200" t="s">
        <v>3835</v>
      </c>
      <c r="G4171" s="201" t="s">
        <v>331</v>
      </c>
      <c r="H4171" s="202">
        <v>1130.425</v>
      </c>
      <c r="I4171" s="203"/>
      <c r="J4171" s="204">
        <f>ROUND(I4171*H4171,2)</f>
        <v>0</v>
      </c>
      <c r="K4171" s="205"/>
      <c r="L4171" s="206"/>
      <c r="M4171" s="207" t="s">
        <v>3</v>
      </c>
      <c r="N4171" s="208" t="s">
        <v>44</v>
      </c>
      <c r="O4171" s="55"/>
      <c r="P4171" s="156">
        <f>O4171*H4171</f>
        <v>0</v>
      </c>
      <c r="Q4171" s="156">
        <v>2.0000000000000001E-4</v>
      </c>
      <c r="R4171" s="156">
        <f>Q4171*H4171</f>
        <v>0.22608500000000001</v>
      </c>
      <c r="S4171" s="156">
        <v>0</v>
      </c>
      <c r="T4171" s="157">
        <f>S4171*H4171</f>
        <v>0</v>
      </c>
      <c r="U4171" s="34"/>
      <c r="V4171" s="34"/>
      <c r="W4171" s="34"/>
      <c r="X4171" s="34"/>
      <c r="Y4171" s="34"/>
      <c r="Z4171" s="34"/>
      <c r="AA4171" s="34"/>
      <c r="AB4171" s="34"/>
      <c r="AC4171" s="34"/>
      <c r="AD4171" s="34"/>
      <c r="AE4171" s="34"/>
      <c r="AR4171" s="158" t="s">
        <v>572</v>
      </c>
      <c r="AT4171" s="158" t="s">
        <v>361</v>
      </c>
      <c r="AU4171" s="158" t="s">
        <v>82</v>
      </c>
      <c r="AY4171" s="19" t="s">
        <v>252</v>
      </c>
      <c r="BE4171" s="159">
        <f>IF(N4171="základní",J4171,0)</f>
        <v>0</v>
      </c>
      <c r="BF4171" s="159">
        <f>IF(N4171="snížená",J4171,0)</f>
        <v>0</v>
      </c>
      <c r="BG4171" s="159">
        <f>IF(N4171="zákl. přenesená",J4171,0)</f>
        <v>0</v>
      </c>
      <c r="BH4171" s="159">
        <f>IF(N4171="sníž. přenesená",J4171,0)</f>
        <v>0</v>
      </c>
      <c r="BI4171" s="159">
        <f>IF(N4171="nulová",J4171,0)</f>
        <v>0</v>
      </c>
      <c r="BJ4171" s="19" t="s">
        <v>80</v>
      </c>
      <c r="BK4171" s="159">
        <f>ROUND(I4171*H4171,2)</f>
        <v>0</v>
      </c>
      <c r="BL4171" s="19" t="s">
        <v>406</v>
      </c>
      <c r="BM4171" s="158" t="s">
        <v>3836</v>
      </c>
    </row>
    <row r="4172" spans="1:65" s="2" customFormat="1" ht="11.25">
      <c r="A4172" s="34"/>
      <c r="B4172" s="35"/>
      <c r="C4172" s="34"/>
      <c r="D4172" s="160" t="s">
        <v>260</v>
      </c>
      <c r="E4172" s="34"/>
      <c r="F4172" s="161" t="s">
        <v>3835</v>
      </c>
      <c r="G4172" s="34"/>
      <c r="H4172" s="34"/>
      <c r="I4172" s="162"/>
      <c r="J4172" s="34"/>
      <c r="K4172" s="34"/>
      <c r="L4172" s="35"/>
      <c r="M4172" s="163"/>
      <c r="N4172" s="164"/>
      <c r="O4172" s="55"/>
      <c r="P4172" s="55"/>
      <c r="Q4172" s="55"/>
      <c r="R4172" s="55"/>
      <c r="S4172" s="55"/>
      <c r="T4172" s="56"/>
      <c r="U4172" s="34"/>
      <c r="V4172" s="34"/>
      <c r="W4172" s="34"/>
      <c r="X4172" s="34"/>
      <c r="Y4172" s="34"/>
      <c r="Z4172" s="34"/>
      <c r="AA4172" s="34"/>
      <c r="AB4172" s="34"/>
      <c r="AC4172" s="34"/>
      <c r="AD4172" s="34"/>
      <c r="AE4172" s="34"/>
      <c r="AT4172" s="19" t="s">
        <v>260</v>
      </c>
      <c r="AU4172" s="19" t="s">
        <v>82</v>
      </c>
    </row>
    <row r="4173" spans="1:65" s="2" customFormat="1" ht="11.25">
      <c r="A4173" s="34"/>
      <c r="B4173" s="35"/>
      <c r="C4173" s="34"/>
      <c r="D4173" s="165" t="s">
        <v>262</v>
      </c>
      <c r="E4173" s="34"/>
      <c r="F4173" s="166" t="s">
        <v>3837</v>
      </c>
      <c r="G4173" s="34"/>
      <c r="H4173" s="34"/>
      <c r="I4173" s="162"/>
      <c r="J4173" s="34"/>
      <c r="K4173" s="34"/>
      <c r="L4173" s="35"/>
      <c r="M4173" s="163"/>
      <c r="N4173" s="164"/>
      <c r="O4173" s="55"/>
      <c r="P4173" s="55"/>
      <c r="Q4173" s="55"/>
      <c r="R4173" s="55"/>
      <c r="S4173" s="55"/>
      <c r="T4173" s="56"/>
      <c r="U4173" s="34"/>
      <c r="V4173" s="34"/>
      <c r="W4173" s="34"/>
      <c r="X4173" s="34"/>
      <c r="Y4173" s="34"/>
      <c r="Z4173" s="34"/>
      <c r="AA4173" s="34"/>
      <c r="AB4173" s="34"/>
      <c r="AC4173" s="34"/>
      <c r="AD4173" s="34"/>
      <c r="AE4173" s="34"/>
      <c r="AT4173" s="19" t="s">
        <v>262</v>
      </c>
      <c r="AU4173" s="19" t="s">
        <v>82</v>
      </c>
    </row>
    <row r="4174" spans="1:65" s="13" customFormat="1" ht="11.25">
      <c r="B4174" s="167"/>
      <c r="D4174" s="160" t="s">
        <v>264</v>
      </c>
      <c r="E4174" s="168" t="s">
        <v>3</v>
      </c>
      <c r="F4174" s="169" t="s">
        <v>3838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264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252</v>
      </c>
    </row>
    <row r="4175" spans="1:65" s="14" customFormat="1" ht="11.25">
      <c r="B4175" s="174"/>
      <c r="D4175" s="160" t="s">
        <v>264</v>
      </c>
      <c r="E4175" s="175" t="s">
        <v>3</v>
      </c>
      <c r="F4175" s="176" t="s">
        <v>3839</v>
      </c>
      <c r="H4175" s="177">
        <v>1108.26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264</v>
      </c>
      <c r="AU4175" s="175" t="s">
        <v>82</v>
      </c>
      <c r="AV4175" s="14" t="s">
        <v>82</v>
      </c>
      <c r="AW4175" s="14" t="s">
        <v>34</v>
      </c>
      <c r="AX4175" s="14" t="s">
        <v>80</v>
      </c>
      <c r="AY4175" s="175" t="s">
        <v>252</v>
      </c>
    </row>
    <row r="4176" spans="1:65" s="14" customFormat="1" ht="11.25">
      <c r="B4176" s="174"/>
      <c r="D4176" s="160" t="s">
        <v>264</v>
      </c>
      <c r="F4176" s="176" t="s">
        <v>3840</v>
      </c>
      <c r="H4176" s="177">
        <v>1130.425</v>
      </c>
      <c r="I4176" s="178"/>
      <c r="L4176" s="174"/>
      <c r="M4176" s="179"/>
      <c r="N4176" s="180"/>
      <c r="O4176" s="180"/>
      <c r="P4176" s="180"/>
      <c r="Q4176" s="180"/>
      <c r="R4176" s="180"/>
      <c r="S4176" s="180"/>
      <c r="T4176" s="181"/>
      <c r="AT4176" s="175" t="s">
        <v>264</v>
      </c>
      <c r="AU4176" s="175" t="s">
        <v>82</v>
      </c>
      <c r="AV4176" s="14" t="s">
        <v>82</v>
      </c>
      <c r="AW4176" s="14" t="s">
        <v>4</v>
      </c>
      <c r="AX4176" s="14" t="s">
        <v>80</v>
      </c>
      <c r="AY4176" s="175" t="s">
        <v>252</v>
      </c>
    </row>
    <row r="4177" spans="1:65" s="2" customFormat="1" ht="16.5" customHeight="1">
      <c r="A4177" s="34"/>
      <c r="B4177" s="145"/>
      <c r="C4177" s="198" t="s">
        <v>3841</v>
      </c>
      <c r="D4177" s="198" t="s">
        <v>361</v>
      </c>
      <c r="E4177" s="199" t="s">
        <v>3842</v>
      </c>
      <c r="F4177" s="200" t="s">
        <v>3843</v>
      </c>
      <c r="G4177" s="201" t="s">
        <v>331</v>
      </c>
      <c r="H4177" s="202">
        <v>407.86900000000003</v>
      </c>
      <c r="I4177" s="203"/>
      <c r="J4177" s="204">
        <f>ROUND(I4177*H4177,2)</f>
        <v>0</v>
      </c>
      <c r="K4177" s="205"/>
      <c r="L4177" s="206"/>
      <c r="M4177" s="207" t="s">
        <v>3</v>
      </c>
      <c r="N4177" s="208" t="s">
        <v>44</v>
      </c>
      <c r="O4177" s="55"/>
      <c r="P4177" s="156">
        <f>O4177*H4177</f>
        <v>0</v>
      </c>
      <c r="Q4177" s="156">
        <v>3.5E-4</v>
      </c>
      <c r="R4177" s="156">
        <f>Q4177*H4177</f>
        <v>0.14275415</v>
      </c>
      <c r="S4177" s="156">
        <v>0</v>
      </c>
      <c r="T4177" s="157">
        <f>S4177*H4177</f>
        <v>0</v>
      </c>
      <c r="U4177" s="34"/>
      <c r="V4177" s="34"/>
      <c r="W4177" s="34"/>
      <c r="X4177" s="34"/>
      <c r="Y4177" s="34"/>
      <c r="Z4177" s="34"/>
      <c r="AA4177" s="34"/>
      <c r="AB4177" s="34"/>
      <c r="AC4177" s="34"/>
      <c r="AD4177" s="34"/>
      <c r="AE4177" s="34"/>
      <c r="AR4177" s="158" t="s">
        <v>572</v>
      </c>
      <c r="AT4177" s="158" t="s">
        <v>361</v>
      </c>
      <c r="AU4177" s="158" t="s">
        <v>82</v>
      </c>
      <c r="AY4177" s="19" t="s">
        <v>252</v>
      </c>
      <c r="BE4177" s="159">
        <f>IF(N4177="základní",J4177,0)</f>
        <v>0</v>
      </c>
      <c r="BF4177" s="159">
        <f>IF(N4177="snížená",J4177,0)</f>
        <v>0</v>
      </c>
      <c r="BG4177" s="159">
        <f>IF(N4177="zákl. přenesená",J4177,0)</f>
        <v>0</v>
      </c>
      <c r="BH4177" s="159">
        <f>IF(N4177="sníž. přenesená",J4177,0)</f>
        <v>0</v>
      </c>
      <c r="BI4177" s="159">
        <f>IF(N4177="nulová",J4177,0)</f>
        <v>0</v>
      </c>
      <c r="BJ4177" s="19" t="s">
        <v>80</v>
      </c>
      <c r="BK4177" s="159">
        <f>ROUND(I4177*H4177,2)</f>
        <v>0</v>
      </c>
      <c r="BL4177" s="19" t="s">
        <v>406</v>
      </c>
      <c r="BM4177" s="158" t="s">
        <v>3844</v>
      </c>
    </row>
    <row r="4178" spans="1:65" s="2" customFormat="1" ht="11.25">
      <c r="A4178" s="34"/>
      <c r="B4178" s="35"/>
      <c r="C4178" s="34"/>
      <c r="D4178" s="160" t="s">
        <v>260</v>
      </c>
      <c r="E4178" s="34"/>
      <c r="F4178" s="161" t="s">
        <v>3843</v>
      </c>
      <c r="G4178" s="34"/>
      <c r="H4178" s="34"/>
      <c r="I4178" s="162"/>
      <c r="J4178" s="34"/>
      <c r="K4178" s="34"/>
      <c r="L4178" s="35"/>
      <c r="M4178" s="163"/>
      <c r="N4178" s="164"/>
      <c r="O4178" s="55"/>
      <c r="P4178" s="55"/>
      <c r="Q4178" s="55"/>
      <c r="R4178" s="55"/>
      <c r="S4178" s="55"/>
      <c r="T4178" s="56"/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T4178" s="19" t="s">
        <v>260</v>
      </c>
      <c r="AU4178" s="19" t="s">
        <v>82</v>
      </c>
    </row>
    <row r="4179" spans="1:65" s="2" customFormat="1" ht="11.25">
      <c r="A4179" s="34"/>
      <c r="B4179" s="35"/>
      <c r="C4179" s="34"/>
      <c r="D4179" s="165" t="s">
        <v>262</v>
      </c>
      <c r="E4179" s="34"/>
      <c r="F4179" s="166" t="s">
        <v>3845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262</v>
      </c>
      <c r="AU4179" s="19" t="s">
        <v>82</v>
      </c>
    </row>
    <row r="4180" spans="1:65" s="13" customFormat="1" ht="11.25">
      <c r="B4180" s="167"/>
      <c r="D4180" s="160" t="s">
        <v>264</v>
      </c>
      <c r="E4180" s="168" t="s">
        <v>3</v>
      </c>
      <c r="F4180" s="169" t="s">
        <v>3846</v>
      </c>
      <c r="H4180" s="168" t="s">
        <v>3</v>
      </c>
      <c r="I4180" s="170"/>
      <c r="L4180" s="167"/>
      <c r="M4180" s="171"/>
      <c r="N4180" s="172"/>
      <c r="O4180" s="172"/>
      <c r="P4180" s="172"/>
      <c r="Q4180" s="172"/>
      <c r="R4180" s="172"/>
      <c r="S4180" s="172"/>
      <c r="T4180" s="173"/>
      <c r="AT4180" s="168" t="s">
        <v>264</v>
      </c>
      <c r="AU4180" s="168" t="s">
        <v>82</v>
      </c>
      <c r="AV4180" s="13" t="s">
        <v>80</v>
      </c>
      <c r="AW4180" s="13" t="s">
        <v>34</v>
      </c>
      <c r="AX4180" s="13" t="s">
        <v>73</v>
      </c>
      <c r="AY4180" s="168" t="s">
        <v>252</v>
      </c>
    </row>
    <row r="4181" spans="1:65" s="13" customFormat="1" ht="11.25">
      <c r="B4181" s="167"/>
      <c r="D4181" s="160" t="s">
        <v>264</v>
      </c>
      <c r="E4181" s="168" t="s">
        <v>3</v>
      </c>
      <c r="F4181" s="169" t="s">
        <v>877</v>
      </c>
      <c r="H4181" s="168" t="s">
        <v>3</v>
      </c>
      <c r="I4181" s="170"/>
      <c r="L4181" s="167"/>
      <c r="M4181" s="171"/>
      <c r="N4181" s="172"/>
      <c r="O4181" s="172"/>
      <c r="P4181" s="172"/>
      <c r="Q4181" s="172"/>
      <c r="R4181" s="172"/>
      <c r="S4181" s="172"/>
      <c r="T4181" s="173"/>
      <c r="AT4181" s="168" t="s">
        <v>264</v>
      </c>
      <c r="AU4181" s="168" t="s">
        <v>82</v>
      </c>
      <c r="AV4181" s="13" t="s">
        <v>80</v>
      </c>
      <c r="AW4181" s="13" t="s">
        <v>34</v>
      </c>
      <c r="AX4181" s="13" t="s">
        <v>73</v>
      </c>
      <c r="AY4181" s="168" t="s">
        <v>252</v>
      </c>
    </row>
    <row r="4182" spans="1:65" s="14" customFormat="1" ht="11.25">
      <c r="B4182" s="174"/>
      <c r="D4182" s="160" t="s">
        <v>264</v>
      </c>
      <c r="E4182" s="175" t="s">
        <v>3</v>
      </c>
      <c r="F4182" s="176" t="s">
        <v>3830</v>
      </c>
      <c r="H4182" s="177">
        <v>74.02</v>
      </c>
      <c r="I4182" s="178"/>
      <c r="L4182" s="174"/>
      <c r="M4182" s="179"/>
      <c r="N4182" s="180"/>
      <c r="O4182" s="180"/>
      <c r="P4182" s="180"/>
      <c r="Q4182" s="180"/>
      <c r="R4182" s="180"/>
      <c r="S4182" s="180"/>
      <c r="T4182" s="181"/>
      <c r="AT4182" s="175" t="s">
        <v>264</v>
      </c>
      <c r="AU4182" s="175" t="s">
        <v>82</v>
      </c>
      <c r="AV4182" s="14" t="s">
        <v>82</v>
      </c>
      <c r="AW4182" s="14" t="s">
        <v>34</v>
      </c>
      <c r="AX4182" s="14" t="s">
        <v>73</v>
      </c>
      <c r="AY4182" s="175" t="s">
        <v>252</v>
      </c>
    </row>
    <row r="4183" spans="1:65" s="13" customFormat="1" ht="11.25">
      <c r="B4183" s="167"/>
      <c r="D4183" s="160" t="s">
        <v>264</v>
      </c>
      <c r="E4183" s="168" t="s">
        <v>3</v>
      </c>
      <c r="F4183" s="169" t="s">
        <v>881</v>
      </c>
      <c r="H4183" s="168" t="s">
        <v>3</v>
      </c>
      <c r="I4183" s="170"/>
      <c r="L4183" s="167"/>
      <c r="M4183" s="171"/>
      <c r="N4183" s="172"/>
      <c r="O4183" s="172"/>
      <c r="P4183" s="172"/>
      <c r="Q4183" s="172"/>
      <c r="R4183" s="172"/>
      <c r="S4183" s="172"/>
      <c r="T4183" s="173"/>
      <c r="AT4183" s="168" t="s">
        <v>264</v>
      </c>
      <c r="AU4183" s="168" t="s">
        <v>82</v>
      </c>
      <c r="AV4183" s="13" t="s">
        <v>80</v>
      </c>
      <c r="AW4183" s="13" t="s">
        <v>34</v>
      </c>
      <c r="AX4183" s="13" t="s">
        <v>73</v>
      </c>
      <c r="AY4183" s="168" t="s">
        <v>252</v>
      </c>
    </row>
    <row r="4184" spans="1:65" s="14" customFormat="1" ht="11.25">
      <c r="B4184" s="174"/>
      <c r="D4184" s="160" t="s">
        <v>264</v>
      </c>
      <c r="E4184" s="175" t="s">
        <v>3</v>
      </c>
      <c r="F4184" s="176" t="s">
        <v>3831</v>
      </c>
      <c r="H4184" s="177">
        <v>148.55000000000001</v>
      </c>
      <c r="I4184" s="178"/>
      <c r="L4184" s="174"/>
      <c r="M4184" s="179"/>
      <c r="N4184" s="180"/>
      <c r="O4184" s="180"/>
      <c r="P4184" s="180"/>
      <c r="Q4184" s="180"/>
      <c r="R4184" s="180"/>
      <c r="S4184" s="180"/>
      <c r="T4184" s="181"/>
      <c r="AT4184" s="175" t="s">
        <v>264</v>
      </c>
      <c r="AU4184" s="175" t="s">
        <v>82</v>
      </c>
      <c r="AV4184" s="14" t="s">
        <v>82</v>
      </c>
      <c r="AW4184" s="14" t="s">
        <v>34</v>
      </c>
      <c r="AX4184" s="14" t="s">
        <v>73</v>
      </c>
      <c r="AY4184" s="175" t="s">
        <v>252</v>
      </c>
    </row>
    <row r="4185" spans="1:65" s="13" customFormat="1" ht="11.25">
      <c r="B4185" s="167"/>
      <c r="D4185" s="160" t="s">
        <v>264</v>
      </c>
      <c r="E4185" s="168" t="s">
        <v>3</v>
      </c>
      <c r="F4185" s="169" t="s">
        <v>883</v>
      </c>
      <c r="H4185" s="168" t="s">
        <v>3</v>
      </c>
      <c r="I4185" s="170"/>
      <c r="L4185" s="167"/>
      <c r="M4185" s="171"/>
      <c r="N4185" s="172"/>
      <c r="O4185" s="172"/>
      <c r="P4185" s="172"/>
      <c r="Q4185" s="172"/>
      <c r="R4185" s="172"/>
      <c r="S4185" s="172"/>
      <c r="T4185" s="173"/>
      <c r="AT4185" s="168" t="s">
        <v>264</v>
      </c>
      <c r="AU4185" s="168" t="s">
        <v>82</v>
      </c>
      <c r="AV4185" s="13" t="s">
        <v>80</v>
      </c>
      <c r="AW4185" s="13" t="s">
        <v>34</v>
      </c>
      <c r="AX4185" s="13" t="s">
        <v>73</v>
      </c>
      <c r="AY4185" s="168" t="s">
        <v>252</v>
      </c>
    </row>
    <row r="4186" spans="1:65" s="14" customFormat="1" ht="11.25">
      <c r="B4186" s="174"/>
      <c r="D4186" s="160" t="s">
        <v>264</v>
      </c>
      <c r="E4186" s="175" t="s">
        <v>3</v>
      </c>
      <c r="F4186" s="176" t="s">
        <v>3832</v>
      </c>
      <c r="H4186" s="177">
        <v>148.22</v>
      </c>
      <c r="I4186" s="178"/>
      <c r="L4186" s="174"/>
      <c r="M4186" s="179"/>
      <c r="N4186" s="180"/>
      <c r="O4186" s="180"/>
      <c r="P4186" s="180"/>
      <c r="Q4186" s="180"/>
      <c r="R4186" s="180"/>
      <c r="S4186" s="180"/>
      <c r="T4186" s="181"/>
      <c r="AT4186" s="175" t="s">
        <v>264</v>
      </c>
      <c r="AU4186" s="175" t="s">
        <v>82</v>
      </c>
      <c r="AV4186" s="14" t="s">
        <v>82</v>
      </c>
      <c r="AW4186" s="14" t="s">
        <v>34</v>
      </c>
      <c r="AX4186" s="14" t="s">
        <v>73</v>
      </c>
      <c r="AY4186" s="175" t="s">
        <v>252</v>
      </c>
    </row>
    <row r="4187" spans="1:65" s="15" customFormat="1" ht="11.25">
      <c r="B4187" s="182"/>
      <c r="D4187" s="160" t="s">
        <v>264</v>
      </c>
      <c r="E4187" s="183" t="s">
        <v>3</v>
      </c>
      <c r="F4187" s="184" t="s">
        <v>269</v>
      </c>
      <c r="H4187" s="185">
        <v>370.79</v>
      </c>
      <c r="I4187" s="186"/>
      <c r="L4187" s="182"/>
      <c r="M4187" s="187"/>
      <c r="N4187" s="188"/>
      <c r="O4187" s="188"/>
      <c r="P4187" s="188"/>
      <c r="Q4187" s="188"/>
      <c r="R4187" s="188"/>
      <c r="S4187" s="188"/>
      <c r="T4187" s="189"/>
      <c r="AT4187" s="183" t="s">
        <v>264</v>
      </c>
      <c r="AU4187" s="183" t="s">
        <v>82</v>
      </c>
      <c r="AV4187" s="15" t="s">
        <v>258</v>
      </c>
      <c r="AW4187" s="15" t="s">
        <v>34</v>
      </c>
      <c r="AX4187" s="15" t="s">
        <v>80</v>
      </c>
      <c r="AY4187" s="183" t="s">
        <v>252</v>
      </c>
    </row>
    <row r="4188" spans="1:65" s="14" customFormat="1" ht="11.25">
      <c r="B4188" s="174"/>
      <c r="D4188" s="160" t="s">
        <v>264</v>
      </c>
      <c r="F4188" s="176" t="s">
        <v>3847</v>
      </c>
      <c r="H4188" s="177">
        <v>407.86900000000003</v>
      </c>
      <c r="I4188" s="178"/>
      <c r="L4188" s="174"/>
      <c r="M4188" s="179"/>
      <c r="N4188" s="180"/>
      <c r="O4188" s="180"/>
      <c r="P4188" s="180"/>
      <c r="Q4188" s="180"/>
      <c r="R4188" s="180"/>
      <c r="S4188" s="180"/>
      <c r="T4188" s="181"/>
      <c r="AT4188" s="175" t="s">
        <v>264</v>
      </c>
      <c r="AU4188" s="175" t="s">
        <v>82</v>
      </c>
      <c r="AV4188" s="14" t="s">
        <v>82</v>
      </c>
      <c r="AW4188" s="14" t="s">
        <v>4</v>
      </c>
      <c r="AX4188" s="14" t="s">
        <v>80</v>
      </c>
      <c r="AY4188" s="175" t="s">
        <v>252</v>
      </c>
    </row>
    <row r="4189" spans="1:65" s="2" customFormat="1" ht="16.5" customHeight="1">
      <c r="A4189" s="34"/>
      <c r="B4189" s="145"/>
      <c r="C4189" s="146" t="s">
        <v>3848</v>
      </c>
      <c r="D4189" s="146" t="s">
        <v>254</v>
      </c>
      <c r="E4189" s="147" t="s">
        <v>3849</v>
      </c>
      <c r="F4189" s="148" t="s">
        <v>3850</v>
      </c>
      <c r="G4189" s="149" t="s">
        <v>321</v>
      </c>
      <c r="H4189" s="150">
        <v>12.202999999999999</v>
      </c>
      <c r="I4189" s="151"/>
      <c r="J4189" s="152">
        <f>ROUND(I4189*H4189,2)</f>
        <v>0</v>
      </c>
      <c r="K4189" s="153"/>
      <c r="L4189" s="35"/>
      <c r="M4189" s="154" t="s">
        <v>3</v>
      </c>
      <c r="N4189" s="155" t="s">
        <v>44</v>
      </c>
      <c r="O4189" s="55"/>
      <c r="P4189" s="156">
        <f>O4189*H4189</f>
        <v>0</v>
      </c>
      <c r="Q4189" s="156">
        <v>0</v>
      </c>
      <c r="R4189" s="156">
        <f>Q4189*H4189</f>
        <v>0</v>
      </c>
      <c r="S4189" s="156">
        <v>0</v>
      </c>
      <c r="T4189" s="157">
        <f>S4189*H4189</f>
        <v>0</v>
      </c>
      <c r="U4189" s="34"/>
      <c r="V4189" s="34"/>
      <c r="W4189" s="34"/>
      <c r="X4189" s="34"/>
      <c r="Y4189" s="34"/>
      <c r="Z4189" s="34"/>
      <c r="AA4189" s="34"/>
      <c r="AB4189" s="34"/>
      <c r="AC4189" s="34"/>
      <c r="AD4189" s="34"/>
      <c r="AE4189" s="34"/>
      <c r="AR4189" s="158" t="s">
        <v>406</v>
      </c>
      <c r="AT4189" s="158" t="s">
        <v>254</v>
      </c>
      <c r="AU4189" s="158" t="s">
        <v>82</v>
      </c>
      <c r="AY4189" s="19" t="s">
        <v>252</v>
      </c>
      <c r="BE4189" s="159">
        <f>IF(N4189="základní",J4189,0)</f>
        <v>0</v>
      </c>
      <c r="BF4189" s="159">
        <f>IF(N4189="snížená",J4189,0)</f>
        <v>0</v>
      </c>
      <c r="BG4189" s="159">
        <f>IF(N4189="zákl. přenesená",J4189,0)</f>
        <v>0</v>
      </c>
      <c r="BH4189" s="159">
        <f>IF(N4189="sníž. přenesená",J4189,0)</f>
        <v>0</v>
      </c>
      <c r="BI4189" s="159">
        <f>IF(N4189="nulová",J4189,0)</f>
        <v>0</v>
      </c>
      <c r="BJ4189" s="19" t="s">
        <v>80</v>
      </c>
      <c r="BK4189" s="159">
        <f>ROUND(I4189*H4189,2)</f>
        <v>0</v>
      </c>
      <c r="BL4189" s="19" t="s">
        <v>406</v>
      </c>
      <c r="BM4189" s="158" t="s">
        <v>3851</v>
      </c>
    </row>
    <row r="4190" spans="1:65" s="2" customFormat="1" ht="19.5">
      <c r="A4190" s="34"/>
      <c r="B4190" s="35"/>
      <c r="C4190" s="34"/>
      <c r="D4190" s="160" t="s">
        <v>260</v>
      </c>
      <c r="E4190" s="34"/>
      <c r="F4190" s="161" t="s">
        <v>3852</v>
      </c>
      <c r="G4190" s="34"/>
      <c r="H4190" s="34"/>
      <c r="I4190" s="162"/>
      <c r="J4190" s="34"/>
      <c r="K4190" s="34"/>
      <c r="L4190" s="35"/>
      <c r="M4190" s="163"/>
      <c r="N4190" s="164"/>
      <c r="O4190" s="55"/>
      <c r="P4190" s="55"/>
      <c r="Q4190" s="55"/>
      <c r="R4190" s="55"/>
      <c r="S4190" s="55"/>
      <c r="T4190" s="56"/>
      <c r="U4190" s="34"/>
      <c r="V4190" s="34"/>
      <c r="W4190" s="34"/>
      <c r="X4190" s="34"/>
      <c r="Y4190" s="34"/>
      <c r="Z4190" s="34"/>
      <c r="AA4190" s="34"/>
      <c r="AB4190" s="34"/>
      <c r="AC4190" s="34"/>
      <c r="AD4190" s="34"/>
      <c r="AE4190" s="34"/>
      <c r="AT4190" s="19" t="s">
        <v>260</v>
      </c>
      <c r="AU4190" s="19" t="s">
        <v>82</v>
      </c>
    </row>
    <row r="4191" spans="1:65" s="2" customFormat="1" ht="11.25">
      <c r="A4191" s="34"/>
      <c r="B4191" s="35"/>
      <c r="C4191" s="34"/>
      <c r="D4191" s="165" t="s">
        <v>262</v>
      </c>
      <c r="E4191" s="34"/>
      <c r="F4191" s="166" t="s">
        <v>3853</v>
      </c>
      <c r="G4191" s="34"/>
      <c r="H4191" s="34"/>
      <c r="I4191" s="162"/>
      <c r="J4191" s="34"/>
      <c r="K4191" s="34"/>
      <c r="L4191" s="35"/>
      <c r="M4191" s="163"/>
      <c r="N4191" s="164"/>
      <c r="O4191" s="55"/>
      <c r="P4191" s="55"/>
      <c r="Q4191" s="55"/>
      <c r="R4191" s="55"/>
      <c r="S4191" s="55"/>
      <c r="T4191" s="56"/>
      <c r="U4191" s="34"/>
      <c r="V4191" s="34"/>
      <c r="W4191" s="34"/>
      <c r="X4191" s="34"/>
      <c r="Y4191" s="34"/>
      <c r="Z4191" s="34"/>
      <c r="AA4191" s="34"/>
      <c r="AB4191" s="34"/>
      <c r="AC4191" s="34"/>
      <c r="AD4191" s="34"/>
      <c r="AE4191" s="34"/>
      <c r="AT4191" s="19" t="s">
        <v>262</v>
      </c>
      <c r="AU4191" s="19" t="s">
        <v>82</v>
      </c>
    </row>
    <row r="4192" spans="1:65" s="12" customFormat="1" ht="22.9" customHeight="1">
      <c r="B4192" s="132"/>
      <c r="D4192" s="133" t="s">
        <v>72</v>
      </c>
      <c r="E4192" s="143" t="s">
        <v>3854</v>
      </c>
      <c r="F4192" s="143" t="s">
        <v>3855</v>
      </c>
      <c r="I4192" s="135"/>
      <c r="J4192" s="144">
        <f>BK4192</f>
        <v>0</v>
      </c>
      <c r="L4192" s="132"/>
      <c r="M4192" s="137"/>
      <c r="N4192" s="138"/>
      <c r="O4192" s="138"/>
      <c r="P4192" s="139">
        <f>SUM(P4193:P4220)</f>
        <v>0</v>
      </c>
      <c r="Q4192" s="138"/>
      <c r="R4192" s="139">
        <f>SUM(R4193:R4220)</f>
        <v>6.2798084999999997</v>
      </c>
      <c r="S4192" s="138"/>
      <c r="T4192" s="140">
        <f>SUM(T4193:T4220)</f>
        <v>0</v>
      </c>
      <c r="AR4192" s="133" t="s">
        <v>82</v>
      </c>
      <c r="AT4192" s="141" t="s">
        <v>72</v>
      </c>
      <c r="AU4192" s="141" t="s">
        <v>80</v>
      </c>
      <c r="AY4192" s="133" t="s">
        <v>252</v>
      </c>
      <c r="BK4192" s="142">
        <f>SUM(BK4193:BK4220)</f>
        <v>0</v>
      </c>
    </row>
    <row r="4193" spans="1:65" s="2" customFormat="1" ht="16.5" customHeight="1">
      <c r="A4193" s="34"/>
      <c r="B4193" s="145"/>
      <c r="C4193" s="146" t="s">
        <v>3856</v>
      </c>
      <c r="D4193" s="146" t="s">
        <v>254</v>
      </c>
      <c r="E4193" s="147" t="s">
        <v>3857</v>
      </c>
      <c r="F4193" s="148" t="s">
        <v>3858</v>
      </c>
      <c r="G4193" s="149" t="s">
        <v>497</v>
      </c>
      <c r="H4193" s="150">
        <v>932.97</v>
      </c>
      <c r="I4193" s="151"/>
      <c r="J4193" s="152">
        <f>ROUND(I4193*H4193,2)</f>
        <v>0</v>
      </c>
      <c r="K4193" s="153"/>
      <c r="L4193" s="35"/>
      <c r="M4193" s="154" t="s">
        <v>3</v>
      </c>
      <c r="N4193" s="155" t="s">
        <v>44</v>
      </c>
      <c r="O4193" s="55"/>
      <c r="P4193" s="156">
        <f>O4193*H4193</f>
        <v>0</v>
      </c>
      <c r="Q4193" s="156">
        <v>0</v>
      </c>
      <c r="R4193" s="156">
        <f>Q4193*H4193</f>
        <v>0</v>
      </c>
      <c r="S4193" s="156">
        <v>0</v>
      </c>
      <c r="T4193" s="157">
        <f>S4193*H4193</f>
        <v>0</v>
      </c>
      <c r="U4193" s="34"/>
      <c r="V4193" s="34"/>
      <c r="W4193" s="34"/>
      <c r="X4193" s="34"/>
      <c r="Y4193" s="34"/>
      <c r="Z4193" s="34"/>
      <c r="AA4193" s="34"/>
      <c r="AB4193" s="34"/>
      <c r="AC4193" s="34"/>
      <c r="AD4193" s="34"/>
      <c r="AE4193" s="34"/>
      <c r="AR4193" s="158" t="s">
        <v>406</v>
      </c>
      <c r="AT4193" s="158" t="s">
        <v>254</v>
      </c>
      <c r="AU4193" s="158" t="s">
        <v>82</v>
      </c>
      <c r="AY4193" s="19" t="s">
        <v>252</v>
      </c>
      <c r="BE4193" s="159">
        <f>IF(N4193="základní",J4193,0)</f>
        <v>0</v>
      </c>
      <c r="BF4193" s="159">
        <f>IF(N4193="snížená",J4193,0)</f>
        <v>0</v>
      </c>
      <c r="BG4193" s="159">
        <f>IF(N4193="zákl. přenesená",J4193,0)</f>
        <v>0</v>
      </c>
      <c r="BH4193" s="159">
        <f>IF(N4193="sníž. přenesená",J4193,0)</f>
        <v>0</v>
      </c>
      <c r="BI4193" s="159">
        <f>IF(N4193="nulová",J4193,0)</f>
        <v>0</v>
      </c>
      <c r="BJ4193" s="19" t="s">
        <v>80</v>
      </c>
      <c r="BK4193" s="159">
        <f>ROUND(I4193*H4193,2)</f>
        <v>0</v>
      </c>
      <c r="BL4193" s="19" t="s">
        <v>406</v>
      </c>
      <c r="BM4193" s="158" t="s">
        <v>3859</v>
      </c>
    </row>
    <row r="4194" spans="1:65" s="2" customFormat="1" ht="11.25">
      <c r="A4194" s="34"/>
      <c r="B4194" s="35"/>
      <c r="C4194" s="34"/>
      <c r="D4194" s="160" t="s">
        <v>260</v>
      </c>
      <c r="E4194" s="34"/>
      <c r="F4194" s="161" t="s">
        <v>3860</v>
      </c>
      <c r="G4194" s="34"/>
      <c r="H4194" s="34"/>
      <c r="I4194" s="162"/>
      <c r="J4194" s="34"/>
      <c r="K4194" s="34"/>
      <c r="L4194" s="35"/>
      <c r="M4194" s="163"/>
      <c r="N4194" s="164"/>
      <c r="O4194" s="55"/>
      <c r="P4194" s="55"/>
      <c r="Q4194" s="55"/>
      <c r="R4194" s="55"/>
      <c r="S4194" s="55"/>
      <c r="T4194" s="56"/>
      <c r="U4194" s="34"/>
      <c r="V4194" s="34"/>
      <c r="W4194" s="34"/>
      <c r="X4194" s="34"/>
      <c r="Y4194" s="34"/>
      <c r="Z4194" s="34"/>
      <c r="AA4194" s="34"/>
      <c r="AB4194" s="34"/>
      <c r="AC4194" s="34"/>
      <c r="AD4194" s="34"/>
      <c r="AE4194" s="34"/>
      <c r="AT4194" s="19" t="s">
        <v>260</v>
      </c>
      <c r="AU4194" s="19" t="s">
        <v>82</v>
      </c>
    </row>
    <row r="4195" spans="1:65" s="2" customFormat="1" ht="11.25">
      <c r="A4195" s="34"/>
      <c r="B4195" s="35"/>
      <c r="C4195" s="34"/>
      <c r="D4195" s="165" t="s">
        <v>262</v>
      </c>
      <c r="E4195" s="34"/>
      <c r="F4195" s="166" t="s">
        <v>3861</v>
      </c>
      <c r="G4195" s="34"/>
      <c r="H4195" s="34"/>
      <c r="I4195" s="162"/>
      <c r="J4195" s="34"/>
      <c r="K4195" s="34"/>
      <c r="L4195" s="35"/>
      <c r="M4195" s="163"/>
      <c r="N4195" s="164"/>
      <c r="O4195" s="55"/>
      <c r="P4195" s="55"/>
      <c r="Q4195" s="55"/>
      <c r="R4195" s="55"/>
      <c r="S4195" s="55"/>
      <c r="T4195" s="56"/>
      <c r="U4195" s="34"/>
      <c r="V4195" s="34"/>
      <c r="W4195" s="34"/>
      <c r="X4195" s="34"/>
      <c r="Y4195" s="34"/>
      <c r="Z4195" s="34"/>
      <c r="AA4195" s="34"/>
      <c r="AB4195" s="34"/>
      <c r="AC4195" s="34"/>
      <c r="AD4195" s="34"/>
      <c r="AE4195" s="34"/>
      <c r="AT4195" s="19" t="s">
        <v>262</v>
      </c>
      <c r="AU4195" s="19" t="s">
        <v>82</v>
      </c>
    </row>
    <row r="4196" spans="1:65" s="13" customFormat="1" ht="11.25">
      <c r="B4196" s="167"/>
      <c r="D4196" s="160" t="s">
        <v>264</v>
      </c>
      <c r="E4196" s="168" t="s">
        <v>3</v>
      </c>
      <c r="F4196" s="169" t="s">
        <v>3862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264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252</v>
      </c>
    </row>
    <row r="4197" spans="1:65" s="14" customFormat="1" ht="11.25">
      <c r="B4197" s="174"/>
      <c r="D4197" s="160" t="s">
        <v>264</v>
      </c>
      <c r="E4197" s="175" t="s">
        <v>3</v>
      </c>
      <c r="F4197" s="176" t="s">
        <v>3863</v>
      </c>
      <c r="H4197" s="177">
        <v>932.97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264</v>
      </c>
      <c r="AU4197" s="175" t="s">
        <v>82</v>
      </c>
      <c r="AV4197" s="14" t="s">
        <v>82</v>
      </c>
      <c r="AW4197" s="14" t="s">
        <v>34</v>
      </c>
      <c r="AX4197" s="14" t="s">
        <v>80</v>
      </c>
      <c r="AY4197" s="175" t="s">
        <v>252</v>
      </c>
    </row>
    <row r="4198" spans="1:65" s="2" customFormat="1" ht="16.5" customHeight="1">
      <c r="A4198" s="34"/>
      <c r="B4198" s="145"/>
      <c r="C4198" s="146" t="s">
        <v>3864</v>
      </c>
      <c r="D4198" s="146" t="s">
        <v>254</v>
      </c>
      <c r="E4198" s="147" t="s">
        <v>3865</v>
      </c>
      <c r="F4198" s="148" t="s">
        <v>3866</v>
      </c>
      <c r="G4198" s="149" t="s">
        <v>331</v>
      </c>
      <c r="H4198" s="150">
        <v>232.05</v>
      </c>
      <c r="I4198" s="151"/>
      <c r="J4198" s="152">
        <f>ROUND(I4198*H4198,2)</f>
        <v>0</v>
      </c>
      <c r="K4198" s="153"/>
      <c r="L4198" s="35"/>
      <c r="M4198" s="154" t="s">
        <v>3</v>
      </c>
      <c r="N4198" s="155" t="s">
        <v>44</v>
      </c>
      <c r="O4198" s="55"/>
      <c r="P4198" s="156">
        <f>O4198*H4198</f>
        <v>0</v>
      </c>
      <c r="Q4198" s="156">
        <v>2.0000000000000002E-5</v>
      </c>
      <c r="R4198" s="156">
        <f>Q4198*H4198</f>
        <v>4.641000000000001E-3</v>
      </c>
      <c r="S4198" s="156">
        <v>0</v>
      </c>
      <c r="T4198" s="157">
        <f>S4198*H4198</f>
        <v>0</v>
      </c>
      <c r="U4198" s="34"/>
      <c r="V4198" s="34"/>
      <c r="W4198" s="34"/>
      <c r="X4198" s="34"/>
      <c r="Y4198" s="34"/>
      <c r="Z4198" s="34"/>
      <c r="AA4198" s="34"/>
      <c r="AB4198" s="34"/>
      <c r="AC4198" s="34"/>
      <c r="AD4198" s="34"/>
      <c r="AE4198" s="34"/>
      <c r="AR4198" s="158" t="s">
        <v>406</v>
      </c>
      <c r="AT4198" s="158" t="s">
        <v>254</v>
      </c>
      <c r="AU4198" s="158" t="s">
        <v>82</v>
      </c>
      <c r="AY4198" s="19" t="s">
        <v>252</v>
      </c>
      <c r="BE4198" s="159">
        <f>IF(N4198="základní",J4198,0)</f>
        <v>0</v>
      </c>
      <c r="BF4198" s="159">
        <f>IF(N4198="snížená",J4198,0)</f>
        <v>0</v>
      </c>
      <c r="BG4198" s="159">
        <f>IF(N4198="zákl. přenesená",J4198,0)</f>
        <v>0</v>
      </c>
      <c r="BH4198" s="159">
        <f>IF(N4198="sníž. přenesená",J4198,0)</f>
        <v>0</v>
      </c>
      <c r="BI4198" s="159">
        <f>IF(N4198="nulová",J4198,0)</f>
        <v>0</v>
      </c>
      <c r="BJ4198" s="19" t="s">
        <v>80</v>
      </c>
      <c r="BK4198" s="159">
        <f>ROUND(I4198*H4198,2)</f>
        <v>0</v>
      </c>
      <c r="BL4198" s="19" t="s">
        <v>406</v>
      </c>
      <c r="BM4198" s="158" t="s">
        <v>3867</v>
      </c>
    </row>
    <row r="4199" spans="1:65" s="2" customFormat="1" ht="11.25">
      <c r="A4199" s="34"/>
      <c r="B4199" s="35"/>
      <c r="C4199" s="34"/>
      <c r="D4199" s="160" t="s">
        <v>260</v>
      </c>
      <c r="E4199" s="34"/>
      <c r="F4199" s="161" t="s">
        <v>3868</v>
      </c>
      <c r="G4199" s="34"/>
      <c r="H4199" s="34"/>
      <c r="I4199" s="162"/>
      <c r="J4199" s="34"/>
      <c r="K4199" s="34"/>
      <c r="L4199" s="35"/>
      <c r="M4199" s="163"/>
      <c r="N4199" s="164"/>
      <c r="O4199" s="55"/>
      <c r="P4199" s="55"/>
      <c r="Q4199" s="55"/>
      <c r="R4199" s="55"/>
      <c r="S4199" s="55"/>
      <c r="T4199" s="56"/>
      <c r="U4199" s="34"/>
      <c r="V4199" s="34"/>
      <c r="W4199" s="34"/>
      <c r="X4199" s="34"/>
      <c r="Y4199" s="34"/>
      <c r="Z4199" s="34"/>
      <c r="AA4199" s="34"/>
      <c r="AB4199" s="34"/>
      <c r="AC4199" s="34"/>
      <c r="AD4199" s="34"/>
      <c r="AE4199" s="34"/>
      <c r="AT4199" s="19" t="s">
        <v>260</v>
      </c>
      <c r="AU4199" s="19" t="s">
        <v>82</v>
      </c>
    </row>
    <row r="4200" spans="1:65" s="2" customFormat="1" ht="11.25">
      <c r="A4200" s="34"/>
      <c r="B4200" s="35"/>
      <c r="C4200" s="34"/>
      <c r="D4200" s="165" t="s">
        <v>262</v>
      </c>
      <c r="E4200" s="34"/>
      <c r="F4200" s="166" t="s">
        <v>3869</v>
      </c>
      <c r="G4200" s="34"/>
      <c r="H4200" s="34"/>
      <c r="I4200" s="162"/>
      <c r="J4200" s="34"/>
      <c r="K4200" s="34"/>
      <c r="L4200" s="35"/>
      <c r="M4200" s="163"/>
      <c r="N4200" s="164"/>
      <c r="O4200" s="55"/>
      <c r="P4200" s="55"/>
      <c r="Q4200" s="55"/>
      <c r="R4200" s="55"/>
      <c r="S4200" s="55"/>
      <c r="T4200" s="56"/>
      <c r="U4200" s="34"/>
      <c r="V4200" s="34"/>
      <c r="W4200" s="34"/>
      <c r="X4200" s="34"/>
      <c r="Y4200" s="34"/>
      <c r="Z4200" s="34"/>
      <c r="AA4200" s="34"/>
      <c r="AB4200" s="34"/>
      <c r="AC4200" s="34"/>
      <c r="AD4200" s="34"/>
      <c r="AE4200" s="34"/>
      <c r="AT4200" s="19" t="s">
        <v>262</v>
      </c>
      <c r="AU4200" s="19" t="s">
        <v>82</v>
      </c>
    </row>
    <row r="4201" spans="1:65" s="13" customFormat="1" ht="11.25">
      <c r="B4201" s="167"/>
      <c r="D4201" s="160" t="s">
        <v>264</v>
      </c>
      <c r="E4201" s="168" t="s">
        <v>3</v>
      </c>
      <c r="F4201" s="169" t="s">
        <v>1357</v>
      </c>
      <c r="H4201" s="168" t="s">
        <v>3</v>
      </c>
      <c r="I4201" s="170"/>
      <c r="L4201" s="167"/>
      <c r="M4201" s="171"/>
      <c r="N4201" s="172"/>
      <c r="O4201" s="172"/>
      <c r="P4201" s="172"/>
      <c r="Q4201" s="172"/>
      <c r="R4201" s="172"/>
      <c r="S4201" s="172"/>
      <c r="T4201" s="173"/>
      <c r="AT4201" s="168" t="s">
        <v>264</v>
      </c>
      <c r="AU4201" s="168" t="s">
        <v>82</v>
      </c>
      <c r="AV4201" s="13" t="s">
        <v>80</v>
      </c>
      <c r="AW4201" s="13" t="s">
        <v>34</v>
      </c>
      <c r="AX4201" s="13" t="s">
        <v>73</v>
      </c>
      <c r="AY4201" s="168" t="s">
        <v>252</v>
      </c>
    </row>
    <row r="4202" spans="1:65" s="14" customFormat="1" ht="11.25">
      <c r="B4202" s="174"/>
      <c r="D4202" s="160" t="s">
        <v>264</v>
      </c>
      <c r="E4202" s="175" t="s">
        <v>3</v>
      </c>
      <c r="F4202" s="176" t="s">
        <v>1358</v>
      </c>
      <c r="H4202" s="177">
        <v>232.05</v>
      </c>
      <c r="I4202" s="178"/>
      <c r="L4202" s="174"/>
      <c r="M4202" s="179"/>
      <c r="N4202" s="180"/>
      <c r="O4202" s="180"/>
      <c r="P4202" s="180"/>
      <c r="Q4202" s="180"/>
      <c r="R4202" s="180"/>
      <c r="S4202" s="180"/>
      <c r="T4202" s="181"/>
      <c r="AT4202" s="175" t="s">
        <v>264</v>
      </c>
      <c r="AU4202" s="175" t="s">
        <v>82</v>
      </c>
      <c r="AV4202" s="14" t="s">
        <v>82</v>
      </c>
      <c r="AW4202" s="14" t="s">
        <v>34</v>
      </c>
      <c r="AX4202" s="14" t="s">
        <v>80</v>
      </c>
      <c r="AY4202" s="175" t="s">
        <v>252</v>
      </c>
    </row>
    <row r="4203" spans="1:65" s="2" customFormat="1" ht="16.5" customHeight="1">
      <c r="A4203" s="34"/>
      <c r="B4203" s="145"/>
      <c r="C4203" s="146" t="s">
        <v>3870</v>
      </c>
      <c r="D4203" s="146" t="s">
        <v>254</v>
      </c>
      <c r="E4203" s="147" t="s">
        <v>3871</v>
      </c>
      <c r="F4203" s="148" t="s">
        <v>3872</v>
      </c>
      <c r="G4203" s="149" t="s">
        <v>497</v>
      </c>
      <c r="H4203" s="150">
        <v>932.97</v>
      </c>
      <c r="I4203" s="151"/>
      <c r="J4203" s="152">
        <f>ROUND(I4203*H4203,2)</f>
        <v>0</v>
      </c>
      <c r="K4203" s="153"/>
      <c r="L4203" s="35"/>
      <c r="M4203" s="154" t="s">
        <v>3</v>
      </c>
      <c r="N4203" s="155" t="s">
        <v>44</v>
      </c>
      <c r="O4203" s="55"/>
      <c r="P4203" s="156">
        <f>O4203*H4203</f>
        <v>0</v>
      </c>
      <c r="Q4203" s="156">
        <v>5.5000000000000003E-4</v>
      </c>
      <c r="R4203" s="156">
        <f>Q4203*H4203</f>
        <v>0.51313350000000002</v>
      </c>
      <c r="S4203" s="156">
        <v>0</v>
      </c>
      <c r="T4203" s="157">
        <f>S4203*H4203</f>
        <v>0</v>
      </c>
      <c r="U4203" s="34"/>
      <c r="V4203" s="34"/>
      <c r="W4203" s="34"/>
      <c r="X4203" s="34"/>
      <c r="Y4203" s="34"/>
      <c r="Z4203" s="34"/>
      <c r="AA4203" s="34"/>
      <c r="AB4203" s="34"/>
      <c r="AC4203" s="34"/>
      <c r="AD4203" s="34"/>
      <c r="AE4203" s="34"/>
      <c r="AR4203" s="158" t="s">
        <v>406</v>
      </c>
      <c r="AT4203" s="158" t="s">
        <v>254</v>
      </c>
      <c r="AU4203" s="158" t="s">
        <v>82</v>
      </c>
      <c r="AY4203" s="19" t="s">
        <v>252</v>
      </c>
      <c r="BE4203" s="159">
        <f>IF(N4203="základní",J4203,0)</f>
        <v>0</v>
      </c>
      <c r="BF4203" s="159">
        <f>IF(N4203="snížená",J4203,0)</f>
        <v>0</v>
      </c>
      <c r="BG4203" s="159">
        <f>IF(N4203="zákl. přenesená",J4203,0)</f>
        <v>0</v>
      </c>
      <c r="BH4203" s="159">
        <f>IF(N4203="sníž. přenesená",J4203,0)</f>
        <v>0</v>
      </c>
      <c r="BI4203" s="159">
        <f>IF(N4203="nulová",J4203,0)</f>
        <v>0</v>
      </c>
      <c r="BJ4203" s="19" t="s">
        <v>80</v>
      </c>
      <c r="BK4203" s="159">
        <f>ROUND(I4203*H4203,2)</f>
        <v>0</v>
      </c>
      <c r="BL4203" s="19" t="s">
        <v>406</v>
      </c>
      <c r="BM4203" s="158" t="s">
        <v>3873</v>
      </c>
    </row>
    <row r="4204" spans="1:65" s="2" customFormat="1" ht="11.25">
      <c r="A4204" s="34"/>
      <c r="B4204" s="35"/>
      <c r="C4204" s="34"/>
      <c r="D4204" s="160" t="s">
        <v>260</v>
      </c>
      <c r="E4204" s="34"/>
      <c r="F4204" s="161" t="s">
        <v>3874</v>
      </c>
      <c r="G4204" s="34"/>
      <c r="H4204" s="34"/>
      <c r="I4204" s="162"/>
      <c r="J4204" s="34"/>
      <c r="K4204" s="34"/>
      <c r="L4204" s="35"/>
      <c r="M4204" s="163"/>
      <c r="N4204" s="164"/>
      <c r="O4204" s="55"/>
      <c r="P4204" s="55"/>
      <c r="Q4204" s="55"/>
      <c r="R4204" s="55"/>
      <c r="S4204" s="55"/>
      <c r="T4204" s="56"/>
      <c r="U4204" s="34"/>
      <c r="V4204" s="34"/>
      <c r="W4204" s="34"/>
      <c r="X4204" s="34"/>
      <c r="Y4204" s="34"/>
      <c r="Z4204" s="34"/>
      <c r="AA4204" s="34"/>
      <c r="AB4204" s="34"/>
      <c r="AC4204" s="34"/>
      <c r="AD4204" s="34"/>
      <c r="AE4204" s="34"/>
      <c r="AT4204" s="19" t="s">
        <v>260</v>
      </c>
      <c r="AU4204" s="19" t="s">
        <v>82</v>
      </c>
    </row>
    <row r="4205" spans="1:65" s="2" customFormat="1" ht="11.25">
      <c r="A4205" s="34"/>
      <c r="B4205" s="35"/>
      <c r="C4205" s="34"/>
      <c r="D4205" s="165" t="s">
        <v>262</v>
      </c>
      <c r="E4205" s="34"/>
      <c r="F4205" s="166" t="s">
        <v>3875</v>
      </c>
      <c r="G4205" s="34"/>
      <c r="H4205" s="34"/>
      <c r="I4205" s="162"/>
      <c r="J4205" s="34"/>
      <c r="K4205" s="34"/>
      <c r="L4205" s="35"/>
      <c r="M4205" s="163"/>
      <c r="N4205" s="164"/>
      <c r="O4205" s="55"/>
      <c r="P4205" s="55"/>
      <c r="Q4205" s="55"/>
      <c r="R4205" s="55"/>
      <c r="S4205" s="55"/>
      <c r="T4205" s="56"/>
      <c r="U4205" s="34"/>
      <c r="V4205" s="34"/>
      <c r="W4205" s="34"/>
      <c r="X4205" s="34"/>
      <c r="Y4205" s="34"/>
      <c r="Z4205" s="34"/>
      <c r="AA4205" s="34"/>
      <c r="AB4205" s="34"/>
      <c r="AC4205" s="34"/>
      <c r="AD4205" s="34"/>
      <c r="AE4205" s="34"/>
      <c r="AT4205" s="19" t="s">
        <v>262</v>
      </c>
      <c r="AU4205" s="19" t="s">
        <v>82</v>
      </c>
    </row>
    <row r="4206" spans="1:65" s="13" customFormat="1" ht="11.25">
      <c r="B4206" s="167"/>
      <c r="D4206" s="160" t="s">
        <v>264</v>
      </c>
      <c r="E4206" s="168" t="s">
        <v>3</v>
      </c>
      <c r="F4206" s="169" t="s">
        <v>3876</v>
      </c>
      <c r="H4206" s="168" t="s">
        <v>3</v>
      </c>
      <c r="I4206" s="170"/>
      <c r="L4206" s="167"/>
      <c r="M4206" s="171"/>
      <c r="N4206" s="172"/>
      <c r="O4206" s="172"/>
      <c r="P4206" s="172"/>
      <c r="Q4206" s="172"/>
      <c r="R4206" s="172"/>
      <c r="S4206" s="172"/>
      <c r="T4206" s="173"/>
      <c r="AT4206" s="168" t="s">
        <v>264</v>
      </c>
      <c r="AU4206" s="168" t="s">
        <v>82</v>
      </c>
      <c r="AV4206" s="13" t="s">
        <v>80</v>
      </c>
      <c r="AW4206" s="13" t="s">
        <v>34</v>
      </c>
      <c r="AX4206" s="13" t="s">
        <v>73</v>
      </c>
      <c r="AY4206" s="168" t="s">
        <v>252</v>
      </c>
    </row>
    <row r="4207" spans="1:65" s="14" customFormat="1" ht="11.25">
      <c r="B4207" s="174"/>
      <c r="D4207" s="160" t="s">
        <v>264</v>
      </c>
      <c r="E4207" s="175" t="s">
        <v>3</v>
      </c>
      <c r="F4207" s="176" t="s">
        <v>3863</v>
      </c>
      <c r="H4207" s="177">
        <v>932.97</v>
      </c>
      <c r="I4207" s="178"/>
      <c r="L4207" s="174"/>
      <c r="M4207" s="179"/>
      <c r="N4207" s="180"/>
      <c r="O4207" s="180"/>
      <c r="P4207" s="180"/>
      <c r="Q4207" s="180"/>
      <c r="R4207" s="180"/>
      <c r="S4207" s="180"/>
      <c r="T4207" s="181"/>
      <c r="AT4207" s="175" t="s">
        <v>264</v>
      </c>
      <c r="AU4207" s="175" t="s">
        <v>82</v>
      </c>
      <c r="AV4207" s="14" t="s">
        <v>82</v>
      </c>
      <c r="AW4207" s="14" t="s">
        <v>34</v>
      </c>
      <c r="AX4207" s="14" t="s">
        <v>80</v>
      </c>
      <c r="AY4207" s="175" t="s">
        <v>252</v>
      </c>
    </row>
    <row r="4208" spans="1:65" s="2" customFormat="1" ht="16.5" customHeight="1">
      <c r="A4208" s="34"/>
      <c r="B4208" s="145"/>
      <c r="C4208" s="146" t="s">
        <v>3877</v>
      </c>
      <c r="D4208" s="146" t="s">
        <v>254</v>
      </c>
      <c r="E4208" s="147" t="s">
        <v>3878</v>
      </c>
      <c r="F4208" s="148" t="s">
        <v>3879</v>
      </c>
      <c r="G4208" s="149" t="s">
        <v>497</v>
      </c>
      <c r="H4208" s="150">
        <v>932.97</v>
      </c>
      <c r="I4208" s="151"/>
      <c r="J4208" s="152">
        <f>ROUND(I4208*H4208,2)</f>
        <v>0</v>
      </c>
      <c r="K4208" s="153"/>
      <c r="L4208" s="35"/>
      <c r="M4208" s="154" t="s">
        <v>3</v>
      </c>
      <c r="N4208" s="155" t="s">
        <v>44</v>
      </c>
      <c r="O4208" s="55"/>
      <c r="P4208" s="156">
        <f>O4208*H4208</f>
        <v>0</v>
      </c>
      <c r="Q4208" s="156">
        <v>5.4000000000000003E-3</v>
      </c>
      <c r="R4208" s="156">
        <f>Q4208*H4208</f>
        <v>5.0380380000000002</v>
      </c>
      <c r="S4208" s="156">
        <v>0</v>
      </c>
      <c r="T4208" s="157">
        <f>S4208*H4208</f>
        <v>0</v>
      </c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R4208" s="158" t="s">
        <v>406</v>
      </c>
      <c r="AT4208" s="158" t="s">
        <v>254</v>
      </c>
      <c r="AU4208" s="158" t="s">
        <v>82</v>
      </c>
      <c r="AY4208" s="19" t="s">
        <v>252</v>
      </c>
      <c r="BE4208" s="159">
        <f>IF(N4208="základní",J4208,0)</f>
        <v>0</v>
      </c>
      <c r="BF4208" s="159">
        <f>IF(N4208="snížená",J4208,0)</f>
        <v>0</v>
      </c>
      <c r="BG4208" s="159">
        <f>IF(N4208="zákl. přenesená",J4208,0)</f>
        <v>0</v>
      </c>
      <c r="BH4208" s="159">
        <f>IF(N4208="sníž. přenesená",J4208,0)</f>
        <v>0</v>
      </c>
      <c r="BI4208" s="159">
        <f>IF(N4208="nulová",J4208,0)</f>
        <v>0</v>
      </c>
      <c r="BJ4208" s="19" t="s">
        <v>80</v>
      </c>
      <c r="BK4208" s="159">
        <f>ROUND(I4208*H4208,2)</f>
        <v>0</v>
      </c>
      <c r="BL4208" s="19" t="s">
        <v>406</v>
      </c>
      <c r="BM4208" s="158" t="s">
        <v>3880</v>
      </c>
    </row>
    <row r="4209" spans="1:65" s="2" customFormat="1" ht="11.25">
      <c r="A4209" s="34"/>
      <c r="B4209" s="35"/>
      <c r="C4209" s="34"/>
      <c r="D4209" s="160" t="s">
        <v>260</v>
      </c>
      <c r="E4209" s="34"/>
      <c r="F4209" s="161" t="s">
        <v>3881</v>
      </c>
      <c r="G4209" s="34"/>
      <c r="H4209" s="34"/>
      <c r="I4209" s="162"/>
      <c r="J4209" s="34"/>
      <c r="K4209" s="34"/>
      <c r="L4209" s="35"/>
      <c r="M4209" s="163"/>
      <c r="N4209" s="164"/>
      <c r="O4209" s="55"/>
      <c r="P4209" s="55"/>
      <c r="Q4209" s="55"/>
      <c r="R4209" s="55"/>
      <c r="S4209" s="55"/>
      <c r="T4209" s="56"/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T4209" s="19" t="s">
        <v>260</v>
      </c>
      <c r="AU4209" s="19" t="s">
        <v>82</v>
      </c>
    </row>
    <row r="4210" spans="1:65" s="2" customFormat="1" ht="11.25">
      <c r="A4210" s="34"/>
      <c r="B4210" s="35"/>
      <c r="C4210" s="34"/>
      <c r="D4210" s="165" t="s">
        <v>262</v>
      </c>
      <c r="E4210" s="34"/>
      <c r="F4210" s="166" t="s">
        <v>3882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262</v>
      </c>
      <c r="AU4210" s="19" t="s">
        <v>82</v>
      </c>
    </row>
    <row r="4211" spans="1:65" s="13" customFormat="1" ht="11.25">
      <c r="B4211" s="167"/>
      <c r="D4211" s="160" t="s">
        <v>264</v>
      </c>
      <c r="E4211" s="168" t="s">
        <v>3</v>
      </c>
      <c r="F4211" s="169" t="s">
        <v>3883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264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252</v>
      </c>
    </row>
    <row r="4212" spans="1:65" s="14" customFormat="1" ht="11.25">
      <c r="B4212" s="174"/>
      <c r="D4212" s="160" t="s">
        <v>264</v>
      </c>
      <c r="E4212" s="175" t="s">
        <v>3</v>
      </c>
      <c r="F4212" s="176" t="s">
        <v>3863</v>
      </c>
      <c r="H4212" s="177">
        <v>932.97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264</v>
      </c>
      <c r="AU4212" s="175" t="s">
        <v>82</v>
      </c>
      <c r="AV4212" s="14" t="s">
        <v>82</v>
      </c>
      <c r="AW4212" s="14" t="s">
        <v>34</v>
      </c>
      <c r="AX4212" s="14" t="s">
        <v>80</v>
      </c>
      <c r="AY4212" s="175" t="s">
        <v>252</v>
      </c>
    </row>
    <row r="4213" spans="1:65" s="2" customFormat="1" ht="16.5" customHeight="1">
      <c r="A4213" s="34"/>
      <c r="B4213" s="145"/>
      <c r="C4213" s="146" t="s">
        <v>3884</v>
      </c>
      <c r="D4213" s="146" t="s">
        <v>254</v>
      </c>
      <c r="E4213" s="147" t="s">
        <v>3885</v>
      </c>
      <c r="F4213" s="148" t="s">
        <v>3886</v>
      </c>
      <c r="G4213" s="149" t="s">
        <v>331</v>
      </c>
      <c r="H4213" s="150">
        <v>232.05</v>
      </c>
      <c r="I4213" s="151"/>
      <c r="J4213" s="152">
        <f>ROUND(I4213*H4213,2)</f>
        <v>0</v>
      </c>
      <c r="K4213" s="153"/>
      <c r="L4213" s="35"/>
      <c r="M4213" s="154" t="s">
        <v>3</v>
      </c>
      <c r="N4213" s="155" t="s">
        <v>44</v>
      </c>
      <c r="O4213" s="55"/>
      <c r="P4213" s="156">
        <f>O4213*H4213</f>
        <v>0</v>
      </c>
      <c r="Q4213" s="156">
        <v>3.1199999999999999E-3</v>
      </c>
      <c r="R4213" s="156">
        <f>Q4213*H4213</f>
        <v>0.72399599999999997</v>
      </c>
      <c r="S4213" s="156">
        <v>0</v>
      </c>
      <c r="T4213" s="157">
        <f>S4213*H4213</f>
        <v>0</v>
      </c>
      <c r="U4213" s="34"/>
      <c r="V4213" s="34"/>
      <c r="W4213" s="34"/>
      <c r="X4213" s="34"/>
      <c r="Y4213" s="34"/>
      <c r="Z4213" s="34"/>
      <c r="AA4213" s="34"/>
      <c r="AB4213" s="34"/>
      <c r="AC4213" s="34"/>
      <c r="AD4213" s="34"/>
      <c r="AE4213" s="34"/>
      <c r="AR4213" s="158" t="s">
        <v>406</v>
      </c>
      <c r="AT4213" s="158" t="s">
        <v>254</v>
      </c>
      <c r="AU4213" s="158" t="s">
        <v>82</v>
      </c>
      <c r="AY4213" s="19" t="s">
        <v>252</v>
      </c>
      <c r="BE4213" s="159">
        <f>IF(N4213="základní",J4213,0)</f>
        <v>0</v>
      </c>
      <c r="BF4213" s="159">
        <f>IF(N4213="snížená",J4213,0)</f>
        <v>0</v>
      </c>
      <c r="BG4213" s="159">
        <f>IF(N4213="zákl. přenesená",J4213,0)</f>
        <v>0</v>
      </c>
      <c r="BH4213" s="159">
        <f>IF(N4213="sníž. přenesená",J4213,0)</f>
        <v>0</v>
      </c>
      <c r="BI4213" s="159">
        <f>IF(N4213="nulová",J4213,0)</f>
        <v>0</v>
      </c>
      <c r="BJ4213" s="19" t="s">
        <v>80</v>
      </c>
      <c r="BK4213" s="159">
        <f>ROUND(I4213*H4213,2)</f>
        <v>0</v>
      </c>
      <c r="BL4213" s="19" t="s">
        <v>406</v>
      </c>
      <c r="BM4213" s="158" t="s">
        <v>3887</v>
      </c>
    </row>
    <row r="4214" spans="1:65" s="2" customFormat="1" ht="11.25">
      <c r="A4214" s="34"/>
      <c r="B4214" s="35"/>
      <c r="C4214" s="34"/>
      <c r="D4214" s="160" t="s">
        <v>260</v>
      </c>
      <c r="E4214" s="34"/>
      <c r="F4214" s="161" t="s">
        <v>3888</v>
      </c>
      <c r="G4214" s="34"/>
      <c r="H4214" s="34"/>
      <c r="I4214" s="162"/>
      <c r="J4214" s="34"/>
      <c r="K4214" s="34"/>
      <c r="L4214" s="35"/>
      <c r="M4214" s="163"/>
      <c r="N4214" s="164"/>
      <c r="O4214" s="55"/>
      <c r="P4214" s="55"/>
      <c r="Q4214" s="55"/>
      <c r="R4214" s="55"/>
      <c r="S4214" s="55"/>
      <c r="T4214" s="56"/>
      <c r="U4214" s="34"/>
      <c r="V4214" s="34"/>
      <c r="W4214" s="34"/>
      <c r="X4214" s="34"/>
      <c r="Y4214" s="34"/>
      <c r="Z4214" s="34"/>
      <c r="AA4214" s="34"/>
      <c r="AB4214" s="34"/>
      <c r="AC4214" s="34"/>
      <c r="AD4214" s="34"/>
      <c r="AE4214" s="34"/>
      <c r="AT4214" s="19" t="s">
        <v>260</v>
      </c>
      <c r="AU4214" s="19" t="s">
        <v>82</v>
      </c>
    </row>
    <row r="4215" spans="1:65" s="2" customFormat="1" ht="11.25">
      <c r="A4215" s="34"/>
      <c r="B4215" s="35"/>
      <c r="C4215" s="34"/>
      <c r="D4215" s="165" t="s">
        <v>262</v>
      </c>
      <c r="E4215" s="34"/>
      <c r="F4215" s="166" t="s">
        <v>3889</v>
      </c>
      <c r="G4215" s="34"/>
      <c r="H4215" s="34"/>
      <c r="I4215" s="162"/>
      <c r="J4215" s="34"/>
      <c r="K4215" s="34"/>
      <c r="L4215" s="35"/>
      <c r="M4215" s="163"/>
      <c r="N4215" s="164"/>
      <c r="O4215" s="55"/>
      <c r="P4215" s="55"/>
      <c r="Q4215" s="55"/>
      <c r="R4215" s="55"/>
      <c r="S4215" s="55"/>
      <c r="T4215" s="56"/>
      <c r="U4215" s="34"/>
      <c r="V4215" s="34"/>
      <c r="W4215" s="34"/>
      <c r="X4215" s="34"/>
      <c r="Y4215" s="34"/>
      <c r="Z4215" s="34"/>
      <c r="AA4215" s="34"/>
      <c r="AB4215" s="34"/>
      <c r="AC4215" s="34"/>
      <c r="AD4215" s="34"/>
      <c r="AE4215" s="34"/>
      <c r="AT4215" s="19" t="s">
        <v>262</v>
      </c>
      <c r="AU4215" s="19" t="s">
        <v>82</v>
      </c>
    </row>
    <row r="4216" spans="1:65" s="13" customFormat="1" ht="11.25">
      <c r="B4216" s="167"/>
      <c r="D4216" s="160" t="s">
        <v>264</v>
      </c>
      <c r="E4216" s="168" t="s">
        <v>3</v>
      </c>
      <c r="F4216" s="169" t="s">
        <v>3890</v>
      </c>
      <c r="H4216" s="168" t="s">
        <v>3</v>
      </c>
      <c r="I4216" s="170"/>
      <c r="L4216" s="167"/>
      <c r="M4216" s="171"/>
      <c r="N4216" s="172"/>
      <c r="O4216" s="172"/>
      <c r="P4216" s="172"/>
      <c r="Q4216" s="172"/>
      <c r="R4216" s="172"/>
      <c r="S4216" s="172"/>
      <c r="T4216" s="173"/>
      <c r="AT4216" s="168" t="s">
        <v>264</v>
      </c>
      <c r="AU4216" s="168" t="s">
        <v>82</v>
      </c>
      <c r="AV4216" s="13" t="s">
        <v>80</v>
      </c>
      <c r="AW4216" s="13" t="s">
        <v>34</v>
      </c>
      <c r="AX4216" s="13" t="s">
        <v>73</v>
      </c>
      <c r="AY4216" s="168" t="s">
        <v>252</v>
      </c>
    </row>
    <row r="4217" spans="1:65" s="14" customFormat="1" ht="11.25">
      <c r="B4217" s="174"/>
      <c r="D4217" s="160" t="s">
        <v>264</v>
      </c>
      <c r="E4217" s="175" t="s">
        <v>3</v>
      </c>
      <c r="F4217" s="176" t="s">
        <v>1358</v>
      </c>
      <c r="H4217" s="177">
        <v>232.05</v>
      </c>
      <c r="I4217" s="178"/>
      <c r="L4217" s="174"/>
      <c r="M4217" s="179"/>
      <c r="N4217" s="180"/>
      <c r="O4217" s="180"/>
      <c r="P4217" s="180"/>
      <c r="Q4217" s="180"/>
      <c r="R4217" s="180"/>
      <c r="S4217" s="180"/>
      <c r="T4217" s="181"/>
      <c r="AT4217" s="175" t="s">
        <v>264</v>
      </c>
      <c r="AU4217" s="175" t="s">
        <v>82</v>
      </c>
      <c r="AV4217" s="14" t="s">
        <v>82</v>
      </c>
      <c r="AW4217" s="14" t="s">
        <v>34</v>
      </c>
      <c r="AX4217" s="14" t="s">
        <v>80</v>
      </c>
      <c r="AY4217" s="175" t="s">
        <v>252</v>
      </c>
    </row>
    <row r="4218" spans="1:65" s="2" customFormat="1" ht="16.5" customHeight="1">
      <c r="A4218" s="34"/>
      <c r="B4218" s="145"/>
      <c r="C4218" s="146" t="s">
        <v>3891</v>
      </c>
      <c r="D4218" s="146" t="s">
        <v>254</v>
      </c>
      <c r="E4218" s="147" t="s">
        <v>3892</v>
      </c>
      <c r="F4218" s="148" t="s">
        <v>3893</v>
      </c>
      <c r="G4218" s="149" t="s">
        <v>321</v>
      </c>
      <c r="H4218" s="150">
        <v>6.28</v>
      </c>
      <c r="I4218" s="151"/>
      <c r="J4218" s="152">
        <f>ROUND(I4218*H4218,2)</f>
        <v>0</v>
      </c>
      <c r="K4218" s="153"/>
      <c r="L4218" s="35"/>
      <c r="M4218" s="154" t="s">
        <v>3</v>
      </c>
      <c r="N4218" s="155" t="s">
        <v>44</v>
      </c>
      <c r="O4218" s="55"/>
      <c r="P4218" s="156">
        <f>O4218*H4218</f>
        <v>0</v>
      </c>
      <c r="Q4218" s="156">
        <v>0</v>
      </c>
      <c r="R4218" s="156">
        <f>Q4218*H4218</f>
        <v>0</v>
      </c>
      <c r="S4218" s="156">
        <v>0</v>
      </c>
      <c r="T4218" s="157">
        <f>S4218*H4218</f>
        <v>0</v>
      </c>
      <c r="U4218" s="34"/>
      <c r="V4218" s="34"/>
      <c r="W4218" s="34"/>
      <c r="X4218" s="34"/>
      <c r="Y4218" s="34"/>
      <c r="Z4218" s="34"/>
      <c r="AA4218" s="34"/>
      <c r="AB4218" s="34"/>
      <c r="AC4218" s="34"/>
      <c r="AD4218" s="34"/>
      <c r="AE4218" s="34"/>
      <c r="AR4218" s="158" t="s">
        <v>406</v>
      </c>
      <c r="AT4218" s="158" t="s">
        <v>254</v>
      </c>
      <c r="AU4218" s="158" t="s">
        <v>82</v>
      </c>
      <c r="AY4218" s="19" t="s">
        <v>252</v>
      </c>
      <c r="BE4218" s="159">
        <f>IF(N4218="základní",J4218,0)</f>
        <v>0</v>
      </c>
      <c r="BF4218" s="159">
        <f>IF(N4218="snížená",J4218,0)</f>
        <v>0</v>
      </c>
      <c r="BG4218" s="159">
        <f>IF(N4218="zákl. přenesená",J4218,0)</f>
        <v>0</v>
      </c>
      <c r="BH4218" s="159">
        <f>IF(N4218="sníž. přenesená",J4218,0)</f>
        <v>0</v>
      </c>
      <c r="BI4218" s="159">
        <f>IF(N4218="nulová",J4218,0)</f>
        <v>0</v>
      </c>
      <c r="BJ4218" s="19" t="s">
        <v>80</v>
      </c>
      <c r="BK4218" s="159">
        <f>ROUND(I4218*H4218,2)</f>
        <v>0</v>
      </c>
      <c r="BL4218" s="19" t="s">
        <v>406</v>
      </c>
      <c r="BM4218" s="158" t="s">
        <v>3894</v>
      </c>
    </row>
    <row r="4219" spans="1:65" s="2" customFormat="1" ht="19.5">
      <c r="A4219" s="34"/>
      <c r="B4219" s="35"/>
      <c r="C4219" s="34"/>
      <c r="D4219" s="160" t="s">
        <v>260</v>
      </c>
      <c r="E4219" s="34"/>
      <c r="F4219" s="161" t="s">
        <v>3895</v>
      </c>
      <c r="G4219" s="34"/>
      <c r="H4219" s="34"/>
      <c r="I4219" s="162"/>
      <c r="J4219" s="34"/>
      <c r="K4219" s="34"/>
      <c r="L4219" s="35"/>
      <c r="M4219" s="163"/>
      <c r="N4219" s="164"/>
      <c r="O4219" s="55"/>
      <c r="P4219" s="55"/>
      <c r="Q4219" s="55"/>
      <c r="R4219" s="55"/>
      <c r="S4219" s="55"/>
      <c r="T4219" s="56"/>
      <c r="U4219" s="34"/>
      <c r="V4219" s="34"/>
      <c r="W4219" s="34"/>
      <c r="X4219" s="34"/>
      <c r="Y4219" s="34"/>
      <c r="Z4219" s="34"/>
      <c r="AA4219" s="34"/>
      <c r="AB4219" s="34"/>
      <c r="AC4219" s="34"/>
      <c r="AD4219" s="34"/>
      <c r="AE4219" s="34"/>
      <c r="AT4219" s="19" t="s">
        <v>260</v>
      </c>
      <c r="AU4219" s="19" t="s">
        <v>82</v>
      </c>
    </row>
    <row r="4220" spans="1:65" s="2" customFormat="1" ht="11.25">
      <c r="A4220" s="34"/>
      <c r="B4220" s="35"/>
      <c r="C4220" s="34"/>
      <c r="D4220" s="165" t="s">
        <v>262</v>
      </c>
      <c r="E4220" s="34"/>
      <c r="F4220" s="166" t="s">
        <v>3896</v>
      </c>
      <c r="G4220" s="34"/>
      <c r="H4220" s="34"/>
      <c r="I4220" s="162"/>
      <c r="J4220" s="34"/>
      <c r="K4220" s="34"/>
      <c r="L4220" s="35"/>
      <c r="M4220" s="163"/>
      <c r="N4220" s="164"/>
      <c r="O4220" s="55"/>
      <c r="P4220" s="55"/>
      <c r="Q4220" s="55"/>
      <c r="R4220" s="55"/>
      <c r="S4220" s="55"/>
      <c r="T4220" s="56"/>
      <c r="U4220" s="34"/>
      <c r="V4220" s="34"/>
      <c r="W4220" s="34"/>
      <c r="X4220" s="34"/>
      <c r="Y4220" s="34"/>
      <c r="Z4220" s="34"/>
      <c r="AA4220" s="34"/>
      <c r="AB4220" s="34"/>
      <c r="AC4220" s="34"/>
      <c r="AD4220" s="34"/>
      <c r="AE4220" s="34"/>
      <c r="AT4220" s="19" t="s">
        <v>262</v>
      </c>
      <c r="AU4220" s="19" t="s">
        <v>82</v>
      </c>
    </row>
    <row r="4221" spans="1:65" s="12" customFormat="1" ht="22.9" customHeight="1">
      <c r="B4221" s="132"/>
      <c r="D4221" s="133" t="s">
        <v>72</v>
      </c>
      <c r="E4221" s="143" t="s">
        <v>3897</v>
      </c>
      <c r="F4221" s="143" t="s">
        <v>3898</v>
      </c>
      <c r="I4221" s="135"/>
      <c r="J4221" s="144">
        <f>BK4221</f>
        <v>0</v>
      </c>
      <c r="L4221" s="132"/>
      <c r="M4221" s="137"/>
      <c r="N4221" s="138"/>
      <c r="O4221" s="138"/>
      <c r="P4221" s="139">
        <f>SUM(P4222:P4505)</f>
        <v>0</v>
      </c>
      <c r="Q4221" s="138"/>
      <c r="R4221" s="139">
        <f>SUM(R4222:R4505)</f>
        <v>13.248994099999997</v>
      </c>
      <c r="S4221" s="138"/>
      <c r="T4221" s="140">
        <f>SUM(T4222:T4505)</f>
        <v>0</v>
      </c>
      <c r="AR4221" s="133" t="s">
        <v>82</v>
      </c>
      <c r="AT4221" s="141" t="s">
        <v>72</v>
      </c>
      <c r="AU4221" s="141" t="s">
        <v>80</v>
      </c>
      <c r="AY4221" s="133" t="s">
        <v>252</v>
      </c>
      <c r="BK4221" s="142">
        <f>SUM(BK4222:BK4505)</f>
        <v>0</v>
      </c>
    </row>
    <row r="4222" spans="1:65" s="2" customFormat="1" ht="16.5" customHeight="1">
      <c r="A4222" s="34"/>
      <c r="B4222" s="145"/>
      <c r="C4222" s="146" t="s">
        <v>3899</v>
      </c>
      <c r="D4222" s="146" t="s">
        <v>254</v>
      </c>
      <c r="E4222" s="147" t="s">
        <v>3900</v>
      </c>
      <c r="F4222" s="148" t="s">
        <v>3901</v>
      </c>
      <c r="G4222" s="149" t="s">
        <v>497</v>
      </c>
      <c r="H4222" s="150">
        <v>646.29700000000003</v>
      </c>
      <c r="I4222" s="151"/>
      <c r="J4222" s="152">
        <f>ROUND(I4222*H4222,2)</f>
        <v>0</v>
      </c>
      <c r="K4222" s="153"/>
      <c r="L4222" s="35"/>
      <c r="M4222" s="154" t="s">
        <v>3</v>
      </c>
      <c r="N4222" s="155" t="s">
        <v>44</v>
      </c>
      <c r="O4222" s="55"/>
      <c r="P4222" s="156">
        <f>O4222*H4222</f>
        <v>0</v>
      </c>
      <c r="Q4222" s="156">
        <v>2.9999999999999997E-4</v>
      </c>
      <c r="R4222" s="156">
        <f>Q4222*H4222</f>
        <v>0.19388909999999998</v>
      </c>
      <c r="S4222" s="156">
        <v>0</v>
      </c>
      <c r="T4222" s="157">
        <f>S4222*H4222</f>
        <v>0</v>
      </c>
      <c r="U4222" s="34"/>
      <c r="V4222" s="34"/>
      <c r="W4222" s="34"/>
      <c r="X4222" s="34"/>
      <c r="Y4222" s="34"/>
      <c r="Z4222" s="34"/>
      <c r="AA4222" s="34"/>
      <c r="AB4222" s="34"/>
      <c r="AC4222" s="34"/>
      <c r="AD4222" s="34"/>
      <c r="AE4222" s="34"/>
      <c r="AR4222" s="158" t="s">
        <v>406</v>
      </c>
      <c r="AT4222" s="158" t="s">
        <v>254</v>
      </c>
      <c r="AU4222" s="158" t="s">
        <v>82</v>
      </c>
      <c r="AY4222" s="19" t="s">
        <v>252</v>
      </c>
      <c r="BE4222" s="159">
        <f>IF(N4222="základní",J4222,0)</f>
        <v>0</v>
      </c>
      <c r="BF4222" s="159">
        <f>IF(N4222="snížená",J4222,0)</f>
        <v>0</v>
      </c>
      <c r="BG4222" s="159">
        <f>IF(N4222="zákl. přenesená",J4222,0)</f>
        <v>0</v>
      </c>
      <c r="BH4222" s="159">
        <f>IF(N4222="sníž. přenesená",J4222,0)</f>
        <v>0</v>
      </c>
      <c r="BI4222" s="159">
        <f>IF(N4222="nulová",J4222,0)</f>
        <v>0</v>
      </c>
      <c r="BJ4222" s="19" t="s">
        <v>80</v>
      </c>
      <c r="BK4222" s="159">
        <f>ROUND(I4222*H4222,2)</f>
        <v>0</v>
      </c>
      <c r="BL4222" s="19" t="s">
        <v>406</v>
      </c>
      <c r="BM4222" s="158" t="s">
        <v>3902</v>
      </c>
    </row>
    <row r="4223" spans="1:65" s="2" customFormat="1" ht="11.25">
      <c r="A4223" s="34"/>
      <c r="B4223" s="35"/>
      <c r="C4223" s="34"/>
      <c r="D4223" s="160" t="s">
        <v>260</v>
      </c>
      <c r="E4223" s="34"/>
      <c r="F4223" s="161" t="s">
        <v>3903</v>
      </c>
      <c r="G4223" s="34"/>
      <c r="H4223" s="34"/>
      <c r="I4223" s="162"/>
      <c r="J4223" s="34"/>
      <c r="K4223" s="34"/>
      <c r="L4223" s="35"/>
      <c r="M4223" s="163"/>
      <c r="N4223" s="164"/>
      <c r="O4223" s="55"/>
      <c r="P4223" s="55"/>
      <c r="Q4223" s="55"/>
      <c r="R4223" s="55"/>
      <c r="S4223" s="55"/>
      <c r="T4223" s="56"/>
      <c r="U4223" s="34"/>
      <c r="V4223" s="34"/>
      <c r="W4223" s="34"/>
      <c r="X4223" s="34"/>
      <c r="Y4223" s="34"/>
      <c r="Z4223" s="34"/>
      <c r="AA4223" s="34"/>
      <c r="AB4223" s="34"/>
      <c r="AC4223" s="34"/>
      <c r="AD4223" s="34"/>
      <c r="AE4223" s="34"/>
      <c r="AT4223" s="19" t="s">
        <v>260</v>
      </c>
      <c r="AU4223" s="19" t="s">
        <v>82</v>
      </c>
    </row>
    <row r="4224" spans="1:65" s="2" customFormat="1" ht="11.25">
      <c r="A4224" s="34"/>
      <c r="B4224" s="35"/>
      <c r="C4224" s="34"/>
      <c r="D4224" s="165" t="s">
        <v>262</v>
      </c>
      <c r="E4224" s="34"/>
      <c r="F4224" s="166" t="s">
        <v>3904</v>
      </c>
      <c r="G4224" s="34"/>
      <c r="H4224" s="34"/>
      <c r="I4224" s="162"/>
      <c r="J4224" s="34"/>
      <c r="K4224" s="34"/>
      <c r="L4224" s="35"/>
      <c r="M4224" s="163"/>
      <c r="N4224" s="164"/>
      <c r="O4224" s="55"/>
      <c r="P4224" s="55"/>
      <c r="Q4224" s="55"/>
      <c r="R4224" s="55"/>
      <c r="S4224" s="55"/>
      <c r="T4224" s="56"/>
      <c r="U4224" s="34"/>
      <c r="V4224" s="34"/>
      <c r="W4224" s="34"/>
      <c r="X4224" s="34"/>
      <c r="Y4224" s="34"/>
      <c r="Z4224" s="34"/>
      <c r="AA4224" s="34"/>
      <c r="AB4224" s="34"/>
      <c r="AC4224" s="34"/>
      <c r="AD4224" s="34"/>
      <c r="AE4224" s="34"/>
      <c r="AT4224" s="19" t="s">
        <v>262</v>
      </c>
      <c r="AU4224" s="19" t="s">
        <v>82</v>
      </c>
    </row>
    <row r="4225" spans="2:51" s="13" customFormat="1" ht="11.25">
      <c r="B4225" s="167"/>
      <c r="D4225" s="160" t="s">
        <v>264</v>
      </c>
      <c r="E4225" s="168" t="s">
        <v>3</v>
      </c>
      <c r="F4225" s="169" t="s">
        <v>3905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264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252</v>
      </c>
    </row>
    <row r="4226" spans="2:51" s="13" customFormat="1" ht="11.25">
      <c r="B4226" s="167"/>
      <c r="D4226" s="160" t="s">
        <v>264</v>
      </c>
      <c r="E4226" s="168" t="s">
        <v>3</v>
      </c>
      <c r="F4226" s="169" t="s">
        <v>1592</v>
      </c>
      <c r="H4226" s="168" t="s">
        <v>3</v>
      </c>
      <c r="I4226" s="170"/>
      <c r="L4226" s="167"/>
      <c r="M4226" s="171"/>
      <c r="N4226" s="172"/>
      <c r="O4226" s="172"/>
      <c r="P4226" s="172"/>
      <c r="Q4226" s="172"/>
      <c r="R4226" s="172"/>
      <c r="S4226" s="172"/>
      <c r="T4226" s="173"/>
      <c r="AT4226" s="168" t="s">
        <v>264</v>
      </c>
      <c r="AU4226" s="168" t="s">
        <v>82</v>
      </c>
      <c r="AV4226" s="13" t="s">
        <v>80</v>
      </c>
      <c r="AW4226" s="13" t="s">
        <v>34</v>
      </c>
      <c r="AX4226" s="13" t="s">
        <v>73</v>
      </c>
      <c r="AY4226" s="168" t="s">
        <v>252</v>
      </c>
    </row>
    <row r="4227" spans="2:51" s="14" customFormat="1" ht="11.25">
      <c r="B4227" s="174"/>
      <c r="D4227" s="160" t="s">
        <v>264</v>
      </c>
      <c r="E4227" s="175" t="s">
        <v>3</v>
      </c>
      <c r="F4227" s="176" t="s">
        <v>1756</v>
      </c>
      <c r="H4227" s="177">
        <v>11.55</v>
      </c>
      <c r="I4227" s="178"/>
      <c r="L4227" s="174"/>
      <c r="M4227" s="179"/>
      <c r="N4227" s="180"/>
      <c r="O4227" s="180"/>
      <c r="P4227" s="180"/>
      <c r="Q4227" s="180"/>
      <c r="R4227" s="180"/>
      <c r="S4227" s="180"/>
      <c r="T4227" s="181"/>
      <c r="AT4227" s="175" t="s">
        <v>264</v>
      </c>
      <c r="AU4227" s="175" t="s">
        <v>82</v>
      </c>
      <c r="AV4227" s="14" t="s">
        <v>82</v>
      </c>
      <c r="AW4227" s="14" t="s">
        <v>34</v>
      </c>
      <c r="AX4227" s="14" t="s">
        <v>73</v>
      </c>
      <c r="AY4227" s="175" t="s">
        <v>252</v>
      </c>
    </row>
    <row r="4228" spans="2:51" s="14" customFormat="1" ht="11.25">
      <c r="B4228" s="174"/>
      <c r="D4228" s="160" t="s">
        <v>264</v>
      </c>
      <c r="E4228" s="175" t="s">
        <v>3</v>
      </c>
      <c r="F4228" s="176" t="s">
        <v>1591</v>
      </c>
      <c r="H4228" s="177">
        <v>-1.47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264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252</v>
      </c>
    </row>
    <row r="4229" spans="2:51" s="13" customFormat="1" ht="11.25">
      <c r="B4229" s="167"/>
      <c r="D4229" s="160" t="s">
        <v>264</v>
      </c>
      <c r="E4229" s="168" t="s">
        <v>3</v>
      </c>
      <c r="F4229" s="169" t="s">
        <v>1594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264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252</v>
      </c>
    </row>
    <row r="4230" spans="2:51" s="14" customFormat="1" ht="11.25">
      <c r="B4230" s="174"/>
      <c r="D4230" s="160" t="s">
        <v>264</v>
      </c>
      <c r="E4230" s="175" t="s">
        <v>3</v>
      </c>
      <c r="F4230" s="176" t="s">
        <v>1756</v>
      </c>
      <c r="H4230" s="177">
        <v>11.55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2:51" s="14" customFormat="1" ht="11.25">
      <c r="B4231" s="174"/>
      <c r="D4231" s="160" t="s">
        <v>264</v>
      </c>
      <c r="E4231" s="175" t="s">
        <v>3</v>
      </c>
      <c r="F4231" s="176" t="s">
        <v>1591</v>
      </c>
      <c r="H4231" s="177">
        <v>-1.47</v>
      </c>
      <c r="I4231" s="178"/>
      <c r="L4231" s="174"/>
      <c r="M4231" s="179"/>
      <c r="N4231" s="180"/>
      <c r="O4231" s="180"/>
      <c r="P4231" s="180"/>
      <c r="Q4231" s="180"/>
      <c r="R4231" s="180"/>
      <c r="S4231" s="180"/>
      <c r="T4231" s="181"/>
      <c r="AT4231" s="175" t="s">
        <v>264</v>
      </c>
      <c r="AU4231" s="175" t="s">
        <v>82</v>
      </c>
      <c r="AV4231" s="14" t="s">
        <v>82</v>
      </c>
      <c r="AW4231" s="14" t="s">
        <v>34</v>
      </c>
      <c r="AX4231" s="14" t="s">
        <v>73</v>
      </c>
      <c r="AY4231" s="175" t="s">
        <v>252</v>
      </c>
    </row>
    <row r="4232" spans="2:51" s="13" customFormat="1" ht="11.25">
      <c r="B4232" s="167"/>
      <c r="D4232" s="160" t="s">
        <v>264</v>
      </c>
      <c r="E4232" s="168" t="s">
        <v>3</v>
      </c>
      <c r="F4232" s="169" t="s">
        <v>1598</v>
      </c>
      <c r="H4232" s="168" t="s">
        <v>3</v>
      </c>
      <c r="I4232" s="170"/>
      <c r="L4232" s="167"/>
      <c r="M4232" s="171"/>
      <c r="N4232" s="172"/>
      <c r="O4232" s="172"/>
      <c r="P4232" s="172"/>
      <c r="Q4232" s="172"/>
      <c r="R4232" s="172"/>
      <c r="S4232" s="172"/>
      <c r="T4232" s="173"/>
      <c r="AT4232" s="168" t="s">
        <v>264</v>
      </c>
      <c r="AU4232" s="168" t="s">
        <v>82</v>
      </c>
      <c r="AV4232" s="13" t="s">
        <v>80</v>
      </c>
      <c r="AW4232" s="13" t="s">
        <v>34</v>
      </c>
      <c r="AX4232" s="13" t="s">
        <v>73</v>
      </c>
      <c r="AY4232" s="168" t="s">
        <v>252</v>
      </c>
    </row>
    <row r="4233" spans="2:51" s="14" customFormat="1" ht="11.25">
      <c r="B4233" s="174"/>
      <c r="D4233" s="160" t="s">
        <v>264</v>
      </c>
      <c r="E4233" s="175" t="s">
        <v>3</v>
      </c>
      <c r="F4233" s="176" t="s">
        <v>1757</v>
      </c>
      <c r="H4233" s="177">
        <v>13.65</v>
      </c>
      <c r="I4233" s="178"/>
      <c r="L4233" s="174"/>
      <c r="M4233" s="179"/>
      <c r="N4233" s="180"/>
      <c r="O4233" s="180"/>
      <c r="P4233" s="180"/>
      <c r="Q4233" s="180"/>
      <c r="R4233" s="180"/>
      <c r="S4233" s="180"/>
      <c r="T4233" s="181"/>
      <c r="AT4233" s="175" t="s">
        <v>264</v>
      </c>
      <c r="AU4233" s="175" t="s">
        <v>82</v>
      </c>
      <c r="AV4233" s="14" t="s">
        <v>82</v>
      </c>
      <c r="AW4233" s="14" t="s">
        <v>34</v>
      </c>
      <c r="AX4233" s="14" t="s">
        <v>73</v>
      </c>
      <c r="AY4233" s="175" t="s">
        <v>252</v>
      </c>
    </row>
    <row r="4234" spans="2:51" s="14" customFormat="1" ht="11.25">
      <c r="B4234" s="174"/>
      <c r="D4234" s="160" t="s">
        <v>264</v>
      </c>
      <c r="E4234" s="175" t="s">
        <v>3</v>
      </c>
      <c r="F4234" s="176" t="s">
        <v>1597</v>
      </c>
      <c r="H4234" s="177">
        <v>-1.68</v>
      </c>
      <c r="I4234" s="178"/>
      <c r="L4234" s="174"/>
      <c r="M4234" s="179"/>
      <c r="N4234" s="180"/>
      <c r="O4234" s="180"/>
      <c r="P4234" s="180"/>
      <c r="Q4234" s="180"/>
      <c r="R4234" s="180"/>
      <c r="S4234" s="180"/>
      <c r="T4234" s="181"/>
      <c r="AT4234" s="175" t="s">
        <v>264</v>
      </c>
      <c r="AU4234" s="175" t="s">
        <v>82</v>
      </c>
      <c r="AV4234" s="14" t="s">
        <v>82</v>
      </c>
      <c r="AW4234" s="14" t="s">
        <v>34</v>
      </c>
      <c r="AX4234" s="14" t="s">
        <v>73</v>
      </c>
      <c r="AY4234" s="175" t="s">
        <v>252</v>
      </c>
    </row>
    <row r="4235" spans="2:51" s="13" customFormat="1" ht="11.25">
      <c r="B4235" s="167"/>
      <c r="D4235" s="160" t="s">
        <v>264</v>
      </c>
      <c r="E4235" s="168" t="s">
        <v>3</v>
      </c>
      <c r="F4235" s="169" t="s">
        <v>1600</v>
      </c>
      <c r="H4235" s="168" t="s">
        <v>3</v>
      </c>
      <c r="I4235" s="170"/>
      <c r="L4235" s="167"/>
      <c r="M4235" s="171"/>
      <c r="N4235" s="172"/>
      <c r="O4235" s="172"/>
      <c r="P4235" s="172"/>
      <c r="Q4235" s="172"/>
      <c r="R4235" s="172"/>
      <c r="S4235" s="172"/>
      <c r="T4235" s="173"/>
      <c r="AT4235" s="168" t="s">
        <v>264</v>
      </c>
      <c r="AU4235" s="168" t="s">
        <v>82</v>
      </c>
      <c r="AV4235" s="13" t="s">
        <v>80</v>
      </c>
      <c r="AW4235" s="13" t="s">
        <v>34</v>
      </c>
      <c r="AX4235" s="13" t="s">
        <v>73</v>
      </c>
      <c r="AY4235" s="168" t="s">
        <v>252</v>
      </c>
    </row>
    <row r="4236" spans="2:51" s="14" customFormat="1" ht="11.25">
      <c r="B4236" s="174"/>
      <c r="D4236" s="160" t="s">
        <v>264</v>
      </c>
      <c r="E4236" s="175" t="s">
        <v>3</v>
      </c>
      <c r="F4236" s="176" t="s">
        <v>1758</v>
      </c>
      <c r="H4236" s="177">
        <v>17.010000000000002</v>
      </c>
      <c r="I4236" s="178"/>
      <c r="L4236" s="174"/>
      <c r="M4236" s="179"/>
      <c r="N4236" s="180"/>
      <c r="O4236" s="180"/>
      <c r="P4236" s="180"/>
      <c r="Q4236" s="180"/>
      <c r="R4236" s="180"/>
      <c r="S4236" s="180"/>
      <c r="T4236" s="181"/>
      <c r="AT4236" s="175" t="s">
        <v>264</v>
      </c>
      <c r="AU4236" s="175" t="s">
        <v>82</v>
      </c>
      <c r="AV4236" s="14" t="s">
        <v>82</v>
      </c>
      <c r="AW4236" s="14" t="s">
        <v>34</v>
      </c>
      <c r="AX4236" s="14" t="s">
        <v>73</v>
      </c>
      <c r="AY4236" s="175" t="s">
        <v>252</v>
      </c>
    </row>
    <row r="4237" spans="2:51" s="14" customFormat="1" ht="11.25">
      <c r="B4237" s="174"/>
      <c r="D4237" s="160" t="s">
        <v>264</v>
      </c>
      <c r="E4237" s="175" t="s">
        <v>3</v>
      </c>
      <c r="F4237" s="176" t="s">
        <v>1597</v>
      </c>
      <c r="H4237" s="177">
        <v>-1.68</v>
      </c>
      <c r="I4237" s="178"/>
      <c r="L4237" s="174"/>
      <c r="M4237" s="179"/>
      <c r="N4237" s="180"/>
      <c r="O4237" s="180"/>
      <c r="P4237" s="180"/>
      <c r="Q4237" s="180"/>
      <c r="R4237" s="180"/>
      <c r="S4237" s="180"/>
      <c r="T4237" s="181"/>
      <c r="AT4237" s="175" t="s">
        <v>264</v>
      </c>
      <c r="AU4237" s="175" t="s">
        <v>82</v>
      </c>
      <c r="AV4237" s="14" t="s">
        <v>82</v>
      </c>
      <c r="AW4237" s="14" t="s">
        <v>34</v>
      </c>
      <c r="AX4237" s="14" t="s">
        <v>73</v>
      </c>
      <c r="AY4237" s="175" t="s">
        <v>252</v>
      </c>
    </row>
    <row r="4238" spans="2:51" s="13" customFormat="1" ht="11.25">
      <c r="B4238" s="167"/>
      <c r="D4238" s="160" t="s">
        <v>264</v>
      </c>
      <c r="E4238" s="168" t="s">
        <v>3</v>
      </c>
      <c r="F4238" s="169" t="s">
        <v>1602</v>
      </c>
      <c r="H4238" s="168" t="s">
        <v>3</v>
      </c>
      <c r="I4238" s="170"/>
      <c r="L4238" s="167"/>
      <c r="M4238" s="171"/>
      <c r="N4238" s="172"/>
      <c r="O4238" s="172"/>
      <c r="P4238" s="172"/>
      <c r="Q4238" s="172"/>
      <c r="R4238" s="172"/>
      <c r="S4238" s="172"/>
      <c r="T4238" s="173"/>
      <c r="AT4238" s="168" t="s">
        <v>264</v>
      </c>
      <c r="AU4238" s="168" t="s">
        <v>82</v>
      </c>
      <c r="AV4238" s="13" t="s">
        <v>80</v>
      </c>
      <c r="AW4238" s="13" t="s">
        <v>34</v>
      </c>
      <c r="AX4238" s="13" t="s">
        <v>73</v>
      </c>
      <c r="AY4238" s="168" t="s">
        <v>252</v>
      </c>
    </row>
    <row r="4239" spans="2:51" s="14" customFormat="1" ht="11.25">
      <c r="B4239" s="174"/>
      <c r="D4239" s="160" t="s">
        <v>264</v>
      </c>
      <c r="E4239" s="175" t="s">
        <v>3</v>
      </c>
      <c r="F4239" s="176" t="s">
        <v>1759</v>
      </c>
      <c r="H4239" s="177">
        <v>16.38</v>
      </c>
      <c r="I4239" s="178"/>
      <c r="L4239" s="174"/>
      <c r="M4239" s="179"/>
      <c r="N4239" s="180"/>
      <c r="O4239" s="180"/>
      <c r="P4239" s="180"/>
      <c r="Q4239" s="180"/>
      <c r="R4239" s="180"/>
      <c r="S4239" s="180"/>
      <c r="T4239" s="181"/>
      <c r="AT4239" s="175" t="s">
        <v>264</v>
      </c>
      <c r="AU4239" s="175" t="s">
        <v>82</v>
      </c>
      <c r="AV4239" s="14" t="s">
        <v>82</v>
      </c>
      <c r="AW4239" s="14" t="s">
        <v>34</v>
      </c>
      <c r="AX4239" s="14" t="s">
        <v>73</v>
      </c>
      <c r="AY4239" s="175" t="s">
        <v>252</v>
      </c>
    </row>
    <row r="4240" spans="2:51" s="14" customFormat="1" ht="11.25">
      <c r="B4240" s="174"/>
      <c r="D4240" s="160" t="s">
        <v>264</v>
      </c>
      <c r="E4240" s="175" t="s">
        <v>3</v>
      </c>
      <c r="F4240" s="176" t="s">
        <v>1597</v>
      </c>
      <c r="H4240" s="177">
        <v>-1.68</v>
      </c>
      <c r="I4240" s="178"/>
      <c r="L4240" s="174"/>
      <c r="M4240" s="179"/>
      <c r="N4240" s="180"/>
      <c r="O4240" s="180"/>
      <c r="P4240" s="180"/>
      <c r="Q4240" s="180"/>
      <c r="R4240" s="180"/>
      <c r="S4240" s="180"/>
      <c r="T4240" s="181"/>
      <c r="AT4240" s="175" t="s">
        <v>264</v>
      </c>
      <c r="AU4240" s="175" t="s">
        <v>82</v>
      </c>
      <c r="AV4240" s="14" t="s">
        <v>82</v>
      </c>
      <c r="AW4240" s="14" t="s">
        <v>34</v>
      </c>
      <c r="AX4240" s="14" t="s">
        <v>73</v>
      </c>
      <c r="AY4240" s="175" t="s">
        <v>252</v>
      </c>
    </row>
    <row r="4241" spans="2:51" s="13" customFormat="1" ht="11.25">
      <c r="B4241" s="167"/>
      <c r="D4241" s="160" t="s">
        <v>264</v>
      </c>
      <c r="E4241" s="168" t="s">
        <v>3</v>
      </c>
      <c r="F4241" s="169" t="s">
        <v>1604</v>
      </c>
      <c r="H4241" s="168" t="s">
        <v>3</v>
      </c>
      <c r="I4241" s="170"/>
      <c r="L4241" s="167"/>
      <c r="M4241" s="171"/>
      <c r="N4241" s="172"/>
      <c r="O4241" s="172"/>
      <c r="P4241" s="172"/>
      <c r="Q4241" s="172"/>
      <c r="R4241" s="172"/>
      <c r="S4241" s="172"/>
      <c r="T4241" s="173"/>
      <c r="AT4241" s="168" t="s">
        <v>264</v>
      </c>
      <c r="AU4241" s="168" t="s">
        <v>82</v>
      </c>
      <c r="AV4241" s="13" t="s">
        <v>80</v>
      </c>
      <c r="AW4241" s="13" t="s">
        <v>34</v>
      </c>
      <c r="AX4241" s="13" t="s">
        <v>73</v>
      </c>
      <c r="AY4241" s="168" t="s">
        <v>252</v>
      </c>
    </row>
    <row r="4242" spans="2:51" s="14" customFormat="1" ht="11.25">
      <c r="B4242" s="174"/>
      <c r="D4242" s="160" t="s">
        <v>264</v>
      </c>
      <c r="E4242" s="175" t="s">
        <v>3</v>
      </c>
      <c r="F4242" s="176" t="s">
        <v>1760</v>
      </c>
      <c r="H4242" s="177">
        <v>17.22</v>
      </c>
      <c r="I4242" s="178"/>
      <c r="L4242" s="174"/>
      <c r="M4242" s="179"/>
      <c r="N4242" s="180"/>
      <c r="O4242" s="180"/>
      <c r="P4242" s="180"/>
      <c r="Q4242" s="180"/>
      <c r="R4242" s="180"/>
      <c r="S4242" s="180"/>
      <c r="T4242" s="181"/>
      <c r="AT4242" s="175" t="s">
        <v>264</v>
      </c>
      <c r="AU4242" s="175" t="s">
        <v>82</v>
      </c>
      <c r="AV4242" s="14" t="s">
        <v>82</v>
      </c>
      <c r="AW4242" s="14" t="s">
        <v>34</v>
      </c>
      <c r="AX4242" s="14" t="s">
        <v>73</v>
      </c>
      <c r="AY4242" s="175" t="s">
        <v>252</v>
      </c>
    </row>
    <row r="4243" spans="2:51" s="14" customFormat="1" ht="11.25">
      <c r="B4243" s="174"/>
      <c r="D4243" s="160" t="s">
        <v>264</v>
      </c>
      <c r="E4243" s="175" t="s">
        <v>3</v>
      </c>
      <c r="F4243" s="176" t="s">
        <v>1597</v>
      </c>
      <c r="H4243" s="177">
        <v>-1.68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264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252</v>
      </c>
    </row>
    <row r="4244" spans="2:51" s="13" customFormat="1" ht="11.25">
      <c r="B4244" s="167"/>
      <c r="D4244" s="160" t="s">
        <v>264</v>
      </c>
      <c r="E4244" s="168" t="s">
        <v>3</v>
      </c>
      <c r="F4244" s="169" t="s">
        <v>1606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264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252</v>
      </c>
    </row>
    <row r="4245" spans="2:51" s="14" customFormat="1" ht="11.25">
      <c r="B4245" s="174"/>
      <c r="D4245" s="160" t="s">
        <v>264</v>
      </c>
      <c r="E4245" s="175" t="s">
        <v>3</v>
      </c>
      <c r="F4245" s="176" t="s">
        <v>1761</v>
      </c>
      <c r="H4245" s="177">
        <v>16.59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2:51" s="14" customFormat="1" ht="11.25">
      <c r="B4246" s="174"/>
      <c r="D4246" s="160" t="s">
        <v>264</v>
      </c>
      <c r="E4246" s="175" t="s">
        <v>3</v>
      </c>
      <c r="F4246" s="176" t="s">
        <v>1597</v>
      </c>
      <c r="H4246" s="177">
        <v>-1.68</v>
      </c>
      <c r="I4246" s="178"/>
      <c r="L4246" s="174"/>
      <c r="M4246" s="179"/>
      <c r="N4246" s="180"/>
      <c r="O4246" s="180"/>
      <c r="P4246" s="180"/>
      <c r="Q4246" s="180"/>
      <c r="R4246" s="180"/>
      <c r="S4246" s="180"/>
      <c r="T4246" s="181"/>
      <c r="AT4246" s="175" t="s">
        <v>264</v>
      </c>
      <c r="AU4246" s="175" t="s">
        <v>82</v>
      </c>
      <c r="AV4246" s="14" t="s">
        <v>82</v>
      </c>
      <c r="AW4246" s="14" t="s">
        <v>34</v>
      </c>
      <c r="AX4246" s="14" t="s">
        <v>73</v>
      </c>
      <c r="AY4246" s="175" t="s">
        <v>252</v>
      </c>
    </row>
    <row r="4247" spans="2:51" s="13" customFormat="1" ht="11.25">
      <c r="B4247" s="167"/>
      <c r="D4247" s="160" t="s">
        <v>264</v>
      </c>
      <c r="E4247" s="168" t="s">
        <v>3</v>
      </c>
      <c r="F4247" s="169" t="s">
        <v>1627</v>
      </c>
      <c r="H4247" s="168" t="s">
        <v>3</v>
      </c>
      <c r="I4247" s="170"/>
      <c r="L4247" s="167"/>
      <c r="M4247" s="171"/>
      <c r="N4247" s="172"/>
      <c r="O4247" s="172"/>
      <c r="P4247" s="172"/>
      <c r="Q4247" s="172"/>
      <c r="R4247" s="172"/>
      <c r="S4247" s="172"/>
      <c r="T4247" s="173"/>
      <c r="AT4247" s="168" t="s">
        <v>264</v>
      </c>
      <c r="AU4247" s="168" t="s">
        <v>82</v>
      </c>
      <c r="AV4247" s="13" t="s">
        <v>80</v>
      </c>
      <c r="AW4247" s="13" t="s">
        <v>34</v>
      </c>
      <c r="AX4247" s="13" t="s">
        <v>73</v>
      </c>
      <c r="AY4247" s="168" t="s">
        <v>252</v>
      </c>
    </row>
    <row r="4248" spans="2:51" s="14" customFormat="1" ht="11.25">
      <c r="B4248" s="174"/>
      <c r="D4248" s="160" t="s">
        <v>264</v>
      </c>
      <c r="E4248" s="175" t="s">
        <v>3</v>
      </c>
      <c r="F4248" s="176" t="s">
        <v>1762</v>
      </c>
      <c r="H4248" s="177">
        <v>22.68</v>
      </c>
      <c r="I4248" s="178"/>
      <c r="L4248" s="174"/>
      <c r="M4248" s="179"/>
      <c r="N4248" s="180"/>
      <c r="O4248" s="180"/>
      <c r="P4248" s="180"/>
      <c r="Q4248" s="180"/>
      <c r="R4248" s="180"/>
      <c r="S4248" s="180"/>
      <c r="T4248" s="181"/>
      <c r="AT4248" s="175" t="s">
        <v>264</v>
      </c>
      <c r="AU4248" s="175" t="s">
        <v>82</v>
      </c>
      <c r="AV4248" s="14" t="s">
        <v>82</v>
      </c>
      <c r="AW4248" s="14" t="s">
        <v>34</v>
      </c>
      <c r="AX4248" s="14" t="s">
        <v>73</v>
      </c>
      <c r="AY4248" s="175" t="s">
        <v>252</v>
      </c>
    </row>
    <row r="4249" spans="2:51" s="14" customFormat="1" ht="11.25">
      <c r="B4249" s="174"/>
      <c r="D4249" s="160" t="s">
        <v>264</v>
      </c>
      <c r="E4249" s="175" t="s">
        <v>3</v>
      </c>
      <c r="F4249" s="176" t="s">
        <v>1629</v>
      </c>
      <c r="H4249" s="177">
        <v>-3.36</v>
      </c>
      <c r="I4249" s="178"/>
      <c r="L4249" s="174"/>
      <c r="M4249" s="179"/>
      <c r="N4249" s="180"/>
      <c r="O4249" s="180"/>
      <c r="P4249" s="180"/>
      <c r="Q4249" s="180"/>
      <c r="R4249" s="180"/>
      <c r="S4249" s="180"/>
      <c r="T4249" s="181"/>
      <c r="AT4249" s="175" t="s">
        <v>264</v>
      </c>
      <c r="AU4249" s="175" t="s">
        <v>82</v>
      </c>
      <c r="AV4249" s="14" t="s">
        <v>82</v>
      </c>
      <c r="AW4249" s="14" t="s">
        <v>34</v>
      </c>
      <c r="AX4249" s="14" t="s">
        <v>73</v>
      </c>
      <c r="AY4249" s="175" t="s">
        <v>252</v>
      </c>
    </row>
    <row r="4250" spans="2:51" s="13" customFormat="1" ht="11.25">
      <c r="B4250" s="167"/>
      <c r="D4250" s="160" t="s">
        <v>264</v>
      </c>
      <c r="E4250" s="168" t="s">
        <v>3</v>
      </c>
      <c r="F4250" s="169" t="s">
        <v>1637</v>
      </c>
      <c r="H4250" s="168" t="s">
        <v>3</v>
      </c>
      <c r="I4250" s="170"/>
      <c r="L4250" s="167"/>
      <c r="M4250" s="171"/>
      <c r="N4250" s="172"/>
      <c r="O4250" s="172"/>
      <c r="P4250" s="172"/>
      <c r="Q4250" s="172"/>
      <c r="R4250" s="172"/>
      <c r="S4250" s="172"/>
      <c r="T4250" s="173"/>
      <c r="AT4250" s="168" t="s">
        <v>264</v>
      </c>
      <c r="AU4250" s="168" t="s">
        <v>82</v>
      </c>
      <c r="AV4250" s="13" t="s">
        <v>80</v>
      </c>
      <c r="AW4250" s="13" t="s">
        <v>34</v>
      </c>
      <c r="AX4250" s="13" t="s">
        <v>73</v>
      </c>
      <c r="AY4250" s="168" t="s">
        <v>252</v>
      </c>
    </row>
    <row r="4251" spans="2:51" s="14" customFormat="1" ht="11.25">
      <c r="B4251" s="174"/>
      <c r="D4251" s="160" t="s">
        <v>264</v>
      </c>
      <c r="E4251" s="175" t="s">
        <v>3</v>
      </c>
      <c r="F4251" s="176" t="s">
        <v>1762</v>
      </c>
      <c r="H4251" s="177">
        <v>22.68</v>
      </c>
      <c r="I4251" s="178"/>
      <c r="L4251" s="174"/>
      <c r="M4251" s="179"/>
      <c r="N4251" s="180"/>
      <c r="O4251" s="180"/>
      <c r="P4251" s="180"/>
      <c r="Q4251" s="180"/>
      <c r="R4251" s="180"/>
      <c r="S4251" s="180"/>
      <c r="T4251" s="181"/>
      <c r="AT4251" s="175" t="s">
        <v>264</v>
      </c>
      <c r="AU4251" s="175" t="s">
        <v>82</v>
      </c>
      <c r="AV4251" s="14" t="s">
        <v>82</v>
      </c>
      <c r="AW4251" s="14" t="s">
        <v>34</v>
      </c>
      <c r="AX4251" s="14" t="s">
        <v>73</v>
      </c>
      <c r="AY4251" s="175" t="s">
        <v>252</v>
      </c>
    </row>
    <row r="4252" spans="2:51" s="16" customFormat="1" ht="11.25">
      <c r="B4252" s="190"/>
      <c r="D4252" s="160" t="s">
        <v>264</v>
      </c>
      <c r="E4252" s="191" t="s">
        <v>3</v>
      </c>
      <c r="F4252" s="192" t="s">
        <v>354</v>
      </c>
      <c r="H4252" s="193">
        <v>134.61000000000001</v>
      </c>
      <c r="I4252" s="194"/>
      <c r="L4252" s="190"/>
      <c r="M4252" s="195"/>
      <c r="N4252" s="196"/>
      <c r="O4252" s="196"/>
      <c r="P4252" s="196"/>
      <c r="Q4252" s="196"/>
      <c r="R4252" s="196"/>
      <c r="S4252" s="196"/>
      <c r="T4252" s="197"/>
      <c r="AT4252" s="191" t="s">
        <v>264</v>
      </c>
      <c r="AU4252" s="191" t="s">
        <v>82</v>
      </c>
      <c r="AV4252" s="16" t="s">
        <v>95</v>
      </c>
      <c r="AW4252" s="16" t="s">
        <v>34</v>
      </c>
      <c r="AX4252" s="16" t="s">
        <v>73</v>
      </c>
      <c r="AY4252" s="191" t="s">
        <v>252</v>
      </c>
    </row>
    <row r="4253" spans="2:51" s="13" customFormat="1" ht="11.25">
      <c r="B4253" s="167"/>
      <c r="D4253" s="160" t="s">
        <v>264</v>
      </c>
      <c r="E4253" s="168" t="s">
        <v>3</v>
      </c>
      <c r="F4253" s="169" t="s">
        <v>895</v>
      </c>
      <c r="H4253" s="168" t="s">
        <v>3</v>
      </c>
      <c r="I4253" s="170"/>
      <c r="L4253" s="167"/>
      <c r="M4253" s="171"/>
      <c r="N4253" s="172"/>
      <c r="O4253" s="172"/>
      <c r="P4253" s="172"/>
      <c r="Q4253" s="172"/>
      <c r="R4253" s="172"/>
      <c r="S4253" s="172"/>
      <c r="T4253" s="173"/>
      <c r="AT4253" s="168" t="s">
        <v>264</v>
      </c>
      <c r="AU4253" s="168" t="s">
        <v>82</v>
      </c>
      <c r="AV4253" s="13" t="s">
        <v>80</v>
      </c>
      <c r="AW4253" s="13" t="s">
        <v>34</v>
      </c>
      <c r="AX4253" s="13" t="s">
        <v>73</v>
      </c>
      <c r="AY4253" s="168" t="s">
        <v>252</v>
      </c>
    </row>
    <row r="4254" spans="2:51" s="13" customFormat="1" ht="11.25">
      <c r="B4254" s="167"/>
      <c r="D4254" s="160" t="s">
        <v>264</v>
      </c>
      <c r="E4254" s="168" t="s">
        <v>3</v>
      </c>
      <c r="F4254" s="169" t="s">
        <v>1646</v>
      </c>
      <c r="H4254" s="168" t="s">
        <v>3</v>
      </c>
      <c r="I4254" s="170"/>
      <c r="L4254" s="167"/>
      <c r="M4254" s="171"/>
      <c r="N4254" s="172"/>
      <c r="O4254" s="172"/>
      <c r="P4254" s="172"/>
      <c r="Q4254" s="172"/>
      <c r="R4254" s="172"/>
      <c r="S4254" s="172"/>
      <c r="T4254" s="173"/>
      <c r="AT4254" s="168" t="s">
        <v>264</v>
      </c>
      <c r="AU4254" s="168" t="s">
        <v>82</v>
      </c>
      <c r="AV4254" s="13" t="s">
        <v>80</v>
      </c>
      <c r="AW4254" s="13" t="s">
        <v>34</v>
      </c>
      <c r="AX4254" s="13" t="s">
        <v>73</v>
      </c>
      <c r="AY4254" s="168" t="s">
        <v>252</v>
      </c>
    </row>
    <row r="4255" spans="2:51" s="14" customFormat="1" ht="11.25">
      <c r="B4255" s="174"/>
      <c r="D4255" s="160" t="s">
        <v>264</v>
      </c>
      <c r="E4255" s="175" t="s">
        <v>3</v>
      </c>
      <c r="F4255" s="176" t="s">
        <v>1763</v>
      </c>
      <c r="H4255" s="177">
        <v>3</v>
      </c>
      <c r="I4255" s="178"/>
      <c r="L4255" s="174"/>
      <c r="M4255" s="179"/>
      <c r="N4255" s="180"/>
      <c r="O4255" s="180"/>
      <c r="P4255" s="180"/>
      <c r="Q4255" s="180"/>
      <c r="R4255" s="180"/>
      <c r="S4255" s="180"/>
      <c r="T4255" s="181"/>
      <c r="AT4255" s="175" t="s">
        <v>264</v>
      </c>
      <c r="AU4255" s="175" t="s">
        <v>82</v>
      </c>
      <c r="AV4255" s="14" t="s">
        <v>82</v>
      </c>
      <c r="AW4255" s="14" t="s">
        <v>34</v>
      </c>
      <c r="AX4255" s="14" t="s">
        <v>73</v>
      </c>
      <c r="AY4255" s="175" t="s">
        <v>252</v>
      </c>
    </row>
    <row r="4256" spans="2:51" s="13" customFormat="1" ht="11.25">
      <c r="B4256" s="167"/>
      <c r="D4256" s="160" t="s">
        <v>264</v>
      </c>
      <c r="E4256" s="168" t="s">
        <v>3</v>
      </c>
      <c r="F4256" s="169" t="s">
        <v>1649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264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1764</v>
      </c>
      <c r="H4257" s="177">
        <v>17.850000000000001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4" customFormat="1" ht="11.25">
      <c r="B4258" s="174"/>
      <c r="D4258" s="160" t="s">
        <v>264</v>
      </c>
      <c r="E4258" s="175" t="s">
        <v>3</v>
      </c>
      <c r="F4258" s="176" t="s">
        <v>1597</v>
      </c>
      <c r="H4258" s="177">
        <v>-1.68</v>
      </c>
      <c r="I4258" s="178"/>
      <c r="L4258" s="174"/>
      <c r="M4258" s="179"/>
      <c r="N4258" s="180"/>
      <c r="O4258" s="180"/>
      <c r="P4258" s="180"/>
      <c r="Q4258" s="180"/>
      <c r="R4258" s="180"/>
      <c r="S4258" s="180"/>
      <c r="T4258" s="181"/>
      <c r="AT4258" s="175" t="s">
        <v>264</v>
      </c>
      <c r="AU4258" s="175" t="s">
        <v>82</v>
      </c>
      <c r="AV4258" s="14" t="s">
        <v>82</v>
      </c>
      <c r="AW4258" s="14" t="s">
        <v>34</v>
      </c>
      <c r="AX4258" s="14" t="s">
        <v>73</v>
      </c>
      <c r="AY4258" s="175" t="s">
        <v>252</v>
      </c>
    </row>
    <row r="4259" spans="2:51" s="13" customFormat="1" ht="11.25">
      <c r="B4259" s="167"/>
      <c r="D4259" s="160" t="s">
        <v>264</v>
      </c>
      <c r="E4259" s="168" t="s">
        <v>3</v>
      </c>
      <c r="F4259" s="169" t="s">
        <v>1651</v>
      </c>
      <c r="H4259" s="168" t="s">
        <v>3</v>
      </c>
      <c r="I4259" s="170"/>
      <c r="L4259" s="167"/>
      <c r="M4259" s="171"/>
      <c r="N4259" s="172"/>
      <c r="O4259" s="172"/>
      <c r="P4259" s="172"/>
      <c r="Q4259" s="172"/>
      <c r="R4259" s="172"/>
      <c r="S4259" s="172"/>
      <c r="T4259" s="173"/>
      <c r="AT4259" s="168" t="s">
        <v>264</v>
      </c>
      <c r="AU4259" s="168" t="s">
        <v>82</v>
      </c>
      <c r="AV4259" s="13" t="s">
        <v>80</v>
      </c>
      <c r="AW4259" s="13" t="s">
        <v>34</v>
      </c>
      <c r="AX4259" s="13" t="s">
        <v>73</v>
      </c>
      <c r="AY4259" s="168" t="s">
        <v>252</v>
      </c>
    </row>
    <row r="4260" spans="2:51" s="14" customFormat="1" ht="11.25">
      <c r="B4260" s="174"/>
      <c r="D4260" s="160" t="s">
        <v>264</v>
      </c>
      <c r="E4260" s="175" t="s">
        <v>3</v>
      </c>
      <c r="F4260" s="176" t="s">
        <v>1765</v>
      </c>
      <c r="H4260" s="177">
        <v>15.645</v>
      </c>
      <c r="I4260" s="178"/>
      <c r="L4260" s="174"/>
      <c r="M4260" s="179"/>
      <c r="N4260" s="180"/>
      <c r="O4260" s="180"/>
      <c r="P4260" s="180"/>
      <c r="Q4260" s="180"/>
      <c r="R4260" s="180"/>
      <c r="S4260" s="180"/>
      <c r="T4260" s="181"/>
      <c r="AT4260" s="175" t="s">
        <v>264</v>
      </c>
      <c r="AU4260" s="175" t="s">
        <v>82</v>
      </c>
      <c r="AV4260" s="14" t="s">
        <v>82</v>
      </c>
      <c r="AW4260" s="14" t="s">
        <v>34</v>
      </c>
      <c r="AX4260" s="14" t="s">
        <v>73</v>
      </c>
      <c r="AY4260" s="175" t="s">
        <v>252</v>
      </c>
    </row>
    <row r="4261" spans="2:51" s="14" customFormat="1" ht="11.25">
      <c r="B4261" s="174"/>
      <c r="D4261" s="160" t="s">
        <v>264</v>
      </c>
      <c r="E4261" s="175" t="s">
        <v>3</v>
      </c>
      <c r="F4261" s="176" t="s">
        <v>1653</v>
      </c>
      <c r="H4261" s="177">
        <v>-1.6819999999999999</v>
      </c>
      <c r="I4261" s="178"/>
      <c r="L4261" s="174"/>
      <c r="M4261" s="179"/>
      <c r="N4261" s="180"/>
      <c r="O4261" s="180"/>
      <c r="P4261" s="180"/>
      <c r="Q4261" s="180"/>
      <c r="R4261" s="180"/>
      <c r="S4261" s="180"/>
      <c r="T4261" s="181"/>
      <c r="AT4261" s="175" t="s">
        <v>264</v>
      </c>
      <c r="AU4261" s="175" t="s">
        <v>82</v>
      </c>
      <c r="AV4261" s="14" t="s">
        <v>82</v>
      </c>
      <c r="AW4261" s="14" t="s">
        <v>34</v>
      </c>
      <c r="AX4261" s="14" t="s">
        <v>73</v>
      </c>
      <c r="AY4261" s="175" t="s">
        <v>252</v>
      </c>
    </row>
    <row r="4262" spans="2:51" s="13" customFormat="1" ht="11.25">
      <c r="B4262" s="167"/>
      <c r="D4262" s="160" t="s">
        <v>264</v>
      </c>
      <c r="E4262" s="168" t="s">
        <v>3</v>
      </c>
      <c r="F4262" s="169" t="s">
        <v>1654</v>
      </c>
      <c r="H4262" s="168" t="s">
        <v>3</v>
      </c>
      <c r="I4262" s="170"/>
      <c r="L4262" s="167"/>
      <c r="M4262" s="171"/>
      <c r="N4262" s="172"/>
      <c r="O4262" s="172"/>
      <c r="P4262" s="172"/>
      <c r="Q4262" s="172"/>
      <c r="R4262" s="172"/>
      <c r="S4262" s="172"/>
      <c r="T4262" s="173"/>
      <c r="AT4262" s="168" t="s">
        <v>264</v>
      </c>
      <c r="AU4262" s="168" t="s">
        <v>82</v>
      </c>
      <c r="AV4262" s="13" t="s">
        <v>80</v>
      </c>
      <c r="AW4262" s="13" t="s">
        <v>34</v>
      </c>
      <c r="AX4262" s="13" t="s">
        <v>73</v>
      </c>
      <c r="AY4262" s="168" t="s">
        <v>252</v>
      </c>
    </row>
    <row r="4263" spans="2:51" s="14" customFormat="1" ht="11.25">
      <c r="B4263" s="174"/>
      <c r="D4263" s="160" t="s">
        <v>264</v>
      </c>
      <c r="E4263" s="175" t="s">
        <v>3</v>
      </c>
      <c r="F4263" s="176" t="s">
        <v>1766</v>
      </c>
      <c r="H4263" s="177">
        <v>19.277999999999999</v>
      </c>
      <c r="I4263" s="178"/>
      <c r="L4263" s="174"/>
      <c r="M4263" s="179"/>
      <c r="N4263" s="180"/>
      <c r="O4263" s="180"/>
      <c r="P4263" s="180"/>
      <c r="Q4263" s="180"/>
      <c r="R4263" s="180"/>
      <c r="S4263" s="180"/>
      <c r="T4263" s="181"/>
      <c r="AT4263" s="175" t="s">
        <v>264</v>
      </c>
      <c r="AU4263" s="175" t="s">
        <v>82</v>
      </c>
      <c r="AV4263" s="14" t="s">
        <v>82</v>
      </c>
      <c r="AW4263" s="14" t="s">
        <v>34</v>
      </c>
      <c r="AX4263" s="14" t="s">
        <v>73</v>
      </c>
      <c r="AY4263" s="175" t="s">
        <v>252</v>
      </c>
    </row>
    <row r="4264" spans="2:51" s="14" customFormat="1" ht="11.25">
      <c r="B4264" s="174"/>
      <c r="D4264" s="160" t="s">
        <v>264</v>
      </c>
      <c r="E4264" s="175" t="s">
        <v>3</v>
      </c>
      <c r="F4264" s="176" t="s">
        <v>1656</v>
      </c>
      <c r="H4264" s="177">
        <v>-3.36</v>
      </c>
      <c r="I4264" s="178"/>
      <c r="L4264" s="174"/>
      <c r="M4264" s="179"/>
      <c r="N4264" s="180"/>
      <c r="O4264" s="180"/>
      <c r="P4264" s="180"/>
      <c r="Q4264" s="180"/>
      <c r="R4264" s="180"/>
      <c r="S4264" s="180"/>
      <c r="T4264" s="181"/>
      <c r="AT4264" s="175" t="s">
        <v>264</v>
      </c>
      <c r="AU4264" s="175" t="s">
        <v>82</v>
      </c>
      <c r="AV4264" s="14" t="s">
        <v>82</v>
      </c>
      <c r="AW4264" s="14" t="s">
        <v>34</v>
      </c>
      <c r="AX4264" s="14" t="s">
        <v>73</v>
      </c>
      <c r="AY4264" s="175" t="s">
        <v>252</v>
      </c>
    </row>
    <row r="4265" spans="2:51" s="13" customFormat="1" ht="11.25">
      <c r="B4265" s="167"/>
      <c r="D4265" s="160" t="s">
        <v>264</v>
      </c>
      <c r="E4265" s="168" t="s">
        <v>3</v>
      </c>
      <c r="F4265" s="169" t="s">
        <v>1657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264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1767</v>
      </c>
      <c r="H4266" s="177">
        <v>25.137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4" customFormat="1" ht="11.25">
      <c r="B4267" s="174"/>
      <c r="D4267" s="160" t="s">
        <v>264</v>
      </c>
      <c r="E4267" s="175" t="s">
        <v>3</v>
      </c>
      <c r="F4267" s="176" t="s">
        <v>1659</v>
      </c>
      <c r="H4267" s="177">
        <v>-2.145</v>
      </c>
      <c r="I4267" s="178"/>
      <c r="L4267" s="174"/>
      <c r="M4267" s="179"/>
      <c r="N4267" s="180"/>
      <c r="O4267" s="180"/>
      <c r="P4267" s="180"/>
      <c r="Q4267" s="180"/>
      <c r="R4267" s="180"/>
      <c r="S4267" s="180"/>
      <c r="T4267" s="181"/>
      <c r="AT4267" s="175" t="s">
        <v>264</v>
      </c>
      <c r="AU4267" s="175" t="s">
        <v>82</v>
      </c>
      <c r="AV4267" s="14" t="s">
        <v>82</v>
      </c>
      <c r="AW4267" s="14" t="s">
        <v>34</v>
      </c>
      <c r="AX4267" s="14" t="s">
        <v>73</v>
      </c>
      <c r="AY4267" s="175" t="s">
        <v>252</v>
      </c>
    </row>
    <row r="4268" spans="2:51" s="13" customFormat="1" ht="11.25">
      <c r="B4268" s="167"/>
      <c r="D4268" s="160" t="s">
        <v>264</v>
      </c>
      <c r="E4268" s="168" t="s">
        <v>3</v>
      </c>
      <c r="F4268" s="169" t="s">
        <v>1660</v>
      </c>
      <c r="H4268" s="168" t="s">
        <v>3</v>
      </c>
      <c r="I4268" s="170"/>
      <c r="L4268" s="167"/>
      <c r="M4268" s="171"/>
      <c r="N4268" s="172"/>
      <c r="O4268" s="172"/>
      <c r="P4268" s="172"/>
      <c r="Q4268" s="172"/>
      <c r="R4268" s="172"/>
      <c r="S4268" s="172"/>
      <c r="T4268" s="173"/>
      <c r="AT4268" s="168" t="s">
        <v>264</v>
      </c>
      <c r="AU4268" s="168" t="s">
        <v>82</v>
      </c>
      <c r="AV4268" s="13" t="s">
        <v>80</v>
      </c>
      <c r="AW4268" s="13" t="s">
        <v>34</v>
      </c>
      <c r="AX4268" s="13" t="s">
        <v>73</v>
      </c>
      <c r="AY4268" s="168" t="s">
        <v>252</v>
      </c>
    </row>
    <row r="4269" spans="2:51" s="14" customFormat="1" ht="11.25">
      <c r="B4269" s="174"/>
      <c r="D4269" s="160" t="s">
        <v>264</v>
      </c>
      <c r="E4269" s="175" t="s">
        <v>3</v>
      </c>
      <c r="F4269" s="176" t="s">
        <v>1768</v>
      </c>
      <c r="H4269" s="177">
        <v>17.535</v>
      </c>
      <c r="I4269" s="178"/>
      <c r="L4269" s="174"/>
      <c r="M4269" s="179"/>
      <c r="N4269" s="180"/>
      <c r="O4269" s="180"/>
      <c r="P4269" s="180"/>
      <c r="Q4269" s="180"/>
      <c r="R4269" s="180"/>
      <c r="S4269" s="180"/>
      <c r="T4269" s="181"/>
      <c r="AT4269" s="175" t="s">
        <v>264</v>
      </c>
      <c r="AU4269" s="175" t="s">
        <v>82</v>
      </c>
      <c r="AV4269" s="14" t="s">
        <v>82</v>
      </c>
      <c r="AW4269" s="14" t="s">
        <v>34</v>
      </c>
      <c r="AX4269" s="14" t="s">
        <v>73</v>
      </c>
      <c r="AY4269" s="175" t="s">
        <v>252</v>
      </c>
    </row>
    <row r="4270" spans="2:51" s="14" customFormat="1" ht="11.25">
      <c r="B4270" s="174"/>
      <c r="D4270" s="160" t="s">
        <v>264</v>
      </c>
      <c r="E4270" s="175" t="s">
        <v>3</v>
      </c>
      <c r="F4270" s="176" t="s">
        <v>1656</v>
      </c>
      <c r="H4270" s="177">
        <v>-3.36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264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252</v>
      </c>
    </row>
    <row r="4271" spans="2:51" s="13" customFormat="1" ht="11.25">
      <c r="B4271" s="167"/>
      <c r="D4271" s="160" t="s">
        <v>264</v>
      </c>
      <c r="E4271" s="168" t="s">
        <v>3</v>
      </c>
      <c r="F4271" s="169" t="s">
        <v>1689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264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1764</v>
      </c>
      <c r="H4272" s="177">
        <v>17.850000000000001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4" customFormat="1" ht="11.25">
      <c r="B4273" s="174"/>
      <c r="D4273" s="160" t="s">
        <v>264</v>
      </c>
      <c r="E4273" s="175" t="s">
        <v>3</v>
      </c>
      <c r="F4273" s="176" t="s">
        <v>1597</v>
      </c>
      <c r="H4273" s="177">
        <v>-1.68</v>
      </c>
      <c r="I4273" s="178"/>
      <c r="L4273" s="174"/>
      <c r="M4273" s="179"/>
      <c r="N4273" s="180"/>
      <c r="O4273" s="180"/>
      <c r="P4273" s="180"/>
      <c r="Q4273" s="180"/>
      <c r="R4273" s="180"/>
      <c r="S4273" s="180"/>
      <c r="T4273" s="181"/>
      <c r="AT4273" s="175" t="s">
        <v>264</v>
      </c>
      <c r="AU4273" s="175" t="s">
        <v>82</v>
      </c>
      <c r="AV4273" s="14" t="s">
        <v>82</v>
      </c>
      <c r="AW4273" s="14" t="s">
        <v>34</v>
      </c>
      <c r="AX4273" s="14" t="s">
        <v>73</v>
      </c>
      <c r="AY4273" s="175" t="s">
        <v>252</v>
      </c>
    </row>
    <row r="4274" spans="2:51" s="13" customFormat="1" ht="11.25">
      <c r="B4274" s="167"/>
      <c r="D4274" s="160" t="s">
        <v>264</v>
      </c>
      <c r="E4274" s="168" t="s">
        <v>3</v>
      </c>
      <c r="F4274" s="169" t="s">
        <v>1690</v>
      </c>
      <c r="H4274" s="168" t="s">
        <v>3</v>
      </c>
      <c r="I4274" s="170"/>
      <c r="L4274" s="167"/>
      <c r="M4274" s="171"/>
      <c r="N4274" s="172"/>
      <c r="O4274" s="172"/>
      <c r="P4274" s="172"/>
      <c r="Q4274" s="172"/>
      <c r="R4274" s="172"/>
      <c r="S4274" s="172"/>
      <c r="T4274" s="173"/>
      <c r="AT4274" s="168" t="s">
        <v>264</v>
      </c>
      <c r="AU4274" s="168" t="s">
        <v>82</v>
      </c>
      <c r="AV4274" s="13" t="s">
        <v>80</v>
      </c>
      <c r="AW4274" s="13" t="s">
        <v>34</v>
      </c>
      <c r="AX4274" s="13" t="s">
        <v>73</v>
      </c>
      <c r="AY4274" s="168" t="s">
        <v>252</v>
      </c>
    </row>
    <row r="4275" spans="2:51" s="14" customFormat="1" ht="11.25">
      <c r="B4275" s="174"/>
      <c r="D4275" s="160" t="s">
        <v>264</v>
      </c>
      <c r="E4275" s="175" t="s">
        <v>3</v>
      </c>
      <c r="F4275" s="176" t="s">
        <v>1769</v>
      </c>
      <c r="H4275" s="177">
        <v>15.225</v>
      </c>
      <c r="I4275" s="178"/>
      <c r="L4275" s="174"/>
      <c r="M4275" s="179"/>
      <c r="N4275" s="180"/>
      <c r="O4275" s="180"/>
      <c r="P4275" s="180"/>
      <c r="Q4275" s="180"/>
      <c r="R4275" s="180"/>
      <c r="S4275" s="180"/>
      <c r="T4275" s="181"/>
      <c r="AT4275" s="175" t="s">
        <v>264</v>
      </c>
      <c r="AU4275" s="175" t="s">
        <v>82</v>
      </c>
      <c r="AV4275" s="14" t="s">
        <v>82</v>
      </c>
      <c r="AW4275" s="14" t="s">
        <v>34</v>
      </c>
      <c r="AX4275" s="14" t="s">
        <v>73</v>
      </c>
      <c r="AY4275" s="175" t="s">
        <v>252</v>
      </c>
    </row>
    <row r="4276" spans="2:51" s="14" customFormat="1" ht="11.25">
      <c r="B4276" s="174"/>
      <c r="D4276" s="160" t="s">
        <v>264</v>
      </c>
      <c r="E4276" s="175" t="s">
        <v>3</v>
      </c>
      <c r="F4276" s="176" t="s">
        <v>1656</v>
      </c>
      <c r="H4276" s="177">
        <v>-3.36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264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252</v>
      </c>
    </row>
    <row r="4277" spans="2:51" s="13" customFormat="1" ht="11.25">
      <c r="B4277" s="167"/>
      <c r="D4277" s="160" t="s">
        <v>264</v>
      </c>
      <c r="E4277" s="168" t="s">
        <v>3</v>
      </c>
      <c r="F4277" s="169" t="s">
        <v>1692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264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1770</v>
      </c>
      <c r="H4278" s="177">
        <v>16.779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4" customFormat="1" ht="11.25">
      <c r="B4279" s="174"/>
      <c r="D4279" s="160" t="s">
        <v>264</v>
      </c>
      <c r="E4279" s="175" t="s">
        <v>3</v>
      </c>
      <c r="F4279" s="176" t="s">
        <v>1610</v>
      </c>
      <c r="H4279" s="177">
        <v>-1.89</v>
      </c>
      <c r="I4279" s="178"/>
      <c r="L4279" s="174"/>
      <c r="M4279" s="179"/>
      <c r="N4279" s="180"/>
      <c r="O4279" s="180"/>
      <c r="P4279" s="180"/>
      <c r="Q4279" s="180"/>
      <c r="R4279" s="180"/>
      <c r="S4279" s="180"/>
      <c r="T4279" s="181"/>
      <c r="AT4279" s="175" t="s">
        <v>264</v>
      </c>
      <c r="AU4279" s="175" t="s">
        <v>82</v>
      </c>
      <c r="AV4279" s="14" t="s">
        <v>82</v>
      </c>
      <c r="AW4279" s="14" t="s">
        <v>34</v>
      </c>
      <c r="AX4279" s="14" t="s">
        <v>73</v>
      </c>
      <c r="AY4279" s="175" t="s">
        <v>252</v>
      </c>
    </row>
    <row r="4280" spans="2:51" s="13" customFormat="1" ht="11.25">
      <c r="B4280" s="167"/>
      <c r="D4280" s="160" t="s">
        <v>264</v>
      </c>
      <c r="E4280" s="168" t="s">
        <v>3</v>
      </c>
      <c r="F4280" s="169" t="s">
        <v>1694</v>
      </c>
      <c r="H4280" s="168" t="s">
        <v>3</v>
      </c>
      <c r="I4280" s="170"/>
      <c r="L4280" s="167"/>
      <c r="M4280" s="171"/>
      <c r="N4280" s="172"/>
      <c r="O4280" s="172"/>
      <c r="P4280" s="172"/>
      <c r="Q4280" s="172"/>
      <c r="R4280" s="172"/>
      <c r="S4280" s="172"/>
      <c r="T4280" s="173"/>
      <c r="AT4280" s="168" t="s">
        <v>264</v>
      </c>
      <c r="AU4280" s="168" t="s">
        <v>82</v>
      </c>
      <c r="AV4280" s="13" t="s">
        <v>80</v>
      </c>
      <c r="AW4280" s="13" t="s">
        <v>34</v>
      </c>
      <c r="AX4280" s="13" t="s">
        <v>73</v>
      </c>
      <c r="AY4280" s="168" t="s">
        <v>252</v>
      </c>
    </row>
    <row r="4281" spans="2:51" s="14" customFormat="1" ht="11.25">
      <c r="B4281" s="174"/>
      <c r="D4281" s="160" t="s">
        <v>264</v>
      </c>
      <c r="E4281" s="175" t="s">
        <v>3</v>
      </c>
      <c r="F4281" s="176" t="s">
        <v>1767</v>
      </c>
      <c r="H4281" s="177">
        <v>25.137</v>
      </c>
      <c r="I4281" s="178"/>
      <c r="L4281" s="174"/>
      <c r="M4281" s="179"/>
      <c r="N4281" s="180"/>
      <c r="O4281" s="180"/>
      <c r="P4281" s="180"/>
      <c r="Q4281" s="180"/>
      <c r="R4281" s="180"/>
      <c r="S4281" s="180"/>
      <c r="T4281" s="181"/>
      <c r="AT4281" s="175" t="s">
        <v>264</v>
      </c>
      <c r="AU4281" s="175" t="s">
        <v>82</v>
      </c>
      <c r="AV4281" s="14" t="s">
        <v>82</v>
      </c>
      <c r="AW4281" s="14" t="s">
        <v>34</v>
      </c>
      <c r="AX4281" s="14" t="s">
        <v>73</v>
      </c>
      <c r="AY4281" s="175" t="s">
        <v>252</v>
      </c>
    </row>
    <row r="4282" spans="2:51" s="14" customFormat="1" ht="11.25">
      <c r="B4282" s="174"/>
      <c r="D4282" s="160" t="s">
        <v>264</v>
      </c>
      <c r="E4282" s="175" t="s">
        <v>3</v>
      </c>
      <c r="F4282" s="176" t="s">
        <v>1610</v>
      </c>
      <c r="H4282" s="177">
        <v>-1.89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264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252</v>
      </c>
    </row>
    <row r="4283" spans="2:51" s="13" customFormat="1" ht="11.25">
      <c r="B4283" s="167"/>
      <c r="D4283" s="160" t="s">
        <v>264</v>
      </c>
      <c r="E4283" s="168" t="s">
        <v>3</v>
      </c>
      <c r="F4283" s="169" t="s">
        <v>1695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264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1771</v>
      </c>
      <c r="H4284" s="177">
        <v>8.4949999999999992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4" customFormat="1" ht="11.25">
      <c r="B4285" s="174"/>
      <c r="D4285" s="160" t="s">
        <v>264</v>
      </c>
      <c r="E4285" s="175" t="s">
        <v>3</v>
      </c>
      <c r="F4285" s="176" t="s">
        <v>1610</v>
      </c>
      <c r="H4285" s="177">
        <v>-1.89</v>
      </c>
      <c r="I4285" s="178"/>
      <c r="L4285" s="174"/>
      <c r="M4285" s="179"/>
      <c r="N4285" s="180"/>
      <c r="O4285" s="180"/>
      <c r="P4285" s="180"/>
      <c r="Q4285" s="180"/>
      <c r="R4285" s="180"/>
      <c r="S4285" s="180"/>
      <c r="T4285" s="181"/>
      <c r="AT4285" s="175" t="s">
        <v>264</v>
      </c>
      <c r="AU4285" s="175" t="s">
        <v>82</v>
      </c>
      <c r="AV4285" s="14" t="s">
        <v>82</v>
      </c>
      <c r="AW4285" s="14" t="s">
        <v>34</v>
      </c>
      <c r="AX4285" s="14" t="s">
        <v>73</v>
      </c>
      <c r="AY4285" s="175" t="s">
        <v>252</v>
      </c>
    </row>
    <row r="4286" spans="2:51" s="13" customFormat="1" ht="11.25">
      <c r="B4286" s="167"/>
      <c r="D4286" s="160" t="s">
        <v>264</v>
      </c>
      <c r="E4286" s="168" t="s">
        <v>3</v>
      </c>
      <c r="F4286" s="169" t="s">
        <v>1706</v>
      </c>
      <c r="H4286" s="168" t="s">
        <v>3</v>
      </c>
      <c r="I4286" s="170"/>
      <c r="L4286" s="167"/>
      <c r="M4286" s="171"/>
      <c r="N4286" s="172"/>
      <c r="O4286" s="172"/>
      <c r="P4286" s="172"/>
      <c r="Q4286" s="172"/>
      <c r="R4286" s="172"/>
      <c r="S4286" s="172"/>
      <c r="T4286" s="173"/>
      <c r="AT4286" s="168" t="s">
        <v>264</v>
      </c>
      <c r="AU4286" s="168" t="s">
        <v>82</v>
      </c>
      <c r="AV4286" s="13" t="s">
        <v>80</v>
      </c>
      <c r="AW4286" s="13" t="s">
        <v>34</v>
      </c>
      <c r="AX4286" s="13" t="s">
        <v>73</v>
      </c>
      <c r="AY4286" s="168" t="s">
        <v>252</v>
      </c>
    </row>
    <row r="4287" spans="2:51" s="14" customFormat="1" ht="11.25">
      <c r="B4287" s="174"/>
      <c r="D4287" s="160" t="s">
        <v>264</v>
      </c>
      <c r="E4287" s="175" t="s">
        <v>3</v>
      </c>
      <c r="F4287" s="176" t="s">
        <v>1772</v>
      </c>
      <c r="H4287" s="177">
        <v>2.48</v>
      </c>
      <c r="I4287" s="178"/>
      <c r="L4287" s="174"/>
      <c r="M4287" s="179"/>
      <c r="N4287" s="180"/>
      <c r="O4287" s="180"/>
      <c r="P4287" s="180"/>
      <c r="Q4287" s="180"/>
      <c r="R4287" s="180"/>
      <c r="S4287" s="180"/>
      <c r="T4287" s="181"/>
      <c r="AT4287" s="175" t="s">
        <v>264</v>
      </c>
      <c r="AU4287" s="175" t="s">
        <v>82</v>
      </c>
      <c r="AV4287" s="14" t="s">
        <v>82</v>
      </c>
      <c r="AW4287" s="14" t="s">
        <v>34</v>
      </c>
      <c r="AX4287" s="14" t="s">
        <v>73</v>
      </c>
      <c r="AY4287" s="175" t="s">
        <v>252</v>
      </c>
    </row>
    <row r="4288" spans="2:51" s="16" customFormat="1" ht="11.25">
      <c r="B4288" s="190"/>
      <c r="D4288" s="160" t="s">
        <v>264</v>
      </c>
      <c r="E4288" s="191" t="s">
        <v>3</v>
      </c>
      <c r="F4288" s="192" t="s">
        <v>354</v>
      </c>
      <c r="H4288" s="193">
        <v>161.47399999999999</v>
      </c>
      <c r="I4288" s="194"/>
      <c r="L4288" s="190"/>
      <c r="M4288" s="195"/>
      <c r="N4288" s="196"/>
      <c r="O4288" s="196"/>
      <c r="P4288" s="196"/>
      <c r="Q4288" s="196"/>
      <c r="R4288" s="196"/>
      <c r="S4288" s="196"/>
      <c r="T4288" s="197"/>
      <c r="AT4288" s="191" t="s">
        <v>264</v>
      </c>
      <c r="AU4288" s="191" t="s">
        <v>82</v>
      </c>
      <c r="AV4288" s="16" t="s">
        <v>95</v>
      </c>
      <c r="AW4288" s="16" t="s">
        <v>34</v>
      </c>
      <c r="AX4288" s="16" t="s">
        <v>73</v>
      </c>
      <c r="AY4288" s="191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1543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3" customFormat="1" ht="11.25">
      <c r="B4290" s="167"/>
      <c r="D4290" s="160" t="s">
        <v>264</v>
      </c>
      <c r="E4290" s="168" t="s">
        <v>3</v>
      </c>
      <c r="F4290" s="169" t="s">
        <v>1711</v>
      </c>
      <c r="H4290" s="168" t="s">
        <v>3</v>
      </c>
      <c r="I4290" s="170"/>
      <c r="L4290" s="167"/>
      <c r="M4290" s="171"/>
      <c r="N4290" s="172"/>
      <c r="O4290" s="172"/>
      <c r="P4290" s="172"/>
      <c r="Q4290" s="172"/>
      <c r="R4290" s="172"/>
      <c r="S4290" s="172"/>
      <c r="T4290" s="173"/>
      <c r="AT4290" s="168" t="s">
        <v>264</v>
      </c>
      <c r="AU4290" s="168" t="s">
        <v>82</v>
      </c>
      <c r="AV4290" s="13" t="s">
        <v>80</v>
      </c>
      <c r="AW4290" s="13" t="s">
        <v>34</v>
      </c>
      <c r="AX4290" s="13" t="s">
        <v>73</v>
      </c>
      <c r="AY4290" s="168" t="s">
        <v>252</v>
      </c>
    </row>
    <row r="4291" spans="2:51" s="14" customFormat="1" ht="11.25">
      <c r="B4291" s="174"/>
      <c r="D4291" s="160" t="s">
        <v>264</v>
      </c>
      <c r="E4291" s="175" t="s">
        <v>3</v>
      </c>
      <c r="F4291" s="176" t="s">
        <v>1763</v>
      </c>
      <c r="H4291" s="177">
        <v>3</v>
      </c>
      <c r="I4291" s="178"/>
      <c r="L4291" s="174"/>
      <c r="M4291" s="179"/>
      <c r="N4291" s="180"/>
      <c r="O4291" s="180"/>
      <c r="P4291" s="180"/>
      <c r="Q4291" s="180"/>
      <c r="R4291" s="180"/>
      <c r="S4291" s="180"/>
      <c r="T4291" s="181"/>
      <c r="AT4291" s="175" t="s">
        <v>264</v>
      </c>
      <c r="AU4291" s="175" t="s">
        <v>82</v>
      </c>
      <c r="AV4291" s="14" t="s">
        <v>82</v>
      </c>
      <c r="AW4291" s="14" t="s">
        <v>34</v>
      </c>
      <c r="AX4291" s="14" t="s">
        <v>73</v>
      </c>
      <c r="AY4291" s="175" t="s">
        <v>252</v>
      </c>
    </row>
    <row r="4292" spans="2:51" s="13" customFormat="1" ht="11.25">
      <c r="B4292" s="167"/>
      <c r="D4292" s="160" t="s">
        <v>264</v>
      </c>
      <c r="E4292" s="168" t="s">
        <v>3</v>
      </c>
      <c r="F4292" s="169" t="s">
        <v>1712</v>
      </c>
      <c r="H4292" s="168" t="s">
        <v>3</v>
      </c>
      <c r="I4292" s="170"/>
      <c r="L4292" s="167"/>
      <c r="M4292" s="171"/>
      <c r="N4292" s="172"/>
      <c r="O4292" s="172"/>
      <c r="P4292" s="172"/>
      <c r="Q4292" s="172"/>
      <c r="R4292" s="172"/>
      <c r="S4292" s="172"/>
      <c r="T4292" s="173"/>
      <c r="AT4292" s="168" t="s">
        <v>264</v>
      </c>
      <c r="AU4292" s="168" t="s">
        <v>82</v>
      </c>
      <c r="AV4292" s="13" t="s">
        <v>80</v>
      </c>
      <c r="AW4292" s="13" t="s">
        <v>34</v>
      </c>
      <c r="AX4292" s="13" t="s">
        <v>73</v>
      </c>
      <c r="AY4292" s="168" t="s">
        <v>252</v>
      </c>
    </row>
    <row r="4293" spans="2:51" s="14" customFormat="1" ht="11.25">
      <c r="B4293" s="174"/>
      <c r="D4293" s="160" t="s">
        <v>264</v>
      </c>
      <c r="E4293" s="175" t="s">
        <v>3</v>
      </c>
      <c r="F4293" s="176" t="s">
        <v>1764</v>
      </c>
      <c r="H4293" s="177">
        <v>17.850000000000001</v>
      </c>
      <c r="I4293" s="178"/>
      <c r="L4293" s="174"/>
      <c r="M4293" s="179"/>
      <c r="N4293" s="180"/>
      <c r="O4293" s="180"/>
      <c r="P4293" s="180"/>
      <c r="Q4293" s="180"/>
      <c r="R4293" s="180"/>
      <c r="S4293" s="180"/>
      <c r="T4293" s="181"/>
      <c r="AT4293" s="175" t="s">
        <v>264</v>
      </c>
      <c r="AU4293" s="175" t="s">
        <v>82</v>
      </c>
      <c r="AV4293" s="14" t="s">
        <v>82</v>
      </c>
      <c r="AW4293" s="14" t="s">
        <v>34</v>
      </c>
      <c r="AX4293" s="14" t="s">
        <v>73</v>
      </c>
      <c r="AY4293" s="175" t="s">
        <v>252</v>
      </c>
    </row>
    <row r="4294" spans="2:51" s="14" customFormat="1" ht="11.25">
      <c r="B4294" s="174"/>
      <c r="D4294" s="160" t="s">
        <v>264</v>
      </c>
      <c r="E4294" s="175" t="s">
        <v>3</v>
      </c>
      <c r="F4294" s="176" t="s">
        <v>1597</v>
      </c>
      <c r="H4294" s="177">
        <v>-1.68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264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252</v>
      </c>
    </row>
    <row r="4295" spans="2:51" s="13" customFormat="1" ht="11.25">
      <c r="B4295" s="167"/>
      <c r="D4295" s="160" t="s">
        <v>264</v>
      </c>
      <c r="E4295" s="168" t="s">
        <v>3</v>
      </c>
      <c r="F4295" s="169" t="s">
        <v>1713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264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1765</v>
      </c>
      <c r="H4296" s="177">
        <v>15.645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4" customFormat="1" ht="11.25">
      <c r="B4297" s="174"/>
      <c r="D4297" s="160" t="s">
        <v>264</v>
      </c>
      <c r="E4297" s="175" t="s">
        <v>3</v>
      </c>
      <c r="F4297" s="176" t="s">
        <v>1653</v>
      </c>
      <c r="H4297" s="177">
        <v>-1.6819999999999999</v>
      </c>
      <c r="I4297" s="178"/>
      <c r="L4297" s="174"/>
      <c r="M4297" s="179"/>
      <c r="N4297" s="180"/>
      <c r="O4297" s="180"/>
      <c r="P4297" s="180"/>
      <c r="Q4297" s="180"/>
      <c r="R4297" s="180"/>
      <c r="S4297" s="180"/>
      <c r="T4297" s="181"/>
      <c r="AT4297" s="175" t="s">
        <v>264</v>
      </c>
      <c r="AU4297" s="175" t="s">
        <v>82</v>
      </c>
      <c r="AV4297" s="14" t="s">
        <v>82</v>
      </c>
      <c r="AW4297" s="14" t="s">
        <v>34</v>
      </c>
      <c r="AX4297" s="14" t="s">
        <v>73</v>
      </c>
      <c r="AY4297" s="175" t="s">
        <v>252</v>
      </c>
    </row>
    <row r="4298" spans="2:51" s="13" customFormat="1" ht="11.25">
      <c r="B4298" s="167"/>
      <c r="D4298" s="160" t="s">
        <v>264</v>
      </c>
      <c r="E4298" s="168" t="s">
        <v>3</v>
      </c>
      <c r="F4298" s="169" t="s">
        <v>1714</v>
      </c>
      <c r="H4298" s="168" t="s">
        <v>3</v>
      </c>
      <c r="I4298" s="170"/>
      <c r="L4298" s="167"/>
      <c r="M4298" s="171"/>
      <c r="N4298" s="172"/>
      <c r="O4298" s="172"/>
      <c r="P4298" s="172"/>
      <c r="Q4298" s="172"/>
      <c r="R4298" s="172"/>
      <c r="S4298" s="172"/>
      <c r="T4298" s="173"/>
      <c r="AT4298" s="168" t="s">
        <v>264</v>
      </c>
      <c r="AU4298" s="168" t="s">
        <v>82</v>
      </c>
      <c r="AV4298" s="13" t="s">
        <v>80</v>
      </c>
      <c r="AW4298" s="13" t="s">
        <v>34</v>
      </c>
      <c r="AX4298" s="13" t="s">
        <v>73</v>
      </c>
      <c r="AY4298" s="168" t="s">
        <v>252</v>
      </c>
    </row>
    <row r="4299" spans="2:51" s="14" customFormat="1" ht="11.25">
      <c r="B4299" s="174"/>
      <c r="D4299" s="160" t="s">
        <v>264</v>
      </c>
      <c r="E4299" s="175" t="s">
        <v>3</v>
      </c>
      <c r="F4299" s="176" t="s">
        <v>1766</v>
      </c>
      <c r="H4299" s="177">
        <v>19.277999999999999</v>
      </c>
      <c r="I4299" s="178"/>
      <c r="L4299" s="174"/>
      <c r="M4299" s="179"/>
      <c r="N4299" s="180"/>
      <c r="O4299" s="180"/>
      <c r="P4299" s="180"/>
      <c r="Q4299" s="180"/>
      <c r="R4299" s="180"/>
      <c r="S4299" s="180"/>
      <c r="T4299" s="181"/>
      <c r="AT4299" s="175" t="s">
        <v>264</v>
      </c>
      <c r="AU4299" s="175" t="s">
        <v>82</v>
      </c>
      <c r="AV4299" s="14" t="s">
        <v>82</v>
      </c>
      <c r="AW4299" s="14" t="s">
        <v>34</v>
      </c>
      <c r="AX4299" s="14" t="s">
        <v>73</v>
      </c>
      <c r="AY4299" s="175" t="s">
        <v>252</v>
      </c>
    </row>
    <row r="4300" spans="2:51" s="14" customFormat="1" ht="11.25">
      <c r="B4300" s="174"/>
      <c r="D4300" s="160" t="s">
        <v>264</v>
      </c>
      <c r="E4300" s="175" t="s">
        <v>3</v>
      </c>
      <c r="F4300" s="176" t="s">
        <v>1656</v>
      </c>
      <c r="H4300" s="177">
        <v>-3.36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264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252</v>
      </c>
    </row>
    <row r="4301" spans="2:51" s="13" customFormat="1" ht="11.25">
      <c r="B4301" s="167"/>
      <c r="D4301" s="160" t="s">
        <v>264</v>
      </c>
      <c r="E4301" s="168" t="s">
        <v>3</v>
      </c>
      <c r="F4301" s="169" t="s">
        <v>1715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264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1767</v>
      </c>
      <c r="H4302" s="177">
        <v>25.137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4" customFormat="1" ht="11.25">
      <c r="B4303" s="174"/>
      <c r="D4303" s="160" t="s">
        <v>264</v>
      </c>
      <c r="E4303" s="175" t="s">
        <v>3</v>
      </c>
      <c r="F4303" s="176" t="s">
        <v>1659</v>
      </c>
      <c r="H4303" s="177">
        <v>-2.145</v>
      </c>
      <c r="I4303" s="178"/>
      <c r="L4303" s="174"/>
      <c r="M4303" s="179"/>
      <c r="N4303" s="180"/>
      <c r="O4303" s="180"/>
      <c r="P4303" s="180"/>
      <c r="Q4303" s="180"/>
      <c r="R4303" s="180"/>
      <c r="S4303" s="180"/>
      <c r="T4303" s="181"/>
      <c r="AT4303" s="175" t="s">
        <v>264</v>
      </c>
      <c r="AU4303" s="175" t="s">
        <v>82</v>
      </c>
      <c r="AV4303" s="14" t="s">
        <v>82</v>
      </c>
      <c r="AW4303" s="14" t="s">
        <v>34</v>
      </c>
      <c r="AX4303" s="14" t="s">
        <v>73</v>
      </c>
      <c r="AY4303" s="175" t="s">
        <v>252</v>
      </c>
    </row>
    <row r="4304" spans="2:51" s="13" customFormat="1" ht="11.25">
      <c r="B4304" s="167"/>
      <c r="D4304" s="160" t="s">
        <v>264</v>
      </c>
      <c r="E4304" s="168" t="s">
        <v>3</v>
      </c>
      <c r="F4304" s="169" t="s">
        <v>1716</v>
      </c>
      <c r="H4304" s="168" t="s">
        <v>3</v>
      </c>
      <c r="I4304" s="170"/>
      <c r="L4304" s="167"/>
      <c r="M4304" s="171"/>
      <c r="N4304" s="172"/>
      <c r="O4304" s="172"/>
      <c r="P4304" s="172"/>
      <c r="Q4304" s="172"/>
      <c r="R4304" s="172"/>
      <c r="S4304" s="172"/>
      <c r="T4304" s="173"/>
      <c r="AT4304" s="168" t="s">
        <v>264</v>
      </c>
      <c r="AU4304" s="168" t="s">
        <v>82</v>
      </c>
      <c r="AV4304" s="13" t="s">
        <v>80</v>
      </c>
      <c r="AW4304" s="13" t="s">
        <v>34</v>
      </c>
      <c r="AX4304" s="13" t="s">
        <v>73</v>
      </c>
      <c r="AY4304" s="168" t="s">
        <v>252</v>
      </c>
    </row>
    <row r="4305" spans="2:51" s="14" customFormat="1" ht="11.25">
      <c r="B4305" s="174"/>
      <c r="D4305" s="160" t="s">
        <v>264</v>
      </c>
      <c r="E4305" s="175" t="s">
        <v>3</v>
      </c>
      <c r="F4305" s="176" t="s">
        <v>1768</v>
      </c>
      <c r="H4305" s="177">
        <v>17.535</v>
      </c>
      <c r="I4305" s="178"/>
      <c r="L4305" s="174"/>
      <c r="M4305" s="179"/>
      <c r="N4305" s="180"/>
      <c r="O4305" s="180"/>
      <c r="P4305" s="180"/>
      <c r="Q4305" s="180"/>
      <c r="R4305" s="180"/>
      <c r="S4305" s="180"/>
      <c r="T4305" s="181"/>
      <c r="AT4305" s="175" t="s">
        <v>264</v>
      </c>
      <c r="AU4305" s="175" t="s">
        <v>82</v>
      </c>
      <c r="AV4305" s="14" t="s">
        <v>82</v>
      </c>
      <c r="AW4305" s="14" t="s">
        <v>34</v>
      </c>
      <c r="AX4305" s="14" t="s">
        <v>73</v>
      </c>
      <c r="AY4305" s="175" t="s">
        <v>252</v>
      </c>
    </row>
    <row r="4306" spans="2:51" s="14" customFormat="1" ht="11.25">
      <c r="B4306" s="174"/>
      <c r="D4306" s="160" t="s">
        <v>264</v>
      </c>
      <c r="E4306" s="175" t="s">
        <v>3</v>
      </c>
      <c r="F4306" s="176" t="s">
        <v>1656</v>
      </c>
      <c r="H4306" s="177">
        <v>-3.36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264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252</v>
      </c>
    </row>
    <row r="4307" spans="2:51" s="13" customFormat="1" ht="11.25">
      <c r="B4307" s="167"/>
      <c r="D4307" s="160" t="s">
        <v>264</v>
      </c>
      <c r="E4307" s="168" t="s">
        <v>3</v>
      </c>
      <c r="F4307" s="169" t="s">
        <v>1725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264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1773</v>
      </c>
      <c r="H4308" s="177">
        <v>7.1609999999999996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4" customFormat="1" ht="11.25">
      <c r="B4309" s="174"/>
      <c r="D4309" s="160" t="s">
        <v>264</v>
      </c>
      <c r="E4309" s="175" t="s">
        <v>3</v>
      </c>
      <c r="F4309" s="176" t="s">
        <v>1685</v>
      </c>
      <c r="H4309" s="177">
        <v>-2.0070000000000001</v>
      </c>
      <c r="I4309" s="178"/>
      <c r="L4309" s="174"/>
      <c r="M4309" s="179"/>
      <c r="N4309" s="180"/>
      <c r="O4309" s="180"/>
      <c r="P4309" s="180"/>
      <c r="Q4309" s="180"/>
      <c r="R4309" s="180"/>
      <c r="S4309" s="180"/>
      <c r="T4309" s="181"/>
      <c r="AT4309" s="175" t="s">
        <v>264</v>
      </c>
      <c r="AU4309" s="175" t="s">
        <v>82</v>
      </c>
      <c r="AV4309" s="14" t="s">
        <v>82</v>
      </c>
      <c r="AW4309" s="14" t="s">
        <v>34</v>
      </c>
      <c r="AX4309" s="14" t="s">
        <v>73</v>
      </c>
      <c r="AY4309" s="175" t="s">
        <v>252</v>
      </c>
    </row>
    <row r="4310" spans="2:51" s="13" customFormat="1" ht="11.25">
      <c r="B4310" s="167"/>
      <c r="D4310" s="160" t="s">
        <v>264</v>
      </c>
      <c r="E4310" s="168" t="s">
        <v>3</v>
      </c>
      <c r="F4310" s="169" t="s">
        <v>1727</v>
      </c>
      <c r="H4310" s="168" t="s">
        <v>3</v>
      </c>
      <c r="I4310" s="170"/>
      <c r="L4310" s="167"/>
      <c r="M4310" s="171"/>
      <c r="N4310" s="172"/>
      <c r="O4310" s="172"/>
      <c r="P4310" s="172"/>
      <c r="Q4310" s="172"/>
      <c r="R4310" s="172"/>
      <c r="S4310" s="172"/>
      <c r="T4310" s="173"/>
      <c r="AT4310" s="168" t="s">
        <v>264</v>
      </c>
      <c r="AU4310" s="168" t="s">
        <v>82</v>
      </c>
      <c r="AV4310" s="13" t="s">
        <v>80</v>
      </c>
      <c r="AW4310" s="13" t="s">
        <v>34</v>
      </c>
      <c r="AX4310" s="13" t="s">
        <v>73</v>
      </c>
      <c r="AY4310" s="168" t="s">
        <v>252</v>
      </c>
    </row>
    <row r="4311" spans="2:51" s="14" customFormat="1" ht="11.25">
      <c r="B4311" s="174"/>
      <c r="D4311" s="160" t="s">
        <v>264</v>
      </c>
      <c r="E4311" s="175" t="s">
        <v>3</v>
      </c>
      <c r="F4311" s="176" t="s">
        <v>1774</v>
      </c>
      <c r="H4311" s="177">
        <v>21</v>
      </c>
      <c r="I4311" s="178"/>
      <c r="L4311" s="174"/>
      <c r="M4311" s="179"/>
      <c r="N4311" s="180"/>
      <c r="O4311" s="180"/>
      <c r="P4311" s="180"/>
      <c r="Q4311" s="180"/>
      <c r="R4311" s="180"/>
      <c r="S4311" s="180"/>
      <c r="T4311" s="181"/>
      <c r="AT4311" s="175" t="s">
        <v>264</v>
      </c>
      <c r="AU4311" s="175" t="s">
        <v>82</v>
      </c>
      <c r="AV4311" s="14" t="s">
        <v>82</v>
      </c>
      <c r="AW4311" s="14" t="s">
        <v>34</v>
      </c>
      <c r="AX4311" s="14" t="s">
        <v>73</v>
      </c>
      <c r="AY4311" s="175" t="s">
        <v>252</v>
      </c>
    </row>
    <row r="4312" spans="2:51" s="14" customFormat="1" ht="11.25">
      <c r="B4312" s="174"/>
      <c r="D4312" s="160" t="s">
        <v>264</v>
      </c>
      <c r="E4312" s="175" t="s">
        <v>3</v>
      </c>
      <c r="F4312" s="176" t="s">
        <v>1688</v>
      </c>
      <c r="H4312" s="177">
        <v>-2.23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264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252</v>
      </c>
    </row>
    <row r="4313" spans="2:51" s="13" customFormat="1" ht="11.25">
      <c r="B4313" s="167"/>
      <c r="D4313" s="160" t="s">
        <v>264</v>
      </c>
      <c r="E4313" s="168" t="s">
        <v>3</v>
      </c>
      <c r="F4313" s="169" t="s">
        <v>1729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264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1764</v>
      </c>
      <c r="H4314" s="177">
        <v>17.850000000000001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4" customFormat="1" ht="11.25">
      <c r="B4315" s="174"/>
      <c r="D4315" s="160" t="s">
        <v>264</v>
      </c>
      <c r="E4315" s="175" t="s">
        <v>3</v>
      </c>
      <c r="F4315" s="176" t="s">
        <v>1597</v>
      </c>
      <c r="H4315" s="177">
        <v>-1.68</v>
      </c>
      <c r="I4315" s="178"/>
      <c r="L4315" s="174"/>
      <c r="M4315" s="179"/>
      <c r="N4315" s="180"/>
      <c r="O4315" s="180"/>
      <c r="P4315" s="180"/>
      <c r="Q4315" s="180"/>
      <c r="R4315" s="180"/>
      <c r="S4315" s="180"/>
      <c r="T4315" s="181"/>
      <c r="AT4315" s="175" t="s">
        <v>264</v>
      </c>
      <c r="AU4315" s="175" t="s">
        <v>82</v>
      </c>
      <c r="AV4315" s="14" t="s">
        <v>82</v>
      </c>
      <c r="AW4315" s="14" t="s">
        <v>34</v>
      </c>
      <c r="AX4315" s="14" t="s">
        <v>73</v>
      </c>
      <c r="AY4315" s="175" t="s">
        <v>252</v>
      </c>
    </row>
    <row r="4316" spans="2:51" s="13" customFormat="1" ht="11.25">
      <c r="B4316" s="167"/>
      <c r="D4316" s="160" t="s">
        <v>264</v>
      </c>
      <c r="E4316" s="168" t="s">
        <v>3</v>
      </c>
      <c r="F4316" s="169" t="s">
        <v>1730</v>
      </c>
      <c r="H4316" s="168" t="s">
        <v>3</v>
      </c>
      <c r="I4316" s="170"/>
      <c r="L4316" s="167"/>
      <c r="M4316" s="171"/>
      <c r="N4316" s="172"/>
      <c r="O4316" s="172"/>
      <c r="P4316" s="172"/>
      <c r="Q4316" s="172"/>
      <c r="R4316" s="172"/>
      <c r="S4316" s="172"/>
      <c r="T4316" s="173"/>
      <c r="AT4316" s="168" t="s">
        <v>264</v>
      </c>
      <c r="AU4316" s="168" t="s">
        <v>82</v>
      </c>
      <c r="AV4316" s="13" t="s">
        <v>80</v>
      </c>
      <c r="AW4316" s="13" t="s">
        <v>34</v>
      </c>
      <c r="AX4316" s="13" t="s">
        <v>73</v>
      </c>
      <c r="AY4316" s="168" t="s">
        <v>252</v>
      </c>
    </row>
    <row r="4317" spans="2:51" s="14" customFormat="1" ht="11.25">
      <c r="B4317" s="174"/>
      <c r="D4317" s="160" t="s">
        <v>264</v>
      </c>
      <c r="E4317" s="175" t="s">
        <v>3</v>
      </c>
      <c r="F4317" s="176" t="s">
        <v>1769</v>
      </c>
      <c r="H4317" s="177">
        <v>15.225</v>
      </c>
      <c r="I4317" s="178"/>
      <c r="L4317" s="174"/>
      <c r="M4317" s="179"/>
      <c r="N4317" s="180"/>
      <c r="O4317" s="180"/>
      <c r="P4317" s="180"/>
      <c r="Q4317" s="180"/>
      <c r="R4317" s="180"/>
      <c r="S4317" s="180"/>
      <c r="T4317" s="181"/>
      <c r="AT4317" s="175" t="s">
        <v>264</v>
      </c>
      <c r="AU4317" s="175" t="s">
        <v>82</v>
      </c>
      <c r="AV4317" s="14" t="s">
        <v>82</v>
      </c>
      <c r="AW4317" s="14" t="s">
        <v>34</v>
      </c>
      <c r="AX4317" s="14" t="s">
        <v>73</v>
      </c>
      <c r="AY4317" s="175" t="s">
        <v>252</v>
      </c>
    </row>
    <row r="4318" spans="2:51" s="14" customFormat="1" ht="11.25">
      <c r="B4318" s="174"/>
      <c r="D4318" s="160" t="s">
        <v>264</v>
      </c>
      <c r="E4318" s="175" t="s">
        <v>3</v>
      </c>
      <c r="F4318" s="176" t="s">
        <v>1656</v>
      </c>
      <c r="H4318" s="177">
        <v>-3.36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264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252</v>
      </c>
    </row>
    <row r="4319" spans="2:51" s="13" customFormat="1" ht="11.25">
      <c r="B4319" s="167"/>
      <c r="D4319" s="160" t="s">
        <v>264</v>
      </c>
      <c r="E4319" s="168" t="s">
        <v>3</v>
      </c>
      <c r="F4319" s="169" t="s">
        <v>1731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264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1770</v>
      </c>
      <c r="H4320" s="177">
        <v>16.779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4" customFormat="1" ht="11.25">
      <c r="B4321" s="174"/>
      <c r="D4321" s="160" t="s">
        <v>264</v>
      </c>
      <c r="E4321" s="175" t="s">
        <v>3</v>
      </c>
      <c r="F4321" s="176" t="s">
        <v>1610</v>
      </c>
      <c r="H4321" s="177">
        <v>-1.89</v>
      </c>
      <c r="I4321" s="178"/>
      <c r="L4321" s="174"/>
      <c r="M4321" s="179"/>
      <c r="N4321" s="180"/>
      <c r="O4321" s="180"/>
      <c r="P4321" s="180"/>
      <c r="Q4321" s="180"/>
      <c r="R4321" s="180"/>
      <c r="S4321" s="180"/>
      <c r="T4321" s="181"/>
      <c r="AT4321" s="175" t="s">
        <v>264</v>
      </c>
      <c r="AU4321" s="175" t="s">
        <v>82</v>
      </c>
      <c r="AV4321" s="14" t="s">
        <v>82</v>
      </c>
      <c r="AW4321" s="14" t="s">
        <v>34</v>
      </c>
      <c r="AX4321" s="14" t="s">
        <v>73</v>
      </c>
      <c r="AY4321" s="175" t="s">
        <v>252</v>
      </c>
    </row>
    <row r="4322" spans="2:51" s="13" customFormat="1" ht="11.25">
      <c r="B4322" s="167"/>
      <c r="D4322" s="160" t="s">
        <v>264</v>
      </c>
      <c r="E4322" s="168" t="s">
        <v>3</v>
      </c>
      <c r="F4322" s="169" t="s">
        <v>1732</v>
      </c>
      <c r="H4322" s="168" t="s">
        <v>3</v>
      </c>
      <c r="I4322" s="170"/>
      <c r="L4322" s="167"/>
      <c r="M4322" s="171"/>
      <c r="N4322" s="172"/>
      <c r="O4322" s="172"/>
      <c r="P4322" s="172"/>
      <c r="Q4322" s="172"/>
      <c r="R4322" s="172"/>
      <c r="S4322" s="172"/>
      <c r="T4322" s="173"/>
      <c r="AT4322" s="168" t="s">
        <v>264</v>
      </c>
      <c r="AU4322" s="168" t="s">
        <v>82</v>
      </c>
      <c r="AV4322" s="13" t="s">
        <v>80</v>
      </c>
      <c r="AW4322" s="13" t="s">
        <v>34</v>
      </c>
      <c r="AX4322" s="13" t="s">
        <v>73</v>
      </c>
      <c r="AY4322" s="168" t="s">
        <v>252</v>
      </c>
    </row>
    <row r="4323" spans="2:51" s="14" customFormat="1" ht="11.25">
      <c r="B4323" s="174"/>
      <c r="D4323" s="160" t="s">
        <v>264</v>
      </c>
      <c r="E4323" s="175" t="s">
        <v>3</v>
      </c>
      <c r="F4323" s="176" t="s">
        <v>1767</v>
      </c>
      <c r="H4323" s="177">
        <v>25.137</v>
      </c>
      <c r="I4323" s="178"/>
      <c r="L4323" s="174"/>
      <c r="M4323" s="179"/>
      <c r="N4323" s="180"/>
      <c r="O4323" s="180"/>
      <c r="P4323" s="180"/>
      <c r="Q4323" s="180"/>
      <c r="R4323" s="180"/>
      <c r="S4323" s="180"/>
      <c r="T4323" s="181"/>
      <c r="AT4323" s="175" t="s">
        <v>264</v>
      </c>
      <c r="AU4323" s="175" t="s">
        <v>82</v>
      </c>
      <c r="AV4323" s="14" t="s">
        <v>82</v>
      </c>
      <c r="AW4323" s="14" t="s">
        <v>34</v>
      </c>
      <c r="AX4323" s="14" t="s">
        <v>73</v>
      </c>
      <c r="AY4323" s="175" t="s">
        <v>252</v>
      </c>
    </row>
    <row r="4324" spans="2:51" s="14" customFormat="1" ht="11.25">
      <c r="B4324" s="174"/>
      <c r="D4324" s="160" t="s">
        <v>264</v>
      </c>
      <c r="E4324" s="175" t="s">
        <v>3</v>
      </c>
      <c r="F4324" s="176" t="s">
        <v>1610</v>
      </c>
      <c r="H4324" s="177">
        <v>-1.89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264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252</v>
      </c>
    </row>
    <row r="4325" spans="2:51" s="16" customFormat="1" ht="11.25">
      <c r="B4325" s="190"/>
      <c r="D4325" s="160" t="s">
        <v>264</v>
      </c>
      <c r="E4325" s="191" t="s">
        <v>3</v>
      </c>
      <c r="F4325" s="192" t="s">
        <v>354</v>
      </c>
      <c r="H4325" s="193">
        <v>176.31299999999999</v>
      </c>
      <c r="I4325" s="194"/>
      <c r="L4325" s="190"/>
      <c r="M4325" s="195"/>
      <c r="N4325" s="196"/>
      <c r="O4325" s="196"/>
      <c r="P4325" s="196"/>
      <c r="Q4325" s="196"/>
      <c r="R4325" s="196"/>
      <c r="S4325" s="196"/>
      <c r="T4325" s="197"/>
      <c r="AT4325" s="191" t="s">
        <v>264</v>
      </c>
      <c r="AU4325" s="191" t="s">
        <v>82</v>
      </c>
      <c r="AV4325" s="16" t="s">
        <v>95</v>
      </c>
      <c r="AW4325" s="16" t="s">
        <v>34</v>
      </c>
      <c r="AX4325" s="16" t="s">
        <v>73</v>
      </c>
      <c r="AY4325" s="191" t="s">
        <v>252</v>
      </c>
    </row>
    <row r="4326" spans="2:51" s="13" customFormat="1" ht="11.25">
      <c r="B4326" s="167"/>
      <c r="D4326" s="160" t="s">
        <v>264</v>
      </c>
      <c r="E4326" s="168" t="s">
        <v>3</v>
      </c>
      <c r="F4326" s="169" t="s">
        <v>1545</v>
      </c>
      <c r="H4326" s="168" t="s">
        <v>3</v>
      </c>
      <c r="I4326" s="170"/>
      <c r="L4326" s="167"/>
      <c r="M4326" s="171"/>
      <c r="N4326" s="172"/>
      <c r="O4326" s="172"/>
      <c r="P4326" s="172"/>
      <c r="Q4326" s="172"/>
      <c r="R4326" s="172"/>
      <c r="S4326" s="172"/>
      <c r="T4326" s="173"/>
      <c r="AT4326" s="168" t="s">
        <v>264</v>
      </c>
      <c r="AU4326" s="168" t="s">
        <v>82</v>
      </c>
      <c r="AV4326" s="13" t="s">
        <v>80</v>
      </c>
      <c r="AW4326" s="13" t="s">
        <v>34</v>
      </c>
      <c r="AX4326" s="13" t="s">
        <v>73</v>
      </c>
      <c r="AY4326" s="168" t="s">
        <v>252</v>
      </c>
    </row>
    <row r="4327" spans="2:51" s="13" customFormat="1" ht="11.25">
      <c r="B4327" s="167"/>
      <c r="D4327" s="160" t="s">
        <v>264</v>
      </c>
      <c r="E4327" s="168" t="s">
        <v>3</v>
      </c>
      <c r="F4327" s="169" t="s">
        <v>1775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264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252</v>
      </c>
    </row>
    <row r="4328" spans="2:51" s="14" customFormat="1" ht="11.25">
      <c r="B4328" s="174"/>
      <c r="D4328" s="160" t="s">
        <v>264</v>
      </c>
      <c r="E4328" s="175" t="s">
        <v>3</v>
      </c>
      <c r="F4328" s="176" t="s">
        <v>1776</v>
      </c>
      <c r="H4328" s="177">
        <v>3.04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264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252</v>
      </c>
    </row>
    <row r="4329" spans="2:51" s="13" customFormat="1" ht="11.25">
      <c r="B4329" s="167"/>
      <c r="D4329" s="160" t="s">
        <v>264</v>
      </c>
      <c r="E4329" s="168" t="s">
        <v>3</v>
      </c>
      <c r="F4329" s="169" t="s">
        <v>1777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264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1778</v>
      </c>
      <c r="H4330" s="177">
        <v>13.02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4" customFormat="1" ht="11.25">
      <c r="B4331" s="174"/>
      <c r="D4331" s="160" t="s">
        <v>264</v>
      </c>
      <c r="E4331" s="175" t="s">
        <v>3</v>
      </c>
      <c r="F4331" s="176" t="s">
        <v>1779</v>
      </c>
      <c r="H4331" s="177">
        <v>11.55</v>
      </c>
      <c r="I4331" s="178"/>
      <c r="L4331" s="174"/>
      <c r="M4331" s="179"/>
      <c r="N4331" s="180"/>
      <c r="O4331" s="180"/>
      <c r="P4331" s="180"/>
      <c r="Q4331" s="180"/>
      <c r="R4331" s="180"/>
      <c r="S4331" s="180"/>
      <c r="T4331" s="181"/>
      <c r="AT4331" s="175" t="s">
        <v>264</v>
      </c>
      <c r="AU4331" s="175" t="s">
        <v>82</v>
      </c>
      <c r="AV4331" s="14" t="s">
        <v>82</v>
      </c>
      <c r="AW4331" s="14" t="s">
        <v>34</v>
      </c>
      <c r="AX4331" s="14" t="s">
        <v>73</v>
      </c>
      <c r="AY4331" s="175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1780</v>
      </c>
      <c r="H4332" s="177">
        <v>14.91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4" customFormat="1" ht="11.25">
      <c r="B4333" s="174"/>
      <c r="D4333" s="160" t="s">
        <v>264</v>
      </c>
      <c r="E4333" s="175" t="s">
        <v>3</v>
      </c>
      <c r="F4333" s="176" t="s">
        <v>1781</v>
      </c>
      <c r="H4333" s="177">
        <v>7.98</v>
      </c>
      <c r="I4333" s="178"/>
      <c r="L4333" s="174"/>
      <c r="M4333" s="179"/>
      <c r="N4333" s="180"/>
      <c r="O4333" s="180"/>
      <c r="P4333" s="180"/>
      <c r="Q4333" s="180"/>
      <c r="R4333" s="180"/>
      <c r="S4333" s="180"/>
      <c r="T4333" s="181"/>
      <c r="AT4333" s="175" t="s">
        <v>264</v>
      </c>
      <c r="AU4333" s="175" t="s">
        <v>82</v>
      </c>
      <c r="AV4333" s="14" t="s">
        <v>82</v>
      </c>
      <c r="AW4333" s="14" t="s">
        <v>34</v>
      </c>
      <c r="AX4333" s="14" t="s">
        <v>73</v>
      </c>
      <c r="AY4333" s="175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1780</v>
      </c>
      <c r="H4334" s="177">
        <v>14.91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4" customFormat="1" ht="11.25">
      <c r="B4335" s="174"/>
      <c r="D4335" s="160" t="s">
        <v>264</v>
      </c>
      <c r="E4335" s="175" t="s">
        <v>3</v>
      </c>
      <c r="F4335" s="176" t="s">
        <v>1782</v>
      </c>
      <c r="H4335" s="177">
        <v>15.75</v>
      </c>
      <c r="I4335" s="178"/>
      <c r="L4335" s="174"/>
      <c r="M4335" s="179"/>
      <c r="N4335" s="180"/>
      <c r="O4335" s="180"/>
      <c r="P4335" s="180"/>
      <c r="Q4335" s="180"/>
      <c r="R4335" s="180"/>
      <c r="S4335" s="180"/>
      <c r="T4335" s="181"/>
      <c r="AT4335" s="175" t="s">
        <v>264</v>
      </c>
      <c r="AU4335" s="175" t="s">
        <v>82</v>
      </c>
      <c r="AV4335" s="14" t="s">
        <v>82</v>
      </c>
      <c r="AW4335" s="14" t="s">
        <v>34</v>
      </c>
      <c r="AX4335" s="14" t="s">
        <v>73</v>
      </c>
      <c r="AY4335" s="175" t="s">
        <v>252</v>
      </c>
    </row>
    <row r="4336" spans="2:51" s="13" customFormat="1" ht="11.25">
      <c r="B4336" s="167"/>
      <c r="D4336" s="160" t="s">
        <v>264</v>
      </c>
      <c r="E4336" s="168" t="s">
        <v>3</v>
      </c>
      <c r="F4336" s="169" t="s">
        <v>1783</v>
      </c>
      <c r="H4336" s="168" t="s">
        <v>3</v>
      </c>
      <c r="I4336" s="170"/>
      <c r="L4336" s="167"/>
      <c r="M4336" s="171"/>
      <c r="N4336" s="172"/>
      <c r="O4336" s="172"/>
      <c r="P4336" s="172"/>
      <c r="Q4336" s="172"/>
      <c r="R4336" s="172"/>
      <c r="S4336" s="172"/>
      <c r="T4336" s="173"/>
      <c r="AT4336" s="168" t="s">
        <v>264</v>
      </c>
      <c r="AU4336" s="168" t="s">
        <v>82</v>
      </c>
      <c r="AV4336" s="13" t="s">
        <v>80</v>
      </c>
      <c r="AW4336" s="13" t="s">
        <v>34</v>
      </c>
      <c r="AX4336" s="13" t="s">
        <v>73</v>
      </c>
      <c r="AY4336" s="168" t="s">
        <v>252</v>
      </c>
    </row>
    <row r="4337" spans="1:65" s="14" customFormat="1" ht="11.25">
      <c r="B4337" s="174"/>
      <c r="D4337" s="160" t="s">
        <v>264</v>
      </c>
      <c r="E4337" s="175" t="s">
        <v>3</v>
      </c>
      <c r="F4337" s="176" t="s">
        <v>1784</v>
      </c>
      <c r="H4337" s="177">
        <v>13.23</v>
      </c>
      <c r="I4337" s="178"/>
      <c r="L4337" s="174"/>
      <c r="M4337" s="179"/>
      <c r="N4337" s="180"/>
      <c r="O4337" s="180"/>
      <c r="P4337" s="180"/>
      <c r="Q4337" s="180"/>
      <c r="R4337" s="180"/>
      <c r="S4337" s="180"/>
      <c r="T4337" s="181"/>
      <c r="AT4337" s="175" t="s">
        <v>264</v>
      </c>
      <c r="AU4337" s="175" t="s">
        <v>82</v>
      </c>
      <c r="AV4337" s="14" t="s">
        <v>82</v>
      </c>
      <c r="AW4337" s="14" t="s">
        <v>34</v>
      </c>
      <c r="AX4337" s="14" t="s">
        <v>73</v>
      </c>
      <c r="AY4337" s="175" t="s">
        <v>252</v>
      </c>
    </row>
    <row r="4338" spans="1:65" s="14" customFormat="1" ht="11.25">
      <c r="B4338" s="174"/>
      <c r="D4338" s="160" t="s">
        <v>264</v>
      </c>
      <c r="E4338" s="175" t="s">
        <v>3</v>
      </c>
      <c r="F4338" s="176" t="s">
        <v>1779</v>
      </c>
      <c r="H4338" s="177">
        <v>11.55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1:65" s="14" customFormat="1" ht="11.25">
      <c r="B4339" s="174"/>
      <c r="D4339" s="160" t="s">
        <v>264</v>
      </c>
      <c r="E4339" s="175" t="s">
        <v>3</v>
      </c>
      <c r="F4339" s="176" t="s">
        <v>1785</v>
      </c>
      <c r="H4339" s="177">
        <v>16.59</v>
      </c>
      <c r="I4339" s="178"/>
      <c r="L4339" s="174"/>
      <c r="M4339" s="179"/>
      <c r="N4339" s="180"/>
      <c r="O4339" s="180"/>
      <c r="P4339" s="180"/>
      <c r="Q4339" s="180"/>
      <c r="R4339" s="180"/>
      <c r="S4339" s="180"/>
      <c r="T4339" s="181"/>
      <c r="AT4339" s="175" t="s">
        <v>264</v>
      </c>
      <c r="AU4339" s="175" t="s">
        <v>82</v>
      </c>
      <c r="AV4339" s="14" t="s">
        <v>82</v>
      </c>
      <c r="AW4339" s="14" t="s">
        <v>34</v>
      </c>
      <c r="AX4339" s="14" t="s">
        <v>73</v>
      </c>
      <c r="AY4339" s="175" t="s">
        <v>252</v>
      </c>
    </row>
    <row r="4340" spans="1:65" s="14" customFormat="1" ht="11.25">
      <c r="B4340" s="174"/>
      <c r="D4340" s="160" t="s">
        <v>264</v>
      </c>
      <c r="E4340" s="175" t="s">
        <v>3</v>
      </c>
      <c r="F4340" s="176" t="s">
        <v>1786</v>
      </c>
      <c r="H4340" s="177">
        <v>23.94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1:65" s="14" customFormat="1" ht="11.25">
      <c r="B4341" s="174"/>
      <c r="D4341" s="160" t="s">
        <v>264</v>
      </c>
      <c r="E4341" s="175" t="s">
        <v>3</v>
      </c>
      <c r="F4341" s="176" t="s">
        <v>1787</v>
      </c>
      <c r="H4341" s="177">
        <v>15.54</v>
      </c>
      <c r="I4341" s="178"/>
      <c r="L4341" s="174"/>
      <c r="M4341" s="179"/>
      <c r="N4341" s="180"/>
      <c r="O4341" s="180"/>
      <c r="P4341" s="180"/>
      <c r="Q4341" s="180"/>
      <c r="R4341" s="180"/>
      <c r="S4341" s="180"/>
      <c r="T4341" s="181"/>
      <c r="AT4341" s="175" t="s">
        <v>264</v>
      </c>
      <c r="AU4341" s="175" t="s">
        <v>82</v>
      </c>
      <c r="AV4341" s="14" t="s">
        <v>82</v>
      </c>
      <c r="AW4341" s="14" t="s">
        <v>34</v>
      </c>
      <c r="AX4341" s="14" t="s">
        <v>73</v>
      </c>
      <c r="AY4341" s="175" t="s">
        <v>252</v>
      </c>
    </row>
    <row r="4342" spans="1:65" s="14" customFormat="1" ht="11.25">
      <c r="B4342" s="174"/>
      <c r="D4342" s="160" t="s">
        <v>264</v>
      </c>
      <c r="E4342" s="175" t="s">
        <v>3</v>
      </c>
      <c r="F4342" s="176" t="s">
        <v>1776</v>
      </c>
      <c r="H4342" s="177">
        <v>3.04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264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252</v>
      </c>
    </row>
    <row r="4343" spans="1:65" s="14" customFormat="1" ht="11.25">
      <c r="B4343" s="174"/>
      <c r="D4343" s="160" t="s">
        <v>264</v>
      </c>
      <c r="E4343" s="175" t="s">
        <v>3</v>
      </c>
      <c r="F4343" s="176" t="s">
        <v>1788</v>
      </c>
      <c r="H4343" s="177">
        <v>8.85</v>
      </c>
      <c r="I4343" s="178"/>
      <c r="L4343" s="174"/>
      <c r="M4343" s="179"/>
      <c r="N4343" s="180"/>
      <c r="O4343" s="180"/>
      <c r="P4343" s="180"/>
      <c r="Q4343" s="180"/>
      <c r="R4343" s="180"/>
      <c r="S4343" s="180"/>
      <c r="T4343" s="181"/>
      <c r="AT4343" s="175" t="s">
        <v>264</v>
      </c>
      <c r="AU4343" s="175" t="s">
        <v>82</v>
      </c>
      <c r="AV4343" s="14" t="s">
        <v>82</v>
      </c>
      <c r="AW4343" s="14" t="s">
        <v>34</v>
      </c>
      <c r="AX4343" s="14" t="s">
        <v>73</v>
      </c>
      <c r="AY4343" s="175" t="s">
        <v>252</v>
      </c>
    </row>
    <row r="4344" spans="1:65" s="16" customFormat="1" ht="11.25">
      <c r="B4344" s="190"/>
      <c r="D4344" s="160" t="s">
        <v>264</v>
      </c>
      <c r="E4344" s="191" t="s">
        <v>3</v>
      </c>
      <c r="F4344" s="192" t="s">
        <v>354</v>
      </c>
      <c r="H4344" s="193">
        <v>173.9</v>
      </c>
      <c r="I4344" s="194"/>
      <c r="L4344" s="190"/>
      <c r="M4344" s="195"/>
      <c r="N4344" s="196"/>
      <c r="O4344" s="196"/>
      <c r="P4344" s="196"/>
      <c r="Q4344" s="196"/>
      <c r="R4344" s="196"/>
      <c r="S4344" s="196"/>
      <c r="T4344" s="197"/>
      <c r="AT4344" s="191" t="s">
        <v>264</v>
      </c>
      <c r="AU4344" s="191" t="s">
        <v>82</v>
      </c>
      <c r="AV4344" s="16" t="s">
        <v>95</v>
      </c>
      <c r="AW4344" s="16" t="s">
        <v>34</v>
      </c>
      <c r="AX4344" s="16" t="s">
        <v>73</v>
      </c>
      <c r="AY4344" s="191" t="s">
        <v>252</v>
      </c>
    </row>
    <row r="4345" spans="1:65" s="15" customFormat="1" ht="11.25">
      <c r="B4345" s="182"/>
      <c r="D4345" s="160" t="s">
        <v>264</v>
      </c>
      <c r="E4345" s="183" t="s">
        <v>3</v>
      </c>
      <c r="F4345" s="184" t="s">
        <v>269</v>
      </c>
      <c r="H4345" s="185">
        <v>646.29700000000003</v>
      </c>
      <c r="I4345" s="186"/>
      <c r="L4345" s="182"/>
      <c r="M4345" s="187"/>
      <c r="N4345" s="188"/>
      <c r="O4345" s="188"/>
      <c r="P4345" s="188"/>
      <c r="Q4345" s="188"/>
      <c r="R4345" s="188"/>
      <c r="S4345" s="188"/>
      <c r="T4345" s="189"/>
      <c r="AT4345" s="183" t="s">
        <v>264</v>
      </c>
      <c r="AU4345" s="183" t="s">
        <v>82</v>
      </c>
      <c r="AV4345" s="15" t="s">
        <v>258</v>
      </c>
      <c r="AW4345" s="15" t="s">
        <v>34</v>
      </c>
      <c r="AX4345" s="15" t="s">
        <v>80</v>
      </c>
      <c r="AY4345" s="183" t="s">
        <v>252</v>
      </c>
    </row>
    <row r="4346" spans="1:65" s="2" customFormat="1" ht="16.5" customHeight="1">
      <c r="A4346" s="34"/>
      <c r="B4346" s="145"/>
      <c r="C4346" s="146" t="s">
        <v>3906</v>
      </c>
      <c r="D4346" s="146" t="s">
        <v>254</v>
      </c>
      <c r="E4346" s="147" t="s">
        <v>3907</v>
      </c>
      <c r="F4346" s="148" t="s">
        <v>3908</v>
      </c>
      <c r="G4346" s="149" t="s">
        <v>497</v>
      </c>
      <c r="H4346" s="150">
        <v>675.49699999999996</v>
      </c>
      <c r="I4346" s="151"/>
      <c r="J4346" s="152">
        <f>ROUND(I4346*H4346,2)</f>
        <v>0</v>
      </c>
      <c r="K4346" s="153"/>
      <c r="L4346" s="35"/>
      <c r="M4346" s="154" t="s">
        <v>3</v>
      </c>
      <c r="N4346" s="155" t="s">
        <v>44</v>
      </c>
      <c r="O4346" s="55"/>
      <c r="P4346" s="156">
        <f>O4346*H4346</f>
        <v>0</v>
      </c>
      <c r="Q4346" s="156">
        <v>6.0000000000000001E-3</v>
      </c>
      <c r="R4346" s="156">
        <f>Q4346*H4346</f>
        <v>4.0529820000000001</v>
      </c>
      <c r="S4346" s="156">
        <v>0</v>
      </c>
      <c r="T4346" s="157">
        <f>S4346*H4346</f>
        <v>0</v>
      </c>
      <c r="U4346" s="34"/>
      <c r="V4346" s="34"/>
      <c r="W4346" s="34"/>
      <c r="X4346" s="34"/>
      <c r="Y4346" s="34"/>
      <c r="Z4346" s="34"/>
      <c r="AA4346" s="34"/>
      <c r="AB4346" s="34"/>
      <c r="AC4346" s="34"/>
      <c r="AD4346" s="34"/>
      <c r="AE4346" s="34"/>
      <c r="AR4346" s="158" t="s">
        <v>406</v>
      </c>
      <c r="AT4346" s="158" t="s">
        <v>254</v>
      </c>
      <c r="AU4346" s="158" t="s">
        <v>82</v>
      </c>
      <c r="AY4346" s="19" t="s">
        <v>252</v>
      </c>
      <c r="BE4346" s="159">
        <f>IF(N4346="základní",J4346,0)</f>
        <v>0</v>
      </c>
      <c r="BF4346" s="159">
        <f>IF(N4346="snížená",J4346,0)</f>
        <v>0</v>
      </c>
      <c r="BG4346" s="159">
        <f>IF(N4346="zákl. přenesená",J4346,0)</f>
        <v>0</v>
      </c>
      <c r="BH4346" s="159">
        <f>IF(N4346="sníž. přenesená",J4346,0)</f>
        <v>0</v>
      </c>
      <c r="BI4346" s="159">
        <f>IF(N4346="nulová",J4346,0)</f>
        <v>0</v>
      </c>
      <c r="BJ4346" s="19" t="s">
        <v>80</v>
      </c>
      <c r="BK4346" s="159">
        <f>ROUND(I4346*H4346,2)</f>
        <v>0</v>
      </c>
      <c r="BL4346" s="19" t="s">
        <v>406</v>
      </c>
      <c r="BM4346" s="158" t="s">
        <v>3909</v>
      </c>
    </row>
    <row r="4347" spans="1:65" s="2" customFormat="1" ht="11.25">
      <c r="A4347" s="34"/>
      <c r="B4347" s="35"/>
      <c r="C4347" s="34"/>
      <c r="D4347" s="160" t="s">
        <v>260</v>
      </c>
      <c r="E4347" s="34"/>
      <c r="F4347" s="161" t="s">
        <v>3910</v>
      </c>
      <c r="G4347" s="34"/>
      <c r="H4347" s="34"/>
      <c r="I4347" s="162"/>
      <c r="J4347" s="34"/>
      <c r="K4347" s="34"/>
      <c r="L4347" s="35"/>
      <c r="M4347" s="163"/>
      <c r="N4347" s="164"/>
      <c r="O4347" s="55"/>
      <c r="P4347" s="55"/>
      <c r="Q4347" s="55"/>
      <c r="R4347" s="55"/>
      <c r="S4347" s="55"/>
      <c r="T4347" s="56"/>
      <c r="U4347" s="34"/>
      <c r="V4347" s="34"/>
      <c r="W4347" s="34"/>
      <c r="X4347" s="34"/>
      <c r="Y4347" s="34"/>
      <c r="Z4347" s="34"/>
      <c r="AA4347" s="34"/>
      <c r="AB4347" s="34"/>
      <c r="AC4347" s="34"/>
      <c r="AD4347" s="34"/>
      <c r="AE4347" s="34"/>
      <c r="AT4347" s="19" t="s">
        <v>260</v>
      </c>
      <c r="AU4347" s="19" t="s">
        <v>82</v>
      </c>
    </row>
    <row r="4348" spans="1:65" s="2" customFormat="1" ht="11.25">
      <c r="A4348" s="34"/>
      <c r="B4348" s="35"/>
      <c r="C4348" s="34"/>
      <c r="D4348" s="165" t="s">
        <v>262</v>
      </c>
      <c r="E4348" s="34"/>
      <c r="F4348" s="166" t="s">
        <v>3911</v>
      </c>
      <c r="G4348" s="34"/>
      <c r="H4348" s="34"/>
      <c r="I4348" s="162"/>
      <c r="J4348" s="34"/>
      <c r="K4348" s="34"/>
      <c r="L4348" s="35"/>
      <c r="M4348" s="163"/>
      <c r="N4348" s="164"/>
      <c r="O4348" s="55"/>
      <c r="P4348" s="55"/>
      <c r="Q4348" s="55"/>
      <c r="R4348" s="55"/>
      <c r="S4348" s="55"/>
      <c r="T4348" s="56"/>
      <c r="U4348" s="34"/>
      <c r="V4348" s="34"/>
      <c r="W4348" s="34"/>
      <c r="X4348" s="34"/>
      <c r="Y4348" s="34"/>
      <c r="Z4348" s="34"/>
      <c r="AA4348" s="34"/>
      <c r="AB4348" s="34"/>
      <c r="AC4348" s="34"/>
      <c r="AD4348" s="34"/>
      <c r="AE4348" s="34"/>
      <c r="AT4348" s="19" t="s">
        <v>262</v>
      </c>
      <c r="AU4348" s="19" t="s">
        <v>82</v>
      </c>
    </row>
    <row r="4349" spans="1:65" s="13" customFormat="1" ht="11.25">
      <c r="B4349" s="167"/>
      <c r="D4349" s="160" t="s">
        <v>264</v>
      </c>
      <c r="E4349" s="168" t="s">
        <v>3</v>
      </c>
      <c r="F4349" s="169" t="s">
        <v>3912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264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252</v>
      </c>
    </row>
    <row r="4350" spans="1:65" s="13" customFormat="1" ht="11.25">
      <c r="B4350" s="167"/>
      <c r="D4350" s="160" t="s">
        <v>264</v>
      </c>
      <c r="E4350" s="168" t="s">
        <v>3</v>
      </c>
      <c r="F4350" s="169" t="s">
        <v>1592</v>
      </c>
      <c r="H4350" s="168" t="s">
        <v>3</v>
      </c>
      <c r="I4350" s="170"/>
      <c r="L4350" s="167"/>
      <c r="M4350" s="171"/>
      <c r="N4350" s="172"/>
      <c r="O4350" s="172"/>
      <c r="P4350" s="172"/>
      <c r="Q4350" s="172"/>
      <c r="R4350" s="172"/>
      <c r="S4350" s="172"/>
      <c r="T4350" s="173"/>
      <c r="AT4350" s="168" t="s">
        <v>264</v>
      </c>
      <c r="AU4350" s="168" t="s">
        <v>82</v>
      </c>
      <c r="AV4350" s="13" t="s">
        <v>80</v>
      </c>
      <c r="AW4350" s="13" t="s">
        <v>34</v>
      </c>
      <c r="AX4350" s="13" t="s">
        <v>73</v>
      </c>
      <c r="AY4350" s="168" t="s">
        <v>252</v>
      </c>
    </row>
    <row r="4351" spans="1:65" s="14" customFormat="1" ht="11.25">
      <c r="B4351" s="174"/>
      <c r="D4351" s="160" t="s">
        <v>264</v>
      </c>
      <c r="E4351" s="175" t="s">
        <v>3</v>
      </c>
      <c r="F4351" s="176" t="s">
        <v>1756</v>
      </c>
      <c r="H4351" s="177">
        <v>11.55</v>
      </c>
      <c r="I4351" s="178"/>
      <c r="L4351" s="174"/>
      <c r="M4351" s="179"/>
      <c r="N4351" s="180"/>
      <c r="O4351" s="180"/>
      <c r="P4351" s="180"/>
      <c r="Q4351" s="180"/>
      <c r="R4351" s="180"/>
      <c r="S4351" s="180"/>
      <c r="T4351" s="181"/>
      <c r="AT4351" s="175" t="s">
        <v>264</v>
      </c>
      <c r="AU4351" s="175" t="s">
        <v>82</v>
      </c>
      <c r="AV4351" s="14" t="s">
        <v>82</v>
      </c>
      <c r="AW4351" s="14" t="s">
        <v>34</v>
      </c>
      <c r="AX4351" s="14" t="s">
        <v>73</v>
      </c>
      <c r="AY4351" s="175" t="s">
        <v>252</v>
      </c>
    </row>
    <row r="4352" spans="1:65" s="14" customFormat="1" ht="11.25">
      <c r="B4352" s="174"/>
      <c r="D4352" s="160" t="s">
        <v>264</v>
      </c>
      <c r="E4352" s="175" t="s">
        <v>3</v>
      </c>
      <c r="F4352" s="176" t="s">
        <v>1591</v>
      </c>
      <c r="H4352" s="177">
        <v>-1.47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264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252</v>
      </c>
    </row>
    <row r="4353" spans="2:51" s="13" customFormat="1" ht="11.25">
      <c r="B4353" s="167"/>
      <c r="D4353" s="160" t="s">
        <v>264</v>
      </c>
      <c r="E4353" s="168" t="s">
        <v>3</v>
      </c>
      <c r="F4353" s="169" t="s">
        <v>1594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264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1756</v>
      </c>
      <c r="H4354" s="177">
        <v>11.55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4" customFormat="1" ht="11.25">
      <c r="B4355" s="174"/>
      <c r="D4355" s="160" t="s">
        <v>264</v>
      </c>
      <c r="E4355" s="175" t="s">
        <v>3</v>
      </c>
      <c r="F4355" s="176" t="s">
        <v>1591</v>
      </c>
      <c r="H4355" s="177">
        <v>-1.47</v>
      </c>
      <c r="I4355" s="178"/>
      <c r="L4355" s="174"/>
      <c r="M4355" s="179"/>
      <c r="N4355" s="180"/>
      <c r="O4355" s="180"/>
      <c r="P4355" s="180"/>
      <c r="Q4355" s="180"/>
      <c r="R4355" s="180"/>
      <c r="S4355" s="180"/>
      <c r="T4355" s="181"/>
      <c r="AT4355" s="175" t="s">
        <v>264</v>
      </c>
      <c r="AU4355" s="175" t="s">
        <v>82</v>
      </c>
      <c r="AV4355" s="14" t="s">
        <v>82</v>
      </c>
      <c r="AW4355" s="14" t="s">
        <v>34</v>
      </c>
      <c r="AX4355" s="14" t="s">
        <v>73</v>
      </c>
      <c r="AY4355" s="175" t="s">
        <v>252</v>
      </c>
    </row>
    <row r="4356" spans="2:51" s="13" customFormat="1" ht="11.25">
      <c r="B4356" s="167"/>
      <c r="D4356" s="160" t="s">
        <v>264</v>
      </c>
      <c r="E4356" s="168" t="s">
        <v>3</v>
      </c>
      <c r="F4356" s="169" t="s">
        <v>1598</v>
      </c>
      <c r="H4356" s="168" t="s">
        <v>3</v>
      </c>
      <c r="I4356" s="170"/>
      <c r="L4356" s="167"/>
      <c r="M4356" s="171"/>
      <c r="N4356" s="172"/>
      <c r="O4356" s="172"/>
      <c r="P4356" s="172"/>
      <c r="Q4356" s="172"/>
      <c r="R4356" s="172"/>
      <c r="S4356" s="172"/>
      <c r="T4356" s="173"/>
      <c r="AT4356" s="168" t="s">
        <v>264</v>
      </c>
      <c r="AU4356" s="168" t="s">
        <v>82</v>
      </c>
      <c r="AV4356" s="13" t="s">
        <v>80</v>
      </c>
      <c r="AW4356" s="13" t="s">
        <v>34</v>
      </c>
      <c r="AX4356" s="13" t="s">
        <v>73</v>
      </c>
      <c r="AY4356" s="168" t="s">
        <v>252</v>
      </c>
    </row>
    <row r="4357" spans="2:51" s="14" customFormat="1" ht="11.25">
      <c r="B4357" s="174"/>
      <c r="D4357" s="160" t="s">
        <v>264</v>
      </c>
      <c r="E4357" s="175" t="s">
        <v>3</v>
      </c>
      <c r="F4357" s="176" t="s">
        <v>1757</v>
      </c>
      <c r="H4357" s="177">
        <v>13.65</v>
      </c>
      <c r="I4357" s="178"/>
      <c r="L4357" s="174"/>
      <c r="M4357" s="179"/>
      <c r="N4357" s="180"/>
      <c r="O4357" s="180"/>
      <c r="P4357" s="180"/>
      <c r="Q4357" s="180"/>
      <c r="R4357" s="180"/>
      <c r="S4357" s="180"/>
      <c r="T4357" s="181"/>
      <c r="AT4357" s="175" t="s">
        <v>264</v>
      </c>
      <c r="AU4357" s="175" t="s">
        <v>82</v>
      </c>
      <c r="AV4357" s="14" t="s">
        <v>82</v>
      </c>
      <c r="AW4357" s="14" t="s">
        <v>34</v>
      </c>
      <c r="AX4357" s="14" t="s">
        <v>73</v>
      </c>
      <c r="AY4357" s="175" t="s">
        <v>252</v>
      </c>
    </row>
    <row r="4358" spans="2:51" s="14" customFormat="1" ht="11.25">
      <c r="B4358" s="174"/>
      <c r="D4358" s="160" t="s">
        <v>264</v>
      </c>
      <c r="E4358" s="175" t="s">
        <v>3</v>
      </c>
      <c r="F4358" s="176" t="s">
        <v>1597</v>
      </c>
      <c r="H4358" s="177">
        <v>-1.68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264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252</v>
      </c>
    </row>
    <row r="4359" spans="2:51" s="13" customFormat="1" ht="11.25">
      <c r="B4359" s="167"/>
      <c r="D4359" s="160" t="s">
        <v>264</v>
      </c>
      <c r="E4359" s="168" t="s">
        <v>3</v>
      </c>
      <c r="F4359" s="169" t="s">
        <v>1600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264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1758</v>
      </c>
      <c r="H4360" s="177">
        <v>17.010000000000002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4" customFormat="1" ht="11.25">
      <c r="B4361" s="174"/>
      <c r="D4361" s="160" t="s">
        <v>264</v>
      </c>
      <c r="E4361" s="175" t="s">
        <v>3</v>
      </c>
      <c r="F4361" s="176" t="s">
        <v>1597</v>
      </c>
      <c r="H4361" s="177">
        <v>-1.68</v>
      </c>
      <c r="I4361" s="178"/>
      <c r="L4361" s="174"/>
      <c r="M4361" s="179"/>
      <c r="N4361" s="180"/>
      <c r="O4361" s="180"/>
      <c r="P4361" s="180"/>
      <c r="Q4361" s="180"/>
      <c r="R4361" s="180"/>
      <c r="S4361" s="180"/>
      <c r="T4361" s="181"/>
      <c r="AT4361" s="175" t="s">
        <v>264</v>
      </c>
      <c r="AU4361" s="175" t="s">
        <v>82</v>
      </c>
      <c r="AV4361" s="14" t="s">
        <v>82</v>
      </c>
      <c r="AW4361" s="14" t="s">
        <v>34</v>
      </c>
      <c r="AX4361" s="14" t="s">
        <v>73</v>
      </c>
      <c r="AY4361" s="175" t="s">
        <v>252</v>
      </c>
    </row>
    <row r="4362" spans="2:51" s="13" customFormat="1" ht="11.25">
      <c r="B4362" s="167"/>
      <c r="D4362" s="160" t="s">
        <v>264</v>
      </c>
      <c r="E4362" s="168" t="s">
        <v>3</v>
      </c>
      <c r="F4362" s="169" t="s">
        <v>1602</v>
      </c>
      <c r="H4362" s="168" t="s">
        <v>3</v>
      </c>
      <c r="I4362" s="170"/>
      <c r="L4362" s="167"/>
      <c r="M4362" s="171"/>
      <c r="N4362" s="172"/>
      <c r="O4362" s="172"/>
      <c r="P4362" s="172"/>
      <c r="Q4362" s="172"/>
      <c r="R4362" s="172"/>
      <c r="S4362" s="172"/>
      <c r="T4362" s="173"/>
      <c r="AT4362" s="168" t="s">
        <v>264</v>
      </c>
      <c r="AU4362" s="168" t="s">
        <v>82</v>
      </c>
      <c r="AV4362" s="13" t="s">
        <v>80</v>
      </c>
      <c r="AW4362" s="13" t="s">
        <v>34</v>
      </c>
      <c r="AX4362" s="13" t="s">
        <v>73</v>
      </c>
      <c r="AY4362" s="168" t="s">
        <v>252</v>
      </c>
    </row>
    <row r="4363" spans="2:51" s="14" customFormat="1" ht="11.25">
      <c r="B4363" s="174"/>
      <c r="D4363" s="160" t="s">
        <v>264</v>
      </c>
      <c r="E4363" s="175" t="s">
        <v>3</v>
      </c>
      <c r="F4363" s="176" t="s">
        <v>1759</v>
      </c>
      <c r="H4363" s="177">
        <v>16.38</v>
      </c>
      <c r="I4363" s="178"/>
      <c r="L4363" s="174"/>
      <c r="M4363" s="179"/>
      <c r="N4363" s="180"/>
      <c r="O4363" s="180"/>
      <c r="P4363" s="180"/>
      <c r="Q4363" s="180"/>
      <c r="R4363" s="180"/>
      <c r="S4363" s="180"/>
      <c r="T4363" s="181"/>
      <c r="AT4363" s="175" t="s">
        <v>264</v>
      </c>
      <c r="AU4363" s="175" t="s">
        <v>82</v>
      </c>
      <c r="AV4363" s="14" t="s">
        <v>82</v>
      </c>
      <c r="AW4363" s="14" t="s">
        <v>34</v>
      </c>
      <c r="AX4363" s="14" t="s">
        <v>73</v>
      </c>
      <c r="AY4363" s="175" t="s">
        <v>252</v>
      </c>
    </row>
    <row r="4364" spans="2:51" s="14" customFormat="1" ht="11.25">
      <c r="B4364" s="174"/>
      <c r="D4364" s="160" t="s">
        <v>264</v>
      </c>
      <c r="E4364" s="175" t="s">
        <v>3</v>
      </c>
      <c r="F4364" s="176" t="s">
        <v>1597</v>
      </c>
      <c r="H4364" s="177">
        <v>-1.68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264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252</v>
      </c>
    </row>
    <row r="4365" spans="2:51" s="13" customFormat="1" ht="11.25">
      <c r="B4365" s="167"/>
      <c r="D4365" s="160" t="s">
        <v>264</v>
      </c>
      <c r="E4365" s="168" t="s">
        <v>3</v>
      </c>
      <c r="F4365" s="169" t="s">
        <v>1604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264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1760</v>
      </c>
      <c r="H4366" s="177">
        <v>17.22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4" customFormat="1" ht="11.25">
      <c r="B4367" s="174"/>
      <c r="D4367" s="160" t="s">
        <v>264</v>
      </c>
      <c r="E4367" s="175" t="s">
        <v>3</v>
      </c>
      <c r="F4367" s="176" t="s">
        <v>1597</v>
      </c>
      <c r="H4367" s="177">
        <v>-1.68</v>
      </c>
      <c r="I4367" s="178"/>
      <c r="L4367" s="174"/>
      <c r="M4367" s="179"/>
      <c r="N4367" s="180"/>
      <c r="O4367" s="180"/>
      <c r="P4367" s="180"/>
      <c r="Q4367" s="180"/>
      <c r="R4367" s="180"/>
      <c r="S4367" s="180"/>
      <c r="T4367" s="181"/>
      <c r="AT4367" s="175" t="s">
        <v>264</v>
      </c>
      <c r="AU4367" s="175" t="s">
        <v>82</v>
      </c>
      <c r="AV4367" s="14" t="s">
        <v>82</v>
      </c>
      <c r="AW4367" s="14" t="s">
        <v>34</v>
      </c>
      <c r="AX4367" s="14" t="s">
        <v>73</v>
      </c>
      <c r="AY4367" s="175" t="s">
        <v>252</v>
      </c>
    </row>
    <row r="4368" spans="2:51" s="13" customFormat="1" ht="11.25">
      <c r="B4368" s="167"/>
      <c r="D4368" s="160" t="s">
        <v>264</v>
      </c>
      <c r="E4368" s="168" t="s">
        <v>3</v>
      </c>
      <c r="F4368" s="169" t="s">
        <v>1606</v>
      </c>
      <c r="H4368" s="168" t="s">
        <v>3</v>
      </c>
      <c r="I4368" s="170"/>
      <c r="L4368" s="167"/>
      <c r="M4368" s="171"/>
      <c r="N4368" s="172"/>
      <c r="O4368" s="172"/>
      <c r="P4368" s="172"/>
      <c r="Q4368" s="172"/>
      <c r="R4368" s="172"/>
      <c r="S4368" s="172"/>
      <c r="T4368" s="173"/>
      <c r="AT4368" s="168" t="s">
        <v>264</v>
      </c>
      <c r="AU4368" s="168" t="s">
        <v>82</v>
      </c>
      <c r="AV4368" s="13" t="s">
        <v>80</v>
      </c>
      <c r="AW4368" s="13" t="s">
        <v>34</v>
      </c>
      <c r="AX4368" s="13" t="s">
        <v>73</v>
      </c>
      <c r="AY4368" s="168" t="s">
        <v>252</v>
      </c>
    </row>
    <row r="4369" spans="2:51" s="14" customFormat="1" ht="11.25">
      <c r="B4369" s="174"/>
      <c r="D4369" s="160" t="s">
        <v>264</v>
      </c>
      <c r="E4369" s="175" t="s">
        <v>3</v>
      </c>
      <c r="F4369" s="176" t="s">
        <v>1761</v>
      </c>
      <c r="H4369" s="177">
        <v>16.59</v>
      </c>
      <c r="I4369" s="178"/>
      <c r="L4369" s="174"/>
      <c r="M4369" s="179"/>
      <c r="N4369" s="180"/>
      <c r="O4369" s="180"/>
      <c r="P4369" s="180"/>
      <c r="Q4369" s="180"/>
      <c r="R4369" s="180"/>
      <c r="S4369" s="180"/>
      <c r="T4369" s="181"/>
      <c r="AT4369" s="175" t="s">
        <v>264</v>
      </c>
      <c r="AU4369" s="175" t="s">
        <v>82</v>
      </c>
      <c r="AV4369" s="14" t="s">
        <v>82</v>
      </c>
      <c r="AW4369" s="14" t="s">
        <v>34</v>
      </c>
      <c r="AX4369" s="14" t="s">
        <v>73</v>
      </c>
      <c r="AY4369" s="175" t="s">
        <v>252</v>
      </c>
    </row>
    <row r="4370" spans="2:51" s="14" customFormat="1" ht="11.25">
      <c r="B4370" s="174"/>
      <c r="D4370" s="160" t="s">
        <v>264</v>
      </c>
      <c r="E4370" s="175" t="s">
        <v>3</v>
      </c>
      <c r="F4370" s="176" t="s">
        <v>1597</v>
      </c>
      <c r="H4370" s="177">
        <v>-1.68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264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252</v>
      </c>
    </row>
    <row r="4371" spans="2:51" s="13" customFormat="1" ht="11.25">
      <c r="B4371" s="167"/>
      <c r="D4371" s="160" t="s">
        <v>264</v>
      </c>
      <c r="E4371" s="168" t="s">
        <v>3</v>
      </c>
      <c r="F4371" s="169" t="s">
        <v>1627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264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1762</v>
      </c>
      <c r="H4372" s="177">
        <v>22.68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4" customFormat="1" ht="11.25">
      <c r="B4373" s="174"/>
      <c r="D4373" s="160" t="s">
        <v>264</v>
      </c>
      <c r="E4373" s="175" t="s">
        <v>3</v>
      </c>
      <c r="F4373" s="176" t="s">
        <v>1629</v>
      </c>
      <c r="H4373" s="177">
        <v>-3.36</v>
      </c>
      <c r="I4373" s="178"/>
      <c r="L4373" s="174"/>
      <c r="M4373" s="179"/>
      <c r="N4373" s="180"/>
      <c r="O4373" s="180"/>
      <c r="P4373" s="180"/>
      <c r="Q4373" s="180"/>
      <c r="R4373" s="180"/>
      <c r="S4373" s="180"/>
      <c r="T4373" s="181"/>
      <c r="AT4373" s="175" t="s">
        <v>264</v>
      </c>
      <c r="AU4373" s="175" t="s">
        <v>82</v>
      </c>
      <c r="AV4373" s="14" t="s">
        <v>82</v>
      </c>
      <c r="AW4373" s="14" t="s">
        <v>34</v>
      </c>
      <c r="AX4373" s="14" t="s">
        <v>73</v>
      </c>
      <c r="AY4373" s="175" t="s">
        <v>252</v>
      </c>
    </row>
    <row r="4374" spans="2:51" s="13" customFormat="1" ht="11.25">
      <c r="B4374" s="167"/>
      <c r="D4374" s="160" t="s">
        <v>264</v>
      </c>
      <c r="E4374" s="168" t="s">
        <v>3</v>
      </c>
      <c r="F4374" s="169" t="s">
        <v>1637</v>
      </c>
      <c r="H4374" s="168" t="s">
        <v>3</v>
      </c>
      <c r="I4374" s="170"/>
      <c r="L4374" s="167"/>
      <c r="M4374" s="171"/>
      <c r="N4374" s="172"/>
      <c r="O4374" s="172"/>
      <c r="P4374" s="172"/>
      <c r="Q4374" s="172"/>
      <c r="R4374" s="172"/>
      <c r="S4374" s="172"/>
      <c r="T4374" s="173"/>
      <c r="AT4374" s="168" t="s">
        <v>264</v>
      </c>
      <c r="AU4374" s="168" t="s">
        <v>82</v>
      </c>
      <c r="AV4374" s="13" t="s">
        <v>80</v>
      </c>
      <c r="AW4374" s="13" t="s">
        <v>34</v>
      </c>
      <c r="AX4374" s="13" t="s">
        <v>73</v>
      </c>
      <c r="AY4374" s="168" t="s">
        <v>252</v>
      </c>
    </row>
    <row r="4375" spans="2:51" s="14" customFormat="1" ht="11.25">
      <c r="B4375" s="174"/>
      <c r="D4375" s="160" t="s">
        <v>264</v>
      </c>
      <c r="E4375" s="175" t="s">
        <v>3</v>
      </c>
      <c r="F4375" s="176" t="s">
        <v>1762</v>
      </c>
      <c r="H4375" s="177">
        <v>22.68</v>
      </c>
      <c r="I4375" s="178"/>
      <c r="L4375" s="174"/>
      <c r="M4375" s="179"/>
      <c r="N4375" s="180"/>
      <c r="O4375" s="180"/>
      <c r="P4375" s="180"/>
      <c r="Q4375" s="180"/>
      <c r="R4375" s="180"/>
      <c r="S4375" s="180"/>
      <c r="T4375" s="181"/>
      <c r="AT4375" s="175" t="s">
        <v>264</v>
      </c>
      <c r="AU4375" s="175" t="s">
        <v>82</v>
      </c>
      <c r="AV4375" s="14" t="s">
        <v>82</v>
      </c>
      <c r="AW4375" s="14" t="s">
        <v>34</v>
      </c>
      <c r="AX4375" s="14" t="s">
        <v>73</v>
      </c>
      <c r="AY4375" s="175" t="s">
        <v>252</v>
      </c>
    </row>
    <row r="4376" spans="2:51" s="16" customFormat="1" ht="11.25">
      <c r="B4376" s="190"/>
      <c r="D4376" s="160" t="s">
        <v>264</v>
      </c>
      <c r="E4376" s="191" t="s">
        <v>3</v>
      </c>
      <c r="F4376" s="192" t="s">
        <v>354</v>
      </c>
      <c r="H4376" s="193">
        <v>134.61000000000001</v>
      </c>
      <c r="I4376" s="194"/>
      <c r="L4376" s="190"/>
      <c r="M4376" s="195"/>
      <c r="N4376" s="196"/>
      <c r="O4376" s="196"/>
      <c r="P4376" s="196"/>
      <c r="Q4376" s="196"/>
      <c r="R4376" s="196"/>
      <c r="S4376" s="196"/>
      <c r="T4376" s="197"/>
      <c r="AT4376" s="191" t="s">
        <v>264</v>
      </c>
      <c r="AU4376" s="191" t="s">
        <v>82</v>
      </c>
      <c r="AV4376" s="16" t="s">
        <v>95</v>
      </c>
      <c r="AW4376" s="16" t="s">
        <v>34</v>
      </c>
      <c r="AX4376" s="16" t="s">
        <v>73</v>
      </c>
      <c r="AY4376" s="191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895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3" customFormat="1" ht="11.25">
      <c r="B4378" s="167"/>
      <c r="D4378" s="160" t="s">
        <v>264</v>
      </c>
      <c r="E4378" s="168" t="s">
        <v>3</v>
      </c>
      <c r="F4378" s="169" t="s">
        <v>1646</v>
      </c>
      <c r="H4378" s="168" t="s">
        <v>3</v>
      </c>
      <c r="I4378" s="170"/>
      <c r="L4378" s="167"/>
      <c r="M4378" s="171"/>
      <c r="N4378" s="172"/>
      <c r="O4378" s="172"/>
      <c r="P4378" s="172"/>
      <c r="Q4378" s="172"/>
      <c r="R4378" s="172"/>
      <c r="S4378" s="172"/>
      <c r="T4378" s="173"/>
      <c r="AT4378" s="168" t="s">
        <v>264</v>
      </c>
      <c r="AU4378" s="168" t="s">
        <v>82</v>
      </c>
      <c r="AV4378" s="13" t="s">
        <v>80</v>
      </c>
      <c r="AW4378" s="13" t="s">
        <v>34</v>
      </c>
      <c r="AX4378" s="13" t="s">
        <v>73</v>
      </c>
      <c r="AY4378" s="168" t="s">
        <v>252</v>
      </c>
    </row>
    <row r="4379" spans="2:51" s="14" customFormat="1" ht="11.25">
      <c r="B4379" s="174"/>
      <c r="D4379" s="160" t="s">
        <v>264</v>
      </c>
      <c r="E4379" s="175" t="s">
        <v>3</v>
      </c>
      <c r="F4379" s="176" t="s">
        <v>1763</v>
      </c>
      <c r="H4379" s="177">
        <v>3</v>
      </c>
      <c r="I4379" s="178"/>
      <c r="L4379" s="174"/>
      <c r="M4379" s="179"/>
      <c r="N4379" s="180"/>
      <c r="O4379" s="180"/>
      <c r="P4379" s="180"/>
      <c r="Q4379" s="180"/>
      <c r="R4379" s="180"/>
      <c r="S4379" s="180"/>
      <c r="T4379" s="181"/>
      <c r="AT4379" s="175" t="s">
        <v>264</v>
      </c>
      <c r="AU4379" s="175" t="s">
        <v>82</v>
      </c>
      <c r="AV4379" s="14" t="s">
        <v>82</v>
      </c>
      <c r="AW4379" s="14" t="s">
        <v>34</v>
      </c>
      <c r="AX4379" s="14" t="s">
        <v>73</v>
      </c>
      <c r="AY4379" s="175" t="s">
        <v>252</v>
      </c>
    </row>
    <row r="4380" spans="2:51" s="13" customFormat="1" ht="11.25">
      <c r="B4380" s="167"/>
      <c r="D4380" s="160" t="s">
        <v>264</v>
      </c>
      <c r="E4380" s="168" t="s">
        <v>3</v>
      </c>
      <c r="F4380" s="169" t="s">
        <v>1649</v>
      </c>
      <c r="H4380" s="168" t="s">
        <v>3</v>
      </c>
      <c r="I4380" s="170"/>
      <c r="L4380" s="167"/>
      <c r="M4380" s="171"/>
      <c r="N4380" s="172"/>
      <c r="O4380" s="172"/>
      <c r="P4380" s="172"/>
      <c r="Q4380" s="172"/>
      <c r="R4380" s="172"/>
      <c r="S4380" s="172"/>
      <c r="T4380" s="173"/>
      <c r="AT4380" s="168" t="s">
        <v>264</v>
      </c>
      <c r="AU4380" s="168" t="s">
        <v>82</v>
      </c>
      <c r="AV4380" s="13" t="s">
        <v>80</v>
      </c>
      <c r="AW4380" s="13" t="s">
        <v>34</v>
      </c>
      <c r="AX4380" s="13" t="s">
        <v>73</v>
      </c>
      <c r="AY4380" s="168" t="s">
        <v>252</v>
      </c>
    </row>
    <row r="4381" spans="2:51" s="14" customFormat="1" ht="11.25">
      <c r="B4381" s="174"/>
      <c r="D4381" s="160" t="s">
        <v>264</v>
      </c>
      <c r="E4381" s="175" t="s">
        <v>3</v>
      </c>
      <c r="F4381" s="176" t="s">
        <v>1764</v>
      </c>
      <c r="H4381" s="177">
        <v>17.850000000000001</v>
      </c>
      <c r="I4381" s="178"/>
      <c r="L4381" s="174"/>
      <c r="M4381" s="179"/>
      <c r="N4381" s="180"/>
      <c r="O4381" s="180"/>
      <c r="P4381" s="180"/>
      <c r="Q4381" s="180"/>
      <c r="R4381" s="180"/>
      <c r="S4381" s="180"/>
      <c r="T4381" s="181"/>
      <c r="AT4381" s="175" t="s">
        <v>264</v>
      </c>
      <c r="AU4381" s="175" t="s">
        <v>82</v>
      </c>
      <c r="AV4381" s="14" t="s">
        <v>82</v>
      </c>
      <c r="AW4381" s="14" t="s">
        <v>34</v>
      </c>
      <c r="AX4381" s="14" t="s">
        <v>73</v>
      </c>
      <c r="AY4381" s="175" t="s">
        <v>252</v>
      </c>
    </row>
    <row r="4382" spans="2:51" s="14" customFormat="1" ht="11.25">
      <c r="B4382" s="174"/>
      <c r="D4382" s="160" t="s">
        <v>264</v>
      </c>
      <c r="E4382" s="175" t="s">
        <v>3</v>
      </c>
      <c r="F4382" s="176" t="s">
        <v>1597</v>
      </c>
      <c r="H4382" s="177">
        <v>-1.68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264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252</v>
      </c>
    </row>
    <row r="4383" spans="2:51" s="13" customFormat="1" ht="11.25">
      <c r="B4383" s="167"/>
      <c r="D4383" s="160" t="s">
        <v>264</v>
      </c>
      <c r="E4383" s="168" t="s">
        <v>3</v>
      </c>
      <c r="F4383" s="169" t="s">
        <v>1651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264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1765</v>
      </c>
      <c r="H4384" s="177">
        <v>15.645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4" customFormat="1" ht="11.25">
      <c r="B4385" s="174"/>
      <c r="D4385" s="160" t="s">
        <v>264</v>
      </c>
      <c r="E4385" s="175" t="s">
        <v>3</v>
      </c>
      <c r="F4385" s="176" t="s">
        <v>1653</v>
      </c>
      <c r="H4385" s="177">
        <v>-1.6819999999999999</v>
      </c>
      <c r="I4385" s="178"/>
      <c r="L4385" s="174"/>
      <c r="M4385" s="179"/>
      <c r="N4385" s="180"/>
      <c r="O4385" s="180"/>
      <c r="P4385" s="180"/>
      <c r="Q4385" s="180"/>
      <c r="R4385" s="180"/>
      <c r="S4385" s="180"/>
      <c r="T4385" s="181"/>
      <c r="AT4385" s="175" t="s">
        <v>264</v>
      </c>
      <c r="AU4385" s="175" t="s">
        <v>82</v>
      </c>
      <c r="AV4385" s="14" t="s">
        <v>82</v>
      </c>
      <c r="AW4385" s="14" t="s">
        <v>34</v>
      </c>
      <c r="AX4385" s="14" t="s">
        <v>73</v>
      </c>
      <c r="AY4385" s="175" t="s">
        <v>252</v>
      </c>
    </row>
    <row r="4386" spans="2:51" s="13" customFormat="1" ht="11.25">
      <c r="B4386" s="167"/>
      <c r="D4386" s="160" t="s">
        <v>264</v>
      </c>
      <c r="E4386" s="168" t="s">
        <v>3</v>
      </c>
      <c r="F4386" s="169" t="s">
        <v>1654</v>
      </c>
      <c r="H4386" s="168" t="s">
        <v>3</v>
      </c>
      <c r="I4386" s="170"/>
      <c r="L4386" s="167"/>
      <c r="M4386" s="171"/>
      <c r="N4386" s="172"/>
      <c r="O4386" s="172"/>
      <c r="P4386" s="172"/>
      <c r="Q4386" s="172"/>
      <c r="R4386" s="172"/>
      <c r="S4386" s="172"/>
      <c r="T4386" s="173"/>
      <c r="AT4386" s="168" t="s">
        <v>264</v>
      </c>
      <c r="AU4386" s="168" t="s">
        <v>82</v>
      </c>
      <c r="AV4386" s="13" t="s">
        <v>80</v>
      </c>
      <c r="AW4386" s="13" t="s">
        <v>34</v>
      </c>
      <c r="AX4386" s="13" t="s">
        <v>73</v>
      </c>
      <c r="AY4386" s="168" t="s">
        <v>252</v>
      </c>
    </row>
    <row r="4387" spans="2:51" s="14" customFormat="1" ht="11.25">
      <c r="B4387" s="174"/>
      <c r="D4387" s="160" t="s">
        <v>264</v>
      </c>
      <c r="E4387" s="175" t="s">
        <v>3</v>
      </c>
      <c r="F4387" s="176" t="s">
        <v>1766</v>
      </c>
      <c r="H4387" s="177">
        <v>19.277999999999999</v>
      </c>
      <c r="I4387" s="178"/>
      <c r="L4387" s="174"/>
      <c r="M4387" s="179"/>
      <c r="N4387" s="180"/>
      <c r="O4387" s="180"/>
      <c r="P4387" s="180"/>
      <c r="Q4387" s="180"/>
      <c r="R4387" s="180"/>
      <c r="S4387" s="180"/>
      <c r="T4387" s="181"/>
      <c r="AT4387" s="175" t="s">
        <v>264</v>
      </c>
      <c r="AU4387" s="175" t="s">
        <v>82</v>
      </c>
      <c r="AV4387" s="14" t="s">
        <v>82</v>
      </c>
      <c r="AW4387" s="14" t="s">
        <v>34</v>
      </c>
      <c r="AX4387" s="14" t="s">
        <v>73</v>
      </c>
      <c r="AY4387" s="175" t="s">
        <v>252</v>
      </c>
    </row>
    <row r="4388" spans="2:51" s="14" customFormat="1" ht="11.25">
      <c r="B4388" s="174"/>
      <c r="D4388" s="160" t="s">
        <v>264</v>
      </c>
      <c r="E4388" s="175" t="s">
        <v>3</v>
      </c>
      <c r="F4388" s="176" t="s">
        <v>1656</v>
      </c>
      <c r="H4388" s="177">
        <v>-3.36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264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252</v>
      </c>
    </row>
    <row r="4389" spans="2:51" s="13" customFormat="1" ht="11.25">
      <c r="B4389" s="167"/>
      <c r="D4389" s="160" t="s">
        <v>264</v>
      </c>
      <c r="E4389" s="168" t="s">
        <v>3</v>
      </c>
      <c r="F4389" s="169" t="s">
        <v>1657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264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1767</v>
      </c>
      <c r="H4390" s="177">
        <v>25.137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4" customFormat="1" ht="11.25">
      <c r="B4391" s="174"/>
      <c r="D4391" s="160" t="s">
        <v>264</v>
      </c>
      <c r="E4391" s="175" t="s">
        <v>3</v>
      </c>
      <c r="F4391" s="176" t="s">
        <v>1659</v>
      </c>
      <c r="H4391" s="177">
        <v>-2.145</v>
      </c>
      <c r="I4391" s="178"/>
      <c r="L4391" s="174"/>
      <c r="M4391" s="179"/>
      <c r="N4391" s="180"/>
      <c r="O4391" s="180"/>
      <c r="P4391" s="180"/>
      <c r="Q4391" s="180"/>
      <c r="R4391" s="180"/>
      <c r="S4391" s="180"/>
      <c r="T4391" s="181"/>
      <c r="AT4391" s="175" t="s">
        <v>264</v>
      </c>
      <c r="AU4391" s="175" t="s">
        <v>82</v>
      </c>
      <c r="AV4391" s="14" t="s">
        <v>82</v>
      </c>
      <c r="AW4391" s="14" t="s">
        <v>34</v>
      </c>
      <c r="AX4391" s="14" t="s">
        <v>73</v>
      </c>
      <c r="AY4391" s="175" t="s">
        <v>252</v>
      </c>
    </row>
    <row r="4392" spans="2:51" s="13" customFormat="1" ht="11.25">
      <c r="B4392" s="167"/>
      <c r="D4392" s="160" t="s">
        <v>264</v>
      </c>
      <c r="E4392" s="168" t="s">
        <v>3</v>
      </c>
      <c r="F4392" s="169" t="s">
        <v>3913</v>
      </c>
      <c r="H4392" s="168" t="s">
        <v>3</v>
      </c>
      <c r="I4392" s="170"/>
      <c r="L4392" s="167"/>
      <c r="M4392" s="171"/>
      <c r="N4392" s="172"/>
      <c r="O4392" s="172"/>
      <c r="P4392" s="172"/>
      <c r="Q4392" s="172"/>
      <c r="R4392" s="172"/>
      <c r="S4392" s="172"/>
      <c r="T4392" s="173"/>
      <c r="AT4392" s="168" t="s">
        <v>264</v>
      </c>
      <c r="AU4392" s="168" t="s">
        <v>82</v>
      </c>
      <c r="AV4392" s="13" t="s">
        <v>80</v>
      </c>
      <c r="AW4392" s="13" t="s">
        <v>34</v>
      </c>
      <c r="AX4392" s="13" t="s">
        <v>73</v>
      </c>
      <c r="AY4392" s="168" t="s">
        <v>252</v>
      </c>
    </row>
    <row r="4393" spans="2:51" s="14" customFormat="1" ht="11.25">
      <c r="B4393" s="174"/>
      <c r="D4393" s="160" t="s">
        <v>264</v>
      </c>
      <c r="E4393" s="175" t="s">
        <v>3</v>
      </c>
      <c r="F4393" s="176" t="s">
        <v>3914</v>
      </c>
      <c r="H4393" s="177">
        <v>5.4</v>
      </c>
      <c r="I4393" s="178"/>
      <c r="L4393" s="174"/>
      <c r="M4393" s="179"/>
      <c r="N4393" s="180"/>
      <c r="O4393" s="180"/>
      <c r="P4393" s="180"/>
      <c r="Q4393" s="180"/>
      <c r="R4393" s="180"/>
      <c r="S4393" s="180"/>
      <c r="T4393" s="181"/>
      <c r="AT4393" s="175" t="s">
        <v>264</v>
      </c>
      <c r="AU4393" s="175" t="s">
        <v>82</v>
      </c>
      <c r="AV4393" s="14" t="s">
        <v>82</v>
      </c>
      <c r="AW4393" s="14" t="s">
        <v>34</v>
      </c>
      <c r="AX4393" s="14" t="s">
        <v>73</v>
      </c>
      <c r="AY4393" s="175" t="s">
        <v>252</v>
      </c>
    </row>
    <row r="4394" spans="2:51" s="13" customFormat="1" ht="11.25">
      <c r="B4394" s="167"/>
      <c r="D4394" s="160" t="s">
        <v>264</v>
      </c>
      <c r="E4394" s="168" t="s">
        <v>3</v>
      </c>
      <c r="F4394" s="169" t="s">
        <v>1660</v>
      </c>
      <c r="H4394" s="168" t="s">
        <v>3</v>
      </c>
      <c r="I4394" s="170"/>
      <c r="L4394" s="167"/>
      <c r="M4394" s="171"/>
      <c r="N4394" s="172"/>
      <c r="O4394" s="172"/>
      <c r="P4394" s="172"/>
      <c r="Q4394" s="172"/>
      <c r="R4394" s="172"/>
      <c r="S4394" s="172"/>
      <c r="T4394" s="173"/>
      <c r="AT4394" s="168" t="s">
        <v>264</v>
      </c>
      <c r="AU4394" s="168" t="s">
        <v>82</v>
      </c>
      <c r="AV4394" s="13" t="s">
        <v>80</v>
      </c>
      <c r="AW4394" s="13" t="s">
        <v>34</v>
      </c>
      <c r="AX4394" s="13" t="s">
        <v>73</v>
      </c>
      <c r="AY4394" s="168" t="s">
        <v>252</v>
      </c>
    </row>
    <row r="4395" spans="2:51" s="14" customFormat="1" ht="11.25">
      <c r="B4395" s="174"/>
      <c r="D4395" s="160" t="s">
        <v>264</v>
      </c>
      <c r="E4395" s="175" t="s">
        <v>3</v>
      </c>
      <c r="F4395" s="176" t="s">
        <v>1768</v>
      </c>
      <c r="H4395" s="177">
        <v>17.535</v>
      </c>
      <c r="I4395" s="178"/>
      <c r="L4395" s="174"/>
      <c r="M4395" s="179"/>
      <c r="N4395" s="180"/>
      <c r="O4395" s="180"/>
      <c r="P4395" s="180"/>
      <c r="Q4395" s="180"/>
      <c r="R4395" s="180"/>
      <c r="S4395" s="180"/>
      <c r="T4395" s="181"/>
      <c r="AT4395" s="175" t="s">
        <v>264</v>
      </c>
      <c r="AU4395" s="175" t="s">
        <v>82</v>
      </c>
      <c r="AV4395" s="14" t="s">
        <v>82</v>
      </c>
      <c r="AW4395" s="14" t="s">
        <v>34</v>
      </c>
      <c r="AX4395" s="14" t="s">
        <v>73</v>
      </c>
      <c r="AY4395" s="175" t="s">
        <v>252</v>
      </c>
    </row>
    <row r="4396" spans="2:51" s="14" customFormat="1" ht="11.25">
      <c r="B4396" s="174"/>
      <c r="D4396" s="160" t="s">
        <v>264</v>
      </c>
      <c r="E4396" s="175" t="s">
        <v>3</v>
      </c>
      <c r="F4396" s="176" t="s">
        <v>1656</v>
      </c>
      <c r="H4396" s="177">
        <v>-3.36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264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252</v>
      </c>
    </row>
    <row r="4397" spans="2:51" s="13" customFormat="1" ht="11.25">
      <c r="B4397" s="167"/>
      <c r="D4397" s="160" t="s">
        <v>264</v>
      </c>
      <c r="E4397" s="168" t="s">
        <v>3</v>
      </c>
      <c r="F4397" s="169" t="s">
        <v>1689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264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1764</v>
      </c>
      <c r="H4398" s="177">
        <v>17.850000000000001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4" customFormat="1" ht="11.25">
      <c r="B4399" s="174"/>
      <c r="D4399" s="160" t="s">
        <v>264</v>
      </c>
      <c r="E4399" s="175" t="s">
        <v>3</v>
      </c>
      <c r="F4399" s="176" t="s">
        <v>1597</v>
      </c>
      <c r="H4399" s="177">
        <v>-1.68</v>
      </c>
      <c r="I4399" s="178"/>
      <c r="L4399" s="174"/>
      <c r="M4399" s="179"/>
      <c r="N4399" s="180"/>
      <c r="O4399" s="180"/>
      <c r="P4399" s="180"/>
      <c r="Q4399" s="180"/>
      <c r="R4399" s="180"/>
      <c r="S4399" s="180"/>
      <c r="T4399" s="181"/>
      <c r="AT4399" s="175" t="s">
        <v>264</v>
      </c>
      <c r="AU4399" s="175" t="s">
        <v>82</v>
      </c>
      <c r="AV4399" s="14" t="s">
        <v>82</v>
      </c>
      <c r="AW4399" s="14" t="s">
        <v>34</v>
      </c>
      <c r="AX4399" s="14" t="s">
        <v>73</v>
      </c>
      <c r="AY4399" s="175" t="s">
        <v>252</v>
      </c>
    </row>
    <row r="4400" spans="2:51" s="13" customFormat="1" ht="11.25">
      <c r="B4400" s="167"/>
      <c r="D4400" s="160" t="s">
        <v>264</v>
      </c>
      <c r="E4400" s="168" t="s">
        <v>3</v>
      </c>
      <c r="F4400" s="169" t="s">
        <v>1690</v>
      </c>
      <c r="H4400" s="168" t="s">
        <v>3</v>
      </c>
      <c r="I4400" s="170"/>
      <c r="L4400" s="167"/>
      <c r="M4400" s="171"/>
      <c r="N4400" s="172"/>
      <c r="O4400" s="172"/>
      <c r="P4400" s="172"/>
      <c r="Q4400" s="172"/>
      <c r="R4400" s="172"/>
      <c r="S4400" s="172"/>
      <c r="T4400" s="173"/>
      <c r="AT4400" s="168" t="s">
        <v>264</v>
      </c>
      <c r="AU4400" s="168" t="s">
        <v>82</v>
      </c>
      <c r="AV4400" s="13" t="s">
        <v>80</v>
      </c>
      <c r="AW4400" s="13" t="s">
        <v>34</v>
      </c>
      <c r="AX4400" s="13" t="s">
        <v>73</v>
      </c>
      <c r="AY4400" s="168" t="s">
        <v>252</v>
      </c>
    </row>
    <row r="4401" spans="2:51" s="14" customFormat="1" ht="11.25">
      <c r="B4401" s="174"/>
      <c r="D4401" s="160" t="s">
        <v>264</v>
      </c>
      <c r="E4401" s="175" t="s">
        <v>3</v>
      </c>
      <c r="F4401" s="176" t="s">
        <v>1769</v>
      </c>
      <c r="H4401" s="177">
        <v>15.225</v>
      </c>
      <c r="I4401" s="178"/>
      <c r="L4401" s="174"/>
      <c r="M4401" s="179"/>
      <c r="N4401" s="180"/>
      <c r="O4401" s="180"/>
      <c r="P4401" s="180"/>
      <c r="Q4401" s="180"/>
      <c r="R4401" s="180"/>
      <c r="S4401" s="180"/>
      <c r="T4401" s="181"/>
      <c r="AT4401" s="175" t="s">
        <v>264</v>
      </c>
      <c r="AU4401" s="175" t="s">
        <v>82</v>
      </c>
      <c r="AV4401" s="14" t="s">
        <v>82</v>
      </c>
      <c r="AW4401" s="14" t="s">
        <v>34</v>
      </c>
      <c r="AX4401" s="14" t="s">
        <v>73</v>
      </c>
      <c r="AY4401" s="175" t="s">
        <v>252</v>
      </c>
    </row>
    <row r="4402" spans="2:51" s="14" customFormat="1" ht="11.25">
      <c r="B4402" s="174"/>
      <c r="D4402" s="160" t="s">
        <v>264</v>
      </c>
      <c r="E4402" s="175" t="s">
        <v>3</v>
      </c>
      <c r="F4402" s="176" t="s">
        <v>1656</v>
      </c>
      <c r="H4402" s="177">
        <v>-3.36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264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252</v>
      </c>
    </row>
    <row r="4403" spans="2:51" s="13" customFormat="1" ht="11.25">
      <c r="B4403" s="167"/>
      <c r="D4403" s="160" t="s">
        <v>264</v>
      </c>
      <c r="E4403" s="168" t="s">
        <v>3</v>
      </c>
      <c r="F4403" s="169" t="s">
        <v>1692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264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1770</v>
      </c>
      <c r="H4404" s="177">
        <v>16.779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4" customFormat="1" ht="11.25">
      <c r="B4405" s="174"/>
      <c r="D4405" s="160" t="s">
        <v>264</v>
      </c>
      <c r="E4405" s="175" t="s">
        <v>3</v>
      </c>
      <c r="F4405" s="176" t="s">
        <v>1610</v>
      </c>
      <c r="H4405" s="177">
        <v>-1.89</v>
      </c>
      <c r="I4405" s="178"/>
      <c r="L4405" s="174"/>
      <c r="M4405" s="179"/>
      <c r="N4405" s="180"/>
      <c r="O4405" s="180"/>
      <c r="P4405" s="180"/>
      <c r="Q4405" s="180"/>
      <c r="R4405" s="180"/>
      <c r="S4405" s="180"/>
      <c r="T4405" s="181"/>
      <c r="AT4405" s="175" t="s">
        <v>264</v>
      </c>
      <c r="AU4405" s="175" t="s">
        <v>82</v>
      </c>
      <c r="AV4405" s="14" t="s">
        <v>82</v>
      </c>
      <c r="AW4405" s="14" t="s">
        <v>34</v>
      </c>
      <c r="AX4405" s="14" t="s">
        <v>73</v>
      </c>
      <c r="AY4405" s="175" t="s">
        <v>252</v>
      </c>
    </row>
    <row r="4406" spans="2:51" s="13" customFormat="1" ht="11.25">
      <c r="B4406" s="167"/>
      <c r="D4406" s="160" t="s">
        <v>264</v>
      </c>
      <c r="E4406" s="168" t="s">
        <v>3</v>
      </c>
      <c r="F4406" s="169" t="s">
        <v>1694</v>
      </c>
      <c r="H4406" s="168" t="s">
        <v>3</v>
      </c>
      <c r="I4406" s="170"/>
      <c r="L4406" s="167"/>
      <c r="M4406" s="171"/>
      <c r="N4406" s="172"/>
      <c r="O4406" s="172"/>
      <c r="P4406" s="172"/>
      <c r="Q4406" s="172"/>
      <c r="R4406" s="172"/>
      <c r="S4406" s="172"/>
      <c r="T4406" s="173"/>
      <c r="AT4406" s="168" t="s">
        <v>264</v>
      </c>
      <c r="AU4406" s="168" t="s">
        <v>82</v>
      </c>
      <c r="AV4406" s="13" t="s">
        <v>80</v>
      </c>
      <c r="AW4406" s="13" t="s">
        <v>34</v>
      </c>
      <c r="AX4406" s="13" t="s">
        <v>73</v>
      </c>
      <c r="AY4406" s="168" t="s">
        <v>252</v>
      </c>
    </row>
    <row r="4407" spans="2:51" s="14" customFormat="1" ht="11.25">
      <c r="B4407" s="174"/>
      <c r="D4407" s="160" t="s">
        <v>264</v>
      </c>
      <c r="E4407" s="175" t="s">
        <v>3</v>
      </c>
      <c r="F4407" s="176" t="s">
        <v>1767</v>
      </c>
      <c r="H4407" s="177">
        <v>25.137</v>
      </c>
      <c r="I4407" s="178"/>
      <c r="L4407" s="174"/>
      <c r="M4407" s="179"/>
      <c r="N4407" s="180"/>
      <c r="O4407" s="180"/>
      <c r="P4407" s="180"/>
      <c r="Q4407" s="180"/>
      <c r="R4407" s="180"/>
      <c r="S4407" s="180"/>
      <c r="T4407" s="181"/>
      <c r="AT4407" s="175" t="s">
        <v>264</v>
      </c>
      <c r="AU4407" s="175" t="s">
        <v>82</v>
      </c>
      <c r="AV4407" s="14" t="s">
        <v>82</v>
      </c>
      <c r="AW4407" s="14" t="s">
        <v>34</v>
      </c>
      <c r="AX4407" s="14" t="s">
        <v>73</v>
      </c>
      <c r="AY4407" s="175" t="s">
        <v>252</v>
      </c>
    </row>
    <row r="4408" spans="2:51" s="14" customFormat="1" ht="11.25">
      <c r="B4408" s="174"/>
      <c r="D4408" s="160" t="s">
        <v>264</v>
      </c>
      <c r="E4408" s="175" t="s">
        <v>3</v>
      </c>
      <c r="F4408" s="176" t="s">
        <v>1610</v>
      </c>
      <c r="H4408" s="177">
        <v>-1.89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264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252</v>
      </c>
    </row>
    <row r="4409" spans="2:51" s="13" customFormat="1" ht="11.25">
      <c r="B4409" s="167"/>
      <c r="D4409" s="160" t="s">
        <v>264</v>
      </c>
      <c r="E4409" s="168" t="s">
        <v>3</v>
      </c>
      <c r="F4409" s="169" t="s">
        <v>1699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264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252</v>
      </c>
    </row>
    <row r="4410" spans="2:51" s="14" customFormat="1" ht="11.25">
      <c r="B4410" s="174"/>
      <c r="D4410" s="160" t="s">
        <v>264</v>
      </c>
      <c r="E4410" s="175" t="s">
        <v>3</v>
      </c>
      <c r="F4410" s="176" t="s">
        <v>3915</v>
      </c>
      <c r="H4410" s="177">
        <v>2.2000000000000002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264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252</v>
      </c>
    </row>
    <row r="4411" spans="2:51" s="13" customFormat="1" ht="11.25">
      <c r="B4411" s="167"/>
      <c r="D4411" s="160" t="s">
        <v>264</v>
      </c>
      <c r="E4411" s="168" t="s">
        <v>3</v>
      </c>
      <c r="F4411" s="169" t="s">
        <v>1695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264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1771</v>
      </c>
      <c r="H4412" s="177">
        <v>8.4949999999999992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4" customFormat="1" ht="11.25">
      <c r="B4413" s="174"/>
      <c r="D4413" s="160" t="s">
        <v>264</v>
      </c>
      <c r="E4413" s="175" t="s">
        <v>3</v>
      </c>
      <c r="F4413" s="176" t="s">
        <v>1610</v>
      </c>
      <c r="H4413" s="177">
        <v>-1.89</v>
      </c>
      <c r="I4413" s="178"/>
      <c r="L4413" s="174"/>
      <c r="M4413" s="179"/>
      <c r="N4413" s="180"/>
      <c r="O4413" s="180"/>
      <c r="P4413" s="180"/>
      <c r="Q4413" s="180"/>
      <c r="R4413" s="180"/>
      <c r="S4413" s="180"/>
      <c r="T4413" s="181"/>
      <c r="AT4413" s="175" t="s">
        <v>264</v>
      </c>
      <c r="AU4413" s="175" t="s">
        <v>82</v>
      </c>
      <c r="AV4413" s="14" t="s">
        <v>82</v>
      </c>
      <c r="AW4413" s="14" t="s">
        <v>34</v>
      </c>
      <c r="AX4413" s="14" t="s">
        <v>73</v>
      </c>
      <c r="AY4413" s="175" t="s">
        <v>252</v>
      </c>
    </row>
    <row r="4414" spans="2:51" s="13" customFormat="1" ht="11.25">
      <c r="B4414" s="167"/>
      <c r="D4414" s="160" t="s">
        <v>264</v>
      </c>
      <c r="E4414" s="168" t="s">
        <v>3</v>
      </c>
      <c r="F4414" s="169" t="s">
        <v>1706</v>
      </c>
      <c r="H4414" s="168" t="s">
        <v>3</v>
      </c>
      <c r="I4414" s="170"/>
      <c r="L4414" s="167"/>
      <c r="M4414" s="171"/>
      <c r="N4414" s="172"/>
      <c r="O4414" s="172"/>
      <c r="P4414" s="172"/>
      <c r="Q4414" s="172"/>
      <c r="R4414" s="172"/>
      <c r="S4414" s="172"/>
      <c r="T4414" s="173"/>
      <c r="AT4414" s="168" t="s">
        <v>264</v>
      </c>
      <c r="AU4414" s="168" t="s">
        <v>82</v>
      </c>
      <c r="AV4414" s="13" t="s">
        <v>80</v>
      </c>
      <c r="AW4414" s="13" t="s">
        <v>34</v>
      </c>
      <c r="AX4414" s="13" t="s">
        <v>73</v>
      </c>
      <c r="AY4414" s="168" t="s">
        <v>252</v>
      </c>
    </row>
    <row r="4415" spans="2:51" s="14" customFormat="1" ht="11.25">
      <c r="B4415" s="174"/>
      <c r="D4415" s="160" t="s">
        <v>264</v>
      </c>
      <c r="E4415" s="175" t="s">
        <v>3</v>
      </c>
      <c r="F4415" s="176" t="s">
        <v>1772</v>
      </c>
      <c r="H4415" s="177">
        <v>2.48</v>
      </c>
      <c r="I4415" s="178"/>
      <c r="L4415" s="174"/>
      <c r="M4415" s="179"/>
      <c r="N4415" s="180"/>
      <c r="O4415" s="180"/>
      <c r="P4415" s="180"/>
      <c r="Q4415" s="180"/>
      <c r="R4415" s="180"/>
      <c r="S4415" s="180"/>
      <c r="T4415" s="181"/>
      <c r="AT4415" s="175" t="s">
        <v>264</v>
      </c>
      <c r="AU4415" s="175" t="s">
        <v>82</v>
      </c>
      <c r="AV4415" s="14" t="s">
        <v>82</v>
      </c>
      <c r="AW4415" s="14" t="s">
        <v>34</v>
      </c>
      <c r="AX4415" s="14" t="s">
        <v>73</v>
      </c>
      <c r="AY4415" s="175" t="s">
        <v>252</v>
      </c>
    </row>
    <row r="4416" spans="2:51" s="16" customFormat="1" ht="11.25">
      <c r="B4416" s="190"/>
      <c r="D4416" s="160" t="s">
        <v>264</v>
      </c>
      <c r="E4416" s="191" t="s">
        <v>3</v>
      </c>
      <c r="F4416" s="192" t="s">
        <v>354</v>
      </c>
      <c r="H4416" s="193">
        <v>169.07400000000001</v>
      </c>
      <c r="I4416" s="194"/>
      <c r="L4416" s="190"/>
      <c r="M4416" s="195"/>
      <c r="N4416" s="196"/>
      <c r="O4416" s="196"/>
      <c r="P4416" s="196"/>
      <c r="Q4416" s="196"/>
      <c r="R4416" s="196"/>
      <c r="S4416" s="196"/>
      <c r="T4416" s="197"/>
      <c r="AT4416" s="191" t="s">
        <v>264</v>
      </c>
      <c r="AU4416" s="191" t="s">
        <v>82</v>
      </c>
      <c r="AV4416" s="16" t="s">
        <v>95</v>
      </c>
      <c r="AW4416" s="16" t="s">
        <v>34</v>
      </c>
      <c r="AX4416" s="16" t="s">
        <v>73</v>
      </c>
      <c r="AY4416" s="191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1543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3" customFormat="1" ht="11.25">
      <c r="B4418" s="167"/>
      <c r="D4418" s="160" t="s">
        <v>264</v>
      </c>
      <c r="E4418" s="168" t="s">
        <v>3</v>
      </c>
      <c r="F4418" s="169" t="s">
        <v>1711</v>
      </c>
      <c r="H4418" s="168" t="s">
        <v>3</v>
      </c>
      <c r="I4418" s="170"/>
      <c r="L4418" s="167"/>
      <c r="M4418" s="171"/>
      <c r="N4418" s="172"/>
      <c r="O4418" s="172"/>
      <c r="P4418" s="172"/>
      <c r="Q4418" s="172"/>
      <c r="R4418" s="172"/>
      <c r="S4418" s="172"/>
      <c r="T4418" s="173"/>
      <c r="AT4418" s="168" t="s">
        <v>264</v>
      </c>
      <c r="AU4418" s="168" t="s">
        <v>82</v>
      </c>
      <c r="AV4418" s="13" t="s">
        <v>80</v>
      </c>
      <c r="AW4418" s="13" t="s">
        <v>34</v>
      </c>
      <c r="AX4418" s="13" t="s">
        <v>73</v>
      </c>
      <c r="AY4418" s="168" t="s">
        <v>252</v>
      </c>
    </row>
    <row r="4419" spans="2:51" s="14" customFormat="1" ht="11.25">
      <c r="B4419" s="174"/>
      <c r="D4419" s="160" t="s">
        <v>264</v>
      </c>
      <c r="E4419" s="175" t="s">
        <v>3</v>
      </c>
      <c r="F4419" s="176" t="s">
        <v>1763</v>
      </c>
      <c r="H4419" s="177">
        <v>3</v>
      </c>
      <c r="I4419" s="178"/>
      <c r="L4419" s="174"/>
      <c r="M4419" s="179"/>
      <c r="N4419" s="180"/>
      <c r="O4419" s="180"/>
      <c r="P4419" s="180"/>
      <c r="Q4419" s="180"/>
      <c r="R4419" s="180"/>
      <c r="S4419" s="180"/>
      <c r="T4419" s="181"/>
      <c r="AT4419" s="175" t="s">
        <v>264</v>
      </c>
      <c r="AU4419" s="175" t="s">
        <v>82</v>
      </c>
      <c r="AV4419" s="14" t="s">
        <v>82</v>
      </c>
      <c r="AW4419" s="14" t="s">
        <v>34</v>
      </c>
      <c r="AX4419" s="14" t="s">
        <v>73</v>
      </c>
      <c r="AY4419" s="175" t="s">
        <v>252</v>
      </c>
    </row>
    <row r="4420" spans="2:51" s="13" customFormat="1" ht="11.25">
      <c r="B4420" s="167"/>
      <c r="D4420" s="160" t="s">
        <v>264</v>
      </c>
      <c r="E4420" s="168" t="s">
        <v>3</v>
      </c>
      <c r="F4420" s="169" t="s">
        <v>1712</v>
      </c>
      <c r="H4420" s="168" t="s">
        <v>3</v>
      </c>
      <c r="I4420" s="170"/>
      <c r="L4420" s="167"/>
      <c r="M4420" s="171"/>
      <c r="N4420" s="172"/>
      <c r="O4420" s="172"/>
      <c r="P4420" s="172"/>
      <c r="Q4420" s="172"/>
      <c r="R4420" s="172"/>
      <c r="S4420" s="172"/>
      <c r="T4420" s="173"/>
      <c r="AT4420" s="168" t="s">
        <v>264</v>
      </c>
      <c r="AU4420" s="168" t="s">
        <v>82</v>
      </c>
      <c r="AV4420" s="13" t="s">
        <v>80</v>
      </c>
      <c r="AW4420" s="13" t="s">
        <v>34</v>
      </c>
      <c r="AX4420" s="13" t="s">
        <v>73</v>
      </c>
      <c r="AY4420" s="168" t="s">
        <v>252</v>
      </c>
    </row>
    <row r="4421" spans="2:51" s="14" customFormat="1" ht="11.25">
      <c r="B4421" s="174"/>
      <c r="D4421" s="160" t="s">
        <v>264</v>
      </c>
      <c r="E4421" s="175" t="s">
        <v>3</v>
      </c>
      <c r="F4421" s="176" t="s">
        <v>1764</v>
      </c>
      <c r="H4421" s="177">
        <v>17.850000000000001</v>
      </c>
      <c r="I4421" s="178"/>
      <c r="L4421" s="174"/>
      <c r="M4421" s="179"/>
      <c r="N4421" s="180"/>
      <c r="O4421" s="180"/>
      <c r="P4421" s="180"/>
      <c r="Q4421" s="180"/>
      <c r="R4421" s="180"/>
      <c r="S4421" s="180"/>
      <c r="T4421" s="181"/>
      <c r="AT4421" s="175" t="s">
        <v>264</v>
      </c>
      <c r="AU4421" s="175" t="s">
        <v>82</v>
      </c>
      <c r="AV4421" s="14" t="s">
        <v>82</v>
      </c>
      <c r="AW4421" s="14" t="s">
        <v>34</v>
      </c>
      <c r="AX4421" s="14" t="s">
        <v>73</v>
      </c>
      <c r="AY4421" s="175" t="s">
        <v>252</v>
      </c>
    </row>
    <row r="4422" spans="2:51" s="14" customFormat="1" ht="11.25">
      <c r="B4422" s="174"/>
      <c r="D4422" s="160" t="s">
        <v>264</v>
      </c>
      <c r="E4422" s="175" t="s">
        <v>3</v>
      </c>
      <c r="F4422" s="176" t="s">
        <v>1597</v>
      </c>
      <c r="H4422" s="177">
        <v>-1.68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264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252</v>
      </c>
    </row>
    <row r="4423" spans="2:51" s="13" customFormat="1" ht="11.25">
      <c r="B4423" s="167"/>
      <c r="D4423" s="160" t="s">
        <v>264</v>
      </c>
      <c r="E4423" s="168" t="s">
        <v>3</v>
      </c>
      <c r="F4423" s="169" t="s">
        <v>1713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264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1765</v>
      </c>
      <c r="H4424" s="177">
        <v>15.645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4" customFormat="1" ht="11.25">
      <c r="B4425" s="174"/>
      <c r="D4425" s="160" t="s">
        <v>264</v>
      </c>
      <c r="E4425" s="175" t="s">
        <v>3</v>
      </c>
      <c r="F4425" s="176" t="s">
        <v>1653</v>
      </c>
      <c r="H4425" s="177">
        <v>-1.6819999999999999</v>
      </c>
      <c r="I4425" s="178"/>
      <c r="L4425" s="174"/>
      <c r="M4425" s="179"/>
      <c r="N4425" s="180"/>
      <c r="O4425" s="180"/>
      <c r="P4425" s="180"/>
      <c r="Q4425" s="180"/>
      <c r="R4425" s="180"/>
      <c r="S4425" s="180"/>
      <c r="T4425" s="181"/>
      <c r="AT4425" s="175" t="s">
        <v>264</v>
      </c>
      <c r="AU4425" s="175" t="s">
        <v>82</v>
      </c>
      <c r="AV4425" s="14" t="s">
        <v>82</v>
      </c>
      <c r="AW4425" s="14" t="s">
        <v>34</v>
      </c>
      <c r="AX4425" s="14" t="s">
        <v>73</v>
      </c>
      <c r="AY4425" s="175" t="s">
        <v>252</v>
      </c>
    </row>
    <row r="4426" spans="2:51" s="13" customFormat="1" ht="11.25">
      <c r="B4426" s="167"/>
      <c r="D4426" s="160" t="s">
        <v>264</v>
      </c>
      <c r="E4426" s="168" t="s">
        <v>3</v>
      </c>
      <c r="F4426" s="169" t="s">
        <v>3916</v>
      </c>
      <c r="H4426" s="168" t="s">
        <v>3</v>
      </c>
      <c r="I4426" s="170"/>
      <c r="L4426" s="167"/>
      <c r="M4426" s="171"/>
      <c r="N4426" s="172"/>
      <c r="O4426" s="172"/>
      <c r="P4426" s="172"/>
      <c r="Q4426" s="172"/>
      <c r="R4426" s="172"/>
      <c r="S4426" s="172"/>
      <c r="T4426" s="173"/>
      <c r="AT4426" s="168" t="s">
        <v>264</v>
      </c>
      <c r="AU4426" s="168" t="s">
        <v>82</v>
      </c>
      <c r="AV4426" s="13" t="s">
        <v>80</v>
      </c>
      <c r="AW4426" s="13" t="s">
        <v>34</v>
      </c>
      <c r="AX4426" s="13" t="s">
        <v>73</v>
      </c>
      <c r="AY4426" s="168" t="s">
        <v>252</v>
      </c>
    </row>
    <row r="4427" spans="2:51" s="14" customFormat="1" ht="11.25">
      <c r="B4427" s="174"/>
      <c r="D4427" s="160" t="s">
        <v>264</v>
      </c>
      <c r="E4427" s="175" t="s">
        <v>3</v>
      </c>
      <c r="F4427" s="176" t="s">
        <v>3917</v>
      </c>
      <c r="H4427" s="177">
        <v>10.8</v>
      </c>
      <c r="I4427" s="178"/>
      <c r="L4427" s="174"/>
      <c r="M4427" s="179"/>
      <c r="N4427" s="180"/>
      <c r="O4427" s="180"/>
      <c r="P4427" s="180"/>
      <c r="Q4427" s="180"/>
      <c r="R4427" s="180"/>
      <c r="S4427" s="180"/>
      <c r="T4427" s="181"/>
      <c r="AT4427" s="175" t="s">
        <v>264</v>
      </c>
      <c r="AU4427" s="175" t="s">
        <v>82</v>
      </c>
      <c r="AV4427" s="14" t="s">
        <v>82</v>
      </c>
      <c r="AW4427" s="14" t="s">
        <v>34</v>
      </c>
      <c r="AX4427" s="14" t="s">
        <v>73</v>
      </c>
      <c r="AY4427" s="175" t="s">
        <v>252</v>
      </c>
    </row>
    <row r="4428" spans="2:51" s="13" customFormat="1" ht="11.25">
      <c r="B4428" s="167"/>
      <c r="D4428" s="160" t="s">
        <v>264</v>
      </c>
      <c r="E4428" s="168" t="s">
        <v>3</v>
      </c>
      <c r="F4428" s="169" t="s">
        <v>1714</v>
      </c>
      <c r="H4428" s="168" t="s">
        <v>3</v>
      </c>
      <c r="I4428" s="170"/>
      <c r="L4428" s="167"/>
      <c r="M4428" s="171"/>
      <c r="N4428" s="172"/>
      <c r="O4428" s="172"/>
      <c r="P4428" s="172"/>
      <c r="Q4428" s="172"/>
      <c r="R4428" s="172"/>
      <c r="S4428" s="172"/>
      <c r="T4428" s="173"/>
      <c r="AT4428" s="168" t="s">
        <v>264</v>
      </c>
      <c r="AU4428" s="168" t="s">
        <v>82</v>
      </c>
      <c r="AV4428" s="13" t="s">
        <v>80</v>
      </c>
      <c r="AW4428" s="13" t="s">
        <v>34</v>
      </c>
      <c r="AX4428" s="13" t="s">
        <v>73</v>
      </c>
      <c r="AY4428" s="168" t="s">
        <v>252</v>
      </c>
    </row>
    <row r="4429" spans="2:51" s="14" customFormat="1" ht="11.25">
      <c r="B4429" s="174"/>
      <c r="D4429" s="160" t="s">
        <v>264</v>
      </c>
      <c r="E4429" s="175" t="s">
        <v>3</v>
      </c>
      <c r="F4429" s="176" t="s">
        <v>1766</v>
      </c>
      <c r="H4429" s="177">
        <v>19.277999999999999</v>
      </c>
      <c r="I4429" s="178"/>
      <c r="L4429" s="174"/>
      <c r="M4429" s="179"/>
      <c r="N4429" s="180"/>
      <c r="O4429" s="180"/>
      <c r="P4429" s="180"/>
      <c r="Q4429" s="180"/>
      <c r="R4429" s="180"/>
      <c r="S4429" s="180"/>
      <c r="T4429" s="181"/>
      <c r="AT4429" s="175" t="s">
        <v>264</v>
      </c>
      <c r="AU4429" s="175" t="s">
        <v>82</v>
      </c>
      <c r="AV4429" s="14" t="s">
        <v>82</v>
      </c>
      <c r="AW4429" s="14" t="s">
        <v>34</v>
      </c>
      <c r="AX4429" s="14" t="s">
        <v>73</v>
      </c>
      <c r="AY4429" s="175" t="s">
        <v>252</v>
      </c>
    </row>
    <row r="4430" spans="2:51" s="14" customFormat="1" ht="11.25">
      <c r="B4430" s="174"/>
      <c r="D4430" s="160" t="s">
        <v>264</v>
      </c>
      <c r="E4430" s="175" t="s">
        <v>3</v>
      </c>
      <c r="F4430" s="176" t="s">
        <v>1656</v>
      </c>
      <c r="H4430" s="177">
        <v>-3.36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264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252</v>
      </c>
    </row>
    <row r="4431" spans="2:51" s="13" customFormat="1" ht="11.25">
      <c r="B4431" s="167"/>
      <c r="D4431" s="160" t="s">
        <v>264</v>
      </c>
      <c r="E4431" s="168" t="s">
        <v>3</v>
      </c>
      <c r="F4431" s="169" t="s">
        <v>1715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264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1767</v>
      </c>
      <c r="H4432" s="177">
        <v>25.137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4" customFormat="1" ht="11.25">
      <c r="B4433" s="174"/>
      <c r="D4433" s="160" t="s">
        <v>264</v>
      </c>
      <c r="E4433" s="175" t="s">
        <v>3</v>
      </c>
      <c r="F4433" s="176" t="s">
        <v>1659</v>
      </c>
      <c r="H4433" s="177">
        <v>-2.145</v>
      </c>
      <c r="I4433" s="178"/>
      <c r="L4433" s="174"/>
      <c r="M4433" s="179"/>
      <c r="N4433" s="180"/>
      <c r="O4433" s="180"/>
      <c r="P4433" s="180"/>
      <c r="Q4433" s="180"/>
      <c r="R4433" s="180"/>
      <c r="S4433" s="180"/>
      <c r="T4433" s="181"/>
      <c r="AT4433" s="175" t="s">
        <v>264</v>
      </c>
      <c r="AU4433" s="175" t="s">
        <v>82</v>
      </c>
      <c r="AV4433" s="14" t="s">
        <v>82</v>
      </c>
      <c r="AW4433" s="14" t="s">
        <v>34</v>
      </c>
      <c r="AX4433" s="14" t="s">
        <v>73</v>
      </c>
      <c r="AY4433" s="175" t="s">
        <v>252</v>
      </c>
    </row>
    <row r="4434" spans="2:51" s="13" customFormat="1" ht="11.25">
      <c r="B4434" s="167"/>
      <c r="D4434" s="160" t="s">
        <v>264</v>
      </c>
      <c r="E4434" s="168" t="s">
        <v>3</v>
      </c>
      <c r="F4434" s="169" t="s">
        <v>1716</v>
      </c>
      <c r="H4434" s="168" t="s">
        <v>3</v>
      </c>
      <c r="I4434" s="170"/>
      <c r="L4434" s="167"/>
      <c r="M4434" s="171"/>
      <c r="N4434" s="172"/>
      <c r="O4434" s="172"/>
      <c r="P4434" s="172"/>
      <c r="Q4434" s="172"/>
      <c r="R4434" s="172"/>
      <c r="S4434" s="172"/>
      <c r="T4434" s="173"/>
      <c r="AT4434" s="168" t="s">
        <v>264</v>
      </c>
      <c r="AU4434" s="168" t="s">
        <v>82</v>
      </c>
      <c r="AV4434" s="13" t="s">
        <v>80</v>
      </c>
      <c r="AW4434" s="13" t="s">
        <v>34</v>
      </c>
      <c r="AX4434" s="13" t="s">
        <v>73</v>
      </c>
      <c r="AY4434" s="168" t="s">
        <v>252</v>
      </c>
    </row>
    <row r="4435" spans="2:51" s="14" customFormat="1" ht="11.25">
      <c r="B4435" s="174"/>
      <c r="D4435" s="160" t="s">
        <v>264</v>
      </c>
      <c r="E4435" s="175" t="s">
        <v>3</v>
      </c>
      <c r="F4435" s="176" t="s">
        <v>1768</v>
      </c>
      <c r="H4435" s="177">
        <v>17.535</v>
      </c>
      <c r="I4435" s="178"/>
      <c r="L4435" s="174"/>
      <c r="M4435" s="179"/>
      <c r="N4435" s="180"/>
      <c r="O4435" s="180"/>
      <c r="P4435" s="180"/>
      <c r="Q4435" s="180"/>
      <c r="R4435" s="180"/>
      <c r="S4435" s="180"/>
      <c r="T4435" s="181"/>
      <c r="AT4435" s="175" t="s">
        <v>264</v>
      </c>
      <c r="AU4435" s="175" t="s">
        <v>82</v>
      </c>
      <c r="AV4435" s="14" t="s">
        <v>82</v>
      </c>
      <c r="AW4435" s="14" t="s">
        <v>34</v>
      </c>
      <c r="AX4435" s="14" t="s">
        <v>73</v>
      </c>
      <c r="AY4435" s="175" t="s">
        <v>252</v>
      </c>
    </row>
    <row r="4436" spans="2:51" s="14" customFormat="1" ht="11.25">
      <c r="B4436" s="174"/>
      <c r="D4436" s="160" t="s">
        <v>264</v>
      </c>
      <c r="E4436" s="175" t="s">
        <v>3</v>
      </c>
      <c r="F4436" s="176" t="s">
        <v>1656</v>
      </c>
      <c r="H4436" s="177">
        <v>-3.36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264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252</v>
      </c>
    </row>
    <row r="4437" spans="2:51" s="13" customFormat="1" ht="11.25">
      <c r="B4437" s="167"/>
      <c r="D4437" s="160" t="s">
        <v>264</v>
      </c>
      <c r="E4437" s="168" t="s">
        <v>3</v>
      </c>
      <c r="F4437" s="169" t="s">
        <v>1725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264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1773</v>
      </c>
      <c r="H4438" s="177">
        <v>7.1609999999999996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4" customFormat="1" ht="11.25">
      <c r="B4439" s="174"/>
      <c r="D4439" s="160" t="s">
        <v>264</v>
      </c>
      <c r="E4439" s="175" t="s">
        <v>3</v>
      </c>
      <c r="F4439" s="176" t="s">
        <v>1685</v>
      </c>
      <c r="H4439" s="177">
        <v>-2.0070000000000001</v>
      </c>
      <c r="I4439" s="178"/>
      <c r="L4439" s="174"/>
      <c r="M4439" s="179"/>
      <c r="N4439" s="180"/>
      <c r="O4439" s="180"/>
      <c r="P4439" s="180"/>
      <c r="Q4439" s="180"/>
      <c r="R4439" s="180"/>
      <c r="S4439" s="180"/>
      <c r="T4439" s="181"/>
      <c r="AT4439" s="175" t="s">
        <v>264</v>
      </c>
      <c r="AU4439" s="175" t="s">
        <v>82</v>
      </c>
      <c r="AV4439" s="14" t="s">
        <v>82</v>
      </c>
      <c r="AW4439" s="14" t="s">
        <v>34</v>
      </c>
      <c r="AX4439" s="14" t="s">
        <v>73</v>
      </c>
      <c r="AY4439" s="175" t="s">
        <v>252</v>
      </c>
    </row>
    <row r="4440" spans="2:51" s="13" customFormat="1" ht="11.25">
      <c r="B4440" s="167"/>
      <c r="D4440" s="160" t="s">
        <v>264</v>
      </c>
      <c r="E4440" s="168" t="s">
        <v>3</v>
      </c>
      <c r="F4440" s="169" t="s">
        <v>1727</v>
      </c>
      <c r="H4440" s="168" t="s">
        <v>3</v>
      </c>
      <c r="I4440" s="170"/>
      <c r="L4440" s="167"/>
      <c r="M4440" s="171"/>
      <c r="N4440" s="172"/>
      <c r="O4440" s="172"/>
      <c r="P4440" s="172"/>
      <c r="Q4440" s="172"/>
      <c r="R4440" s="172"/>
      <c r="S4440" s="172"/>
      <c r="T4440" s="173"/>
      <c r="AT4440" s="168" t="s">
        <v>264</v>
      </c>
      <c r="AU4440" s="168" t="s">
        <v>82</v>
      </c>
      <c r="AV4440" s="13" t="s">
        <v>80</v>
      </c>
      <c r="AW4440" s="13" t="s">
        <v>34</v>
      </c>
      <c r="AX4440" s="13" t="s">
        <v>73</v>
      </c>
      <c r="AY4440" s="168" t="s">
        <v>252</v>
      </c>
    </row>
    <row r="4441" spans="2:51" s="14" customFormat="1" ht="11.25">
      <c r="B4441" s="174"/>
      <c r="D4441" s="160" t="s">
        <v>264</v>
      </c>
      <c r="E4441" s="175" t="s">
        <v>3</v>
      </c>
      <c r="F4441" s="176" t="s">
        <v>1774</v>
      </c>
      <c r="H4441" s="177">
        <v>21</v>
      </c>
      <c r="I4441" s="178"/>
      <c r="L4441" s="174"/>
      <c r="M4441" s="179"/>
      <c r="N4441" s="180"/>
      <c r="O4441" s="180"/>
      <c r="P4441" s="180"/>
      <c r="Q4441" s="180"/>
      <c r="R4441" s="180"/>
      <c r="S4441" s="180"/>
      <c r="T4441" s="181"/>
      <c r="AT4441" s="175" t="s">
        <v>264</v>
      </c>
      <c r="AU4441" s="175" t="s">
        <v>82</v>
      </c>
      <c r="AV4441" s="14" t="s">
        <v>82</v>
      </c>
      <c r="AW4441" s="14" t="s">
        <v>34</v>
      </c>
      <c r="AX4441" s="14" t="s">
        <v>73</v>
      </c>
      <c r="AY4441" s="175" t="s">
        <v>252</v>
      </c>
    </row>
    <row r="4442" spans="2:51" s="14" customFormat="1" ht="11.25">
      <c r="B4442" s="174"/>
      <c r="D4442" s="160" t="s">
        <v>264</v>
      </c>
      <c r="E4442" s="175" t="s">
        <v>3</v>
      </c>
      <c r="F4442" s="176" t="s">
        <v>1688</v>
      </c>
      <c r="H4442" s="177">
        <v>-2.23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264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252</v>
      </c>
    </row>
    <row r="4443" spans="2:51" s="13" customFormat="1" ht="11.25">
      <c r="B4443" s="167"/>
      <c r="D4443" s="160" t="s">
        <v>264</v>
      </c>
      <c r="E4443" s="168" t="s">
        <v>3</v>
      </c>
      <c r="F4443" s="169" t="s">
        <v>1729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264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1764</v>
      </c>
      <c r="H4444" s="177">
        <v>17.850000000000001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4" customFormat="1" ht="11.25">
      <c r="B4445" s="174"/>
      <c r="D4445" s="160" t="s">
        <v>264</v>
      </c>
      <c r="E4445" s="175" t="s">
        <v>3</v>
      </c>
      <c r="F4445" s="176" t="s">
        <v>1597</v>
      </c>
      <c r="H4445" s="177">
        <v>-1.68</v>
      </c>
      <c r="I4445" s="178"/>
      <c r="L4445" s="174"/>
      <c r="M4445" s="179"/>
      <c r="N4445" s="180"/>
      <c r="O4445" s="180"/>
      <c r="P4445" s="180"/>
      <c r="Q4445" s="180"/>
      <c r="R4445" s="180"/>
      <c r="S4445" s="180"/>
      <c r="T4445" s="181"/>
      <c r="AT4445" s="175" t="s">
        <v>264</v>
      </c>
      <c r="AU4445" s="175" t="s">
        <v>82</v>
      </c>
      <c r="AV4445" s="14" t="s">
        <v>82</v>
      </c>
      <c r="AW4445" s="14" t="s">
        <v>34</v>
      </c>
      <c r="AX4445" s="14" t="s">
        <v>73</v>
      </c>
      <c r="AY4445" s="175" t="s">
        <v>252</v>
      </c>
    </row>
    <row r="4446" spans="2:51" s="13" customFormat="1" ht="11.25">
      <c r="B4446" s="167"/>
      <c r="D4446" s="160" t="s">
        <v>264</v>
      </c>
      <c r="E4446" s="168" t="s">
        <v>3</v>
      </c>
      <c r="F4446" s="169" t="s">
        <v>1730</v>
      </c>
      <c r="H4446" s="168" t="s">
        <v>3</v>
      </c>
      <c r="I4446" s="170"/>
      <c r="L4446" s="167"/>
      <c r="M4446" s="171"/>
      <c r="N4446" s="172"/>
      <c r="O4446" s="172"/>
      <c r="P4446" s="172"/>
      <c r="Q4446" s="172"/>
      <c r="R4446" s="172"/>
      <c r="S4446" s="172"/>
      <c r="T4446" s="173"/>
      <c r="AT4446" s="168" t="s">
        <v>264</v>
      </c>
      <c r="AU4446" s="168" t="s">
        <v>82</v>
      </c>
      <c r="AV4446" s="13" t="s">
        <v>80</v>
      </c>
      <c r="AW4446" s="13" t="s">
        <v>34</v>
      </c>
      <c r="AX4446" s="13" t="s">
        <v>73</v>
      </c>
      <c r="AY4446" s="168" t="s">
        <v>252</v>
      </c>
    </row>
    <row r="4447" spans="2:51" s="14" customFormat="1" ht="11.25">
      <c r="B4447" s="174"/>
      <c r="D4447" s="160" t="s">
        <v>264</v>
      </c>
      <c r="E4447" s="175" t="s">
        <v>3</v>
      </c>
      <c r="F4447" s="176" t="s">
        <v>1769</v>
      </c>
      <c r="H4447" s="177">
        <v>15.225</v>
      </c>
      <c r="I4447" s="178"/>
      <c r="L4447" s="174"/>
      <c r="M4447" s="179"/>
      <c r="N4447" s="180"/>
      <c r="O4447" s="180"/>
      <c r="P4447" s="180"/>
      <c r="Q4447" s="180"/>
      <c r="R4447" s="180"/>
      <c r="S4447" s="180"/>
      <c r="T4447" s="181"/>
      <c r="AT4447" s="175" t="s">
        <v>264</v>
      </c>
      <c r="AU4447" s="175" t="s">
        <v>82</v>
      </c>
      <c r="AV4447" s="14" t="s">
        <v>82</v>
      </c>
      <c r="AW4447" s="14" t="s">
        <v>34</v>
      </c>
      <c r="AX4447" s="14" t="s">
        <v>73</v>
      </c>
      <c r="AY4447" s="175" t="s">
        <v>252</v>
      </c>
    </row>
    <row r="4448" spans="2:51" s="14" customFormat="1" ht="11.25">
      <c r="B4448" s="174"/>
      <c r="D4448" s="160" t="s">
        <v>264</v>
      </c>
      <c r="E4448" s="175" t="s">
        <v>3</v>
      </c>
      <c r="F4448" s="176" t="s">
        <v>1656</v>
      </c>
      <c r="H4448" s="177">
        <v>-3.36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264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252</v>
      </c>
    </row>
    <row r="4449" spans="2:51" s="13" customFormat="1" ht="11.25">
      <c r="B4449" s="167"/>
      <c r="D4449" s="160" t="s">
        <v>264</v>
      </c>
      <c r="E4449" s="168" t="s">
        <v>3</v>
      </c>
      <c r="F4449" s="169" t="s">
        <v>1731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264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1770</v>
      </c>
      <c r="H4450" s="177">
        <v>16.779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4" customFormat="1" ht="11.25">
      <c r="B4451" s="174"/>
      <c r="D4451" s="160" t="s">
        <v>264</v>
      </c>
      <c r="E4451" s="175" t="s">
        <v>3</v>
      </c>
      <c r="F4451" s="176" t="s">
        <v>1610</v>
      </c>
      <c r="H4451" s="177">
        <v>-1.89</v>
      </c>
      <c r="I4451" s="178"/>
      <c r="L4451" s="174"/>
      <c r="M4451" s="179"/>
      <c r="N4451" s="180"/>
      <c r="O4451" s="180"/>
      <c r="P4451" s="180"/>
      <c r="Q4451" s="180"/>
      <c r="R4451" s="180"/>
      <c r="S4451" s="180"/>
      <c r="T4451" s="181"/>
      <c r="AT4451" s="175" t="s">
        <v>264</v>
      </c>
      <c r="AU4451" s="175" t="s">
        <v>82</v>
      </c>
      <c r="AV4451" s="14" t="s">
        <v>82</v>
      </c>
      <c r="AW4451" s="14" t="s">
        <v>34</v>
      </c>
      <c r="AX4451" s="14" t="s">
        <v>73</v>
      </c>
      <c r="AY4451" s="175" t="s">
        <v>252</v>
      </c>
    </row>
    <row r="4452" spans="2:51" s="13" customFormat="1" ht="11.25">
      <c r="B4452" s="167"/>
      <c r="D4452" s="160" t="s">
        <v>264</v>
      </c>
      <c r="E4452" s="168" t="s">
        <v>3</v>
      </c>
      <c r="F4452" s="169" t="s">
        <v>1732</v>
      </c>
      <c r="H4452" s="168" t="s">
        <v>3</v>
      </c>
      <c r="I4452" s="170"/>
      <c r="L4452" s="167"/>
      <c r="M4452" s="171"/>
      <c r="N4452" s="172"/>
      <c r="O4452" s="172"/>
      <c r="P4452" s="172"/>
      <c r="Q4452" s="172"/>
      <c r="R4452" s="172"/>
      <c r="S4452" s="172"/>
      <c r="T4452" s="173"/>
      <c r="AT4452" s="168" t="s">
        <v>264</v>
      </c>
      <c r="AU4452" s="168" t="s">
        <v>82</v>
      </c>
      <c r="AV4452" s="13" t="s">
        <v>80</v>
      </c>
      <c r="AW4452" s="13" t="s">
        <v>34</v>
      </c>
      <c r="AX4452" s="13" t="s">
        <v>73</v>
      </c>
      <c r="AY4452" s="168" t="s">
        <v>252</v>
      </c>
    </row>
    <row r="4453" spans="2:51" s="14" customFormat="1" ht="11.25">
      <c r="B4453" s="174"/>
      <c r="D4453" s="160" t="s">
        <v>264</v>
      </c>
      <c r="E4453" s="175" t="s">
        <v>3</v>
      </c>
      <c r="F4453" s="176" t="s">
        <v>1767</v>
      </c>
      <c r="H4453" s="177">
        <v>25.137</v>
      </c>
      <c r="I4453" s="178"/>
      <c r="L4453" s="174"/>
      <c r="M4453" s="179"/>
      <c r="N4453" s="180"/>
      <c r="O4453" s="180"/>
      <c r="P4453" s="180"/>
      <c r="Q4453" s="180"/>
      <c r="R4453" s="180"/>
      <c r="S4453" s="180"/>
      <c r="T4453" s="181"/>
      <c r="AT4453" s="175" t="s">
        <v>264</v>
      </c>
      <c r="AU4453" s="175" t="s">
        <v>82</v>
      </c>
      <c r="AV4453" s="14" t="s">
        <v>82</v>
      </c>
      <c r="AW4453" s="14" t="s">
        <v>34</v>
      </c>
      <c r="AX4453" s="14" t="s">
        <v>73</v>
      </c>
      <c r="AY4453" s="175" t="s">
        <v>252</v>
      </c>
    </row>
    <row r="4454" spans="2:51" s="14" customFormat="1" ht="11.25">
      <c r="B4454" s="174"/>
      <c r="D4454" s="160" t="s">
        <v>264</v>
      </c>
      <c r="E4454" s="175" t="s">
        <v>3</v>
      </c>
      <c r="F4454" s="176" t="s">
        <v>1610</v>
      </c>
      <c r="H4454" s="177">
        <v>-1.89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264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252</v>
      </c>
    </row>
    <row r="4455" spans="2:51" s="16" customFormat="1" ht="11.25">
      <c r="B4455" s="190"/>
      <c r="D4455" s="160" t="s">
        <v>264</v>
      </c>
      <c r="E4455" s="191" t="s">
        <v>3</v>
      </c>
      <c r="F4455" s="192" t="s">
        <v>354</v>
      </c>
      <c r="H4455" s="193">
        <v>187.113</v>
      </c>
      <c r="I4455" s="194"/>
      <c r="L4455" s="190"/>
      <c r="M4455" s="195"/>
      <c r="N4455" s="196"/>
      <c r="O4455" s="196"/>
      <c r="P4455" s="196"/>
      <c r="Q4455" s="196"/>
      <c r="R4455" s="196"/>
      <c r="S4455" s="196"/>
      <c r="T4455" s="197"/>
      <c r="AT4455" s="191" t="s">
        <v>264</v>
      </c>
      <c r="AU4455" s="191" t="s">
        <v>82</v>
      </c>
      <c r="AV4455" s="16" t="s">
        <v>95</v>
      </c>
      <c r="AW4455" s="16" t="s">
        <v>34</v>
      </c>
      <c r="AX4455" s="16" t="s">
        <v>73</v>
      </c>
      <c r="AY4455" s="191" t="s">
        <v>252</v>
      </c>
    </row>
    <row r="4456" spans="2:51" s="13" customFormat="1" ht="11.25">
      <c r="B4456" s="167"/>
      <c r="D4456" s="160" t="s">
        <v>264</v>
      </c>
      <c r="E4456" s="168" t="s">
        <v>3</v>
      </c>
      <c r="F4456" s="169" t="s">
        <v>1545</v>
      </c>
      <c r="H4456" s="168" t="s">
        <v>3</v>
      </c>
      <c r="I4456" s="170"/>
      <c r="L4456" s="167"/>
      <c r="M4456" s="171"/>
      <c r="N4456" s="172"/>
      <c r="O4456" s="172"/>
      <c r="P4456" s="172"/>
      <c r="Q4456" s="172"/>
      <c r="R4456" s="172"/>
      <c r="S4456" s="172"/>
      <c r="T4456" s="173"/>
      <c r="AT4456" s="168" t="s">
        <v>264</v>
      </c>
      <c r="AU4456" s="168" t="s">
        <v>82</v>
      </c>
      <c r="AV4456" s="13" t="s">
        <v>80</v>
      </c>
      <c r="AW4456" s="13" t="s">
        <v>34</v>
      </c>
      <c r="AX4456" s="13" t="s">
        <v>73</v>
      </c>
      <c r="AY4456" s="168" t="s">
        <v>252</v>
      </c>
    </row>
    <row r="4457" spans="2:51" s="13" customFormat="1" ht="11.25">
      <c r="B4457" s="167"/>
      <c r="D4457" s="160" t="s">
        <v>264</v>
      </c>
      <c r="E4457" s="168" t="s">
        <v>3</v>
      </c>
      <c r="F4457" s="169" t="s">
        <v>1775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264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252</v>
      </c>
    </row>
    <row r="4458" spans="2:51" s="14" customFormat="1" ht="11.25">
      <c r="B4458" s="174"/>
      <c r="D4458" s="160" t="s">
        <v>264</v>
      </c>
      <c r="E4458" s="175" t="s">
        <v>3</v>
      </c>
      <c r="F4458" s="176" t="s">
        <v>1776</v>
      </c>
      <c r="H4458" s="177">
        <v>3.04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264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252</v>
      </c>
    </row>
    <row r="4459" spans="2:51" s="13" customFormat="1" ht="11.25">
      <c r="B4459" s="167"/>
      <c r="D4459" s="160" t="s">
        <v>264</v>
      </c>
      <c r="E4459" s="168" t="s">
        <v>3</v>
      </c>
      <c r="F4459" s="169" t="s">
        <v>1777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264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1778</v>
      </c>
      <c r="H4460" s="177">
        <v>13.02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4" customFormat="1" ht="11.25">
      <c r="B4461" s="174"/>
      <c r="D4461" s="160" t="s">
        <v>264</v>
      </c>
      <c r="E4461" s="175" t="s">
        <v>3</v>
      </c>
      <c r="F4461" s="176" t="s">
        <v>1779</v>
      </c>
      <c r="H4461" s="177">
        <v>11.55</v>
      </c>
      <c r="I4461" s="178"/>
      <c r="L4461" s="174"/>
      <c r="M4461" s="179"/>
      <c r="N4461" s="180"/>
      <c r="O4461" s="180"/>
      <c r="P4461" s="180"/>
      <c r="Q4461" s="180"/>
      <c r="R4461" s="180"/>
      <c r="S4461" s="180"/>
      <c r="T4461" s="181"/>
      <c r="AT4461" s="175" t="s">
        <v>264</v>
      </c>
      <c r="AU4461" s="175" t="s">
        <v>82</v>
      </c>
      <c r="AV4461" s="14" t="s">
        <v>82</v>
      </c>
      <c r="AW4461" s="14" t="s">
        <v>34</v>
      </c>
      <c r="AX4461" s="14" t="s">
        <v>73</v>
      </c>
      <c r="AY4461" s="175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1780</v>
      </c>
      <c r="H4462" s="177">
        <v>14.91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4" customFormat="1" ht="11.25">
      <c r="B4463" s="174"/>
      <c r="D4463" s="160" t="s">
        <v>264</v>
      </c>
      <c r="E4463" s="175" t="s">
        <v>3</v>
      </c>
      <c r="F4463" s="176" t="s">
        <v>1781</v>
      </c>
      <c r="H4463" s="177">
        <v>7.98</v>
      </c>
      <c r="I4463" s="178"/>
      <c r="L4463" s="174"/>
      <c r="M4463" s="179"/>
      <c r="N4463" s="180"/>
      <c r="O4463" s="180"/>
      <c r="P4463" s="180"/>
      <c r="Q4463" s="180"/>
      <c r="R4463" s="180"/>
      <c r="S4463" s="180"/>
      <c r="T4463" s="181"/>
      <c r="AT4463" s="175" t="s">
        <v>264</v>
      </c>
      <c r="AU4463" s="175" t="s">
        <v>82</v>
      </c>
      <c r="AV4463" s="14" t="s">
        <v>82</v>
      </c>
      <c r="AW4463" s="14" t="s">
        <v>34</v>
      </c>
      <c r="AX4463" s="14" t="s">
        <v>73</v>
      </c>
      <c r="AY4463" s="175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1780</v>
      </c>
      <c r="H4464" s="177">
        <v>14.91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1:65" s="14" customFormat="1" ht="11.25">
      <c r="B4465" s="174"/>
      <c r="D4465" s="160" t="s">
        <v>264</v>
      </c>
      <c r="E4465" s="175" t="s">
        <v>3</v>
      </c>
      <c r="F4465" s="176" t="s">
        <v>1782</v>
      </c>
      <c r="H4465" s="177">
        <v>15.75</v>
      </c>
      <c r="I4465" s="178"/>
      <c r="L4465" s="174"/>
      <c r="M4465" s="179"/>
      <c r="N4465" s="180"/>
      <c r="O4465" s="180"/>
      <c r="P4465" s="180"/>
      <c r="Q4465" s="180"/>
      <c r="R4465" s="180"/>
      <c r="S4465" s="180"/>
      <c r="T4465" s="181"/>
      <c r="AT4465" s="175" t="s">
        <v>264</v>
      </c>
      <c r="AU4465" s="175" t="s">
        <v>82</v>
      </c>
      <c r="AV4465" s="14" t="s">
        <v>82</v>
      </c>
      <c r="AW4465" s="14" t="s">
        <v>34</v>
      </c>
      <c r="AX4465" s="14" t="s">
        <v>73</v>
      </c>
      <c r="AY4465" s="175" t="s">
        <v>252</v>
      </c>
    </row>
    <row r="4466" spans="1:65" s="13" customFormat="1" ht="11.25">
      <c r="B4466" s="167"/>
      <c r="D4466" s="160" t="s">
        <v>264</v>
      </c>
      <c r="E4466" s="168" t="s">
        <v>3</v>
      </c>
      <c r="F4466" s="169" t="s">
        <v>1783</v>
      </c>
      <c r="H4466" s="168" t="s">
        <v>3</v>
      </c>
      <c r="I4466" s="170"/>
      <c r="L4466" s="167"/>
      <c r="M4466" s="171"/>
      <c r="N4466" s="172"/>
      <c r="O4466" s="172"/>
      <c r="P4466" s="172"/>
      <c r="Q4466" s="172"/>
      <c r="R4466" s="172"/>
      <c r="S4466" s="172"/>
      <c r="T4466" s="173"/>
      <c r="AT4466" s="168" t="s">
        <v>264</v>
      </c>
      <c r="AU4466" s="168" t="s">
        <v>82</v>
      </c>
      <c r="AV4466" s="13" t="s">
        <v>80</v>
      </c>
      <c r="AW4466" s="13" t="s">
        <v>34</v>
      </c>
      <c r="AX4466" s="13" t="s">
        <v>73</v>
      </c>
      <c r="AY4466" s="168" t="s">
        <v>252</v>
      </c>
    </row>
    <row r="4467" spans="1:65" s="14" customFormat="1" ht="11.25">
      <c r="B4467" s="174"/>
      <c r="D4467" s="160" t="s">
        <v>264</v>
      </c>
      <c r="E4467" s="175" t="s">
        <v>3</v>
      </c>
      <c r="F4467" s="176" t="s">
        <v>1784</v>
      </c>
      <c r="H4467" s="177">
        <v>13.23</v>
      </c>
      <c r="I4467" s="178"/>
      <c r="L4467" s="174"/>
      <c r="M4467" s="179"/>
      <c r="N4467" s="180"/>
      <c r="O4467" s="180"/>
      <c r="P4467" s="180"/>
      <c r="Q4467" s="180"/>
      <c r="R4467" s="180"/>
      <c r="S4467" s="180"/>
      <c r="T4467" s="181"/>
      <c r="AT4467" s="175" t="s">
        <v>264</v>
      </c>
      <c r="AU4467" s="175" t="s">
        <v>82</v>
      </c>
      <c r="AV4467" s="14" t="s">
        <v>82</v>
      </c>
      <c r="AW4467" s="14" t="s">
        <v>34</v>
      </c>
      <c r="AX4467" s="14" t="s">
        <v>73</v>
      </c>
      <c r="AY4467" s="175" t="s">
        <v>252</v>
      </c>
    </row>
    <row r="4468" spans="1:65" s="14" customFormat="1" ht="11.25">
      <c r="B4468" s="174"/>
      <c r="D4468" s="160" t="s">
        <v>264</v>
      </c>
      <c r="E4468" s="175" t="s">
        <v>3</v>
      </c>
      <c r="F4468" s="176" t="s">
        <v>1779</v>
      </c>
      <c r="H4468" s="177">
        <v>11.55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1:65" s="14" customFormat="1" ht="11.25">
      <c r="B4469" s="174"/>
      <c r="D4469" s="160" t="s">
        <v>264</v>
      </c>
      <c r="E4469" s="175" t="s">
        <v>3</v>
      </c>
      <c r="F4469" s="176" t="s">
        <v>1785</v>
      </c>
      <c r="H4469" s="177">
        <v>16.59</v>
      </c>
      <c r="I4469" s="178"/>
      <c r="L4469" s="174"/>
      <c r="M4469" s="179"/>
      <c r="N4469" s="180"/>
      <c r="O4469" s="180"/>
      <c r="P4469" s="180"/>
      <c r="Q4469" s="180"/>
      <c r="R4469" s="180"/>
      <c r="S4469" s="180"/>
      <c r="T4469" s="181"/>
      <c r="AT4469" s="175" t="s">
        <v>264</v>
      </c>
      <c r="AU4469" s="175" t="s">
        <v>82</v>
      </c>
      <c r="AV4469" s="14" t="s">
        <v>82</v>
      </c>
      <c r="AW4469" s="14" t="s">
        <v>34</v>
      </c>
      <c r="AX4469" s="14" t="s">
        <v>73</v>
      </c>
      <c r="AY4469" s="175" t="s">
        <v>252</v>
      </c>
    </row>
    <row r="4470" spans="1:65" s="14" customFormat="1" ht="11.25">
      <c r="B4470" s="174"/>
      <c r="D4470" s="160" t="s">
        <v>264</v>
      </c>
      <c r="E4470" s="175" t="s">
        <v>3</v>
      </c>
      <c r="F4470" s="176" t="s">
        <v>1786</v>
      </c>
      <c r="H4470" s="177">
        <v>23.94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1:65" s="14" customFormat="1" ht="11.25">
      <c r="B4471" s="174"/>
      <c r="D4471" s="160" t="s">
        <v>264</v>
      </c>
      <c r="E4471" s="175" t="s">
        <v>3</v>
      </c>
      <c r="F4471" s="176" t="s">
        <v>1787</v>
      </c>
      <c r="H4471" s="177">
        <v>15.54</v>
      </c>
      <c r="I4471" s="178"/>
      <c r="L4471" s="174"/>
      <c r="M4471" s="179"/>
      <c r="N4471" s="180"/>
      <c r="O4471" s="180"/>
      <c r="P4471" s="180"/>
      <c r="Q4471" s="180"/>
      <c r="R4471" s="180"/>
      <c r="S4471" s="180"/>
      <c r="T4471" s="181"/>
      <c r="AT4471" s="175" t="s">
        <v>264</v>
      </c>
      <c r="AU4471" s="175" t="s">
        <v>82</v>
      </c>
      <c r="AV4471" s="14" t="s">
        <v>82</v>
      </c>
      <c r="AW4471" s="14" t="s">
        <v>34</v>
      </c>
      <c r="AX4471" s="14" t="s">
        <v>73</v>
      </c>
      <c r="AY4471" s="175" t="s">
        <v>252</v>
      </c>
    </row>
    <row r="4472" spans="1:65" s="14" customFormat="1" ht="11.25">
      <c r="B4472" s="174"/>
      <c r="D4472" s="160" t="s">
        <v>264</v>
      </c>
      <c r="E4472" s="175" t="s">
        <v>3</v>
      </c>
      <c r="F4472" s="176" t="s">
        <v>1776</v>
      </c>
      <c r="H4472" s="177">
        <v>3.04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1:65" s="14" customFormat="1" ht="11.25">
      <c r="B4473" s="174"/>
      <c r="D4473" s="160" t="s">
        <v>264</v>
      </c>
      <c r="E4473" s="175" t="s">
        <v>3</v>
      </c>
      <c r="F4473" s="176" t="s">
        <v>1788</v>
      </c>
      <c r="H4473" s="177">
        <v>8.85</v>
      </c>
      <c r="I4473" s="178"/>
      <c r="L4473" s="174"/>
      <c r="M4473" s="179"/>
      <c r="N4473" s="180"/>
      <c r="O4473" s="180"/>
      <c r="P4473" s="180"/>
      <c r="Q4473" s="180"/>
      <c r="R4473" s="180"/>
      <c r="S4473" s="180"/>
      <c r="T4473" s="181"/>
      <c r="AT4473" s="175" t="s">
        <v>264</v>
      </c>
      <c r="AU4473" s="175" t="s">
        <v>82</v>
      </c>
      <c r="AV4473" s="14" t="s">
        <v>82</v>
      </c>
      <c r="AW4473" s="14" t="s">
        <v>34</v>
      </c>
      <c r="AX4473" s="14" t="s">
        <v>73</v>
      </c>
      <c r="AY4473" s="175" t="s">
        <v>252</v>
      </c>
    </row>
    <row r="4474" spans="1:65" s="13" customFormat="1" ht="11.25">
      <c r="B4474" s="167"/>
      <c r="D4474" s="160" t="s">
        <v>264</v>
      </c>
      <c r="E4474" s="168" t="s">
        <v>3</v>
      </c>
      <c r="F4474" s="169" t="s">
        <v>3918</v>
      </c>
      <c r="H4474" s="168" t="s">
        <v>3</v>
      </c>
      <c r="I4474" s="170"/>
      <c r="L4474" s="167"/>
      <c r="M4474" s="171"/>
      <c r="N4474" s="172"/>
      <c r="O4474" s="172"/>
      <c r="P4474" s="172"/>
      <c r="Q4474" s="172"/>
      <c r="R4474" s="172"/>
      <c r="S4474" s="172"/>
      <c r="T4474" s="173"/>
      <c r="AT4474" s="168" t="s">
        <v>264</v>
      </c>
      <c r="AU4474" s="168" t="s">
        <v>82</v>
      </c>
      <c r="AV4474" s="13" t="s">
        <v>80</v>
      </c>
      <c r="AW4474" s="13" t="s">
        <v>34</v>
      </c>
      <c r="AX4474" s="13" t="s">
        <v>73</v>
      </c>
      <c r="AY4474" s="168" t="s">
        <v>252</v>
      </c>
    </row>
    <row r="4475" spans="1:65" s="14" customFormat="1" ht="11.25">
      <c r="B4475" s="174"/>
      <c r="D4475" s="160" t="s">
        <v>264</v>
      </c>
      <c r="E4475" s="175" t="s">
        <v>3</v>
      </c>
      <c r="F4475" s="176" t="s">
        <v>3917</v>
      </c>
      <c r="H4475" s="177">
        <v>10.8</v>
      </c>
      <c r="I4475" s="178"/>
      <c r="L4475" s="174"/>
      <c r="M4475" s="179"/>
      <c r="N4475" s="180"/>
      <c r="O4475" s="180"/>
      <c r="P4475" s="180"/>
      <c r="Q4475" s="180"/>
      <c r="R4475" s="180"/>
      <c r="S4475" s="180"/>
      <c r="T4475" s="181"/>
      <c r="AT4475" s="175" t="s">
        <v>264</v>
      </c>
      <c r="AU4475" s="175" t="s">
        <v>82</v>
      </c>
      <c r="AV4475" s="14" t="s">
        <v>82</v>
      </c>
      <c r="AW4475" s="14" t="s">
        <v>34</v>
      </c>
      <c r="AX4475" s="14" t="s">
        <v>73</v>
      </c>
      <c r="AY4475" s="175" t="s">
        <v>252</v>
      </c>
    </row>
    <row r="4476" spans="1:65" s="16" customFormat="1" ht="11.25">
      <c r="B4476" s="190"/>
      <c r="D4476" s="160" t="s">
        <v>264</v>
      </c>
      <c r="E4476" s="191" t="s">
        <v>3</v>
      </c>
      <c r="F4476" s="192" t="s">
        <v>354</v>
      </c>
      <c r="H4476" s="193">
        <v>184.7</v>
      </c>
      <c r="I4476" s="194"/>
      <c r="L4476" s="190"/>
      <c r="M4476" s="195"/>
      <c r="N4476" s="196"/>
      <c r="O4476" s="196"/>
      <c r="P4476" s="196"/>
      <c r="Q4476" s="196"/>
      <c r="R4476" s="196"/>
      <c r="S4476" s="196"/>
      <c r="T4476" s="197"/>
      <c r="AT4476" s="191" t="s">
        <v>264</v>
      </c>
      <c r="AU4476" s="191" t="s">
        <v>82</v>
      </c>
      <c r="AV4476" s="16" t="s">
        <v>95</v>
      </c>
      <c r="AW4476" s="16" t="s">
        <v>34</v>
      </c>
      <c r="AX4476" s="16" t="s">
        <v>73</v>
      </c>
      <c r="AY4476" s="191" t="s">
        <v>252</v>
      </c>
    </row>
    <row r="4477" spans="1:65" s="15" customFormat="1" ht="11.25">
      <c r="B4477" s="182"/>
      <c r="D4477" s="160" t="s">
        <v>264</v>
      </c>
      <c r="E4477" s="183" t="s">
        <v>3</v>
      </c>
      <c r="F4477" s="184" t="s">
        <v>269</v>
      </c>
      <c r="H4477" s="185">
        <v>675.49699999999996</v>
      </c>
      <c r="I4477" s="186"/>
      <c r="L4477" s="182"/>
      <c r="M4477" s="187"/>
      <c r="N4477" s="188"/>
      <c r="O4477" s="188"/>
      <c r="P4477" s="188"/>
      <c r="Q4477" s="188"/>
      <c r="R4477" s="188"/>
      <c r="S4477" s="188"/>
      <c r="T4477" s="189"/>
      <c r="AT4477" s="183" t="s">
        <v>264</v>
      </c>
      <c r="AU4477" s="183" t="s">
        <v>82</v>
      </c>
      <c r="AV4477" s="15" t="s">
        <v>258</v>
      </c>
      <c r="AW4477" s="15" t="s">
        <v>34</v>
      </c>
      <c r="AX4477" s="15" t="s">
        <v>80</v>
      </c>
      <c r="AY4477" s="183" t="s">
        <v>252</v>
      </c>
    </row>
    <row r="4478" spans="1:65" s="2" customFormat="1" ht="16.5" customHeight="1">
      <c r="A4478" s="34"/>
      <c r="B4478" s="145"/>
      <c r="C4478" s="198" t="s">
        <v>3919</v>
      </c>
      <c r="D4478" s="198" t="s">
        <v>361</v>
      </c>
      <c r="E4478" s="199" t="s">
        <v>3920</v>
      </c>
      <c r="F4478" s="200" t="s">
        <v>3921</v>
      </c>
      <c r="G4478" s="201" t="s">
        <v>497</v>
      </c>
      <c r="H4478" s="202">
        <v>743.04700000000003</v>
      </c>
      <c r="I4478" s="203"/>
      <c r="J4478" s="204">
        <f>ROUND(I4478*H4478,2)</f>
        <v>0</v>
      </c>
      <c r="K4478" s="205"/>
      <c r="L4478" s="206"/>
      <c r="M4478" s="207" t="s">
        <v>3</v>
      </c>
      <c r="N4478" s="208" t="s">
        <v>44</v>
      </c>
      <c r="O4478" s="55"/>
      <c r="P4478" s="156">
        <f>O4478*H4478</f>
        <v>0</v>
      </c>
      <c r="Q4478" s="156">
        <v>1.18E-2</v>
      </c>
      <c r="R4478" s="156">
        <f>Q4478*H4478</f>
        <v>8.7679545999999995</v>
      </c>
      <c r="S4478" s="156">
        <v>0</v>
      </c>
      <c r="T4478" s="157">
        <f>S4478*H4478</f>
        <v>0</v>
      </c>
      <c r="U4478" s="34"/>
      <c r="V4478" s="34"/>
      <c r="W4478" s="34"/>
      <c r="X4478" s="34"/>
      <c r="Y4478" s="34"/>
      <c r="Z4478" s="34"/>
      <c r="AA4478" s="34"/>
      <c r="AB4478" s="34"/>
      <c r="AC4478" s="34"/>
      <c r="AD4478" s="34"/>
      <c r="AE4478" s="34"/>
      <c r="AR4478" s="158" t="s">
        <v>572</v>
      </c>
      <c r="AT4478" s="158" t="s">
        <v>361</v>
      </c>
      <c r="AU4478" s="158" t="s">
        <v>82</v>
      </c>
      <c r="AY4478" s="19" t="s">
        <v>252</v>
      </c>
      <c r="BE4478" s="159">
        <f>IF(N4478="základní",J4478,0)</f>
        <v>0</v>
      </c>
      <c r="BF4478" s="159">
        <f>IF(N4478="snížená",J4478,0)</f>
        <v>0</v>
      </c>
      <c r="BG4478" s="159">
        <f>IF(N4478="zákl. přenesená",J4478,0)</f>
        <v>0</v>
      </c>
      <c r="BH4478" s="159">
        <f>IF(N4478="sníž. přenesená",J4478,0)</f>
        <v>0</v>
      </c>
      <c r="BI4478" s="159">
        <f>IF(N4478="nulová",J4478,0)</f>
        <v>0</v>
      </c>
      <c r="BJ4478" s="19" t="s">
        <v>80</v>
      </c>
      <c r="BK4478" s="159">
        <f>ROUND(I4478*H4478,2)</f>
        <v>0</v>
      </c>
      <c r="BL4478" s="19" t="s">
        <v>406</v>
      </c>
      <c r="BM4478" s="158" t="s">
        <v>3922</v>
      </c>
    </row>
    <row r="4479" spans="1:65" s="2" customFormat="1" ht="11.25">
      <c r="A4479" s="34"/>
      <c r="B4479" s="35"/>
      <c r="C4479" s="34"/>
      <c r="D4479" s="160" t="s">
        <v>260</v>
      </c>
      <c r="E4479" s="34"/>
      <c r="F4479" s="161" t="s">
        <v>3921</v>
      </c>
      <c r="G4479" s="34"/>
      <c r="H4479" s="34"/>
      <c r="I4479" s="162"/>
      <c r="J4479" s="34"/>
      <c r="K4479" s="34"/>
      <c r="L4479" s="35"/>
      <c r="M4479" s="163"/>
      <c r="N4479" s="164"/>
      <c r="O4479" s="55"/>
      <c r="P4479" s="55"/>
      <c r="Q4479" s="55"/>
      <c r="R4479" s="55"/>
      <c r="S4479" s="55"/>
      <c r="T4479" s="56"/>
      <c r="U4479" s="34"/>
      <c r="V4479" s="34"/>
      <c r="W4479" s="34"/>
      <c r="X4479" s="34"/>
      <c r="Y4479" s="34"/>
      <c r="Z4479" s="34"/>
      <c r="AA4479" s="34"/>
      <c r="AB4479" s="34"/>
      <c r="AC4479" s="34"/>
      <c r="AD4479" s="34"/>
      <c r="AE4479" s="34"/>
      <c r="AT4479" s="19" t="s">
        <v>260</v>
      </c>
      <c r="AU4479" s="19" t="s">
        <v>82</v>
      </c>
    </row>
    <row r="4480" spans="1:65" s="2" customFormat="1" ht="11.25">
      <c r="A4480" s="34"/>
      <c r="B4480" s="35"/>
      <c r="C4480" s="34"/>
      <c r="D4480" s="165" t="s">
        <v>262</v>
      </c>
      <c r="E4480" s="34"/>
      <c r="F4480" s="166" t="s">
        <v>3923</v>
      </c>
      <c r="G4480" s="34"/>
      <c r="H4480" s="34"/>
      <c r="I4480" s="162"/>
      <c r="J4480" s="34"/>
      <c r="K4480" s="34"/>
      <c r="L4480" s="35"/>
      <c r="M4480" s="163"/>
      <c r="N4480" s="164"/>
      <c r="O4480" s="55"/>
      <c r="P4480" s="55"/>
      <c r="Q4480" s="55"/>
      <c r="R4480" s="55"/>
      <c r="S4480" s="55"/>
      <c r="T4480" s="56"/>
      <c r="U4480" s="34"/>
      <c r="V4480" s="34"/>
      <c r="W4480" s="34"/>
      <c r="X4480" s="34"/>
      <c r="Y4480" s="34"/>
      <c r="Z4480" s="34"/>
      <c r="AA4480" s="34"/>
      <c r="AB4480" s="34"/>
      <c r="AC4480" s="34"/>
      <c r="AD4480" s="34"/>
      <c r="AE4480" s="34"/>
      <c r="AT4480" s="19" t="s">
        <v>262</v>
      </c>
      <c r="AU4480" s="19" t="s">
        <v>82</v>
      </c>
    </row>
    <row r="4481" spans="1:65" s="13" customFormat="1" ht="11.25">
      <c r="B4481" s="167"/>
      <c r="D4481" s="160" t="s">
        <v>264</v>
      </c>
      <c r="E4481" s="168" t="s">
        <v>3</v>
      </c>
      <c r="F4481" s="169" t="s">
        <v>3924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264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252</v>
      </c>
    </row>
    <row r="4482" spans="1:65" s="14" customFormat="1" ht="11.25">
      <c r="B4482" s="174"/>
      <c r="D4482" s="160" t="s">
        <v>264</v>
      </c>
      <c r="E4482" s="175" t="s">
        <v>3</v>
      </c>
      <c r="F4482" s="176" t="s">
        <v>3925</v>
      </c>
      <c r="H4482" s="177">
        <v>675.49699999999996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264</v>
      </c>
      <c r="AU4482" s="175" t="s">
        <v>82</v>
      </c>
      <c r="AV4482" s="14" t="s">
        <v>82</v>
      </c>
      <c r="AW4482" s="14" t="s">
        <v>34</v>
      </c>
      <c r="AX4482" s="14" t="s">
        <v>80</v>
      </c>
      <c r="AY4482" s="175" t="s">
        <v>252</v>
      </c>
    </row>
    <row r="4483" spans="1:65" s="14" customFormat="1" ht="11.25">
      <c r="B4483" s="174"/>
      <c r="D4483" s="160" t="s">
        <v>264</v>
      </c>
      <c r="F4483" s="176" t="s">
        <v>3926</v>
      </c>
      <c r="H4483" s="177">
        <v>743.04700000000003</v>
      </c>
      <c r="I4483" s="178"/>
      <c r="L4483" s="174"/>
      <c r="M4483" s="179"/>
      <c r="N4483" s="180"/>
      <c r="O4483" s="180"/>
      <c r="P4483" s="180"/>
      <c r="Q4483" s="180"/>
      <c r="R4483" s="180"/>
      <c r="S4483" s="180"/>
      <c r="T4483" s="181"/>
      <c r="AT4483" s="175" t="s">
        <v>264</v>
      </c>
      <c r="AU4483" s="175" t="s">
        <v>82</v>
      </c>
      <c r="AV4483" s="14" t="s">
        <v>82</v>
      </c>
      <c r="AW4483" s="14" t="s">
        <v>4</v>
      </c>
      <c r="AX4483" s="14" t="s">
        <v>80</v>
      </c>
      <c r="AY4483" s="175" t="s">
        <v>252</v>
      </c>
    </row>
    <row r="4484" spans="1:65" s="2" customFormat="1" ht="16.5" customHeight="1">
      <c r="A4484" s="34"/>
      <c r="B4484" s="145"/>
      <c r="C4484" s="146" t="s">
        <v>3927</v>
      </c>
      <c r="D4484" s="146" t="s">
        <v>254</v>
      </c>
      <c r="E4484" s="147" t="s">
        <v>3928</v>
      </c>
      <c r="F4484" s="148" t="s">
        <v>3929</v>
      </c>
      <c r="G4484" s="149" t="s">
        <v>331</v>
      </c>
      <c r="H4484" s="150">
        <v>307.76</v>
      </c>
      <c r="I4484" s="151"/>
      <c r="J4484" s="152">
        <f>ROUND(I4484*H4484,2)</f>
        <v>0</v>
      </c>
      <c r="K4484" s="153"/>
      <c r="L4484" s="35"/>
      <c r="M4484" s="154" t="s">
        <v>3</v>
      </c>
      <c r="N4484" s="155" t="s">
        <v>44</v>
      </c>
      <c r="O4484" s="55"/>
      <c r="P4484" s="156">
        <f>O4484*H4484</f>
        <v>0</v>
      </c>
      <c r="Q4484" s="156">
        <v>5.0000000000000001E-4</v>
      </c>
      <c r="R4484" s="156">
        <f>Q4484*H4484</f>
        <v>0.15387999999999999</v>
      </c>
      <c r="S4484" s="156">
        <v>0</v>
      </c>
      <c r="T4484" s="157">
        <f>S4484*H4484</f>
        <v>0</v>
      </c>
      <c r="U4484" s="34"/>
      <c r="V4484" s="34"/>
      <c r="W4484" s="34"/>
      <c r="X4484" s="34"/>
      <c r="Y4484" s="34"/>
      <c r="Z4484" s="34"/>
      <c r="AA4484" s="34"/>
      <c r="AB4484" s="34"/>
      <c r="AC4484" s="34"/>
      <c r="AD4484" s="34"/>
      <c r="AE4484" s="34"/>
      <c r="AR4484" s="158" t="s">
        <v>406</v>
      </c>
      <c r="AT4484" s="158" t="s">
        <v>254</v>
      </c>
      <c r="AU4484" s="158" t="s">
        <v>82</v>
      </c>
      <c r="AY4484" s="19" t="s">
        <v>252</v>
      </c>
      <c r="BE4484" s="159">
        <f>IF(N4484="základní",J4484,0)</f>
        <v>0</v>
      </c>
      <c r="BF4484" s="159">
        <f>IF(N4484="snížená",J4484,0)</f>
        <v>0</v>
      </c>
      <c r="BG4484" s="159">
        <f>IF(N4484="zákl. přenesená",J4484,0)</f>
        <v>0</v>
      </c>
      <c r="BH4484" s="159">
        <f>IF(N4484="sníž. přenesená",J4484,0)</f>
        <v>0</v>
      </c>
      <c r="BI4484" s="159">
        <f>IF(N4484="nulová",J4484,0)</f>
        <v>0</v>
      </c>
      <c r="BJ4484" s="19" t="s">
        <v>80</v>
      </c>
      <c r="BK4484" s="159">
        <f>ROUND(I4484*H4484,2)</f>
        <v>0</v>
      </c>
      <c r="BL4484" s="19" t="s">
        <v>406</v>
      </c>
      <c r="BM4484" s="158" t="s">
        <v>3930</v>
      </c>
    </row>
    <row r="4485" spans="1:65" s="2" customFormat="1" ht="11.25">
      <c r="A4485" s="34"/>
      <c r="B4485" s="35"/>
      <c r="C4485" s="34"/>
      <c r="D4485" s="160" t="s">
        <v>260</v>
      </c>
      <c r="E4485" s="34"/>
      <c r="F4485" s="161" t="s">
        <v>3931</v>
      </c>
      <c r="G4485" s="34"/>
      <c r="H4485" s="34"/>
      <c r="I4485" s="162"/>
      <c r="J4485" s="34"/>
      <c r="K4485" s="34"/>
      <c r="L4485" s="35"/>
      <c r="M4485" s="163"/>
      <c r="N4485" s="164"/>
      <c r="O4485" s="55"/>
      <c r="P4485" s="55"/>
      <c r="Q4485" s="55"/>
      <c r="R4485" s="55"/>
      <c r="S4485" s="55"/>
      <c r="T4485" s="56"/>
      <c r="U4485" s="34"/>
      <c r="V4485" s="34"/>
      <c r="W4485" s="34"/>
      <c r="X4485" s="34"/>
      <c r="Y4485" s="34"/>
      <c r="Z4485" s="34"/>
      <c r="AA4485" s="34"/>
      <c r="AB4485" s="34"/>
      <c r="AC4485" s="34"/>
      <c r="AD4485" s="34"/>
      <c r="AE4485" s="34"/>
      <c r="AT4485" s="19" t="s">
        <v>260</v>
      </c>
      <c r="AU4485" s="19" t="s">
        <v>82</v>
      </c>
    </row>
    <row r="4486" spans="1:65" s="2" customFormat="1" ht="11.25">
      <c r="A4486" s="34"/>
      <c r="B4486" s="35"/>
      <c r="C4486" s="34"/>
      <c r="D4486" s="165" t="s">
        <v>262</v>
      </c>
      <c r="E4486" s="34"/>
      <c r="F4486" s="166" t="s">
        <v>3932</v>
      </c>
      <c r="G4486" s="34"/>
      <c r="H4486" s="34"/>
      <c r="I4486" s="162"/>
      <c r="J4486" s="34"/>
      <c r="K4486" s="34"/>
      <c r="L4486" s="35"/>
      <c r="M4486" s="163"/>
      <c r="N4486" s="164"/>
      <c r="O4486" s="55"/>
      <c r="P4486" s="55"/>
      <c r="Q4486" s="55"/>
      <c r="R4486" s="55"/>
      <c r="S4486" s="55"/>
      <c r="T4486" s="56"/>
      <c r="U4486" s="34"/>
      <c r="V4486" s="34"/>
      <c r="W4486" s="34"/>
      <c r="X4486" s="34"/>
      <c r="Y4486" s="34"/>
      <c r="Z4486" s="34"/>
      <c r="AA4486" s="34"/>
      <c r="AB4486" s="34"/>
      <c r="AC4486" s="34"/>
      <c r="AD4486" s="34"/>
      <c r="AE4486" s="34"/>
      <c r="AT4486" s="19" t="s">
        <v>262</v>
      </c>
      <c r="AU4486" s="19" t="s">
        <v>82</v>
      </c>
    </row>
    <row r="4487" spans="1:65" s="13" customFormat="1" ht="11.25">
      <c r="B4487" s="167"/>
      <c r="D4487" s="160" t="s">
        <v>264</v>
      </c>
      <c r="E4487" s="168" t="s">
        <v>3</v>
      </c>
      <c r="F4487" s="169" t="s">
        <v>3933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264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252</v>
      </c>
    </row>
    <row r="4488" spans="1:65" s="14" customFormat="1" ht="11.25">
      <c r="B4488" s="174"/>
      <c r="D4488" s="160" t="s">
        <v>264</v>
      </c>
      <c r="E4488" s="175" t="s">
        <v>3</v>
      </c>
      <c r="F4488" s="176" t="s">
        <v>3934</v>
      </c>
      <c r="H4488" s="177">
        <v>307.76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264</v>
      </c>
      <c r="AU4488" s="175" t="s">
        <v>82</v>
      </c>
      <c r="AV4488" s="14" t="s">
        <v>82</v>
      </c>
      <c r="AW4488" s="14" t="s">
        <v>34</v>
      </c>
      <c r="AX4488" s="14" t="s">
        <v>80</v>
      </c>
      <c r="AY4488" s="175" t="s">
        <v>252</v>
      </c>
    </row>
    <row r="4489" spans="1:65" s="2" customFormat="1" ht="16.5" customHeight="1">
      <c r="A4489" s="34"/>
      <c r="B4489" s="145"/>
      <c r="C4489" s="146" t="s">
        <v>3935</v>
      </c>
      <c r="D4489" s="146" t="s">
        <v>254</v>
      </c>
      <c r="E4489" s="147" t="s">
        <v>3936</v>
      </c>
      <c r="F4489" s="148" t="s">
        <v>3937</v>
      </c>
      <c r="G4489" s="149" t="s">
        <v>331</v>
      </c>
      <c r="H4489" s="150">
        <v>597.55999999999995</v>
      </c>
      <c r="I4489" s="151"/>
      <c r="J4489" s="152">
        <f>ROUND(I4489*H4489,2)</f>
        <v>0</v>
      </c>
      <c r="K4489" s="153"/>
      <c r="L4489" s="35"/>
      <c r="M4489" s="154" t="s">
        <v>3</v>
      </c>
      <c r="N4489" s="155" t="s">
        <v>44</v>
      </c>
      <c r="O4489" s="55"/>
      <c r="P4489" s="156">
        <f>O4489*H4489</f>
        <v>0</v>
      </c>
      <c r="Q4489" s="156">
        <v>3.0000000000000001E-5</v>
      </c>
      <c r="R4489" s="156">
        <f>Q4489*H4489</f>
        <v>1.79268E-2</v>
      </c>
      <c r="S4489" s="156">
        <v>0</v>
      </c>
      <c r="T4489" s="157">
        <f>S4489*H4489</f>
        <v>0</v>
      </c>
      <c r="U4489" s="34"/>
      <c r="V4489" s="34"/>
      <c r="W4489" s="34"/>
      <c r="X4489" s="34"/>
      <c r="Y4489" s="34"/>
      <c r="Z4489" s="34"/>
      <c r="AA4489" s="34"/>
      <c r="AB4489" s="34"/>
      <c r="AC4489" s="34"/>
      <c r="AD4489" s="34"/>
      <c r="AE4489" s="34"/>
      <c r="AR4489" s="158" t="s">
        <v>406</v>
      </c>
      <c r="AT4489" s="158" t="s">
        <v>254</v>
      </c>
      <c r="AU4489" s="158" t="s">
        <v>82</v>
      </c>
      <c r="AY4489" s="19" t="s">
        <v>252</v>
      </c>
      <c r="BE4489" s="159">
        <f>IF(N4489="základní",J4489,0)</f>
        <v>0</v>
      </c>
      <c r="BF4489" s="159">
        <f>IF(N4489="snížená",J4489,0)</f>
        <v>0</v>
      </c>
      <c r="BG4489" s="159">
        <f>IF(N4489="zákl. přenesená",J4489,0)</f>
        <v>0</v>
      </c>
      <c r="BH4489" s="159">
        <f>IF(N4489="sníž. přenesená",J4489,0)</f>
        <v>0</v>
      </c>
      <c r="BI4489" s="159">
        <f>IF(N4489="nulová",J4489,0)</f>
        <v>0</v>
      </c>
      <c r="BJ4489" s="19" t="s">
        <v>80</v>
      </c>
      <c r="BK4489" s="159">
        <f>ROUND(I4489*H4489,2)</f>
        <v>0</v>
      </c>
      <c r="BL4489" s="19" t="s">
        <v>406</v>
      </c>
      <c r="BM4489" s="158" t="s">
        <v>3938</v>
      </c>
    </row>
    <row r="4490" spans="1:65" s="2" customFormat="1" ht="11.25">
      <c r="A4490" s="34"/>
      <c r="B4490" s="35"/>
      <c r="C4490" s="34"/>
      <c r="D4490" s="160" t="s">
        <v>260</v>
      </c>
      <c r="E4490" s="34"/>
      <c r="F4490" s="161" t="s">
        <v>3939</v>
      </c>
      <c r="G4490" s="34"/>
      <c r="H4490" s="34"/>
      <c r="I4490" s="162"/>
      <c r="J4490" s="34"/>
      <c r="K4490" s="34"/>
      <c r="L4490" s="35"/>
      <c r="M4490" s="163"/>
      <c r="N4490" s="164"/>
      <c r="O4490" s="55"/>
      <c r="P4490" s="55"/>
      <c r="Q4490" s="55"/>
      <c r="R4490" s="55"/>
      <c r="S4490" s="55"/>
      <c r="T4490" s="56"/>
      <c r="U4490" s="34"/>
      <c r="V4490" s="34"/>
      <c r="W4490" s="34"/>
      <c r="X4490" s="34"/>
      <c r="Y4490" s="34"/>
      <c r="Z4490" s="34"/>
      <c r="AA4490" s="34"/>
      <c r="AB4490" s="34"/>
      <c r="AC4490" s="34"/>
      <c r="AD4490" s="34"/>
      <c r="AE4490" s="34"/>
      <c r="AT4490" s="19" t="s">
        <v>260</v>
      </c>
      <c r="AU4490" s="19" t="s">
        <v>82</v>
      </c>
    </row>
    <row r="4491" spans="1:65" s="2" customFormat="1" ht="11.25">
      <c r="A4491" s="34"/>
      <c r="B4491" s="35"/>
      <c r="C4491" s="34"/>
      <c r="D4491" s="165" t="s">
        <v>262</v>
      </c>
      <c r="E4491" s="34"/>
      <c r="F4491" s="166" t="s">
        <v>3940</v>
      </c>
      <c r="G4491" s="34"/>
      <c r="H4491" s="34"/>
      <c r="I4491" s="162"/>
      <c r="J4491" s="34"/>
      <c r="K4491" s="34"/>
      <c r="L4491" s="35"/>
      <c r="M4491" s="163"/>
      <c r="N4491" s="164"/>
      <c r="O4491" s="55"/>
      <c r="P4491" s="55"/>
      <c r="Q4491" s="55"/>
      <c r="R4491" s="55"/>
      <c r="S4491" s="55"/>
      <c r="T4491" s="56"/>
      <c r="U4491" s="34"/>
      <c r="V4491" s="34"/>
      <c r="W4491" s="34"/>
      <c r="X4491" s="34"/>
      <c r="Y4491" s="34"/>
      <c r="Z4491" s="34"/>
      <c r="AA4491" s="34"/>
      <c r="AB4491" s="34"/>
      <c r="AC4491" s="34"/>
      <c r="AD4491" s="34"/>
      <c r="AE4491" s="34"/>
      <c r="AT4491" s="19" t="s">
        <v>262</v>
      </c>
      <c r="AU4491" s="19" t="s">
        <v>82</v>
      </c>
    </row>
    <row r="4492" spans="1:65" s="13" customFormat="1" ht="11.25">
      <c r="B4492" s="167"/>
      <c r="D4492" s="160" t="s">
        <v>264</v>
      </c>
      <c r="E4492" s="168" t="s">
        <v>3</v>
      </c>
      <c r="F4492" s="169" t="s">
        <v>3941</v>
      </c>
      <c r="H4492" s="168" t="s">
        <v>3</v>
      </c>
      <c r="I4492" s="170"/>
      <c r="L4492" s="167"/>
      <c r="M4492" s="171"/>
      <c r="N4492" s="172"/>
      <c r="O4492" s="172"/>
      <c r="P4492" s="172"/>
      <c r="Q4492" s="172"/>
      <c r="R4492" s="172"/>
      <c r="S4492" s="172"/>
      <c r="T4492" s="173"/>
      <c r="AT4492" s="168" t="s">
        <v>264</v>
      </c>
      <c r="AU4492" s="168" t="s">
        <v>82</v>
      </c>
      <c r="AV4492" s="13" t="s">
        <v>80</v>
      </c>
      <c r="AW4492" s="13" t="s">
        <v>34</v>
      </c>
      <c r="AX4492" s="13" t="s">
        <v>73</v>
      </c>
      <c r="AY4492" s="168" t="s">
        <v>252</v>
      </c>
    </row>
    <row r="4493" spans="1:65" s="14" customFormat="1" ht="11.25">
      <c r="B4493" s="174"/>
      <c r="D4493" s="160" t="s">
        <v>264</v>
      </c>
      <c r="E4493" s="175" t="s">
        <v>3</v>
      </c>
      <c r="F4493" s="176" t="s">
        <v>3942</v>
      </c>
      <c r="H4493" s="177">
        <v>307.76</v>
      </c>
      <c r="I4493" s="178"/>
      <c r="L4493" s="174"/>
      <c r="M4493" s="179"/>
      <c r="N4493" s="180"/>
      <c r="O4493" s="180"/>
      <c r="P4493" s="180"/>
      <c r="Q4493" s="180"/>
      <c r="R4493" s="180"/>
      <c r="S4493" s="180"/>
      <c r="T4493" s="181"/>
      <c r="AT4493" s="175" t="s">
        <v>264</v>
      </c>
      <c r="AU4493" s="175" t="s">
        <v>82</v>
      </c>
      <c r="AV4493" s="14" t="s">
        <v>82</v>
      </c>
      <c r="AW4493" s="14" t="s">
        <v>34</v>
      </c>
      <c r="AX4493" s="14" t="s">
        <v>73</v>
      </c>
      <c r="AY4493" s="175" t="s">
        <v>252</v>
      </c>
    </row>
    <row r="4494" spans="1:65" s="13" customFormat="1" ht="11.25">
      <c r="B4494" s="167"/>
      <c r="D4494" s="160" t="s">
        <v>264</v>
      </c>
      <c r="E4494" s="168" t="s">
        <v>3</v>
      </c>
      <c r="F4494" s="169" t="s">
        <v>3943</v>
      </c>
      <c r="H4494" s="168" t="s">
        <v>3</v>
      </c>
      <c r="I4494" s="170"/>
      <c r="L4494" s="167"/>
      <c r="M4494" s="171"/>
      <c r="N4494" s="172"/>
      <c r="O4494" s="172"/>
      <c r="P4494" s="172"/>
      <c r="Q4494" s="172"/>
      <c r="R4494" s="172"/>
      <c r="S4494" s="172"/>
      <c r="T4494" s="173"/>
      <c r="AT4494" s="168" t="s">
        <v>264</v>
      </c>
      <c r="AU4494" s="168" t="s">
        <v>82</v>
      </c>
      <c r="AV4494" s="13" t="s">
        <v>80</v>
      </c>
      <c r="AW4494" s="13" t="s">
        <v>34</v>
      </c>
      <c r="AX4494" s="13" t="s">
        <v>73</v>
      </c>
      <c r="AY4494" s="168" t="s">
        <v>252</v>
      </c>
    </row>
    <row r="4495" spans="1:65" s="14" customFormat="1" ht="11.25">
      <c r="B4495" s="174"/>
      <c r="D4495" s="160" t="s">
        <v>264</v>
      </c>
      <c r="E4495" s="175" t="s">
        <v>3</v>
      </c>
      <c r="F4495" s="176" t="s">
        <v>3944</v>
      </c>
      <c r="H4495" s="177">
        <v>289.8</v>
      </c>
      <c r="I4495" s="178"/>
      <c r="L4495" s="174"/>
      <c r="M4495" s="179"/>
      <c r="N4495" s="180"/>
      <c r="O4495" s="180"/>
      <c r="P4495" s="180"/>
      <c r="Q4495" s="180"/>
      <c r="R4495" s="180"/>
      <c r="S4495" s="180"/>
      <c r="T4495" s="181"/>
      <c r="AT4495" s="175" t="s">
        <v>264</v>
      </c>
      <c r="AU4495" s="175" t="s">
        <v>82</v>
      </c>
      <c r="AV4495" s="14" t="s">
        <v>82</v>
      </c>
      <c r="AW4495" s="14" t="s">
        <v>34</v>
      </c>
      <c r="AX4495" s="14" t="s">
        <v>73</v>
      </c>
      <c r="AY4495" s="175" t="s">
        <v>252</v>
      </c>
    </row>
    <row r="4496" spans="1:65" s="15" customFormat="1" ht="11.25">
      <c r="B4496" s="182"/>
      <c r="D4496" s="160" t="s">
        <v>264</v>
      </c>
      <c r="E4496" s="183" t="s">
        <v>3</v>
      </c>
      <c r="F4496" s="184" t="s">
        <v>269</v>
      </c>
      <c r="H4496" s="185">
        <v>597.55999999999995</v>
      </c>
      <c r="I4496" s="186"/>
      <c r="L4496" s="182"/>
      <c r="M4496" s="187"/>
      <c r="N4496" s="188"/>
      <c r="O4496" s="188"/>
      <c r="P4496" s="188"/>
      <c r="Q4496" s="188"/>
      <c r="R4496" s="188"/>
      <c r="S4496" s="188"/>
      <c r="T4496" s="189"/>
      <c r="AT4496" s="183" t="s">
        <v>264</v>
      </c>
      <c r="AU4496" s="183" t="s">
        <v>82</v>
      </c>
      <c r="AV4496" s="15" t="s">
        <v>258</v>
      </c>
      <c r="AW4496" s="15" t="s">
        <v>34</v>
      </c>
      <c r="AX4496" s="15" t="s">
        <v>80</v>
      </c>
      <c r="AY4496" s="183" t="s">
        <v>252</v>
      </c>
    </row>
    <row r="4497" spans="1:65" s="2" customFormat="1" ht="16.5" customHeight="1">
      <c r="A4497" s="34"/>
      <c r="B4497" s="145"/>
      <c r="C4497" s="146" t="s">
        <v>3945</v>
      </c>
      <c r="D4497" s="146" t="s">
        <v>254</v>
      </c>
      <c r="E4497" s="147" t="s">
        <v>3946</v>
      </c>
      <c r="F4497" s="148" t="s">
        <v>3947</v>
      </c>
      <c r="G4497" s="149" t="s">
        <v>331</v>
      </c>
      <c r="H4497" s="150">
        <v>194.88</v>
      </c>
      <c r="I4497" s="151"/>
      <c r="J4497" s="152">
        <f>ROUND(I4497*H4497,2)</f>
        <v>0</v>
      </c>
      <c r="K4497" s="153"/>
      <c r="L4497" s="35"/>
      <c r="M4497" s="154" t="s">
        <v>3</v>
      </c>
      <c r="N4497" s="155" t="s">
        <v>44</v>
      </c>
      <c r="O4497" s="55"/>
      <c r="P4497" s="156">
        <f>O4497*H4497</f>
        <v>0</v>
      </c>
      <c r="Q4497" s="156">
        <v>3.2000000000000003E-4</v>
      </c>
      <c r="R4497" s="156">
        <f>Q4497*H4497</f>
        <v>6.2361600000000003E-2</v>
      </c>
      <c r="S4497" s="156">
        <v>0</v>
      </c>
      <c r="T4497" s="157">
        <f>S4497*H4497</f>
        <v>0</v>
      </c>
      <c r="U4497" s="34"/>
      <c r="V4497" s="34"/>
      <c r="W4497" s="34"/>
      <c r="X4497" s="34"/>
      <c r="Y4497" s="34"/>
      <c r="Z4497" s="34"/>
      <c r="AA4497" s="34"/>
      <c r="AB4497" s="34"/>
      <c r="AC4497" s="34"/>
      <c r="AD4497" s="34"/>
      <c r="AE4497" s="34"/>
      <c r="AR4497" s="158" t="s">
        <v>406</v>
      </c>
      <c r="AT4497" s="158" t="s">
        <v>254</v>
      </c>
      <c r="AU4497" s="158" t="s">
        <v>82</v>
      </c>
      <c r="AY4497" s="19" t="s">
        <v>252</v>
      </c>
      <c r="BE4497" s="159">
        <f>IF(N4497="základní",J4497,0)</f>
        <v>0</v>
      </c>
      <c r="BF4497" s="159">
        <f>IF(N4497="snížená",J4497,0)</f>
        <v>0</v>
      </c>
      <c r="BG4497" s="159">
        <f>IF(N4497="zákl. přenesená",J4497,0)</f>
        <v>0</v>
      </c>
      <c r="BH4497" s="159">
        <f>IF(N4497="sníž. přenesená",J4497,0)</f>
        <v>0</v>
      </c>
      <c r="BI4497" s="159">
        <f>IF(N4497="nulová",J4497,0)</f>
        <v>0</v>
      </c>
      <c r="BJ4497" s="19" t="s">
        <v>80</v>
      </c>
      <c r="BK4497" s="159">
        <f>ROUND(I4497*H4497,2)</f>
        <v>0</v>
      </c>
      <c r="BL4497" s="19" t="s">
        <v>406</v>
      </c>
      <c r="BM4497" s="158" t="s">
        <v>3948</v>
      </c>
    </row>
    <row r="4498" spans="1:65" s="2" customFormat="1" ht="11.25">
      <c r="A4498" s="34"/>
      <c r="B4498" s="35"/>
      <c r="C4498" s="34"/>
      <c r="D4498" s="160" t="s">
        <v>260</v>
      </c>
      <c r="E4498" s="34"/>
      <c r="F4498" s="161" t="s">
        <v>3949</v>
      </c>
      <c r="G4498" s="34"/>
      <c r="H4498" s="34"/>
      <c r="I4498" s="162"/>
      <c r="J4498" s="34"/>
      <c r="K4498" s="34"/>
      <c r="L4498" s="35"/>
      <c r="M4498" s="163"/>
      <c r="N4498" s="164"/>
      <c r="O4498" s="55"/>
      <c r="P4498" s="55"/>
      <c r="Q4498" s="55"/>
      <c r="R4498" s="55"/>
      <c r="S4498" s="55"/>
      <c r="T4498" s="56"/>
      <c r="U4498" s="34"/>
      <c r="V4498" s="34"/>
      <c r="W4498" s="34"/>
      <c r="X4498" s="34"/>
      <c r="Y4498" s="34"/>
      <c r="Z4498" s="34"/>
      <c r="AA4498" s="34"/>
      <c r="AB4498" s="34"/>
      <c r="AC4498" s="34"/>
      <c r="AD4498" s="34"/>
      <c r="AE4498" s="34"/>
      <c r="AT4498" s="19" t="s">
        <v>260</v>
      </c>
      <c r="AU4498" s="19" t="s">
        <v>82</v>
      </c>
    </row>
    <row r="4499" spans="1:65" s="2" customFormat="1" ht="11.25">
      <c r="A4499" s="34"/>
      <c r="B4499" s="35"/>
      <c r="C4499" s="34"/>
      <c r="D4499" s="165" t="s">
        <v>262</v>
      </c>
      <c r="E4499" s="34"/>
      <c r="F4499" s="166" t="s">
        <v>3950</v>
      </c>
      <c r="G4499" s="34"/>
      <c r="H4499" s="34"/>
      <c r="I4499" s="162"/>
      <c r="J4499" s="34"/>
      <c r="K4499" s="34"/>
      <c r="L4499" s="35"/>
      <c r="M4499" s="163"/>
      <c r="N4499" s="164"/>
      <c r="O4499" s="55"/>
      <c r="P4499" s="55"/>
      <c r="Q4499" s="55"/>
      <c r="R4499" s="55"/>
      <c r="S4499" s="55"/>
      <c r="T4499" s="56"/>
      <c r="U4499" s="34"/>
      <c r="V4499" s="34"/>
      <c r="W4499" s="34"/>
      <c r="X4499" s="34"/>
      <c r="Y4499" s="34"/>
      <c r="Z4499" s="34"/>
      <c r="AA4499" s="34"/>
      <c r="AB4499" s="34"/>
      <c r="AC4499" s="34"/>
      <c r="AD4499" s="34"/>
      <c r="AE4499" s="34"/>
      <c r="AT4499" s="19" t="s">
        <v>262</v>
      </c>
      <c r="AU4499" s="19" t="s">
        <v>82</v>
      </c>
    </row>
    <row r="4500" spans="1:65" s="13" customFormat="1" ht="11.25">
      <c r="B4500" s="167"/>
      <c r="D4500" s="160" t="s">
        <v>264</v>
      </c>
      <c r="E4500" s="168" t="s">
        <v>3</v>
      </c>
      <c r="F4500" s="169" t="s">
        <v>1559</v>
      </c>
      <c r="H4500" s="168" t="s">
        <v>3</v>
      </c>
      <c r="I4500" s="170"/>
      <c r="L4500" s="167"/>
      <c r="M4500" s="171"/>
      <c r="N4500" s="172"/>
      <c r="O4500" s="172"/>
      <c r="P4500" s="172"/>
      <c r="Q4500" s="172"/>
      <c r="R4500" s="172"/>
      <c r="S4500" s="172"/>
      <c r="T4500" s="173"/>
      <c r="AT4500" s="168" t="s">
        <v>264</v>
      </c>
      <c r="AU4500" s="168" t="s">
        <v>82</v>
      </c>
      <c r="AV4500" s="13" t="s">
        <v>80</v>
      </c>
      <c r="AW4500" s="13" t="s">
        <v>34</v>
      </c>
      <c r="AX4500" s="13" t="s">
        <v>73</v>
      </c>
      <c r="AY4500" s="168" t="s">
        <v>252</v>
      </c>
    </row>
    <row r="4501" spans="1:65" s="14" customFormat="1" ht="11.25">
      <c r="B4501" s="174"/>
      <c r="D4501" s="160" t="s">
        <v>264</v>
      </c>
      <c r="E4501" s="175" t="s">
        <v>3</v>
      </c>
      <c r="F4501" s="176" t="s">
        <v>3951</v>
      </c>
      <c r="H4501" s="177">
        <v>194.88</v>
      </c>
      <c r="I4501" s="178"/>
      <c r="L4501" s="174"/>
      <c r="M4501" s="179"/>
      <c r="N4501" s="180"/>
      <c r="O4501" s="180"/>
      <c r="P4501" s="180"/>
      <c r="Q4501" s="180"/>
      <c r="R4501" s="180"/>
      <c r="S4501" s="180"/>
      <c r="T4501" s="181"/>
      <c r="AT4501" s="175" t="s">
        <v>264</v>
      </c>
      <c r="AU4501" s="175" t="s">
        <v>82</v>
      </c>
      <c r="AV4501" s="14" t="s">
        <v>82</v>
      </c>
      <c r="AW4501" s="14" t="s">
        <v>34</v>
      </c>
      <c r="AX4501" s="14" t="s">
        <v>73</v>
      </c>
      <c r="AY4501" s="175" t="s">
        <v>252</v>
      </c>
    </row>
    <row r="4502" spans="1:65" s="15" customFormat="1" ht="11.25">
      <c r="B4502" s="182"/>
      <c r="D4502" s="160" t="s">
        <v>264</v>
      </c>
      <c r="E4502" s="183" t="s">
        <v>3</v>
      </c>
      <c r="F4502" s="184" t="s">
        <v>269</v>
      </c>
      <c r="H4502" s="185">
        <v>194.88</v>
      </c>
      <c r="I4502" s="186"/>
      <c r="L4502" s="182"/>
      <c r="M4502" s="187"/>
      <c r="N4502" s="188"/>
      <c r="O4502" s="188"/>
      <c r="P4502" s="188"/>
      <c r="Q4502" s="188"/>
      <c r="R4502" s="188"/>
      <c r="S4502" s="188"/>
      <c r="T4502" s="189"/>
      <c r="AT4502" s="183" t="s">
        <v>264</v>
      </c>
      <c r="AU4502" s="183" t="s">
        <v>82</v>
      </c>
      <c r="AV4502" s="15" t="s">
        <v>258</v>
      </c>
      <c r="AW4502" s="15" t="s">
        <v>34</v>
      </c>
      <c r="AX4502" s="15" t="s">
        <v>80</v>
      </c>
      <c r="AY4502" s="183" t="s">
        <v>252</v>
      </c>
    </row>
    <row r="4503" spans="1:65" s="2" customFormat="1" ht="16.5" customHeight="1">
      <c r="A4503" s="34"/>
      <c r="B4503" s="145"/>
      <c r="C4503" s="146" t="s">
        <v>3952</v>
      </c>
      <c r="D4503" s="146" t="s">
        <v>254</v>
      </c>
      <c r="E4503" s="147" t="s">
        <v>3953</v>
      </c>
      <c r="F4503" s="148" t="s">
        <v>3954</v>
      </c>
      <c r="G4503" s="149" t="s">
        <v>321</v>
      </c>
      <c r="H4503" s="150">
        <v>13.249000000000001</v>
      </c>
      <c r="I4503" s="151"/>
      <c r="J4503" s="152">
        <f>ROUND(I4503*H4503,2)</f>
        <v>0</v>
      </c>
      <c r="K4503" s="153"/>
      <c r="L4503" s="35"/>
      <c r="M4503" s="154" t="s">
        <v>3</v>
      </c>
      <c r="N4503" s="155" t="s">
        <v>44</v>
      </c>
      <c r="O4503" s="55"/>
      <c r="P4503" s="156">
        <f>O4503*H4503</f>
        <v>0</v>
      </c>
      <c r="Q4503" s="156">
        <v>0</v>
      </c>
      <c r="R4503" s="156">
        <f>Q4503*H4503</f>
        <v>0</v>
      </c>
      <c r="S4503" s="156">
        <v>0</v>
      </c>
      <c r="T4503" s="157">
        <f>S4503*H4503</f>
        <v>0</v>
      </c>
      <c r="U4503" s="34"/>
      <c r="V4503" s="34"/>
      <c r="W4503" s="34"/>
      <c r="X4503" s="34"/>
      <c r="Y4503" s="34"/>
      <c r="Z4503" s="34"/>
      <c r="AA4503" s="34"/>
      <c r="AB4503" s="34"/>
      <c r="AC4503" s="34"/>
      <c r="AD4503" s="34"/>
      <c r="AE4503" s="34"/>
      <c r="AR4503" s="158" t="s">
        <v>406</v>
      </c>
      <c r="AT4503" s="158" t="s">
        <v>254</v>
      </c>
      <c r="AU4503" s="158" t="s">
        <v>82</v>
      </c>
      <c r="AY4503" s="19" t="s">
        <v>252</v>
      </c>
      <c r="BE4503" s="159">
        <f>IF(N4503="základní",J4503,0)</f>
        <v>0</v>
      </c>
      <c r="BF4503" s="159">
        <f>IF(N4503="snížená",J4503,0)</f>
        <v>0</v>
      </c>
      <c r="BG4503" s="159">
        <f>IF(N4503="zákl. přenesená",J4503,0)</f>
        <v>0</v>
      </c>
      <c r="BH4503" s="159">
        <f>IF(N4503="sníž. přenesená",J4503,0)</f>
        <v>0</v>
      </c>
      <c r="BI4503" s="159">
        <f>IF(N4503="nulová",J4503,0)</f>
        <v>0</v>
      </c>
      <c r="BJ4503" s="19" t="s">
        <v>80</v>
      </c>
      <c r="BK4503" s="159">
        <f>ROUND(I4503*H4503,2)</f>
        <v>0</v>
      </c>
      <c r="BL4503" s="19" t="s">
        <v>406</v>
      </c>
      <c r="BM4503" s="158" t="s">
        <v>3955</v>
      </c>
    </row>
    <row r="4504" spans="1:65" s="2" customFormat="1" ht="19.5">
      <c r="A4504" s="34"/>
      <c r="B4504" s="35"/>
      <c r="C4504" s="34"/>
      <c r="D4504" s="160" t="s">
        <v>260</v>
      </c>
      <c r="E4504" s="34"/>
      <c r="F4504" s="161" t="s">
        <v>3956</v>
      </c>
      <c r="G4504" s="34"/>
      <c r="H4504" s="34"/>
      <c r="I4504" s="162"/>
      <c r="J4504" s="34"/>
      <c r="K4504" s="34"/>
      <c r="L4504" s="35"/>
      <c r="M4504" s="163"/>
      <c r="N4504" s="164"/>
      <c r="O4504" s="55"/>
      <c r="P4504" s="55"/>
      <c r="Q4504" s="55"/>
      <c r="R4504" s="55"/>
      <c r="S4504" s="55"/>
      <c r="T4504" s="56"/>
      <c r="U4504" s="34"/>
      <c r="V4504" s="34"/>
      <c r="W4504" s="34"/>
      <c r="X4504" s="34"/>
      <c r="Y4504" s="34"/>
      <c r="Z4504" s="34"/>
      <c r="AA4504" s="34"/>
      <c r="AB4504" s="34"/>
      <c r="AC4504" s="34"/>
      <c r="AD4504" s="34"/>
      <c r="AE4504" s="34"/>
      <c r="AT4504" s="19" t="s">
        <v>260</v>
      </c>
      <c r="AU4504" s="19" t="s">
        <v>82</v>
      </c>
    </row>
    <row r="4505" spans="1:65" s="2" customFormat="1" ht="11.25">
      <c r="A4505" s="34"/>
      <c r="B4505" s="35"/>
      <c r="C4505" s="34"/>
      <c r="D4505" s="165" t="s">
        <v>262</v>
      </c>
      <c r="E4505" s="34"/>
      <c r="F4505" s="166" t="s">
        <v>3957</v>
      </c>
      <c r="G4505" s="34"/>
      <c r="H4505" s="34"/>
      <c r="I4505" s="162"/>
      <c r="J4505" s="34"/>
      <c r="K4505" s="34"/>
      <c r="L4505" s="35"/>
      <c r="M4505" s="163"/>
      <c r="N4505" s="164"/>
      <c r="O4505" s="55"/>
      <c r="P4505" s="55"/>
      <c r="Q4505" s="55"/>
      <c r="R4505" s="55"/>
      <c r="S4505" s="55"/>
      <c r="T4505" s="56"/>
      <c r="U4505" s="34"/>
      <c r="V4505" s="34"/>
      <c r="W4505" s="34"/>
      <c r="X4505" s="34"/>
      <c r="Y4505" s="34"/>
      <c r="Z4505" s="34"/>
      <c r="AA4505" s="34"/>
      <c r="AB4505" s="34"/>
      <c r="AC4505" s="34"/>
      <c r="AD4505" s="34"/>
      <c r="AE4505" s="34"/>
      <c r="AT4505" s="19" t="s">
        <v>262</v>
      </c>
      <c r="AU4505" s="19" t="s">
        <v>82</v>
      </c>
    </row>
    <row r="4506" spans="1:65" s="12" customFormat="1" ht="22.9" customHeight="1">
      <c r="B4506" s="132"/>
      <c r="D4506" s="133" t="s">
        <v>72</v>
      </c>
      <c r="E4506" s="143" t="s">
        <v>3958</v>
      </c>
      <c r="F4506" s="143" t="s">
        <v>3959</v>
      </c>
      <c r="I4506" s="135"/>
      <c r="J4506" s="144">
        <f>BK4506</f>
        <v>0</v>
      </c>
      <c r="L4506" s="132"/>
      <c r="M4506" s="137"/>
      <c r="N4506" s="138"/>
      <c r="O4506" s="138"/>
      <c r="P4506" s="139">
        <f>SUM(P4507:P4576)</f>
        <v>0</v>
      </c>
      <c r="Q4506" s="138"/>
      <c r="R4506" s="139">
        <f>SUM(R4507:R4576)</f>
        <v>73.714953240000014</v>
      </c>
      <c r="S4506" s="138"/>
      <c r="T4506" s="140">
        <f>SUM(T4507:T4576)</f>
        <v>0</v>
      </c>
      <c r="AR4506" s="133" t="s">
        <v>82</v>
      </c>
      <c r="AT4506" s="141" t="s">
        <v>72</v>
      </c>
      <c r="AU4506" s="141" t="s">
        <v>80</v>
      </c>
      <c r="AY4506" s="133" t="s">
        <v>252</v>
      </c>
      <c r="BK4506" s="142">
        <f>SUM(BK4507:BK4576)</f>
        <v>0</v>
      </c>
    </row>
    <row r="4507" spans="1:65" s="2" customFormat="1" ht="16.5" customHeight="1">
      <c r="A4507" s="34"/>
      <c r="B4507" s="145"/>
      <c r="C4507" s="146" t="s">
        <v>3960</v>
      </c>
      <c r="D4507" s="146" t="s">
        <v>254</v>
      </c>
      <c r="E4507" s="147" t="s">
        <v>3961</v>
      </c>
      <c r="F4507" s="148" t="s">
        <v>3962</v>
      </c>
      <c r="G4507" s="149" t="s">
        <v>497</v>
      </c>
      <c r="H4507" s="150">
        <v>1256.5340000000001</v>
      </c>
      <c r="I4507" s="151"/>
      <c r="J4507" s="152">
        <f>ROUND(I4507*H4507,2)</f>
        <v>0</v>
      </c>
      <c r="K4507" s="153"/>
      <c r="L4507" s="35"/>
      <c r="M4507" s="154" t="s">
        <v>3</v>
      </c>
      <c r="N4507" s="155" t="s">
        <v>44</v>
      </c>
      <c r="O4507" s="55"/>
      <c r="P4507" s="156">
        <f>O4507*H4507</f>
        <v>0</v>
      </c>
      <c r="Q4507" s="156">
        <v>4.0000000000000002E-4</v>
      </c>
      <c r="R4507" s="156">
        <f>Q4507*H4507</f>
        <v>0.5026136000000001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406</v>
      </c>
      <c r="AT4507" s="158" t="s">
        <v>254</v>
      </c>
      <c r="AU4507" s="158" t="s">
        <v>82</v>
      </c>
      <c r="AY4507" s="19" t="s">
        <v>252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406</v>
      </c>
      <c r="BM4507" s="158" t="s">
        <v>3963</v>
      </c>
    </row>
    <row r="4508" spans="1:65" s="2" customFormat="1" ht="11.25">
      <c r="A4508" s="34"/>
      <c r="B4508" s="35"/>
      <c r="C4508" s="34"/>
      <c r="D4508" s="160" t="s">
        <v>260</v>
      </c>
      <c r="E4508" s="34"/>
      <c r="F4508" s="161" t="s">
        <v>3964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260</v>
      </c>
      <c r="AU4508" s="19" t="s">
        <v>82</v>
      </c>
    </row>
    <row r="4509" spans="1:65" s="2" customFormat="1" ht="11.25">
      <c r="A4509" s="34"/>
      <c r="B4509" s="35"/>
      <c r="C4509" s="34"/>
      <c r="D4509" s="165" t="s">
        <v>262</v>
      </c>
      <c r="E4509" s="34"/>
      <c r="F4509" s="166" t="s">
        <v>3965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262</v>
      </c>
      <c r="AU4509" s="19" t="s">
        <v>82</v>
      </c>
    </row>
    <row r="4510" spans="1:65" s="13" customFormat="1" ht="11.25">
      <c r="B4510" s="167"/>
      <c r="D4510" s="160" t="s">
        <v>264</v>
      </c>
      <c r="E4510" s="168" t="s">
        <v>3</v>
      </c>
      <c r="F4510" s="169" t="s">
        <v>3966</v>
      </c>
      <c r="H4510" s="168" t="s">
        <v>3</v>
      </c>
      <c r="I4510" s="170"/>
      <c r="L4510" s="167"/>
      <c r="M4510" s="171"/>
      <c r="N4510" s="172"/>
      <c r="O4510" s="172"/>
      <c r="P4510" s="172"/>
      <c r="Q4510" s="172"/>
      <c r="R4510" s="172"/>
      <c r="S4510" s="172"/>
      <c r="T4510" s="173"/>
      <c r="AT4510" s="168" t="s">
        <v>264</v>
      </c>
      <c r="AU4510" s="168" t="s">
        <v>82</v>
      </c>
      <c r="AV4510" s="13" t="s">
        <v>80</v>
      </c>
      <c r="AW4510" s="13" t="s">
        <v>34</v>
      </c>
      <c r="AX4510" s="13" t="s">
        <v>73</v>
      </c>
      <c r="AY4510" s="168" t="s">
        <v>252</v>
      </c>
    </row>
    <row r="4511" spans="1:65" s="14" customFormat="1" ht="11.25">
      <c r="B4511" s="174"/>
      <c r="D4511" s="160" t="s">
        <v>264</v>
      </c>
      <c r="E4511" s="175" t="s">
        <v>3</v>
      </c>
      <c r="F4511" s="176" t="s">
        <v>3967</v>
      </c>
      <c r="H4511" s="177">
        <v>47.58</v>
      </c>
      <c r="I4511" s="178"/>
      <c r="L4511" s="174"/>
      <c r="M4511" s="179"/>
      <c r="N4511" s="180"/>
      <c r="O4511" s="180"/>
      <c r="P4511" s="180"/>
      <c r="Q4511" s="180"/>
      <c r="R4511" s="180"/>
      <c r="S4511" s="180"/>
      <c r="T4511" s="181"/>
      <c r="AT4511" s="175" t="s">
        <v>264</v>
      </c>
      <c r="AU4511" s="175" t="s">
        <v>82</v>
      </c>
      <c r="AV4511" s="14" t="s">
        <v>82</v>
      </c>
      <c r="AW4511" s="14" t="s">
        <v>34</v>
      </c>
      <c r="AX4511" s="14" t="s">
        <v>73</v>
      </c>
      <c r="AY4511" s="175" t="s">
        <v>252</v>
      </c>
    </row>
    <row r="4512" spans="1:65" s="14" customFormat="1" ht="11.25">
      <c r="B4512" s="174"/>
      <c r="D4512" s="160" t="s">
        <v>264</v>
      </c>
      <c r="E4512" s="175" t="s">
        <v>3</v>
      </c>
      <c r="F4512" s="176" t="s">
        <v>1879</v>
      </c>
      <c r="H4512" s="177">
        <v>54.6</v>
      </c>
      <c r="I4512" s="178"/>
      <c r="L4512" s="174"/>
      <c r="M4512" s="179"/>
      <c r="N4512" s="180"/>
      <c r="O4512" s="180"/>
      <c r="P4512" s="180"/>
      <c r="Q4512" s="180"/>
      <c r="R4512" s="180"/>
      <c r="S4512" s="180"/>
      <c r="T4512" s="181"/>
      <c r="AT4512" s="175" t="s">
        <v>264</v>
      </c>
      <c r="AU4512" s="175" t="s">
        <v>82</v>
      </c>
      <c r="AV4512" s="14" t="s">
        <v>82</v>
      </c>
      <c r="AW4512" s="14" t="s">
        <v>34</v>
      </c>
      <c r="AX4512" s="14" t="s">
        <v>73</v>
      </c>
      <c r="AY4512" s="175" t="s">
        <v>252</v>
      </c>
    </row>
    <row r="4513" spans="1:65" s="14" customFormat="1" ht="11.25">
      <c r="B4513" s="174"/>
      <c r="D4513" s="160" t="s">
        <v>264</v>
      </c>
      <c r="E4513" s="175" t="s">
        <v>3</v>
      </c>
      <c r="F4513" s="176" t="s">
        <v>1880</v>
      </c>
      <c r="H4513" s="177">
        <v>37.83</v>
      </c>
      <c r="I4513" s="178"/>
      <c r="L4513" s="174"/>
      <c r="M4513" s="179"/>
      <c r="N4513" s="180"/>
      <c r="O4513" s="180"/>
      <c r="P4513" s="180"/>
      <c r="Q4513" s="180"/>
      <c r="R4513" s="180"/>
      <c r="S4513" s="180"/>
      <c r="T4513" s="181"/>
      <c r="AT4513" s="175" t="s">
        <v>264</v>
      </c>
      <c r="AU4513" s="175" t="s">
        <v>82</v>
      </c>
      <c r="AV4513" s="14" t="s">
        <v>82</v>
      </c>
      <c r="AW4513" s="14" t="s">
        <v>34</v>
      </c>
      <c r="AX4513" s="14" t="s">
        <v>73</v>
      </c>
      <c r="AY4513" s="175" t="s">
        <v>252</v>
      </c>
    </row>
    <row r="4514" spans="1:65" s="16" customFormat="1" ht="11.25">
      <c r="B4514" s="190"/>
      <c r="D4514" s="160" t="s">
        <v>264</v>
      </c>
      <c r="E4514" s="191" t="s">
        <v>3</v>
      </c>
      <c r="F4514" s="192" t="s">
        <v>354</v>
      </c>
      <c r="H4514" s="193">
        <v>140.01</v>
      </c>
      <c r="I4514" s="194"/>
      <c r="L4514" s="190"/>
      <c r="M4514" s="195"/>
      <c r="N4514" s="196"/>
      <c r="O4514" s="196"/>
      <c r="P4514" s="196"/>
      <c r="Q4514" s="196"/>
      <c r="R4514" s="196"/>
      <c r="S4514" s="196"/>
      <c r="T4514" s="197"/>
      <c r="AT4514" s="191" t="s">
        <v>264</v>
      </c>
      <c r="AU4514" s="191" t="s">
        <v>82</v>
      </c>
      <c r="AV4514" s="16" t="s">
        <v>95</v>
      </c>
      <c r="AW4514" s="16" t="s">
        <v>34</v>
      </c>
      <c r="AX4514" s="16" t="s">
        <v>73</v>
      </c>
      <c r="AY4514" s="191" t="s">
        <v>252</v>
      </c>
    </row>
    <row r="4515" spans="1:65" s="13" customFormat="1" ht="11.25">
      <c r="B4515" s="167"/>
      <c r="D4515" s="160" t="s">
        <v>264</v>
      </c>
      <c r="E4515" s="168" t="s">
        <v>3</v>
      </c>
      <c r="F4515" s="169" t="s">
        <v>3968</v>
      </c>
      <c r="H4515" s="168" t="s">
        <v>3</v>
      </c>
      <c r="I4515" s="170"/>
      <c r="L4515" s="167"/>
      <c r="M4515" s="171"/>
      <c r="N4515" s="172"/>
      <c r="O4515" s="172"/>
      <c r="P4515" s="172"/>
      <c r="Q4515" s="172"/>
      <c r="R4515" s="172"/>
      <c r="S4515" s="172"/>
      <c r="T4515" s="173"/>
      <c r="AT4515" s="168" t="s">
        <v>264</v>
      </c>
      <c r="AU4515" s="168" t="s">
        <v>82</v>
      </c>
      <c r="AV4515" s="13" t="s">
        <v>80</v>
      </c>
      <c r="AW4515" s="13" t="s">
        <v>34</v>
      </c>
      <c r="AX4515" s="13" t="s">
        <v>73</v>
      </c>
      <c r="AY4515" s="168" t="s">
        <v>252</v>
      </c>
    </row>
    <row r="4516" spans="1:65" s="14" customFormat="1" ht="11.25">
      <c r="B4516" s="174"/>
      <c r="D4516" s="160" t="s">
        <v>264</v>
      </c>
      <c r="E4516" s="175" t="s">
        <v>3</v>
      </c>
      <c r="F4516" s="176" t="s">
        <v>1841</v>
      </c>
      <c r="H4516" s="177">
        <v>224.756</v>
      </c>
      <c r="I4516" s="178"/>
      <c r="L4516" s="174"/>
      <c r="M4516" s="179"/>
      <c r="N4516" s="180"/>
      <c r="O4516" s="180"/>
      <c r="P4516" s="180"/>
      <c r="Q4516" s="180"/>
      <c r="R4516" s="180"/>
      <c r="S4516" s="180"/>
      <c r="T4516" s="181"/>
      <c r="AT4516" s="175" t="s">
        <v>264</v>
      </c>
      <c r="AU4516" s="175" t="s">
        <v>82</v>
      </c>
      <c r="AV4516" s="14" t="s">
        <v>82</v>
      </c>
      <c r="AW4516" s="14" t="s">
        <v>34</v>
      </c>
      <c r="AX4516" s="14" t="s">
        <v>73</v>
      </c>
      <c r="AY4516" s="175" t="s">
        <v>252</v>
      </c>
    </row>
    <row r="4517" spans="1:65" s="14" customFormat="1" ht="11.25">
      <c r="B4517" s="174"/>
      <c r="D4517" s="160" t="s">
        <v>264</v>
      </c>
      <c r="E4517" s="175" t="s">
        <v>3</v>
      </c>
      <c r="F4517" s="176" t="s">
        <v>1842</v>
      </c>
      <c r="H4517" s="177">
        <v>54.9</v>
      </c>
      <c r="I4517" s="178"/>
      <c r="L4517" s="174"/>
      <c r="M4517" s="179"/>
      <c r="N4517" s="180"/>
      <c r="O4517" s="180"/>
      <c r="P4517" s="180"/>
      <c r="Q4517" s="180"/>
      <c r="R4517" s="180"/>
      <c r="S4517" s="180"/>
      <c r="T4517" s="181"/>
      <c r="AT4517" s="175" t="s">
        <v>264</v>
      </c>
      <c r="AU4517" s="175" t="s">
        <v>82</v>
      </c>
      <c r="AV4517" s="14" t="s">
        <v>82</v>
      </c>
      <c r="AW4517" s="14" t="s">
        <v>34</v>
      </c>
      <c r="AX4517" s="14" t="s">
        <v>73</v>
      </c>
      <c r="AY4517" s="175" t="s">
        <v>252</v>
      </c>
    </row>
    <row r="4518" spans="1:65" s="16" customFormat="1" ht="11.25">
      <c r="B4518" s="190"/>
      <c r="D4518" s="160" t="s">
        <v>264</v>
      </c>
      <c r="E4518" s="191" t="s">
        <v>3</v>
      </c>
      <c r="F4518" s="192" t="s">
        <v>354</v>
      </c>
      <c r="H4518" s="193">
        <v>279.65600000000001</v>
      </c>
      <c r="I4518" s="194"/>
      <c r="L4518" s="190"/>
      <c r="M4518" s="195"/>
      <c r="N4518" s="196"/>
      <c r="O4518" s="196"/>
      <c r="P4518" s="196"/>
      <c r="Q4518" s="196"/>
      <c r="R4518" s="196"/>
      <c r="S4518" s="196"/>
      <c r="T4518" s="197"/>
      <c r="AT4518" s="191" t="s">
        <v>264</v>
      </c>
      <c r="AU4518" s="191" t="s">
        <v>82</v>
      </c>
      <c r="AV4518" s="16" t="s">
        <v>95</v>
      </c>
      <c r="AW4518" s="16" t="s">
        <v>34</v>
      </c>
      <c r="AX4518" s="16" t="s">
        <v>73</v>
      </c>
      <c r="AY4518" s="191" t="s">
        <v>252</v>
      </c>
    </row>
    <row r="4519" spans="1:65" s="13" customFormat="1" ht="11.25">
      <c r="B4519" s="167"/>
      <c r="D4519" s="160" t="s">
        <v>264</v>
      </c>
      <c r="E4519" s="168" t="s">
        <v>3</v>
      </c>
      <c r="F4519" s="169" t="s">
        <v>3969</v>
      </c>
      <c r="H4519" s="168" t="s">
        <v>3</v>
      </c>
      <c r="I4519" s="170"/>
      <c r="L4519" s="167"/>
      <c r="M4519" s="171"/>
      <c r="N4519" s="172"/>
      <c r="O4519" s="172"/>
      <c r="P4519" s="172"/>
      <c r="Q4519" s="172"/>
      <c r="R4519" s="172"/>
      <c r="S4519" s="172"/>
      <c r="T4519" s="173"/>
      <c r="AT4519" s="168" t="s">
        <v>264</v>
      </c>
      <c r="AU4519" s="168" t="s">
        <v>82</v>
      </c>
      <c r="AV4519" s="13" t="s">
        <v>80</v>
      </c>
      <c r="AW4519" s="13" t="s">
        <v>34</v>
      </c>
      <c r="AX4519" s="13" t="s">
        <v>73</v>
      </c>
      <c r="AY4519" s="168" t="s">
        <v>252</v>
      </c>
    </row>
    <row r="4520" spans="1:65" s="14" customFormat="1" ht="11.25">
      <c r="B4520" s="174"/>
      <c r="D4520" s="160" t="s">
        <v>264</v>
      </c>
      <c r="E4520" s="175" t="s">
        <v>3</v>
      </c>
      <c r="F4520" s="176" t="s">
        <v>1951</v>
      </c>
      <c r="H4520" s="177">
        <v>733.57799999999997</v>
      </c>
      <c r="I4520" s="178"/>
      <c r="L4520" s="174"/>
      <c r="M4520" s="179"/>
      <c r="N4520" s="180"/>
      <c r="O4520" s="180"/>
      <c r="P4520" s="180"/>
      <c r="Q4520" s="180"/>
      <c r="R4520" s="180"/>
      <c r="S4520" s="180"/>
      <c r="T4520" s="181"/>
      <c r="AT4520" s="175" t="s">
        <v>264</v>
      </c>
      <c r="AU4520" s="175" t="s">
        <v>82</v>
      </c>
      <c r="AV4520" s="14" t="s">
        <v>82</v>
      </c>
      <c r="AW4520" s="14" t="s">
        <v>34</v>
      </c>
      <c r="AX4520" s="14" t="s">
        <v>73</v>
      </c>
      <c r="AY4520" s="175" t="s">
        <v>252</v>
      </c>
    </row>
    <row r="4521" spans="1:65" s="16" customFormat="1" ht="11.25">
      <c r="B4521" s="190"/>
      <c r="D4521" s="160" t="s">
        <v>264</v>
      </c>
      <c r="E4521" s="191" t="s">
        <v>3</v>
      </c>
      <c r="F4521" s="192" t="s">
        <v>354</v>
      </c>
      <c r="H4521" s="193">
        <v>733.57799999999997</v>
      </c>
      <c r="I4521" s="194"/>
      <c r="L4521" s="190"/>
      <c r="M4521" s="195"/>
      <c r="N4521" s="196"/>
      <c r="O4521" s="196"/>
      <c r="P4521" s="196"/>
      <c r="Q4521" s="196"/>
      <c r="R4521" s="196"/>
      <c r="S4521" s="196"/>
      <c r="T4521" s="197"/>
      <c r="AT4521" s="191" t="s">
        <v>264</v>
      </c>
      <c r="AU4521" s="191" t="s">
        <v>82</v>
      </c>
      <c r="AV4521" s="16" t="s">
        <v>95</v>
      </c>
      <c r="AW4521" s="16" t="s">
        <v>34</v>
      </c>
      <c r="AX4521" s="16" t="s">
        <v>73</v>
      </c>
      <c r="AY4521" s="191" t="s">
        <v>252</v>
      </c>
    </row>
    <row r="4522" spans="1:65" s="13" customFormat="1" ht="11.25">
      <c r="B4522" s="167"/>
      <c r="D4522" s="160" t="s">
        <v>264</v>
      </c>
      <c r="E4522" s="168" t="s">
        <v>3</v>
      </c>
      <c r="F4522" s="169" t="s">
        <v>3970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264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252</v>
      </c>
    </row>
    <row r="4523" spans="1:65" s="14" customFormat="1" ht="11.25">
      <c r="B4523" s="174"/>
      <c r="D4523" s="160" t="s">
        <v>264</v>
      </c>
      <c r="E4523" s="175" t="s">
        <v>3</v>
      </c>
      <c r="F4523" s="176" t="s">
        <v>3971</v>
      </c>
      <c r="H4523" s="177">
        <v>103.29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264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252</v>
      </c>
    </row>
    <row r="4524" spans="1:65" s="15" customFormat="1" ht="11.25">
      <c r="B4524" s="182"/>
      <c r="D4524" s="160" t="s">
        <v>264</v>
      </c>
      <c r="E4524" s="183" t="s">
        <v>3</v>
      </c>
      <c r="F4524" s="184" t="s">
        <v>269</v>
      </c>
      <c r="H4524" s="185">
        <v>1256.5340000000001</v>
      </c>
      <c r="I4524" s="186"/>
      <c r="L4524" s="182"/>
      <c r="M4524" s="187"/>
      <c r="N4524" s="188"/>
      <c r="O4524" s="188"/>
      <c r="P4524" s="188"/>
      <c r="Q4524" s="188"/>
      <c r="R4524" s="188"/>
      <c r="S4524" s="188"/>
      <c r="T4524" s="189"/>
      <c r="AT4524" s="183" t="s">
        <v>264</v>
      </c>
      <c r="AU4524" s="183" t="s">
        <v>82</v>
      </c>
      <c r="AV4524" s="15" t="s">
        <v>258</v>
      </c>
      <c r="AW4524" s="15" t="s">
        <v>34</v>
      </c>
      <c r="AX4524" s="15" t="s">
        <v>80</v>
      </c>
      <c r="AY4524" s="183" t="s">
        <v>252</v>
      </c>
    </row>
    <row r="4525" spans="1:65" s="2" customFormat="1" ht="16.5" customHeight="1">
      <c r="A4525" s="34"/>
      <c r="B4525" s="145"/>
      <c r="C4525" s="146" t="s">
        <v>3972</v>
      </c>
      <c r="D4525" s="146" t="s">
        <v>254</v>
      </c>
      <c r="E4525" s="147" t="s">
        <v>3973</v>
      </c>
      <c r="F4525" s="148" t="s">
        <v>3974</v>
      </c>
      <c r="G4525" s="149" t="s">
        <v>497</v>
      </c>
      <c r="H4525" s="150">
        <v>1256.5340000000001</v>
      </c>
      <c r="I4525" s="151"/>
      <c r="J4525" s="152">
        <f>ROUND(I4525*H4525,2)</f>
        <v>0</v>
      </c>
      <c r="K4525" s="153"/>
      <c r="L4525" s="35"/>
      <c r="M4525" s="154" t="s">
        <v>3</v>
      </c>
      <c r="N4525" s="155" t="s">
        <v>44</v>
      </c>
      <c r="O4525" s="55"/>
      <c r="P4525" s="156">
        <f>O4525*H4525</f>
        <v>0</v>
      </c>
      <c r="Q4525" s="156">
        <v>7.0000000000000001E-3</v>
      </c>
      <c r="R4525" s="156">
        <f>Q4525*H4525</f>
        <v>8.7957380000000001</v>
      </c>
      <c r="S4525" s="156">
        <v>0</v>
      </c>
      <c r="T4525" s="157">
        <f>S4525*H4525</f>
        <v>0</v>
      </c>
      <c r="U4525" s="34"/>
      <c r="V4525" s="34"/>
      <c r="W4525" s="34"/>
      <c r="X4525" s="34"/>
      <c r="Y4525" s="34"/>
      <c r="Z4525" s="34"/>
      <c r="AA4525" s="34"/>
      <c r="AB4525" s="34"/>
      <c r="AC4525" s="34"/>
      <c r="AD4525" s="34"/>
      <c r="AE4525" s="34"/>
      <c r="AR4525" s="158" t="s">
        <v>406</v>
      </c>
      <c r="AT4525" s="158" t="s">
        <v>254</v>
      </c>
      <c r="AU4525" s="158" t="s">
        <v>82</v>
      </c>
      <c r="AY4525" s="19" t="s">
        <v>252</v>
      </c>
      <c r="BE4525" s="159">
        <f>IF(N4525="základní",J4525,0)</f>
        <v>0</v>
      </c>
      <c r="BF4525" s="159">
        <f>IF(N4525="snížená",J4525,0)</f>
        <v>0</v>
      </c>
      <c r="BG4525" s="159">
        <f>IF(N4525="zákl. přenesená",J4525,0)</f>
        <v>0</v>
      </c>
      <c r="BH4525" s="159">
        <f>IF(N4525="sníž. přenesená",J4525,0)</f>
        <v>0</v>
      </c>
      <c r="BI4525" s="159">
        <f>IF(N4525="nulová",J4525,0)</f>
        <v>0</v>
      </c>
      <c r="BJ4525" s="19" t="s">
        <v>80</v>
      </c>
      <c r="BK4525" s="159">
        <f>ROUND(I4525*H4525,2)</f>
        <v>0</v>
      </c>
      <c r="BL4525" s="19" t="s">
        <v>406</v>
      </c>
      <c r="BM4525" s="158" t="s">
        <v>3975</v>
      </c>
    </row>
    <row r="4526" spans="1:65" s="2" customFormat="1" ht="11.25">
      <c r="A4526" s="34"/>
      <c r="B4526" s="35"/>
      <c r="C4526" s="34"/>
      <c r="D4526" s="160" t="s">
        <v>260</v>
      </c>
      <c r="E4526" s="34"/>
      <c r="F4526" s="161" t="s">
        <v>3976</v>
      </c>
      <c r="G4526" s="34"/>
      <c r="H4526" s="34"/>
      <c r="I4526" s="162"/>
      <c r="J4526" s="34"/>
      <c r="K4526" s="34"/>
      <c r="L4526" s="35"/>
      <c r="M4526" s="163"/>
      <c r="N4526" s="164"/>
      <c r="O4526" s="55"/>
      <c r="P4526" s="55"/>
      <c r="Q4526" s="55"/>
      <c r="R4526" s="55"/>
      <c r="S4526" s="55"/>
      <c r="T4526" s="56"/>
      <c r="U4526" s="34"/>
      <c r="V4526" s="34"/>
      <c r="W4526" s="34"/>
      <c r="X4526" s="34"/>
      <c r="Y4526" s="34"/>
      <c r="Z4526" s="34"/>
      <c r="AA4526" s="34"/>
      <c r="AB4526" s="34"/>
      <c r="AC4526" s="34"/>
      <c r="AD4526" s="34"/>
      <c r="AE4526" s="34"/>
      <c r="AT4526" s="19" t="s">
        <v>260</v>
      </c>
      <c r="AU4526" s="19" t="s">
        <v>82</v>
      </c>
    </row>
    <row r="4527" spans="1:65" s="2" customFormat="1" ht="11.25">
      <c r="A4527" s="34"/>
      <c r="B4527" s="35"/>
      <c r="C4527" s="34"/>
      <c r="D4527" s="165" t="s">
        <v>262</v>
      </c>
      <c r="E4527" s="34"/>
      <c r="F4527" s="166" t="s">
        <v>3977</v>
      </c>
      <c r="G4527" s="34"/>
      <c r="H4527" s="34"/>
      <c r="I4527" s="162"/>
      <c r="J4527" s="34"/>
      <c r="K4527" s="34"/>
      <c r="L4527" s="35"/>
      <c r="M4527" s="163"/>
      <c r="N4527" s="164"/>
      <c r="O4527" s="55"/>
      <c r="P4527" s="55"/>
      <c r="Q4527" s="55"/>
      <c r="R4527" s="55"/>
      <c r="S4527" s="55"/>
      <c r="T4527" s="56"/>
      <c r="U4527" s="34"/>
      <c r="V4527" s="34"/>
      <c r="W4527" s="34"/>
      <c r="X4527" s="34"/>
      <c r="Y4527" s="34"/>
      <c r="Z4527" s="34"/>
      <c r="AA4527" s="34"/>
      <c r="AB4527" s="34"/>
      <c r="AC4527" s="34"/>
      <c r="AD4527" s="34"/>
      <c r="AE4527" s="34"/>
      <c r="AT4527" s="19" t="s">
        <v>262</v>
      </c>
      <c r="AU4527" s="19" t="s">
        <v>82</v>
      </c>
    </row>
    <row r="4528" spans="1:65" s="13" customFormat="1" ht="11.25">
      <c r="B4528" s="167"/>
      <c r="D4528" s="160" t="s">
        <v>264</v>
      </c>
      <c r="E4528" s="168" t="s">
        <v>3</v>
      </c>
      <c r="F4528" s="169" t="s">
        <v>3978</v>
      </c>
      <c r="H4528" s="168" t="s">
        <v>3</v>
      </c>
      <c r="I4528" s="170"/>
      <c r="L4528" s="167"/>
      <c r="M4528" s="171"/>
      <c r="N4528" s="172"/>
      <c r="O4528" s="172"/>
      <c r="P4528" s="172"/>
      <c r="Q4528" s="172"/>
      <c r="R4528" s="172"/>
      <c r="S4528" s="172"/>
      <c r="T4528" s="173"/>
      <c r="AT4528" s="168" t="s">
        <v>264</v>
      </c>
      <c r="AU4528" s="168" t="s">
        <v>82</v>
      </c>
      <c r="AV4528" s="13" t="s">
        <v>80</v>
      </c>
      <c r="AW4528" s="13" t="s">
        <v>34</v>
      </c>
      <c r="AX4528" s="13" t="s">
        <v>73</v>
      </c>
      <c r="AY4528" s="168" t="s">
        <v>252</v>
      </c>
    </row>
    <row r="4529" spans="1:65" s="14" customFormat="1" ht="11.25">
      <c r="B4529" s="174"/>
      <c r="D4529" s="160" t="s">
        <v>264</v>
      </c>
      <c r="E4529" s="175" t="s">
        <v>3</v>
      </c>
      <c r="F4529" s="176" t="s">
        <v>3967</v>
      </c>
      <c r="H4529" s="177">
        <v>47.58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264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252</v>
      </c>
    </row>
    <row r="4530" spans="1:65" s="14" customFormat="1" ht="11.25">
      <c r="B4530" s="174"/>
      <c r="D4530" s="160" t="s">
        <v>264</v>
      </c>
      <c r="E4530" s="175" t="s">
        <v>3</v>
      </c>
      <c r="F4530" s="176" t="s">
        <v>1879</v>
      </c>
      <c r="H4530" s="177">
        <v>54.6</v>
      </c>
      <c r="I4530" s="178"/>
      <c r="L4530" s="174"/>
      <c r="M4530" s="179"/>
      <c r="N4530" s="180"/>
      <c r="O4530" s="180"/>
      <c r="P4530" s="180"/>
      <c r="Q4530" s="180"/>
      <c r="R4530" s="180"/>
      <c r="S4530" s="180"/>
      <c r="T4530" s="181"/>
      <c r="AT4530" s="175" t="s">
        <v>264</v>
      </c>
      <c r="AU4530" s="175" t="s">
        <v>82</v>
      </c>
      <c r="AV4530" s="14" t="s">
        <v>82</v>
      </c>
      <c r="AW4530" s="14" t="s">
        <v>34</v>
      </c>
      <c r="AX4530" s="14" t="s">
        <v>73</v>
      </c>
      <c r="AY4530" s="175" t="s">
        <v>252</v>
      </c>
    </row>
    <row r="4531" spans="1:65" s="14" customFormat="1" ht="11.25">
      <c r="B4531" s="174"/>
      <c r="D4531" s="160" t="s">
        <v>264</v>
      </c>
      <c r="E4531" s="175" t="s">
        <v>3</v>
      </c>
      <c r="F4531" s="176" t="s">
        <v>1880</v>
      </c>
      <c r="H4531" s="177">
        <v>37.83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264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252</v>
      </c>
    </row>
    <row r="4532" spans="1:65" s="16" customFormat="1" ht="11.25">
      <c r="B4532" s="190"/>
      <c r="D4532" s="160" t="s">
        <v>264</v>
      </c>
      <c r="E4532" s="191" t="s">
        <v>3</v>
      </c>
      <c r="F4532" s="192" t="s">
        <v>354</v>
      </c>
      <c r="H4532" s="193">
        <v>140.01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264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252</v>
      </c>
    </row>
    <row r="4533" spans="1:65" s="13" customFormat="1" ht="11.25">
      <c r="B4533" s="167"/>
      <c r="D4533" s="160" t="s">
        <v>264</v>
      </c>
      <c r="E4533" s="168" t="s">
        <v>3</v>
      </c>
      <c r="F4533" s="169" t="s">
        <v>3979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264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252</v>
      </c>
    </row>
    <row r="4534" spans="1:65" s="14" customFormat="1" ht="11.25">
      <c r="B4534" s="174"/>
      <c r="D4534" s="160" t="s">
        <v>264</v>
      </c>
      <c r="E4534" s="175" t="s">
        <v>3</v>
      </c>
      <c r="F4534" s="176" t="s">
        <v>1841</v>
      </c>
      <c r="H4534" s="177">
        <v>224.756</v>
      </c>
      <c r="I4534" s="178"/>
      <c r="L4534" s="174"/>
      <c r="M4534" s="179"/>
      <c r="N4534" s="180"/>
      <c r="O4534" s="180"/>
      <c r="P4534" s="180"/>
      <c r="Q4534" s="180"/>
      <c r="R4534" s="180"/>
      <c r="S4534" s="180"/>
      <c r="T4534" s="181"/>
      <c r="AT4534" s="175" t="s">
        <v>264</v>
      </c>
      <c r="AU4534" s="175" t="s">
        <v>82</v>
      </c>
      <c r="AV4534" s="14" t="s">
        <v>82</v>
      </c>
      <c r="AW4534" s="14" t="s">
        <v>34</v>
      </c>
      <c r="AX4534" s="14" t="s">
        <v>73</v>
      </c>
      <c r="AY4534" s="175" t="s">
        <v>252</v>
      </c>
    </row>
    <row r="4535" spans="1:65" s="14" customFormat="1" ht="11.25">
      <c r="B4535" s="174"/>
      <c r="D4535" s="160" t="s">
        <v>264</v>
      </c>
      <c r="E4535" s="175" t="s">
        <v>3</v>
      </c>
      <c r="F4535" s="176" t="s">
        <v>1842</v>
      </c>
      <c r="H4535" s="177">
        <v>54.9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264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252</v>
      </c>
    </row>
    <row r="4536" spans="1:65" s="16" customFormat="1" ht="11.25">
      <c r="B4536" s="190"/>
      <c r="D4536" s="160" t="s">
        <v>264</v>
      </c>
      <c r="E4536" s="191" t="s">
        <v>3</v>
      </c>
      <c r="F4536" s="192" t="s">
        <v>354</v>
      </c>
      <c r="H4536" s="193">
        <v>279.65600000000001</v>
      </c>
      <c r="I4536" s="194"/>
      <c r="L4536" s="190"/>
      <c r="M4536" s="195"/>
      <c r="N4536" s="196"/>
      <c r="O4536" s="196"/>
      <c r="P4536" s="196"/>
      <c r="Q4536" s="196"/>
      <c r="R4536" s="196"/>
      <c r="S4536" s="196"/>
      <c r="T4536" s="197"/>
      <c r="AT4536" s="191" t="s">
        <v>264</v>
      </c>
      <c r="AU4536" s="191" t="s">
        <v>82</v>
      </c>
      <c r="AV4536" s="16" t="s">
        <v>95</v>
      </c>
      <c r="AW4536" s="16" t="s">
        <v>34</v>
      </c>
      <c r="AX4536" s="16" t="s">
        <v>73</v>
      </c>
      <c r="AY4536" s="191" t="s">
        <v>252</v>
      </c>
    </row>
    <row r="4537" spans="1:65" s="13" customFormat="1" ht="11.25">
      <c r="B4537" s="167"/>
      <c r="D4537" s="160" t="s">
        <v>264</v>
      </c>
      <c r="E4537" s="168" t="s">
        <v>3</v>
      </c>
      <c r="F4537" s="169" t="s">
        <v>3969</v>
      </c>
      <c r="H4537" s="168" t="s">
        <v>3</v>
      </c>
      <c r="I4537" s="170"/>
      <c r="L4537" s="167"/>
      <c r="M4537" s="171"/>
      <c r="N4537" s="172"/>
      <c r="O4537" s="172"/>
      <c r="P4537" s="172"/>
      <c r="Q4537" s="172"/>
      <c r="R4537" s="172"/>
      <c r="S4537" s="172"/>
      <c r="T4537" s="173"/>
      <c r="AT4537" s="168" t="s">
        <v>264</v>
      </c>
      <c r="AU4537" s="168" t="s">
        <v>82</v>
      </c>
      <c r="AV4537" s="13" t="s">
        <v>80</v>
      </c>
      <c r="AW4537" s="13" t="s">
        <v>34</v>
      </c>
      <c r="AX4537" s="13" t="s">
        <v>73</v>
      </c>
      <c r="AY4537" s="168" t="s">
        <v>252</v>
      </c>
    </row>
    <row r="4538" spans="1:65" s="14" customFormat="1" ht="11.25">
      <c r="B4538" s="174"/>
      <c r="D4538" s="160" t="s">
        <v>264</v>
      </c>
      <c r="E4538" s="175" t="s">
        <v>3</v>
      </c>
      <c r="F4538" s="176" t="s">
        <v>1951</v>
      </c>
      <c r="H4538" s="177">
        <v>733.57799999999997</v>
      </c>
      <c r="I4538" s="178"/>
      <c r="L4538" s="174"/>
      <c r="M4538" s="179"/>
      <c r="N4538" s="180"/>
      <c r="O4538" s="180"/>
      <c r="P4538" s="180"/>
      <c r="Q4538" s="180"/>
      <c r="R4538" s="180"/>
      <c r="S4538" s="180"/>
      <c r="T4538" s="181"/>
      <c r="AT4538" s="175" t="s">
        <v>264</v>
      </c>
      <c r="AU4538" s="175" t="s">
        <v>82</v>
      </c>
      <c r="AV4538" s="14" t="s">
        <v>82</v>
      </c>
      <c r="AW4538" s="14" t="s">
        <v>34</v>
      </c>
      <c r="AX4538" s="14" t="s">
        <v>73</v>
      </c>
      <c r="AY4538" s="175" t="s">
        <v>252</v>
      </c>
    </row>
    <row r="4539" spans="1:65" s="13" customFormat="1" ht="11.25">
      <c r="B4539" s="167"/>
      <c r="D4539" s="160" t="s">
        <v>264</v>
      </c>
      <c r="E4539" s="168" t="s">
        <v>3</v>
      </c>
      <c r="F4539" s="169" t="s">
        <v>3970</v>
      </c>
      <c r="H4539" s="168" t="s">
        <v>3</v>
      </c>
      <c r="I4539" s="170"/>
      <c r="L4539" s="167"/>
      <c r="M4539" s="171"/>
      <c r="N4539" s="172"/>
      <c r="O4539" s="172"/>
      <c r="P4539" s="172"/>
      <c r="Q4539" s="172"/>
      <c r="R4539" s="172"/>
      <c r="S4539" s="172"/>
      <c r="T4539" s="173"/>
      <c r="AT4539" s="168" t="s">
        <v>264</v>
      </c>
      <c r="AU4539" s="168" t="s">
        <v>82</v>
      </c>
      <c r="AV4539" s="13" t="s">
        <v>80</v>
      </c>
      <c r="AW4539" s="13" t="s">
        <v>34</v>
      </c>
      <c r="AX4539" s="13" t="s">
        <v>73</v>
      </c>
      <c r="AY4539" s="168" t="s">
        <v>252</v>
      </c>
    </row>
    <row r="4540" spans="1:65" s="14" customFormat="1" ht="11.25">
      <c r="B4540" s="174"/>
      <c r="D4540" s="160" t="s">
        <v>264</v>
      </c>
      <c r="E4540" s="175" t="s">
        <v>3</v>
      </c>
      <c r="F4540" s="176" t="s">
        <v>3971</v>
      </c>
      <c r="H4540" s="177">
        <v>103.29</v>
      </c>
      <c r="I4540" s="178"/>
      <c r="L4540" s="174"/>
      <c r="M4540" s="179"/>
      <c r="N4540" s="180"/>
      <c r="O4540" s="180"/>
      <c r="P4540" s="180"/>
      <c r="Q4540" s="180"/>
      <c r="R4540" s="180"/>
      <c r="S4540" s="180"/>
      <c r="T4540" s="181"/>
      <c r="AT4540" s="175" t="s">
        <v>264</v>
      </c>
      <c r="AU4540" s="175" t="s">
        <v>82</v>
      </c>
      <c r="AV4540" s="14" t="s">
        <v>82</v>
      </c>
      <c r="AW4540" s="14" t="s">
        <v>34</v>
      </c>
      <c r="AX4540" s="14" t="s">
        <v>73</v>
      </c>
      <c r="AY4540" s="175" t="s">
        <v>252</v>
      </c>
    </row>
    <row r="4541" spans="1:65" s="15" customFormat="1" ht="11.25">
      <c r="B4541" s="182"/>
      <c r="D4541" s="160" t="s">
        <v>264</v>
      </c>
      <c r="E4541" s="183" t="s">
        <v>3</v>
      </c>
      <c r="F4541" s="184" t="s">
        <v>269</v>
      </c>
      <c r="H4541" s="185">
        <v>1256.5340000000001</v>
      </c>
      <c r="I4541" s="186"/>
      <c r="L4541" s="182"/>
      <c r="M4541" s="187"/>
      <c r="N4541" s="188"/>
      <c r="O4541" s="188"/>
      <c r="P4541" s="188"/>
      <c r="Q4541" s="188"/>
      <c r="R4541" s="188"/>
      <c r="S4541" s="188"/>
      <c r="T4541" s="189"/>
      <c r="AT4541" s="183" t="s">
        <v>264</v>
      </c>
      <c r="AU4541" s="183" t="s">
        <v>82</v>
      </c>
      <c r="AV4541" s="15" t="s">
        <v>258</v>
      </c>
      <c r="AW4541" s="15" t="s">
        <v>34</v>
      </c>
      <c r="AX4541" s="15" t="s">
        <v>80</v>
      </c>
      <c r="AY4541" s="183" t="s">
        <v>252</v>
      </c>
    </row>
    <row r="4542" spans="1:65" s="2" customFormat="1" ht="16.5" customHeight="1">
      <c r="A4542" s="34"/>
      <c r="B4542" s="145"/>
      <c r="C4542" s="198" t="s">
        <v>3980</v>
      </c>
      <c r="D4542" s="198" t="s">
        <v>361</v>
      </c>
      <c r="E4542" s="199" t="s">
        <v>3981</v>
      </c>
      <c r="F4542" s="200" t="s">
        <v>3982</v>
      </c>
      <c r="G4542" s="201" t="s">
        <v>497</v>
      </c>
      <c r="H4542" s="202">
        <v>1319.3610000000001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4.8000000000000001E-2</v>
      </c>
      <c r="R4542" s="156">
        <f>Q4542*H4542</f>
        <v>63.329328000000004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572</v>
      </c>
      <c r="AT4542" s="158" t="s">
        <v>361</v>
      </c>
      <c r="AU4542" s="158" t="s">
        <v>82</v>
      </c>
      <c r="AY4542" s="19" t="s">
        <v>252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406</v>
      </c>
      <c r="BM4542" s="158" t="s">
        <v>3983</v>
      </c>
    </row>
    <row r="4543" spans="1:65" s="2" customFormat="1" ht="11.25">
      <c r="A4543" s="34"/>
      <c r="B4543" s="35"/>
      <c r="C4543" s="34"/>
      <c r="D4543" s="160" t="s">
        <v>260</v>
      </c>
      <c r="E4543" s="34"/>
      <c r="F4543" s="161" t="s">
        <v>3982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260</v>
      </c>
      <c r="AU4543" s="19" t="s">
        <v>82</v>
      </c>
    </row>
    <row r="4544" spans="1:65" s="13" customFormat="1" ht="11.25">
      <c r="B4544" s="167"/>
      <c r="D4544" s="160" t="s">
        <v>264</v>
      </c>
      <c r="E4544" s="168" t="s">
        <v>3</v>
      </c>
      <c r="F4544" s="169" t="s">
        <v>3984</v>
      </c>
      <c r="H4544" s="168" t="s">
        <v>3</v>
      </c>
      <c r="I4544" s="170"/>
      <c r="L4544" s="167"/>
      <c r="M4544" s="171"/>
      <c r="N4544" s="172"/>
      <c r="O4544" s="172"/>
      <c r="P4544" s="172"/>
      <c r="Q4544" s="172"/>
      <c r="R4544" s="172"/>
      <c r="S4544" s="172"/>
      <c r="T4544" s="173"/>
      <c r="AT4544" s="168" t="s">
        <v>264</v>
      </c>
      <c r="AU4544" s="168" t="s">
        <v>82</v>
      </c>
      <c r="AV4544" s="13" t="s">
        <v>80</v>
      </c>
      <c r="AW4544" s="13" t="s">
        <v>34</v>
      </c>
      <c r="AX4544" s="13" t="s">
        <v>73</v>
      </c>
      <c r="AY4544" s="168" t="s">
        <v>252</v>
      </c>
    </row>
    <row r="4545" spans="1:65" s="13" customFormat="1" ht="11.25">
      <c r="B4545" s="167"/>
      <c r="D4545" s="160" t="s">
        <v>264</v>
      </c>
      <c r="E4545" s="168" t="s">
        <v>3</v>
      </c>
      <c r="F4545" s="169" t="s">
        <v>3985</v>
      </c>
      <c r="H4545" s="168" t="s">
        <v>3</v>
      </c>
      <c r="I4545" s="170"/>
      <c r="L4545" s="167"/>
      <c r="M4545" s="171"/>
      <c r="N4545" s="172"/>
      <c r="O4545" s="172"/>
      <c r="P4545" s="172"/>
      <c r="Q4545" s="172"/>
      <c r="R4545" s="172"/>
      <c r="S4545" s="172"/>
      <c r="T4545" s="173"/>
      <c r="AT4545" s="168" t="s">
        <v>264</v>
      </c>
      <c r="AU4545" s="168" t="s">
        <v>82</v>
      </c>
      <c r="AV4545" s="13" t="s">
        <v>80</v>
      </c>
      <c r="AW4545" s="13" t="s">
        <v>34</v>
      </c>
      <c r="AX4545" s="13" t="s">
        <v>73</v>
      </c>
      <c r="AY4545" s="168" t="s">
        <v>252</v>
      </c>
    </row>
    <row r="4546" spans="1:65" s="14" customFormat="1" ht="11.25">
      <c r="B4546" s="174"/>
      <c r="D4546" s="160" t="s">
        <v>264</v>
      </c>
      <c r="E4546" s="175" t="s">
        <v>3</v>
      </c>
      <c r="F4546" s="176" t="s">
        <v>3967</v>
      </c>
      <c r="H4546" s="177">
        <v>47.58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264</v>
      </c>
      <c r="AU4546" s="175" t="s">
        <v>82</v>
      </c>
      <c r="AV4546" s="14" t="s">
        <v>82</v>
      </c>
      <c r="AW4546" s="14" t="s">
        <v>34</v>
      </c>
      <c r="AX4546" s="14" t="s">
        <v>73</v>
      </c>
      <c r="AY4546" s="175" t="s">
        <v>252</v>
      </c>
    </row>
    <row r="4547" spans="1:65" s="14" customFormat="1" ht="11.25">
      <c r="B4547" s="174"/>
      <c r="D4547" s="160" t="s">
        <v>264</v>
      </c>
      <c r="E4547" s="175" t="s">
        <v>3</v>
      </c>
      <c r="F4547" s="176" t="s">
        <v>1879</v>
      </c>
      <c r="H4547" s="177">
        <v>54.6</v>
      </c>
      <c r="I4547" s="178"/>
      <c r="L4547" s="174"/>
      <c r="M4547" s="179"/>
      <c r="N4547" s="180"/>
      <c r="O4547" s="180"/>
      <c r="P4547" s="180"/>
      <c r="Q4547" s="180"/>
      <c r="R4547" s="180"/>
      <c r="S4547" s="180"/>
      <c r="T4547" s="181"/>
      <c r="AT4547" s="175" t="s">
        <v>264</v>
      </c>
      <c r="AU4547" s="175" t="s">
        <v>82</v>
      </c>
      <c r="AV4547" s="14" t="s">
        <v>82</v>
      </c>
      <c r="AW4547" s="14" t="s">
        <v>34</v>
      </c>
      <c r="AX4547" s="14" t="s">
        <v>73</v>
      </c>
      <c r="AY4547" s="175" t="s">
        <v>252</v>
      </c>
    </row>
    <row r="4548" spans="1:65" s="14" customFormat="1" ht="11.25">
      <c r="B4548" s="174"/>
      <c r="D4548" s="160" t="s">
        <v>264</v>
      </c>
      <c r="E4548" s="175" t="s">
        <v>3</v>
      </c>
      <c r="F4548" s="176" t="s">
        <v>1880</v>
      </c>
      <c r="H4548" s="177">
        <v>37.83</v>
      </c>
      <c r="I4548" s="178"/>
      <c r="L4548" s="174"/>
      <c r="M4548" s="179"/>
      <c r="N4548" s="180"/>
      <c r="O4548" s="180"/>
      <c r="P4548" s="180"/>
      <c r="Q4548" s="180"/>
      <c r="R4548" s="180"/>
      <c r="S4548" s="180"/>
      <c r="T4548" s="181"/>
      <c r="AT4548" s="175" t="s">
        <v>264</v>
      </c>
      <c r="AU4548" s="175" t="s">
        <v>82</v>
      </c>
      <c r="AV4548" s="14" t="s">
        <v>82</v>
      </c>
      <c r="AW4548" s="14" t="s">
        <v>34</v>
      </c>
      <c r="AX4548" s="14" t="s">
        <v>73</v>
      </c>
      <c r="AY4548" s="175" t="s">
        <v>252</v>
      </c>
    </row>
    <row r="4549" spans="1:65" s="16" customFormat="1" ht="11.25">
      <c r="B4549" s="190"/>
      <c r="D4549" s="160" t="s">
        <v>264</v>
      </c>
      <c r="E4549" s="191" t="s">
        <v>3</v>
      </c>
      <c r="F4549" s="192" t="s">
        <v>354</v>
      </c>
      <c r="H4549" s="193">
        <v>140.01</v>
      </c>
      <c r="I4549" s="194"/>
      <c r="L4549" s="190"/>
      <c r="M4549" s="195"/>
      <c r="N4549" s="196"/>
      <c r="O4549" s="196"/>
      <c r="P4549" s="196"/>
      <c r="Q4549" s="196"/>
      <c r="R4549" s="196"/>
      <c r="S4549" s="196"/>
      <c r="T4549" s="197"/>
      <c r="AT4549" s="191" t="s">
        <v>264</v>
      </c>
      <c r="AU4549" s="191" t="s">
        <v>82</v>
      </c>
      <c r="AV4549" s="16" t="s">
        <v>95</v>
      </c>
      <c r="AW4549" s="16" t="s">
        <v>34</v>
      </c>
      <c r="AX4549" s="16" t="s">
        <v>73</v>
      </c>
      <c r="AY4549" s="191" t="s">
        <v>252</v>
      </c>
    </row>
    <row r="4550" spans="1:65" s="13" customFormat="1" ht="11.25">
      <c r="B4550" s="167"/>
      <c r="D4550" s="160" t="s">
        <v>264</v>
      </c>
      <c r="E4550" s="168" t="s">
        <v>3</v>
      </c>
      <c r="F4550" s="169" t="s">
        <v>3986</v>
      </c>
      <c r="H4550" s="168" t="s">
        <v>3</v>
      </c>
      <c r="I4550" s="170"/>
      <c r="L4550" s="167"/>
      <c r="M4550" s="171"/>
      <c r="N4550" s="172"/>
      <c r="O4550" s="172"/>
      <c r="P4550" s="172"/>
      <c r="Q4550" s="172"/>
      <c r="R4550" s="172"/>
      <c r="S4550" s="172"/>
      <c r="T4550" s="173"/>
      <c r="AT4550" s="168" t="s">
        <v>264</v>
      </c>
      <c r="AU4550" s="168" t="s">
        <v>82</v>
      </c>
      <c r="AV4550" s="13" t="s">
        <v>80</v>
      </c>
      <c r="AW4550" s="13" t="s">
        <v>34</v>
      </c>
      <c r="AX4550" s="13" t="s">
        <v>73</v>
      </c>
      <c r="AY4550" s="168" t="s">
        <v>252</v>
      </c>
    </row>
    <row r="4551" spans="1:65" s="14" customFormat="1" ht="11.25">
      <c r="B4551" s="174"/>
      <c r="D4551" s="160" t="s">
        <v>264</v>
      </c>
      <c r="E4551" s="175" t="s">
        <v>3</v>
      </c>
      <c r="F4551" s="176" t="s">
        <v>1841</v>
      </c>
      <c r="H4551" s="177">
        <v>224.756</v>
      </c>
      <c r="I4551" s="178"/>
      <c r="L4551" s="174"/>
      <c r="M4551" s="179"/>
      <c r="N4551" s="180"/>
      <c r="O4551" s="180"/>
      <c r="P4551" s="180"/>
      <c r="Q4551" s="180"/>
      <c r="R4551" s="180"/>
      <c r="S4551" s="180"/>
      <c r="T4551" s="181"/>
      <c r="AT4551" s="175" t="s">
        <v>264</v>
      </c>
      <c r="AU4551" s="175" t="s">
        <v>82</v>
      </c>
      <c r="AV4551" s="14" t="s">
        <v>82</v>
      </c>
      <c r="AW4551" s="14" t="s">
        <v>34</v>
      </c>
      <c r="AX4551" s="14" t="s">
        <v>73</v>
      </c>
      <c r="AY4551" s="175" t="s">
        <v>252</v>
      </c>
    </row>
    <row r="4552" spans="1:65" s="14" customFormat="1" ht="11.25">
      <c r="B4552" s="174"/>
      <c r="D4552" s="160" t="s">
        <v>264</v>
      </c>
      <c r="E4552" s="175" t="s">
        <v>3</v>
      </c>
      <c r="F4552" s="176" t="s">
        <v>1842</v>
      </c>
      <c r="H4552" s="177">
        <v>54.9</v>
      </c>
      <c r="I4552" s="178"/>
      <c r="L4552" s="174"/>
      <c r="M4552" s="179"/>
      <c r="N4552" s="180"/>
      <c r="O4552" s="180"/>
      <c r="P4552" s="180"/>
      <c r="Q4552" s="180"/>
      <c r="R4552" s="180"/>
      <c r="S4552" s="180"/>
      <c r="T4552" s="181"/>
      <c r="AT4552" s="175" t="s">
        <v>264</v>
      </c>
      <c r="AU4552" s="175" t="s">
        <v>82</v>
      </c>
      <c r="AV4552" s="14" t="s">
        <v>82</v>
      </c>
      <c r="AW4552" s="14" t="s">
        <v>34</v>
      </c>
      <c r="AX4552" s="14" t="s">
        <v>73</v>
      </c>
      <c r="AY4552" s="175" t="s">
        <v>252</v>
      </c>
    </row>
    <row r="4553" spans="1:65" s="16" customFormat="1" ht="11.25">
      <c r="B4553" s="190"/>
      <c r="D4553" s="160" t="s">
        <v>264</v>
      </c>
      <c r="E4553" s="191" t="s">
        <v>3</v>
      </c>
      <c r="F4553" s="192" t="s">
        <v>354</v>
      </c>
      <c r="H4553" s="193">
        <v>279.65600000000001</v>
      </c>
      <c r="I4553" s="194"/>
      <c r="L4553" s="190"/>
      <c r="M4553" s="195"/>
      <c r="N4553" s="196"/>
      <c r="O4553" s="196"/>
      <c r="P4553" s="196"/>
      <c r="Q4553" s="196"/>
      <c r="R4553" s="196"/>
      <c r="S4553" s="196"/>
      <c r="T4553" s="197"/>
      <c r="AT4553" s="191" t="s">
        <v>264</v>
      </c>
      <c r="AU4553" s="191" t="s">
        <v>82</v>
      </c>
      <c r="AV4553" s="16" t="s">
        <v>95</v>
      </c>
      <c r="AW4553" s="16" t="s">
        <v>34</v>
      </c>
      <c r="AX4553" s="16" t="s">
        <v>73</v>
      </c>
      <c r="AY4553" s="191" t="s">
        <v>252</v>
      </c>
    </row>
    <row r="4554" spans="1:65" s="13" customFormat="1" ht="11.25">
      <c r="B4554" s="167"/>
      <c r="D4554" s="160" t="s">
        <v>264</v>
      </c>
      <c r="E4554" s="168" t="s">
        <v>3</v>
      </c>
      <c r="F4554" s="169" t="s">
        <v>3969</v>
      </c>
      <c r="H4554" s="168" t="s">
        <v>3</v>
      </c>
      <c r="I4554" s="170"/>
      <c r="L4554" s="167"/>
      <c r="M4554" s="171"/>
      <c r="N4554" s="172"/>
      <c r="O4554" s="172"/>
      <c r="P4554" s="172"/>
      <c r="Q4554" s="172"/>
      <c r="R4554" s="172"/>
      <c r="S4554" s="172"/>
      <c r="T4554" s="173"/>
      <c r="AT4554" s="168" t="s">
        <v>264</v>
      </c>
      <c r="AU4554" s="168" t="s">
        <v>82</v>
      </c>
      <c r="AV4554" s="13" t="s">
        <v>80</v>
      </c>
      <c r="AW4554" s="13" t="s">
        <v>34</v>
      </c>
      <c r="AX4554" s="13" t="s">
        <v>73</v>
      </c>
      <c r="AY4554" s="168" t="s">
        <v>252</v>
      </c>
    </row>
    <row r="4555" spans="1:65" s="14" customFormat="1" ht="11.25">
      <c r="B4555" s="174"/>
      <c r="D4555" s="160" t="s">
        <v>264</v>
      </c>
      <c r="E4555" s="175" t="s">
        <v>3</v>
      </c>
      <c r="F4555" s="176" t="s">
        <v>1951</v>
      </c>
      <c r="H4555" s="177">
        <v>733.57799999999997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264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252</v>
      </c>
    </row>
    <row r="4556" spans="1:65" s="13" customFormat="1" ht="11.25">
      <c r="B4556" s="167"/>
      <c r="D4556" s="160" t="s">
        <v>264</v>
      </c>
      <c r="E4556" s="168" t="s">
        <v>3</v>
      </c>
      <c r="F4556" s="169" t="s">
        <v>3970</v>
      </c>
      <c r="H4556" s="168" t="s">
        <v>3</v>
      </c>
      <c r="I4556" s="170"/>
      <c r="L4556" s="167"/>
      <c r="M4556" s="171"/>
      <c r="N4556" s="172"/>
      <c r="O4556" s="172"/>
      <c r="P4556" s="172"/>
      <c r="Q4556" s="172"/>
      <c r="R4556" s="172"/>
      <c r="S4556" s="172"/>
      <c r="T4556" s="173"/>
      <c r="AT4556" s="168" t="s">
        <v>264</v>
      </c>
      <c r="AU4556" s="168" t="s">
        <v>82</v>
      </c>
      <c r="AV4556" s="13" t="s">
        <v>80</v>
      </c>
      <c r="AW4556" s="13" t="s">
        <v>34</v>
      </c>
      <c r="AX4556" s="13" t="s">
        <v>73</v>
      </c>
      <c r="AY4556" s="168" t="s">
        <v>252</v>
      </c>
    </row>
    <row r="4557" spans="1:65" s="14" customFormat="1" ht="11.25">
      <c r="B4557" s="174"/>
      <c r="D4557" s="160" t="s">
        <v>264</v>
      </c>
      <c r="E4557" s="175" t="s">
        <v>3</v>
      </c>
      <c r="F4557" s="176" t="s">
        <v>3971</v>
      </c>
      <c r="H4557" s="177">
        <v>103.29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264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252</v>
      </c>
    </row>
    <row r="4558" spans="1:65" s="15" customFormat="1" ht="11.25">
      <c r="B4558" s="182"/>
      <c r="D4558" s="160" t="s">
        <v>264</v>
      </c>
      <c r="E4558" s="183" t="s">
        <v>3</v>
      </c>
      <c r="F4558" s="184" t="s">
        <v>269</v>
      </c>
      <c r="H4558" s="185">
        <v>1256.5340000000001</v>
      </c>
      <c r="I4558" s="186"/>
      <c r="L4558" s="182"/>
      <c r="M4558" s="187"/>
      <c r="N4558" s="188"/>
      <c r="O4558" s="188"/>
      <c r="P4558" s="188"/>
      <c r="Q4558" s="188"/>
      <c r="R4558" s="188"/>
      <c r="S4558" s="188"/>
      <c r="T4558" s="189"/>
      <c r="AT4558" s="183" t="s">
        <v>264</v>
      </c>
      <c r="AU4558" s="183" t="s">
        <v>82</v>
      </c>
      <c r="AV4558" s="15" t="s">
        <v>258</v>
      </c>
      <c r="AW4558" s="15" t="s">
        <v>34</v>
      </c>
      <c r="AX4558" s="15" t="s">
        <v>80</v>
      </c>
      <c r="AY4558" s="183" t="s">
        <v>252</v>
      </c>
    </row>
    <row r="4559" spans="1:65" s="14" customFormat="1" ht="11.25">
      <c r="B4559" s="174"/>
      <c r="D4559" s="160" t="s">
        <v>264</v>
      </c>
      <c r="F4559" s="176" t="s">
        <v>3987</v>
      </c>
      <c r="H4559" s="177">
        <v>1319.3610000000001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264</v>
      </c>
      <c r="AU4559" s="175" t="s">
        <v>82</v>
      </c>
      <c r="AV4559" s="14" t="s">
        <v>82</v>
      </c>
      <c r="AW4559" s="14" t="s">
        <v>4</v>
      </c>
      <c r="AX4559" s="14" t="s">
        <v>80</v>
      </c>
      <c r="AY4559" s="175" t="s">
        <v>252</v>
      </c>
    </row>
    <row r="4560" spans="1:65" s="2" customFormat="1" ht="16.5" customHeight="1">
      <c r="A4560" s="34"/>
      <c r="B4560" s="145"/>
      <c r="C4560" s="146" t="s">
        <v>3988</v>
      </c>
      <c r="D4560" s="146" t="s">
        <v>254</v>
      </c>
      <c r="E4560" s="147" t="s">
        <v>3989</v>
      </c>
      <c r="F4560" s="148" t="s">
        <v>3990</v>
      </c>
      <c r="G4560" s="149" t="s">
        <v>497</v>
      </c>
      <c r="H4560" s="150">
        <v>103.29</v>
      </c>
      <c r="I4560" s="151"/>
      <c r="J4560" s="152">
        <f>ROUND(I4560*H4560,2)</f>
        <v>0</v>
      </c>
      <c r="K4560" s="153"/>
      <c r="L4560" s="35"/>
      <c r="M4560" s="154" t="s">
        <v>3</v>
      </c>
      <c r="N4560" s="155" t="s">
        <v>44</v>
      </c>
      <c r="O4560" s="55"/>
      <c r="P4560" s="156">
        <f>O4560*H4560</f>
        <v>0</v>
      </c>
      <c r="Q4560" s="156">
        <v>8.5800000000000008E-3</v>
      </c>
      <c r="R4560" s="156">
        <f>Q4560*H4560</f>
        <v>0.88622820000000013</v>
      </c>
      <c r="S4560" s="156">
        <v>0</v>
      </c>
      <c r="T4560" s="157">
        <f>S4560*H4560</f>
        <v>0</v>
      </c>
      <c r="U4560" s="34"/>
      <c r="V4560" s="34"/>
      <c r="W4560" s="34"/>
      <c r="X4560" s="34"/>
      <c r="Y4560" s="34"/>
      <c r="Z4560" s="34"/>
      <c r="AA4560" s="34"/>
      <c r="AB4560" s="34"/>
      <c r="AC4560" s="34"/>
      <c r="AD4560" s="34"/>
      <c r="AE4560" s="34"/>
      <c r="AR4560" s="158" t="s">
        <v>406</v>
      </c>
      <c r="AT4560" s="158" t="s">
        <v>254</v>
      </c>
      <c r="AU4560" s="158" t="s">
        <v>82</v>
      </c>
      <c r="AY4560" s="19" t="s">
        <v>252</v>
      </c>
      <c r="BE4560" s="159">
        <f>IF(N4560="základní",J4560,0)</f>
        <v>0</v>
      </c>
      <c r="BF4560" s="159">
        <f>IF(N4560="snížená",J4560,0)</f>
        <v>0</v>
      </c>
      <c r="BG4560" s="159">
        <f>IF(N4560="zákl. přenesená",J4560,0)</f>
        <v>0</v>
      </c>
      <c r="BH4560" s="159">
        <f>IF(N4560="sníž. přenesená",J4560,0)</f>
        <v>0</v>
      </c>
      <c r="BI4560" s="159">
        <f>IF(N4560="nulová",J4560,0)</f>
        <v>0</v>
      </c>
      <c r="BJ4560" s="19" t="s">
        <v>80</v>
      </c>
      <c r="BK4560" s="159">
        <f>ROUND(I4560*H4560,2)</f>
        <v>0</v>
      </c>
      <c r="BL4560" s="19" t="s">
        <v>406</v>
      </c>
      <c r="BM4560" s="158" t="s">
        <v>3991</v>
      </c>
    </row>
    <row r="4561" spans="1:65" s="2" customFormat="1" ht="19.5">
      <c r="A4561" s="34"/>
      <c r="B4561" s="35"/>
      <c r="C4561" s="34"/>
      <c r="D4561" s="160" t="s">
        <v>260</v>
      </c>
      <c r="E4561" s="34"/>
      <c r="F4561" s="161" t="s">
        <v>3992</v>
      </c>
      <c r="G4561" s="34"/>
      <c r="H4561" s="34"/>
      <c r="I4561" s="162"/>
      <c r="J4561" s="34"/>
      <c r="K4561" s="34"/>
      <c r="L4561" s="35"/>
      <c r="M4561" s="163"/>
      <c r="N4561" s="164"/>
      <c r="O4561" s="55"/>
      <c r="P4561" s="55"/>
      <c r="Q4561" s="55"/>
      <c r="R4561" s="55"/>
      <c r="S4561" s="55"/>
      <c r="T4561" s="56"/>
      <c r="U4561" s="34"/>
      <c r="V4561" s="34"/>
      <c r="W4561" s="34"/>
      <c r="X4561" s="34"/>
      <c r="Y4561" s="34"/>
      <c r="Z4561" s="34"/>
      <c r="AA4561" s="34"/>
      <c r="AB4561" s="34"/>
      <c r="AC4561" s="34"/>
      <c r="AD4561" s="34"/>
      <c r="AE4561" s="34"/>
      <c r="AT4561" s="19" t="s">
        <v>260</v>
      </c>
      <c r="AU4561" s="19" t="s">
        <v>82</v>
      </c>
    </row>
    <row r="4562" spans="1:65" s="2" customFormat="1" ht="11.25">
      <c r="A4562" s="34"/>
      <c r="B4562" s="35"/>
      <c r="C4562" s="34"/>
      <c r="D4562" s="165" t="s">
        <v>262</v>
      </c>
      <c r="E4562" s="34"/>
      <c r="F4562" s="166" t="s">
        <v>3993</v>
      </c>
      <c r="G4562" s="34"/>
      <c r="H4562" s="34"/>
      <c r="I4562" s="162"/>
      <c r="J4562" s="34"/>
      <c r="K4562" s="34"/>
      <c r="L4562" s="35"/>
      <c r="M4562" s="163"/>
      <c r="N4562" s="164"/>
      <c r="O4562" s="55"/>
      <c r="P4562" s="55"/>
      <c r="Q4562" s="55"/>
      <c r="R4562" s="55"/>
      <c r="S4562" s="55"/>
      <c r="T4562" s="56"/>
      <c r="U4562" s="34"/>
      <c r="V4562" s="34"/>
      <c r="W4562" s="34"/>
      <c r="X4562" s="34"/>
      <c r="Y4562" s="34"/>
      <c r="Z4562" s="34"/>
      <c r="AA4562" s="34"/>
      <c r="AB4562" s="34"/>
      <c r="AC4562" s="34"/>
      <c r="AD4562" s="34"/>
      <c r="AE4562" s="34"/>
      <c r="AT4562" s="19" t="s">
        <v>262</v>
      </c>
      <c r="AU4562" s="19" t="s">
        <v>82</v>
      </c>
    </row>
    <row r="4563" spans="1:65" s="13" customFormat="1" ht="11.25">
      <c r="B4563" s="167"/>
      <c r="D4563" s="160" t="s">
        <v>264</v>
      </c>
      <c r="E4563" s="168" t="s">
        <v>3</v>
      </c>
      <c r="F4563" s="169" t="s">
        <v>3994</v>
      </c>
      <c r="H4563" s="168" t="s">
        <v>3</v>
      </c>
      <c r="I4563" s="170"/>
      <c r="L4563" s="167"/>
      <c r="M4563" s="171"/>
      <c r="N4563" s="172"/>
      <c r="O4563" s="172"/>
      <c r="P4563" s="172"/>
      <c r="Q4563" s="172"/>
      <c r="R4563" s="172"/>
      <c r="S4563" s="172"/>
      <c r="T4563" s="173"/>
      <c r="AT4563" s="168" t="s">
        <v>264</v>
      </c>
      <c r="AU4563" s="168" t="s">
        <v>82</v>
      </c>
      <c r="AV4563" s="13" t="s">
        <v>80</v>
      </c>
      <c r="AW4563" s="13" t="s">
        <v>34</v>
      </c>
      <c r="AX4563" s="13" t="s">
        <v>73</v>
      </c>
      <c r="AY4563" s="168" t="s">
        <v>252</v>
      </c>
    </row>
    <row r="4564" spans="1:65" s="14" customFormat="1" ht="11.25">
      <c r="B4564" s="174"/>
      <c r="D4564" s="160" t="s">
        <v>264</v>
      </c>
      <c r="E4564" s="175" t="s">
        <v>3</v>
      </c>
      <c r="F4564" s="176" t="s">
        <v>3995</v>
      </c>
      <c r="H4564" s="177">
        <v>5.34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1:65" s="14" customFormat="1" ht="11.25">
      <c r="B4565" s="174"/>
      <c r="D4565" s="160" t="s">
        <v>264</v>
      </c>
      <c r="E4565" s="175" t="s">
        <v>3</v>
      </c>
      <c r="F4565" s="176" t="s">
        <v>3996</v>
      </c>
      <c r="H4565" s="177">
        <v>5.1150000000000002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1:65" s="14" customFormat="1" ht="11.25">
      <c r="B4566" s="174"/>
      <c r="D4566" s="160" t="s">
        <v>264</v>
      </c>
      <c r="E4566" s="175" t="s">
        <v>3</v>
      </c>
      <c r="F4566" s="176" t="s">
        <v>3997</v>
      </c>
      <c r="H4566" s="177">
        <v>7.2720000000000002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1:65" s="14" customFormat="1" ht="11.25">
      <c r="B4567" s="174"/>
      <c r="D4567" s="160" t="s">
        <v>264</v>
      </c>
      <c r="E4567" s="175" t="s">
        <v>3</v>
      </c>
      <c r="F4567" s="176" t="s">
        <v>3998</v>
      </c>
      <c r="H4567" s="177">
        <v>8.0549999999999997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264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252</v>
      </c>
    </row>
    <row r="4568" spans="1:65" s="14" customFormat="1" ht="11.25">
      <c r="B4568" s="174"/>
      <c r="D4568" s="160" t="s">
        <v>264</v>
      </c>
      <c r="E4568" s="175" t="s">
        <v>3</v>
      </c>
      <c r="F4568" s="176" t="s">
        <v>3999</v>
      </c>
      <c r="H4568" s="177">
        <v>49.607999999999997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264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252</v>
      </c>
    </row>
    <row r="4569" spans="1:65" s="14" customFormat="1" ht="11.25">
      <c r="B4569" s="174"/>
      <c r="D4569" s="160" t="s">
        <v>264</v>
      </c>
      <c r="E4569" s="175" t="s">
        <v>3</v>
      </c>
      <c r="F4569" s="176" t="s">
        <v>4000</v>
      </c>
      <c r="H4569" s="177">
        <v>27.9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264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252</v>
      </c>
    </row>
    <row r="4570" spans="1:65" s="15" customFormat="1" ht="11.25">
      <c r="B4570" s="182"/>
      <c r="D4570" s="160" t="s">
        <v>264</v>
      </c>
      <c r="E4570" s="183" t="s">
        <v>3</v>
      </c>
      <c r="F4570" s="184" t="s">
        <v>269</v>
      </c>
      <c r="H4570" s="185">
        <v>103.29</v>
      </c>
      <c r="I4570" s="186"/>
      <c r="L4570" s="182"/>
      <c r="M4570" s="187"/>
      <c r="N4570" s="188"/>
      <c r="O4570" s="188"/>
      <c r="P4570" s="188"/>
      <c r="Q4570" s="188"/>
      <c r="R4570" s="188"/>
      <c r="S4570" s="188"/>
      <c r="T4570" s="189"/>
      <c r="AT4570" s="183" t="s">
        <v>264</v>
      </c>
      <c r="AU4570" s="183" t="s">
        <v>82</v>
      </c>
      <c r="AV4570" s="15" t="s">
        <v>258</v>
      </c>
      <c r="AW4570" s="15" t="s">
        <v>34</v>
      </c>
      <c r="AX4570" s="15" t="s">
        <v>80</v>
      </c>
      <c r="AY4570" s="183" t="s">
        <v>252</v>
      </c>
    </row>
    <row r="4571" spans="1:65" s="2" customFormat="1" ht="16.5" customHeight="1">
      <c r="A4571" s="34"/>
      <c r="B4571" s="145"/>
      <c r="C4571" s="146" t="s">
        <v>4001</v>
      </c>
      <c r="D4571" s="146" t="s">
        <v>254</v>
      </c>
      <c r="E4571" s="147" t="s">
        <v>4002</v>
      </c>
      <c r="F4571" s="148" t="s">
        <v>4003</v>
      </c>
      <c r="G4571" s="149" t="s">
        <v>497</v>
      </c>
      <c r="H4571" s="150">
        <v>1256.5340000000001</v>
      </c>
      <c r="I4571" s="151"/>
      <c r="J4571" s="152">
        <f>ROUND(I4571*H4571,2)</f>
        <v>0</v>
      </c>
      <c r="K4571" s="153"/>
      <c r="L4571" s="35"/>
      <c r="M4571" s="154" t="s">
        <v>3</v>
      </c>
      <c r="N4571" s="155" t="s">
        <v>44</v>
      </c>
      <c r="O4571" s="55"/>
      <c r="P4571" s="156">
        <f>O4571*H4571</f>
        <v>0</v>
      </c>
      <c r="Q4571" s="156">
        <v>1.6000000000000001E-4</v>
      </c>
      <c r="R4571" s="156">
        <f>Q4571*H4571</f>
        <v>0.20104544000000002</v>
      </c>
      <c r="S4571" s="156">
        <v>0</v>
      </c>
      <c r="T4571" s="157">
        <f>S4571*H4571</f>
        <v>0</v>
      </c>
      <c r="U4571" s="34"/>
      <c r="V4571" s="34"/>
      <c r="W4571" s="34"/>
      <c r="X4571" s="34"/>
      <c r="Y4571" s="34"/>
      <c r="Z4571" s="34"/>
      <c r="AA4571" s="34"/>
      <c r="AB4571" s="34"/>
      <c r="AC4571" s="34"/>
      <c r="AD4571" s="34"/>
      <c r="AE4571" s="34"/>
      <c r="AR4571" s="158" t="s">
        <v>406</v>
      </c>
      <c r="AT4571" s="158" t="s">
        <v>254</v>
      </c>
      <c r="AU4571" s="158" t="s">
        <v>82</v>
      </c>
      <c r="AY4571" s="19" t="s">
        <v>252</v>
      </c>
      <c r="BE4571" s="159">
        <f>IF(N4571="základní",J4571,0)</f>
        <v>0</v>
      </c>
      <c r="BF4571" s="159">
        <f>IF(N4571="snížená",J4571,0)</f>
        <v>0</v>
      </c>
      <c r="BG4571" s="159">
        <f>IF(N4571="zákl. přenesená",J4571,0)</f>
        <v>0</v>
      </c>
      <c r="BH4571" s="159">
        <f>IF(N4571="sníž. přenesená",J4571,0)</f>
        <v>0</v>
      </c>
      <c r="BI4571" s="159">
        <f>IF(N4571="nulová",J4571,0)</f>
        <v>0</v>
      </c>
      <c r="BJ4571" s="19" t="s">
        <v>80</v>
      </c>
      <c r="BK4571" s="159">
        <f>ROUND(I4571*H4571,2)</f>
        <v>0</v>
      </c>
      <c r="BL4571" s="19" t="s">
        <v>406</v>
      </c>
      <c r="BM4571" s="158" t="s">
        <v>4004</v>
      </c>
    </row>
    <row r="4572" spans="1:65" s="2" customFormat="1" ht="11.25">
      <c r="A4572" s="34"/>
      <c r="B4572" s="35"/>
      <c r="C4572" s="34"/>
      <c r="D4572" s="160" t="s">
        <v>260</v>
      </c>
      <c r="E4572" s="34"/>
      <c r="F4572" s="161" t="s">
        <v>4005</v>
      </c>
      <c r="G4572" s="34"/>
      <c r="H4572" s="34"/>
      <c r="I4572" s="162"/>
      <c r="J4572" s="34"/>
      <c r="K4572" s="34"/>
      <c r="L4572" s="35"/>
      <c r="M4572" s="163"/>
      <c r="N4572" s="164"/>
      <c r="O4572" s="55"/>
      <c r="P4572" s="55"/>
      <c r="Q4572" s="55"/>
      <c r="R4572" s="55"/>
      <c r="S4572" s="55"/>
      <c r="T4572" s="56"/>
      <c r="U4572" s="34"/>
      <c r="V4572" s="34"/>
      <c r="W4572" s="34"/>
      <c r="X4572" s="34"/>
      <c r="Y4572" s="34"/>
      <c r="Z4572" s="34"/>
      <c r="AA4572" s="34"/>
      <c r="AB4572" s="34"/>
      <c r="AC4572" s="34"/>
      <c r="AD4572" s="34"/>
      <c r="AE4572" s="34"/>
      <c r="AT4572" s="19" t="s">
        <v>260</v>
      </c>
      <c r="AU4572" s="19" t="s">
        <v>82</v>
      </c>
    </row>
    <row r="4573" spans="1:65" s="2" customFormat="1" ht="11.25">
      <c r="A4573" s="34"/>
      <c r="B4573" s="35"/>
      <c r="C4573" s="34"/>
      <c r="D4573" s="165" t="s">
        <v>262</v>
      </c>
      <c r="E4573" s="34"/>
      <c r="F4573" s="166" t="s">
        <v>4006</v>
      </c>
      <c r="G4573" s="34"/>
      <c r="H4573" s="34"/>
      <c r="I4573" s="162"/>
      <c r="J4573" s="34"/>
      <c r="K4573" s="34"/>
      <c r="L4573" s="35"/>
      <c r="M4573" s="163"/>
      <c r="N4573" s="164"/>
      <c r="O4573" s="55"/>
      <c r="P4573" s="55"/>
      <c r="Q4573" s="55"/>
      <c r="R4573" s="55"/>
      <c r="S4573" s="55"/>
      <c r="T4573" s="56"/>
      <c r="U4573" s="34"/>
      <c r="V4573" s="34"/>
      <c r="W4573" s="34"/>
      <c r="X4573" s="34"/>
      <c r="Y4573" s="34"/>
      <c r="Z4573" s="34"/>
      <c r="AA4573" s="34"/>
      <c r="AB4573" s="34"/>
      <c r="AC4573" s="34"/>
      <c r="AD4573" s="34"/>
      <c r="AE4573" s="34"/>
      <c r="AT4573" s="19" t="s">
        <v>262</v>
      </c>
      <c r="AU4573" s="19" t="s">
        <v>82</v>
      </c>
    </row>
    <row r="4574" spans="1:65" s="2" customFormat="1" ht="16.5" customHeight="1">
      <c r="A4574" s="34"/>
      <c r="B4574" s="145"/>
      <c r="C4574" s="146" t="s">
        <v>4007</v>
      </c>
      <c r="D4574" s="146" t="s">
        <v>254</v>
      </c>
      <c r="E4574" s="147" t="s">
        <v>4008</v>
      </c>
      <c r="F4574" s="148" t="s">
        <v>4009</v>
      </c>
      <c r="G4574" s="149" t="s">
        <v>321</v>
      </c>
      <c r="H4574" s="150">
        <v>73.715000000000003</v>
      </c>
      <c r="I4574" s="151"/>
      <c r="J4574" s="152">
        <f>ROUND(I4574*H4574,2)</f>
        <v>0</v>
      </c>
      <c r="K4574" s="153"/>
      <c r="L4574" s="35"/>
      <c r="M4574" s="154" t="s">
        <v>3</v>
      </c>
      <c r="N4574" s="155" t="s">
        <v>44</v>
      </c>
      <c r="O4574" s="55"/>
      <c r="P4574" s="156">
        <f>O4574*H4574</f>
        <v>0</v>
      </c>
      <c r="Q4574" s="156">
        <v>0</v>
      </c>
      <c r="R4574" s="156">
        <f>Q4574*H4574</f>
        <v>0</v>
      </c>
      <c r="S4574" s="156">
        <v>0</v>
      </c>
      <c r="T4574" s="157">
        <f>S4574*H4574</f>
        <v>0</v>
      </c>
      <c r="U4574" s="34"/>
      <c r="V4574" s="34"/>
      <c r="W4574" s="34"/>
      <c r="X4574" s="34"/>
      <c r="Y4574" s="34"/>
      <c r="Z4574" s="34"/>
      <c r="AA4574" s="34"/>
      <c r="AB4574" s="34"/>
      <c r="AC4574" s="34"/>
      <c r="AD4574" s="34"/>
      <c r="AE4574" s="34"/>
      <c r="AR4574" s="158" t="s">
        <v>406</v>
      </c>
      <c r="AT4574" s="158" t="s">
        <v>254</v>
      </c>
      <c r="AU4574" s="158" t="s">
        <v>82</v>
      </c>
      <c r="AY4574" s="19" t="s">
        <v>252</v>
      </c>
      <c r="BE4574" s="159">
        <f>IF(N4574="základní",J4574,0)</f>
        <v>0</v>
      </c>
      <c r="BF4574" s="159">
        <f>IF(N4574="snížená",J4574,0)</f>
        <v>0</v>
      </c>
      <c r="BG4574" s="159">
        <f>IF(N4574="zákl. přenesená",J4574,0)</f>
        <v>0</v>
      </c>
      <c r="BH4574" s="159">
        <f>IF(N4574="sníž. přenesená",J4574,0)</f>
        <v>0</v>
      </c>
      <c r="BI4574" s="159">
        <f>IF(N4574="nulová",J4574,0)</f>
        <v>0</v>
      </c>
      <c r="BJ4574" s="19" t="s">
        <v>80</v>
      </c>
      <c r="BK4574" s="159">
        <f>ROUND(I4574*H4574,2)</f>
        <v>0</v>
      </c>
      <c r="BL4574" s="19" t="s">
        <v>406</v>
      </c>
      <c r="BM4574" s="158" t="s">
        <v>4010</v>
      </c>
    </row>
    <row r="4575" spans="1:65" s="2" customFormat="1" ht="19.5">
      <c r="A4575" s="34"/>
      <c r="B4575" s="35"/>
      <c r="C4575" s="34"/>
      <c r="D4575" s="160" t="s">
        <v>260</v>
      </c>
      <c r="E4575" s="34"/>
      <c r="F4575" s="161" t="s">
        <v>4011</v>
      </c>
      <c r="G4575" s="34"/>
      <c r="H4575" s="34"/>
      <c r="I4575" s="162"/>
      <c r="J4575" s="34"/>
      <c r="K4575" s="34"/>
      <c r="L4575" s="35"/>
      <c r="M4575" s="163"/>
      <c r="N4575" s="164"/>
      <c r="O4575" s="55"/>
      <c r="P4575" s="55"/>
      <c r="Q4575" s="55"/>
      <c r="R4575" s="55"/>
      <c r="S4575" s="55"/>
      <c r="T4575" s="56"/>
      <c r="U4575" s="34"/>
      <c r="V4575" s="34"/>
      <c r="W4575" s="34"/>
      <c r="X4575" s="34"/>
      <c r="Y4575" s="34"/>
      <c r="Z4575" s="34"/>
      <c r="AA4575" s="34"/>
      <c r="AB4575" s="34"/>
      <c r="AC4575" s="34"/>
      <c r="AD4575" s="34"/>
      <c r="AE4575" s="34"/>
      <c r="AT4575" s="19" t="s">
        <v>260</v>
      </c>
      <c r="AU4575" s="19" t="s">
        <v>82</v>
      </c>
    </row>
    <row r="4576" spans="1:65" s="2" customFormat="1" ht="11.25">
      <c r="A4576" s="34"/>
      <c r="B4576" s="35"/>
      <c r="C4576" s="34"/>
      <c r="D4576" s="165" t="s">
        <v>262</v>
      </c>
      <c r="E4576" s="34"/>
      <c r="F4576" s="166" t="s">
        <v>4012</v>
      </c>
      <c r="G4576" s="34"/>
      <c r="H4576" s="34"/>
      <c r="I4576" s="162"/>
      <c r="J4576" s="34"/>
      <c r="K4576" s="34"/>
      <c r="L4576" s="35"/>
      <c r="M4576" s="163"/>
      <c r="N4576" s="164"/>
      <c r="O4576" s="55"/>
      <c r="P4576" s="55"/>
      <c r="Q4576" s="55"/>
      <c r="R4576" s="55"/>
      <c r="S4576" s="55"/>
      <c r="T4576" s="56"/>
      <c r="U4576" s="34"/>
      <c r="V4576" s="34"/>
      <c r="W4576" s="34"/>
      <c r="X4576" s="34"/>
      <c r="Y4576" s="34"/>
      <c r="Z4576" s="34"/>
      <c r="AA4576" s="34"/>
      <c r="AB4576" s="34"/>
      <c r="AC4576" s="34"/>
      <c r="AD4576" s="34"/>
      <c r="AE4576" s="34"/>
      <c r="AT4576" s="19" t="s">
        <v>262</v>
      </c>
      <c r="AU4576" s="19" t="s">
        <v>82</v>
      </c>
    </row>
    <row r="4577" spans="1:65" s="12" customFormat="1" ht="22.9" customHeight="1">
      <c r="B4577" s="132"/>
      <c r="D4577" s="133" t="s">
        <v>72</v>
      </c>
      <c r="E4577" s="143" t="s">
        <v>4013</v>
      </c>
      <c r="F4577" s="143" t="s">
        <v>4014</v>
      </c>
      <c r="I4577" s="135"/>
      <c r="J4577" s="144">
        <f>BK4577</f>
        <v>0</v>
      </c>
      <c r="L4577" s="132"/>
      <c r="M4577" s="137"/>
      <c r="N4577" s="138"/>
      <c r="O4577" s="138"/>
      <c r="P4577" s="139">
        <f>SUM(P4578:P4624)</f>
        <v>0</v>
      </c>
      <c r="Q4577" s="138"/>
      <c r="R4577" s="139">
        <f>SUM(R4578:R4624)</f>
        <v>0.80970823999999997</v>
      </c>
      <c r="S4577" s="138"/>
      <c r="T4577" s="140">
        <f>SUM(T4578:T4624)</f>
        <v>0</v>
      </c>
      <c r="AR4577" s="133" t="s">
        <v>82</v>
      </c>
      <c r="AT4577" s="141" t="s">
        <v>72</v>
      </c>
      <c r="AU4577" s="141" t="s">
        <v>80</v>
      </c>
      <c r="AY4577" s="133" t="s">
        <v>252</v>
      </c>
      <c r="BK4577" s="142">
        <f>SUM(BK4578:BK4624)</f>
        <v>0</v>
      </c>
    </row>
    <row r="4578" spans="1:65" s="2" customFormat="1" ht="21.75" customHeight="1">
      <c r="A4578" s="34"/>
      <c r="B4578" s="145"/>
      <c r="C4578" s="146" t="s">
        <v>4015</v>
      </c>
      <c r="D4578" s="146" t="s">
        <v>254</v>
      </c>
      <c r="E4578" s="147" t="s">
        <v>4016</v>
      </c>
      <c r="F4578" s="148" t="s">
        <v>4017</v>
      </c>
      <c r="G4578" s="149" t="s">
        <v>497</v>
      </c>
      <c r="H4578" s="150">
        <v>726.49599999999998</v>
      </c>
      <c r="I4578" s="151"/>
      <c r="J4578" s="152">
        <f>ROUND(I4578*H4578,2)</f>
        <v>0</v>
      </c>
      <c r="K4578" s="153"/>
      <c r="L4578" s="35"/>
      <c r="M4578" s="154" t="s">
        <v>3</v>
      </c>
      <c r="N4578" s="155" t="s">
        <v>44</v>
      </c>
      <c r="O4578" s="55"/>
      <c r="P4578" s="156">
        <f>O4578*H4578</f>
        <v>0</v>
      </c>
      <c r="Q4578" s="156">
        <v>1.7000000000000001E-4</v>
      </c>
      <c r="R4578" s="156">
        <f>Q4578*H4578</f>
        <v>0.12350432</v>
      </c>
      <c r="S4578" s="156">
        <v>0</v>
      </c>
      <c r="T4578" s="157">
        <f>S4578*H4578</f>
        <v>0</v>
      </c>
      <c r="U4578" s="34"/>
      <c r="V4578" s="34"/>
      <c r="W4578" s="34"/>
      <c r="X4578" s="34"/>
      <c r="Y4578" s="34"/>
      <c r="Z4578" s="34"/>
      <c r="AA4578" s="34"/>
      <c r="AB4578" s="34"/>
      <c r="AC4578" s="34"/>
      <c r="AD4578" s="34"/>
      <c r="AE4578" s="34"/>
      <c r="AR4578" s="158" t="s">
        <v>406</v>
      </c>
      <c r="AT4578" s="158" t="s">
        <v>254</v>
      </c>
      <c r="AU4578" s="158" t="s">
        <v>82</v>
      </c>
      <c r="AY4578" s="19" t="s">
        <v>252</v>
      </c>
      <c r="BE4578" s="159">
        <f>IF(N4578="základní",J4578,0)</f>
        <v>0</v>
      </c>
      <c r="BF4578" s="159">
        <f>IF(N4578="snížená",J4578,0)</f>
        <v>0</v>
      </c>
      <c r="BG4578" s="159">
        <f>IF(N4578="zákl. přenesená",J4578,0)</f>
        <v>0</v>
      </c>
      <c r="BH4578" s="159">
        <f>IF(N4578="sníž. přenesená",J4578,0)</f>
        <v>0</v>
      </c>
      <c r="BI4578" s="159">
        <f>IF(N4578="nulová",J4578,0)</f>
        <v>0</v>
      </c>
      <c r="BJ4578" s="19" t="s">
        <v>80</v>
      </c>
      <c r="BK4578" s="159">
        <f>ROUND(I4578*H4578,2)</f>
        <v>0</v>
      </c>
      <c r="BL4578" s="19" t="s">
        <v>406</v>
      </c>
      <c r="BM4578" s="158" t="s">
        <v>4018</v>
      </c>
    </row>
    <row r="4579" spans="1:65" s="2" customFormat="1" ht="19.5">
      <c r="A4579" s="34"/>
      <c r="B4579" s="35"/>
      <c r="C4579" s="34"/>
      <c r="D4579" s="160" t="s">
        <v>260</v>
      </c>
      <c r="E4579" s="34"/>
      <c r="F4579" s="161" t="s">
        <v>4019</v>
      </c>
      <c r="G4579" s="34"/>
      <c r="H4579" s="34"/>
      <c r="I4579" s="162"/>
      <c r="J4579" s="34"/>
      <c r="K4579" s="34"/>
      <c r="L4579" s="35"/>
      <c r="M4579" s="163"/>
      <c r="N4579" s="164"/>
      <c r="O4579" s="55"/>
      <c r="P4579" s="55"/>
      <c r="Q4579" s="55"/>
      <c r="R4579" s="55"/>
      <c r="S4579" s="55"/>
      <c r="T4579" s="56"/>
      <c r="U4579" s="34"/>
      <c r="V4579" s="34"/>
      <c r="W4579" s="34"/>
      <c r="X4579" s="34"/>
      <c r="Y4579" s="34"/>
      <c r="Z4579" s="34"/>
      <c r="AA4579" s="34"/>
      <c r="AB4579" s="34"/>
      <c r="AC4579" s="34"/>
      <c r="AD4579" s="34"/>
      <c r="AE4579" s="34"/>
      <c r="AT4579" s="19" t="s">
        <v>260</v>
      </c>
      <c r="AU4579" s="19" t="s">
        <v>82</v>
      </c>
    </row>
    <row r="4580" spans="1:65" s="2" customFormat="1" ht="11.25">
      <c r="A4580" s="34"/>
      <c r="B4580" s="35"/>
      <c r="C4580" s="34"/>
      <c r="D4580" s="165" t="s">
        <v>262</v>
      </c>
      <c r="E4580" s="34"/>
      <c r="F4580" s="166" t="s">
        <v>4020</v>
      </c>
      <c r="G4580" s="34"/>
      <c r="H4580" s="34"/>
      <c r="I4580" s="162"/>
      <c r="J4580" s="34"/>
      <c r="K4580" s="34"/>
      <c r="L4580" s="35"/>
      <c r="M4580" s="163"/>
      <c r="N4580" s="164"/>
      <c r="O4580" s="55"/>
      <c r="P4580" s="55"/>
      <c r="Q4580" s="55"/>
      <c r="R4580" s="55"/>
      <c r="S4580" s="55"/>
      <c r="T4580" s="56"/>
      <c r="U4580" s="34"/>
      <c r="V4580" s="34"/>
      <c r="W4580" s="34"/>
      <c r="X4580" s="34"/>
      <c r="Y4580" s="34"/>
      <c r="Z4580" s="34"/>
      <c r="AA4580" s="34"/>
      <c r="AB4580" s="34"/>
      <c r="AC4580" s="34"/>
      <c r="AD4580" s="34"/>
      <c r="AE4580" s="34"/>
      <c r="AT4580" s="19" t="s">
        <v>262</v>
      </c>
      <c r="AU4580" s="19" t="s">
        <v>82</v>
      </c>
    </row>
    <row r="4581" spans="1:65" s="13" customFormat="1" ht="11.25">
      <c r="B4581" s="167"/>
      <c r="D4581" s="160" t="s">
        <v>264</v>
      </c>
      <c r="E4581" s="168" t="s">
        <v>3</v>
      </c>
      <c r="F4581" s="169" t="s">
        <v>4021</v>
      </c>
      <c r="H4581" s="168" t="s">
        <v>3</v>
      </c>
      <c r="I4581" s="170"/>
      <c r="L4581" s="167"/>
      <c r="M4581" s="171"/>
      <c r="N4581" s="172"/>
      <c r="O4581" s="172"/>
      <c r="P4581" s="172"/>
      <c r="Q4581" s="172"/>
      <c r="R4581" s="172"/>
      <c r="S4581" s="172"/>
      <c r="T4581" s="173"/>
      <c r="AT4581" s="168" t="s">
        <v>264</v>
      </c>
      <c r="AU4581" s="168" t="s">
        <v>82</v>
      </c>
      <c r="AV4581" s="13" t="s">
        <v>80</v>
      </c>
      <c r="AW4581" s="13" t="s">
        <v>34</v>
      </c>
      <c r="AX4581" s="13" t="s">
        <v>73</v>
      </c>
      <c r="AY4581" s="168" t="s">
        <v>252</v>
      </c>
    </row>
    <row r="4582" spans="1:65" s="14" customFormat="1" ht="11.25">
      <c r="B4582" s="174"/>
      <c r="D4582" s="160" t="s">
        <v>264</v>
      </c>
      <c r="E4582" s="175" t="s">
        <v>3</v>
      </c>
      <c r="F4582" s="176" t="s">
        <v>4022</v>
      </c>
      <c r="H4582" s="177">
        <v>134.63999999999999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1:65" s="14" customFormat="1" ht="11.25">
      <c r="B4583" s="174"/>
      <c r="D4583" s="160" t="s">
        <v>264</v>
      </c>
      <c r="E4583" s="175" t="s">
        <v>3</v>
      </c>
      <c r="F4583" s="176" t="s">
        <v>4023</v>
      </c>
      <c r="H4583" s="177">
        <v>5.39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264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252</v>
      </c>
    </row>
    <row r="4584" spans="1:65" s="13" customFormat="1" ht="11.25">
      <c r="B4584" s="167"/>
      <c r="D4584" s="160" t="s">
        <v>264</v>
      </c>
      <c r="E4584" s="168" t="s">
        <v>3</v>
      </c>
      <c r="F4584" s="169" t="s">
        <v>4024</v>
      </c>
      <c r="H4584" s="168" t="s">
        <v>3</v>
      </c>
      <c r="I4584" s="170"/>
      <c r="L4584" s="167"/>
      <c r="M4584" s="171"/>
      <c r="N4584" s="172"/>
      <c r="O4584" s="172"/>
      <c r="P4584" s="172"/>
      <c r="Q4584" s="172"/>
      <c r="R4584" s="172"/>
      <c r="S4584" s="172"/>
      <c r="T4584" s="173"/>
      <c r="AT4584" s="168" t="s">
        <v>264</v>
      </c>
      <c r="AU4584" s="168" t="s">
        <v>82</v>
      </c>
      <c r="AV4584" s="13" t="s">
        <v>80</v>
      </c>
      <c r="AW4584" s="13" t="s">
        <v>34</v>
      </c>
      <c r="AX4584" s="13" t="s">
        <v>73</v>
      </c>
      <c r="AY4584" s="168" t="s">
        <v>252</v>
      </c>
    </row>
    <row r="4585" spans="1:65" s="14" customFormat="1" ht="11.25">
      <c r="B4585" s="174"/>
      <c r="D4585" s="160" t="s">
        <v>264</v>
      </c>
      <c r="E4585" s="175" t="s">
        <v>3</v>
      </c>
      <c r="F4585" s="176" t="s">
        <v>4025</v>
      </c>
      <c r="H4585" s="177">
        <v>79.2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264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252</v>
      </c>
    </row>
    <row r="4586" spans="1:65" s="13" customFormat="1" ht="11.25">
      <c r="B4586" s="167"/>
      <c r="D4586" s="160" t="s">
        <v>264</v>
      </c>
      <c r="E4586" s="168" t="s">
        <v>3</v>
      </c>
      <c r="F4586" s="169" t="s">
        <v>4026</v>
      </c>
      <c r="H4586" s="168" t="s">
        <v>3</v>
      </c>
      <c r="I4586" s="170"/>
      <c r="L4586" s="167"/>
      <c r="M4586" s="171"/>
      <c r="N4586" s="172"/>
      <c r="O4586" s="172"/>
      <c r="P4586" s="172"/>
      <c r="Q4586" s="172"/>
      <c r="R4586" s="172"/>
      <c r="S4586" s="172"/>
      <c r="T4586" s="173"/>
      <c r="AT4586" s="168" t="s">
        <v>264</v>
      </c>
      <c r="AU4586" s="168" t="s">
        <v>82</v>
      </c>
      <c r="AV4586" s="13" t="s">
        <v>80</v>
      </c>
      <c r="AW4586" s="13" t="s">
        <v>34</v>
      </c>
      <c r="AX4586" s="13" t="s">
        <v>73</v>
      </c>
      <c r="AY4586" s="168" t="s">
        <v>252</v>
      </c>
    </row>
    <row r="4587" spans="1:65" s="14" customFormat="1" ht="11.25">
      <c r="B4587" s="174"/>
      <c r="D4587" s="160" t="s">
        <v>264</v>
      </c>
      <c r="E4587" s="175" t="s">
        <v>3</v>
      </c>
      <c r="F4587" s="176" t="s">
        <v>4027</v>
      </c>
      <c r="H4587" s="177">
        <v>323.80399999999997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1:65" s="14" customFormat="1" ht="11.25">
      <c r="B4588" s="174"/>
      <c r="D4588" s="160" t="s">
        <v>264</v>
      </c>
      <c r="E4588" s="175" t="s">
        <v>3</v>
      </c>
      <c r="F4588" s="176" t="s">
        <v>4028</v>
      </c>
      <c r="H4588" s="177">
        <v>46.725999999999999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264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252</v>
      </c>
    </row>
    <row r="4589" spans="1:65" s="14" customFormat="1" ht="11.25">
      <c r="B4589" s="174"/>
      <c r="D4589" s="160" t="s">
        <v>264</v>
      </c>
      <c r="E4589" s="175" t="s">
        <v>3</v>
      </c>
      <c r="F4589" s="176" t="s">
        <v>4029</v>
      </c>
      <c r="H4589" s="177">
        <v>71.238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1:65" s="14" customFormat="1" ht="11.25">
      <c r="B4590" s="174"/>
      <c r="D4590" s="160" t="s">
        <v>264</v>
      </c>
      <c r="E4590" s="175" t="s">
        <v>3</v>
      </c>
      <c r="F4590" s="176" t="s">
        <v>4030</v>
      </c>
      <c r="H4590" s="177">
        <v>34.814999999999998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264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252</v>
      </c>
    </row>
    <row r="4591" spans="1:65" s="13" customFormat="1" ht="11.25">
      <c r="B4591" s="167"/>
      <c r="D4591" s="160" t="s">
        <v>264</v>
      </c>
      <c r="E4591" s="168" t="s">
        <v>3</v>
      </c>
      <c r="F4591" s="169" t="s">
        <v>4031</v>
      </c>
      <c r="H4591" s="168" t="s">
        <v>3</v>
      </c>
      <c r="I4591" s="170"/>
      <c r="L4591" s="167"/>
      <c r="M4591" s="171"/>
      <c r="N4591" s="172"/>
      <c r="O4591" s="172"/>
      <c r="P4591" s="172"/>
      <c r="Q4591" s="172"/>
      <c r="R4591" s="172"/>
      <c r="S4591" s="172"/>
      <c r="T4591" s="173"/>
      <c r="AT4591" s="168" t="s">
        <v>264</v>
      </c>
      <c r="AU4591" s="168" t="s">
        <v>82</v>
      </c>
      <c r="AV4591" s="13" t="s">
        <v>80</v>
      </c>
      <c r="AW4591" s="13" t="s">
        <v>34</v>
      </c>
      <c r="AX4591" s="13" t="s">
        <v>73</v>
      </c>
      <c r="AY4591" s="168" t="s">
        <v>252</v>
      </c>
    </row>
    <row r="4592" spans="1:65" s="14" customFormat="1" ht="11.25">
      <c r="B4592" s="174"/>
      <c r="D4592" s="160" t="s">
        <v>264</v>
      </c>
      <c r="E4592" s="175" t="s">
        <v>3</v>
      </c>
      <c r="F4592" s="176" t="s">
        <v>4032</v>
      </c>
      <c r="H4592" s="177">
        <v>130.56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264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252</v>
      </c>
    </row>
    <row r="4593" spans="1:65" s="13" customFormat="1" ht="11.25">
      <c r="B4593" s="167"/>
      <c r="D4593" s="160" t="s">
        <v>264</v>
      </c>
      <c r="E4593" s="168" t="s">
        <v>3</v>
      </c>
      <c r="F4593" s="169" t="s">
        <v>691</v>
      </c>
      <c r="H4593" s="168" t="s">
        <v>3</v>
      </c>
      <c r="I4593" s="170"/>
      <c r="L4593" s="167"/>
      <c r="M4593" s="171"/>
      <c r="N4593" s="172"/>
      <c r="O4593" s="172"/>
      <c r="P4593" s="172"/>
      <c r="Q4593" s="172"/>
      <c r="R4593" s="172"/>
      <c r="S4593" s="172"/>
      <c r="T4593" s="173"/>
      <c r="AT4593" s="168" t="s">
        <v>264</v>
      </c>
      <c r="AU4593" s="168" t="s">
        <v>82</v>
      </c>
      <c r="AV4593" s="13" t="s">
        <v>80</v>
      </c>
      <c r="AW4593" s="13" t="s">
        <v>34</v>
      </c>
      <c r="AX4593" s="13" t="s">
        <v>73</v>
      </c>
      <c r="AY4593" s="168" t="s">
        <v>252</v>
      </c>
    </row>
    <row r="4594" spans="1:65" s="14" customFormat="1" ht="11.25">
      <c r="B4594" s="174"/>
      <c r="D4594" s="160" t="s">
        <v>264</v>
      </c>
      <c r="E4594" s="175" t="s">
        <v>3</v>
      </c>
      <c r="F4594" s="176" t="s">
        <v>4033</v>
      </c>
      <c r="H4594" s="177">
        <v>-16.71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1:65" s="14" customFormat="1" ht="11.25">
      <c r="B4595" s="174"/>
      <c r="D4595" s="160" t="s">
        <v>264</v>
      </c>
      <c r="E4595" s="175" t="s">
        <v>3</v>
      </c>
      <c r="F4595" s="176" t="s">
        <v>4034</v>
      </c>
      <c r="H4595" s="177">
        <v>-12.265000000000001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264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252</v>
      </c>
    </row>
    <row r="4596" spans="1:65" s="14" customFormat="1" ht="11.25">
      <c r="B4596" s="174"/>
      <c r="D4596" s="160" t="s">
        <v>264</v>
      </c>
      <c r="E4596" s="175" t="s">
        <v>3</v>
      </c>
      <c r="F4596" s="176" t="s">
        <v>4035</v>
      </c>
      <c r="H4596" s="177">
        <v>-21.815999999999999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264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252</v>
      </c>
    </row>
    <row r="4597" spans="1:65" s="14" customFormat="1" ht="11.25">
      <c r="B4597" s="174"/>
      <c r="D4597" s="160" t="s">
        <v>264</v>
      </c>
      <c r="E4597" s="175" t="s">
        <v>3</v>
      </c>
      <c r="F4597" s="176" t="s">
        <v>4036</v>
      </c>
      <c r="H4597" s="177">
        <v>-49.085999999999999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264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252</v>
      </c>
    </row>
    <row r="4598" spans="1:65" s="15" customFormat="1" ht="11.25">
      <c r="B4598" s="182"/>
      <c r="D4598" s="160" t="s">
        <v>264</v>
      </c>
      <c r="E4598" s="183" t="s">
        <v>3</v>
      </c>
      <c r="F4598" s="184" t="s">
        <v>269</v>
      </c>
      <c r="H4598" s="185">
        <v>726.49599999999998</v>
      </c>
      <c r="I4598" s="186"/>
      <c r="L4598" s="182"/>
      <c r="M4598" s="187"/>
      <c r="N4598" s="188"/>
      <c r="O4598" s="188"/>
      <c r="P4598" s="188"/>
      <c r="Q4598" s="188"/>
      <c r="R4598" s="188"/>
      <c r="S4598" s="188"/>
      <c r="T4598" s="189"/>
      <c r="AT4598" s="183" t="s">
        <v>264</v>
      </c>
      <c r="AU4598" s="183" t="s">
        <v>82</v>
      </c>
      <c r="AV4598" s="15" t="s">
        <v>258</v>
      </c>
      <c r="AW4598" s="15" t="s">
        <v>34</v>
      </c>
      <c r="AX4598" s="15" t="s">
        <v>80</v>
      </c>
      <c r="AY4598" s="183" t="s">
        <v>252</v>
      </c>
    </row>
    <row r="4599" spans="1:65" s="2" customFormat="1" ht="16.5" customHeight="1">
      <c r="A4599" s="34"/>
      <c r="B4599" s="145"/>
      <c r="C4599" s="146" t="s">
        <v>4037</v>
      </c>
      <c r="D4599" s="146" t="s">
        <v>254</v>
      </c>
      <c r="E4599" s="147" t="s">
        <v>4038</v>
      </c>
      <c r="F4599" s="148" t="s">
        <v>4039</v>
      </c>
      <c r="G4599" s="149" t="s">
        <v>497</v>
      </c>
      <c r="H4599" s="150">
        <v>726.49599999999998</v>
      </c>
      <c r="I4599" s="151"/>
      <c r="J4599" s="152">
        <f>ROUND(I4599*H4599,2)</f>
        <v>0</v>
      </c>
      <c r="K4599" s="153"/>
      <c r="L4599" s="35"/>
      <c r="M4599" s="154" t="s">
        <v>3</v>
      </c>
      <c r="N4599" s="155" t="s">
        <v>44</v>
      </c>
      <c r="O4599" s="55"/>
      <c r="P4599" s="156">
        <f>O4599*H4599</f>
        <v>0</v>
      </c>
      <c r="Q4599" s="156">
        <v>2.7E-4</v>
      </c>
      <c r="R4599" s="156">
        <f>Q4599*H4599</f>
        <v>0.19615392000000001</v>
      </c>
      <c r="S4599" s="156">
        <v>0</v>
      </c>
      <c r="T4599" s="157">
        <f>S4599*H4599</f>
        <v>0</v>
      </c>
      <c r="U4599" s="34"/>
      <c r="V4599" s="34"/>
      <c r="W4599" s="34"/>
      <c r="X4599" s="34"/>
      <c r="Y4599" s="34"/>
      <c r="Z4599" s="34"/>
      <c r="AA4599" s="34"/>
      <c r="AB4599" s="34"/>
      <c r="AC4599" s="34"/>
      <c r="AD4599" s="34"/>
      <c r="AE4599" s="34"/>
      <c r="AR4599" s="158" t="s">
        <v>406</v>
      </c>
      <c r="AT4599" s="158" t="s">
        <v>254</v>
      </c>
      <c r="AU4599" s="158" t="s">
        <v>82</v>
      </c>
      <c r="AY4599" s="19" t="s">
        <v>252</v>
      </c>
      <c r="BE4599" s="159">
        <f>IF(N4599="základní",J4599,0)</f>
        <v>0</v>
      </c>
      <c r="BF4599" s="159">
        <f>IF(N4599="snížená",J4599,0)</f>
        <v>0</v>
      </c>
      <c r="BG4599" s="159">
        <f>IF(N4599="zákl. přenesená",J4599,0)</f>
        <v>0</v>
      </c>
      <c r="BH4599" s="159">
        <f>IF(N4599="sníž. přenesená",J4599,0)</f>
        <v>0</v>
      </c>
      <c r="BI4599" s="159">
        <f>IF(N4599="nulová",J4599,0)</f>
        <v>0</v>
      </c>
      <c r="BJ4599" s="19" t="s">
        <v>80</v>
      </c>
      <c r="BK4599" s="159">
        <f>ROUND(I4599*H4599,2)</f>
        <v>0</v>
      </c>
      <c r="BL4599" s="19" t="s">
        <v>406</v>
      </c>
      <c r="BM4599" s="158" t="s">
        <v>4040</v>
      </c>
    </row>
    <row r="4600" spans="1:65" s="2" customFormat="1" ht="19.5">
      <c r="A4600" s="34"/>
      <c r="B4600" s="35"/>
      <c r="C4600" s="34"/>
      <c r="D4600" s="160" t="s">
        <v>260</v>
      </c>
      <c r="E4600" s="34"/>
      <c r="F4600" s="161" t="s">
        <v>4041</v>
      </c>
      <c r="G4600" s="34"/>
      <c r="H4600" s="34"/>
      <c r="I4600" s="162"/>
      <c r="J4600" s="34"/>
      <c r="K4600" s="34"/>
      <c r="L4600" s="35"/>
      <c r="M4600" s="163"/>
      <c r="N4600" s="164"/>
      <c r="O4600" s="55"/>
      <c r="P4600" s="55"/>
      <c r="Q4600" s="55"/>
      <c r="R4600" s="55"/>
      <c r="S4600" s="55"/>
      <c r="T4600" s="56"/>
      <c r="U4600" s="34"/>
      <c r="V4600" s="34"/>
      <c r="W4600" s="34"/>
      <c r="X4600" s="34"/>
      <c r="Y4600" s="34"/>
      <c r="Z4600" s="34"/>
      <c r="AA4600" s="34"/>
      <c r="AB4600" s="34"/>
      <c r="AC4600" s="34"/>
      <c r="AD4600" s="34"/>
      <c r="AE4600" s="34"/>
      <c r="AT4600" s="19" t="s">
        <v>260</v>
      </c>
      <c r="AU4600" s="19" t="s">
        <v>82</v>
      </c>
    </row>
    <row r="4601" spans="1:65" s="2" customFormat="1" ht="11.25">
      <c r="A4601" s="34"/>
      <c r="B4601" s="35"/>
      <c r="C4601" s="34"/>
      <c r="D4601" s="165" t="s">
        <v>262</v>
      </c>
      <c r="E4601" s="34"/>
      <c r="F4601" s="166" t="s">
        <v>4042</v>
      </c>
      <c r="G4601" s="34"/>
      <c r="H4601" s="34"/>
      <c r="I4601" s="162"/>
      <c r="J4601" s="34"/>
      <c r="K4601" s="34"/>
      <c r="L4601" s="35"/>
      <c r="M4601" s="163"/>
      <c r="N4601" s="164"/>
      <c r="O4601" s="55"/>
      <c r="P4601" s="55"/>
      <c r="Q4601" s="55"/>
      <c r="R4601" s="55"/>
      <c r="S4601" s="55"/>
      <c r="T4601" s="56"/>
      <c r="U4601" s="34"/>
      <c r="V4601" s="34"/>
      <c r="W4601" s="34"/>
      <c r="X4601" s="34"/>
      <c r="Y4601" s="34"/>
      <c r="Z4601" s="34"/>
      <c r="AA4601" s="34"/>
      <c r="AB4601" s="34"/>
      <c r="AC4601" s="34"/>
      <c r="AD4601" s="34"/>
      <c r="AE4601" s="34"/>
      <c r="AT4601" s="19" t="s">
        <v>262</v>
      </c>
      <c r="AU4601" s="19" t="s">
        <v>82</v>
      </c>
    </row>
    <row r="4602" spans="1:65" s="13" customFormat="1" ht="11.25">
      <c r="B4602" s="167"/>
      <c r="D4602" s="160" t="s">
        <v>264</v>
      </c>
      <c r="E4602" s="168" t="s">
        <v>3</v>
      </c>
      <c r="F4602" s="169" t="s">
        <v>4043</v>
      </c>
      <c r="H4602" s="168" t="s">
        <v>3</v>
      </c>
      <c r="I4602" s="170"/>
      <c r="L4602" s="167"/>
      <c r="M4602" s="171"/>
      <c r="N4602" s="172"/>
      <c r="O4602" s="172"/>
      <c r="P4602" s="172"/>
      <c r="Q4602" s="172"/>
      <c r="R4602" s="172"/>
      <c r="S4602" s="172"/>
      <c r="T4602" s="173"/>
      <c r="AT4602" s="168" t="s">
        <v>264</v>
      </c>
      <c r="AU4602" s="168" t="s">
        <v>82</v>
      </c>
      <c r="AV4602" s="13" t="s">
        <v>80</v>
      </c>
      <c r="AW4602" s="13" t="s">
        <v>34</v>
      </c>
      <c r="AX4602" s="13" t="s">
        <v>73</v>
      </c>
      <c r="AY4602" s="168" t="s">
        <v>252</v>
      </c>
    </row>
    <row r="4603" spans="1:65" s="14" customFormat="1" ht="11.25">
      <c r="B4603" s="174"/>
      <c r="D4603" s="160" t="s">
        <v>264</v>
      </c>
      <c r="E4603" s="175" t="s">
        <v>3</v>
      </c>
      <c r="F4603" s="176" t="s">
        <v>4022</v>
      </c>
      <c r="H4603" s="177">
        <v>134.63999999999999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1:65" s="14" customFormat="1" ht="11.25">
      <c r="B4604" s="174"/>
      <c r="D4604" s="160" t="s">
        <v>264</v>
      </c>
      <c r="E4604" s="175" t="s">
        <v>3</v>
      </c>
      <c r="F4604" s="176" t="s">
        <v>4023</v>
      </c>
      <c r="H4604" s="177">
        <v>5.39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264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252</v>
      </c>
    </row>
    <row r="4605" spans="1:65" s="13" customFormat="1" ht="11.25">
      <c r="B4605" s="167"/>
      <c r="D4605" s="160" t="s">
        <v>264</v>
      </c>
      <c r="E4605" s="168" t="s">
        <v>3</v>
      </c>
      <c r="F4605" s="169" t="s">
        <v>4044</v>
      </c>
      <c r="H4605" s="168" t="s">
        <v>3</v>
      </c>
      <c r="I4605" s="170"/>
      <c r="L4605" s="167"/>
      <c r="M4605" s="171"/>
      <c r="N4605" s="172"/>
      <c r="O4605" s="172"/>
      <c r="P4605" s="172"/>
      <c r="Q4605" s="172"/>
      <c r="R4605" s="172"/>
      <c r="S4605" s="172"/>
      <c r="T4605" s="173"/>
      <c r="AT4605" s="168" t="s">
        <v>264</v>
      </c>
      <c r="AU4605" s="168" t="s">
        <v>82</v>
      </c>
      <c r="AV4605" s="13" t="s">
        <v>80</v>
      </c>
      <c r="AW4605" s="13" t="s">
        <v>34</v>
      </c>
      <c r="AX4605" s="13" t="s">
        <v>73</v>
      </c>
      <c r="AY4605" s="168" t="s">
        <v>252</v>
      </c>
    </row>
    <row r="4606" spans="1:65" s="14" customFormat="1" ht="11.25">
      <c r="B4606" s="174"/>
      <c r="D4606" s="160" t="s">
        <v>264</v>
      </c>
      <c r="E4606" s="175" t="s">
        <v>3</v>
      </c>
      <c r="F4606" s="176" t="s">
        <v>4025</v>
      </c>
      <c r="H4606" s="177">
        <v>79.2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264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252</v>
      </c>
    </row>
    <row r="4607" spans="1:65" s="13" customFormat="1" ht="11.25">
      <c r="B4607" s="167"/>
      <c r="D4607" s="160" t="s">
        <v>264</v>
      </c>
      <c r="E4607" s="168" t="s">
        <v>3</v>
      </c>
      <c r="F4607" s="169" t="s">
        <v>4026</v>
      </c>
      <c r="H4607" s="168" t="s">
        <v>3</v>
      </c>
      <c r="I4607" s="170"/>
      <c r="L4607" s="167"/>
      <c r="M4607" s="171"/>
      <c r="N4607" s="172"/>
      <c r="O4607" s="172"/>
      <c r="P4607" s="172"/>
      <c r="Q4607" s="172"/>
      <c r="R4607" s="172"/>
      <c r="S4607" s="172"/>
      <c r="T4607" s="173"/>
      <c r="AT4607" s="168" t="s">
        <v>264</v>
      </c>
      <c r="AU4607" s="168" t="s">
        <v>82</v>
      </c>
      <c r="AV4607" s="13" t="s">
        <v>80</v>
      </c>
      <c r="AW4607" s="13" t="s">
        <v>34</v>
      </c>
      <c r="AX4607" s="13" t="s">
        <v>73</v>
      </c>
      <c r="AY4607" s="168" t="s">
        <v>252</v>
      </c>
    </row>
    <row r="4608" spans="1:65" s="14" customFormat="1" ht="11.25">
      <c r="B4608" s="174"/>
      <c r="D4608" s="160" t="s">
        <v>264</v>
      </c>
      <c r="E4608" s="175" t="s">
        <v>3</v>
      </c>
      <c r="F4608" s="176" t="s">
        <v>4027</v>
      </c>
      <c r="H4608" s="177">
        <v>323.80399999999997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1:65" s="14" customFormat="1" ht="11.25">
      <c r="B4609" s="174"/>
      <c r="D4609" s="160" t="s">
        <v>264</v>
      </c>
      <c r="E4609" s="175" t="s">
        <v>3</v>
      </c>
      <c r="F4609" s="176" t="s">
        <v>4028</v>
      </c>
      <c r="H4609" s="177">
        <v>46.725999999999999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264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252</v>
      </c>
    </row>
    <row r="4610" spans="1:65" s="14" customFormat="1" ht="11.25">
      <c r="B4610" s="174"/>
      <c r="D4610" s="160" t="s">
        <v>264</v>
      </c>
      <c r="E4610" s="175" t="s">
        <v>3</v>
      </c>
      <c r="F4610" s="176" t="s">
        <v>4029</v>
      </c>
      <c r="H4610" s="177">
        <v>71.238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1:65" s="14" customFormat="1" ht="11.25">
      <c r="B4611" s="174"/>
      <c r="D4611" s="160" t="s">
        <v>264</v>
      </c>
      <c r="E4611" s="175" t="s">
        <v>3</v>
      </c>
      <c r="F4611" s="176" t="s">
        <v>4030</v>
      </c>
      <c r="H4611" s="177">
        <v>34.814999999999998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264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252</v>
      </c>
    </row>
    <row r="4612" spans="1:65" s="13" customFormat="1" ht="11.25">
      <c r="B4612" s="167"/>
      <c r="D4612" s="160" t="s">
        <v>264</v>
      </c>
      <c r="E4612" s="168" t="s">
        <v>3</v>
      </c>
      <c r="F4612" s="169" t="s">
        <v>4031</v>
      </c>
      <c r="H4612" s="168" t="s">
        <v>3</v>
      </c>
      <c r="I4612" s="170"/>
      <c r="L4612" s="167"/>
      <c r="M4612" s="171"/>
      <c r="N4612" s="172"/>
      <c r="O4612" s="172"/>
      <c r="P4612" s="172"/>
      <c r="Q4612" s="172"/>
      <c r="R4612" s="172"/>
      <c r="S4612" s="172"/>
      <c r="T4612" s="173"/>
      <c r="AT4612" s="168" t="s">
        <v>264</v>
      </c>
      <c r="AU4612" s="168" t="s">
        <v>82</v>
      </c>
      <c r="AV4612" s="13" t="s">
        <v>80</v>
      </c>
      <c r="AW4612" s="13" t="s">
        <v>34</v>
      </c>
      <c r="AX4612" s="13" t="s">
        <v>73</v>
      </c>
      <c r="AY4612" s="168" t="s">
        <v>252</v>
      </c>
    </row>
    <row r="4613" spans="1:65" s="14" customFormat="1" ht="11.25">
      <c r="B4613" s="174"/>
      <c r="D4613" s="160" t="s">
        <v>264</v>
      </c>
      <c r="E4613" s="175" t="s">
        <v>3</v>
      </c>
      <c r="F4613" s="176" t="s">
        <v>4032</v>
      </c>
      <c r="H4613" s="177">
        <v>130.56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264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252</v>
      </c>
    </row>
    <row r="4614" spans="1:65" s="13" customFormat="1" ht="11.25">
      <c r="B4614" s="167"/>
      <c r="D4614" s="160" t="s">
        <v>264</v>
      </c>
      <c r="E4614" s="168" t="s">
        <v>3</v>
      </c>
      <c r="F4614" s="169" t="s">
        <v>691</v>
      </c>
      <c r="H4614" s="168" t="s">
        <v>3</v>
      </c>
      <c r="I4614" s="170"/>
      <c r="L4614" s="167"/>
      <c r="M4614" s="171"/>
      <c r="N4614" s="172"/>
      <c r="O4614" s="172"/>
      <c r="P4614" s="172"/>
      <c r="Q4614" s="172"/>
      <c r="R4614" s="172"/>
      <c r="S4614" s="172"/>
      <c r="T4614" s="173"/>
      <c r="AT4614" s="168" t="s">
        <v>264</v>
      </c>
      <c r="AU4614" s="168" t="s">
        <v>82</v>
      </c>
      <c r="AV4614" s="13" t="s">
        <v>80</v>
      </c>
      <c r="AW4614" s="13" t="s">
        <v>34</v>
      </c>
      <c r="AX4614" s="13" t="s">
        <v>73</v>
      </c>
      <c r="AY4614" s="168" t="s">
        <v>252</v>
      </c>
    </row>
    <row r="4615" spans="1:65" s="14" customFormat="1" ht="11.25">
      <c r="B4615" s="174"/>
      <c r="D4615" s="160" t="s">
        <v>264</v>
      </c>
      <c r="E4615" s="175" t="s">
        <v>3</v>
      </c>
      <c r="F4615" s="176" t="s">
        <v>4033</v>
      </c>
      <c r="H4615" s="177">
        <v>-16.71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1:65" s="14" customFormat="1" ht="11.25">
      <c r="B4616" s="174"/>
      <c r="D4616" s="160" t="s">
        <v>264</v>
      </c>
      <c r="E4616" s="175" t="s">
        <v>3</v>
      </c>
      <c r="F4616" s="176" t="s">
        <v>4034</v>
      </c>
      <c r="H4616" s="177">
        <v>-12.265000000000001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264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252</v>
      </c>
    </row>
    <row r="4617" spans="1:65" s="14" customFormat="1" ht="11.25">
      <c r="B4617" s="174"/>
      <c r="D4617" s="160" t="s">
        <v>264</v>
      </c>
      <c r="E4617" s="175" t="s">
        <v>3</v>
      </c>
      <c r="F4617" s="176" t="s">
        <v>4035</v>
      </c>
      <c r="H4617" s="177">
        <v>-21.815999999999999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264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252</v>
      </c>
    </row>
    <row r="4618" spans="1:65" s="14" customFormat="1" ht="11.25">
      <c r="B4618" s="174"/>
      <c r="D4618" s="160" t="s">
        <v>264</v>
      </c>
      <c r="E4618" s="175" t="s">
        <v>3</v>
      </c>
      <c r="F4618" s="176" t="s">
        <v>4036</v>
      </c>
      <c r="H4618" s="177">
        <v>-49.085999999999999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264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252</v>
      </c>
    </row>
    <row r="4619" spans="1:65" s="15" customFormat="1" ht="11.25">
      <c r="B4619" s="182"/>
      <c r="D4619" s="160" t="s">
        <v>264</v>
      </c>
      <c r="E4619" s="183" t="s">
        <v>3</v>
      </c>
      <c r="F4619" s="184" t="s">
        <v>269</v>
      </c>
      <c r="H4619" s="185">
        <v>726.49599999999998</v>
      </c>
      <c r="I4619" s="186"/>
      <c r="L4619" s="182"/>
      <c r="M4619" s="187"/>
      <c r="N4619" s="188"/>
      <c r="O4619" s="188"/>
      <c r="P4619" s="188"/>
      <c r="Q4619" s="188"/>
      <c r="R4619" s="188"/>
      <c r="S4619" s="188"/>
      <c r="T4619" s="189"/>
      <c r="AT4619" s="183" t="s">
        <v>264</v>
      </c>
      <c r="AU4619" s="183" t="s">
        <v>82</v>
      </c>
      <c r="AV4619" s="15" t="s">
        <v>258</v>
      </c>
      <c r="AW4619" s="15" t="s">
        <v>34</v>
      </c>
      <c r="AX4619" s="15" t="s">
        <v>80</v>
      </c>
      <c r="AY4619" s="183" t="s">
        <v>252</v>
      </c>
    </row>
    <row r="4620" spans="1:65" s="2" customFormat="1" ht="16.5" customHeight="1">
      <c r="A4620" s="34"/>
      <c r="B4620" s="145"/>
      <c r="C4620" s="146" t="s">
        <v>4045</v>
      </c>
      <c r="D4620" s="146" t="s">
        <v>254</v>
      </c>
      <c r="E4620" s="147" t="s">
        <v>4046</v>
      </c>
      <c r="F4620" s="148" t="s">
        <v>4047</v>
      </c>
      <c r="G4620" s="149" t="s">
        <v>497</v>
      </c>
      <c r="H4620" s="150">
        <v>907.5</v>
      </c>
      <c r="I4620" s="151"/>
      <c r="J4620" s="152">
        <f>ROUND(I4620*H4620,2)</f>
        <v>0</v>
      </c>
      <c r="K4620" s="153"/>
      <c r="L4620" s="35"/>
      <c r="M4620" s="154" t="s">
        <v>3</v>
      </c>
      <c r="N4620" s="155" t="s">
        <v>44</v>
      </c>
      <c r="O4620" s="55"/>
      <c r="P4620" s="156">
        <f>O4620*H4620</f>
        <v>0</v>
      </c>
      <c r="Q4620" s="156">
        <v>5.4000000000000001E-4</v>
      </c>
      <c r="R4620" s="156">
        <f>Q4620*H4620</f>
        <v>0.49004999999999999</v>
      </c>
      <c r="S4620" s="156">
        <v>0</v>
      </c>
      <c r="T4620" s="157">
        <f>S4620*H4620</f>
        <v>0</v>
      </c>
      <c r="U4620" s="34"/>
      <c r="V4620" s="34"/>
      <c r="W4620" s="34"/>
      <c r="X4620" s="34"/>
      <c r="Y4620" s="34"/>
      <c r="Z4620" s="34"/>
      <c r="AA4620" s="34"/>
      <c r="AB4620" s="34"/>
      <c r="AC4620" s="34"/>
      <c r="AD4620" s="34"/>
      <c r="AE4620" s="34"/>
      <c r="AR4620" s="158" t="s">
        <v>406</v>
      </c>
      <c r="AT4620" s="158" t="s">
        <v>254</v>
      </c>
      <c r="AU4620" s="158" t="s">
        <v>82</v>
      </c>
      <c r="AY4620" s="19" t="s">
        <v>252</v>
      </c>
      <c r="BE4620" s="159">
        <f>IF(N4620="základní",J4620,0)</f>
        <v>0</v>
      </c>
      <c r="BF4620" s="159">
        <f>IF(N4620="snížená",J4620,0)</f>
        <v>0</v>
      </c>
      <c r="BG4620" s="159">
        <f>IF(N4620="zákl. přenesená",J4620,0)</f>
        <v>0</v>
      </c>
      <c r="BH4620" s="159">
        <f>IF(N4620="sníž. přenesená",J4620,0)</f>
        <v>0</v>
      </c>
      <c r="BI4620" s="159">
        <f>IF(N4620="nulová",J4620,0)</f>
        <v>0</v>
      </c>
      <c r="BJ4620" s="19" t="s">
        <v>80</v>
      </c>
      <c r="BK4620" s="159">
        <f>ROUND(I4620*H4620,2)</f>
        <v>0</v>
      </c>
      <c r="BL4620" s="19" t="s">
        <v>406</v>
      </c>
      <c r="BM4620" s="158" t="s">
        <v>4048</v>
      </c>
    </row>
    <row r="4621" spans="1:65" s="2" customFormat="1" ht="19.5">
      <c r="A4621" s="34"/>
      <c r="B4621" s="35"/>
      <c r="C4621" s="34"/>
      <c r="D4621" s="160" t="s">
        <v>260</v>
      </c>
      <c r="E4621" s="34"/>
      <c r="F4621" s="161" t="s">
        <v>4049</v>
      </c>
      <c r="G4621" s="34"/>
      <c r="H4621" s="34"/>
      <c r="I4621" s="162"/>
      <c r="J4621" s="34"/>
      <c r="K4621" s="34"/>
      <c r="L4621" s="35"/>
      <c r="M4621" s="163"/>
      <c r="N4621" s="164"/>
      <c r="O4621" s="55"/>
      <c r="P4621" s="55"/>
      <c r="Q4621" s="55"/>
      <c r="R4621" s="55"/>
      <c r="S4621" s="55"/>
      <c r="T4621" s="56"/>
      <c r="U4621" s="34"/>
      <c r="V4621" s="34"/>
      <c r="W4621" s="34"/>
      <c r="X4621" s="34"/>
      <c r="Y4621" s="34"/>
      <c r="Z4621" s="34"/>
      <c r="AA4621" s="34"/>
      <c r="AB4621" s="34"/>
      <c r="AC4621" s="34"/>
      <c r="AD4621" s="34"/>
      <c r="AE4621" s="34"/>
      <c r="AT4621" s="19" t="s">
        <v>260</v>
      </c>
      <c r="AU4621" s="19" t="s">
        <v>82</v>
      </c>
    </row>
    <row r="4622" spans="1:65" s="2" customFormat="1" ht="11.25">
      <c r="A4622" s="34"/>
      <c r="B4622" s="35"/>
      <c r="C4622" s="34"/>
      <c r="D4622" s="165" t="s">
        <v>262</v>
      </c>
      <c r="E4622" s="34"/>
      <c r="F4622" s="166" t="s">
        <v>4050</v>
      </c>
      <c r="G4622" s="34"/>
      <c r="H4622" s="34"/>
      <c r="I4622" s="162"/>
      <c r="J4622" s="34"/>
      <c r="K4622" s="34"/>
      <c r="L4622" s="35"/>
      <c r="M4622" s="163"/>
      <c r="N4622" s="164"/>
      <c r="O4622" s="55"/>
      <c r="P4622" s="55"/>
      <c r="Q4622" s="55"/>
      <c r="R4622" s="55"/>
      <c r="S4622" s="55"/>
      <c r="T4622" s="56"/>
      <c r="U4622" s="34"/>
      <c r="V4622" s="34"/>
      <c r="W4622" s="34"/>
      <c r="X4622" s="34"/>
      <c r="Y4622" s="34"/>
      <c r="Z4622" s="34"/>
      <c r="AA4622" s="34"/>
      <c r="AB4622" s="34"/>
      <c r="AC4622" s="34"/>
      <c r="AD4622" s="34"/>
      <c r="AE4622" s="34"/>
      <c r="AT4622" s="19" t="s">
        <v>262</v>
      </c>
      <c r="AU4622" s="19" t="s">
        <v>82</v>
      </c>
    </row>
    <row r="4623" spans="1:65" s="13" customFormat="1" ht="11.25">
      <c r="B4623" s="167"/>
      <c r="D4623" s="160" t="s">
        <v>264</v>
      </c>
      <c r="E4623" s="168" t="s">
        <v>3</v>
      </c>
      <c r="F4623" s="169" t="s">
        <v>4051</v>
      </c>
      <c r="H4623" s="168" t="s">
        <v>3</v>
      </c>
      <c r="I4623" s="170"/>
      <c r="L4623" s="167"/>
      <c r="M4623" s="171"/>
      <c r="N4623" s="172"/>
      <c r="O4623" s="172"/>
      <c r="P4623" s="172"/>
      <c r="Q4623" s="172"/>
      <c r="R4623" s="172"/>
      <c r="S4623" s="172"/>
      <c r="T4623" s="173"/>
      <c r="AT4623" s="168" t="s">
        <v>264</v>
      </c>
      <c r="AU4623" s="168" t="s">
        <v>82</v>
      </c>
      <c r="AV4623" s="13" t="s">
        <v>80</v>
      </c>
      <c r="AW4623" s="13" t="s">
        <v>34</v>
      </c>
      <c r="AX4623" s="13" t="s">
        <v>73</v>
      </c>
      <c r="AY4623" s="168" t="s">
        <v>252</v>
      </c>
    </row>
    <row r="4624" spans="1:65" s="14" customFormat="1" ht="11.25">
      <c r="B4624" s="174"/>
      <c r="D4624" s="160" t="s">
        <v>264</v>
      </c>
      <c r="E4624" s="175" t="s">
        <v>3</v>
      </c>
      <c r="F4624" s="176" t="s">
        <v>1804</v>
      </c>
      <c r="H4624" s="177">
        <v>907.5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264</v>
      </c>
      <c r="AU4624" s="175" t="s">
        <v>82</v>
      </c>
      <c r="AV4624" s="14" t="s">
        <v>82</v>
      </c>
      <c r="AW4624" s="14" t="s">
        <v>34</v>
      </c>
      <c r="AX4624" s="14" t="s">
        <v>80</v>
      </c>
      <c r="AY4624" s="175" t="s">
        <v>252</v>
      </c>
    </row>
    <row r="4625" spans="1:65" s="12" customFormat="1" ht="22.9" customHeight="1">
      <c r="B4625" s="132"/>
      <c r="D4625" s="133" t="s">
        <v>72</v>
      </c>
      <c r="E4625" s="143" t="s">
        <v>4052</v>
      </c>
      <c r="F4625" s="143" t="s">
        <v>4053</v>
      </c>
      <c r="I4625" s="135"/>
      <c r="J4625" s="144">
        <f>BK4625</f>
        <v>0</v>
      </c>
      <c r="L4625" s="132"/>
      <c r="M4625" s="137"/>
      <c r="N4625" s="138"/>
      <c r="O4625" s="138"/>
      <c r="P4625" s="139">
        <f>SUM(P4626:P4661)</f>
        <v>0</v>
      </c>
      <c r="Q4625" s="138"/>
      <c r="R4625" s="139">
        <f>SUM(R4626:R4661)</f>
        <v>4.6567110999999999</v>
      </c>
      <c r="S4625" s="138"/>
      <c r="T4625" s="140">
        <f>SUM(T4626:T4661)</f>
        <v>0</v>
      </c>
      <c r="AR4625" s="133" t="s">
        <v>82</v>
      </c>
      <c r="AT4625" s="141" t="s">
        <v>72</v>
      </c>
      <c r="AU4625" s="141" t="s">
        <v>80</v>
      </c>
      <c r="AY4625" s="133" t="s">
        <v>252</v>
      </c>
      <c r="BK4625" s="142">
        <f>SUM(BK4626:BK4661)</f>
        <v>0</v>
      </c>
    </row>
    <row r="4626" spans="1:65" s="2" customFormat="1" ht="16.5" customHeight="1">
      <c r="A4626" s="34"/>
      <c r="B4626" s="145"/>
      <c r="C4626" s="146" t="s">
        <v>4054</v>
      </c>
      <c r="D4626" s="146" t="s">
        <v>254</v>
      </c>
      <c r="E4626" s="147" t="s">
        <v>4055</v>
      </c>
      <c r="F4626" s="148" t="s">
        <v>4056</v>
      </c>
      <c r="G4626" s="149" t="s">
        <v>497</v>
      </c>
      <c r="H4626" s="150">
        <v>10123.285</v>
      </c>
      <c r="I4626" s="151"/>
      <c r="J4626" s="152">
        <f>ROUND(I4626*H4626,2)</f>
        <v>0</v>
      </c>
      <c r="K4626" s="153"/>
      <c r="L4626" s="35"/>
      <c r="M4626" s="154" t="s">
        <v>3</v>
      </c>
      <c r="N4626" s="155" t="s">
        <v>44</v>
      </c>
      <c r="O4626" s="55"/>
      <c r="P4626" s="156">
        <f>O4626*H4626</f>
        <v>0</v>
      </c>
      <c r="Q4626" s="156">
        <v>2.0000000000000001E-4</v>
      </c>
      <c r="R4626" s="156">
        <f>Q4626*H4626</f>
        <v>2.0246569999999999</v>
      </c>
      <c r="S4626" s="156">
        <v>0</v>
      </c>
      <c r="T4626" s="157">
        <f>S4626*H4626</f>
        <v>0</v>
      </c>
      <c r="U4626" s="34"/>
      <c r="V4626" s="34"/>
      <c r="W4626" s="34"/>
      <c r="X4626" s="34"/>
      <c r="Y4626" s="34"/>
      <c r="Z4626" s="34"/>
      <c r="AA4626" s="34"/>
      <c r="AB4626" s="34"/>
      <c r="AC4626" s="34"/>
      <c r="AD4626" s="34"/>
      <c r="AE4626" s="34"/>
      <c r="AR4626" s="158" t="s">
        <v>406</v>
      </c>
      <c r="AT4626" s="158" t="s">
        <v>254</v>
      </c>
      <c r="AU4626" s="158" t="s">
        <v>82</v>
      </c>
      <c r="AY4626" s="19" t="s">
        <v>252</v>
      </c>
      <c r="BE4626" s="159">
        <f>IF(N4626="základní",J4626,0)</f>
        <v>0</v>
      </c>
      <c r="BF4626" s="159">
        <f>IF(N4626="snížená",J4626,0)</f>
        <v>0</v>
      </c>
      <c r="BG4626" s="159">
        <f>IF(N4626="zákl. přenesená",J4626,0)</f>
        <v>0</v>
      </c>
      <c r="BH4626" s="159">
        <f>IF(N4626="sníž. přenesená",J4626,0)</f>
        <v>0</v>
      </c>
      <c r="BI4626" s="159">
        <f>IF(N4626="nulová",J4626,0)</f>
        <v>0</v>
      </c>
      <c r="BJ4626" s="19" t="s">
        <v>80</v>
      </c>
      <c r="BK4626" s="159">
        <f>ROUND(I4626*H4626,2)</f>
        <v>0</v>
      </c>
      <c r="BL4626" s="19" t="s">
        <v>406</v>
      </c>
      <c r="BM4626" s="158" t="s">
        <v>4057</v>
      </c>
    </row>
    <row r="4627" spans="1:65" s="2" customFormat="1" ht="11.25">
      <c r="A4627" s="34"/>
      <c r="B4627" s="35"/>
      <c r="C4627" s="34"/>
      <c r="D4627" s="160" t="s">
        <v>260</v>
      </c>
      <c r="E4627" s="34"/>
      <c r="F4627" s="161" t="s">
        <v>4058</v>
      </c>
      <c r="G4627" s="34"/>
      <c r="H4627" s="34"/>
      <c r="I4627" s="162"/>
      <c r="J4627" s="34"/>
      <c r="K4627" s="34"/>
      <c r="L4627" s="35"/>
      <c r="M4627" s="163"/>
      <c r="N4627" s="164"/>
      <c r="O4627" s="55"/>
      <c r="P4627" s="55"/>
      <c r="Q4627" s="55"/>
      <c r="R4627" s="55"/>
      <c r="S4627" s="55"/>
      <c r="T4627" s="56"/>
      <c r="U4627" s="34"/>
      <c r="V4627" s="34"/>
      <c r="W4627" s="34"/>
      <c r="X4627" s="34"/>
      <c r="Y4627" s="34"/>
      <c r="Z4627" s="34"/>
      <c r="AA4627" s="34"/>
      <c r="AB4627" s="34"/>
      <c r="AC4627" s="34"/>
      <c r="AD4627" s="34"/>
      <c r="AE4627" s="34"/>
      <c r="AT4627" s="19" t="s">
        <v>260</v>
      </c>
      <c r="AU4627" s="19" t="s">
        <v>82</v>
      </c>
    </row>
    <row r="4628" spans="1:65" s="2" customFormat="1" ht="11.25">
      <c r="A4628" s="34"/>
      <c r="B4628" s="35"/>
      <c r="C4628" s="34"/>
      <c r="D4628" s="165" t="s">
        <v>262</v>
      </c>
      <c r="E4628" s="34"/>
      <c r="F4628" s="166" t="s">
        <v>4059</v>
      </c>
      <c r="G4628" s="34"/>
      <c r="H4628" s="34"/>
      <c r="I4628" s="162"/>
      <c r="J4628" s="34"/>
      <c r="K4628" s="34"/>
      <c r="L4628" s="35"/>
      <c r="M4628" s="163"/>
      <c r="N4628" s="164"/>
      <c r="O4628" s="55"/>
      <c r="P4628" s="55"/>
      <c r="Q4628" s="55"/>
      <c r="R4628" s="55"/>
      <c r="S4628" s="55"/>
      <c r="T4628" s="56"/>
      <c r="U4628" s="34"/>
      <c r="V4628" s="34"/>
      <c r="W4628" s="34"/>
      <c r="X4628" s="34"/>
      <c r="Y4628" s="34"/>
      <c r="Z4628" s="34"/>
      <c r="AA4628" s="34"/>
      <c r="AB4628" s="34"/>
      <c r="AC4628" s="34"/>
      <c r="AD4628" s="34"/>
      <c r="AE4628" s="34"/>
      <c r="AT4628" s="19" t="s">
        <v>262</v>
      </c>
      <c r="AU4628" s="19" t="s">
        <v>82</v>
      </c>
    </row>
    <row r="4629" spans="1:65" s="13" customFormat="1" ht="11.25">
      <c r="B4629" s="167"/>
      <c r="D4629" s="160" t="s">
        <v>264</v>
      </c>
      <c r="E4629" s="168" t="s">
        <v>3</v>
      </c>
      <c r="F4629" s="169" t="s">
        <v>4060</v>
      </c>
      <c r="H4629" s="168" t="s">
        <v>3</v>
      </c>
      <c r="I4629" s="170"/>
      <c r="L4629" s="167"/>
      <c r="M4629" s="171"/>
      <c r="N4629" s="172"/>
      <c r="O4629" s="172"/>
      <c r="P4629" s="172"/>
      <c r="Q4629" s="172"/>
      <c r="R4629" s="172"/>
      <c r="S4629" s="172"/>
      <c r="T4629" s="173"/>
      <c r="AT4629" s="168" t="s">
        <v>264</v>
      </c>
      <c r="AU4629" s="168" t="s">
        <v>82</v>
      </c>
      <c r="AV4629" s="13" t="s">
        <v>80</v>
      </c>
      <c r="AW4629" s="13" t="s">
        <v>34</v>
      </c>
      <c r="AX4629" s="13" t="s">
        <v>73</v>
      </c>
      <c r="AY4629" s="168" t="s">
        <v>252</v>
      </c>
    </row>
    <row r="4630" spans="1:65" s="14" customFormat="1" ht="11.25">
      <c r="B4630" s="174"/>
      <c r="D4630" s="160" t="s">
        <v>264</v>
      </c>
      <c r="E4630" s="175" t="s">
        <v>3</v>
      </c>
      <c r="F4630" s="176" t="s">
        <v>4061</v>
      </c>
      <c r="H4630" s="177">
        <v>1878.88</v>
      </c>
      <c r="I4630" s="178"/>
      <c r="L4630" s="174"/>
      <c r="M4630" s="179"/>
      <c r="N4630" s="180"/>
      <c r="O4630" s="180"/>
      <c r="P4630" s="180"/>
      <c r="Q4630" s="180"/>
      <c r="R4630" s="180"/>
      <c r="S4630" s="180"/>
      <c r="T4630" s="181"/>
      <c r="AT4630" s="175" t="s">
        <v>264</v>
      </c>
      <c r="AU4630" s="175" t="s">
        <v>82</v>
      </c>
      <c r="AV4630" s="14" t="s">
        <v>82</v>
      </c>
      <c r="AW4630" s="14" t="s">
        <v>34</v>
      </c>
      <c r="AX4630" s="14" t="s">
        <v>73</v>
      </c>
      <c r="AY4630" s="175" t="s">
        <v>252</v>
      </c>
    </row>
    <row r="4631" spans="1:65" s="14" customFormat="1" ht="11.25">
      <c r="B4631" s="174"/>
      <c r="D4631" s="160" t="s">
        <v>264</v>
      </c>
      <c r="E4631" s="175" t="s">
        <v>3</v>
      </c>
      <c r="F4631" s="176" t="s">
        <v>4062</v>
      </c>
      <c r="H4631" s="177">
        <v>179.31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1:65" s="14" customFormat="1" ht="11.25">
      <c r="B4632" s="174"/>
      <c r="D4632" s="160" t="s">
        <v>264</v>
      </c>
      <c r="E4632" s="175" t="s">
        <v>3</v>
      </c>
      <c r="F4632" s="176" t="s">
        <v>4063</v>
      </c>
      <c r="H4632" s="177">
        <v>378.01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264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252</v>
      </c>
    </row>
    <row r="4633" spans="1:65" s="13" customFormat="1" ht="11.25">
      <c r="B4633" s="167"/>
      <c r="D4633" s="160" t="s">
        <v>264</v>
      </c>
      <c r="E4633" s="168" t="s">
        <v>3</v>
      </c>
      <c r="F4633" s="169" t="s">
        <v>4064</v>
      </c>
      <c r="H4633" s="168" t="s">
        <v>3</v>
      </c>
      <c r="I4633" s="170"/>
      <c r="L4633" s="167"/>
      <c r="M4633" s="171"/>
      <c r="N4633" s="172"/>
      <c r="O4633" s="172"/>
      <c r="P4633" s="172"/>
      <c r="Q4633" s="172"/>
      <c r="R4633" s="172"/>
      <c r="S4633" s="172"/>
      <c r="T4633" s="173"/>
      <c r="AT4633" s="168" t="s">
        <v>264</v>
      </c>
      <c r="AU4633" s="168" t="s">
        <v>82</v>
      </c>
      <c r="AV4633" s="13" t="s">
        <v>80</v>
      </c>
      <c r="AW4633" s="13" t="s">
        <v>34</v>
      </c>
      <c r="AX4633" s="13" t="s">
        <v>73</v>
      </c>
      <c r="AY4633" s="168" t="s">
        <v>252</v>
      </c>
    </row>
    <row r="4634" spans="1:65" s="14" customFormat="1" ht="11.25">
      <c r="B4634" s="174"/>
      <c r="D4634" s="160" t="s">
        <v>264</v>
      </c>
      <c r="E4634" s="175" t="s">
        <v>3</v>
      </c>
      <c r="F4634" s="176" t="s">
        <v>4065</v>
      </c>
      <c r="H4634" s="177">
        <v>186.17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264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252</v>
      </c>
    </row>
    <row r="4635" spans="1:65" s="16" customFormat="1" ht="11.25">
      <c r="B4635" s="190"/>
      <c r="D4635" s="160" t="s">
        <v>264</v>
      </c>
      <c r="E4635" s="191" t="s">
        <v>3</v>
      </c>
      <c r="F4635" s="192" t="s">
        <v>354</v>
      </c>
      <c r="H4635" s="193">
        <v>2622.37</v>
      </c>
      <c r="I4635" s="194"/>
      <c r="L4635" s="190"/>
      <c r="M4635" s="195"/>
      <c r="N4635" s="196"/>
      <c r="O4635" s="196"/>
      <c r="P4635" s="196"/>
      <c r="Q4635" s="196"/>
      <c r="R4635" s="196"/>
      <c r="S4635" s="196"/>
      <c r="T4635" s="197"/>
      <c r="AT4635" s="191" t="s">
        <v>264</v>
      </c>
      <c r="AU4635" s="191" t="s">
        <v>82</v>
      </c>
      <c r="AV4635" s="16" t="s">
        <v>95</v>
      </c>
      <c r="AW4635" s="16" t="s">
        <v>34</v>
      </c>
      <c r="AX4635" s="16" t="s">
        <v>73</v>
      </c>
      <c r="AY4635" s="191" t="s">
        <v>252</v>
      </c>
    </row>
    <row r="4636" spans="1:65" s="13" customFormat="1" ht="11.25">
      <c r="B4636" s="167"/>
      <c r="D4636" s="160" t="s">
        <v>264</v>
      </c>
      <c r="E4636" s="168" t="s">
        <v>3</v>
      </c>
      <c r="F4636" s="169" t="s">
        <v>4066</v>
      </c>
      <c r="H4636" s="168" t="s">
        <v>3</v>
      </c>
      <c r="I4636" s="170"/>
      <c r="L4636" s="167"/>
      <c r="M4636" s="171"/>
      <c r="N4636" s="172"/>
      <c r="O4636" s="172"/>
      <c r="P4636" s="172"/>
      <c r="Q4636" s="172"/>
      <c r="R4636" s="172"/>
      <c r="S4636" s="172"/>
      <c r="T4636" s="173"/>
      <c r="AT4636" s="168" t="s">
        <v>264</v>
      </c>
      <c r="AU4636" s="168" t="s">
        <v>82</v>
      </c>
      <c r="AV4636" s="13" t="s">
        <v>80</v>
      </c>
      <c r="AW4636" s="13" t="s">
        <v>34</v>
      </c>
      <c r="AX4636" s="13" t="s">
        <v>73</v>
      </c>
      <c r="AY4636" s="168" t="s">
        <v>252</v>
      </c>
    </row>
    <row r="4637" spans="1:65" s="14" customFormat="1" ht="11.25">
      <c r="B4637" s="174"/>
      <c r="D4637" s="160" t="s">
        <v>264</v>
      </c>
      <c r="E4637" s="175" t="s">
        <v>3</v>
      </c>
      <c r="F4637" s="176" t="s">
        <v>4067</v>
      </c>
      <c r="H4637" s="177">
        <v>388.30900000000003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264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252</v>
      </c>
    </row>
    <row r="4638" spans="1:65" s="13" customFormat="1" ht="11.25">
      <c r="B4638" s="167"/>
      <c r="D4638" s="160" t="s">
        <v>264</v>
      </c>
      <c r="E4638" s="168" t="s">
        <v>3</v>
      </c>
      <c r="F4638" s="169" t="s">
        <v>4068</v>
      </c>
      <c r="H4638" s="168" t="s">
        <v>3</v>
      </c>
      <c r="I4638" s="170"/>
      <c r="L4638" s="167"/>
      <c r="M4638" s="171"/>
      <c r="N4638" s="172"/>
      <c r="O4638" s="172"/>
      <c r="P4638" s="172"/>
      <c r="Q4638" s="172"/>
      <c r="R4638" s="172"/>
      <c r="S4638" s="172"/>
      <c r="T4638" s="173"/>
      <c r="AT4638" s="168" t="s">
        <v>264</v>
      </c>
      <c r="AU4638" s="168" t="s">
        <v>82</v>
      </c>
      <c r="AV4638" s="13" t="s">
        <v>80</v>
      </c>
      <c r="AW4638" s="13" t="s">
        <v>34</v>
      </c>
      <c r="AX4638" s="13" t="s">
        <v>73</v>
      </c>
      <c r="AY4638" s="168" t="s">
        <v>252</v>
      </c>
    </row>
    <row r="4639" spans="1:65" s="14" customFormat="1" ht="11.25">
      <c r="B4639" s="174"/>
      <c r="D4639" s="160" t="s">
        <v>264</v>
      </c>
      <c r="E4639" s="175" t="s">
        <v>3</v>
      </c>
      <c r="F4639" s="176" t="s">
        <v>4069</v>
      </c>
      <c r="H4639" s="177">
        <v>2736.808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264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252</v>
      </c>
    </row>
    <row r="4640" spans="1:65" s="13" customFormat="1" ht="11.25">
      <c r="B4640" s="167"/>
      <c r="D4640" s="160" t="s">
        <v>264</v>
      </c>
      <c r="E4640" s="168" t="s">
        <v>3</v>
      </c>
      <c r="F4640" s="169" t="s">
        <v>4070</v>
      </c>
      <c r="H4640" s="168" t="s">
        <v>3</v>
      </c>
      <c r="I4640" s="170"/>
      <c r="L4640" s="167"/>
      <c r="M4640" s="171"/>
      <c r="N4640" s="172"/>
      <c r="O4640" s="172"/>
      <c r="P4640" s="172"/>
      <c r="Q4640" s="172"/>
      <c r="R4640" s="172"/>
      <c r="S4640" s="172"/>
      <c r="T4640" s="173"/>
      <c r="AT4640" s="168" t="s">
        <v>264</v>
      </c>
      <c r="AU4640" s="168" t="s">
        <v>82</v>
      </c>
      <c r="AV4640" s="13" t="s">
        <v>80</v>
      </c>
      <c r="AW4640" s="13" t="s">
        <v>34</v>
      </c>
      <c r="AX4640" s="13" t="s">
        <v>73</v>
      </c>
      <c r="AY4640" s="168" t="s">
        <v>252</v>
      </c>
    </row>
    <row r="4641" spans="1:65" s="14" customFormat="1" ht="11.25">
      <c r="B4641" s="174"/>
      <c r="D4641" s="160" t="s">
        <v>264</v>
      </c>
      <c r="E4641" s="175" t="s">
        <v>3</v>
      </c>
      <c r="F4641" s="176" t="s">
        <v>1576</v>
      </c>
      <c r="H4641" s="177">
        <v>4375.7979999999998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264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252</v>
      </c>
    </row>
    <row r="4642" spans="1:65" s="16" customFormat="1" ht="11.25">
      <c r="B4642" s="190"/>
      <c r="D4642" s="160" t="s">
        <v>264</v>
      </c>
      <c r="E4642" s="191" t="s">
        <v>3</v>
      </c>
      <c r="F4642" s="192" t="s">
        <v>354</v>
      </c>
      <c r="H4642" s="193">
        <v>7500.915</v>
      </c>
      <c r="I4642" s="194"/>
      <c r="L4642" s="190"/>
      <c r="M4642" s="195"/>
      <c r="N4642" s="196"/>
      <c r="O4642" s="196"/>
      <c r="P4642" s="196"/>
      <c r="Q4642" s="196"/>
      <c r="R4642" s="196"/>
      <c r="S4642" s="196"/>
      <c r="T4642" s="197"/>
      <c r="AT4642" s="191" t="s">
        <v>264</v>
      </c>
      <c r="AU4642" s="191" t="s">
        <v>82</v>
      </c>
      <c r="AV4642" s="16" t="s">
        <v>95</v>
      </c>
      <c r="AW4642" s="16" t="s">
        <v>34</v>
      </c>
      <c r="AX4642" s="16" t="s">
        <v>73</v>
      </c>
      <c r="AY4642" s="191" t="s">
        <v>252</v>
      </c>
    </row>
    <row r="4643" spans="1:65" s="15" customFormat="1" ht="11.25">
      <c r="B4643" s="182"/>
      <c r="D4643" s="160" t="s">
        <v>264</v>
      </c>
      <c r="E4643" s="183" t="s">
        <v>3</v>
      </c>
      <c r="F4643" s="184" t="s">
        <v>269</v>
      </c>
      <c r="H4643" s="185">
        <v>10123.285</v>
      </c>
      <c r="I4643" s="186"/>
      <c r="L4643" s="182"/>
      <c r="M4643" s="187"/>
      <c r="N4643" s="188"/>
      <c r="O4643" s="188"/>
      <c r="P4643" s="188"/>
      <c r="Q4643" s="188"/>
      <c r="R4643" s="188"/>
      <c r="S4643" s="188"/>
      <c r="T4643" s="189"/>
      <c r="AT4643" s="183" t="s">
        <v>264</v>
      </c>
      <c r="AU4643" s="183" t="s">
        <v>82</v>
      </c>
      <c r="AV4643" s="15" t="s">
        <v>258</v>
      </c>
      <c r="AW4643" s="15" t="s">
        <v>34</v>
      </c>
      <c r="AX4643" s="15" t="s">
        <v>80</v>
      </c>
      <c r="AY4643" s="183" t="s">
        <v>252</v>
      </c>
    </row>
    <row r="4644" spans="1:65" s="2" customFormat="1" ht="21.75" customHeight="1">
      <c r="A4644" s="34"/>
      <c r="B4644" s="145"/>
      <c r="C4644" s="146" t="s">
        <v>4071</v>
      </c>
      <c r="D4644" s="146" t="s">
        <v>254</v>
      </c>
      <c r="E4644" s="147" t="s">
        <v>4072</v>
      </c>
      <c r="F4644" s="148" t="s">
        <v>4073</v>
      </c>
      <c r="G4644" s="149" t="s">
        <v>497</v>
      </c>
      <c r="H4644" s="150">
        <v>10123.285</v>
      </c>
      <c r="I4644" s="151"/>
      <c r="J4644" s="152">
        <f>ROUND(I4644*H4644,2)</f>
        <v>0</v>
      </c>
      <c r="K4644" s="153"/>
      <c r="L4644" s="35"/>
      <c r="M4644" s="154" t="s">
        <v>3</v>
      </c>
      <c r="N4644" s="155" t="s">
        <v>44</v>
      </c>
      <c r="O4644" s="55"/>
      <c r="P4644" s="156">
        <f>O4644*H4644</f>
        <v>0</v>
      </c>
      <c r="Q4644" s="156">
        <v>2.5999999999999998E-4</v>
      </c>
      <c r="R4644" s="156">
        <f>Q4644*H4644</f>
        <v>2.6320541</v>
      </c>
      <c r="S4644" s="156">
        <v>0</v>
      </c>
      <c r="T4644" s="157">
        <f>S4644*H4644</f>
        <v>0</v>
      </c>
      <c r="U4644" s="34"/>
      <c r="V4644" s="34"/>
      <c r="W4644" s="34"/>
      <c r="X4644" s="34"/>
      <c r="Y4644" s="34"/>
      <c r="Z4644" s="34"/>
      <c r="AA4644" s="34"/>
      <c r="AB4644" s="34"/>
      <c r="AC4644" s="34"/>
      <c r="AD4644" s="34"/>
      <c r="AE4644" s="34"/>
      <c r="AR4644" s="158" t="s">
        <v>406</v>
      </c>
      <c r="AT4644" s="158" t="s">
        <v>254</v>
      </c>
      <c r="AU4644" s="158" t="s">
        <v>82</v>
      </c>
      <c r="AY4644" s="19" t="s">
        <v>252</v>
      </c>
      <c r="BE4644" s="159">
        <f>IF(N4644="základní",J4644,0)</f>
        <v>0</v>
      </c>
      <c r="BF4644" s="159">
        <f>IF(N4644="snížená",J4644,0)</f>
        <v>0</v>
      </c>
      <c r="BG4644" s="159">
        <f>IF(N4644="zákl. přenesená",J4644,0)</f>
        <v>0</v>
      </c>
      <c r="BH4644" s="159">
        <f>IF(N4644="sníž. přenesená",J4644,0)</f>
        <v>0</v>
      </c>
      <c r="BI4644" s="159">
        <f>IF(N4644="nulová",J4644,0)</f>
        <v>0</v>
      </c>
      <c r="BJ4644" s="19" t="s">
        <v>80</v>
      </c>
      <c r="BK4644" s="159">
        <f>ROUND(I4644*H4644,2)</f>
        <v>0</v>
      </c>
      <c r="BL4644" s="19" t="s">
        <v>406</v>
      </c>
      <c r="BM4644" s="158" t="s">
        <v>4074</v>
      </c>
    </row>
    <row r="4645" spans="1:65" s="2" customFormat="1" ht="11.25">
      <c r="A4645" s="34"/>
      <c r="B4645" s="35"/>
      <c r="C4645" s="34"/>
      <c r="D4645" s="160" t="s">
        <v>260</v>
      </c>
      <c r="E4645" s="34"/>
      <c r="F4645" s="161" t="s">
        <v>4075</v>
      </c>
      <c r="G4645" s="34"/>
      <c r="H4645" s="34"/>
      <c r="I4645" s="162"/>
      <c r="J4645" s="34"/>
      <c r="K4645" s="34"/>
      <c r="L4645" s="35"/>
      <c r="M4645" s="163"/>
      <c r="N4645" s="164"/>
      <c r="O4645" s="55"/>
      <c r="P4645" s="55"/>
      <c r="Q4645" s="55"/>
      <c r="R4645" s="55"/>
      <c r="S4645" s="55"/>
      <c r="T4645" s="56"/>
      <c r="U4645" s="34"/>
      <c r="V4645" s="34"/>
      <c r="W4645" s="34"/>
      <c r="X4645" s="34"/>
      <c r="Y4645" s="34"/>
      <c r="Z4645" s="34"/>
      <c r="AA4645" s="34"/>
      <c r="AB4645" s="34"/>
      <c r="AC4645" s="34"/>
      <c r="AD4645" s="34"/>
      <c r="AE4645" s="34"/>
      <c r="AT4645" s="19" t="s">
        <v>260</v>
      </c>
      <c r="AU4645" s="19" t="s">
        <v>82</v>
      </c>
    </row>
    <row r="4646" spans="1:65" s="2" customFormat="1" ht="11.25">
      <c r="A4646" s="34"/>
      <c r="B4646" s="35"/>
      <c r="C4646" s="34"/>
      <c r="D4646" s="165" t="s">
        <v>262</v>
      </c>
      <c r="E4646" s="34"/>
      <c r="F4646" s="166" t="s">
        <v>4076</v>
      </c>
      <c r="G4646" s="34"/>
      <c r="H4646" s="34"/>
      <c r="I4646" s="162"/>
      <c r="J4646" s="34"/>
      <c r="K4646" s="34"/>
      <c r="L4646" s="35"/>
      <c r="M4646" s="163"/>
      <c r="N4646" s="164"/>
      <c r="O4646" s="55"/>
      <c r="P4646" s="55"/>
      <c r="Q4646" s="55"/>
      <c r="R4646" s="55"/>
      <c r="S4646" s="55"/>
      <c r="T4646" s="56"/>
      <c r="U4646" s="34"/>
      <c r="V4646" s="34"/>
      <c r="W4646" s="34"/>
      <c r="X4646" s="34"/>
      <c r="Y4646" s="34"/>
      <c r="Z4646" s="34"/>
      <c r="AA4646" s="34"/>
      <c r="AB4646" s="34"/>
      <c r="AC4646" s="34"/>
      <c r="AD4646" s="34"/>
      <c r="AE4646" s="34"/>
      <c r="AT4646" s="19" t="s">
        <v>262</v>
      </c>
      <c r="AU4646" s="19" t="s">
        <v>82</v>
      </c>
    </row>
    <row r="4647" spans="1:65" s="13" customFormat="1" ht="11.25">
      <c r="B4647" s="167"/>
      <c r="D4647" s="160" t="s">
        <v>264</v>
      </c>
      <c r="E4647" s="168" t="s">
        <v>3</v>
      </c>
      <c r="F4647" s="169" t="s">
        <v>4060</v>
      </c>
      <c r="H4647" s="168" t="s">
        <v>3</v>
      </c>
      <c r="I4647" s="170"/>
      <c r="L4647" s="167"/>
      <c r="M4647" s="171"/>
      <c r="N4647" s="172"/>
      <c r="O4647" s="172"/>
      <c r="P4647" s="172"/>
      <c r="Q4647" s="172"/>
      <c r="R4647" s="172"/>
      <c r="S4647" s="172"/>
      <c r="T4647" s="173"/>
      <c r="AT4647" s="168" t="s">
        <v>264</v>
      </c>
      <c r="AU4647" s="168" t="s">
        <v>82</v>
      </c>
      <c r="AV4647" s="13" t="s">
        <v>80</v>
      </c>
      <c r="AW4647" s="13" t="s">
        <v>34</v>
      </c>
      <c r="AX4647" s="13" t="s">
        <v>73</v>
      </c>
      <c r="AY4647" s="168" t="s">
        <v>252</v>
      </c>
    </row>
    <row r="4648" spans="1:65" s="14" customFormat="1" ht="11.25">
      <c r="B4648" s="174"/>
      <c r="D4648" s="160" t="s">
        <v>264</v>
      </c>
      <c r="E4648" s="175" t="s">
        <v>3</v>
      </c>
      <c r="F4648" s="176" t="s">
        <v>4061</v>
      </c>
      <c r="H4648" s="177">
        <v>1878.88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264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252</v>
      </c>
    </row>
    <row r="4649" spans="1:65" s="14" customFormat="1" ht="11.25">
      <c r="B4649" s="174"/>
      <c r="D4649" s="160" t="s">
        <v>264</v>
      </c>
      <c r="E4649" s="175" t="s">
        <v>3</v>
      </c>
      <c r="F4649" s="176" t="s">
        <v>4062</v>
      </c>
      <c r="H4649" s="177">
        <v>179.31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1:65" s="14" customFormat="1" ht="11.25">
      <c r="B4650" s="174"/>
      <c r="D4650" s="160" t="s">
        <v>264</v>
      </c>
      <c r="E4650" s="175" t="s">
        <v>3</v>
      </c>
      <c r="F4650" s="176" t="s">
        <v>4063</v>
      </c>
      <c r="H4650" s="177">
        <v>378.01</v>
      </c>
      <c r="I4650" s="178"/>
      <c r="L4650" s="174"/>
      <c r="M4650" s="179"/>
      <c r="N4650" s="180"/>
      <c r="O4650" s="180"/>
      <c r="P4650" s="180"/>
      <c r="Q4650" s="180"/>
      <c r="R4650" s="180"/>
      <c r="S4650" s="180"/>
      <c r="T4650" s="181"/>
      <c r="AT4650" s="175" t="s">
        <v>264</v>
      </c>
      <c r="AU4650" s="175" t="s">
        <v>82</v>
      </c>
      <c r="AV4650" s="14" t="s">
        <v>82</v>
      </c>
      <c r="AW4650" s="14" t="s">
        <v>34</v>
      </c>
      <c r="AX4650" s="14" t="s">
        <v>73</v>
      </c>
      <c r="AY4650" s="175" t="s">
        <v>252</v>
      </c>
    </row>
    <row r="4651" spans="1:65" s="13" customFormat="1" ht="11.25">
      <c r="B4651" s="167"/>
      <c r="D4651" s="160" t="s">
        <v>264</v>
      </c>
      <c r="E4651" s="168" t="s">
        <v>3</v>
      </c>
      <c r="F4651" s="169" t="s">
        <v>4064</v>
      </c>
      <c r="H4651" s="168" t="s">
        <v>3</v>
      </c>
      <c r="I4651" s="170"/>
      <c r="L4651" s="167"/>
      <c r="M4651" s="171"/>
      <c r="N4651" s="172"/>
      <c r="O4651" s="172"/>
      <c r="P4651" s="172"/>
      <c r="Q4651" s="172"/>
      <c r="R4651" s="172"/>
      <c r="S4651" s="172"/>
      <c r="T4651" s="173"/>
      <c r="AT4651" s="168" t="s">
        <v>264</v>
      </c>
      <c r="AU4651" s="168" t="s">
        <v>82</v>
      </c>
      <c r="AV4651" s="13" t="s">
        <v>80</v>
      </c>
      <c r="AW4651" s="13" t="s">
        <v>34</v>
      </c>
      <c r="AX4651" s="13" t="s">
        <v>73</v>
      </c>
      <c r="AY4651" s="168" t="s">
        <v>252</v>
      </c>
    </row>
    <row r="4652" spans="1:65" s="14" customFormat="1" ht="11.25">
      <c r="B4652" s="174"/>
      <c r="D4652" s="160" t="s">
        <v>264</v>
      </c>
      <c r="E4652" s="175" t="s">
        <v>3</v>
      </c>
      <c r="F4652" s="176" t="s">
        <v>4065</v>
      </c>
      <c r="H4652" s="177">
        <v>186.17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264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252</v>
      </c>
    </row>
    <row r="4653" spans="1:65" s="16" customFormat="1" ht="11.25">
      <c r="B4653" s="190"/>
      <c r="D4653" s="160" t="s">
        <v>264</v>
      </c>
      <c r="E4653" s="191" t="s">
        <v>3</v>
      </c>
      <c r="F4653" s="192" t="s">
        <v>354</v>
      </c>
      <c r="H4653" s="193">
        <v>2622.37</v>
      </c>
      <c r="I4653" s="194"/>
      <c r="L4653" s="190"/>
      <c r="M4653" s="195"/>
      <c r="N4653" s="196"/>
      <c r="O4653" s="196"/>
      <c r="P4653" s="196"/>
      <c r="Q4653" s="196"/>
      <c r="R4653" s="196"/>
      <c r="S4653" s="196"/>
      <c r="T4653" s="197"/>
      <c r="AT4653" s="191" t="s">
        <v>264</v>
      </c>
      <c r="AU4653" s="191" t="s">
        <v>82</v>
      </c>
      <c r="AV4653" s="16" t="s">
        <v>95</v>
      </c>
      <c r="AW4653" s="16" t="s">
        <v>34</v>
      </c>
      <c r="AX4653" s="16" t="s">
        <v>73</v>
      </c>
      <c r="AY4653" s="191" t="s">
        <v>252</v>
      </c>
    </row>
    <row r="4654" spans="1:65" s="13" customFormat="1" ht="11.25">
      <c r="B4654" s="167"/>
      <c r="D4654" s="160" t="s">
        <v>264</v>
      </c>
      <c r="E4654" s="168" t="s">
        <v>3</v>
      </c>
      <c r="F4654" s="169" t="s">
        <v>4066</v>
      </c>
      <c r="H4654" s="168" t="s">
        <v>3</v>
      </c>
      <c r="I4654" s="170"/>
      <c r="L4654" s="167"/>
      <c r="M4654" s="171"/>
      <c r="N4654" s="172"/>
      <c r="O4654" s="172"/>
      <c r="P4654" s="172"/>
      <c r="Q4654" s="172"/>
      <c r="R4654" s="172"/>
      <c r="S4654" s="172"/>
      <c r="T4654" s="173"/>
      <c r="AT4654" s="168" t="s">
        <v>264</v>
      </c>
      <c r="AU4654" s="168" t="s">
        <v>82</v>
      </c>
      <c r="AV4654" s="13" t="s">
        <v>80</v>
      </c>
      <c r="AW4654" s="13" t="s">
        <v>34</v>
      </c>
      <c r="AX4654" s="13" t="s">
        <v>73</v>
      </c>
      <c r="AY4654" s="168" t="s">
        <v>252</v>
      </c>
    </row>
    <row r="4655" spans="1:65" s="14" customFormat="1" ht="11.25">
      <c r="B4655" s="174"/>
      <c r="D4655" s="160" t="s">
        <v>264</v>
      </c>
      <c r="E4655" s="175" t="s">
        <v>3</v>
      </c>
      <c r="F4655" s="176" t="s">
        <v>4067</v>
      </c>
      <c r="H4655" s="177">
        <v>388.30900000000003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264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252</v>
      </c>
    </row>
    <row r="4656" spans="1:65" s="13" customFormat="1" ht="11.25">
      <c r="B4656" s="167"/>
      <c r="D4656" s="160" t="s">
        <v>264</v>
      </c>
      <c r="E4656" s="168" t="s">
        <v>3</v>
      </c>
      <c r="F4656" s="169" t="s">
        <v>4068</v>
      </c>
      <c r="H4656" s="168" t="s">
        <v>3</v>
      </c>
      <c r="I4656" s="170"/>
      <c r="L4656" s="167"/>
      <c r="M4656" s="171"/>
      <c r="N4656" s="172"/>
      <c r="O4656" s="172"/>
      <c r="P4656" s="172"/>
      <c r="Q4656" s="172"/>
      <c r="R4656" s="172"/>
      <c r="S4656" s="172"/>
      <c r="T4656" s="173"/>
      <c r="AT4656" s="168" t="s">
        <v>264</v>
      </c>
      <c r="AU4656" s="168" t="s">
        <v>82</v>
      </c>
      <c r="AV4656" s="13" t="s">
        <v>80</v>
      </c>
      <c r="AW4656" s="13" t="s">
        <v>34</v>
      </c>
      <c r="AX4656" s="13" t="s">
        <v>73</v>
      </c>
      <c r="AY4656" s="168" t="s">
        <v>252</v>
      </c>
    </row>
    <row r="4657" spans="1:65" s="14" customFormat="1" ht="11.25">
      <c r="B4657" s="174"/>
      <c r="D4657" s="160" t="s">
        <v>264</v>
      </c>
      <c r="E4657" s="175" t="s">
        <v>3</v>
      </c>
      <c r="F4657" s="176" t="s">
        <v>4069</v>
      </c>
      <c r="H4657" s="177">
        <v>2736.808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264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252</v>
      </c>
    </row>
    <row r="4658" spans="1:65" s="13" customFormat="1" ht="11.25">
      <c r="B4658" s="167"/>
      <c r="D4658" s="160" t="s">
        <v>264</v>
      </c>
      <c r="E4658" s="168" t="s">
        <v>3</v>
      </c>
      <c r="F4658" s="169" t="s">
        <v>4070</v>
      </c>
      <c r="H4658" s="168" t="s">
        <v>3</v>
      </c>
      <c r="I4658" s="170"/>
      <c r="L4658" s="167"/>
      <c r="M4658" s="171"/>
      <c r="N4658" s="172"/>
      <c r="O4658" s="172"/>
      <c r="P4658" s="172"/>
      <c r="Q4658" s="172"/>
      <c r="R4658" s="172"/>
      <c r="S4658" s="172"/>
      <c r="T4658" s="173"/>
      <c r="AT4658" s="168" t="s">
        <v>264</v>
      </c>
      <c r="AU4658" s="168" t="s">
        <v>82</v>
      </c>
      <c r="AV4658" s="13" t="s">
        <v>80</v>
      </c>
      <c r="AW4658" s="13" t="s">
        <v>34</v>
      </c>
      <c r="AX4658" s="13" t="s">
        <v>73</v>
      </c>
      <c r="AY4658" s="168" t="s">
        <v>252</v>
      </c>
    </row>
    <row r="4659" spans="1:65" s="14" customFormat="1" ht="11.25">
      <c r="B4659" s="174"/>
      <c r="D4659" s="160" t="s">
        <v>264</v>
      </c>
      <c r="E4659" s="175" t="s">
        <v>3</v>
      </c>
      <c r="F4659" s="176" t="s">
        <v>1576</v>
      </c>
      <c r="H4659" s="177">
        <v>4375.7979999999998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264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252</v>
      </c>
    </row>
    <row r="4660" spans="1:65" s="16" customFormat="1" ht="11.25">
      <c r="B4660" s="190"/>
      <c r="D4660" s="160" t="s">
        <v>264</v>
      </c>
      <c r="E4660" s="191" t="s">
        <v>3</v>
      </c>
      <c r="F4660" s="192" t="s">
        <v>354</v>
      </c>
      <c r="H4660" s="193">
        <v>7500.915</v>
      </c>
      <c r="I4660" s="194"/>
      <c r="L4660" s="190"/>
      <c r="M4660" s="195"/>
      <c r="N4660" s="196"/>
      <c r="O4660" s="196"/>
      <c r="P4660" s="196"/>
      <c r="Q4660" s="196"/>
      <c r="R4660" s="196"/>
      <c r="S4660" s="196"/>
      <c r="T4660" s="197"/>
      <c r="AT4660" s="191" t="s">
        <v>264</v>
      </c>
      <c r="AU4660" s="191" t="s">
        <v>82</v>
      </c>
      <c r="AV4660" s="16" t="s">
        <v>95</v>
      </c>
      <c r="AW4660" s="16" t="s">
        <v>34</v>
      </c>
      <c r="AX4660" s="16" t="s">
        <v>73</v>
      </c>
      <c r="AY4660" s="191" t="s">
        <v>252</v>
      </c>
    </row>
    <row r="4661" spans="1:65" s="15" customFormat="1" ht="11.25">
      <c r="B4661" s="182"/>
      <c r="D4661" s="160" t="s">
        <v>264</v>
      </c>
      <c r="E4661" s="183" t="s">
        <v>3</v>
      </c>
      <c r="F4661" s="184" t="s">
        <v>269</v>
      </c>
      <c r="H4661" s="185">
        <v>10123.285</v>
      </c>
      <c r="I4661" s="186"/>
      <c r="L4661" s="182"/>
      <c r="M4661" s="187"/>
      <c r="N4661" s="188"/>
      <c r="O4661" s="188"/>
      <c r="P4661" s="188"/>
      <c r="Q4661" s="188"/>
      <c r="R4661" s="188"/>
      <c r="S4661" s="188"/>
      <c r="T4661" s="189"/>
      <c r="AT4661" s="183" t="s">
        <v>264</v>
      </c>
      <c r="AU4661" s="183" t="s">
        <v>82</v>
      </c>
      <c r="AV4661" s="15" t="s">
        <v>258</v>
      </c>
      <c r="AW4661" s="15" t="s">
        <v>34</v>
      </c>
      <c r="AX4661" s="15" t="s">
        <v>80</v>
      </c>
      <c r="AY4661" s="183" t="s">
        <v>252</v>
      </c>
    </row>
    <row r="4662" spans="1:65" s="12" customFormat="1" ht="22.9" customHeight="1">
      <c r="B4662" s="132"/>
      <c r="D4662" s="133" t="s">
        <v>72</v>
      </c>
      <c r="E4662" s="143" t="s">
        <v>4077</v>
      </c>
      <c r="F4662" s="143" t="s">
        <v>4078</v>
      </c>
      <c r="I4662" s="135"/>
      <c r="J4662" s="144">
        <f>BK4662</f>
        <v>0</v>
      </c>
      <c r="L4662" s="132"/>
      <c r="M4662" s="137"/>
      <c r="N4662" s="138"/>
      <c r="O4662" s="138"/>
      <c r="P4662" s="139">
        <f>SUM(P4663:P4996)</f>
        <v>0</v>
      </c>
      <c r="Q4662" s="138"/>
      <c r="R4662" s="139">
        <f>SUM(R4663:R4996)</f>
        <v>1.2993780000000001</v>
      </c>
      <c r="S4662" s="138"/>
      <c r="T4662" s="140">
        <f>SUM(T4663:T4996)</f>
        <v>0</v>
      </c>
      <c r="AR4662" s="133" t="s">
        <v>82</v>
      </c>
      <c r="AT4662" s="141" t="s">
        <v>72</v>
      </c>
      <c r="AU4662" s="141" t="s">
        <v>80</v>
      </c>
      <c r="AY4662" s="133" t="s">
        <v>252</v>
      </c>
      <c r="BK4662" s="142">
        <f>SUM(BK4663:BK4996)</f>
        <v>0</v>
      </c>
    </row>
    <row r="4663" spans="1:65" s="2" customFormat="1" ht="16.5" customHeight="1">
      <c r="A4663" s="34"/>
      <c r="B4663" s="145"/>
      <c r="C4663" s="146" t="s">
        <v>4079</v>
      </c>
      <c r="D4663" s="209" t="s">
        <v>254</v>
      </c>
      <c r="E4663" s="147" t="s">
        <v>4080</v>
      </c>
      <c r="F4663" s="148" t="s">
        <v>4081</v>
      </c>
      <c r="G4663" s="149" t="s">
        <v>743</v>
      </c>
      <c r="H4663" s="150">
        <v>31</v>
      </c>
      <c r="I4663" s="151"/>
      <c r="J4663" s="152">
        <f>ROUND(I4663*H4663,2)</f>
        <v>0</v>
      </c>
      <c r="K4663" s="153"/>
      <c r="L4663" s="35"/>
      <c r="M4663" s="154" t="s">
        <v>3</v>
      </c>
      <c r="N4663" s="155" t="s">
        <v>44</v>
      </c>
      <c r="O4663" s="55"/>
      <c r="P4663" s="156">
        <f>O4663*H4663</f>
        <v>0</v>
      </c>
      <c r="Q4663" s="156">
        <v>0</v>
      </c>
      <c r="R4663" s="156">
        <f>Q4663*H4663</f>
        <v>0</v>
      </c>
      <c r="S4663" s="156">
        <v>0</v>
      </c>
      <c r="T4663" s="157">
        <f>S4663*H4663</f>
        <v>0</v>
      </c>
      <c r="U4663" s="34"/>
      <c r="V4663" s="34"/>
      <c r="W4663" s="34"/>
      <c r="X4663" s="34"/>
      <c r="Y4663" s="34"/>
      <c r="Z4663" s="34"/>
      <c r="AA4663" s="34"/>
      <c r="AB4663" s="34"/>
      <c r="AC4663" s="34"/>
      <c r="AD4663" s="34"/>
      <c r="AE4663" s="34"/>
      <c r="AR4663" s="158" t="s">
        <v>406</v>
      </c>
      <c r="AT4663" s="158" t="s">
        <v>254</v>
      </c>
      <c r="AU4663" s="158" t="s">
        <v>82</v>
      </c>
      <c r="AY4663" s="19" t="s">
        <v>252</v>
      </c>
      <c r="BE4663" s="159">
        <f>IF(N4663="základní",J4663,0)</f>
        <v>0</v>
      </c>
      <c r="BF4663" s="159">
        <f>IF(N4663="snížená",J4663,0)</f>
        <v>0</v>
      </c>
      <c r="BG4663" s="159">
        <f>IF(N4663="zákl. přenesená",J4663,0)</f>
        <v>0</v>
      </c>
      <c r="BH4663" s="159">
        <f>IF(N4663="sníž. přenesená",J4663,0)</f>
        <v>0</v>
      </c>
      <c r="BI4663" s="159">
        <f>IF(N4663="nulová",J4663,0)</f>
        <v>0</v>
      </c>
      <c r="BJ4663" s="19" t="s">
        <v>80</v>
      </c>
      <c r="BK4663" s="159">
        <f>ROUND(I4663*H4663,2)</f>
        <v>0</v>
      </c>
      <c r="BL4663" s="19" t="s">
        <v>406</v>
      </c>
      <c r="BM4663" s="158" t="s">
        <v>4082</v>
      </c>
    </row>
    <row r="4664" spans="1:65" s="2" customFormat="1" ht="19.5">
      <c r="A4664" s="34"/>
      <c r="B4664" s="35"/>
      <c r="C4664" s="34"/>
      <c r="D4664" s="160" t="s">
        <v>260</v>
      </c>
      <c r="E4664" s="34"/>
      <c r="F4664" s="161" t="s">
        <v>4083</v>
      </c>
      <c r="G4664" s="34"/>
      <c r="H4664" s="34"/>
      <c r="I4664" s="162"/>
      <c r="J4664" s="34"/>
      <c r="K4664" s="34"/>
      <c r="L4664" s="35"/>
      <c r="M4664" s="163"/>
      <c r="N4664" s="164"/>
      <c r="O4664" s="55"/>
      <c r="P4664" s="55"/>
      <c r="Q4664" s="55"/>
      <c r="R4664" s="55"/>
      <c r="S4664" s="55"/>
      <c r="T4664" s="56"/>
      <c r="U4664" s="34"/>
      <c r="V4664" s="34"/>
      <c r="W4664" s="34"/>
      <c r="X4664" s="34"/>
      <c r="Y4664" s="34"/>
      <c r="Z4664" s="34"/>
      <c r="AA4664" s="34"/>
      <c r="AB4664" s="34"/>
      <c r="AC4664" s="34"/>
      <c r="AD4664" s="34"/>
      <c r="AE4664" s="34"/>
      <c r="AT4664" s="19" t="s">
        <v>260</v>
      </c>
      <c r="AU4664" s="19" t="s">
        <v>82</v>
      </c>
    </row>
    <row r="4665" spans="1:65" s="2" customFormat="1" ht="11.25">
      <c r="A4665" s="34"/>
      <c r="B4665" s="35"/>
      <c r="C4665" s="34"/>
      <c r="D4665" s="165" t="s">
        <v>262</v>
      </c>
      <c r="E4665" s="34"/>
      <c r="F4665" s="166" t="s">
        <v>4084</v>
      </c>
      <c r="G4665" s="34"/>
      <c r="H4665" s="34"/>
      <c r="I4665" s="162"/>
      <c r="J4665" s="34"/>
      <c r="K4665" s="34"/>
      <c r="L4665" s="35"/>
      <c r="M4665" s="163"/>
      <c r="N4665" s="164"/>
      <c r="O4665" s="55"/>
      <c r="P4665" s="55"/>
      <c r="Q4665" s="55"/>
      <c r="R4665" s="55"/>
      <c r="S4665" s="55"/>
      <c r="T4665" s="56"/>
      <c r="U4665" s="34"/>
      <c r="V4665" s="34"/>
      <c r="W4665" s="34"/>
      <c r="X4665" s="34"/>
      <c r="Y4665" s="34"/>
      <c r="Z4665" s="34"/>
      <c r="AA4665" s="34"/>
      <c r="AB4665" s="34"/>
      <c r="AC4665" s="34"/>
      <c r="AD4665" s="34"/>
      <c r="AE4665" s="34"/>
      <c r="AT4665" s="19" t="s">
        <v>262</v>
      </c>
      <c r="AU4665" s="19" t="s">
        <v>82</v>
      </c>
    </row>
    <row r="4666" spans="1:65" s="13" customFormat="1" ht="11.25">
      <c r="B4666" s="167"/>
      <c r="D4666" s="160" t="s">
        <v>264</v>
      </c>
      <c r="E4666" s="168" t="s">
        <v>3</v>
      </c>
      <c r="F4666" s="169" t="s">
        <v>4085</v>
      </c>
      <c r="H4666" s="168" t="s">
        <v>3</v>
      </c>
      <c r="I4666" s="170"/>
      <c r="L4666" s="167"/>
      <c r="M4666" s="171"/>
      <c r="N4666" s="172"/>
      <c r="O4666" s="172"/>
      <c r="P4666" s="172"/>
      <c r="Q4666" s="172"/>
      <c r="R4666" s="172"/>
      <c r="S4666" s="172"/>
      <c r="T4666" s="173"/>
      <c r="AT4666" s="168" t="s">
        <v>264</v>
      </c>
      <c r="AU4666" s="168" t="s">
        <v>82</v>
      </c>
      <c r="AV4666" s="13" t="s">
        <v>80</v>
      </c>
      <c r="AW4666" s="13" t="s">
        <v>34</v>
      </c>
      <c r="AX4666" s="13" t="s">
        <v>73</v>
      </c>
      <c r="AY4666" s="168" t="s">
        <v>252</v>
      </c>
    </row>
    <row r="4667" spans="1:65" s="13" customFormat="1" ht="11.25">
      <c r="B4667" s="167"/>
      <c r="D4667" s="160" t="s">
        <v>264</v>
      </c>
      <c r="E4667" s="168" t="s">
        <v>3</v>
      </c>
      <c r="F4667" s="169" t="s">
        <v>4086</v>
      </c>
      <c r="H4667" s="168" t="s">
        <v>3</v>
      </c>
      <c r="I4667" s="170"/>
      <c r="L4667" s="167"/>
      <c r="M4667" s="171"/>
      <c r="N4667" s="172"/>
      <c r="O4667" s="172"/>
      <c r="P4667" s="172"/>
      <c r="Q4667" s="172"/>
      <c r="R4667" s="172"/>
      <c r="S4667" s="172"/>
      <c r="T4667" s="173"/>
      <c r="AT4667" s="168" t="s">
        <v>264</v>
      </c>
      <c r="AU4667" s="168" t="s">
        <v>82</v>
      </c>
      <c r="AV4667" s="13" t="s">
        <v>80</v>
      </c>
      <c r="AW4667" s="13" t="s">
        <v>34</v>
      </c>
      <c r="AX4667" s="13" t="s">
        <v>73</v>
      </c>
      <c r="AY4667" s="168" t="s">
        <v>252</v>
      </c>
    </row>
    <row r="4668" spans="1:65" s="14" customFormat="1" ht="11.25">
      <c r="B4668" s="174"/>
      <c r="D4668" s="160" t="s">
        <v>264</v>
      </c>
      <c r="E4668" s="175" t="s">
        <v>3</v>
      </c>
      <c r="F4668" s="176" t="s">
        <v>80</v>
      </c>
      <c r="H4668" s="177">
        <v>1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264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252</v>
      </c>
    </row>
    <row r="4669" spans="1:65" s="13" customFormat="1" ht="11.25">
      <c r="B4669" s="167"/>
      <c r="D4669" s="160" t="s">
        <v>264</v>
      </c>
      <c r="E4669" s="168" t="s">
        <v>3</v>
      </c>
      <c r="F4669" s="169" t="s">
        <v>4087</v>
      </c>
      <c r="H4669" s="168" t="s">
        <v>3</v>
      </c>
      <c r="I4669" s="170"/>
      <c r="L4669" s="167"/>
      <c r="M4669" s="171"/>
      <c r="N4669" s="172"/>
      <c r="O4669" s="172"/>
      <c r="P4669" s="172"/>
      <c r="Q4669" s="172"/>
      <c r="R4669" s="172"/>
      <c r="S4669" s="172"/>
      <c r="T4669" s="173"/>
      <c r="AT4669" s="168" t="s">
        <v>264</v>
      </c>
      <c r="AU4669" s="168" t="s">
        <v>82</v>
      </c>
      <c r="AV4669" s="13" t="s">
        <v>80</v>
      </c>
      <c r="AW4669" s="13" t="s">
        <v>34</v>
      </c>
      <c r="AX4669" s="13" t="s">
        <v>73</v>
      </c>
      <c r="AY4669" s="168" t="s">
        <v>252</v>
      </c>
    </row>
    <row r="4670" spans="1:65" s="14" customFormat="1" ht="11.25">
      <c r="B4670" s="174"/>
      <c r="D4670" s="160" t="s">
        <v>264</v>
      </c>
      <c r="E4670" s="175" t="s">
        <v>3</v>
      </c>
      <c r="F4670" s="176" t="s">
        <v>338</v>
      </c>
      <c r="H4670" s="177">
        <v>10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264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252</v>
      </c>
    </row>
    <row r="4671" spans="1:65" s="13" customFormat="1" ht="11.25">
      <c r="B4671" s="167"/>
      <c r="D4671" s="160" t="s">
        <v>264</v>
      </c>
      <c r="E4671" s="168" t="s">
        <v>3</v>
      </c>
      <c r="F4671" s="169" t="s">
        <v>4088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264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252</v>
      </c>
    </row>
    <row r="4672" spans="1:65" s="14" customFormat="1" ht="11.25">
      <c r="B4672" s="174"/>
      <c r="D4672" s="160" t="s">
        <v>264</v>
      </c>
      <c r="E4672" s="175" t="s">
        <v>3</v>
      </c>
      <c r="F4672" s="176" t="s">
        <v>95</v>
      </c>
      <c r="H4672" s="177">
        <v>3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264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252</v>
      </c>
    </row>
    <row r="4673" spans="1:65" s="13" customFormat="1" ht="11.25">
      <c r="B4673" s="167"/>
      <c r="D4673" s="160" t="s">
        <v>264</v>
      </c>
      <c r="E4673" s="168" t="s">
        <v>3</v>
      </c>
      <c r="F4673" s="169" t="s">
        <v>4089</v>
      </c>
      <c r="H4673" s="168" t="s">
        <v>3</v>
      </c>
      <c r="I4673" s="170"/>
      <c r="L4673" s="167"/>
      <c r="M4673" s="171"/>
      <c r="N4673" s="172"/>
      <c r="O4673" s="172"/>
      <c r="P4673" s="172"/>
      <c r="Q4673" s="172"/>
      <c r="R4673" s="172"/>
      <c r="S4673" s="172"/>
      <c r="T4673" s="173"/>
      <c r="AT4673" s="168" t="s">
        <v>264</v>
      </c>
      <c r="AU4673" s="168" t="s">
        <v>82</v>
      </c>
      <c r="AV4673" s="13" t="s">
        <v>80</v>
      </c>
      <c r="AW4673" s="13" t="s">
        <v>34</v>
      </c>
      <c r="AX4673" s="13" t="s">
        <v>73</v>
      </c>
      <c r="AY4673" s="168" t="s">
        <v>252</v>
      </c>
    </row>
    <row r="4674" spans="1:65" s="14" customFormat="1" ht="11.25">
      <c r="B4674" s="174"/>
      <c r="D4674" s="160" t="s">
        <v>264</v>
      </c>
      <c r="E4674" s="175" t="s">
        <v>3</v>
      </c>
      <c r="F4674" s="176" t="s">
        <v>80</v>
      </c>
      <c r="H4674" s="177">
        <v>1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264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252</v>
      </c>
    </row>
    <row r="4675" spans="1:65" s="13" customFormat="1" ht="11.25">
      <c r="B4675" s="167"/>
      <c r="D4675" s="160" t="s">
        <v>264</v>
      </c>
      <c r="E4675" s="168" t="s">
        <v>3</v>
      </c>
      <c r="F4675" s="169" t="s">
        <v>4090</v>
      </c>
      <c r="H4675" s="168" t="s">
        <v>3</v>
      </c>
      <c r="I4675" s="170"/>
      <c r="L4675" s="167"/>
      <c r="M4675" s="171"/>
      <c r="N4675" s="172"/>
      <c r="O4675" s="172"/>
      <c r="P4675" s="172"/>
      <c r="Q4675" s="172"/>
      <c r="R4675" s="172"/>
      <c r="S4675" s="172"/>
      <c r="T4675" s="173"/>
      <c r="AT4675" s="168" t="s">
        <v>264</v>
      </c>
      <c r="AU4675" s="168" t="s">
        <v>82</v>
      </c>
      <c r="AV4675" s="13" t="s">
        <v>80</v>
      </c>
      <c r="AW4675" s="13" t="s">
        <v>34</v>
      </c>
      <c r="AX4675" s="13" t="s">
        <v>73</v>
      </c>
      <c r="AY4675" s="168" t="s">
        <v>252</v>
      </c>
    </row>
    <row r="4676" spans="1:65" s="14" customFormat="1" ht="11.25">
      <c r="B4676" s="174"/>
      <c r="D4676" s="160" t="s">
        <v>264</v>
      </c>
      <c r="E4676" s="175" t="s">
        <v>3</v>
      </c>
      <c r="F4676" s="176" t="s">
        <v>296</v>
      </c>
      <c r="H4676" s="177">
        <v>5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264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252</v>
      </c>
    </row>
    <row r="4677" spans="1:65" s="13" customFormat="1" ht="11.25">
      <c r="B4677" s="167"/>
      <c r="D4677" s="160" t="s">
        <v>264</v>
      </c>
      <c r="E4677" s="168" t="s">
        <v>3</v>
      </c>
      <c r="F4677" s="169" t="s">
        <v>4091</v>
      </c>
      <c r="H4677" s="168" t="s">
        <v>3</v>
      </c>
      <c r="I4677" s="170"/>
      <c r="L4677" s="167"/>
      <c r="M4677" s="171"/>
      <c r="N4677" s="172"/>
      <c r="O4677" s="172"/>
      <c r="P4677" s="172"/>
      <c r="Q4677" s="172"/>
      <c r="R4677" s="172"/>
      <c r="S4677" s="172"/>
      <c r="T4677" s="173"/>
      <c r="AT4677" s="168" t="s">
        <v>264</v>
      </c>
      <c r="AU4677" s="168" t="s">
        <v>82</v>
      </c>
      <c r="AV4677" s="13" t="s">
        <v>80</v>
      </c>
      <c r="AW4677" s="13" t="s">
        <v>34</v>
      </c>
      <c r="AX4677" s="13" t="s">
        <v>73</v>
      </c>
      <c r="AY4677" s="168" t="s">
        <v>252</v>
      </c>
    </row>
    <row r="4678" spans="1:65" s="14" customFormat="1" ht="11.25">
      <c r="B4678" s="174"/>
      <c r="D4678" s="160" t="s">
        <v>264</v>
      </c>
      <c r="E4678" s="175" t="s">
        <v>3</v>
      </c>
      <c r="F4678" s="176" t="s">
        <v>258</v>
      </c>
      <c r="H4678" s="177">
        <v>4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264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252</v>
      </c>
    </row>
    <row r="4679" spans="1:65" s="13" customFormat="1" ht="11.25">
      <c r="B4679" s="167"/>
      <c r="D4679" s="160" t="s">
        <v>264</v>
      </c>
      <c r="E4679" s="168" t="s">
        <v>3</v>
      </c>
      <c r="F4679" s="169" t="s">
        <v>4092</v>
      </c>
      <c r="H4679" s="168" t="s">
        <v>3</v>
      </c>
      <c r="I4679" s="170"/>
      <c r="L4679" s="167"/>
      <c r="M4679" s="171"/>
      <c r="N4679" s="172"/>
      <c r="O4679" s="172"/>
      <c r="P4679" s="172"/>
      <c r="Q4679" s="172"/>
      <c r="R4679" s="172"/>
      <c r="S4679" s="172"/>
      <c r="T4679" s="173"/>
      <c r="AT4679" s="168" t="s">
        <v>264</v>
      </c>
      <c r="AU4679" s="168" t="s">
        <v>82</v>
      </c>
      <c r="AV4679" s="13" t="s">
        <v>80</v>
      </c>
      <c r="AW4679" s="13" t="s">
        <v>34</v>
      </c>
      <c r="AX4679" s="13" t="s">
        <v>73</v>
      </c>
      <c r="AY4679" s="168" t="s">
        <v>252</v>
      </c>
    </row>
    <row r="4680" spans="1:65" s="14" customFormat="1" ht="11.25">
      <c r="B4680" s="174"/>
      <c r="D4680" s="160" t="s">
        <v>264</v>
      </c>
      <c r="E4680" s="175" t="s">
        <v>3</v>
      </c>
      <c r="F4680" s="176" t="s">
        <v>80</v>
      </c>
      <c r="H4680" s="177">
        <v>1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264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252</v>
      </c>
    </row>
    <row r="4681" spans="1:65" s="13" customFormat="1" ht="11.25">
      <c r="B4681" s="167"/>
      <c r="D4681" s="160" t="s">
        <v>264</v>
      </c>
      <c r="E4681" s="168" t="s">
        <v>3</v>
      </c>
      <c r="F4681" s="169" t="s">
        <v>4093</v>
      </c>
      <c r="H4681" s="168" t="s">
        <v>3</v>
      </c>
      <c r="I4681" s="170"/>
      <c r="L4681" s="167"/>
      <c r="M4681" s="171"/>
      <c r="N4681" s="172"/>
      <c r="O4681" s="172"/>
      <c r="P4681" s="172"/>
      <c r="Q4681" s="172"/>
      <c r="R4681" s="172"/>
      <c r="S4681" s="172"/>
      <c r="T4681" s="173"/>
      <c r="AT4681" s="168" t="s">
        <v>264</v>
      </c>
      <c r="AU4681" s="168" t="s">
        <v>82</v>
      </c>
      <c r="AV4681" s="13" t="s">
        <v>80</v>
      </c>
      <c r="AW4681" s="13" t="s">
        <v>34</v>
      </c>
      <c r="AX4681" s="13" t="s">
        <v>73</v>
      </c>
      <c r="AY4681" s="168" t="s">
        <v>252</v>
      </c>
    </row>
    <row r="4682" spans="1:65" s="14" customFormat="1" ht="11.25">
      <c r="B4682" s="174"/>
      <c r="D4682" s="160" t="s">
        <v>264</v>
      </c>
      <c r="E4682" s="175" t="s">
        <v>3</v>
      </c>
      <c r="F4682" s="176" t="s">
        <v>303</v>
      </c>
      <c r="H4682" s="177">
        <v>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264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252</v>
      </c>
    </row>
    <row r="4683" spans="1:65" s="15" customFormat="1" ht="11.25">
      <c r="B4683" s="182"/>
      <c r="D4683" s="160" t="s">
        <v>264</v>
      </c>
      <c r="E4683" s="183" t="s">
        <v>3</v>
      </c>
      <c r="F4683" s="184" t="s">
        <v>269</v>
      </c>
      <c r="H4683" s="185">
        <v>31</v>
      </c>
      <c r="I4683" s="186"/>
      <c r="L4683" s="182"/>
      <c r="M4683" s="187"/>
      <c r="N4683" s="188"/>
      <c r="O4683" s="188"/>
      <c r="P4683" s="188"/>
      <c r="Q4683" s="188"/>
      <c r="R4683" s="188"/>
      <c r="S4683" s="188"/>
      <c r="T4683" s="189"/>
      <c r="AT4683" s="183" t="s">
        <v>264</v>
      </c>
      <c r="AU4683" s="183" t="s">
        <v>82</v>
      </c>
      <c r="AV4683" s="15" t="s">
        <v>258</v>
      </c>
      <c r="AW4683" s="15" t="s">
        <v>34</v>
      </c>
      <c r="AX4683" s="15" t="s">
        <v>80</v>
      </c>
      <c r="AY4683" s="183" t="s">
        <v>252</v>
      </c>
    </row>
    <row r="4684" spans="1:65" s="2" customFormat="1" ht="16.5" customHeight="1">
      <c r="A4684" s="34"/>
      <c r="B4684" s="145"/>
      <c r="C4684" s="198" t="s">
        <v>4094</v>
      </c>
      <c r="D4684" s="210" t="s">
        <v>361</v>
      </c>
      <c r="E4684" s="199" t="s">
        <v>4095</v>
      </c>
      <c r="F4684" s="200" t="s">
        <v>4096</v>
      </c>
      <c r="G4684" s="201" t="s">
        <v>497</v>
      </c>
      <c r="H4684" s="202">
        <v>80.662000000000006</v>
      </c>
      <c r="I4684" s="203"/>
      <c r="J4684" s="204">
        <f>ROUND(I4684*H4684,2)</f>
        <v>0</v>
      </c>
      <c r="K4684" s="205"/>
      <c r="L4684" s="206"/>
      <c r="M4684" s="207" t="s">
        <v>3</v>
      </c>
      <c r="N4684" s="208" t="s">
        <v>44</v>
      </c>
      <c r="O4684" s="55"/>
      <c r="P4684" s="156">
        <f>O4684*H4684</f>
        <v>0</v>
      </c>
      <c r="Q4684" s="156">
        <v>1E-3</v>
      </c>
      <c r="R4684" s="156">
        <f>Q4684*H4684</f>
        <v>8.0662000000000011E-2</v>
      </c>
      <c r="S4684" s="156">
        <v>0</v>
      </c>
      <c r="T4684" s="157">
        <f>S4684*H4684</f>
        <v>0</v>
      </c>
      <c r="U4684" s="34"/>
      <c r="V4684" s="34"/>
      <c r="W4684" s="34"/>
      <c r="X4684" s="34"/>
      <c r="Y4684" s="34"/>
      <c r="Z4684" s="34"/>
      <c r="AA4684" s="34"/>
      <c r="AB4684" s="34"/>
      <c r="AC4684" s="34"/>
      <c r="AD4684" s="34"/>
      <c r="AE4684" s="34"/>
      <c r="AR4684" s="158" t="s">
        <v>572</v>
      </c>
      <c r="AT4684" s="158" t="s">
        <v>361</v>
      </c>
      <c r="AU4684" s="158" t="s">
        <v>82</v>
      </c>
      <c r="AY4684" s="19" t="s">
        <v>252</v>
      </c>
      <c r="BE4684" s="159">
        <f>IF(N4684="základní",J4684,0)</f>
        <v>0</v>
      </c>
      <c r="BF4684" s="159">
        <f>IF(N4684="snížená",J4684,0)</f>
        <v>0</v>
      </c>
      <c r="BG4684" s="159">
        <f>IF(N4684="zákl. přenesená",J4684,0)</f>
        <v>0</v>
      </c>
      <c r="BH4684" s="159">
        <f>IF(N4684="sníž. přenesená",J4684,0)</f>
        <v>0</v>
      </c>
      <c r="BI4684" s="159">
        <f>IF(N4684="nulová",J4684,0)</f>
        <v>0</v>
      </c>
      <c r="BJ4684" s="19" t="s">
        <v>80</v>
      </c>
      <c r="BK4684" s="159">
        <f>ROUND(I4684*H4684,2)</f>
        <v>0</v>
      </c>
      <c r="BL4684" s="19" t="s">
        <v>406</v>
      </c>
      <c r="BM4684" s="158" t="s">
        <v>4097</v>
      </c>
    </row>
    <row r="4685" spans="1:65" s="2" customFormat="1" ht="11.25">
      <c r="A4685" s="34"/>
      <c r="B4685" s="35"/>
      <c r="C4685" s="34"/>
      <c r="D4685" s="160" t="s">
        <v>260</v>
      </c>
      <c r="E4685" s="34"/>
      <c r="F4685" s="161" t="s">
        <v>4096</v>
      </c>
      <c r="G4685" s="34"/>
      <c r="H4685" s="34"/>
      <c r="I4685" s="162"/>
      <c r="J4685" s="34"/>
      <c r="K4685" s="34"/>
      <c r="L4685" s="35"/>
      <c r="M4685" s="163"/>
      <c r="N4685" s="164"/>
      <c r="O4685" s="55"/>
      <c r="P4685" s="55"/>
      <c r="Q4685" s="55"/>
      <c r="R4685" s="55"/>
      <c r="S4685" s="55"/>
      <c r="T4685" s="56"/>
      <c r="U4685" s="34"/>
      <c r="V4685" s="34"/>
      <c r="W4685" s="34"/>
      <c r="X4685" s="34"/>
      <c r="Y4685" s="34"/>
      <c r="Z4685" s="34"/>
      <c r="AA4685" s="34"/>
      <c r="AB4685" s="34"/>
      <c r="AC4685" s="34"/>
      <c r="AD4685" s="34"/>
      <c r="AE4685" s="34"/>
      <c r="AT4685" s="19" t="s">
        <v>260</v>
      </c>
      <c r="AU4685" s="19" t="s">
        <v>82</v>
      </c>
    </row>
    <row r="4686" spans="1:65" s="13" customFormat="1" ht="11.25">
      <c r="B4686" s="167"/>
      <c r="D4686" s="160" t="s">
        <v>264</v>
      </c>
      <c r="E4686" s="168" t="s">
        <v>3</v>
      </c>
      <c r="F4686" s="169" t="s">
        <v>4098</v>
      </c>
      <c r="H4686" s="168" t="s">
        <v>3</v>
      </c>
      <c r="I4686" s="170"/>
      <c r="L4686" s="167"/>
      <c r="M4686" s="171"/>
      <c r="N4686" s="172"/>
      <c r="O4686" s="172"/>
      <c r="P4686" s="172"/>
      <c r="Q4686" s="172"/>
      <c r="R4686" s="172"/>
      <c r="S4686" s="172"/>
      <c r="T4686" s="173"/>
      <c r="AT4686" s="168" t="s">
        <v>264</v>
      </c>
      <c r="AU4686" s="168" t="s">
        <v>82</v>
      </c>
      <c r="AV4686" s="13" t="s">
        <v>80</v>
      </c>
      <c r="AW4686" s="13" t="s">
        <v>34</v>
      </c>
      <c r="AX4686" s="13" t="s">
        <v>73</v>
      </c>
      <c r="AY4686" s="168" t="s">
        <v>252</v>
      </c>
    </row>
    <row r="4687" spans="1:65" s="13" customFormat="1" ht="22.5">
      <c r="B4687" s="167"/>
      <c r="D4687" s="160" t="s">
        <v>264</v>
      </c>
      <c r="E4687" s="168" t="s">
        <v>3</v>
      </c>
      <c r="F4687" s="169" t="s">
        <v>4099</v>
      </c>
      <c r="H4687" s="168" t="s">
        <v>3</v>
      </c>
      <c r="I4687" s="170"/>
      <c r="L4687" s="167"/>
      <c r="M4687" s="171"/>
      <c r="N4687" s="172"/>
      <c r="O4687" s="172"/>
      <c r="P4687" s="172"/>
      <c r="Q4687" s="172"/>
      <c r="R4687" s="172"/>
      <c r="S4687" s="172"/>
      <c r="T4687" s="173"/>
      <c r="AT4687" s="168" t="s">
        <v>264</v>
      </c>
      <c r="AU4687" s="168" t="s">
        <v>82</v>
      </c>
      <c r="AV4687" s="13" t="s">
        <v>80</v>
      </c>
      <c r="AW4687" s="13" t="s">
        <v>34</v>
      </c>
      <c r="AX4687" s="13" t="s">
        <v>73</v>
      </c>
      <c r="AY4687" s="168" t="s">
        <v>252</v>
      </c>
    </row>
    <row r="4688" spans="1:65" s="13" customFormat="1" ht="11.25">
      <c r="B4688" s="167"/>
      <c r="D4688" s="160" t="s">
        <v>264</v>
      </c>
      <c r="E4688" s="168" t="s">
        <v>3</v>
      </c>
      <c r="F4688" s="169" t="s">
        <v>4100</v>
      </c>
      <c r="H4688" s="168" t="s">
        <v>3</v>
      </c>
      <c r="I4688" s="170"/>
      <c r="L4688" s="167"/>
      <c r="M4688" s="171"/>
      <c r="N4688" s="172"/>
      <c r="O4688" s="172"/>
      <c r="P4688" s="172"/>
      <c r="Q4688" s="172"/>
      <c r="R4688" s="172"/>
      <c r="S4688" s="172"/>
      <c r="T4688" s="173"/>
      <c r="AT4688" s="168" t="s">
        <v>264</v>
      </c>
      <c r="AU4688" s="168" t="s">
        <v>82</v>
      </c>
      <c r="AV4688" s="13" t="s">
        <v>80</v>
      </c>
      <c r="AW4688" s="13" t="s">
        <v>34</v>
      </c>
      <c r="AX4688" s="13" t="s">
        <v>73</v>
      </c>
      <c r="AY4688" s="168" t="s">
        <v>252</v>
      </c>
    </row>
    <row r="4689" spans="2:51" s="13" customFormat="1" ht="22.5">
      <c r="B4689" s="167"/>
      <c r="D4689" s="160" t="s">
        <v>264</v>
      </c>
      <c r="E4689" s="168" t="s">
        <v>3</v>
      </c>
      <c r="F4689" s="169" t="s">
        <v>4101</v>
      </c>
      <c r="H4689" s="168" t="s">
        <v>3</v>
      </c>
      <c r="I4689" s="170"/>
      <c r="L4689" s="167"/>
      <c r="M4689" s="171"/>
      <c r="N4689" s="172"/>
      <c r="O4689" s="172"/>
      <c r="P4689" s="172"/>
      <c r="Q4689" s="172"/>
      <c r="R4689" s="172"/>
      <c r="S4689" s="172"/>
      <c r="T4689" s="173"/>
      <c r="AT4689" s="168" t="s">
        <v>264</v>
      </c>
      <c r="AU4689" s="168" t="s">
        <v>82</v>
      </c>
      <c r="AV4689" s="13" t="s">
        <v>80</v>
      </c>
      <c r="AW4689" s="13" t="s">
        <v>34</v>
      </c>
      <c r="AX4689" s="13" t="s">
        <v>73</v>
      </c>
      <c r="AY4689" s="168" t="s">
        <v>252</v>
      </c>
    </row>
    <row r="4690" spans="2:51" s="13" customFormat="1" ht="11.25">
      <c r="B4690" s="167"/>
      <c r="D4690" s="160" t="s">
        <v>264</v>
      </c>
      <c r="E4690" s="168" t="s">
        <v>3</v>
      </c>
      <c r="F4690" s="169" t="s">
        <v>4086</v>
      </c>
      <c r="H4690" s="168" t="s">
        <v>3</v>
      </c>
      <c r="I4690" s="170"/>
      <c r="L4690" s="167"/>
      <c r="M4690" s="171"/>
      <c r="N4690" s="172"/>
      <c r="O4690" s="172"/>
      <c r="P4690" s="172"/>
      <c r="Q4690" s="172"/>
      <c r="R4690" s="172"/>
      <c r="S4690" s="172"/>
      <c r="T4690" s="173"/>
      <c r="AT4690" s="168" t="s">
        <v>264</v>
      </c>
      <c r="AU4690" s="168" t="s">
        <v>82</v>
      </c>
      <c r="AV4690" s="13" t="s">
        <v>80</v>
      </c>
      <c r="AW4690" s="13" t="s">
        <v>34</v>
      </c>
      <c r="AX4690" s="13" t="s">
        <v>73</v>
      </c>
      <c r="AY4690" s="168" t="s">
        <v>252</v>
      </c>
    </row>
    <row r="4691" spans="2:51" s="14" customFormat="1" ht="11.25">
      <c r="B4691" s="174"/>
      <c r="D4691" s="160" t="s">
        <v>264</v>
      </c>
      <c r="E4691" s="175" t="s">
        <v>3</v>
      </c>
      <c r="F4691" s="176" t="s">
        <v>4102</v>
      </c>
      <c r="H4691" s="177">
        <v>1.6359999999999999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264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252</v>
      </c>
    </row>
    <row r="4692" spans="2:51" s="13" customFormat="1" ht="11.25">
      <c r="B4692" s="167"/>
      <c r="D4692" s="160" t="s">
        <v>264</v>
      </c>
      <c r="E4692" s="168" t="s">
        <v>3</v>
      </c>
      <c r="F4692" s="169" t="s">
        <v>4087</v>
      </c>
      <c r="H4692" s="168" t="s">
        <v>3</v>
      </c>
      <c r="I4692" s="170"/>
      <c r="L4692" s="167"/>
      <c r="M4692" s="171"/>
      <c r="N4692" s="172"/>
      <c r="O4692" s="172"/>
      <c r="P4692" s="172"/>
      <c r="Q4692" s="172"/>
      <c r="R4692" s="172"/>
      <c r="S4692" s="172"/>
      <c r="T4692" s="173"/>
      <c r="AT4692" s="168" t="s">
        <v>264</v>
      </c>
      <c r="AU4692" s="168" t="s">
        <v>82</v>
      </c>
      <c r="AV4692" s="13" t="s">
        <v>80</v>
      </c>
      <c r="AW4692" s="13" t="s">
        <v>34</v>
      </c>
      <c r="AX4692" s="13" t="s">
        <v>73</v>
      </c>
      <c r="AY4692" s="168" t="s">
        <v>252</v>
      </c>
    </row>
    <row r="4693" spans="2:51" s="14" customFormat="1" ht="11.25">
      <c r="B4693" s="174"/>
      <c r="D4693" s="160" t="s">
        <v>264</v>
      </c>
      <c r="E4693" s="175" t="s">
        <v>3</v>
      </c>
      <c r="F4693" s="176" t="s">
        <v>4103</v>
      </c>
      <c r="H4693" s="177">
        <v>25.452000000000002</v>
      </c>
      <c r="I4693" s="178"/>
      <c r="L4693" s="174"/>
      <c r="M4693" s="179"/>
      <c r="N4693" s="180"/>
      <c r="O4693" s="180"/>
      <c r="P4693" s="180"/>
      <c r="Q4693" s="180"/>
      <c r="R4693" s="180"/>
      <c r="S4693" s="180"/>
      <c r="T4693" s="181"/>
      <c r="AT4693" s="175" t="s">
        <v>264</v>
      </c>
      <c r="AU4693" s="175" t="s">
        <v>82</v>
      </c>
      <c r="AV4693" s="14" t="s">
        <v>82</v>
      </c>
      <c r="AW4693" s="14" t="s">
        <v>34</v>
      </c>
      <c r="AX4693" s="14" t="s">
        <v>73</v>
      </c>
      <c r="AY4693" s="175" t="s">
        <v>252</v>
      </c>
    </row>
    <row r="4694" spans="2:51" s="13" customFormat="1" ht="11.25">
      <c r="B4694" s="167"/>
      <c r="D4694" s="160" t="s">
        <v>264</v>
      </c>
      <c r="E4694" s="168" t="s">
        <v>3</v>
      </c>
      <c r="F4694" s="169" t="s">
        <v>4088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264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252</v>
      </c>
    </row>
    <row r="4695" spans="2:51" s="14" customFormat="1" ht="11.25">
      <c r="B4695" s="174"/>
      <c r="D4695" s="160" t="s">
        <v>264</v>
      </c>
      <c r="E4695" s="175" t="s">
        <v>3</v>
      </c>
      <c r="F4695" s="176" t="s">
        <v>4104</v>
      </c>
      <c r="H4695" s="177">
        <v>8.3170000000000002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264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252</v>
      </c>
    </row>
    <row r="4696" spans="2:51" s="13" customFormat="1" ht="11.25">
      <c r="B4696" s="167"/>
      <c r="D4696" s="160" t="s">
        <v>264</v>
      </c>
      <c r="E4696" s="168" t="s">
        <v>3</v>
      </c>
      <c r="F4696" s="169" t="s">
        <v>4089</v>
      </c>
      <c r="H4696" s="168" t="s">
        <v>3</v>
      </c>
      <c r="I4696" s="170"/>
      <c r="L4696" s="167"/>
      <c r="M4696" s="171"/>
      <c r="N4696" s="172"/>
      <c r="O4696" s="172"/>
      <c r="P4696" s="172"/>
      <c r="Q4696" s="172"/>
      <c r="R4696" s="172"/>
      <c r="S4696" s="172"/>
      <c r="T4696" s="173"/>
      <c r="AT4696" s="168" t="s">
        <v>264</v>
      </c>
      <c r="AU4696" s="168" t="s">
        <v>82</v>
      </c>
      <c r="AV4696" s="13" t="s">
        <v>80</v>
      </c>
      <c r="AW4696" s="13" t="s">
        <v>34</v>
      </c>
      <c r="AX4696" s="13" t="s">
        <v>73</v>
      </c>
      <c r="AY4696" s="168" t="s">
        <v>252</v>
      </c>
    </row>
    <row r="4697" spans="2:51" s="14" customFormat="1" ht="11.25">
      <c r="B4697" s="174"/>
      <c r="D4697" s="160" t="s">
        <v>264</v>
      </c>
      <c r="E4697" s="175" t="s">
        <v>3</v>
      </c>
      <c r="F4697" s="176" t="s">
        <v>4105</v>
      </c>
      <c r="H4697" s="177">
        <v>2.8180000000000001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264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252</v>
      </c>
    </row>
    <row r="4698" spans="2:51" s="13" customFormat="1" ht="11.25">
      <c r="B4698" s="167"/>
      <c r="D4698" s="160" t="s">
        <v>264</v>
      </c>
      <c r="E4698" s="168" t="s">
        <v>3</v>
      </c>
      <c r="F4698" s="169" t="s">
        <v>4090</v>
      </c>
      <c r="H4698" s="168" t="s">
        <v>3</v>
      </c>
      <c r="I4698" s="170"/>
      <c r="L4698" s="167"/>
      <c r="M4698" s="171"/>
      <c r="N4698" s="172"/>
      <c r="O4698" s="172"/>
      <c r="P4698" s="172"/>
      <c r="Q4698" s="172"/>
      <c r="R4698" s="172"/>
      <c r="S4698" s="172"/>
      <c r="T4698" s="173"/>
      <c r="AT4698" s="168" t="s">
        <v>264</v>
      </c>
      <c r="AU4698" s="168" t="s">
        <v>82</v>
      </c>
      <c r="AV4698" s="13" t="s">
        <v>80</v>
      </c>
      <c r="AW4698" s="13" t="s">
        <v>34</v>
      </c>
      <c r="AX4698" s="13" t="s">
        <v>73</v>
      </c>
      <c r="AY4698" s="168" t="s">
        <v>252</v>
      </c>
    </row>
    <row r="4699" spans="2:51" s="14" customFormat="1" ht="11.25">
      <c r="B4699" s="174"/>
      <c r="D4699" s="160" t="s">
        <v>264</v>
      </c>
      <c r="E4699" s="175" t="s">
        <v>3</v>
      </c>
      <c r="F4699" s="176" t="s">
        <v>4106</v>
      </c>
      <c r="H4699" s="177">
        <v>14.847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264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252</v>
      </c>
    </row>
    <row r="4700" spans="2:51" s="13" customFormat="1" ht="11.25">
      <c r="B4700" s="167"/>
      <c r="D4700" s="160" t="s">
        <v>264</v>
      </c>
      <c r="E4700" s="168" t="s">
        <v>3</v>
      </c>
      <c r="F4700" s="169" t="s">
        <v>4091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264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252</v>
      </c>
    </row>
    <row r="4701" spans="2:51" s="14" customFormat="1" ht="11.25">
      <c r="B4701" s="174"/>
      <c r="D4701" s="160" t="s">
        <v>264</v>
      </c>
      <c r="E4701" s="175" t="s">
        <v>3</v>
      </c>
      <c r="F4701" s="176" t="s">
        <v>4107</v>
      </c>
      <c r="H4701" s="177">
        <v>13.938000000000001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264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252</v>
      </c>
    </row>
    <row r="4702" spans="2:51" s="13" customFormat="1" ht="11.25">
      <c r="B4702" s="167"/>
      <c r="D4702" s="160" t="s">
        <v>264</v>
      </c>
      <c r="E4702" s="168" t="s">
        <v>3</v>
      </c>
      <c r="F4702" s="169" t="s">
        <v>4092</v>
      </c>
      <c r="H4702" s="168" t="s">
        <v>3</v>
      </c>
      <c r="I4702" s="170"/>
      <c r="L4702" s="167"/>
      <c r="M4702" s="171"/>
      <c r="N4702" s="172"/>
      <c r="O4702" s="172"/>
      <c r="P4702" s="172"/>
      <c r="Q4702" s="172"/>
      <c r="R4702" s="172"/>
      <c r="S4702" s="172"/>
      <c r="T4702" s="173"/>
      <c r="AT4702" s="168" t="s">
        <v>264</v>
      </c>
      <c r="AU4702" s="168" t="s">
        <v>82</v>
      </c>
      <c r="AV4702" s="13" t="s">
        <v>80</v>
      </c>
      <c r="AW4702" s="13" t="s">
        <v>34</v>
      </c>
      <c r="AX4702" s="13" t="s">
        <v>73</v>
      </c>
      <c r="AY4702" s="168" t="s">
        <v>252</v>
      </c>
    </row>
    <row r="4703" spans="2:51" s="14" customFormat="1" ht="11.25">
      <c r="B4703" s="174"/>
      <c r="D4703" s="160" t="s">
        <v>264</v>
      </c>
      <c r="E4703" s="175" t="s">
        <v>3</v>
      </c>
      <c r="F4703" s="176" t="s">
        <v>80</v>
      </c>
      <c r="H4703" s="177">
        <v>1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264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252</v>
      </c>
    </row>
    <row r="4704" spans="2:51" s="13" customFormat="1" ht="11.25">
      <c r="B4704" s="167"/>
      <c r="D4704" s="160" t="s">
        <v>264</v>
      </c>
      <c r="E4704" s="168" t="s">
        <v>3</v>
      </c>
      <c r="F4704" s="169" t="s">
        <v>4093</v>
      </c>
      <c r="H4704" s="168" t="s">
        <v>3</v>
      </c>
      <c r="I4704" s="170"/>
      <c r="L4704" s="167"/>
      <c r="M4704" s="171"/>
      <c r="N4704" s="172"/>
      <c r="O4704" s="172"/>
      <c r="P4704" s="172"/>
      <c r="Q4704" s="172"/>
      <c r="R4704" s="172"/>
      <c r="S4704" s="172"/>
      <c r="T4704" s="173"/>
      <c r="AT4704" s="168" t="s">
        <v>264</v>
      </c>
      <c r="AU4704" s="168" t="s">
        <v>82</v>
      </c>
      <c r="AV4704" s="13" t="s">
        <v>80</v>
      </c>
      <c r="AW4704" s="13" t="s">
        <v>34</v>
      </c>
      <c r="AX4704" s="13" t="s">
        <v>73</v>
      </c>
      <c r="AY4704" s="168" t="s">
        <v>252</v>
      </c>
    </row>
    <row r="4705" spans="1:65" s="14" customFormat="1" ht="11.25">
      <c r="B4705" s="174"/>
      <c r="D4705" s="160" t="s">
        <v>264</v>
      </c>
      <c r="E4705" s="175" t="s">
        <v>3</v>
      </c>
      <c r="F4705" s="176" t="s">
        <v>4108</v>
      </c>
      <c r="H4705" s="177">
        <v>12.654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264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252</v>
      </c>
    </row>
    <row r="4706" spans="1:65" s="15" customFormat="1" ht="11.25">
      <c r="B4706" s="182"/>
      <c r="D4706" s="160" t="s">
        <v>264</v>
      </c>
      <c r="E4706" s="183" t="s">
        <v>3</v>
      </c>
      <c r="F4706" s="184" t="s">
        <v>269</v>
      </c>
      <c r="H4706" s="185">
        <v>80.661999999999992</v>
      </c>
      <c r="I4706" s="186"/>
      <c r="L4706" s="182"/>
      <c r="M4706" s="187"/>
      <c r="N4706" s="188"/>
      <c r="O4706" s="188"/>
      <c r="P4706" s="188"/>
      <c r="Q4706" s="188"/>
      <c r="R4706" s="188"/>
      <c r="S4706" s="188"/>
      <c r="T4706" s="189"/>
      <c r="AT4706" s="183" t="s">
        <v>264</v>
      </c>
      <c r="AU4706" s="183" t="s">
        <v>82</v>
      </c>
      <c r="AV4706" s="15" t="s">
        <v>258</v>
      </c>
      <c r="AW4706" s="15" t="s">
        <v>34</v>
      </c>
      <c r="AX4706" s="15" t="s">
        <v>80</v>
      </c>
      <c r="AY4706" s="183" t="s">
        <v>252</v>
      </c>
    </row>
    <row r="4707" spans="1:65" s="2" customFormat="1" ht="16.5" customHeight="1">
      <c r="A4707" s="34"/>
      <c r="B4707" s="145"/>
      <c r="C4707" s="146" t="s">
        <v>4109</v>
      </c>
      <c r="D4707" s="146" t="s">
        <v>254</v>
      </c>
      <c r="E4707" s="147" t="s">
        <v>4110</v>
      </c>
      <c r="F4707" s="148" t="s">
        <v>4111</v>
      </c>
      <c r="G4707" s="149" t="s">
        <v>743</v>
      </c>
      <c r="H4707" s="150">
        <v>47</v>
      </c>
      <c r="I4707" s="151"/>
      <c r="J4707" s="152">
        <f>ROUND(I4707*H4707,2)</f>
        <v>0</v>
      </c>
      <c r="K4707" s="153"/>
      <c r="L4707" s="35"/>
      <c r="M4707" s="154" t="s">
        <v>3</v>
      </c>
      <c r="N4707" s="155" t="s">
        <v>44</v>
      </c>
      <c r="O4707" s="55"/>
      <c r="P4707" s="156">
        <f>O4707*H4707</f>
        <v>0</v>
      </c>
      <c r="Q4707" s="156">
        <v>0</v>
      </c>
      <c r="R4707" s="156">
        <f>Q4707*H4707</f>
        <v>0</v>
      </c>
      <c r="S4707" s="156">
        <v>0</v>
      </c>
      <c r="T4707" s="157">
        <f>S4707*H4707</f>
        <v>0</v>
      </c>
      <c r="U4707" s="34"/>
      <c r="V4707" s="34"/>
      <c r="W4707" s="34"/>
      <c r="X4707" s="34"/>
      <c r="Y4707" s="34"/>
      <c r="Z4707" s="34"/>
      <c r="AA4707" s="34"/>
      <c r="AB4707" s="34"/>
      <c r="AC4707" s="34"/>
      <c r="AD4707" s="34"/>
      <c r="AE4707" s="34"/>
      <c r="AR4707" s="158" t="s">
        <v>406</v>
      </c>
      <c r="AT4707" s="158" t="s">
        <v>254</v>
      </c>
      <c r="AU4707" s="158" t="s">
        <v>82</v>
      </c>
      <c r="AY4707" s="19" t="s">
        <v>252</v>
      </c>
      <c r="BE4707" s="159">
        <f>IF(N4707="základní",J4707,0)</f>
        <v>0</v>
      </c>
      <c r="BF4707" s="159">
        <f>IF(N4707="snížená",J4707,0)</f>
        <v>0</v>
      </c>
      <c r="BG4707" s="159">
        <f>IF(N4707="zákl. přenesená",J4707,0)</f>
        <v>0</v>
      </c>
      <c r="BH4707" s="159">
        <f>IF(N4707="sníž. přenesená",J4707,0)</f>
        <v>0</v>
      </c>
      <c r="BI4707" s="159">
        <f>IF(N4707="nulová",J4707,0)</f>
        <v>0</v>
      </c>
      <c r="BJ4707" s="19" t="s">
        <v>80</v>
      </c>
      <c r="BK4707" s="159">
        <f>ROUND(I4707*H4707,2)</f>
        <v>0</v>
      </c>
      <c r="BL4707" s="19" t="s">
        <v>406</v>
      </c>
      <c r="BM4707" s="158" t="s">
        <v>4112</v>
      </c>
    </row>
    <row r="4708" spans="1:65" s="2" customFormat="1" ht="19.5">
      <c r="A4708" s="34"/>
      <c r="B4708" s="35"/>
      <c r="C4708" s="34"/>
      <c r="D4708" s="160" t="s">
        <v>260</v>
      </c>
      <c r="E4708" s="34"/>
      <c r="F4708" s="161" t="s">
        <v>4113</v>
      </c>
      <c r="G4708" s="34"/>
      <c r="H4708" s="34"/>
      <c r="I4708" s="162"/>
      <c r="J4708" s="34"/>
      <c r="K4708" s="34"/>
      <c r="L4708" s="35"/>
      <c r="M4708" s="163"/>
      <c r="N4708" s="164"/>
      <c r="O4708" s="55"/>
      <c r="P4708" s="55"/>
      <c r="Q4708" s="55"/>
      <c r="R4708" s="55"/>
      <c r="S4708" s="55"/>
      <c r="T4708" s="56"/>
      <c r="U4708" s="34"/>
      <c r="V4708" s="34"/>
      <c r="W4708" s="34"/>
      <c r="X4708" s="34"/>
      <c r="Y4708" s="34"/>
      <c r="Z4708" s="34"/>
      <c r="AA4708" s="34"/>
      <c r="AB4708" s="34"/>
      <c r="AC4708" s="34"/>
      <c r="AD4708" s="34"/>
      <c r="AE4708" s="34"/>
      <c r="AT4708" s="19" t="s">
        <v>260</v>
      </c>
      <c r="AU4708" s="19" t="s">
        <v>82</v>
      </c>
    </row>
    <row r="4709" spans="1:65" s="2" customFormat="1" ht="11.25">
      <c r="A4709" s="34"/>
      <c r="B4709" s="35"/>
      <c r="C4709" s="34"/>
      <c r="D4709" s="165" t="s">
        <v>262</v>
      </c>
      <c r="E4709" s="34"/>
      <c r="F4709" s="166" t="s">
        <v>4114</v>
      </c>
      <c r="G4709" s="34"/>
      <c r="H4709" s="34"/>
      <c r="I4709" s="162"/>
      <c r="J4709" s="34"/>
      <c r="K4709" s="34"/>
      <c r="L4709" s="35"/>
      <c r="M4709" s="163"/>
      <c r="N4709" s="164"/>
      <c r="O4709" s="55"/>
      <c r="P4709" s="55"/>
      <c r="Q4709" s="55"/>
      <c r="R4709" s="55"/>
      <c r="S4709" s="55"/>
      <c r="T4709" s="56"/>
      <c r="U4709" s="34"/>
      <c r="V4709" s="34"/>
      <c r="W4709" s="34"/>
      <c r="X4709" s="34"/>
      <c r="Y4709" s="34"/>
      <c r="Z4709" s="34"/>
      <c r="AA4709" s="34"/>
      <c r="AB4709" s="34"/>
      <c r="AC4709" s="34"/>
      <c r="AD4709" s="34"/>
      <c r="AE4709" s="34"/>
      <c r="AT4709" s="19" t="s">
        <v>262</v>
      </c>
      <c r="AU4709" s="19" t="s">
        <v>82</v>
      </c>
    </row>
    <row r="4710" spans="1:65" s="13" customFormat="1" ht="11.25">
      <c r="B4710" s="167"/>
      <c r="D4710" s="160" t="s">
        <v>264</v>
      </c>
      <c r="E4710" s="168" t="s">
        <v>3</v>
      </c>
      <c r="F4710" s="169" t="s">
        <v>4085</v>
      </c>
      <c r="H4710" s="168" t="s">
        <v>3</v>
      </c>
      <c r="I4710" s="170"/>
      <c r="L4710" s="167"/>
      <c r="M4710" s="171"/>
      <c r="N4710" s="172"/>
      <c r="O4710" s="172"/>
      <c r="P4710" s="172"/>
      <c r="Q4710" s="172"/>
      <c r="R4710" s="172"/>
      <c r="S4710" s="172"/>
      <c r="T4710" s="173"/>
      <c r="AT4710" s="168" t="s">
        <v>264</v>
      </c>
      <c r="AU4710" s="168" t="s">
        <v>82</v>
      </c>
      <c r="AV4710" s="13" t="s">
        <v>80</v>
      </c>
      <c r="AW4710" s="13" t="s">
        <v>34</v>
      </c>
      <c r="AX4710" s="13" t="s">
        <v>73</v>
      </c>
      <c r="AY4710" s="168" t="s">
        <v>252</v>
      </c>
    </row>
    <row r="4711" spans="1:65" s="13" customFormat="1" ht="11.25">
      <c r="B4711" s="167"/>
      <c r="D4711" s="160" t="s">
        <v>264</v>
      </c>
      <c r="E4711" s="168" t="s">
        <v>3</v>
      </c>
      <c r="F4711" s="169" t="s">
        <v>4115</v>
      </c>
      <c r="H4711" s="168" t="s">
        <v>3</v>
      </c>
      <c r="I4711" s="170"/>
      <c r="L4711" s="167"/>
      <c r="M4711" s="171"/>
      <c r="N4711" s="172"/>
      <c r="O4711" s="172"/>
      <c r="P4711" s="172"/>
      <c r="Q4711" s="172"/>
      <c r="R4711" s="172"/>
      <c r="S4711" s="172"/>
      <c r="T4711" s="173"/>
      <c r="AT4711" s="168" t="s">
        <v>264</v>
      </c>
      <c r="AU4711" s="168" t="s">
        <v>82</v>
      </c>
      <c r="AV4711" s="13" t="s">
        <v>80</v>
      </c>
      <c r="AW4711" s="13" t="s">
        <v>34</v>
      </c>
      <c r="AX4711" s="13" t="s">
        <v>73</v>
      </c>
      <c r="AY4711" s="168" t="s">
        <v>252</v>
      </c>
    </row>
    <row r="4712" spans="1:65" s="14" customFormat="1" ht="11.25">
      <c r="B4712" s="174"/>
      <c r="D4712" s="160" t="s">
        <v>264</v>
      </c>
      <c r="E4712" s="175" t="s">
        <v>3</v>
      </c>
      <c r="F4712" s="176" t="s">
        <v>258</v>
      </c>
      <c r="H4712" s="177">
        <v>4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264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252</v>
      </c>
    </row>
    <row r="4713" spans="1:65" s="13" customFormat="1" ht="11.25">
      <c r="B4713" s="167"/>
      <c r="D4713" s="160" t="s">
        <v>264</v>
      </c>
      <c r="E4713" s="168" t="s">
        <v>3</v>
      </c>
      <c r="F4713" s="169" t="s">
        <v>4116</v>
      </c>
      <c r="H4713" s="168" t="s">
        <v>3</v>
      </c>
      <c r="I4713" s="170"/>
      <c r="L4713" s="167"/>
      <c r="M4713" s="171"/>
      <c r="N4713" s="172"/>
      <c r="O4713" s="172"/>
      <c r="P4713" s="172"/>
      <c r="Q4713" s="172"/>
      <c r="R4713" s="172"/>
      <c r="S4713" s="172"/>
      <c r="T4713" s="173"/>
      <c r="AT4713" s="168" t="s">
        <v>264</v>
      </c>
      <c r="AU4713" s="168" t="s">
        <v>82</v>
      </c>
      <c r="AV4713" s="13" t="s">
        <v>80</v>
      </c>
      <c r="AW4713" s="13" t="s">
        <v>34</v>
      </c>
      <c r="AX4713" s="13" t="s">
        <v>73</v>
      </c>
      <c r="AY4713" s="168" t="s">
        <v>252</v>
      </c>
    </row>
    <row r="4714" spans="1:65" s="14" customFormat="1" ht="11.25">
      <c r="B4714" s="174"/>
      <c r="D4714" s="160" t="s">
        <v>264</v>
      </c>
      <c r="E4714" s="175" t="s">
        <v>3</v>
      </c>
      <c r="F4714" s="176" t="s">
        <v>82</v>
      </c>
      <c r="H4714" s="177">
        <v>2</v>
      </c>
      <c r="I4714" s="178"/>
      <c r="L4714" s="174"/>
      <c r="M4714" s="179"/>
      <c r="N4714" s="180"/>
      <c r="O4714" s="180"/>
      <c r="P4714" s="180"/>
      <c r="Q4714" s="180"/>
      <c r="R4714" s="180"/>
      <c r="S4714" s="180"/>
      <c r="T4714" s="181"/>
      <c r="AT4714" s="175" t="s">
        <v>264</v>
      </c>
      <c r="AU4714" s="175" t="s">
        <v>82</v>
      </c>
      <c r="AV4714" s="14" t="s">
        <v>82</v>
      </c>
      <c r="AW4714" s="14" t="s">
        <v>34</v>
      </c>
      <c r="AX4714" s="14" t="s">
        <v>73</v>
      </c>
      <c r="AY4714" s="175" t="s">
        <v>252</v>
      </c>
    </row>
    <row r="4715" spans="1:65" s="13" customFormat="1" ht="11.25">
      <c r="B4715" s="167"/>
      <c r="D4715" s="160" t="s">
        <v>264</v>
      </c>
      <c r="E4715" s="168" t="s">
        <v>3</v>
      </c>
      <c r="F4715" s="169" t="s">
        <v>4117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264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252</v>
      </c>
    </row>
    <row r="4716" spans="1:65" s="14" customFormat="1" ht="11.25">
      <c r="B4716" s="174"/>
      <c r="D4716" s="160" t="s">
        <v>264</v>
      </c>
      <c r="E4716" s="175" t="s">
        <v>3</v>
      </c>
      <c r="F4716" s="176" t="s">
        <v>509</v>
      </c>
      <c r="H4716" s="177">
        <v>28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264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252</v>
      </c>
    </row>
    <row r="4717" spans="1:65" s="13" customFormat="1" ht="11.25">
      <c r="B4717" s="167"/>
      <c r="D4717" s="160" t="s">
        <v>264</v>
      </c>
      <c r="E4717" s="168" t="s">
        <v>3</v>
      </c>
      <c r="F4717" s="169" t="s">
        <v>4118</v>
      </c>
      <c r="H4717" s="168" t="s">
        <v>3</v>
      </c>
      <c r="I4717" s="170"/>
      <c r="L4717" s="167"/>
      <c r="M4717" s="171"/>
      <c r="N4717" s="172"/>
      <c r="O4717" s="172"/>
      <c r="P4717" s="172"/>
      <c r="Q4717" s="172"/>
      <c r="R4717" s="172"/>
      <c r="S4717" s="172"/>
      <c r="T4717" s="173"/>
      <c r="AT4717" s="168" t="s">
        <v>264</v>
      </c>
      <c r="AU4717" s="168" t="s">
        <v>82</v>
      </c>
      <c r="AV4717" s="13" t="s">
        <v>80</v>
      </c>
      <c r="AW4717" s="13" t="s">
        <v>34</v>
      </c>
      <c r="AX4717" s="13" t="s">
        <v>73</v>
      </c>
      <c r="AY4717" s="168" t="s">
        <v>252</v>
      </c>
    </row>
    <row r="4718" spans="1:65" s="14" customFormat="1" ht="11.25">
      <c r="B4718" s="174"/>
      <c r="D4718" s="160" t="s">
        <v>264</v>
      </c>
      <c r="E4718" s="175" t="s">
        <v>3</v>
      </c>
      <c r="F4718" s="176" t="s">
        <v>303</v>
      </c>
      <c r="H4718" s="177">
        <v>6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264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252</v>
      </c>
    </row>
    <row r="4719" spans="1:65" s="13" customFormat="1" ht="11.25">
      <c r="B4719" s="167"/>
      <c r="D4719" s="160" t="s">
        <v>264</v>
      </c>
      <c r="E4719" s="168" t="s">
        <v>3</v>
      </c>
      <c r="F4719" s="169" t="s">
        <v>4119</v>
      </c>
      <c r="H4719" s="168" t="s">
        <v>3</v>
      </c>
      <c r="I4719" s="170"/>
      <c r="L4719" s="167"/>
      <c r="M4719" s="171"/>
      <c r="N4719" s="172"/>
      <c r="O4719" s="172"/>
      <c r="P4719" s="172"/>
      <c r="Q4719" s="172"/>
      <c r="R4719" s="172"/>
      <c r="S4719" s="172"/>
      <c r="T4719" s="173"/>
      <c r="AT4719" s="168" t="s">
        <v>264</v>
      </c>
      <c r="AU4719" s="168" t="s">
        <v>82</v>
      </c>
      <c r="AV4719" s="13" t="s">
        <v>80</v>
      </c>
      <c r="AW4719" s="13" t="s">
        <v>34</v>
      </c>
      <c r="AX4719" s="13" t="s">
        <v>73</v>
      </c>
      <c r="AY4719" s="168" t="s">
        <v>252</v>
      </c>
    </row>
    <row r="4720" spans="1:65" s="14" customFormat="1" ht="11.25">
      <c r="B4720" s="174"/>
      <c r="D4720" s="160" t="s">
        <v>264</v>
      </c>
      <c r="E4720" s="175" t="s">
        <v>3</v>
      </c>
      <c r="F4720" s="176" t="s">
        <v>258</v>
      </c>
      <c r="H4720" s="177">
        <v>4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264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252</v>
      </c>
    </row>
    <row r="4721" spans="1:65" s="13" customFormat="1" ht="11.25">
      <c r="B4721" s="167"/>
      <c r="D4721" s="160" t="s">
        <v>264</v>
      </c>
      <c r="E4721" s="168" t="s">
        <v>3</v>
      </c>
      <c r="F4721" s="169" t="s">
        <v>4120</v>
      </c>
      <c r="H4721" s="168" t="s">
        <v>3</v>
      </c>
      <c r="I4721" s="170"/>
      <c r="L4721" s="167"/>
      <c r="M4721" s="171"/>
      <c r="N4721" s="172"/>
      <c r="O4721" s="172"/>
      <c r="P4721" s="172"/>
      <c r="Q4721" s="172"/>
      <c r="R4721" s="172"/>
      <c r="S4721" s="172"/>
      <c r="T4721" s="173"/>
      <c r="AT4721" s="168" t="s">
        <v>264</v>
      </c>
      <c r="AU4721" s="168" t="s">
        <v>82</v>
      </c>
      <c r="AV4721" s="13" t="s">
        <v>80</v>
      </c>
      <c r="AW4721" s="13" t="s">
        <v>34</v>
      </c>
      <c r="AX4721" s="13" t="s">
        <v>73</v>
      </c>
      <c r="AY4721" s="168" t="s">
        <v>252</v>
      </c>
    </row>
    <row r="4722" spans="1:65" s="14" customFormat="1" ht="11.25">
      <c r="B4722" s="174"/>
      <c r="D4722" s="160" t="s">
        <v>264</v>
      </c>
      <c r="E4722" s="175" t="s">
        <v>3</v>
      </c>
      <c r="F4722" s="176" t="s">
        <v>95</v>
      </c>
      <c r="H4722" s="177">
        <v>3</v>
      </c>
      <c r="I4722" s="178"/>
      <c r="L4722" s="174"/>
      <c r="M4722" s="179"/>
      <c r="N4722" s="180"/>
      <c r="O4722" s="180"/>
      <c r="P4722" s="180"/>
      <c r="Q4722" s="180"/>
      <c r="R4722" s="180"/>
      <c r="S4722" s="180"/>
      <c r="T4722" s="181"/>
      <c r="AT4722" s="175" t="s">
        <v>264</v>
      </c>
      <c r="AU4722" s="175" t="s">
        <v>82</v>
      </c>
      <c r="AV4722" s="14" t="s">
        <v>82</v>
      </c>
      <c r="AW4722" s="14" t="s">
        <v>34</v>
      </c>
      <c r="AX4722" s="14" t="s">
        <v>73</v>
      </c>
      <c r="AY4722" s="175" t="s">
        <v>252</v>
      </c>
    </row>
    <row r="4723" spans="1:65" s="15" customFormat="1" ht="11.25">
      <c r="B4723" s="182"/>
      <c r="D4723" s="160" t="s">
        <v>264</v>
      </c>
      <c r="E4723" s="183" t="s">
        <v>3</v>
      </c>
      <c r="F4723" s="184" t="s">
        <v>269</v>
      </c>
      <c r="H4723" s="185">
        <v>47</v>
      </c>
      <c r="I4723" s="186"/>
      <c r="L4723" s="182"/>
      <c r="M4723" s="187"/>
      <c r="N4723" s="188"/>
      <c r="O4723" s="188"/>
      <c r="P4723" s="188"/>
      <c r="Q4723" s="188"/>
      <c r="R4723" s="188"/>
      <c r="S4723" s="188"/>
      <c r="T4723" s="189"/>
      <c r="AT4723" s="183" t="s">
        <v>264</v>
      </c>
      <c r="AU4723" s="183" t="s">
        <v>82</v>
      </c>
      <c r="AV4723" s="15" t="s">
        <v>258</v>
      </c>
      <c r="AW4723" s="15" t="s">
        <v>34</v>
      </c>
      <c r="AX4723" s="15" t="s">
        <v>80</v>
      </c>
      <c r="AY4723" s="183" t="s">
        <v>252</v>
      </c>
    </row>
    <row r="4724" spans="1:65" s="2" customFormat="1" ht="16.5" customHeight="1">
      <c r="A4724" s="34"/>
      <c r="B4724" s="145"/>
      <c r="C4724" s="198" t="s">
        <v>4121</v>
      </c>
      <c r="D4724" s="198" t="s">
        <v>361</v>
      </c>
      <c r="E4724" s="199" t="s">
        <v>4122</v>
      </c>
      <c r="F4724" s="200" t="s">
        <v>4123</v>
      </c>
      <c r="G4724" s="201" t="s">
        <v>497</v>
      </c>
      <c r="H4724" s="202">
        <v>238.67400000000001</v>
      </c>
      <c r="I4724" s="203"/>
      <c r="J4724" s="204">
        <f>ROUND(I4724*H4724,2)</f>
        <v>0</v>
      </c>
      <c r="K4724" s="205"/>
      <c r="L4724" s="206"/>
      <c r="M4724" s="207" t="s">
        <v>3</v>
      </c>
      <c r="N4724" s="208" t="s">
        <v>44</v>
      </c>
      <c r="O4724" s="55"/>
      <c r="P4724" s="156">
        <f>O4724*H4724</f>
        <v>0</v>
      </c>
      <c r="Q4724" s="156">
        <v>1E-3</v>
      </c>
      <c r="R4724" s="156">
        <f>Q4724*H4724</f>
        <v>0.23867400000000003</v>
      </c>
      <c r="S4724" s="156">
        <v>0</v>
      </c>
      <c r="T4724" s="157">
        <f>S4724*H4724</f>
        <v>0</v>
      </c>
      <c r="U4724" s="34"/>
      <c r="V4724" s="34"/>
      <c r="W4724" s="34"/>
      <c r="X4724" s="34"/>
      <c r="Y4724" s="34"/>
      <c r="Z4724" s="34"/>
      <c r="AA4724" s="34"/>
      <c r="AB4724" s="34"/>
      <c r="AC4724" s="34"/>
      <c r="AD4724" s="34"/>
      <c r="AE4724" s="34"/>
      <c r="AR4724" s="158" t="s">
        <v>572</v>
      </c>
      <c r="AT4724" s="158" t="s">
        <v>361</v>
      </c>
      <c r="AU4724" s="158" t="s">
        <v>82</v>
      </c>
      <c r="AY4724" s="19" t="s">
        <v>252</v>
      </c>
      <c r="BE4724" s="159">
        <f>IF(N4724="základní",J4724,0)</f>
        <v>0</v>
      </c>
      <c r="BF4724" s="159">
        <f>IF(N4724="snížená",J4724,0)</f>
        <v>0</v>
      </c>
      <c r="BG4724" s="159">
        <f>IF(N4724="zákl. přenesená",J4724,0)</f>
        <v>0</v>
      </c>
      <c r="BH4724" s="159">
        <f>IF(N4724="sníž. přenesená",J4724,0)</f>
        <v>0</v>
      </c>
      <c r="BI4724" s="159">
        <f>IF(N4724="nulová",J4724,0)</f>
        <v>0</v>
      </c>
      <c r="BJ4724" s="19" t="s">
        <v>80</v>
      </c>
      <c r="BK4724" s="159">
        <f>ROUND(I4724*H4724,2)</f>
        <v>0</v>
      </c>
      <c r="BL4724" s="19" t="s">
        <v>406</v>
      </c>
      <c r="BM4724" s="158" t="s">
        <v>4124</v>
      </c>
    </row>
    <row r="4725" spans="1:65" s="2" customFormat="1" ht="11.25">
      <c r="A4725" s="34"/>
      <c r="B4725" s="35"/>
      <c r="C4725" s="34"/>
      <c r="D4725" s="160" t="s">
        <v>260</v>
      </c>
      <c r="E4725" s="34"/>
      <c r="F4725" s="161" t="s">
        <v>4123</v>
      </c>
      <c r="G4725" s="34"/>
      <c r="H4725" s="34"/>
      <c r="I4725" s="162"/>
      <c r="J4725" s="34"/>
      <c r="K4725" s="34"/>
      <c r="L4725" s="35"/>
      <c r="M4725" s="163"/>
      <c r="N4725" s="164"/>
      <c r="O4725" s="55"/>
      <c r="P4725" s="55"/>
      <c r="Q4725" s="55"/>
      <c r="R4725" s="55"/>
      <c r="S4725" s="55"/>
      <c r="T4725" s="56"/>
      <c r="U4725" s="34"/>
      <c r="V4725" s="34"/>
      <c r="W4725" s="34"/>
      <c r="X4725" s="34"/>
      <c r="Y4725" s="34"/>
      <c r="Z4725" s="34"/>
      <c r="AA4725" s="34"/>
      <c r="AB4725" s="34"/>
      <c r="AC4725" s="34"/>
      <c r="AD4725" s="34"/>
      <c r="AE4725" s="34"/>
      <c r="AT4725" s="19" t="s">
        <v>260</v>
      </c>
      <c r="AU4725" s="19" t="s">
        <v>82</v>
      </c>
    </row>
    <row r="4726" spans="1:65" s="13" customFormat="1" ht="11.25">
      <c r="B4726" s="167"/>
      <c r="D4726" s="160" t="s">
        <v>264</v>
      </c>
      <c r="E4726" s="168" t="s">
        <v>3</v>
      </c>
      <c r="F4726" s="169" t="s">
        <v>4098</v>
      </c>
      <c r="H4726" s="168" t="s">
        <v>3</v>
      </c>
      <c r="I4726" s="170"/>
      <c r="L4726" s="167"/>
      <c r="M4726" s="171"/>
      <c r="N4726" s="172"/>
      <c r="O4726" s="172"/>
      <c r="P4726" s="172"/>
      <c r="Q4726" s="172"/>
      <c r="R4726" s="172"/>
      <c r="S4726" s="172"/>
      <c r="T4726" s="173"/>
      <c r="AT4726" s="168" t="s">
        <v>264</v>
      </c>
      <c r="AU4726" s="168" t="s">
        <v>82</v>
      </c>
      <c r="AV4726" s="13" t="s">
        <v>80</v>
      </c>
      <c r="AW4726" s="13" t="s">
        <v>34</v>
      </c>
      <c r="AX4726" s="13" t="s">
        <v>73</v>
      </c>
      <c r="AY4726" s="168" t="s">
        <v>252</v>
      </c>
    </row>
    <row r="4727" spans="1:65" s="13" customFormat="1" ht="22.5">
      <c r="B4727" s="167"/>
      <c r="D4727" s="160" t="s">
        <v>264</v>
      </c>
      <c r="E4727" s="168" t="s">
        <v>3</v>
      </c>
      <c r="F4727" s="169" t="s">
        <v>4099</v>
      </c>
      <c r="H4727" s="168" t="s">
        <v>3</v>
      </c>
      <c r="I4727" s="170"/>
      <c r="L4727" s="167"/>
      <c r="M4727" s="171"/>
      <c r="N4727" s="172"/>
      <c r="O4727" s="172"/>
      <c r="P4727" s="172"/>
      <c r="Q4727" s="172"/>
      <c r="R4727" s="172"/>
      <c r="S4727" s="172"/>
      <c r="T4727" s="173"/>
      <c r="AT4727" s="168" t="s">
        <v>264</v>
      </c>
      <c r="AU4727" s="168" t="s">
        <v>82</v>
      </c>
      <c r="AV4727" s="13" t="s">
        <v>80</v>
      </c>
      <c r="AW4727" s="13" t="s">
        <v>34</v>
      </c>
      <c r="AX4727" s="13" t="s">
        <v>73</v>
      </c>
      <c r="AY4727" s="168" t="s">
        <v>252</v>
      </c>
    </row>
    <row r="4728" spans="1:65" s="13" customFormat="1" ht="11.25">
      <c r="B4728" s="167"/>
      <c r="D4728" s="160" t="s">
        <v>264</v>
      </c>
      <c r="E4728" s="168" t="s">
        <v>3</v>
      </c>
      <c r="F4728" s="169" t="s">
        <v>4100</v>
      </c>
      <c r="H4728" s="168" t="s">
        <v>3</v>
      </c>
      <c r="I4728" s="170"/>
      <c r="L4728" s="167"/>
      <c r="M4728" s="171"/>
      <c r="N4728" s="172"/>
      <c r="O4728" s="172"/>
      <c r="P4728" s="172"/>
      <c r="Q4728" s="172"/>
      <c r="R4728" s="172"/>
      <c r="S4728" s="172"/>
      <c r="T4728" s="173"/>
      <c r="AT4728" s="168" t="s">
        <v>264</v>
      </c>
      <c r="AU4728" s="168" t="s">
        <v>82</v>
      </c>
      <c r="AV4728" s="13" t="s">
        <v>80</v>
      </c>
      <c r="AW4728" s="13" t="s">
        <v>34</v>
      </c>
      <c r="AX4728" s="13" t="s">
        <v>73</v>
      </c>
      <c r="AY4728" s="168" t="s">
        <v>252</v>
      </c>
    </row>
    <row r="4729" spans="1:65" s="13" customFormat="1" ht="22.5">
      <c r="B4729" s="167"/>
      <c r="D4729" s="160" t="s">
        <v>264</v>
      </c>
      <c r="E4729" s="168" t="s">
        <v>3</v>
      </c>
      <c r="F4729" s="169" t="s">
        <v>4101</v>
      </c>
      <c r="H4729" s="168" t="s">
        <v>3</v>
      </c>
      <c r="I4729" s="170"/>
      <c r="L4729" s="167"/>
      <c r="M4729" s="171"/>
      <c r="N4729" s="172"/>
      <c r="O4729" s="172"/>
      <c r="P4729" s="172"/>
      <c r="Q4729" s="172"/>
      <c r="R4729" s="172"/>
      <c r="S4729" s="172"/>
      <c r="T4729" s="173"/>
      <c r="AT4729" s="168" t="s">
        <v>264</v>
      </c>
      <c r="AU4729" s="168" t="s">
        <v>82</v>
      </c>
      <c r="AV4729" s="13" t="s">
        <v>80</v>
      </c>
      <c r="AW4729" s="13" t="s">
        <v>34</v>
      </c>
      <c r="AX4729" s="13" t="s">
        <v>73</v>
      </c>
      <c r="AY4729" s="168" t="s">
        <v>252</v>
      </c>
    </row>
    <row r="4730" spans="1:65" s="13" customFormat="1" ht="11.25">
      <c r="B4730" s="167"/>
      <c r="D4730" s="160" t="s">
        <v>264</v>
      </c>
      <c r="E4730" s="168" t="s">
        <v>3</v>
      </c>
      <c r="F4730" s="169" t="s">
        <v>4115</v>
      </c>
      <c r="H4730" s="168" t="s">
        <v>3</v>
      </c>
      <c r="I4730" s="170"/>
      <c r="L4730" s="167"/>
      <c r="M4730" s="171"/>
      <c r="N4730" s="172"/>
      <c r="O4730" s="172"/>
      <c r="P4730" s="172"/>
      <c r="Q4730" s="172"/>
      <c r="R4730" s="172"/>
      <c r="S4730" s="172"/>
      <c r="T4730" s="173"/>
      <c r="AT4730" s="168" t="s">
        <v>264</v>
      </c>
      <c r="AU4730" s="168" t="s">
        <v>82</v>
      </c>
      <c r="AV4730" s="13" t="s">
        <v>80</v>
      </c>
      <c r="AW4730" s="13" t="s">
        <v>34</v>
      </c>
      <c r="AX4730" s="13" t="s">
        <v>73</v>
      </c>
      <c r="AY4730" s="168" t="s">
        <v>252</v>
      </c>
    </row>
    <row r="4731" spans="1:65" s="14" customFormat="1" ht="11.25">
      <c r="B4731" s="174"/>
      <c r="D4731" s="160" t="s">
        <v>264</v>
      </c>
      <c r="E4731" s="175" t="s">
        <v>3</v>
      </c>
      <c r="F4731" s="176" t="s">
        <v>4125</v>
      </c>
      <c r="H4731" s="177">
        <v>17.452999999999999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264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252</v>
      </c>
    </row>
    <row r="4732" spans="1:65" s="13" customFormat="1" ht="11.25">
      <c r="B4732" s="167"/>
      <c r="D4732" s="160" t="s">
        <v>264</v>
      </c>
      <c r="E4732" s="168" t="s">
        <v>3</v>
      </c>
      <c r="F4732" s="169" t="s">
        <v>4116</v>
      </c>
      <c r="H4732" s="168" t="s">
        <v>3</v>
      </c>
      <c r="I4732" s="170"/>
      <c r="L4732" s="167"/>
      <c r="M4732" s="171"/>
      <c r="N4732" s="172"/>
      <c r="O4732" s="172"/>
      <c r="P4732" s="172"/>
      <c r="Q4732" s="172"/>
      <c r="R4732" s="172"/>
      <c r="S4732" s="172"/>
      <c r="T4732" s="173"/>
      <c r="AT4732" s="168" t="s">
        <v>264</v>
      </c>
      <c r="AU4732" s="168" t="s">
        <v>82</v>
      </c>
      <c r="AV4732" s="13" t="s">
        <v>80</v>
      </c>
      <c r="AW4732" s="13" t="s">
        <v>34</v>
      </c>
      <c r="AX4732" s="13" t="s">
        <v>73</v>
      </c>
      <c r="AY4732" s="168" t="s">
        <v>252</v>
      </c>
    </row>
    <row r="4733" spans="1:65" s="14" customFormat="1" ht="11.25">
      <c r="B4733" s="174"/>
      <c r="D4733" s="160" t="s">
        <v>264</v>
      </c>
      <c r="E4733" s="175" t="s">
        <v>3</v>
      </c>
      <c r="F4733" s="176" t="s">
        <v>4126</v>
      </c>
      <c r="H4733" s="177">
        <v>10.119999999999999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264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252</v>
      </c>
    </row>
    <row r="4734" spans="1:65" s="13" customFormat="1" ht="11.25">
      <c r="B4734" s="167"/>
      <c r="D4734" s="160" t="s">
        <v>264</v>
      </c>
      <c r="E4734" s="168" t="s">
        <v>3</v>
      </c>
      <c r="F4734" s="169" t="s">
        <v>4117</v>
      </c>
      <c r="H4734" s="168" t="s">
        <v>3</v>
      </c>
      <c r="I4734" s="170"/>
      <c r="L4734" s="167"/>
      <c r="M4734" s="171"/>
      <c r="N4734" s="172"/>
      <c r="O4734" s="172"/>
      <c r="P4734" s="172"/>
      <c r="Q4734" s="172"/>
      <c r="R4734" s="172"/>
      <c r="S4734" s="172"/>
      <c r="T4734" s="173"/>
      <c r="AT4734" s="168" t="s">
        <v>264</v>
      </c>
      <c r="AU4734" s="168" t="s">
        <v>82</v>
      </c>
      <c r="AV4734" s="13" t="s">
        <v>80</v>
      </c>
      <c r="AW4734" s="13" t="s">
        <v>34</v>
      </c>
      <c r="AX4734" s="13" t="s">
        <v>73</v>
      </c>
      <c r="AY4734" s="168" t="s">
        <v>252</v>
      </c>
    </row>
    <row r="4735" spans="1:65" s="14" customFormat="1" ht="11.25">
      <c r="B4735" s="174"/>
      <c r="D4735" s="160" t="s">
        <v>264</v>
      </c>
      <c r="E4735" s="175" t="s">
        <v>3</v>
      </c>
      <c r="F4735" s="176" t="s">
        <v>4127</v>
      </c>
      <c r="H4735" s="177">
        <v>147.62200000000001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264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252</v>
      </c>
    </row>
    <row r="4736" spans="1:65" s="13" customFormat="1" ht="11.25">
      <c r="B4736" s="167"/>
      <c r="D4736" s="160" t="s">
        <v>264</v>
      </c>
      <c r="E4736" s="168" t="s">
        <v>3</v>
      </c>
      <c r="F4736" s="169" t="s">
        <v>4118</v>
      </c>
      <c r="H4736" s="168" t="s">
        <v>3</v>
      </c>
      <c r="I4736" s="170"/>
      <c r="L4736" s="167"/>
      <c r="M4736" s="171"/>
      <c r="N4736" s="172"/>
      <c r="O4736" s="172"/>
      <c r="P4736" s="172"/>
      <c r="Q4736" s="172"/>
      <c r="R4736" s="172"/>
      <c r="S4736" s="172"/>
      <c r="T4736" s="173"/>
      <c r="AT4736" s="168" t="s">
        <v>264</v>
      </c>
      <c r="AU4736" s="168" t="s">
        <v>82</v>
      </c>
      <c r="AV4736" s="13" t="s">
        <v>80</v>
      </c>
      <c r="AW4736" s="13" t="s">
        <v>34</v>
      </c>
      <c r="AX4736" s="13" t="s">
        <v>73</v>
      </c>
      <c r="AY4736" s="168" t="s">
        <v>252</v>
      </c>
    </row>
    <row r="4737" spans="1:65" s="14" customFormat="1" ht="11.25">
      <c r="B4737" s="174"/>
      <c r="D4737" s="160" t="s">
        <v>264</v>
      </c>
      <c r="E4737" s="175" t="s">
        <v>3</v>
      </c>
      <c r="F4737" s="176" t="s">
        <v>4128</v>
      </c>
      <c r="H4737" s="177">
        <v>35.268999999999998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264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252</v>
      </c>
    </row>
    <row r="4738" spans="1:65" s="13" customFormat="1" ht="11.25">
      <c r="B4738" s="167"/>
      <c r="D4738" s="160" t="s">
        <v>264</v>
      </c>
      <c r="E4738" s="168" t="s">
        <v>3</v>
      </c>
      <c r="F4738" s="169" t="s">
        <v>4119</v>
      </c>
      <c r="H4738" s="168" t="s">
        <v>3</v>
      </c>
      <c r="I4738" s="170"/>
      <c r="L4738" s="167"/>
      <c r="M4738" s="171"/>
      <c r="N4738" s="172"/>
      <c r="O4738" s="172"/>
      <c r="P4738" s="172"/>
      <c r="Q4738" s="172"/>
      <c r="R4738" s="172"/>
      <c r="S4738" s="172"/>
      <c r="T4738" s="173"/>
      <c r="AT4738" s="168" t="s">
        <v>264</v>
      </c>
      <c r="AU4738" s="168" t="s">
        <v>82</v>
      </c>
      <c r="AV4738" s="13" t="s">
        <v>80</v>
      </c>
      <c r="AW4738" s="13" t="s">
        <v>34</v>
      </c>
      <c r="AX4738" s="13" t="s">
        <v>73</v>
      </c>
      <c r="AY4738" s="168" t="s">
        <v>252</v>
      </c>
    </row>
    <row r="4739" spans="1:65" s="14" customFormat="1" ht="11.25">
      <c r="B4739" s="174"/>
      <c r="D4739" s="160" t="s">
        <v>264</v>
      </c>
      <c r="E4739" s="175" t="s">
        <v>3</v>
      </c>
      <c r="F4739" s="176" t="s">
        <v>4129</v>
      </c>
      <c r="H4739" s="177">
        <v>25.21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264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252</v>
      </c>
    </row>
    <row r="4740" spans="1:65" s="13" customFormat="1" ht="11.25">
      <c r="B4740" s="167"/>
      <c r="D4740" s="160" t="s">
        <v>264</v>
      </c>
      <c r="E4740" s="168" t="s">
        <v>3</v>
      </c>
      <c r="F4740" s="169" t="s">
        <v>4120</v>
      </c>
      <c r="H4740" s="168" t="s">
        <v>3</v>
      </c>
      <c r="I4740" s="170"/>
      <c r="L4740" s="167"/>
      <c r="M4740" s="171"/>
      <c r="N4740" s="172"/>
      <c r="O4740" s="172"/>
      <c r="P4740" s="172"/>
      <c r="Q4740" s="172"/>
      <c r="R4740" s="172"/>
      <c r="S4740" s="172"/>
      <c r="T4740" s="173"/>
      <c r="AT4740" s="168" t="s">
        <v>264</v>
      </c>
      <c r="AU4740" s="168" t="s">
        <v>82</v>
      </c>
      <c r="AV4740" s="13" t="s">
        <v>80</v>
      </c>
      <c r="AW4740" s="13" t="s">
        <v>34</v>
      </c>
      <c r="AX4740" s="13" t="s">
        <v>73</v>
      </c>
      <c r="AY4740" s="168" t="s">
        <v>252</v>
      </c>
    </row>
    <row r="4741" spans="1:65" s="14" customFormat="1" ht="11.25">
      <c r="B4741" s="174"/>
      <c r="D4741" s="160" t="s">
        <v>264</v>
      </c>
      <c r="E4741" s="175" t="s">
        <v>3</v>
      </c>
      <c r="F4741" s="176" t="s">
        <v>95</v>
      </c>
      <c r="H4741" s="177">
        <v>3</v>
      </c>
      <c r="I4741" s="178"/>
      <c r="L4741" s="174"/>
      <c r="M4741" s="179"/>
      <c r="N4741" s="180"/>
      <c r="O4741" s="180"/>
      <c r="P4741" s="180"/>
      <c r="Q4741" s="180"/>
      <c r="R4741" s="180"/>
      <c r="S4741" s="180"/>
      <c r="T4741" s="181"/>
      <c r="AT4741" s="175" t="s">
        <v>264</v>
      </c>
      <c r="AU4741" s="175" t="s">
        <v>82</v>
      </c>
      <c r="AV4741" s="14" t="s">
        <v>82</v>
      </c>
      <c r="AW4741" s="14" t="s">
        <v>34</v>
      </c>
      <c r="AX4741" s="14" t="s">
        <v>73</v>
      </c>
      <c r="AY4741" s="175" t="s">
        <v>252</v>
      </c>
    </row>
    <row r="4742" spans="1:65" s="15" customFormat="1" ht="11.25">
      <c r="B4742" s="182"/>
      <c r="D4742" s="160" t="s">
        <v>264</v>
      </c>
      <c r="E4742" s="183" t="s">
        <v>3</v>
      </c>
      <c r="F4742" s="184" t="s">
        <v>269</v>
      </c>
      <c r="H4742" s="185">
        <v>238.67400000000004</v>
      </c>
      <c r="I4742" s="186"/>
      <c r="L4742" s="182"/>
      <c r="M4742" s="187"/>
      <c r="N4742" s="188"/>
      <c r="O4742" s="188"/>
      <c r="P4742" s="188"/>
      <c r="Q4742" s="188"/>
      <c r="R4742" s="188"/>
      <c r="S4742" s="188"/>
      <c r="T4742" s="189"/>
      <c r="AT4742" s="183" t="s">
        <v>264</v>
      </c>
      <c r="AU4742" s="183" t="s">
        <v>82</v>
      </c>
      <c r="AV4742" s="15" t="s">
        <v>258</v>
      </c>
      <c r="AW4742" s="15" t="s">
        <v>34</v>
      </c>
      <c r="AX4742" s="15" t="s">
        <v>80</v>
      </c>
      <c r="AY4742" s="183" t="s">
        <v>252</v>
      </c>
    </row>
    <row r="4743" spans="1:65" s="2" customFormat="1" ht="16.5" customHeight="1">
      <c r="A4743" s="34"/>
      <c r="B4743" s="145"/>
      <c r="C4743" s="146" t="s">
        <v>4130</v>
      </c>
      <c r="D4743" s="209" t="s">
        <v>254</v>
      </c>
      <c r="E4743" s="147" t="s">
        <v>4131</v>
      </c>
      <c r="F4743" s="148" t="s">
        <v>4132</v>
      </c>
      <c r="G4743" s="149" t="s">
        <v>743</v>
      </c>
      <c r="H4743" s="150">
        <v>39</v>
      </c>
      <c r="I4743" s="151"/>
      <c r="J4743" s="152">
        <f>ROUND(I4743*H4743,2)</f>
        <v>0</v>
      </c>
      <c r="K4743" s="153"/>
      <c r="L4743" s="35"/>
      <c r="M4743" s="154" t="s">
        <v>3</v>
      </c>
      <c r="N4743" s="155" t="s">
        <v>44</v>
      </c>
      <c r="O4743" s="55"/>
      <c r="P4743" s="156">
        <f>O4743*H4743</f>
        <v>0</v>
      </c>
      <c r="Q4743" s="156">
        <v>0</v>
      </c>
      <c r="R4743" s="156">
        <f>Q4743*H4743</f>
        <v>0</v>
      </c>
      <c r="S4743" s="156">
        <v>0</v>
      </c>
      <c r="T4743" s="157">
        <f>S4743*H4743</f>
        <v>0</v>
      </c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R4743" s="158" t="s">
        <v>406</v>
      </c>
      <c r="AT4743" s="158" t="s">
        <v>254</v>
      </c>
      <c r="AU4743" s="158" t="s">
        <v>82</v>
      </c>
      <c r="AY4743" s="19" t="s">
        <v>252</v>
      </c>
      <c r="BE4743" s="159">
        <f>IF(N4743="základní",J4743,0)</f>
        <v>0</v>
      </c>
      <c r="BF4743" s="159">
        <f>IF(N4743="snížená",J4743,0)</f>
        <v>0</v>
      </c>
      <c r="BG4743" s="159">
        <f>IF(N4743="zákl. přenesená",J4743,0)</f>
        <v>0</v>
      </c>
      <c r="BH4743" s="159">
        <f>IF(N4743="sníž. přenesená",J4743,0)</f>
        <v>0</v>
      </c>
      <c r="BI4743" s="159">
        <f>IF(N4743="nulová",J4743,0)</f>
        <v>0</v>
      </c>
      <c r="BJ4743" s="19" t="s">
        <v>80</v>
      </c>
      <c r="BK4743" s="159">
        <f>ROUND(I4743*H4743,2)</f>
        <v>0</v>
      </c>
      <c r="BL4743" s="19" t="s">
        <v>406</v>
      </c>
      <c r="BM4743" s="158" t="s">
        <v>4133</v>
      </c>
    </row>
    <row r="4744" spans="1:65" s="2" customFormat="1" ht="19.5">
      <c r="A4744" s="34"/>
      <c r="B4744" s="35"/>
      <c r="C4744" s="34"/>
      <c r="D4744" s="160" t="s">
        <v>260</v>
      </c>
      <c r="E4744" s="34"/>
      <c r="F4744" s="161" t="s">
        <v>4134</v>
      </c>
      <c r="G4744" s="34"/>
      <c r="H4744" s="34"/>
      <c r="I4744" s="162"/>
      <c r="J4744" s="34"/>
      <c r="K4744" s="34"/>
      <c r="L4744" s="35"/>
      <c r="M4744" s="163"/>
      <c r="N4744" s="164"/>
      <c r="O4744" s="55"/>
      <c r="P4744" s="55"/>
      <c r="Q4744" s="55"/>
      <c r="R4744" s="55"/>
      <c r="S4744" s="55"/>
      <c r="T4744" s="56"/>
      <c r="U4744" s="34"/>
      <c r="V4744" s="34"/>
      <c r="W4744" s="34"/>
      <c r="X4744" s="34"/>
      <c r="Y4744" s="34"/>
      <c r="Z4744" s="34"/>
      <c r="AA4744" s="34"/>
      <c r="AB4744" s="34"/>
      <c r="AC4744" s="34"/>
      <c r="AD4744" s="34"/>
      <c r="AE4744" s="34"/>
      <c r="AT4744" s="19" t="s">
        <v>260</v>
      </c>
      <c r="AU4744" s="19" t="s">
        <v>82</v>
      </c>
    </row>
    <row r="4745" spans="1:65" s="2" customFormat="1" ht="11.25">
      <c r="A4745" s="34"/>
      <c r="B4745" s="35"/>
      <c r="C4745" s="34"/>
      <c r="D4745" s="165" t="s">
        <v>262</v>
      </c>
      <c r="E4745" s="34"/>
      <c r="F4745" s="166" t="s">
        <v>4135</v>
      </c>
      <c r="G4745" s="34"/>
      <c r="H4745" s="34"/>
      <c r="I4745" s="162"/>
      <c r="J4745" s="34"/>
      <c r="K4745" s="34"/>
      <c r="L4745" s="35"/>
      <c r="M4745" s="163"/>
      <c r="N4745" s="164"/>
      <c r="O4745" s="55"/>
      <c r="P4745" s="55"/>
      <c r="Q4745" s="55"/>
      <c r="R4745" s="55"/>
      <c r="S4745" s="55"/>
      <c r="T4745" s="56"/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T4745" s="19" t="s">
        <v>262</v>
      </c>
      <c r="AU4745" s="19" t="s">
        <v>82</v>
      </c>
    </row>
    <row r="4746" spans="1:65" s="13" customFormat="1" ht="11.25">
      <c r="B4746" s="167"/>
      <c r="D4746" s="160" t="s">
        <v>264</v>
      </c>
      <c r="E4746" s="168" t="s">
        <v>3</v>
      </c>
      <c r="F4746" s="169" t="s">
        <v>4085</v>
      </c>
      <c r="H4746" s="168" t="s">
        <v>3</v>
      </c>
      <c r="I4746" s="170"/>
      <c r="L4746" s="167"/>
      <c r="M4746" s="171"/>
      <c r="N4746" s="172"/>
      <c r="O4746" s="172"/>
      <c r="P4746" s="172"/>
      <c r="Q4746" s="172"/>
      <c r="R4746" s="172"/>
      <c r="S4746" s="172"/>
      <c r="T4746" s="173"/>
      <c r="AT4746" s="168" t="s">
        <v>264</v>
      </c>
      <c r="AU4746" s="168" t="s">
        <v>82</v>
      </c>
      <c r="AV4746" s="13" t="s">
        <v>80</v>
      </c>
      <c r="AW4746" s="13" t="s">
        <v>34</v>
      </c>
      <c r="AX4746" s="13" t="s">
        <v>73</v>
      </c>
      <c r="AY4746" s="168" t="s">
        <v>252</v>
      </c>
    </row>
    <row r="4747" spans="1:65" s="13" customFormat="1" ht="11.25">
      <c r="B4747" s="167"/>
      <c r="D4747" s="160" t="s">
        <v>264</v>
      </c>
      <c r="E4747" s="168" t="s">
        <v>3</v>
      </c>
      <c r="F4747" s="169" t="s">
        <v>4136</v>
      </c>
      <c r="H4747" s="168" t="s">
        <v>3</v>
      </c>
      <c r="I4747" s="170"/>
      <c r="L4747" s="167"/>
      <c r="M4747" s="171"/>
      <c r="N4747" s="172"/>
      <c r="O4747" s="172"/>
      <c r="P4747" s="172"/>
      <c r="Q4747" s="172"/>
      <c r="R4747" s="172"/>
      <c r="S4747" s="172"/>
      <c r="T4747" s="173"/>
      <c r="AT4747" s="168" t="s">
        <v>264</v>
      </c>
      <c r="AU4747" s="168" t="s">
        <v>82</v>
      </c>
      <c r="AV4747" s="13" t="s">
        <v>80</v>
      </c>
      <c r="AW4747" s="13" t="s">
        <v>34</v>
      </c>
      <c r="AX4747" s="13" t="s">
        <v>73</v>
      </c>
      <c r="AY4747" s="168" t="s">
        <v>252</v>
      </c>
    </row>
    <row r="4748" spans="1:65" s="14" customFormat="1" ht="11.25">
      <c r="B4748" s="174"/>
      <c r="D4748" s="160" t="s">
        <v>264</v>
      </c>
      <c r="E4748" s="175" t="s">
        <v>3</v>
      </c>
      <c r="F4748" s="176" t="s">
        <v>80</v>
      </c>
      <c r="H4748" s="177">
        <v>1</v>
      </c>
      <c r="I4748" s="178"/>
      <c r="L4748" s="174"/>
      <c r="M4748" s="179"/>
      <c r="N4748" s="180"/>
      <c r="O4748" s="180"/>
      <c r="P4748" s="180"/>
      <c r="Q4748" s="180"/>
      <c r="R4748" s="180"/>
      <c r="S4748" s="180"/>
      <c r="T4748" s="181"/>
      <c r="AT4748" s="175" t="s">
        <v>264</v>
      </c>
      <c r="AU4748" s="175" t="s">
        <v>82</v>
      </c>
      <c r="AV4748" s="14" t="s">
        <v>82</v>
      </c>
      <c r="AW4748" s="14" t="s">
        <v>34</v>
      </c>
      <c r="AX4748" s="14" t="s">
        <v>73</v>
      </c>
      <c r="AY4748" s="175" t="s">
        <v>252</v>
      </c>
    </row>
    <row r="4749" spans="1:65" s="13" customFormat="1" ht="11.25">
      <c r="B4749" s="167"/>
      <c r="D4749" s="160" t="s">
        <v>264</v>
      </c>
      <c r="E4749" s="168" t="s">
        <v>3</v>
      </c>
      <c r="F4749" s="169" t="s">
        <v>4137</v>
      </c>
      <c r="H4749" s="168" t="s">
        <v>3</v>
      </c>
      <c r="I4749" s="170"/>
      <c r="L4749" s="167"/>
      <c r="M4749" s="171"/>
      <c r="N4749" s="172"/>
      <c r="O4749" s="172"/>
      <c r="P4749" s="172"/>
      <c r="Q4749" s="172"/>
      <c r="R4749" s="172"/>
      <c r="S4749" s="172"/>
      <c r="T4749" s="173"/>
      <c r="AT4749" s="168" t="s">
        <v>264</v>
      </c>
      <c r="AU4749" s="168" t="s">
        <v>82</v>
      </c>
      <c r="AV4749" s="13" t="s">
        <v>80</v>
      </c>
      <c r="AW4749" s="13" t="s">
        <v>34</v>
      </c>
      <c r="AX4749" s="13" t="s">
        <v>73</v>
      </c>
      <c r="AY4749" s="168" t="s">
        <v>252</v>
      </c>
    </row>
    <row r="4750" spans="1:65" s="14" customFormat="1" ht="11.25">
      <c r="B4750" s="174"/>
      <c r="D4750" s="160" t="s">
        <v>264</v>
      </c>
      <c r="E4750" s="175" t="s">
        <v>3</v>
      </c>
      <c r="F4750" s="176" t="s">
        <v>373</v>
      </c>
      <c r="H4750" s="177">
        <v>12</v>
      </c>
      <c r="I4750" s="178"/>
      <c r="L4750" s="174"/>
      <c r="M4750" s="179"/>
      <c r="N4750" s="180"/>
      <c r="O4750" s="180"/>
      <c r="P4750" s="180"/>
      <c r="Q4750" s="180"/>
      <c r="R4750" s="180"/>
      <c r="S4750" s="180"/>
      <c r="T4750" s="181"/>
      <c r="AT4750" s="175" t="s">
        <v>264</v>
      </c>
      <c r="AU4750" s="175" t="s">
        <v>82</v>
      </c>
      <c r="AV4750" s="14" t="s">
        <v>82</v>
      </c>
      <c r="AW4750" s="14" t="s">
        <v>34</v>
      </c>
      <c r="AX4750" s="14" t="s">
        <v>73</v>
      </c>
      <c r="AY4750" s="175" t="s">
        <v>252</v>
      </c>
    </row>
    <row r="4751" spans="1:65" s="13" customFormat="1" ht="11.25">
      <c r="B4751" s="167"/>
      <c r="D4751" s="160" t="s">
        <v>264</v>
      </c>
      <c r="E4751" s="168" t="s">
        <v>3</v>
      </c>
      <c r="F4751" s="169" t="s">
        <v>4138</v>
      </c>
      <c r="H4751" s="168" t="s">
        <v>3</v>
      </c>
      <c r="I4751" s="170"/>
      <c r="L4751" s="167"/>
      <c r="M4751" s="171"/>
      <c r="N4751" s="172"/>
      <c r="O4751" s="172"/>
      <c r="P4751" s="172"/>
      <c r="Q4751" s="172"/>
      <c r="R4751" s="172"/>
      <c r="S4751" s="172"/>
      <c r="T4751" s="173"/>
      <c r="AT4751" s="168" t="s">
        <v>264</v>
      </c>
      <c r="AU4751" s="168" t="s">
        <v>82</v>
      </c>
      <c r="AV4751" s="13" t="s">
        <v>80</v>
      </c>
      <c r="AW4751" s="13" t="s">
        <v>34</v>
      </c>
      <c r="AX4751" s="13" t="s">
        <v>73</v>
      </c>
      <c r="AY4751" s="168" t="s">
        <v>252</v>
      </c>
    </row>
    <row r="4752" spans="1:65" s="14" customFormat="1" ht="11.25">
      <c r="B4752" s="174"/>
      <c r="D4752" s="160" t="s">
        <v>264</v>
      </c>
      <c r="E4752" s="175" t="s">
        <v>3</v>
      </c>
      <c r="F4752" s="176" t="s">
        <v>475</v>
      </c>
      <c r="H4752" s="177">
        <v>24</v>
      </c>
      <c r="I4752" s="178"/>
      <c r="L4752" s="174"/>
      <c r="M4752" s="179"/>
      <c r="N4752" s="180"/>
      <c r="O4752" s="180"/>
      <c r="P4752" s="180"/>
      <c r="Q4752" s="180"/>
      <c r="R4752" s="180"/>
      <c r="S4752" s="180"/>
      <c r="T4752" s="181"/>
      <c r="AT4752" s="175" t="s">
        <v>264</v>
      </c>
      <c r="AU4752" s="175" t="s">
        <v>82</v>
      </c>
      <c r="AV4752" s="14" t="s">
        <v>82</v>
      </c>
      <c r="AW4752" s="14" t="s">
        <v>34</v>
      </c>
      <c r="AX4752" s="14" t="s">
        <v>73</v>
      </c>
      <c r="AY4752" s="175" t="s">
        <v>252</v>
      </c>
    </row>
    <row r="4753" spans="1:65" s="13" customFormat="1" ht="11.25">
      <c r="B4753" s="167"/>
      <c r="D4753" s="160" t="s">
        <v>264</v>
      </c>
      <c r="E4753" s="168" t="s">
        <v>3</v>
      </c>
      <c r="F4753" s="169" t="s">
        <v>4139</v>
      </c>
      <c r="H4753" s="168" t="s">
        <v>3</v>
      </c>
      <c r="I4753" s="170"/>
      <c r="L4753" s="167"/>
      <c r="M4753" s="171"/>
      <c r="N4753" s="172"/>
      <c r="O4753" s="172"/>
      <c r="P4753" s="172"/>
      <c r="Q4753" s="172"/>
      <c r="R4753" s="172"/>
      <c r="S4753" s="172"/>
      <c r="T4753" s="173"/>
      <c r="AT4753" s="168" t="s">
        <v>264</v>
      </c>
      <c r="AU4753" s="168" t="s">
        <v>82</v>
      </c>
      <c r="AV4753" s="13" t="s">
        <v>80</v>
      </c>
      <c r="AW4753" s="13" t="s">
        <v>34</v>
      </c>
      <c r="AX4753" s="13" t="s">
        <v>73</v>
      </c>
      <c r="AY4753" s="168" t="s">
        <v>252</v>
      </c>
    </row>
    <row r="4754" spans="1:65" s="14" customFormat="1" ht="11.25">
      <c r="B4754" s="174"/>
      <c r="D4754" s="160" t="s">
        <v>264</v>
      </c>
      <c r="E4754" s="175" t="s">
        <v>3</v>
      </c>
      <c r="F4754" s="176" t="s">
        <v>82</v>
      </c>
      <c r="H4754" s="177">
        <v>2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264</v>
      </c>
      <c r="AU4754" s="175" t="s">
        <v>82</v>
      </c>
      <c r="AV4754" s="14" t="s">
        <v>82</v>
      </c>
      <c r="AW4754" s="14" t="s">
        <v>34</v>
      </c>
      <c r="AX4754" s="14" t="s">
        <v>73</v>
      </c>
      <c r="AY4754" s="175" t="s">
        <v>252</v>
      </c>
    </row>
    <row r="4755" spans="1:65" s="15" customFormat="1" ht="11.25">
      <c r="B4755" s="182"/>
      <c r="D4755" s="160" t="s">
        <v>264</v>
      </c>
      <c r="E4755" s="183" t="s">
        <v>3</v>
      </c>
      <c r="F4755" s="184" t="s">
        <v>269</v>
      </c>
      <c r="H4755" s="185">
        <v>39</v>
      </c>
      <c r="I4755" s="186"/>
      <c r="L4755" s="182"/>
      <c r="M4755" s="187"/>
      <c r="N4755" s="188"/>
      <c r="O4755" s="188"/>
      <c r="P4755" s="188"/>
      <c r="Q4755" s="188"/>
      <c r="R4755" s="188"/>
      <c r="S4755" s="188"/>
      <c r="T4755" s="189"/>
      <c r="AT4755" s="183" t="s">
        <v>264</v>
      </c>
      <c r="AU4755" s="183" t="s">
        <v>82</v>
      </c>
      <c r="AV4755" s="15" t="s">
        <v>258</v>
      </c>
      <c r="AW4755" s="15" t="s">
        <v>34</v>
      </c>
      <c r="AX4755" s="15" t="s">
        <v>80</v>
      </c>
      <c r="AY4755" s="183" t="s">
        <v>252</v>
      </c>
    </row>
    <row r="4756" spans="1:65" s="2" customFormat="1" ht="16.5" customHeight="1">
      <c r="A4756" s="34"/>
      <c r="B4756" s="145"/>
      <c r="C4756" s="198" t="s">
        <v>4140</v>
      </c>
      <c r="D4756" s="210" t="s">
        <v>361</v>
      </c>
      <c r="E4756" s="199" t="s">
        <v>4141</v>
      </c>
      <c r="F4756" s="200" t="s">
        <v>4142</v>
      </c>
      <c r="G4756" s="201" t="s">
        <v>497</v>
      </c>
      <c r="H4756" s="202">
        <v>307.24200000000002</v>
      </c>
      <c r="I4756" s="203"/>
      <c r="J4756" s="204">
        <f>ROUND(I4756*H4756,2)</f>
        <v>0</v>
      </c>
      <c r="K4756" s="205"/>
      <c r="L4756" s="206"/>
      <c r="M4756" s="207" t="s">
        <v>3</v>
      </c>
      <c r="N4756" s="208" t="s">
        <v>44</v>
      </c>
      <c r="O4756" s="55"/>
      <c r="P4756" s="156">
        <f>O4756*H4756</f>
        <v>0</v>
      </c>
      <c r="Q4756" s="156">
        <v>1E-3</v>
      </c>
      <c r="R4756" s="156">
        <f>Q4756*H4756</f>
        <v>0.30724200000000002</v>
      </c>
      <c r="S4756" s="156">
        <v>0</v>
      </c>
      <c r="T4756" s="157">
        <f>S4756*H4756</f>
        <v>0</v>
      </c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R4756" s="158" t="s">
        <v>572</v>
      </c>
      <c r="AT4756" s="158" t="s">
        <v>361</v>
      </c>
      <c r="AU4756" s="158" t="s">
        <v>82</v>
      </c>
      <c r="AY4756" s="19" t="s">
        <v>252</v>
      </c>
      <c r="BE4756" s="159">
        <f>IF(N4756="základní",J4756,0)</f>
        <v>0</v>
      </c>
      <c r="BF4756" s="159">
        <f>IF(N4756="snížená",J4756,0)</f>
        <v>0</v>
      </c>
      <c r="BG4756" s="159">
        <f>IF(N4756="zákl. přenesená",J4756,0)</f>
        <v>0</v>
      </c>
      <c r="BH4756" s="159">
        <f>IF(N4756="sníž. přenesená",J4756,0)</f>
        <v>0</v>
      </c>
      <c r="BI4756" s="159">
        <f>IF(N4756="nulová",J4756,0)</f>
        <v>0</v>
      </c>
      <c r="BJ4756" s="19" t="s">
        <v>80</v>
      </c>
      <c r="BK4756" s="159">
        <f>ROUND(I4756*H4756,2)</f>
        <v>0</v>
      </c>
      <c r="BL4756" s="19" t="s">
        <v>406</v>
      </c>
      <c r="BM4756" s="158" t="s">
        <v>4143</v>
      </c>
    </row>
    <row r="4757" spans="1:65" s="2" customFormat="1" ht="11.25">
      <c r="A4757" s="34"/>
      <c r="B4757" s="35"/>
      <c r="C4757" s="34"/>
      <c r="D4757" s="160" t="s">
        <v>260</v>
      </c>
      <c r="E4757" s="34"/>
      <c r="F4757" s="161" t="s">
        <v>4142</v>
      </c>
      <c r="G4757" s="34"/>
      <c r="H4757" s="34"/>
      <c r="I4757" s="162"/>
      <c r="J4757" s="34"/>
      <c r="K4757" s="34"/>
      <c r="L4757" s="35"/>
      <c r="M4757" s="163"/>
      <c r="N4757" s="164"/>
      <c r="O4757" s="55"/>
      <c r="P4757" s="55"/>
      <c r="Q4757" s="55"/>
      <c r="R4757" s="55"/>
      <c r="S4757" s="55"/>
      <c r="T4757" s="56"/>
      <c r="U4757" s="34"/>
      <c r="V4757" s="34"/>
      <c r="W4757" s="34"/>
      <c r="X4757" s="34"/>
      <c r="Y4757" s="34"/>
      <c r="Z4757" s="34"/>
      <c r="AA4757" s="34"/>
      <c r="AB4757" s="34"/>
      <c r="AC4757" s="34"/>
      <c r="AD4757" s="34"/>
      <c r="AE4757" s="34"/>
      <c r="AT4757" s="19" t="s">
        <v>260</v>
      </c>
      <c r="AU4757" s="19" t="s">
        <v>82</v>
      </c>
    </row>
    <row r="4758" spans="1:65" s="13" customFormat="1" ht="11.25">
      <c r="B4758" s="167"/>
      <c r="D4758" s="160" t="s">
        <v>264</v>
      </c>
      <c r="E4758" s="168" t="s">
        <v>3</v>
      </c>
      <c r="F4758" s="169" t="s">
        <v>4098</v>
      </c>
      <c r="H4758" s="168" t="s">
        <v>3</v>
      </c>
      <c r="I4758" s="170"/>
      <c r="L4758" s="167"/>
      <c r="M4758" s="171"/>
      <c r="N4758" s="172"/>
      <c r="O4758" s="172"/>
      <c r="P4758" s="172"/>
      <c r="Q4758" s="172"/>
      <c r="R4758" s="172"/>
      <c r="S4758" s="172"/>
      <c r="T4758" s="173"/>
      <c r="AT4758" s="168" t="s">
        <v>264</v>
      </c>
      <c r="AU4758" s="168" t="s">
        <v>82</v>
      </c>
      <c r="AV4758" s="13" t="s">
        <v>80</v>
      </c>
      <c r="AW4758" s="13" t="s">
        <v>34</v>
      </c>
      <c r="AX4758" s="13" t="s">
        <v>73</v>
      </c>
      <c r="AY4758" s="168" t="s">
        <v>252</v>
      </c>
    </row>
    <row r="4759" spans="1:65" s="13" customFormat="1" ht="22.5">
      <c r="B4759" s="167"/>
      <c r="D4759" s="160" t="s">
        <v>264</v>
      </c>
      <c r="E4759" s="168" t="s">
        <v>3</v>
      </c>
      <c r="F4759" s="169" t="s">
        <v>4099</v>
      </c>
      <c r="H4759" s="168" t="s">
        <v>3</v>
      </c>
      <c r="I4759" s="170"/>
      <c r="L4759" s="167"/>
      <c r="M4759" s="171"/>
      <c r="N4759" s="172"/>
      <c r="O4759" s="172"/>
      <c r="P4759" s="172"/>
      <c r="Q4759" s="172"/>
      <c r="R4759" s="172"/>
      <c r="S4759" s="172"/>
      <c r="T4759" s="173"/>
      <c r="AT4759" s="168" t="s">
        <v>264</v>
      </c>
      <c r="AU4759" s="168" t="s">
        <v>82</v>
      </c>
      <c r="AV4759" s="13" t="s">
        <v>80</v>
      </c>
      <c r="AW4759" s="13" t="s">
        <v>34</v>
      </c>
      <c r="AX4759" s="13" t="s">
        <v>73</v>
      </c>
      <c r="AY4759" s="168" t="s">
        <v>252</v>
      </c>
    </row>
    <row r="4760" spans="1:65" s="13" customFormat="1" ht="11.25">
      <c r="B4760" s="167"/>
      <c r="D4760" s="160" t="s">
        <v>264</v>
      </c>
      <c r="E4760" s="168" t="s">
        <v>3</v>
      </c>
      <c r="F4760" s="169" t="s">
        <v>4100</v>
      </c>
      <c r="H4760" s="168" t="s">
        <v>3</v>
      </c>
      <c r="I4760" s="170"/>
      <c r="L4760" s="167"/>
      <c r="M4760" s="171"/>
      <c r="N4760" s="172"/>
      <c r="O4760" s="172"/>
      <c r="P4760" s="172"/>
      <c r="Q4760" s="172"/>
      <c r="R4760" s="172"/>
      <c r="S4760" s="172"/>
      <c r="T4760" s="173"/>
      <c r="AT4760" s="168" t="s">
        <v>264</v>
      </c>
      <c r="AU4760" s="168" t="s">
        <v>82</v>
      </c>
      <c r="AV4760" s="13" t="s">
        <v>80</v>
      </c>
      <c r="AW4760" s="13" t="s">
        <v>34</v>
      </c>
      <c r="AX4760" s="13" t="s">
        <v>73</v>
      </c>
      <c r="AY4760" s="168" t="s">
        <v>252</v>
      </c>
    </row>
    <row r="4761" spans="1:65" s="13" customFormat="1" ht="22.5">
      <c r="B4761" s="167"/>
      <c r="D4761" s="160" t="s">
        <v>264</v>
      </c>
      <c r="E4761" s="168" t="s">
        <v>3</v>
      </c>
      <c r="F4761" s="169" t="s">
        <v>4101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3" customFormat="1" ht="11.25">
      <c r="B4762" s="167"/>
      <c r="D4762" s="160" t="s">
        <v>264</v>
      </c>
      <c r="E4762" s="168" t="s">
        <v>3</v>
      </c>
      <c r="F4762" s="169" t="s">
        <v>4136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264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252</v>
      </c>
    </row>
    <row r="4763" spans="1:65" s="14" customFormat="1" ht="11.25">
      <c r="B4763" s="174"/>
      <c r="D4763" s="160" t="s">
        <v>264</v>
      </c>
      <c r="E4763" s="175" t="s">
        <v>3</v>
      </c>
      <c r="F4763" s="176" t="s">
        <v>4144</v>
      </c>
      <c r="H4763" s="177">
        <v>7.09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264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252</v>
      </c>
    </row>
    <row r="4764" spans="1:65" s="13" customFormat="1" ht="11.25">
      <c r="B4764" s="167"/>
      <c r="D4764" s="160" t="s">
        <v>264</v>
      </c>
      <c r="E4764" s="168" t="s">
        <v>3</v>
      </c>
      <c r="F4764" s="169" t="s">
        <v>4137</v>
      </c>
      <c r="H4764" s="168" t="s">
        <v>3</v>
      </c>
      <c r="I4764" s="170"/>
      <c r="L4764" s="167"/>
      <c r="M4764" s="171"/>
      <c r="N4764" s="172"/>
      <c r="O4764" s="172"/>
      <c r="P4764" s="172"/>
      <c r="Q4764" s="172"/>
      <c r="R4764" s="172"/>
      <c r="S4764" s="172"/>
      <c r="T4764" s="173"/>
      <c r="AT4764" s="168" t="s">
        <v>264</v>
      </c>
      <c r="AU4764" s="168" t="s">
        <v>82</v>
      </c>
      <c r="AV4764" s="13" t="s">
        <v>80</v>
      </c>
      <c r="AW4764" s="13" t="s">
        <v>34</v>
      </c>
      <c r="AX4764" s="13" t="s">
        <v>73</v>
      </c>
      <c r="AY4764" s="168" t="s">
        <v>252</v>
      </c>
    </row>
    <row r="4765" spans="1:65" s="14" customFormat="1" ht="11.25">
      <c r="B4765" s="174"/>
      <c r="D4765" s="160" t="s">
        <v>264</v>
      </c>
      <c r="E4765" s="175" t="s">
        <v>3</v>
      </c>
      <c r="F4765" s="176" t="s">
        <v>4145</v>
      </c>
      <c r="H4765" s="177">
        <v>91.808999999999997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264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252</v>
      </c>
    </row>
    <row r="4766" spans="1:65" s="13" customFormat="1" ht="11.25">
      <c r="B4766" s="167"/>
      <c r="D4766" s="160" t="s">
        <v>264</v>
      </c>
      <c r="E4766" s="168" t="s">
        <v>3</v>
      </c>
      <c r="F4766" s="169" t="s">
        <v>4138</v>
      </c>
      <c r="H4766" s="168" t="s">
        <v>3</v>
      </c>
      <c r="I4766" s="170"/>
      <c r="L4766" s="167"/>
      <c r="M4766" s="171"/>
      <c r="N4766" s="172"/>
      <c r="O4766" s="172"/>
      <c r="P4766" s="172"/>
      <c r="Q4766" s="172"/>
      <c r="R4766" s="172"/>
      <c r="S4766" s="172"/>
      <c r="T4766" s="173"/>
      <c r="AT4766" s="168" t="s">
        <v>264</v>
      </c>
      <c r="AU4766" s="168" t="s">
        <v>82</v>
      </c>
      <c r="AV4766" s="13" t="s">
        <v>80</v>
      </c>
      <c r="AW4766" s="13" t="s">
        <v>34</v>
      </c>
      <c r="AX4766" s="13" t="s">
        <v>73</v>
      </c>
      <c r="AY4766" s="168" t="s">
        <v>252</v>
      </c>
    </row>
    <row r="4767" spans="1:65" s="14" customFormat="1" ht="11.25">
      <c r="B4767" s="174"/>
      <c r="D4767" s="160" t="s">
        <v>264</v>
      </c>
      <c r="E4767" s="175" t="s">
        <v>3</v>
      </c>
      <c r="F4767" s="176" t="s">
        <v>4146</v>
      </c>
      <c r="H4767" s="177">
        <v>191.98099999999999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264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252</v>
      </c>
    </row>
    <row r="4768" spans="1:65" s="13" customFormat="1" ht="11.25">
      <c r="B4768" s="167"/>
      <c r="D4768" s="160" t="s">
        <v>264</v>
      </c>
      <c r="E4768" s="168" t="s">
        <v>3</v>
      </c>
      <c r="F4768" s="169" t="s">
        <v>4139</v>
      </c>
      <c r="H4768" s="168" t="s">
        <v>3</v>
      </c>
      <c r="I4768" s="170"/>
      <c r="L4768" s="167"/>
      <c r="M4768" s="171"/>
      <c r="N4768" s="172"/>
      <c r="O4768" s="172"/>
      <c r="P4768" s="172"/>
      <c r="Q4768" s="172"/>
      <c r="R4768" s="172"/>
      <c r="S4768" s="172"/>
      <c r="T4768" s="173"/>
      <c r="AT4768" s="168" t="s">
        <v>264</v>
      </c>
      <c r="AU4768" s="168" t="s">
        <v>82</v>
      </c>
      <c r="AV4768" s="13" t="s">
        <v>80</v>
      </c>
      <c r="AW4768" s="13" t="s">
        <v>34</v>
      </c>
      <c r="AX4768" s="13" t="s">
        <v>73</v>
      </c>
      <c r="AY4768" s="168" t="s">
        <v>252</v>
      </c>
    </row>
    <row r="4769" spans="1:65" s="14" customFormat="1" ht="11.25">
      <c r="B4769" s="174"/>
      <c r="D4769" s="160" t="s">
        <v>264</v>
      </c>
      <c r="E4769" s="175" t="s">
        <v>3</v>
      </c>
      <c r="F4769" s="176" t="s">
        <v>3416</v>
      </c>
      <c r="H4769" s="177">
        <v>16.361999999999998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264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252</v>
      </c>
    </row>
    <row r="4770" spans="1:65" s="15" customFormat="1" ht="11.25">
      <c r="B4770" s="182"/>
      <c r="D4770" s="160" t="s">
        <v>264</v>
      </c>
      <c r="E4770" s="183" t="s">
        <v>3</v>
      </c>
      <c r="F4770" s="184" t="s">
        <v>269</v>
      </c>
      <c r="H4770" s="185">
        <v>307.24200000000002</v>
      </c>
      <c r="I4770" s="186"/>
      <c r="L4770" s="182"/>
      <c r="M4770" s="187"/>
      <c r="N4770" s="188"/>
      <c r="O4770" s="188"/>
      <c r="P4770" s="188"/>
      <c r="Q4770" s="188"/>
      <c r="R4770" s="188"/>
      <c r="S4770" s="188"/>
      <c r="T4770" s="189"/>
      <c r="AT4770" s="183" t="s">
        <v>264</v>
      </c>
      <c r="AU4770" s="183" t="s">
        <v>82</v>
      </c>
      <c r="AV4770" s="15" t="s">
        <v>258</v>
      </c>
      <c r="AW4770" s="15" t="s">
        <v>34</v>
      </c>
      <c r="AX4770" s="15" t="s">
        <v>80</v>
      </c>
      <c r="AY4770" s="183" t="s">
        <v>252</v>
      </c>
    </row>
    <row r="4771" spans="1:65" s="2" customFormat="1" ht="16.5" customHeight="1">
      <c r="A4771" s="34"/>
      <c r="B4771" s="145"/>
      <c r="C4771" s="146" t="s">
        <v>4147</v>
      </c>
      <c r="D4771" s="209" t="s">
        <v>254</v>
      </c>
      <c r="E4771" s="147" t="s">
        <v>4148</v>
      </c>
      <c r="F4771" s="148" t="s">
        <v>4149</v>
      </c>
      <c r="G4771" s="149" t="s">
        <v>743</v>
      </c>
      <c r="H4771" s="150">
        <v>29</v>
      </c>
      <c r="I4771" s="151"/>
      <c r="J4771" s="152">
        <f>ROUND(I4771*H4771,2)</f>
        <v>0</v>
      </c>
      <c r="K4771" s="153"/>
      <c r="L4771" s="35"/>
      <c r="M4771" s="154" t="s">
        <v>3</v>
      </c>
      <c r="N4771" s="155" t="s">
        <v>44</v>
      </c>
      <c r="O4771" s="55"/>
      <c r="P4771" s="156">
        <f>O4771*H4771</f>
        <v>0</v>
      </c>
      <c r="Q4771" s="156">
        <v>0</v>
      </c>
      <c r="R4771" s="156">
        <f>Q4771*H4771</f>
        <v>0</v>
      </c>
      <c r="S4771" s="156">
        <v>0</v>
      </c>
      <c r="T4771" s="157">
        <f>S4771*H4771</f>
        <v>0</v>
      </c>
      <c r="U4771" s="34"/>
      <c r="V4771" s="34"/>
      <c r="W4771" s="34"/>
      <c r="X4771" s="34"/>
      <c r="Y4771" s="34"/>
      <c r="Z4771" s="34"/>
      <c r="AA4771" s="34"/>
      <c r="AB4771" s="34"/>
      <c r="AC4771" s="34"/>
      <c r="AD4771" s="34"/>
      <c r="AE4771" s="34"/>
      <c r="AR4771" s="158" t="s">
        <v>406</v>
      </c>
      <c r="AT4771" s="158" t="s">
        <v>254</v>
      </c>
      <c r="AU4771" s="158" t="s">
        <v>82</v>
      </c>
      <c r="AY4771" s="19" t="s">
        <v>252</v>
      </c>
      <c r="BE4771" s="159">
        <f>IF(N4771="základní",J4771,0)</f>
        <v>0</v>
      </c>
      <c r="BF4771" s="159">
        <f>IF(N4771="snížená",J4771,0)</f>
        <v>0</v>
      </c>
      <c r="BG4771" s="159">
        <f>IF(N4771="zákl. přenesená",J4771,0)</f>
        <v>0</v>
      </c>
      <c r="BH4771" s="159">
        <f>IF(N4771="sníž. přenesená",J4771,0)</f>
        <v>0</v>
      </c>
      <c r="BI4771" s="159">
        <f>IF(N4771="nulová",J4771,0)</f>
        <v>0</v>
      </c>
      <c r="BJ4771" s="19" t="s">
        <v>80</v>
      </c>
      <c r="BK4771" s="159">
        <f>ROUND(I4771*H4771,2)</f>
        <v>0</v>
      </c>
      <c r="BL4771" s="19" t="s">
        <v>406</v>
      </c>
      <c r="BM4771" s="158" t="s">
        <v>4150</v>
      </c>
    </row>
    <row r="4772" spans="1:65" s="2" customFormat="1" ht="19.5">
      <c r="A4772" s="34"/>
      <c r="B4772" s="35"/>
      <c r="C4772" s="34"/>
      <c r="D4772" s="160" t="s">
        <v>260</v>
      </c>
      <c r="E4772" s="34"/>
      <c r="F4772" s="161" t="s">
        <v>4151</v>
      </c>
      <c r="G4772" s="34"/>
      <c r="H4772" s="34"/>
      <c r="I4772" s="162"/>
      <c r="J4772" s="34"/>
      <c r="K4772" s="34"/>
      <c r="L4772" s="35"/>
      <c r="M4772" s="163"/>
      <c r="N4772" s="164"/>
      <c r="O4772" s="55"/>
      <c r="P4772" s="55"/>
      <c r="Q4772" s="55"/>
      <c r="R4772" s="55"/>
      <c r="S4772" s="55"/>
      <c r="T4772" s="56"/>
      <c r="U4772" s="34"/>
      <c r="V4772" s="34"/>
      <c r="W4772" s="34"/>
      <c r="X4772" s="34"/>
      <c r="Y4772" s="34"/>
      <c r="Z4772" s="34"/>
      <c r="AA4772" s="34"/>
      <c r="AB4772" s="34"/>
      <c r="AC4772" s="34"/>
      <c r="AD4772" s="34"/>
      <c r="AE4772" s="34"/>
      <c r="AT4772" s="19" t="s">
        <v>260</v>
      </c>
      <c r="AU4772" s="19" t="s">
        <v>82</v>
      </c>
    </row>
    <row r="4773" spans="1:65" s="2" customFormat="1" ht="11.25">
      <c r="A4773" s="34"/>
      <c r="B4773" s="35"/>
      <c r="C4773" s="34"/>
      <c r="D4773" s="165" t="s">
        <v>262</v>
      </c>
      <c r="E4773" s="34"/>
      <c r="F4773" s="166" t="s">
        <v>4152</v>
      </c>
      <c r="G4773" s="34"/>
      <c r="H4773" s="34"/>
      <c r="I4773" s="162"/>
      <c r="J4773" s="34"/>
      <c r="K4773" s="34"/>
      <c r="L4773" s="35"/>
      <c r="M4773" s="163"/>
      <c r="N4773" s="164"/>
      <c r="O4773" s="55"/>
      <c r="P4773" s="55"/>
      <c r="Q4773" s="55"/>
      <c r="R4773" s="55"/>
      <c r="S4773" s="55"/>
      <c r="T4773" s="56"/>
      <c r="U4773" s="34"/>
      <c r="V4773" s="34"/>
      <c r="W4773" s="34"/>
      <c r="X4773" s="34"/>
      <c r="Y4773" s="34"/>
      <c r="Z4773" s="34"/>
      <c r="AA4773" s="34"/>
      <c r="AB4773" s="34"/>
      <c r="AC4773" s="34"/>
      <c r="AD4773" s="34"/>
      <c r="AE4773" s="34"/>
      <c r="AT4773" s="19" t="s">
        <v>262</v>
      </c>
      <c r="AU4773" s="19" t="s">
        <v>82</v>
      </c>
    </row>
    <row r="4774" spans="1:65" s="13" customFormat="1" ht="11.25">
      <c r="B4774" s="167"/>
      <c r="D4774" s="160" t="s">
        <v>264</v>
      </c>
      <c r="E4774" s="168" t="s">
        <v>3</v>
      </c>
      <c r="F4774" s="169" t="s">
        <v>4085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1:65" s="13" customFormat="1" ht="11.25">
      <c r="B4775" s="167"/>
      <c r="D4775" s="160" t="s">
        <v>264</v>
      </c>
      <c r="E4775" s="168" t="s">
        <v>3</v>
      </c>
      <c r="F4775" s="169" t="s">
        <v>4153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264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252</v>
      </c>
    </row>
    <row r="4776" spans="1:65" s="14" customFormat="1" ht="11.25">
      <c r="B4776" s="174"/>
      <c r="D4776" s="160" t="s">
        <v>264</v>
      </c>
      <c r="E4776" s="175" t="s">
        <v>3</v>
      </c>
      <c r="F4776" s="176" t="s">
        <v>9</v>
      </c>
      <c r="H4776" s="177">
        <v>15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264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252</v>
      </c>
    </row>
    <row r="4777" spans="1:65" s="13" customFormat="1" ht="11.25">
      <c r="B4777" s="167"/>
      <c r="D4777" s="160" t="s">
        <v>264</v>
      </c>
      <c r="E4777" s="168" t="s">
        <v>3</v>
      </c>
      <c r="F4777" s="169" t="s">
        <v>4154</v>
      </c>
      <c r="H4777" s="168" t="s">
        <v>3</v>
      </c>
      <c r="I4777" s="170"/>
      <c r="L4777" s="167"/>
      <c r="M4777" s="171"/>
      <c r="N4777" s="172"/>
      <c r="O4777" s="172"/>
      <c r="P4777" s="172"/>
      <c r="Q4777" s="172"/>
      <c r="R4777" s="172"/>
      <c r="S4777" s="172"/>
      <c r="T4777" s="173"/>
      <c r="AT4777" s="168" t="s">
        <v>264</v>
      </c>
      <c r="AU4777" s="168" t="s">
        <v>82</v>
      </c>
      <c r="AV4777" s="13" t="s">
        <v>80</v>
      </c>
      <c r="AW4777" s="13" t="s">
        <v>34</v>
      </c>
      <c r="AX4777" s="13" t="s">
        <v>73</v>
      </c>
      <c r="AY4777" s="168" t="s">
        <v>252</v>
      </c>
    </row>
    <row r="4778" spans="1:65" s="14" customFormat="1" ht="11.25">
      <c r="B4778" s="174"/>
      <c r="D4778" s="160" t="s">
        <v>264</v>
      </c>
      <c r="E4778" s="175" t="s">
        <v>3</v>
      </c>
      <c r="F4778" s="176" t="s">
        <v>82</v>
      </c>
      <c r="H4778" s="177">
        <v>2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264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252</v>
      </c>
    </row>
    <row r="4779" spans="1:65" s="13" customFormat="1" ht="11.25">
      <c r="B4779" s="167"/>
      <c r="D4779" s="160" t="s">
        <v>264</v>
      </c>
      <c r="E4779" s="168" t="s">
        <v>3</v>
      </c>
      <c r="F4779" s="169" t="s">
        <v>4155</v>
      </c>
      <c r="H4779" s="168" t="s">
        <v>3</v>
      </c>
      <c r="I4779" s="170"/>
      <c r="L4779" s="167"/>
      <c r="M4779" s="171"/>
      <c r="N4779" s="172"/>
      <c r="O4779" s="172"/>
      <c r="P4779" s="172"/>
      <c r="Q4779" s="172"/>
      <c r="R4779" s="172"/>
      <c r="S4779" s="172"/>
      <c r="T4779" s="173"/>
      <c r="AT4779" s="168" t="s">
        <v>264</v>
      </c>
      <c r="AU4779" s="168" t="s">
        <v>82</v>
      </c>
      <c r="AV4779" s="13" t="s">
        <v>80</v>
      </c>
      <c r="AW4779" s="13" t="s">
        <v>34</v>
      </c>
      <c r="AX4779" s="13" t="s">
        <v>73</v>
      </c>
      <c r="AY4779" s="168" t="s">
        <v>252</v>
      </c>
    </row>
    <row r="4780" spans="1:65" s="14" customFormat="1" ht="11.25">
      <c r="B4780" s="174"/>
      <c r="D4780" s="160" t="s">
        <v>264</v>
      </c>
      <c r="E4780" s="175" t="s">
        <v>3</v>
      </c>
      <c r="F4780" s="176" t="s">
        <v>82</v>
      </c>
      <c r="H4780" s="177">
        <v>2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264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252</v>
      </c>
    </row>
    <row r="4781" spans="1:65" s="13" customFormat="1" ht="11.25">
      <c r="B4781" s="167"/>
      <c r="D4781" s="160" t="s">
        <v>264</v>
      </c>
      <c r="E4781" s="168" t="s">
        <v>3</v>
      </c>
      <c r="F4781" s="169" t="s">
        <v>4156</v>
      </c>
      <c r="H4781" s="168" t="s">
        <v>3</v>
      </c>
      <c r="I4781" s="170"/>
      <c r="L4781" s="167"/>
      <c r="M4781" s="171"/>
      <c r="N4781" s="172"/>
      <c r="O4781" s="172"/>
      <c r="P4781" s="172"/>
      <c r="Q4781" s="172"/>
      <c r="R4781" s="172"/>
      <c r="S4781" s="172"/>
      <c r="T4781" s="173"/>
      <c r="AT4781" s="168" t="s">
        <v>264</v>
      </c>
      <c r="AU4781" s="168" t="s">
        <v>82</v>
      </c>
      <c r="AV4781" s="13" t="s">
        <v>80</v>
      </c>
      <c r="AW4781" s="13" t="s">
        <v>34</v>
      </c>
      <c r="AX4781" s="13" t="s">
        <v>73</v>
      </c>
      <c r="AY4781" s="168" t="s">
        <v>252</v>
      </c>
    </row>
    <row r="4782" spans="1:65" s="14" customFormat="1" ht="11.25">
      <c r="B4782" s="174"/>
      <c r="D4782" s="160" t="s">
        <v>264</v>
      </c>
      <c r="E4782" s="175" t="s">
        <v>3</v>
      </c>
      <c r="F4782" s="176" t="s">
        <v>318</v>
      </c>
      <c r="H4782" s="177">
        <v>8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264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252</v>
      </c>
    </row>
    <row r="4783" spans="1:65" s="13" customFormat="1" ht="11.25">
      <c r="B4783" s="167"/>
      <c r="D4783" s="160" t="s">
        <v>264</v>
      </c>
      <c r="E4783" s="168" t="s">
        <v>3</v>
      </c>
      <c r="F4783" s="169" t="s">
        <v>4157</v>
      </c>
      <c r="H4783" s="168" t="s">
        <v>3</v>
      </c>
      <c r="I4783" s="170"/>
      <c r="L4783" s="167"/>
      <c r="M4783" s="171"/>
      <c r="N4783" s="172"/>
      <c r="O4783" s="172"/>
      <c r="P4783" s="172"/>
      <c r="Q4783" s="172"/>
      <c r="R4783" s="172"/>
      <c r="S4783" s="172"/>
      <c r="T4783" s="173"/>
      <c r="AT4783" s="168" t="s">
        <v>264</v>
      </c>
      <c r="AU4783" s="168" t="s">
        <v>82</v>
      </c>
      <c r="AV4783" s="13" t="s">
        <v>80</v>
      </c>
      <c r="AW4783" s="13" t="s">
        <v>34</v>
      </c>
      <c r="AX4783" s="13" t="s">
        <v>73</v>
      </c>
      <c r="AY4783" s="168" t="s">
        <v>252</v>
      </c>
    </row>
    <row r="4784" spans="1:65" s="14" customFormat="1" ht="11.25">
      <c r="B4784" s="174"/>
      <c r="D4784" s="160" t="s">
        <v>264</v>
      </c>
      <c r="E4784" s="175" t="s">
        <v>3</v>
      </c>
      <c r="F4784" s="176" t="s">
        <v>82</v>
      </c>
      <c r="H4784" s="177">
        <v>2</v>
      </c>
      <c r="I4784" s="178"/>
      <c r="L4784" s="174"/>
      <c r="M4784" s="179"/>
      <c r="N4784" s="180"/>
      <c r="O4784" s="180"/>
      <c r="P4784" s="180"/>
      <c r="Q4784" s="180"/>
      <c r="R4784" s="180"/>
      <c r="S4784" s="180"/>
      <c r="T4784" s="181"/>
      <c r="AT4784" s="175" t="s">
        <v>264</v>
      </c>
      <c r="AU4784" s="175" t="s">
        <v>82</v>
      </c>
      <c r="AV4784" s="14" t="s">
        <v>82</v>
      </c>
      <c r="AW4784" s="14" t="s">
        <v>34</v>
      </c>
      <c r="AX4784" s="14" t="s">
        <v>73</v>
      </c>
      <c r="AY4784" s="175" t="s">
        <v>252</v>
      </c>
    </row>
    <row r="4785" spans="1:65" s="15" customFormat="1" ht="11.25">
      <c r="B4785" s="182"/>
      <c r="D4785" s="160" t="s">
        <v>264</v>
      </c>
      <c r="E4785" s="183" t="s">
        <v>3</v>
      </c>
      <c r="F4785" s="184" t="s">
        <v>269</v>
      </c>
      <c r="H4785" s="185">
        <v>29</v>
      </c>
      <c r="I4785" s="186"/>
      <c r="L4785" s="182"/>
      <c r="M4785" s="187"/>
      <c r="N4785" s="188"/>
      <c r="O4785" s="188"/>
      <c r="P4785" s="188"/>
      <c r="Q4785" s="188"/>
      <c r="R4785" s="188"/>
      <c r="S4785" s="188"/>
      <c r="T4785" s="189"/>
      <c r="AT4785" s="183" t="s">
        <v>264</v>
      </c>
      <c r="AU4785" s="183" t="s">
        <v>82</v>
      </c>
      <c r="AV4785" s="15" t="s">
        <v>258</v>
      </c>
      <c r="AW4785" s="15" t="s">
        <v>34</v>
      </c>
      <c r="AX4785" s="15" t="s">
        <v>80</v>
      </c>
      <c r="AY4785" s="183" t="s">
        <v>252</v>
      </c>
    </row>
    <row r="4786" spans="1:65" s="2" customFormat="1" ht="16.5" customHeight="1">
      <c r="A4786" s="34"/>
      <c r="B4786" s="145"/>
      <c r="C4786" s="198" t="s">
        <v>4158</v>
      </c>
      <c r="D4786" s="210" t="s">
        <v>361</v>
      </c>
      <c r="E4786" s="199" t="s">
        <v>4159</v>
      </c>
      <c r="F4786" s="200" t="s">
        <v>4160</v>
      </c>
      <c r="G4786" s="201" t="s">
        <v>497</v>
      </c>
      <c r="H4786" s="202">
        <v>351.17700000000002</v>
      </c>
      <c r="I4786" s="203"/>
      <c r="J4786" s="204">
        <f>ROUND(I4786*H4786,2)</f>
        <v>0</v>
      </c>
      <c r="K4786" s="205"/>
      <c r="L4786" s="206"/>
      <c r="M4786" s="207" t="s">
        <v>3</v>
      </c>
      <c r="N4786" s="208" t="s">
        <v>44</v>
      </c>
      <c r="O4786" s="55"/>
      <c r="P4786" s="156">
        <f>O4786*H4786</f>
        <v>0</v>
      </c>
      <c r="Q4786" s="156">
        <v>1E-3</v>
      </c>
      <c r="R4786" s="156">
        <f>Q4786*H4786</f>
        <v>0.35117700000000002</v>
      </c>
      <c r="S4786" s="156">
        <v>0</v>
      </c>
      <c r="T4786" s="157">
        <f>S4786*H4786</f>
        <v>0</v>
      </c>
      <c r="U4786" s="34"/>
      <c r="V4786" s="34"/>
      <c r="W4786" s="34"/>
      <c r="X4786" s="34"/>
      <c r="Y4786" s="34"/>
      <c r="Z4786" s="34"/>
      <c r="AA4786" s="34"/>
      <c r="AB4786" s="34"/>
      <c r="AC4786" s="34"/>
      <c r="AD4786" s="34"/>
      <c r="AE4786" s="34"/>
      <c r="AR4786" s="158" t="s">
        <v>572</v>
      </c>
      <c r="AT4786" s="158" t="s">
        <v>361</v>
      </c>
      <c r="AU4786" s="158" t="s">
        <v>82</v>
      </c>
      <c r="AY4786" s="19" t="s">
        <v>252</v>
      </c>
      <c r="BE4786" s="159">
        <f>IF(N4786="základní",J4786,0)</f>
        <v>0</v>
      </c>
      <c r="BF4786" s="159">
        <f>IF(N4786="snížená",J4786,0)</f>
        <v>0</v>
      </c>
      <c r="BG4786" s="159">
        <f>IF(N4786="zákl. přenesená",J4786,0)</f>
        <v>0</v>
      </c>
      <c r="BH4786" s="159">
        <f>IF(N4786="sníž. přenesená",J4786,0)</f>
        <v>0</v>
      </c>
      <c r="BI4786" s="159">
        <f>IF(N4786="nulová",J4786,0)</f>
        <v>0</v>
      </c>
      <c r="BJ4786" s="19" t="s">
        <v>80</v>
      </c>
      <c r="BK4786" s="159">
        <f>ROUND(I4786*H4786,2)</f>
        <v>0</v>
      </c>
      <c r="BL4786" s="19" t="s">
        <v>406</v>
      </c>
      <c r="BM4786" s="158" t="s">
        <v>4161</v>
      </c>
    </row>
    <row r="4787" spans="1:65" s="2" customFormat="1" ht="11.25">
      <c r="A4787" s="34"/>
      <c r="B4787" s="35"/>
      <c r="C4787" s="34"/>
      <c r="D4787" s="160" t="s">
        <v>260</v>
      </c>
      <c r="E4787" s="34"/>
      <c r="F4787" s="161" t="s">
        <v>4160</v>
      </c>
      <c r="G4787" s="34"/>
      <c r="H4787" s="34"/>
      <c r="I4787" s="162"/>
      <c r="J4787" s="34"/>
      <c r="K4787" s="34"/>
      <c r="L4787" s="35"/>
      <c r="M4787" s="163"/>
      <c r="N4787" s="164"/>
      <c r="O4787" s="55"/>
      <c r="P4787" s="55"/>
      <c r="Q4787" s="55"/>
      <c r="R4787" s="55"/>
      <c r="S4787" s="55"/>
      <c r="T4787" s="56"/>
      <c r="U4787" s="34"/>
      <c r="V4787" s="34"/>
      <c r="W4787" s="34"/>
      <c r="X4787" s="34"/>
      <c r="Y4787" s="34"/>
      <c r="Z4787" s="34"/>
      <c r="AA4787" s="34"/>
      <c r="AB4787" s="34"/>
      <c r="AC4787" s="34"/>
      <c r="AD4787" s="34"/>
      <c r="AE4787" s="34"/>
      <c r="AT4787" s="19" t="s">
        <v>260</v>
      </c>
      <c r="AU4787" s="19" t="s">
        <v>82</v>
      </c>
    </row>
    <row r="4788" spans="1:65" s="2" customFormat="1" ht="11.25">
      <c r="A4788" s="34"/>
      <c r="B4788" s="35"/>
      <c r="C4788" s="34"/>
      <c r="D4788" s="165" t="s">
        <v>262</v>
      </c>
      <c r="E4788" s="34"/>
      <c r="F4788" s="166" t="s">
        <v>4162</v>
      </c>
      <c r="G4788" s="34"/>
      <c r="H4788" s="34"/>
      <c r="I4788" s="162"/>
      <c r="J4788" s="34"/>
      <c r="K4788" s="34"/>
      <c r="L4788" s="35"/>
      <c r="M4788" s="163"/>
      <c r="N4788" s="164"/>
      <c r="O4788" s="55"/>
      <c r="P4788" s="55"/>
      <c r="Q4788" s="55"/>
      <c r="R4788" s="55"/>
      <c r="S4788" s="55"/>
      <c r="T4788" s="56"/>
      <c r="U4788" s="34"/>
      <c r="V4788" s="34"/>
      <c r="W4788" s="34"/>
      <c r="X4788" s="34"/>
      <c r="Y4788" s="34"/>
      <c r="Z4788" s="34"/>
      <c r="AA4788" s="34"/>
      <c r="AB4788" s="34"/>
      <c r="AC4788" s="34"/>
      <c r="AD4788" s="34"/>
      <c r="AE4788" s="34"/>
      <c r="AT4788" s="19" t="s">
        <v>262</v>
      </c>
      <c r="AU4788" s="19" t="s">
        <v>82</v>
      </c>
    </row>
    <row r="4789" spans="1:65" s="13" customFormat="1" ht="11.25">
      <c r="B4789" s="167"/>
      <c r="D4789" s="160" t="s">
        <v>264</v>
      </c>
      <c r="E4789" s="168" t="s">
        <v>3</v>
      </c>
      <c r="F4789" s="169" t="s">
        <v>4098</v>
      </c>
      <c r="H4789" s="168" t="s">
        <v>3</v>
      </c>
      <c r="I4789" s="170"/>
      <c r="L4789" s="167"/>
      <c r="M4789" s="171"/>
      <c r="N4789" s="172"/>
      <c r="O4789" s="172"/>
      <c r="P4789" s="172"/>
      <c r="Q4789" s="172"/>
      <c r="R4789" s="172"/>
      <c r="S4789" s="172"/>
      <c r="T4789" s="173"/>
      <c r="AT4789" s="168" t="s">
        <v>264</v>
      </c>
      <c r="AU4789" s="168" t="s">
        <v>82</v>
      </c>
      <c r="AV4789" s="13" t="s">
        <v>80</v>
      </c>
      <c r="AW4789" s="13" t="s">
        <v>34</v>
      </c>
      <c r="AX4789" s="13" t="s">
        <v>73</v>
      </c>
      <c r="AY4789" s="168" t="s">
        <v>252</v>
      </c>
    </row>
    <row r="4790" spans="1:65" s="13" customFormat="1" ht="22.5">
      <c r="B4790" s="167"/>
      <c r="D4790" s="160" t="s">
        <v>264</v>
      </c>
      <c r="E4790" s="168" t="s">
        <v>3</v>
      </c>
      <c r="F4790" s="169" t="s">
        <v>4099</v>
      </c>
      <c r="H4790" s="168" t="s">
        <v>3</v>
      </c>
      <c r="I4790" s="170"/>
      <c r="L4790" s="167"/>
      <c r="M4790" s="171"/>
      <c r="N4790" s="172"/>
      <c r="O4790" s="172"/>
      <c r="P4790" s="172"/>
      <c r="Q4790" s="172"/>
      <c r="R4790" s="172"/>
      <c r="S4790" s="172"/>
      <c r="T4790" s="173"/>
      <c r="AT4790" s="168" t="s">
        <v>264</v>
      </c>
      <c r="AU4790" s="168" t="s">
        <v>82</v>
      </c>
      <c r="AV4790" s="13" t="s">
        <v>80</v>
      </c>
      <c r="AW4790" s="13" t="s">
        <v>34</v>
      </c>
      <c r="AX4790" s="13" t="s">
        <v>73</v>
      </c>
      <c r="AY4790" s="168" t="s">
        <v>252</v>
      </c>
    </row>
    <row r="4791" spans="1:65" s="13" customFormat="1" ht="11.25">
      <c r="B4791" s="167"/>
      <c r="D4791" s="160" t="s">
        <v>264</v>
      </c>
      <c r="E4791" s="168" t="s">
        <v>3</v>
      </c>
      <c r="F4791" s="169" t="s">
        <v>4100</v>
      </c>
      <c r="H4791" s="168" t="s">
        <v>3</v>
      </c>
      <c r="I4791" s="170"/>
      <c r="L4791" s="167"/>
      <c r="M4791" s="171"/>
      <c r="N4791" s="172"/>
      <c r="O4791" s="172"/>
      <c r="P4791" s="172"/>
      <c r="Q4791" s="172"/>
      <c r="R4791" s="172"/>
      <c r="S4791" s="172"/>
      <c r="T4791" s="173"/>
      <c r="AT4791" s="168" t="s">
        <v>264</v>
      </c>
      <c r="AU4791" s="168" t="s">
        <v>82</v>
      </c>
      <c r="AV4791" s="13" t="s">
        <v>80</v>
      </c>
      <c r="AW4791" s="13" t="s">
        <v>34</v>
      </c>
      <c r="AX4791" s="13" t="s">
        <v>73</v>
      </c>
      <c r="AY4791" s="168" t="s">
        <v>252</v>
      </c>
    </row>
    <row r="4792" spans="1:65" s="13" customFormat="1" ht="22.5">
      <c r="B4792" s="167"/>
      <c r="D4792" s="160" t="s">
        <v>264</v>
      </c>
      <c r="E4792" s="168" t="s">
        <v>3</v>
      </c>
      <c r="F4792" s="169" t="s">
        <v>4101</v>
      </c>
      <c r="H4792" s="168" t="s">
        <v>3</v>
      </c>
      <c r="I4792" s="170"/>
      <c r="L4792" s="167"/>
      <c r="M4792" s="171"/>
      <c r="N4792" s="172"/>
      <c r="O4792" s="172"/>
      <c r="P4792" s="172"/>
      <c r="Q4792" s="172"/>
      <c r="R4792" s="172"/>
      <c r="S4792" s="172"/>
      <c r="T4792" s="173"/>
      <c r="AT4792" s="168" t="s">
        <v>264</v>
      </c>
      <c r="AU4792" s="168" t="s">
        <v>82</v>
      </c>
      <c r="AV4792" s="13" t="s">
        <v>80</v>
      </c>
      <c r="AW4792" s="13" t="s">
        <v>34</v>
      </c>
      <c r="AX4792" s="13" t="s">
        <v>73</v>
      </c>
      <c r="AY4792" s="168" t="s">
        <v>252</v>
      </c>
    </row>
    <row r="4793" spans="1:65" s="13" customFormat="1" ht="11.25">
      <c r="B4793" s="167"/>
      <c r="D4793" s="160" t="s">
        <v>264</v>
      </c>
      <c r="E4793" s="168" t="s">
        <v>3</v>
      </c>
      <c r="F4793" s="169" t="s">
        <v>4153</v>
      </c>
      <c r="H4793" s="168" t="s">
        <v>3</v>
      </c>
      <c r="I4793" s="170"/>
      <c r="L4793" s="167"/>
      <c r="M4793" s="171"/>
      <c r="N4793" s="172"/>
      <c r="O4793" s="172"/>
      <c r="P4793" s="172"/>
      <c r="Q4793" s="172"/>
      <c r="R4793" s="172"/>
      <c r="S4793" s="172"/>
      <c r="T4793" s="173"/>
      <c r="AT4793" s="168" t="s">
        <v>264</v>
      </c>
      <c r="AU4793" s="168" t="s">
        <v>82</v>
      </c>
      <c r="AV4793" s="13" t="s">
        <v>80</v>
      </c>
      <c r="AW4793" s="13" t="s">
        <v>34</v>
      </c>
      <c r="AX4793" s="13" t="s">
        <v>73</v>
      </c>
      <c r="AY4793" s="168" t="s">
        <v>252</v>
      </c>
    </row>
    <row r="4794" spans="1:65" s="14" customFormat="1" ht="11.25">
      <c r="B4794" s="174"/>
      <c r="D4794" s="160" t="s">
        <v>264</v>
      </c>
      <c r="E4794" s="175" t="s">
        <v>3</v>
      </c>
      <c r="F4794" s="176" t="s">
        <v>4163</v>
      </c>
      <c r="H4794" s="177">
        <v>160.893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264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252</v>
      </c>
    </row>
    <row r="4795" spans="1:65" s="13" customFormat="1" ht="11.25">
      <c r="B4795" s="167"/>
      <c r="D4795" s="160" t="s">
        <v>264</v>
      </c>
      <c r="E4795" s="168" t="s">
        <v>3</v>
      </c>
      <c r="F4795" s="169" t="s">
        <v>4154</v>
      </c>
      <c r="H4795" s="168" t="s">
        <v>3</v>
      </c>
      <c r="I4795" s="170"/>
      <c r="L4795" s="167"/>
      <c r="M4795" s="171"/>
      <c r="N4795" s="172"/>
      <c r="O4795" s="172"/>
      <c r="P4795" s="172"/>
      <c r="Q4795" s="172"/>
      <c r="R4795" s="172"/>
      <c r="S4795" s="172"/>
      <c r="T4795" s="173"/>
      <c r="AT4795" s="168" t="s">
        <v>264</v>
      </c>
      <c r="AU4795" s="168" t="s">
        <v>82</v>
      </c>
      <c r="AV4795" s="13" t="s">
        <v>80</v>
      </c>
      <c r="AW4795" s="13" t="s">
        <v>34</v>
      </c>
      <c r="AX4795" s="13" t="s">
        <v>73</v>
      </c>
      <c r="AY4795" s="168" t="s">
        <v>252</v>
      </c>
    </row>
    <row r="4796" spans="1:65" s="14" customFormat="1" ht="11.25">
      <c r="B4796" s="174"/>
      <c r="D4796" s="160" t="s">
        <v>264</v>
      </c>
      <c r="E4796" s="175" t="s">
        <v>3</v>
      </c>
      <c r="F4796" s="176" t="s">
        <v>4164</v>
      </c>
      <c r="H4796" s="177">
        <v>24.846</v>
      </c>
      <c r="I4796" s="178"/>
      <c r="L4796" s="174"/>
      <c r="M4796" s="179"/>
      <c r="N4796" s="180"/>
      <c r="O4796" s="180"/>
      <c r="P4796" s="180"/>
      <c r="Q4796" s="180"/>
      <c r="R4796" s="180"/>
      <c r="S4796" s="180"/>
      <c r="T4796" s="181"/>
      <c r="AT4796" s="175" t="s">
        <v>264</v>
      </c>
      <c r="AU4796" s="175" t="s">
        <v>82</v>
      </c>
      <c r="AV4796" s="14" t="s">
        <v>82</v>
      </c>
      <c r="AW4796" s="14" t="s">
        <v>34</v>
      </c>
      <c r="AX4796" s="14" t="s">
        <v>73</v>
      </c>
      <c r="AY4796" s="175" t="s">
        <v>252</v>
      </c>
    </row>
    <row r="4797" spans="1:65" s="13" customFormat="1" ht="11.25">
      <c r="B4797" s="167"/>
      <c r="D4797" s="160" t="s">
        <v>264</v>
      </c>
      <c r="E4797" s="168" t="s">
        <v>3</v>
      </c>
      <c r="F4797" s="169" t="s">
        <v>4155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264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252</v>
      </c>
    </row>
    <row r="4798" spans="1:65" s="14" customFormat="1" ht="11.25">
      <c r="B4798" s="174"/>
      <c r="D4798" s="160" t="s">
        <v>264</v>
      </c>
      <c r="E4798" s="175" t="s">
        <v>3</v>
      </c>
      <c r="F4798" s="176" t="s">
        <v>4165</v>
      </c>
      <c r="H4798" s="177">
        <v>25.452000000000002</v>
      </c>
      <c r="I4798" s="178"/>
      <c r="L4798" s="174"/>
      <c r="M4798" s="179"/>
      <c r="N4798" s="180"/>
      <c r="O4798" s="180"/>
      <c r="P4798" s="180"/>
      <c r="Q4798" s="180"/>
      <c r="R4798" s="180"/>
      <c r="S4798" s="180"/>
      <c r="T4798" s="181"/>
      <c r="AT4798" s="175" t="s">
        <v>264</v>
      </c>
      <c r="AU4798" s="175" t="s">
        <v>82</v>
      </c>
      <c r="AV4798" s="14" t="s">
        <v>82</v>
      </c>
      <c r="AW4798" s="14" t="s">
        <v>34</v>
      </c>
      <c r="AX4798" s="14" t="s">
        <v>73</v>
      </c>
      <c r="AY4798" s="175" t="s">
        <v>252</v>
      </c>
    </row>
    <row r="4799" spans="1:65" s="13" customFormat="1" ht="11.25">
      <c r="B4799" s="167"/>
      <c r="D4799" s="160" t="s">
        <v>264</v>
      </c>
      <c r="E4799" s="168" t="s">
        <v>3</v>
      </c>
      <c r="F4799" s="169" t="s">
        <v>4156</v>
      </c>
      <c r="H4799" s="168" t="s">
        <v>3</v>
      </c>
      <c r="I4799" s="170"/>
      <c r="L4799" s="167"/>
      <c r="M4799" s="171"/>
      <c r="N4799" s="172"/>
      <c r="O4799" s="172"/>
      <c r="P4799" s="172"/>
      <c r="Q4799" s="172"/>
      <c r="R4799" s="172"/>
      <c r="S4799" s="172"/>
      <c r="T4799" s="173"/>
      <c r="AT4799" s="168" t="s">
        <v>264</v>
      </c>
      <c r="AU4799" s="168" t="s">
        <v>82</v>
      </c>
      <c r="AV4799" s="13" t="s">
        <v>80</v>
      </c>
      <c r="AW4799" s="13" t="s">
        <v>34</v>
      </c>
      <c r="AX4799" s="13" t="s">
        <v>73</v>
      </c>
      <c r="AY4799" s="168" t="s">
        <v>252</v>
      </c>
    </row>
    <row r="4800" spans="1:65" s="14" customFormat="1" ht="11.25">
      <c r="B4800" s="174"/>
      <c r="D4800" s="160" t="s">
        <v>264</v>
      </c>
      <c r="E4800" s="175" t="s">
        <v>3</v>
      </c>
      <c r="F4800" s="176" t="s">
        <v>4166</v>
      </c>
      <c r="H4800" s="177">
        <v>102.172</v>
      </c>
      <c r="I4800" s="178"/>
      <c r="L4800" s="174"/>
      <c r="M4800" s="179"/>
      <c r="N4800" s="180"/>
      <c r="O4800" s="180"/>
      <c r="P4800" s="180"/>
      <c r="Q4800" s="180"/>
      <c r="R4800" s="180"/>
      <c r="S4800" s="180"/>
      <c r="T4800" s="181"/>
      <c r="AT4800" s="175" t="s">
        <v>264</v>
      </c>
      <c r="AU4800" s="175" t="s">
        <v>82</v>
      </c>
      <c r="AV4800" s="14" t="s">
        <v>82</v>
      </c>
      <c r="AW4800" s="14" t="s">
        <v>34</v>
      </c>
      <c r="AX4800" s="14" t="s">
        <v>73</v>
      </c>
      <c r="AY4800" s="175" t="s">
        <v>252</v>
      </c>
    </row>
    <row r="4801" spans="1:65" s="13" customFormat="1" ht="11.25">
      <c r="B4801" s="167"/>
      <c r="D4801" s="160" t="s">
        <v>264</v>
      </c>
      <c r="E4801" s="168" t="s">
        <v>3</v>
      </c>
      <c r="F4801" s="169" t="s">
        <v>4157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264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252</v>
      </c>
    </row>
    <row r="4802" spans="1:65" s="14" customFormat="1" ht="11.25">
      <c r="B4802" s="174"/>
      <c r="D4802" s="160" t="s">
        <v>264</v>
      </c>
      <c r="E4802" s="175" t="s">
        <v>3</v>
      </c>
      <c r="F4802" s="176" t="s">
        <v>4167</v>
      </c>
      <c r="H4802" s="177">
        <v>37.814</v>
      </c>
      <c r="I4802" s="178"/>
      <c r="L4802" s="174"/>
      <c r="M4802" s="179"/>
      <c r="N4802" s="180"/>
      <c r="O4802" s="180"/>
      <c r="P4802" s="180"/>
      <c r="Q4802" s="180"/>
      <c r="R4802" s="180"/>
      <c r="S4802" s="180"/>
      <c r="T4802" s="181"/>
      <c r="AT4802" s="175" t="s">
        <v>264</v>
      </c>
      <c r="AU4802" s="175" t="s">
        <v>82</v>
      </c>
      <c r="AV4802" s="14" t="s">
        <v>82</v>
      </c>
      <c r="AW4802" s="14" t="s">
        <v>34</v>
      </c>
      <c r="AX4802" s="14" t="s">
        <v>73</v>
      </c>
      <c r="AY4802" s="175" t="s">
        <v>252</v>
      </c>
    </row>
    <row r="4803" spans="1:65" s="15" customFormat="1" ht="11.25">
      <c r="B4803" s="182"/>
      <c r="D4803" s="160" t="s">
        <v>264</v>
      </c>
      <c r="E4803" s="183" t="s">
        <v>3</v>
      </c>
      <c r="F4803" s="184" t="s">
        <v>269</v>
      </c>
      <c r="H4803" s="185">
        <v>351.17700000000002</v>
      </c>
      <c r="I4803" s="186"/>
      <c r="L4803" s="182"/>
      <c r="M4803" s="187"/>
      <c r="N4803" s="188"/>
      <c r="O4803" s="188"/>
      <c r="P4803" s="188"/>
      <c r="Q4803" s="188"/>
      <c r="R4803" s="188"/>
      <c r="S4803" s="188"/>
      <c r="T4803" s="189"/>
      <c r="AT4803" s="183" t="s">
        <v>264</v>
      </c>
      <c r="AU4803" s="183" t="s">
        <v>82</v>
      </c>
      <c r="AV4803" s="15" t="s">
        <v>258</v>
      </c>
      <c r="AW4803" s="15" t="s">
        <v>34</v>
      </c>
      <c r="AX4803" s="15" t="s">
        <v>80</v>
      </c>
      <c r="AY4803" s="183" t="s">
        <v>252</v>
      </c>
    </row>
    <row r="4804" spans="1:65" s="2" customFormat="1" ht="16.5" customHeight="1">
      <c r="A4804" s="34"/>
      <c r="B4804" s="145"/>
      <c r="C4804" s="146" t="s">
        <v>4168</v>
      </c>
      <c r="D4804" s="146" t="s">
        <v>254</v>
      </c>
      <c r="E4804" s="147" t="s">
        <v>4169</v>
      </c>
      <c r="F4804" s="148" t="s">
        <v>4170</v>
      </c>
      <c r="G4804" s="149" t="s">
        <v>743</v>
      </c>
      <c r="H4804" s="150">
        <v>24</v>
      </c>
      <c r="I4804" s="151"/>
      <c r="J4804" s="152">
        <f>ROUND(I4804*H4804,2)</f>
        <v>0</v>
      </c>
      <c r="K4804" s="153"/>
      <c r="L4804" s="35"/>
      <c r="M4804" s="154" t="s">
        <v>3</v>
      </c>
      <c r="N4804" s="155" t="s">
        <v>44</v>
      </c>
      <c r="O4804" s="55"/>
      <c r="P4804" s="156">
        <f>O4804*H4804</f>
        <v>0</v>
      </c>
      <c r="Q4804" s="156">
        <v>0</v>
      </c>
      <c r="R4804" s="156">
        <f>Q4804*H4804</f>
        <v>0</v>
      </c>
      <c r="S4804" s="156">
        <v>0</v>
      </c>
      <c r="T4804" s="157">
        <f>S4804*H4804</f>
        <v>0</v>
      </c>
      <c r="U4804" s="34"/>
      <c r="V4804" s="34"/>
      <c r="W4804" s="34"/>
      <c r="X4804" s="34"/>
      <c r="Y4804" s="34"/>
      <c r="Z4804" s="34"/>
      <c r="AA4804" s="34"/>
      <c r="AB4804" s="34"/>
      <c r="AC4804" s="34"/>
      <c r="AD4804" s="34"/>
      <c r="AE4804" s="34"/>
      <c r="AR4804" s="158" t="s">
        <v>406</v>
      </c>
      <c r="AT4804" s="158" t="s">
        <v>254</v>
      </c>
      <c r="AU4804" s="158" t="s">
        <v>82</v>
      </c>
      <c r="AY4804" s="19" t="s">
        <v>252</v>
      </c>
      <c r="BE4804" s="159">
        <f>IF(N4804="základní",J4804,0)</f>
        <v>0</v>
      </c>
      <c r="BF4804" s="159">
        <f>IF(N4804="snížená",J4804,0)</f>
        <v>0</v>
      </c>
      <c r="BG4804" s="159">
        <f>IF(N4804="zákl. přenesená",J4804,0)</f>
        <v>0</v>
      </c>
      <c r="BH4804" s="159">
        <f>IF(N4804="sníž. přenesená",J4804,0)</f>
        <v>0</v>
      </c>
      <c r="BI4804" s="159">
        <f>IF(N4804="nulová",J4804,0)</f>
        <v>0</v>
      </c>
      <c r="BJ4804" s="19" t="s">
        <v>80</v>
      </c>
      <c r="BK4804" s="159">
        <f>ROUND(I4804*H4804,2)</f>
        <v>0</v>
      </c>
      <c r="BL4804" s="19" t="s">
        <v>406</v>
      </c>
      <c r="BM4804" s="158" t="s">
        <v>4171</v>
      </c>
    </row>
    <row r="4805" spans="1:65" s="2" customFormat="1" ht="11.25">
      <c r="A4805" s="34"/>
      <c r="B4805" s="35"/>
      <c r="C4805" s="34"/>
      <c r="D4805" s="160" t="s">
        <v>260</v>
      </c>
      <c r="E4805" s="34"/>
      <c r="F4805" s="161" t="s">
        <v>4172</v>
      </c>
      <c r="G4805" s="34"/>
      <c r="H4805" s="34"/>
      <c r="I4805" s="162"/>
      <c r="J4805" s="34"/>
      <c r="K4805" s="34"/>
      <c r="L4805" s="35"/>
      <c r="M4805" s="163"/>
      <c r="N4805" s="164"/>
      <c r="O4805" s="55"/>
      <c r="P4805" s="55"/>
      <c r="Q4805" s="55"/>
      <c r="R4805" s="55"/>
      <c r="S4805" s="55"/>
      <c r="T4805" s="56"/>
      <c r="U4805" s="34"/>
      <c r="V4805" s="34"/>
      <c r="W4805" s="34"/>
      <c r="X4805" s="34"/>
      <c r="Y4805" s="34"/>
      <c r="Z4805" s="34"/>
      <c r="AA4805" s="34"/>
      <c r="AB4805" s="34"/>
      <c r="AC4805" s="34"/>
      <c r="AD4805" s="34"/>
      <c r="AE4805" s="34"/>
      <c r="AT4805" s="19" t="s">
        <v>260</v>
      </c>
      <c r="AU4805" s="19" t="s">
        <v>82</v>
      </c>
    </row>
    <row r="4806" spans="1:65" s="2" customFormat="1" ht="11.25">
      <c r="A4806" s="34"/>
      <c r="B4806" s="35"/>
      <c r="C4806" s="34"/>
      <c r="D4806" s="165" t="s">
        <v>262</v>
      </c>
      <c r="E4806" s="34"/>
      <c r="F4806" s="166" t="s">
        <v>4173</v>
      </c>
      <c r="G4806" s="34"/>
      <c r="H4806" s="34"/>
      <c r="I4806" s="162"/>
      <c r="J4806" s="34"/>
      <c r="K4806" s="34"/>
      <c r="L4806" s="35"/>
      <c r="M4806" s="163"/>
      <c r="N4806" s="164"/>
      <c r="O4806" s="55"/>
      <c r="P4806" s="55"/>
      <c r="Q4806" s="55"/>
      <c r="R4806" s="55"/>
      <c r="S4806" s="55"/>
      <c r="T4806" s="56"/>
      <c r="U4806" s="34"/>
      <c r="V4806" s="34"/>
      <c r="W4806" s="34"/>
      <c r="X4806" s="34"/>
      <c r="Y4806" s="34"/>
      <c r="Z4806" s="34"/>
      <c r="AA4806" s="34"/>
      <c r="AB4806" s="34"/>
      <c r="AC4806" s="34"/>
      <c r="AD4806" s="34"/>
      <c r="AE4806" s="34"/>
      <c r="AT4806" s="19" t="s">
        <v>262</v>
      </c>
      <c r="AU4806" s="19" t="s">
        <v>82</v>
      </c>
    </row>
    <row r="4807" spans="1:65" s="13" customFormat="1" ht="11.25">
      <c r="B4807" s="167"/>
      <c r="D4807" s="160" t="s">
        <v>264</v>
      </c>
      <c r="E4807" s="168" t="s">
        <v>3</v>
      </c>
      <c r="F4807" s="169" t="s">
        <v>4174</v>
      </c>
      <c r="H4807" s="168" t="s">
        <v>3</v>
      </c>
      <c r="I4807" s="170"/>
      <c r="L4807" s="167"/>
      <c r="M4807" s="171"/>
      <c r="N4807" s="172"/>
      <c r="O4807" s="172"/>
      <c r="P4807" s="172"/>
      <c r="Q4807" s="172"/>
      <c r="R4807" s="172"/>
      <c r="S4807" s="172"/>
      <c r="T4807" s="173"/>
      <c r="AT4807" s="168" t="s">
        <v>264</v>
      </c>
      <c r="AU4807" s="168" t="s">
        <v>82</v>
      </c>
      <c r="AV4807" s="13" t="s">
        <v>80</v>
      </c>
      <c r="AW4807" s="13" t="s">
        <v>34</v>
      </c>
      <c r="AX4807" s="13" t="s">
        <v>73</v>
      </c>
      <c r="AY4807" s="168" t="s">
        <v>252</v>
      </c>
    </row>
    <row r="4808" spans="1:65" s="13" customFormat="1" ht="11.25">
      <c r="B4808" s="167"/>
      <c r="D4808" s="160" t="s">
        <v>264</v>
      </c>
      <c r="E4808" s="168" t="s">
        <v>3</v>
      </c>
      <c r="F4808" s="169" t="s">
        <v>4086</v>
      </c>
      <c r="H4808" s="168" t="s">
        <v>3</v>
      </c>
      <c r="I4808" s="170"/>
      <c r="L4808" s="167"/>
      <c r="M4808" s="171"/>
      <c r="N4808" s="172"/>
      <c r="O4808" s="172"/>
      <c r="P4808" s="172"/>
      <c r="Q4808" s="172"/>
      <c r="R4808" s="172"/>
      <c r="S4808" s="172"/>
      <c r="T4808" s="173"/>
      <c r="AT4808" s="168" t="s">
        <v>264</v>
      </c>
      <c r="AU4808" s="168" t="s">
        <v>82</v>
      </c>
      <c r="AV4808" s="13" t="s">
        <v>80</v>
      </c>
      <c r="AW4808" s="13" t="s">
        <v>34</v>
      </c>
      <c r="AX4808" s="13" t="s">
        <v>73</v>
      </c>
      <c r="AY4808" s="168" t="s">
        <v>252</v>
      </c>
    </row>
    <row r="4809" spans="1:65" s="14" customFormat="1" ht="11.25">
      <c r="B4809" s="174"/>
      <c r="D4809" s="160" t="s">
        <v>264</v>
      </c>
      <c r="E4809" s="175" t="s">
        <v>3</v>
      </c>
      <c r="F4809" s="176" t="s">
        <v>80</v>
      </c>
      <c r="H4809" s="177">
        <v>1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264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252</v>
      </c>
    </row>
    <row r="4810" spans="1:65" s="13" customFormat="1" ht="11.25">
      <c r="B4810" s="167"/>
      <c r="D4810" s="160" t="s">
        <v>264</v>
      </c>
      <c r="E4810" s="168" t="s">
        <v>3</v>
      </c>
      <c r="F4810" s="169" t="s">
        <v>4087</v>
      </c>
      <c r="H4810" s="168" t="s">
        <v>3</v>
      </c>
      <c r="I4810" s="170"/>
      <c r="L4810" s="167"/>
      <c r="M4810" s="171"/>
      <c r="N4810" s="172"/>
      <c r="O4810" s="172"/>
      <c r="P4810" s="172"/>
      <c r="Q4810" s="172"/>
      <c r="R4810" s="172"/>
      <c r="S4810" s="172"/>
      <c r="T4810" s="173"/>
      <c r="AT4810" s="168" t="s">
        <v>264</v>
      </c>
      <c r="AU4810" s="168" t="s">
        <v>82</v>
      </c>
      <c r="AV4810" s="13" t="s">
        <v>80</v>
      </c>
      <c r="AW4810" s="13" t="s">
        <v>34</v>
      </c>
      <c r="AX4810" s="13" t="s">
        <v>73</v>
      </c>
      <c r="AY4810" s="168" t="s">
        <v>252</v>
      </c>
    </row>
    <row r="4811" spans="1:65" s="14" customFormat="1" ht="11.25">
      <c r="B4811" s="174"/>
      <c r="D4811" s="160" t="s">
        <v>264</v>
      </c>
      <c r="E4811" s="175" t="s">
        <v>3</v>
      </c>
      <c r="F4811" s="176" t="s">
        <v>338</v>
      </c>
      <c r="H4811" s="177">
        <v>10</v>
      </c>
      <c r="I4811" s="178"/>
      <c r="L4811" s="174"/>
      <c r="M4811" s="179"/>
      <c r="N4811" s="180"/>
      <c r="O4811" s="180"/>
      <c r="P4811" s="180"/>
      <c r="Q4811" s="180"/>
      <c r="R4811" s="180"/>
      <c r="S4811" s="180"/>
      <c r="T4811" s="181"/>
      <c r="AT4811" s="175" t="s">
        <v>264</v>
      </c>
      <c r="AU4811" s="175" t="s">
        <v>82</v>
      </c>
      <c r="AV4811" s="14" t="s">
        <v>82</v>
      </c>
      <c r="AW4811" s="14" t="s">
        <v>34</v>
      </c>
      <c r="AX4811" s="14" t="s">
        <v>73</v>
      </c>
      <c r="AY4811" s="175" t="s">
        <v>252</v>
      </c>
    </row>
    <row r="4812" spans="1:65" s="13" customFormat="1" ht="11.25">
      <c r="B4812" s="167"/>
      <c r="D4812" s="160" t="s">
        <v>264</v>
      </c>
      <c r="E4812" s="168" t="s">
        <v>3</v>
      </c>
      <c r="F4812" s="169" t="s">
        <v>4088</v>
      </c>
      <c r="H4812" s="168" t="s">
        <v>3</v>
      </c>
      <c r="I4812" s="170"/>
      <c r="L4812" s="167"/>
      <c r="M4812" s="171"/>
      <c r="N4812" s="172"/>
      <c r="O4812" s="172"/>
      <c r="P4812" s="172"/>
      <c r="Q4812" s="172"/>
      <c r="R4812" s="172"/>
      <c r="S4812" s="172"/>
      <c r="T4812" s="173"/>
      <c r="AT4812" s="168" t="s">
        <v>264</v>
      </c>
      <c r="AU4812" s="168" t="s">
        <v>82</v>
      </c>
      <c r="AV4812" s="13" t="s">
        <v>80</v>
      </c>
      <c r="AW4812" s="13" t="s">
        <v>34</v>
      </c>
      <c r="AX4812" s="13" t="s">
        <v>73</v>
      </c>
      <c r="AY4812" s="168" t="s">
        <v>252</v>
      </c>
    </row>
    <row r="4813" spans="1:65" s="14" customFormat="1" ht="11.25">
      <c r="B4813" s="174"/>
      <c r="D4813" s="160" t="s">
        <v>264</v>
      </c>
      <c r="E4813" s="175" t="s">
        <v>3</v>
      </c>
      <c r="F4813" s="176" t="s">
        <v>95</v>
      </c>
      <c r="H4813" s="177">
        <v>3</v>
      </c>
      <c r="I4813" s="178"/>
      <c r="L4813" s="174"/>
      <c r="M4813" s="179"/>
      <c r="N4813" s="180"/>
      <c r="O4813" s="180"/>
      <c r="P4813" s="180"/>
      <c r="Q4813" s="180"/>
      <c r="R4813" s="180"/>
      <c r="S4813" s="180"/>
      <c r="T4813" s="181"/>
      <c r="AT4813" s="175" t="s">
        <v>264</v>
      </c>
      <c r="AU4813" s="175" t="s">
        <v>82</v>
      </c>
      <c r="AV4813" s="14" t="s">
        <v>82</v>
      </c>
      <c r="AW4813" s="14" t="s">
        <v>34</v>
      </c>
      <c r="AX4813" s="14" t="s">
        <v>73</v>
      </c>
      <c r="AY4813" s="175" t="s">
        <v>252</v>
      </c>
    </row>
    <row r="4814" spans="1:65" s="13" customFormat="1" ht="11.25">
      <c r="B4814" s="167"/>
      <c r="D4814" s="160" t="s">
        <v>264</v>
      </c>
      <c r="E4814" s="168" t="s">
        <v>3</v>
      </c>
      <c r="F4814" s="169" t="s">
        <v>4089</v>
      </c>
      <c r="H4814" s="168" t="s">
        <v>3</v>
      </c>
      <c r="I4814" s="170"/>
      <c r="L4814" s="167"/>
      <c r="M4814" s="171"/>
      <c r="N4814" s="172"/>
      <c r="O4814" s="172"/>
      <c r="P4814" s="172"/>
      <c r="Q4814" s="172"/>
      <c r="R4814" s="172"/>
      <c r="S4814" s="172"/>
      <c r="T4814" s="173"/>
      <c r="AT4814" s="168" t="s">
        <v>264</v>
      </c>
      <c r="AU4814" s="168" t="s">
        <v>82</v>
      </c>
      <c r="AV4814" s="13" t="s">
        <v>80</v>
      </c>
      <c r="AW4814" s="13" t="s">
        <v>34</v>
      </c>
      <c r="AX4814" s="13" t="s">
        <v>73</v>
      </c>
      <c r="AY4814" s="168" t="s">
        <v>252</v>
      </c>
    </row>
    <row r="4815" spans="1:65" s="14" customFormat="1" ht="11.25">
      <c r="B4815" s="174"/>
      <c r="D4815" s="160" t="s">
        <v>264</v>
      </c>
      <c r="E4815" s="175" t="s">
        <v>3</v>
      </c>
      <c r="F4815" s="176" t="s">
        <v>80</v>
      </c>
      <c r="H4815" s="177">
        <v>1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264</v>
      </c>
      <c r="AU4815" s="175" t="s">
        <v>82</v>
      </c>
      <c r="AV4815" s="14" t="s">
        <v>82</v>
      </c>
      <c r="AW4815" s="14" t="s">
        <v>34</v>
      </c>
      <c r="AX4815" s="14" t="s">
        <v>73</v>
      </c>
      <c r="AY4815" s="175" t="s">
        <v>252</v>
      </c>
    </row>
    <row r="4816" spans="1:65" s="13" customFormat="1" ht="11.25">
      <c r="B4816" s="167"/>
      <c r="D4816" s="160" t="s">
        <v>264</v>
      </c>
      <c r="E4816" s="168" t="s">
        <v>3</v>
      </c>
      <c r="F4816" s="169" t="s">
        <v>4090</v>
      </c>
      <c r="H4816" s="168" t="s">
        <v>3</v>
      </c>
      <c r="I4816" s="170"/>
      <c r="L4816" s="167"/>
      <c r="M4816" s="171"/>
      <c r="N4816" s="172"/>
      <c r="O4816" s="172"/>
      <c r="P4816" s="172"/>
      <c r="Q4816" s="172"/>
      <c r="R4816" s="172"/>
      <c r="S4816" s="172"/>
      <c r="T4816" s="173"/>
      <c r="AT4816" s="168" t="s">
        <v>264</v>
      </c>
      <c r="AU4816" s="168" t="s">
        <v>82</v>
      </c>
      <c r="AV4816" s="13" t="s">
        <v>80</v>
      </c>
      <c r="AW4816" s="13" t="s">
        <v>34</v>
      </c>
      <c r="AX4816" s="13" t="s">
        <v>73</v>
      </c>
      <c r="AY4816" s="168" t="s">
        <v>252</v>
      </c>
    </row>
    <row r="4817" spans="1:65" s="14" customFormat="1" ht="11.25">
      <c r="B4817" s="174"/>
      <c r="D4817" s="160" t="s">
        <v>264</v>
      </c>
      <c r="E4817" s="175" t="s">
        <v>3</v>
      </c>
      <c r="F4817" s="176" t="s">
        <v>296</v>
      </c>
      <c r="H4817" s="177">
        <v>5</v>
      </c>
      <c r="I4817" s="178"/>
      <c r="L4817" s="174"/>
      <c r="M4817" s="179"/>
      <c r="N4817" s="180"/>
      <c r="O4817" s="180"/>
      <c r="P4817" s="180"/>
      <c r="Q4817" s="180"/>
      <c r="R4817" s="180"/>
      <c r="S4817" s="180"/>
      <c r="T4817" s="181"/>
      <c r="AT4817" s="175" t="s">
        <v>264</v>
      </c>
      <c r="AU4817" s="175" t="s">
        <v>82</v>
      </c>
      <c r="AV4817" s="14" t="s">
        <v>82</v>
      </c>
      <c r="AW4817" s="14" t="s">
        <v>34</v>
      </c>
      <c r="AX4817" s="14" t="s">
        <v>73</v>
      </c>
      <c r="AY4817" s="175" t="s">
        <v>252</v>
      </c>
    </row>
    <row r="4818" spans="1:65" s="13" customFormat="1" ht="11.25">
      <c r="B4818" s="167"/>
      <c r="D4818" s="160" t="s">
        <v>264</v>
      </c>
      <c r="E4818" s="168" t="s">
        <v>3</v>
      </c>
      <c r="F4818" s="169" t="s">
        <v>4091</v>
      </c>
      <c r="H4818" s="168" t="s">
        <v>3</v>
      </c>
      <c r="I4818" s="170"/>
      <c r="L4818" s="167"/>
      <c r="M4818" s="171"/>
      <c r="N4818" s="172"/>
      <c r="O4818" s="172"/>
      <c r="P4818" s="172"/>
      <c r="Q4818" s="172"/>
      <c r="R4818" s="172"/>
      <c r="S4818" s="172"/>
      <c r="T4818" s="173"/>
      <c r="AT4818" s="168" t="s">
        <v>264</v>
      </c>
      <c r="AU4818" s="168" t="s">
        <v>82</v>
      </c>
      <c r="AV4818" s="13" t="s">
        <v>80</v>
      </c>
      <c r="AW4818" s="13" t="s">
        <v>34</v>
      </c>
      <c r="AX4818" s="13" t="s">
        <v>73</v>
      </c>
      <c r="AY4818" s="168" t="s">
        <v>252</v>
      </c>
    </row>
    <row r="4819" spans="1:65" s="14" customFormat="1" ht="11.25">
      <c r="B4819" s="174"/>
      <c r="D4819" s="160" t="s">
        <v>264</v>
      </c>
      <c r="E4819" s="175" t="s">
        <v>3</v>
      </c>
      <c r="F4819" s="176" t="s">
        <v>258</v>
      </c>
      <c r="H4819" s="177">
        <v>4</v>
      </c>
      <c r="I4819" s="178"/>
      <c r="L4819" s="174"/>
      <c r="M4819" s="179"/>
      <c r="N4819" s="180"/>
      <c r="O4819" s="180"/>
      <c r="P4819" s="180"/>
      <c r="Q4819" s="180"/>
      <c r="R4819" s="180"/>
      <c r="S4819" s="180"/>
      <c r="T4819" s="181"/>
      <c r="AT4819" s="175" t="s">
        <v>264</v>
      </c>
      <c r="AU4819" s="175" t="s">
        <v>82</v>
      </c>
      <c r="AV4819" s="14" t="s">
        <v>82</v>
      </c>
      <c r="AW4819" s="14" t="s">
        <v>34</v>
      </c>
      <c r="AX4819" s="14" t="s">
        <v>73</v>
      </c>
      <c r="AY4819" s="175" t="s">
        <v>252</v>
      </c>
    </row>
    <row r="4820" spans="1:65" s="15" customFormat="1" ht="11.25">
      <c r="B4820" s="182"/>
      <c r="D4820" s="160" t="s">
        <v>264</v>
      </c>
      <c r="E4820" s="183" t="s">
        <v>3</v>
      </c>
      <c r="F4820" s="184" t="s">
        <v>269</v>
      </c>
      <c r="H4820" s="185">
        <v>24</v>
      </c>
      <c r="I4820" s="186"/>
      <c r="L4820" s="182"/>
      <c r="M4820" s="187"/>
      <c r="N4820" s="188"/>
      <c r="O4820" s="188"/>
      <c r="P4820" s="188"/>
      <c r="Q4820" s="188"/>
      <c r="R4820" s="188"/>
      <c r="S4820" s="188"/>
      <c r="T4820" s="189"/>
      <c r="AT4820" s="183" t="s">
        <v>264</v>
      </c>
      <c r="AU4820" s="183" t="s">
        <v>82</v>
      </c>
      <c r="AV4820" s="15" t="s">
        <v>258</v>
      </c>
      <c r="AW4820" s="15" t="s">
        <v>34</v>
      </c>
      <c r="AX4820" s="15" t="s">
        <v>80</v>
      </c>
      <c r="AY4820" s="183" t="s">
        <v>252</v>
      </c>
    </row>
    <row r="4821" spans="1:65" s="2" customFormat="1" ht="21.75" customHeight="1">
      <c r="A4821" s="34"/>
      <c r="B4821" s="145"/>
      <c r="C4821" s="198" t="s">
        <v>4175</v>
      </c>
      <c r="D4821" s="198" t="s">
        <v>361</v>
      </c>
      <c r="E4821" s="199" t="s">
        <v>4176</v>
      </c>
      <c r="F4821" s="200" t="s">
        <v>4177</v>
      </c>
      <c r="G4821" s="201" t="s">
        <v>743</v>
      </c>
      <c r="H4821" s="202">
        <v>24</v>
      </c>
      <c r="I4821" s="203"/>
      <c r="J4821" s="204">
        <f>ROUND(I4821*H4821,2)</f>
        <v>0</v>
      </c>
      <c r="K4821" s="205"/>
      <c r="L4821" s="206"/>
      <c r="M4821" s="207" t="s">
        <v>3</v>
      </c>
      <c r="N4821" s="208" t="s">
        <v>44</v>
      </c>
      <c r="O4821" s="55"/>
      <c r="P4821" s="156">
        <f>O4821*H4821</f>
        <v>0</v>
      </c>
      <c r="Q4821" s="156">
        <v>1E-3</v>
      </c>
      <c r="R4821" s="156">
        <f>Q4821*H4821</f>
        <v>2.4E-2</v>
      </c>
      <c r="S4821" s="156">
        <v>0</v>
      </c>
      <c r="T4821" s="157">
        <f>S4821*H4821</f>
        <v>0</v>
      </c>
      <c r="U4821" s="34"/>
      <c r="V4821" s="34"/>
      <c r="W4821" s="34"/>
      <c r="X4821" s="34"/>
      <c r="Y4821" s="34"/>
      <c r="Z4821" s="34"/>
      <c r="AA4821" s="34"/>
      <c r="AB4821" s="34"/>
      <c r="AC4821" s="34"/>
      <c r="AD4821" s="34"/>
      <c r="AE4821" s="34"/>
      <c r="AR4821" s="158" t="s">
        <v>572</v>
      </c>
      <c r="AT4821" s="158" t="s">
        <v>361</v>
      </c>
      <c r="AU4821" s="158" t="s">
        <v>82</v>
      </c>
      <c r="AY4821" s="19" t="s">
        <v>252</v>
      </c>
      <c r="BE4821" s="159">
        <f>IF(N4821="základní",J4821,0)</f>
        <v>0</v>
      </c>
      <c r="BF4821" s="159">
        <f>IF(N4821="snížená",J4821,0)</f>
        <v>0</v>
      </c>
      <c r="BG4821" s="159">
        <f>IF(N4821="zákl. přenesená",J4821,0)</f>
        <v>0</v>
      </c>
      <c r="BH4821" s="159">
        <f>IF(N4821="sníž. přenesená",J4821,0)</f>
        <v>0</v>
      </c>
      <c r="BI4821" s="159">
        <f>IF(N4821="nulová",J4821,0)</f>
        <v>0</v>
      </c>
      <c r="BJ4821" s="19" t="s">
        <v>80</v>
      </c>
      <c r="BK4821" s="159">
        <f>ROUND(I4821*H4821,2)</f>
        <v>0</v>
      </c>
      <c r="BL4821" s="19" t="s">
        <v>406</v>
      </c>
      <c r="BM4821" s="158" t="s">
        <v>4178</v>
      </c>
    </row>
    <row r="4822" spans="1:65" s="2" customFormat="1" ht="11.25">
      <c r="A4822" s="34"/>
      <c r="B4822" s="35"/>
      <c r="C4822" s="34"/>
      <c r="D4822" s="160" t="s">
        <v>260</v>
      </c>
      <c r="E4822" s="34"/>
      <c r="F4822" s="161" t="s">
        <v>4177</v>
      </c>
      <c r="G4822" s="34"/>
      <c r="H4822" s="34"/>
      <c r="I4822" s="162"/>
      <c r="J4822" s="34"/>
      <c r="K4822" s="34"/>
      <c r="L4822" s="35"/>
      <c r="M4822" s="163"/>
      <c r="N4822" s="164"/>
      <c r="O4822" s="55"/>
      <c r="P4822" s="55"/>
      <c r="Q4822" s="55"/>
      <c r="R4822" s="55"/>
      <c r="S4822" s="55"/>
      <c r="T4822" s="56"/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T4822" s="19" t="s">
        <v>260</v>
      </c>
      <c r="AU4822" s="19" t="s">
        <v>82</v>
      </c>
    </row>
    <row r="4823" spans="1:65" s="2" customFormat="1" ht="11.25">
      <c r="A4823" s="34"/>
      <c r="B4823" s="35"/>
      <c r="C4823" s="34"/>
      <c r="D4823" s="165" t="s">
        <v>262</v>
      </c>
      <c r="E4823" s="34"/>
      <c r="F4823" s="166" t="s">
        <v>4179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262</v>
      </c>
      <c r="AU4823" s="19" t="s">
        <v>82</v>
      </c>
    </row>
    <row r="4824" spans="1:65" s="13" customFormat="1" ht="11.25">
      <c r="B4824" s="167"/>
      <c r="D4824" s="160" t="s">
        <v>264</v>
      </c>
      <c r="E4824" s="168" t="s">
        <v>3</v>
      </c>
      <c r="F4824" s="169" t="s">
        <v>4180</v>
      </c>
      <c r="H4824" s="168" t="s">
        <v>3</v>
      </c>
      <c r="I4824" s="170"/>
      <c r="L4824" s="167"/>
      <c r="M4824" s="171"/>
      <c r="N4824" s="172"/>
      <c r="O4824" s="172"/>
      <c r="P4824" s="172"/>
      <c r="Q4824" s="172"/>
      <c r="R4824" s="172"/>
      <c r="S4824" s="172"/>
      <c r="T4824" s="173"/>
      <c r="AT4824" s="168" t="s">
        <v>264</v>
      </c>
      <c r="AU4824" s="168" t="s">
        <v>82</v>
      </c>
      <c r="AV4824" s="13" t="s">
        <v>80</v>
      </c>
      <c r="AW4824" s="13" t="s">
        <v>34</v>
      </c>
      <c r="AX4824" s="13" t="s">
        <v>73</v>
      </c>
      <c r="AY4824" s="168" t="s">
        <v>252</v>
      </c>
    </row>
    <row r="4825" spans="1:65" s="13" customFormat="1" ht="11.25">
      <c r="B4825" s="167"/>
      <c r="D4825" s="160" t="s">
        <v>264</v>
      </c>
      <c r="E4825" s="168" t="s">
        <v>3</v>
      </c>
      <c r="F4825" s="169" t="s">
        <v>4086</v>
      </c>
      <c r="H4825" s="168" t="s">
        <v>3</v>
      </c>
      <c r="I4825" s="170"/>
      <c r="L4825" s="167"/>
      <c r="M4825" s="171"/>
      <c r="N4825" s="172"/>
      <c r="O4825" s="172"/>
      <c r="P4825" s="172"/>
      <c r="Q4825" s="172"/>
      <c r="R4825" s="172"/>
      <c r="S4825" s="172"/>
      <c r="T4825" s="173"/>
      <c r="AT4825" s="168" t="s">
        <v>264</v>
      </c>
      <c r="AU4825" s="168" t="s">
        <v>82</v>
      </c>
      <c r="AV4825" s="13" t="s">
        <v>80</v>
      </c>
      <c r="AW4825" s="13" t="s">
        <v>34</v>
      </c>
      <c r="AX4825" s="13" t="s">
        <v>73</v>
      </c>
      <c r="AY4825" s="168" t="s">
        <v>252</v>
      </c>
    </row>
    <row r="4826" spans="1:65" s="14" customFormat="1" ht="11.25">
      <c r="B4826" s="174"/>
      <c r="D4826" s="160" t="s">
        <v>264</v>
      </c>
      <c r="E4826" s="175" t="s">
        <v>3</v>
      </c>
      <c r="F4826" s="176" t="s">
        <v>80</v>
      </c>
      <c r="H4826" s="177">
        <v>1</v>
      </c>
      <c r="I4826" s="178"/>
      <c r="L4826" s="174"/>
      <c r="M4826" s="179"/>
      <c r="N4826" s="180"/>
      <c r="O4826" s="180"/>
      <c r="P4826" s="180"/>
      <c r="Q4826" s="180"/>
      <c r="R4826" s="180"/>
      <c r="S4826" s="180"/>
      <c r="T4826" s="181"/>
      <c r="AT4826" s="175" t="s">
        <v>264</v>
      </c>
      <c r="AU4826" s="175" t="s">
        <v>82</v>
      </c>
      <c r="AV4826" s="14" t="s">
        <v>82</v>
      </c>
      <c r="AW4826" s="14" t="s">
        <v>34</v>
      </c>
      <c r="AX4826" s="14" t="s">
        <v>73</v>
      </c>
      <c r="AY4826" s="175" t="s">
        <v>252</v>
      </c>
    </row>
    <row r="4827" spans="1:65" s="13" customFormat="1" ht="11.25">
      <c r="B4827" s="167"/>
      <c r="D4827" s="160" t="s">
        <v>264</v>
      </c>
      <c r="E4827" s="168" t="s">
        <v>3</v>
      </c>
      <c r="F4827" s="169" t="s">
        <v>4087</v>
      </c>
      <c r="H4827" s="168" t="s">
        <v>3</v>
      </c>
      <c r="I4827" s="170"/>
      <c r="L4827" s="167"/>
      <c r="M4827" s="171"/>
      <c r="N4827" s="172"/>
      <c r="O4827" s="172"/>
      <c r="P4827" s="172"/>
      <c r="Q4827" s="172"/>
      <c r="R4827" s="172"/>
      <c r="S4827" s="172"/>
      <c r="T4827" s="173"/>
      <c r="AT4827" s="168" t="s">
        <v>264</v>
      </c>
      <c r="AU4827" s="168" t="s">
        <v>82</v>
      </c>
      <c r="AV4827" s="13" t="s">
        <v>80</v>
      </c>
      <c r="AW4827" s="13" t="s">
        <v>34</v>
      </c>
      <c r="AX4827" s="13" t="s">
        <v>73</v>
      </c>
      <c r="AY4827" s="168" t="s">
        <v>252</v>
      </c>
    </row>
    <row r="4828" spans="1:65" s="14" customFormat="1" ht="11.25">
      <c r="B4828" s="174"/>
      <c r="D4828" s="160" t="s">
        <v>264</v>
      </c>
      <c r="E4828" s="175" t="s">
        <v>3</v>
      </c>
      <c r="F4828" s="176" t="s">
        <v>338</v>
      </c>
      <c r="H4828" s="177">
        <v>10</v>
      </c>
      <c r="I4828" s="178"/>
      <c r="L4828" s="174"/>
      <c r="M4828" s="179"/>
      <c r="N4828" s="180"/>
      <c r="O4828" s="180"/>
      <c r="P4828" s="180"/>
      <c r="Q4828" s="180"/>
      <c r="R4828" s="180"/>
      <c r="S4828" s="180"/>
      <c r="T4828" s="181"/>
      <c r="AT4828" s="175" t="s">
        <v>264</v>
      </c>
      <c r="AU4828" s="175" t="s">
        <v>82</v>
      </c>
      <c r="AV4828" s="14" t="s">
        <v>82</v>
      </c>
      <c r="AW4828" s="14" t="s">
        <v>34</v>
      </c>
      <c r="AX4828" s="14" t="s">
        <v>73</v>
      </c>
      <c r="AY4828" s="175" t="s">
        <v>252</v>
      </c>
    </row>
    <row r="4829" spans="1:65" s="13" customFormat="1" ht="11.25">
      <c r="B4829" s="167"/>
      <c r="D4829" s="160" t="s">
        <v>264</v>
      </c>
      <c r="E4829" s="168" t="s">
        <v>3</v>
      </c>
      <c r="F4829" s="169" t="s">
        <v>4088</v>
      </c>
      <c r="H4829" s="168" t="s">
        <v>3</v>
      </c>
      <c r="I4829" s="170"/>
      <c r="L4829" s="167"/>
      <c r="M4829" s="171"/>
      <c r="N4829" s="172"/>
      <c r="O4829" s="172"/>
      <c r="P4829" s="172"/>
      <c r="Q4829" s="172"/>
      <c r="R4829" s="172"/>
      <c r="S4829" s="172"/>
      <c r="T4829" s="173"/>
      <c r="AT4829" s="168" t="s">
        <v>264</v>
      </c>
      <c r="AU4829" s="168" t="s">
        <v>82</v>
      </c>
      <c r="AV4829" s="13" t="s">
        <v>80</v>
      </c>
      <c r="AW4829" s="13" t="s">
        <v>34</v>
      </c>
      <c r="AX4829" s="13" t="s">
        <v>73</v>
      </c>
      <c r="AY4829" s="168" t="s">
        <v>252</v>
      </c>
    </row>
    <row r="4830" spans="1:65" s="14" customFormat="1" ht="11.25">
      <c r="B4830" s="174"/>
      <c r="D4830" s="160" t="s">
        <v>264</v>
      </c>
      <c r="E4830" s="175" t="s">
        <v>3</v>
      </c>
      <c r="F4830" s="176" t="s">
        <v>95</v>
      </c>
      <c r="H4830" s="177">
        <v>3</v>
      </c>
      <c r="I4830" s="178"/>
      <c r="L4830" s="174"/>
      <c r="M4830" s="179"/>
      <c r="N4830" s="180"/>
      <c r="O4830" s="180"/>
      <c r="P4830" s="180"/>
      <c r="Q4830" s="180"/>
      <c r="R4830" s="180"/>
      <c r="S4830" s="180"/>
      <c r="T4830" s="181"/>
      <c r="AT4830" s="175" t="s">
        <v>264</v>
      </c>
      <c r="AU4830" s="175" t="s">
        <v>82</v>
      </c>
      <c r="AV4830" s="14" t="s">
        <v>82</v>
      </c>
      <c r="AW4830" s="14" t="s">
        <v>34</v>
      </c>
      <c r="AX4830" s="14" t="s">
        <v>73</v>
      </c>
      <c r="AY4830" s="175" t="s">
        <v>252</v>
      </c>
    </row>
    <row r="4831" spans="1:65" s="13" customFormat="1" ht="11.25">
      <c r="B4831" s="167"/>
      <c r="D4831" s="160" t="s">
        <v>264</v>
      </c>
      <c r="E4831" s="168" t="s">
        <v>3</v>
      </c>
      <c r="F4831" s="169" t="s">
        <v>4089</v>
      </c>
      <c r="H4831" s="168" t="s">
        <v>3</v>
      </c>
      <c r="I4831" s="170"/>
      <c r="L4831" s="167"/>
      <c r="M4831" s="171"/>
      <c r="N4831" s="172"/>
      <c r="O4831" s="172"/>
      <c r="P4831" s="172"/>
      <c r="Q4831" s="172"/>
      <c r="R4831" s="172"/>
      <c r="S4831" s="172"/>
      <c r="T4831" s="173"/>
      <c r="AT4831" s="168" t="s">
        <v>264</v>
      </c>
      <c r="AU4831" s="168" t="s">
        <v>82</v>
      </c>
      <c r="AV4831" s="13" t="s">
        <v>80</v>
      </c>
      <c r="AW4831" s="13" t="s">
        <v>34</v>
      </c>
      <c r="AX4831" s="13" t="s">
        <v>73</v>
      </c>
      <c r="AY4831" s="168" t="s">
        <v>252</v>
      </c>
    </row>
    <row r="4832" spans="1:65" s="14" customFormat="1" ht="11.25">
      <c r="B4832" s="174"/>
      <c r="D4832" s="160" t="s">
        <v>264</v>
      </c>
      <c r="E4832" s="175" t="s">
        <v>3</v>
      </c>
      <c r="F4832" s="176" t="s">
        <v>80</v>
      </c>
      <c r="H4832" s="177">
        <v>1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264</v>
      </c>
      <c r="AU4832" s="175" t="s">
        <v>82</v>
      </c>
      <c r="AV4832" s="14" t="s">
        <v>82</v>
      </c>
      <c r="AW4832" s="14" t="s">
        <v>34</v>
      </c>
      <c r="AX4832" s="14" t="s">
        <v>73</v>
      </c>
      <c r="AY4832" s="175" t="s">
        <v>252</v>
      </c>
    </row>
    <row r="4833" spans="1:65" s="13" customFormat="1" ht="11.25">
      <c r="B4833" s="167"/>
      <c r="D4833" s="160" t="s">
        <v>264</v>
      </c>
      <c r="E4833" s="168" t="s">
        <v>3</v>
      </c>
      <c r="F4833" s="169" t="s">
        <v>4090</v>
      </c>
      <c r="H4833" s="168" t="s">
        <v>3</v>
      </c>
      <c r="I4833" s="170"/>
      <c r="L4833" s="167"/>
      <c r="M4833" s="171"/>
      <c r="N4833" s="172"/>
      <c r="O4833" s="172"/>
      <c r="P4833" s="172"/>
      <c r="Q4833" s="172"/>
      <c r="R4833" s="172"/>
      <c r="S4833" s="172"/>
      <c r="T4833" s="173"/>
      <c r="AT4833" s="168" t="s">
        <v>264</v>
      </c>
      <c r="AU4833" s="168" t="s">
        <v>82</v>
      </c>
      <c r="AV4833" s="13" t="s">
        <v>80</v>
      </c>
      <c r="AW4833" s="13" t="s">
        <v>34</v>
      </c>
      <c r="AX4833" s="13" t="s">
        <v>73</v>
      </c>
      <c r="AY4833" s="168" t="s">
        <v>252</v>
      </c>
    </row>
    <row r="4834" spans="1:65" s="14" customFormat="1" ht="11.25">
      <c r="B4834" s="174"/>
      <c r="D4834" s="160" t="s">
        <v>264</v>
      </c>
      <c r="E4834" s="175" t="s">
        <v>3</v>
      </c>
      <c r="F4834" s="176" t="s">
        <v>296</v>
      </c>
      <c r="H4834" s="177">
        <v>5</v>
      </c>
      <c r="I4834" s="178"/>
      <c r="L4834" s="174"/>
      <c r="M4834" s="179"/>
      <c r="N4834" s="180"/>
      <c r="O4834" s="180"/>
      <c r="P4834" s="180"/>
      <c r="Q4834" s="180"/>
      <c r="R4834" s="180"/>
      <c r="S4834" s="180"/>
      <c r="T4834" s="181"/>
      <c r="AT4834" s="175" t="s">
        <v>264</v>
      </c>
      <c r="AU4834" s="175" t="s">
        <v>82</v>
      </c>
      <c r="AV4834" s="14" t="s">
        <v>82</v>
      </c>
      <c r="AW4834" s="14" t="s">
        <v>34</v>
      </c>
      <c r="AX4834" s="14" t="s">
        <v>73</v>
      </c>
      <c r="AY4834" s="175" t="s">
        <v>252</v>
      </c>
    </row>
    <row r="4835" spans="1:65" s="13" customFormat="1" ht="11.25">
      <c r="B4835" s="167"/>
      <c r="D4835" s="160" t="s">
        <v>264</v>
      </c>
      <c r="E4835" s="168" t="s">
        <v>3</v>
      </c>
      <c r="F4835" s="169" t="s">
        <v>4091</v>
      </c>
      <c r="H4835" s="168" t="s">
        <v>3</v>
      </c>
      <c r="I4835" s="170"/>
      <c r="L4835" s="167"/>
      <c r="M4835" s="171"/>
      <c r="N4835" s="172"/>
      <c r="O4835" s="172"/>
      <c r="P4835" s="172"/>
      <c r="Q4835" s="172"/>
      <c r="R4835" s="172"/>
      <c r="S4835" s="172"/>
      <c r="T4835" s="173"/>
      <c r="AT4835" s="168" t="s">
        <v>264</v>
      </c>
      <c r="AU4835" s="168" t="s">
        <v>82</v>
      </c>
      <c r="AV4835" s="13" t="s">
        <v>80</v>
      </c>
      <c r="AW4835" s="13" t="s">
        <v>34</v>
      </c>
      <c r="AX4835" s="13" t="s">
        <v>73</v>
      </c>
      <c r="AY4835" s="168" t="s">
        <v>252</v>
      </c>
    </row>
    <row r="4836" spans="1:65" s="14" customFormat="1" ht="11.25">
      <c r="B4836" s="174"/>
      <c r="D4836" s="160" t="s">
        <v>264</v>
      </c>
      <c r="E4836" s="175" t="s">
        <v>3</v>
      </c>
      <c r="F4836" s="176" t="s">
        <v>258</v>
      </c>
      <c r="H4836" s="177">
        <v>4</v>
      </c>
      <c r="I4836" s="178"/>
      <c r="L4836" s="174"/>
      <c r="M4836" s="179"/>
      <c r="N4836" s="180"/>
      <c r="O4836" s="180"/>
      <c r="P4836" s="180"/>
      <c r="Q4836" s="180"/>
      <c r="R4836" s="180"/>
      <c r="S4836" s="180"/>
      <c r="T4836" s="181"/>
      <c r="AT4836" s="175" t="s">
        <v>264</v>
      </c>
      <c r="AU4836" s="175" t="s">
        <v>82</v>
      </c>
      <c r="AV4836" s="14" t="s">
        <v>82</v>
      </c>
      <c r="AW4836" s="14" t="s">
        <v>34</v>
      </c>
      <c r="AX4836" s="14" t="s">
        <v>73</v>
      </c>
      <c r="AY4836" s="175" t="s">
        <v>252</v>
      </c>
    </row>
    <row r="4837" spans="1:65" s="15" customFormat="1" ht="11.25">
      <c r="B4837" s="182"/>
      <c r="D4837" s="160" t="s">
        <v>264</v>
      </c>
      <c r="E4837" s="183" t="s">
        <v>3</v>
      </c>
      <c r="F4837" s="184" t="s">
        <v>269</v>
      </c>
      <c r="H4837" s="185">
        <v>24</v>
      </c>
      <c r="I4837" s="186"/>
      <c r="L4837" s="182"/>
      <c r="M4837" s="187"/>
      <c r="N4837" s="188"/>
      <c r="O4837" s="188"/>
      <c r="P4837" s="188"/>
      <c r="Q4837" s="188"/>
      <c r="R4837" s="188"/>
      <c r="S4837" s="188"/>
      <c r="T4837" s="189"/>
      <c r="AT4837" s="183" t="s">
        <v>264</v>
      </c>
      <c r="AU4837" s="183" t="s">
        <v>82</v>
      </c>
      <c r="AV4837" s="15" t="s">
        <v>258</v>
      </c>
      <c r="AW4837" s="15" t="s">
        <v>34</v>
      </c>
      <c r="AX4837" s="15" t="s">
        <v>80</v>
      </c>
      <c r="AY4837" s="183" t="s">
        <v>252</v>
      </c>
    </row>
    <row r="4838" spans="1:65" s="2" customFormat="1" ht="16.5" customHeight="1">
      <c r="A4838" s="34"/>
      <c r="B4838" s="145"/>
      <c r="C4838" s="146" t="s">
        <v>4181</v>
      </c>
      <c r="D4838" s="209" t="s">
        <v>254</v>
      </c>
      <c r="E4838" s="147" t="s">
        <v>4182</v>
      </c>
      <c r="F4838" s="148" t="s">
        <v>4183</v>
      </c>
      <c r="G4838" s="149" t="s">
        <v>743</v>
      </c>
      <c r="H4838" s="150">
        <v>89</v>
      </c>
      <c r="I4838" s="151"/>
      <c r="J4838" s="152">
        <f>ROUND(I4838*H4838,2)</f>
        <v>0</v>
      </c>
      <c r="K4838" s="153"/>
      <c r="L4838" s="35"/>
      <c r="M4838" s="154" t="s">
        <v>3</v>
      </c>
      <c r="N4838" s="155" t="s">
        <v>44</v>
      </c>
      <c r="O4838" s="55"/>
      <c r="P4838" s="156">
        <f>O4838*H4838</f>
        <v>0</v>
      </c>
      <c r="Q4838" s="156">
        <v>0</v>
      </c>
      <c r="R4838" s="156">
        <f>Q4838*H4838</f>
        <v>0</v>
      </c>
      <c r="S4838" s="156">
        <v>0</v>
      </c>
      <c r="T4838" s="157">
        <f>S4838*H4838</f>
        <v>0</v>
      </c>
      <c r="U4838" s="34"/>
      <c r="V4838" s="34"/>
      <c r="W4838" s="34"/>
      <c r="X4838" s="34"/>
      <c r="Y4838" s="34"/>
      <c r="Z4838" s="34"/>
      <c r="AA4838" s="34"/>
      <c r="AB4838" s="34"/>
      <c r="AC4838" s="34"/>
      <c r="AD4838" s="34"/>
      <c r="AE4838" s="34"/>
      <c r="AR4838" s="158" t="s">
        <v>406</v>
      </c>
      <c r="AT4838" s="158" t="s">
        <v>254</v>
      </c>
      <c r="AU4838" s="158" t="s">
        <v>82</v>
      </c>
      <c r="AY4838" s="19" t="s">
        <v>252</v>
      </c>
      <c r="BE4838" s="159">
        <f>IF(N4838="základní",J4838,0)</f>
        <v>0</v>
      </c>
      <c r="BF4838" s="159">
        <f>IF(N4838="snížená",J4838,0)</f>
        <v>0</v>
      </c>
      <c r="BG4838" s="159">
        <f>IF(N4838="zákl. přenesená",J4838,0)</f>
        <v>0</v>
      </c>
      <c r="BH4838" s="159">
        <f>IF(N4838="sníž. přenesená",J4838,0)</f>
        <v>0</v>
      </c>
      <c r="BI4838" s="159">
        <f>IF(N4838="nulová",J4838,0)</f>
        <v>0</v>
      </c>
      <c r="BJ4838" s="19" t="s">
        <v>80</v>
      </c>
      <c r="BK4838" s="159">
        <f>ROUND(I4838*H4838,2)</f>
        <v>0</v>
      </c>
      <c r="BL4838" s="19" t="s">
        <v>406</v>
      </c>
      <c r="BM4838" s="158" t="s">
        <v>4184</v>
      </c>
    </row>
    <row r="4839" spans="1:65" s="2" customFormat="1" ht="11.25">
      <c r="A4839" s="34"/>
      <c r="B4839" s="35"/>
      <c r="C4839" s="34"/>
      <c r="D4839" s="160" t="s">
        <v>260</v>
      </c>
      <c r="E4839" s="34"/>
      <c r="F4839" s="161" t="s">
        <v>4185</v>
      </c>
      <c r="G4839" s="34"/>
      <c r="H4839" s="34"/>
      <c r="I4839" s="162"/>
      <c r="J4839" s="34"/>
      <c r="K4839" s="34"/>
      <c r="L4839" s="35"/>
      <c r="M4839" s="163"/>
      <c r="N4839" s="164"/>
      <c r="O4839" s="55"/>
      <c r="P4839" s="55"/>
      <c r="Q4839" s="55"/>
      <c r="R4839" s="55"/>
      <c r="S4839" s="55"/>
      <c r="T4839" s="56"/>
      <c r="U4839" s="34"/>
      <c r="V4839" s="34"/>
      <c r="W4839" s="34"/>
      <c r="X4839" s="34"/>
      <c r="Y4839" s="34"/>
      <c r="Z4839" s="34"/>
      <c r="AA4839" s="34"/>
      <c r="AB4839" s="34"/>
      <c r="AC4839" s="34"/>
      <c r="AD4839" s="34"/>
      <c r="AE4839" s="34"/>
      <c r="AT4839" s="19" t="s">
        <v>260</v>
      </c>
      <c r="AU4839" s="19" t="s">
        <v>82</v>
      </c>
    </row>
    <row r="4840" spans="1:65" s="2" customFormat="1" ht="11.25">
      <c r="A4840" s="34"/>
      <c r="B4840" s="35"/>
      <c r="C4840" s="34"/>
      <c r="D4840" s="165" t="s">
        <v>262</v>
      </c>
      <c r="E4840" s="34"/>
      <c r="F4840" s="166" t="s">
        <v>4186</v>
      </c>
      <c r="G4840" s="34"/>
      <c r="H4840" s="34"/>
      <c r="I4840" s="162"/>
      <c r="J4840" s="34"/>
      <c r="K4840" s="34"/>
      <c r="L4840" s="35"/>
      <c r="M4840" s="163"/>
      <c r="N4840" s="164"/>
      <c r="O4840" s="55"/>
      <c r="P4840" s="55"/>
      <c r="Q4840" s="55"/>
      <c r="R4840" s="55"/>
      <c r="S4840" s="55"/>
      <c r="T4840" s="56"/>
      <c r="U4840" s="34"/>
      <c r="V4840" s="34"/>
      <c r="W4840" s="34"/>
      <c r="X4840" s="34"/>
      <c r="Y4840" s="34"/>
      <c r="Z4840" s="34"/>
      <c r="AA4840" s="34"/>
      <c r="AB4840" s="34"/>
      <c r="AC4840" s="34"/>
      <c r="AD4840" s="34"/>
      <c r="AE4840" s="34"/>
      <c r="AT4840" s="19" t="s">
        <v>262</v>
      </c>
      <c r="AU4840" s="19" t="s">
        <v>82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4174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3" customFormat="1" ht="11.25">
      <c r="B4842" s="167"/>
      <c r="D4842" s="160" t="s">
        <v>264</v>
      </c>
      <c r="E4842" s="168" t="s">
        <v>3</v>
      </c>
      <c r="F4842" s="169" t="s">
        <v>4115</v>
      </c>
      <c r="H4842" s="168" t="s">
        <v>3</v>
      </c>
      <c r="I4842" s="170"/>
      <c r="L4842" s="167"/>
      <c r="M4842" s="171"/>
      <c r="N4842" s="172"/>
      <c r="O4842" s="172"/>
      <c r="P4842" s="172"/>
      <c r="Q4842" s="172"/>
      <c r="R4842" s="172"/>
      <c r="S4842" s="172"/>
      <c r="T4842" s="173"/>
      <c r="AT4842" s="168" t="s">
        <v>264</v>
      </c>
      <c r="AU4842" s="168" t="s">
        <v>82</v>
      </c>
      <c r="AV4842" s="13" t="s">
        <v>80</v>
      </c>
      <c r="AW4842" s="13" t="s">
        <v>34</v>
      </c>
      <c r="AX4842" s="13" t="s">
        <v>73</v>
      </c>
      <c r="AY4842" s="168" t="s">
        <v>252</v>
      </c>
    </row>
    <row r="4843" spans="1:65" s="14" customFormat="1" ht="11.25">
      <c r="B4843" s="174"/>
      <c r="D4843" s="160" t="s">
        <v>264</v>
      </c>
      <c r="E4843" s="175" t="s">
        <v>3</v>
      </c>
      <c r="F4843" s="176" t="s">
        <v>258</v>
      </c>
      <c r="H4843" s="177">
        <v>4</v>
      </c>
      <c r="I4843" s="178"/>
      <c r="L4843" s="174"/>
      <c r="M4843" s="179"/>
      <c r="N4843" s="180"/>
      <c r="O4843" s="180"/>
      <c r="P4843" s="180"/>
      <c r="Q4843" s="180"/>
      <c r="R4843" s="180"/>
      <c r="S4843" s="180"/>
      <c r="T4843" s="181"/>
      <c r="AT4843" s="175" t="s">
        <v>264</v>
      </c>
      <c r="AU4843" s="175" t="s">
        <v>82</v>
      </c>
      <c r="AV4843" s="14" t="s">
        <v>82</v>
      </c>
      <c r="AW4843" s="14" t="s">
        <v>34</v>
      </c>
      <c r="AX4843" s="14" t="s">
        <v>73</v>
      </c>
      <c r="AY4843" s="175" t="s">
        <v>252</v>
      </c>
    </row>
    <row r="4844" spans="1:65" s="13" customFormat="1" ht="11.25">
      <c r="B4844" s="167"/>
      <c r="D4844" s="160" t="s">
        <v>264</v>
      </c>
      <c r="E4844" s="168" t="s">
        <v>3</v>
      </c>
      <c r="F4844" s="169" t="s">
        <v>4116</v>
      </c>
      <c r="H4844" s="168" t="s">
        <v>3</v>
      </c>
      <c r="I4844" s="170"/>
      <c r="L4844" s="167"/>
      <c r="M4844" s="171"/>
      <c r="N4844" s="172"/>
      <c r="O4844" s="172"/>
      <c r="P4844" s="172"/>
      <c r="Q4844" s="172"/>
      <c r="R4844" s="172"/>
      <c r="S4844" s="172"/>
      <c r="T4844" s="173"/>
      <c r="AT4844" s="168" t="s">
        <v>264</v>
      </c>
      <c r="AU4844" s="168" t="s">
        <v>82</v>
      </c>
      <c r="AV4844" s="13" t="s">
        <v>80</v>
      </c>
      <c r="AW4844" s="13" t="s">
        <v>34</v>
      </c>
      <c r="AX4844" s="13" t="s">
        <v>73</v>
      </c>
      <c r="AY4844" s="168" t="s">
        <v>252</v>
      </c>
    </row>
    <row r="4845" spans="1:65" s="14" customFormat="1" ht="11.25">
      <c r="B4845" s="174"/>
      <c r="D4845" s="160" t="s">
        <v>264</v>
      </c>
      <c r="E4845" s="175" t="s">
        <v>3</v>
      </c>
      <c r="F4845" s="176" t="s">
        <v>82</v>
      </c>
      <c r="H4845" s="177">
        <v>2</v>
      </c>
      <c r="I4845" s="178"/>
      <c r="L4845" s="174"/>
      <c r="M4845" s="179"/>
      <c r="N4845" s="180"/>
      <c r="O4845" s="180"/>
      <c r="P4845" s="180"/>
      <c r="Q4845" s="180"/>
      <c r="R4845" s="180"/>
      <c r="S4845" s="180"/>
      <c r="T4845" s="181"/>
      <c r="AT4845" s="175" t="s">
        <v>264</v>
      </c>
      <c r="AU4845" s="175" t="s">
        <v>82</v>
      </c>
      <c r="AV4845" s="14" t="s">
        <v>82</v>
      </c>
      <c r="AW4845" s="14" t="s">
        <v>34</v>
      </c>
      <c r="AX4845" s="14" t="s">
        <v>73</v>
      </c>
      <c r="AY4845" s="175" t="s">
        <v>252</v>
      </c>
    </row>
    <row r="4846" spans="1:65" s="13" customFormat="1" ht="11.25">
      <c r="B4846" s="167"/>
      <c r="D4846" s="160" t="s">
        <v>264</v>
      </c>
      <c r="E4846" s="168" t="s">
        <v>3</v>
      </c>
      <c r="F4846" s="169" t="s">
        <v>4117</v>
      </c>
      <c r="H4846" s="168" t="s">
        <v>3</v>
      </c>
      <c r="I4846" s="170"/>
      <c r="L4846" s="167"/>
      <c r="M4846" s="171"/>
      <c r="N4846" s="172"/>
      <c r="O4846" s="172"/>
      <c r="P4846" s="172"/>
      <c r="Q4846" s="172"/>
      <c r="R4846" s="172"/>
      <c r="S4846" s="172"/>
      <c r="T4846" s="173"/>
      <c r="AT4846" s="168" t="s">
        <v>264</v>
      </c>
      <c r="AU4846" s="168" t="s">
        <v>82</v>
      </c>
      <c r="AV4846" s="13" t="s">
        <v>80</v>
      </c>
      <c r="AW4846" s="13" t="s">
        <v>34</v>
      </c>
      <c r="AX4846" s="13" t="s">
        <v>73</v>
      </c>
      <c r="AY4846" s="168" t="s">
        <v>252</v>
      </c>
    </row>
    <row r="4847" spans="1:65" s="14" customFormat="1" ht="11.25">
      <c r="B4847" s="174"/>
      <c r="D4847" s="160" t="s">
        <v>264</v>
      </c>
      <c r="E4847" s="175" t="s">
        <v>3</v>
      </c>
      <c r="F4847" s="176" t="s">
        <v>509</v>
      </c>
      <c r="H4847" s="177">
        <v>28</v>
      </c>
      <c r="I4847" s="178"/>
      <c r="L4847" s="174"/>
      <c r="M4847" s="179"/>
      <c r="N4847" s="180"/>
      <c r="O4847" s="180"/>
      <c r="P4847" s="180"/>
      <c r="Q4847" s="180"/>
      <c r="R4847" s="180"/>
      <c r="S4847" s="180"/>
      <c r="T4847" s="181"/>
      <c r="AT4847" s="175" t="s">
        <v>264</v>
      </c>
      <c r="AU4847" s="175" t="s">
        <v>82</v>
      </c>
      <c r="AV4847" s="14" t="s">
        <v>82</v>
      </c>
      <c r="AW4847" s="14" t="s">
        <v>34</v>
      </c>
      <c r="AX4847" s="14" t="s">
        <v>73</v>
      </c>
      <c r="AY4847" s="175" t="s">
        <v>252</v>
      </c>
    </row>
    <row r="4848" spans="1:65" s="13" customFormat="1" ht="11.25">
      <c r="B4848" s="167"/>
      <c r="D4848" s="160" t="s">
        <v>264</v>
      </c>
      <c r="E4848" s="168" t="s">
        <v>3</v>
      </c>
      <c r="F4848" s="169" t="s">
        <v>4118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264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252</v>
      </c>
    </row>
    <row r="4849" spans="2:51" s="14" customFormat="1" ht="11.25">
      <c r="B4849" s="174"/>
      <c r="D4849" s="160" t="s">
        <v>264</v>
      </c>
      <c r="E4849" s="175" t="s">
        <v>3</v>
      </c>
      <c r="F4849" s="176" t="s">
        <v>303</v>
      </c>
      <c r="H4849" s="177">
        <v>6</v>
      </c>
      <c r="I4849" s="178"/>
      <c r="L4849" s="174"/>
      <c r="M4849" s="179"/>
      <c r="N4849" s="180"/>
      <c r="O4849" s="180"/>
      <c r="P4849" s="180"/>
      <c r="Q4849" s="180"/>
      <c r="R4849" s="180"/>
      <c r="S4849" s="180"/>
      <c r="T4849" s="181"/>
      <c r="AT4849" s="175" t="s">
        <v>264</v>
      </c>
      <c r="AU4849" s="175" t="s">
        <v>82</v>
      </c>
      <c r="AV4849" s="14" t="s">
        <v>82</v>
      </c>
      <c r="AW4849" s="14" t="s">
        <v>34</v>
      </c>
      <c r="AX4849" s="14" t="s">
        <v>73</v>
      </c>
      <c r="AY4849" s="175" t="s">
        <v>252</v>
      </c>
    </row>
    <row r="4850" spans="2:51" s="13" customFormat="1" ht="11.25">
      <c r="B4850" s="167"/>
      <c r="D4850" s="160" t="s">
        <v>264</v>
      </c>
      <c r="E4850" s="168" t="s">
        <v>3</v>
      </c>
      <c r="F4850" s="169" t="s">
        <v>4119</v>
      </c>
      <c r="H4850" s="168" t="s">
        <v>3</v>
      </c>
      <c r="I4850" s="170"/>
      <c r="L4850" s="167"/>
      <c r="M4850" s="171"/>
      <c r="N4850" s="172"/>
      <c r="O4850" s="172"/>
      <c r="P4850" s="172"/>
      <c r="Q4850" s="172"/>
      <c r="R4850" s="172"/>
      <c r="S4850" s="172"/>
      <c r="T4850" s="173"/>
      <c r="AT4850" s="168" t="s">
        <v>264</v>
      </c>
      <c r="AU4850" s="168" t="s">
        <v>82</v>
      </c>
      <c r="AV4850" s="13" t="s">
        <v>80</v>
      </c>
      <c r="AW4850" s="13" t="s">
        <v>34</v>
      </c>
      <c r="AX4850" s="13" t="s">
        <v>73</v>
      </c>
      <c r="AY4850" s="168" t="s">
        <v>252</v>
      </c>
    </row>
    <row r="4851" spans="2:51" s="14" customFormat="1" ht="11.25">
      <c r="B4851" s="174"/>
      <c r="D4851" s="160" t="s">
        <v>264</v>
      </c>
      <c r="E4851" s="175" t="s">
        <v>3</v>
      </c>
      <c r="F4851" s="176" t="s">
        <v>258</v>
      </c>
      <c r="H4851" s="177">
        <v>4</v>
      </c>
      <c r="I4851" s="178"/>
      <c r="L4851" s="174"/>
      <c r="M4851" s="179"/>
      <c r="N4851" s="180"/>
      <c r="O4851" s="180"/>
      <c r="P4851" s="180"/>
      <c r="Q4851" s="180"/>
      <c r="R4851" s="180"/>
      <c r="S4851" s="180"/>
      <c r="T4851" s="181"/>
      <c r="AT4851" s="175" t="s">
        <v>264</v>
      </c>
      <c r="AU4851" s="175" t="s">
        <v>82</v>
      </c>
      <c r="AV4851" s="14" t="s">
        <v>82</v>
      </c>
      <c r="AW4851" s="14" t="s">
        <v>34</v>
      </c>
      <c r="AX4851" s="14" t="s">
        <v>73</v>
      </c>
      <c r="AY4851" s="175" t="s">
        <v>252</v>
      </c>
    </row>
    <row r="4852" spans="2:51" s="13" customFormat="1" ht="11.25">
      <c r="B4852" s="167"/>
      <c r="D4852" s="160" t="s">
        <v>264</v>
      </c>
      <c r="E4852" s="168" t="s">
        <v>3</v>
      </c>
      <c r="F4852" s="169" t="s">
        <v>4120</v>
      </c>
      <c r="H4852" s="168" t="s">
        <v>3</v>
      </c>
      <c r="I4852" s="170"/>
      <c r="L4852" s="167"/>
      <c r="M4852" s="171"/>
      <c r="N4852" s="172"/>
      <c r="O4852" s="172"/>
      <c r="P4852" s="172"/>
      <c r="Q4852" s="172"/>
      <c r="R4852" s="172"/>
      <c r="S4852" s="172"/>
      <c r="T4852" s="173"/>
      <c r="AT4852" s="168" t="s">
        <v>264</v>
      </c>
      <c r="AU4852" s="168" t="s">
        <v>82</v>
      </c>
      <c r="AV4852" s="13" t="s">
        <v>80</v>
      </c>
      <c r="AW4852" s="13" t="s">
        <v>34</v>
      </c>
      <c r="AX4852" s="13" t="s">
        <v>73</v>
      </c>
      <c r="AY4852" s="168" t="s">
        <v>252</v>
      </c>
    </row>
    <row r="4853" spans="2:51" s="14" customFormat="1" ht="11.25">
      <c r="B4853" s="174"/>
      <c r="D4853" s="160" t="s">
        <v>264</v>
      </c>
      <c r="E4853" s="175" t="s">
        <v>3</v>
      </c>
      <c r="F4853" s="176" t="s">
        <v>95</v>
      </c>
      <c r="H4853" s="177">
        <v>3</v>
      </c>
      <c r="I4853" s="178"/>
      <c r="L4853" s="174"/>
      <c r="M4853" s="179"/>
      <c r="N4853" s="180"/>
      <c r="O4853" s="180"/>
      <c r="P4853" s="180"/>
      <c r="Q4853" s="180"/>
      <c r="R4853" s="180"/>
      <c r="S4853" s="180"/>
      <c r="T4853" s="181"/>
      <c r="AT4853" s="175" t="s">
        <v>264</v>
      </c>
      <c r="AU4853" s="175" t="s">
        <v>82</v>
      </c>
      <c r="AV4853" s="14" t="s">
        <v>82</v>
      </c>
      <c r="AW4853" s="14" t="s">
        <v>34</v>
      </c>
      <c r="AX4853" s="14" t="s">
        <v>73</v>
      </c>
      <c r="AY4853" s="175" t="s">
        <v>252</v>
      </c>
    </row>
    <row r="4854" spans="2:51" s="13" customFormat="1" ht="11.25">
      <c r="B4854" s="167"/>
      <c r="D4854" s="160" t="s">
        <v>264</v>
      </c>
      <c r="E4854" s="168" t="s">
        <v>3</v>
      </c>
      <c r="F4854" s="169" t="s">
        <v>4092</v>
      </c>
      <c r="H4854" s="168" t="s">
        <v>3</v>
      </c>
      <c r="I4854" s="170"/>
      <c r="L4854" s="167"/>
      <c r="M4854" s="171"/>
      <c r="N4854" s="172"/>
      <c r="O4854" s="172"/>
      <c r="P4854" s="172"/>
      <c r="Q4854" s="172"/>
      <c r="R4854" s="172"/>
      <c r="S4854" s="172"/>
      <c r="T4854" s="173"/>
      <c r="AT4854" s="168" t="s">
        <v>264</v>
      </c>
      <c r="AU4854" s="168" t="s">
        <v>82</v>
      </c>
      <c r="AV4854" s="13" t="s">
        <v>80</v>
      </c>
      <c r="AW4854" s="13" t="s">
        <v>34</v>
      </c>
      <c r="AX4854" s="13" t="s">
        <v>73</v>
      </c>
      <c r="AY4854" s="168" t="s">
        <v>252</v>
      </c>
    </row>
    <row r="4855" spans="2:51" s="14" customFormat="1" ht="11.25">
      <c r="B4855" s="174"/>
      <c r="D4855" s="160" t="s">
        <v>264</v>
      </c>
      <c r="E4855" s="175" t="s">
        <v>3</v>
      </c>
      <c r="F4855" s="176" t="s">
        <v>80</v>
      </c>
      <c r="H4855" s="177">
        <v>1</v>
      </c>
      <c r="I4855" s="178"/>
      <c r="L4855" s="174"/>
      <c r="M4855" s="179"/>
      <c r="N4855" s="180"/>
      <c r="O4855" s="180"/>
      <c r="P4855" s="180"/>
      <c r="Q4855" s="180"/>
      <c r="R4855" s="180"/>
      <c r="S4855" s="180"/>
      <c r="T4855" s="181"/>
      <c r="AT4855" s="175" t="s">
        <v>264</v>
      </c>
      <c r="AU4855" s="175" t="s">
        <v>82</v>
      </c>
      <c r="AV4855" s="14" t="s">
        <v>82</v>
      </c>
      <c r="AW4855" s="14" t="s">
        <v>34</v>
      </c>
      <c r="AX4855" s="14" t="s">
        <v>73</v>
      </c>
      <c r="AY4855" s="175" t="s">
        <v>252</v>
      </c>
    </row>
    <row r="4856" spans="2:51" s="13" customFormat="1" ht="11.25">
      <c r="B4856" s="167"/>
      <c r="D4856" s="160" t="s">
        <v>264</v>
      </c>
      <c r="E4856" s="168" t="s">
        <v>3</v>
      </c>
      <c r="F4856" s="169" t="s">
        <v>4187</v>
      </c>
      <c r="H4856" s="168" t="s">
        <v>3</v>
      </c>
      <c r="I4856" s="170"/>
      <c r="L4856" s="167"/>
      <c r="M4856" s="171"/>
      <c r="N4856" s="172"/>
      <c r="O4856" s="172"/>
      <c r="P4856" s="172"/>
      <c r="Q4856" s="172"/>
      <c r="R4856" s="172"/>
      <c r="S4856" s="172"/>
      <c r="T4856" s="173"/>
      <c r="AT4856" s="168" t="s">
        <v>264</v>
      </c>
      <c r="AU4856" s="168" t="s">
        <v>82</v>
      </c>
      <c r="AV4856" s="13" t="s">
        <v>80</v>
      </c>
      <c r="AW4856" s="13" t="s">
        <v>34</v>
      </c>
      <c r="AX4856" s="13" t="s">
        <v>73</v>
      </c>
      <c r="AY4856" s="168" t="s">
        <v>252</v>
      </c>
    </row>
    <row r="4857" spans="2:51" s="13" customFormat="1" ht="11.25">
      <c r="B4857" s="167"/>
      <c r="D4857" s="160" t="s">
        <v>264</v>
      </c>
      <c r="E4857" s="168" t="s">
        <v>3</v>
      </c>
      <c r="F4857" s="169" t="s">
        <v>4188</v>
      </c>
      <c r="H4857" s="168" t="s">
        <v>3</v>
      </c>
      <c r="I4857" s="170"/>
      <c r="L4857" s="167"/>
      <c r="M4857" s="171"/>
      <c r="N4857" s="172"/>
      <c r="O4857" s="172"/>
      <c r="P4857" s="172"/>
      <c r="Q4857" s="172"/>
      <c r="R4857" s="172"/>
      <c r="S4857" s="172"/>
      <c r="T4857" s="173"/>
      <c r="AT4857" s="168" t="s">
        <v>264</v>
      </c>
      <c r="AU4857" s="168" t="s">
        <v>82</v>
      </c>
      <c r="AV4857" s="13" t="s">
        <v>80</v>
      </c>
      <c r="AW4857" s="13" t="s">
        <v>34</v>
      </c>
      <c r="AX4857" s="13" t="s">
        <v>73</v>
      </c>
      <c r="AY4857" s="168" t="s">
        <v>252</v>
      </c>
    </row>
    <row r="4858" spans="2:51" s="14" customFormat="1" ht="11.25">
      <c r="B4858" s="174"/>
      <c r="D4858" s="160" t="s">
        <v>264</v>
      </c>
      <c r="E4858" s="175" t="s">
        <v>3</v>
      </c>
      <c r="F4858" s="176" t="s">
        <v>4189</v>
      </c>
      <c r="H4858" s="177">
        <v>8</v>
      </c>
      <c r="I4858" s="178"/>
      <c r="L4858" s="174"/>
      <c r="M4858" s="179"/>
      <c r="N4858" s="180"/>
      <c r="O4858" s="180"/>
      <c r="P4858" s="180"/>
      <c r="Q4858" s="180"/>
      <c r="R4858" s="180"/>
      <c r="S4858" s="180"/>
      <c r="T4858" s="181"/>
      <c r="AT4858" s="175" t="s">
        <v>264</v>
      </c>
      <c r="AU4858" s="175" t="s">
        <v>82</v>
      </c>
      <c r="AV4858" s="14" t="s">
        <v>82</v>
      </c>
      <c r="AW4858" s="14" t="s">
        <v>34</v>
      </c>
      <c r="AX4858" s="14" t="s">
        <v>73</v>
      </c>
      <c r="AY4858" s="175" t="s">
        <v>252</v>
      </c>
    </row>
    <row r="4859" spans="2:51" s="13" customFormat="1" ht="11.25">
      <c r="B4859" s="167"/>
      <c r="D4859" s="160" t="s">
        <v>264</v>
      </c>
      <c r="E4859" s="168" t="s">
        <v>3</v>
      </c>
      <c r="F4859" s="169" t="s">
        <v>4190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264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252</v>
      </c>
    </row>
    <row r="4860" spans="2:51" s="14" customFormat="1" ht="11.25">
      <c r="B4860" s="174"/>
      <c r="D4860" s="160" t="s">
        <v>264</v>
      </c>
      <c r="E4860" s="175" t="s">
        <v>3</v>
      </c>
      <c r="F4860" s="176" t="s">
        <v>4189</v>
      </c>
      <c r="H4860" s="177">
        <v>8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264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252</v>
      </c>
    </row>
    <row r="4861" spans="2:51" s="13" customFormat="1" ht="11.25">
      <c r="B4861" s="167"/>
      <c r="D4861" s="160" t="s">
        <v>264</v>
      </c>
      <c r="E4861" s="168" t="s">
        <v>3</v>
      </c>
      <c r="F4861" s="169" t="s">
        <v>4191</v>
      </c>
      <c r="H4861" s="168" t="s">
        <v>3</v>
      </c>
      <c r="I4861" s="170"/>
      <c r="L4861" s="167"/>
      <c r="M4861" s="171"/>
      <c r="N4861" s="172"/>
      <c r="O4861" s="172"/>
      <c r="P4861" s="172"/>
      <c r="Q4861" s="172"/>
      <c r="R4861" s="172"/>
      <c r="S4861" s="172"/>
      <c r="T4861" s="173"/>
      <c r="AT4861" s="168" t="s">
        <v>264</v>
      </c>
      <c r="AU4861" s="168" t="s">
        <v>82</v>
      </c>
      <c r="AV4861" s="13" t="s">
        <v>80</v>
      </c>
      <c r="AW4861" s="13" t="s">
        <v>34</v>
      </c>
      <c r="AX4861" s="13" t="s">
        <v>73</v>
      </c>
      <c r="AY4861" s="168" t="s">
        <v>252</v>
      </c>
    </row>
    <row r="4862" spans="2:51" s="14" customFormat="1" ht="11.25">
      <c r="B4862" s="174"/>
      <c r="D4862" s="160" t="s">
        <v>264</v>
      </c>
      <c r="E4862" s="175" t="s">
        <v>3</v>
      </c>
      <c r="F4862" s="176" t="s">
        <v>4192</v>
      </c>
      <c r="H4862" s="177">
        <v>4</v>
      </c>
      <c r="I4862" s="178"/>
      <c r="L4862" s="174"/>
      <c r="M4862" s="179"/>
      <c r="N4862" s="180"/>
      <c r="O4862" s="180"/>
      <c r="P4862" s="180"/>
      <c r="Q4862" s="180"/>
      <c r="R4862" s="180"/>
      <c r="S4862" s="180"/>
      <c r="T4862" s="181"/>
      <c r="AT4862" s="175" t="s">
        <v>264</v>
      </c>
      <c r="AU4862" s="175" t="s">
        <v>82</v>
      </c>
      <c r="AV4862" s="14" t="s">
        <v>82</v>
      </c>
      <c r="AW4862" s="14" t="s">
        <v>34</v>
      </c>
      <c r="AX4862" s="14" t="s">
        <v>73</v>
      </c>
      <c r="AY4862" s="175" t="s">
        <v>252</v>
      </c>
    </row>
    <row r="4863" spans="2:51" s="13" customFormat="1" ht="11.25">
      <c r="B4863" s="167"/>
      <c r="D4863" s="160" t="s">
        <v>264</v>
      </c>
      <c r="E4863" s="168" t="s">
        <v>3</v>
      </c>
      <c r="F4863" s="169" t="s">
        <v>4193</v>
      </c>
      <c r="H4863" s="168" t="s">
        <v>3</v>
      </c>
      <c r="I4863" s="170"/>
      <c r="L4863" s="167"/>
      <c r="M4863" s="171"/>
      <c r="N4863" s="172"/>
      <c r="O4863" s="172"/>
      <c r="P4863" s="172"/>
      <c r="Q4863" s="172"/>
      <c r="R4863" s="172"/>
      <c r="S4863" s="172"/>
      <c r="T4863" s="173"/>
      <c r="AT4863" s="168" t="s">
        <v>264</v>
      </c>
      <c r="AU4863" s="168" t="s">
        <v>82</v>
      </c>
      <c r="AV4863" s="13" t="s">
        <v>80</v>
      </c>
      <c r="AW4863" s="13" t="s">
        <v>34</v>
      </c>
      <c r="AX4863" s="13" t="s">
        <v>73</v>
      </c>
      <c r="AY4863" s="168" t="s">
        <v>252</v>
      </c>
    </row>
    <row r="4864" spans="2:51" s="14" customFormat="1" ht="11.25">
      <c r="B4864" s="174"/>
      <c r="D4864" s="160" t="s">
        <v>264</v>
      </c>
      <c r="E4864" s="175" t="s">
        <v>3</v>
      </c>
      <c r="F4864" s="176" t="s">
        <v>4192</v>
      </c>
      <c r="H4864" s="177">
        <v>4</v>
      </c>
      <c r="I4864" s="178"/>
      <c r="L4864" s="174"/>
      <c r="M4864" s="179"/>
      <c r="N4864" s="180"/>
      <c r="O4864" s="180"/>
      <c r="P4864" s="180"/>
      <c r="Q4864" s="180"/>
      <c r="R4864" s="180"/>
      <c r="S4864" s="180"/>
      <c r="T4864" s="181"/>
      <c r="AT4864" s="175" t="s">
        <v>264</v>
      </c>
      <c r="AU4864" s="175" t="s">
        <v>82</v>
      </c>
      <c r="AV4864" s="14" t="s">
        <v>82</v>
      </c>
      <c r="AW4864" s="14" t="s">
        <v>34</v>
      </c>
      <c r="AX4864" s="14" t="s">
        <v>73</v>
      </c>
      <c r="AY4864" s="175" t="s">
        <v>252</v>
      </c>
    </row>
    <row r="4865" spans="1:65" s="13" customFormat="1" ht="11.25">
      <c r="B4865" s="167"/>
      <c r="D4865" s="160" t="s">
        <v>264</v>
      </c>
      <c r="E4865" s="168" t="s">
        <v>3</v>
      </c>
      <c r="F4865" s="169" t="s">
        <v>4194</v>
      </c>
      <c r="H4865" s="168" t="s">
        <v>3</v>
      </c>
      <c r="I4865" s="170"/>
      <c r="L4865" s="167"/>
      <c r="M4865" s="171"/>
      <c r="N4865" s="172"/>
      <c r="O4865" s="172"/>
      <c r="P4865" s="172"/>
      <c r="Q4865" s="172"/>
      <c r="R4865" s="172"/>
      <c r="S4865" s="172"/>
      <c r="T4865" s="173"/>
      <c r="AT4865" s="168" t="s">
        <v>264</v>
      </c>
      <c r="AU4865" s="168" t="s">
        <v>82</v>
      </c>
      <c r="AV4865" s="13" t="s">
        <v>80</v>
      </c>
      <c r="AW4865" s="13" t="s">
        <v>34</v>
      </c>
      <c r="AX4865" s="13" t="s">
        <v>73</v>
      </c>
      <c r="AY4865" s="168" t="s">
        <v>252</v>
      </c>
    </row>
    <row r="4866" spans="1:65" s="14" customFormat="1" ht="11.25">
      <c r="B4866" s="174"/>
      <c r="D4866" s="160" t="s">
        <v>264</v>
      </c>
      <c r="E4866" s="175" t="s">
        <v>3</v>
      </c>
      <c r="F4866" s="176" t="s">
        <v>4192</v>
      </c>
      <c r="H4866" s="177">
        <v>4</v>
      </c>
      <c r="I4866" s="178"/>
      <c r="L4866" s="174"/>
      <c r="M4866" s="179"/>
      <c r="N4866" s="180"/>
      <c r="O4866" s="180"/>
      <c r="P4866" s="180"/>
      <c r="Q4866" s="180"/>
      <c r="R4866" s="180"/>
      <c r="S4866" s="180"/>
      <c r="T4866" s="181"/>
      <c r="AT4866" s="175" t="s">
        <v>264</v>
      </c>
      <c r="AU4866" s="175" t="s">
        <v>82</v>
      </c>
      <c r="AV4866" s="14" t="s">
        <v>82</v>
      </c>
      <c r="AW4866" s="14" t="s">
        <v>34</v>
      </c>
      <c r="AX4866" s="14" t="s">
        <v>73</v>
      </c>
      <c r="AY4866" s="175" t="s">
        <v>252</v>
      </c>
    </row>
    <row r="4867" spans="1:65" s="13" customFormat="1" ht="11.25">
      <c r="B4867" s="167"/>
      <c r="D4867" s="160" t="s">
        <v>264</v>
      </c>
      <c r="E4867" s="168" t="s">
        <v>3</v>
      </c>
      <c r="F4867" s="169" t="s">
        <v>4195</v>
      </c>
      <c r="H4867" s="168" t="s">
        <v>3</v>
      </c>
      <c r="I4867" s="170"/>
      <c r="L4867" s="167"/>
      <c r="M4867" s="171"/>
      <c r="N4867" s="172"/>
      <c r="O4867" s="172"/>
      <c r="P4867" s="172"/>
      <c r="Q4867" s="172"/>
      <c r="R4867" s="172"/>
      <c r="S4867" s="172"/>
      <c r="T4867" s="173"/>
      <c r="AT4867" s="168" t="s">
        <v>264</v>
      </c>
      <c r="AU4867" s="168" t="s">
        <v>82</v>
      </c>
      <c r="AV4867" s="13" t="s">
        <v>80</v>
      </c>
      <c r="AW4867" s="13" t="s">
        <v>34</v>
      </c>
      <c r="AX4867" s="13" t="s">
        <v>73</v>
      </c>
      <c r="AY4867" s="168" t="s">
        <v>252</v>
      </c>
    </row>
    <row r="4868" spans="1:65" s="14" customFormat="1" ht="11.25">
      <c r="B4868" s="174"/>
      <c r="D4868" s="160" t="s">
        <v>264</v>
      </c>
      <c r="E4868" s="175" t="s">
        <v>3</v>
      </c>
      <c r="F4868" s="176" t="s">
        <v>4192</v>
      </c>
      <c r="H4868" s="177">
        <v>4</v>
      </c>
      <c r="I4868" s="178"/>
      <c r="L4868" s="174"/>
      <c r="M4868" s="179"/>
      <c r="N4868" s="180"/>
      <c r="O4868" s="180"/>
      <c r="P4868" s="180"/>
      <c r="Q4868" s="180"/>
      <c r="R4868" s="180"/>
      <c r="S4868" s="180"/>
      <c r="T4868" s="181"/>
      <c r="AT4868" s="175" t="s">
        <v>264</v>
      </c>
      <c r="AU4868" s="175" t="s">
        <v>82</v>
      </c>
      <c r="AV4868" s="14" t="s">
        <v>82</v>
      </c>
      <c r="AW4868" s="14" t="s">
        <v>34</v>
      </c>
      <c r="AX4868" s="14" t="s">
        <v>73</v>
      </c>
      <c r="AY4868" s="175" t="s">
        <v>252</v>
      </c>
    </row>
    <row r="4869" spans="1:65" s="13" customFormat="1" ht="11.25">
      <c r="B4869" s="167"/>
      <c r="D4869" s="160" t="s">
        <v>264</v>
      </c>
      <c r="E4869" s="168" t="s">
        <v>3</v>
      </c>
      <c r="F4869" s="169" t="s">
        <v>4196</v>
      </c>
      <c r="H4869" s="168" t="s">
        <v>3</v>
      </c>
      <c r="I4869" s="170"/>
      <c r="L4869" s="167"/>
      <c r="M4869" s="171"/>
      <c r="N4869" s="172"/>
      <c r="O4869" s="172"/>
      <c r="P4869" s="172"/>
      <c r="Q4869" s="172"/>
      <c r="R4869" s="172"/>
      <c r="S4869" s="172"/>
      <c r="T4869" s="173"/>
      <c r="AT4869" s="168" t="s">
        <v>264</v>
      </c>
      <c r="AU4869" s="168" t="s">
        <v>82</v>
      </c>
      <c r="AV4869" s="13" t="s">
        <v>80</v>
      </c>
      <c r="AW4869" s="13" t="s">
        <v>34</v>
      </c>
      <c r="AX4869" s="13" t="s">
        <v>73</v>
      </c>
      <c r="AY4869" s="168" t="s">
        <v>252</v>
      </c>
    </row>
    <row r="4870" spans="1:65" s="14" customFormat="1" ht="11.25">
      <c r="B4870" s="174"/>
      <c r="D4870" s="160" t="s">
        <v>264</v>
      </c>
      <c r="E4870" s="175" t="s">
        <v>3</v>
      </c>
      <c r="F4870" s="176" t="s">
        <v>4197</v>
      </c>
      <c r="H4870" s="177">
        <v>9</v>
      </c>
      <c r="I4870" s="178"/>
      <c r="L4870" s="174"/>
      <c r="M4870" s="179"/>
      <c r="N4870" s="180"/>
      <c r="O4870" s="180"/>
      <c r="P4870" s="180"/>
      <c r="Q4870" s="180"/>
      <c r="R4870" s="180"/>
      <c r="S4870" s="180"/>
      <c r="T4870" s="181"/>
      <c r="AT4870" s="175" t="s">
        <v>264</v>
      </c>
      <c r="AU4870" s="175" t="s">
        <v>82</v>
      </c>
      <c r="AV4870" s="14" t="s">
        <v>82</v>
      </c>
      <c r="AW4870" s="14" t="s">
        <v>34</v>
      </c>
      <c r="AX4870" s="14" t="s">
        <v>73</v>
      </c>
      <c r="AY4870" s="175" t="s">
        <v>252</v>
      </c>
    </row>
    <row r="4871" spans="1:65" s="15" customFormat="1" ht="11.25">
      <c r="B4871" s="182"/>
      <c r="D4871" s="160" t="s">
        <v>264</v>
      </c>
      <c r="E4871" s="183" t="s">
        <v>3</v>
      </c>
      <c r="F4871" s="184" t="s">
        <v>269</v>
      </c>
      <c r="H4871" s="185">
        <v>89</v>
      </c>
      <c r="I4871" s="186"/>
      <c r="L4871" s="182"/>
      <c r="M4871" s="187"/>
      <c r="N4871" s="188"/>
      <c r="O4871" s="188"/>
      <c r="P4871" s="188"/>
      <c r="Q4871" s="188"/>
      <c r="R4871" s="188"/>
      <c r="S4871" s="188"/>
      <c r="T4871" s="189"/>
      <c r="AT4871" s="183" t="s">
        <v>264</v>
      </c>
      <c r="AU4871" s="183" t="s">
        <v>82</v>
      </c>
      <c r="AV4871" s="15" t="s">
        <v>258</v>
      </c>
      <c r="AW4871" s="15" t="s">
        <v>34</v>
      </c>
      <c r="AX4871" s="15" t="s">
        <v>80</v>
      </c>
      <c r="AY4871" s="183" t="s">
        <v>252</v>
      </c>
    </row>
    <row r="4872" spans="1:65" s="2" customFormat="1" ht="16.5" customHeight="1">
      <c r="A4872" s="34"/>
      <c r="B4872" s="145"/>
      <c r="C4872" s="146" t="s">
        <v>4198</v>
      </c>
      <c r="D4872" s="209" t="s">
        <v>254</v>
      </c>
      <c r="E4872" s="147" t="s">
        <v>4199</v>
      </c>
      <c r="F4872" s="148" t="s">
        <v>4200</v>
      </c>
      <c r="G4872" s="149" t="s">
        <v>743</v>
      </c>
      <c r="H4872" s="150">
        <v>60</v>
      </c>
      <c r="I4872" s="151"/>
      <c r="J4872" s="152">
        <f>ROUND(I4872*H4872,2)</f>
        <v>0</v>
      </c>
      <c r="K4872" s="153"/>
      <c r="L4872" s="35"/>
      <c r="M4872" s="154" t="s">
        <v>3</v>
      </c>
      <c r="N4872" s="155" t="s">
        <v>44</v>
      </c>
      <c r="O4872" s="55"/>
      <c r="P4872" s="156">
        <f>O4872*H4872</f>
        <v>0</v>
      </c>
      <c r="Q4872" s="156">
        <v>0</v>
      </c>
      <c r="R4872" s="156">
        <f>Q4872*H4872</f>
        <v>0</v>
      </c>
      <c r="S4872" s="156">
        <v>0</v>
      </c>
      <c r="T4872" s="157">
        <f>S4872*H4872</f>
        <v>0</v>
      </c>
      <c r="U4872" s="34"/>
      <c r="V4872" s="34"/>
      <c r="W4872" s="34"/>
      <c r="X4872" s="34"/>
      <c r="Y4872" s="34"/>
      <c r="Z4872" s="34"/>
      <c r="AA4872" s="34"/>
      <c r="AB4872" s="34"/>
      <c r="AC4872" s="34"/>
      <c r="AD4872" s="34"/>
      <c r="AE4872" s="34"/>
      <c r="AR4872" s="158" t="s">
        <v>406</v>
      </c>
      <c r="AT4872" s="158" t="s">
        <v>254</v>
      </c>
      <c r="AU4872" s="158" t="s">
        <v>82</v>
      </c>
      <c r="AY4872" s="19" t="s">
        <v>252</v>
      </c>
      <c r="BE4872" s="159">
        <f>IF(N4872="základní",J4872,0)</f>
        <v>0</v>
      </c>
      <c r="BF4872" s="159">
        <f>IF(N4872="snížená",J4872,0)</f>
        <v>0</v>
      </c>
      <c r="BG4872" s="159">
        <f>IF(N4872="zákl. přenesená",J4872,0)</f>
        <v>0</v>
      </c>
      <c r="BH4872" s="159">
        <f>IF(N4872="sníž. přenesená",J4872,0)</f>
        <v>0</v>
      </c>
      <c r="BI4872" s="159">
        <f>IF(N4872="nulová",J4872,0)</f>
        <v>0</v>
      </c>
      <c r="BJ4872" s="19" t="s">
        <v>80</v>
      </c>
      <c r="BK4872" s="159">
        <f>ROUND(I4872*H4872,2)</f>
        <v>0</v>
      </c>
      <c r="BL4872" s="19" t="s">
        <v>406</v>
      </c>
      <c r="BM4872" s="158" t="s">
        <v>4201</v>
      </c>
    </row>
    <row r="4873" spans="1:65" s="2" customFormat="1" ht="11.25">
      <c r="A4873" s="34"/>
      <c r="B4873" s="35"/>
      <c r="C4873" s="34"/>
      <c r="D4873" s="160" t="s">
        <v>260</v>
      </c>
      <c r="E4873" s="34"/>
      <c r="F4873" s="161" t="s">
        <v>4202</v>
      </c>
      <c r="G4873" s="34"/>
      <c r="H4873" s="34"/>
      <c r="I4873" s="162"/>
      <c r="J4873" s="34"/>
      <c r="K4873" s="34"/>
      <c r="L4873" s="35"/>
      <c r="M4873" s="163"/>
      <c r="N4873" s="164"/>
      <c r="O4873" s="55"/>
      <c r="P4873" s="55"/>
      <c r="Q4873" s="55"/>
      <c r="R4873" s="55"/>
      <c r="S4873" s="55"/>
      <c r="T4873" s="56"/>
      <c r="U4873" s="34"/>
      <c r="V4873" s="34"/>
      <c r="W4873" s="34"/>
      <c r="X4873" s="34"/>
      <c r="Y4873" s="34"/>
      <c r="Z4873" s="34"/>
      <c r="AA4873" s="34"/>
      <c r="AB4873" s="34"/>
      <c r="AC4873" s="34"/>
      <c r="AD4873" s="34"/>
      <c r="AE4873" s="34"/>
      <c r="AT4873" s="19" t="s">
        <v>260</v>
      </c>
      <c r="AU4873" s="19" t="s">
        <v>82</v>
      </c>
    </row>
    <row r="4874" spans="1:65" s="2" customFormat="1" ht="11.25">
      <c r="A4874" s="34"/>
      <c r="B4874" s="35"/>
      <c r="C4874" s="34"/>
      <c r="D4874" s="165" t="s">
        <v>262</v>
      </c>
      <c r="E4874" s="34"/>
      <c r="F4874" s="166" t="s">
        <v>4203</v>
      </c>
      <c r="G4874" s="34"/>
      <c r="H4874" s="34"/>
      <c r="I4874" s="162"/>
      <c r="J4874" s="34"/>
      <c r="K4874" s="34"/>
      <c r="L4874" s="35"/>
      <c r="M4874" s="163"/>
      <c r="N4874" s="164"/>
      <c r="O4874" s="55"/>
      <c r="P4874" s="55"/>
      <c r="Q4874" s="55"/>
      <c r="R4874" s="55"/>
      <c r="S4874" s="55"/>
      <c r="T4874" s="56"/>
      <c r="U4874" s="34"/>
      <c r="V4874" s="34"/>
      <c r="W4874" s="34"/>
      <c r="X4874" s="34"/>
      <c r="Y4874" s="34"/>
      <c r="Z4874" s="34"/>
      <c r="AA4874" s="34"/>
      <c r="AB4874" s="34"/>
      <c r="AC4874" s="34"/>
      <c r="AD4874" s="34"/>
      <c r="AE4874" s="34"/>
      <c r="AT4874" s="19" t="s">
        <v>262</v>
      </c>
      <c r="AU4874" s="19" t="s">
        <v>82</v>
      </c>
    </row>
    <row r="4875" spans="1:65" s="13" customFormat="1" ht="11.25">
      <c r="B4875" s="167"/>
      <c r="D4875" s="160" t="s">
        <v>264</v>
      </c>
      <c r="E4875" s="168" t="s">
        <v>3</v>
      </c>
      <c r="F4875" s="169" t="s">
        <v>4174</v>
      </c>
      <c r="H4875" s="168" t="s">
        <v>3</v>
      </c>
      <c r="I4875" s="170"/>
      <c r="L4875" s="167"/>
      <c r="M4875" s="171"/>
      <c r="N4875" s="172"/>
      <c r="O4875" s="172"/>
      <c r="P4875" s="172"/>
      <c r="Q4875" s="172"/>
      <c r="R4875" s="172"/>
      <c r="S4875" s="172"/>
      <c r="T4875" s="173"/>
      <c r="AT4875" s="168" t="s">
        <v>264</v>
      </c>
      <c r="AU4875" s="168" t="s">
        <v>82</v>
      </c>
      <c r="AV4875" s="13" t="s">
        <v>80</v>
      </c>
      <c r="AW4875" s="13" t="s">
        <v>34</v>
      </c>
      <c r="AX4875" s="13" t="s">
        <v>73</v>
      </c>
      <c r="AY4875" s="168" t="s">
        <v>252</v>
      </c>
    </row>
    <row r="4876" spans="1:65" s="13" customFormat="1" ht="11.25">
      <c r="B4876" s="167"/>
      <c r="D4876" s="160" t="s">
        <v>264</v>
      </c>
      <c r="E4876" s="168" t="s">
        <v>3</v>
      </c>
      <c r="F4876" s="169" t="s">
        <v>4136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264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252</v>
      </c>
    </row>
    <row r="4877" spans="1:65" s="14" customFormat="1" ht="11.25">
      <c r="B4877" s="174"/>
      <c r="D4877" s="160" t="s">
        <v>264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264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252</v>
      </c>
    </row>
    <row r="4878" spans="1:65" s="13" customFormat="1" ht="11.25">
      <c r="B4878" s="167"/>
      <c r="D4878" s="160" t="s">
        <v>264</v>
      </c>
      <c r="E4878" s="168" t="s">
        <v>3</v>
      </c>
      <c r="F4878" s="169" t="s">
        <v>4137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264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252</v>
      </c>
    </row>
    <row r="4879" spans="1:65" s="14" customFormat="1" ht="11.25">
      <c r="B4879" s="174"/>
      <c r="D4879" s="160" t="s">
        <v>264</v>
      </c>
      <c r="E4879" s="175" t="s">
        <v>3</v>
      </c>
      <c r="F4879" s="176" t="s">
        <v>373</v>
      </c>
      <c r="H4879" s="177">
        <v>12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264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252</v>
      </c>
    </row>
    <row r="4880" spans="1:65" s="13" customFormat="1" ht="11.25">
      <c r="B4880" s="167"/>
      <c r="D4880" s="160" t="s">
        <v>264</v>
      </c>
      <c r="E4880" s="168" t="s">
        <v>3</v>
      </c>
      <c r="F4880" s="169" t="s">
        <v>4138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264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252</v>
      </c>
    </row>
    <row r="4881" spans="1:65" s="14" customFormat="1" ht="11.25">
      <c r="B4881" s="174"/>
      <c r="D4881" s="160" t="s">
        <v>264</v>
      </c>
      <c r="E4881" s="175" t="s">
        <v>3</v>
      </c>
      <c r="F4881" s="176" t="s">
        <v>475</v>
      </c>
      <c r="H4881" s="177">
        <v>24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264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252</v>
      </c>
    </row>
    <row r="4882" spans="1:65" s="13" customFormat="1" ht="11.25">
      <c r="B4882" s="167"/>
      <c r="D4882" s="160" t="s">
        <v>264</v>
      </c>
      <c r="E4882" s="168" t="s">
        <v>3</v>
      </c>
      <c r="F4882" s="169" t="s">
        <v>4153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264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252</v>
      </c>
    </row>
    <row r="4883" spans="1:65" s="14" customFormat="1" ht="11.25">
      <c r="B4883" s="174"/>
      <c r="D4883" s="160" t="s">
        <v>264</v>
      </c>
      <c r="E4883" s="175" t="s">
        <v>3</v>
      </c>
      <c r="F4883" s="176" t="s">
        <v>9</v>
      </c>
      <c r="H4883" s="177">
        <v>15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264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252</v>
      </c>
    </row>
    <row r="4884" spans="1:65" s="13" customFormat="1" ht="11.25">
      <c r="B4884" s="167"/>
      <c r="D4884" s="160" t="s">
        <v>264</v>
      </c>
      <c r="E4884" s="168" t="s">
        <v>3</v>
      </c>
      <c r="F4884" s="169" t="s">
        <v>4139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264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252</v>
      </c>
    </row>
    <row r="4885" spans="1:65" s="14" customFormat="1" ht="11.25">
      <c r="B4885" s="174"/>
      <c r="D4885" s="160" t="s">
        <v>264</v>
      </c>
      <c r="E4885" s="175" t="s">
        <v>3</v>
      </c>
      <c r="F4885" s="176" t="s">
        <v>82</v>
      </c>
      <c r="H4885" s="177">
        <v>2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264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252</v>
      </c>
    </row>
    <row r="4886" spans="1:65" s="13" customFormat="1" ht="11.25">
      <c r="B4886" s="167"/>
      <c r="D4886" s="160" t="s">
        <v>264</v>
      </c>
      <c r="E4886" s="168" t="s">
        <v>3</v>
      </c>
      <c r="F4886" s="169" t="s">
        <v>4093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264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252</v>
      </c>
    </row>
    <row r="4887" spans="1:65" s="14" customFormat="1" ht="11.25">
      <c r="B4887" s="174"/>
      <c r="D4887" s="160" t="s">
        <v>264</v>
      </c>
      <c r="E4887" s="175" t="s">
        <v>3</v>
      </c>
      <c r="F4887" s="176" t="s">
        <v>303</v>
      </c>
      <c r="H4887" s="177">
        <v>6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264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252</v>
      </c>
    </row>
    <row r="4888" spans="1:65" s="15" customFormat="1" ht="11.25">
      <c r="B4888" s="182"/>
      <c r="D4888" s="160" t="s">
        <v>264</v>
      </c>
      <c r="E4888" s="183" t="s">
        <v>3</v>
      </c>
      <c r="F4888" s="184" t="s">
        <v>269</v>
      </c>
      <c r="H4888" s="185">
        <v>60</v>
      </c>
      <c r="I4888" s="186"/>
      <c r="L4888" s="182"/>
      <c r="M4888" s="187"/>
      <c r="N4888" s="188"/>
      <c r="O4888" s="188"/>
      <c r="P4888" s="188"/>
      <c r="Q4888" s="188"/>
      <c r="R4888" s="188"/>
      <c r="S4888" s="188"/>
      <c r="T4888" s="189"/>
      <c r="AT4888" s="183" t="s">
        <v>264</v>
      </c>
      <c r="AU4888" s="183" t="s">
        <v>82</v>
      </c>
      <c r="AV4888" s="15" t="s">
        <v>258</v>
      </c>
      <c r="AW4888" s="15" t="s">
        <v>34</v>
      </c>
      <c r="AX4888" s="15" t="s">
        <v>80</v>
      </c>
      <c r="AY4888" s="183" t="s">
        <v>252</v>
      </c>
    </row>
    <row r="4889" spans="1:65" s="2" customFormat="1" ht="21.75" customHeight="1">
      <c r="A4889" s="34"/>
      <c r="B4889" s="145"/>
      <c r="C4889" s="198" t="s">
        <v>4204</v>
      </c>
      <c r="D4889" s="210" t="s">
        <v>361</v>
      </c>
      <c r="E4889" s="199" t="s">
        <v>4205</v>
      </c>
      <c r="F4889" s="200" t="s">
        <v>4206</v>
      </c>
      <c r="G4889" s="201" t="s">
        <v>743</v>
      </c>
      <c r="H4889" s="202">
        <v>149</v>
      </c>
      <c r="I4889" s="203"/>
      <c r="J4889" s="204">
        <f>ROUND(I4889*H4889,2)</f>
        <v>0</v>
      </c>
      <c r="K4889" s="205"/>
      <c r="L4889" s="206"/>
      <c r="M4889" s="207" t="s">
        <v>3</v>
      </c>
      <c r="N4889" s="208" t="s">
        <v>44</v>
      </c>
      <c r="O4889" s="55"/>
      <c r="P4889" s="156">
        <f>O4889*H4889</f>
        <v>0</v>
      </c>
      <c r="Q4889" s="156">
        <v>1E-3</v>
      </c>
      <c r="R4889" s="156">
        <f>Q4889*H4889</f>
        <v>0.14899999999999999</v>
      </c>
      <c r="S4889" s="156">
        <v>0</v>
      </c>
      <c r="T4889" s="157">
        <f>S4889*H4889</f>
        <v>0</v>
      </c>
      <c r="U4889" s="34"/>
      <c r="V4889" s="34"/>
      <c r="W4889" s="34"/>
      <c r="X4889" s="34"/>
      <c r="Y4889" s="34"/>
      <c r="Z4889" s="34"/>
      <c r="AA4889" s="34"/>
      <c r="AB4889" s="34"/>
      <c r="AC4889" s="34"/>
      <c r="AD4889" s="34"/>
      <c r="AE4889" s="34"/>
      <c r="AR4889" s="158" t="s">
        <v>572</v>
      </c>
      <c r="AT4889" s="158" t="s">
        <v>361</v>
      </c>
      <c r="AU4889" s="158" t="s">
        <v>82</v>
      </c>
      <c r="AY4889" s="19" t="s">
        <v>252</v>
      </c>
      <c r="BE4889" s="159">
        <f>IF(N4889="základní",J4889,0)</f>
        <v>0</v>
      </c>
      <c r="BF4889" s="159">
        <f>IF(N4889="snížená",J4889,0)</f>
        <v>0</v>
      </c>
      <c r="BG4889" s="159">
        <f>IF(N4889="zákl. přenesená",J4889,0)</f>
        <v>0</v>
      </c>
      <c r="BH4889" s="159">
        <f>IF(N4889="sníž. přenesená",J4889,0)</f>
        <v>0</v>
      </c>
      <c r="BI4889" s="159">
        <f>IF(N4889="nulová",J4889,0)</f>
        <v>0</v>
      </c>
      <c r="BJ4889" s="19" t="s">
        <v>80</v>
      </c>
      <c r="BK4889" s="159">
        <f>ROUND(I4889*H4889,2)</f>
        <v>0</v>
      </c>
      <c r="BL4889" s="19" t="s">
        <v>406</v>
      </c>
      <c r="BM4889" s="158" t="s">
        <v>4207</v>
      </c>
    </row>
    <row r="4890" spans="1:65" s="2" customFormat="1" ht="11.25">
      <c r="A4890" s="34"/>
      <c r="B4890" s="35"/>
      <c r="C4890" s="34"/>
      <c r="D4890" s="160" t="s">
        <v>260</v>
      </c>
      <c r="E4890" s="34"/>
      <c r="F4890" s="161" t="s">
        <v>4206</v>
      </c>
      <c r="G4890" s="34"/>
      <c r="H4890" s="34"/>
      <c r="I4890" s="162"/>
      <c r="J4890" s="34"/>
      <c r="K4890" s="34"/>
      <c r="L4890" s="35"/>
      <c r="M4890" s="163"/>
      <c r="N4890" s="164"/>
      <c r="O4890" s="55"/>
      <c r="P4890" s="55"/>
      <c r="Q4890" s="55"/>
      <c r="R4890" s="55"/>
      <c r="S4890" s="55"/>
      <c r="T4890" s="56"/>
      <c r="U4890" s="34"/>
      <c r="V4890" s="34"/>
      <c r="W4890" s="34"/>
      <c r="X4890" s="34"/>
      <c r="Y4890" s="34"/>
      <c r="Z4890" s="34"/>
      <c r="AA4890" s="34"/>
      <c r="AB4890" s="34"/>
      <c r="AC4890" s="34"/>
      <c r="AD4890" s="34"/>
      <c r="AE4890" s="34"/>
      <c r="AT4890" s="19" t="s">
        <v>260</v>
      </c>
      <c r="AU4890" s="19" t="s">
        <v>82</v>
      </c>
    </row>
    <row r="4891" spans="1:65" s="2" customFormat="1" ht="11.25">
      <c r="A4891" s="34"/>
      <c r="B4891" s="35"/>
      <c r="C4891" s="34"/>
      <c r="D4891" s="165" t="s">
        <v>262</v>
      </c>
      <c r="E4891" s="34"/>
      <c r="F4891" s="166" t="s">
        <v>4208</v>
      </c>
      <c r="G4891" s="34"/>
      <c r="H4891" s="34"/>
      <c r="I4891" s="162"/>
      <c r="J4891" s="34"/>
      <c r="K4891" s="34"/>
      <c r="L4891" s="35"/>
      <c r="M4891" s="163"/>
      <c r="N4891" s="164"/>
      <c r="O4891" s="55"/>
      <c r="P4891" s="55"/>
      <c r="Q4891" s="55"/>
      <c r="R4891" s="55"/>
      <c r="S4891" s="55"/>
      <c r="T4891" s="56"/>
      <c r="U4891" s="34"/>
      <c r="V4891" s="34"/>
      <c r="W4891" s="34"/>
      <c r="X4891" s="34"/>
      <c r="Y4891" s="34"/>
      <c r="Z4891" s="34"/>
      <c r="AA4891" s="34"/>
      <c r="AB4891" s="34"/>
      <c r="AC4891" s="34"/>
      <c r="AD4891" s="34"/>
      <c r="AE4891" s="34"/>
      <c r="AT4891" s="19" t="s">
        <v>262</v>
      </c>
      <c r="AU4891" s="19" t="s">
        <v>82</v>
      </c>
    </row>
    <row r="4892" spans="1:65" s="13" customFormat="1" ht="11.25">
      <c r="B4892" s="167"/>
      <c r="D4892" s="160" t="s">
        <v>264</v>
      </c>
      <c r="E4892" s="168" t="s">
        <v>3</v>
      </c>
      <c r="F4892" s="169" t="s">
        <v>4180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1:65" s="13" customFormat="1" ht="11.25">
      <c r="B4893" s="167"/>
      <c r="D4893" s="160" t="s">
        <v>264</v>
      </c>
      <c r="E4893" s="168" t="s">
        <v>3</v>
      </c>
      <c r="F4893" s="169" t="s">
        <v>4115</v>
      </c>
      <c r="H4893" s="168" t="s">
        <v>3</v>
      </c>
      <c r="I4893" s="170"/>
      <c r="L4893" s="167"/>
      <c r="M4893" s="171"/>
      <c r="N4893" s="172"/>
      <c r="O4893" s="172"/>
      <c r="P4893" s="172"/>
      <c r="Q4893" s="172"/>
      <c r="R4893" s="172"/>
      <c r="S4893" s="172"/>
      <c r="T4893" s="173"/>
      <c r="AT4893" s="168" t="s">
        <v>264</v>
      </c>
      <c r="AU4893" s="168" t="s">
        <v>82</v>
      </c>
      <c r="AV4893" s="13" t="s">
        <v>80</v>
      </c>
      <c r="AW4893" s="13" t="s">
        <v>34</v>
      </c>
      <c r="AX4893" s="13" t="s">
        <v>73</v>
      </c>
      <c r="AY4893" s="168" t="s">
        <v>252</v>
      </c>
    </row>
    <row r="4894" spans="1:65" s="14" customFormat="1" ht="11.25">
      <c r="B4894" s="174"/>
      <c r="D4894" s="160" t="s">
        <v>264</v>
      </c>
      <c r="E4894" s="175" t="s">
        <v>3</v>
      </c>
      <c r="F4894" s="176" t="s">
        <v>258</v>
      </c>
      <c r="H4894" s="177">
        <v>4</v>
      </c>
      <c r="I4894" s="178"/>
      <c r="L4894" s="174"/>
      <c r="M4894" s="179"/>
      <c r="N4894" s="180"/>
      <c r="O4894" s="180"/>
      <c r="P4894" s="180"/>
      <c r="Q4894" s="180"/>
      <c r="R4894" s="180"/>
      <c r="S4894" s="180"/>
      <c r="T4894" s="181"/>
      <c r="AT4894" s="175" t="s">
        <v>264</v>
      </c>
      <c r="AU4894" s="175" t="s">
        <v>82</v>
      </c>
      <c r="AV4894" s="14" t="s">
        <v>82</v>
      </c>
      <c r="AW4894" s="14" t="s">
        <v>34</v>
      </c>
      <c r="AX4894" s="14" t="s">
        <v>73</v>
      </c>
      <c r="AY4894" s="175" t="s">
        <v>252</v>
      </c>
    </row>
    <row r="4895" spans="1:65" s="13" customFormat="1" ht="11.25">
      <c r="B4895" s="167"/>
      <c r="D4895" s="160" t="s">
        <v>264</v>
      </c>
      <c r="E4895" s="168" t="s">
        <v>3</v>
      </c>
      <c r="F4895" s="169" t="s">
        <v>4116</v>
      </c>
      <c r="H4895" s="168" t="s">
        <v>3</v>
      </c>
      <c r="I4895" s="170"/>
      <c r="L4895" s="167"/>
      <c r="M4895" s="171"/>
      <c r="N4895" s="172"/>
      <c r="O4895" s="172"/>
      <c r="P4895" s="172"/>
      <c r="Q4895" s="172"/>
      <c r="R4895" s="172"/>
      <c r="S4895" s="172"/>
      <c r="T4895" s="173"/>
      <c r="AT4895" s="168" t="s">
        <v>264</v>
      </c>
      <c r="AU4895" s="168" t="s">
        <v>82</v>
      </c>
      <c r="AV4895" s="13" t="s">
        <v>80</v>
      </c>
      <c r="AW4895" s="13" t="s">
        <v>34</v>
      </c>
      <c r="AX4895" s="13" t="s">
        <v>73</v>
      </c>
      <c r="AY4895" s="168" t="s">
        <v>252</v>
      </c>
    </row>
    <row r="4896" spans="1:65" s="14" customFormat="1" ht="11.25">
      <c r="B4896" s="174"/>
      <c r="D4896" s="160" t="s">
        <v>264</v>
      </c>
      <c r="E4896" s="175" t="s">
        <v>3</v>
      </c>
      <c r="F4896" s="176" t="s">
        <v>82</v>
      </c>
      <c r="H4896" s="177">
        <v>2</v>
      </c>
      <c r="I4896" s="178"/>
      <c r="L4896" s="174"/>
      <c r="M4896" s="179"/>
      <c r="N4896" s="180"/>
      <c r="O4896" s="180"/>
      <c r="P4896" s="180"/>
      <c r="Q4896" s="180"/>
      <c r="R4896" s="180"/>
      <c r="S4896" s="180"/>
      <c r="T4896" s="181"/>
      <c r="AT4896" s="175" t="s">
        <v>264</v>
      </c>
      <c r="AU4896" s="175" t="s">
        <v>82</v>
      </c>
      <c r="AV4896" s="14" t="s">
        <v>82</v>
      </c>
      <c r="AW4896" s="14" t="s">
        <v>34</v>
      </c>
      <c r="AX4896" s="14" t="s">
        <v>73</v>
      </c>
      <c r="AY4896" s="175" t="s">
        <v>252</v>
      </c>
    </row>
    <row r="4897" spans="2:51" s="13" customFormat="1" ht="11.25">
      <c r="B4897" s="167"/>
      <c r="D4897" s="160" t="s">
        <v>264</v>
      </c>
      <c r="E4897" s="168" t="s">
        <v>3</v>
      </c>
      <c r="F4897" s="169" t="s">
        <v>4117</v>
      </c>
      <c r="H4897" s="168" t="s">
        <v>3</v>
      </c>
      <c r="I4897" s="170"/>
      <c r="L4897" s="167"/>
      <c r="M4897" s="171"/>
      <c r="N4897" s="172"/>
      <c r="O4897" s="172"/>
      <c r="P4897" s="172"/>
      <c r="Q4897" s="172"/>
      <c r="R4897" s="172"/>
      <c r="S4897" s="172"/>
      <c r="T4897" s="173"/>
      <c r="AT4897" s="168" t="s">
        <v>264</v>
      </c>
      <c r="AU4897" s="168" t="s">
        <v>82</v>
      </c>
      <c r="AV4897" s="13" t="s">
        <v>80</v>
      </c>
      <c r="AW4897" s="13" t="s">
        <v>34</v>
      </c>
      <c r="AX4897" s="13" t="s">
        <v>73</v>
      </c>
      <c r="AY4897" s="168" t="s">
        <v>252</v>
      </c>
    </row>
    <row r="4898" spans="2:51" s="14" customFormat="1" ht="11.25">
      <c r="B4898" s="174"/>
      <c r="D4898" s="160" t="s">
        <v>264</v>
      </c>
      <c r="E4898" s="175" t="s">
        <v>3</v>
      </c>
      <c r="F4898" s="176" t="s">
        <v>509</v>
      </c>
      <c r="H4898" s="177">
        <v>28</v>
      </c>
      <c r="I4898" s="178"/>
      <c r="L4898" s="174"/>
      <c r="M4898" s="179"/>
      <c r="N4898" s="180"/>
      <c r="O4898" s="180"/>
      <c r="P4898" s="180"/>
      <c r="Q4898" s="180"/>
      <c r="R4898" s="180"/>
      <c r="S4898" s="180"/>
      <c r="T4898" s="181"/>
      <c r="AT4898" s="175" t="s">
        <v>264</v>
      </c>
      <c r="AU4898" s="175" t="s">
        <v>82</v>
      </c>
      <c r="AV4898" s="14" t="s">
        <v>82</v>
      </c>
      <c r="AW4898" s="14" t="s">
        <v>34</v>
      </c>
      <c r="AX4898" s="14" t="s">
        <v>73</v>
      </c>
      <c r="AY4898" s="175" t="s">
        <v>252</v>
      </c>
    </row>
    <row r="4899" spans="2:51" s="13" customFormat="1" ht="11.25">
      <c r="B4899" s="167"/>
      <c r="D4899" s="160" t="s">
        <v>264</v>
      </c>
      <c r="E4899" s="168" t="s">
        <v>3</v>
      </c>
      <c r="F4899" s="169" t="s">
        <v>4118</v>
      </c>
      <c r="H4899" s="168" t="s">
        <v>3</v>
      </c>
      <c r="I4899" s="170"/>
      <c r="L4899" s="167"/>
      <c r="M4899" s="171"/>
      <c r="N4899" s="172"/>
      <c r="O4899" s="172"/>
      <c r="P4899" s="172"/>
      <c r="Q4899" s="172"/>
      <c r="R4899" s="172"/>
      <c r="S4899" s="172"/>
      <c r="T4899" s="173"/>
      <c r="AT4899" s="168" t="s">
        <v>264</v>
      </c>
      <c r="AU4899" s="168" t="s">
        <v>82</v>
      </c>
      <c r="AV4899" s="13" t="s">
        <v>80</v>
      </c>
      <c r="AW4899" s="13" t="s">
        <v>34</v>
      </c>
      <c r="AX4899" s="13" t="s">
        <v>73</v>
      </c>
      <c r="AY4899" s="168" t="s">
        <v>252</v>
      </c>
    </row>
    <row r="4900" spans="2:51" s="14" customFormat="1" ht="11.25">
      <c r="B4900" s="174"/>
      <c r="D4900" s="160" t="s">
        <v>264</v>
      </c>
      <c r="E4900" s="175" t="s">
        <v>3</v>
      </c>
      <c r="F4900" s="176" t="s">
        <v>303</v>
      </c>
      <c r="H4900" s="177">
        <v>6</v>
      </c>
      <c r="I4900" s="178"/>
      <c r="L4900" s="174"/>
      <c r="M4900" s="179"/>
      <c r="N4900" s="180"/>
      <c r="O4900" s="180"/>
      <c r="P4900" s="180"/>
      <c r="Q4900" s="180"/>
      <c r="R4900" s="180"/>
      <c r="S4900" s="180"/>
      <c r="T4900" s="181"/>
      <c r="AT4900" s="175" t="s">
        <v>264</v>
      </c>
      <c r="AU4900" s="175" t="s">
        <v>82</v>
      </c>
      <c r="AV4900" s="14" t="s">
        <v>82</v>
      </c>
      <c r="AW4900" s="14" t="s">
        <v>34</v>
      </c>
      <c r="AX4900" s="14" t="s">
        <v>73</v>
      </c>
      <c r="AY4900" s="175" t="s">
        <v>252</v>
      </c>
    </row>
    <row r="4901" spans="2:51" s="13" customFormat="1" ht="11.25">
      <c r="B4901" s="167"/>
      <c r="D4901" s="160" t="s">
        <v>264</v>
      </c>
      <c r="E4901" s="168" t="s">
        <v>3</v>
      </c>
      <c r="F4901" s="169" t="s">
        <v>4119</v>
      </c>
      <c r="H4901" s="168" t="s">
        <v>3</v>
      </c>
      <c r="I4901" s="170"/>
      <c r="L4901" s="167"/>
      <c r="M4901" s="171"/>
      <c r="N4901" s="172"/>
      <c r="O4901" s="172"/>
      <c r="P4901" s="172"/>
      <c r="Q4901" s="172"/>
      <c r="R4901" s="172"/>
      <c r="S4901" s="172"/>
      <c r="T4901" s="173"/>
      <c r="AT4901" s="168" t="s">
        <v>264</v>
      </c>
      <c r="AU4901" s="168" t="s">
        <v>82</v>
      </c>
      <c r="AV4901" s="13" t="s">
        <v>80</v>
      </c>
      <c r="AW4901" s="13" t="s">
        <v>34</v>
      </c>
      <c r="AX4901" s="13" t="s">
        <v>73</v>
      </c>
      <c r="AY4901" s="168" t="s">
        <v>252</v>
      </c>
    </row>
    <row r="4902" spans="2:51" s="14" customFormat="1" ht="11.25">
      <c r="B4902" s="174"/>
      <c r="D4902" s="160" t="s">
        <v>264</v>
      </c>
      <c r="E4902" s="175" t="s">
        <v>3</v>
      </c>
      <c r="F4902" s="176" t="s">
        <v>258</v>
      </c>
      <c r="H4902" s="177">
        <v>4</v>
      </c>
      <c r="I4902" s="178"/>
      <c r="L4902" s="174"/>
      <c r="M4902" s="179"/>
      <c r="N4902" s="180"/>
      <c r="O4902" s="180"/>
      <c r="P4902" s="180"/>
      <c r="Q4902" s="180"/>
      <c r="R4902" s="180"/>
      <c r="S4902" s="180"/>
      <c r="T4902" s="181"/>
      <c r="AT4902" s="175" t="s">
        <v>264</v>
      </c>
      <c r="AU4902" s="175" t="s">
        <v>82</v>
      </c>
      <c r="AV4902" s="14" t="s">
        <v>82</v>
      </c>
      <c r="AW4902" s="14" t="s">
        <v>34</v>
      </c>
      <c r="AX4902" s="14" t="s">
        <v>73</v>
      </c>
      <c r="AY4902" s="175" t="s">
        <v>252</v>
      </c>
    </row>
    <row r="4903" spans="2:51" s="13" customFormat="1" ht="11.25">
      <c r="B4903" s="167"/>
      <c r="D4903" s="160" t="s">
        <v>264</v>
      </c>
      <c r="E4903" s="168" t="s">
        <v>3</v>
      </c>
      <c r="F4903" s="169" t="s">
        <v>4136</v>
      </c>
      <c r="H4903" s="168" t="s">
        <v>3</v>
      </c>
      <c r="I4903" s="170"/>
      <c r="L4903" s="167"/>
      <c r="M4903" s="171"/>
      <c r="N4903" s="172"/>
      <c r="O4903" s="172"/>
      <c r="P4903" s="172"/>
      <c r="Q4903" s="172"/>
      <c r="R4903" s="172"/>
      <c r="S4903" s="172"/>
      <c r="T4903" s="173"/>
      <c r="AT4903" s="168" t="s">
        <v>264</v>
      </c>
      <c r="AU4903" s="168" t="s">
        <v>82</v>
      </c>
      <c r="AV4903" s="13" t="s">
        <v>80</v>
      </c>
      <c r="AW4903" s="13" t="s">
        <v>34</v>
      </c>
      <c r="AX4903" s="13" t="s">
        <v>73</v>
      </c>
      <c r="AY4903" s="168" t="s">
        <v>252</v>
      </c>
    </row>
    <row r="4904" spans="2:51" s="14" customFormat="1" ht="11.25">
      <c r="B4904" s="174"/>
      <c r="D4904" s="160" t="s">
        <v>264</v>
      </c>
      <c r="E4904" s="175" t="s">
        <v>3</v>
      </c>
      <c r="F4904" s="176" t="s">
        <v>80</v>
      </c>
      <c r="H4904" s="177">
        <v>1</v>
      </c>
      <c r="I4904" s="178"/>
      <c r="L4904" s="174"/>
      <c r="M4904" s="179"/>
      <c r="N4904" s="180"/>
      <c r="O4904" s="180"/>
      <c r="P4904" s="180"/>
      <c r="Q4904" s="180"/>
      <c r="R4904" s="180"/>
      <c r="S4904" s="180"/>
      <c r="T4904" s="181"/>
      <c r="AT4904" s="175" t="s">
        <v>264</v>
      </c>
      <c r="AU4904" s="175" t="s">
        <v>82</v>
      </c>
      <c r="AV4904" s="14" t="s">
        <v>82</v>
      </c>
      <c r="AW4904" s="14" t="s">
        <v>34</v>
      </c>
      <c r="AX4904" s="14" t="s">
        <v>73</v>
      </c>
      <c r="AY4904" s="175" t="s">
        <v>252</v>
      </c>
    </row>
    <row r="4905" spans="2:51" s="13" customFormat="1" ht="11.25">
      <c r="B4905" s="167"/>
      <c r="D4905" s="160" t="s">
        <v>264</v>
      </c>
      <c r="E4905" s="168" t="s">
        <v>3</v>
      </c>
      <c r="F4905" s="169" t="s">
        <v>4137</v>
      </c>
      <c r="H4905" s="168" t="s">
        <v>3</v>
      </c>
      <c r="I4905" s="170"/>
      <c r="L4905" s="167"/>
      <c r="M4905" s="171"/>
      <c r="N4905" s="172"/>
      <c r="O4905" s="172"/>
      <c r="P4905" s="172"/>
      <c r="Q4905" s="172"/>
      <c r="R4905" s="172"/>
      <c r="S4905" s="172"/>
      <c r="T4905" s="173"/>
      <c r="AT4905" s="168" t="s">
        <v>264</v>
      </c>
      <c r="AU4905" s="168" t="s">
        <v>82</v>
      </c>
      <c r="AV4905" s="13" t="s">
        <v>80</v>
      </c>
      <c r="AW4905" s="13" t="s">
        <v>34</v>
      </c>
      <c r="AX4905" s="13" t="s">
        <v>73</v>
      </c>
      <c r="AY4905" s="168" t="s">
        <v>252</v>
      </c>
    </row>
    <row r="4906" spans="2:51" s="14" customFormat="1" ht="11.25">
      <c r="B4906" s="174"/>
      <c r="D4906" s="160" t="s">
        <v>264</v>
      </c>
      <c r="E4906" s="175" t="s">
        <v>3</v>
      </c>
      <c r="F4906" s="176" t="s">
        <v>373</v>
      </c>
      <c r="H4906" s="177">
        <v>12</v>
      </c>
      <c r="I4906" s="178"/>
      <c r="L4906" s="174"/>
      <c r="M4906" s="179"/>
      <c r="N4906" s="180"/>
      <c r="O4906" s="180"/>
      <c r="P4906" s="180"/>
      <c r="Q4906" s="180"/>
      <c r="R4906" s="180"/>
      <c r="S4906" s="180"/>
      <c r="T4906" s="181"/>
      <c r="AT4906" s="175" t="s">
        <v>264</v>
      </c>
      <c r="AU4906" s="175" t="s">
        <v>82</v>
      </c>
      <c r="AV4906" s="14" t="s">
        <v>82</v>
      </c>
      <c r="AW4906" s="14" t="s">
        <v>34</v>
      </c>
      <c r="AX4906" s="14" t="s">
        <v>73</v>
      </c>
      <c r="AY4906" s="175" t="s">
        <v>252</v>
      </c>
    </row>
    <row r="4907" spans="2:51" s="13" customFormat="1" ht="11.25">
      <c r="B4907" s="167"/>
      <c r="D4907" s="160" t="s">
        <v>264</v>
      </c>
      <c r="E4907" s="168" t="s">
        <v>3</v>
      </c>
      <c r="F4907" s="169" t="s">
        <v>4138</v>
      </c>
      <c r="H4907" s="168" t="s">
        <v>3</v>
      </c>
      <c r="I4907" s="170"/>
      <c r="L4907" s="167"/>
      <c r="M4907" s="171"/>
      <c r="N4907" s="172"/>
      <c r="O4907" s="172"/>
      <c r="P4907" s="172"/>
      <c r="Q4907" s="172"/>
      <c r="R4907" s="172"/>
      <c r="S4907" s="172"/>
      <c r="T4907" s="173"/>
      <c r="AT4907" s="168" t="s">
        <v>264</v>
      </c>
      <c r="AU4907" s="168" t="s">
        <v>82</v>
      </c>
      <c r="AV4907" s="13" t="s">
        <v>80</v>
      </c>
      <c r="AW4907" s="13" t="s">
        <v>34</v>
      </c>
      <c r="AX4907" s="13" t="s">
        <v>73</v>
      </c>
      <c r="AY4907" s="168" t="s">
        <v>252</v>
      </c>
    </row>
    <row r="4908" spans="2:51" s="14" customFormat="1" ht="11.25">
      <c r="B4908" s="174"/>
      <c r="D4908" s="160" t="s">
        <v>264</v>
      </c>
      <c r="E4908" s="175" t="s">
        <v>3</v>
      </c>
      <c r="F4908" s="176" t="s">
        <v>475</v>
      </c>
      <c r="H4908" s="177">
        <v>24</v>
      </c>
      <c r="I4908" s="178"/>
      <c r="L4908" s="174"/>
      <c r="M4908" s="179"/>
      <c r="N4908" s="180"/>
      <c r="O4908" s="180"/>
      <c r="P4908" s="180"/>
      <c r="Q4908" s="180"/>
      <c r="R4908" s="180"/>
      <c r="S4908" s="180"/>
      <c r="T4908" s="181"/>
      <c r="AT4908" s="175" t="s">
        <v>264</v>
      </c>
      <c r="AU4908" s="175" t="s">
        <v>82</v>
      </c>
      <c r="AV4908" s="14" t="s">
        <v>82</v>
      </c>
      <c r="AW4908" s="14" t="s">
        <v>34</v>
      </c>
      <c r="AX4908" s="14" t="s">
        <v>73</v>
      </c>
      <c r="AY4908" s="175" t="s">
        <v>252</v>
      </c>
    </row>
    <row r="4909" spans="2:51" s="13" customFormat="1" ht="11.25">
      <c r="B4909" s="167"/>
      <c r="D4909" s="160" t="s">
        <v>264</v>
      </c>
      <c r="E4909" s="168" t="s">
        <v>3</v>
      </c>
      <c r="F4909" s="169" t="s">
        <v>4153</v>
      </c>
      <c r="H4909" s="168" t="s">
        <v>3</v>
      </c>
      <c r="I4909" s="170"/>
      <c r="L4909" s="167"/>
      <c r="M4909" s="171"/>
      <c r="N4909" s="172"/>
      <c r="O4909" s="172"/>
      <c r="P4909" s="172"/>
      <c r="Q4909" s="172"/>
      <c r="R4909" s="172"/>
      <c r="S4909" s="172"/>
      <c r="T4909" s="173"/>
      <c r="AT4909" s="168" t="s">
        <v>264</v>
      </c>
      <c r="AU4909" s="168" t="s">
        <v>82</v>
      </c>
      <c r="AV4909" s="13" t="s">
        <v>80</v>
      </c>
      <c r="AW4909" s="13" t="s">
        <v>34</v>
      </c>
      <c r="AX4909" s="13" t="s">
        <v>73</v>
      </c>
      <c r="AY4909" s="168" t="s">
        <v>252</v>
      </c>
    </row>
    <row r="4910" spans="2:51" s="14" customFormat="1" ht="11.25">
      <c r="B4910" s="174"/>
      <c r="D4910" s="160" t="s">
        <v>264</v>
      </c>
      <c r="E4910" s="175" t="s">
        <v>3</v>
      </c>
      <c r="F4910" s="176" t="s">
        <v>9</v>
      </c>
      <c r="H4910" s="177">
        <v>15</v>
      </c>
      <c r="I4910" s="178"/>
      <c r="L4910" s="174"/>
      <c r="M4910" s="179"/>
      <c r="N4910" s="180"/>
      <c r="O4910" s="180"/>
      <c r="P4910" s="180"/>
      <c r="Q4910" s="180"/>
      <c r="R4910" s="180"/>
      <c r="S4910" s="180"/>
      <c r="T4910" s="181"/>
      <c r="AT4910" s="175" t="s">
        <v>264</v>
      </c>
      <c r="AU4910" s="175" t="s">
        <v>82</v>
      </c>
      <c r="AV4910" s="14" t="s">
        <v>82</v>
      </c>
      <c r="AW4910" s="14" t="s">
        <v>34</v>
      </c>
      <c r="AX4910" s="14" t="s">
        <v>73</v>
      </c>
      <c r="AY4910" s="175" t="s">
        <v>252</v>
      </c>
    </row>
    <row r="4911" spans="2:51" s="13" customFormat="1" ht="11.25">
      <c r="B4911" s="167"/>
      <c r="D4911" s="160" t="s">
        <v>264</v>
      </c>
      <c r="E4911" s="168" t="s">
        <v>3</v>
      </c>
      <c r="F4911" s="169" t="s">
        <v>4139</v>
      </c>
      <c r="H4911" s="168" t="s">
        <v>3</v>
      </c>
      <c r="I4911" s="170"/>
      <c r="L4911" s="167"/>
      <c r="M4911" s="171"/>
      <c r="N4911" s="172"/>
      <c r="O4911" s="172"/>
      <c r="P4911" s="172"/>
      <c r="Q4911" s="172"/>
      <c r="R4911" s="172"/>
      <c r="S4911" s="172"/>
      <c r="T4911" s="173"/>
      <c r="AT4911" s="168" t="s">
        <v>264</v>
      </c>
      <c r="AU4911" s="168" t="s">
        <v>82</v>
      </c>
      <c r="AV4911" s="13" t="s">
        <v>80</v>
      </c>
      <c r="AW4911" s="13" t="s">
        <v>34</v>
      </c>
      <c r="AX4911" s="13" t="s">
        <v>73</v>
      </c>
      <c r="AY4911" s="168" t="s">
        <v>252</v>
      </c>
    </row>
    <row r="4912" spans="2:51" s="14" customFormat="1" ht="11.25">
      <c r="B4912" s="174"/>
      <c r="D4912" s="160" t="s">
        <v>264</v>
      </c>
      <c r="E4912" s="175" t="s">
        <v>3</v>
      </c>
      <c r="F4912" s="176" t="s">
        <v>82</v>
      </c>
      <c r="H4912" s="177">
        <v>2</v>
      </c>
      <c r="I4912" s="178"/>
      <c r="L4912" s="174"/>
      <c r="M4912" s="179"/>
      <c r="N4912" s="180"/>
      <c r="O4912" s="180"/>
      <c r="P4912" s="180"/>
      <c r="Q4912" s="180"/>
      <c r="R4912" s="180"/>
      <c r="S4912" s="180"/>
      <c r="T4912" s="181"/>
      <c r="AT4912" s="175" t="s">
        <v>264</v>
      </c>
      <c r="AU4912" s="175" t="s">
        <v>82</v>
      </c>
      <c r="AV4912" s="14" t="s">
        <v>82</v>
      </c>
      <c r="AW4912" s="14" t="s">
        <v>34</v>
      </c>
      <c r="AX4912" s="14" t="s">
        <v>73</v>
      </c>
      <c r="AY4912" s="175" t="s">
        <v>252</v>
      </c>
    </row>
    <row r="4913" spans="2:51" s="13" customFormat="1" ht="11.25">
      <c r="B4913" s="167"/>
      <c r="D4913" s="160" t="s">
        <v>264</v>
      </c>
      <c r="E4913" s="168" t="s">
        <v>3</v>
      </c>
      <c r="F4913" s="169" t="s">
        <v>4120</v>
      </c>
      <c r="H4913" s="168" t="s">
        <v>3</v>
      </c>
      <c r="I4913" s="170"/>
      <c r="L4913" s="167"/>
      <c r="M4913" s="171"/>
      <c r="N4913" s="172"/>
      <c r="O4913" s="172"/>
      <c r="P4913" s="172"/>
      <c r="Q4913" s="172"/>
      <c r="R4913" s="172"/>
      <c r="S4913" s="172"/>
      <c r="T4913" s="173"/>
      <c r="AT4913" s="168" t="s">
        <v>264</v>
      </c>
      <c r="AU4913" s="168" t="s">
        <v>82</v>
      </c>
      <c r="AV4913" s="13" t="s">
        <v>80</v>
      </c>
      <c r="AW4913" s="13" t="s">
        <v>34</v>
      </c>
      <c r="AX4913" s="13" t="s">
        <v>73</v>
      </c>
      <c r="AY4913" s="168" t="s">
        <v>252</v>
      </c>
    </row>
    <row r="4914" spans="2:51" s="14" customFormat="1" ht="11.25">
      <c r="B4914" s="174"/>
      <c r="D4914" s="160" t="s">
        <v>264</v>
      </c>
      <c r="E4914" s="175" t="s">
        <v>3</v>
      </c>
      <c r="F4914" s="176" t="s">
        <v>95</v>
      </c>
      <c r="H4914" s="177">
        <v>3</v>
      </c>
      <c r="I4914" s="178"/>
      <c r="L4914" s="174"/>
      <c r="M4914" s="179"/>
      <c r="N4914" s="180"/>
      <c r="O4914" s="180"/>
      <c r="P4914" s="180"/>
      <c r="Q4914" s="180"/>
      <c r="R4914" s="180"/>
      <c r="S4914" s="180"/>
      <c r="T4914" s="181"/>
      <c r="AT4914" s="175" t="s">
        <v>264</v>
      </c>
      <c r="AU4914" s="175" t="s">
        <v>82</v>
      </c>
      <c r="AV4914" s="14" t="s">
        <v>82</v>
      </c>
      <c r="AW4914" s="14" t="s">
        <v>34</v>
      </c>
      <c r="AX4914" s="14" t="s">
        <v>73</v>
      </c>
      <c r="AY4914" s="175" t="s">
        <v>252</v>
      </c>
    </row>
    <row r="4915" spans="2:51" s="13" customFormat="1" ht="11.25">
      <c r="B4915" s="167"/>
      <c r="D4915" s="160" t="s">
        <v>264</v>
      </c>
      <c r="E4915" s="168" t="s">
        <v>3</v>
      </c>
      <c r="F4915" s="169" t="s">
        <v>4092</v>
      </c>
      <c r="H4915" s="168" t="s">
        <v>3</v>
      </c>
      <c r="I4915" s="170"/>
      <c r="L4915" s="167"/>
      <c r="M4915" s="171"/>
      <c r="N4915" s="172"/>
      <c r="O4915" s="172"/>
      <c r="P4915" s="172"/>
      <c r="Q4915" s="172"/>
      <c r="R4915" s="172"/>
      <c r="S4915" s="172"/>
      <c r="T4915" s="173"/>
      <c r="AT4915" s="168" t="s">
        <v>264</v>
      </c>
      <c r="AU4915" s="168" t="s">
        <v>82</v>
      </c>
      <c r="AV4915" s="13" t="s">
        <v>80</v>
      </c>
      <c r="AW4915" s="13" t="s">
        <v>34</v>
      </c>
      <c r="AX4915" s="13" t="s">
        <v>73</v>
      </c>
      <c r="AY4915" s="168" t="s">
        <v>252</v>
      </c>
    </row>
    <row r="4916" spans="2:51" s="14" customFormat="1" ht="11.25">
      <c r="B4916" s="174"/>
      <c r="D4916" s="160" t="s">
        <v>264</v>
      </c>
      <c r="E4916" s="175" t="s">
        <v>3</v>
      </c>
      <c r="F4916" s="176" t="s">
        <v>80</v>
      </c>
      <c r="H4916" s="177">
        <v>1</v>
      </c>
      <c r="I4916" s="178"/>
      <c r="L4916" s="174"/>
      <c r="M4916" s="179"/>
      <c r="N4916" s="180"/>
      <c r="O4916" s="180"/>
      <c r="P4916" s="180"/>
      <c r="Q4916" s="180"/>
      <c r="R4916" s="180"/>
      <c r="S4916" s="180"/>
      <c r="T4916" s="181"/>
      <c r="AT4916" s="175" t="s">
        <v>264</v>
      </c>
      <c r="AU4916" s="175" t="s">
        <v>82</v>
      </c>
      <c r="AV4916" s="14" t="s">
        <v>82</v>
      </c>
      <c r="AW4916" s="14" t="s">
        <v>34</v>
      </c>
      <c r="AX4916" s="14" t="s">
        <v>73</v>
      </c>
      <c r="AY4916" s="175" t="s">
        <v>252</v>
      </c>
    </row>
    <row r="4917" spans="2:51" s="13" customFormat="1" ht="11.25">
      <c r="B4917" s="167"/>
      <c r="D4917" s="160" t="s">
        <v>264</v>
      </c>
      <c r="E4917" s="168" t="s">
        <v>3</v>
      </c>
      <c r="F4917" s="169" t="s">
        <v>4187</v>
      </c>
      <c r="H4917" s="168" t="s">
        <v>3</v>
      </c>
      <c r="I4917" s="170"/>
      <c r="L4917" s="167"/>
      <c r="M4917" s="171"/>
      <c r="N4917" s="172"/>
      <c r="O4917" s="172"/>
      <c r="P4917" s="172"/>
      <c r="Q4917" s="172"/>
      <c r="R4917" s="172"/>
      <c r="S4917" s="172"/>
      <c r="T4917" s="173"/>
      <c r="AT4917" s="168" t="s">
        <v>264</v>
      </c>
      <c r="AU4917" s="168" t="s">
        <v>82</v>
      </c>
      <c r="AV4917" s="13" t="s">
        <v>80</v>
      </c>
      <c r="AW4917" s="13" t="s">
        <v>34</v>
      </c>
      <c r="AX4917" s="13" t="s">
        <v>73</v>
      </c>
      <c r="AY4917" s="168" t="s">
        <v>252</v>
      </c>
    </row>
    <row r="4918" spans="2:51" s="13" customFormat="1" ht="11.25">
      <c r="B4918" s="167"/>
      <c r="D4918" s="160" t="s">
        <v>264</v>
      </c>
      <c r="E4918" s="168" t="s">
        <v>3</v>
      </c>
      <c r="F4918" s="169" t="s">
        <v>4188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264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252</v>
      </c>
    </row>
    <row r="4919" spans="2:51" s="14" customFormat="1" ht="11.25">
      <c r="B4919" s="174"/>
      <c r="D4919" s="160" t="s">
        <v>264</v>
      </c>
      <c r="E4919" s="175" t="s">
        <v>3</v>
      </c>
      <c r="F4919" s="176" t="s">
        <v>4189</v>
      </c>
      <c r="H4919" s="177">
        <v>8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264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252</v>
      </c>
    </row>
    <row r="4920" spans="2:51" s="13" customFormat="1" ht="11.25">
      <c r="B4920" s="167"/>
      <c r="D4920" s="160" t="s">
        <v>264</v>
      </c>
      <c r="E4920" s="168" t="s">
        <v>3</v>
      </c>
      <c r="F4920" s="169" t="s">
        <v>4190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264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252</v>
      </c>
    </row>
    <row r="4921" spans="2:51" s="14" customFormat="1" ht="11.25">
      <c r="B4921" s="174"/>
      <c r="D4921" s="160" t="s">
        <v>264</v>
      </c>
      <c r="E4921" s="175" t="s">
        <v>3</v>
      </c>
      <c r="F4921" s="176" t="s">
        <v>4189</v>
      </c>
      <c r="H4921" s="177">
        <v>8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264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252</v>
      </c>
    </row>
    <row r="4922" spans="2:51" s="13" customFormat="1" ht="11.25">
      <c r="B4922" s="167"/>
      <c r="D4922" s="160" t="s">
        <v>264</v>
      </c>
      <c r="E4922" s="168" t="s">
        <v>3</v>
      </c>
      <c r="F4922" s="169" t="s">
        <v>4191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264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252</v>
      </c>
    </row>
    <row r="4923" spans="2:51" s="14" customFormat="1" ht="11.25">
      <c r="B4923" s="174"/>
      <c r="D4923" s="160" t="s">
        <v>264</v>
      </c>
      <c r="E4923" s="175" t="s">
        <v>3</v>
      </c>
      <c r="F4923" s="176" t="s">
        <v>4192</v>
      </c>
      <c r="H4923" s="177">
        <v>4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264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252</v>
      </c>
    </row>
    <row r="4924" spans="2:51" s="13" customFormat="1" ht="11.25">
      <c r="B4924" s="167"/>
      <c r="D4924" s="160" t="s">
        <v>264</v>
      </c>
      <c r="E4924" s="168" t="s">
        <v>3</v>
      </c>
      <c r="F4924" s="169" t="s">
        <v>4193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264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252</v>
      </c>
    </row>
    <row r="4925" spans="2:51" s="14" customFormat="1" ht="11.25">
      <c r="B4925" s="174"/>
      <c r="D4925" s="160" t="s">
        <v>264</v>
      </c>
      <c r="E4925" s="175" t="s">
        <v>3</v>
      </c>
      <c r="F4925" s="176" t="s">
        <v>4192</v>
      </c>
      <c r="H4925" s="177">
        <v>4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264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252</v>
      </c>
    </row>
    <row r="4926" spans="2:51" s="13" customFormat="1" ht="11.25">
      <c r="B4926" s="167"/>
      <c r="D4926" s="160" t="s">
        <v>264</v>
      </c>
      <c r="E4926" s="168" t="s">
        <v>3</v>
      </c>
      <c r="F4926" s="169" t="s">
        <v>4194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264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252</v>
      </c>
    </row>
    <row r="4927" spans="2:51" s="14" customFormat="1" ht="11.25">
      <c r="B4927" s="174"/>
      <c r="D4927" s="160" t="s">
        <v>264</v>
      </c>
      <c r="E4927" s="175" t="s">
        <v>3</v>
      </c>
      <c r="F4927" s="176" t="s">
        <v>4192</v>
      </c>
      <c r="H4927" s="177">
        <v>4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264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252</v>
      </c>
    </row>
    <row r="4928" spans="2:51" s="13" customFormat="1" ht="11.25">
      <c r="B4928" s="167"/>
      <c r="D4928" s="160" t="s">
        <v>264</v>
      </c>
      <c r="E4928" s="168" t="s">
        <v>3</v>
      </c>
      <c r="F4928" s="169" t="s">
        <v>4195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264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252</v>
      </c>
    </row>
    <row r="4929" spans="1:65" s="14" customFormat="1" ht="11.25">
      <c r="B4929" s="174"/>
      <c r="D4929" s="160" t="s">
        <v>264</v>
      </c>
      <c r="E4929" s="175" t="s">
        <v>3</v>
      </c>
      <c r="F4929" s="176" t="s">
        <v>4192</v>
      </c>
      <c r="H4929" s="177">
        <v>4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264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252</v>
      </c>
    </row>
    <row r="4930" spans="1:65" s="13" customFormat="1" ht="11.25">
      <c r="B4930" s="167"/>
      <c r="D4930" s="160" t="s">
        <v>264</v>
      </c>
      <c r="E4930" s="168" t="s">
        <v>3</v>
      </c>
      <c r="F4930" s="169" t="s">
        <v>4093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264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252</v>
      </c>
    </row>
    <row r="4931" spans="1:65" s="14" customFormat="1" ht="11.25">
      <c r="B4931" s="174"/>
      <c r="D4931" s="160" t="s">
        <v>264</v>
      </c>
      <c r="E4931" s="175" t="s">
        <v>3</v>
      </c>
      <c r="F4931" s="176" t="s">
        <v>303</v>
      </c>
      <c r="H4931" s="177">
        <v>6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264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252</v>
      </c>
    </row>
    <row r="4932" spans="1:65" s="13" customFormat="1" ht="11.25">
      <c r="B4932" s="167"/>
      <c r="D4932" s="160" t="s">
        <v>264</v>
      </c>
      <c r="E4932" s="168" t="s">
        <v>3</v>
      </c>
      <c r="F4932" s="169" t="s">
        <v>4196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264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252</v>
      </c>
    </row>
    <row r="4933" spans="1:65" s="14" customFormat="1" ht="11.25">
      <c r="B4933" s="174"/>
      <c r="D4933" s="160" t="s">
        <v>264</v>
      </c>
      <c r="E4933" s="175" t="s">
        <v>3</v>
      </c>
      <c r="F4933" s="176" t="s">
        <v>4197</v>
      </c>
      <c r="H4933" s="177">
        <v>9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264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252</v>
      </c>
    </row>
    <row r="4934" spans="1:65" s="15" customFormat="1" ht="11.25">
      <c r="B4934" s="182"/>
      <c r="D4934" s="160" t="s">
        <v>264</v>
      </c>
      <c r="E4934" s="183" t="s">
        <v>3</v>
      </c>
      <c r="F4934" s="184" t="s">
        <v>269</v>
      </c>
      <c r="H4934" s="185">
        <v>149</v>
      </c>
      <c r="I4934" s="186"/>
      <c r="L4934" s="182"/>
      <c r="M4934" s="187"/>
      <c r="N4934" s="188"/>
      <c r="O4934" s="188"/>
      <c r="P4934" s="188"/>
      <c r="Q4934" s="188"/>
      <c r="R4934" s="188"/>
      <c r="S4934" s="188"/>
      <c r="T4934" s="189"/>
      <c r="AT4934" s="183" t="s">
        <v>264</v>
      </c>
      <c r="AU4934" s="183" t="s">
        <v>82</v>
      </c>
      <c r="AV4934" s="15" t="s">
        <v>258</v>
      </c>
      <c r="AW4934" s="15" t="s">
        <v>34</v>
      </c>
      <c r="AX4934" s="15" t="s">
        <v>80</v>
      </c>
      <c r="AY4934" s="183" t="s">
        <v>252</v>
      </c>
    </row>
    <row r="4935" spans="1:65" s="2" customFormat="1" ht="16.5" customHeight="1">
      <c r="A4935" s="34"/>
      <c r="B4935" s="145"/>
      <c r="C4935" s="146" t="s">
        <v>4209</v>
      </c>
      <c r="D4935" s="146" t="s">
        <v>254</v>
      </c>
      <c r="E4935" s="147" t="s">
        <v>4210</v>
      </c>
      <c r="F4935" s="148" t="s">
        <v>4211</v>
      </c>
      <c r="G4935" s="149" t="s">
        <v>743</v>
      </c>
      <c r="H4935" s="150">
        <v>14</v>
      </c>
      <c r="I4935" s="151"/>
      <c r="J4935" s="152">
        <f>ROUND(I4935*H4935,2)</f>
        <v>0</v>
      </c>
      <c r="K4935" s="153"/>
      <c r="L4935" s="35"/>
      <c r="M4935" s="154" t="s">
        <v>3</v>
      </c>
      <c r="N4935" s="155" t="s">
        <v>44</v>
      </c>
      <c r="O4935" s="55"/>
      <c r="P4935" s="156">
        <f>O4935*H4935</f>
        <v>0</v>
      </c>
      <c r="Q4935" s="156">
        <v>0</v>
      </c>
      <c r="R4935" s="156">
        <f>Q4935*H4935</f>
        <v>0</v>
      </c>
      <c r="S4935" s="156">
        <v>0</v>
      </c>
      <c r="T4935" s="157">
        <f>S4935*H4935</f>
        <v>0</v>
      </c>
      <c r="U4935" s="34"/>
      <c r="V4935" s="34"/>
      <c r="W4935" s="34"/>
      <c r="X4935" s="34"/>
      <c r="Y4935" s="34"/>
      <c r="Z4935" s="34"/>
      <c r="AA4935" s="34"/>
      <c r="AB4935" s="34"/>
      <c r="AC4935" s="34"/>
      <c r="AD4935" s="34"/>
      <c r="AE4935" s="34"/>
      <c r="AR4935" s="158" t="s">
        <v>406</v>
      </c>
      <c r="AT4935" s="158" t="s">
        <v>254</v>
      </c>
      <c r="AU4935" s="158" t="s">
        <v>82</v>
      </c>
      <c r="AY4935" s="19" t="s">
        <v>252</v>
      </c>
      <c r="BE4935" s="159">
        <f>IF(N4935="základní",J4935,0)</f>
        <v>0</v>
      </c>
      <c r="BF4935" s="159">
        <f>IF(N4935="snížená",J4935,0)</f>
        <v>0</v>
      </c>
      <c r="BG4935" s="159">
        <f>IF(N4935="zákl. přenesená",J4935,0)</f>
        <v>0</v>
      </c>
      <c r="BH4935" s="159">
        <f>IF(N4935="sníž. přenesená",J4935,0)</f>
        <v>0</v>
      </c>
      <c r="BI4935" s="159">
        <f>IF(N4935="nulová",J4935,0)</f>
        <v>0</v>
      </c>
      <c r="BJ4935" s="19" t="s">
        <v>80</v>
      </c>
      <c r="BK4935" s="159">
        <f>ROUND(I4935*H4935,2)</f>
        <v>0</v>
      </c>
      <c r="BL4935" s="19" t="s">
        <v>406</v>
      </c>
      <c r="BM4935" s="158" t="s">
        <v>4212</v>
      </c>
    </row>
    <row r="4936" spans="1:65" s="2" customFormat="1" ht="11.25">
      <c r="A4936" s="34"/>
      <c r="B4936" s="35"/>
      <c r="C4936" s="34"/>
      <c r="D4936" s="160" t="s">
        <v>260</v>
      </c>
      <c r="E4936" s="34"/>
      <c r="F4936" s="161" t="s">
        <v>4213</v>
      </c>
      <c r="G4936" s="34"/>
      <c r="H4936" s="34"/>
      <c r="I4936" s="162"/>
      <c r="J4936" s="34"/>
      <c r="K4936" s="34"/>
      <c r="L4936" s="35"/>
      <c r="M4936" s="163"/>
      <c r="N4936" s="164"/>
      <c r="O4936" s="55"/>
      <c r="P4936" s="55"/>
      <c r="Q4936" s="55"/>
      <c r="R4936" s="55"/>
      <c r="S4936" s="55"/>
      <c r="T4936" s="56"/>
      <c r="U4936" s="34"/>
      <c r="V4936" s="34"/>
      <c r="W4936" s="34"/>
      <c r="X4936" s="34"/>
      <c r="Y4936" s="34"/>
      <c r="Z4936" s="34"/>
      <c r="AA4936" s="34"/>
      <c r="AB4936" s="34"/>
      <c r="AC4936" s="34"/>
      <c r="AD4936" s="34"/>
      <c r="AE4936" s="34"/>
      <c r="AT4936" s="19" t="s">
        <v>260</v>
      </c>
      <c r="AU4936" s="19" t="s">
        <v>82</v>
      </c>
    </row>
    <row r="4937" spans="1:65" s="2" customFormat="1" ht="11.25">
      <c r="A4937" s="34"/>
      <c r="B4937" s="35"/>
      <c r="C4937" s="34"/>
      <c r="D4937" s="165" t="s">
        <v>262</v>
      </c>
      <c r="E4937" s="34"/>
      <c r="F4937" s="166" t="s">
        <v>4214</v>
      </c>
      <c r="G4937" s="34"/>
      <c r="H4937" s="34"/>
      <c r="I4937" s="162"/>
      <c r="J4937" s="34"/>
      <c r="K4937" s="34"/>
      <c r="L4937" s="35"/>
      <c r="M4937" s="163"/>
      <c r="N4937" s="164"/>
      <c r="O4937" s="55"/>
      <c r="P4937" s="55"/>
      <c r="Q4937" s="55"/>
      <c r="R4937" s="55"/>
      <c r="S4937" s="55"/>
      <c r="T4937" s="56"/>
      <c r="U4937" s="34"/>
      <c r="V4937" s="34"/>
      <c r="W4937" s="34"/>
      <c r="X4937" s="34"/>
      <c r="Y4937" s="34"/>
      <c r="Z4937" s="34"/>
      <c r="AA4937" s="34"/>
      <c r="AB4937" s="34"/>
      <c r="AC4937" s="34"/>
      <c r="AD4937" s="34"/>
      <c r="AE4937" s="34"/>
      <c r="AT4937" s="19" t="s">
        <v>262</v>
      </c>
      <c r="AU4937" s="19" t="s">
        <v>82</v>
      </c>
    </row>
    <row r="4938" spans="1:65" s="13" customFormat="1" ht="11.25">
      <c r="B4938" s="167"/>
      <c r="D4938" s="160" t="s">
        <v>264</v>
      </c>
      <c r="E4938" s="168" t="s">
        <v>3</v>
      </c>
      <c r="F4938" s="169" t="s">
        <v>4174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1:65" s="13" customFormat="1" ht="11.25">
      <c r="B4939" s="167"/>
      <c r="D4939" s="160" t="s">
        <v>264</v>
      </c>
      <c r="E4939" s="168" t="s">
        <v>3</v>
      </c>
      <c r="F4939" s="169" t="s">
        <v>4154</v>
      </c>
      <c r="H4939" s="168" t="s">
        <v>3</v>
      </c>
      <c r="I4939" s="170"/>
      <c r="L4939" s="167"/>
      <c r="M4939" s="171"/>
      <c r="N4939" s="172"/>
      <c r="O4939" s="172"/>
      <c r="P4939" s="172"/>
      <c r="Q4939" s="172"/>
      <c r="R4939" s="172"/>
      <c r="S4939" s="172"/>
      <c r="T4939" s="173"/>
      <c r="AT4939" s="168" t="s">
        <v>264</v>
      </c>
      <c r="AU4939" s="168" t="s">
        <v>82</v>
      </c>
      <c r="AV4939" s="13" t="s">
        <v>80</v>
      </c>
      <c r="AW4939" s="13" t="s">
        <v>34</v>
      </c>
      <c r="AX4939" s="13" t="s">
        <v>73</v>
      </c>
      <c r="AY4939" s="168" t="s">
        <v>252</v>
      </c>
    </row>
    <row r="4940" spans="1:65" s="14" customFormat="1" ht="11.25">
      <c r="B4940" s="174"/>
      <c r="D4940" s="160" t="s">
        <v>264</v>
      </c>
      <c r="E4940" s="175" t="s">
        <v>3</v>
      </c>
      <c r="F4940" s="176" t="s">
        <v>82</v>
      </c>
      <c r="H4940" s="177">
        <v>2</v>
      </c>
      <c r="I4940" s="178"/>
      <c r="L4940" s="174"/>
      <c r="M4940" s="179"/>
      <c r="N4940" s="180"/>
      <c r="O4940" s="180"/>
      <c r="P4940" s="180"/>
      <c r="Q4940" s="180"/>
      <c r="R4940" s="180"/>
      <c r="S4940" s="180"/>
      <c r="T4940" s="181"/>
      <c r="AT4940" s="175" t="s">
        <v>264</v>
      </c>
      <c r="AU4940" s="175" t="s">
        <v>82</v>
      </c>
      <c r="AV4940" s="14" t="s">
        <v>82</v>
      </c>
      <c r="AW4940" s="14" t="s">
        <v>34</v>
      </c>
      <c r="AX4940" s="14" t="s">
        <v>73</v>
      </c>
      <c r="AY4940" s="175" t="s">
        <v>252</v>
      </c>
    </row>
    <row r="4941" spans="1:65" s="13" customFormat="1" ht="11.25">
      <c r="B4941" s="167"/>
      <c r="D4941" s="160" t="s">
        <v>264</v>
      </c>
      <c r="E4941" s="168" t="s">
        <v>3</v>
      </c>
      <c r="F4941" s="169" t="s">
        <v>4155</v>
      </c>
      <c r="H4941" s="168" t="s">
        <v>3</v>
      </c>
      <c r="I4941" s="170"/>
      <c r="L4941" s="167"/>
      <c r="M4941" s="171"/>
      <c r="N4941" s="172"/>
      <c r="O4941" s="172"/>
      <c r="P4941" s="172"/>
      <c r="Q4941" s="172"/>
      <c r="R4941" s="172"/>
      <c r="S4941" s="172"/>
      <c r="T4941" s="173"/>
      <c r="AT4941" s="168" t="s">
        <v>264</v>
      </c>
      <c r="AU4941" s="168" t="s">
        <v>82</v>
      </c>
      <c r="AV4941" s="13" t="s">
        <v>80</v>
      </c>
      <c r="AW4941" s="13" t="s">
        <v>34</v>
      </c>
      <c r="AX4941" s="13" t="s">
        <v>73</v>
      </c>
      <c r="AY4941" s="168" t="s">
        <v>252</v>
      </c>
    </row>
    <row r="4942" spans="1:65" s="14" customFormat="1" ht="11.25">
      <c r="B4942" s="174"/>
      <c r="D4942" s="160" t="s">
        <v>264</v>
      </c>
      <c r="E4942" s="175" t="s">
        <v>3</v>
      </c>
      <c r="F4942" s="176" t="s">
        <v>82</v>
      </c>
      <c r="H4942" s="177">
        <v>2</v>
      </c>
      <c r="I4942" s="178"/>
      <c r="L4942" s="174"/>
      <c r="M4942" s="179"/>
      <c r="N4942" s="180"/>
      <c r="O4942" s="180"/>
      <c r="P4942" s="180"/>
      <c r="Q4942" s="180"/>
      <c r="R4942" s="180"/>
      <c r="S4942" s="180"/>
      <c r="T4942" s="181"/>
      <c r="AT4942" s="175" t="s">
        <v>264</v>
      </c>
      <c r="AU4942" s="175" t="s">
        <v>82</v>
      </c>
      <c r="AV4942" s="14" t="s">
        <v>82</v>
      </c>
      <c r="AW4942" s="14" t="s">
        <v>34</v>
      </c>
      <c r="AX4942" s="14" t="s">
        <v>73</v>
      </c>
      <c r="AY4942" s="175" t="s">
        <v>252</v>
      </c>
    </row>
    <row r="4943" spans="1:65" s="13" customFormat="1" ht="11.25">
      <c r="B4943" s="167"/>
      <c r="D4943" s="160" t="s">
        <v>264</v>
      </c>
      <c r="E4943" s="168" t="s">
        <v>3</v>
      </c>
      <c r="F4943" s="169" t="s">
        <v>4156</v>
      </c>
      <c r="H4943" s="168" t="s">
        <v>3</v>
      </c>
      <c r="I4943" s="170"/>
      <c r="L4943" s="167"/>
      <c r="M4943" s="171"/>
      <c r="N4943" s="172"/>
      <c r="O4943" s="172"/>
      <c r="P4943" s="172"/>
      <c r="Q4943" s="172"/>
      <c r="R4943" s="172"/>
      <c r="S4943" s="172"/>
      <c r="T4943" s="173"/>
      <c r="AT4943" s="168" t="s">
        <v>264</v>
      </c>
      <c r="AU4943" s="168" t="s">
        <v>82</v>
      </c>
      <c r="AV4943" s="13" t="s">
        <v>80</v>
      </c>
      <c r="AW4943" s="13" t="s">
        <v>34</v>
      </c>
      <c r="AX4943" s="13" t="s">
        <v>73</v>
      </c>
      <c r="AY4943" s="168" t="s">
        <v>252</v>
      </c>
    </row>
    <row r="4944" spans="1:65" s="14" customFormat="1" ht="11.25">
      <c r="B4944" s="174"/>
      <c r="D4944" s="160" t="s">
        <v>264</v>
      </c>
      <c r="E4944" s="175" t="s">
        <v>3</v>
      </c>
      <c r="F4944" s="176" t="s">
        <v>318</v>
      </c>
      <c r="H4944" s="177">
        <v>8</v>
      </c>
      <c r="I4944" s="178"/>
      <c r="L4944" s="174"/>
      <c r="M4944" s="179"/>
      <c r="N4944" s="180"/>
      <c r="O4944" s="180"/>
      <c r="P4944" s="180"/>
      <c r="Q4944" s="180"/>
      <c r="R4944" s="180"/>
      <c r="S4944" s="180"/>
      <c r="T4944" s="181"/>
      <c r="AT4944" s="175" t="s">
        <v>264</v>
      </c>
      <c r="AU4944" s="175" t="s">
        <v>82</v>
      </c>
      <c r="AV4944" s="14" t="s">
        <v>82</v>
      </c>
      <c r="AW4944" s="14" t="s">
        <v>34</v>
      </c>
      <c r="AX4944" s="14" t="s">
        <v>73</v>
      </c>
      <c r="AY4944" s="175" t="s">
        <v>252</v>
      </c>
    </row>
    <row r="4945" spans="1:65" s="13" customFormat="1" ht="11.25">
      <c r="B4945" s="167"/>
      <c r="D4945" s="160" t="s">
        <v>264</v>
      </c>
      <c r="E4945" s="168" t="s">
        <v>3</v>
      </c>
      <c r="F4945" s="169" t="s">
        <v>4157</v>
      </c>
      <c r="H4945" s="168" t="s">
        <v>3</v>
      </c>
      <c r="I4945" s="170"/>
      <c r="L4945" s="167"/>
      <c r="M4945" s="171"/>
      <c r="N4945" s="172"/>
      <c r="O4945" s="172"/>
      <c r="P4945" s="172"/>
      <c r="Q4945" s="172"/>
      <c r="R4945" s="172"/>
      <c r="S4945" s="172"/>
      <c r="T4945" s="173"/>
      <c r="AT4945" s="168" t="s">
        <v>264</v>
      </c>
      <c r="AU4945" s="168" t="s">
        <v>82</v>
      </c>
      <c r="AV4945" s="13" t="s">
        <v>80</v>
      </c>
      <c r="AW4945" s="13" t="s">
        <v>34</v>
      </c>
      <c r="AX4945" s="13" t="s">
        <v>73</v>
      </c>
      <c r="AY4945" s="168" t="s">
        <v>252</v>
      </c>
    </row>
    <row r="4946" spans="1:65" s="14" customFormat="1" ht="11.25">
      <c r="B4946" s="174"/>
      <c r="D4946" s="160" t="s">
        <v>264</v>
      </c>
      <c r="E4946" s="175" t="s">
        <v>3</v>
      </c>
      <c r="F4946" s="176" t="s">
        <v>82</v>
      </c>
      <c r="H4946" s="177">
        <v>2</v>
      </c>
      <c r="I4946" s="178"/>
      <c r="L4946" s="174"/>
      <c r="M4946" s="179"/>
      <c r="N4946" s="180"/>
      <c r="O4946" s="180"/>
      <c r="P4946" s="180"/>
      <c r="Q4946" s="180"/>
      <c r="R4946" s="180"/>
      <c r="S4946" s="180"/>
      <c r="T4946" s="181"/>
      <c r="AT4946" s="175" t="s">
        <v>264</v>
      </c>
      <c r="AU4946" s="175" t="s">
        <v>82</v>
      </c>
      <c r="AV4946" s="14" t="s">
        <v>82</v>
      </c>
      <c r="AW4946" s="14" t="s">
        <v>34</v>
      </c>
      <c r="AX4946" s="14" t="s">
        <v>73</v>
      </c>
      <c r="AY4946" s="175" t="s">
        <v>252</v>
      </c>
    </row>
    <row r="4947" spans="1:65" s="15" customFormat="1" ht="11.25">
      <c r="B4947" s="182"/>
      <c r="D4947" s="160" t="s">
        <v>264</v>
      </c>
      <c r="E4947" s="183" t="s">
        <v>3</v>
      </c>
      <c r="F4947" s="184" t="s">
        <v>269</v>
      </c>
      <c r="H4947" s="185">
        <v>14</v>
      </c>
      <c r="I4947" s="186"/>
      <c r="L4947" s="182"/>
      <c r="M4947" s="187"/>
      <c r="N4947" s="188"/>
      <c r="O4947" s="188"/>
      <c r="P4947" s="188"/>
      <c r="Q4947" s="188"/>
      <c r="R4947" s="188"/>
      <c r="S4947" s="188"/>
      <c r="T4947" s="189"/>
      <c r="AT4947" s="183" t="s">
        <v>264</v>
      </c>
      <c r="AU4947" s="183" t="s">
        <v>82</v>
      </c>
      <c r="AV4947" s="15" t="s">
        <v>258</v>
      </c>
      <c r="AW4947" s="15" t="s">
        <v>34</v>
      </c>
      <c r="AX4947" s="15" t="s">
        <v>80</v>
      </c>
      <c r="AY4947" s="183" t="s">
        <v>252</v>
      </c>
    </row>
    <row r="4948" spans="1:65" s="2" customFormat="1" ht="16.5" customHeight="1">
      <c r="A4948" s="34"/>
      <c r="B4948" s="145"/>
      <c r="C4948" s="198" t="s">
        <v>4215</v>
      </c>
      <c r="D4948" s="198" t="s">
        <v>361</v>
      </c>
      <c r="E4948" s="199" t="s">
        <v>4216</v>
      </c>
      <c r="F4948" s="200" t="s">
        <v>4217</v>
      </c>
      <c r="G4948" s="201" t="s">
        <v>743</v>
      </c>
      <c r="H4948" s="202">
        <v>14</v>
      </c>
      <c r="I4948" s="203"/>
      <c r="J4948" s="204">
        <f>ROUND(I4948*H4948,2)</f>
        <v>0</v>
      </c>
      <c r="K4948" s="205"/>
      <c r="L4948" s="206"/>
      <c r="M4948" s="207" t="s">
        <v>3</v>
      </c>
      <c r="N4948" s="208" t="s">
        <v>44</v>
      </c>
      <c r="O4948" s="55"/>
      <c r="P4948" s="156">
        <f>O4948*H4948</f>
        <v>0</v>
      </c>
      <c r="Q4948" s="156">
        <v>1E-3</v>
      </c>
      <c r="R4948" s="156">
        <f>Q4948*H4948</f>
        <v>1.4E-2</v>
      </c>
      <c r="S4948" s="156">
        <v>0</v>
      </c>
      <c r="T4948" s="157">
        <f>S4948*H4948</f>
        <v>0</v>
      </c>
      <c r="U4948" s="34"/>
      <c r="V4948" s="34"/>
      <c r="W4948" s="34"/>
      <c r="X4948" s="34"/>
      <c r="Y4948" s="34"/>
      <c r="Z4948" s="34"/>
      <c r="AA4948" s="34"/>
      <c r="AB4948" s="34"/>
      <c r="AC4948" s="34"/>
      <c r="AD4948" s="34"/>
      <c r="AE4948" s="34"/>
      <c r="AR4948" s="158" t="s">
        <v>572</v>
      </c>
      <c r="AT4948" s="158" t="s">
        <v>361</v>
      </c>
      <c r="AU4948" s="158" t="s">
        <v>82</v>
      </c>
      <c r="AY4948" s="19" t="s">
        <v>252</v>
      </c>
      <c r="BE4948" s="159">
        <f>IF(N4948="základní",J4948,0)</f>
        <v>0</v>
      </c>
      <c r="BF4948" s="159">
        <f>IF(N4948="snížená",J4948,0)</f>
        <v>0</v>
      </c>
      <c r="BG4948" s="159">
        <f>IF(N4948="zákl. přenesená",J4948,0)</f>
        <v>0</v>
      </c>
      <c r="BH4948" s="159">
        <f>IF(N4948="sníž. přenesená",J4948,0)</f>
        <v>0</v>
      </c>
      <c r="BI4948" s="159">
        <f>IF(N4948="nulová",J4948,0)</f>
        <v>0</v>
      </c>
      <c r="BJ4948" s="19" t="s">
        <v>80</v>
      </c>
      <c r="BK4948" s="159">
        <f>ROUND(I4948*H4948,2)</f>
        <v>0</v>
      </c>
      <c r="BL4948" s="19" t="s">
        <v>406</v>
      </c>
      <c r="BM4948" s="158" t="s">
        <v>4218</v>
      </c>
    </row>
    <row r="4949" spans="1:65" s="2" customFormat="1" ht="11.25">
      <c r="A4949" s="34"/>
      <c r="B4949" s="35"/>
      <c r="C4949" s="34"/>
      <c r="D4949" s="160" t="s">
        <v>260</v>
      </c>
      <c r="E4949" s="34"/>
      <c r="F4949" s="161" t="s">
        <v>4217</v>
      </c>
      <c r="G4949" s="34"/>
      <c r="H4949" s="34"/>
      <c r="I4949" s="162"/>
      <c r="J4949" s="34"/>
      <c r="K4949" s="34"/>
      <c r="L4949" s="35"/>
      <c r="M4949" s="163"/>
      <c r="N4949" s="164"/>
      <c r="O4949" s="55"/>
      <c r="P4949" s="55"/>
      <c r="Q4949" s="55"/>
      <c r="R4949" s="55"/>
      <c r="S4949" s="55"/>
      <c r="T4949" s="56"/>
      <c r="U4949" s="34"/>
      <c r="V4949" s="34"/>
      <c r="W4949" s="34"/>
      <c r="X4949" s="34"/>
      <c r="Y4949" s="34"/>
      <c r="Z4949" s="34"/>
      <c r="AA4949" s="34"/>
      <c r="AB4949" s="34"/>
      <c r="AC4949" s="34"/>
      <c r="AD4949" s="34"/>
      <c r="AE4949" s="34"/>
      <c r="AT4949" s="19" t="s">
        <v>260</v>
      </c>
      <c r="AU4949" s="19" t="s">
        <v>82</v>
      </c>
    </row>
    <row r="4950" spans="1:65" s="2" customFormat="1" ht="11.25">
      <c r="A4950" s="34"/>
      <c r="B4950" s="35"/>
      <c r="C4950" s="34"/>
      <c r="D4950" s="165" t="s">
        <v>262</v>
      </c>
      <c r="E4950" s="34"/>
      <c r="F4950" s="166" t="s">
        <v>4219</v>
      </c>
      <c r="G4950" s="34"/>
      <c r="H4950" s="34"/>
      <c r="I4950" s="162"/>
      <c r="J4950" s="34"/>
      <c r="K4950" s="34"/>
      <c r="L4950" s="35"/>
      <c r="M4950" s="163"/>
      <c r="N4950" s="164"/>
      <c r="O4950" s="55"/>
      <c r="P4950" s="55"/>
      <c r="Q4950" s="55"/>
      <c r="R4950" s="55"/>
      <c r="S4950" s="55"/>
      <c r="T4950" s="56"/>
      <c r="U4950" s="34"/>
      <c r="V4950" s="34"/>
      <c r="W4950" s="34"/>
      <c r="X4950" s="34"/>
      <c r="Y4950" s="34"/>
      <c r="Z4950" s="34"/>
      <c r="AA4950" s="34"/>
      <c r="AB4950" s="34"/>
      <c r="AC4950" s="34"/>
      <c r="AD4950" s="34"/>
      <c r="AE4950" s="34"/>
      <c r="AT4950" s="19" t="s">
        <v>262</v>
      </c>
      <c r="AU4950" s="19" t="s">
        <v>82</v>
      </c>
    </row>
    <row r="4951" spans="1:65" s="13" customFormat="1" ht="11.25">
      <c r="B4951" s="167"/>
      <c r="D4951" s="160" t="s">
        <v>264</v>
      </c>
      <c r="E4951" s="168" t="s">
        <v>3</v>
      </c>
      <c r="F4951" s="169" t="s">
        <v>4180</v>
      </c>
      <c r="H4951" s="168" t="s">
        <v>3</v>
      </c>
      <c r="I4951" s="170"/>
      <c r="L4951" s="167"/>
      <c r="M4951" s="171"/>
      <c r="N4951" s="172"/>
      <c r="O4951" s="172"/>
      <c r="P4951" s="172"/>
      <c r="Q4951" s="172"/>
      <c r="R4951" s="172"/>
      <c r="S4951" s="172"/>
      <c r="T4951" s="173"/>
      <c r="AT4951" s="168" t="s">
        <v>264</v>
      </c>
      <c r="AU4951" s="168" t="s">
        <v>82</v>
      </c>
      <c r="AV4951" s="13" t="s">
        <v>80</v>
      </c>
      <c r="AW4951" s="13" t="s">
        <v>34</v>
      </c>
      <c r="AX4951" s="13" t="s">
        <v>73</v>
      </c>
      <c r="AY4951" s="168" t="s">
        <v>252</v>
      </c>
    </row>
    <row r="4952" spans="1:65" s="13" customFormat="1" ht="11.25">
      <c r="B4952" s="167"/>
      <c r="D4952" s="160" t="s">
        <v>264</v>
      </c>
      <c r="E4952" s="168" t="s">
        <v>3</v>
      </c>
      <c r="F4952" s="169" t="s">
        <v>4154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264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252</v>
      </c>
    </row>
    <row r="4953" spans="1:65" s="14" customFormat="1" ht="11.25">
      <c r="B4953" s="174"/>
      <c r="D4953" s="160" t="s">
        <v>264</v>
      </c>
      <c r="E4953" s="175" t="s">
        <v>3</v>
      </c>
      <c r="F4953" s="176" t="s">
        <v>82</v>
      </c>
      <c r="H4953" s="177">
        <v>2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264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252</v>
      </c>
    </row>
    <row r="4954" spans="1:65" s="13" customFormat="1" ht="11.25">
      <c r="B4954" s="167"/>
      <c r="D4954" s="160" t="s">
        <v>264</v>
      </c>
      <c r="E4954" s="168" t="s">
        <v>3</v>
      </c>
      <c r="F4954" s="169" t="s">
        <v>4155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264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252</v>
      </c>
    </row>
    <row r="4955" spans="1:65" s="14" customFormat="1" ht="11.25">
      <c r="B4955" s="174"/>
      <c r="D4955" s="160" t="s">
        <v>264</v>
      </c>
      <c r="E4955" s="175" t="s">
        <v>3</v>
      </c>
      <c r="F4955" s="176" t="s">
        <v>82</v>
      </c>
      <c r="H4955" s="177">
        <v>2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264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252</v>
      </c>
    </row>
    <row r="4956" spans="1:65" s="13" customFormat="1" ht="11.25">
      <c r="B4956" s="167"/>
      <c r="D4956" s="160" t="s">
        <v>264</v>
      </c>
      <c r="E4956" s="168" t="s">
        <v>3</v>
      </c>
      <c r="F4956" s="169" t="s">
        <v>4156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264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252</v>
      </c>
    </row>
    <row r="4957" spans="1:65" s="14" customFormat="1" ht="11.25">
      <c r="B4957" s="174"/>
      <c r="D4957" s="160" t="s">
        <v>264</v>
      </c>
      <c r="E4957" s="175" t="s">
        <v>3</v>
      </c>
      <c r="F4957" s="176" t="s">
        <v>318</v>
      </c>
      <c r="H4957" s="177">
        <v>8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264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252</v>
      </c>
    </row>
    <row r="4958" spans="1:65" s="13" customFormat="1" ht="11.25">
      <c r="B4958" s="167"/>
      <c r="D4958" s="160" t="s">
        <v>264</v>
      </c>
      <c r="E4958" s="168" t="s">
        <v>3</v>
      </c>
      <c r="F4958" s="169" t="s">
        <v>4157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264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252</v>
      </c>
    </row>
    <row r="4959" spans="1:65" s="14" customFormat="1" ht="11.25">
      <c r="B4959" s="174"/>
      <c r="D4959" s="160" t="s">
        <v>264</v>
      </c>
      <c r="E4959" s="175" t="s">
        <v>3</v>
      </c>
      <c r="F4959" s="176" t="s">
        <v>82</v>
      </c>
      <c r="H4959" s="177">
        <v>2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264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252</v>
      </c>
    </row>
    <row r="4960" spans="1:65" s="15" customFormat="1" ht="11.25">
      <c r="B4960" s="182"/>
      <c r="D4960" s="160" t="s">
        <v>264</v>
      </c>
      <c r="E4960" s="183" t="s">
        <v>3</v>
      </c>
      <c r="F4960" s="184" t="s">
        <v>269</v>
      </c>
      <c r="H4960" s="185">
        <v>14</v>
      </c>
      <c r="I4960" s="186"/>
      <c r="L4960" s="182"/>
      <c r="M4960" s="187"/>
      <c r="N4960" s="188"/>
      <c r="O4960" s="188"/>
      <c r="P4960" s="188"/>
      <c r="Q4960" s="188"/>
      <c r="R4960" s="188"/>
      <c r="S4960" s="188"/>
      <c r="T4960" s="189"/>
      <c r="AT4960" s="183" t="s">
        <v>264</v>
      </c>
      <c r="AU4960" s="183" t="s">
        <v>82</v>
      </c>
      <c r="AV4960" s="15" t="s">
        <v>258</v>
      </c>
      <c r="AW4960" s="15" t="s">
        <v>34</v>
      </c>
      <c r="AX4960" s="15" t="s">
        <v>80</v>
      </c>
      <c r="AY4960" s="183" t="s">
        <v>252</v>
      </c>
    </row>
    <row r="4961" spans="1:65" s="2" customFormat="1" ht="24.2" customHeight="1">
      <c r="A4961" s="34"/>
      <c r="B4961" s="145"/>
      <c r="C4961" s="146" t="s">
        <v>4220</v>
      </c>
      <c r="D4961" s="146" t="s">
        <v>254</v>
      </c>
      <c r="E4961" s="147" t="s">
        <v>4221</v>
      </c>
      <c r="F4961" s="148" t="s">
        <v>4222</v>
      </c>
      <c r="G4961" s="149" t="s">
        <v>743</v>
      </c>
      <c r="H4961" s="150">
        <v>32</v>
      </c>
      <c r="I4961" s="151"/>
      <c r="J4961" s="152">
        <f>ROUND(I4961*H4961,2)</f>
        <v>0</v>
      </c>
      <c r="K4961" s="153"/>
      <c r="L4961" s="35"/>
      <c r="M4961" s="154" t="s">
        <v>3</v>
      </c>
      <c r="N4961" s="155" t="s">
        <v>44</v>
      </c>
      <c r="O4961" s="55"/>
      <c r="P4961" s="156">
        <f>O4961*H4961</f>
        <v>0</v>
      </c>
      <c r="Q4961" s="156">
        <v>0</v>
      </c>
      <c r="R4961" s="156">
        <f>Q4961*H4961</f>
        <v>0</v>
      </c>
      <c r="S4961" s="156">
        <v>0</v>
      </c>
      <c r="T4961" s="157">
        <f>S4961*H4961</f>
        <v>0</v>
      </c>
      <c r="U4961" s="34"/>
      <c r="V4961" s="34"/>
      <c r="W4961" s="34"/>
      <c r="X4961" s="34"/>
      <c r="Y4961" s="34"/>
      <c r="Z4961" s="34"/>
      <c r="AA4961" s="34"/>
      <c r="AB4961" s="34"/>
      <c r="AC4961" s="34"/>
      <c r="AD4961" s="34"/>
      <c r="AE4961" s="34"/>
      <c r="AR4961" s="158" t="s">
        <v>406</v>
      </c>
      <c r="AT4961" s="158" t="s">
        <v>254</v>
      </c>
      <c r="AU4961" s="158" t="s">
        <v>82</v>
      </c>
      <c r="AY4961" s="19" t="s">
        <v>252</v>
      </c>
      <c r="BE4961" s="159">
        <f>IF(N4961="základní",J4961,0)</f>
        <v>0</v>
      </c>
      <c r="BF4961" s="159">
        <f>IF(N4961="snížená",J4961,0)</f>
        <v>0</v>
      </c>
      <c r="BG4961" s="159">
        <f>IF(N4961="zákl. přenesená",J4961,0)</f>
        <v>0</v>
      </c>
      <c r="BH4961" s="159">
        <f>IF(N4961="sníž. přenesená",J4961,0)</f>
        <v>0</v>
      </c>
      <c r="BI4961" s="159">
        <f>IF(N4961="nulová",J4961,0)</f>
        <v>0</v>
      </c>
      <c r="BJ4961" s="19" t="s">
        <v>80</v>
      </c>
      <c r="BK4961" s="159">
        <f>ROUND(I4961*H4961,2)</f>
        <v>0</v>
      </c>
      <c r="BL4961" s="19" t="s">
        <v>406</v>
      </c>
      <c r="BM4961" s="158" t="s">
        <v>4223</v>
      </c>
    </row>
    <row r="4962" spans="1:65" s="2" customFormat="1" ht="19.5">
      <c r="A4962" s="34"/>
      <c r="B4962" s="35"/>
      <c r="C4962" s="34"/>
      <c r="D4962" s="160" t="s">
        <v>260</v>
      </c>
      <c r="E4962" s="34"/>
      <c r="F4962" s="161" t="s">
        <v>4224</v>
      </c>
      <c r="G4962" s="34"/>
      <c r="H4962" s="34"/>
      <c r="I4962" s="162"/>
      <c r="J4962" s="34"/>
      <c r="K4962" s="34"/>
      <c r="L4962" s="35"/>
      <c r="M4962" s="163"/>
      <c r="N4962" s="164"/>
      <c r="O4962" s="55"/>
      <c r="P4962" s="55"/>
      <c r="Q4962" s="55"/>
      <c r="R4962" s="55"/>
      <c r="S4962" s="55"/>
      <c r="T4962" s="56"/>
      <c r="U4962" s="34"/>
      <c r="V4962" s="34"/>
      <c r="W4962" s="34"/>
      <c r="X4962" s="34"/>
      <c r="Y4962" s="34"/>
      <c r="Z4962" s="34"/>
      <c r="AA4962" s="34"/>
      <c r="AB4962" s="34"/>
      <c r="AC4962" s="34"/>
      <c r="AD4962" s="34"/>
      <c r="AE4962" s="34"/>
      <c r="AT4962" s="19" t="s">
        <v>260</v>
      </c>
      <c r="AU4962" s="19" t="s">
        <v>82</v>
      </c>
    </row>
    <row r="4963" spans="1:65" s="2" customFormat="1" ht="11.25">
      <c r="A4963" s="34"/>
      <c r="B4963" s="35"/>
      <c r="C4963" s="34"/>
      <c r="D4963" s="165" t="s">
        <v>262</v>
      </c>
      <c r="E4963" s="34"/>
      <c r="F4963" s="166" t="s">
        <v>4225</v>
      </c>
      <c r="G4963" s="34"/>
      <c r="H4963" s="34"/>
      <c r="I4963" s="162"/>
      <c r="J4963" s="34"/>
      <c r="K4963" s="34"/>
      <c r="L4963" s="35"/>
      <c r="M4963" s="163"/>
      <c r="N4963" s="164"/>
      <c r="O4963" s="55"/>
      <c r="P4963" s="55"/>
      <c r="Q4963" s="55"/>
      <c r="R4963" s="55"/>
      <c r="S4963" s="55"/>
      <c r="T4963" s="56"/>
      <c r="U4963" s="34"/>
      <c r="V4963" s="34"/>
      <c r="W4963" s="34"/>
      <c r="X4963" s="34"/>
      <c r="Y4963" s="34"/>
      <c r="Z4963" s="34"/>
      <c r="AA4963" s="34"/>
      <c r="AB4963" s="34"/>
      <c r="AC4963" s="34"/>
      <c r="AD4963" s="34"/>
      <c r="AE4963" s="34"/>
      <c r="AT4963" s="19" t="s">
        <v>262</v>
      </c>
      <c r="AU4963" s="19" t="s">
        <v>82</v>
      </c>
    </row>
    <row r="4964" spans="1:65" s="13" customFormat="1" ht="11.25">
      <c r="B4964" s="167"/>
      <c r="D4964" s="160" t="s">
        <v>264</v>
      </c>
      <c r="E4964" s="168" t="s">
        <v>3</v>
      </c>
      <c r="F4964" s="169" t="s">
        <v>4187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1:65" s="13" customFormat="1" ht="11.25">
      <c r="B4965" s="167"/>
      <c r="D4965" s="160" t="s">
        <v>264</v>
      </c>
      <c r="E4965" s="168" t="s">
        <v>3</v>
      </c>
      <c r="F4965" s="169" t="s">
        <v>4188</v>
      </c>
      <c r="H4965" s="168" t="s">
        <v>3</v>
      </c>
      <c r="I4965" s="170"/>
      <c r="L4965" s="167"/>
      <c r="M4965" s="171"/>
      <c r="N4965" s="172"/>
      <c r="O4965" s="172"/>
      <c r="P4965" s="172"/>
      <c r="Q4965" s="172"/>
      <c r="R4965" s="172"/>
      <c r="S4965" s="172"/>
      <c r="T4965" s="173"/>
      <c r="AT4965" s="168" t="s">
        <v>264</v>
      </c>
      <c r="AU4965" s="168" t="s">
        <v>82</v>
      </c>
      <c r="AV4965" s="13" t="s">
        <v>80</v>
      </c>
      <c r="AW4965" s="13" t="s">
        <v>34</v>
      </c>
      <c r="AX4965" s="13" t="s">
        <v>73</v>
      </c>
      <c r="AY4965" s="168" t="s">
        <v>252</v>
      </c>
    </row>
    <row r="4966" spans="1:65" s="14" customFormat="1" ht="11.25">
      <c r="B4966" s="174"/>
      <c r="D4966" s="160" t="s">
        <v>264</v>
      </c>
      <c r="E4966" s="175" t="s">
        <v>3</v>
      </c>
      <c r="F4966" s="176" t="s">
        <v>4189</v>
      </c>
      <c r="H4966" s="177">
        <v>8</v>
      </c>
      <c r="I4966" s="178"/>
      <c r="L4966" s="174"/>
      <c r="M4966" s="179"/>
      <c r="N4966" s="180"/>
      <c r="O4966" s="180"/>
      <c r="P4966" s="180"/>
      <c r="Q4966" s="180"/>
      <c r="R4966" s="180"/>
      <c r="S4966" s="180"/>
      <c r="T4966" s="181"/>
      <c r="AT4966" s="175" t="s">
        <v>264</v>
      </c>
      <c r="AU4966" s="175" t="s">
        <v>82</v>
      </c>
      <c r="AV4966" s="14" t="s">
        <v>82</v>
      </c>
      <c r="AW4966" s="14" t="s">
        <v>34</v>
      </c>
      <c r="AX4966" s="14" t="s">
        <v>73</v>
      </c>
      <c r="AY4966" s="175" t="s">
        <v>252</v>
      </c>
    </row>
    <row r="4967" spans="1:65" s="13" customFormat="1" ht="11.25">
      <c r="B4967" s="167"/>
      <c r="D4967" s="160" t="s">
        <v>264</v>
      </c>
      <c r="E4967" s="168" t="s">
        <v>3</v>
      </c>
      <c r="F4967" s="169" t="s">
        <v>4190</v>
      </c>
      <c r="H4967" s="168" t="s">
        <v>3</v>
      </c>
      <c r="I4967" s="170"/>
      <c r="L4967" s="167"/>
      <c r="M4967" s="171"/>
      <c r="N4967" s="172"/>
      <c r="O4967" s="172"/>
      <c r="P4967" s="172"/>
      <c r="Q4967" s="172"/>
      <c r="R4967" s="172"/>
      <c r="S4967" s="172"/>
      <c r="T4967" s="173"/>
      <c r="AT4967" s="168" t="s">
        <v>264</v>
      </c>
      <c r="AU4967" s="168" t="s">
        <v>82</v>
      </c>
      <c r="AV4967" s="13" t="s">
        <v>80</v>
      </c>
      <c r="AW4967" s="13" t="s">
        <v>34</v>
      </c>
      <c r="AX4967" s="13" t="s">
        <v>73</v>
      </c>
      <c r="AY4967" s="168" t="s">
        <v>252</v>
      </c>
    </row>
    <row r="4968" spans="1:65" s="14" customFormat="1" ht="11.25">
      <c r="B4968" s="174"/>
      <c r="D4968" s="160" t="s">
        <v>264</v>
      </c>
      <c r="E4968" s="175" t="s">
        <v>3</v>
      </c>
      <c r="F4968" s="176" t="s">
        <v>4189</v>
      </c>
      <c r="H4968" s="177">
        <v>8</v>
      </c>
      <c r="I4968" s="178"/>
      <c r="L4968" s="174"/>
      <c r="M4968" s="179"/>
      <c r="N4968" s="180"/>
      <c r="O4968" s="180"/>
      <c r="P4968" s="180"/>
      <c r="Q4968" s="180"/>
      <c r="R4968" s="180"/>
      <c r="S4968" s="180"/>
      <c r="T4968" s="181"/>
      <c r="AT4968" s="175" t="s">
        <v>264</v>
      </c>
      <c r="AU4968" s="175" t="s">
        <v>82</v>
      </c>
      <c r="AV4968" s="14" t="s">
        <v>82</v>
      </c>
      <c r="AW4968" s="14" t="s">
        <v>34</v>
      </c>
      <c r="AX4968" s="14" t="s">
        <v>73</v>
      </c>
      <c r="AY4968" s="175" t="s">
        <v>252</v>
      </c>
    </row>
    <row r="4969" spans="1:65" s="13" customFormat="1" ht="11.25">
      <c r="B4969" s="167"/>
      <c r="D4969" s="160" t="s">
        <v>264</v>
      </c>
      <c r="E4969" s="168" t="s">
        <v>3</v>
      </c>
      <c r="F4969" s="169" t="s">
        <v>4191</v>
      </c>
      <c r="H4969" s="168" t="s">
        <v>3</v>
      </c>
      <c r="I4969" s="170"/>
      <c r="L4969" s="167"/>
      <c r="M4969" s="171"/>
      <c r="N4969" s="172"/>
      <c r="O4969" s="172"/>
      <c r="P4969" s="172"/>
      <c r="Q4969" s="172"/>
      <c r="R4969" s="172"/>
      <c r="S4969" s="172"/>
      <c r="T4969" s="173"/>
      <c r="AT4969" s="168" t="s">
        <v>264</v>
      </c>
      <c r="AU4969" s="168" t="s">
        <v>82</v>
      </c>
      <c r="AV4969" s="13" t="s">
        <v>80</v>
      </c>
      <c r="AW4969" s="13" t="s">
        <v>34</v>
      </c>
      <c r="AX4969" s="13" t="s">
        <v>73</v>
      </c>
      <c r="AY4969" s="168" t="s">
        <v>252</v>
      </c>
    </row>
    <row r="4970" spans="1:65" s="14" customFormat="1" ht="11.25">
      <c r="B4970" s="174"/>
      <c r="D4970" s="160" t="s">
        <v>264</v>
      </c>
      <c r="E4970" s="175" t="s">
        <v>3</v>
      </c>
      <c r="F4970" s="176" t="s">
        <v>4192</v>
      </c>
      <c r="H4970" s="177">
        <v>4</v>
      </c>
      <c r="I4970" s="178"/>
      <c r="L4970" s="174"/>
      <c r="M4970" s="179"/>
      <c r="N4970" s="180"/>
      <c r="O4970" s="180"/>
      <c r="P4970" s="180"/>
      <c r="Q4970" s="180"/>
      <c r="R4970" s="180"/>
      <c r="S4970" s="180"/>
      <c r="T4970" s="181"/>
      <c r="AT4970" s="175" t="s">
        <v>264</v>
      </c>
      <c r="AU4970" s="175" t="s">
        <v>82</v>
      </c>
      <c r="AV4970" s="14" t="s">
        <v>82</v>
      </c>
      <c r="AW4970" s="14" t="s">
        <v>34</v>
      </c>
      <c r="AX4970" s="14" t="s">
        <v>73</v>
      </c>
      <c r="AY4970" s="175" t="s">
        <v>252</v>
      </c>
    </row>
    <row r="4971" spans="1:65" s="13" customFormat="1" ht="11.25">
      <c r="B4971" s="167"/>
      <c r="D4971" s="160" t="s">
        <v>264</v>
      </c>
      <c r="E4971" s="168" t="s">
        <v>3</v>
      </c>
      <c r="F4971" s="169" t="s">
        <v>4193</v>
      </c>
      <c r="H4971" s="168" t="s">
        <v>3</v>
      </c>
      <c r="I4971" s="170"/>
      <c r="L4971" s="167"/>
      <c r="M4971" s="171"/>
      <c r="N4971" s="172"/>
      <c r="O4971" s="172"/>
      <c r="P4971" s="172"/>
      <c r="Q4971" s="172"/>
      <c r="R4971" s="172"/>
      <c r="S4971" s="172"/>
      <c r="T4971" s="173"/>
      <c r="AT4971" s="168" t="s">
        <v>264</v>
      </c>
      <c r="AU4971" s="168" t="s">
        <v>82</v>
      </c>
      <c r="AV4971" s="13" t="s">
        <v>80</v>
      </c>
      <c r="AW4971" s="13" t="s">
        <v>34</v>
      </c>
      <c r="AX4971" s="13" t="s">
        <v>73</v>
      </c>
      <c r="AY4971" s="168" t="s">
        <v>252</v>
      </c>
    </row>
    <row r="4972" spans="1:65" s="14" customFormat="1" ht="11.25">
      <c r="B4972" s="174"/>
      <c r="D4972" s="160" t="s">
        <v>264</v>
      </c>
      <c r="E4972" s="175" t="s">
        <v>3</v>
      </c>
      <c r="F4972" s="176" t="s">
        <v>4192</v>
      </c>
      <c r="H4972" s="177">
        <v>4</v>
      </c>
      <c r="I4972" s="178"/>
      <c r="L4972" s="174"/>
      <c r="M4972" s="179"/>
      <c r="N4972" s="180"/>
      <c r="O4972" s="180"/>
      <c r="P4972" s="180"/>
      <c r="Q4972" s="180"/>
      <c r="R4972" s="180"/>
      <c r="S4972" s="180"/>
      <c r="T4972" s="181"/>
      <c r="AT4972" s="175" t="s">
        <v>264</v>
      </c>
      <c r="AU4972" s="175" t="s">
        <v>82</v>
      </c>
      <c r="AV4972" s="14" t="s">
        <v>82</v>
      </c>
      <c r="AW4972" s="14" t="s">
        <v>34</v>
      </c>
      <c r="AX4972" s="14" t="s">
        <v>73</v>
      </c>
      <c r="AY4972" s="175" t="s">
        <v>252</v>
      </c>
    </row>
    <row r="4973" spans="1:65" s="13" customFormat="1" ht="11.25">
      <c r="B4973" s="167"/>
      <c r="D4973" s="160" t="s">
        <v>264</v>
      </c>
      <c r="E4973" s="168" t="s">
        <v>3</v>
      </c>
      <c r="F4973" s="169" t="s">
        <v>4194</v>
      </c>
      <c r="H4973" s="168" t="s">
        <v>3</v>
      </c>
      <c r="I4973" s="170"/>
      <c r="L4973" s="167"/>
      <c r="M4973" s="171"/>
      <c r="N4973" s="172"/>
      <c r="O4973" s="172"/>
      <c r="P4973" s="172"/>
      <c r="Q4973" s="172"/>
      <c r="R4973" s="172"/>
      <c r="S4973" s="172"/>
      <c r="T4973" s="173"/>
      <c r="AT4973" s="168" t="s">
        <v>264</v>
      </c>
      <c r="AU4973" s="168" t="s">
        <v>82</v>
      </c>
      <c r="AV4973" s="13" t="s">
        <v>80</v>
      </c>
      <c r="AW4973" s="13" t="s">
        <v>34</v>
      </c>
      <c r="AX4973" s="13" t="s">
        <v>73</v>
      </c>
      <c r="AY4973" s="168" t="s">
        <v>252</v>
      </c>
    </row>
    <row r="4974" spans="1:65" s="14" customFormat="1" ht="11.25">
      <c r="B4974" s="174"/>
      <c r="D4974" s="160" t="s">
        <v>264</v>
      </c>
      <c r="E4974" s="175" t="s">
        <v>3</v>
      </c>
      <c r="F4974" s="176" t="s">
        <v>4192</v>
      </c>
      <c r="H4974" s="177">
        <v>4</v>
      </c>
      <c r="I4974" s="178"/>
      <c r="L4974" s="174"/>
      <c r="M4974" s="179"/>
      <c r="N4974" s="180"/>
      <c r="O4974" s="180"/>
      <c r="P4974" s="180"/>
      <c r="Q4974" s="180"/>
      <c r="R4974" s="180"/>
      <c r="S4974" s="180"/>
      <c r="T4974" s="181"/>
      <c r="AT4974" s="175" t="s">
        <v>264</v>
      </c>
      <c r="AU4974" s="175" t="s">
        <v>82</v>
      </c>
      <c r="AV4974" s="14" t="s">
        <v>82</v>
      </c>
      <c r="AW4974" s="14" t="s">
        <v>34</v>
      </c>
      <c r="AX4974" s="14" t="s">
        <v>73</v>
      </c>
      <c r="AY4974" s="175" t="s">
        <v>252</v>
      </c>
    </row>
    <row r="4975" spans="1:65" s="13" customFormat="1" ht="11.25">
      <c r="B4975" s="167"/>
      <c r="D4975" s="160" t="s">
        <v>264</v>
      </c>
      <c r="E4975" s="168" t="s">
        <v>3</v>
      </c>
      <c r="F4975" s="169" t="s">
        <v>4195</v>
      </c>
      <c r="H4975" s="168" t="s">
        <v>3</v>
      </c>
      <c r="I4975" s="170"/>
      <c r="L4975" s="167"/>
      <c r="M4975" s="171"/>
      <c r="N4975" s="172"/>
      <c r="O4975" s="172"/>
      <c r="P4975" s="172"/>
      <c r="Q4975" s="172"/>
      <c r="R4975" s="172"/>
      <c r="S4975" s="172"/>
      <c r="T4975" s="173"/>
      <c r="AT4975" s="168" t="s">
        <v>264</v>
      </c>
      <c r="AU4975" s="168" t="s">
        <v>82</v>
      </c>
      <c r="AV4975" s="13" t="s">
        <v>80</v>
      </c>
      <c r="AW4975" s="13" t="s">
        <v>34</v>
      </c>
      <c r="AX4975" s="13" t="s">
        <v>73</v>
      </c>
      <c r="AY4975" s="168" t="s">
        <v>252</v>
      </c>
    </row>
    <row r="4976" spans="1:65" s="14" customFormat="1" ht="11.25">
      <c r="B4976" s="174"/>
      <c r="D4976" s="160" t="s">
        <v>264</v>
      </c>
      <c r="E4976" s="175" t="s">
        <v>3</v>
      </c>
      <c r="F4976" s="176" t="s">
        <v>4192</v>
      </c>
      <c r="H4976" s="177">
        <v>4</v>
      </c>
      <c r="I4976" s="178"/>
      <c r="L4976" s="174"/>
      <c r="M4976" s="179"/>
      <c r="N4976" s="180"/>
      <c r="O4976" s="180"/>
      <c r="P4976" s="180"/>
      <c r="Q4976" s="180"/>
      <c r="R4976" s="180"/>
      <c r="S4976" s="180"/>
      <c r="T4976" s="181"/>
      <c r="AT4976" s="175" t="s">
        <v>264</v>
      </c>
      <c r="AU4976" s="175" t="s">
        <v>82</v>
      </c>
      <c r="AV4976" s="14" t="s">
        <v>82</v>
      </c>
      <c r="AW4976" s="14" t="s">
        <v>34</v>
      </c>
      <c r="AX4976" s="14" t="s">
        <v>73</v>
      </c>
      <c r="AY4976" s="175" t="s">
        <v>252</v>
      </c>
    </row>
    <row r="4977" spans="1:65" s="15" customFormat="1" ht="11.25">
      <c r="B4977" s="182"/>
      <c r="D4977" s="160" t="s">
        <v>264</v>
      </c>
      <c r="E4977" s="183" t="s">
        <v>3</v>
      </c>
      <c r="F4977" s="184" t="s">
        <v>269</v>
      </c>
      <c r="H4977" s="185">
        <v>32</v>
      </c>
      <c r="I4977" s="186"/>
      <c r="L4977" s="182"/>
      <c r="M4977" s="187"/>
      <c r="N4977" s="188"/>
      <c r="O4977" s="188"/>
      <c r="P4977" s="188"/>
      <c r="Q4977" s="188"/>
      <c r="R4977" s="188"/>
      <c r="S4977" s="188"/>
      <c r="T4977" s="189"/>
      <c r="AT4977" s="183" t="s">
        <v>264</v>
      </c>
      <c r="AU4977" s="183" t="s">
        <v>82</v>
      </c>
      <c r="AV4977" s="15" t="s">
        <v>258</v>
      </c>
      <c r="AW4977" s="15" t="s">
        <v>34</v>
      </c>
      <c r="AX4977" s="15" t="s">
        <v>80</v>
      </c>
      <c r="AY4977" s="183" t="s">
        <v>252</v>
      </c>
    </row>
    <row r="4978" spans="1:65" s="2" customFormat="1" ht="16.5" customHeight="1">
      <c r="A4978" s="34"/>
      <c r="B4978" s="145"/>
      <c r="C4978" s="198" t="s">
        <v>4226</v>
      </c>
      <c r="D4978" s="198" t="s">
        <v>361</v>
      </c>
      <c r="E4978" s="199" t="s">
        <v>4227</v>
      </c>
      <c r="F4978" s="200" t="s">
        <v>4228</v>
      </c>
      <c r="G4978" s="201" t="s">
        <v>497</v>
      </c>
      <c r="H4978" s="202">
        <v>134.62299999999999</v>
      </c>
      <c r="I4978" s="203"/>
      <c r="J4978" s="204">
        <f>ROUND(I4978*H4978,2)</f>
        <v>0</v>
      </c>
      <c r="K4978" s="205"/>
      <c r="L4978" s="206"/>
      <c r="M4978" s="207" t="s">
        <v>3</v>
      </c>
      <c r="N4978" s="208" t="s">
        <v>44</v>
      </c>
      <c r="O4978" s="55"/>
      <c r="P4978" s="156">
        <f>O4978*H4978</f>
        <v>0</v>
      </c>
      <c r="Q4978" s="156">
        <v>1E-3</v>
      </c>
      <c r="R4978" s="156">
        <f>Q4978*H4978</f>
        <v>0.13462299999999999</v>
      </c>
      <c r="S4978" s="156">
        <v>0</v>
      </c>
      <c r="T4978" s="157">
        <f>S4978*H4978</f>
        <v>0</v>
      </c>
      <c r="U4978" s="34"/>
      <c r="V4978" s="34"/>
      <c r="W4978" s="34"/>
      <c r="X4978" s="34"/>
      <c r="Y4978" s="34"/>
      <c r="Z4978" s="34"/>
      <c r="AA4978" s="34"/>
      <c r="AB4978" s="34"/>
      <c r="AC4978" s="34"/>
      <c r="AD4978" s="34"/>
      <c r="AE4978" s="34"/>
      <c r="AR4978" s="158" t="s">
        <v>572</v>
      </c>
      <c r="AT4978" s="158" t="s">
        <v>361</v>
      </c>
      <c r="AU4978" s="158" t="s">
        <v>82</v>
      </c>
      <c r="AY4978" s="19" t="s">
        <v>252</v>
      </c>
      <c r="BE4978" s="159">
        <f>IF(N4978="základní",J4978,0)</f>
        <v>0</v>
      </c>
      <c r="BF4978" s="159">
        <f>IF(N4978="snížená",J4978,0)</f>
        <v>0</v>
      </c>
      <c r="BG4978" s="159">
        <f>IF(N4978="zákl. přenesená",J4978,0)</f>
        <v>0</v>
      </c>
      <c r="BH4978" s="159">
        <f>IF(N4978="sníž. přenesená",J4978,0)</f>
        <v>0</v>
      </c>
      <c r="BI4978" s="159">
        <f>IF(N4978="nulová",J4978,0)</f>
        <v>0</v>
      </c>
      <c r="BJ4978" s="19" t="s">
        <v>80</v>
      </c>
      <c r="BK4978" s="159">
        <f>ROUND(I4978*H4978,2)</f>
        <v>0</v>
      </c>
      <c r="BL4978" s="19" t="s">
        <v>406</v>
      </c>
      <c r="BM4978" s="158" t="s">
        <v>4229</v>
      </c>
    </row>
    <row r="4979" spans="1:65" s="2" customFormat="1" ht="11.25">
      <c r="A4979" s="34"/>
      <c r="B4979" s="35"/>
      <c r="C4979" s="34"/>
      <c r="D4979" s="160" t="s">
        <v>260</v>
      </c>
      <c r="E4979" s="34"/>
      <c r="F4979" s="161" t="s">
        <v>4230</v>
      </c>
      <c r="G4979" s="34"/>
      <c r="H4979" s="34"/>
      <c r="I4979" s="162"/>
      <c r="J4979" s="34"/>
      <c r="K4979" s="34"/>
      <c r="L4979" s="35"/>
      <c r="M4979" s="163"/>
      <c r="N4979" s="164"/>
      <c r="O4979" s="55"/>
      <c r="P4979" s="55"/>
      <c r="Q4979" s="55"/>
      <c r="R4979" s="55"/>
      <c r="S4979" s="55"/>
      <c r="T4979" s="56"/>
      <c r="U4979" s="34"/>
      <c r="V4979" s="34"/>
      <c r="W4979" s="34"/>
      <c r="X4979" s="34"/>
      <c r="Y4979" s="34"/>
      <c r="Z4979" s="34"/>
      <c r="AA4979" s="34"/>
      <c r="AB4979" s="34"/>
      <c r="AC4979" s="34"/>
      <c r="AD4979" s="34"/>
      <c r="AE4979" s="34"/>
      <c r="AT4979" s="19" t="s">
        <v>260</v>
      </c>
      <c r="AU4979" s="19" t="s">
        <v>82</v>
      </c>
    </row>
    <row r="4980" spans="1:65" s="13" customFormat="1" ht="11.25">
      <c r="B4980" s="167"/>
      <c r="D4980" s="160" t="s">
        <v>264</v>
      </c>
      <c r="E4980" s="168" t="s">
        <v>3</v>
      </c>
      <c r="F4980" s="169" t="s">
        <v>4231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1:65" s="13" customFormat="1" ht="11.25">
      <c r="B4981" s="167"/>
      <c r="D4981" s="160" t="s">
        <v>264</v>
      </c>
      <c r="E4981" s="168" t="s">
        <v>3</v>
      </c>
      <c r="F4981" s="169" t="s">
        <v>4188</v>
      </c>
      <c r="H4981" s="168" t="s">
        <v>3</v>
      </c>
      <c r="I4981" s="170"/>
      <c r="L4981" s="167"/>
      <c r="M4981" s="171"/>
      <c r="N4981" s="172"/>
      <c r="O4981" s="172"/>
      <c r="P4981" s="172"/>
      <c r="Q4981" s="172"/>
      <c r="R4981" s="172"/>
      <c r="S4981" s="172"/>
      <c r="T4981" s="173"/>
      <c r="AT4981" s="168" t="s">
        <v>264</v>
      </c>
      <c r="AU4981" s="168" t="s">
        <v>82</v>
      </c>
      <c r="AV4981" s="13" t="s">
        <v>80</v>
      </c>
      <c r="AW4981" s="13" t="s">
        <v>34</v>
      </c>
      <c r="AX4981" s="13" t="s">
        <v>73</v>
      </c>
      <c r="AY4981" s="168" t="s">
        <v>252</v>
      </c>
    </row>
    <row r="4982" spans="1:65" s="14" customFormat="1" ht="11.25">
      <c r="B4982" s="174"/>
      <c r="D4982" s="160" t="s">
        <v>264</v>
      </c>
      <c r="E4982" s="175" t="s">
        <v>3</v>
      </c>
      <c r="F4982" s="176" t="s">
        <v>4232</v>
      </c>
      <c r="H4982" s="177">
        <v>30.481999999999999</v>
      </c>
      <c r="I4982" s="178"/>
      <c r="L4982" s="174"/>
      <c r="M4982" s="179"/>
      <c r="N4982" s="180"/>
      <c r="O4982" s="180"/>
      <c r="P4982" s="180"/>
      <c r="Q4982" s="180"/>
      <c r="R4982" s="180"/>
      <c r="S4982" s="180"/>
      <c r="T4982" s="181"/>
      <c r="AT4982" s="175" t="s">
        <v>264</v>
      </c>
      <c r="AU4982" s="175" t="s">
        <v>82</v>
      </c>
      <c r="AV4982" s="14" t="s">
        <v>82</v>
      </c>
      <c r="AW4982" s="14" t="s">
        <v>34</v>
      </c>
      <c r="AX4982" s="14" t="s">
        <v>73</v>
      </c>
      <c r="AY4982" s="175" t="s">
        <v>252</v>
      </c>
    </row>
    <row r="4983" spans="1:65" s="13" customFormat="1" ht="11.25">
      <c r="B4983" s="167"/>
      <c r="D4983" s="160" t="s">
        <v>264</v>
      </c>
      <c r="E4983" s="168" t="s">
        <v>3</v>
      </c>
      <c r="F4983" s="169" t="s">
        <v>4190</v>
      </c>
      <c r="H4983" s="168" t="s">
        <v>3</v>
      </c>
      <c r="I4983" s="170"/>
      <c r="L4983" s="167"/>
      <c r="M4983" s="171"/>
      <c r="N4983" s="172"/>
      <c r="O4983" s="172"/>
      <c r="P4983" s="172"/>
      <c r="Q4983" s="172"/>
      <c r="R4983" s="172"/>
      <c r="S4983" s="172"/>
      <c r="T4983" s="173"/>
      <c r="AT4983" s="168" t="s">
        <v>264</v>
      </c>
      <c r="AU4983" s="168" t="s">
        <v>82</v>
      </c>
      <c r="AV4983" s="13" t="s">
        <v>80</v>
      </c>
      <c r="AW4983" s="13" t="s">
        <v>34</v>
      </c>
      <c r="AX4983" s="13" t="s">
        <v>73</v>
      </c>
      <c r="AY4983" s="168" t="s">
        <v>252</v>
      </c>
    </row>
    <row r="4984" spans="1:65" s="14" customFormat="1" ht="11.25">
      <c r="B4984" s="174"/>
      <c r="D4984" s="160" t="s">
        <v>264</v>
      </c>
      <c r="E4984" s="175" t="s">
        <v>3</v>
      </c>
      <c r="F4984" s="176" t="s">
        <v>4233</v>
      </c>
      <c r="H4984" s="177">
        <v>29.209</v>
      </c>
      <c r="I4984" s="178"/>
      <c r="L4984" s="174"/>
      <c r="M4984" s="179"/>
      <c r="N4984" s="180"/>
      <c r="O4984" s="180"/>
      <c r="P4984" s="180"/>
      <c r="Q4984" s="180"/>
      <c r="R4984" s="180"/>
      <c r="S4984" s="180"/>
      <c r="T4984" s="181"/>
      <c r="AT4984" s="175" t="s">
        <v>264</v>
      </c>
      <c r="AU4984" s="175" t="s">
        <v>82</v>
      </c>
      <c r="AV4984" s="14" t="s">
        <v>82</v>
      </c>
      <c r="AW4984" s="14" t="s">
        <v>34</v>
      </c>
      <c r="AX4984" s="14" t="s">
        <v>73</v>
      </c>
      <c r="AY4984" s="175" t="s">
        <v>252</v>
      </c>
    </row>
    <row r="4985" spans="1:65" s="13" customFormat="1" ht="11.25">
      <c r="B4985" s="167"/>
      <c r="D4985" s="160" t="s">
        <v>264</v>
      </c>
      <c r="E4985" s="168" t="s">
        <v>3</v>
      </c>
      <c r="F4985" s="169" t="s">
        <v>4191</v>
      </c>
      <c r="H4985" s="168" t="s">
        <v>3</v>
      </c>
      <c r="I4985" s="170"/>
      <c r="L4985" s="167"/>
      <c r="M4985" s="171"/>
      <c r="N4985" s="172"/>
      <c r="O4985" s="172"/>
      <c r="P4985" s="172"/>
      <c r="Q4985" s="172"/>
      <c r="R4985" s="172"/>
      <c r="S4985" s="172"/>
      <c r="T4985" s="173"/>
      <c r="AT4985" s="168" t="s">
        <v>264</v>
      </c>
      <c r="AU4985" s="168" t="s">
        <v>82</v>
      </c>
      <c r="AV4985" s="13" t="s">
        <v>80</v>
      </c>
      <c r="AW4985" s="13" t="s">
        <v>34</v>
      </c>
      <c r="AX4985" s="13" t="s">
        <v>73</v>
      </c>
      <c r="AY4985" s="168" t="s">
        <v>252</v>
      </c>
    </row>
    <row r="4986" spans="1:65" s="14" customFormat="1" ht="11.25">
      <c r="B4986" s="174"/>
      <c r="D4986" s="160" t="s">
        <v>264</v>
      </c>
      <c r="E4986" s="175" t="s">
        <v>3</v>
      </c>
      <c r="F4986" s="176" t="s">
        <v>4234</v>
      </c>
      <c r="H4986" s="177">
        <v>16.452999999999999</v>
      </c>
      <c r="I4986" s="178"/>
      <c r="L4986" s="174"/>
      <c r="M4986" s="179"/>
      <c r="N4986" s="180"/>
      <c r="O4986" s="180"/>
      <c r="P4986" s="180"/>
      <c r="Q4986" s="180"/>
      <c r="R4986" s="180"/>
      <c r="S4986" s="180"/>
      <c r="T4986" s="181"/>
      <c r="AT4986" s="175" t="s">
        <v>264</v>
      </c>
      <c r="AU4986" s="175" t="s">
        <v>82</v>
      </c>
      <c r="AV4986" s="14" t="s">
        <v>82</v>
      </c>
      <c r="AW4986" s="14" t="s">
        <v>34</v>
      </c>
      <c r="AX4986" s="14" t="s">
        <v>73</v>
      </c>
      <c r="AY4986" s="175" t="s">
        <v>252</v>
      </c>
    </row>
    <row r="4987" spans="1:65" s="13" customFormat="1" ht="11.25">
      <c r="B4987" s="167"/>
      <c r="D4987" s="160" t="s">
        <v>264</v>
      </c>
      <c r="E4987" s="168" t="s">
        <v>3</v>
      </c>
      <c r="F4987" s="169" t="s">
        <v>4193</v>
      </c>
      <c r="H4987" s="168" t="s">
        <v>3</v>
      </c>
      <c r="I4987" s="170"/>
      <c r="L4987" s="167"/>
      <c r="M4987" s="171"/>
      <c r="N4987" s="172"/>
      <c r="O4987" s="172"/>
      <c r="P4987" s="172"/>
      <c r="Q4987" s="172"/>
      <c r="R4987" s="172"/>
      <c r="S4987" s="172"/>
      <c r="T4987" s="173"/>
      <c r="AT4987" s="168" t="s">
        <v>264</v>
      </c>
      <c r="AU4987" s="168" t="s">
        <v>82</v>
      </c>
      <c r="AV4987" s="13" t="s">
        <v>80</v>
      </c>
      <c r="AW4987" s="13" t="s">
        <v>34</v>
      </c>
      <c r="AX4987" s="13" t="s">
        <v>73</v>
      </c>
      <c r="AY4987" s="168" t="s">
        <v>252</v>
      </c>
    </row>
    <row r="4988" spans="1:65" s="14" customFormat="1" ht="11.25">
      <c r="B4988" s="174"/>
      <c r="D4988" s="160" t="s">
        <v>264</v>
      </c>
      <c r="E4988" s="175" t="s">
        <v>3</v>
      </c>
      <c r="F4988" s="176" t="s">
        <v>4235</v>
      </c>
      <c r="H4988" s="177">
        <v>17.695</v>
      </c>
      <c r="I4988" s="178"/>
      <c r="L4988" s="174"/>
      <c r="M4988" s="179"/>
      <c r="N4988" s="180"/>
      <c r="O4988" s="180"/>
      <c r="P4988" s="180"/>
      <c r="Q4988" s="180"/>
      <c r="R4988" s="180"/>
      <c r="S4988" s="180"/>
      <c r="T4988" s="181"/>
      <c r="AT4988" s="175" t="s">
        <v>264</v>
      </c>
      <c r="AU4988" s="175" t="s">
        <v>82</v>
      </c>
      <c r="AV4988" s="14" t="s">
        <v>82</v>
      </c>
      <c r="AW4988" s="14" t="s">
        <v>34</v>
      </c>
      <c r="AX4988" s="14" t="s">
        <v>73</v>
      </c>
      <c r="AY4988" s="175" t="s">
        <v>252</v>
      </c>
    </row>
    <row r="4989" spans="1:65" s="13" customFormat="1" ht="11.25">
      <c r="B4989" s="167"/>
      <c r="D4989" s="160" t="s">
        <v>264</v>
      </c>
      <c r="E4989" s="168" t="s">
        <v>3</v>
      </c>
      <c r="F4989" s="169" t="s">
        <v>4194</v>
      </c>
      <c r="H4989" s="168" t="s">
        <v>3</v>
      </c>
      <c r="I4989" s="170"/>
      <c r="L4989" s="167"/>
      <c r="M4989" s="171"/>
      <c r="N4989" s="172"/>
      <c r="O4989" s="172"/>
      <c r="P4989" s="172"/>
      <c r="Q4989" s="172"/>
      <c r="R4989" s="172"/>
      <c r="S4989" s="172"/>
      <c r="T4989" s="173"/>
      <c r="AT4989" s="168" t="s">
        <v>264</v>
      </c>
      <c r="AU4989" s="168" t="s">
        <v>82</v>
      </c>
      <c r="AV4989" s="13" t="s">
        <v>80</v>
      </c>
      <c r="AW4989" s="13" t="s">
        <v>34</v>
      </c>
      <c r="AX4989" s="13" t="s">
        <v>73</v>
      </c>
      <c r="AY4989" s="168" t="s">
        <v>252</v>
      </c>
    </row>
    <row r="4990" spans="1:65" s="14" customFormat="1" ht="11.25">
      <c r="B4990" s="174"/>
      <c r="D4990" s="160" t="s">
        <v>264</v>
      </c>
      <c r="E4990" s="175" t="s">
        <v>3</v>
      </c>
      <c r="F4990" s="176" t="s">
        <v>4236</v>
      </c>
      <c r="H4990" s="177">
        <v>17.664999999999999</v>
      </c>
      <c r="I4990" s="178"/>
      <c r="L4990" s="174"/>
      <c r="M4990" s="179"/>
      <c r="N4990" s="180"/>
      <c r="O4990" s="180"/>
      <c r="P4990" s="180"/>
      <c r="Q4990" s="180"/>
      <c r="R4990" s="180"/>
      <c r="S4990" s="180"/>
      <c r="T4990" s="181"/>
      <c r="AT4990" s="175" t="s">
        <v>264</v>
      </c>
      <c r="AU4990" s="175" t="s">
        <v>82</v>
      </c>
      <c r="AV4990" s="14" t="s">
        <v>82</v>
      </c>
      <c r="AW4990" s="14" t="s">
        <v>34</v>
      </c>
      <c r="AX4990" s="14" t="s">
        <v>73</v>
      </c>
      <c r="AY4990" s="175" t="s">
        <v>252</v>
      </c>
    </row>
    <row r="4991" spans="1:65" s="13" customFormat="1" ht="11.25">
      <c r="B4991" s="167"/>
      <c r="D4991" s="160" t="s">
        <v>264</v>
      </c>
      <c r="E4991" s="168" t="s">
        <v>3</v>
      </c>
      <c r="F4991" s="169" t="s">
        <v>4195</v>
      </c>
      <c r="H4991" s="168" t="s">
        <v>3</v>
      </c>
      <c r="I4991" s="170"/>
      <c r="L4991" s="167"/>
      <c r="M4991" s="171"/>
      <c r="N4991" s="172"/>
      <c r="O4991" s="172"/>
      <c r="P4991" s="172"/>
      <c r="Q4991" s="172"/>
      <c r="R4991" s="172"/>
      <c r="S4991" s="172"/>
      <c r="T4991" s="173"/>
      <c r="AT4991" s="168" t="s">
        <v>264</v>
      </c>
      <c r="AU4991" s="168" t="s">
        <v>82</v>
      </c>
      <c r="AV4991" s="13" t="s">
        <v>80</v>
      </c>
      <c r="AW4991" s="13" t="s">
        <v>34</v>
      </c>
      <c r="AX4991" s="13" t="s">
        <v>73</v>
      </c>
      <c r="AY4991" s="168" t="s">
        <v>252</v>
      </c>
    </row>
    <row r="4992" spans="1:65" s="14" customFormat="1" ht="11.25">
      <c r="B4992" s="174"/>
      <c r="D4992" s="160" t="s">
        <v>264</v>
      </c>
      <c r="E4992" s="175" t="s">
        <v>3</v>
      </c>
      <c r="F4992" s="176" t="s">
        <v>4237</v>
      </c>
      <c r="H4992" s="177">
        <v>23.119</v>
      </c>
      <c r="I4992" s="178"/>
      <c r="L4992" s="174"/>
      <c r="M4992" s="179"/>
      <c r="N4992" s="180"/>
      <c r="O4992" s="180"/>
      <c r="P4992" s="180"/>
      <c r="Q4992" s="180"/>
      <c r="R4992" s="180"/>
      <c r="S4992" s="180"/>
      <c r="T4992" s="181"/>
      <c r="AT4992" s="175" t="s">
        <v>264</v>
      </c>
      <c r="AU4992" s="175" t="s">
        <v>82</v>
      </c>
      <c r="AV4992" s="14" t="s">
        <v>82</v>
      </c>
      <c r="AW4992" s="14" t="s">
        <v>34</v>
      </c>
      <c r="AX4992" s="14" t="s">
        <v>73</v>
      </c>
      <c r="AY4992" s="175" t="s">
        <v>252</v>
      </c>
    </row>
    <row r="4993" spans="1:65" s="15" customFormat="1" ht="11.25">
      <c r="B4993" s="182"/>
      <c r="D4993" s="160" t="s">
        <v>264</v>
      </c>
      <c r="E4993" s="183" t="s">
        <v>3</v>
      </c>
      <c r="F4993" s="184" t="s">
        <v>269</v>
      </c>
      <c r="H4993" s="185">
        <v>134.62299999999999</v>
      </c>
      <c r="I4993" s="186"/>
      <c r="L4993" s="182"/>
      <c r="M4993" s="187"/>
      <c r="N4993" s="188"/>
      <c r="O4993" s="188"/>
      <c r="P4993" s="188"/>
      <c r="Q4993" s="188"/>
      <c r="R4993" s="188"/>
      <c r="S4993" s="188"/>
      <c r="T4993" s="189"/>
      <c r="AT4993" s="183" t="s">
        <v>264</v>
      </c>
      <c r="AU4993" s="183" t="s">
        <v>82</v>
      </c>
      <c r="AV4993" s="15" t="s">
        <v>258</v>
      </c>
      <c r="AW4993" s="15" t="s">
        <v>34</v>
      </c>
      <c r="AX4993" s="15" t="s">
        <v>80</v>
      </c>
      <c r="AY4993" s="183" t="s">
        <v>252</v>
      </c>
    </row>
    <row r="4994" spans="1:65" s="2" customFormat="1" ht="16.5" customHeight="1">
      <c r="A4994" s="34"/>
      <c r="B4994" s="145"/>
      <c r="C4994" s="146" t="s">
        <v>4238</v>
      </c>
      <c r="D4994" s="146" t="s">
        <v>254</v>
      </c>
      <c r="E4994" s="147" t="s">
        <v>4239</v>
      </c>
      <c r="F4994" s="148" t="s">
        <v>4240</v>
      </c>
      <c r="G4994" s="149" t="s">
        <v>321</v>
      </c>
      <c r="H4994" s="150">
        <v>1.2989999999999999</v>
      </c>
      <c r="I4994" s="151"/>
      <c r="J4994" s="152">
        <f>ROUND(I4994*H4994,2)</f>
        <v>0</v>
      </c>
      <c r="K4994" s="153"/>
      <c r="L4994" s="35"/>
      <c r="M4994" s="154" t="s">
        <v>3</v>
      </c>
      <c r="N4994" s="155" t="s">
        <v>44</v>
      </c>
      <c r="O4994" s="55"/>
      <c r="P4994" s="156">
        <f>O4994*H4994</f>
        <v>0</v>
      </c>
      <c r="Q4994" s="156">
        <v>0</v>
      </c>
      <c r="R4994" s="156">
        <f>Q4994*H4994</f>
        <v>0</v>
      </c>
      <c r="S4994" s="156">
        <v>0</v>
      </c>
      <c r="T4994" s="157">
        <f>S4994*H4994</f>
        <v>0</v>
      </c>
      <c r="U4994" s="34"/>
      <c r="V4994" s="34"/>
      <c r="W4994" s="34"/>
      <c r="X4994" s="34"/>
      <c r="Y4994" s="34"/>
      <c r="Z4994" s="34"/>
      <c r="AA4994" s="34"/>
      <c r="AB4994" s="34"/>
      <c r="AC4994" s="34"/>
      <c r="AD4994" s="34"/>
      <c r="AE4994" s="34"/>
      <c r="AR4994" s="158" t="s">
        <v>406</v>
      </c>
      <c r="AT4994" s="158" t="s">
        <v>254</v>
      </c>
      <c r="AU4994" s="158" t="s">
        <v>82</v>
      </c>
      <c r="AY4994" s="19" t="s">
        <v>252</v>
      </c>
      <c r="BE4994" s="159">
        <f>IF(N4994="základní",J4994,0)</f>
        <v>0</v>
      </c>
      <c r="BF4994" s="159">
        <f>IF(N4994="snížená",J4994,0)</f>
        <v>0</v>
      </c>
      <c r="BG4994" s="159">
        <f>IF(N4994="zákl. přenesená",J4994,0)</f>
        <v>0</v>
      </c>
      <c r="BH4994" s="159">
        <f>IF(N4994="sníž. přenesená",J4994,0)</f>
        <v>0</v>
      </c>
      <c r="BI4994" s="159">
        <f>IF(N4994="nulová",J4994,0)</f>
        <v>0</v>
      </c>
      <c r="BJ4994" s="19" t="s">
        <v>80</v>
      </c>
      <c r="BK4994" s="159">
        <f>ROUND(I4994*H4994,2)</f>
        <v>0</v>
      </c>
      <c r="BL4994" s="19" t="s">
        <v>406</v>
      </c>
      <c r="BM4994" s="158" t="s">
        <v>4241</v>
      </c>
    </row>
    <row r="4995" spans="1:65" s="2" customFormat="1" ht="19.5">
      <c r="A4995" s="34"/>
      <c r="B4995" s="35"/>
      <c r="C4995" s="34"/>
      <c r="D4995" s="160" t="s">
        <v>260</v>
      </c>
      <c r="E4995" s="34"/>
      <c r="F4995" s="161" t="s">
        <v>4242</v>
      </c>
      <c r="G4995" s="34"/>
      <c r="H4995" s="34"/>
      <c r="I4995" s="162"/>
      <c r="J4995" s="34"/>
      <c r="K4995" s="34"/>
      <c r="L4995" s="35"/>
      <c r="M4995" s="163"/>
      <c r="N4995" s="164"/>
      <c r="O4995" s="55"/>
      <c r="P4995" s="55"/>
      <c r="Q4995" s="55"/>
      <c r="R4995" s="55"/>
      <c r="S4995" s="55"/>
      <c r="T4995" s="56"/>
      <c r="U4995" s="34"/>
      <c r="V4995" s="34"/>
      <c r="W4995" s="34"/>
      <c r="X4995" s="34"/>
      <c r="Y4995" s="34"/>
      <c r="Z4995" s="34"/>
      <c r="AA4995" s="34"/>
      <c r="AB4995" s="34"/>
      <c r="AC4995" s="34"/>
      <c r="AD4995" s="34"/>
      <c r="AE4995" s="34"/>
      <c r="AT4995" s="19" t="s">
        <v>260</v>
      </c>
      <c r="AU4995" s="19" t="s">
        <v>82</v>
      </c>
    </row>
    <row r="4996" spans="1:65" s="2" customFormat="1" ht="11.25">
      <c r="A4996" s="34"/>
      <c r="B4996" s="35"/>
      <c r="C4996" s="34"/>
      <c r="D4996" s="165" t="s">
        <v>262</v>
      </c>
      <c r="E4996" s="34"/>
      <c r="F4996" s="166" t="s">
        <v>4243</v>
      </c>
      <c r="G4996" s="34"/>
      <c r="H4996" s="34"/>
      <c r="I4996" s="162"/>
      <c r="J4996" s="34"/>
      <c r="K4996" s="34"/>
      <c r="L4996" s="35"/>
      <c r="M4996" s="215"/>
      <c r="N4996" s="216"/>
      <c r="O4996" s="217"/>
      <c r="P4996" s="217"/>
      <c r="Q4996" s="217"/>
      <c r="R4996" s="217"/>
      <c r="S4996" s="217"/>
      <c r="T4996" s="218"/>
      <c r="U4996" s="34"/>
      <c r="V4996" s="34"/>
      <c r="W4996" s="34"/>
      <c r="X4996" s="34"/>
      <c r="Y4996" s="34"/>
      <c r="Z4996" s="34"/>
      <c r="AA4996" s="34"/>
      <c r="AB4996" s="34"/>
      <c r="AC4996" s="34"/>
      <c r="AD4996" s="34"/>
      <c r="AE4996" s="34"/>
      <c r="AT4996" s="19" t="s">
        <v>262</v>
      </c>
      <c r="AU4996" s="19" t="s">
        <v>82</v>
      </c>
    </row>
    <row r="4997" spans="1:65" s="2" customFormat="1" ht="6.95" customHeight="1">
      <c r="A4997" s="34"/>
      <c r="B4997" s="44"/>
      <c r="C4997" s="45"/>
      <c r="D4997" s="45"/>
      <c r="E4997" s="45"/>
      <c r="F4997" s="45"/>
      <c r="G4997" s="45"/>
      <c r="H4997" s="45"/>
      <c r="I4997" s="45"/>
      <c r="J4997" s="45"/>
      <c r="K4997" s="45"/>
      <c r="L4997" s="35"/>
      <c r="M4997" s="34"/>
      <c r="O4997" s="34"/>
      <c r="P4997" s="34"/>
      <c r="Q4997" s="34"/>
      <c r="R4997" s="34"/>
      <c r="S4997" s="34"/>
      <c r="T4997" s="34"/>
      <c r="U4997" s="34"/>
      <c r="V4997" s="34"/>
      <c r="W4997" s="34"/>
      <c r="X4997" s="34"/>
      <c r="Y4997" s="34"/>
      <c r="Z4997" s="34"/>
      <c r="AA4997" s="34"/>
      <c r="AB4997" s="34"/>
      <c r="AC4997" s="34"/>
      <c r="AD4997" s="34"/>
      <c r="AE4997" s="34"/>
    </row>
  </sheetData>
  <autoFilter ref="C117:K4996"/>
  <mergeCells count="12">
    <mergeCell ref="E110:H110"/>
    <mergeCell ref="L2:V2"/>
    <mergeCell ref="E50:H50"/>
    <mergeCell ref="E52:H52"/>
    <mergeCell ref="E54:H54"/>
    <mergeCell ref="E106:H106"/>
    <mergeCell ref="E108:H108"/>
    <mergeCell ref="E7:H7"/>
    <mergeCell ref="E9:H9"/>
    <mergeCell ref="E11:H11"/>
    <mergeCell ref="E20:H20"/>
    <mergeCell ref="E29:H29"/>
  </mergeCells>
  <hyperlinks>
    <hyperlink ref="F123" r:id="rId1"/>
    <hyperlink ref="F131" r:id="rId2"/>
    <hyperlink ref="F138" r:id="rId3"/>
    <hyperlink ref="F147" r:id="rId4"/>
    <hyperlink ref="F154" r:id="rId5"/>
    <hyperlink ref="F159" r:id="rId6"/>
    <hyperlink ref="F165" r:id="rId7"/>
    <hyperlink ref="F169" r:id="rId8"/>
    <hyperlink ref="F174" r:id="rId9"/>
    <hyperlink ref="F180" r:id="rId10"/>
    <hyperlink ref="F203" r:id="rId11"/>
    <hyperlink ref="F214" r:id="rId12"/>
    <hyperlink ref="F220" r:id="rId13"/>
    <hyperlink ref="F225" r:id="rId14"/>
    <hyperlink ref="F230" r:id="rId15"/>
    <hyperlink ref="F238" r:id="rId16"/>
    <hyperlink ref="F246" r:id="rId17"/>
    <hyperlink ref="F252" r:id="rId18"/>
    <hyperlink ref="F260" r:id="rId19"/>
    <hyperlink ref="F264" r:id="rId20"/>
    <hyperlink ref="F271" r:id="rId21"/>
    <hyperlink ref="F276" r:id="rId22"/>
    <hyperlink ref="F286" r:id="rId23"/>
    <hyperlink ref="F299" r:id="rId24"/>
    <hyperlink ref="F308" r:id="rId25"/>
    <hyperlink ref="F314" r:id="rId26"/>
    <hyperlink ref="F319" r:id="rId27"/>
    <hyperlink ref="F322" r:id="rId28"/>
    <hyperlink ref="F327" r:id="rId29"/>
    <hyperlink ref="F357" r:id="rId30"/>
    <hyperlink ref="F386" r:id="rId31"/>
    <hyperlink ref="F389" r:id="rId32"/>
    <hyperlink ref="F394" r:id="rId33"/>
    <hyperlink ref="F400" r:id="rId34"/>
    <hyperlink ref="F405" r:id="rId35"/>
    <hyperlink ref="F408" r:id="rId36"/>
    <hyperlink ref="F413" r:id="rId37"/>
    <hyperlink ref="F423" r:id="rId38"/>
    <hyperlink ref="F428" r:id="rId39"/>
    <hyperlink ref="F433" r:id="rId40"/>
    <hyperlink ref="F438" r:id="rId41"/>
    <hyperlink ref="F491" r:id="rId42"/>
    <hyperlink ref="F539" r:id="rId43"/>
    <hyperlink ref="F542" r:id="rId44"/>
    <hyperlink ref="F550" r:id="rId45"/>
    <hyperlink ref="F555" r:id="rId46"/>
    <hyperlink ref="F560" r:id="rId47"/>
    <hyperlink ref="F565" r:id="rId48"/>
    <hyperlink ref="F570" r:id="rId49"/>
    <hyperlink ref="F579" r:id="rId50"/>
    <hyperlink ref="F584" r:id="rId51"/>
    <hyperlink ref="F589" r:id="rId52"/>
    <hyperlink ref="F618" r:id="rId53"/>
    <hyperlink ref="F647" r:id="rId54"/>
    <hyperlink ref="F650" r:id="rId55"/>
    <hyperlink ref="F658" r:id="rId56"/>
    <hyperlink ref="F673" r:id="rId57"/>
    <hyperlink ref="F698" r:id="rId58"/>
    <hyperlink ref="F729" r:id="rId59"/>
    <hyperlink ref="F744" r:id="rId60"/>
    <hyperlink ref="F765" r:id="rId61"/>
    <hyperlink ref="F777" r:id="rId62"/>
    <hyperlink ref="F794" r:id="rId63"/>
    <hyperlink ref="F808" r:id="rId64"/>
    <hyperlink ref="F823" r:id="rId65"/>
    <hyperlink ref="F838" r:id="rId66"/>
    <hyperlink ref="F842" r:id="rId67"/>
    <hyperlink ref="F890" r:id="rId68"/>
    <hyperlink ref="F944" r:id="rId69"/>
    <hyperlink ref="F947" r:id="rId70"/>
    <hyperlink ref="F950" r:id="rId71"/>
    <hyperlink ref="F953" r:id="rId72"/>
    <hyperlink ref="F957" r:id="rId73"/>
    <hyperlink ref="F960" r:id="rId74"/>
    <hyperlink ref="F988" r:id="rId75"/>
    <hyperlink ref="F1017" r:id="rId76"/>
    <hyperlink ref="F1020" r:id="rId77"/>
    <hyperlink ref="F1023" r:id="rId78"/>
    <hyperlink ref="F1026" r:id="rId79"/>
    <hyperlink ref="F1045" r:id="rId80"/>
    <hyperlink ref="F1051" r:id="rId81"/>
    <hyperlink ref="F1061" r:id="rId82"/>
    <hyperlink ref="F1067" r:id="rId83"/>
    <hyperlink ref="F1070" r:id="rId84"/>
    <hyperlink ref="F1075" r:id="rId85"/>
    <hyperlink ref="F1078" r:id="rId86"/>
    <hyperlink ref="F1084" r:id="rId87"/>
    <hyperlink ref="F1096" r:id="rId88"/>
    <hyperlink ref="F1102" r:id="rId89"/>
    <hyperlink ref="F1106" r:id="rId90"/>
    <hyperlink ref="F1111" r:id="rId91"/>
    <hyperlink ref="F1117" r:id="rId92"/>
    <hyperlink ref="F1120" r:id="rId93"/>
    <hyperlink ref="F1125" r:id="rId94"/>
    <hyperlink ref="F1145" r:id="rId95"/>
    <hyperlink ref="F1157" r:id="rId96"/>
    <hyperlink ref="F1169" r:id="rId97"/>
    <hyperlink ref="F1198" r:id="rId98"/>
    <hyperlink ref="F1226" r:id="rId99"/>
    <hyperlink ref="F1238" r:id="rId100"/>
    <hyperlink ref="F1243" r:id="rId101"/>
    <hyperlink ref="F1251" r:id="rId102"/>
    <hyperlink ref="F1254" r:id="rId103"/>
    <hyperlink ref="F1282" r:id="rId104"/>
    <hyperlink ref="F1287" r:id="rId105"/>
    <hyperlink ref="F1293" r:id="rId106"/>
    <hyperlink ref="F1300" r:id="rId107"/>
    <hyperlink ref="F1405" r:id="rId108"/>
    <hyperlink ref="F1425" r:id="rId109"/>
    <hyperlink ref="F1437" r:id="rId110"/>
    <hyperlink ref="F1449" r:id="rId111"/>
    <hyperlink ref="F1459" r:id="rId112"/>
    <hyperlink ref="F1469" r:id="rId113"/>
    <hyperlink ref="F1474" r:id="rId114"/>
    <hyperlink ref="F1731" r:id="rId115"/>
    <hyperlink ref="F1855" r:id="rId116"/>
    <hyperlink ref="F1860" r:id="rId117"/>
    <hyperlink ref="F1865" r:id="rId118"/>
    <hyperlink ref="F1876" r:id="rId119"/>
    <hyperlink ref="F1884" r:id="rId120"/>
    <hyperlink ref="F1897" r:id="rId121"/>
    <hyperlink ref="F1907" r:id="rId122"/>
    <hyperlink ref="F1918" r:id="rId123"/>
    <hyperlink ref="F1933" r:id="rId124"/>
    <hyperlink ref="F1941" r:id="rId125"/>
    <hyperlink ref="F1948" r:id="rId126"/>
    <hyperlink ref="F1953" r:id="rId127"/>
    <hyperlink ref="F1958" r:id="rId128"/>
    <hyperlink ref="F1963" r:id="rId129"/>
    <hyperlink ref="F1970" r:id="rId130"/>
    <hyperlink ref="F2000" r:id="rId131"/>
    <hyperlink ref="F2016" r:id="rId132"/>
    <hyperlink ref="F2029" r:id="rId133"/>
    <hyperlink ref="F2050" r:id="rId134"/>
    <hyperlink ref="F2081" r:id="rId135"/>
    <hyperlink ref="F2096" r:id="rId136"/>
    <hyperlink ref="F2101" r:id="rId137"/>
    <hyperlink ref="F2106" r:id="rId138"/>
    <hyperlink ref="F2124" r:id="rId139"/>
    <hyperlink ref="F2142" r:id="rId140"/>
    <hyperlink ref="F2145" r:id="rId141"/>
    <hyperlink ref="F2152" r:id="rId142"/>
    <hyperlink ref="F2169" r:id="rId143"/>
    <hyperlink ref="F2175" r:id="rId144"/>
    <hyperlink ref="F2181" r:id="rId145"/>
    <hyperlink ref="F2185" r:id="rId146"/>
    <hyperlink ref="F2191" r:id="rId147"/>
    <hyperlink ref="F2194" r:id="rId148"/>
    <hyperlink ref="F2197" r:id="rId149"/>
    <hyperlink ref="F2200" r:id="rId150"/>
    <hyperlink ref="F2205" r:id="rId151"/>
    <hyperlink ref="F2209" r:id="rId152"/>
    <hyperlink ref="F2215" r:id="rId153"/>
    <hyperlink ref="F2219" r:id="rId154"/>
    <hyperlink ref="F2224" r:id="rId155"/>
    <hyperlink ref="F2229" r:id="rId156"/>
    <hyperlink ref="F2234" r:id="rId157"/>
    <hyperlink ref="F2239" r:id="rId158"/>
    <hyperlink ref="F2244" r:id="rId159"/>
    <hyperlink ref="F2254" r:id="rId160"/>
    <hyperlink ref="F2261" r:id="rId161"/>
    <hyperlink ref="F2269" r:id="rId162"/>
    <hyperlink ref="F2279" r:id="rId163"/>
    <hyperlink ref="F2283" r:id="rId164"/>
    <hyperlink ref="F2296" r:id="rId165"/>
    <hyperlink ref="F2311" r:id="rId166"/>
    <hyperlink ref="F2323" r:id="rId167"/>
    <hyperlink ref="F2337" r:id="rId168"/>
    <hyperlink ref="F2353" r:id="rId169"/>
    <hyperlink ref="F2365" r:id="rId170"/>
    <hyperlink ref="F2375" r:id="rId171"/>
    <hyperlink ref="F2389" r:id="rId172"/>
    <hyperlink ref="F2397" r:id="rId173"/>
    <hyperlink ref="F2404" r:id="rId174"/>
    <hyperlink ref="F2411" r:id="rId175"/>
    <hyperlink ref="F2418" r:id="rId176"/>
    <hyperlink ref="F2423" r:id="rId177"/>
    <hyperlink ref="F2428" r:id="rId178"/>
    <hyperlink ref="F2433" r:id="rId179"/>
    <hyperlink ref="F2440" r:id="rId180"/>
    <hyperlink ref="F2445" r:id="rId181"/>
    <hyperlink ref="F2450" r:id="rId182"/>
    <hyperlink ref="F2462" r:id="rId183"/>
    <hyperlink ref="F2476" r:id="rId184"/>
    <hyperlink ref="F2480" r:id="rId185"/>
    <hyperlink ref="F2509" r:id="rId186"/>
    <hyperlink ref="F2519" r:id="rId187"/>
    <hyperlink ref="F2526" r:id="rId188"/>
    <hyperlink ref="F2533" r:id="rId189"/>
    <hyperlink ref="F2545" r:id="rId190"/>
    <hyperlink ref="F2565" r:id="rId191"/>
    <hyperlink ref="F2576" r:id="rId192"/>
    <hyperlink ref="F2586" r:id="rId193"/>
    <hyperlink ref="F2593" r:id="rId194"/>
    <hyperlink ref="F2598" r:id="rId195"/>
    <hyperlink ref="F2608" r:id="rId196"/>
    <hyperlink ref="F2620" r:id="rId197"/>
    <hyperlink ref="F2630" r:id="rId198"/>
    <hyperlink ref="F2642" r:id="rId199"/>
    <hyperlink ref="F2647" r:id="rId200"/>
    <hyperlink ref="F2654" r:id="rId201"/>
    <hyperlink ref="F2663" r:id="rId202"/>
    <hyperlink ref="F2668" r:id="rId203"/>
    <hyperlink ref="F2677" r:id="rId204"/>
    <hyperlink ref="F2684" r:id="rId205"/>
    <hyperlink ref="F2688" r:id="rId206"/>
    <hyperlink ref="F2707" r:id="rId207"/>
    <hyperlink ref="F2727" r:id="rId208"/>
    <hyperlink ref="F2731" r:id="rId209"/>
    <hyperlink ref="F2739" r:id="rId210"/>
    <hyperlink ref="F2743" r:id="rId211"/>
    <hyperlink ref="F2766" r:id="rId212"/>
    <hyperlink ref="F2794" r:id="rId213"/>
    <hyperlink ref="F2807" r:id="rId214"/>
    <hyperlink ref="F2827" r:id="rId215"/>
    <hyperlink ref="F2832" r:id="rId216"/>
    <hyperlink ref="F2839" r:id="rId217"/>
    <hyperlink ref="F2849" r:id="rId218"/>
    <hyperlink ref="F2856" r:id="rId219"/>
    <hyperlink ref="F2867" r:id="rId220"/>
    <hyperlink ref="F2872" r:id="rId221"/>
    <hyperlink ref="F2882" r:id="rId222"/>
    <hyperlink ref="F2887" r:id="rId223"/>
    <hyperlink ref="F2895" r:id="rId224"/>
    <hyperlink ref="F2905" r:id="rId225"/>
    <hyperlink ref="F2913" r:id="rId226"/>
    <hyperlink ref="F2918" r:id="rId227"/>
    <hyperlink ref="F2930" r:id="rId228"/>
    <hyperlink ref="F2935" r:id="rId229"/>
    <hyperlink ref="F2940" r:id="rId230"/>
    <hyperlink ref="F2951" r:id="rId231"/>
    <hyperlink ref="F2955" r:id="rId232"/>
    <hyperlink ref="F2960" r:id="rId233"/>
    <hyperlink ref="F2968" r:id="rId234"/>
    <hyperlink ref="F2976" r:id="rId235"/>
    <hyperlink ref="F2981" r:id="rId236"/>
    <hyperlink ref="F2986" r:id="rId237"/>
    <hyperlink ref="F2996" r:id="rId238"/>
    <hyperlink ref="F3001" r:id="rId239"/>
    <hyperlink ref="F3006" r:id="rId240"/>
    <hyperlink ref="F3011" r:id="rId241"/>
    <hyperlink ref="F3016" r:id="rId242"/>
    <hyperlink ref="F3021" r:id="rId243"/>
    <hyperlink ref="F3024" r:id="rId244"/>
    <hyperlink ref="F3029" r:id="rId245"/>
    <hyperlink ref="F3033" r:id="rId246"/>
    <hyperlink ref="F3053" r:id="rId247"/>
    <hyperlink ref="F3082" r:id="rId248"/>
    <hyperlink ref="F3108" r:id="rId249"/>
    <hyperlink ref="F3132" r:id="rId250"/>
    <hyperlink ref="F3166" r:id="rId251"/>
    <hyperlink ref="F3203" r:id="rId252"/>
    <hyperlink ref="F3212" r:id="rId253"/>
    <hyperlink ref="F3235" r:id="rId254"/>
    <hyperlink ref="F3242" r:id="rId255"/>
    <hyperlink ref="F3246" r:id="rId256"/>
    <hyperlink ref="F3250" r:id="rId257"/>
    <hyperlink ref="F3281" r:id="rId258"/>
    <hyperlink ref="F3310" r:id="rId259"/>
    <hyperlink ref="F3317" r:id="rId260"/>
    <hyperlink ref="F3332" r:id="rId261"/>
    <hyperlink ref="F3347" r:id="rId262"/>
    <hyperlink ref="F3364" r:id="rId263"/>
    <hyperlink ref="F3382" r:id="rId264"/>
    <hyperlink ref="F3404" r:id="rId265"/>
    <hyperlink ref="F3409" r:id="rId266"/>
    <hyperlink ref="F3414" r:id="rId267"/>
    <hyperlink ref="F3419" r:id="rId268"/>
    <hyperlink ref="F3424" r:id="rId269"/>
    <hyperlink ref="F3452" r:id="rId270"/>
    <hyperlink ref="F3457" r:id="rId271"/>
    <hyperlink ref="F3462" r:id="rId272"/>
    <hyperlink ref="F3484" r:id="rId273"/>
    <hyperlink ref="F3489" r:id="rId274"/>
    <hyperlink ref="F3510" r:id="rId275"/>
    <hyperlink ref="F3525" r:id="rId276"/>
    <hyperlink ref="F3529" r:id="rId277"/>
    <hyperlink ref="F3534" r:id="rId278"/>
    <hyperlink ref="F3541" r:id="rId279"/>
    <hyperlink ref="F3780" r:id="rId280"/>
    <hyperlink ref="F3867" r:id="rId281"/>
    <hyperlink ref="F3878" r:id="rId282"/>
    <hyperlink ref="F3883" r:id="rId283"/>
    <hyperlink ref="F3911" r:id="rId284"/>
    <hyperlink ref="F3943" r:id="rId285"/>
    <hyperlink ref="F3948" r:id="rId286"/>
    <hyperlink ref="F3953" r:id="rId287"/>
    <hyperlink ref="F3958" r:id="rId288"/>
    <hyperlink ref="F3964" r:id="rId289"/>
    <hyperlink ref="F3974" r:id="rId290"/>
    <hyperlink ref="F3992" r:id="rId291"/>
    <hyperlink ref="F4011" r:id="rId292"/>
    <hyperlink ref="F4023" r:id="rId293"/>
    <hyperlink ref="F4036" r:id="rId294"/>
    <hyperlink ref="F4041" r:id="rId295"/>
    <hyperlink ref="F4044" r:id="rId296"/>
    <hyperlink ref="F4048" r:id="rId297"/>
    <hyperlink ref="F4052" r:id="rId298"/>
    <hyperlink ref="F4072" r:id="rId299"/>
    <hyperlink ref="F4075" r:id="rId300"/>
    <hyperlink ref="F4095" r:id="rId301"/>
    <hyperlink ref="F4106" r:id="rId302"/>
    <hyperlink ref="F4121" r:id="rId303"/>
    <hyperlink ref="F4132" r:id="rId304"/>
    <hyperlink ref="F4153" r:id="rId305"/>
    <hyperlink ref="F4173" r:id="rId306"/>
    <hyperlink ref="F4179" r:id="rId307"/>
    <hyperlink ref="F4191" r:id="rId308"/>
    <hyperlink ref="F4195" r:id="rId309"/>
    <hyperlink ref="F4200" r:id="rId310"/>
    <hyperlink ref="F4205" r:id="rId311"/>
    <hyperlink ref="F4210" r:id="rId312"/>
    <hyperlink ref="F4215" r:id="rId313"/>
    <hyperlink ref="F4220" r:id="rId314"/>
    <hyperlink ref="F4224" r:id="rId315"/>
    <hyperlink ref="F4348" r:id="rId316"/>
    <hyperlink ref="F4480" r:id="rId317"/>
    <hyperlink ref="F4486" r:id="rId318"/>
    <hyperlink ref="F4491" r:id="rId319"/>
    <hyperlink ref="F4499" r:id="rId320"/>
    <hyperlink ref="F4505" r:id="rId321"/>
    <hyperlink ref="F4509" r:id="rId322"/>
    <hyperlink ref="F4527" r:id="rId323"/>
    <hyperlink ref="F4562" r:id="rId324"/>
    <hyperlink ref="F4573" r:id="rId325"/>
    <hyperlink ref="F4576" r:id="rId326"/>
    <hyperlink ref="F4580" r:id="rId327"/>
    <hyperlink ref="F4601" r:id="rId328"/>
    <hyperlink ref="F4622" r:id="rId329"/>
    <hyperlink ref="F4628" r:id="rId330"/>
    <hyperlink ref="F4646" r:id="rId331"/>
    <hyperlink ref="F4665" r:id="rId332"/>
    <hyperlink ref="F4709" r:id="rId333"/>
    <hyperlink ref="F4745" r:id="rId334"/>
    <hyperlink ref="F4773" r:id="rId335"/>
    <hyperlink ref="F4788" r:id="rId336"/>
    <hyperlink ref="F4806" r:id="rId337"/>
    <hyperlink ref="F4823" r:id="rId338"/>
    <hyperlink ref="F4840" r:id="rId339"/>
    <hyperlink ref="F4874" r:id="rId340"/>
    <hyperlink ref="F4891" r:id="rId341"/>
    <hyperlink ref="F4937" r:id="rId342"/>
    <hyperlink ref="F4950" r:id="rId343"/>
    <hyperlink ref="F4963" r:id="rId344"/>
    <hyperlink ref="F4996" r:id="rId34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4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4244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4245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ROUND((SUM(BE97:BE725)),  2)</f>
        <v>0</v>
      </c>
      <c r="G35" s="34"/>
      <c r="H35" s="34"/>
      <c r="I35" s="103">
        <v>0.21</v>
      </c>
      <c r="J35" s="102">
        <f>ROUND(((SUM(BE97:BE725))*I35),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ROUND((SUM(BF97:BF725)),  2)</f>
        <v>0</v>
      </c>
      <c r="G36" s="34"/>
      <c r="H36" s="34"/>
      <c r="I36" s="103">
        <v>0.15</v>
      </c>
      <c r="J36" s="102">
        <f>ROUND(((SUM(BF97:BF725))*I36),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ROUND((SUM(BG97:BG725)),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ROUND((SUM(BH97:BH725)),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ROUND((SUM(BI97:BI725)),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D1.1.4.1 - Zařízení pro vytápění staveb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Pavla Rulíšková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217</v>
      </c>
      <c r="E64" s="115"/>
      <c r="F64" s="115"/>
      <c r="G64" s="115"/>
      <c r="H64" s="115"/>
      <c r="I64" s="115"/>
      <c r="J64" s="116">
        <f>J98</f>
        <v>0</v>
      </c>
      <c r="L64" s="113"/>
    </row>
    <row r="65" spans="1:31" s="10" customFormat="1" ht="19.899999999999999" customHeight="1">
      <c r="B65" s="117"/>
      <c r="D65" s="118" t="s">
        <v>220</v>
      </c>
      <c r="E65" s="119"/>
      <c r="F65" s="119"/>
      <c r="G65" s="119"/>
      <c r="H65" s="119"/>
      <c r="I65" s="119"/>
      <c r="J65" s="120">
        <f>J99</f>
        <v>0</v>
      </c>
      <c r="L65" s="117"/>
    </row>
    <row r="66" spans="1:31" s="10" customFormat="1" ht="19.899999999999999" customHeight="1">
      <c r="B66" s="117"/>
      <c r="D66" s="118" t="s">
        <v>4246</v>
      </c>
      <c r="E66" s="119"/>
      <c r="F66" s="119"/>
      <c r="G66" s="119"/>
      <c r="H66" s="119"/>
      <c r="I66" s="119"/>
      <c r="J66" s="120">
        <f>J191</f>
        <v>0</v>
      </c>
      <c r="L66" s="117"/>
    </row>
    <row r="67" spans="1:31" s="10" customFormat="1" ht="19.899999999999999" customHeight="1">
      <c r="B67" s="117"/>
      <c r="D67" s="118" t="s">
        <v>4247</v>
      </c>
      <c r="E67" s="119"/>
      <c r="F67" s="119"/>
      <c r="G67" s="119"/>
      <c r="H67" s="119"/>
      <c r="I67" s="119"/>
      <c r="J67" s="120">
        <f>J295</f>
        <v>0</v>
      </c>
      <c r="L67" s="117"/>
    </row>
    <row r="68" spans="1:31" s="10" customFormat="1" ht="19.899999999999999" customHeight="1">
      <c r="B68" s="117"/>
      <c r="D68" s="118" t="s">
        <v>4248</v>
      </c>
      <c r="E68" s="119"/>
      <c r="F68" s="119"/>
      <c r="G68" s="119"/>
      <c r="H68" s="119"/>
      <c r="I68" s="119"/>
      <c r="J68" s="120">
        <f>J349</f>
        <v>0</v>
      </c>
      <c r="L68" s="117"/>
    </row>
    <row r="69" spans="1:31" s="10" customFormat="1" ht="19.899999999999999" customHeight="1">
      <c r="B69" s="117"/>
      <c r="D69" s="118" t="s">
        <v>4249</v>
      </c>
      <c r="E69" s="119"/>
      <c r="F69" s="119"/>
      <c r="G69" s="119"/>
      <c r="H69" s="119"/>
      <c r="I69" s="119"/>
      <c r="J69" s="120">
        <f>J536</f>
        <v>0</v>
      </c>
      <c r="L69" s="117"/>
    </row>
    <row r="70" spans="1:31" s="10" customFormat="1" ht="19.899999999999999" customHeight="1">
      <c r="B70" s="117"/>
      <c r="D70" s="118" t="s">
        <v>226</v>
      </c>
      <c r="E70" s="119"/>
      <c r="F70" s="119"/>
      <c r="G70" s="119"/>
      <c r="H70" s="119"/>
      <c r="I70" s="119"/>
      <c r="J70" s="120">
        <f>J645</f>
        <v>0</v>
      </c>
      <c r="L70" s="117"/>
    </row>
    <row r="71" spans="1:31" s="10" customFormat="1" ht="19.899999999999999" customHeight="1">
      <c r="B71" s="117"/>
      <c r="D71" s="118" t="s">
        <v>234</v>
      </c>
      <c r="E71" s="119"/>
      <c r="F71" s="119"/>
      <c r="G71" s="119"/>
      <c r="H71" s="119"/>
      <c r="I71" s="119"/>
      <c r="J71" s="120">
        <f>J656</f>
        <v>0</v>
      </c>
      <c r="L71" s="117"/>
    </row>
    <row r="72" spans="1:31" s="10" customFormat="1" ht="19.899999999999999" customHeight="1">
      <c r="B72" s="117"/>
      <c r="D72" s="118" t="s">
        <v>4250</v>
      </c>
      <c r="E72" s="119"/>
      <c r="F72" s="119"/>
      <c r="G72" s="119"/>
      <c r="H72" s="119"/>
      <c r="I72" s="119"/>
      <c r="J72" s="120">
        <f>J670</f>
        <v>0</v>
      </c>
      <c r="L72" s="117"/>
    </row>
    <row r="73" spans="1:31" s="10" customFormat="1" ht="19.899999999999999" customHeight="1">
      <c r="B73" s="117"/>
      <c r="D73" s="118" t="s">
        <v>4251</v>
      </c>
      <c r="E73" s="119"/>
      <c r="F73" s="119"/>
      <c r="G73" s="119"/>
      <c r="H73" s="119"/>
      <c r="I73" s="119"/>
      <c r="J73" s="120">
        <f>J674</f>
        <v>0</v>
      </c>
      <c r="L73" s="117"/>
    </row>
    <row r="74" spans="1:31" s="10" customFormat="1" ht="19.899999999999999" customHeight="1">
      <c r="B74" s="117"/>
      <c r="D74" s="118" t="s">
        <v>4252</v>
      </c>
      <c r="E74" s="119"/>
      <c r="F74" s="119"/>
      <c r="G74" s="119"/>
      <c r="H74" s="119"/>
      <c r="I74" s="119"/>
      <c r="J74" s="120">
        <f>J710</f>
        <v>0</v>
      </c>
      <c r="L74" s="117"/>
    </row>
    <row r="75" spans="1:31" s="10" customFormat="1" ht="19.899999999999999" customHeight="1">
      <c r="B75" s="117"/>
      <c r="D75" s="118" t="s">
        <v>4253</v>
      </c>
      <c r="E75" s="119"/>
      <c r="F75" s="119"/>
      <c r="G75" s="119"/>
      <c r="H75" s="119"/>
      <c r="I75" s="119"/>
      <c r="J75" s="120">
        <f>J717</f>
        <v>0</v>
      </c>
      <c r="L75" s="117"/>
    </row>
    <row r="76" spans="1:31" s="2" customFormat="1" ht="21.7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237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17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4"/>
      <c r="D85" s="34"/>
      <c r="E85" s="358" t="str">
        <f>E7</f>
        <v>Vědeckotechnický park UPOL, blok D - 1.etapa</v>
      </c>
      <c r="F85" s="359"/>
      <c r="G85" s="359"/>
      <c r="H85" s="359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2"/>
      <c r="C86" s="29" t="s">
        <v>196</v>
      </c>
      <c r="L86" s="22"/>
    </row>
    <row r="87" spans="1:31" s="2" customFormat="1" ht="16.5" customHeight="1">
      <c r="A87" s="34"/>
      <c r="B87" s="35"/>
      <c r="C87" s="34"/>
      <c r="D87" s="34"/>
      <c r="E87" s="358" t="s">
        <v>197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198</v>
      </c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341" t="str">
        <f>E11</f>
        <v>D1.1.4.1 - Zařízení pro vytápění staveb</v>
      </c>
      <c r="F89" s="360"/>
      <c r="G89" s="360"/>
      <c r="H89" s="360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21</v>
      </c>
      <c r="D91" s="34"/>
      <c r="E91" s="34"/>
      <c r="F91" s="27" t="str">
        <f>F14</f>
        <v>Olomouc, Třída 17.Listopadu 1121/8a</v>
      </c>
      <c r="G91" s="34"/>
      <c r="H91" s="34"/>
      <c r="I91" s="29" t="s">
        <v>23</v>
      </c>
      <c r="J91" s="52">
        <f>IF(J14="","",J14)</f>
        <v>44442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9" t="s">
        <v>24</v>
      </c>
      <c r="D93" s="34"/>
      <c r="E93" s="34"/>
      <c r="F93" s="27" t="str">
        <f>E17</f>
        <v xml:space="preserve">Univerzita Palackého Olomouc </v>
      </c>
      <c r="G93" s="34"/>
      <c r="H93" s="34"/>
      <c r="I93" s="29" t="s">
        <v>31</v>
      </c>
      <c r="J93" s="32" t="str">
        <f>E23</f>
        <v>Alfaprojekt Olomouc a.s.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29</v>
      </c>
      <c r="D94" s="34"/>
      <c r="E94" s="34"/>
      <c r="F94" s="27" t="str">
        <f>IF(E20="","",E20)</f>
        <v>Vyplň údaj</v>
      </c>
      <c r="G94" s="34"/>
      <c r="H94" s="34"/>
      <c r="I94" s="29" t="s">
        <v>35</v>
      </c>
      <c r="J94" s="32" t="str">
        <f>E26</f>
        <v>Ing. Pavla Rulíšková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1" customFormat="1" ht="29.25" customHeight="1">
      <c r="A96" s="121"/>
      <c r="B96" s="122"/>
      <c r="C96" s="123" t="s">
        <v>238</v>
      </c>
      <c r="D96" s="124" t="s">
        <v>58</v>
      </c>
      <c r="E96" s="124" t="s">
        <v>54</v>
      </c>
      <c r="F96" s="124" t="s">
        <v>55</v>
      </c>
      <c r="G96" s="124" t="s">
        <v>239</v>
      </c>
      <c r="H96" s="124" t="s">
        <v>240</v>
      </c>
      <c r="I96" s="124" t="s">
        <v>241</v>
      </c>
      <c r="J96" s="125" t="s">
        <v>202</v>
      </c>
      <c r="K96" s="126" t="s">
        <v>242</v>
      </c>
      <c r="L96" s="127"/>
      <c r="M96" s="59" t="s">
        <v>3</v>
      </c>
      <c r="N96" s="60" t="s">
        <v>43</v>
      </c>
      <c r="O96" s="60" t="s">
        <v>243</v>
      </c>
      <c r="P96" s="60" t="s">
        <v>244</v>
      </c>
      <c r="Q96" s="60" t="s">
        <v>245</v>
      </c>
      <c r="R96" s="60" t="s">
        <v>246</v>
      </c>
      <c r="S96" s="60" t="s">
        <v>247</v>
      </c>
      <c r="T96" s="61" t="s">
        <v>248</v>
      </c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</row>
    <row r="97" spans="1:65" s="2" customFormat="1" ht="22.9" customHeight="1">
      <c r="A97" s="34"/>
      <c r="B97" s="35"/>
      <c r="C97" s="66" t="s">
        <v>249</v>
      </c>
      <c r="D97" s="34"/>
      <c r="E97" s="34"/>
      <c r="F97" s="34"/>
      <c r="G97" s="34"/>
      <c r="H97" s="34"/>
      <c r="I97" s="34"/>
      <c r="J97" s="128">
        <f>BK97</f>
        <v>0</v>
      </c>
      <c r="K97" s="34"/>
      <c r="L97" s="35"/>
      <c r="M97" s="62"/>
      <c r="N97" s="53"/>
      <c r="O97" s="63"/>
      <c r="P97" s="129">
        <f>P98</f>
        <v>0</v>
      </c>
      <c r="Q97" s="63"/>
      <c r="R97" s="129">
        <f>R98</f>
        <v>7.5026608276000006</v>
      </c>
      <c r="S97" s="63"/>
      <c r="T97" s="130">
        <f>T98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72</v>
      </c>
      <c r="AU97" s="19" t="s">
        <v>203</v>
      </c>
      <c r="BK97" s="131">
        <f>BK98</f>
        <v>0</v>
      </c>
    </row>
    <row r="98" spans="1:65" s="12" customFormat="1" ht="25.9" customHeight="1">
      <c r="B98" s="132"/>
      <c r="D98" s="133" t="s">
        <v>72</v>
      </c>
      <c r="E98" s="134" t="s">
        <v>2190</v>
      </c>
      <c r="F98" s="134" t="s">
        <v>2191</v>
      </c>
      <c r="I98" s="135"/>
      <c r="J98" s="136">
        <f>BK98</f>
        <v>0</v>
      </c>
      <c r="L98" s="132"/>
      <c r="M98" s="137"/>
      <c r="N98" s="138"/>
      <c r="O98" s="138"/>
      <c r="P98" s="139">
        <f>P99+P191+P295+P349+P536+P645+P656+P670+P674+P710+P717</f>
        <v>0</v>
      </c>
      <c r="Q98" s="138"/>
      <c r="R98" s="139">
        <f>R99+R191+R295+R349+R536+R645+R656+R670+R674+R710+R717</f>
        <v>7.5026608276000006</v>
      </c>
      <c r="S98" s="138"/>
      <c r="T98" s="140">
        <f>T99+T191+T295+T349+T536+T645+T656+T670+T674+T710+T717</f>
        <v>0</v>
      </c>
      <c r="AR98" s="133" t="s">
        <v>82</v>
      </c>
      <c r="AT98" s="141" t="s">
        <v>72</v>
      </c>
      <c r="AU98" s="141" t="s">
        <v>73</v>
      </c>
      <c r="AY98" s="133" t="s">
        <v>252</v>
      </c>
      <c r="BK98" s="142">
        <f>BK99+BK191+BK295+BK349+BK536+BK645+BK656+BK670+BK674+BK710+BK717</f>
        <v>0</v>
      </c>
    </row>
    <row r="99" spans="1:65" s="12" customFormat="1" ht="22.9" customHeight="1">
      <c r="B99" s="132"/>
      <c r="D99" s="133" t="s">
        <v>72</v>
      </c>
      <c r="E99" s="143" t="s">
        <v>2431</v>
      </c>
      <c r="F99" s="143" t="s">
        <v>2432</v>
      </c>
      <c r="I99" s="135"/>
      <c r="J99" s="144">
        <f>BK99</f>
        <v>0</v>
      </c>
      <c r="L99" s="132"/>
      <c r="M99" s="137"/>
      <c r="N99" s="138"/>
      <c r="O99" s="138"/>
      <c r="P99" s="139">
        <f>SUM(P100:P190)</f>
        <v>0</v>
      </c>
      <c r="Q99" s="138"/>
      <c r="R99" s="139">
        <f>SUM(R100:R190)</f>
        <v>0.44635383000000001</v>
      </c>
      <c r="S99" s="138"/>
      <c r="T99" s="140">
        <f>SUM(T100:T190)</f>
        <v>0</v>
      </c>
      <c r="AR99" s="133" t="s">
        <v>82</v>
      </c>
      <c r="AT99" s="141" t="s">
        <v>72</v>
      </c>
      <c r="AU99" s="141" t="s">
        <v>80</v>
      </c>
      <c r="AY99" s="133" t="s">
        <v>252</v>
      </c>
      <c r="BK99" s="142">
        <f>SUM(BK100:BK190)</f>
        <v>0</v>
      </c>
    </row>
    <row r="100" spans="1:65" s="2" customFormat="1" ht="16.5" customHeight="1">
      <c r="A100" s="34"/>
      <c r="B100" s="145"/>
      <c r="C100" s="146" t="s">
        <v>80</v>
      </c>
      <c r="D100" s="146" t="s">
        <v>254</v>
      </c>
      <c r="E100" s="147" t="s">
        <v>4254</v>
      </c>
      <c r="F100" s="148" t="s">
        <v>4255</v>
      </c>
      <c r="G100" s="149" t="s">
        <v>331</v>
      </c>
      <c r="H100" s="150">
        <v>1008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5.7000000000000003E-5</v>
      </c>
      <c r="R100" s="156">
        <f>Q100*H100</f>
        <v>5.7456E-2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406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406</v>
      </c>
      <c r="BM100" s="158" t="s">
        <v>4256</v>
      </c>
    </row>
    <row r="101" spans="1:65" s="2" customFormat="1" ht="19.5">
      <c r="A101" s="34"/>
      <c r="B101" s="35"/>
      <c r="C101" s="34"/>
      <c r="D101" s="160" t="s">
        <v>260</v>
      </c>
      <c r="E101" s="34"/>
      <c r="F101" s="161" t="s">
        <v>4257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4258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98" t="s">
        <v>82</v>
      </c>
      <c r="D103" s="198" t="s">
        <v>361</v>
      </c>
      <c r="E103" s="199" t="s">
        <v>4259</v>
      </c>
      <c r="F103" s="200" t="s">
        <v>4260</v>
      </c>
      <c r="G103" s="201" t="s">
        <v>331</v>
      </c>
      <c r="H103" s="202">
        <v>13.8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572</v>
      </c>
      <c r="AT103" s="158" t="s">
        <v>361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4261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4260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9.5">
      <c r="A105" s="34"/>
      <c r="B105" s="35"/>
      <c r="C105" s="34"/>
      <c r="D105" s="160" t="s">
        <v>2284</v>
      </c>
      <c r="E105" s="34"/>
      <c r="F105" s="211" t="s">
        <v>4262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2284</v>
      </c>
      <c r="AU105" s="19" t="s">
        <v>82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4263</v>
      </c>
      <c r="H106" s="177">
        <v>13.8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80</v>
      </c>
      <c r="AY106" s="175" t="s">
        <v>252</v>
      </c>
    </row>
    <row r="107" spans="1:65" s="2" customFormat="1" ht="16.5" customHeight="1">
      <c r="A107" s="34"/>
      <c r="B107" s="145"/>
      <c r="C107" s="198" t="s">
        <v>95</v>
      </c>
      <c r="D107" s="198" t="s">
        <v>361</v>
      </c>
      <c r="E107" s="199" t="s">
        <v>4264</v>
      </c>
      <c r="F107" s="200" t="s">
        <v>4265</v>
      </c>
      <c r="G107" s="201" t="s">
        <v>331</v>
      </c>
      <c r="H107" s="202">
        <v>6.9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572</v>
      </c>
      <c r="AT107" s="158" t="s">
        <v>361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406</v>
      </c>
      <c r="BM107" s="158" t="s">
        <v>4266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4265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9.5">
      <c r="A109" s="34"/>
      <c r="B109" s="35"/>
      <c r="C109" s="34"/>
      <c r="D109" s="160" t="s">
        <v>2284</v>
      </c>
      <c r="E109" s="34"/>
      <c r="F109" s="211" t="s">
        <v>4262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2284</v>
      </c>
      <c r="AU109" s="19" t="s">
        <v>82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4267</v>
      </c>
      <c r="H110" s="177">
        <v>6.9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98" t="s">
        <v>258</v>
      </c>
      <c r="D111" s="198" t="s">
        <v>361</v>
      </c>
      <c r="E111" s="199" t="s">
        <v>4268</v>
      </c>
      <c r="F111" s="200" t="s">
        <v>4269</v>
      </c>
      <c r="G111" s="201" t="s">
        <v>331</v>
      </c>
      <c r="H111" s="202">
        <v>441.6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4270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4269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2284</v>
      </c>
      <c r="E113" s="34"/>
      <c r="F113" s="211" t="s">
        <v>4262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4271</v>
      </c>
      <c r="H114" s="177">
        <v>441.6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296</v>
      </c>
      <c r="D115" s="198" t="s">
        <v>361</v>
      </c>
      <c r="E115" s="199" t="s">
        <v>4272</v>
      </c>
      <c r="F115" s="200" t="s">
        <v>4273</v>
      </c>
      <c r="G115" s="201" t="s">
        <v>331</v>
      </c>
      <c r="H115" s="202">
        <v>435.85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4274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4273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9.5">
      <c r="A117" s="34"/>
      <c r="B117" s="35"/>
      <c r="C117" s="34"/>
      <c r="D117" s="160" t="s">
        <v>2284</v>
      </c>
      <c r="E117" s="34"/>
      <c r="F117" s="211" t="s">
        <v>4262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4275</v>
      </c>
      <c r="H118" s="177">
        <v>435.85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303</v>
      </c>
      <c r="D119" s="198" t="s">
        <v>361</v>
      </c>
      <c r="E119" s="199" t="s">
        <v>4276</v>
      </c>
      <c r="F119" s="200" t="s">
        <v>4277</v>
      </c>
      <c r="G119" s="201" t="s">
        <v>331</v>
      </c>
      <c r="H119" s="202">
        <v>52.9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4278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4277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9.5">
      <c r="A121" s="34"/>
      <c r="B121" s="35"/>
      <c r="C121" s="34"/>
      <c r="D121" s="160" t="s">
        <v>2284</v>
      </c>
      <c r="E121" s="34"/>
      <c r="F121" s="211" t="s">
        <v>4262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2284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4279</v>
      </c>
      <c r="H122" s="177">
        <v>52.9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312</v>
      </c>
      <c r="D123" s="198" t="s">
        <v>361</v>
      </c>
      <c r="E123" s="199" t="s">
        <v>4280</v>
      </c>
      <c r="F123" s="200" t="s">
        <v>4281</v>
      </c>
      <c r="G123" s="201" t="s">
        <v>331</v>
      </c>
      <c r="H123" s="202">
        <v>12.65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4282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4281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2284</v>
      </c>
      <c r="E125" s="34"/>
      <c r="F125" s="211" t="s">
        <v>4262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2284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4283</v>
      </c>
      <c r="H126" s="177">
        <v>12.65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318</v>
      </c>
      <c r="D127" s="198" t="s">
        <v>361</v>
      </c>
      <c r="E127" s="199" t="s">
        <v>4284</v>
      </c>
      <c r="F127" s="200" t="s">
        <v>4285</v>
      </c>
      <c r="G127" s="201" t="s">
        <v>331</v>
      </c>
      <c r="H127" s="202">
        <v>43.7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4286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4285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9.5">
      <c r="A129" s="34"/>
      <c r="B129" s="35"/>
      <c r="C129" s="34"/>
      <c r="D129" s="160" t="s">
        <v>2284</v>
      </c>
      <c r="E129" s="34"/>
      <c r="F129" s="211" t="s">
        <v>4262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2284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4287</v>
      </c>
      <c r="H130" s="177">
        <v>43.7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21.75" customHeight="1">
      <c r="A131" s="34"/>
      <c r="B131" s="145"/>
      <c r="C131" s="146" t="s">
        <v>328</v>
      </c>
      <c r="D131" s="146" t="s">
        <v>254</v>
      </c>
      <c r="E131" s="147" t="s">
        <v>4288</v>
      </c>
      <c r="F131" s="148" t="s">
        <v>4289</v>
      </c>
      <c r="G131" s="149" t="s">
        <v>331</v>
      </c>
      <c r="H131" s="150">
        <v>1911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1.9233E-4</v>
      </c>
      <c r="R131" s="156">
        <f>Q131*H131</f>
        <v>0.36754262999999998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406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406</v>
      </c>
      <c r="BM131" s="158" t="s">
        <v>4290</v>
      </c>
    </row>
    <row r="132" spans="1:65" s="2" customFormat="1" ht="19.5">
      <c r="A132" s="34"/>
      <c r="B132" s="35"/>
      <c r="C132" s="34"/>
      <c r="D132" s="160" t="s">
        <v>260</v>
      </c>
      <c r="E132" s="34"/>
      <c r="F132" s="161" t="s">
        <v>4291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4292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98" t="s">
        <v>338</v>
      </c>
      <c r="D134" s="198" t="s">
        <v>361</v>
      </c>
      <c r="E134" s="199" t="s">
        <v>4293</v>
      </c>
      <c r="F134" s="200" t="s">
        <v>4294</v>
      </c>
      <c r="G134" s="201" t="s">
        <v>331</v>
      </c>
      <c r="H134" s="202">
        <v>83.95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572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406</v>
      </c>
      <c r="BM134" s="158" t="s">
        <v>4295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4294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9.5">
      <c r="A136" s="34"/>
      <c r="B136" s="35"/>
      <c r="C136" s="34"/>
      <c r="D136" s="160" t="s">
        <v>2284</v>
      </c>
      <c r="E136" s="34"/>
      <c r="F136" s="211" t="s">
        <v>4296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2284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4297</v>
      </c>
      <c r="H137" s="177">
        <v>83.95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360</v>
      </c>
      <c r="D138" s="198" t="s">
        <v>361</v>
      </c>
      <c r="E138" s="199" t="s">
        <v>4298</v>
      </c>
      <c r="F138" s="200" t="s">
        <v>4299</v>
      </c>
      <c r="G138" s="201" t="s">
        <v>331</v>
      </c>
      <c r="H138" s="202">
        <v>794.65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4300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4299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9.5">
      <c r="A140" s="34"/>
      <c r="B140" s="35"/>
      <c r="C140" s="34"/>
      <c r="D140" s="160" t="s">
        <v>2284</v>
      </c>
      <c r="E140" s="34"/>
      <c r="F140" s="211" t="s">
        <v>4296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2284</v>
      </c>
      <c r="AU140" s="19" t="s">
        <v>82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4301</v>
      </c>
      <c r="H141" s="177">
        <v>794.65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98" t="s">
        <v>373</v>
      </c>
      <c r="D142" s="198" t="s">
        <v>361</v>
      </c>
      <c r="E142" s="199" t="s">
        <v>4302</v>
      </c>
      <c r="F142" s="200" t="s">
        <v>4303</v>
      </c>
      <c r="G142" s="201" t="s">
        <v>331</v>
      </c>
      <c r="H142" s="202">
        <v>51.75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4304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4303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9.5">
      <c r="A144" s="34"/>
      <c r="B144" s="35"/>
      <c r="C144" s="34"/>
      <c r="D144" s="160" t="s">
        <v>2284</v>
      </c>
      <c r="E144" s="34"/>
      <c r="F144" s="211" t="s">
        <v>4296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2284</v>
      </c>
      <c r="AU144" s="19" t="s">
        <v>82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4305</v>
      </c>
      <c r="H145" s="177">
        <v>51.75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381</v>
      </c>
      <c r="D146" s="198" t="s">
        <v>361</v>
      </c>
      <c r="E146" s="199" t="s">
        <v>4306</v>
      </c>
      <c r="F146" s="200" t="s">
        <v>4307</v>
      </c>
      <c r="G146" s="201" t="s">
        <v>331</v>
      </c>
      <c r="H146" s="202">
        <v>187.45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4308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4307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2284</v>
      </c>
      <c r="E148" s="34"/>
      <c r="F148" s="211" t="s">
        <v>4296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2284</v>
      </c>
      <c r="AU148" s="19" t="s">
        <v>82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4309</v>
      </c>
      <c r="H149" s="177">
        <v>187.45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80</v>
      </c>
      <c r="AY149" s="175" t="s">
        <v>252</v>
      </c>
    </row>
    <row r="150" spans="1:65" s="2" customFormat="1" ht="16.5" customHeight="1">
      <c r="A150" s="34"/>
      <c r="B150" s="145"/>
      <c r="C150" s="198" t="s">
        <v>389</v>
      </c>
      <c r="D150" s="198" t="s">
        <v>361</v>
      </c>
      <c r="E150" s="199" t="s">
        <v>4310</v>
      </c>
      <c r="F150" s="200" t="s">
        <v>4311</v>
      </c>
      <c r="G150" s="201" t="s">
        <v>331</v>
      </c>
      <c r="H150" s="202">
        <v>51.75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4312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4311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2284</v>
      </c>
      <c r="E152" s="34"/>
      <c r="F152" s="211" t="s">
        <v>4296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2284</v>
      </c>
      <c r="AU152" s="19" t="s">
        <v>82</v>
      </c>
    </row>
    <row r="153" spans="1:65" s="14" customFormat="1" ht="11.25">
      <c r="B153" s="174"/>
      <c r="D153" s="160" t="s">
        <v>264</v>
      </c>
      <c r="E153" s="175" t="s">
        <v>3</v>
      </c>
      <c r="F153" s="176" t="s">
        <v>4305</v>
      </c>
      <c r="H153" s="177">
        <v>51.75</v>
      </c>
      <c r="I153" s="178"/>
      <c r="L153" s="174"/>
      <c r="M153" s="179"/>
      <c r="N153" s="180"/>
      <c r="O153" s="180"/>
      <c r="P153" s="180"/>
      <c r="Q153" s="180"/>
      <c r="R153" s="180"/>
      <c r="S153" s="180"/>
      <c r="T153" s="181"/>
      <c r="AT153" s="175" t="s">
        <v>264</v>
      </c>
      <c r="AU153" s="175" t="s">
        <v>82</v>
      </c>
      <c r="AV153" s="14" t="s">
        <v>82</v>
      </c>
      <c r="AW153" s="14" t="s">
        <v>34</v>
      </c>
      <c r="AX153" s="14" t="s">
        <v>80</v>
      </c>
      <c r="AY153" s="175" t="s">
        <v>252</v>
      </c>
    </row>
    <row r="154" spans="1:65" s="2" customFormat="1" ht="16.5" customHeight="1">
      <c r="A154" s="34"/>
      <c r="B154" s="145"/>
      <c r="C154" s="198" t="s">
        <v>9</v>
      </c>
      <c r="D154" s="198" t="s">
        <v>361</v>
      </c>
      <c r="E154" s="199" t="s">
        <v>4313</v>
      </c>
      <c r="F154" s="200" t="s">
        <v>4314</v>
      </c>
      <c r="G154" s="201" t="s">
        <v>331</v>
      </c>
      <c r="H154" s="202">
        <v>46</v>
      </c>
      <c r="I154" s="203"/>
      <c r="J154" s="204">
        <f>ROUND(I154*H154,2)</f>
        <v>0</v>
      </c>
      <c r="K154" s="205"/>
      <c r="L154" s="206"/>
      <c r="M154" s="207" t="s">
        <v>3</v>
      </c>
      <c r="N154" s="208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572</v>
      </c>
      <c r="AT154" s="158" t="s">
        <v>361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4315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4314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2284</v>
      </c>
      <c r="E156" s="34"/>
      <c r="F156" s="211" t="s">
        <v>4296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2284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4316</v>
      </c>
      <c r="H157" s="177">
        <v>46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80</v>
      </c>
      <c r="AY157" s="175" t="s">
        <v>252</v>
      </c>
    </row>
    <row r="158" spans="1:65" s="2" customFormat="1" ht="16.5" customHeight="1">
      <c r="A158" s="34"/>
      <c r="B158" s="145"/>
      <c r="C158" s="198" t="s">
        <v>406</v>
      </c>
      <c r="D158" s="198" t="s">
        <v>361</v>
      </c>
      <c r="E158" s="199" t="s">
        <v>4317</v>
      </c>
      <c r="F158" s="200" t="s">
        <v>4318</v>
      </c>
      <c r="G158" s="201" t="s">
        <v>331</v>
      </c>
      <c r="H158" s="202">
        <v>9.1999999999999993</v>
      </c>
      <c r="I158" s="203"/>
      <c r="J158" s="204">
        <f>ROUND(I158*H158,2)</f>
        <v>0</v>
      </c>
      <c r="K158" s="205"/>
      <c r="L158" s="206"/>
      <c r="M158" s="207" t="s">
        <v>3</v>
      </c>
      <c r="N158" s="208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572</v>
      </c>
      <c r="AT158" s="158" t="s">
        <v>361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4319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4318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9.5">
      <c r="A160" s="34"/>
      <c r="B160" s="35"/>
      <c r="C160" s="34"/>
      <c r="D160" s="160" t="s">
        <v>2284</v>
      </c>
      <c r="E160" s="34"/>
      <c r="F160" s="211" t="s">
        <v>4296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2284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4320</v>
      </c>
      <c r="H161" s="177">
        <v>9.1999999999999993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98" t="s">
        <v>414</v>
      </c>
      <c r="D162" s="198" t="s">
        <v>361</v>
      </c>
      <c r="E162" s="199" t="s">
        <v>4321</v>
      </c>
      <c r="F162" s="200" t="s">
        <v>4322</v>
      </c>
      <c r="G162" s="201" t="s">
        <v>331</v>
      </c>
      <c r="H162" s="202">
        <v>537.04999999999995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4323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4322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9.5">
      <c r="A164" s="34"/>
      <c r="B164" s="35"/>
      <c r="C164" s="34"/>
      <c r="D164" s="160" t="s">
        <v>2284</v>
      </c>
      <c r="E164" s="34"/>
      <c r="F164" s="211" t="s">
        <v>4296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2284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4324</v>
      </c>
      <c r="H165" s="177">
        <v>537.04999999999995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98" t="s">
        <v>423</v>
      </c>
      <c r="D166" s="198" t="s">
        <v>361</v>
      </c>
      <c r="E166" s="199" t="s">
        <v>4325</v>
      </c>
      <c r="F166" s="200" t="s">
        <v>4326</v>
      </c>
      <c r="G166" s="201" t="s">
        <v>331</v>
      </c>
      <c r="H166" s="202">
        <v>24.15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4327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4326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9.5">
      <c r="A168" s="34"/>
      <c r="B168" s="35"/>
      <c r="C168" s="34"/>
      <c r="D168" s="160" t="s">
        <v>2284</v>
      </c>
      <c r="E168" s="34"/>
      <c r="F168" s="211" t="s">
        <v>4296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2284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4328</v>
      </c>
      <c r="H169" s="177">
        <v>24.15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429</v>
      </c>
      <c r="D170" s="198" t="s">
        <v>361</v>
      </c>
      <c r="E170" s="199" t="s">
        <v>4329</v>
      </c>
      <c r="F170" s="200" t="s">
        <v>4330</v>
      </c>
      <c r="G170" s="201" t="s">
        <v>331</v>
      </c>
      <c r="H170" s="202">
        <v>105.8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4331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4330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2284</v>
      </c>
      <c r="E172" s="34"/>
      <c r="F172" s="211" t="s">
        <v>4296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2284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4332</v>
      </c>
      <c r="H173" s="177">
        <v>105.8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435</v>
      </c>
      <c r="D174" s="198" t="s">
        <v>361</v>
      </c>
      <c r="E174" s="199" t="s">
        <v>4333</v>
      </c>
      <c r="F174" s="200" t="s">
        <v>4334</v>
      </c>
      <c r="G174" s="201" t="s">
        <v>331</v>
      </c>
      <c r="H174" s="202">
        <v>18.399999999999999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4335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4334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2284</v>
      </c>
      <c r="E176" s="34"/>
      <c r="F176" s="211" t="s">
        <v>4296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2284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4336</v>
      </c>
      <c r="H177" s="177">
        <v>18.399999999999999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21.75" customHeight="1">
      <c r="A178" s="34"/>
      <c r="B178" s="145"/>
      <c r="C178" s="146" t="s">
        <v>8</v>
      </c>
      <c r="D178" s="146" t="s">
        <v>254</v>
      </c>
      <c r="E178" s="147" t="s">
        <v>4337</v>
      </c>
      <c r="F178" s="148" t="s">
        <v>4338</v>
      </c>
      <c r="G178" s="149" t="s">
        <v>331</v>
      </c>
      <c r="H178" s="150">
        <v>80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2.6694000000000002E-4</v>
      </c>
      <c r="R178" s="156">
        <f>Q178*H178</f>
        <v>2.1355200000000001E-2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4339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4340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4341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98" t="s">
        <v>451</v>
      </c>
      <c r="D181" s="198" t="s">
        <v>361</v>
      </c>
      <c r="E181" s="199" t="s">
        <v>4342</v>
      </c>
      <c r="F181" s="200" t="s">
        <v>4343</v>
      </c>
      <c r="G181" s="201" t="s">
        <v>331</v>
      </c>
      <c r="H181" s="202">
        <v>79.349999999999994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4344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4343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2284</v>
      </c>
      <c r="E183" s="34"/>
      <c r="F183" s="211" t="s">
        <v>4296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2284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4345</v>
      </c>
      <c r="H184" s="177">
        <v>79.349999999999994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326</v>
      </c>
      <c r="D185" s="146" t="s">
        <v>254</v>
      </c>
      <c r="E185" s="147" t="s">
        <v>2595</v>
      </c>
      <c r="F185" s="148" t="s">
        <v>2596</v>
      </c>
      <c r="G185" s="149" t="s">
        <v>321</v>
      </c>
      <c r="H185" s="150">
        <v>0.85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4346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2598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2599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2" customFormat="1" ht="16.5" customHeight="1">
      <c r="A188" s="34"/>
      <c r="B188" s="145"/>
      <c r="C188" s="146" t="s">
        <v>475</v>
      </c>
      <c r="D188" s="146" t="s">
        <v>254</v>
      </c>
      <c r="E188" s="147" t="s">
        <v>4347</v>
      </c>
      <c r="F188" s="148" t="s">
        <v>4348</v>
      </c>
      <c r="G188" s="149" t="s">
        <v>321</v>
      </c>
      <c r="H188" s="150">
        <v>0.85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4349</v>
      </c>
    </row>
    <row r="189" spans="1:65" s="2" customFormat="1" ht="19.5">
      <c r="A189" s="34"/>
      <c r="B189" s="35"/>
      <c r="C189" s="34"/>
      <c r="D189" s="160" t="s">
        <v>260</v>
      </c>
      <c r="E189" s="34"/>
      <c r="F189" s="161" t="s">
        <v>4350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4351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2" customFormat="1" ht="22.9" customHeight="1">
      <c r="B191" s="132"/>
      <c r="D191" s="133" t="s">
        <v>72</v>
      </c>
      <c r="E191" s="143" t="s">
        <v>4352</v>
      </c>
      <c r="F191" s="143" t="s">
        <v>4353</v>
      </c>
      <c r="I191" s="135"/>
      <c r="J191" s="144">
        <f>BK191</f>
        <v>0</v>
      </c>
      <c r="L191" s="132"/>
      <c r="M191" s="137"/>
      <c r="N191" s="138"/>
      <c r="O191" s="138"/>
      <c r="P191" s="139">
        <f>SUM(P192:P294)</f>
        <v>0</v>
      </c>
      <c r="Q191" s="138"/>
      <c r="R191" s="139">
        <f>SUM(R192:R294)</f>
        <v>2.23391579E-2</v>
      </c>
      <c r="S191" s="138"/>
      <c r="T191" s="140">
        <f>SUM(T192:T294)</f>
        <v>0</v>
      </c>
      <c r="AR191" s="133" t="s">
        <v>82</v>
      </c>
      <c r="AT191" s="141" t="s">
        <v>72</v>
      </c>
      <c r="AU191" s="141" t="s">
        <v>80</v>
      </c>
      <c r="AY191" s="133" t="s">
        <v>252</v>
      </c>
      <c r="BK191" s="142">
        <f>SUM(BK192:BK294)</f>
        <v>0</v>
      </c>
    </row>
    <row r="192" spans="1:65" s="2" customFormat="1" ht="16.5" customHeight="1">
      <c r="A192" s="34"/>
      <c r="B192" s="145"/>
      <c r="C192" s="146" t="s">
        <v>485</v>
      </c>
      <c r="D192" s="146" t="s">
        <v>254</v>
      </c>
      <c r="E192" s="147" t="s">
        <v>4354</v>
      </c>
      <c r="F192" s="148" t="s">
        <v>4355</v>
      </c>
      <c r="G192" s="149" t="s">
        <v>4356</v>
      </c>
      <c r="H192" s="150">
        <v>12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4357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4355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98" t="s">
        <v>494</v>
      </c>
      <c r="D194" s="198" t="s">
        <v>361</v>
      </c>
      <c r="E194" s="199" t="s">
        <v>4358</v>
      </c>
      <c r="F194" s="200" t="s">
        <v>4359</v>
      </c>
      <c r="G194" s="201" t="s">
        <v>4360</v>
      </c>
      <c r="H194" s="202">
        <v>1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572</v>
      </c>
      <c r="AT194" s="158" t="s">
        <v>361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4361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4359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39">
      <c r="A196" s="34"/>
      <c r="B196" s="35"/>
      <c r="C196" s="34"/>
      <c r="D196" s="160" t="s">
        <v>2284</v>
      </c>
      <c r="E196" s="34"/>
      <c r="F196" s="211" t="s">
        <v>4362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2284</v>
      </c>
      <c r="AU196" s="19" t="s">
        <v>82</v>
      </c>
    </row>
    <row r="197" spans="1:65" s="2" customFormat="1" ht="16.5" customHeight="1">
      <c r="A197" s="34"/>
      <c r="B197" s="145"/>
      <c r="C197" s="146" t="s">
        <v>503</v>
      </c>
      <c r="D197" s="146" t="s">
        <v>254</v>
      </c>
      <c r="E197" s="147" t="s">
        <v>4363</v>
      </c>
      <c r="F197" s="148" t="s">
        <v>4364</v>
      </c>
      <c r="G197" s="149" t="s">
        <v>4356</v>
      </c>
      <c r="H197" s="150">
        <v>10</v>
      </c>
      <c r="I197" s="151"/>
      <c r="J197" s="152">
        <f>ROUND(I197*H197,2)</f>
        <v>0</v>
      </c>
      <c r="K197" s="153"/>
      <c r="L197" s="35"/>
      <c r="M197" s="154" t="s">
        <v>3</v>
      </c>
      <c r="N197" s="155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406</v>
      </c>
      <c r="AT197" s="158" t="s">
        <v>254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4365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4364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6.5" customHeight="1">
      <c r="A199" s="34"/>
      <c r="B199" s="145"/>
      <c r="C199" s="198" t="s">
        <v>509</v>
      </c>
      <c r="D199" s="198" t="s">
        <v>361</v>
      </c>
      <c r="E199" s="199" t="s">
        <v>4366</v>
      </c>
      <c r="F199" s="200" t="s">
        <v>4367</v>
      </c>
      <c r="G199" s="201" t="s">
        <v>4360</v>
      </c>
      <c r="H199" s="202">
        <v>1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572</v>
      </c>
      <c r="AT199" s="158" t="s">
        <v>361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4368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4367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87.75">
      <c r="A201" s="34"/>
      <c r="B201" s="35"/>
      <c r="C201" s="34"/>
      <c r="D201" s="160" t="s">
        <v>2284</v>
      </c>
      <c r="E201" s="34"/>
      <c r="F201" s="211" t="s">
        <v>4369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2284</v>
      </c>
      <c r="AU201" s="19" t="s">
        <v>82</v>
      </c>
    </row>
    <row r="202" spans="1:65" s="2" customFormat="1" ht="16.5" customHeight="1">
      <c r="A202" s="34"/>
      <c r="B202" s="145"/>
      <c r="C202" s="146" t="s">
        <v>517</v>
      </c>
      <c r="D202" s="146" t="s">
        <v>254</v>
      </c>
      <c r="E202" s="147" t="s">
        <v>4370</v>
      </c>
      <c r="F202" s="148" t="s">
        <v>4371</v>
      </c>
      <c r="G202" s="149" t="s">
        <v>4372</v>
      </c>
      <c r="H202" s="150">
        <v>1.5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1.1243E-3</v>
      </c>
      <c r="R202" s="156">
        <f>Q202*H202</f>
        <v>1.6864499999999999E-3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4373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4374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4375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98" t="s">
        <v>548</v>
      </c>
      <c r="D205" s="198" t="s">
        <v>361</v>
      </c>
      <c r="E205" s="199" t="s">
        <v>4376</v>
      </c>
      <c r="F205" s="200" t="s">
        <v>4377</v>
      </c>
      <c r="G205" s="201" t="s">
        <v>4360</v>
      </c>
      <c r="H205" s="202">
        <v>9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4378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4377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9.5">
      <c r="A207" s="34"/>
      <c r="B207" s="35"/>
      <c r="C207" s="34"/>
      <c r="D207" s="160" t="s">
        <v>2284</v>
      </c>
      <c r="E207" s="34"/>
      <c r="F207" s="211" t="s">
        <v>4379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2284</v>
      </c>
      <c r="AU207" s="19" t="s">
        <v>82</v>
      </c>
    </row>
    <row r="208" spans="1:65" s="2" customFormat="1" ht="16.5" customHeight="1">
      <c r="A208" s="34"/>
      <c r="B208" s="145"/>
      <c r="C208" s="146" t="s">
        <v>566</v>
      </c>
      <c r="D208" s="146" t="s">
        <v>254</v>
      </c>
      <c r="E208" s="147" t="s">
        <v>4380</v>
      </c>
      <c r="F208" s="148" t="s">
        <v>4381</v>
      </c>
      <c r="G208" s="149" t="s">
        <v>4356</v>
      </c>
      <c r="H208" s="150">
        <v>9.5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4382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4381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6.5" customHeight="1">
      <c r="A210" s="34"/>
      <c r="B210" s="145"/>
      <c r="C210" s="198" t="s">
        <v>572</v>
      </c>
      <c r="D210" s="198" t="s">
        <v>361</v>
      </c>
      <c r="E210" s="199" t="s">
        <v>4383</v>
      </c>
      <c r="F210" s="200" t="s">
        <v>4384</v>
      </c>
      <c r="G210" s="201" t="s">
        <v>4360</v>
      </c>
      <c r="H210" s="202">
        <v>272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572</v>
      </c>
      <c r="AT210" s="158" t="s">
        <v>361</v>
      </c>
      <c r="AU210" s="158" t="s">
        <v>82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406</v>
      </c>
      <c r="BM210" s="158" t="s">
        <v>4385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4384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2284</v>
      </c>
      <c r="E212" s="34"/>
      <c r="F212" s="211" t="s">
        <v>4386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2284</v>
      </c>
      <c r="AU212" s="19" t="s">
        <v>82</v>
      </c>
    </row>
    <row r="213" spans="1:65" s="2" customFormat="1" ht="16.5" customHeight="1">
      <c r="A213" s="34"/>
      <c r="B213" s="145"/>
      <c r="C213" s="146" t="s">
        <v>580</v>
      </c>
      <c r="D213" s="146" t="s">
        <v>254</v>
      </c>
      <c r="E213" s="147" t="s">
        <v>4387</v>
      </c>
      <c r="F213" s="148" t="s">
        <v>4388</v>
      </c>
      <c r="G213" s="149" t="s">
        <v>4372</v>
      </c>
      <c r="H213" s="150">
        <v>12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6.8000000000000005E-4</v>
      </c>
      <c r="R213" s="156">
        <f>Q213*H213</f>
        <v>8.1600000000000006E-3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406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4389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4388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6.5" customHeight="1">
      <c r="A215" s="34"/>
      <c r="B215" s="145"/>
      <c r="C215" s="198" t="s">
        <v>588</v>
      </c>
      <c r="D215" s="198" t="s">
        <v>361</v>
      </c>
      <c r="E215" s="199" t="s">
        <v>4390</v>
      </c>
      <c r="F215" s="200" t="s">
        <v>4391</v>
      </c>
      <c r="G215" s="201" t="s">
        <v>4360</v>
      </c>
      <c r="H215" s="202">
        <v>12</v>
      </c>
      <c r="I215" s="203"/>
      <c r="J215" s="204">
        <f>ROUND(I215*H215,2)</f>
        <v>0</v>
      </c>
      <c r="K215" s="205"/>
      <c r="L215" s="206"/>
      <c r="M215" s="207" t="s">
        <v>3</v>
      </c>
      <c r="N215" s="208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572</v>
      </c>
      <c r="AT215" s="158" t="s">
        <v>361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4392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4391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87.75">
      <c r="A217" s="34"/>
      <c r="B217" s="35"/>
      <c r="C217" s="34"/>
      <c r="D217" s="160" t="s">
        <v>2284</v>
      </c>
      <c r="E217" s="34"/>
      <c r="F217" s="211" t="s">
        <v>4393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2284</v>
      </c>
      <c r="AU217" s="19" t="s">
        <v>82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4394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296</v>
      </c>
      <c r="H219" s="177">
        <v>5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3" customFormat="1" ht="11.25">
      <c r="B220" s="167"/>
      <c r="D220" s="160" t="s">
        <v>264</v>
      </c>
      <c r="E220" s="168" t="s">
        <v>3</v>
      </c>
      <c r="F220" s="169" t="s">
        <v>4395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264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252</v>
      </c>
    </row>
    <row r="221" spans="1:65" s="14" customFormat="1" ht="11.25">
      <c r="B221" s="174"/>
      <c r="D221" s="160" t="s">
        <v>264</v>
      </c>
      <c r="E221" s="175" t="s">
        <v>3</v>
      </c>
      <c r="F221" s="176" t="s">
        <v>80</v>
      </c>
      <c r="H221" s="177">
        <v>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1:65" s="13" customFormat="1" ht="11.25">
      <c r="B222" s="167"/>
      <c r="D222" s="160" t="s">
        <v>264</v>
      </c>
      <c r="E222" s="168" t="s">
        <v>3</v>
      </c>
      <c r="F222" s="169" t="s">
        <v>4396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264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252</v>
      </c>
    </row>
    <row r="223" spans="1:65" s="14" customFormat="1" ht="11.25">
      <c r="B223" s="174"/>
      <c r="D223" s="160" t="s">
        <v>264</v>
      </c>
      <c r="E223" s="175" t="s">
        <v>3</v>
      </c>
      <c r="F223" s="176" t="s">
        <v>82</v>
      </c>
      <c r="H223" s="177">
        <v>2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1:65" s="13" customFormat="1" ht="11.25">
      <c r="B224" s="167"/>
      <c r="D224" s="160" t="s">
        <v>264</v>
      </c>
      <c r="E224" s="168" t="s">
        <v>3</v>
      </c>
      <c r="F224" s="169" t="s">
        <v>4397</v>
      </c>
      <c r="H224" s="168" t="s">
        <v>3</v>
      </c>
      <c r="I224" s="170"/>
      <c r="L224" s="167"/>
      <c r="M224" s="171"/>
      <c r="N224" s="172"/>
      <c r="O224" s="172"/>
      <c r="P224" s="172"/>
      <c r="Q224" s="172"/>
      <c r="R224" s="172"/>
      <c r="S224" s="172"/>
      <c r="T224" s="173"/>
      <c r="AT224" s="168" t="s">
        <v>264</v>
      </c>
      <c r="AU224" s="168" t="s">
        <v>82</v>
      </c>
      <c r="AV224" s="13" t="s">
        <v>80</v>
      </c>
      <c r="AW224" s="13" t="s">
        <v>34</v>
      </c>
      <c r="AX224" s="13" t="s">
        <v>73</v>
      </c>
      <c r="AY224" s="168" t="s">
        <v>252</v>
      </c>
    </row>
    <row r="225" spans="1:65" s="14" customFormat="1" ht="11.25">
      <c r="B225" s="174"/>
      <c r="D225" s="160" t="s">
        <v>264</v>
      </c>
      <c r="E225" s="175" t="s">
        <v>3</v>
      </c>
      <c r="F225" s="176" t="s">
        <v>95</v>
      </c>
      <c r="H225" s="177">
        <v>3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4398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80</v>
      </c>
      <c r="H227" s="177">
        <v>1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1:65" s="15" customFormat="1" ht="11.25">
      <c r="B228" s="182"/>
      <c r="D228" s="160" t="s">
        <v>264</v>
      </c>
      <c r="E228" s="183" t="s">
        <v>3</v>
      </c>
      <c r="F228" s="184" t="s">
        <v>269</v>
      </c>
      <c r="H228" s="185">
        <v>12</v>
      </c>
      <c r="I228" s="186"/>
      <c r="L228" s="182"/>
      <c r="M228" s="187"/>
      <c r="N228" s="188"/>
      <c r="O228" s="188"/>
      <c r="P228" s="188"/>
      <c r="Q228" s="188"/>
      <c r="R228" s="188"/>
      <c r="S228" s="188"/>
      <c r="T228" s="189"/>
      <c r="AT228" s="183" t="s">
        <v>264</v>
      </c>
      <c r="AU228" s="183" t="s">
        <v>82</v>
      </c>
      <c r="AV228" s="15" t="s">
        <v>258</v>
      </c>
      <c r="AW228" s="15" t="s">
        <v>34</v>
      </c>
      <c r="AX228" s="15" t="s">
        <v>80</v>
      </c>
      <c r="AY228" s="183" t="s">
        <v>252</v>
      </c>
    </row>
    <row r="229" spans="1:65" s="2" customFormat="1" ht="16.5" customHeight="1">
      <c r="A229" s="34"/>
      <c r="B229" s="145"/>
      <c r="C229" s="146" t="s">
        <v>596</v>
      </c>
      <c r="D229" s="146" t="s">
        <v>254</v>
      </c>
      <c r="E229" s="147" t="s">
        <v>4399</v>
      </c>
      <c r="F229" s="148" t="s">
        <v>4400</v>
      </c>
      <c r="G229" s="149" t="s">
        <v>4372</v>
      </c>
      <c r="H229" s="150">
        <v>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6.843582E-4</v>
      </c>
      <c r="R229" s="156">
        <f>Q229*H229</f>
        <v>6.843582E-4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4401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4402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4403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6.5" customHeight="1">
      <c r="A232" s="34"/>
      <c r="B232" s="145"/>
      <c r="C232" s="198" t="s">
        <v>602</v>
      </c>
      <c r="D232" s="198" t="s">
        <v>361</v>
      </c>
      <c r="E232" s="199" t="s">
        <v>4404</v>
      </c>
      <c r="F232" s="200" t="s">
        <v>4405</v>
      </c>
      <c r="G232" s="201" t="s">
        <v>4360</v>
      </c>
      <c r="H232" s="202">
        <v>1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572</v>
      </c>
      <c r="AT232" s="158" t="s">
        <v>361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4406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4405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29.25">
      <c r="A234" s="34"/>
      <c r="B234" s="35"/>
      <c r="C234" s="34"/>
      <c r="D234" s="160" t="s">
        <v>2284</v>
      </c>
      <c r="E234" s="34"/>
      <c r="F234" s="211" t="s">
        <v>4407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2284</v>
      </c>
      <c r="AU234" s="19" t="s">
        <v>82</v>
      </c>
    </row>
    <row r="235" spans="1:65" s="2" customFormat="1" ht="16.5" customHeight="1">
      <c r="A235" s="34"/>
      <c r="B235" s="145"/>
      <c r="C235" s="146" t="s">
        <v>610</v>
      </c>
      <c r="D235" s="146" t="s">
        <v>254</v>
      </c>
      <c r="E235" s="147" t="s">
        <v>4408</v>
      </c>
      <c r="F235" s="148" t="s">
        <v>4409</v>
      </c>
      <c r="G235" s="149" t="s">
        <v>4372</v>
      </c>
      <c r="H235" s="150">
        <v>1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1.1867761999999999E-3</v>
      </c>
      <c r="R235" s="156">
        <f>Q235*H235</f>
        <v>1.1867761999999999E-3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406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4410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4411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4412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6.5" customHeight="1">
      <c r="A238" s="34"/>
      <c r="B238" s="145"/>
      <c r="C238" s="198" t="s">
        <v>618</v>
      </c>
      <c r="D238" s="198" t="s">
        <v>361</v>
      </c>
      <c r="E238" s="199" t="s">
        <v>4413</v>
      </c>
      <c r="F238" s="200" t="s">
        <v>4414</v>
      </c>
      <c r="G238" s="201" t="s">
        <v>4360</v>
      </c>
      <c r="H238" s="202">
        <v>1</v>
      </c>
      <c r="I238" s="203"/>
      <c r="J238" s="204">
        <f>ROUND(I238*H238,2)</f>
        <v>0</v>
      </c>
      <c r="K238" s="205"/>
      <c r="L238" s="206"/>
      <c r="M238" s="207" t="s">
        <v>3</v>
      </c>
      <c r="N238" s="208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572</v>
      </c>
      <c r="AT238" s="158" t="s">
        <v>361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4415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4414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29.25">
      <c r="A240" s="34"/>
      <c r="B240" s="35"/>
      <c r="C240" s="34"/>
      <c r="D240" s="160" t="s">
        <v>2284</v>
      </c>
      <c r="E240" s="34"/>
      <c r="F240" s="211" t="s">
        <v>4416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2284</v>
      </c>
      <c r="AU240" s="19" t="s">
        <v>82</v>
      </c>
    </row>
    <row r="241" spans="1:65" s="2" customFormat="1" ht="16.5" customHeight="1">
      <c r="A241" s="34"/>
      <c r="B241" s="145"/>
      <c r="C241" s="146" t="s">
        <v>624</v>
      </c>
      <c r="D241" s="146" t="s">
        <v>254</v>
      </c>
      <c r="E241" s="147" t="s">
        <v>4417</v>
      </c>
      <c r="F241" s="148" t="s">
        <v>4418</v>
      </c>
      <c r="G241" s="149" t="s">
        <v>4372</v>
      </c>
      <c r="H241" s="150">
        <v>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3.5405244999999999E-3</v>
      </c>
      <c r="R241" s="156">
        <f>Q241*H241</f>
        <v>1.06215735E-2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406</v>
      </c>
      <c r="AT241" s="158" t="s">
        <v>254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4419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4420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262</v>
      </c>
      <c r="E243" s="34"/>
      <c r="F243" s="166" t="s">
        <v>4421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262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4422</v>
      </c>
      <c r="F244" s="200" t="s">
        <v>4423</v>
      </c>
      <c r="G244" s="201" t="s">
        <v>4360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4424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4423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29.25">
      <c r="A246" s="34"/>
      <c r="B246" s="35"/>
      <c r="C246" s="34"/>
      <c r="D246" s="160" t="s">
        <v>2284</v>
      </c>
      <c r="E246" s="34"/>
      <c r="F246" s="211" t="s">
        <v>4425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2284</v>
      </c>
      <c r="AU246" s="19" t="s">
        <v>82</v>
      </c>
    </row>
    <row r="247" spans="1:65" s="2" customFormat="1" ht="16.5" customHeight="1">
      <c r="A247" s="34"/>
      <c r="B247" s="145"/>
      <c r="C247" s="198" t="s">
        <v>640</v>
      </c>
      <c r="D247" s="198" t="s">
        <v>361</v>
      </c>
      <c r="E247" s="199" t="s">
        <v>4426</v>
      </c>
      <c r="F247" s="200" t="s">
        <v>4423</v>
      </c>
      <c r="G247" s="201" t="s">
        <v>4360</v>
      </c>
      <c r="H247" s="202">
        <v>1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572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406</v>
      </c>
      <c r="BM247" s="158" t="s">
        <v>4427</v>
      </c>
    </row>
    <row r="248" spans="1:65" s="2" customFormat="1" ht="11.25">
      <c r="A248" s="34"/>
      <c r="B248" s="35"/>
      <c r="C248" s="34"/>
      <c r="D248" s="160" t="s">
        <v>260</v>
      </c>
      <c r="E248" s="34"/>
      <c r="F248" s="161" t="s">
        <v>4423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39">
      <c r="A249" s="34"/>
      <c r="B249" s="35"/>
      <c r="C249" s="34"/>
      <c r="D249" s="160" t="s">
        <v>2284</v>
      </c>
      <c r="E249" s="34"/>
      <c r="F249" s="211" t="s">
        <v>4428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2284</v>
      </c>
      <c r="AU249" s="19" t="s">
        <v>82</v>
      </c>
    </row>
    <row r="250" spans="1:65" s="2" customFormat="1" ht="16.5" customHeight="1">
      <c r="A250" s="34"/>
      <c r="B250" s="145"/>
      <c r="C250" s="198" t="s">
        <v>648</v>
      </c>
      <c r="D250" s="198" t="s">
        <v>361</v>
      </c>
      <c r="E250" s="199" t="s">
        <v>4429</v>
      </c>
      <c r="F250" s="200" t="s">
        <v>4423</v>
      </c>
      <c r="G250" s="201" t="s">
        <v>4360</v>
      </c>
      <c r="H250" s="202">
        <v>1</v>
      </c>
      <c r="I250" s="203"/>
      <c r="J250" s="204">
        <f>ROUND(I250*H250,2)</f>
        <v>0</v>
      </c>
      <c r="K250" s="205"/>
      <c r="L250" s="206"/>
      <c r="M250" s="207" t="s">
        <v>3</v>
      </c>
      <c r="N250" s="208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572</v>
      </c>
      <c r="AT250" s="158" t="s">
        <v>361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4430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4423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2" customFormat="1" ht="29.25">
      <c r="A252" s="34"/>
      <c r="B252" s="35"/>
      <c r="C252" s="34"/>
      <c r="D252" s="160" t="s">
        <v>2284</v>
      </c>
      <c r="E252" s="34"/>
      <c r="F252" s="211" t="s">
        <v>4431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2284</v>
      </c>
      <c r="AU252" s="19" t="s">
        <v>82</v>
      </c>
    </row>
    <row r="253" spans="1:65" s="2" customFormat="1" ht="16.5" customHeight="1">
      <c r="A253" s="34"/>
      <c r="B253" s="145"/>
      <c r="C253" s="146" t="s">
        <v>693</v>
      </c>
      <c r="D253" s="146" t="s">
        <v>254</v>
      </c>
      <c r="E253" s="147" t="s">
        <v>4432</v>
      </c>
      <c r="F253" s="148" t="s">
        <v>4433</v>
      </c>
      <c r="G253" s="149" t="s">
        <v>4356</v>
      </c>
      <c r="H253" s="150">
        <v>42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4434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4433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98" t="s">
        <v>724</v>
      </c>
      <c r="D255" s="198" t="s">
        <v>361</v>
      </c>
      <c r="E255" s="199" t="s">
        <v>4435</v>
      </c>
      <c r="F255" s="200" t="s">
        <v>4436</v>
      </c>
      <c r="G255" s="201" t="s">
        <v>4360</v>
      </c>
      <c r="H255" s="202">
        <v>1</v>
      </c>
      <c r="I255" s="203"/>
      <c r="J255" s="204">
        <f>ROUND(I255*H255,2)</f>
        <v>0</v>
      </c>
      <c r="K255" s="205"/>
      <c r="L255" s="206"/>
      <c r="M255" s="207" t="s">
        <v>3</v>
      </c>
      <c r="N255" s="208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572</v>
      </c>
      <c r="AT255" s="158" t="s">
        <v>361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4437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4436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29.25">
      <c r="A257" s="34"/>
      <c r="B257" s="35"/>
      <c r="C257" s="34"/>
      <c r="D257" s="160" t="s">
        <v>2284</v>
      </c>
      <c r="E257" s="34"/>
      <c r="F257" s="211" t="s">
        <v>4438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2284</v>
      </c>
      <c r="AU257" s="19" t="s">
        <v>82</v>
      </c>
    </row>
    <row r="258" spans="1:65" s="2" customFormat="1" ht="16.5" customHeight="1">
      <c r="A258" s="34"/>
      <c r="B258" s="145"/>
      <c r="C258" s="198" t="s">
        <v>730</v>
      </c>
      <c r="D258" s="198" t="s">
        <v>361</v>
      </c>
      <c r="E258" s="199" t="s">
        <v>4439</v>
      </c>
      <c r="F258" s="200" t="s">
        <v>4436</v>
      </c>
      <c r="G258" s="201" t="s">
        <v>4360</v>
      </c>
      <c r="H258" s="202">
        <v>13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4440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4436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39">
      <c r="A260" s="34"/>
      <c r="B260" s="35"/>
      <c r="C260" s="34"/>
      <c r="D260" s="160" t="s">
        <v>2284</v>
      </c>
      <c r="E260" s="34"/>
      <c r="F260" s="211" t="s">
        <v>4441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2284</v>
      </c>
      <c r="AU260" s="19" t="s">
        <v>82</v>
      </c>
    </row>
    <row r="261" spans="1:65" s="13" customFormat="1" ht="11.25">
      <c r="B261" s="167"/>
      <c r="D261" s="160" t="s">
        <v>264</v>
      </c>
      <c r="E261" s="168" t="s">
        <v>3</v>
      </c>
      <c r="F261" s="169" t="s">
        <v>4442</v>
      </c>
      <c r="H261" s="168" t="s">
        <v>3</v>
      </c>
      <c r="I261" s="170"/>
      <c r="L261" s="167"/>
      <c r="M261" s="171"/>
      <c r="N261" s="172"/>
      <c r="O261" s="172"/>
      <c r="P261" s="172"/>
      <c r="Q261" s="172"/>
      <c r="R261" s="172"/>
      <c r="S261" s="172"/>
      <c r="T261" s="173"/>
      <c r="AT261" s="168" t="s">
        <v>264</v>
      </c>
      <c r="AU261" s="168" t="s">
        <v>82</v>
      </c>
      <c r="AV261" s="13" t="s">
        <v>80</v>
      </c>
      <c r="AW261" s="13" t="s">
        <v>34</v>
      </c>
      <c r="AX261" s="13" t="s">
        <v>73</v>
      </c>
      <c r="AY261" s="168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82</v>
      </c>
      <c r="H262" s="177">
        <v>2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3" customFormat="1" ht="11.25">
      <c r="B263" s="167"/>
      <c r="D263" s="160" t="s">
        <v>264</v>
      </c>
      <c r="E263" s="168" t="s">
        <v>3</v>
      </c>
      <c r="F263" s="169" t="s">
        <v>4443</v>
      </c>
      <c r="H263" s="168" t="s">
        <v>3</v>
      </c>
      <c r="I263" s="170"/>
      <c r="L263" s="167"/>
      <c r="M263" s="171"/>
      <c r="N263" s="172"/>
      <c r="O263" s="172"/>
      <c r="P263" s="172"/>
      <c r="Q263" s="172"/>
      <c r="R263" s="172"/>
      <c r="S263" s="172"/>
      <c r="T263" s="173"/>
      <c r="AT263" s="168" t="s">
        <v>264</v>
      </c>
      <c r="AU263" s="168" t="s">
        <v>82</v>
      </c>
      <c r="AV263" s="13" t="s">
        <v>80</v>
      </c>
      <c r="AW263" s="13" t="s">
        <v>34</v>
      </c>
      <c r="AX263" s="13" t="s">
        <v>73</v>
      </c>
      <c r="AY263" s="168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360</v>
      </c>
      <c r="H264" s="177">
        <v>11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5" customFormat="1" ht="11.25">
      <c r="B265" s="182"/>
      <c r="D265" s="160" t="s">
        <v>264</v>
      </c>
      <c r="E265" s="183" t="s">
        <v>3</v>
      </c>
      <c r="F265" s="184" t="s">
        <v>269</v>
      </c>
      <c r="H265" s="185">
        <v>13</v>
      </c>
      <c r="I265" s="186"/>
      <c r="L265" s="182"/>
      <c r="M265" s="187"/>
      <c r="N265" s="188"/>
      <c r="O265" s="188"/>
      <c r="P265" s="188"/>
      <c r="Q265" s="188"/>
      <c r="R265" s="188"/>
      <c r="S265" s="188"/>
      <c r="T265" s="189"/>
      <c r="AT265" s="183" t="s">
        <v>264</v>
      </c>
      <c r="AU265" s="183" t="s">
        <v>82</v>
      </c>
      <c r="AV265" s="15" t="s">
        <v>258</v>
      </c>
      <c r="AW265" s="15" t="s">
        <v>34</v>
      </c>
      <c r="AX265" s="15" t="s">
        <v>80</v>
      </c>
      <c r="AY265" s="183" t="s">
        <v>252</v>
      </c>
    </row>
    <row r="266" spans="1:65" s="2" customFormat="1" ht="16.5" customHeight="1">
      <c r="A266" s="34"/>
      <c r="B266" s="145"/>
      <c r="C266" s="146" t="s">
        <v>740</v>
      </c>
      <c r="D266" s="146" t="s">
        <v>254</v>
      </c>
      <c r="E266" s="147" t="s">
        <v>4444</v>
      </c>
      <c r="F266" s="148" t="s">
        <v>4445</v>
      </c>
      <c r="G266" s="149" t="s">
        <v>4356</v>
      </c>
      <c r="H266" s="150">
        <v>33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4446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4445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6.5" customHeight="1">
      <c r="A268" s="34"/>
      <c r="B268" s="145"/>
      <c r="C268" s="198" t="s">
        <v>748</v>
      </c>
      <c r="D268" s="198" t="s">
        <v>361</v>
      </c>
      <c r="E268" s="199" t="s">
        <v>4447</v>
      </c>
      <c r="F268" s="200" t="s">
        <v>4448</v>
      </c>
      <c r="G268" s="201" t="s">
        <v>4360</v>
      </c>
      <c r="H268" s="202">
        <v>7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4449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4448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48.75">
      <c r="A270" s="34"/>
      <c r="B270" s="35"/>
      <c r="C270" s="34"/>
      <c r="D270" s="160" t="s">
        <v>2284</v>
      </c>
      <c r="E270" s="34"/>
      <c r="F270" s="211" t="s">
        <v>4450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2284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4451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80</v>
      </c>
      <c r="H272" s="177">
        <v>1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3" customFormat="1" ht="11.25">
      <c r="B273" s="167"/>
      <c r="D273" s="160" t="s">
        <v>264</v>
      </c>
      <c r="E273" s="168" t="s">
        <v>3</v>
      </c>
      <c r="F273" s="169" t="s">
        <v>4452</v>
      </c>
      <c r="H273" s="168" t="s">
        <v>3</v>
      </c>
      <c r="I273" s="170"/>
      <c r="L273" s="167"/>
      <c r="M273" s="171"/>
      <c r="N273" s="172"/>
      <c r="O273" s="172"/>
      <c r="P273" s="172"/>
      <c r="Q273" s="172"/>
      <c r="R273" s="172"/>
      <c r="S273" s="172"/>
      <c r="T273" s="173"/>
      <c r="AT273" s="168" t="s">
        <v>264</v>
      </c>
      <c r="AU273" s="168" t="s">
        <v>82</v>
      </c>
      <c r="AV273" s="13" t="s">
        <v>80</v>
      </c>
      <c r="AW273" s="13" t="s">
        <v>34</v>
      </c>
      <c r="AX273" s="13" t="s">
        <v>73</v>
      </c>
      <c r="AY273" s="168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303</v>
      </c>
      <c r="H274" s="177">
        <v>6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7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98" t="s">
        <v>755</v>
      </c>
      <c r="D276" s="198" t="s">
        <v>361</v>
      </c>
      <c r="E276" s="199" t="s">
        <v>4453</v>
      </c>
      <c r="F276" s="200" t="s">
        <v>4454</v>
      </c>
      <c r="G276" s="201" t="s">
        <v>4360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4455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4454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2284</v>
      </c>
      <c r="E278" s="34"/>
      <c r="F278" s="211" t="s">
        <v>4456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2284</v>
      </c>
      <c r="AU278" s="19" t="s">
        <v>82</v>
      </c>
    </row>
    <row r="279" spans="1:65" s="2" customFormat="1" ht="16.5" customHeight="1">
      <c r="A279" s="34"/>
      <c r="B279" s="145"/>
      <c r="C279" s="198" t="s">
        <v>762</v>
      </c>
      <c r="D279" s="198" t="s">
        <v>361</v>
      </c>
      <c r="E279" s="199" t="s">
        <v>4432</v>
      </c>
      <c r="F279" s="200" t="s">
        <v>4457</v>
      </c>
      <c r="G279" s="201" t="s">
        <v>4360</v>
      </c>
      <c r="H279" s="202">
        <v>3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4458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4457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48.75">
      <c r="A281" s="34"/>
      <c r="B281" s="35"/>
      <c r="C281" s="34"/>
      <c r="D281" s="160" t="s">
        <v>2284</v>
      </c>
      <c r="E281" s="34"/>
      <c r="F281" s="211" t="s">
        <v>4459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2284</v>
      </c>
      <c r="AU281" s="19" t="s">
        <v>82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4460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80</v>
      </c>
      <c r="H283" s="177">
        <v>1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3" customFormat="1" ht="11.25">
      <c r="B284" s="167"/>
      <c r="D284" s="160" t="s">
        <v>264</v>
      </c>
      <c r="E284" s="168" t="s">
        <v>3</v>
      </c>
      <c r="F284" s="169" t="s">
        <v>4461</v>
      </c>
      <c r="H284" s="168" t="s">
        <v>3</v>
      </c>
      <c r="I284" s="170"/>
      <c r="L284" s="167"/>
      <c r="M284" s="171"/>
      <c r="N284" s="172"/>
      <c r="O284" s="172"/>
      <c r="P284" s="172"/>
      <c r="Q284" s="172"/>
      <c r="R284" s="172"/>
      <c r="S284" s="172"/>
      <c r="T284" s="173"/>
      <c r="AT284" s="168" t="s">
        <v>264</v>
      </c>
      <c r="AU284" s="168" t="s">
        <v>82</v>
      </c>
      <c r="AV284" s="13" t="s">
        <v>80</v>
      </c>
      <c r="AW284" s="13" t="s">
        <v>34</v>
      </c>
      <c r="AX284" s="13" t="s">
        <v>73</v>
      </c>
      <c r="AY284" s="168" t="s">
        <v>252</v>
      </c>
    </row>
    <row r="285" spans="1:65" s="14" customFormat="1" ht="11.25">
      <c r="B285" s="174"/>
      <c r="D285" s="160" t="s">
        <v>264</v>
      </c>
      <c r="E285" s="175" t="s">
        <v>3</v>
      </c>
      <c r="F285" s="176" t="s">
        <v>80</v>
      </c>
      <c r="H285" s="177">
        <v>1</v>
      </c>
      <c r="I285" s="178"/>
      <c r="L285" s="174"/>
      <c r="M285" s="179"/>
      <c r="N285" s="180"/>
      <c r="O285" s="180"/>
      <c r="P285" s="180"/>
      <c r="Q285" s="180"/>
      <c r="R285" s="180"/>
      <c r="S285" s="180"/>
      <c r="T285" s="181"/>
      <c r="AT285" s="175" t="s">
        <v>264</v>
      </c>
      <c r="AU285" s="175" t="s">
        <v>82</v>
      </c>
      <c r="AV285" s="14" t="s">
        <v>82</v>
      </c>
      <c r="AW285" s="14" t="s">
        <v>34</v>
      </c>
      <c r="AX285" s="14" t="s">
        <v>73</v>
      </c>
      <c r="AY285" s="175" t="s">
        <v>252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4462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80</v>
      </c>
      <c r="H287" s="177">
        <v>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73</v>
      </c>
      <c r="AY287" s="175" t="s">
        <v>252</v>
      </c>
    </row>
    <row r="288" spans="1:65" s="15" customFormat="1" ht="11.25">
      <c r="B288" s="182"/>
      <c r="D288" s="160" t="s">
        <v>264</v>
      </c>
      <c r="E288" s="183" t="s">
        <v>3</v>
      </c>
      <c r="F288" s="184" t="s">
        <v>269</v>
      </c>
      <c r="H288" s="185">
        <v>3</v>
      </c>
      <c r="I288" s="186"/>
      <c r="L288" s="182"/>
      <c r="M288" s="187"/>
      <c r="N288" s="188"/>
      <c r="O288" s="188"/>
      <c r="P288" s="188"/>
      <c r="Q288" s="188"/>
      <c r="R288" s="188"/>
      <c r="S288" s="188"/>
      <c r="T288" s="189"/>
      <c r="AT288" s="183" t="s">
        <v>264</v>
      </c>
      <c r="AU288" s="183" t="s">
        <v>82</v>
      </c>
      <c r="AV288" s="15" t="s">
        <v>258</v>
      </c>
      <c r="AW288" s="15" t="s">
        <v>34</v>
      </c>
      <c r="AX288" s="15" t="s">
        <v>80</v>
      </c>
      <c r="AY288" s="183" t="s">
        <v>252</v>
      </c>
    </row>
    <row r="289" spans="1:65" s="2" customFormat="1" ht="16.5" customHeight="1">
      <c r="A289" s="34"/>
      <c r="B289" s="145"/>
      <c r="C289" s="146" t="s">
        <v>769</v>
      </c>
      <c r="D289" s="146" t="s">
        <v>254</v>
      </c>
      <c r="E289" s="147" t="s">
        <v>4463</v>
      </c>
      <c r="F289" s="148" t="s">
        <v>4464</v>
      </c>
      <c r="G289" s="149" t="s">
        <v>321</v>
      </c>
      <c r="H289" s="150">
        <v>0.45</v>
      </c>
      <c r="I289" s="151"/>
      <c r="J289" s="152">
        <f>ROUND(I289*H289,2)</f>
        <v>0</v>
      </c>
      <c r="K289" s="153"/>
      <c r="L289" s="35"/>
      <c r="M289" s="154" t="s">
        <v>3</v>
      </c>
      <c r="N289" s="155" t="s">
        <v>44</v>
      </c>
      <c r="O289" s="55"/>
      <c r="P289" s="156">
        <f>O289*H289</f>
        <v>0</v>
      </c>
      <c r="Q289" s="156">
        <v>0</v>
      </c>
      <c r="R289" s="156">
        <f>Q289*H289</f>
        <v>0</v>
      </c>
      <c r="S289" s="156">
        <v>0</v>
      </c>
      <c r="T289" s="157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8" t="s">
        <v>406</v>
      </c>
      <c r="AT289" s="158" t="s">
        <v>254</v>
      </c>
      <c r="AU289" s="158" t="s">
        <v>82</v>
      </c>
      <c r="AY289" s="19" t="s">
        <v>252</v>
      </c>
      <c r="BE289" s="159">
        <f>IF(N289="základní",J289,0)</f>
        <v>0</v>
      </c>
      <c r="BF289" s="159">
        <f>IF(N289="snížená",J289,0)</f>
        <v>0</v>
      </c>
      <c r="BG289" s="159">
        <f>IF(N289="zákl. přenesená",J289,0)</f>
        <v>0</v>
      </c>
      <c r="BH289" s="159">
        <f>IF(N289="sníž. přenesená",J289,0)</f>
        <v>0</v>
      </c>
      <c r="BI289" s="159">
        <f>IF(N289="nulová",J289,0)</f>
        <v>0</v>
      </c>
      <c r="BJ289" s="19" t="s">
        <v>80</v>
      </c>
      <c r="BK289" s="159">
        <f>ROUND(I289*H289,2)</f>
        <v>0</v>
      </c>
      <c r="BL289" s="19" t="s">
        <v>406</v>
      </c>
      <c r="BM289" s="158" t="s">
        <v>4465</v>
      </c>
    </row>
    <row r="290" spans="1:65" s="2" customFormat="1" ht="19.5">
      <c r="A290" s="34"/>
      <c r="B290" s="35"/>
      <c r="C290" s="34"/>
      <c r="D290" s="160" t="s">
        <v>260</v>
      </c>
      <c r="E290" s="34"/>
      <c r="F290" s="161" t="s">
        <v>4466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260</v>
      </c>
      <c r="AU290" s="19" t="s">
        <v>82</v>
      </c>
    </row>
    <row r="291" spans="1:65" s="2" customFormat="1" ht="11.25">
      <c r="A291" s="34"/>
      <c r="B291" s="35"/>
      <c r="C291" s="34"/>
      <c r="D291" s="165" t="s">
        <v>262</v>
      </c>
      <c r="E291" s="34"/>
      <c r="F291" s="166" t="s">
        <v>4467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262</v>
      </c>
      <c r="AU291" s="19" t="s">
        <v>82</v>
      </c>
    </row>
    <row r="292" spans="1:65" s="2" customFormat="1" ht="16.5" customHeight="1">
      <c r="A292" s="34"/>
      <c r="B292" s="145"/>
      <c r="C292" s="146" t="s">
        <v>780</v>
      </c>
      <c r="D292" s="146" t="s">
        <v>254</v>
      </c>
      <c r="E292" s="147" t="s">
        <v>4468</v>
      </c>
      <c r="F292" s="148" t="s">
        <v>4469</v>
      </c>
      <c r="G292" s="149" t="s">
        <v>321</v>
      </c>
      <c r="H292" s="150">
        <v>0.45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4470</v>
      </c>
    </row>
    <row r="293" spans="1:65" s="2" customFormat="1" ht="19.5">
      <c r="A293" s="34"/>
      <c r="B293" s="35"/>
      <c r="C293" s="34"/>
      <c r="D293" s="160" t="s">
        <v>260</v>
      </c>
      <c r="E293" s="34"/>
      <c r="F293" s="161" t="s">
        <v>4471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4472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2" customFormat="1" ht="22.9" customHeight="1">
      <c r="B295" s="132"/>
      <c r="D295" s="133" t="s">
        <v>72</v>
      </c>
      <c r="E295" s="143" t="s">
        <v>4473</v>
      </c>
      <c r="F295" s="143" t="s">
        <v>4474</v>
      </c>
      <c r="I295" s="135"/>
      <c r="J295" s="144">
        <f>BK295</f>
        <v>0</v>
      </c>
      <c r="L295" s="132"/>
      <c r="M295" s="137"/>
      <c r="N295" s="138"/>
      <c r="O295" s="138"/>
      <c r="P295" s="139">
        <f>SUM(P296:P348)</f>
        <v>0</v>
      </c>
      <c r="Q295" s="138"/>
      <c r="R295" s="139">
        <f>SUM(R296:R348)</f>
        <v>6.6717365000000006</v>
      </c>
      <c r="S295" s="138"/>
      <c r="T295" s="140">
        <f>SUM(T296:T348)</f>
        <v>0</v>
      </c>
      <c r="AR295" s="133" t="s">
        <v>82</v>
      </c>
      <c r="AT295" s="141" t="s">
        <v>72</v>
      </c>
      <c r="AU295" s="141" t="s">
        <v>80</v>
      </c>
      <c r="AY295" s="133" t="s">
        <v>252</v>
      </c>
      <c r="BK295" s="142">
        <f>SUM(BK296:BK348)</f>
        <v>0</v>
      </c>
    </row>
    <row r="296" spans="1:65" s="2" customFormat="1" ht="16.5" customHeight="1">
      <c r="A296" s="34"/>
      <c r="B296" s="145"/>
      <c r="C296" s="146" t="s">
        <v>786</v>
      </c>
      <c r="D296" s="146" t="s">
        <v>254</v>
      </c>
      <c r="E296" s="147" t="s">
        <v>4475</v>
      </c>
      <c r="F296" s="148" t="s">
        <v>4476</v>
      </c>
      <c r="G296" s="149" t="s">
        <v>4356</v>
      </c>
      <c r="H296" s="150">
        <v>59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4477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4476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2" customFormat="1" ht="19.5">
      <c r="A298" s="34"/>
      <c r="B298" s="35"/>
      <c r="C298" s="34"/>
      <c r="D298" s="160" t="s">
        <v>2284</v>
      </c>
      <c r="E298" s="34"/>
      <c r="F298" s="211" t="s">
        <v>4478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2284</v>
      </c>
      <c r="AU298" s="19" t="s">
        <v>82</v>
      </c>
    </row>
    <row r="299" spans="1:65" s="2" customFormat="1" ht="16.5" customHeight="1">
      <c r="A299" s="34"/>
      <c r="B299" s="145"/>
      <c r="C299" s="198" t="s">
        <v>792</v>
      </c>
      <c r="D299" s="198" t="s">
        <v>361</v>
      </c>
      <c r="E299" s="199" t="s">
        <v>4479</v>
      </c>
      <c r="F299" s="200" t="s">
        <v>4480</v>
      </c>
      <c r="G299" s="201" t="s">
        <v>4360</v>
      </c>
      <c r="H299" s="202">
        <v>4</v>
      </c>
      <c r="I299" s="203"/>
      <c r="J299" s="204">
        <f>ROUND(I299*H299,2)</f>
        <v>0</v>
      </c>
      <c r="K299" s="205"/>
      <c r="L299" s="206"/>
      <c r="M299" s="207" t="s">
        <v>3</v>
      </c>
      <c r="N299" s="208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572</v>
      </c>
      <c r="AT299" s="158" t="s">
        <v>361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4481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4480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29.25">
      <c r="A301" s="34"/>
      <c r="B301" s="35"/>
      <c r="C301" s="34"/>
      <c r="D301" s="160" t="s">
        <v>2284</v>
      </c>
      <c r="E301" s="34"/>
      <c r="F301" s="211" t="s">
        <v>4482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2284</v>
      </c>
      <c r="AU301" s="19" t="s">
        <v>82</v>
      </c>
    </row>
    <row r="302" spans="1:65" s="2" customFormat="1" ht="16.5" customHeight="1">
      <c r="A302" s="34"/>
      <c r="B302" s="145"/>
      <c r="C302" s="198" t="s">
        <v>819</v>
      </c>
      <c r="D302" s="198" t="s">
        <v>361</v>
      </c>
      <c r="E302" s="199" t="s">
        <v>4483</v>
      </c>
      <c r="F302" s="200" t="s">
        <v>4484</v>
      </c>
      <c r="G302" s="201" t="s">
        <v>4360</v>
      </c>
      <c r="H302" s="202">
        <v>22</v>
      </c>
      <c r="I302" s="203"/>
      <c r="J302" s="204">
        <f>ROUND(I302*H302,2)</f>
        <v>0</v>
      </c>
      <c r="K302" s="205"/>
      <c r="L302" s="206"/>
      <c r="M302" s="207" t="s">
        <v>3</v>
      </c>
      <c r="N302" s="208" t="s">
        <v>44</v>
      </c>
      <c r="O302" s="55"/>
      <c r="P302" s="156">
        <f>O302*H302</f>
        <v>0</v>
      </c>
      <c r="Q302" s="156">
        <v>0</v>
      </c>
      <c r="R302" s="156">
        <f>Q302*H302</f>
        <v>0</v>
      </c>
      <c r="S302" s="156">
        <v>0</v>
      </c>
      <c r="T302" s="157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8" t="s">
        <v>572</v>
      </c>
      <c r="AT302" s="158" t="s">
        <v>361</v>
      </c>
      <c r="AU302" s="158" t="s">
        <v>82</v>
      </c>
      <c r="AY302" s="19" t="s">
        <v>252</v>
      </c>
      <c r="BE302" s="159">
        <f>IF(N302="základní",J302,0)</f>
        <v>0</v>
      </c>
      <c r="BF302" s="159">
        <f>IF(N302="snížená",J302,0)</f>
        <v>0</v>
      </c>
      <c r="BG302" s="159">
        <f>IF(N302="zákl. přenesená",J302,0)</f>
        <v>0</v>
      </c>
      <c r="BH302" s="159">
        <f>IF(N302="sníž. přenesená",J302,0)</f>
        <v>0</v>
      </c>
      <c r="BI302" s="159">
        <f>IF(N302="nulová",J302,0)</f>
        <v>0</v>
      </c>
      <c r="BJ302" s="19" t="s">
        <v>80</v>
      </c>
      <c r="BK302" s="159">
        <f>ROUND(I302*H302,2)</f>
        <v>0</v>
      </c>
      <c r="BL302" s="19" t="s">
        <v>406</v>
      </c>
      <c r="BM302" s="158" t="s">
        <v>4485</v>
      </c>
    </row>
    <row r="303" spans="1:65" s="2" customFormat="1" ht="11.25">
      <c r="A303" s="34"/>
      <c r="B303" s="35"/>
      <c r="C303" s="34"/>
      <c r="D303" s="160" t="s">
        <v>260</v>
      </c>
      <c r="E303" s="34"/>
      <c r="F303" s="161" t="s">
        <v>4484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260</v>
      </c>
      <c r="AU303" s="19" t="s">
        <v>82</v>
      </c>
    </row>
    <row r="304" spans="1:65" s="2" customFormat="1" ht="29.25">
      <c r="A304" s="34"/>
      <c r="B304" s="35"/>
      <c r="C304" s="34"/>
      <c r="D304" s="160" t="s">
        <v>2284</v>
      </c>
      <c r="E304" s="34"/>
      <c r="F304" s="211" t="s">
        <v>4486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2284</v>
      </c>
      <c r="AU304" s="19" t="s">
        <v>82</v>
      </c>
    </row>
    <row r="305" spans="1:65" s="2" customFormat="1" ht="16.5" customHeight="1">
      <c r="A305" s="34"/>
      <c r="B305" s="145"/>
      <c r="C305" s="146" t="s">
        <v>834</v>
      </c>
      <c r="D305" s="146" t="s">
        <v>254</v>
      </c>
      <c r="E305" s="147" t="s">
        <v>4487</v>
      </c>
      <c r="F305" s="148" t="s">
        <v>4488</v>
      </c>
      <c r="G305" s="149" t="s">
        <v>4360</v>
      </c>
      <c r="H305" s="150">
        <v>208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4489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4488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29.25">
      <c r="A307" s="34"/>
      <c r="B307" s="35"/>
      <c r="C307" s="34"/>
      <c r="D307" s="160" t="s">
        <v>2284</v>
      </c>
      <c r="E307" s="34"/>
      <c r="F307" s="211" t="s">
        <v>4490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2284</v>
      </c>
      <c r="AU307" s="19" t="s">
        <v>82</v>
      </c>
    </row>
    <row r="308" spans="1:65" s="2" customFormat="1" ht="16.5" customHeight="1">
      <c r="A308" s="34"/>
      <c r="B308" s="145"/>
      <c r="C308" s="146" t="s">
        <v>840</v>
      </c>
      <c r="D308" s="146" t="s">
        <v>254</v>
      </c>
      <c r="E308" s="147" t="s">
        <v>4491</v>
      </c>
      <c r="F308" s="148" t="s">
        <v>4492</v>
      </c>
      <c r="G308" s="149" t="s">
        <v>331</v>
      </c>
      <c r="H308" s="150">
        <v>520.95000000000005</v>
      </c>
      <c r="I308" s="151"/>
      <c r="J308" s="152">
        <f>ROUND(I308*H308,2)</f>
        <v>0</v>
      </c>
      <c r="K308" s="153"/>
      <c r="L308" s="35"/>
      <c r="M308" s="154" t="s">
        <v>3</v>
      </c>
      <c r="N308" s="155" t="s">
        <v>44</v>
      </c>
      <c r="O308" s="55"/>
      <c r="P308" s="156">
        <f>O308*H308</f>
        <v>0</v>
      </c>
      <c r="Q308" s="156">
        <v>1.0499999999999999E-3</v>
      </c>
      <c r="R308" s="156">
        <f>Q308*H308</f>
        <v>0.54699750000000003</v>
      </c>
      <c r="S308" s="156">
        <v>0</v>
      </c>
      <c r="T308" s="157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8" t="s">
        <v>406</v>
      </c>
      <c r="AT308" s="158" t="s">
        <v>254</v>
      </c>
      <c r="AU308" s="158" t="s">
        <v>82</v>
      </c>
      <c r="AY308" s="19" t="s">
        <v>252</v>
      </c>
      <c r="BE308" s="159">
        <f>IF(N308="základní",J308,0)</f>
        <v>0</v>
      </c>
      <c r="BF308" s="159">
        <f>IF(N308="snížená",J308,0)</f>
        <v>0</v>
      </c>
      <c r="BG308" s="159">
        <f>IF(N308="zákl. přenesená",J308,0)</f>
        <v>0</v>
      </c>
      <c r="BH308" s="159">
        <f>IF(N308="sníž. přenesená",J308,0)</f>
        <v>0</v>
      </c>
      <c r="BI308" s="159">
        <f>IF(N308="nulová",J308,0)</f>
        <v>0</v>
      </c>
      <c r="BJ308" s="19" t="s">
        <v>80</v>
      </c>
      <c r="BK308" s="159">
        <f>ROUND(I308*H308,2)</f>
        <v>0</v>
      </c>
      <c r="BL308" s="19" t="s">
        <v>406</v>
      </c>
      <c r="BM308" s="158" t="s">
        <v>4493</v>
      </c>
    </row>
    <row r="309" spans="1:65" s="2" customFormat="1" ht="11.25">
      <c r="A309" s="34"/>
      <c r="B309" s="35"/>
      <c r="C309" s="34"/>
      <c r="D309" s="160" t="s">
        <v>260</v>
      </c>
      <c r="E309" s="34"/>
      <c r="F309" s="161" t="s">
        <v>4492</v>
      </c>
      <c r="G309" s="34"/>
      <c r="H309" s="34"/>
      <c r="I309" s="162"/>
      <c r="J309" s="34"/>
      <c r="K309" s="34"/>
      <c r="L309" s="35"/>
      <c r="M309" s="163"/>
      <c r="N309" s="164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9" t="s">
        <v>260</v>
      </c>
      <c r="AU309" s="19" t="s">
        <v>82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4494</v>
      </c>
      <c r="H310" s="177">
        <v>520.95000000000005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80</v>
      </c>
      <c r="AY310" s="175" t="s">
        <v>252</v>
      </c>
    </row>
    <row r="311" spans="1:65" s="2" customFormat="1" ht="16.5" customHeight="1">
      <c r="A311" s="34"/>
      <c r="B311" s="145"/>
      <c r="C311" s="146" t="s">
        <v>850</v>
      </c>
      <c r="D311" s="146" t="s">
        <v>254</v>
      </c>
      <c r="E311" s="147" t="s">
        <v>4495</v>
      </c>
      <c r="F311" s="148" t="s">
        <v>4496</v>
      </c>
      <c r="G311" s="149" t="s">
        <v>331</v>
      </c>
      <c r="H311" s="150">
        <v>1371.95</v>
      </c>
      <c r="I311" s="151"/>
      <c r="J311" s="152">
        <f>ROUND(I311*H311,2)</f>
        <v>0</v>
      </c>
      <c r="K311" s="153"/>
      <c r="L311" s="35"/>
      <c r="M311" s="154" t="s">
        <v>3</v>
      </c>
      <c r="N311" s="155" t="s">
        <v>44</v>
      </c>
      <c r="O311" s="55"/>
      <c r="P311" s="156">
        <f>O311*H311</f>
        <v>0</v>
      </c>
      <c r="Q311" s="156">
        <v>1.48E-3</v>
      </c>
      <c r="R311" s="156">
        <f>Q311*H311</f>
        <v>2.0304860000000002</v>
      </c>
      <c r="S311" s="156">
        <v>0</v>
      </c>
      <c r="T311" s="157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158" t="s">
        <v>406</v>
      </c>
      <c r="AT311" s="158" t="s">
        <v>254</v>
      </c>
      <c r="AU311" s="158" t="s">
        <v>82</v>
      </c>
      <c r="AY311" s="19" t="s">
        <v>252</v>
      </c>
      <c r="BE311" s="159">
        <f>IF(N311="základní",J311,0)</f>
        <v>0</v>
      </c>
      <c r="BF311" s="159">
        <f>IF(N311="snížená",J311,0)</f>
        <v>0</v>
      </c>
      <c r="BG311" s="159">
        <f>IF(N311="zákl. přenesená",J311,0)</f>
        <v>0</v>
      </c>
      <c r="BH311" s="159">
        <f>IF(N311="sníž. přenesená",J311,0)</f>
        <v>0</v>
      </c>
      <c r="BI311" s="159">
        <f>IF(N311="nulová",J311,0)</f>
        <v>0</v>
      </c>
      <c r="BJ311" s="19" t="s">
        <v>80</v>
      </c>
      <c r="BK311" s="159">
        <f>ROUND(I311*H311,2)</f>
        <v>0</v>
      </c>
      <c r="BL311" s="19" t="s">
        <v>406</v>
      </c>
      <c r="BM311" s="158" t="s">
        <v>4497</v>
      </c>
    </row>
    <row r="312" spans="1:65" s="2" customFormat="1" ht="11.25">
      <c r="A312" s="34"/>
      <c r="B312" s="35"/>
      <c r="C312" s="34"/>
      <c r="D312" s="160" t="s">
        <v>260</v>
      </c>
      <c r="E312" s="34"/>
      <c r="F312" s="161" t="s">
        <v>4496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260</v>
      </c>
      <c r="AU312" s="19" t="s">
        <v>82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4498</v>
      </c>
      <c r="H313" s="177">
        <v>1371.95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80</v>
      </c>
      <c r="AY313" s="175" t="s">
        <v>252</v>
      </c>
    </row>
    <row r="314" spans="1:65" s="2" customFormat="1" ht="16.5" customHeight="1">
      <c r="A314" s="34"/>
      <c r="B314" s="145"/>
      <c r="C314" s="146" t="s">
        <v>861</v>
      </c>
      <c r="D314" s="146" t="s">
        <v>254</v>
      </c>
      <c r="E314" s="147" t="s">
        <v>4499</v>
      </c>
      <c r="F314" s="148" t="s">
        <v>4500</v>
      </c>
      <c r="G314" s="149" t="s">
        <v>331</v>
      </c>
      <c r="H314" s="150">
        <v>205.85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1.8799999999999999E-3</v>
      </c>
      <c r="R314" s="156">
        <f>Q314*H314</f>
        <v>0.38699799999999995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4501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4500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4502</v>
      </c>
      <c r="H316" s="177">
        <v>205.85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80</v>
      </c>
      <c r="AY316" s="175" t="s">
        <v>252</v>
      </c>
    </row>
    <row r="317" spans="1:65" s="2" customFormat="1" ht="16.5" customHeight="1">
      <c r="A317" s="34"/>
      <c r="B317" s="145"/>
      <c r="C317" s="146" t="s">
        <v>866</v>
      </c>
      <c r="D317" s="146" t="s">
        <v>254</v>
      </c>
      <c r="E317" s="147" t="s">
        <v>4503</v>
      </c>
      <c r="F317" s="148" t="s">
        <v>4504</v>
      </c>
      <c r="G317" s="149" t="s">
        <v>331</v>
      </c>
      <c r="H317" s="150">
        <v>69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2.8400000000000001E-3</v>
      </c>
      <c r="R317" s="156">
        <f>Q317*H317</f>
        <v>0.19596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4505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4504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4506</v>
      </c>
      <c r="H319" s="177">
        <v>69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80</v>
      </c>
      <c r="AY319" s="175" t="s">
        <v>252</v>
      </c>
    </row>
    <row r="320" spans="1:65" s="2" customFormat="1" ht="16.5" customHeight="1">
      <c r="A320" s="34"/>
      <c r="B320" s="145"/>
      <c r="C320" s="146" t="s">
        <v>884</v>
      </c>
      <c r="D320" s="146" t="s">
        <v>254</v>
      </c>
      <c r="E320" s="147" t="s">
        <v>4507</v>
      </c>
      <c r="F320" s="148" t="s">
        <v>4508</v>
      </c>
      <c r="G320" s="149" t="s">
        <v>331</v>
      </c>
      <c r="H320" s="150">
        <v>635.95000000000005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3.6600000000000001E-3</v>
      </c>
      <c r="R320" s="156">
        <f>Q320*H320</f>
        <v>2.3275770000000002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4509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4508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4" customFormat="1" ht="11.25">
      <c r="B322" s="174"/>
      <c r="D322" s="160" t="s">
        <v>264</v>
      </c>
      <c r="E322" s="175" t="s">
        <v>3</v>
      </c>
      <c r="F322" s="176" t="s">
        <v>4510</v>
      </c>
      <c r="H322" s="177">
        <v>635.95000000000005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80</v>
      </c>
      <c r="AY322" s="175" t="s">
        <v>252</v>
      </c>
    </row>
    <row r="323" spans="1:65" s="2" customFormat="1" ht="16.5" customHeight="1">
      <c r="A323" s="34"/>
      <c r="B323" s="145"/>
      <c r="C323" s="146" t="s">
        <v>905</v>
      </c>
      <c r="D323" s="146" t="s">
        <v>254</v>
      </c>
      <c r="E323" s="147" t="s">
        <v>4511</v>
      </c>
      <c r="F323" s="148" t="s">
        <v>4512</v>
      </c>
      <c r="G323" s="149" t="s">
        <v>331</v>
      </c>
      <c r="H323" s="150">
        <v>36.799999999999997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4.28E-3</v>
      </c>
      <c r="R323" s="156">
        <f>Q323*H323</f>
        <v>0.15750399999999998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4513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4514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2284</v>
      </c>
      <c r="E325" s="34"/>
      <c r="F325" s="211" t="s">
        <v>4515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2284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4516</v>
      </c>
      <c r="H326" s="177">
        <v>36.799999999999997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916</v>
      </c>
      <c r="D327" s="146" t="s">
        <v>254</v>
      </c>
      <c r="E327" s="147" t="s">
        <v>4517</v>
      </c>
      <c r="F327" s="148" t="s">
        <v>4518</v>
      </c>
      <c r="G327" s="149" t="s">
        <v>331</v>
      </c>
      <c r="H327" s="150">
        <v>149.5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5.94E-3</v>
      </c>
      <c r="R327" s="156">
        <f>Q327*H327</f>
        <v>0.88802999999999999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4519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4518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14" customFormat="1" ht="11.25">
      <c r="B329" s="174"/>
      <c r="D329" s="160" t="s">
        <v>264</v>
      </c>
      <c r="E329" s="175" t="s">
        <v>3</v>
      </c>
      <c r="F329" s="176" t="s">
        <v>4520</v>
      </c>
      <c r="H329" s="177">
        <v>149.5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252</v>
      </c>
    </row>
    <row r="330" spans="1:65" s="2" customFormat="1" ht="16.5" customHeight="1">
      <c r="A330" s="34"/>
      <c r="B330" s="145"/>
      <c r="C330" s="146" t="s">
        <v>931</v>
      </c>
      <c r="D330" s="146" t="s">
        <v>254</v>
      </c>
      <c r="E330" s="147" t="s">
        <v>4521</v>
      </c>
      <c r="F330" s="148" t="s">
        <v>4522</v>
      </c>
      <c r="G330" s="149" t="s">
        <v>331</v>
      </c>
      <c r="H330" s="150">
        <v>18.399999999999999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7.5100000000000002E-3</v>
      </c>
      <c r="R330" s="156">
        <f>Q330*H330</f>
        <v>0.138184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406</v>
      </c>
      <c r="AT330" s="158" t="s">
        <v>254</v>
      </c>
      <c r="AU330" s="158" t="s">
        <v>82</v>
      </c>
      <c r="AY330" s="19" t="s">
        <v>252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406</v>
      </c>
      <c r="BM330" s="158" t="s">
        <v>4523</v>
      </c>
    </row>
    <row r="331" spans="1:65" s="2" customFormat="1" ht="11.25">
      <c r="A331" s="34"/>
      <c r="B331" s="35"/>
      <c r="C331" s="34"/>
      <c r="D331" s="160" t="s">
        <v>260</v>
      </c>
      <c r="E331" s="34"/>
      <c r="F331" s="161" t="s">
        <v>4522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260</v>
      </c>
      <c r="AU331" s="19" t="s">
        <v>82</v>
      </c>
    </row>
    <row r="332" spans="1:65" s="14" customFormat="1" ht="11.25">
      <c r="B332" s="174"/>
      <c r="D332" s="160" t="s">
        <v>264</v>
      </c>
      <c r="E332" s="175" t="s">
        <v>3</v>
      </c>
      <c r="F332" s="176" t="s">
        <v>4336</v>
      </c>
      <c r="H332" s="177">
        <v>18.399999999999999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80</v>
      </c>
      <c r="AY332" s="175" t="s">
        <v>252</v>
      </c>
    </row>
    <row r="333" spans="1:65" s="2" customFormat="1" ht="16.5" customHeight="1">
      <c r="A333" s="34"/>
      <c r="B333" s="145"/>
      <c r="C333" s="146" t="s">
        <v>940</v>
      </c>
      <c r="D333" s="146" t="s">
        <v>254</v>
      </c>
      <c r="E333" s="147" t="s">
        <v>4524</v>
      </c>
      <c r="F333" s="148" t="s">
        <v>4525</v>
      </c>
      <c r="G333" s="149" t="s">
        <v>743</v>
      </c>
      <c r="H333" s="150">
        <v>324</v>
      </c>
      <c r="I333" s="151"/>
      <c r="J333" s="152">
        <f>ROUND(I333*H333,2)</f>
        <v>0</v>
      </c>
      <c r="K333" s="153"/>
      <c r="L333" s="35"/>
      <c r="M333" s="154" t="s">
        <v>3</v>
      </c>
      <c r="N333" s="155" t="s">
        <v>44</v>
      </c>
      <c r="O333" s="55"/>
      <c r="P333" s="156">
        <f>O333*H333</f>
        <v>0</v>
      </c>
      <c r="Q333" s="156">
        <v>0</v>
      </c>
      <c r="R333" s="156">
        <f>Q333*H333</f>
        <v>0</v>
      </c>
      <c r="S333" s="156">
        <v>0</v>
      </c>
      <c r="T333" s="157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8" t="s">
        <v>406</v>
      </c>
      <c r="AT333" s="158" t="s">
        <v>254</v>
      </c>
      <c r="AU333" s="158" t="s">
        <v>82</v>
      </c>
      <c r="AY333" s="19" t="s">
        <v>252</v>
      </c>
      <c r="BE333" s="159">
        <f>IF(N333="základní",J333,0)</f>
        <v>0</v>
      </c>
      <c r="BF333" s="159">
        <f>IF(N333="snížená",J333,0)</f>
        <v>0</v>
      </c>
      <c r="BG333" s="159">
        <f>IF(N333="zákl. přenesená",J333,0)</f>
        <v>0</v>
      </c>
      <c r="BH333" s="159">
        <f>IF(N333="sníž. přenesená",J333,0)</f>
        <v>0</v>
      </c>
      <c r="BI333" s="159">
        <f>IF(N333="nulová",J333,0)</f>
        <v>0</v>
      </c>
      <c r="BJ333" s="19" t="s">
        <v>80</v>
      </c>
      <c r="BK333" s="159">
        <f>ROUND(I333*H333,2)</f>
        <v>0</v>
      </c>
      <c r="BL333" s="19" t="s">
        <v>406</v>
      </c>
      <c r="BM333" s="158" t="s">
        <v>4526</v>
      </c>
    </row>
    <row r="334" spans="1:65" s="2" customFormat="1" ht="11.25">
      <c r="A334" s="34"/>
      <c r="B334" s="35"/>
      <c r="C334" s="34"/>
      <c r="D334" s="160" t="s">
        <v>260</v>
      </c>
      <c r="E334" s="34"/>
      <c r="F334" s="161" t="s">
        <v>4527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260</v>
      </c>
      <c r="AU334" s="19" t="s">
        <v>82</v>
      </c>
    </row>
    <row r="335" spans="1:65" s="2" customFormat="1" ht="19.5">
      <c r="A335" s="34"/>
      <c r="B335" s="35"/>
      <c r="C335" s="34"/>
      <c r="D335" s="160" t="s">
        <v>2284</v>
      </c>
      <c r="E335" s="34"/>
      <c r="F335" s="211" t="s">
        <v>4528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2284</v>
      </c>
      <c r="AU335" s="19" t="s">
        <v>82</v>
      </c>
    </row>
    <row r="336" spans="1:65" s="2" customFormat="1" ht="16.5" customHeight="1">
      <c r="A336" s="34"/>
      <c r="B336" s="145"/>
      <c r="C336" s="146" t="s">
        <v>946</v>
      </c>
      <c r="D336" s="146" t="s">
        <v>254</v>
      </c>
      <c r="E336" s="147" t="s">
        <v>4529</v>
      </c>
      <c r="F336" s="148" t="s">
        <v>4530</v>
      </c>
      <c r="G336" s="149" t="s">
        <v>331</v>
      </c>
      <c r="H336" s="150">
        <v>2841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0</v>
      </c>
      <c r="R336" s="156">
        <f>Q336*H336</f>
        <v>0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406</v>
      </c>
      <c r="AT336" s="158" t="s">
        <v>254</v>
      </c>
      <c r="AU336" s="158" t="s">
        <v>82</v>
      </c>
      <c r="AY336" s="19" t="s">
        <v>252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406</v>
      </c>
      <c r="BM336" s="158" t="s">
        <v>4531</v>
      </c>
    </row>
    <row r="337" spans="1:65" s="2" customFormat="1" ht="11.25">
      <c r="A337" s="34"/>
      <c r="B337" s="35"/>
      <c r="C337" s="34"/>
      <c r="D337" s="160" t="s">
        <v>260</v>
      </c>
      <c r="E337" s="34"/>
      <c r="F337" s="161" t="s">
        <v>4530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260</v>
      </c>
      <c r="AU337" s="19" t="s">
        <v>82</v>
      </c>
    </row>
    <row r="338" spans="1:65" s="2" customFormat="1" ht="16.5" customHeight="1">
      <c r="A338" s="34"/>
      <c r="B338" s="145"/>
      <c r="C338" s="146" t="s">
        <v>957</v>
      </c>
      <c r="D338" s="146" t="s">
        <v>254</v>
      </c>
      <c r="E338" s="147" t="s">
        <v>4532</v>
      </c>
      <c r="F338" s="148" t="s">
        <v>4533</v>
      </c>
      <c r="G338" s="149" t="s">
        <v>331</v>
      </c>
      <c r="H338" s="150">
        <v>150</v>
      </c>
      <c r="I338" s="151"/>
      <c r="J338" s="152">
        <f>ROUND(I338*H338,2)</f>
        <v>0</v>
      </c>
      <c r="K338" s="153"/>
      <c r="L338" s="35"/>
      <c r="M338" s="154" t="s">
        <v>3</v>
      </c>
      <c r="N338" s="155" t="s">
        <v>44</v>
      </c>
      <c r="O338" s="55"/>
      <c r="P338" s="156">
        <f>O338*H338</f>
        <v>0</v>
      </c>
      <c r="Q338" s="156">
        <v>0</v>
      </c>
      <c r="R338" s="156">
        <f>Q338*H338</f>
        <v>0</v>
      </c>
      <c r="S338" s="156">
        <v>0</v>
      </c>
      <c r="T338" s="157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8" t="s">
        <v>406</v>
      </c>
      <c r="AT338" s="158" t="s">
        <v>254</v>
      </c>
      <c r="AU338" s="158" t="s">
        <v>82</v>
      </c>
      <c r="AY338" s="19" t="s">
        <v>252</v>
      </c>
      <c r="BE338" s="159">
        <f>IF(N338="základní",J338,0)</f>
        <v>0</v>
      </c>
      <c r="BF338" s="159">
        <f>IF(N338="snížená",J338,0)</f>
        <v>0</v>
      </c>
      <c r="BG338" s="159">
        <f>IF(N338="zákl. přenesená",J338,0)</f>
        <v>0</v>
      </c>
      <c r="BH338" s="159">
        <f>IF(N338="sníž. přenesená",J338,0)</f>
        <v>0</v>
      </c>
      <c r="BI338" s="159">
        <f>IF(N338="nulová",J338,0)</f>
        <v>0</v>
      </c>
      <c r="BJ338" s="19" t="s">
        <v>80</v>
      </c>
      <c r="BK338" s="159">
        <f>ROUND(I338*H338,2)</f>
        <v>0</v>
      </c>
      <c r="BL338" s="19" t="s">
        <v>406</v>
      </c>
      <c r="BM338" s="158" t="s">
        <v>4534</v>
      </c>
    </row>
    <row r="339" spans="1:65" s="2" customFormat="1" ht="11.25">
      <c r="A339" s="34"/>
      <c r="B339" s="35"/>
      <c r="C339" s="34"/>
      <c r="D339" s="160" t="s">
        <v>260</v>
      </c>
      <c r="E339" s="34"/>
      <c r="F339" s="161" t="s">
        <v>4533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260</v>
      </c>
      <c r="AU339" s="19" t="s">
        <v>82</v>
      </c>
    </row>
    <row r="340" spans="1:65" s="2" customFormat="1" ht="16.5" customHeight="1">
      <c r="A340" s="34"/>
      <c r="B340" s="145"/>
      <c r="C340" s="146" t="s">
        <v>974</v>
      </c>
      <c r="D340" s="146" t="s">
        <v>254</v>
      </c>
      <c r="E340" s="147" t="s">
        <v>4535</v>
      </c>
      <c r="F340" s="148" t="s">
        <v>4536</v>
      </c>
      <c r="G340" s="149" t="s">
        <v>331</v>
      </c>
      <c r="H340" s="150">
        <v>19</v>
      </c>
      <c r="I340" s="151"/>
      <c r="J340" s="152">
        <f>ROUND(I340*H340,2)</f>
        <v>0</v>
      </c>
      <c r="K340" s="153"/>
      <c r="L340" s="35"/>
      <c r="M340" s="154" t="s">
        <v>3</v>
      </c>
      <c r="N340" s="155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406</v>
      </c>
      <c r="AT340" s="158" t="s">
        <v>254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406</v>
      </c>
      <c r="BM340" s="158" t="s">
        <v>4537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4538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11.25">
      <c r="A342" s="34"/>
      <c r="B342" s="35"/>
      <c r="C342" s="34"/>
      <c r="D342" s="165" t="s">
        <v>262</v>
      </c>
      <c r="E342" s="34"/>
      <c r="F342" s="166" t="s">
        <v>4539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262</v>
      </c>
      <c r="AU342" s="19" t="s">
        <v>82</v>
      </c>
    </row>
    <row r="343" spans="1:65" s="2" customFormat="1" ht="16.5" customHeight="1">
      <c r="A343" s="34"/>
      <c r="B343" s="145"/>
      <c r="C343" s="146" t="s">
        <v>987</v>
      </c>
      <c r="D343" s="146" t="s">
        <v>254</v>
      </c>
      <c r="E343" s="147" t="s">
        <v>4540</v>
      </c>
      <c r="F343" s="148" t="s">
        <v>4541</v>
      </c>
      <c r="G343" s="149" t="s">
        <v>321</v>
      </c>
      <c r="H343" s="150">
        <v>6.9</v>
      </c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4542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4543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4544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994</v>
      </c>
      <c r="D346" s="146" t="s">
        <v>254</v>
      </c>
      <c r="E346" s="147" t="s">
        <v>4545</v>
      </c>
      <c r="F346" s="148" t="s">
        <v>4546</v>
      </c>
      <c r="G346" s="149" t="s">
        <v>321</v>
      </c>
      <c r="H346" s="150">
        <v>6.9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4547</v>
      </c>
    </row>
    <row r="347" spans="1:65" s="2" customFormat="1" ht="19.5">
      <c r="A347" s="34"/>
      <c r="B347" s="35"/>
      <c r="C347" s="34"/>
      <c r="D347" s="160" t="s">
        <v>260</v>
      </c>
      <c r="E347" s="34"/>
      <c r="F347" s="161" t="s">
        <v>4548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2" customFormat="1" ht="11.25">
      <c r="A348" s="34"/>
      <c r="B348" s="35"/>
      <c r="C348" s="34"/>
      <c r="D348" s="165" t="s">
        <v>262</v>
      </c>
      <c r="E348" s="34"/>
      <c r="F348" s="166" t="s">
        <v>4549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262</v>
      </c>
      <c r="AU348" s="19" t="s">
        <v>82</v>
      </c>
    </row>
    <row r="349" spans="1:65" s="12" customFormat="1" ht="22.9" customHeight="1">
      <c r="B349" s="132"/>
      <c r="D349" s="133" t="s">
        <v>72</v>
      </c>
      <c r="E349" s="143" t="s">
        <v>4550</v>
      </c>
      <c r="F349" s="143" t="s">
        <v>4551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SUM(P350:P535)</f>
        <v>0</v>
      </c>
      <c r="Q349" s="138"/>
      <c r="R349" s="139">
        <f>SUM(R350:R535)</f>
        <v>0.30414572519999999</v>
      </c>
      <c r="S349" s="138"/>
      <c r="T349" s="140">
        <f>SUM(T350:T535)</f>
        <v>0</v>
      </c>
      <c r="AR349" s="133" t="s">
        <v>82</v>
      </c>
      <c r="AT349" s="141" t="s">
        <v>72</v>
      </c>
      <c r="AU349" s="141" t="s">
        <v>80</v>
      </c>
      <c r="AY349" s="133" t="s">
        <v>252</v>
      </c>
      <c r="BK349" s="142">
        <f>SUM(BK350:BK535)</f>
        <v>0</v>
      </c>
    </row>
    <row r="350" spans="1:65" s="2" customFormat="1" ht="16.5" customHeight="1">
      <c r="A350" s="34"/>
      <c r="B350" s="145"/>
      <c r="C350" s="146" t="s">
        <v>1027</v>
      </c>
      <c r="D350" s="146" t="s">
        <v>254</v>
      </c>
      <c r="E350" s="147" t="s">
        <v>4552</v>
      </c>
      <c r="F350" s="148" t="s">
        <v>4553</v>
      </c>
      <c r="G350" s="149" t="s">
        <v>4360</v>
      </c>
      <c r="H350" s="150">
        <v>100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406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406</v>
      </c>
      <c r="BM350" s="158" t="s">
        <v>4554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4553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6.5" customHeight="1">
      <c r="A352" s="34"/>
      <c r="B352" s="145"/>
      <c r="C352" s="146" t="s">
        <v>1054</v>
      </c>
      <c r="D352" s="146" t="s">
        <v>254</v>
      </c>
      <c r="E352" s="147" t="s">
        <v>4555</v>
      </c>
      <c r="F352" s="148" t="s">
        <v>4556</v>
      </c>
      <c r="G352" s="149" t="s">
        <v>743</v>
      </c>
      <c r="H352" s="150">
        <v>91</v>
      </c>
      <c r="I352" s="151"/>
      <c r="J352" s="152">
        <f>ROUND(I352*H352,2)</f>
        <v>0</v>
      </c>
      <c r="K352" s="153"/>
      <c r="L352" s="35"/>
      <c r="M352" s="154" t="s">
        <v>3</v>
      </c>
      <c r="N352" s="155" t="s">
        <v>44</v>
      </c>
      <c r="O352" s="55"/>
      <c r="P352" s="156">
        <f>O352*H352</f>
        <v>0</v>
      </c>
      <c r="Q352" s="156">
        <v>1.3999999999999999E-4</v>
      </c>
      <c r="R352" s="156">
        <f>Q352*H352</f>
        <v>1.274E-2</v>
      </c>
      <c r="S352" s="156">
        <v>0</v>
      </c>
      <c r="T352" s="157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158" t="s">
        <v>406</v>
      </c>
      <c r="AT352" s="158" t="s">
        <v>254</v>
      </c>
      <c r="AU352" s="158" t="s">
        <v>82</v>
      </c>
      <c r="AY352" s="19" t="s">
        <v>252</v>
      </c>
      <c r="BE352" s="159">
        <f>IF(N352="základní",J352,0)</f>
        <v>0</v>
      </c>
      <c r="BF352" s="159">
        <f>IF(N352="snížená",J352,0)</f>
        <v>0</v>
      </c>
      <c r="BG352" s="159">
        <f>IF(N352="zákl. přenesená",J352,0)</f>
        <v>0</v>
      </c>
      <c r="BH352" s="159">
        <f>IF(N352="sníž. přenesená",J352,0)</f>
        <v>0</v>
      </c>
      <c r="BI352" s="159">
        <f>IF(N352="nulová",J352,0)</f>
        <v>0</v>
      </c>
      <c r="BJ352" s="19" t="s">
        <v>80</v>
      </c>
      <c r="BK352" s="159">
        <f>ROUND(I352*H352,2)</f>
        <v>0</v>
      </c>
      <c r="BL352" s="19" t="s">
        <v>406</v>
      </c>
      <c r="BM352" s="158" t="s">
        <v>4557</v>
      </c>
    </row>
    <row r="353" spans="1:65" s="2" customFormat="1" ht="11.25">
      <c r="A353" s="34"/>
      <c r="B353" s="35"/>
      <c r="C353" s="34"/>
      <c r="D353" s="160" t="s">
        <v>260</v>
      </c>
      <c r="E353" s="34"/>
      <c r="F353" s="161" t="s">
        <v>4558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260</v>
      </c>
      <c r="AU353" s="19" t="s">
        <v>82</v>
      </c>
    </row>
    <row r="354" spans="1:65" s="2" customFormat="1" ht="11.25">
      <c r="A354" s="34"/>
      <c r="B354" s="35"/>
      <c r="C354" s="34"/>
      <c r="D354" s="165" t="s">
        <v>262</v>
      </c>
      <c r="E354" s="34"/>
      <c r="F354" s="166" t="s">
        <v>4559</v>
      </c>
      <c r="G354" s="34"/>
      <c r="H354" s="34"/>
      <c r="I354" s="162"/>
      <c r="J354" s="34"/>
      <c r="K354" s="34"/>
      <c r="L354" s="35"/>
      <c r="M354" s="163"/>
      <c r="N354" s="164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9" t="s">
        <v>262</v>
      </c>
      <c r="AU354" s="19" t="s">
        <v>82</v>
      </c>
    </row>
    <row r="355" spans="1:65" s="2" customFormat="1" ht="19.5">
      <c r="A355" s="34"/>
      <c r="B355" s="35"/>
      <c r="C355" s="34"/>
      <c r="D355" s="160" t="s">
        <v>2284</v>
      </c>
      <c r="E355" s="34"/>
      <c r="F355" s="211" t="s">
        <v>4560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2284</v>
      </c>
      <c r="AU355" s="19" t="s">
        <v>82</v>
      </c>
    </row>
    <row r="356" spans="1:65" s="2" customFormat="1" ht="16.5" customHeight="1">
      <c r="A356" s="34"/>
      <c r="B356" s="145"/>
      <c r="C356" s="198" t="s">
        <v>1060</v>
      </c>
      <c r="D356" s="198" t="s">
        <v>361</v>
      </c>
      <c r="E356" s="199" t="s">
        <v>4561</v>
      </c>
      <c r="F356" s="200" t="s">
        <v>4562</v>
      </c>
      <c r="G356" s="201" t="s">
        <v>4360</v>
      </c>
      <c r="H356" s="202">
        <v>9</v>
      </c>
      <c r="I356" s="203"/>
      <c r="J356" s="204">
        <f>ROUND(I356*H356,2)</f>
        <v>0</v>
      </c>
      <c r="K356" s="205"/>
      <c r="L356" s="206"/>
      <c r="M356" s="207" t="s">
        <v>3</v>
      </c>
      <c r="N356" s="208" t="s">
        <v>44</v>
      </c>
      <c r="O356" s="55"/>
      <c r="P356" s="156">
        <f>O356*H356</f>
        <v>0</v>
      </c>
      <c r="Q356" s="156">
        <v>0</v>
      </c>
      <c r="R356" s="156">
        <f>Q356*H356</f>
        <v>0</v>
      </c>
      <c r="S356" s="156">
        <v>0</v>
      </c>
      <c r="T356" s="157">
        <f>S356*H356</f>
        <v>0</v>
      </c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R356" s="158" t="s">
        <v>572</v>
      </c>
      <c r="AT356" s="158" t="s">
        <v>361</v>
      </c>
      <c r="AU356" s="158" t="s">
        <v>82</v>
      </c>
      <c r="AY356" s="19" t="s">
        <v>252</v>
      </c>
      <c r="BE356" s="159">
        <f>IF(N356="základní",J356,0)</f>
        <v>0</v>
      </c>
      <c r="BF356" s="159">
        <f>IF(N356="snížená",J356,0)</f>
        <v>0</v>
      </c>
      <c r="BG356" s="159">
        <f>IF(N356="zákl. přenesená",J356,0)</f>
        <v>0</v>
      </c>
      <c r="BH356" s="159">
        <f>IF(N356="sníž. přenesená",J356,0)</f>
        <v>0</v>
      </c>
      <c r="BI356" s="159">
        <f>IF(N356="nulová",J356,0)</f>
        <v>0</v>
      </c>
      <c r="BJ356" s="19" t="s">
        <v>80</v>
      </c>
      <c r="BK356" s="159">
        <f>ROUND(I356*H356,2)</f>
        <v>0</v>
      </c>
      <c r="BL356" s="19" t="s">
        <v>406</v>
      </c>
      <c r="BM356" s="158" t="s">
        <v>4563</v>
      </c>
    </row>
    <row r="357" spans="1:65" s="2" customFormat="1" ht="11.25">
      <c r="A357" s="34"/>
      <c r="B357" s="35"/>
      <c r="C357" s="34"/>
      <c r="D357" s="160" t="s">
        <v>260</v>
      </c>
      <c r="E357" s="34"/>
      <c r="F357" s="161" t="s">
        <v>4562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260</v>
      </c>
      <c r="AU357" s="19" t="s">
        <v>82</v>
      </c>
    </row>
    <row r="358" spans="1:65" s="2" customFormat="1" ht="16.5" customHeight="1">
      <c r="A358" s="34"/>
      <c r="B358" s="145"/>
      <c r="C358" s="146" t="s">
        <v>1066</v>
      </c>
      <c r="D358" s="146" t="s">
        <v>254</v>
      </c>
      <c r="E358" s="147" t="s">
        <v>4564</v>
      </c>
      <c r="F358" s="148" t="s">
        <v>4565</v>
      </c>
      <c r="G358" s="149" t="s">
        <v>743</v>
      </c>
      <c r="H358" s="150">
        <v>57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6.2507400000000004E-5</v>
      </c>
      <c r="R358" s="156">
        <f>Q358*H358</f>
        <v>3.5629218000000004E-3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406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406</v>
      </c>
      <c r="BM358" s="158" t="s">
        <v>4566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4567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4568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6.5" customHeight="1">
      <c r="A361" s="34"/>
      <c r="B361" s="145"/>
      <c r="C361" s="198" t="s">
        <v>1072</v>
      </c>
      <c r="D361" s="198" t="s">
        <v>361</v>
      </c>
      <c r="E361" s="199" t="s">
        <v>4569</v>
      </c>
      <c r="F361" s="200" t="s">
        <v>4570</v>
      </c>
      <c r="G361" s="201" t="s">
        <v>4360</v>
      </c>
      <c r="H361" s="202">
        <v>46</v>
      </c>
      <c r="I361" s="203"/>
      <c r="J361" s="204">
        <f>ROUND(I361*H361,2)</f>
        <v>0</v>
      </c>
      <c r="K361" s="205"/>
      <c r="L361" s="206"/>
      <c r="M361" s="207" t="s">
        <v>3</v>
      </c>
      <c r="N361" s="208" t="s">
        <v>44</v>
      </c>
      <c r="O361" s="55"/>
      <c r="P361" s="156">
        <f>O361*H361</f>
        <v>0</v>
      </c>
      <c r="Q361" s="156">
        <v>0</v>
      </c>
      <c r="R361" s="156">
        <f>Q361*H361</f>
        <v>0</v>
      </c>
      <c r="S361" s="156">
        <v>0</v>
      </c>
      <c r="T361" s="157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8" t="s">
        <v>572</v>
      </c>
      <c r="AT361" s="158" t="s">
        <v>361</v>
      </c>
      <c r="AU361" s="158" t="s">
        <v>82</v>
      </c>
      <c r="AY361" s="19" t="s">
        <v>252</v>
      </c>
      <c r="BE361" s="159">
        <f>IF(N361="základní",J361,0)</f>
        <v>0</v>
      </c>
      <c r="BF361" s="159">
        <f>IF(N361="snížená",J361,0)</f>
        <v>0</v>
      </c>
      <c r="BG361" s="159">
        <f>IF(N361="zákl. přenesená",J361,0)</f>
        <v>0</v>
      </c>
      <c r="BH361" s="159">
        <f>IF(N361="sníž. přenesená",J361,0)</f>
        <v>0</v>
      </c>
      <c r="BI361" s="159">
        <f>IF(N361="nulová",J361,0)</f>
        <v>0</v>
      </c>
      <c r="BJ361" s="19" t="s">
        <v>80</v>
      </c>
      <c r="BK361" s="159">
        <f>ROUND(I361*H361,2)</f>
        <v>0</v>
      </c>
      <c r="BL361" s="19" t="s">
        <v>406</v>
      </c>
      <c r="BM361" s="158" t="s">
        <v>4571</v>
      </c>
    </row>
    <row r="362" spans="1:65" s="2" customFormat="1" ht="11.25">
      <c r="A362" s="34"/>
      <c r="B362" s="35"/>
      <c r="C362" s="34"/>
      <c r="D362" s="160" t="s">
        <v>260</v>
      </c>
      <c r="E362" s="34"/>
      <c r="F362" s="161" t="s">
        <v>4570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260</v>
      </c>
      <c r="AU362" s="19" t="s">
        <v>82</v>
      </c>
    </row>
    <row r="363" spans="1:65" s="2" customFormat="1" ht="48.75">
      <c r="A363" s="34"/>
      <c r="B363" s="35"/>
      <c r="C363" s="34"/>
      <c r="D363" s="160" t="s">
        <v>2284</v>
      </c>
      <c r="E363" s="34"/>
      <c r="F363" s="211" t="s">
        <v>4572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2284</v>
      </c>
      <c r="AU363" s="19" t="s">
        <v>82</v>
      </c>
    </row>
    <row r="364" spans="1:65" s="2" customFormat="1" ht="16.5" customHeight="1">
      <c r="A364" s="34"/>
      <c r="B364" s="145"/>
      <c r="C364" s="198" t="s">
        <v>1079</v>
      </c>
      <c r="D364" s="198" t="s">
        <v>361</v>
      </c>
      <c r="E364" s="199" t="s">
        <v>4573</v>
      </c>
      <c r="F364" s="200" t="s">
        <v>4570</v>
      </c>
      <c r="G364" s="201" t="s">
        <v>4360</v>
      </c>
      <c r="H364" s="202">
        <v>11</v>
      </c>
      <c r="I364" s="203"/>
      <c r="J364" s="204">
        <f>ROUND(I364*H364,2)</f>
        <v>0</v>
      </c>
      <c r="K364" s="205"/>
      <c r="L364" s="206"/>
      <c r="M364" s="207" t="s">
        <v>3</v>
      </c>
      <c r="N364" s="208" t="s">
        <v>44</v>
      </c>
      <c r="O364" s="55"/>
      <c r="P364" s="156">
        <f>O364*H364</f>
        <v>0</v>
      </c>
      <c r="Q364" s="156">
        <v>0</v>
      </c>
      <c r="R364" s="156">
        <f>Q364*H364</f>
        <v>0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572</v>
      </c>
      <c r="AT364" s="158" t="s">
        <v>361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406</v>
      </c>
      <c r="BM364" s="158" t="s">
        <v>4574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4570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39">
      <c r="A366" s="34"/>
      <c r="B366" s="35"/>
      <c r="C366" s="34"/>
      <c r="D366" s="160" t="s">
        <v>2284</v>
      </c>
      <c r="E366" s="34"/>
      <c r="F366" s="211" t="s">
        <v>4575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2284</v>
      </c>
      <c r="AU366" s="19" t="s">
        <v>82</v>
      </c>
    </row>
    <row r="367" spans="1:65" s="2" customFormat="1" ht="16.5" customHeight="1">
      <c r="A367" s="34"/>
      <c r="B367" s="145"/>
      <c r="C367" s="146" t="s">
        <v>1085</v>
      </c>
      <c r="D367" s="146" t="s">
        <v>254</v>
      </c>
      <c r="E367" s="147" t="s">
        <v>4576</v>
      </c>
      <c r="F367" s="148" t="s">
        <v>4577</v>
      </c>
      <c r="G367" s="149" t="s">
        <v>743</v>
      </c>
      <c r="H367" s="150">
        <v>102</v>
      </c>
      <c r="I367" s="151"/>
      <c r="J367" s="152">
        <f>ROUND(I367*H367,2)</f>
        <v>0</v>
      </c>
      <c r="K367" s="153"/>
      <c r="L367" s="35"/>
      <c r="M367" s="154" t="s">
        <v>3</v>
      </c>
      <c r="N367" s="155" t="s">
        <v>44</v>
      </c>
      <c r="O367" s="55"/>
      <c r="P367" s="156">
        <f>O367*H367</f>
        <v>0</v>
      </c>
      <c r="Q367" s="156">
        <v>7.8536999999999997E-5</v>
      </c>
      <c r="R367" s="156">
        <f>Q367*H367</f>
        <v>8.010774E-3</v>
      </c>
      <c r="S367" s="156">
        <v>0</v>
      </c>
      <c r="T367" s="157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8" t="s">
        <v>406</v>
      </c>
      <c r="AT367" s="158" t="s">
        <v>254</v>
      </c>
      <c r="AU367" s="158" t="s">
        <v>82</v>
      </c>
      <c r="AY367" s="19" t="s">
        <v>252</v>
      </c>
      <c r="BE367" s="159">
        <f>IF(N367="základní",J367,0)</f>
        <v>0</v>
      </c>
      <c r="BF367" s="159">
        <f>IF(N367="snížená",J367,0)</f>
        <v>0</v>
      </c>
      <c r="BG367" s="159">
        <f>IF(N367="zákl. přenesená",J367,0)</f>
        <v>0</v>
      </c>
      <c r="BH367" s="159">
        <f>IF(N367="sníž. přenesená",J367,0)</f>
        <v>0</v>
      </c>
      <c r="BI367" s="159">
        <f>IF(N367="nulová",J367,0)</f>
        <v>0</v>
      </c>
      <c r="BJ367" s="19" t="s">
        <v>80</v>
      </c>
      <c r="BK367" s="159">
        <f>ROUND(I367*H367,2)</f>
        <v>0</v>
      </c>
      <c r="BL367" s="19" t="s">
        <v>406</v>
      </c>
      <c r="BM367" s="158" t="s">
        <v>4578</v>
      </c>
    </row>
    <row r="368" spans="1:65" s="2" customFormat="1" ht="11.25">
      <c r="A368" s="34"/>
      <c r="B368" s="35"/>
      <c r="C368" s="34"/>
      <c r="D368" s="160" t="s">
        <v>260</v>
      </c>
      <c r="E368" s="34"/>
      <c r="F368" s="161" t="s">
        <v>4579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260</v>
      </c>
      <c r="AU368" s="19" t="s">
        <v>82</v>
      </c>
    </row>
    <row r="369" spans="1:65" s="2" customFormat="1" ht="11.25">
      <c r="A369" s="34"/>
      <c r="B369" s="35"/>
      <c r="C369" s="34"/>
      <c r="D369" s="165" t="s">
        <v>262</v>
      </c>
      <c r="E369" s="34"/>
      <c r="F369" s="166" t="s">
        <v>4580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262</v>
      </c>
      <c r="AU369" s="19" t="s">
        <v>82</v>
      </c>
    </row>
    <row r="370" spans="1:65" s="2" customFormat="1" ht="16.5" customHeight="1">
      <c r="A370" s="34"/>
      <c r="B370" s="145"/>
      <c r="C370" s="198" t="s">
        <v>1112</v>
      </c>
      <c r="D370" s="198" t="s">
        <v>361</v>
      </c>
      <c r="E370" s="199" t="s">
        <v>4581</v>
      </c>
      <c r="F370" s="200" t="s">
        <v>4582</v>
      </c>
      <c r="G370" s="201" t="s">
        <v>4360</v>
      </c>
      <c r="H370" s="202">
        <v>11</v>
      </c>
      <c r="I370" s="203"/>
      <c r="J370" s="204">
        <f>ROUND(I370*H370,2)</f>
        <v>0</v>
      </c>
      <c r="K370" s="205"/>
      <c r="L370" s="206"/>
      <c r="M370" s="207" t="s">
        <v>3</v>
      </c>
      <c r="N370" s="208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572</v>
      </c>
      <c r="AT370" s="158" t="s">
        <v>361</v>
      </c>
      <c r="AU370" s="158" t="s">
        <v>82</v>
      </c>
      <c r="AY370" s="19" t="s">
        <v>252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406</v>
      </c>
      <c r="BM370" s="158" t="s">
        <v>4583</v>
      </c>
    </row>
    <row r="371" spans="1:65" s="2" customFormat="1" ht="11.25">
      <c r="A371" s="34"/>
      <c r="B371" s="35"/>
      <c r="C371" s="34"/>
      <c r="D371" s="160" t="s">
        <v>260</v>
      </c>
      <c r="E371" s="34"/>
      <c r="F371" s="161" t="s">
        <v>4582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260</v>
      </c>
      <c r="AU371" s="19" t="s">
        <v>82</v>
      </c>
    </row>
    <row r="372" spans="1:65" s="2" customFormat="1" ht="39">
      <c r="A372" s="34"/>
      <c r="B372" s="35"/>
      <c r="C372" s="34"/>
      <c r="D372" s="160" t="s">
        <v>2284</v>
      </c>
      <c r="E372" s="34"/>
      <c r="F372" s="211" t="s">
        <v>4584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2284</v>
      </c>
      <c r="AU372" s="19" t="s">
        <v>82</v>
      </c>
    </row>
    <row r="373" spans="1:65" s="2" customFormat="1" ht="16.5" customHeight="1">
      <c r="A373" s="34"/>
      <c r="B373" s="145"/>
      <c r="C373" s="198" t="s">
        <v>1133</v>
      </c>
      <c r="D373" s="198" t="s">
        <v>361</v>
      </c>
      <c r="E373" s="199" t="s">
        <v>4585</v>
      </c>
      <c r="F373" s="200" t="s">
        <v>4586</v>
      </c>
      <c r="G373" s="201" t="s">
        <v>4360</v>
      </c>
      <c r="H373" s="202">
        <v>13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4587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4586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48.75">
      <c r="A375" s="34"/>
      <c r="B375" s="35"/>
      <c r="C375" s="34"/>
      <c r="D375" s="160" t="s">
        <v>2284</v>
      </c>
      <c r="E375" s="34"/>
      <c r="F375" s="211" t="s">
        <v>4588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2284</v>
      </c>
      <c r="AU375" s="19" t="s">
        <v>82</v>
      </c>
    </row>
    <row r="376" spans="1:65" s="13" customFormat="1" ht="11.25">
      <c r="B376" s="167"/>
      <c r="D376" s="160" t="s">
        <v>264</v>
      </c>
      <c r="E376" s="168" t="s">
        <v>3</v>
      </c>
      <c r="F376" s="169" t="s">
        <v>4589</v>
      </c>
      <c r="H376" s="168" t="s">
        <v>3</v>
      </c>
      <c r="I376" s="170"/>
      <c r="L376" s="167"/>
      <c r="M376" s="171"/>
      <c r="N376" s="172"/>
      <c r="O376" s="172"/>
      <c r="P376" s="172"/>
      <c r="Q376" s="172"/>
      <c r="R376" s="172"/>
      <c r="S376" s="172"/>
      <c r="T376" s="173"/>
      <c r="AT376" s="168" t="s">
        <v>264</v>
      </c>
      <c r="AU376" s="168" t="s">
        <v>82</v>
      </c>
      <c r="AV376" s="13" t="s">
        <v>80</v>
      </c>
      <c r="AW376" s="13" t="s">
        <v>34</v>
      </c>
      <c r="AX376" s="13" t="s">
        <v>73</v>
      </c>
      <c r="AY376" s="168" t="s">
        <v>252</v>
      </c>
    </row>
    <row r="377" spans="1:65" s="14" customFormat="1" ht="11.25">
      <c r="B377" s="174"/>
      <c r="D377" s="160" t="s">
        <v>264</v>
      </c>
      <c r="E377" s="175" t="s">
        <v>3</v>
      </c>
      <c r="F377" s="176" t="s">
        <v>373</v>
      </c>
      <c r="H377" s="177">
        <v>12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1:65" s="13" customFormat="1" ht="11.25">
      <c r="B378" s="167"/>
      <c r="D378" s="160" t="s">
        <v>264</v>
      </c>
      <c r="E378" s="168" t="s">
        <v>3</v>
      </c>
      <c r="F378" s="169" t="s">
        <v>4590</v>
      </c>
      <c r="H378" s="168" t="s">
        <v>3</v>
      </c>
      <c r="I378" s="170"/>
      <c r="L378" s="167"/>
      <c r="M378" s="171"/>
      <c r="N378" s="172"/>
      <c r="O378" s="172"/>
      <c r="P378" s="172"/>
      <c r="Q378" s="172"/>
      <c r="R378" s="172"/>
      <c r="S378" s="172"/>
      <c r="T378" s="173"/>
      <c r="AT378" s="168" t="s">
        <v>264</v>
      </c>
      <c r="AU378" s="168" t="s">
        <v>82</v>
      </c>
      <c r="AV378" s="13" t="s">
        <v>80</v>
      </c>
      <c r="AW378" s="13" t="s">
        <v>34</v>
      </c>
      <c r="AX378" s="13" t="s">
        <v>73</v>
      </c>
      <c r="AY378" s="168" t="s">
        <v>252</v>
      </c>
    </row>
    <row r="379" spans="1:65" s="14" customFormat="1" ht="11.25">
      <c r="B379" s="174"/>
      <c r="D379" s="160" t="s">
        <v>264</v>
      </c>
      <c r="E379" s="175" t="s">
        <v>3</v>
      </c>
      <c r="F379" s="176" t="s">
        <v>80</v>
      </c>
      <c r="H379" s="177">
        <v>1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1:65" s="15" customFormat="1" ht="11.25">
      <c r="B380" s="182"/>
      <c r="D380" s="160" t="s">
        <v>264</v>
      </c>
      <c r="E380" s="183" t="s">
        <v>3</v>
      </c>
      <c r="F380" s="184" t="s">
        <v>269</v>
      </c>
      <c r="H380" s="185">
        <v>13</v>
      </c>
      <c r="I380" s="186"/>
      <c r="L380" s="182"/>
      <c r="M380" s="187"/>
      <c r="N380" s="188"/>
      <c r="O380" s="188"/>
      <c r="P380" s="188"/>
      <c r="Q380" s="188"/>
      <c r="R380" s="188"/>
      <c r="S380" s="188"/>
      <c r="T380" s="189"/>
      <c r="AT380" s="183" t="s">
        <v>264</v>
      </c>
      <c r="AU380" s="183" t="s">
        <v>82</v>
      </c>
      <c r="AV380" s="15" t="s">
        <v>258</v>
      </c>
      <c r="AW380" s="15" t="s">
        <v>34</v>
      </c>
      <c r="AX380" s="15" t="s">
        <v>80</v>
      </c>
      <c r="AY380" s="183" t="s">
        <v>252</v>
      </c>
    </row>
    <row r="381" spans="1:65" s="2" customFormat="1" ht="16.5" customHeight="1">
      <c r="A381" s="34"/>
      <c r="B381" s="145"/>
      <c r="C381" s="198" t="s">
        <v>1139</v>
      </c>
      <c r="D381" s="198" t="s">
        <v>361</v>
      </c>
      <c r="E381" s="199" t="s">
        <v>4591</v>
      </c>
      <c r="F381" s="200" t="s">
        <v>4586</v>
      </c>
      <c r="G381" s="201" t="s">
        <v>4360</v>
      </c>
      <c r="H381" s="202">
        <v>18</v>
      </c>
      <c r="I381" s="203"/>
      <c r="J381" s="204">
        <f>ROUND(I381*H381,2)</f>
        <v>0</v>
      </c>
      <c r="K381" s="205"/>
      <c r="L381" s="206"/>
      <c r="M381" s="207" t="s">
        <v>3</v>
      </c>
      <c r="N381" s="208" t="s">
        <v>44</v>
      </c>
      <c r="O381" s="55"/>
      <c r="P381" s="156">
        <f>O381*H381</f>
        <v>0</v>
      </c>
      <c r="Q381" s="156">
        <v>0</v>
      </c>
      <c r="R381" s="156">
        <f>Q381*H381</f>
        <v>0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572</v>
      </c>
      <c r="AT381" s="158" t="s">
        <v>361</v>
      </c>
      <c r="AU381" s="158" t="s">
        <v>82</v>
      </c>
      <c r="AY381" s="19" t="s">
        <v>252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406</v>
      </c>
      <c r="BM381" s="158" t="s">
        <v>4592</v>
      </c>
    </row>
    <row r="382" spans="1:65" s="2" customFormat="1" ht="11.25">
      <c r="A382" s="34"/>
      <c r="B382" s="35"/>
      <c r="C382" s="34"/>
      <c r="D382" s="160" t="s">
        <v>260</v>
      </c>
      <c r="E382" s="34"/>
      <c r="F382" s="161" t="s">
        <v>4586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260</v>
      </c>
      <c r="AU382" s="19" t="s">
        <v>82</v>
      </c>
    </row>
    <row r="383" spans="1:65" s="2" customFormat="1" ht="39">
      <c r="A383" s="34"/>
      <c r="B383" s="35"/>
      <c r="C383" s="34"/>
      <c r="D383" s="160" t="s">
        <v>2284</v>
      </c>
      <c r="E383" s="34"/>
      <c r="F383" s="211" t="s">
        <v>4593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2284</v>
      </c>
      <c r="AU383" s="19" t="s">
        <v>82</v>
      </c>
    </row>
    <row r="384" spans="1:65" s="2" customFormat="1" ht="16.5" customHeight="1">
      <c r="A384" s="34"/>
      <c r="B384" s="145"/>
      <c r="C384" s="198" t="s">
        <v>1145</v>
      </c>
      <c r="D384" s="198" t="s">
        <v>361</v>
      </c>
      <c r="E384" s="199" t="s">
        <v>4594</v>
      </c>
      <c r="F384" s="200" t="s">
        <v>4595</v>
      </c>
      <c r="G384" s="201" t="s">
        <v>4360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0</v>
      </c>
      <c r="R384" s="156">
        <f>Q384*H384</f>
        <v>0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4596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4595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29.25">
      <c r="A386" s="34"/>
      <c r="B386" s="35"/>
      <c r="C386" s="34"/>
      <c r="D386" s="160" t="s">
        <v>2284</v>
      </c>
      <c r="E386" s="34"/>
      <c r="F386" s="211" t="s">
        <v>4597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2284</v>
      </c>
      <c r="AU386" s="19" t="s">
        <v>82</v>
      </c>
    </row>
    <row r="387" spans="1:65" s="2" customFormat="1" ht="16.5" customHeight="1">
      <c r="A387" s="34"/>
      <c r="B387" s="145"/>
      <c r="C387" s="198" t="s">
        <v>1151</v>
      </c>
      <c r="D387" s="198" t="s">
        <v>361</v>
      </c>
      <c r="E387" s="199" t="s">
        <v>4598</v>
      </c>
      <c r="F387" s="200" t="s">
        <v>4599</v>
      </c>
      <c r="G387" s="201" t="s">
        <v>4360</v>
      </c>
      <c r="H387" s="202">
        <v>58</v>
      </c>
      <c r="I387" s="203"/>
      <c r="J387" s="204">
        <f>ROUND(I387*H387,2)</f>
        <v>0</v>
      </c>
      <c r="K387" s="205"/>
      <c r="L387" s="206"/>
      <c r="M387" s="207" t="s">
        <v>3</v>
      </c>
      <c r="N387" s="208" t="s">
        <v>44</v>
      </c>
      <c r="O387" s="55"/>
      <c r="P387" s="156">
        <f>O387*H387</f>
        <v>0</v>
      </c>
      <c r="Q387" s="156">
        <v>0</v>
      </c>
      <c r="R387" s="156">
        <f>Q387*H387</f>
        <v>0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572</v>
      </c>
      <c r="AT387" s="158" t="s">
        <v>361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406</v>
      </c>
      <c r="BM387" s="158" t="s">
        <v>4600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4599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39">
      <c r="A389" s="34"/>
      <c r="B389" s="35"/>
      <c r="C389" s="34"/>
      <c r="D389" s="160" t="s">
        <v>2284</v>
      </c>
      <c r="E389" s="34"/>
      <c r="F389" s="211" t="s">
        <v>4601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2284</v>
      </c>
      <c r="AU389" s="19" t="s">
        <v>82</v>
      </c>
    </row>
    <row r="390" spans="1:65" s="2" customFormat="1" ht="16.5" customHeight="1">
      <c r="A390" s="34"/>
      <c r="B390" s="145"/>
      <c r="C390" s="146" t="s">
        <v>1167</v>
      </c>
      <c r="D390" s="146" t="s">
        <v>254</v>
      </c>
      <c r="E390" s="147" t="s">
        <v>4602</v>
      </c>
      <c r="F390" s="148" t="s">
        <v>4603</v>
      </c>
      <c r="G390" s="149" t="s">
        <v>743</v>
      </c>
      <c r="H390" s="150">
        <v>1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1.178058E-4</v>
      </c>
      <c r="R390" s="156">
        <f>Q390*H390</f>
        <v>1.178058E-4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406</v>
      </c>
      <c r="AT390" s="158" t="s">
        <v>254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406</v>
      </c>
      <c r="BM390" s="158" t="s">
        <v>4604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4605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4606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6.5" customHeight="1">
      <c r="A393" s="34"/>
      <c r="B393" s="145"/>
      <c r="C393" s="198" t="s">
        <v>1176</v>
      </c>
      <c r="D393" s="198" t="s">
        <v>361</v>
      </c>
      <c r="E393" s="199" t="s">
        <v>4607</v>
      </c>
      <c r="F393" s="200" t="s">
        <v>4608</v>
      </c>
      <c r="G393" s="201" t="s">
        <v>4360</v>
      </c>
      <c r="H393" s="202">
        <v>1</v>
      </c>
      <c r="I393" s="203"/>
      <c r="J393" s="204">
        <f>ROUND(I393*H393,2)</f>
        <v>0</v>
      </c>
      <c r="K393" s="205"/>
      <c r="L393" s="206"/>
      <c r="M393" s="207" t="s">
        <v>3</v>
      </c>
      <c r="N393" s="208" t="s">
        <v>44</v>
      </c>
      <c r="O393" s="55"/>
      <c r="P393" s="156">
        <f>O393*H393</f>
        <v>0</v>
      </c>
      <c r="Q393" s="156">
        <v>0</v>
      </c>
      <c r="R393" s="156">
        <f>Q393*H393</f>
        <v>0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572</v>
      </c>
      <c r="AT393" s="158" t="s">
        <v>361</v>
      </c>
      <c r="AU393" s="158" t="s">
        <v>82</v>
      </c>
      <c r="AY393" s="19" t="s">
        <v>252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406</v>
      </c>
      <c r="BM393" s="158" t="s">
        <v>4609</v>
      </c>
    </row>
    <row r="394" spans="1:65" s="2" customFormat="1" ht="11.25">
      <c r="A394" s="34"/>
      <c r="B394" s="35"/>
      <c r="C394" s="34"/>
      <c r="D394" s="160" t="s">
        <v>260</v>
      </c>
      <c r="E394" s="34"/>
      <c r="F394" s="161" t="s">
        <v>4608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260</v>
      </c>
      <c r="AU394" s="19" t="s">
        <v>82</v>
      </c>
    </row>
    <row r="395" spans="1:65" s="2" customFormat="1" ht="29.25">
      <c r="A395" s="34"/>
      <c r="B395" s="35"/>
      <c r="C395" s="34"/>
      <c r="D395" s="160" t="s">
        <v>2284</v>
      </c>
      <c r="E395" s="34"/>
      <c r="F395" s="211" t="s">
        <v>4610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2284</v>
      </c>
      <c r="AU395" s="19" t="s">
        <v>82</v>
      </c>
    </row>
    <row r="396" spans="1:65" s="2" customFormat="1" ht="16.5" customHeight="1">
      <c r="A396" s="34"/>
      <c r="B396" s="145"/>
      <c r="C396" s="146" t="s">
        <v>1188</v>
      </c>
      <c r="D396" s="146" t="s">
        <v>254</v>
      </c>
      <c r="E396" s="147" t="s">
        <v>4611</v>
      </c>
      <c r="F396" s="148" t="s">
        <v>4612</v>
      </c>
      <c r="G396" s="149" t="s">
        <v>743</v>
      </c>
      <c r="H396" s="150">
        <v>113</v>
      </c>
      <c r="I396" s="151"/>
      <c r="J396" s="152">
        <f>ROUND(I396*H396,2)</f>
        <v>0</v>
      </c>
      <c r="K396" s="153"/>
      <c r="L396" s="35"/>
      <c r="M396" s="154" t="s">
        <v>3</v>
      </c>
      <c r="N396" s="155" t="s">
        <v>44</v>
      </c>
      <c r="O396" s="55"/>
      <c r="P396" s="156">
        <f>O396*H396</f>
        <v>0</v>
      </c>
      <c r="Q396" s="156">
        <v>1.4435819999999999E-4</v>
      </c>
      <c r="R396" s="156">
        <f>Q396*H396</f>
        <v>1.63124766E-2</v>
      </c>
      <c r="S396" s="156">
        <v>0</v>
      </c>
      <c r="T396" s="157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8" t="s">
        <v>406</v>
      </c>
      <c r="AT396" s="158" t="s">
        <v>254</v>
      </c>
      <c r="AU396" s="158" t="s">
        <v>82</v>
      </c>
      <c r="AY396" s="19" t="s">
        <v>252</v>
      </c>
      <c r="BE396" s="159">
        <f>IF(N396="základní",J396,0)</f>
        <v>0</v>
      </c>
      <c r="BF396" s="159">
        <f>IF(N396="snížená",J396,0)</f>
        <v>0</v>
      </c>
      <c r="BG396" s="159">
        <f>IF(N396="zákl. přenesená",J396,0)</f>
        <v>0</v>
      </c>
      <c r="BH396" s="159">
        <f>IF(N396="sníž. přenesená",J396,0)</f>
        <v>0</v>
      </c>
      <c r="BI396" s="159">
        <f>IF(N396="nulová",J396,0)</f>
        <v>0</v>
      </c>
      <c r="BJ396" s="19" t="s">
        <v>80</v>
      </c>
      <c r="BK396" s="159">
        <f>ROUND(I396*H396,2)</f>
        <v>0</v>
      </c>
      <c r="BL396" s="19" t="s">
        <v>406</v>
      </c>
      <c r="BM396" s="158" t="s">
        <v>4613</v>
      </c>
    </row>
    <row r="397" spans="1:65" s="2" customFormat="1" ht="11.25">
      <c r="A397" s="34"/>
      <c r="B397" s="35"/>
      <c r="C397" s="34"/>
      <c r="D397" s="160" t="s">
        <v>260</v>
      </c>
      <c r="E397" s="34"/>
      <c r="F397" s="161" t="s">
        <v>4614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260</v>
      </c>
      <c r="AU397" s="19" t="s">
        <v>82</v>
      </c>
    </row>
    <row r="398" spans="1:65" s="2" customFormat="1" ht="11.25">
      <c r="A398" s="34"/>
      <c r="B398" s="35"/>
      <c r="C398" s="34"/>
      <c r="D398" s="165" t="s">
        <v>262</v>
      </c>
      <c r="E398" s="34"/>
      <c r="F398" s="166" t="s">
        <v>4615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262</v>
      </c>
      <c r="AU398" s="19" t="s">
        <v>82</v>
      </c>
    </row>
    <row r="399" spans="1:65" s="2" customFormat="1" ht="16.5" customHeight="1">
      <c r="A399" s="34"/>
      <c r="B399" s="145"/>
      <c r="C399" s="198" t="s">
        <v>1196</v>
      </c>
      <c r="D399" s="198" t="s">
        <v>361</v>
      </c>
      <c r="E399" s="199" t="s">
        <v>4616</v>
      </c>
      <c r="F399" s="200" t="s">
        <v>4617</v>
      </c>
      <c r="G399" s="201" t="s">
        <v>4360</v>
      </c>
      <c r="H399" s="202">
        <v>104</v>
      </c>
      <c r="I399" s="203"/>
      <c r="J399" s="204">
        <f>ROUND(I399*H399,2)</f>
        <v>0</v>
      </c>
      <c r="K399" s="205"/>
      <c r="L399" s="206"/>
      <c r="M399" s="207" t="s">
        <v>3</v>
      </c>
      <c r="N399" s="208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572</v>
      </c>
      <c r="AT399" s="158" t="s">
        <v>361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4618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4617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2284</v>
      </c>
      <c r="E401" s="34"/>
      <c r="F401" s="211" t="s">
        <v>4619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2284</v>
      </c>
      <c r="AU401" s="19" t="s">
        <v>82</v>
      </c>
    </row>
    <row r="402" spans="1:65" s="2" customFormat="1" ht="16.5" customHeight="1">
      <c r="A402" s="34"/>
      <c r="B402" s="145"/>
      <c r="C402" s="198" t="s">
        <v>1202</v>
      </c>
      <c r="D402" s="198" t="s">
        <v>361</v>
      </c>
      <c r="E402" s="199" t="s">
        <v>4620</v>
      </c>
      <c r="F402" s="200" t="s">
        <v>4621</v>
      </c>
      <c r="G402" s="201" t="s">
        <v>4360</v>
      </c>
      <c r="H402" s="202">
        <v>7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4622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4621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58.5">
      <c r="A404" s="34"/>
      <c r="B404" s="35"/>
      <c r="C404" s="34"/>
      <c r="D404" s="160" t="s">
        <v>2284</v>
      </c>
      <c r="E404" s="34"/>
      <c r="F404" s="211" t="s">
        <v>4623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2284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4624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303</v>
      </c>
      <c r="H406" s="177">
        <v>6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1:65" s="13" customFormat="1" ht="11.25">
      <c r="B407" s="167"/>
      <c r="D407" s="160" t="s">
        <v>264</v>
      </c>
      <c r="E407" s="168" t="s">
        <v>3</v>
      </c>
      <c r="F407" s="169" t="s">
        <v>4625</v>
      </c>
      <c r="H407" s="168" t="s">
        <v>3</v>
      </c>
      <c r="I407" s="170"/>
      <c r="L407" s="167"/>
      <c r="M407" s="171"/>
      <c r="N407" s="172"/>
      <c r="O407" s="172"/>
      <c r="P407" s="172"/>
      <c r="Q407" s="172"/>
      <c r="R407" s="172"/>
      <c r="S407" s="172"/>
      <c r="T407" s="173"/>
      <c r="AT407" s="168" t="s">
        <v>264</v>
      </c>
      <c r="AU407" s="168" t="s">
        <v>82</v>
      </c>
      <c r="AV407" s="13" t="s">
        <v>80</v>
      </c>
      <c r="AW407" s="13" t="s">
        <v>34</v>
      </c>
      <c r="AX407" s="13" t="s">
        <v>73</v>
      </c>
      <c r="AY407" s="168" t="s">
        <v>252</v>
      </c>
    </row>
    <row r="408" spans="1:65" s="14" customFormat="1" ht="11.25">
      <c r="B408" s="174"/>
      <c r="D408" s="160" t="s">
        <v>264</v>
      </c>
      <c r="E408" s="175" t="s">
        <v>3</v>
      </c>
      <c r="F408" s="176" t="s">
        <v>80</v>
      </c>
      <c r="H408" s="177">
        <v>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1:65" s="15" customFormat="1" ht="11.25">
      <c r="B409" s="182"/>
      <c r="D409" s="160" t="s">
        <v>264</v>
      </c>
      <c r="E409" s="183" t="s">
        <v>3</v>
      </c>
      <c r="F409" s="184" t="s">
        <v>269</v>
      </c>
      <c r="H409" s="185">
        <v>7</v>
      </c>
      <c r="I409" s="186"/>
      <c r="L409" s="182"/>
      <c r="M409" s="187"/>
      <c r="N409" s="188"/>
      <c r="O409" s="188"/>
      <c r="P409" s="188"/>
      <c r="Q409" s="188"/>
      <c r="R409" s="188"/>
      <c r="S409" s="188"/>
      <c r="T409" s="189"/>
      <c r="AT409" s="183" t="s">
        <v>264</v>
      </c>
      <c r="AU409" s="183" t="s">
        <v>82</v>
      </c>
      <c r="AV409" s="15" t="s">
        <v>258</v>
      </c>
      <c r="AW409" s="15" t="s">
        <v>34</v>
      </c>
      <c r="AX409" s="15" t="s">
        <v>80</v>
      </c>
      <c r="AY409" s="183" t="s">
        <v>252</v>
      </c>
    </row>
    <row r="410" spans="1:65" s="2" customFormat="1" ht="16.5" customHeight="1">
      <c r="A410" s="34"/>
      <c r="B410" s="145"/>
      <c r="C410" s="198" t="s">
        <v>1210</v>
      </c>
      <c r="D410" s="198" t="s">
        <v>361</v>
      </c>
      <c r="E410" s="199" t="s">
        <v>4626</v>
      </c>
      <c r="F410" s="200" t="s">
        <v>4627</v>
      </c>
      <c r="G410" s="201" t="s">
        <v>4360</v>
      </c>
      <c r="H410" s="202">
        <v>2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0</v>
      </c>
      <c r="R410" s="156">
        <f>Q410*H410</f>
        <v>0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572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406</v>
      </c>
      <c r="BM410" s="158" t="s">
        <v>4628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4627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58.5">
      <c r="A412" s="34"/>
      <c r="B412" s="35"/>
      <c r="C412" s="34"/>
      <c r="D412" s="160" t="s">
        <v>2284</v>
      </c>
      <c r="E412" s="34"/>
      <c r="F412" s="211" t="s">
        <v>4629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2284</v>
      </c>
      <c r="AU412" s="19" t="s">
        <v>82</v>
      </c>
    </row>
    <row r="413" spans="1:65" s="2" customFormat="1" ht="16.5" customHeight="1">
      <c r="A413" s="34"/>
      <c r="B413" s="145"/>
      <c r="C413" s="146" t="s">
        <v>1216</v>
      </c>
      <c r="D413" s="146" t="s">
        <v>254</v>
      </c>
      <c r="E413" s="147" t="s">
        <v>4630</v>
      </c>
      <c r="F413" s="148" t="s">
        <v>4631</v>
      </c>
      <c r="G413" s="149" t="s">
        <v>743</v>
      </c>
      <c r="H413" s="150">
        <v>1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2.1653699999999999E-4</v>
      </c>
      <c r="R413" s="156">
        <f>Q413*H413</f>
        <v>2.1653699999999999E-4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4632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4633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4634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1225</v>
      </c>
      <c r="D416" s="198" t="s">
        <v>361</v>
      </c>
      <c r="E416" s="199" t="s">
        <v>4635</v>
      </c>
      <c r="F416" s="200" t="s">
        <v>4636</v>
      </c>
      <c r="G416" s="201" t="s">
        <v>4360</v>
      </c>
      <c r="H416" s="202">
        <v>1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0</v>
      </c>
      <c r="R416" s="156">
        <f>Q416*H416</f>
        <v>0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4637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4636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39">
      <c r="A418" s="34"/>
      <c r="B418" s="35"/>
      <c r="C418" s="34"/>
      <c r="D418" s="160" t="s">
        <v>2284</v>
      </c>
      <c r="E418" s="34"/>
      <c r="F418" s="211" t="s">
        <v>4638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2284</v>
      </c>
      <c r="AU418" s="19" t="s">
        <v>82</v>
      </c>
    </row>
    <row r="419" spans="1:65" s="2" customFormat="1" ht="16.5" customHeight="1">
      <c r="A419" s="34"/>
      <c r="B419" s="145"/>
      <c r="C419" s="146" t="s">
        <v>1239</v>
      </c>
      <c r="D419" s="146" t="s">
        <v>254</v>
      </c>
      <c r="E419" s="147" t="s">
        <v>4639</v>
      </c>
      <c r="F419" s="148" t="s">
        <v>4640</v>
      </c>
      <c r="G419" s="149" t="s">
        <v>743</v>
      </c>
      <c r="H419" s="150">
        <v>7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2.067762E-4</v>
      </c>
      <c r="R419" s="156">
        <f>Q419*H419</f>
        <v>1.4474334000000001E-3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406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406</v>
      </c>
      <c r="BM419" s="158" t="s">
        <v>4641</v>
      </c>
    </row>
    <row r="420" spans="1:65" s="2" customFormat="1" ht="11.25">
      <c r="A420" s="34"/>
      <c r="B420" s="35"/>
      <c r="C420" s="34"/>
      <c r="D420" s="160" t="s">
        <v>260</v>
      </c>
      <c r="E420" s="34"/>
      <c r="F420" s="161" t="s">
        <v>4642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4643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2" customFormat="1" ht="16.5" customHeight="1">
      <c r="A422" s="34"/>
      <c r="B422" s="145"/>
      <c r="C422" s="198" t="s">
        <v>1247</v>
      </c>
      <c r="D422" s="198" t="s">
        <v>361</v>
      </c>
      <c r="E422" s="199" t="s">
        <v>4644</v>
      </c>
      <c r="F422" s="200" t="s">
        <v>4645</v>
      </c>
      <c r="G422" s="201" t="s">
        <v>4360</v>
      </c>
      <c r="H422" s="202">
        <v>1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0</v>
      </c>
      <c r="R422" s="156">
        <f>Q422*H422</f>
        <v>0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572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406</v>
      </c>
      <c r="BM422" s="158" t="s">
        <v>4646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4645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29.25">
      <c r="A424" s="34"/>
      <c r="B424" s="35"/>
      <c r="C424" s="34"/>
      <c r="D424" s="160" t="s">
        <v>2284</v>
      </c>
      <c r="E424" s="34"/>
      <c r="F424" s="211" t="s">
        <v>4647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2284</v>
      </c>
      <c r="AU424" s="19" t="s">
        <v>82</v>
      </c>
    </row>
    <row r="425" spans="1:65" s="2" customFormat="1" ht="16.5" customHeight="1">
      <c r="A425" s="34"/>
      <c r="B425" s="145"/>
      <c r="C425" s="198" t="s">
        <v>1254</v>
      </c>
      <c r="D425" s="198" t="s">
        <v>361</v>
      </c>
      <c r="E425" s="199" t="s">
        <v>4648</v>
      </c>
      <c r="F425" s="200" t="s">
        <v>4649</v>
      </c>
      <c r="G425" s="201" t="s">
        <v>4360</v>
      </c>
      <c r="H425" s="202">
        <v>6</v>
      </c>
      <c r="I425" s="203"/>
      <c r="J425" s="204">
        <f>ROUND(I425*H425,2)</f>
        <v>0</v>
      </c>
      <c r="K425" s="205"/>
      <c r="L425" s="206"/>
      <c r="M425" s="207" t="s">
        <v>3</v>
      </c>
      <c r="N425" s="208" t="s">
        <v>44</v>
      </c>
      <c r="O425" s="55"/>
      <c r="P425" s="156">
        <f>O425*H425</f>
        <v>0</v>
      </c>
      <c r="Q425" s="156">
        <v>0</v>
      </c>
      <c r="R425" s="156">
        <f>Q425*H425</f>
        <v>0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572</v>
      </c>
      <c r="AT425" s="158" t="s">
        <v>361</v>
      </c>
      <c r="AU425" s="158" t="s">
        <v>82</v>
      </c>
      <c r="AY425" s="19" t="s">
        <v>252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406</v>
      </c>
      <c r="BM425" s="158" t="s">
        <v>4650</v>
      </c>
    </row>
    <row r="426" spans="1:65" s="2" customFormat="1" ht="11.25">
      <c r="A426" s="34"/>
      <c r="B426" s="35"/>
      <c r="C426" s="34"/>
      <c r="D426" s="160" t="s">
        <v>260</v>
      </c>
      <c r="E426" s="34"/>
      <c r="F426" s="161" t="s">
        <v>4649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260</v>
      </c>
      <c r="AU426" s="19" t="s">
        <v>82</v>
      </c>
    </row>
    <row r="427" spans="1:65" s="2" customFormat="1" ht="29.25">
      <c r="A427" s="34"/>
      <c r="B427" s="35"/>
      <c r="C427" s="34"/>
      <c r="D427" s="160" t="s">
        <v>2284</v>
      </c>
      <c r="E427" s="34"/>
      <c r="F427" s="211" t="s">
        <v>4651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2284</v>
      </c>
      <c r="AU427" s="19" t="s">
        <v>82</v>
      </c>
    </row>
    <row r="428" spans="1:65" s="2" customFormat="1" ht="16.5" customHeight="1">
      <c r="A428" s="34"/>
      <c r="B428" s="145"/>
      <c r="C428" s="146" t="s">
        <v>1260</v>
      </c>
      <c r="D428" s="146" t="s">
        <v>254</v>
      </c>
      <c r="E428" s="147" t="s">
        <v>4652</v>
      </c>
      <c r="F428" s="148" t="s">
        <v>4653</v>
      </c>
      <c r="G428" s="149" t="s">
        <v>743</v>
      </c>
      <c r="H428" s="150">
        <v>7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2.3579100000000001E-4</v>
      </c>
      <c r="R428" s="156">
        <f>Q428*H428</f>
        <v>1.6505370000000001E-3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4654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4655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4656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1267</v>
      </c>
      <c r="D431" s="198" t="s">
        <v>361</v>
      </c>
      <c r="E431" s="199" t="s">
        <v>4657</v>
      </c>
      <c r="F431" s="200" t="s">
        <v>4658</v>
      </c>
      <c r="G431" s="201" t="s">
        <v>4360</v>
      </c>
      <c r="H431" s="202">
        <v>1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4659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4658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29.25">
      <c r="A433" s="34"/>
      <c r="B433" s="35"/>
      <c r="C433" s="34"/>
      <c r="D433" s="160" t="s">
        <v>2284</v>
      </c>
      <c r="E433" s="34"/>
      <c r="F433" s="211" t="s">
        <v>4660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2284</v>
      </c>
      <c r="AU433" s="19" t="s">
        <v>82</v>
      </c>
    </row>
    <row r="434" spans="1:65" s="2" customFormat="1" ht="16.5" customHeight="1">
      <c r="A434" s="34"/>
      <c r="B434" s="145"/>
      <c r="C434" s="198" t="s">
        <v>1273</v>
      </c>
      <c r="D434" s="198" t="s">
        <v>361</v>
      </c>
      <c r="E434" s="199" t="s">
        <v>4661</v>
      </c>
      <c r="F434" s="200" t="s">
        <v>4662</v>
      </c>
      <c r="G434" s="201" t="s">
        <v>4360</v>
      </c>
      <c r="H434" s="202">
        <v>2</v>
      </c>
      <c r="I434" s="203"/>
      <c r="J434" s="204">
        <f>ROUND(I434*H434,2)</f>
        <v>0</v>
      </c>
      <c r="K434" s="205"/>
      <c r="L434" s="206"/>
      <c r="M434" s="207" t="s">
        <v>3</v>
      </c>
      <c r="N434" s="208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572</v>
      </c>
      <c r="AT434" s="158" t="s">
        <v>361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406</v>
      </c>
      <c r="BM434" s="158" t="s">
        <v>4663</v>
      </c>
    </row>
    <row r="435" spans="1:65" s="2" customFormat="1" ht="11.25">
      <c r="A435" s="34"/>
      <c r="B435" s="35"/>
      <c r="C435" s="34"/>
      <c r="D435" s="160" t="s">
        <v>260</v>
      </c>
      <c r="E435" s="34"/>
      <c r="F435" s="161" t="s">
        <v>4662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39">
      <c r="A436" s="34"/>
      <c r="B436" s="35"/>
      <c r="C436" s="34"/>
      <c r="D436" s="160" t="s">
        <v>2284</v>
      </c>
      <c r="E436" s="34"/>
      <c r="F436" s="211" t="s">
        <v>4664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2284</v>
      </c>
      <c r="AU436" s="19" t="s">
        <v>82</v>
      </c>
    </row>
    <row r="437" spans="1:65" s="13" customFormat="1" ht="11.25">
      <c r="B437" s="167"/>
      <c r="D437" s="160" t="s">
        <v>264</v>
      </c>
      <c r="E437" s="168" t="s">
        <v>3</v>
      </c>
      <c r="F437" s="169" t="s">
        <v>4665</v>
      </c>
      <c r="H437" s="168" t="s">
        <v>3</v>
      </c>
      <c r="I437" s="170"/>
      <c r="L437" s="167"/>
      <c r="M437" s="171"/>
      <c r="N437" s="172"/>
      <c r="O437" s="172"/>
      <c r="P437" s="172"/>
      <c r="Q437" s="172"/>
      <c r="R437" s="172"/>
      <c r="S437" s="172"/>
      <c r="T437" s="173"/>
      <c r="AT437" s="168" t="s">
        <v>264</v>
      </c>
      <c r="AU437" s="168" t="s">
        <v>82</v>
      </c>
      <c r="AV437" s="13" t="s">
        <v>80</v>
      </c>
      <c r="AW437" s="13" t="s">
        <v>34</v>
      </c>
      <c r="AX437" s="13" t="s">
        <v>73</v>
      </c>
      <c r="AY437" s="168" t="s">
        <v>252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80</v>
      </c>
      <c r="H438" s="177">
        <v>1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1:65" s="13" customFormat="1" ht="11.25">
      <c r="B439" s="167"/>
      <c r="D439" s="160" t="s">
        <v>264</v>
      </c>
      <c r="E439" s="168" t="s">
        <v>3</v>
      </c>
      <c r="F439" s="169" t="s">
        <v>4666</v>
      </c>
      <c r="H439" s="168" t="s">
        <v>3</v>
      </c>
      <c r="I439" s="170"/>
      <c r="L439" s="167"/>
      <c r="M439" s="171"/>
      <c r="N439" s="172"/>
      <c r="O439" s="172"/>
      <c r="P439" s="172"/>
      <c r="Q439" s="172"/>
      <c r="R439" s="172"/>
      <c r="S439" s="172"/>
      <c r="T439" s="173"/>
      <c r="AT439" s="168" t="s">
        <v>264</v>
      </c>
      <c r="AU439" s="168" t="s">
        <v>82</v>
      </c>
      <c r="AV439" s="13" t="s">
        <v>80</v>
      </c>
      <c r="AW439" s="13" t="s">
        <v>34</v>
      </c>
      <c r="AX439" s="13" t="s">
        <v>73</v>
      </c>
      <c r="AY439" s="168" t="s">
        <v>252</v>
      </c>
    </row>
    <row r="440" spans="1:65" s="14" customFormat="1" ht="11.25">
      <c r="B440" s="174"/>
      <c r="D440" s="160" t="s">
        <v>264</v>
      </c>
      <c r="E440" s="175" t="s">
        <v>3</v>
      </c>
      <c r="F440" s="176" t="s">
        <v>80</v>
      </c>
      <c r="H440" s="177">
        <v>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1:65" s="15" customFormat="1" ht="11.25">
      <c r="B441" s="182"/>
      <c r="D441" s="160" t="s">
        <v>264</v>
      </c>
      <c r="E441" s="183" t="s">
        <v>3</v>
      </c>
      <c r="F441" s="184" t="s">
        <v>269</v>
      </c>
      <c r="H441" s="185">
        <v>2</v>
      </c>
      <c r="I441" s="186"/>
      <c r="L441" s="182"/>
      <c r="M441" s="187"/>
      <c r="N441" s="188"/>
      <c r="O441" s="188"/>
      <c r="P441" s="188"/>
      <c r="Q441" s="188"/>
      <c r="R441" s="188"/>
      <c r="S441" s="188"/>
      <c r="T441" s="189"/>
      <c r="AT441" s="183" t="s">
        <v>264</v>
      </c>
      <c r="AU441" s="183" t="s">
        <v>82</v>
      </c>
      <c r="AV441" s="15" t="s">
        <v>258</v>
      </c>
      <c r="AW441" s="15" t="s">
        <v>34</v>
      </c>
      <c r="AX441" s="15" t="s">
        <v>80</v>
      </c>
      <c r="AY441" s="183" t="s">
        <v>252</v>
      </c>
    </row>
    <row r="442" spans="1:65" s="2" customFormat="1" ht="16.5" customHeight="1">
      <c r="A442" s="34"/>
      <c r="B442" s="145"/>
      <c r="C442" s="198" t="s">
        <v>1281</v>
      </c>
      <c r="D442" s="198" t="s">
        <v>361</v>
      </c>
      <c r="E442" s="199" t="s">
        <v>4667</v>
      </c>
      <c r="F442" s="200" t="s">
        <v>4668</v>
      </c>
      <c r="G442" s="201" t="s">
        <v>4360</v>
      </c>
      <c r="H442" s="202">
        <v>4</v>
      </c>
      <c r="I442" s="203"/>
      <c r="J442" s="204">
        <f>ROUND(I442*H442,2)</f>
        <v>0</v>
      </c>
      <c r="K442" s="205"/>
      <c r="L442" s="206"/>
      <c r="M442" s="207" t="s">
        <v>3</v>
      </c>
      <c r="N442" s="208" t="s">
        <v>44</v>
      </c>
      <c r="O442" s="55"/>
      <c r="P442" s="156">
        <f>O442*H442</f>
        <v>0</v>
      </c>
      <c r="Q442" s="156">
        <v>0</v>
      </c>
      <c r="R442" s="156">
        <f>Q442*H442</f>
        <v>0</v>
      </c>
      <c r="S442" s="156">
        <v>0</v>
      </c>
      <c r="T442" s="157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158" t="s">
        <v>572</v>
      </c>
      <c r="AT442" s="158" t="s">
        <v>361</v>
      </c>
      <c r="AU442" s="158" t="s">
        <v>82</v>
      </c>
      <c r="AY442" s="19" t="s">
        <v>252</v>
      </c>
      <c r="BE442" s="159">
        <f>IF(N442="základní",J442,0)</f>
        <v>0</v>
      </c>
      <c r="BF442" s="159">
        <f>IF(N442="snížená",J442,0)</f>
        <v>0</v>
      </c>
      <c r="BG442" s="159">
        <f>IF(N442="zákl. přenesená",J442,0)</f>
        <v>0</v>
      </c>
      <c r="BH442" s="159">
        <f>IF(N442="sníž. přenesená",J442,0)</f>
        <v>0</v>
      </c>
      <c r="BI442" s="159">
        <f>IF(N442="nulová",J442,0)</f>
        <v>0</v>
      </c>
      <c r="BJ442" s="19" t="s">
        <v>80</v>
      </c>
      <c r="BK442" s="159">
        <f>ROUND(I442*H442,2)</f>
        <v>0</v>
      </c>
      <c r="BL442" s="19" t="s">
        <v>406</v>
      </c>
      <c r="BM442" s="158" t="s">
        <v>4669</v>
      </c>
    </row>
    <row r="443" spans="1:65" s="2" customFormat="1" ht="11.25">
      <c r="A443" s="34"/>
      <c r="B443" s="35"/>
      <c r="C443" s="34"/>
      <c r="D443" s="160" t="s">
        <v>260</v>
      </c>
      <c r="E443" s="34"/>
      <c r="F443" s="161" t="s">
        <v>4668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260</v>
      </c>
      <c r="AU443" s="19" t="s">
        <v>82</v>
      </c>
    </row>
    <row r="444" spans="1:65" s="2" customFormat="1" ht="48.75">
      <c r="A444" s="34"/>
      <c r="B444" s="35"/>
      <c r="C444" s="34"/>
      <c r="D444" s="160" t="s">
        <v>2284</v>
      </c>
      <c r="E444" s="34"/>
      <c r="F444" s="211" t="s">
        <v>4670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2284</v>
      </c>
      <c r="AU444" s="19" t="s">
        <v>82</v>
      </c>
    </row>
    <row r="445" spans="1:65" s="13" customFormat="1" ht="11.25">
      <c r="B445" s="167"/>
      <c r="D445" s="160" t="s">
        <v>264</v>
      </c>
      <c r="E445" s="168" t="s">
        <v>3</v>
      </c>
      <c r="F445" s="169" t="s">
        <v>4671</v>
      </c>
      <c r="H445" s="168" t="s">
        <v>3</v>
      </c>
      <c r="I445" s="170"/>
      <c r="L445" s="167"/>
      <c r="M445" s="171"/>
      <c r="N445" s="172"/>
      <c r="O445" s="172"/>
      <c r="P445" s="172"/>
      <c r="Q445" s="172"/>
      <c r="R445" s="172"/>
      <c r="S445" s="172"/>
      <c r="T445" s="173"/>
      <c r="AT445" s="168" t="s">
        <v>264</v>
      </c>
      <c r="AU445" s="168" t="s">
        <v>82</v>
      </c>
      <c r="AV445" s="13" t="s">
        <v>80</v>
      </c>
      <c r="AW445" s="13" t="s">
        <v>34</v>
      </c>
      <c r="AX445" s="13" t="s">
        <v>73</v>
      </c>
      <c r="AY445" s="168" t="s">
        <v>252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80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1:65" s="13" customFormat="1" ht="11.25">
      <c r="B447" s="167"/>
      <c r="D447" s="160" t="s">
        <v>264</v>
      </c>
      <c r="E447" s="168" t="s">
        <v>3</v>
      </c>
      <c r="F447" s="169" t="s">
        <v>4672</v>
      </c>
      <c r="H447" s="168" t="s">
        <v>3</v>
      </c>
      <c r="I447" s="170"/>
      <c r="L447" s="167"/>
      <c r="M447" s="171"/>
      <c r="N447" s="172"/>
      <c r="O447" s="172"/>
      <c r="P447" s="172"/>
      <c r="Q447" s="172"/>
      <c r="R447" s="172"/>
      <c r="S447" s="172"/>
      <c r="T447" s="173"/>
      <c r="AT447" s="168" t="s">
        <v>264</v>
      </c>
      <c r="AU447" s="168" t="s">
        <v>82</v>
      </c>
      <c r="AV447" s="13" t="s">
        <v>80</v>
      </c>
      <c r="AW447" s="13" t="s">
        <v>34</v>
      </c>
      <c r="AX447" s="13" t="s">
        <v>73</v>
      </c>
      <c r="AY447" s="168" t="s">
        <v>252</v>
      </c>
    </row>
    <row r="448" spans="1:65" s="14" customFormat="1" ht="11.25">
      <c r="B448" s="174"/>
      <c r="D448" s="160" t="s">
        <v>264</v>
      </c>
      <c r="E448" s="175" t="s">
        <v>3</v>
      </c>
      <c r="F448" s="176" t="s">
        <v>80</v>
      </c>
      <c r="H448" s="177">
        <v>1</v>
      </c>
      <c r="I448" s="178"/>
      <c r="L448" s="174"/>
      <c r="M448" s="179"/>
      <c r="N448" s="180"/>
      <c r="O448" s="180"/>
      <c r="P448" s="180"/>
      <c r="Q448" s="180"/>
      <c r="R448" s="180"/>
      <c r="S448" s="180"/>
      <c r="T448" s="181"/>
      <c r="AT448" s="175" t="s">
        <v>264</v>
      </c>
      <c r="AU448" s="175" t="s">
        <v>82</v>
      </c>
      <c r="AV448" s="14" t="s">
        <v>82</v>
      </c>
      <c r="AW448" s="14" t="s">
        <v>34</v>
      </c>
      <c r="AX448" s="14" t="s">
        <v>73</v>
      </c>
      <c r="AY448" s="175" t="s">
        <v>252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4673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80</v>
      </c>
      <c r="H450" s="177">
        <v>1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4674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80</v>
      </c>
      <c r="H452" s="177">
        <v>1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5" customFormat="1" ht="11.25">
      <c r="B453" s="182"/>
      <c r="D453" s="160" t="s">
        <v>264</v>
      </c>
      <c r="E453" s="183" t="s">
        <v>3</v>
      </c>
      <c r="F453" s="184" t="s">
        <v>269</v>
      </c>
      <c r="H453" s="185">
        <v>4</v>
      </c>
      <c r="I453" s="186"/>
      <c r="L453" s="182"/>
      <c r="M453" s="187"/>
      <c r="N453" s="188"/>
      <c r="O453" s="188"/>
      <c r="P453" s="188"/>
      <c r="Q453" s="188"/>
      <c r="R453" s="188"/>
      <c r="S453" s="188"/>
      <c r="T453" s="189"/>
      <c r="AT453" s="183" t="s">
        <v>264</v>
      </c>
      <c r="AU453" s="183" t="s">
        <v>82</v>
      </c>
      <c r="AV453" s="15" t="s">
        <v>258</v>
      </c>
      <c r="AW453" s="15" t="s">
        <v>34</v>
      </c>
      <c r="AX453" s="15" t="s">
        <v>80</v>
      </c>
      <c r="AY453" s="183" t="s">
        <v>252</v>
      </c>
    </row>
    <row r="454" spans="1:65" s="2" customFormat="1" ht="16.5" customHeight="1">
      <c r="A454" s="34"/>
      <c r="B454" s="145"/>
      <c r="C454" s="146" t="s">
        <v>1303</v>
      </c>
      <c r="D454" s="146" t="s">
        <v>254</v>
      </c>
      <c r="E454" s="147" t="s">
        <v>4675</v>
      </c>
      <c r="F454" s="148" t="s">
        <v>4676</v>
      </c>
      <c r="G454" s="149" t="s">
        <v>743</v>
      </c>
      <c r="H454" s="150">
        <v>42</v>
      </c>
      <c r="I454" s="151"/>
      <c r="J454" s="152">
        <f>ROUND(I454*H454,2)</f>
        <v>0</v>
      </c>
      <c r="K454" s="153"/>
      <c r="L454" s="35"/>
      <c r="M454" s="154" t="s">
        <v>3</v>
      </c>
      <c r="N454" s="155" t="s">
        <v>44</v>
      </c>
      <c r="O454" s="55"/>
      <c r="P454" s="156">
        <f>O454*H454</f>
        <v>0</v>
      </c>
      <c r="Q454" s="156">
        <v>2.5713999999999999E-4</v>
      </c>
      <c r="R454" s="156">
        <f>Q454*H454</f>
        <v>1.079988E-2</v>
      </c>
      <c r="S454" s="156">
        <v>0</v>
      </c>
      <c r="T454" s="157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8" t="s">
        <v>406</v>
      </c>
      <c r="AT454" s="158" t="s">
        <v>254</v>
      </c>
      <c r="AU454" s="158" t="s">
        <v>82</v>
      </c>
      <c r="AY454" s="19" t="s">
        <v>252</v>
      </c>
      <c r="BE454" s="159">
        <f>IF(N454="základní",J454,0)</f>
        <v>0</v>
      </c>
      <c r="BF454" s="159">
        <f>IF(N454="snížená",J454,0)</f>
        <v>0</v>
      </c>
      <c r="BG454" s="159">
        <f>IF(N454="zákl. přenesená",J454,0)</f>
        <v>0</v>
      </c>
      <c r="BH454" s="159">
        <f>IF(N454="sníž. přenesená",J454,0)</f>
        <v>0</v>
      </c>
      <c r="BI454" s="159">
        <f>IF(N454="nulová",J454,0)</f>
        <v>0</v>
      </c>
      <c r="BJ454" s="19" t="s">
        <v>80</v>
      </c>
      <c r="BK454" s="159">
        <f>ROUND(I454*H454,2)</f>
        <v>0</v>
      </c>
      <c r="BL454" s="19" t="s">
        <v>406</v>
      </c>
      <c r="BM454" s="158" t="s">
        <v>4677</v>
      </c>
    </row>
    <row r="455" spans="1:65" s="2" customFormat="1" ht="11.25">
      <c r="A455" s="34"/>
      <c r="B455" s="35"/>
      <c r="C455" s="34"/>
      <c r="D455" s="160" t="s">
        <v>260</v>
      </c>
      <c r="E455" s="34"/>
      <c r="F455" s="161" t="s">
        <v>4678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260</v>
      </c>
      <c r="AU455" s="19" t="s">
        <v>82</v>
      </c>
    </row>
    <row r="456" spans="1:65" s="2" customFormat="1" ht="11.25">
      <c r="A456" s="34"/>
      <c r="B456" s="35"/>
      <c r="C456" s="34"/>
      <c r="D456" s="165" t="s">
        <v>262</v>
      </c>
      <c r="E456" s="34"/>
      <c r="F456" s="166" t="s">
        <v>4679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262</v>
      </c>
      <c r="AU456" s="19" t="s">
        <v>82</v>
      </c>
    </row>
    <row r="457" spans="1:65" s="2" customFormat="1" ht="19.5">
      <c r="A457" s="34"/>
      <c r="B457" s="35"/>
      <c r="C457" s="34"/>
      <c r="D457" s="160" t="s">
        <v>2284</v>
      </c>
      <c r="E457" s="34"/>
      <c r="F457" s="211" t="s">
        <v>4680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2284</v>
      </c>
      <c r="AU457" s="19" t="s">
        <v>82</v>
      </c>
    </row>
    <row r="458" spans="1:65" s="2" customFormat="1" ht="16.5" customHeight="1">
      <c r="A458" s="34"/>
      <c r="B458" s="145"/>
      <c r="C458" s="146" t="s">
        <v>1317</v>
      </c>
      <c r="D458" s="146" t="s">
        <v>254</v>
      </c>
      <c r="E458" s="147" t="s">
        <v>4681</v>
      </c>
      <c r="F458" s="148" t="s">
        <v>4682</v>
      </c>
      <c r="G458" s="149" t="s">
        <v>743</v>
      </c>
      <c r="H458" s="150">
        <v>42</v>
      </c>
      <c r="I458" s="151"/>
      <c r="J458" s="152">
        <f>ROUND(I458*H458,2)</f>
        <v>0</v>
      </c>
      <c r="K458" s="153"/>
      <c r="L458" s="35"/>
      <c r="M458" s="154" t="s">
        <v>3</v>
      </c>
      <c r="N458" s="155" t="s">
        <v>44</v>
      </c>
      <c r="O458" s="55"/>
      <c r="P458" s="156">
        <f>O458*H458</f>
        <v>0</v>
      </c>
      <c r="Q458" s="156">
        <v>2.5403699999999998E-4</v>
      </c>
      <c r="R458" s="156">
        <f>Q458*H458</f>
        <v>1.0669553999999999E-2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406</v>
      </c>
      <c r="AT458" s="158" t="s">
        <v>254</v>
      </c>
      <c r="AU458" s="158" t="s">
        <v>82</v>
      </c>
      <c r="AY458" s="19" t="s">
        <v>252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406</v>
      </c>
      <c r="BM458" s="158" t="s">
        <v>4683</v>
      </c>
    </row>
    <row r="459" spans="1:65" s="2" customFormat="1" ht="11.25">
      <c r="A459" s="34"/>
      <c r="B459" s="35"/>
      <c r="C459" s="34"/>
      <c r="D459" s="160" t="s">
        <v>260</v>
      </c>
      <c r="E459" s="34"/>
      <c r="F459" s="161" t="s">
        <v>4684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260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262</v>
      </c>
      <c r="E460" s="34"/>
      <c r="F460" s="166" t="s">
        <v>4685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262</v>
      </c>
      <c r="AU460" s="19" t="s">
        <v>82</v>
      </c>
    </row>
    <row r="461" spans="1:65" s="2" customFormat="1" ht="19.5">
      <c r="A461" s="34"/>
      <c r="B461" s="35"/>
      <c r="C461" s="34"/>
      <c r="D461" s="160" t="s">
        <v>2284</v>
      </c>
      <c r="E461" s="34"/>
      <c r="F461" s="211" t="s">
        <v>4686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2284</v>
      </c>
      <c r="AU461" s="19" t="s">
        <v>82</v>
      </c>
    </row>
    <row r="462" spans="1:65" s="2" customFormat="1" ht="16.5" customHeight="1">
      <c r="A462" s="34"/>
      <c r="B462" s="145"/>
      <c r="C462" s="146" t="s">
        <v>1327</v>
      </c>
      <c r="D462" s="146" t="s">
        <v>254</v>
      </c>
      <c r="E462" s="147" t="s">
        <v>4687</v>
      </c>
      <c r="F462" s="148" t="s">
        <v>4688</v>
      </c>
      <c r="G462" s="149" t="s">
        <v>743</v>
      </c>
      <c r="H462" s="150">
        <v>52</v>
      </c>
      <c r="I462" s="151"/>
      <c r="J462" s="152">
        <f>ROUND(I462*H462,2)</f>
        <v>0</v>
      </c>
      <c r="K462" s="153"/>
      <c r="L462" s="35"/>
      <c r="M462" s="154" t="s">
        <v>3</v>
      </c>
      <c r="N462" s="155" t="s">
        <v>44</v>
      </c>
      <c r="O462" s="55"/>
      <c r="P462" s="156">
        <f>O462*H462</f>
        <v>0</v>
      </c>
      <c r="Q462" s="156">
        <v>2.3931319999999999E-4</v>
      </c>
      <c r="R462" s="156">
        <f>Q462*H462</f>
        <v>1.2444286399999999E-2</v>
      </c>
      <c r="S462" s="156">
        <v>0</v>
      </c>
      <c r="T462" s="157">
        <f>S462*H462</f>
        <v>0</v>
      </c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R462" s="158" t="s">
        <v>406</v>
      </c>
      <c r="AT462" s="158" t="s">
        <v>254</v>
      </c>
      <c r="AU462" s="158" t="s">
        <v>82</v>
      </c>
      <c r="AY462" s="19" t="s">
        <v>252</v>
      </c>
      <c r="BE462" s="159">
        <f>IF(N462="základní",J462,0)</f>
        <v>0</v>
      </c>
      <c r="BF462" s="159">
        <f>IF(N462="snížená",J462,0)</f>
        <v>0</v>
      </c>
      <c r="BG462" s="159">
        <f>IF(N462="zákl. přenesená",J462,0)</f>
        <v>0</v>
      </c>
      <c r="BH462" s="159">
        <f>IF(N462="sníž. přenesená",J462,0)</f>
        <v>0</v>
      </c>
      <c r="BI462" s="159">
        <f>IF(N462="nulová",J462,0)</f>
        <v>0</v>
      </c>
      <c r="BJ462" s="19" t="s">
        <v>80</v>
      </c>
      <c r="BK462" s="159">
        <f>ROUND(I462*H462,2)</f>
        <v>0</v>
      </c>
      <c r="BL462" s="19" t="s">
        <v>406</v>
      </c>
      <c r="BM462" s="158" t="s">
        <v>4689</v>
      </c>
    </row>
    <row r="463" spans="1:65" s="2" customFormat="1" ht="11.25">
      <c r="A463" s="34"/>
      <c r="B463" s="35"/>
      <c r="C463" s="34"/>
      <c r="D463" s="160" t="s">
        <v>260</v>
      </c>
      <c r="E463" s="34"/>
      <c r="F463" s="161" t="s">
        <v>4690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260</v>
      </c>
      <c r="AU463" s="19" t="s">
        <v>82</v>
      </c>
    </row>
    <row r="464" spans="1:65" s="2" customFormat="1" ht="11.25">
      <c r="A464" s="34"/>
      <c r="B464" s="35"/>
      <c r="C464" s="34"/>
      <c r="D464" s="165" t="s">
        <v>262</v>
      </c>
      <c r="E464" s="34"/>
      <c r="F464" s="166" t="s">
        <v>4691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262</v>
      </c>
      <c r="AU464" s="19" t="s">
        <v>82</v>
      </c>
    </row>
    <row r="465" spans="1:65" s="2" customFormat="1" ht="16.5" customHeight="1">
      <c r="A465" s="34"/>
      <c r="B465" s="145"/>
      <c r="C465" s="146" t="s">
        <v>1335</v>
      </c>
      <c r="D465" s="146" t="s">
        <v>254</v>
      </c>
      <c r="E465" s="147" t="s">
        <v>4692</v>
      </c>
      <c r="F465" s="148" t="s">
        <v>4693</v>
      </c>
      <c r="G465" s="149" t="s">
        <v>743</v>
      </c>
      <c r="H465" s="150">
        <v>1</v>
      </c>
      <c r="I465" s="151"/>
      <c r="J465" s="152">
        <f>ROUND(I465*H465,2)</f>
        <v>0</v>
      </c>
      <c r="K465" s="153"/>
      <c r="L465" s="35"/>
      <c r="M465" s="154" t="s">
        <v>3</v>
      </c>
      <c r="N465" s="155" t="s">
        <v>44</v>
      </c>
      <c r="O465" s="55"/>
      <c r="P465" s="156">
        <f>O465*H465</f>
        <v>0</v>
      </c>
      <c r="Q465" s="156">
        <v>8.3956999999999999E-4</v>
      </c>
      <c r="R465" s="156">
        <f>Q465*H465</f>
        <v>8.3956999999999999E-4</v>
      </c>
      <c r="S465" s="156">
        <v>0</v>
      </c>
      <c r="T465" s="157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158" t="s">
        <v>406</v>
      </c>
      <c r="AT465" s="158" t="s">
        <v>254</v>
      </c>
      <c r="AU465" s="158" t="s">
        <v>82</v>
      </c>
      <c r="AY465" s="19" t="s">
        <v>252</v>
      </c>
      <c r="BE465" s="159">
        <f>IF(N465="základní",J465,0)</f>
        <v>0</v>
      </c>
      <c r="BF465" s="159">
        <f>IF(N465="snížená",J465,0)</f>
        <v>0</v>
      </c>
      <c r="BG465" s="159">
        <f>IF(N465="zákl. přenesená",J465,0)</f>
        <v>0</v>
      </c>
      <c r="BH465" s="159">
        <f>IF(N465="sníž. přenesená",J465,0)</f>
        <v>0</v>
      </c>
      <c r="BI465" s="159">
        <f>IF(N465="nulová",J465,0)</f>
        <v>0</v>
      </c>
      <c r="BJ465" s="19" t="s">
        <v>80</v>
      </c>
      <c r="BK465" s="159">
        <f>ROUND(I465*H465,2)</f>
        <v>0</v>
      </c>
      <c r="BL465" s="19" t="s">
        <v>406</v>
      </c>
      <c r="BM465" s="158" t="s">
        <v>4694</v>
      </c>
    </row>
    <row r="466" spans="1:65" s="2" customFormat="1" ht="11.25">
      <c r="A466" s="34"/>
      <c r="B466" s="35"/>
      <c r="C466" s="34"/>
      <c r="D466" s="160" t="s">
        <v>260</v>
      </c>
      <c r="E466" s="34"/>
      <c r="F466" s="161" t="s">
        <v>4695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260</v>
      </c>
      <c r="AU466" s="19" t="s">
        <v>82</v>
      </c>
    </row>
    <row r="467" spans="1:65" s="2" customFormat="1" ht="11.25">
      <c r="A467" s="34"/>
      <c r="B467" s="35"/>
      <c r="C467" s="34"/>
      <c r="D467" s="165" t="s">
        <v>262</v>
      </c>
      <c r="E467" s="34"/>
      <c r="F467" s="166" t="s">
        <v>4696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262</v>
      </c>
      <c r="AU467" s="19" t="s">
        <v>82</v>
      </c>
    </row>
    <row r="468" spans="1:65" s="2" customFormat="1" ht="16.5" customHeight="1">
      <c r="A468" s="34"/>
      <c r="B468" s="145"/>
      <c r="C468" s="146" t="s">
        <v>1341</v>
      </c>
      <c r="D468" s="146" t="s">
        <v>254</v>
      </c>
      <c r="E468" s="147" t="s">
        <v>4697</v>
      </c>
      <c r="F468" s="148" t="s">
        <v>4698</v>
      </c>
      <c r="G468" s="149" t="s">
        <v>743</v>
      </c>
      <c r="H468" s="150">
        <v>11</v>
      </c>
      <c r="I468" s="151"/>
      <c r="J468" s="152">
        <f>ROUND(I468*H468,2)</f>
        <v>0</v>
      </c>
      <c r="K468" s="153"/>
      <c r="L468" s="35"/>
      <c r="M468" s="154" t="s">
        <v>3</v>
      </c>
      <c r="N468" s="155" t="s">
        <v>44</v>
      </c>
      <c r="O468" s="55"/>
      <c r="P468" s="156">
        <f>O468*H468</f>
        <v>0</v>
      </c>
      <c r="Q468" s="156">
        <v>1.2956999999999999E-4</v>
      </c>
      <c r="R468" s="156">
        <f>Q468*H468</f>
        <v>1.42527E-3</v>
      </c>
      <c r="S468" s="156">
        <v>0</v>
      </c>
      <c r="T468" s="157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8" t="s">
        <v>406</v>
      </c>
      <c r="AT468" s="158" t="s">
        <v>254</v>
      </c>
      <c r="AU468" s="158" t="s">
        <v>82</v>
      </c>
      <c r="AY468" s="19" t="s">
        <v>252</v>
      </c>
      <c r="BE468" s="159">
        <f>IF(N468="základní",J468,0)</f>
        <v>0</v>
      </c>
      <c r="BF468" s="159">
        <f>IF(N468="snížená",J468,0)</f>
        <v>0</v>
      </c>
      <c r="BG468" s="159">
        <f>IF(N468="zákl. přenesená",J468,0)</f>
        <v>0</v>
      </c>
      <c r="BH468" s="159">
        <f>IF(N468="sníž. přenesená",J468,0)</f>
        <v>0</v>
      </c>
      <c r="BI468" s="159">
        <f>IF(N468="nulová",J468,0)</f>
        <v>0</v>
      </c>
      <c r="BJ468" s="19" t="s">
        <v>80</v>
      </c>
      <c r="BK468" s="159">
        <f>ROUND(I468*H468,2)</f>
        <v>0</v>
      </c>
      <c r="BL468" s="19" t="s">
        <v>406</v>
      </c>
      <c r="BM468" s="158" t="s">
        <v>4699</v>
      </c>
    </row>
    <row r="469" spans="1:65" s="2" customFormat="1" ht="11.25">
      <c r="A469" s="34"/>
      <c r="B469" s="35"/>
      <c r="C469" s="34"/>
      <c r="D469" s="160" t="s">
        <v>260</v>
      </c>
      <c r="E469" s="34"/>
      <c r="F469" s="161" t="s">
        <v>4700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260</v>
      </c>
      <c r="AU469" s="19" t="s">
        <v>82</v>
      </c>
    </row>
    <row r="470" spans="1:65" s="2" customFormat="1" ht="11.25">
      <c r="A470" s="34"/>
      <c r="B470" s="35"/>
      <c r="C470" s="34"/>
      <c r="D470" s="165" t="s">
        <v>262</v>
      </c>
      <c r="E470" s="34"/>
      <c r="F470" s="166" t="s">
        <v>4701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262</v>
      </c>
      <c r="AU470" s="19" t="s">
        <v>82</v>
      </c>
    </row>
    <row r="471" spans="1:65" s="2" customFormat="1" ht="16.5" customHeight="1">
      <c r="A471" s="34"/>
      <c r="B471" s="145"/>
      <c r="C471" s="146" t="s">
        <v>1351</v>
      </c>
      <c r="D471" s="146" t="s">
        <v>254</v>
      </c>
      <c r="E471" s="147" t="s">
        <v>4702</v>
      </c>
      <c r="F471" s="148" t="s">
        <v>4703</v>
      </c>
      <c r="G471" s="149" t="s">
        <v>743</v>
      </c>
      <c r="H471" s="150">
        <v>1</v>
      </c>
      <c r="I471" s="151"/>
      <c r="J471" s="152">
        <f>ROUND(I471*H471,2)</f>
        <v>0</v>
      </c>
      <c r="K471" s="153"/>
      <c r="L471" s="35"/>
      <c r="M471" s="154" t="s">
        <v>3</v>
      </c>
      <c r="N471" s="155" t="s">
        <v>44</v>
      </c>
      <c r="O471" s="55"/>
      <c r="P471" s="156">
        <f>O471*H471</f>
        <v>0</v>
      </c>
      <c r="Q471" s="156">
        <v>1.7956999999999999E-4</v>
      </c>
      <c r="R471" s="156">
        <f>Q471*H471</f>
        <v>1.7956999999999999E-4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406</v>
      </c>
      <c r="AT471" s="158" t="s">
        <v>254</v>
      </c>
      <c r="AU471" s="158" t="s">
        <v>82</v>
      </c>
      <c r="AY471" s="19" t="s">
        <v>252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406</v>
      </c>
      <c r="BM471" s="158" t="s">
        <v>4704</v>
      </c>
    </row>
    <row r="472" spans="1:65" s="2" customFormat="1" ht="11.25">
      <c r="A472" s="34"/>
      <c r="B472" s="35"/>
      <c r="C472" s="34"/>
      <c r="D472" s="160" t="s">
        <v>260</v>
      </c>
      <c r="E472" s="34"/>
      <c r="F472" s="161" t="s">
        <v>4705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260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262</v>
      </c>
      <c r="E473" s="34"/>
      <c r="F473" s="166" t="s">
        <v>4706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262</v>
      </c>
      <c r="AU473" s="19" t="s">
        <v>82</v>
      </c>
    </row>
    <row r="474" spans="1:65" s="2" customFormat="1" ht="16.5" customHeight="1">
      <c r="A474" s="34"/>
      <c r="B474" s="145"/>
      <c r="C474" s="146" t="s">
        <v>1359</v>
      </c>
      <c r="D474" s="146" t="s">
        <v>254</v>
      </c>
      <c r="E474" s="147" t="s">
        <v>4707</v>
      </c>
      <c r="F474" s="148" t="s">
        <v>4708</v>
      </c>
      <c r="G474" s="149" t="s">
        <v>743</v>
      </c>
      <c r="H474" s="150">
        <v>1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5.1957000000000001E-4</v>
      </c>
      <c r="R474" s="156">
        <f>Q474*H474</f>
        <v>5.1957000000000001E-4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406</v>
      </c>
      <c r="AT474" s="158" t="s">
        <v>254</v>
      </c>
      <c r="AU474" s="158" t="s">
        <v>82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406</v>
      </c>
      <c r="BM474" s="158" t="s">
        <v>4709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4710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4711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82</v>
      </c>
    </row>
    <row r="477" spans="1:65" s="2" customFormat="1" ht="16.5" customHeight="1">
      <c r="A477" s="34"/>
      <c r="B477" s="145"/>
      <c r="C477" s="146" t="s">
        <v>1369</v>
      </c>
      <c r="D477" s="146" t="s">
        <v>254</v>
      </c>
      <c r="E477" s="147" t="s">
        <v>4712</v>
      </c>
      <c r="F477" s="148" t="s">
        <v>4713</v>
      </c>
      <c r="G477" s="149" t="s">
        <v>743</v>
      </c>
      <c r="H477" s="150">
        <v>3</v>
      </c>
      <c r="I477" s="151"/>
      <c r="J477" s="152">
        <f>ROUND(I477*H477,2)</f>
        <v>0</v>
      </c>
      <c r="K477" s="153"/>
      <c r="L477" s="35"/>
      <c r="M477" s="154" t="s">
        <v>3</v>
      </c>
      <c r="N477" s="155" t="s">
        <v>44</v>
      </c>
      <c r="O477" s="55"/>
      <c r="P477" s="156">
        <f>O477*H477</f>
        <v>0</v>
      </c>
      <c r="Q477" s="156">
        <v>7.7957000000000005E-4</v>
      </c>
      <c r="R477" s="156">
        <f>Q477*H477</f>
        <v>2.3387099999999999E-3</v>
      </c>
      <c r="S477" s="156">
        <v>0</v>
      </c>
      <c r="T477" s="157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8" t="s">
        <v>406</v>
      </c>
      <c r="AT477" s="158" t="s">
        <v>254</v>
      </c>
      <c r="AU477" s="158" t="s">
        <v>82</v>
      </c>
      <c r="AY477" s="19" t="s">
        <v>252</v>
      </c>
      <c r="BE477" s="159">
        <f>IF(N477="základní",J477,0)</f>
        <v>0</v>
      </c>
      <c r="BF477" s="159">
        <f>IF(N477="snížená",J477,0)</f>
        <v>0</v>
      </c>
      <c r="BG477" s="159">
        <f>IF(N477="zákl. přenesená",J477,0)</f>
        <v>0</v>
      </c>
      <c r="BH477" s="159">
        <f>IF(N477="sníž. přenesená",J477,0)</f>
        <v>0</v>
      </c>
      <c r="BI477" s="159">
        <f>IF(N477="nulová",J477,0)</f>
        <v>0</v>
      </c>
      <c r="BJ477" s="19" t="s">
        <v>80</v>
      </c>
      <c r="BK477" s="159">
        <f>ROUND(I477*H477,2)</f>
        <v>0</v>
      </c>
      <c r="BL477" s="19" t="s">
        <v>406</v>
      </c>
      <c r="BM477" s="158" t="s">
        <v>4714</v>
      </c>
    </row>
    <row r="478" spans="1:65" s="2" customFormat="1" ht="11.25">
      <c r="A478" s="34"/>
      <c r="B478" s="35"/>
      <c r="C478" s="34"/>
      <c r="D478" s="160" t="s">
        <v>260</v>
      </c>
      <c r="E478" s="34"/>
      <c r="F478" s="161" t="s">
        <v>4715</v>
      </c>
      <c r="G478" s="34"/>
      <c r="H478" s="34"/>
      <c r="I478" s="162"/>
      <c r="J478" s="34"/>
      <c r="K478" s="34"/>
      <c r="L478" s="35"/>
      <c r="M478" s="163"/>
      <c r="N478" s="164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9" t="s">
        <v>260</v>
      </c>
      <c r="AU478" s="19" t="s">
        <v>82</v>
      </c>
    </row>
    <row r="479" spans="1:65" s="2" customFormat="1" ht="11.25">
      <c r="A479" s="34"/>
      <c r="B479" s="35"/>
      <c r="C479" s="34"/>
      <c r="D479" s="165" t="s">
        <v>262</v>
      </c>
      <c r="E479" s="34"/>
      <c r="F479" s="166" t="s">
        <v>4716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262</v>
      </c>
      <c r="AU479" s="19" t="s">
        <v>82</v>
      </c>
    </row>
    <row r="480" spans="1:65" s="2" customFormat="1" ht="16.5" customHeight="1">
      <c r="A480" s="34"/>
      <c r="B480" s="145"/>
      <c r="C480" s="146" t="s">
        <v>1375</v>
      </c>
      <c r="D480" s="146" t="s">
        <v>254</v>
      </c>
      <c r="E480" s="147" t="s">
        <v>4717</v>
      </c>
      <c r="F480" s="148" t="s">
        <v>4718</v>
      </c>
      <c r="G480" s="149" t="s">
        <v>743</v>
      </c>
      <c r="H480" s="150">
        <v>58</v>
      </c>
      <c r="I480" s="151"/>
      <c r="J480" s="152">
        <f>ROUND(I480*H480,2)</f>
        <v>0</v>
      </c>
      <c r="K480" s="153"/>
      <c r="L480" s="35"/>
      <c r="M480" s="154" t="s">
        <v>3</v>
      </c>
      <c r="N480" s="155" t="s">
        <v>44</v>
      </c>
      <c r="O480" s="55"/>
      <c r="P480" s="156">
        <f>O480*H480</f>
        <v>0</v>
      </c>
      <c r="Q480" s="156">
        <v>7.0250740000000003E-4</v>
      </c>
      <c r="R480" s="156">
        <f>Q480*H480</f>
        <v>4.0745429200000002E-2</v>
      </c>
      <c r="S480" s="156">
        <v>0</v>
      </c>
      <c r="T480" s="157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158" t="s">
        <v>406</v>
      </c>
      <c r="AT480" s="158" t="s">
        <v>254</v>
      </c>
      <c r="AU480" s="158" t="s">
        <v>82</v>
      </c>
      <c r="AY480" s="19" t="s">
        <v>252</v>
      </c>
      <c r="BE480" s="159">
        <f>IF(N480="základní",J480,0)</f>
        <v>0</v>
      </c>
      <c r="BF480" s="159">
        <f>IF(N480="snížená",J480,0)</f>
        <v>0</v>
      </c>
      <c r="BG480" s="159">
        <f>IF(N480="zákl. přenesená",J480,0)</f>
        <v>0</v>
      </c>
      <c r="BH480" s="159">
        <f>IF(N480="sníž. přenesená",J480,0)</f>
        <v>0</v>
      </c>
      <c r="BI480" s="159">
        <f>IF(N480="nulová",J480,0)</f>
        <v>0</v>
      </c>
      <c r="BJ480" s="19" t="s">
        <v>80</v>
      </c>
      <c r="BK480" s="159">
        <f>ROUND(I480*H480,2)</f>
        <v>0</v>
      </c>
      <c r="BL480" s="19" t="s">
        <v>406</v>
      </c>
      <c r="BM480" s="158" t="s">
        <v>4719</v>
      </c>
    </row>
    <row r="481" spans="1:65" s="2" customFormat="1" ht="11.25">
      <c r="A481" s="34"/>
      <c r="B481" s="35"/>
      <c r="C481" s="34"/>
      <c r="D481" s="160" t="s">
        <v>260</v>
      </c>
      <c r="E481" s="34"/>
      <c r="F481" s="161" t="s">
        <v>4720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260</v>
      </c>
      <c r="AU481" s="19" t="s">
        <v>82</v>
      </c>
    </row>
    <row r="482" spans="1:65" s="2" customFormat="1" ht="11.25">
      <c r="A482" s="34"/>
      <c r="B482" s="35"/>
      <c r="C482" s="34"/>
      <c r="D482" s="165" t="s">
        <v>262</v>
      </c>
      <c r="E482" s="34"/>
      <c r="F482" s="166" t="s">
        <v>4721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262</v>
      </c>
      <c r="AU482" s="19" t="s">
        <v>82</v>
      </c>
    </row>
    <row r="483" spans="1:65" s="2" customFormat="1" ht="19.5">
      <c r="A483" s="34"/>
      <c r="B483" s="35"/>
      <c r="C483" s="34"/>
      <c r="D483" s="160" t="s">
        <v>2284</v>
      </c>
      <c r="E483" s="34"/>
      <c r="F483" s="211" t="s">
        <v>4722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2284</v>
      </c>
      <c r="AU483" s="19" t="s">
        <v>82</v>
      </c>
    </row>
    <row r="484" spans="1:65" s="2" customFormat="1" ht="16.5" customHeight="1">
      <c r="A484" s="34"/>
      <c r="B484" s="145"/>
      <c r="C484" s="146" t="s">
        <v>1395</v>
      </c>
      <c r="D484" s="146" t="s">
        <v>254</v>
      </c>
      <c r="E484" s="147" t="s">
        <v>4723</v>
      </c>
      <c r="F484" s="148" t="s">
        <v>4724</v>
      </c>
      <c r="G484" s="149" t="s">
        <v>743</v>
      </c>
      <c r="H484" s="150">
        <v>286</v>
      </c>
      <c r="I484" s="151"/>
      <c r="J484" s="152">
        <f>ROUND(I484*H484,2)</f>
        <v>0</v>
      </c>
      <c r="K484" s="153"/>
      <c r="L484" s="35"/>
      <c r="M484" s="154" t="s">
        <v>3</v>
      </c>
      <c r="N484" s="155" t="s">
        <v>44</v>
      </c>
      <c r="O484" s="55"/>
      <c r="P484" s="156">
        <f>O484*H484</f>
        <v>0</v>
      </c>
      <c r="Q484" s="156">
        <v>2.1956999999999999E-4</v>
      </c>
      <c r="R484" s="156">
        <f>Q484*H484</f>
        <v>6.2797019999999995E-2</v>
      </c>
      <c r="S484" s="156">
        <v>0</v>
      </c>
      <c r="T484" s="157">
        <f>S484*H484</f>
        <v>0</v>
      </c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R484" s="158" t="s">
        <v>406</v>
      </c>
      <c r="AT484" s="158" t="s">
        <v>254</v>
      </c>
      <c r="AU484" s="158" t="s">
        <v>82</v>
      </c>
      <c r="AY484" s="19" t="s">
        <v>252</v>
      </c>
      <c r="BE484" s="159">
        <f>IF(N484="základní",J484,0)</f>
        <v>0</v>
      </c>
      <c r="BF484" s="159">
        <f>IF(N484="snížená",J484,0)</f>
        <v>0</v>
      </c>
      <c r="BG484" s="159">
        <f>IF(N484="zákl. přenesená",J484,0)</f>
        <v>0</v>
      </c>
      <c r="BH484" s="159">
        <f>IF(N484="sníž. přenesená",J484,0)</f>
        <v>0</v>
      </c>
      <c r="BI484" s="159">
        <f>IF(N484="nulová",J484,0)</f>
        <v>0</v>
      </c>
      <c r="BJ484" s="19" t="s">
        <v>80</v>
      </c>
      <c r="BK484" s="159">
        <f>ROUND(I484*H484,2)</f>
        <v>0</v>
      </c>
      <c r="BL484" s="19" t="s">
        <v>406</v>
      </c>
      <c r="BM484" s="158" t="s">
        <v>4725</v>
      </c>
    </row>
    <row r="485" spans="1:65" s="2" customFormat="1" ht="11.25">
      <c r="A485" s="34"/>
      <c r="B485" s="35"/>
      <c r="C485" s="34"/>
      <c r="D485" s="160" t="s">
        <v>260</v>
      </c>
      <c r="E485" s="34"/>
      <c r="F485" s="161" t="s">
        <v>4726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260</v>
      </c>
      <c r="AU485" s="19" t="s">
        <v>82</v>
      </c>
    </row>
    <row r="486" spans="1:65" s="2" customFormat="1" ht="11.25">
      <c r="A486" s="34"/>
      <c r="B486" s="35"/>
      <c r="C486" s="34"/>
      <c r="D486" s="165" t="s">
        <v>262</v>
      </c>
      <c r="E486" s="34"/>
      <c r="F486" s="166" t="s">
        <v>4727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262</v>
      </c>
      <c r="AU486" s="19" t="s">
        <v>82</v>
      </c>
    </row>
    <row r="487" spans="1:65" s="2" customFormat="1" ht="16.5" customHeight="1">
      <c r="A487" s="34"/>
      <c r="B487" s="145"/>
      <c r="C487" s="146" t="s">
        <v>1403</v>
      </c>
      <c r="D487" s="146" t="s">
        <v>254</v>
      </c>
      <c r="E487" s="147" t="s">
        <v>4728</v>
      </c>
      <c r="F487" s="148" t="s">
        <v>4729</v>
      </c>
      <c r="G487" s="149" t="s">
        <v>743</v>
      </c>
      <c r="H487" s="150">
        <v>1</v>
      </c>
      <c r="I487" s="151"/>
      <c r="J487" s="152">
        <f>ROUND(I487*H487,2)</f>
        <v>0</v>
      </c>
      <c r="K487" s="153"/>
      <c r="L487" s="35"/>
      <c r="M487" s="154" t="s">
        <v>3</v>
      </c>
      <c r="N487" s="155" t="s">
        <v>44</v>
      </c>
      <c r="O487" s="55"/>
      <c r="P487" s="156">
        <f>O487*H487</f>
        <v>0</v>
      </c>
      <c r="Q487" s="156">
        <v>1.24E-3</v>
      </c>
      <c r="R487" s="156">
        <f>Q487*H487</f>
        <v>1.24E-3</v>
      </c>
      <c r="S487" s="156">
        <v>0</v>
      </c>
      <c r="T487" s="157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8" t="s">
        <v>406</v>
      </c>
      <c r="AT487" s="158" t="s">
        <v>254</v>
      </c>
      <c r="AU487" s="158" t="s">
        <v>82</v>
      </c>
      <c r="AY487" s="19" t="s">
        <v>252</v>
      </c>
      <c r="BE487" s="159">
        <f>IF(N487="základní",J487,0)</f>
        <v>0</v>
      </c>
      <c r="BF487" s="159">
        <f>IF(N487="snížená",J487,0)</f>
        <v>0</v>
      </c>
      <c r="BG487" s="159">
        <f>IF(N487="zákl. přenesená",J487,0)</f>
        <v>0</v>
      </c>
      <c r="BH487" s="159">
        <f>IF(N487="sníž. přenesená",J487,0)</f>
        <v>0</v>
      </c>
      <c r="BI487" s="159">
        <f>IF(N487="nulová",J487,0)</f>
        <v>0</v>
      </c>
      <c r="BJ487" s="19" t="s">
        <v>80</v>
      </c>
      <c r="BK487" s="159">
        <f>ROUND(I487*H487,2)</f>
        <v>0</v>
      </c>
      <c r="BL487" s="19" t="s">
        <v>406</v>
      </c>
      <c r="BM487" s="158" t="s">
        <v>4730</v>
      </c>
    </row>
    <row r="488" spans="1:65" s="2" customFormat="1" ht="11.25">
      <c r="A488" s="34"/>
      <c r="B488" s="35"/>
      <c r="C488" s="34"/>
      <c r="D488" s="160" t="s">
        <v>260</v>
      </c>
      <c r="E488" s="34"/>
      <c r="F488" s="161" t="s">
        <v>4731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260</v>
      </c>
      <c r="AU488" s="19" t="s">
        <v>82</v>
      </c>
    </row>
    <row r="489" spans="1:65" s="2" customFormat="1" ht="16.5" customHeight="1">
      <c r="A489" s="34"/>
      <c r="B489" s="145"/>
      <c r="C489" s="146" t="s">
        <v>1411</v>
      </c>
      <c r="D489" s="146" t="s">
        <v>254</v>
      </c>
      <c r="E489" s="147" t="s">
        <v>4732</v>
      </c>
      <c r="F489" s="148" t="s">
        <v>4733</v>
      </c>
      <c r="G489" s="149" t="s">
        <v>743</v>
      </c>
      <c r="H489" s="150">
        <v>1</v>
      </c>
      <c r="I489" s="151"/>
      <c r="J489" s="152">
        <f>ROUND(I489*H489,2)</f>
        <v>0</v>
      </c>
      <c r="K489" s="153"/>
      <c r="L489" s="35"/>
      <c r="M489" s="154" t="s">
        <v>3</v>
      </c>
      <c r="N489" s="155" t="s">
        <v>44</v>
      </c>
      <c r="O489" s="55"/>
      <c r="P489" s="156">
        <f>O489*H489</f>
        <v>0</v>
      </c>
      <c r="Q489" s="156">
        <v>3.3E-4</v>
      </c>
      <c r="R489" s="156">
        <f>Q489*H489</f>
        <v>3.3E-4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406</v>
      </c>
      <c r="AT489" s="158" t="s">
        <v>254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4734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4735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16.5" customHeight="1">
      <c r="A491" s="34"/>
      <c r="B491" s="145"/>
      <c r="C491" s="146" t="s">
        <v>1418</v>
      </c>
      <c r="D491" s="146" t="s">
        <v>254</v>
      </c>
      <c r="E491" s="147" t="s">
        <v>4736</v>
      </c>
      <c r="F491" s="148" t="s">
        <v>4737</v>
      </c>
      <c r="G491" s="149" t="s">
        <v>743</v>
      </c>
      <c r="H491" s="150">
        <v>1</v>
      </c>
      <c r="I491" s="151"/>
      <c r="J491" s="152">
        <f>ROUND(I491*H491,2)</f>
        <v>0</v>
      </c>
      <c r="K491" s="153"/>
      <c r="L491" s="35"/>
      <c r="M491" s="154" t="s">
        <v>3</v>
      </c>
      <c r="N491" s="155" t="s">
        <v>44</v>
      </c>
      <c r="O491" s="55"/>
      <c r="P491" s="156">
        <f>O491*H491</f>
        <v>0</v>
      </c>
      <c r="Q491" s="156">
        <v>1.1395699999999999E-3</v>
      </c>
      <c r="R491" s="156">
        <f>Q491*H491</f>
        <v>1.1395699999999999E-3</v>
      </c>
      <c r="S491" s="156">
        <v>0</v>
      </c>
      <c r="T491" s="157">
        <f>S491*H491</f>
        <v>0</v>
      </c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R491" s="158" t="s">
        <v>406</v>
      </c>
      <c r="AT491" s="158" t="s">
        <v>254</v>
      </c>
      <c r="AU491" s="158" t="s">
        <v>82</v>
      </c>
      <c r="AY491" s="19" t="s">
        <v>252</v>
      </c>
      <c r="BE491" s="159">
        <f>IF(N491="základní",J491,0)</f>
        <v>0</v>
      </c>
      <c r="BF491" s="159">
        <f>IF(N491="snížená",J491,0)</f>
        <v>0</v>
      </c>
      <c r="BG491" s="159">
        <f>IF(N491="zákl. přenesená",J491,0)</f>
        <v>0</v>
      </c>
      <c r="BH491" s="159">
        <f>IF(N491="sníž. přenesená",J491,0)</f>
        <v>0</v>
      </c>
      <c r="BI491" s="159">
        <f>IF(N491="nulová",J491,0)</f>
        <v>0</v>
      </c>
      <c r="BJ491" s="19" t="s">
        <v>80</v>
      </c>
      <c r="BK491" s="159">
        <f>ROUND(I491*H491,2)</f>
        <v>0</v>
      </c>
      <c r="BL491" s="19" t="s">
        <v>406</v>
      </c>
      <c r="BM491" s="158" t="s">
        <v>4738</v>
      </c>
    </row>
    <row r="492" spans="1:65" s="2" customFormat="1" ht="11.25">
      <c r="A492" s="34"/>
      <c r="B492" s="35"/>
      <c r="C492" s="34"/>
      <c r="D492" s="160" t="s">
        <v>260</v>
      </c>
      <c r="E492" s="34"/>
      <c r="F492" s="161" t="s">
        <v>4739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260</v>
      </c>
      <c r="AU492" s="19" t="s">
        <v>82</v>
      </c>
    </row>
    <row r="493" spans="1:65" s="2" customFormat="1" ht="11.25">
      <c r="A493" s="34"/>
      <c r="B493" s="35"/>
      <c r="C493" s="34"/>
      <c r="D493" s="165" t="s">
        <v>262</v>
      </c>
      <c r="E493" s="34"/>
      <c r="F493" s="166" t="s">
        <v>4740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262</v>
      </c>
      <c r="AU493" s="19" t="s">
        <v>82</v>
      </c>
    </row>
    <row r="494" spans="1:65" s="2" customFormat="1" ht="16.5" customHeight="1">
      <c r="A494" s="34"/>
      <c r="B494" s="145"/>
      <c r="C494" s="146" t="s">
        <v>1439</v>
      </c>
      <c r="D494" s="146" t="s">
        <v>254</v>
      </c>
      <c r="E494" s="147" t="s">
        <v>4741</v>
      </c>
      <c r="F494" s="148" t="s">
        <v>4742</v>
      </c>
      <c r="G494" s="149" t="s">
        <v>743</v>
      </c>
      <c r="H494" s="150">
        <v>3</v>
      </c>
      <c r="I494" s="151"/>
      <c r="J494" s="152">
        <f>ROUND(I494*H494,2)</f>
        <v>0</v>
      </c>
      <c r="K494" s="153"/>
      <c r="L494" s="35"/>
      <c r="M494" s="154" t="s">
        <v>3</v>
      </c>
      <c r="N494" s="155" t="s">
        <v>44</v>
      </c>
      <c r="O494" s="55"/>
      <c r="P494" s="156">
        <f>O494*H494</f>
        <v>0</v>
      </c>
      <c r="Q494" s="156">
        <v>1.7295699999999999E-3</v>
      </c>
      <c r="R494" s="156">
        <f>Q494*H494</f>
        <v>5.18871E-3</v>
      </c>
      <c r="S494" s="156">
        <v>0</v>
      </c>
      <c r="T494" s="157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8" t="s">
        <v>406</v>
      </c>
      <c r="AT494" s="158" t="s">
        <v>254</v>
      </c>
      <c r="AU494" s="158" t="s">
        <v>82</v>
      </c>
      <c r="AY494" s="19" t="s">
        <v>252</v>
      </c>
      <c r="BE494" s="159">
        <f>IF(N494="základní",J494,0)</f>
        <v>0</v>
      </c>
      <c r="BF494" s="159">
        <f>IF(N494="snížená",J494,0)</f>
        <v>0</v>
      </c>
      <c r="BG494" s="159">
        <f>IF(N494="zákl. přenesená",J494,0)</f>
        <v>0</v>
      </c>
      <c r="BH494" s="159">
        <f>IF(N494="sníž. přenesená",J494,0)</f>
        <v>0</v>
      </c>
      <c r="BI494" s="159">
        <f>IF(N494="nulová",J494,0)</f>
        <v>0</v>
      </c>
      <c r="BJ494" s="19" t="s">
        <v>80</v>
      </c>
      <c r="BK494" s="159">
        <f>ROUND(I494*H494,2)</f>
        <v>0</v>
      </c>
      <c r="BL494" s="19" t="s">
        <v>406</v>
      </c>
      <c r="BM494" s="158" t="s">
        <v>4743</v>
      </c>
    </row>
    <row r="495" spans="1:65" s="2" customFormat="1" ht="11.25">
      <c r="A495" s="34"/>
      <c r="B495" s="35"/>
      <c r="C495" s="34"/>
      <c r="D495" s="160" t="s">
        <v>260</v>
      </c>
      <c r="E495" s="34"/>
      <c r="F495" s="161" t="s">
        <v>4744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260</v>
      </c>
      <c r="AU495" s="19" t="s">
        <v>82</v>
      </c>
    </row>
    <row r="496" spans="1:65" s="2" customFormat="1" ht="11.25">
      <c r="A496" s="34"/>
      <c r="B496" s="35"/>
      <c r="C496" s="34"/>
      <c r="D496" s="165" t="s">
        <v>262</v>
      </c>
      <c r="E496" s="34"/>
      <c r="F496" s="166" t="s">
        <v>4745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262</v>
      </c>
      <c r="AU496" s="19" t="s">
        <v>82</v>
      </c>
    </row>
    <row r="497" spans="1:65" s="2" customFormat="1" ht="16.5" customHeight="1">
      <c r="A497" s="34"/>
      <c r="B497" s="145"/>
      <c r="C497" s="146" t="s">
        <v>1444</v>
      </c>
      <c r="D497" s="146" t="s">
        <v>254</v>
      </c>
      <c r="E497" s="147" t="s">
        <v>4746</v>
      </c>
      <c r="F497" s="148" t="s">
        <v>4747</v>
      </c>
      <c r="G497" s="149" t="s">
        <v>743</v>
      </c>
      <c r="H497" s="150">
        <v>1</v>
      </c>
      <c r="I497" s="151"/>
      <c r="J497" s="152">
        <f>ROUND(I497*H497,2)</f>
        <v>0</v>
      </c>
      <c r="K497" s="153"/>
      <c r="L497" s="35"/>
      <c r="M497" s="154" t="s">
        <v>3</v>
      </c>
      <c r="N497" s="155" t="s">
        <v>44</v>
      </c>
      <c r="O497" s="55"/>
      <c r="P497" s="156">
        <f>O497*H497</f>
        <v>0</v>
      </c>
      <c r="Q497" s="156">
        <v>5.4609999999999997E-3</v>
      </c>
      <c r="R497" s="156">
        <f>Q497*H497</f>
        <v>5.4609999999999997E-3</v>
      </c>
      <c r="S497" s="156">
        <v>0</v>
      </c>
      <c r="T497" s="157">
        <f>S497*H497</f>
        <v>0</v>
      </c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R497" s="158" t="s">
        <v>406</v>
      </c>
      <c r="AT497" s="158" t="s">
        <v>254</v>
      </c>
      <c r="AU497" s="158" t="s">
        <v>82</v>
      </c>
      <c r="AY497" s="19" t="s">
        <v>252</v>
      </c>
      <c r="BE497" s="159">
        <f>IF(N497="základní",J497,0)</f>
        <v>0</v>
      </c>
      <c r="BF497" s="159">
        <f>IF(N497="snížená",J497,0)</f>
        <v>0</v>
      </c>
      <c r="BG497" s="159">
        <f>IF(N497="zákl. přenesená",J497,0)</f>
        <v>0</v>
      </c>
      <c r="BH497" s="159">
        <f>IF(N497="sníž. přenesená",J497,0)</f>
        <v>0</v>
      </c>
      <c r="BI497" s="159">
        <f>IF(N497="nulová",J497,0)</f>
        <v>0</v>
      </c>
      <c r="BJ497" s="19" t="s">
        <v>80</v>
      </c>
      <c r="BK497" s="159">
        <f>ROUND(I497*H497,2)</f>
        <v>0</v>
      </c>
      <c r="BL497" s="19" t="s">
        <v>406</v>
      </c>
      <c r="BM497" s="158" t="s">
        <v>4748</v>
      </c>
    </row>
    <row r="498" spans="1:65" s="2" customFormat="1" ht="11.25">
      <c r="A498" s="34"/>
      <c r="B498" s="35"/>
      <c r="C498" s="34"/>
      <c r="D498" s="160" t="s">
        <v>260</v>
      </c>
      <c r="E498" s="34"/>
      <c r="F498" s="161" t="s">
        <v>4749</v>
      </c>
      <c r="G498" s="34"/>
      <c r="H498" s="34"/>
      <c r="I498" s="162"/>
      <c r="J498" s="34"/>
      <c r="K498" s="34"/>
      <c r="L498" s="35"/>
      <c r="M498" s="163"/>
      <c r="N498" s="164"/>
      <c r="O498" s="55"/>
      <c r="P498" s="55"/>
      <c r="Q498" s="55"/>
      <c r="R498" s="55"/>
      <c r="S498" s="55"/>
      <c r="T498" s="56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T498" s="19" t="s">
        <v>260</v>
      </c>
      <c r="AU498" s="19" t="s">
        <v>82</v>
      </c>
    </row>
    <row r="499" spans="1:65" s="2" customFormat="1" ht="11.25">
      <c r="A499" s="34"/>
      <c r="B499" s="35"/>
      <c r="C499" s="34"/>
      <c r="D499" s="165" t="s">
        <v>262</v>
      </c>
      <c r="E499" s="34"/>
      <c r="F499" s="166" t="s">
        <v>4750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262</v>
      </c>
      <c r="AU499" s="19" t="s">
        <v>82</v>
      </c>
    </row>
    <row r="500" spans="1:65" s="2" customFormat="1" ht="16.5" customHeight="1">
      <c r="A500" s="34"/>
      <c r="B500" s="145"/>
      <c r="C500" s="146" t="s">
        <v>1450</v>
      </c>
      <c r="D500" s="146" t="s">
        <v>254</v>
      </c>
      <c r="E500" s="147" t="s">
        <v>4751</v>
      </c>
      <c r="F500" s="148" t="s">
        <v>4752</v>
      </c>
      <c r="G500" s="149" t="s">
        <v>743</v>
      </c>
      <c r="H500" s="150">
        <v>4</v>
      </c>
      <c r="I500" s="151"/>
      <c r="J500" s="152">
        <f>ROUND(I500*H500,2)</f>
        <v>0</v>
      </c>
      <c r="K500" s="153"/>
      <c r="L500" s="35"/>
      <c r="M500" s="154" t="s">
        <v>3</v>
      </c>
      <c r="N500" s="155" t="s">
        <v>44</v>
      </c>
      <c r="O500" s="55"/>
      <c r="P500" s="156">
        <f>O500*H500</f>
        <v>0</v>
      </c>
      <c r="Q500" s="156">
        <v>4.9956999999999996E-4</v>
      </c>
      <c r="R500" s="156">
        <f>Q500*H500</f>
        <v>1.9982799999999998E-3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406</v>
      </c>
      <c r="AT500" s="158" t="s">
        <v>254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4753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4754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4755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2" customFormat="1" ht="16.5" customHeight="1">
      <c r="A503" s="34"/>
      <c r="B503" s="145"/>
      <c r="C503" s="146" t="s">
        <v>1459</v>
      </c>
      <c r="D503" s="146" t="s">
        <v>254</v>
      </c>
      <c r="E503" s="147" t="s">
        <v>4756</v>
      </c>
      <c r="F503" s="148" t="s">
        <v>4757</v>
      </c>
      <c r="G503" s="149" t="s">
        <v>743</v>
      </c>
      <c r="H503" s="150">
        <v>28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6.9957000000000005E-4</v>
      </c>
      <c r="R503" s="156">
        <f>Q503*H503</f>
        <v>1.9587960000000001E-2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406</v>
      </c>
      <c r="AT503" s="158" t="s">
        <v>254</v>
      </c>
      <c r="AU503" s="158" t="s">
        <v>82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406</v>
      </c>
      <c r="BM503" s="158" t="s">
        <v>4758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4759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262</v>
      </c>
      <c r="E505" s="34"/>
      <c r="F505" s="166" t="s">
        <v>4760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262</v>
      </c>
      <c r="AU505" s="19" t="s">
        <v>82</v>
      </c>
    </row>
    <row r="506" spans="1:65" s="2" customFormat="1" ht="16.5" customHeight="1">
      <c r="A506" s="34"/>
      <c r="B506" s="145"/>
      <c r="C506" s="146" t="s">
        <v>1464</v>
      </c>
      <c r="D506" s="146" t="s">
        <v>254</v>
      </c>
      <c r="E506" s="147" t="s">
        <v>4761</v>
      </c>
      <c r="F506" s="148" t="s">
        <v>4762</v>
      </c>
      <c r="G506" s="149" t="s">
        <v>743</v>
      </c>
      <c r="H506" s="150">
        <v>11</v>
      </c>
      <c r="I506" s="151"/>
      <c r="J506" s="152">
        <f>ROUND(I506*H506,2)</f>
        <v>0</v>
      </c>
      <c r="K506" s="153"/>
      <c r="L506" s="35"/>
      <c r="M506" s="154" t="s">
        <v>3</v>
      </c>
      <c r="N506" s="155" t="s">
        <v>44</v>
      </c>
      <c r="O506" s="55"/>
      <c r="P506" s="156">
        <f>O506*H506</f>
        <v>0</v>
      </c>
      <c r="Q506" s="156">
        <v>1.67957E-3</v>
      </c>
      <c r="R506" s="156">
        <f>Q506*H506</f>
        <v>1.8475270000000002E-2</v>
      </c>
      <c r="S506" s="156">
        <v>0</v>
      </c>
      <c r="T506" s="157">
        <f>S506*H506</f>
        <v>0</v>
      </c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R506" s="158" t="s">
        <v>406</v>
      </c>
      <c r="AT506" s="158" t="s">
        <v>254</v>
      </c>
      <c r="AU506" s="158" t="s">
        <v>82</v>
      </c>
      <c r="AY506" s="19" t="s">
        <v>252</v>
      </c>
      <c r="BE506" s="159">
        <f>IF(N506="základní",J506,0)</f>
        <v>0</v>
      </c>
      <c r="BF506" s="159">
        <f>IF(N506="snížená",J506,0)</f>
        <v>0</v>
      </c>
      <c r="BG506" s="159">
        <f>IF(N506="zákl. přenesená",J506,0)</f>
        <v>0</v>
      </c>
      <c r="BH506" s="159">
        <f>IF(N506="sníž. přenesená",J506,0)</f>
        <v>0</v>
      </c>
      <c r="BI506" s="159">
        <f>IF(N506="nulová",J506,0)</f>
        <v>0</v>
      </c>
      <c r="BJ506" s="19" t="s">
        <v>80</v>
      </c>
      <c r="BK506" s="159">
        <f>ROUND(I506*H506,2)</f>
        <v>0</v>
      </c>
      <c r="BL506" s="19" t="s">
        <v>406</v>
      </c>
      <c r="BM506" s="158" t="s">
        <v>4763</v>
      </c>
    </row>
    <row r="507" spans="1:65" s="2" customFormat="1" ht="11.25">
      <c r="A507" s="34"/>
      <c r="B507" s="35"/>
      <c r="C507" s="34"/>
      <c r="D507" s="160" t="s">
        <v>260</v>
      </c>
      <c r="E507" s="34"/>
      <c r="F507" s="161" t="s">
        <v>4764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260</v>
      </c>
      <c r="AU507" s="19" t="s">
        <v>82</v>
      </c>
    </row>
    <row r="508" spans="1:65" s="2" customFormat="1" ht="11.25">
      <c r="A508" s="34"/>
      <c r="B508" s="35"/>
      <c r="C508" s="34"/>
      <c r="D508" s="165" t="s">
        <v>262</v>
      </c>
      <c r="E508" s="34"/>
      <c r="F508" s="166" t="s">
        <v>4765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262</v>
      </c>
      <c r="AU508" s="19" t="s">
        <v>82</v>
      </c>
    </row>
    <row r="509" spans="1:65" s="2" customFormat="1" ht="16.5" customHeight="1">
      <c r="A509" s="34"/>
      <c r="B509" s="145"/>
      <c r="C509" s="146" t="s">
        <v>1470</v>
      </c>
      <c r="D509" s="146" t="s">
        <v>254</v>
      </c>
      <c r="E509" s="147" t="s">
        <v>4766</v>
      </c>
      <c r="F509" s="148" t="s">
        <v>4767</v>
      </c>
      <c r="G509" s="149" t="s">
        <v>743</v>
      </c>
      <c r="H509" s="150">
        <v>162</v>
      </c>
      <c r="I509" s="151"/>
      <c r="J509" s="152">
        <f>ROUND(I509*H509,2)</f>
        <v>0</v>
      </c>
      <c r="K509" s="153"/>
      <c r="L509" s="35"/>
      <c r="M509" s="154" t="s">
        <v>3</v>
      </c>
      <c r="N509" s="155" t="s">
        <v>44</v>
      </c>
      <c r="O509" s="55"/>
      <c r="P509" s="156">
        <f>O509*H509</f>
        <v>0</v>
      </c>
      <c r="Q509" s="156">
        <v>2.0956999999999999E-4</v>
      </c>
      <c r="R509" s="156">
        <f>Q509*H509</f>
        <v>3.3950339999999996E-2</v>
      </c>
      <c r="S509" s="156">
        <v>0</v>
      </c>
      <c r="T509" s="157">
        <f>S509*H509</f>
        <v>0</v>
      </c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R509" s="158" t="s">
        <v>406</v>
      </c>
      <c r="AT509" s="158" t="s">
        <v>254</v>
      </c>
      <c r="AU509" s="158" t="s">
        <v>82</v>
      </c>
      <c r="AY509" s="19" t="s">
        <v>252</v>
      </c>
      <c r="BE509" s="159">
        <f>IF(N509="základní",J509,0)</f>
        <v>0</v>
      </c>
      <c r="BF509" s="159">
        <f>IF(N509="snížená",J509,0)</f>
        <v>0</v>
      </c>
      <c r="BG509" s="159">
        <f>IF(N509="zákl. přenesená",J509,0)</f>
        <v>0</v>
      </c>
      <c r="BH509" s="159">
        <f>IF(N509="sníž. přenesená",J509,0)</f>
        <v>0</v>
      </c>
      <c r="BI509" s="159">
        <f>IF(N509="nulová",J509,0)</f>
        <v>0</v>
      </c>
      <c r="BJ509" s="19" t="s">
        <v>80</v>
      </c>
      <c r="BK509" s="159">
        <f>ROUND(I509*H509,2)</f>
        <v>0</v>
      </c>
      <c r="BL509" s="19" t="s">
        <v>406</v>
      </c>
      <c r="BM509" s="158" t="s">
        <v>4768</v>
      </c>
    </row>
    <row r="510" spans="1:65" s="2" customFormat="1" ht="11.25">
      <c r="A510" s="34"/>
      <c r="B510" s="35"/>
      <c r="C510" s="34"/>
      <c r="D510" s="160" t="s">
        <v>260</v>
      </c>
      <c r="E510" s="34"/>
      <c r="F510" s="161" t="s">
        <v>4769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260</v>
      </c>
      <c r="AU510" s="19" t="s">
        <v>82</v>
      </c>
    </row>
    <row r="511" spans="1:65" s="2" customFormat="1" ht="11.25">
      <c r="A511" s="34"/>
      <c r="B511" s="35"/>
      <c r="C511" s="34"/>
      <c r="D511" s="165" t="s">
        <v>262</v>
      </c>
      <c r="E511" s="34"/>
      <c r="F511" s="166" t="s">
        <v>4770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262</v>
      </c>
      <c r="AU511" s="19" t="s">
        <v>82</v>
      </c>
    </row>
    <row r="512" spans="1:65" s="2" customFormat="1" ht="16.5" customHeight="1">
      <c r="A512" s="34"/>
      <c r="B512" s="145"/>
      <c r="C512" s="146" t="s">
        <v>1475</v>
      </c>
      <c r="D512" s="146" t="s">
        <v>254</v>
      </c>
      <c r="E512" s="147" t="s">
        <v>4771</v>
      </c>
      <c r="F512" s="148" t="s">
        <v>4772</v>
      </c>
      <c r="G512" s="149" t="s">
        <v>743</v>
      </c>
      <c r="H512" s="150">
        <v>4</v>
      </c>
      <c r="I512" s="151"/>
      <c r="J512" s="152">
        <f>ROUND(I512*H512,2)</f>
        <v>0</v>
      </c>
      <c r="K512" s="153"/>
      <c r="L512" s="35"/>
      <c r="M512" s="154" t="s">
        <v>3</v>
      </c>
      <c r="N512" s="155" t="s">
        <v>44</v>
      </c>
      <c r="O512" s="55"/>
      <c r="P512" s="156">
        <f>O512*H512</f>
        <v>0</v>
      </c>
      <c r="Q512" s="156">
        <v>3.3956999999999998E-4</v>
      </c>
      <c r="R512" s="156">
        <f>Q512*H512</f>
        <v>1.3582799999999999E-3</v>
      </c>
      <c r="S512" s="156">
        <v>0</v>
      </c>
      <c r="T512" s="157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158" t="s">
        <v>406</v>
      </c>
      <c r="AT512" s="158" t="s">
        <v>254</v>
      </c>
      <c r="AU512" s="158" t="s">
        <v>82</v>
      </c>
      <c r="AY512" s="19" t="s">
        <v>252</v>
      </c>
      <c r="BE512" s="159">
        <f>IF(N512="základní",J512,0)</f>
        <v>0</v>
      </c>
      <c r="BF512" s="159">
        <f>IF(N512="snížená",J512,0)</f>
        <v>0</v>
      </c>
      <c r="BG512" s="159">
        <f>IF(N512="zákl. přenesená",J512,0)</f>
        <v>0</v>
      </c>
      <c r="BH512" s="159">
        <f>IF(N512="sníž. přenesená",J512,0)</f>
        <v>0</v>
      </c>
      <c r="BI512" s="159">
        <f>IF(N512="nulová",J512,0)</f>
        <v>0</v>
      </c>
      <c r="BJ512" s="19" t="s">
        <v>80</v>
      </c>
      <c r="BK512" s="159">
        <f>ROUND(I512*H512,2)</f>
        <v>0</v>
      </c>
      <c r="BL512" s="19" t="s">
        <v>406</v>
      </c>
      <c r="BM512" s="158" t="s">
        <v>4773</v>
      </c>
    </row>
    <row r="513" spans="1:65" s="2" customFormat="1" ht="11.25">
      <c r="A513" s="34"/>
      <c r="B513" s="35"/>
      <c r="C513" s="34"/>
      <c r="D513" s="160" t="s">
        <v>260</v>
      </c>
      <c r="E513" s="34"/>
      <c r="F513" s="161" t="s">
        <v>4774</v>
      </c>
      <c r="G513" s="34"/>
      <c r="H513" s="34"/>
      <c r="I513" s="162"/>
      <c r="J513" s="34"/>
      <c r="K513" s="34"/>
      <c r="L513" s="35"/>
      <c r="M513" s="163"/>
      <c r="N513" s="164"/>
      <c r="O513" s="55"/>
      <c r="P513" s="55"/>
      <c r="Q513" s="55"/>
      <c r="R513" s="55"/>
      <c r="S513" s="55"/>
      <c r="T513" s="56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9" t="s">
        <v>260</v>
      </c>
      <c r="AU513" s="19" t="s">
        <v>82</v>
      </c>
    </row>
    <row r="514" spans="1:65" s="2" customFormat="1" ht="11.25">
      <c r="A514" s="34"/>
      <c r="B514" s="35"/>
      <c r="C514" s="34"/>
      <c r="D514" s="165" t="s">
        <v>262</v>
      </c>
      <c r="E514" s="34"/>
      <c r="F514" s="166" t="s">
        <v>4775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262</v>
      </c>
      <c r="AU514" s="19" t="s">
        <v>82</v>
      </c>
    </row>
    <row r="515" spans="1:65" s="2" customFormat="1" ht="16.5" customHeight="1">
      <c r="A515" s="34"/>
      <c r="B515" s="145"/>
      <c r="C515" s="146" t="s">
        <v>1487</v>
      </c>
      <c r="D515" s="146" t="s">
        <v>254</v>
      </c>
      <c r="E515" s="147" t="s">
        <v>4776</v>
      </c>
      <c r="F515" s="148" t="s">
        <v>4777</v>
      </c>
      <c r="G515" s="149" t="s">
        <v>743</v>
      </c>
      <c r="H515" s="150">
        <v>3</v>
      </c>
      <c r="I515" s="151"/>
      <c r="J515" s="152">
        <f>ROUND(I515*H515,2)</f>
        <v>0</v>
      </c>
      <c r="K515" s="153"/>
      <c r="L515" s="35"/>
      <c r="M515" s="154" t="s">
        <v>3</v>
      </c>
      <c r="N515" s="155" t="s">
        <v>44</v>
      </c>
      <c r="O515" s="55"/>
      <c r="P515" s="156">
        <f>O515*H515</f>
        <v>0</v>
      </c>
      <c r="Q515" s="156">
        <v>1.0695699999999999E-3</v>
      </c>
      <c r="R515" s="156">
        <f>Q515*H515</f>
        <v>3.20871E-3</v>
      </c>
      <c r="S515" s="156">
        <v>0</v>
      </c>
      <c r="T515" s="157">
        <f>S515*H515</f>
        <v>0</v>
      </c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R515" s="158" t="s">
        <v>406</v>
      </c>
      <c r="AT515" s="158" t="s">
        <v>254</v>
      </c>
      <c r="AU515" s="158" t="s">
        <v>82</v>
      </c>
      <c r="AY515" s="19" t="s">
        <v>252</v>
      </c>
      <c r="BE515" s="159">
        <f>IF(N515="základní",J515,0)</f>
        <v>0</v>
      </c>
      <c r="BF515" s="159">
        <f>IF(N515="snížená",J515,0)</f>
        <v>0</v>
      </c>
      <c r="BG515" s="159">
        <f>IF(N515="zákl. přenesená",J515,0)</f>
        <v>0</v>
      </c>
      <c r="BH515" s="159">
        <f>IF(N515="sníž. přenesená",J515,0)</f>
        <v>0</v>
      </c>
      <c r="BI515" s="159">
        <f>IF(N515="nulová",J515,0)</f>
        <v>0</v>
      </c>
      <c r="BJ515" s="19" t="s">
        <v>80</v>
      </c>
      <c r="BK515" s="159">
        <f>ROUND(I515*H515,2)</f>
        <v>0</v>
      </c>
      <c r="BL515" s="19" t="s">
        <v>406</v>
      </c>
      <c r="BM515" s="158" t="s">
        <v>4778</v>
      </c>
    </row>
    <row r="516" spans="1:65" s="2" customFormat="1" ht="11.25">
      <c r="A516" s="34"/>
      <c r="B516" s="35"/>
      <c r="C516" s="34"/>
      <c r="D516" s="160" t="s">
        <v>260</v>
      </c>
      <c r="E516" s="34"/>
      <c r="F516" s="161" t="s">
        <v>4779</v>
      </c>
      <c r="G516" s="34"/>
      <c r="H516" s="34"/>
      <c r="I516" s="162"/>
      <c r="J516" s="34"/>
      <c r="K516" s="34"/>
      <c r="L516" s="35"/>
      <c r="M516" s="163"/>
      <c r="N516" s="164"/>
      <c r="O516" s="55"/>
      <c r="P516" s="55"/>
      <c r="Q516" s="55"/>
      <c r="R516" s="55"/>
      <c r="S516" s="55"/>
      <c r="T516" s="56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T516" s="19" t="s">
        <v>260</v>
      </c>
      <c r="AU516" s="19" t="s">
        <v>82</v>
      </c>
    </row>
    <row r="517" spans="1:65" s="2" customFormat="1" ht="11.25">
      <c r="A517" s="34"/>
      <c r="B517" s="35"/>
      <c r="C517" s="34"/>
      <c r="D517" s="165" t="s">
        <v>262</v>
      </c>
      <c r="E517" s="34"/>
      <c r="F517" s="166" t="s">
        <v>4780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262</v>
      </c>
      <c r="AU517" s="19" t="s">
        <v>82</v>
      </c>
    </row>
    <row r="518" spans="1:65" s="2" customFormat="1" ht="16.5" customHeight="1">
      <c r="A518" s="34"/>
      <c r="B518" s="145"/>
      <c r="C518" s="146" t="s">
        <v>1492</v>
      </c>
      <c r="D518" s="146" t="s">
        <v>254</v>
      </c>
      <c r="E518" s="147" t="s">
        <v>4781</v>
      </c>
      <c r="F518" s="148" t="s">
        <v>4782</v>
      </c>
      <c r="G518" s="149" t="s">
        <v>743</v>
      </c>
      <c r="H518" s="150">
        <v>2</v>
      </c>
      <c r="I518" s="151"/>
      <c r="J518" s="152">
        <f>ROUND(I518*H518,2)</f>
        <v>0</v>
      </c>
      <c r="K518" s="153"/>
      <c r="L518" s="35"/>
      <c r="M518" s="154" t="s">
        <v>3</v>
      </c>
      <c r="N518" s="155" t="s">
        <v>44</v>
      </c>
      <c r="O518" s="55"/>
      <c r="P518" s="156">
        <f>O518*H518</f>
        <v>0</v>
      </c>
      <c r="Q518" s="156">
        <v>4.31957E-3</v>
      </c>
      <c r="R518" s="156">
        <f>Q518*H518</f>
        <v>8.63914E-3</v>
      </c>
      <c r="S518" s="156">
        <v>0</v>
      </c>
      <c r="T518" s="157">
        <f>S518*H518</f>
        <v>0</v>
      </c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R518" s="158" t="s">
        <v>406</v>
      </c>
      <c r="AT518" s="158" t="s">
        <v>254</v>
      </c>
      <c r="AU518" s="158" t="s">
        <v>82</v>
      </c>
      <c r="AY518" s="19" t="s">
        <v>252</v>
      </c>
      <c r="BE518" s="159">
        <f>IF(N518="základní",J518,0)</f>
        <v>0</v>
      </c>
      <c r="BF518" s="159">
        <f>IF(N518="snížená",J518,0)</f>
        <v>0</v>
      </c>
      <c r="BG518" s="159">
        <f>IF(N518="zákl. přenesená",J518,0)</f>
        <v>0</v>
      </c>
      <c r="BH518" s="159">
        <f>IF(N518="sníž. přenesená",J518,0)</f>
        <v>0</v>
      </c>
      <c r="BI518" s="159">
        <f>IF(N518="nulová",J518,0)</f>
        <v>0</v>
      </c>
      <c r="BJ518" s="19" t="s">
        <v>80</v>
      </c>
      <c r="BK518" s="159">
        <f>ROUND(I518*H518,2)</f>
        <v>0</v>
      </c>
      <c r="BL518" s="19" t="s">
        <v>406</v>
      </c>
      <c r="BM518" s="158" t="s">
        <v>4783</v>
      </c>
    </row>
    <row r="519" spans="1:65" s="2" customFormat="1" ht="11.25">
      <c r="A519" s="34"/>
      <c r="B519" s="35"/>
      <c r="C519" s="34"/>
      <c r="D519" s="160" t="s">
        <v>260</v>
      </c>
      <c r="E519" s="34"/>
      <c r="F519" s="161" t="s">
        <v>4784</v>
      </c>
      <c r="G519" s="34"/>
      <c r="H519" s="34"/>
      <c r="I519" s="162"/>
      <c r="J519" s="34"/>
      <c r="K519" s="34"/>
      <c r="L519" s="35"/>
      <c r="M519" s="163"/>
      <c r="N519" s="164"/>
      <c r="O519" s="55"/>
      <c r="P519" s="55"/>
      <c r="Q519" s="55"/>
      <c r="R519" s="55"/>
      <c r="S519" s="55"/>
      <c r="T519" s="56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T519" s="19" t="s">
        <v>260</v>
      </c>
      <c r="AU519" s="19" t="s">
        <v>82</v>
      </c>
    </row>
    <row r="520" spans="1:65" s="2" customFormat="1" ht="11.25">
      <c r="A520" s="34"/>
      <c r="B520" s="35"/>
      <c r="C520" s="34"/>
      <c r="D520" s="165" t="s">
        <v>262</v>
      </c>
      <c r="E520" s="34"/>
      <c r="F520" s="166" t="s">
        <v>4785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262</v>
      </c>
      <c r="AU520" s="19" t="s">
        <v>82</v>
      </c>
    </row>
    <row r="521" spans="1:65" s="2" customFormat="1" ht="16.5" customHeight="1">
      <c r="A521" s="34"/>
      <c r="B521" s="145"/>
      <c r="C521" s="146" t="s">
        <v>1499</v>
      </c>
      <c r="D521" s="146" t="s">
        <v>254</v>
      </c>
      <c r="E521" s="147" t="s">
        <v>4786</v>
      </c>
      <c r="F521" s="148" t="s">
        <v>4787</v>
      </c>
      <c r="G521" s="149" t="s">
        <v>743</v>
      </c>
      <c r="H521" s="150">
        <v>14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6.1757000000000001E-4</v>
      </c>
      <c r="R521" s="156">
        <f>Q521*H521</f>
        <v>8.645980000000001E-3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4788</v>
      </c>
    </row>
    <row r="522" spans="1:65" s="2" customFormat="1" ht="11.25">
      <c r="A522" s="34"/>
      <c r="B522" s="35"/>
      <c r="C522" s="34"/>
      <c r="D522" s="160" t="s">
        <v>260</v>
      </c>
      <c r="E522" s="34"/>
      <c r="F522" s="161" t="s">
        <v>4789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4790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2" customFormat="1" ht="16.5" customHeight="1">
      <c r="A524" s="34"/>
      <c r="B524" s="145"/>
      <c r="C524" s="146" t="s">
        <v>1504</v>
      </c>
      <c r="D524" s="146" t="s">
        <v>254</v>
      </c>
      <c r="E524" s="147" t="s">
        <v>4791</v>
      </c>
      <c r="F524" s="148" t="s">
        <v>4792</v>
      </c>
      <c r="G524" s="149" t="s">
        <v>743</v>
      </c>
      <c r="H524" s="150">
        <v>2</v>
      </c>
      <c r="I524" s="151"/>
      <c r="J524" s="152">
        <f>ROUND(I524*H524,2)</f>
        <v>0</v>
      </c>
      <c r="K524" s="153"/>
      <c r="L524" s="35"/>
      <c r="M524" s="154" t="s">
        <v>3</v>
      </c>
      <c r="N524" s="155" t="s">
        <v>44</v>
      </c>
      <c r="O524" s="55"/>
      <c r="P524" s="156">
        <f>O524*H524</f>
        <v>0</v>
      </c>
      <c r="Q524" s="156">
        <v>1.4675700000000001E-3</v>
      </c>
      <c r="R524" s="156">
        <f>Q524*H524</f>
        <v>2.9351400000000001E-3</v>
      </c>
      <c r="S524" s="156">
        <v>0</v>
      </c>
      <c r="T524" s="157">
        <f>S524*H524</f>
        <v>0</v>
      </c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R524" s="158" t="s">
        <v>406</v>
      </c>
      <c r="AT524" s="158" t="s">
        <v>254</v>
      </c>
      <c r="AU524" s="158" t="s">
        <v>82</v>
      </c>
      <c r="AY524" s="19" t="s">
        <v>252</v>
      </c>
      <c r="BE524" s="159">
        <f>IF(N524="základní",J524,0)</f>
        <v>0</v>
      </c>
      <c r="BF524" s="159">
        <f>IF(N524="snížená",J524,0)</f>
        <v>0</v>
      </c>
      <c r="BG524" s="159">
        <f>IF(N524="zákl. přenesená",J524,0)</f>
        <v>0</v>
      </c>
      <c r="BH524" s="159">
        <f>IF(N524="sníž. přenesená",J524,0)</f>
        <v>0</v>
      </c>
      <c r="BI524" s="159">
        <f>IF(N524="nulová",J524,0)</f>
        <v>0</v>
      </c>
      <c r="BJ524" s="19" t="s">
        <v>80</v>
      </c>
      <c r="BK524" s="159">
        <f>ROUND(I524*H524,2)</f>
        <v>0</v>
      </c>
      <c r="BL524" s="19" t="s">
        <v>406</v>
      </c>
      <c r="BM524" s="158" t="s">
        <v>4793</v>
      </c>
    </row>
    <row r="525" spans="1:65" s="2" customFormat="1" ht="11.25">
      <c r="A525" s="34"/>
      <c r="B525" s="35"/>
      <c r="C525" s="34"/>
      <c r="D525" s="160" t="s">
        <v>260</v>
      </c>
      <c r="E525" s="34"/>
      <c r="F525" s="161" t="s">
        <v>4794</v>
      </c>
      <c r="G525" s="34"/>
      <c r="H525" s="34"/>
      <c r="I525" s="162"/>
      <c r="J525" s="34"/>
      <c r="K525" s="34"/>
      <c r="L525" s="35"/>
      <c r="M525" s="163"/>
      <c r="N525" s="164"/>
      <c r="O525" s="55"/>
      <c r="P525" s="55"/>
      <c r="Q525" s="55"/>
      <c r="R525" s="55"/>
      <c r="S525" s="55"/>
      <c r="T525" s="56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T525" s="19" t="s">
        <v>260</v>
      </c>
      <c r="AU525" s="19" t="s">
        <v>82</v>
      </c>
    </row>
    <row r="526" spans="1:65" s="2" customFormat="1" ht="11.25">
      <c r="A526" s="34"/>
      <c r="B526" s="35"/>
      <c r="C526" s="34"/>
      <c r="D526" s="165" t="s">
        <v>262</v>
      </c>
      <c r="E526" s="34"/>
      <c r="F526" s="166" t="s">
        <v>4795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262</v>
      </c>
      <c r="AU526" s="19" t="s">
        <v>82</v>
      </c>
    </row>
    <row r="527" spans="1:65" s="2" customFormat="1" ht="16.5" customHeight="1">
      <c r="A527" s="34"/>
      <c r="B527" s="145"/>
      <c r="C527" s="146" t="s">
        <v>1510</v>
      </c>
      <c r="D527" s="146" t="s">
        <v>254</v>
      </c>
      <c r="E527" s="147" t="s">
        <v>4796</v>
      </c>
      <c r="F527" s="148" t="s">
        <v>4797</v>
      </c>
      <c r="G527" s="149" t="s">
        <v>743</v>
      </c>
      <c r="H527" s="150">
        <v>22</v>
      </c>
      <c r="I527" s="151"/>
      <c r="J527" s="152">
        <f>ROUND(I527*H527,2)</f>
        <v>0</v>
      </c>
      <c r="K527" s="153"/>
      <c r="L527" s="35"/>
      <c r="M527" s="154" t="s">
        <v>3</v>
      </c>
      <c r="N527" s="155" t="s">
        <v>44</v>
      </c>
      <c r="O527" s="55"/>
      <c r="P527" s="156">
        <f>O527*H527</f>
        <v>0</v>
      </c>
      <c r="Q527" s="156">
        <v>2.3499999999999999E-4</v>
      </c>
      <c r="R527" s="156">
        <f>Q527*H527</f>
        <v>5.1700000000000001E-3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406</v>
      </c>
      <c r="AT527" s="158" t="s">
        <v>254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4798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4799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1.25">
      <c r="A529" s="34"/>
      <c r="B529" s="35"/>
      <c r="C529" s="34"/>
      <c r="D529" s="165" t="s">
        <v>262</v>
      </c>
      <c r="E529" s="34"/>
      <c r="F529" s="166" t="s">
        <v>4800</v>
      </c>
      <c r="G529" s="34"/>
      <c r="H529" s="34"/>
      <c r="I529" s="162"/>
      <c r="J529" s="34"/>
      <c r="K529" s="34"/>
      <c r="L529" s="35"/>
      <c r="M529" s="163"/>
      <c r="N529" s="164"/>
      <c r="O529" s="55"/>
      <c r="P529" s="55"/>
      <c r="Q529" s="55"/>
      <c r="R529" s="55"/>
      <c r="S529" s="55"/>
      <c r="T529" s="56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9" t="s">
        <v>262</v>
      </c>
      <c r="AU529" s="19" t="s">
        <v>82</v>
      </c>
    </row>
    <row r="530" spans="1:65" s="2" customFormat="1" ht="16.5" customHeight="1">
      <c r="A530" s="34"/>
      <c r="B530" s="145"/>
      <c r="C530" s="146" t="s">
        <v>1515</v>
      </c>
      <c r="D530" s="146" t="s">
        <v>254</v>
      </c>
      <c r="E530" s="147" t="s">
        <v>4801</v>
      </c>
      <c r="F530" s="148" t="s">
        <v>4802</v>
      </c>
      <c r="G530" s="149" t="s">
        <v>321</v>
      </c>
      <c r="H530" s="150">
        <v>1.1000000000000001</v>
      </c>
      <c r="I530" s="151"/>
      <c r="J530" s="152">
        <f>ROUND(I530*H530,2)</f>
        <v>0</v>
      </c>
      <c r="K530" s="153"/>
      <c r="L530" s="35"/>
      <c r="M530" s="154" t="s">
        <v>3</v>
      </c>
      <c r="N530" s="155" t="s">
        <v>44</v>
      </c>
      <c r="O530" s="55"/>
      <c r="P530" s="156">
        <f>O530*H530</f>
        <v>0</v>
      </c>
      <c r="Q530" s="156">
        <v>0</v>
      </c>
      <c r="R530" s="156">
        <f>Q530*H530</f>
        <v>0</v>
      </c>
      <c r="S530" s="156">
        <v>0</v>
      </c>
      <c r="T530" s="157">
        <f>S530*H530</f>
        <v>0</v>
      </c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R530" s="158" t="s">
        <v>406</v>
      </c>
      <c r="AT530" s="158" t="s">
        <v>254</v>
      </c>
      <c r="AU530" s="158" t="s">
        <v>82</v>
      </c>
      <c r="AY530" s="19" t="s">
        <v>252</v>
      </c>
      <c r="BE530" s="159">
        <f>IF(N530="základní",J530,0)</f>
        <v>0</v>
      </c>
      <c r="BF530" s="159">
        <f>IF(N530="snížená",J530,0)</f>
        <v>0</v>
      </c>
      <c r="BG530" s="159">
        <f>IF(N530="zákl. přenesená",J530,0)</f>
        <v>0</v>
      </c>
      <c r="BH530" s="159">
        <f>IF(N530="sníž. přenesená",J530,0)</f>
        <v>0</v>
      </c>
      <c r="BI530" s="159">
        <f>IF(N530="nulová",J530,0)</f>
        <v>0</v>
      </c>
      <c r="BJ530" s="19" t="s">
        <v>80</v>
      </c>
      <c r="BK530" s="159">
        <f>ROUND(I530*H530,2)</f>
        <v>0</v>
      </c>
      <c r="BL530" s="19" t="s">
        <v>406</v>
      </c>
      <c r="BM530" s="158" t="s">
        <v>4803</v>
      </c>
    </row>
    <row r="531" spans="1:65" s="2" customFormat="1" ht="19.5">
      <c r="A531" s="34"/>
      <c r="B531" s="35"/>
      <c r="C531" s="34"/>
      <c r="D531" s="160" t="s">
        <v>260</v>
      </c>
      <c r="E531" s="34"/>
      <c r="F531" s="161" t="s">
        <v>4804</v>
      </c>
      <c r="G531" s="34"/>
      <c r="H531" s="34"/>
      <c r="I531" s="162"/>
      <c r="J531" s="34"/>
      <c r="K531" s="34"/>
      <c r="L531" s="35"/>
      <c r="M531" s="163"/>
      <c r="N531" s="164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9" t="s">
        <v>260</v>
      </c>
      <c r="AU531" s="19" t="s">
        <v>82</v>
      </c>
    </row>
    <row r="532" spans="1:65" s="2" customFormat="1" ht="11.25">
      <c r="A532" s="34"/>
      <c r="B532" s="35"/>
      <c r="C532" s="34"/>
      <c r="D532" s="165" t="s">
        <v>262</v>
      </c>
      <c r="E532" s="34"/>
      <c r="F532" s="166" t="s">
        <v>4805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262</v>
      </c>
      <c r="AU532" s="19" t="s">
        <v>82</v>
      </c>
    </row>
    <row r="533" spans="1:65" s="2" customFormat="1" ht="16.5" customHeight="1">
      <c r="A533" s="34"/>
      <c r="B533" s="145"/>
      <c r="C533" s="146" t="s">
        <v>1526</v>
      </c>
      <c r="D533" s="146" t="s">
        <v>254</v>
      </c>
      <c r="E533" s="147" t="s">
        <v>4806</v>
      </c>
      <c r="F533" s="148" t="s">
        <v>4807</v>
      </c>
      <c r="G533" s="149" t="s">
        <v>321</v>
      </c>
      <c r="H533" s="150">
        <v>1.1000000000000001</v>
      </c>
      <c r="I533" s="151"/>
      <c r="J533" s="152">
        <f>ROUND(I533*H533,2)</f>
        <v>0</v>
      </c>
      <c r="K533" s="153"/>
      <c r="L533" s="35"/>
      <c r="M533" s="154" t="s">
        <v>3</v>
      </c>
      <c r="N533" s="155" t="s">
        <v>44</v>
      </c>
      <c r="O533" s="55"/>
      <c r="P533" s="156">
        <f>O533*H533</f>
        <v>0</v>
      </c>
      <c r="Q533" s="156">
        <v>0</v>
      </c>
      <c r="R533" s="156">
        <f>Q533*H533</f>
        <v>0</v>
      </c>
      <c r="S533" s="156">
        <v>0</v>
      </c>
      <c r="T533" s="157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158" t="s">
        <v>406</v>
      </c>
      <c r="AT533" s="158" t="s">
        <v>254</v>
      </c>
      <c r="AU533" s="158" t="s">
        <v>82</v>
      </c>
      <c r="AY533" s="19" t="s">
        <v>252</v>
      </c>
      <c r="BE533" s="159">
        <f>IF(N533="základní",J533,0)</f>
        <v>0</v>
      </c>
      <c r="BF533" s="159">
        <f>IF(N533="snížená",J533,0)</f>
        <v>0</v>
      </c>
      <c r="BG533" s="159">
        <f>IF(N533="zákl. přenesená",J533,0)</f>
        <v>0</v>
      </c>
      <c r="BH533" s="159">
        <f>IF(N533="sníž. přenesená",J533,0)</f>
        <v>0</v>
      </c>
      <c r="BI533" s="159">
        <f>IF(N533="nulová",J533,0)</f>
        <v>0</v>
      </c>
      <c r="BJ533" s="19" t="s">
        <v>80</v>
      </c>
      <c r="BK533" s="159">
        <f>ROUND(I533*H533,2)</f>
        <v>0</v>
      </c>
      <c r="BL533" s="19" t="s">
        <v>406</v>
      </c>
      <c r="BM533" s="158" t="s">
        <v>4808</v>
      </c>
    </row>
    <row r="534" spans="1:65" s="2" customFormat="1" ht="19.5">
      <c r="A534" s="34"/>
      <c r="B534" s="35"/>
      <c r="C534" s="34"/>
      <c r="D534" s="160" t="s">
        <v>260</v>
      </c>
      <c r="E534" s="34"/>
      <c r="F534" s="161" t="s">
        <v>4809</v>
      </c>
      <c r="G534" s="34"/>
      <c r="H534" s="34"/>
      <c r="I534" s="162"/>
      <c r="J534" s="34"/>
      <c r="K534" s="34"/>
      <c r="L534" s="35"/>
      <c r="M534" s="163"/>
      <c r="N534" s="164"/>
      <c r="O534" s="55"/>
      <c r="P534" s="55"/>
      <c r="Q534" s="55"/>
      <c r="R534" s="55"/>
      <c r="S534" s="55"/>
      <c r="T534" s="56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9" t="s">
        <v>260</v>
      </c>
      <c r="AU534" s="19" t="s">
        <v>82</v>
      </c>
    </row>
    <row r="535" spans="1:65" s="2" customFormat="1" ht="11.25">
      <c r="A535" s="34"/>
      <c r="B535" s="35"/>
      <c r="C535" s="34"/>
      <c r="D535" s="165" t="s">
        <v>262</v>
      </c>
      <c r="E535" s="34"/>
      <c r="F535" s="166" t="s">
        <v>4810</v>
      </c>
      <c r="G535" s="34"/>
      <c r="H535" s="34"/>
      <c r="I535" s="162"/>
      <c r="J535" s="34"/>
      <c r="K535" s="34"/>
      <c r="L535" s="35"/>
      <c r="M535" s="163"/>
      <c r="N535" s="164"/>
      <c r="O535" s="55"/>
      <c r="P535" s="55"/>
      <c r="Q535" s="55"/>
      <c r="R535" s="55"/>
      <c r="S535" s="55"/>
      <c r="T535" s="56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9" t="s">
        <v>262</v>
      </c>
      <c r="AU535" s="19" t="s">
        <v>82</v>
      </c>
    </row>
    <row r="536" spans="1:65" s="12" customFormat="1" ht="22.9" customHeight="1">
      <c r="B536" s="132"/>
      <c r="D536" s="133" t="s">
        <v>72</v>
      </c>
      <c r="E536" s="143" t="s">
        <v>4811</v>
      </c>
      <c r="F536" s="143" t="s">
        <v>4812</v>
      </c>
      <c r="I536" s="135"/>
      <c r="J536" s="144">
        <f>BK536</f>
        <v>0</v>
      </c>
      <c r="L536" s="132"/>
      <c r="M536" s="137"/>
      <c r="N536" s="138"/>
      <c r="O536" s="138"/>
      <c r="P536" s="139">
        <f>SUM(P537:P644)</f>
        <v>0</v>
      </c>
      <c r="Q536" s="138"/>
      <c r="R536" s="139">
        <f>SUM(R537:R644)</f>
        <v>0</v>
      </c>
      <c r="S536" s="138"/>
      <c r="T536" s="140">
        <f>SUM(T537:T644)</f>
        <v>0</v>
      </c>
      <c r="AR536" s="133" t="s">
        <v>82</v>
      </c>
      <c r="AT536" s="141" t="s">
        <v>72</v>
      </c>
      <c r="AU536" s="141" t="s">
        <v>80</v>
      </c>
      <c r="AY536" s="133" t="s">
        <v>252</v>
      </c>
      <c r="BK536" s="142">
        <f>SUM(BK537:BK644)</f>
        <v>0</v>
      </c>
    </row>
    <row r="537" spans="1:65" s="2" customFormat="1" ht="16.5" customHeight="1">
      <c r="A537" s="34"/>
      <c r="B537" s="145"/>
      <c r="C537" s="146" t="s">
        <v>1534</v>
      </c>
      <c r="D537" s="146" t="s">
        <v>254</v>
      </c>
      <c r="E537" s="147" t="s">
        <v>4813</v>
      </c>
      <c r="F537" s="148" t="s">
        <v>4814</v>
      </c>
      <c r="G537" s="149" t="s">
        <v>743</v>
      </c>
      <c r="H537" s="150">
        <v>100</v>
      </c>
      <c r="I537" s="151"/>
      <c r="J537" s="152">
        <f>ROUND(I537*H537,2)</f>
        <v>0</v>
      </c>
      <c r="K537" s="153"/>
      <c r="L537" s="35"/>
      <c r="M537" s="154" t="s">
        <v>3</v>
      </c>
      <c r="N537" s="155" t="s">
        <v>44</v>
      </c>
      <c r="O537" s="55"/>
      <c r="P537" s="156">
        <f>O537*H537</f>
        <v>0</v>
      </c>
      <c r="Q537" s="156">
        <v>0</v>
      </c>
      <c r="R537" s="156">
        <f>Q537*H537</f>
        <v>0</v>
      </c>
      <c r="S537" s="156">
        <v>0</v>
      </c>
      <c r="T537" s="157">
        <f>S537*H537</f>
        <v>0</v>
      </c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R537" s="158" t="s">
        <v>406</v>
      </c>
      <c r="AT537" s="158" t="s">
        <v>254</v>
      </c>
      <c r="AU537" s="158" t="s">
        <v>82</v>
      </c>
      <c r="AY537" s="19" t="s">
        <v>252</v>
      </c>
      <c r="BE537" s="159">
        <f>IF(N537="základní",J537,0)</f>
        <v>0</v>
      </c>
      <c r="BF537" s="159">
        <f>IF(N537="snížená",J537,0)</f>
        <v>0</v>
      </c>
      <c r="BG537" s="159">
        <f>IF(N537="zákl. přenesená",J537,0)</f>
        <v>0</v>
      </c>
      <c r="BH537" s="159">
        <f>IF(N537="sníž. přenesená",J537,0)</f>
        <v>0</v>
      </c>
      <c r="BI537" s="159">
        <f>IF(N537="nulová",J537,0)</f>
        <v>0</v>
      </c>
      <c r="BJ537" s="19" t="s">
        <v>80</v>
      </c>
      <c r="BK537" s="159">
        <f>ROUND(I537*H537,2)</f>
        <v>0</v>
      </c>
      <c r="BL537" s="19" t="s">
        <v>406</v>
      </c>
      <c r="BM537" s="158" t="s">
        <v>4815</v>
      </c>
    </row>
    <row r="538" spans="1:65" s="2" customFormat="1" ht="11.25">
      <c r="A538" s="34"/>
      <c r="B538" s="35"/>
      <c r="C538" s="34"/>
      <c r="D538" s="160" t="s">
        <v>260</v>
      </c>
      <c r="E538" s="34"/>
      <c r="F538" s="161" t="s">
        <v>4816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260</v>
      </c>
      <c r="AU538" s="19" t="s">
        <v>82</v>
      </c>
    </row>
    <row r="539" spans="1:65" s="2" customFormat="1" ht="11.25">
      <c r="A539" s="34"/>
      <c r="B539" s="35"/>
      <c r="C539" s="34"/>
      <c r="D539" s="165" t="s">
        <v>262</v>
      </c>
      <c r="E539" s="34"/>
      <c r="F539" s="166" t="s">
        <v>4817</v>
      </c>
      <c r="G539" s="34"/>
      <c r="H539" s="34"/>
      <c r="I539" s="162"/>
      <c r="J539" s="34"/>
      <c r="K539" s="34"/>
      <c r="L539" s="35"/>
      <c r="M539" s="163"/>
      <c r="N539" s="164"/>
      <c r="O539" s="55"/>
      <c r="P539" s="55"/>
      <c r="Q539" s="55"/>
      <c r="R539" s="55"/>
      <c r="S539" s="55"/>
      <c r="T539" s="56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9" t="s">
        <v>262</v>
      </c>
      <c r="AU539" s="19" t="s">
        <v>82</v>
      </c>
    </row>
    <row r="540" spans="1:65" s="2" customFormat="1" ht="16.5" customHeight="1">
      <c r="A540" s="34"/>
      <c r="B540" s="145"/>
      <c r="C540" s="146" t="s">
        <v>1547</v>
      </c>
      <c r="D540" s="146" t="s">
        <v>254</v>
      </c>
      <c r="E540" s="147" t="s">
        <v>4818</v>
      </c>
      <c r="F540" s="148" t="s">
        <v>4819</v>
      </c>
      <c r="G540" s="149" t="s">
        <v>743</v>
      </c>
      <c r="H540" s="150">
        <v>100</v>
      </c>
      <c r="I540" s="151"/>
      <c r="J540" s="152">
        <f>ROUND(I540*H540,2)</f>
        <v>0</v>
      </c>
      <c r="K540" s="153"/>
      <c r="L540" s="35"/>
      <c r="M540" s="154" t="s">
        <v>3</v>
      </c>
      <c r="N540" s="155" t="s">
        <v>44</v>
      </c>
      <c r="O540" s="55"/>
      <c r="P540" s="156">
        <f>O540*H540</f>
        <v>0</v>
      </c>
      <c r="Q540" s="156">
        <v>0</v>
      </c>
      <c r="R540" s="156">
        <f>Q540*H540</f>
        <v>0</v>
      </c>
      <c r="S540" s="156">
        <v>0</v>
      </c>
      <c r="T540" s="157">
        <f>S540*H540</f>
        <v>0</v>
      </c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R540" s="158" t="s">
        <v>406</v>
      </c>
      <c r="AT540" s="158" t="s">
        <v>254</v>
      </c>
      <c r="AU540" s="158" t="s">
        <v>82</v>
      </c>
      <c r="AY540" s="19" t="s">
        <v>252</v>
      </c>
      <c r="BE540" s="159">
        <f>IF(N540="základní",J540,0)</f>
        <v>0</v>
      </c>
      <c r="BF540" s="159">
        <f>IF(N540="snížená",J540,0)</f>
        <v>0</v>
      </c>
      <c r="BG540" s="159">
        <f>IF(N540="zákl. přenesená",J540,0)</f>
        <v>0</v>
      </c>
      <c r="BH540" s="159">
        <f>IF(N540="sníž. přenesená",J540,0)</f>
        <v>0</v>
      </c>
      <c r="BI540" s="159">
        <f>IF(N540="nulová",J540,0)</f>
        <v>0</v>
      </c>
      <c r="BJ540" s="19" t="s">
        <v>80</v>
      </c>
      <c r="BK540" s="159">
        <f>ROUND(I540*H540,2)</f>
        <v>0</v>
      </c>
      <c r="BL540" s="19" t="s">
        <v>406</v>
      </c>
      <c r="BM540" s="158" t="s">
        <v>4820</v>
      </c>
    </row>
    <row r="541" spans="1:65" s="2" customFormat="1" ht="11.25">
      <c r="A541" s="34"/>
      <c r="B541" s="35"/>
      <c r="C541" s="34"/>
      <c r="D541" s="160" t="s">
        <v>260</v>
      </c>
      <c r="E541" s="34"/>
      <c r="F541" s="161" t="s">
        <v>4821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260</v>
      </c>
      <c r="AU541" s="19" t="s">
        <v>82</v>
      </c>
    </row>
    <row r="542" spans="1:65" s="2" customFormat="1" ht="11.25">
      <c r="A542" s="34"/>
      <c r="B542" s="35"/>
      <c r="C542" s="34"/>
      <c r="D542" s="165" t="s">
        <v>262</v>
      </c>
      <c r="E542" s="34"/>
      <c r="F542" s="166" t="s">
        <v>4822</v>
      </c>
      <c r="G542" s="34"/>
      <c r="H542" s="34"/>
      <c r="I542" s="162"/>
      <c r="J542" s="34"/>
      <c r="K542" s="34"/>
      <c r="L542" s="35"/>
      <c r="M542" s="163"/>
      <c r="N542" s="164"/>
      <c r="O542" s="55"/>
      <c r="P542" s="55"/>
      <c r="Q542" s="55"/>
      <c r="R542" s="55"/>
      <c r="S542" s="55"/>
      <c r="T542" s="56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T542" s="19" t="s">
        <v>262</v>
      </c>
      <c r="AU542" s="19" t="s">
        <v>82</v>
      </c>
    </row>
    <row r="543" spans="1:65" s="2" customFormat="1" ht="16.5" customHeight="1">
      <c r="A543" s="34"/>
      <c r="B543" s="145"/>
      <c r="C543" s="146" t="s">
        <v>1553</v>
      </c>
      <c r="D543" s="146" t="s">
        <v>254</v>
      </c>
      <c r="E543" s="147" t="s">
        <v>4823</v>
      </c>
      <c r="F543" s="148" t="s">
        <v>4824</v>
      </c>
      <c r="G543" s="149" t="s">
        <v>743</v>
      </c>
      <c r="H543" s="150">
        <v>2</v>
      </c>
      <c r="I543" s="151"/>
      <c r="J543" s="152">
        <f>ROUND(I543*H543,2)</f>
        <v>0</v>
      </c>
      <c r="K543" s="153"/>
      <c r="L543" s="35"/>
      <c r="M543" s="154" t="s">
        <v>3</v>
      </c>
      <c r="N543" s="155" t="s">
        <v>44</v>
      </c>
      <c r="O543" s="55"/>
      <c r="P543" s="156">
        <f>O543*H543</f>
        <v>0</v>
      </c>
      <c r="Q543" s="156">
        <v>0</v>
      </c>
      <c r="R543" s="156">
        <f>Q543*H543</f>
        <v>0</v>
      </c>
      <c r="S543" s="156">
        <v>0</v>
      </c>
      <c r="T543" s="157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8" t="s">
        <v>406</v>
      </c>
      <c r="AT543" s="158" t="s">
        <v>254</v>
      </c>
      <c r="AU543" s="158" t="s">
        <v>82</v>
      </c>
      <c r="AY543" s="19" t="s">
        <v>252</v>
      </c>
      <c r="BE543" s="159">
        <f>IF(N543="základní",J543,0)</f>
        <v>0</v>
      </c>
      <c r="BF543" s="159">
        <f>IF(N543="snížená",J543,0)</f>
        <v>0</v>
      </c>
      <c r="BG543" s="159">
        <f>IF(N543="zákl. přenesená",J543,0)</f>
        <v>0</v>
      </c>
      <c r="BH543" s="159">
        <f>IF(N543="sníž. přenesená",J543,0)</f>
        <v>0</v>
      </c>
      <c r="BI543" s="159">
        <f>IF(N543="nulová",J543,0)</f>
        <v>0</v>
      </c>
      <c r="BJ543" s="19" t="s">
        <v>80</v>
      </c>
      <c r="BK543" s="159">
        <f>ROUND(I543*H543,2)</f>
        <v>0</v>
      </c>
      <c r="BL543" s="19" t="s">
        <v>406</v>
      </c>
      <c r="BM543" s="158" t="s">
        <v>4825</v>
      </c>
    </row>
    <row r="544" spans="1:65" s="2" customFormat="1" ht="11.25">
      <c r="A544" s="34"/>
      <c r="B544" s="35"/>
      <c r="C544" s="34"/>
      <c r="D544" s="160" t="s">
        <v>260</v>
      </c>
      <c r="E544" s="34"/>
      <c r="F544" s="161" t="s">
        <v>4826</v>
      </c>
      <c r="G544" s="34"/>
      <c r="H544" s="34"/>
      <c r="I544" s="162"/>
      <c r="J544" s="34"/>
      <c r="K544" s="34"/>
      <c r="L544" s="35"/>
      <c r="M544" s="163"/>
      <c r="N544" s="164"/>
      <c r="O544" s="55"/>
      <c r="P544" s="55"/>
      <c r="Q544" s="55"/>
      <c r="R544" s="55"/>
      <c r="S544" s="55"/>
      <c r="T544" s="56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T544" s="19" t="s">
        <v>260</v>
      </c>
      <c r="AU544" s="19" t="s">
        <v>82</v>
      </c>
    </row>
    <row r="545" spans="1:65" s="2" customFormat="1" ht="11.25">
      <c r="A545" s="34"/>
      <c r="B545" s="35"/>
      <c r="C545" s="34"/>
      <c r="D545" s="165" t="s">
        <v>262</v>
      </c>
      <c r="E545" s="34"/>
      <c r="F545" s="166" t="s">
        <v>4827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262</v>
      </c>
      <c r="AU545" s="19" t="s">
        <v>82</v>
      </c>
    </row>
    <row r="546" spans="1:65" s="2" customFormat="1" ht="16.5" customHeight="1">
      <c r="A546" s="34"/>
      <c r="B546" s="145"/>
      <c r="C546" s="198" t="s">
        <v>1563</v>
      </c>
      <c r="D546" s="198" t="s">
        <v>361</v>
      </c>
      <c r="E546" s="199" t="s">
        <v>4828</v>
      </c>
      <c r="F546" s="200" t="s">
        <v>4829</v>
      </c>
      <c r="G546" s="201" t="s">
        <v>4360</v>
      </c>
      <c r="H546" s="202">
        <v>2</v>
      </c>
      <c r="I546" s="203"/>
      <c r="J546" s="204">
        <f>ROUND(I546*H546,2)</f>
        <v>0</v>
      </c>
      <c r="K546" s="205"/>
      <c r="L546" s="206"/>
      <c r="M546" s="207" t="s">
        <v>3</v>
      </c>
      <c r="N546" s="208" t="s">
        <v>44</v>
      </c>
      <c r="O546" s="55"/>
      <c r="P546" s="156">
        <f>O546*H546</f>
        <v>0</v>
      </c>
      <c r="Q546" s="156">
        <v>0</v>
      </c>
      <c r="R546" s="156">
        <f>Q546*H546</f>
        <v>0</v>
      </c>
      <c r="S546" s="156">
        <v>0</v>
      </c>
      <c r="T546" s="157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8" t="s">
        <v>572</v>
      </c>
      <c r="AT546" s="158" t="s">
        <v>361</v>
      </c>
      <c r="AU546" s="158" t="s">
        <v>82</v>
      </c>
      <c r="AY546" s="19" t="s">
        <v>252</v>
      </c>
      <c r="BE546" s="159">
        <f>IF(N546="základní",J546,0)</f>
        <v>0</v>
      </c>
      <c r="BF546" s="159">
        <f>IF(N546="snížená",J546,0)</f>
        <v>0</v>
      </c>
      <c r="BG546" s="159">
        <f>IF(N546="zákl. přenesená",J546,0)</f>
        <v>0</v>
      </c>
      <c r="BH546" s="159">
        <f>IF(N546="sníž. přenesená",J546,0)</f>
        <v>0</v>
      </c>
      <c r="BI546" s="159">
        <f>IF(N546="nulová",J546,0)</f>
        <v>0</v>
      </c>
      <c r="BJ546" s="19" t="s">
        <v>80</v>
      </c>
      <c r="BK546" s="159">
        <f>ROUND(I546*H546,2)</f>
        <v>0</v>
      </c>
      <c r="BL546" s="19" t="s">
        <v>406</v>
      </c>
      <c r="BM546" s="158" t="s">
        <v>4830</v>
      </c>
    </row>
    <row r="547" spans="1:65" s="2" customFormat="1" ht="11.25">
      <c r="A547" s="34"/>
      <c r="B547" s="35"/>
      <c r="C547" s="34"/>
      <c r="D547" s="160" t="s">
        <v>260</v>
      </c>
      <c r="E547" s="34"/>
      <c r="F547" s="161" t="s">
        <v>4829</v>
      </c>
      <c r="G547" s="34"/>
      <c r="H547" s="34"/>
      <c r="I547" s="162"/>
      <c r="J547" s="34"/>
      <c r="K547" s="34"/>
      <c r="L547" s="35"/>
      <c r="M547" s="163"/>
      <c r="N547" s="164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9" t="s">
        <v>260</v>
      </c>
      <c r="AU547" s="19" t="s">
        <v>82</v>
      </c>
    </row>
    <row r="548" spans="1:65" s="2" customFormat="1" ht="29.25">
      <c r="A548" s="34"/>
      <c r="B548" s="35"/>
      <c r="C548" s="34"/>
      <c r="D548" s="160" t="s">
        <v>2284</v>
      </c>
      <c r="E548" s="34"/>
      <c r="F548" s="211" t="s">
        <v>4831</v>
      </c>
      <c r="G548" s="34"/>
      <c r="H548" s="34"/>
      <c r="I548" s="162"/>
      <c r="J548" s="34"/>
      <c r="K548" s="34"/>
      <c r="L548" s="35"/>
      <c r="M548" s="163"/>
      <c r="N548" s="164"/>
      <c r="O548" s="55"/>
      <c r="P548" s="55"/>
      <c r="Q548" s="55"/>
      <c r="R548" s="55"/>
      <c r="S548" s="55"/>
      <c r="T548" s="56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T548" s="19" t="s">
        <v>2284</v>
      </c>
      <c r="AU548" s="19" t="s">
        <v>82</v>
      </c>
    </row>
    <row r="549" spans="1:65" s="2" customFormat="1" ht="16.5" customHeight="1">
      <c r="A549" s="34"/>
      <c r="B549" s="145"/>
      <c r="C549" s="146" t="s">
        <v>1569</v>
      </c>
      <c r="D549" s="146" t="s">
        <v>254</v>
      </c>
      <c r="E549" s="147" t="s">
        <v>4832</v>
      </c>
      <c r="F549" s="148" t="s">
        <v>4833</v>
      </c>
      <c r="G549" s="149" t="s">
        <v>743</v>
      </c>
      <c r="H549" s="150">
        <v>51</v>
      </c>
      <c r="I549" s="151"/>
      <c r="J549" s="152">
        <f>ROUND(I549*H549,2)</f>
        <v>0</v>
      </c>
      <c r="K549" s="153"/>
      <c r="L549" s="35"/>
      <c r="M549" s="154" t="s">
        <v>3</v>
      </c>
      <c r="N549" s="155" t="s">
        <v>44</v>
      </c>
      <c r="O549" s="55"/>
      <c r="P549" s="156">
        <f>O549*H549</f>
        <v>0</v>
      </c>
      <c r="Q549" s="156">
        <v>0</v>
      </c>
      <c r="R549" s="156">
        <f>Q549*H549</f>
        <v>0</v>
      </c>
      <c r="S549" s="156">
        <v>0</v>
      </c>
      <c r="T549" s="157">
        <f>S549*H549</f>
        <v>0</v>
      </c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R549" s="158" t="s">
        <v>406</v>
      </c>
      <c r="AT549" s="158" t="s">
        <v>254</v>
      </c>
      <c r="AU549" s="158" t="s">
        <v>82</v>
      </c>
      <c r="AY549" s="19" t="s">
        <v>252</v>
      </c>
      <c r="BE549" s="159">
        <f>IF(N549="základní",J549,0)</f>
        <v>0</v>
      </c>
      <c r="BF549" s="159">
        <f>IF(N549="snížená",J549,0)</f>
        <v>0</v>
      </c>
      <c r="BG549" s="159">
        <f>IF(N549="zákl. přenesená",J549,0)</f>
        <v>0</v>
      </c>
      <c r="BH549" s="159">
        <f>IF(N549="sníž. přenesená",J549,0)</f>
        <v>0</v>
      </c>
      <c r="BI549" s="159">
        <f>IF(N549="nulová",J549,0)</f>
        <v>0</v>
      </c>
      <c r="BJ549" s="19" t="s">
        <v>80</v>
      </c>
      <c r="BK549" s="159">
        <f>ROUND(I549*H549,2)</f>
        <v>0</v>
      </c>
      <c r="BL549" s="19" t="s">
        <v>406</v>
      </c>
      <c r="BM549" s="158" t="s">
        <v>4834</v>
      </c>
    </row>
    <row r="550" spans="1:65" s="2" customFormat="1" ht="11.25">
      <c r="A550" s="34"/>
      <c r="B550" s="35"/>
      <c r="C550" s="34"/>
      <c r="D550" s="160" t="s">
        <v>260</v>
      </c>
      <c r="E550" s="34"/>
      <c r="F550" s="161" t="s">
        <v>4835</v>
      </c>
      <c r="G550" s="34"/>
      <c r="H550" s="34"/>
      <c r="I550" s="162"/>
      <c r="J550" s="34"/>
      <c r="K550" s="34"/>
      <c r="L550" s="35"/>
      <c r="M550" s="163"/>
      <c r="N550" s="164"/>
      <c r="O550" s="55"/>
      <c r="P550" s="55"/>
      <c r="Q550" s="55"/>
      <c r="R550" s="55"/>
      <c r="S550" s="55"/>
      <c r="T550" s="56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T550" s="19" t="s">
        <v>260</v>
      </c>
      <c r="AU550" s="19" t="s">
        <v>82</v>
      </c>
    </row>
    <row r="551" spans="1:65" s="2" customFormat="1" ht="11.25">
      <c r="A551" s="34"/>
      <c r="B551" s="35"/>
      <c r="C551" s="34"/>
      <c r="D551" s="165" t="s">
        <v>262</v>
      </c>
      <c r="E551" s="34"/>
      <c r="F551" s="166" t="s">
        <v>4836</v>
      </c>
      <c r="G551" s="34"/>
      <c r="H551" s="34"/>
      <c r="I551" s="162"/>
      <c r="J551" s="34"/>
      <c r="K551" s="34"/>
      <c r="L551" s="35"/>
      <c r="M551" s="163"/>
      <c r="N551" s="164"/>
      <c r="O551" s="55"/>
      <c r="P551" s="55"/>
      <c r="Q551" s="55"/>
      <c r="R551" s="55"/>
      <c r="S551" s="55"/>
      <c r="T551" s="56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9" t="s">
        <v>262</v>
      </c>
      <c r="AU551" s="19" t="s">
        <v>82</v>
      </c>
    </row>
    <row r="552" spans="1:65" s="2" customFormat="1" ht="24.2" customHeight="1">
      <c r="A552" s="34"/>
      <c r="B552" s="145"/>
      <c r="C552" s="198" t="s">
        <v>1577</v>
      </c>
      <c r="D552" s="198" t="s">
        <v>361</v>
      </c>
      <c r="E552" s="199" t="s">
        <v>4837</v>
      </c>
      <c r="F552" s="200" t="s">
        <v>4838</v>
      </c>
      <c r="G552" s="201" t="s">
        <v>4360</v>
      </c>
      <c r="H552" s="202">
        <v>1</v>
      </c>
      <c r="I552" s="203"/>
      <c r="J552" s="204">
        <f>ROUND(I552*H552,2)</f>
        <v>0</v>
      </c>
      <c r="K552" s="205"/>
      <c r="L552" s="206"/>
      <c r="M552" s="207" t="s">
        <v>3</v>
      </c>
      <c r="N552" s="208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572</v>
      </c>
      <c r="AT552" s="158" t="s">
        <v>361</v>
      </c>
      <c r="AU552" s="158" t="s">
        <v>82</v>
      </c>
      <c r="AY552" s="19" t="s">
        <v>252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406</v>
      </c>
      <c r="BM552" s="158" t="s">
        <v>4839</v>
      </c>
    </row>
    <row r="553" spans="1:65" s="2" customFormat="1" ht="11.25">
      <c r="A553" s="34"/>
      <c r="B553" s="35"/>
      <c r="C553" s="34"/>
      <c r="D553" s="160" t="s">
        <v>260</v>
      </c>
      <c r="E553" s="34"/>
      <c r="F553" s="161" t="s">
        <v>4838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260</v>
      </c>
      <c r="AU553" s="19" t="s">
        <v>82</v>
      </c>
    </row>
    <row r="554" spans="1:65" s="2" customFormat="1" ht="29.25">
      <c r="A554" s="34"/>
      <c r="B554" s="35"/>
      <c r="C554" s="34"/>
      <c r="D554" s="160" t="s">
        <v>2284</v>
      </c>
      <c r="E554" s="34"/>
      <c r="F554" s="211" t="s">
        <v>4840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2284</v>
      </c>
      <c r="AU554" s="19" t="s">
        <v>82</v>
      </c>
    </row>
    <row r="555" spans="1:65" s="2" customFormat="1" ht="24.2" customHeight="1">
      <c r="A555" s="34"/>
      <c r="B555" s="145"/>
      <c r="C555" s="198" t="s">
        <v>1749</v>
      </c>
      <c r="D555" s="198" t="s">
        <v>361</v>
      </c>
      <c r="E555" s="199" t="s">
        <v>4841</v>
      </c>
      <c r="F555" s="200" t="s">
        <v>4842</v>
      </c>
      <c r="G555" s="201" t="s">
        <v>4360</v>
      </c>
      <c r="H555" s="202">
        <v>2</v>
      </c>
      <c r="I555" s="203"/>
      <c r="J555" s="204">
        <f>ROUND(I555*H555,2)</f>
        <v>0</v>
      </c>
      <c r="K555" s="205"/>
      <c r="L555" s="206"/>
      <c r="M555" s="207" t="s">
        <v>3</v>
      </c>
      <c r="N555" s="208" t="s">
        <v>44</v>
      </c>
      <c r="O555" s="55"/>
      <c r="P555" s="156">
        <f>O555*H555</f>
        <v>0</v>
      </c>
      <c r="Q555" s="156">
        <v>0</v>
      </c>
      <c r="R555" s="156">
        <f>Q555*H555</f>
        <v>0</v>
      </c>
      <c r="S555" s="156">
        <v>0</v>
      </c>
      <c r="T555" s="157">
        <f>S555*H555</f>
        <v>0</v>
      </c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R555" s="158" t="s">
        <v>572</v>
      </c>
      <c r="AT555" s="158" t="s">
        <v>361</v>
      </c>
      <c r="AU555" s="158" t="s">
        <v>82</v>
      </c>
      <c r="AY555" s="19" t="s">
        <v>252</v>
      </c>
      <c r="BE555" s="159">
        <f>IF(N555="základní",J555,0)</f>
        <v>0</v>
      </c>
      <c r="BF555" s="159">
        <f>IF(N555="snížená",J555,0)</f>
        <v>0</v>
      </c>
      <c r="BG555" s="159">
        <f>IF(N555="zákl. přenesená",J555,0)</f>
        <v>0</v>
      </c>
      <c r="BH555" s="159">
        <f>IF(N555="sníž. přenesená",J555,0)</f>
        <v>0</v>
      </c>
      <c r="BI555" s="159">
        <f>IF(N555="nulová",J555,0)</f>
        <v>0</v>
      </c>
      <c r="BJ555" s="19" t="s">
        <v>80</v>
      </c>
      <c r="BK555" s="159">
        <f>ROUND(I555*H555,2)</f>
        <v>0</v>
      </c>
      <c r="BL555" s="19" t="s">
        <v>406</v>
      </c>
      <c r="BM555" s="158" t="s">
        <v>4843</v>
      </c>
    </row>
    <row r="556" spans="1:65" s="2" customFormat="1" ht="11.25">
      <c r="A556" s="34"/>
      <c r="B556" s="35"/>
      <c r="C556" s="34"/>
      <c r="D556" s="160" t="s">
        <v>260</v>
      </c>
      <c r="E556" s="34"/>
      <c r="F556" s="161" t="s">
        <v>4842</v>
      </c>
      <c r="G556" s="34"/>
      <c r="H556" s="34"/>
      <c r="I556" s="162"/>
      <c r="J556" s="34"/>
      <c r="K556" s="34"/>
      <c r="L556" s="35"/>
      <c r="M556" s="163"/>
      <c r="N556" s="164"/>
      <c r="O556" s="55"/>
      <c r="P556" s="55"/>
      <c r="Q556" s="55"/>
      <c r="R556" s="55"/>
      <c r="S556" s="55"/>
      <c r="T556" s="56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T556" s="19" t="s">
        <v>260</v>
      </c>
      <c r="AU556" s="19" t="s">
        <v>82</v>
      </c>
    </row>
    <row r="557" spans="1:65" s="2" customFormat="1" ht="29.25">
      <c r="A557" s="34"/>
      <c r="B557" s="35"/>
      <c r="C557" s="34"/>
      <c r="D557" s="160" t="s">
        <v>2284</v>
      </c>
      <c r="E557" s="34"/>
      <c r="F557" s="211" t="s">
        <v>4844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2284</v>
      </c>
      <c r="AU557" s="19" t="s">
        <v>82</v>
      </c>
    </row>
    <row r="558" spans="1:65" s="2" customFormat="1" ht="16.5" customHeight="1">
      <c r="A558" s="34"/>
      <c r="B558" s="145"/>
      <c r="C558" s="198" t="s">
        <v>1789</v>
      </c>
      <c r="D558" s="198" t="s">
        <v>361</v>
      </c>
      <c r="E558" s="199" t="s">
        <v>4845</v>
      </c>
      <c r="F558" s="200" t="s">
        <v>4846</v>
      </c>
      <c r="G558" s="201" t="s">
        <v>4360</v>
      </c>
      <c r="H558" s="202">
        <v>1</v>
      </c>
      <c r="I558" s="203"/>
      <c r="J558" s="204">
        <f>ROUND(I558*H558,2)</f>
        <v>0</v>
      </c>
      <c r="K558" s="205"/>
      <c r="L558" s="206"/>
      <c r="M558" s="207" t="s">
        <v>3</v>
      </c>
      <c r="N558" s="208" t="s">
        <v>44</v>
      </c>
      <c r="O558" s="55"/>
      <c r="P558" s="156">
        <f>O558*H558</f>
        <v>0</v>
      </c>
      <c r="Q558" s="156">
        <v>0</v>
      </c>
      <c r="R558" s="156">
        <f>Q558*H558</f>
        <v>0</v>
      </c>
      <c r="S558" s="156">
        <v>0</v>
      </c>
      <c r="T558" s="157">
        <f>S558*H558</f>
        <v>0</v>
      </c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R558" s="158" t="s">
        <v>572</v>
      </c>
      <c r="AT558" s="158" t="s">
        <v>361</v>
      </c>
      <c r="AU558" s="158" t="s">
        <v>82</v>
      </c>
      <c r="AY558" s="19" t="s">
        <v>252</v>
      </c>
      <c r="BE558" s="159">
        <f>IF(N558="základní",J558,0)</f>
        <v>0</v>
      </c>
      <c r="BF558" s="159">
        <f>IF(N558="snížená",J558,0)</f>
        <v>0</v>
      </c>
      <c r="BG558" s="159">
        <f>IF(N558="zákl. přenesená",J558,0)</f>
        <v>0</v>
      </c>
      <c r="BH558" s="159">
        <f>IF(N558="sníž. přenesená",J558,0)</f>
        <v>0</v>
      </c>
      <c r="BI558" s="159">
        <f>IF(N558="nulová",J558,0)</f>
        <v>0</v>
      </c>
      <c r="BJ558" s="19" t="s">
        <v>80</v>
      </c>
      <c r="BK558" s="159">
        <f>ROUND(I558*H558,2)</f>
        <v>0</v>
      </c>
      <c r="BL558" s="19" t="s">
        <v>406</v>
      </c>
      <c r="BM558" s="158" t="s">
        <v>4847</v>
      </c>
    </row>
    <row r="559" spans="1:65" s="2" customFormat="1" ht="11.25">
      <c r="A559" s="34"/>
      <c r="B559" s="35"/>
      <c r="C559" s="34"/>
      <c r="D559" s="160" t="s">
        <v>260</v>
      </c>
      <c r="E559" s="34"/>
      <c r="F559" s="161" t="s">
        <v>4846</v>
      </c>
      <c r="G559" s="34"/>
      <c r="H559" s="34"/>
      <c r="I559" s="162"/>
      <c r="J559" s="34"/>
      <c r="K559" s="34"/>
      <c r="L559" s="35"/>
      <c r="M559" s="163"/>
      <c r="N559" s="164"/>
      <c r="O559" s="55"/>
      <c r="P559" s="55"/>
      <c r="Q559" s="55"/>
      <c r="R559" s="55"/>
      <c r="S559" s="55"/>
      <c r="T559" s="56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9" t="s">
        <v>260</v>
      </c>
      <c r="AU559" s="19" t="s">
        <v>82</v>
      </c>
    </row>
    <row r="560" spans="1:65" s="2" customFormat="1" ht="29.25">
      <c r="A560" s="34"/>
      <c r="B560" s="35"/>
      <c r="C560" s="34"/>
      <c r="D560" s="160" t="s">
        <v>2284</v>
      </c>
      <c r="E560" s="34"/>
      <c r="F560" s="211" t="s">
        <v>4848</v>
      </c>
      <c r="G560" s="34"/>
      <c r="H560" s="34"/>
      <c r="I560" s="162"/>
      <c r="J560" s="34"/>
      <c r="K560" s="34"/>
      <c r="L560" s="35"/>
      <c r="M560" s="163"/>
      <c r="N560" s="164"/>
      <c r="O560" s="55"/>
      <c r="P560" s="55"/>
      <c r="Q560" s="55"/>
      <c r="R560" s="55"/>
      <c r="S560" s="55"/>
      <c r="T560" s="56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T560" s="19" t="s">
        <v>2284</v>
      </c>
      <c r="AU560" s="19" t="s">
        <v>82</v>
      </c>
    </row>
    <row r="561" spans="1:65" s="2" customFormat="1" ht="16.5" customHeight="1">
      <c r="A561" s="34"/>
      <c r="B561" s="145"/>
      <c r="C561" s="198" t="s">
        <v>1797</v>
      </c>
      <c r="D561" s="198" t="s">
        <v>361</v>
      </c>
      <c r="E561" s="199" t="s">
        <v>4849</v>
      </c>
      <c r="F561" s="200" t="s">
        <v>4850</v>
      </c>
      <c r="G561" s="201" t="s">
        <v>4360</v>
      </c>
      <c r="H561" s="202">
        <v>4</v>
      </c>
      <c r="I561" s="203"/>
      <c r="J561" s="204">
        <f>ROUND(I561*H561,2)</f>
        <v>0</v>
      </c>
      <c r="K561" s="205"/>
      <c r="L561" s="206"/>
      <c r="M561" s="207" t="s">
        <v>3</v>
      </c>
      <c r="N561" s="208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572</v>
      </c>
      <c r="AT561" s="158" t="s">
        <v>361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4851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4850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9.25">
      <c r="A563" s="34"/>
      <c r="B563" s="35"/>
      <c r="C563" s="34"/>
      <c r="D563" s="160" t="s">
        <v>2284</v>
      </c>
      <c r="E563" s="34"/>
      <c r="F563" s="211" t="s">
        <v>4852</v>
      </c>
      <c r="G563" s="34"/>
      <c r="H563" s="34"/>
      <c r="I563" s="162"/>
      <c r="J563" s="34"/>
      <c r="K563" s="34"/>
      <c r="L563" s="35"/>
      <c r="M563" s="163"/>
      <c r="N563" s="164"/>
      <c r="O563" s="55"/>
      <c r="P563" s="55"/>
      <c r="Q563" s="55"/>
      <c r="R563" s="55"/>
      <c r="S563" s="55"/>
      <c r="T563" s="56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T563" s="19" t="s">
        <v>2284</v>
      </c>
      <c r="AU563" s="19" t="s">
        <v>82</v>
      </c>
    </row>
    <row r="564" spans="1:65" s="2" customFormat="1" ht="16.5" customHeight="1">
      <c r="A564" s="34"/>
      <c r="B564" s="145"/>
      <c r="C564" s="198" t="s">
        <v>1805</v>
      </c>
      <c r="D564" s="198" t="s">
        <v>361</v>
      </c>
      <c r="E564" s="199" t="s">
        <v>4853</v>
      </c>
      <c r="F564" s="200" t="s">
        <v>4854</v>
      </c>
      <c r="G564" s="201" t="s">
        <v>4360</v>
      </c>
      <c r="H564" s="202">
        <v>2</v>
      </c>
      <c r="I564" s="203"/>
      <c r="J564" s="204">
        <f>ROUND(I564*H564,2)</f>
        <v>0</v>
      </c>
      <c r="K564" s="205"/>
      <c r="L564" s="206"/>
      <c r="M564" s="207" t="s">
        <v>3</v>
      </c>
      <c r="N564" s="208" t="s">
        <v>44</v>
      </c>
      <c r="O564" s="55"/>
      <c r="P564" s="156">
        <f>O564*H564</f>
        <v>0</v>
      </c>
      <c r="Q564" s="156">
        <v>0</v>
      </c>
      <c r="R564" s="156">
        <f>Q564*H564</f>
        <v>0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572</v>
      </c>
      <c r="AT564" s="158" t="s">
        <v>361</v>
      </c>
      <c r="AU564" s="158" t="s">
        <v>82</v>
      </c>
      <c r="AY564" s="19" t="s">
        <v>252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406</v>
      </c>
      <c r="BM564" s="158" t="s">
        <v>4855</v>
      </c>
    </row>
    <row r="565" spans="1:65" s="2" customFormat="1" ht="11.25">
      <c r="A565" s="34"/>
      <c r="B565" s="35"/>
      <c r="C565" s="34"/>
      <c r="D565" s="160" t="s">
        <v>260</v>
      </c>
      <c r="E565" s="34"/>
      <c r="F565" s="161" t="s">
        <v>4854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260</v>
      </c>
      <c r="AU565" s="19" t="s">
        <v>82</v>
      </c>
    </row>
    <row r="566" spans="1:65" s="2" customFormat="1" ht="29.25">
      <c r="A566" s="34"/>
      <c r="B566" s="35"/>
      <c r="C566" s="34"/>
      <c r="D566" s="160" t="s">
        <v>2284</v>
      </c>
      <c r="E566" s="34"/>
      <c r="F566" s="211" t="s">
        <v>4856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2284</v>
      </c>
      <c r="AU566" s="19" t="s">
        <v>82</v>
      </c>
    </row>
    <row r="567" spans="1:65" s="2" customFormat="1" ht="16.5" customHeight="1">
      <c r="A567" s="34"/>
      <c r="B567" s="145"/>
      <c r="C567" s="198" t="s">
        <v>1812</v>
      </c>
      <c r="D567" s="198" t="s">
        <v>361</v>
      </c>
      <c r="E567" s="199" t="s">
        <v>4857</v>
      </c>
      <c r="F567" s="200" t="s">
        <v>4858</v>
      </c>
      <c r="G567" s="201" t="s">
        <v>4360</v>
      </c>
      <c r="H567" s="202">
        <v>3</v>
      </c>
      <c r="I567" s="203"/>
      <c r="J567" s="204">
        <f>ROUND(I567*H567,2)</f>
        <v>0</v>
      </c>
      <c r="K567" s="205"/>
      <c r="L567" s="206"/>
      <c r="M567" s="207" t="s">
        <v>3</v>
      </c>
      <c r="N567" s="208" t="s">
        <v>44</v>
      </c>
      <c r="O567" s="55"/>
      <c r="P567" s="156">
        <f>O567*H567</f>
        <v>0</v>
      </c>
      <c r="Q567" s="156">
        <v>0</v>
      </c>
      <c r="R567" s="156">
        <f>Q567*H567</f>
        <v>0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572</v>
      </c>
      <c r="AT567" s="158" t="s">
        <v>361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4859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4858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29.25">
      <c r="A569" s="34"/>
      <c r="B569" s="35"/>
      <c r="C569" s="34"/>
      <c r="D569" s="160" t="s">
        <v>2284</v>
      </c>
      <c r="E569" s="34"/>
      <c r="F569" s="211" t="s">
        <v>4860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2284</v>
      </c>
      <c r="AU569" s="19" t="s">
        <v>82</v>
      </c>
    </row>
    <row r="570" spans="1:65" s="2" customFormat="1" ht="16.5" customHeight="1">
      <c r="A570" s="34"/>
      <c r="B570" s="145"/>
      <c r="C570" s="198" t="s">
        <v>1820</v>
      </c>
      <c r="D570" s="198" t="s">
        <v>361</v>
      </c>
      <c r="E570" s="199" t="s">
        <v>4861</v>
      </c>
      <c r="F570" s="200" t="s">
        <v>4862</v>
      </c>
      <c r="G570" s="201" t="s">
        <v>4360</v>
      </c>
      <c r="H570" s="202">
        <v>1</v>
      </c>
      <c r="I570" s="203"/>
      <c r="J570" s="204">
        <f>ROUND(I570*H570,2)</f>
        <v>0</v>
      </c>
      <c r="K570" s="205"/>
      <c r="L570" s="206"/>
      <c r="M570" s="207" t="s">
        <v>3</v>
      </c>
      <c r="N570" s="208" t="s">
        <v>44</v>
      </c>
      <c r="O570" s="55"/>
      <c r="P570" s="156">
        <f>O570*H570</f>
        <v>0</v>
      </c>
      <c r="Q570" s="156">
        <v>0</v>
      </c>
      <c r="R570" s="156">
        <f>Q570*H570</f>
        <v>0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572</v>
      </c>
      <c r="AT570" s="158" t="s">
        <v>361</v>
      </c>
      <c r="AU570" s="158" t="s">
        <v>82</v>
      </c>
      <c r="AY570" s="19" t="s">
        <v>252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406</v>
      </c>
      <c r="BM570" s="158" t="s">
        <v>4863</v>
      </c>
    </row>
    <row r="571" spans="1:65" s="2" customFormat="1" ht="11.25">
      <c r="A571" s="34"/>
      <c r="B571" s="35"/>
      <c r="C571" s="34"/>
      <c r="D571" s="160" t="s">
        <v>260</v>
      </c>
      <c r="E571" s="34"/>
      <c r="F571" s="161" t="s">
        <v>4862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260</v>
      </c>
      <c r="AU571" s="19" t="s">
        <v>82</v>
      </c>
    </row>
    <row r="572" spans="1:65" s="2" customFormat="1" ht="29.25">
      <c r="A572" s="34"/>
      <c r="B572" s="35"/>
      <c r="C572" s="34"/>
      <c r="D572" s="160" t="s">
        <v>2284</v>
      </c>
      <c r="E572" s="34"/>
      <c r="F572" s="211" t="s">
        <v>4864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2284</v>
      </c>
      <c r="AU572" s="19" t="s">
        <v>82</v>
      </c>
    </row>
    <row r="573" spans="1:65" s="2" customFormat="1" ht="16.5" customHeight="1">
      <c r="A573" s="34"/>
      <c r="B573" s="145"/>
      <c r="C573" s="198" t="s">
        <v>1829</v>
      </c>
      <c r="D573" s="198" t="s">
        <v>361</v>
      </c>
      <c r="E573" s="199" t="s">
        <v>4865</v>
      </c>
      <c r="F573" s="200" t="s">
        <v>4866</v>
      </c>
      <c r="G573" s="201" t="s">
        <v>4360</v>
      </c>
      <c r="H573" s="202">
        <v>1</v>
      </c>
      <c r="I573" s="203"/>
      <c r="J573" s="204">
        <f>ROUND(I573*H573,2)</f>
        <v>0</v>
      </c>
      <c r="K573" s="205"/>
      <c r="L573" s="206"/>
      <c r="M573" s="207" t="s">
        <v>3</v>
      </c>
      <c r="N573" s="208" t="s">
        <v>44</v>
      </c>
      <c r="O573" s="55"/>
      <c r="P573" s="156">
        <f>O573*H573</f>
        <v>0</v>
      </c>
      <c r="Q573" s="156">
        <v>0</v>
      </c>
      <c r="R573" s="156">
        <f>Q573*H573</f>
        <v>0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572</v>
      </c>
      <c r="AT573" s="158" t="s">
        <v>361</v>
      </c>
      <c r="AU573" s="158" t="s">
        <v>82</v>
      </c>
      <c r="AY573" s="19" t="s">
        <v>252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406</v>
      </c>
      <c r="BM573" s="158" t="s">
        <v>4867</v>
      </c>
    </row>
    <row r="574" spans="1:65" s="2" customFormat="1" ht="11.25">
      <c r="A574" s="34"/>
      <c r="B574" s="35"/>
      <c r="C574" s="34"/>
      <c r="D574" s="160" t="s">
        <v>260</v>
      </c>
      <c r="E574" s="34"/>
      <c r="F574" s="161" t="s">
        <v>4866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260</v>
      </c>
      <c r="AU574" s="19" t="s">
        <v>82</v>
      </c>
    </row>
    <row r="575" spans="1:65" s="2" customFormat="1" ht="29.25">
      <c r="A575" s="34"/>
      <c r="B575" s="35"/>
      <c r="C575" s="34"/>
      <c r="D575" s="160" t="s">
        <v>2284</v>
      </c>
      <c r="E575" s="34"/>
      <c r="F575" s="211" t="s">
        <v>4868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2284</v>
      </c>
      <c r="AU575" s="19" t="s">
        <v>82</v>
      </c>
    </row>
    <row r="576" spans="1:65" s="2" customFormat="1" ht="16.5" customHeight="1">
      <c r="A576" s="34"/>
      <c r="B576" s="145"/>
      <c r="C576" s="198" t="s">
        <v>1843</v>
      </c>
      <c r="D576" s="198" t="s">
        <v>361</v>
      </c>
      <c r="E576" s="199" t="s">
        <v>4869</v>
      </c>
      <c r="F576" s="200" t="s">
        <v>4870</v>
      </c>
      <c r="G576" s="201" t="s">
        <v>4360</v>
      </c>
      <c r="H576" s="202">
        <v>2</v>
      </c>
      <c r="I576" s="203"/>
      <c r="J576" s="204">
        <f>ROUND(I576*H576,2)</f>
        <v>0</v>
      </c>
      <c r="K576" s="205"/>
      <c r="L576" s="206"/>
      <c r="M576" s="207" t="s">
        <v>3</v>
      </c>
      <c r="N576" s="208" t="s">
        <v>44</v>
      </c>
      <c r="O576" s="55"/>
      <c r="P576" s="156">
        <f>O576*H576</f>
        <v>0</v>
      </c>
      <c r="Q576" s="156">
        <v>0</v>
      </c>
      <c r="R576" s="156">
        <f>Q576*H576</f>
        <v>0</v>
      </c>
      <c r="S576" s="156">
        <v>0</v>
      </c>
      <c r="T576" s="157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158" t="s">
        <v>572</v>
      </c>
      <c r="AT576" s="158" t="s">
        <v>361</v>
      </c>
      <c r="AU576" s="158" t="s">
        <v>82</v>
      </c>
      <c r="AY576" s="19" t="s">
        <v>252</v>
      </c>
      <c r="BE576" s="159">
        <f>IF(N576="základní",J576,0)</f>
        <v>0</v>
      </c>
      <c r="BF576" s="159">
        <f>IF(N576="snížená",J576,0)</f>
        <v>0</v>
      </c>
      <c r="BG576" s="159">
        <f>IF(N576="zákl. přenesená",J576,0)</f>
        <v>0</v>
      </c>
      <c r="BH576" s="159">
        <f>IF(N576="sníž. přenesená",J576,0)</f>
        <v>0</v>
      </c>
      <c r="BI576" s="159">
        <f>IF(N576="nulová",J576,0)</f>
        <v>0</v>
      </c>
      <c r="BJ576" s="19" t="s">
        <v>80</v>
      </c>
      <c r="BK576" s="159">
        <f>ROUND(I576*H576,2)</f>
        <v>0</v>
      </c>
      <c r="BL576" s="19" t="s">
        <v>406</v>
      </c>
      <c r="BM576" s="158" t="s">
        <v>4871</v>
      </c>
    </row>
    <row r="577" spans="1:65" s="2" customFormat="1" ht="11.25">
      <c r="A577" s="34"/>
      <c r="B577" s="35"/>
      <c r="C577" s="34"/>
      <c r="D577" s="160" t="s">
        <v>260</v>
      </c>
      <c r="E577" s="34"/>
      <c r="F577" s="161" t="s">
        <v>4870</v>
      </c>
      <c r="G577" s="34"/>
      <c r="H577" s="34"/>
      <c r="I577" s="162"/>
      <c r="J577" s="34"/>
      <c r="K577" s="34"/>
      <c r="L577" s="35"/>
      <c r="M577" s="163"/>
      <c r="N577" s="164"/>
      <c r="O577" s="55"/>
      <c r="P577" s="55"/>
      <c r="Q577" s="55"/>
      <c r="R577" s="55"/>
      <c r="S577" s="55"/>
      <c r="T577" s="56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9" t="s">
        <v>260</v>
      </c>
      <c r="AU577" s="19" t="s">
        <v>82</v>
      </c>
    </row>
    <row r="578" spans="1:65" s="2" customFormat="1" ht="29.25">
      <c r="A578" s="34"/>
      <c r="B578" s="35"/>
      <c r="C578" s="34"/>
      <c r="D578" s="160" t="s">
        <v>2284</v>
      </c>
      <c r="E578" s="34"/>
      <c r="F578" s="211" t="s">
        <v>4872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2284</v>
      </c>
      <c r="AU578" s="19" t="s">
        <v>82</v>
      </c>
    </row>
    <row r="579" spans="1:65" s="2" customFormat="1" ht="16.5" customHeight="1">
      <c r="A579" s="34"/>
      <c r="B579" s="145"/>
      <c r="C579" s="198" t="s">
        <v>1851</v>
      </c>
      <c r="D579" s="198" t="s">
        <v>361</v>
      </c>
      <c r="E579" s="199" t="s">
        <v>4873</v>
      </c>
      <c r="F579" s="200" t="s">
        <v>4874</v>
      </c>
      <c r="G579" s="201" t="s">
        <v>4360</v>
      </c>
      <c r="H579" s="202">
        <v>1</v>
      </c>
      <c r="I579" s="203"/>
      <c r="J579" s="204">
        <f>ROUND(I579*H579,2)</f>
        <v>0</v>
      </c>
      <c r="K579" s="205"/>
      <c r="L579" s="206"/>
      <c r="M579" s="207" t="s">
        <v>3</v>
      </c>
      <c r="N579" s="208" t="s">
        <v>44</v>
      </c>
      <c r="O579" s="55"/>
      <c r="P579" s="156">
        <f>O579*H579</f>
        <v>0</v>
      </c>
      <c r="Q579" s="156">
        <v>0</v>
      </c>
      <c r="R579" s="156">
        <f>Q579*H579</f>
        <v>0</v>
      </c>
      <c r="S579" s="156">
        <v>0</v>
      </c>
      <c r="T579" s="157">
        <f>S579*H579</f>
        <v>0</v>
      </c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R579" s="158" t="s">
        <v>572</v>
      </c>
      <c r="AT579" s="158" t="s">
        <v>361</v>
      </c>
      <c r="AU579" s="158" t="s">
        <v>82</v>
      </c>
      <c r="AY579" s="19" t="s">
        <v>252</v>
      </c>
      <c r="BE579" s="159">
        <f>IF(N579="základní",J579,0)</f>
        <v>0</v>
      </c>
      <c r="BF579" s="159">
        <f>IF(N579="snížená",J579,0)</f>
        <v>0</v>
      </c>
      <c r="BG579" s="159">
        <f>IF(N579="zákl. přenesená",J579,0)</f>
        <v>0</v>
      </c>
      <c r="BH579" s="159">
        <f>IF(N579="sníž. přenesená",J579,0)</f>
        <v>0</v>
      </c>
      <c r="BI579" s="159">
        <f>IF(N579="nulová",J579,0)</f>
        <v>0</v>
      </c>
      <c r="BJ579" s="19" t="s">
        <v>80</v>
      </c>
      <c r="BK579" s="159">
        <f>ROUND(I579*H579,2)</f>
        <v>0</v>
      </c>
      <c r="BL579" s="19" t="s">
        <v>406</v>
      </c>
      <c r="BM579" s="158" t="s">
        <v>4875</v>
      </c>
    </row>
    <row r="580" spans="1:65" s="2" customFormat="1" ht="11.25">
      <c r="A580" s="34"/>
      <c r="B580" s="35"/>
      <c r="C580" s="34"/>
      <c r="D580" s="160" t="s">
        <v>260</v>
      </c>
      <c r="E580" s="34"/>
      <c r="F580" s="161" t="s">
        <v>4874</v>
      </c>
      <c r="G580" s="34"/>
      <c r="H580" s="34"/>
      <c r="I580" s="162"/>
      <c r="J580" s="34"/>
      <c r="K580" s="34"/>
      <c r="L580" s="35"/>
      <c r="M580" s="163"/>
      <c r="N580" s="164"/>
      <c r="O580" s="55"/>
      <c r="P580" s="55"/>
      <c r="Q580" s="55"/>
      <c r="R580" s="55"/>
      <c r="S580" s="55"/>
      <c r="T580" s="56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T580" s="19" t="s">
        <v>260</v>
      </c>
      <c r="AU580" s="19" t="s">
        <v>82</v>
      </c>
    </row>
    <row r="581" spans="1:65" s="2" customFormat="1" ht="29.25">
      <c r="A581" s="34"/>
      <c r="B581" s="35"/>
      <c r="C581" s="34"/>
      <c r="D581" s="160" t="s">
        <v>2284</v>
      </c>
      <c r="E581" s="34"/>
      <c r="F581" s="211" t="s">
        <v>4876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2284</v>
      </c>
      <c r="AU581" s="19" t="s">
        <v>82</v>
      </c>
    </row>
    <row r="582" spans="1:65" s="2" customFormat="1" ht="16.5" customHeight="1">
      <c r="A582" s="34"/>
      <c r="B582" s="145"/>
      <c r="C582" s="198" t="s">
        <v>1859</v>
      </c>
      <c r="D582" s="198" t="s">
        <v>361</v>
      </c>
      <c r="E582" s="199" t="s">
        <v>4877</v>
      </c>
      <c r="F582" s="200" t="s">
        <v>4878</v>
      </c>
      <c r="G582" s="201" t="s">
        <v>4360</v>
      </c>
      <c r="H582" s="202">
        <v>3</v>
      </c>
      <c r="I582" s="203"/>
      <c r="J582" s="204">
        <f>ROUND(I582*H582,2)</f>
        <v>0</v>
      </c>
      <c r="K582" s="205"/>
      <c r="L582" s="206"/>
      <c r="M582" s="207" t="s">
        <v>3</v>
      </c>
      <c r="N582" s="208" t="s">
        <v>44</v>
      </c>
      <c r="O582" s="55"/>
      <c r="P582" s="156">
        <f>O582*H582</f>
        <v>0</v>
      </c>
      <c r="Q582" s="156">
        <v>0</v>
      </c>
      <c r="R582" s="156">
        <f>Q582*H582</f>
        <v>0</v>
      </c>
      <c r="S582" s="156">
        <v>0</v>
      </c>
      <c r="T582" s="157">
        <f>S582*H582</f>
        <v>0</v>
      </c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R582" s="158" t="s">
        <v>572</v>
      </c>
      <c r="AT582" s="158" t="s">
        <v>361</v>
      </c>
      <c r="AU582" s="158" t="s">
        <v>82</v>
      </c>
      <c r="AY582" s="19" t="s">
        <v>252</v>
      </c>
      <c r="BE582" s="159">
        <f>IF(N582="základní",J582,0)</f>
        <v>0</v>
      </c>
      <c r="BF582" s="159">
        <f>IF(N582="snížená",J582,0)</f>
        <v>0</v>
      </c>
      <c r="BG582" s="159">
        <f>IF(N582="zákl. přenesená",J582,0)</f>
        <v>0</v>
      </c>
      <c r="BH582" s="159">
        <f>IF(N582="sníž. přenesená",J582,0)</f>
        <v>0</v>
      </c>
      <c r="BI582" s="159">
        <f>IF(N582="nulová",J582,0)</f>
        <v>0</v>
      </c>
      <c r="BJ582" s="19" t="s">
        <v>80</v>
      </c>
      <c r="BK582" s="159">
        <f>ROUND(I582*H582,2)</f>
        <v>0</v>
      </c>
      <c r="BL582" s="19" t="s">
        <v>406</v>
      </c>
      <c r="BM582" s="158" t="s">
        <v>4879</v>
      </c>
    </row>
    <row r="583" spans="1:65" s="2" customFormat="1" ht="11.25">
      <c r="A583" s="34"/>
      <c r="B583" s="35"/>
      <c r="C583" s="34"/>
      <c r="D583" s="160" t="s">
        <v>260</v>
      </c>
      <c r="E583" s="34"/>
      <c r="F583" s="161" t="s">
        <v>4878</v>
      </c>
      <c r="G583" s="34"/>
      <c r="H583" s="34"/>
      <c r="I583" s="162"/>
      <c r="J583" s="34"/>
      <c r="K583" s="34"/>
      <c r="L583" s="35"/>
      <c r="M583" s="163"/>
      <c r="N583" s="164"/>
      <c r="O583" s="55"/>
      <c r="P583" s="55"/>
      <c r="Q583" s="55"/>
      <c r="R583" s="55"/>
      <c r="S583" s="55"/>
      <c r="T583" s="56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9" t="s">
        <v>260</v>
      </c>
      <c r="AU583" s="19" t="s">
        <v>82</v>
      </c>
    </row>
    <row r="584" spans="1:65" s="2" customFormat="1" ht="29.25">
      <c r="A584" s="34"/>
      <c r="B584" s="35"/>
      <c r="C584" s="34"/>
      <c r="D584" s="160" t="s">
        <v>2284</v>
      </c>
      <c r="E584" s="34"/>
      <c r="F584" s="211" t="s">
        <v>4880</v>
      </c>
      <c r="G584" s="34"/>
      <c r="H584" s="34"/>
      <c r="I584" s="162"/>
      <c r="J584" s="34"/>
      <c r="K584" s="34"/>
      <c r="L584" s="35"/>
      <c r="M584" s="163"/>
      <c r="N584" s="164"/>
      <c r="O584" s="55"/>
      <c r="P584" s="55"/>
      <c r="Q584" s="55"/>
      <c r="R584" s="55"/>
      <c r="S584" s="55"/>
      <c r="T584" s="56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T584" s="19" t="s">
        <v>2284</v>
      </c>
      <c r="AU584" s="19" t="s">
        <v>82</v>
      </c>
    </row>
    <row r="585" spans="1:65" s="2" customFormat="1" ht="16.5" customHeight="1">
      <c r="A585" s="34"/>
      <c r="B585" s="145"/>
      <c r="C585" s="198" t="s">
        <v>1871</v>
      </c>
      <c r="D585" s="198" t="s">
        <v>361</v>
      </c>
      <c r="E585" s="199" t="s">
        <v>4881</v>
      </c>
      <c r="F585" s="200" t="s">
        <v>4882</v>
      </c>
      <c r="G585" s="201" t="s">
        <v>4360</v>
      </c>
      <c r="H585" s="202">
        <v>1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4883</v>
      </c>
    </row>
    <row r="586" spans="1:65" s="2" customFormat="1" ht="11.25">
      <c r="A586" s="34"/>
      <c r="B586" s="35"/>
      <c r="C586" s="34"/>
      <c r="D586" s="160" t="s">
        <v>260</v>
      </c>
      <c r="E586" s="34"/>
      <c r="F586" s="161" t="s">
        <v>4882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2" customFormat="1" ht="29.25">
      <c r="A587" s="34"/>
      <c r="B587" s="35"/>
      <c r="C587" s="34"/>
      <c r="D587" s="160" t="s">
        <v>2284</v>
      </c>
      <c r="E587" s="34"/>
      <c r="F587" s="211" t="s">
        <v>4884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2284</v>
      </c>
      <c r="AU587" s="19" t="s">
        <v>82</v>
      </c>
    </row>
    <row r="588" spans="1:65" s="2" customFormat="1" ht="16.5" customHeight="1">
      <c r="A588" s="34"/>
      <c r="B588" s="145"/>
      <c r="C588" s="198" t="s">
        <v>1881</v>
      </c>
      <c r="D588" s="198" t="s">
        <v>361</v>
      </c>
      <c r="E588" s="199" t="s">
        <v>4885</v>
      </c>
      <c r="F588" s="200" t="s">
        <v>4886</v>
      </c>
      <c r="G588" s="201" t="s">
        <v>4360</v>
      </c>
      <c r="H588" s="202">
        <v>13</v>
      </c>
      <c r="I588" s="203"/>
      <c r="J588" s="204">
        <f>ROUND(I588*H588,2)</f>
        <v>0</v>
      </c>
      <c r="K588" s="205"/>
      <c r="L588" s="206"/>
      <c r="M588" s="207" t="s">
        <v>3</v>
      </c>
      <c r="N588" s="208" t="s">
        <v>44</v>
      </c>
      <c r="O588" s="55"/>
      <c r="P588" s="156">
        <f>O588*H588</f>
        <v>0</v>
      </c>
      <c r="Q588" s="156">
        <v>0</v>
      </c>
      <c r="R588" s="156">
        <f>Q588*H588</f>
        <v>0</v>
      </c>
      <c r="S588" s="156">
        <v>0</v>
      </c>
      <c r="T588" s="157">
        <f>S588*H588</f>
        <v>0</v>
      </c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R588" s="158" t="s">
        <v>572</v>
      </c>
      <c r="AT588" s="158" t="s">
        <v>361</v>
      </c>
      <c r="AU588" s="158" t="s">
        <v>82</v>
      </c>
      <c r="AY588" s="19" t="s">
        <v>252</v>
      </c>
      <c r="BE588" s="159">
        <f>IF(N588="základní",J588,0)</f>
        <v>0</v>
      </c>
      <c r="BF588" s="159">
        <f>IF(N588="snížená",J588,0)</f>
        <v>0</v>
      </c>
      <c r="BG588" s="159">
        <f>IF(N588="zákl. přenesená",J588,0)</f>
        <v>0</v>
      </c>
      <c r="BH588" s="159">
        <f>IF(N588="sníž. přenesená",J588,0)</f>
        <v>0</v>
      </c>
      <c r="BI588" s="159">
        <f>IF(N588="nulová",J588,0)</f>
        <v>0</v>
      </c>
      <c r="BJ588" s="19" t="s">
        <v>80</v>
      </c>
      <c r="BK588" s="159">
        <f>ROUND(I588*H588,2)</f>
        <v>0</v>
      </c>
      <c r="BL588" s="19" t="s">
        <v>406</v>
      </c>
      <c r="BM588" s="158" t="s">
        <v>4887</v>
      </c>
    </row>
    <row r="589" spans="1:65" s="2" customFormat="1" ht="11.25">
      <c r="A589" s="34"/>
      <c r="B589" s="35"/>
      <c r="C589" s="34"/>
      <c r="D589" s="160" t="s">
        <v>260</v>
      </c>
      <c r="E589" s="34"/>
      <c r="F589" s="161" t="s">
        <v>4886</v>
      </c>
      <c r="G589" s="34"/>
      <c r="H589" s="34"/>
      <c r="I589" s="162"/>
      <c r="J589" s="34"/>
      <c r="K589" s="34"/>
      <c r="L589" s="35"/>
      <c r="M589" s="163"/>
      <c r="N589" s="164"/>
      <c r="O589" s="55"/>
      <c r="P589" s="55"/>
      <c r="Q589" s="55"/>
      <c r="R589" s="55"/>
      <c r="S589" s="55"/>
      <c r="T589" s="56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T589" s="19" t="s">
        <v>260</v>
      </c>
      <c r="AU589" s="19" t="s">
        <v>82</v>
      </c>
    </row>
    <row r="590" spans="1:65" s="2" customFormat="1" ht="29.25">
      <c r="A590" s="34"/>
      <c r="B590" s="35"/>
      <c r="C590" s="34"/>
      <c r="D590" s="160" t="s">
        <v>2284</v>
      </c>
      <c r="E590" s="34"/>
      <c r="F590" s="211" t="s">
        <v>4888</v>
      </c>
      <c r="G590" s="34"/>
      <c r="H590" s="34"/>
      <c r="I590" s="162"/>
      <c r="J590" s="34"/>
      <c r="K590" s="34"/>
      <c r="L590" s="35"/>
      <c r="M590" s="163"/>
      <c r="N590" s="164"/>
      <c r="O590" s="55"/>
      <c r="P590" s="55"/>
      <c r="Q590" s="55"/>
      <c r="R590" s="55"/>
      <c r="S590" s="55"/>
      <c r="T590" s="56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T590" s="19" t="s">
        <v>2284</v>
      </c>
      <c r="AU590" s="19" t="s">
        <v>82</v>
      </c>
    </row>
    <row r="591" spans="1:65" s="2" customFormat="1" ht="16.5" customHeight="1">
      <c r="A591" s="34"/>
      <c r="B591" s="145"/>
      <c r="C591" s="198" t="s">
        <v>1890</v>
      </c>
      <c r="D591" s="198" t="s">
        <v>361</v>
      </c>
      <c r="E591" s="199" t="s">
        <v>4889</v>
      </c>
      <c r="F591" s="200" t="s">
        <v>4890</v>
      </c>
      <c r="G591" s="201" t="s">
        <v>4360</v>
      </c>
      <c r="H591" s="202">
        <v>3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4891</v>
      </c>
    </row>
    <row r="592" spans="1:65" s="2" customFormat="1" ht="11.25">
      <c r="A592" s="34"/>
      <c r="B592" s="35"/>
      <c r="C592" s="34"/>
      <c r="D592" s="160" t="s">
        <v>260</v>
      </c>
      <c r="E592" s="34"/>
      <c r="F592" s="161" t="s">
        <v>4890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2" customFormat="1" ht="29.25">
      <c r="A593" s="34"/>
      <c r="B593" s="35"/>
      <c r="C593" s="34"/>
      <c r="D593" s="160" t="s">
        <v>2284</v>
      </c>
      <c r="E593" s="34"/>
      <c r="F593" s="211" t="s">
        <v>4892</v>
      </c>
      <c r="G593" s="34"/>
      <c r="H593" s="34"/>
      <c r="I593" s="162"/>
      <c r="J593" s="34"/>
      <c r="K593" s="34"/>
      <c r="L593" s="35"/>
      <c r="M593" s="163"/>
      <c r="N593" s="164"/>
      <c r="O593" s="55"/>
      <c r="P593" s="55"/>
      <c r="Q593" s="55"/>
      <c r="R593" s="55"/>
      <c r="S593" s="55"/>
      <c r="T593" s="56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T593" s="19" t="s">
        <v>2284</v>
      </c>
      <c r="AU593" s="19" t="s">
        <v>82</v>
      </c>
    </row>
    <row r="594" spans="1:65" s="2" customFormat="1" ht="16.5" customHeight="1">
      <c r="A594" s="34"/>
      <c r="B594" s="145"/>
      <c r="C594" s="198" t="s">
        <v>1898</v>
      </c>
      <c r="D594" s="198" t="s">
        <v>361</v>
      </c>
      <c r="E594" s="199" t="s">
        <v>4893</v>
      </c>
      <c r="F594" s="200" t="s">
        <v>4894</v>
      </c>
      <c r="G594" s="201" t="s">
        <v>4360</v>
      </c>
      <c r="H594" s="202">
        <v>2</v>
      </c>
      <c r="I594" s="203"/>
      <c r="J594" s="204">
        <f>ROUND(I594*H594,2)</f>
        <v>0</v>
      </c>
      <c r="K594" s="205"/>
      <c r="L594" s="206"/>
      <c r="M594" s="207" t="s">
        <v>3</v>
      </c>
      <c r="N594" s="208" t="s">
        <v>44</v>
      </c>
      <c r="O594" s="55"/>
      <c r="P594" s="156">
        <f>O594*H594</f>
        <v>0</v>
      </c>
      <c r="Q594" s="156">
        <v>0</v>
      </c>
      <c r="R594" s="156">
        <f>Q594*H594</f>
        <v>0</v>
      </c>
      <c r="S594" s="156">
        <v>0</v>
      </c>
      <c r="T594" s="157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158" t="s">
        <v>572</v>
      </c>
      <c r="AT594" s="158" t="s">
        <v>361</v>
      </c>
      <c r="AU594" s="158" t="s">
        <v>82</v>
      </c>
      <c r="AY594" s="19" t="s">
        <v>252</v>
      </c>
      <c r="BE594" s="159">
        <f>IF(N594="základní",J594,0)</f>
        <v>0</v>
      </c>
      <c r="BF594" s="159">
        <f>IF(N594="snížená",J594,0)</f>
        <v>0</v>
      </c>
      <c r="BG594" s="159">
        <f>IF(N594="zákl. přenesená",J594,0)</f>
        <v>0</v>
      </c>
      <c r="BH594" s="159">
        <f>IF(N594="sníž. přenesená",J594,0)</f>
        <v>0</v>
      </c>
      <c r="BI594" s="159">
        <f>IF(N594="nulová",J594,0)</f>
        <v>0</v>
      </c>
      <c r="BJ594" s="19" t="s">
        <v>80</v>
      </c>
      <c r="BK594" s="159">
        <f>ROUND(I594*H594,2)</f>
        <v>0</v>
      </c>
      <c r="BL594" s="19" t="s">
        <v>406</v>
      </c>
      <c r="BM594" s="158" t="s">
        <v>4895</v>
      </c>
    </row>
    <row r="595" spans="1:65" s="2" customFormat="1" ht="11.25">
      <c r="A595" s="34"/>
      <c r="B595" s="35"/>
      <c r="C595" s="34"/>
      <c r="D595" s="160" t="s">
        <v>260</v>
      </c>
      <c r="E595" s="34"/>
      <c r="F595" s="161" t="s">
        <v>4894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260</v>
      </c>
      <c r="AU595" s="19" t="s">
        <v>82</v>
      </c>
    </row>
    <row r="596" spans="1:65" s="2" customFormat="1" ht="29.25">
      <c r="A596" s="34"/>
      <c r="B596" s="35"/>
      <c r="C596" s="34"/>
      <c r="D596" s="160" t="s">
        <v>2284</v>
      </c>
      <c r="E596" s="34"/>
      <c r="F596" s="211" t="s">
        <v>4896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2284</v>
      </c>
      <c r="AU596" s="19" t="s">
        <v>82</v>
      </c>
    </row>
    <row r="597" spans="1:65" s="2" customFormat="1" ht="16.5" customHeight="1">
      <c r="A597" s="34"/>
      <c r="B597" s="145"/>
      <c r="C597" s="198" t="s">
        <v>1904</v>
      </c>
      <c r="D597" s="198" t="s">
        <v>361</v>
      </c>
      <c r="E597" s="199" t="s">
        <v>4897</v>
      </c>
      <c r="F597" s="200" t="s">
        <v>4898</v>
      </c>
      <c r="G597" s="201" t="s">
        <v>4360</v>
      </c>
      <c r="H597" s="202">
        <v>1</v>
      </c>
      <c r="I597" s="203"/>
      <c r="J597" s="204">
        <f>ROUND(I597*H597,2)</f>
        <v>0</v>
      </c>
      <c r="K597" s="205"/>
      <c r="L597" s="206"/>
      <c r="M597" s="207" t="s">
        <v>3</v>
      </c>
      <c r="N597" s="208" t="s">
        <v>44</v>
      </c>
      <c r="O597" s="55"/>
      <c r="P597" s="156">
        <f>O597*H597</f>
        <v>0</v>
      </c>
      <c r="Q597" s="156">
        <v>0</v>
      </c>
      <c r="R597" s="156">
        <f>Q597*H597</f>
        <v>0</v>
      </c>
      <c r="S597" s="156">
        <v>0</v>
      </c>
      <c r="T597" s="157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158" t="s">
        <v>572</v>
      </c>
      <c r="AT597" s="158" t="s">
        <v>361</v>
      </c>
      <c r="AU597" s="158" t="s">
        <v>82</v>
      </c>
      <c r="AY597" s="19" t="s">
        <v>252</v>
      </c>
      <c r="BE597" s="159">
        <f>IF(N597="základní",J597,0)</f>
        <v>0</v>
      </c>
      <c r="BF597" s="159">
        <f>IF(N597="snížená",J597,0)</f>
        <v>0</v>
      </c>
      <c r="BG597" s="159">
        <f>IF(N597="zákl. přenesená",J597,0)</f>
        <v>0</v>
      </c>
      <c r="BH597" s="159">
        <f>IF(N597="sníž. přenesená",J597,0)</f>
        <v>0</v>
      </c>
      <c r="BI597" s="159">
        <f>IF(N597="nulová",J597,0)</f>
        <v>0</v>
      </c>
      <c r="BJ597" s="19" t="s">
        <v>80</v>
      </c>
      <c r="BK597" s="159">
        <f>ROUND(I597*H597,2)</f>
        <v>0</v>
      </c>
      <c r="BL597" s="19" t="s">
        <v>406</v>
      </c>
      <c r="BM597" s="158" t="s">
        <v>4899</v>
      </c>
    </row>
    <row r="598" spans="1:65" s="2" customFormat="1" ht="11.25">
      <c r="A598" s="34"/>
      <c r="B598" s="35"/>
      <c r="C598" s="34"/>
      <c r="D598" s="160" t="s">
        <v>260</v>
      </c>
      <c r="E598" s="34"/>
      <c r="F598" s="161" t="s">
        <v>4898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260</v>
      </c>
      <c r="AU598" s="19" t="s">
        <v>82</v>
      </c>
    </row>
    <row r="599" spans="1:65" s="2" customFormat="1" ht="29.25">
      <c r="A599" s="34"/>
      <c r="B599" s="35"/>
      <c r="C599" s="34"/>
      <c r="D599" s="160" t="s">
        <v>2284</v>
      </c>
      <c r="E599" s="34"/>
      <c r="F599" s="211" t="s">
        <v>4900</v>
      </c>
      <c r="G599" s="34"/>
      <c r="H599" s="34"/>
      <c r="I599" s="162"/>
      <c r="J599" s="34"/>
      <c r="K599" s="34"/>
      <c r="L599" s="35"/>
      <c r="M599" s="163"/>
      <c r="N599" s="164"/>
      <c r="O599" s="55"/>
      <c r="P599" s="55"/>
      <c r="Q599" s="55"/>
      <c r="R599" s="55"/>
      <c r="S599" s="55"/>
      <c r="T599" s="56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9" t="s">
        <v>2284</v>
      </c>
      <c r="AU599" s="19" t="s">
        <v>82</v>
      </c>
    </row>
    <row r="600" spans="1:65" s="2" customFormat="1" ht="16.5" customHeight="1">
      <c r="A600" s="34"/>
      <c r="B600" s="145"/>
      <c r="C600" s="198" t="s">
        <v>1912</v>
      </c>
      <c r="D600" s="198" t="s">
        <v>361</v>
      </c>
      <c r="E600" s="199" t="s">
        <v>4901</v>
      </c>
      <c r="F600" s="200" t="s">
        <v>4902</v>
      </c>
      <c r="G600" s="201" t="s">
        <v>4360</v>
      </c>
      <c r="H600" s="202">
        <v>10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4903</v>
      </c>
    </row>
    <row r="601" spans="1:65" s="2" customFormat="1" ht="11.25">
      <c r="A601" s="34"/>
      <c r="B601" s="35"/>
      <c r="C601" s="34"/>
      <c r="D601" s="160" t="s">
        <v>260</v>
      </c>
      <c r="E601" s="34"/>
      <c r="F601" s="161" t="s">
        <v>4902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2" customFormat="1" ht="29.25">
      <c r="A602" s="34"/>
      <c r="B602" s="35"/>
      <c r="C602" s="34"/>
      <c r="D602" s="160" t="s">
        <v>2284</v>
      </c>
      <c r="E602" s="34"/>
      <c r="F602" s="211" t="s">
        <v>4904</v>
      </c>
      <c r="G602" s="34"/>
      <c r="H602" s="34"/>
      <c r="I602" s="162"/>
      <c r="J602" s="34"/>
      <c r="K602" s="34"/>
      <c r="L602" s="35"/>
      <c r="M602" s="163"/>
      <c r="N602" s="164"/>
      <c r="O602" s="55"/>
      <c r="P602" s="55"/>
      <c r="Q602" s="55"/>
      <c r="R602" s="55"/>
      <c r="S602" s="55"/>
      <c r="T602" s="56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T602" s="19" t="s">
        <v>2284</v>
      </c>
      <c r="AU602" s="19" t="s">
        <v>82</v>
      </c>
    </row>
    <row r="603" spans="1:65" s="2" customFormat="1" ht="16.5" customHeight="1">
      <c r="A603" s="34"/>
      <c r="B603" s="145"/>
      <c r="C603" s="146" t="s">
        <v>1920</v>
      </c>
      <c r="D603" s="146" t="s">
        <v>254</v>
      </c>
      <c r="E603" s="147" t="s">
        <v>4905</v>
      </c>
      <c r="F603" s="148" t="s">
        <v>4906</v>
      </c>
      <c r="G603" s="149" t="s">
        <v>743</v>
      </c>
      <c r="H603" s="150">
        <v>5</v>
      </c>
      <c r="I603" s="151"/>
      <c r="J603" s="152">
        <f>ROUND(I603*H603,2)</f>
        <v>0</v>
      </c>
      <c r="K603" s="153"/>
      <c r="L603" s="35"/>
      <c r="M603" s="154" t="s">
        <v>3</v>
      </c>
      <c r="N603" s="155" t="s">
        <v>44</v>
      </c>
      <c r="O603" s="55"/>
      <c r="P603" s="156">
        <f>O603*H603</f>
        <v>0</v>
      </c>
      <c r="Q603" s="156">
        <v>0</v>
      </c>
      <c r="R603" s="156">
        <f>Q603*H603</f>
        <v>0</v>
      </c>
      <c r="S603" s="156">
        <v>0</v>
      </c>
      <c r="T603" s="157">
        <f>S603*H603</f>
        <v>0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158" t="s">
        <v>406</v>
      </c>
      <c r="AT603" s="158" t="s">
        <v>254</v>
      </c>
      <c r="AU603" s="158" t="s">
        <v>82</v>
      </c>
      <c r="AY603" s="19" t="s">
        <v>252</v>
      </c>
      <c r="BE603" s="159">
        <f>IF(N603="základní",J603,0)</f>
        <v>0</v>
      </c>
      <c r="BF603" s="159">
        <f>IF(N603="snížená",J603,0)</f>
        <v>0</v>
      </c>
      <c r="BG603" s="159">
        <f>IF(N603="zákl. přenesená",J603,0)</f>
        <v>0</v>
      </c>
      <c r="BH603" s="159">
        <f>IF(N603="sníž. přenesená",J603,0)</f>
        <v>0</v>
      </c>
      <c r="BI603" s="159">
        <f>IF(N603="nulová",J603,0)</f>
        <v>0</v>
      </c>
      <c r="BJ603" s="19" t="s">
        <v>80</v>
      </c>
      <c r="BK603" s="159">
        <f>ROUND(I603*H603,2)</f>
        <v>0</v>
      </c>
      <c r="BL603" s="19" t="s">
        <v>406</v>
      </c>
      <c r="BM603" s="158" t="s">
        <v>4907</v>
      </c>
    </row>
    <row r="604" spans="1:65" s="2" customFormat="1" ht="11.25">
      <c r="A604" s="34"/>
      <c r="B604" s="35"/>
      <c r="C604" s="34"/>
      <c r="D604" s="160" t="s">
        <v>260</v>
      </c>
      <c r="E604" s="34"/>
      <c r="F604" s="161" t="s">
        <v>4908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260</v>
      </c>
      <c r="AU604" s="19" t="s">
        <v>82</v>
      </c>
    </row>
    <row r="605" spans="1:65" s="2" customFormat="1" ht="11.25">
      <c r="A605" s="34"/>
      <c r="B605" s="35"/>
      <c r="C605" s="34"/>
      <c r="D605" s="165" t="s">
        <v>262</v>
      </c>
      <c r="E605" s="34"/>
      <c r="F605" s="166" t="s">
        <v>4909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262</v>
      </c>
      <c r="AU605" s="19" t="s">
        <v>82</v>
      </c>
    </row>
    <row r="606" spans="1:65" s="2" customFormat="1" ht="16.5" customHeight="1">
      <c r="A606" s="34"/>
      <c r="B606" s="145"/>
      <c r="C606" s="198" t="s">
        <v>1945</v>
      </c>
      <c r="D606" s="198" t="s">
        <v>361</v>
      </c>
      <c r="E606" s="199" t="s">
        <v>4910</v>
      </c>
      <c r="F606" s="200" t="s">
        <v>4911</v>
      </c>
      <c r="G606" s="201" t="s">
        <v>4360</v>
      </c>
      <c r="H606" s="202">
        <v>2</v>
      </c>
      <c r="I606" s="203"/>
      <c r="J606" s="204">
        <f>ROUND(I606*H606,2)</f>
        <v>0</v>
      </c>
      <c r="K606" s="205"/>
      <c r="L606" s="206"/>
      <c r="M606" s="207" t="s">
        <v>3</v>
      </c>
      <c r="N606" s="208" t="s">
        <v>44</v>
      </c>
      <c r="O606" s="55"/>
      <c r="P606" s="156">
        <f>O606*H606</f>
        <v>0</v>
      </c>
      <c r="Q606" s="156">
        <v>0</v>
      </c>
      <c r="R606" s="156">
        <f>Q606*H606</f>
        <v>0</v>
      </c>
      <c r="S606" s="156">
        <v>0</v>
      </c>
      <c r="T606" s="157">
        <f>S606*H606</f>
        <v>0</v>
      </c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R606" s="158" t="s">
        <v>572</v>
      </c>
      <c r="AT606" s="158" t="s">
        <v>361</v>
      </c>
      <c r="AU606" s="158" t="s">
        <v>82</v>
      </c>
      <c r="AY606" s="19" t="s">
        <v>252</v>
      </c>
      <c r="BE606" s="159">
        <f>IF(N606="základní",J606,0)</f>
        <v>0</v>
      </c>
      <c r="BF606" s="159">
        <f>IF(N606="snížená",J606,0)</f>
        <v>0</v>
      </c>
      <c r="BG606" s="159">
        <f>IF(N606="zákl. přenesená",J606,0)</f>
        <v>0</v>
      </c>
      <c r="BH606" s="159">
        <f>IF(N606="sníž. přenesená",J606,0)</f>
        <v>0</v>
      </c>
      <c r="BI606" s="159">
        <f>IF(N606="nulová",J606,0)</f>
        <v>0</v>
      </c>
      <c r="BJ606" s="19" t="s">
        <v>80</v>
      </c>
      <c r="BK606" s="159">
        <f>ROUND(I606*H606,2)</f>
        <v>0</v>
      </c>
      <c r="BL606" s="19" t="s">
        <v>406</v>
      </c>
      <c r="BM606" s="158" t="s">
        <v>4912</v>
      </c>
    </row>
    <row r="607" spans="1:65" s="2" customFormat="1" ht="11.25">
      <c r="A607" s="34"/>
      <c r="B607" s="35"/>
      <c r="C607" s="34"/>
      <c r="D607" s="160" t="s">
        <v>260</v>
      </c>
      <c r="E607" s="34"/>
      <c r="F607" s="161" t="s">
        <v>4911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260</v>
      </c>
      <c r="AU607" s="19" t="s">
        <v>82</v>
      </c>
    </row>
    <row r="608" spans="1:65" s="2" customFormat="1" ht="29.25">
      <c r="A608" s="34"/>
      <c r="B608" s="35"/>
      <c r="C608" s="34"/>
      <c r="D608" s="160" t="s">
        <v>2284</v>
      </c>
      <c r="E608" s="34"/>
      <c r="F608" s="211" t="s">
        <v>4913</v>
      </c>
      <c r="G608" s="34"/>
      <c r="H608" s="34"/>
      <c r="I608" s="162"/>
      <c r="J608" s="34"/>
      <c r="K608" s="34"/>
      <c r="L608" s="35"/>
      <c r="M608" s="163"/>
      <c r="N608" s="164"/>
      <c r="O608" s="55"/>
      <c r="P608" s="55"/>
      <c r="Q608" s="55"/>
      <c r="R608" s="55"/>
      <c r="S608" s="55"/>
      <c r="T608" s="56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T608" s="19" t="s">
        <v>2284</v>
      </c>
      <c r="AU608" s="19" t="s">
        <v>82</v>
      </c>
    </row>
    <row r="609" spans="1:65" s="2" customFormat="1" ht="16.5" customHeight="1">
      <c r="A609" s="34"/>
      <c r="B609" s="145"/>
      <c r="C609" s="198" t="s">
        <v>1953</v>
      </c>
      <c r="D609" s="198" t="s">
        <v>361</v>
      </c>
      <c r="E609" s="199" t="s">
        <v>4914</v>
      </c>
      <c r="F609" s="200" t="s">
        <v>4915</v>
      </c>
      <c r="G609" s="201" t="s">
        <v>4360</v>
      </c>
      <c r="H609" s="202">
        <v>3</v>
      </c>
      <c r="I609" s="203"/>
      <c r="J609" s="204">
        <f>ROUND(I609*H609,2)</f>
        <v>0</v>
      </c>
      <c r="K609" s="205"/>
      <c r="L609" s="206"/>
      <c r="M609" s="207" t="s">
        <v>3</v>
      </c>
      <c r="N609" s="208" t="s">
        <v>44</v>
      </c>
      <c r="O609" s="55"/>
      <c r="P609" s="156">
        <f>O609*H609</f>
        <v>0</v>
      </c>
      <c r="Q609" s="156">
        <v>0</v>
      </c>
      <c r="R609" s="156">
        <f>Q609*H609</f>
        <v>0</v>
      </c>
      <c r="S609" s="156">
        <v>0</v>
      </c>
      <c r="T609" s="157">
        <f>S609*H609</f>
        <v>0</v>
      </c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R609" s="158" t="s">
        <v>572</v>
      </c>
      <c r="AT609" s="158" t="s">
        <v>361</v>
      </c>
      <c r="AU609" s="158" t="s">
        <v>82</v>
      </c>
      <c r="AY609" s="19" t="s">
        <v>252</v>
      </c>
      <c r="BE609" s="159">
        <f>IF(N609="základní",J609,0)</f>
        <v>0</v>
      </c>
      <c r="BF609" s="159">
        <f>IF(N609="snížená",J609,0)</f>
        <v>0</v>
      </c>
      <c r="BG609" s="159">
        <f>IF(N609="zákl. přenesená",J609,0)</f>
        <v>0</v>
      </c>
      <c r="BH609" s="159">
        <f>IF(N609="sníž. přenesená",J609,0)</f>
        <v>0</v>
      </c>
      <c r="BI609" s="159">
        <f>IF(N609="nulová",J609,0)</f>
        <v>0</v>
      </c>
      <c r="BJ609" s="19" t="s">
        <v>80</v>
      </c>
      <c r="BK609" s="159">
        <f>ROUND(I609*H609,2)</f>
        <v>0</v>
      </c>
      <c r="BL609" s="19" t="s">
        <v>406</v>
      </c>
      <c r="BM609" s="158" t="s">
        <v>4916</v>
      </c>
    </row>
    <row r="610" spans="1:65" s="2" customFormat="1" ht="11.25">
      <c r="A610" s="34"/>
      <c r="B610" s="35"/>
      <c r="C610" s="34"/>
      <c r="D610" s="160" t="s">
        <v>260</v>
      </c>
      <c r="E610" s="34"/>
      <c r="F610" s="161" t="s">
        <v>4915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260</v>
      </c>
      <c r="AU610" s="19" t="s">
        <v>82</v>
      </c>
    </row>
    <row r="611" spans="1:65" s="2" customFormat="1" ht="29.25">
      <c r="A611" s="34"/>
      <c r="B611" s="35"/>
      <c r="C611" s="34"/>
      <c r="D611" s="160" t="s">
        <v>2284</v>
      </c>
      <c r="E611" s="34"/>
      <c r="F611" s="211" t="s">
        <v>4917</v>
      </c>
      <c r="G611" s="34"/>
      <c r="H611" s="34"/>
      <c r="I611" s="162"/>
      <c r="J611" s="34"/>
      <c r="K611" s="34"/>
      <c r="L611" s="35"/>
      <c r="M611" s="163"/>
      <c r="N611" s="164"/>
      <c r="O611" s="55"/>
      <c r="P611" s="55"/>
      <c r="Q611" s="55"/>
      <c r="R611" s="55"/>
      <c r="S611" s="55"/>
      <c r="T611" s="56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T611" s="19" t="s">
        <v>2284</v>
      </c>
      <c r="AU611" s="19" t="s">
        <v>82</v>
      </c>
    </row>
    <row r="612" spans="1:65" s="2" customFormat="1" ht="16.5" customHeight="1">
      <c r="A612" s="34"/>
      <c r="B612" s="145"/>
      <c r="C612" s="146" t="s">
        <v>1961</v>
      </c>
      <c r="D612" s="146" t="s">
        <v>254</v>
      </c>
      <c r="E612" s="147" t="s">
        <v>4918</v>
      </c>
      <c r="F612" s="148" t="s">
        <v>4919</v>
      </c>
      <c r="G612" s="149" t="s">
        <v>4372</v>
      </c>
      <c r="H612" s="150">
        <v>2</v>
      </c>
      <c r="I612" s="151"/>
      <c r="J612" s="152">
        <f>ROUND(I612*H612,2)</f>
        <v>0</v>
      </c>
      <c r="K612" s="153"/>
      <c r="L612" s="35"/>
      <c r="M612" s="154" t="s">
        <v>3</v>
      </c>
      <c r="N612" s="155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406</v>
      </c>
      <c r="AT612" s="158" t="s">
        <v>254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4920</v>
      </c>
    </row>
    <row r="613" spans="1:65" s="2" customFormat="1" ht="11.25">
      <c r="A613" s="34"/>
      <c r="B613" s="35"/>
      <c r="C613" s="34"/>
      <c r="D613" s="160" t="s">
        <v>260</v>
      </c>
      <c r="E613" s="34"/>
      <c r="F613" s="161" t="s">
        <v>4921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2" customFormat="1" ht="11.25">
      <c r="A614" s="34"/>
      <c r="B614" s="35"/>
      <c r="C614" s="34"/>
      <c r="D614" s="165" t="s">
        <v>262</v>
      </c>
      <c r="E614" s="34"/>
      <c r="F614" s="166" t="s">
        <v>4922</v>
      </c>
      <c r="G614" s="34"/>
      <c r="H614" s="34"/>
      <c r="I614" s="162"/>
      <c r="J614" s="34"/>
      <c r="K614" s="34"/>
      <c r="L614" s="35"/>
      <c r="M614" s="163"/>
      <c r="N614" s="164"/>
      <c r="O614" s="55"/>
      <c r="P614" s="55"/>
      <c r="Q614" s="55"/>
      <c r="R614" s="55"/>
      <c r="S614" s="55"/>
      <c r="T614" s="56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9" t="s">
        <v>262</v>
      </c>
      <c r="AU614" s="19" t="s">
        <v>82</v>
      </c>
    </row>
    <row r="615" spans="1:65" s="2" customFormat="1" ht="16.5" customHeight="1">
      <c r="A615" s="34"/>
      <c r="B615" s="145"/>
      <c r="C615" s="198" t="s">
        <v>1971</v>
      </c>
      <c r="D615" s="198" t="s">
        <v>361</v>
      </c>
      <c r="E615" s="199" t="s">
        <v>4923</v>
      </c>
      <c r="F615" s="200" t="s">
        <v>4924</v>
      </c>
      <c r="G615" s="201" t="s">
        <v>4360</v>
      </c>
      <c r="H615" s="202">
        <v>2</v>
      </c>
      <c r="I615" s="203"/>
      <c r="J615" s="204">
        <f>ROUND(I615*H615,2)</f>
        <v>0</v>
      </c>
      <c r="K615" s="205"/>
      <c r="L615" s="206"/>
      <c r="M615" s="207" t="s">
        <v>3</v>
      </c>
      <c r="N615" s="208" t="s">
        <v>44</v>
      </c>
      <c r="O615" s="55"/>
      <c r="P615" s="156">
        <f>O615*H615</f>
        <v>0</v>
      </c>
      <c r="Q615" s="156">
        <v>0</v>
      </c>
      <c r="R615" s="156">
        <f>Q615*H615</f>
        <v>0</v>
      </c>
      <c r="S615" s="156">
        <v>0</v>
      </c>
      <c r="T615" s="157">
        <f>S615*H615</f>
        <v>0</v>
      </c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R615" s="158" t="s">
        <v>572</v>
      </c>
      <c r="AT615" s="158" t="s">
        <v>361</v>
      </c>
      <c r="AU615" s="158" t="s">
        <v>82</v>
      </c>
      <c r="AY615" s="19" t="s">
        <v>252</v>
      </c>
      <c r="BE615" s="159">
        <f>IF(N615="základní",J615,0)</f>
        <v>0</v>
      </c>
      <c r="BF615" s="159">
        <f>IF(N615="snížená",J615,0)</f>
        <v>0</v>
      </c>
      <c r="BG615" s="159">
        <f>IF(N615="zákl. přenesená",J615,0)</f>
        <v>0</v>
      </c>
      <c r="BH615" s="159">
        <f>IF(N615="sníž. přenesená",J615,0)</f>
        <v>0</v>
      </c>
      <c r="BI615" s="159">
        <f>IF(N615="nulová",J615,0)</f>
        <v>0</v>
      </c>
      <c r="BJ615" s="19" t="s">
        <v>80</v>
      </c>
      <c r="BK615" s="159">
        <f>ROUND(I615*H615,2)</f>
        <v>0</v>
      </c>
      <c r="BL615" s="19" t="s">
        <v>406</v>
      </c>
      <c r="BM615" s="158" t="s">
        <v>4925</v>
      </c>
    </row>
    <row r="616" spans="1:65" s="2" customFormat="1" ht="11.25">
      <c r="A616" s="34"/>
      <c r="B616" s="35"/>
      <c r="C616" s="34"/>
      <c r="D616" s="160" t="s">
        <v>260</v>
      </c>
      <c r="E616" s="34"/>
      <c r="F616" s="161" t="s">
        <v>4924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260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2284</v>
      </c>
      <c r="E617" s="34"/>
      <c r="F617" s="211" t="s">
        <v>4926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2284</v>
      </c>
      <c r="AU617" s="19" t="s">
        <v>82</v>
      </c>
    </row>
    <row r="618" spans="1:65" s="2" customFormat="1" ht="16.5" customHeight="1">
      <c r="A618" s="34"/>
      <c r="B618" s="145"/>
      <c r="C618" s="146" t="s">
        <v>1979</v>
      </c>
      <c r="D618" s="146" t="s">
        <v>254</v>
      </c>
      <c r="E618" s="147" t="s">
        <v>4927</v>
      </c>
      <c r="F618" s="148" t="s">
        <v>4928</v>
      </c>
      <c r="G618" s="149" t="s">
        <v>4372</v>
      </c>
      <c r="H618" s="150">
        <v>40</v>
      </c>
      <c r="I618" s="151"/>
      <c r="J618" s="152">
        <f>ROUND(I618*H618,2)</f>
        <v>0</v>
      </c>
      <c r="K618" s="153"/>
      <c r="L618" s="35"/>
      <c r="M618" s="154" t="s">
        <v>3</v>
      </c>
      <c r="N618" s="155" t="s">
        <v>44</v>
      </c>
      <c r="O618" s="55"/>
      <c r="P618" s="156">
        <f>O618*H618</f>
        <v>0</v>
      </c>
      <c r="Q618" s="156">
        <v>0</v>
      </c>
      <c r="R618" s="156">
        <f>Q618*H618</f>
        <v>0</v>
      </c>
      <c r="S618" s="156">
        <v>0</v>
      </c>
      <c r="T618" s="157">
        <f>S618*H618</f>
        <v>0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158" t="s">
        <v>406</v>
      </c>
      <c r="AT618" s="158" t="s">
        <v>254</v>
      </c>
      <c r="AU618" s="158" t="s">
        <v>82</v>
      </c>
      <c r="AY618" s="19" t="s">
        <v>252</v>
      </c>
      <c r="BE618" s="159">
        <f>IF(N618="základní",J618,0)</f>
        <v>0</v>
      </c>
      <c r="BF618" s="159">
        <f>IF(N618="snížená",J618,0)</f>
        <v>0</v>
      </c>
      <c r="BG618" s="159">
        <f>IF(N618="zákl. přenesená",J618,0)</f>
        <v>0</v>
      </c>
      <c r="BH618" s="159">
        <f>IF(N618="sníž. přenesená",J618,0)</f>
        <v>0</v>
      </c>
      <c r="BI618" s="159">
        <f>IF(N618="nulová",J618,0)</f>
        <v>0</v>
      </c>
      <c r="BJ618" s="19" t="s">
        <v>80</v>
      </c>
      <c r="BK618" s="159">
        <f>ROUND(I618*H618,2)</f>
        <v>0</v>
      </c>
      <c r="BL618" s="19" t="s">
        <v>406</v>
      </c>
      <c r="BM618" s="158" t="s">
        <v>4929</v>
      </c>
    </row>
    <row r="619" spans="1:65" s="2" customFormat="1" ht="11.25">
      <c r="A619" s="34"/>
      <c r="B619" s="35"/>
      <c r="C619" s="34"/>
      <c r="D619" s="160" t="s">
        <v>260</v>
      </c>
      <c r="E619" s="34"/>
      <c r="F619" s="161" t="s">
        <v>4930</v>
      </c>
      <c r="G619" s="34"/>
      <c r="H619" s="34"/>
      <c r="I619" s="162"/>
      <c r="J619" s="34"/>
      <c r="K619" s="34"/>
      <c r="L619" s="35"/>
      <c r="M619" s="163"/>
      <c r="N619" s="164"/>
      <c r="O619" s="55"/>
      <c r="P619" s="55"/>
      <c r="Q619" s="55"/>
      <c r="R619" s="55"/>
      <c r="S619" s="55"/>
      <c r="T619" s="56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9" t="s">
        <v>260</v>
      </c>
      <c r="AU619" s="19" t="s">
        <v>82</v>
      </c>
    </row>
    <row r="620" spans="1:65" s="2" customFormat="1" ht="11.25">
      <c r="A620" s="34"/>
      <c r="B620" s="35"/>
      <c r="C620" s="34"/>
      <c r="D620" s="165" t="s">
        <v>262</v>
      </c>
      <c r="E620" s="34"/>
      <c r="F620" s="166" t="s">
        <v>4931</v>
      </c>
      <c r="G620" s="34"/>
      <c r="H620" s="34"/>
      <c r="I620" s="162"/>
      <c r="J620" s="34"/>
      <c r="K620" s="34"/>
      <c r="L620" s="35"/>
      <c r="M620" s="163"/>
      <c r="N620" s="164"/>
      <c r="O620" s="55"/>
      <c r="P620" s="55"/>
      <c r="Q620" s="55"/>
      <c r="R620" s="55"/>
      <c r="S620" s="55"/>
      <c r="T620" s="56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9" t="s">
        <v>262</v>
      </c>
      <c r="AU620" s="19" t="s">
        <v>82</v>
      </c>
    </row>
    <row r="621" spans="1:65" s="2" customFormat="1" ht="16.5" customHeight="1">
      <c r="A621" s="34"/>
      <c r="B621" s="145"/>
      <c r="C621" s="198" t="s">
        <v>1987</v>
      </c>
      <c r="D621" s="198" t="s">
        <v>361</v>
      </c>
      <c r="E621" s="199" t="s">
        <v>4932</v>
      </c>
      <c r="F621" s="200" t="s">
        <v>4933</v>
      </c>
      <c r="G621" s="201" t="s">
        <v>4360</v>
      </c>
      <c r="H621" s="202">
        <v>12</v>
      </c>
      <c r="I621" s="203"/>
      <c r="J621" s="204">
        <f>ROUND(I621*H621,2)</f>
        <v>0</v>
      </c>
      <c r="K621" s="205"/>
      <c r="L621" s="206"/>
      <c r="M621" s="207" t="s">
        <v>3</v>
      </c>
      <c r="N621" s="208" t="s">
        <v>44</v>
      </c>
      <c r="O621" s="55"/>
      <c r="P621" s="156">
        <f>O621*H621</f>
        <v>0</v>
      </c>
      <c r="Q621" s="156">
        <v>0</v>
      </c>
      <c r="R621" s="156">
        <f>Q621*H621</f>
        <v>0</v>
      </c>
      <c r="S621" s="156">
        <v>0</v>
      </c>
      <c r="T621" s="157">
        <f>S621*H621</f>
        <v>0</v>
      </c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R621" s="158" t="s">
        <v>572</v>
      </c>
      <c r="AT621" s="158" t="s">
        <v>361</v>
      </c>
      <c r="AU621" s="158" t="s">
        <v>82</v>
      </c>
      <c r="AY621" s="19" t="s">
        <v>252</v>
      </c>
      <c r="BE621" s="159">
        <f>IF(N621="základní",J621,0)</f>
        <v>0</v>
      </c>
      <c r="BF621" s="159">
        <f>IF(N621="snížená",J621,0)</f>
        <v>0</v>
      </c>
      <c r="BG621" s="159">
        <f>IF(N621="zákl. přenesená",J621,0)</f>
        <v>0</v>
      </c>
      <c r="BH621" s="159">
        <f>IF(N621="sníž. přenesená",J621,0)</f>
        <v>0</v>
      </c>
      <c r="BI621" s="159">
        <f>IF(N621="nulová",J621,0)</f>
        <v>0</v>
      </c>
      <c r="BJ621" s="19" t="s">
        <v>80</v>
      </c>
      <c r="BK621" s="159">
        <f>ROUND(I621*H621,2)</f>
        <v>0</v>
      </c>
      <c r="BL621" s="19" t="s">
        <v>406</v>
      </c>
      <c r="BM621" s="158" t="s">
        <v>4934</v>
      </c>
    </row>
    <row r="622" spans="1:65" s="2" customFormat="1" ht="11.25">
      <c r="A622" s="34"/>
      <c r="B622" s="35"/>
      <c r="C622" s="34"/>
      <c r="D622" s="160" t="s">
        <v>260</v>
      </c>
      <c r="E622" s="34"/>
      <c r="F622" s="161" t="s">
        <v>4933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260</v>
      </c>
      <c r="AU622" s="19" t="s">
        <v>82</v>
      </c>
    </row>
    <row r="623" spans="1:65" s="2" customFormat="1" ht="29.25">
      <c r="A623" s="34"/>
      <c r="B623" s="35"/>
      <c r="C623" s="34"/>
      <c r="D623" s="160" t="s">
        <v>2284</v>
      </c>
      <c r="E623" s="34"/>
      <c r="F623" s="211" t="s">
        <v>4935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2284</v>
      </c>
      <c r="AU623" s="19" t="s">
        <v>82</v>
      </c>
    </row>
    <row r="624" spans="1:65" s="2" customFormat="1" ht="16.5" customHeight="1">
      <c r="A624" s="34"/>
      <c r="B624" s="145"/>
      <c r="C624" s="198" t="s">
        <v>2003</v>
      </c>
      <c r="D624" s="198" t="s">
        <v>361</v>
      </c>
      <c r="E624" s="199" t="s">
        <v>4936</v>
      </c>
      <c r="F624" s="200" t="s">
        <v>4937</v>
      </c>
      <c r="G624" s="201" t="s">
        <v>4360</v>
      </c>
      <c r="H624" s="202">
        <v>12</v>
      </c>
      <c r="I624" s="203"/>
      <c r="J624" s="204">
        <f>ROUND(I624*H624,2)</f>
        <v>0</v>
      </c>
      <c r="K624" s="205"/>
      <c r="L624" s="206"/>
      <c r="M624" s="207" t="s">
        <v>3</v>
      </c>
      <c r="N624" s="208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572</v>
      </c>
      <c r="AT624" s="158" t="s">
        <v>361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4938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4937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2" customFormat="1" ht="29.25">
      <c r="A626" s="34"/>
      <c r="B626" s="35"/>
      <c r="C626" s="34"/>
      <c r="D626" s="160" t="s">
        <v>2284</v>
      </c>
      <c r="E626" s="34"/>
      <c r="F626" s="211" t="s">
        <v>4939</v>
      </c>
      <c r="G626" s="34"/>
      <c r="H626" s="34"/>
      <c r="I626" s="162"/>
      <c r="J626" s="34"/>
      <c r="K626" s="34"/>
      <c r="L626" s="35"/>
      <c r="M626" s="163"/>
      <c r="N626" s="164"/>
      <c r="O626" s="55"/>
      <c r="P626" s="55"/>
      <c r="Q626" s="55"/>
      <c r="R626" s="55"/>
      <c r="S626" s="55"/>
      <c r="T626" s="56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9" t="s">
        <v>2284</v>
      </c>
      <c r="AU626" s="19" t="s">
        <v>82</v>
      </c>
    </row>
    <row r="627" spans="1:65" s="2" customFormat="1" ht="16.5" customHeight="1">
      <c r="A627" s="34"/>
      <c r="B627" s="145"/>
      <c r="C627" s="198" t="s">
        <v>2008</v>
      </c>
      <c r="D627" s="198" t="s">
        <v>361</v>
      </c>
      <c r="E627" s="199" t="s">
        <v>4940</v>
      </c>
      <c r="F627" s="200" t="s">
        <v>4941</v>
      </c>
      <c r="G627" s="201" t="s">
        <v>4360</v>
      </c>
      <c r="H627" s="202">
        <v>6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4942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4941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2284</v>
      </c>
      <c r="E629" s="34"/>
      <c r="F629" s="211" t="s">
        <v>4943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2284</v>
      </c>
      <c r="AU629" s="19" t="s">
        <v>82</v>
      </c>
    </row>
    <row r="630" spans="1:65" s="2" customFormat="1" ht="16.5" customHeight="1">
      <c r="A630" s="34"/>
      <c r="B630" s="145"/>
      <c r="C630" s="198" t="s">
        <v>2017</v>
      </c>
      <c r="D630" s="198" t="s">
        <v>361</v>
      </c>
      <c r="E630" s="199" t="s">
        <v>4944</v>
      </c>
      <c r="F630" s="200" t="s">
        <v>4945</v>
      </c>
      <c r="G630" s="201" t="s">
        <v>4360</v>
      </c>
      <c r="H630" s="202">
        <v>2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4946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4945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19.5">
      <c r="A632" s="34"/>
      <c r="B632" s="35"/>
      <c r="C632" s="34"/>
      <c r="D632" s="160" t="s">
        <v>2284</v>
      </c>
      <c r="E632" s="34"/>
      <c r="F632" s="211" t="s">
        <v>4947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2284</v>
      </c>
      <c r="AU632" s="19" t="s">
        <v>82</v>
      </c>
    </row>
    <row r="633" spans="1:65" s="2" customFormat="1" ht="16.5" customHeight="1">
      <c r="A633" s="34"/>
      <c r="B633" s="145"/>
      <c r="C633" s="198" t="s">
        <v>2021</v>
      </c>
      <c r="D633" s="198" t="s">
        <v>361</v>
      </c>
      <c r="E633" s="199" t="s">
        <v>4948</v>
      </c>
      <c r="F633" s="200" t="s">
        <v>4949</v>
      </c>
      <c r="G633" s="201" t="s">
        <v>4360</v>
      </c>
      <c r="H633" s="202">
        <v>4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4950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4949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19.5">
      <c r="A635" s="34"/>
      <c r="B635" s="35"/>
      <c r="C635" s="34"/>
      <c r="D635" s="160" t="s">
        <v>2284</v>
      </c>
      <c r="E635" s="34"/>
      <c r="F635" s="211" t="s">
        <v>4951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2284</v>
      </c>
      <c r="AU635" s="19" t="s">
        <v>82</v>
      </c>
    </row>
    <row r="636" spans="1:65" s="2" customFormat="1" ht="16.5" customHeight="1">
      <c r="A636" s="34"/>
      <c r="B636" s="145"/>
      <c r="C636" s="198" t="s">
        <v>2029</v>
      </c>
      <c r="D636" s="198" t="s">
        <v>361</v>
      </c>
      <c r="E636" s="199" t="s">
        <v>4952</v>
      </c>
      <c r="F636" s="200" t="s">
        <v>4953</v>
      </c>
      <c r="G636" s="201" t="s">
        <v>4360</v>
      </c>
      <c r="H636" s="202">
        <v>4</v>
      </c>
      <c r="I636" s="203"/>
      <c r="J636" s="204">
        <f>ROUND(I636*H636,2)</f>
        <v>0</v>
      </c>
      <c r="K636" s="205"/>
      <c r="L636" s="206"/>
      <c r="M636" s="207" t="s">
        <v>3</v>
      </c>
      <c r="N636" s="208" t="s">
        <v>44</v>
      </c>
      <c r="O636" s="55"/>
      <c r="P636" s="156">
        <f>O636*H636</f>
        <v>0</v>
      </c>
      <c r="Q636" s="156">
        <v>0</v>
      </c>
      <c r="R636" s="156">
        <f>Q636*H636</f>
        <v>0</v>
      </c>
      <c r="S636" s="156">
        <v>0</v>
      </c>
      <c r="T636" s="157">
        <f>S636*H636</f>
        <v>0</v>
      </c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R636" s="158" t="s">
        <v>572</v>
      </c>
      <c r="AT636" s="158" t="s">
        <v>361</v>
      </c>
      <c r="AU636" s="158" t="s">
        <v>82</v>
      </c>
      <c r="AY636" s="19" t="s">
        <v>252</v>
      </c>
      <c r="BE636" s="159">
        <f>IF(N636="základní",J636,0)</f>
        <v>0</v>
      </c>
      <c r="BF636" s="159">
        <f>IF(N636="snížená",J636,0)</f>
        <v>0</v>
      </c>
      <c r="BG636" s="159">
        <f>IF(N636="zákl. přenesená",J636,0)</f>
        <v>0</v>
      </c>
      <c r="BH636" s="159">
        <f>IF(N636="sníž. přenesená",J636,0)</f>
        <v>0</v>
      </c>
      <c r="BI636" s="159">
        <f>IF(N636="nulová",J636,0)</f>
        <v>0</v>
      </c>
      <c r="BJ636" s="19" t="s">
        <v>80</v>
      </c>
      <c r="BK636" s="159">
        <f>ROUND(I636*H636,2)</f>
        <v>0</v>
      </c>
      <c r="BL636" s="19" t="s">
        <v>406</v>
      </c>
      <c r="BM636" s="158" t="s">
        <v>4954</v>
      </c>
    </row>
    <row r="637" spans="1:65" s="2" customFormat="1" ht="11.25">
      <c r="A637" s="34"/>
      <c r="B637" s="35"/>
      <c r="C637" s="34"/>
      <c r="D637" s="160" t="s">
        <v>260</v>
      </c>
      <c r="E637" s="34"/>
      <c r="F637" s="161" t="s">
        <v>4953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260</v>
      </c>
      <c r="AU637" s="19" t="s">
        <v>82</v>
      </c>
    </row>
    <row r="638" spans="1:65" s="2" customFormat="1" ht="19.5">
      <c r="A638" s="34"/>
      <c r="B638" s="35"/>
      <c r="C638" s="34"/>
      <c r="D638" s="160" t="s">
        <v>2284</v>
      </c>
      <c r="E638" s="34"/>
      <c r="F638" s="211" t="s">
        <v>4955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2284</v>
      </c>
      <c r="AU638" s="19" t="s">
        <v>82</v>
      </c>
    </row>
    <row r="639" spans="1:65" s="2" customFormat="1" ht="16.5" customHeight="1">
      <c r="A639" s="34"/>
      <c r="B639" s="145"/>
      <c r="C639" s="146" t="s">
        <v>2037</v>
      </c>
      <c r="D639" s="146" t="s">
        <v>254</v>
      </c>
      <c r="E639" s="147" t="s">
        <v>4956</v>
      </c>
      <c r="F639" s="148" t="s">
        <v>4957</v>
      </c>
      <c r="G639" s="149" t="s">
        <v>321</v>
      </c>
      <c r="H639" s="150">
        <v>2.5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4958</v>
      </c>
    </row>
    <row r="640" spans="1:65" s="2" customFormat="1" ht="19.5">
      <c r="A640" s="34"/>
      <c r="B640" s="35"/>
      <c r="C640" s="34"/>
      <c r="D640" s="160" t="s">
        <v>260</v>
      </c>
      <c r="E640" s="34"/>
      <c r="F640" s="161" t="s">
        <v>4959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2" customFormat="1" ht="11.25">
      <c r="A641" s="34"/>
      <c r="B641" s="35"/>
      <c r="C641" s="34"/>
      <c r="D641" s="165" t="s">
        <v>262</v>
      </c>
      <c r="E641" s="34"/>
      <c r="F641" s="166" t="s">
        <v>4960</v>
      </c>
      <c r="G641" s="34"/>
      <c r="H641" s="34"/>
      <c r="I641" s="162"/>
      <c r="J641" s="34"/>
      <c r="K641" s="34"/>
      <c r="L641" s="35"/>
      <c r="M641" s="163"/>
      <c r="N641" s="164"/>
      <c r="O641" s="55"/>
      <c r="P641" s="55"/>
      <c r="Q641" s="55"/>
      <c r="R641" s="55"/>
      <c r="S641" s="55"/>
      <c r="T641" s="56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9" t="s">
        <v>262</v>
      </c>
      <c r="AU641" s="19" t="s">
        <v>82</v>
      </c>
    </row>
    <row r="642" spans="1:65" s="2" customFormat="1" ht="16.5" customHeight="1">
      <c r="A642" s="34"/>
      <c r="B642" s="145"/>
      <c r="C642" s="146" t="s">
        <v>2050</v>
      </c>
      <c r="D642" s="146" t="s">
        <v>254</v>
      </c>
      <c r="E642" s="147" t="s">
        <v>4961</v>
      </c>
      <c r="F642" s="148" t="s">
        <v>4962</v>
      </c>
      <c r="G642" s="149" t="s">
        <v>321</v>
      </c>
      <c r="H642" s="150">
        <v>2.5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4963</v>
      </c>
    </row>
    <row r="643" spans="1:65" s="2" customFormat="1" ht="19.5">
      <c r="A643" s="34"/>
      <c r="B643" s="35"/>
      <c r="C643" s="34"/>
      <c r="D643" s="160" t="s">
        <v>260</v>
      </c>
      <c r="E643" s="34"/>
      <c r="F643" s="161" t="s">
        <v>4964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11.25">
      <c r="A644" s="34"/>
      <c r="B644" s="35"/>
      <c r="C644" s="34"/>
      <c r="D644" s="165" t="s">
        <v>262</v>
      </c>
      <c r="E644" s="34"/>
      <c r="F644" s="166" t="s">
        <v>4965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262</v>
      </c>
      <c r="AU644" s="19" t="s">
        <v>82</v>
      </c>
    </row>
    <row r="645" spans="1:65" s="12" customFormat="1" ht="22.9" customHeight="1">
      <c r="B645" s="132"/>
      <c r="D645" s="133" t="s">
        <v>72</v>
      </c>
      <c r="E645" s="143" t="s">
        <v>3058</v>
      </c>
      <c r="F645" s="143" t="s">
        <v>3059</v>
      </c>
      <c r="I645" s="135"/>
      <c r="J645" s="144">
        <f>BK645</f>
        <v>0</v>
      </c>
      <c r="L645" s="132"/>
      <c r="M645" s="137"/>
      <c r="N645" s="138"/>
      <c r="O645" s="138"/>
      <c r="P645" s="139">
        <f>SUM(P646:P655)</f>
        <v>0</v>
      </c>
      <c r="Q645" s="138"/>
      <c r="R645" s="139">
        <f>SUM(R646:R655)</f>
        <v>0</v>
      </c>
      <c r="S645" s="138"/>
      <c r="T645" s="140">
        <f>SUM(T646:T655)</f>
        <v>0</v>
      </c>
      <c r="AR645" s="133" t="s">
        <v>82</v>
      </c>
      <c r="AT645" s="141" t="s">
        <v>72</v>
      </c>
      <c r="AU645" s="141" t="s">
        <v>80</v>
      </c>
      <c r="AY645" s="133" t="s">
        <v>252</v>
      </c>
      <c r="BK645" s="142">
        <f>SUM(BK646:BK655)</f>
        <v>0</v>
      </c>
    </row>
    <row r="646" spans="1:65" s="2" customFormat="1" ht="16.5" customHeight="1">
      <c r="A646" s="34"/>
      <c r="B646" s="145"/>
      <c r="C646" s="146" t="s">
        <v>2063</v>
      </c>
      <c r="D646" s="146" t="s">
        <v>254</v>
      </c>
      <c r="E646" s="147" t="s">
        <v>4966</v>
      </c>
      <c r="F646" s="148" t="s">
        <v>4967</v>
      </c>
      <c r="G646" s="149" t="s">
        <v>4356</v>
      </c>
      <c r="H646" s="150">
        <v>850</v>
      </c>
      <c r="I646" s="151"/>
      <c r="J646" s="152">
        <f>ROUND(I646*H646,2)</f>
        <v>0</v>
      </c>
      <c r="K646" s="153"/>
      <c r="L646" s="35"/>
      <c r="M646" s="154" t="s">
        <v>3</v>
      </c>
      <c r="N646" s="155" t="s">
        <v>44</v>
      </c>
      <c r="O646" s="55"/>
      <c r="P646" s="156">
        <f>O646*H646</f>
        <v>0</v>
      </c>
      <c r="Q646" s="156">
        <v>0</v>
      </c>
      <c r="R646" s="156">
        <f>Q646*H646</f>
        <v>0</v>
      </c>
      <c r="S646" s="156">
        <v>0</v>
      </c>
      <c r="T646" s="157">
        <f>S646*H646</f>
        <v>0</v>
      </c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R646" s="158" t="s">
        <v>406</v>
      </c>
      <c r="AT646" s="158" t="s">
        <v>254</v>
      </c>
      <c r="AU646" s="158" t="s">
        <v>82</v>
      </c>
      <c r="AY646" s="19" t="s">
        <v>252</v>
      </c>
      <c r="BE646" s="159">
        <f>IF(N646="základní",J646,0)</f>
        <v>0</v>
      </c>
      <c r="BF646" s="159">
        <f>IF(N646="snížená",J646,0)</f>
        <v>0</v>
      </c>
      <c r="BG646" s="159">
        <f>IF(N646="zákl. přenesená",J646,0)</f>
        <v>0</v>
      </c>
      <c r="BH646" s="159">
        <f>IF(N646="sníž. přenesená",J646,0)</f>
        <v>0</v>
      </c>
      <c r="BI646" s="159">
        <f>IF(N646="nulová",J646,0)</f>
        <v>0</v>
      </c>
      <c r="BJ646" s="19" t="s">
        <v>80</v>
      </c>
      <c r="BK646" s="159">
        <f>ROUND(I646*H646,2)</f>
        <v>0</v>
      </c>
      <c r="BL646" s="19" t="s">
        <v>406</v>
      </c>
      <c r="BM646" s="158" t="s">
        <v>4968</v>
      </c>
    </row>
    <row r="647" spans="1:65" s="2" customFormat="1" ht="11.25">
      <c r="A647" s="34"/>
      <c r="B647" s="35"/>
      <c r="C647" s="34"/>
      <c r="D647" s="160" t="s">
        <v>260</v>
      </c>
      <c r="E647" s="34"/>
      <c r="F647" s="161" t="s">
        <v>4967</v>
      </c>
      <c r="G647" s="34"/>
      <c r="H647" s="34"/>
      <c r="I647" s="162"/>
      <c r="J647" s="34"/>
      <c r="K647" s="34"/>
      <c r="L647" s="35"/>
      <c r="M647" s="163"/>
      <c r="N647" s="164"/>
      <c r="O647" s="55"/>
      <c r="P647" s="55"/>
      <c r="Q647" s="55"/>
      <c r="R647" s="55"/>
      <c r="S647" s="55"/>
      <c r="T647" s="56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9" t="s">
        <v>260</v>
      </c>
      <c r="AU647" s="19" t="s">
        <v>82</v>
      </c>
    </row>
    <row r="648" spans="1:65" s="2" customFormat="1" ht="16.5" customHeight="1">
      <c r="A648" s="34"/>
      <c r="B648" s="145"/>
      <c r="C648" s="198" t="s">
        <v>2069</v>
      </c>
      <c r="D648" s="198" t="s">
        <v>361</v>
      </c>
      <c r="E648" s="199" t="s">
        <v>4969</v>
      </c>
      <c r="F648" s="200" t="s">
        <v>4970</v>
      </c>
      <c r="G648" s="201" t="s">
        <v>3225</v>
      </c>
      <c r="H648" s="202">
        <v>1417.9</v>
      </c>
      <c r="I648" s="203"/>
      <c r="J648" s="204">
        <f>ROUND(I648*H648,2)</f>
        <v>0</v>
      </c>
      <c r="K648" s="205"/>
      <c r="L648" s="206"/>
      <c r="M648" s="207" t="s">
        <v>3</v>
      </c>
      <c r="N648" s="208" t="s">
        <v>44</v>
      </c>
      <c r="O648" s="55"/>
      <c r="P648" s="156">
        <f>O648*H648</f>
        <v>0</v>
      </c>
      <c r="Q648" s="156">
        <v>0</v>
      </c>
      <c r="R648" s="156">
        <f>Q648*H648</f>
        <v>0</v>
      </c>
      <c r="S648" s="156">
        <v>0</v>
      </c>
      <c r="T648" s="157">
        <f>S648*H648</f>
        <v>0</v>
      </c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R648" s="158" t="s">
        <v>572</v>
      </c>
      <c r="AT648" s="158" t="s">
        <v>361</v>
      </c>
      <c r="AU648" s="158" t="s">
        <v>82</v>
      </c>
      <c r="AY648" s="19" t="s">
        <v>252</v>
      </c>
      <c r="BE648" s="159">
        <f>IF(N648="základní",J648,0)</f>
        <v>0</v>
      </c>
      <c r="BF648" s="159">
        <f>IF(N648="snížená",J648,0)</f>
        <v>0</v>
      </c>
      <c r="BG648" s="159">
        <f>IF(N648="zákl. přenesená",J648,0)</f>
        <v>0</v>
      </c>
      <c r="BH648" s="159">
        <f>IF(N648="sníž. přenesená",J648,0)</f>
        <v>0</v>
      </c>
      <c r="BI648" s="159">
        <f>IF(N648="nulová",J648,0)</f>
        <v>0</v>
      </c>
      <c r="BJ648" s="19" t="s">
        <v>80</v>
      </c>
      <c r="BK648" s="159">
        <f>ROUND(I648*H648,2)</f>
        <v>0</v>
      </c>
      <c r="BL648" s="19" t="s">
        <v>406</v>
      </c>
      <c r="BM648" s="158" t="s">
        <v>4971</v>
      </c>
    </row>
    <row r="649" spans="1:65" s="2" customFormat="1" ht="11.25">
      <c r="A649" s="34"/>
      <c r="B649" s="35"/>
      <c r="C649" s="34"/>
      <c r="D649" s="160" t="s">
        <v>260</v>
      </c>
      <c r="E649" s="34"/>
      <c r="F649" s="161" t="s">
        <v>4970</v>
      </c>
      <c r="G649" s="34"/>
      <c r="H649" s="34"/>
      <c r="I649" s="162"/>
      <c r="J649" s="34"/>
      <c r="K649" s="34"/>
      <c r="L649" s="35"/>
      <c r="M649" s="163"/>
      <c r="N649" s="164"/>
      <c r="O649" s="55"/>
      <c r="P649" s="55"/>
      <c r="Q649" s="55"/>
      <c r="R649" s="55"/>
      <c r="S649" s="55"/>
      <c r="T649" s="56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T649" s="19" t="s">
        <v>260</v>
      </c>
      <c r="AU649" s="19" t="s">
        <v>82</v>
      </c>
    </row>
    <row r="650" spans="1:65" s="2" customFormat="1" ht="19.5">
      <c r="A650" s="34"/>
      <c r="B650" s="35"/>
      <c r="C650" s="34"/>
      <c r="D650" s="160" t="s">
        <v>2284</v>
      </c>
      <c r="E650" s="34"/>
      <c r="F650" s="211" t="s">
        <v>4972</v>
      </c>
      <c r="G650" s="34"/>
      <c r="H650" s="34"/>
      <c r="I650" s="162"/>
      <c r="J650" s="34"/>
      <c r="K650" s="34"/>
      <c r="L650" s="35"/>
      <c r="M650" s="163"/>
      <c r="N650" s="164"/>
      <c r="O650" s="55"/>
      <c r="P650" s="55"/>
      <c r="Q650" s="55"/>
      <c r="R650" s="55"/>
      <c r="S650" s="55"/>
      <c r="T650" s="56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T650" s="19" t="s">
        <v>2284</v>
      </c>
      <c r="AU650" s="19" t="s">
        <v>82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4973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4974</v>
      </c>
      <c r="H652" s="177">
        <v>1397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4975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4976</v>
      </c>
      <c r="H654" s="177">
        <v>20.9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5" customFormat="1" ht="11.25">
      <c r="B655" s="182"/>
      <c r="D655" s="160" t="s">
        <v>264</v>
      </c>
      <c r="E655" s="183" t="s">
        <v>3</v>
      </c>
      <c r="F655" s="184" t="s">
        <v>269</v>
      </c>
      <c r="H655" s="185">
        <v>1417.9</v>
      </c>
      <c r="I655" s="186"/>
      <c r="L655" s="182"/>
      <c r="M655" s="187"/>
      <c r="N655" s="188"/>
      <c r="O655" s="188"/>
      <c r="P655" s="188"/>
      <c r="Q655" s="188"/>
      <c r="R655" s="188"/>
      <c r="S655" s="188"/>
      <c r="T655" s="189"/>
      <c r="AT655" s="183" t="s">
        <v>264</v>
      </c>
      <c r="AU655" s="183" t="s">
        <v>82</v>
      </c>
      <c r="AV655" s="15" t="s">
        <v>258</v>
      </c>
      <c r="AW655" s="15" t="s">
        <v>34</v>
      </c>
      <c r="AX655" s="15" t="s">
        <v>80</v>
      </c>
      <c r="AY655" s="183" t="s">
        <v>252</v>
      </c>
    </row>
    <row r="656" spans="1:65" s="12" customFormat="1" ht="22.9" customHeight="1">
      <c r="B656" s="132"/>
      <c r="D656" s="133" t="s">
        <v>72</v>
      </c>
      <c r="E656" s="143" t="s">
        <v>4013</v>
      </c>
      <c r="F656" s="143" t="s">
        <v>4014</v>
      </c>
      <c r="I656" s="135"/>
      <c r="J656" s="144">
        <f>BK656</f>
        <v>0</v>
      </c>
      <c r="L656" s="132"/>
      <c r="M656" s="137"/>
      <c r="N656" s="138"/>
      <c r="O656" s="138"/>
      <c r="P656" s="139">
        <f>SUM(P657:P669)</f>
        <v>0</v>
      </c>
      <c r="Q656" s="138"/>
      <c r="R656" s="139">
        <f>SUM(R657:R669)</f>
        <v>5.80856145E-2</v>
      </c>
      <c r="S656" s="138"/>
      <c r="T656" s="140">
        <f>SUM(T657:T669)</f>
        <v>0</v>
      </c>
      <c r="AR656" s="133" t="s">
        <v>82</v>
      </c>
      <c r="AT656" s="141" t="s">
        <v>72</v>
      </c>
      <c r="AU656" s="141" t="s">
        <v>80</v>
      </c>
      <c r="AY656" s="133" t="s">
        <v>252</v>
      </c>
      <c r="BK656" s="142">
        <f>SUM(BK657:BK669)</f>
        <v>0</v>
      </c>
    </row>
    <row r="657" spans="1:65" s="2" customFormat="1" ht="16.5" customHeight="1">
      <c r="A657" s="34"/>
      <c r="B657" s="145"/>
      <c r="C657" s="146" t="s">
        <v>2078</v>
      </c>
      <c r="D657" s="146" t="s">
        <v>254</v>
      </c>
      <c r="E657" s="147" t="s">
        <v>4977</v>
      </c>
      <c r="F657" s="148" t="s">
        <v>4978</v>
      </c>
      <c r="G657" s="149" t="s">
        <v>331</v>
      </c>
      <c r="H657" s="150">
        <v>534.75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2.4382000000000001E-5</v>
      </c>
      <c r="R657" s="156">
        <f>Q657*H657</f>
        <v>1.30382745E-2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406</v>
      </c>
      <c r="AT657" s="158" t="s">
        <v>254</v>
      </c>
      <c r="AU657" s="158" t="s">
        <v>82</v>
      </c>
      <c r="AY657" s="19" t="s">
        <v>252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406</v>
      </c>
      <c r="BM657" s="158" t="s">
        <v>4979</v>
      </c>
    </row>
    <row r="658" spans="1:65" s="2" customFormat="1" ht="11.25">
      <c r="A658" s="34"/>
      <c r="B658" s="35"/>
      <c r="C658" s="34"/>
      <c r="D658" s="160" t="s">
        <v>260</v>
      </c>
      <c r="E658" s="34"/>
      <c r="F658" s="161" t="s">
        <v>4980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260</v>
      </c>
      <c r="AU658" s="19" t="s">
        <v>82</v>
      </c>
    </row>
    <row r="659" spans="1:65" s="2" customFormat="1" ht="11.25">
      <c r="A659" s="34"/>
      <c r="B659" s="35"/>
      <c r="C659" s="34"/>
      <c r="D659" s="165" t="s">
        <v>262</v>
      </c>
      <c r="E659" s="34"/>
      <c r="F659" s="166" t="s">
        <v>4981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262</v>
      </c>
      <c r="AU659" s="19" t="s">
        <v>82</v>
      </c>
    </row>
    <row r="660" spans="1:65" s="2" customFormat="1" ht="19.5">
      <c r="A660" s="34"/>
      <c r="B660" s="35"/>
      <c r="C660" s="34"/>
      <c r="D660" s="160" t="s">
        <v>2284</v>
      </c>
      <c r="E660" s="34"/>
      <c r="F660" s="211" t="s">
        <v>4982</v>
      </c>
      <c r="G660" s="34"/>
      <c r="H660" s="34"/>
      <c r="I660" s="162"/>
      <c r="J660" s="34"/>
      <c r="K660" s="34"/>
      <c r="L660" s="35"/>
      <c r="M660" s="163"/>
      <c r="N660" s="164"/>
      <c r="O660" s="55"/>
      <c r="P660" s="55"/>
      <c r="Q660" s="55"/>
      <c r="R660" s="55"/>
      <c r="S660" s="55"/>
      <c r="T660" s="56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9" t="s">
        <v>2284</v>
      </c>
      <c r="AU660" s="19" t="s">
        <v>82</v>
      </c>
    </row>
    <row r="661" spans="1:65" s="14" customFormat="1" ht="11.25">
      <c r="B661" s="174"/>
      <c r="D661" s="160" t="s">
        <v>264</v>
      </c>
      <c r="E661" s="175" t="s">
        <v>3</v>
      </c>
      <c r="F661" s="176" t="s">
        <v>4983</v>
      </c>
      <c r="H661" s="177">
        <v>534.75</v>
      </c>
      <c r="I661" s="178"/>
      <c r="L661" s="174"/>
      <c r="M661" s="179"/>
      <c r="N661" s="180"/>
      <c r="O661" s="180"/>
      <c r="P661" s="180"/>
      <c r="Q661" s="180"/>
      <c r="R661" s="180"/>
      <c r="S661" s="180"/>
      <c r="T661" s="181"/>
      <c r="AT661" s="175" t="s">
        <v>264</v>
      </c>
      <c r="AU661" s="175" t="s">
        <v>82</v>
      </c>
      <c r="AV661" s="14" t="s">
        <v>82</v>
      </c>
      <c r="AW661" s="14" t="s">
        <v>34</v>
      </c>
      <c r="AX661" s="14" t="s">
        <v>80</v>
      </c>
      <c r="AY661" s="175" t="s">
        <v>252</v>
      </c>
    </row>
    <row r="662" spans="1:65" s="2" customFormat="1" ht="16.5" customHeight="1">
      <c r="A662" s="34"/>
      <c r="B662" s="145"/>
      <c r="C662" s="146" t="s">
        <v>2088</v>
      </c>
      <c r="D662" s="146" t="s">
        <v>254</v>
      </c>
      <c r="E662" s="147" t="s">
        <v>4984</v>
      </c>
      <c r="F662" s="148" t="s">
        <v>4985</v>
      </c>
      <c r="G662" s="149" t="s">
        <v>331</v>
      </c>
      <c r="H662" s="150">
        <v>534.75</v>
      </c>
      <c r="I662" s="151"/>
      <c r="J662" s="152">
        <f>ROUND(I662*H662,2)</f>
        <v>0</v>
      </c>
      <c r="K662" s="153"/>
      <c r="L662" s="35"/>
      <c r="M662" s="154" t="s">
        <v>3</v>
      </c>
      <c r="N662" s="155" t="s">
        <v>44</v>
      </c>
      <c r="O662" s="55"/>
      <c r="P662" s="156">
        <f>O662*H662</f>
        <v>0</v>
      </c>
      <c r="Q662" s="156">
        <v>6.2119999999999995E-5</v>
      </c>
      <c r="R662" s="156">
        <f>Q662*H662</f>
        <v>3.3218669999999999E-2</v>
      </c>
      <c r="S662" s="156">
        <v>0</v>
      </c>
      <c r="T662" s="157">
        <f>S662*H662</f>
        <v>0</v>
      </c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R662" s="158" t="s">
        <v>406</v>
      </c>
      <c r="AT662" s="158" t="s">
        <v>254</v>
      </c>
      <c r="AU662" s="158" t="s">
        <v>82</v>
      </c>
      <c r="AY662" s="19" t="s">
        <v>252</v>
      </c>
      <c r="BE662" s="159">
        <f>IF(N662="základní",J662,0)</f>
        <v>0</v>
      </c>
      <c r="BF662" s="159">
        <f>IF(N662="snížená",J662,0)</f>
        <v>0</v>
      </c>
      <c r="BG662" s="159">
        <f>IF(N662="zákl. přenesená",J662,0)</f>
        <v>0</v>
      </c>
      <c r="BH662" s="159">
        <f>IF(N662="sníž. přenesená",J662,0)</f>
        <v>0</v>
      </c>
      <c r="BI662" s="159">
        <f>IF(N662="nulová",J662,0)</f>
        <v>0</v>
      </c>
      <c r="BJ662" s="19" t="s">
        <v>80</v>
      </c>
      <c r="BK662" s="159">
        <f>ROUND(I662*H662,2)</f>
        <v>0</v>
      </c>
      <c r="BL662" s="19" t="s">
        <v>406</v>
      </c>
      <c r="BM662" s="158" t="s">
        <v>4986</v>
      </c>
    </row>
    <row r="663" spans="1:65" s="2" customFormat="1" ht="11.25">
      <c r="A663" s="34"/>
      <c r="B663" s="35"/>
      <c r="C663" s="34"/>
      <c r="D663" s="160" t="s">
        <v>260</v>
      </c>
      <c r="E663" s="34"/>
      <c r="F663" s="161" t="s">
        <v>4987</v>
      </c>
      <c r="G663" s="34"/>
      <c r="H663" s="34"/>
      <c r="I663" s="162"/>
      <c r="J663" s="34"/>
      <c r="K663" s="34"/>
      <c r="L663" s="35"/>
      <c r="M663" s="163"/>
      <c r="N663" s="164"/>
      <c r="O663" s="55"/>
      <c r="P663" s="55"/>
      <c r="Q663" s="55"/>
      <c r="R663" s="55"/>
      <c r="S663" s="55"/>
      <c r="T663" s="56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T663" s="19" t="s">
        <v>260</v>
      </c>
      <c r="AU663" s="19" t="s">
        <v>82</v>
      </c>
    </row>
    <row r="664" spans="1:65" s="2" customFormat="1" ht="11.25">
      <c r="A664" s="34"/>
      <c r="B664" s="35"/>
      <c r="C664" s="34"/>
      <c r="D664" s="165" t="s">
        <v>262</v>
      </c>
      <c r="E664" s="34"/>
      <c r="F664" s="166" t="s">
        <v>4988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262</v>
      </c>
      <c r="AU664" s="19" t="s">
        <v>82</v>
      </c>
    </row>
    <row r="665" spans="1:65" s="14" customFormat="1" ht="11.25">
      <c r="B665" s="174"/>
      <c r="D665" s="160" t="s">
        <v>264</v>
      </c>
      <c r="E665" s="175" t="s">
        <v>3</v>
      </c>
      <c r="F665" s="176" t="s">
        <v>4983</v>
      </c>
      <c r="H665" s="177">
        <v>534.75</v>
      </c>
      <c r="I665" s="178"/>
      <c r="L665" s="174"/>
      <c r="M665" s="179"/>
      <c r="N665" s="180"/>
      <c r="O665" s="180"/>
      <c r="P665" s="180"/>
      <c r="Q665" s="180"/>
      <c r="R665" s="180"/>
      <c r="S665" s="180"/>
      <c r="T665" s="181"/>
      <c r="AT665" s="175" t="s">
        <v>264</v>
      </c>
      <c r="AU665" s="175" t="s">
        <v>82</v>
      </c>
      <c r="AV665" s="14" t="s">
        <v>82</v>
      </c>
      <c r="AW665" s="14" t="s">
        <v>34</v>
      </c>
      <c r="AX665" s="14" t="s">
        <v>80</v>
      </c>
      <c r="AY665" s="175" t="s">
        <v>252</v>
      </c>
    </row>
    <row r="666" spans="1:65" s="2" customFormat="1" ht="16.5" customHeight="1">
      <c r="A666" s="34"/>
      <c r="B666" s="145"/>
      <c r="C666" s="146" t="s">
        <v>2094</v>
      </c>
      <c r="D666" s="146" t="s">
        <v>254</v>
      </c>
      <c r="E666" s="147" t="s">
        <v>4989</v>
      </c>
      <c r="F666" s="148" t="s">
        <v>4990</v>
      </c>
      <c r="G666" s="149" t="s">
        <v>331</v>
      </c>
      <c r="H666" s="150">
        <v>534.75</v>
      </c>
      <c r="I666" s="151"/>
      <c r="J666" s="152">
        <f>ROUND(I666*H666,2)</f>
        <v>0</v>
      </c>
      <c r="K666" s="153"/>
      <c r="L666" s="35"/>
      <c r="M666" s="154" t="s">
        <v>3</v>
      </c>
      <c r="N666" s="155" t="s">
        <v>44</v>
      </c>
      <c r="O666" s="55"/>
      <c r="P666" s="156">
        <f>O666*H666</f>
        <v>0</v>
      </c>
      <c r="Q666" s="156">
        <v>2.2120000000000002E-5</v>
      </c>
      <c r="R666" s="156">
        <f>Q666*H666</f>
        <v>1.1828670000000001E-2</v>
      </c>
      <c r="S666" s="156">
        <v>0</v>
      </c>
      <c r="T666" s="157">
        <f>S666*H666</f>
        <v>0</v>
      </c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R666" s="158" t="s">
        <v>406</v>
      </c>
      <c r="AT666" s="158" t="s">
        <v>254</v>
      </c>
      <c r="AU666" s="158" t="s">
        <v>82</v>
      </c>
      <c r="AY666" s="19" t="s">
        <v>252</v>
      </c>
      <c r="BE666" s="159">
        <f>IF(N666="základní",J666,0)</f>
        <v>0</v>
      </c>
      <c r="BF666" s="159">
        <f>IF(N666="snížená",J666,0)</f>
        <v>0</v>
      </c>
      <c r="BG666" s="159">
        <f>IF(N666="zákl. přenesená",J666,0)</f>
        <v>0</v>
      </c>
      <c r="BH666" s="159">
        <f>IF(N666="sníž. přenesená",J666,0)</f>
        <v>0</v>
      </c>
      <c r="BI666" s="159">
        <f>IF(N666="nulová",J666,0)</f>
        <v>0</v>
      </c>
      <c r="BJ666" s="19" t="s">
        <v>80</v>
      </c>
      <c r="BK666" s="159">
        <f>ROUND(I666*H666,2)</f>
        <v>0</v>
      </c>
      <c r="BL666" s="19" t="s">
        <v>406</v>
      </c>
      <c r="BM666" s="158" t="s">
        <v>4991</v>
      </c>
    </row>
    <row r="667" spans="1:65" s="2" customFormat="1" ht="11.25">
      <c r="A667" s="34"/>
      <c r="B667" s="35"/>
      <c r="C667" s="34"/>
      <c r="D667" s="160" t="s">
        <v>260</v>
      </c>
      <c r="E667" s="34"/>
      <c r="F667" s="161" t="s">
        <v>4992</v>
      </c>
      <c r="G667" s="34"/>
      <c r="H667" s="34"/>
      <c r="I667" s="162"/>
      <c r="J667" s="34"/>
      <c r="K667" s="34"/>
      <c r="L667" s="35"/>
      <c r="M667" s="163"/>
      <c r="N667" s="164"/>
      <c r="O667" s="55"/>
      <c r="P667" s="55"/>
      <c r="Q667" s="55"/>
      <c r="R667" s="55"/>
      <c r="S667" s="55"/>
      <c r="T667" s="56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T667" s="19" t="s">
        <v>260</v>
      </c>
      <c r="AU667" s="19" t="s">
        <v>82</v>
      </c>
    </row>
    <row r="668" spans="1:65" s="2" customFormat="1" ht="11.25">
      <c r="A668" s="34"/>
      <c r="B668" s="35"/>
      <c r="C668" s="34"/>
      <c r="D668" s="165" t="s">
        <v>262</v>
      </c>
      <c r="E668" s="34"/>
      <c r="F668" s="166" t="s">
        <v>4993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262</v>
      </c>
      <c r="AU668" s="19" t="s">
        <v>82</v>
      </c>
    </row>
    <row r="669" spans="1:65" s="14" customFormat="1" ht="11.25">
      <c r="B669" s="174"/>
      <c r="D669" s="160" t="s">
        <v>264</v>
      </c>
      <c r="E669" s="175" t="s">
        <v>3</v>
      </c>
      <c r="F669" s="176" t="s">
        <v>4983</v>
      </c>
      <c r="H669" s="177">
        <v>534.75</v>
      </c>
      <c r="I669" s="178"/>
      <c r="L669" s="174"/>
      <c r="M669" s="179"/>
      <c r="N669" s="180"/>
      <c r="O669" s="180"/>
      <c r="P669" s="180"/>
      <c r="Q669" s="180"/>
      <c r="R669" s="180"/>
      <c r="S669" s="180"/>
      <c r="T669" s="181"/>
      <c r="AT669" s="175" t="s">
        <v>264</v>
      </c>
      <c r="AU669" s="175" t="s">
        <v>82</v>
      </c>
      <c r="AV669" s="14" t="s">
        <v>82</v>
      </c>
      <c r="AW669" s="14" t="s">
        <v>34</v>
      </c>
      <c r="AX669" s="14" t="s">
        <v>80</v>
      </c>
      <c r="AY669" s="175" t="s">
        <v>252</v>
      </c>
    </row>
    <row r="670" spans="1:65" s="12" customFormat="1" ht="22.9" customHeight="1">
      <c r="B670" s="132"/>
      <c r="D670" s="133" t="s">
        <v>72</v>
      </c>
      <c r="E670" s="143" t="s">
        <v>4994</v>
      </c>
      <c r="F670" s="143" t="s">
        <v>4995</v>
      </c>
      <c r="I670" s="135"/>
      <c r="J670" s="144">
        <f>BK670</f>
        <v>0</v>
      </c>
      <c r="L670" s="132"/>
      <c r="M670" s="137"/>
      <c r="N670" s="138"/>
      <c r="O670" s="138"/>
      <c r="P670" s="139">
        <f>SUM(P671:P673)</f>
        <v>0</v>
      </c>
      <c r="Q670" s="138"/>
      <c r="R670" s="139">
        <f>SUM(R671:R673)</f>
        <v>0</v>
      </c>
      <c r="S670" s="138"/>
      <c r="T670" s="140">
        <f>SUM(T671:T673)</f>
        <v>0</v>
      </c>
      <c r="AR670" s="133" t="s">
        <v>82</v>
      </c>
      <c r="AT670" s="141" t="s">
        <v>72</v>
      </c>
      <c r="AU670" s="141" t="s">
        <v>80</v>
      </c>
      <c r="AY670" s="133" t="s">
        <v>252</v>
      </c>
      <c r="BK670" s="142">
        <f>SUM(BK671:BK673)</f>
        <v>0</v>
      </c>
    </row>
    <row r="671" spans="1:65" s="2" customFormat="1" ht="16.5" customHeight="1">
      <c r="A671" s="34"/>
      <c r="B671" s="145"/>
      <c r="C671" s="146" t="s">
        <v>2101</v>
      </c>
      <c r="D671" s="146" t="s">
        <v>254</v>
      </c>
      <c r="E671" s="147" t="s">
        <v>4996</v>
      </c>
      <c r="F671" s="148" t="s">
        <v>4997</v>
      </c>
      <c r="G671" s="149" t="s">
        <v>4372</v>
      </c>
      <c r="H671" s="150">
        <v>1</v>
      </c>
      <c r="I671" s="151"/>
      <c r="J671" s="152">
        <f>ROUND(I671*H671,2)</f>
        <v>0</v>
      </c>
      <c r="K671" s="153"/>
      <c r="L671" s="35"/>
      <c r="M671" s="154" t="s">
        <v>3</v>
      </c>
      <c r="N671" s="155" t="s">
        <v>44</v>
      </c>
      <c r="O671" s="55"/>
      <c r="P671" s="156">
        <f>O671*H671</f>
        <v>0</v>
      </c>
      <c r="Q671" s="156">
        <v>0</v>
      </c>
      <c r="R671" s="156">
        <f>Q671*H671</f>
        <v>0</v>
      </c>
      <c r="S671" s="156">
        <v>0</v>
      </c>
      <c r="T671" s="157">
        <f>S671*H671</f>
        <v>0</v>
      </c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R671" s="158" t="s">
        <v>406</v>
      </c>
      <c r="AT671" s="158" t="s">
        <v>254</v>
      </c>
      <c r="AU671" s="158" t="s">
        <v>82</v>
      </c>
      <c r="AY671" s="19" t="s">
        <v>252</v>
      </c>
      <c r="BE671" s="159">
        <f>IF(N671="základní",J671,0)</f>
        <v>0</v>
      </c>
      <c r="BF671" s="159">
        <f>IF(N671="snížená",J671,0)</f>
        <v>0</v>
      </c>
      <c r="BG671" s="159">
        <f>IF(N671="zákl. přenesená",J671,0)</f>
        <v>0</v>
      </c>
      <c r="BH671" s="159">
        <f>IF(N671="sníž. přenesená",J671,0)</f>
        <v>0</v>
      </c>
      <c r="BI671" s="159">
        <f>IF(N671="nulová",J671,0)</f>
        <v>0</v>
      </c>
      <c r="BJ671" s="19" t="s">
        <v>80</v>
      </c>
      <c r="BK671" s="159">
        <f>ROUND(I671*H671,2)</f>
        <v>0</v>
      </c>
      <c r="BL671" s="19" t="s">
        <v>406</v>
      </c>
      <c r="BM671" s="158" t="s">
        <v>4998</v>
      </c>
    </row>
    <row r="672" spans="1:65" s="2" customFormat="1" ht="11.25">
      <c r="A672" s="34"/>
      <c r="B672" s="35"/>
      <c r="C672" s="34"/>
      <c r="D672" s="160" t="s">
        <v>260</v>
      </c>
      <c r="E672" s="34"/>
      <c r="F672" s="161" t="s">
        <v>4997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260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2284</v>
      </c>
      <c r="E673" s="34"/>
      <c r="F673" s="211" t="s">
        <v>4999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2284</v>
      </c>
      <c r="AU673" s="19" t="s">
        <v>82</v>
      </c>
    </row>
    <row r="674" spans="1:65" s="12" customFormat="1" ht="22.9" customHeight="1">
      <c r="B674" s="132"/>
      <c r="D674" s="133" t="s">
        <v>72</v>
      </c>
      <c r="E674" s="143" t="s">
        <v>5000</v>
      </c>
      <c r="F674" s="143" t="s">
        <v>5001</v>
      </c>
      <c r="I674" s="135"/>
      <c r="J674" s="144">
        <f>BK674</f>
        <v>0</v>
      </c>
      <c r="L674" s="132"/>
      <c r="M674" s="137"/>
      <c r="N674" s="138"/>
      <c r="O674" s="138"/>
      <c r="P674" s="139">
        <f>SUM(P675:P709)</f>
        <v>0</v>
      </c>
      <c r="Q674" s="138"/>
      <c r="R674" s="139">
        <f>SUM(R675:R709)</f>
        <v>0</v>
      </c>
      <c r="S674" s="138"/>
      <c r="T674" s="140">
        <f>SUM(T675:T709)</f>
        <v>0</v>
      </c>
      <c r="AR674" s="133" t="s">
        <v>82</v>
      </c>
      <c r="AT674" s="141" t="s">
        <v>72</v>
      </c>
      <c r="AU674" s="141" t="s">
        <v>80</v>
      </c>
      <c r="AY674" s="133" t="s">
        <v>252</v>
      </c>
      <c r="BK674" s="142">
        <f>SUM(BK675:BK709)</f>
        <v>0</v>
      </c>
    </row>
    <row r="675" spans="1:65" s="2" customFormat="1" ht="16.5" customHeight="1">
      <c r="A675" s="34"/>
      <c r="B675" s="145"/>
      <c r="C675" s="146" t="s">
        <v>2111</v>
      </c>
      <c r="D675" s="146" t="s">
        <v>254</v>
      </c>
      <c r="E675" s="147" t="s">
        <v>5002</v>
      </c>
      <c r="F675" s="148" t="s">
        <v>5003</v>
      </c>
      <c r="G675" s="149" t="s">
        <v>4356</v>
      </c>
      <c r="H675" s="150">
        <v>34</v>
      </c>
      <c r="I675" s="151"/>
      <c r="J675" s="152">
        <f>ROUND(I675*H675,2)</f>
        <v>0</v>
      </c>
      <c r="K675" s="153"/>
      <c r="L675" s="35"/>
      <c r="M675" s="154" t="s">
        <v>3</v>
      </c>
      <c r="N675" s="155" t="s">
        <v>44</v>
      </c>
      <c r="O675" s="55"/>
      <c r="P675" s="156">
        <f>O675*H675</f>
        <v>0</v>
      </c>
      <c r="Q675" s="156">
        <v>0</v>
      </c>
      <c r="R675" s="156">
        <f>Q675*H675</f>
        <v>0</v>
      </c>
      <c r="S675" s="156">
        <v>0</v>
      </c>
      <c r="T675" s="157">
        <f>S675*H675</f>
        <v>0</v>
      </c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R675" s="158" t="s">
        <v>406</v>
      </c>
      <c r="AT675" s="158" t="s">
        <v>254</v>
      </c>
      <c r="AU675" s="158" t="s">
        <v>82</v>
      </c>
      <c r="AY675" s="19" t="s">
        <v>252</v>
      </c>
      <c r="BE675" s="159">
        <f>IF(N675="základní",J675,0)</f>
        <v>0</v>
      </c>
      <c r="BF675" s="159">
        <f>IF(N675="snížená",J675,0)</f>
        <v>0</v>
      </c>
      <c r="BG675" s="159">
        <f>IF(N675="zákl. přenesená",J675,0)</f>
        <v>0</v>
      </c>
      <c r="BH675" s="159">
        <f>IF(N675="sníž. přenesená",J675,0)</f>
        <v>0</v>
      </c>
      <c r="BI675" s="159">
        <f>IF(N675="nulová",J675,0)</f>
        <v>0</v>
      </c>
      <c r="BJ675" s="19" t="s">
        <v>80</v>
      </c>
      <c r="BK675" s="159">
        <f>ROUND(I675*H675,2)</f>
        <v>0</v>
      </c>
      <c r="BL675" s="19" t="s">
        <v>406</v>
      </c>
      <c r="BM675" s="158" t="s">
        <v>5004</v>
      </c>
    </row>
    <row r="676" spans="1:65" s="2" customFormat="1" ht="11.25">
      <c r="A676" s="34"/>
      <c r="B676" s="35"/>
      <c r="C676" s="34"/>
      <c r="D676" s="160" t="s">
        <v>260</v>
      </c>
      <c r="E676" s="34"/>
      <c r="F676" s="161" t="s">
        <v>5003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260</v>
      </c>
      <c r="AU676" s="19" t="s">
        <v>82</v>
      </c>
    </row>
    <row r="677" spans="1:65" s="2" customFormat="1" ht="16.5" customHeight="1">
      <c r="A677" s="34"/>
      <c r="B677" s="145"/>
      <c r="C677" s="198" t="s">
        <v>2120</v>
      </c>
      <c r="D677" s="198" t="s">
        <v>361</v>
      </c>
      <c r="E677" s="199" t="s">
        <v>5005</v>
      </c>
      <c r="F677" s="200" t="s">
        <v>5006</v>
      </c>
      <c r="G677" s="201" t="s">
        <v>4360</v>
      </c>
      <c r="H677" s="202">
        <v>5</v>
      </c>
      <c r="I677" s="203"/>
      <c r="J677" s="204">
        <f>ROUND(I677*H677,2)</f>
        <v>0</v>
      </c>
      <c r="K677" s="205"/>
      <c r="L677" s="206"/>
      <c r="M677" s="207" t="s">
        <v>3</v>
      </c>
      <c r="N677" s="208" t="s">
        <v>44</v>
      </c>
      <c r="O677" s="55"/>
      <c r="P677" s="156">
        <f>O677*H677</f>
        <v>0</v>
      </c>
      <c r="Q677" s="156">
        <v>0</v>
      </c>
      <c r="R677" s="156">
        <f>Q677*H677</f>
        <v>0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572</v>
      </c>
      <c r="AT677" s="158" t="s">
        <v>361</v>
      </c>
      <c r="AU677" s="158" t="s">
        <v>82</v>
      </c>
      <c r="AY677" s="19" t="s">
        <v>252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406</v>
      </c>
      <c r="BM677" s="158" t="s">
        <v>5007</v>
      </c>
    </row>
    <row r="678" spans="1:65" s="2" customFormat="1" ht="11.25">
      <c r="A678" s="34"/>
      <c r="B678" s="35"/>
      <c r="C678" s="34"/>
      <c r="D678" s="160" t="s">
        <v>260</v>
      </c>
      <c r="E678" s="34"/>
      <c r="F678" s="161" t="s">
        <v>5006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260</v>
      </c>
      <c r="AU678" s="19" t="s">
        <v>82</v>
      </c>
    </row>
    <row r="679" spans="1:65" s="2" customFormat="1" ht="16.5" customHeight="1">
      <c r="A679" s="34"/>
      <c r="B679" s="145"/>
      <c r="C679" s="198" t="s">
        <v>2127</v>
      </c>
      <c r="D679" s="198" t="s">
        <v>361</v>
      </c>
      <c r="E679" s="199" t="s">
        <v>5008</v>
      </c>
      <c r="F679" s="200" t="s">
        <v>5009</v>
      </c>
      <c r="G679" s="201" t="s">
        <v>4360</v>
      </c>
      <c r="H679" s="202">
        <v>12</v>
      </c>
      <c r="I679" s="203"/>
      <c r="J679" s="204">
        <f>ROUND(I679*H679,2)</f>
        <v>0</v>
      </c>
      <c r="K679" s="205"/>
      <c r="L679" s="206"/>
      <c r="M679" s="207" t="s">
        <v>3</v>
      </c>
      <c r="N679" s="208" t="s">
        <v>44</v>
      </c>
      <c r="O679" s="55"/>
      <c r="P679" s="156">
        <f>O679*H679</f>
        <v>0</v>
      </c>
      <c r="Q679" s="156">
        <v>0</v>
      </c>
      <c r="R679" s="156">
        <f>Q679*H679</f>
        <v>0</v>
      </c>
      <c r="S679" s="156">
        <v>0</v>
      </c>
      <c r="T679" s="157">
        <f>S679*H679</f>
        <v>0</v>
      </c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R679" s="158" t="s">
        <v>572</v>
      </c>
      <c r="AT679" s="158" t="s">
        <v>361</v>
      </c>
      <c r="AU679" s="158" t="s">
        <v>82</v>
      </c>
      <c r="AY679" s="19" t="s">
        <v>252</v>
      </c>
      <c r="BE679" s="159">
        <f>IF(N679="základní",J679,0)</f>
        <v>0</v>
      </c>
      <c r="BF679" s="159">
        <f>IF(N679="snížená",J679,0)</f>
        <v>0</v>
      </c>
      <c r="BG679" s="159">
        <f>IF(N679="zákl. přenesená",J679,0)</f>
        <v>0</v>
      </c>
      <c r="BH679" s="159">
        <f>IF(N679="sníž. přenesená",J679,0)</f>
        <v>0</v>
      </c>
      <c r="BI679" s="159">
        <f>IF(N679="nulová",J679,0)</f>
        <v>0</v>
      </c>
      <c r="BJ679" s="19" t="s">
        <v>80</v>
      </c>
      <c r="BK679" s="159">
        <f>ROUND(I679*H679,2)</f>
        <v>0</v>
      </c>
      <c r="BL679" s="19" t="s">
        <v>406</v>
      </c>
      <c r="BM679" s="158" t="s">
        <v>5010</v>
      </c>
    </row>
    <row r="680" spans="1:65" s="2" customFormat="1" ht="11.25">
      <c r="A680" s="34"/>
      <c r="B680" s="35"/>
      <c r="C680" s="34"/>
      <c r="D680" s="160" t="s">
        <v>260</v>
      </c>
      <c r="E680" s="34"/>
      <c r="F680" s="161" t="s">
        <v>5009</v>
      </c>
      <c r="G680" s="34"/>
      <c r="H680" s="34"/>
      <c r="I680" s="162"/>
      <c r="J680" s="34"/>
      <c r="K680" s="34"/>
      <c r="L680" s="35"/>
      <c r="M680" s="163"/>
      <c r="N680" s="164"/>
      <c r="O680" s="55"/>
      <c r="P680" s="55"/>
      <c r="Q680" s="55"/>
      <c r="R680" s="55"/>
      <c r="S680" s="55"/>
      <c r="T680" s="56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T680" s="19" t="s">
        <v>260</v>
      </c>
      <c r="AU680" s="19" t="s">
        <v>82</v>
      </c>
    </row>
    <row r="681" spans="1:65" s="2" customFormat="1" ht="16.5" customHeight="1">
      <c r="A681" s="34"/>
      <c r="B681" s="145"/>
      <c r="C681" s="146" t="s">
        <v>2135</v>
      </c>
      <c r="D681" s="146" t="s">
        <v>254</v>
      </c>
      <c r="E681" s="147" t="s">
        <v>5011</v>
      </c>
      <c r="F681" s="148" t="s">
        <v>5012</v>
      </c>
      <c r="G681" s="149" t="s">
        <v>4356</v>
      </c>
      <c r="H681" s="150">
        <v>84</v>
      </c>
      <c r="I681" s="151"/>
      <c r="J681" s="152">
        <f>ROUND(I681*H681,2)</f>
        <v>0</v>
      </c>
      <c r="K681" s="153"/>
      <c r="L681" s="35"/>
      <c r="M681" s="154" t="s">
        <v>3</v>
      </c>
      <c r="N681" s="155" t="s">
        <v>44</v>
      </c>
      <c r="O681" s="55"/>
      <c r="P681" s="156">
        <f>O681*H681</f>
        <v>0</v>
      </c>
      <c r="Q681" s="156">
        <v>0</v>
      </c>
      <c r="R681" s="156">
        <f>Q681*H681</f>
        <v>0</v>
      </c>
      <c r="S681" s="156">
        <v>0</v>
      </c>
      <c r="T681" s="157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158" t="s">
        <v>406</v>
      </c>
      <c r="AT681" s="158" t="s">
        <v>254</v>
      </c>
      <c r="AU681" s="158" t="s">
        <v>82</v>
      </c>
      <c r="AY681" s="19" t="s">
        <v>252</v>
      </c>
      <c r="BE681" s="159">
        <f>IF(N681="základní",J681,0)</f>
        <v>0</v>
      </c>
      <c r="BF681" s="159">
        <f>IF(N681="snížená",J681,0)</f>
        <v>0</v>
      </c>
      <c r="BG681" s="159">
        <f>IF(N681="zákl. přenesená",J681,0)</f>
        <v>0</v>
      </c>
      <c r="BH681" s="159">
        <f>IF(N681="sníž. přenesená",J681,0)</f>
        <v>0</v>
      </c>
      <c r="BI681" s="159">
        <f>IF(N681="nulová",J681,0)</f>
        <v>0</v>
      </c>
      <c r="BJ681" s="19" t="s">
        <v>80</v>
      </c>
      <c r="BK681" s="159">
        <f>ROUND(I681*H681,2)</f>
        <v>0</v>
      </c>
      <c r="BL681" s="19" t="s">
        <v>406</v>
      </c>
      <c r="BM681" s="158" t="s">
        <v>5013</v>
      </c>
    </row>
    <row r="682" spans="1:65" s="2" customFormat="1" ht="11.25">
      <c r="A682" s="34"/>
      <c r="B682" s="35"/>
      <c r="C682" s="34"/>
      <c r="D682" s="160" t="s">
        <v>260</v>
      </c>
      <c r="E682" s="34"/>
      <c r="F682" s="161" t="s">
        <v>5012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260</v>
      </c>
      <c r="AU682" s="19" t="s">
        <v>82</v>
      </c>
    </row>
    <row r="683" spans="1:65" s="2" customFormat="1" ht="16.5" customHeight="1">
      <c r="A683" s="34"/>
      <c r="B683" s="145"/>
      <c r="C683" s="198" t="s">
        <v>2141</v>
      </c>
      <c r="D683" s="198" t="s">
        <v>361</v>
      </c>
      <c r="E683" s="199" t="s">
        <v>5014</v>
      </c>
      <c r="F683" s="200" t="s">
        <v>5015</v>
      </c>
      <c r="G683" s="201" t="s">
        <v>4360</v>
      </c>
      <c r="H683" s="202">
        <v>2</v>
      </c>
      <c r="I683" s="203"/>
      <c r="J683" s="204">
        <f>ROUND(I683*H683,2)</f>
        <v>0</v>
      </c>
      <c r="K683" s="205"/>
      <c r="L683" s="206"/>
      <c r="M683" s="207" t="s">
        <v>3</v>
      </c>
      <c r="N683" s="208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572</v>
      </c>
      <c r="AT683" s="158" t="s">
        <v>361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5016</v>
      </c>
    </row>
    <row r="684" spans="1:65" s="2" customFormat="1" ht="11.25">
      <c r="A684" s="34"/>
      <c r="B684" s="35"/>
      <c r="C684" s="34"/>
      <c r="D684" s="160" t="s">
        <v>260</v>
      </c>
      <c r="E684" s="34"/>
      <c r="F684" s="161" t="s">
        <v>5015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29.25">
      <c r="A685" s="34"/>
      <c r="B685" s="35"/>
      <c r="C685" s="34"/>
      <c r="D685" s="160" t="s">
        <v>2284</v>
      </c>
      <c r="E685" s="34"/>
      <c r="F685" s="211" t="s">
        <v>5017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2284</v>
      </c>
      <c r="AU685" s="19" t="s">
        <v>82</v>
      </c>
    </row>
    <row r="686" spans="1:65" s="2" customFormat="1" ht="16.5" customHeight="1">
      <c r="A686" s="34"/>
      <c r="B686" s="145"/>
      <c r="C686" s="198" t="s">
        <v>2147</v>
      </c>
      <c r="D686" s="198" t="s">
        <v>361</v>
      </c>
      <c r="E686" s="199" t="s">
        <v>5018</v>
      </c>
      <c r="F686" s="200" t="s">
        <v>5019</v>
      </c>
      <c r="G686" s="201" t="s">
        <v>4360</v>
      </c>
      <c r="H686" s="202">
        <v>1</v>
      </c>
      <c r="I686" s="203"/>
      <c r="J686" s="204">
        <f>ROUND(I686*H686,2)</f>
        <v>0</v>
      </c>
      <c r="K686" s="205"/>
      <c r="L686" s="206"/>
      <c r="M686" s="207" t="s">
        <v>3</v>
      </c>
      <c r="N686" s="208" t="s">
        <v>44</v>
      </c>
      <c r="O686" s="55"/>
      <c r="P686" s="156">
        <f>O686*H686</f>
        <v>0</v>
      </c>
      <c r="Q686" s="156">
        <v>0</v>
      </c>
      <c r="R686" s="156">
        <f>Q686*H686</f>
        <v>0</v>
      </c>
      <c r="S686" s="156">
        <v>0</v>
      </c>
      <c r="T686" s="157">
        <f>S686*H686</f>
        <v>0</v>
      </c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R686" s="158" t="s">
        <v>572</v>
      </c>
      <c r="AT686" s="158" t="s">
        <v>361</v>
      </c>
      <c r="AU686" s="158" t="s">
        <v>82</v>
      </c>
      <c r="AY686" s="19" t="s">
        <v>252</v>
      </c>
      <c r="BE686" s="159">
        <f>IF(N686="základní",J686,0)</f>
        <v>0</v>
      </c>
      <c r="BF686" s="159">
        <f>IF(N686="snížená",J686,0)</f>
        <v>0</v>
      </c>
      <c r="BG686" s="159">
        <f>IF(N686="zákl. přenesená",J686,0)</f>
        <v>0</v>
      </c>
      <c r="BH686" s="159">
        <f>IF(N686="sníž. přenesená",J686,0)</f>
        <v>0</v>
      </c>
      <c r="BI686" s="159">
        <f>IF(N686="nulová",J686,0)</f>
        <v>0</v>
      </c>
      <c r="BJ686" s="19" t="s">
        <v>80</v>
      </c>
      <c r="BK686" s="159">
        <f>ROUND(I686*H686,2)</f>
        <v>0</v>
      </c>
      <c r="BL686" s="19" t="s">
        <v>406</v>
      </c>
      <c r="BM686" s="158" t="s">
        <v>5020</v>
      </c>
    </row>
    <row r="687" spans="1:65" s="2" customFormat="1" ht="11.25">
      <c r="A687" s="34"/>
      <c r="B687" s="35"/>
      <c r="C687" s="34"/>
      <c r="D687" s="160" t="s">
        <v>260</v>
      </c>
      <c r="E687" s="34"/>
      <c r="F687" s="161" t="s">
        <v>5019</v>
      </c>
      <c r="G687" s="34"/>
      <c r="H687" s="34"/>
      <c r="I687" s="162"/>
      <c r="J687" s="34"/>
      <c r="K687" s="34"/>
      <c r="L687" s="35"/>
      <c r="M687" s="163"/>
      <c r="N687" s="164"/>
      <c r="O687" s="55"/>
      <c r="P687" s="55"/>
      <c r="Q687" s="55"/>
      <c r="R687" s="55"/>
      <c r="S687" s="55"/>
      <c r="T687" s="56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9" t="s">
        <v>260</v>
      </c>
      <c r="AU687" s="19" t="s">
        <v>82</v>
      </c>
    </row>
    <row r="688" spans="1:65" s="2" customFormat="1" ht="29.25">
      <c r="A688" s="34"/>
      <c r="B688" s="35"/>
      <c r="C688" s="34"/>
      <c r="D688" s="160" t="s">
        <v>2284</v>
      </c>
      <c r="E688" s="34"/>
      <c r="F688" s="211" t="s">
        <v>5021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2284</v>
      </c>
      <c r="AU688" s="19" t="s">
        <v>82</v>
      </c>
    </row>
    <row r="689" spans="1:65" s="2" customFormat="1" ht="16.5" customHeight="1">
      <c r="A689" s="34"/>
      <c r="B689" s="145"/>
      <c r="C689" s="198" t="s">
        <v>2153</v>
      </c>
      <c r="D689" s="198" t="s">
        <v>361</v>
      </c>
      <c r="E689" s="199" t="s">
        <v>5022</v>
      </c>
      <c r="F689" s="200" t="s">
        <v>5023</v>
      </c>
      <c r="G689" s="201" t="s">
        <v>4360</v>
      </c>
      <c r="H689" s="202">
        <v>1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0</v>
      </c>
      <c r="R689" s="156">
        <f>Q689*H689</f>
        <v>0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5024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5023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29.25">
      <c r="A691" s="34"/>
      <c r="B691" s="35"/>
      <c r="C691" s="34"/>
      <c r="D691" s="160" t="s">
        <v>2284</v>
      </c>
      <c r="E691" s="34"/>
      <c r="F691" s="211" t="s">
        <v>5021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2284</v>
      </c>
      <c r="AU691" s="19" t="s">
        <v>82</v>
      </c>
    </row>
    <row r="692" spans="1:65" s="2" customFormat="1" ht="16.5" customHeight="1">
      <c r="A692" s="34"/>
      <c r="B692" s="145"/>
      <c r="C692" s="198" t="s">
        <v>2161</v>
      </c>
      <c r="D692" s="198" t="s">
        <v>361</v>
      </c>
      <c r="E692" s="199" t="s">
        <v>5025</v>
      </c>
      <c r="F692" s="200" t="s">
        <v>5026</v>
      </c>
      <c r="G692" s="201" t="s">
        <v>4360</v>
      </c>
      <c r="H692" s="202">
        <v>8</v>
      </c>
      <c r="I692" s="203"/>
      <c r="J692" s="204">
        <f>ROUND(I692*H692,2)</f>
        <v>0</v>
      </c>
      <c r="K692" s="205"/>
      <c r="L692" s="206"/>
      <c r="M692" s="207" t="s">
        <v>3</v>
      </c>
      <c r="N692" s="208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572</v>
      </c>
      <c r="AT692" s="158" t="s">
        <v>361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5027</v>
      </c>
    </row>
    <row r="693" spans="1:65" s="2" customFormat="1" ht="11.25">
      <c r="A693" s="34"/>
      <c r="B693" s="35"/>
      <c r="C693" s="34"/>
      <c r="D693" s="160" t="s">
        <v>260</v>
      </c>
      <c r="E693" s="34"/>
      <c r="F693" s="161" t="s">
        <v>5026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6.5" customHeight="1">
      <c r="A694" s="34"/>
      <c r="B694" s="145"/>
      <c r="C694" s="198" t="s">
        <v>2168</v>
      </c>
      <c r="D694" s="198" t="s">
        <v>361</v>
      </c>
      <c r="E694" s="199" t="s">
        <v>5028</v>
      </c>
      <c r="F694" s="200" t="s">
        <v>5029</v>
      </c>
      <c r="G694" s="201" t="s">
        <v>4360</v>
      </c>
      <c r="H694" s="202">
        <v>14</v>
      </c>
      <c r="I694" s="203"/>
      <c r="J694" s="204">
        <f>ROUND(I694*H694,2)</f>
        <v>0</v>
      </c>
      <c r="K694" s="205"/>
      <c r="L694" s="206"/>
      <c r="M694" s="207" t="s">
        <v>3</v>
      </c>
      <c r="N694" s="208" t="s">
        <v>44</v>
      </c>
      <c r="O694" s="55"/>
      <c r="P694" s="156">
        <f>O694*H694</f>
        <v>0</v>
      </c>
      <c r="Q694" s="156">
        <v>0</v>
      </c>
      <c r="R694" s="156">
        <f>Q694*H694</f>
        <v>0</v>
      </c>
      <c r="S694" s="156">
        <v>0</v>
      </c>
      <c r="T694" s="157">
        <f>S694*H694</f>
        <v>0</v>
      </c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R694" s="158" t="s">
        <v>572</v>
      </c>
      <c r="AT694" s="158" t="s">
        <v>361</v>
      </c>
      <c r="AU694" s="158" t="s">
        <v>82</v>
      </c>
      <c r="AY694" s="19" t="s">
        <v>252</v>
      </c>
      <c r="BE694" s="159">
        <f>IF(N694="základní",J694,0)</f>
        <v>0</v>
      </c>
      <c r="BF694" s="159">
        <f>IF(N694="snížená",J694,0)</f>
        <v>0</v>
      </c>
      <c r="BG694" s="159">
        <f>IF(N694="zákl. přenesená",J694,0)</f>
        <v>0</v>
      </c>
      <c r="BH694" s="159">
        <f>IF(N694="sníž. přenesená",J694,0)</f>
        <v>0</v>
      </c>
      <c r="BI694" s="159">
        <f>IF(N694="nulová",J694,0)</f>
        <v>0</v>
      </c>
      <c r="BJ694" s="19" t="s">
        <v>80</v>
      </c>
      <c r="BK694" s="159">
        <f>ROUND(I694*H694,2)</f>
        <v>0</v>
      </c>
      <c r="BL694" s="19" t="s">
        <v>406</v>
      </c>
      <c r="BM694" s="158" t="s">
        <v>5030</v>
      </c>
    </row>
    <row r="695" spans="1:65" s="2" customFormat="1" ht="11.25">
      <c r="A695" s="34"/>
      <c r="B695" s="35"/>
      <c r="C695" s="34"/>
      <c r="D695" s="160" t="s">
        <v>260</v>
      </c>
      <c r="E695" s="34"/>
      <c r="F695" s="161" t="s">
        <v>5029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260</v>
      </c>
      <c r="AU695" s="19" t="s">
        <v>82</v>
      </c>
    </row>
    <row r="696" spans="1:65" s="2" customFormat="1" ht="16.5" customHeight="1">
      <c r="A696" s="34"/>
      <c r="B696" s="145"/>
      <c r="C696" s="198" t="s">
        <v>2176</v>
      </c>
      <c r="D696" s="198" t="s">
        <v>361</v>
      </c>
      <c r="E696" s="199" t="s">
        <v>5031</v>
      </c>
      <c r="F696" s="200" t="s">
        <v>5032</v>
      </c>
      <c r="G696" s="201" t="s">
        <v>4360</v>
      </c>
      <c r="H696" s="202">
        <v>2</v>
      </c>
      <c r="I696" s="203"/>
      <c r="J696" s="204">
        <f>ROUND(I696*H696,2)</f>
        <v>0</v>
      </c>
      <c r="K696" s="205"/>
      <c r="L696" s="206"/>
      <c r="M696" s="207" t="s">
        <v>3</v>
      </c>
      <c r="N696" s="208" t="s">
        <v>44</v>
      </c>
      <c r="O696" s="55"/>
      <c r="P696" s="156">
        <f>O696*H696</f>
        <v>0</v>
      </c>
      <c r="Q696" s="156">
        <v>0</v>
      </c>
      <c r="R696" s="156">
        <f>Q696*H696</f>
        <v>0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572</v>
      </c>
      <c r="AT696" s="158" t="s">
        <v>361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5033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5032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6.5" customHeight="1">
      <c r="A698" s="34"/>
      <c r="B698" s="145"/>
      <c r="C698" s="146" t="s">
        <v>2184</v>
      </c>
      <c r="D698" s="146" t="s">
        <v>254</v>
      </c>
      <c r="E698" s="147" t="s">
        <v>5034</v>
      </c>
      <c r="F698" s="148" t="s">
        <v>5035</v>
      </c>
      <c r="G698" s="149" t="s">
        <v>4356</v>
      </c>
      <c r="H698" s="150">
        <v>2</v>
      </c>
      <c r="I698" s="151"/>
      <c r="J698" s="152">
        <f>ROUND(I698*H698,2)</f>
        <v>0</v>
      </c>
      <c r="K698" s="153"/>
      <c r="L698" s="35"/>
      <c r="M698" s="154" t="s">
        <v>3</v>
      </c>
      <c r="N698" s="155" t="s">
        <v>44</v>
      </c>
      <c r="O698" s="55"/>
      <c r="P698" s="156">
        <f>O698*H698</f>
        <v>0</v>
      </c>
      <c r="Q698" s="156">
        <v>0</v>
      </c>
      <c r="R698" s="156">
        <f>Q698*H698</f>
        <v>0</v>
      </c>
      <c r="S698" s="156">
        <v>0</v>
      </c>
      <c r="T698" s="157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158" t="s">
        <v>406</v>
      </c>
      <c r="AT698" s="158" t="s">
        <v>254</v>
      </c>
      <c r="AU698" s="158" t="s">
        <v>82</v>
      </c>
      <c r="AY698" s="19" t="s">
        <v>252</v>
      </c>
      <c r="BE698" s="159">
        <f>IF(N698="základní",J698,0)</f>
        <v>0</v>
      </c>
      <c r="BF698" s="159">
        <f>IF(N698="snížená",J698,0)</f>
        <v>0</v>
      </c>
      <c r="BG698" s="159">
        <f>IF(N698="zákl. přenesená",J698,0)</f>
        <v>0</v>
      </c>
      <c r="BH698" s="159">
        <f>IF(N698="sníž. přenesená",J698,0)</f>
        <v>0</v>
      </c>
      <c r="BI698" s="159">
        <f>IF(N698="nulová",J698,0)</f>
        <v>0</v>
      </c>
      <c r="BJ698" s="19" t="s">
        <v>80</v>
      </c>
      <c r="BK698" s="159">
        <f>ROUND(I698*H698,2)</f>
        <v>0</v>
      </c>
      <c r="BL698" s="19" t="s">
        <v>406</v>
      </c>
      <c r="BM698" s="158" t="s">
        <v>5036</v>
      </c>
    </row>
    <row r="699" spans="1:65" s="2" customFormat="1" ht="11.25">
      <c r="A699" s="34"/>
      <c r="B699" s="35"/>
      <c r="C699" s="34"/>
      <c r="D699" s="160" t="s">
        <v>260</v>
      </c>
      <c r="E699" s="34"/>
      <c r="F699" s="161" t="s">
        <v>5035</v>
      </c>
      <c r="G699" s="34"/>
      <c r="H699" s="34"/>
      <c r="I699" s="162"/>
      <c r="J699" s="34"/>
      <c r="K699" s="34"/>
      <c r="L699" s="35"/>
      <c r="M699" s="163"/>
      <c r="N699" s="164"/>
      <c r="O699" s="55"/>
      <c r="P699" s="55"/>
      <c r="Q699" s="55"/>
      <c r="R699" s="55"/>
      <c r="S699" s="55"/>
      <c r="T699" s="56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9" t="s">
        <v>260</v>
      </c>
      <c r="AU699" s="19" t="s">
        <v>82</v>
      </c>
    </row>
    <row r="700" spans="1:65" s="2" customFormat="1" ht="16.5" customHeight="1">
      <c r="A700" s="34"/>
      <c r="B700" s="145"/>
      <c r="C700" s="198" t="s">
        <v>2194</v>
      </c>
      <c r="D700" s="198" t="s">
        <v>361</v>
      </c>
      <c r="E700" s="199" t="s">
        <v>5037</v>
      </c>
      <c r="F700" s="200" t="s">
        <v>5038</v>
      </c>
      <c r="G700" s="201" t="s">
        <v>4360</v>
      </c>
      <c r="H700" s="202">
        <v>1</v>
      </c>
      <c r="I700" s="203"/>
      <c r="J700" s="204">
        <f>ROUND(I700*H700,2)</f>
        <v>0</v>
      </c>
      <c r="K700" s="205"/>
      <c r="L700" s="206"/>
      <c r="M700" s="207" t="s">
        <v>3</v>
      </c>
      <c r="N700" s="208" t="s">
        <v>44</v>
      </c>
      <c r="O700" s="55"/>
      <c r="P700" s="156">
        <f>O700*H700</f>
        <v>0</v>
      </c>
      <c r="Q700" s="156">
        <v>0</v>
      </c>
      <c r="R700" s="156">
        <f>Q700*H700</f>
        <v>0</v>
      </c>
      <c r="S700" s="156">
        <v>0</v>
      </c>
      <c r="T700" s="157">
        <f>S700*H700</f>
        <v>0</v>
      </c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R700" s="158" t="s">
        <v>572</v>
      </c>
      <c r="AT700" s="158" t="s">
        <v>361</v>
      </c>
      <c r="AU700" s="158" t="s">
        <v>82</v>
      </c>
      <c r="AY700" s="19" t="s">
        <v>252</v>
      </c>
      <c r="BE700" s="159">
        <f>IF(N700="základní",J700,0)</f>
        <v>0</v>
      </c>
      <c r="BF700" s="159">
        <f>IF(N700="snížená",J700,0)</f>
        <v>0</v>
      </c>
      <c r="BG700" s="159">
        <f>IF(N700="zákl. přenesená",J700,0)</f>
        <v>0</v>
      </c>
      <c r="BH700" s="159">
        <f>IF(N700="sníž. přenesená",J700,0)</f>
        <v>0</v>
      </c>
      <c r="BI700" s="159">
        <f>IF(N700="nulová",J700,0)</f>
        <v>0</v>
      </c>
      <c r="BJ700" s="19" t="s">
        <v>80</v>
      </c>
      <c r="BK700" s="159">
        <f>ROUND(I700*H700,2)</f>
        <v>0</v>
      </c>
      <c r="BL700" s="19" t="s">
        <v>406</v>
      </c>
      <c r="BM700" s="158" t="s">
        <v>5039</v>
      </c>
    </row>
    <row r="701" spans="1:65" s="2" customFormat="1" ht="11.25">
      <c r="A701" s="34"/>
      <c r="B701" s="35"/>
      <c r="C701" s="34"/>
      <c r="D701" s="160" t="s">
        <v>260</v>
      </c>
      <c r="E701" s="34"/>
      <c r="F701" s="161" t="s">
        <v>5038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260</v>
      </c>
      <c r="AU701" s="19" t="s">
        <v>82</v>
      </c>
    </row>
    <row r="702" spans="1:65" s="2" customFormat="1" ht="29.25">
      <c r="A702" s="34"/>
      <c r="B702" s="35"/>
      <c r="C702" s="34"/>
      <c r="D702" s="160" t="s">
        <v>2284</v>
      </c>
      <c r="E702" s="34"/>
      <c r="F702" s="211" t="s">
        <v>5021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2284</v>
      </c>
      <c r="AU702" s="19" t="s">
        <v>82</v>
      </c>
    </row>
    <row r="703" spans="1:65" s="2" customFormat="1" ht="16.5" customHeight="1">
      <c r="A703" s="34"/>
      <c r="B703" s="145"/>
      <c r="C703" s="146" t="s">
        <v>2202</v>
      </c>
      <c r="D703" s="146" t="s">
        <v>254</v>
      </c>
      <c r="E703" s="147" t="s">
        <v>5040</v>
      </c>
      <c r="F703" s="148" t="s">
        <v>5041</v>
      </c>
      <c r="G703" s="149" t="s">
        <v>4356</v>
      </c>
      <c r="H703" s="150">
        <v>18</v>
      </c>
      <c r="I703" s="151"/>
      <c r="J703" s="152">
        <f>ROUND(I703*H703,2)</f>
        <v>0</v>
      </c>
      <c r="K703" s="153"/>
      <c r="L703" s="35"/>
      <c r="M703" s="154" t="s">
        <v>3</v>
      </c>
      <c r="N703" s="155" t="s">
        <v>44</v>
      </c>
      <c r="O703" s="55"/>
      <c r="P703" s="156">
        <f>O703*H703</f>
        <v>0</v>
      </c>
      <c r="Q703" s="156">
        <v>0</v>
      </c>
      <c r="R703" s="156">
        <f>Q703*H703</f>
        <v>0</v>
      </c>
      <c r="S703" s="156">
        <v>0</v>
      </c>
      <c r="T703" s="157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158" t="s">
        <v>406</v>
      </c>
      <c r="AT703" s="158" t="s">
        <v>254</v>
      </c>
      <c r="AU703" s="158" t="s">
        <v>82</v>
      </c>
      <c r="AY703" s="19" t="s">
        <v>252</v>
      </c>
      <c r="BE703" s="159">
        <f>IF(N703="základní",J703,0)</f>
        <v>0</v>
      </c>
      <c r="BF703" s="159">
        <f>IF(N703="snížená",J703,0)</f>
        <v>0</v>
      </c>
      <c r="BG703" s="159">
        <f>IF(N703="zákl. přenesená",J703,0)</f>
        <v>0</v>
      </c>
      <c r="BH703" s="159">
        <f>IF(N703="sníž. přenesená",J703,0)</f>
        <v>0</v>
      </c>
      <c r="BI703" s="159">
        <f>IF(N703="nulová",J703,0)</f>
        <v>0</v>
      </c>
      <c r="BJ703" s="19" t="s">
        <v>80</v>
      </c>
      <c r="BK703" s="159">
        <f>ROUND(I703*H703,2)</f>
        <v>0</v>
      </c>
      <c r="BL703" s="19" t="s">
        <v>406</v>
      </c>
      <c r="BM703" s="158" t="s">
        <v>5042</v>
      </c>
    </row>
    <row r="704" spans="1:65" s="2" customFormat="1" ht="11.25">
      <c r="A704" s="34"/>
      <c r="B704" s="35"/>
      <c r="C704" s="34"/>
      <c r="D704" s="160" t="s">
        <v>260</v>
      </c>
      <c r="E704" s="34"/>
      <c r="F704" s="161" t="s">
        <v>5041</v>
      </c>
      <c r="G704" s="34"/>
      <c r="H704" s="34"/>
      <c r="I704" s="162"/>
      <c r="J704" s="34"/>
      <c r="K704" s="34"/>
      <c r="L704" s="35"/>
      <c r="M704" s="163"/>
      <c r="N704" s="164"/>
      <c r="O704" s="55"/>
      <c r="P704" s="55"/>
      <c r="Q704" s="55"/>
      <c r="R704" s="55"/>
      <c r="S704" s="55"/>
      <c r="T704" s="56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9" t="s">
        <v>260</v>
      </c>
      <c r="AU704" s="19" t="s">
        <v>82</v>
      </c>
    </row>
    <row r="705" spans="1:65" s="2" customFormat="1" ht="16.5" customHeight="1">
      <c r="A705" s="34"/>
      <c r="B705" s="145"/>
      <c r="C705" s="198" t="s">
        <v>2210</v>
      </c>
      <c r="D705" s="198" t="s">
        <v>361</v>
      </c>
      <c r="E705" s="199" t="s">
        <v>5043</v>
      </c>
      <c r="F705" s="200" t="s">
        <v>5044</v>
      </c>
      <c r="G705" s="201" t="s">
        <v>4360</v>
      </c>
      <c r="H705" s="202">
        <v>4</v>
      </c>
      <c r="I705" s="203"/>
      <c r="J705" s="204">
        <f>ROUND(I705*H705,2)</f>
        <v>0</v>
      </c>
      <c r="K705" s="205"/>
      <c r="L705" s="206"/>
      <c r="M705" s="207" t="s">
        <v>3</v>
      </c>
      <c r="N705" s="208" t="s">
        <v>44</v>
      </c>
      <c r="O705" s="55"/>
      <c r="P705" s="156">
        <f>O705*H705</f>
        <v>0</v>
      </c>
      <c r="Q705" s="156">
        <v>0</v>
      </c>
      <c r="R705" s="156">
        <f>Q705*H705</f>
        <v>0</v>
      </c>
      <c r="S705" s="156">
        <v>0</v>
      </c>
      <c r="T705" s="157">
        <f>S705*H705</f>
        <v>0</v>
      </c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R705" s="158" t="s">
        <v>572</v>
      </c>
      <c r="AT705" s="158" t="s">
        <v>361</v>
      </c>
      <c r="AU705" s="158" t="s">
        <v>82</v>
      </c>
      <c r="AY705" s="19" t="s">
        <v>252</v>
      </c>
      <c r="BE705" s="159">
        <f>IF(N705="základní",J705,0)</f>
        <v>0</v>
      </c>
      <c r="BF705" s="159">
        <f>IF(N705="snížená",J705,0)</f>
        <v>0</v>
      </c>
      <c r="BG705" s="159">
        <f>IF(N705="zákl. přenesená",J705,0)</f>
        <v>0</v>
      </c>
      <c r="BH705" s="159">
        <f>IF(N705="sníž. přenesená",J705,0)</f>
        <v>0</v>
      </c>
      <c r="BI705" s="159">
        <f>IF(N705="nulová",J705,0)</f>
        <v>0</v>
      </c>
      <c r="BJ705" s="19" t="s">
        <v>80</v>
      </c>
      <c r="BK705" s="159">
        <f>ROUND(I705*H705,2)</f>
        <v>0</v>
      </c>
      <c r="BL705" s="19" t="s">
        <v>406</v>
      </c>
      <c r="BM705" s="158" t="s">
        <v>5045</v>
      </c>
    </row>
    <row r="706" spans="1:65" s="2" customFormat="1" ht="11.25">
      <c r="A706" s="34"/>
      <c r="B706" s="35"/>
      <c r="C706" s="34"/>
      <c r="D706" s="160" t="s">
        <v>260</v>
      </c>
      <c r="E706" s="34"/>
      <c r="F706" s="161" t="s">
        <v>5046</v>
      </c>
      <c r="G706" s="34"/>
      <c r="H706" s="34"/>
      <c r="I706" s="162"/>
      <c r="J706" s="34"/>
      <c r="K706" s="34"/>
      <c r="L706" s="35"/>
      <c r="M706" s="163"/>
      <c r="N706" s="164"/>
      <c r="O706" s="55"/>
      <c r="P706" s="55"/>
      <c r="Q706" s="55"/>
      <c r="R706" s="55"/>
      <c r="S706" s="55"/>
      <c r="T706" s="56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T706" s="19" t="s">
        <v>260</v>
      </c>
      <c r="AU706" s="19" t="s">
        <v>82</v>
      </c>
    </row>
    <row r="707" spans="1:65" s="2" customFormat="1" ht="29.25">
      <c r="A707" s="34"/>
      <c r="B707" s="35"/>
      <c r="C707" s="34"/>
      <c r="D707" s="160" t="s">
        <v>2284</v>
      </c>
      <c r="E707" s="34"/>
      <c r="F707" s="211" t="s">
        <v>5021</v>
      </c>
      <c r="G707" s="34"/>
      <c r="H707" s="34"/>
      <c r="I707" s="162"/>
      <c r="J707" s="34"/>
      <c r="K707" s="34"/>
      <c r="L707" s="35"/>
      <c r="M707" s="163"/>
      <c r="N707" s="164"/>
      <c r="O707" s="55"/>
      <c r="P707" s="55"/>
      <c r="Q707" s="55"/>
      <c r="R707" s="55"/>
      <c r="S707" s="55"/>
      <c r="T707" s="56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T707" s="19" t="s">
        <v>2284</v>
      </c>
      <c r="AU707" s="19" t="s">
        <v>82</v>
      </c>
    </row>
    <row r="708" spans="1:65" s="2" customFormat="1" ht="16.5" customHeight="1">
      <c r="A708" s="34"/>
      <c r="B708" s="145"/>
      <c r="C708" s="198" t="s">
        <v>2217</v>
      </c>
      <c r="D708" s="198" t="s">
        <v>361</v>
      </c>
      <c r="E708" s="199" t="s">
        <v>5047</v>
      </c>
      <c r="F708" s="200" t="s">
        <v>5048</v>
      </c>
      <c r="G708" s="201" t="s">
        <v>4360</v>
      </c>
      <c r="H708" s="202">
        <v>2</v>
      </c>
      <c r="I708" s="203"/>
      <c r="J708" s="204">
        <f>ROUND(I708*H708,2)</f>
        <v>0</v>
      </c>
      <c r="K708" s="205"/>
      <c r="L708" s="206"/>
      <c r="M708" s="207" t="s">
        <v>3</v>
      </c>
      <c r="N708" s="208" t="s">
        <v>44</v>
      </c>
      <c r="O708" s="55"/>
      <c r="P708" s="156">
        <f>O708*H708</f>
        <v>0</v>
      </c>
      <c r="Q708" s="156">
        <v>0</v>
      </c>
      <c r="R708" s="156">
        <f>Q708*H708</f>
        <v>0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572</v>
      </c>
      <c r="AT708" s="158" t="s">
        <v>361</v>
      </c>
      <c r="AU708" s="158" t="s">
        <v>82</v>
      </c>
      <c r="AY708" s="19" t="s">
        <v>252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406</v>
      </c>
      <c r="BM708" s="158" t="s">
        <v>5049</v>
      </c>
    </row>
    <row r="709" spans="1:65" s="2" customFormat="1" ht="11.25">
      <c r="A709" s="34"/>
      <c r="B709" s="35"/>
      <c r="C709" s="34"/>
      <c r="D709" s="160" t="s">
        <v>260</v>
      </c>
      <c r="E709" s="34"/>
      <c r="F709" s="161" t="s">
        <v>5048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260</v>
      </c>
      <c r="AU709" s="19" t="s">
        <v>82</v>
      </c>
    </row>
    <row r="710" spans="1:65" s="12" customFormat="1" ht="22.9" customHeight="1">
      <c r="B710" s="132"/>
      <c r="D710" s="133" t="s">
        <v>72</v>
      </c>
      <c r="E710" s="143" t="s">
        <v>5050</v>
      </c>
      <c r="F710" s="143" t="s">
        <v>5051</v>
      </c>
      <c r="I710" s="135"/>
      <c r="J710" s="144">
        <f>BK710</f>
        <v>0</v>
      </c>
      <c r="L710" s="132"/>
      <c r="M710" s="137"/>
      <c r="N710" s="138"/>
      <c r="O710" s="138"/>
      <c r="P710" s="139">
        <f>SUM(P711:P716)</f>
        <v>0</v>
      </c>
      <c r="Q710" s="138"/>
      <c r="R710" s="139">
        <f>SUM(R711:R716)</f>
        <v>0</v>
      </c>
      <c r="S710" s="138"/>
      <c r="T710" s="140">
        <f>SUM(T711:T716)</f>
        <v>0</v>
      </c>
      <c r="AR710" s="133" t="s">
        <v>82</v>
      </c>
      <c r="AT710" s="141" t="s">
        <v>72</v>
      </c>
      <c r="AU710" s="141" t="s">
        <v>80</v>
      </c>
      <c r="AY710" s="133" t="s">
        <v>252</v>
      </c>
      <c r="BK710" s="142">
        <f>SUM(BK711:BK716)</f>
        <v>0</v>
      </c>
    </row>
    <row r="711" spans="1:65" s="2" customFormat="1" ht="16.5" customHeight="1">
      <c r="A711" s="34"/>
      <c r="B711" s="145"/>
      <c r="C711" s="146" t="s">
        <v>2224</v>
      </c>
      <c r="D711" s="146" t="s">
        <v>254</v>
      </c>
      <c r="E711" s="147" t="s">
        <v>5052</v>
      </c>
      <c r="F711" s="148" t="s">
        <v>5053</v>
      </c>
      <c r="G711" s="149" t="s">
        <v>4356</v>
      </c>
      <c r="H711" s="150">
        <v>72</v>
      </c>
      <c r="I711" s="151"/>
      <c r="J711" s="152">
        <f>ROUND(I711*H711,2)</f>
        <v>0</v>
      </c>
      <c r="K711" s="153"/>
      <c r="L711" s="35"/>
      <c r="M711" s="154" t="s">
        <v>3</v>
      </c>
      <c r="N711" s="155" t="s">
        <v>44</v>
      </c>
      <c r="O711" s="55"/>
      <c r="P711" s="156">
        <f>O711*H711</f>
        <v>0</v>
      </c>
      <c r="Q711" s="156">
        <v>0</v>
      </c>
      <c r="R711" s="156">
        <f>Q711*H711</f>
        <v>0</v>
      </c>
      <c r="S711" s="156">
        <v>0</v>
      </c>
      <c r="T711" s="157">
        <f>S711*H711</f>
        <v>0</v>
      </c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R711" s="158" t="s">
        <v>406</v>
      </c>
      <c r="AT711" s="158" t="s">
        <v>254</v>
      </c>
      <c r="AU711" s="158" t="s">
        <v>82</v>
      </c>
      <c r="AY711" s="19" t="s">
        <v>252</v>
      </c>
      <c r="BE711" s="159">
        <f>IF(N711="základní",J711,0)</f>
        <v>0</v>
      </c>
      <c r="BF711" s="159">
        <f>IF(N711="snížená",J711,0)</f>
        <v>0</v>
      </c>
      <c r="BG711" s="159">
        <f>IF(N711="zákl. přenesená",J711,0)</f>
        <v>0</v>
      </c>
      <c r="BH711" s="159">
        <f>IF(N711="sníž. přenesená",J711,0)</f>
        <v>0</v>
      </c>
      <c r="BI711" s="159">
        <f>IF(N711="nulová",J711,0)</f>
        <v>0</v>
      </c>
      <c r="BJ711" s="19" t="s">
        <v>80</v>
      </c>
      <c r="BK711" s="159">
        <f>ROUND(I711*H711,2)</f>
        <v>0</v>
      </c>
      <c r="BL711" s="19" t="s">
        <v>406</v>
      </c>
      <c r="BM711" s="158" t="s">
        <v>5054</v>
      </c>
    </row>
    <row r="712" spans="1:65" s="2" customFormat="1" ht="11.25">
      <c r="A712" s="34"/>
      <c r="B712" s="35"/>
      <c r="C712" s="34"/>
      <c r="D712" s="160" t="s">
        <v>260</v>
      </c>
      <c r="E712" s="34"/>
      <c r="F712" s="161" t="s">
        <v>5053</v>
      </c>
      <c r="G712" s="34"/>
      <c r="H712" s="34"/>
      <c r="I712" s="162"/>
      <c r="J712" s="34"/>
      <c r="K712" s="34"/>
      <c r="L712" s="35"/>
      <c r="M712" s="163"/>
      <c r="N712" s="164"/>
      <c r="O712" s="55"/>
      <c r="P712" s="55"/>
      <c r="Q712" s="55"/>
      <c r="R712" s="55"/>
      <c r="S712" s="55"/>
      <c r="T712" s="56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T712" s="19" t="s">
        <v>260</v>
      </c>
      <c r="AU712" s="19" t="s">
        <v>82</v>
      </c>
    </row>
    <row r="713" spans="1:65" s="2" customFormat="1" ht="48.75">
      <c r="A713" s="34"/>
      <c r="B713" s="35"/>
      <c r="C713" s="34"/>
      <c r="D713" s="160" t="s">
        <v>2284</v>
      </c>
      <c r="E713" s="34"/>
      <c r="F713" s="211" t="s">
        <v>5055</v>
      </c>
      <c r="G713" s="34"/>
      <c r="H713" s="34"/>
      <c r="I713" s="162"/>
      <c r="J713" s="34"/>
      <c r="K713" s="34"/>
      <c r="L713" s="35"/>
      <c r="M713" s="163"/>
      <c r="N713" s="164"/>
      <c r="O713" s="55"/>
      <c r="P713" s="55"/>
      <c r="Q713" s="55"/>
      <c r="R713" s="55"/>
      <c r="S713" s="55"/>
      <c r="T713" s="56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T713" s="19" t="s">
        <v>2284</v>
      </c>
      <c r="AU713" s="19" t="s">
        <v>82</v>
      </c>
    </row>
    <row r="714" spans="1:65" s="2" customFormat="1" ht="16.5" customHeight="1">
      <c r="A714" s="34"/>
      <c r="B714" s="145"/>
      <c r="C714" s="146" t="s">
        <v>2235</v>
      </c>
      <c r="D714" s="146" t="s">
        <v>254</v>
      </c>
      <c r="E714" s="147" t="s">
        <v>5056</v>
      </c>
      <c r="F714" s="148" t="s">
        <v>5057</v>
      </c>
      <c r="G714" s="149" t="s">
        <v>4356</v>
      </c>
      <c r="H714" s="150">
        <v>72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0</v>
      </c>
      <c r="R714" s="156">
        <f>Q714*H714</f>
        <v>0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5058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5057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39">
      <c r="A716" s="34"/>
      <c r="B716" s="35"/>
      <c r="C716" s="34"/>
      <c r="D716" s="160" t="s">
        <v>2284</v>
      </c>
      <c r="E716" s="34"/>
      <c r="F716" s="211" t="s">
        <v>5059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2284</v>
      </c>
      <c r="AU716" s="19" t="s">
        <v>82</v>
      </c>
    </row>
    <row r="717" spans="1:65" s="12" customFormat="1" ht="22.9" customHeight="1">
      <c r="B717" s="132"/>
      <c r="D717" s="133" t="s">
        <v>72</v>
      </c>
      <c r="E717" s="143" t="s">
        <v>5060</v>
      </c>
      <c r="F717" s="143" t="s">
        <v>5061</v>
      </c>
      <c r="I717" s="135"/>
      <c r="J717" s="144">
        <f>BK717</f>
        <v>0</v>
      </c>
      <c r="L717" s="132"/>
      <c r="M717" s="137"/>
      <c r="N717" s="138"/>
      <c r="O717" s="138"/>
      <c r="P717" s="139">
        <f>SUM(P718:P725)</f>
        <v>0</v>
      </c>
      <c r="Q717" s="138"/>
      <c r="R717" s="139">
        <f>SUM(R718:R725)</f>
        <v>0</v>
      </c>
      <c r="S717" s="138"/>
      <c r="T717" s="140">
        <f>SUM(T718:T725)</f>
        <v>0</v>
      </c>
      <c r="AR717" s="133" t="s">
        <v>82</v>
      </c>
      <c r="AT717" s="141" t="s">
        <v>72</v>
      </c>
      <c r="AU717" s="141" t="s">
        <v>80</v>
      </c>
      <c r="AY717" s="133" t="s">
        <v>252</v>
      </c>
      <c r="BK717" s="142">
        <f>SUM(BK718:BK725)</f>
        <v>0</v>
      </c>
    </row>
    <row r="718" spans="1:65" s="2" customFormat="1" ht="16.5" customHeight="1">
      <c r="A718" s="34"/>
      <c r="B718" s="145"/>
      <c r="C718" s="146" t="s">
        <v>2242</v>
      </c>
      <c r="D718" s="146" t="s">
        <v>254</v>
      </c>
      <c r="E718" s="147" t="s">
        <v>5062</v>
      </c>
      <c r="F718" s="148" t="s">
        <v>5063</v>
      </c>
      <c r="G718" s="149" t="s">
        <v>4356</v>
      </c>
      <c r="H718" s="150">
        <v>48</v>
      </c>
      <c r="I718" s="151"/>
      <c r="J718" s="152">
        <f>ROUND(I718*H718,2)</f>
        <v>0</v>
      </c>
      <c r="K718" s="153"/>
      <c r="L718" s="35"/>
      <c r="M718" s="154" t="s">
        <v>3</v>
      </c>
      <c r="N718" s="155" t="s">
        <v>44</v>
      </c>
      <c r="O718" s="55"/>
      <c r="P718" s="156">
        <f>O718*H718</f>
        <v>0</v>
      </c>
      <c r="Q718" s="156">
        <v>0</v>
      </c>
      <c r="R718" s="156">
        <f>Q718*H718</f>
        <v>0</v>
      </c>
      <c r="S718" s="156">
        <v>0</v>
      </c>
      <c r="T718" s="157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158" t="s">
        <v>406</v>
      </c>
      <c r="AT718" s="158" t="s">
        <v>254</v>
      </c>
      <c r="AU718" s="158" t="s">
        <v>82</v>
      </c>
      <c r="AY718" s="19" t="s">
        <v>252</v>
      </c>
      <c r="BE718" s="159">
        <f>IF(N718="základní",J718,0)</f>
        <v>0</v>
      </c>
      <c r="BF718" s="159">
        <f>IF(N718="snížená",J718,0)</f>
        <v>0</v>
      </c>
      <c r="BG718" s="159">
        <f>IF(N718="zákl. přenesená",J718,0)</f>
        <v>0</v>
      </c>
      <c r="BH718" s="159">
        <f>IF(N718="sníž. přenesená",J718,0)</f>
        <v>0</v>
      </c>
      <c r="BI718" s="159">
        <f>IF(N718="nulová",J718,0)</f>
        <v>0</v>
      </c>
      <c r="BJ718" s="19" t="s">
        <v>80</v>
      </c>
      <c r="BK718" s="159">
        <f>ROUND(I718*H718,2)</f>
        <v>0</v>
      </c>
      <c r="BL718" s="19" t="s">
        <v>406</v>
      </c>
      <c r="BM718" s="158" t="s">
        <v>5064</v>
      </c>
    </row>
    <row r="719" spans="1:65" s="2" customFormat="1" ht="11.25">
      <c r="A719" s="34"/>
      <c r="B719" s="35"/>
      <c r="C719" s="34"/>
      <c r="D719" s="160" t="s">
        <v>260</v>
      </c>
      <c r="E719" s="34"/>
      <c r="F719" s="161" t="s">
        <v>5063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260</v>
      </c>
      <c r="AU719" s="19" t="s">
        <v>82</v>
      </c>
    </row>
    <row r="720" spans="1:65" s="2" customFormat="1" ht="16.5" customHeight="1">
      <c r="A720" s="34"/>
      <c r="B720" s="145"/>
      <c r="C720" s="146" t="s">
        <v>2249</v>
      </c>
      <c r="D720" s="146" t="s">
        <v>254</v>
      </c>
      <c r="E720" s="147" t="s">
        <v>5065</v>
      </c>
      <c r="F720" s="148" t="s">
        <v>5066</v>
      </c>
      <c r="G720" s="149" t="s">
        <v>4356</v>
      </c>
      <c r="H720" s="150">
        <v>32</v>
      </c>
      <c r="I720" s="151"/>
      <c r="J720" s="152">
        <f>ROUND(I720*H720,2)</f>
        <v>0</v>
      </c>
      <c r="K720" s="153"/>
      <c r="L720" s="35"/>
      <c r="M720" s="154" t="s">
        <v>3</v>
      </c>
      <c r="N720" s="155" t="s">
        <v>44</v>
      </c>
      <c r="O720" s="55"/>
      <c r="P720" s="156">
        <f>O720*H720</f>
        <v>0</v>
      </c>
      <c r="Q720" s="156">
        <v>0</v>
      </c>
      <c r="R720" s="156">
        <f>Q720*H720</f>
        <v>0</v>
      </c>
      <c r="S720" s="156">
        <v>0</v>
      </c>
      <c r="T720" s="157">
        <f>S720*H720</f>
        <v>0</v>
      </c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R720" s="158" t="s">
        <v>406</v>
      </c>
      <c r="AT720" s="158" t="s">
        <v>254</v>
      </c>
      <c r="AU720" s="158" t="s">
        <v>82</v>
      </c>
      <c r="AY720" s="19" t="s">
        <v>252</v>
      </c>
      <c r="BE720" s="159">
        <f>IF(N720="základní",J720,0)</f>
        <v>0</v>
      </c>
      <c r="BF720" s="159">
        <f>IF(N720="snížená",J720,0)</f>
        <v>0</v>
      </c>
      <c r="BG720" s="159">
        <f>IF(N720="zákl. přenesená",J720,0)</f>
        <v>0</v>
      </c>
      <c r="BH720" s="159">
        <f>IF(N720="sníž. přenesená",J720,0)</f>
        <v>0</v>
      </c>
      <c r="BI720" s="159">
        <f>IF(N720="nulová",J720,0)</f>
        <v>0</v>
      </c>
      <c r="BJ720" s="19" t="s">
        <v>80</v>
      </c>
      <c r="BK720" s="159">
        <f>ROUND(I720*H720,2)</f>
        <v>0</v>
      </c>
      <c r="BL720" s="19" t="s">
        <v>406</v>
      </c>
      <c r="BM720" s="158" t="s">
        <v>5067</v>
      </c>
    </row>
    <row r="721" spans="1:65" s="2" customFormat="1" ht="11.25">
      <c r="A721" s="34"/>
      <c r="B721" s="35"/>
      <c r="C721" s="34"/>
      <c r="D721" s="160" t="s">
        <v>260</v>
      </c>
      <c r="E721" s="34"/>
      <c r="F721" s="161" t="s">
        <v>5066</v>
      </c>
      <c r="G721" s="34"/>
      <c r="H721" s="34"/>
      <c r="I721" s="162"/>
      <c r="J721" s="34"/>
      <c r="K721" s="34"/>
      <c r="L721" s="35"/>
      <c r="M721" s="163"/>
      <c r="N721" s="164"/>
      <c r="O721" s="55"/>
      <c r="P721" s="55"/>
      <c r="Q721" s="55"/>
      <c r="R721" s="55"/>
      <c r="S721" s="55"/>
      <c r="T721" s="56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T721" s="19" t="s">
        <v>260</v>
      </c>
      <c r="AU721" s="19" t="s">
        <v>82</v>
      </c>
    </row>
    <row r="722" spans="1:65" s="2" customFormat="1" ht="16.5" customHeight="1">
      <c r="A722" s="34"/>
      <c r="B722" s="145"/>
      <c r="C722" s="146" t="s">
        <v>2256</v>
      </c>
      <c r="D722" s="146" t="s">
        <v>254</v>
      </c>
      <c r="E722" s="147" t="s">
        <v>5068</v>
      </c>
      <c r="F722" s="148" t="s">
        <v>5069</v>
      </c>
      <c r="G722" s="149" t="s">
        <v>4356</v>
      </c>
      <c r="H722" s="150">
        <v>48</v>
      </c>
      <c r="I722" s="151"/>
      <c r="J722" s="152">
        <f>ROUND(I722*H722,2)</f>
        <v>0</v>
      </c>
      <c r="K722" s="153"/>
      <c r="L722" s="35"/>
      <c r="M722" s="154" t="s">
        <v>3</v>
      </c>
      <c r="N722" s="155" t="s">
        <v>44</v>
      </c>
      <c r="O722" s="55"/>
      <c r="P722" s="156">
        <f>O722*H722</f>
        <v>0</v>
      </c>
      <c r="Q722" s="156">
        <v>0</v>
      </c>
      <c r="R722" s="156">
        <f>Q722*H722</f>
        <v>0</v>
      </c>
      <c r="S722" s="156">
        <v>0</v>
      </c>
      <c r="T722" s="157">
        <f>S722*H722</f>
        <v>0</v>
      </c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R722" s="158" t="s">
        <v>406</v>
      </c>
      <c r="AT722" s="158" t="s">
        <v>254</v>
      </c>
      <c r="AU722" s="158" t="s">
        <v>82</v>
      </c>
      <c r="AY722" s="19" t="s">
        <v>252</v>
      </c>
      <c r="BE722" s="159">
        <f>IF(N722="základní",J722,0)</f>
        <v>0</v>
      </c>
      <c r="BF722" s="159">
        <f>IF(N722="snížená",J722,0)</f>
        <v>0</v>
      </c>
      <c r="BG722" s="159">
        <f>IF(N722="zákl. přenesená",J722,0)</f>
        <v>0</v>
      </c>
      <c r="BH722" s="159">
        <f>IF(N722="sníž. přenesená",J722,0)</f>
        <v>0</v>
      </c>
      <c r="BI722" s="159">
        <f>IF(N722="nulová",J722,0)</f>
        <v>0</v>
      </c>
      <c r="BJ722" s="19" t="s">
        <v>80</v>
      </c>
      <c r="BK722" s="159">
        <f>ROUND(I722*H722,2)</f>
        <v>0</v>
      </c>
      <c r="BL722" s="19" t="s">
        <v>406</v>
      </c>
      <c r="BM722" s="158" t="s">
        <v>5070</v>
      </c>
    </row>
    <row r="723" spans="1:65" s="2" customFormat="1" ht="11.25">
      <c r="A723" s="34"/>
      <c r="B723" s="35"/>
      <c r="C723" s="34"/>
      <c r="D723" s="160" t="s">
        <v>260</v>
      </c>
      <c r="E723" s="34"/>
      <c r="F723" s="161" t="s">
        <v>5069</v>
      </c>
      <c r="G723" s="34"/>
      <c r="H723" s="34"/>
      <c r="I723" s="162"/>
      <c r="J723" s="34"/>
      <c r="K723" s="34"/>
      <c r="L723" s="35"/>
      <c r="M723" s="163"/>
      <c r="N723" s="164"/>
      <c r="O723" s="55"/>
      <c r="P723" s="55"/>
      <c r="Q723" s="55"/>
      <c r="R723" s="55"/>
      <c r="S723" s="55"/>
      <c r="T723" s="56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T723" s="19" t="s">
        <v>260</v>
      </c>
      <c r="AU723" s="19" t="s">
        <v>82</v>
      </c>
    </row>
    <row r="724" spans="1:65" s="2" customFormat="1" ht="16.5" customHeight="1">
      <c r="A724" s="34"/>
      <c r="B724" s="145"/>
      <c r="C724" s="146" t="s">
        <v>2264</v>
      </c>
      <c r="D724" s="146" t="s">
        <v>254</v>
      </c>
      <c r="E724" s="147" t="s">
        <v>5071</v>
      </c>
      <c r="F724" s="148" t="s">
        <v>5072</v>
      </c>
      <c r="G724" s="149" t="s">
        <v>4356</v>
      </c>
      <c r="H724" s="150">
        <v>32</v>
      </c>
      <c r="I724" s="151"/>
      <c r="J724" s="152">
        <f>ROUND(I724*H724,2)</f>
        <v>0</v>
      </c>
      <c r="K724" s="153"/>
      <c r="L724" s="35"/>
      <c r="M724" s="154" t="s">
        <v>3</v>
      </c>
      <c r="N724" s="155" t="s">
        <v>44</v>
      </c>
      <c r="O724" s="55"/>
      <c r="P724" s="156">
        <f>O724*H724</f>
        <v>0</v>
      </c>
      <c r="Q724" s="156">
        <v>0</v>
      </c>
      <c r="R724" s="156">
        <f>Q724*H724</f>
        <v>0</v>
      </c>
      <c r="S724" s="156">
        <v>0</v>
      </c>
      <c r="T724" s="157">
        <f>S724*H724</f>
        <v>0</v>
      </c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R724" s="158" t="s">
        <v>406</v>
      </c>
      <c r="AT724" s="158" t="s">
        <v>254</v>
      </c>
      <c r="AU724" s="158" t="s">
        <v>82</v>
      </c>
      <c r="AY724" s="19" t="s">
        <v>252</v>
      </c>
      <c r="BE724" s="159">
        <f>IF(N724="základní",J724,0)</f>
        <v>0</v>
      </c>
      <c r="BF724" s="159">
        <f>IF(N724="snížená",J724,0)</f>
        <v>0</v>
      </c>
      <c r="BG724" s="159">
        <f>IF(N724="zákl. přenesená",J724,0)</f>
        <v>0</v>
      </c>
      <c r="BH724" s="159">
        <f>IF(N724="sníž. přenesená",J724,0)</f>
        <v>0</v>
      </c>
      <c r="BI724" s="159">
        <f>IF(N724="nulová",J724,0)</f>
        <v>0</v>
      </c>
      <c r="BJ724" s="19" t="s">
        <v>80</v>
      </c>
      <c r="BK724" s="159">
        <f>ROUND(I724*H724,2)</f>
        <v>0</v>
      </c>
      <c r="BL724" s="19" t="s">
        <v>406</v>
      </c>
      <c r="BM724" s="158" t="s">
        <v>5073</v>
      </c>
    </row>
    <row r="725" spans="1:65" s="2" customFormat="1" ht="11.25">
      <c r="A725" s="34"/>
      <c r="B725" s="35"/>
      <c r="C725" s="34"/>
      <c r="D725" s="160" t="s">
        <v>260</v>
      </c>
      <c r="E725" s="34"/>
      <c r="F725" s="161" t="s">
        <v>5072</v>
      </c>
      <c r="G725" s="34"/>
      <c r="H725" s="34"/>
      <c r="I725" s="162"/>
      <c r="J725" s="34"/>
      <c r="K725" s="34"/>
      <c r="L725" s="35"/>
      <c r="M725" s="215"/>
      <c r="N725" s="216"/>
      <c r="O725" s="217"/>
      <c r="P725" s="217"/>
      <c r="Q725" s="217"/>
      <c r="R725" s="217"/>
      <c r="S725" s="217"/>
      <c r="T725" s="218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260</v>
      </c>
      <c r="AU725" s="19" t="s">
        <v>82</v>
      </c>
    </row>
    <row r="726" spans="1:65" s="2" customFormat="1" ht="6.95" customHeight="1">
      <c r="A726" s="34"/>
      <c r="B726" s="44"/>
      <c r="C726" s="45"/>
      <c r="D726" s="45"/>
      <c r="E726" s="45"/>
      <c r="F726" s="45"/>
      <c r="G726" s="45"/>
      <c r="H726" s="45"/>
      <c r="I726" s="45"/>
      <c r="J726" s="45"/>
      <c r="K726" s="45"/>
      <c r="L726" s="35"/>
      <c r="M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</sheetData>
  <autoFilter ref="C96:K725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2" r:id="rId1"/>
    <hyperlink ref="F133" r:id="rId2"/>
    <hyperlink ref="F180" r:id="rId3"/>
    <hyperlink ref="F187" r:id="rId4"/>
    <hyperlink ref="F190" r:id="rId5"/>
    <hyperlink ref="F204" r:id="rId6"/>
    <hyperlink ref="F231" r:id="rId7"/>
    <hyperlink ref="F237" r:id="rId8"/>
    <hyperlink ref="F243" r:id="rId9"/>
    <hyperlink ref="F291" r:id="rId10"/>
    <hyperlink ref="F294" r:id="rId11"/>
    <hyperlink ref="F342" r:id="rId12"/>
    <hyperlink ref="F345" r:id="rId13"/>
    <hyperlink ref="F348" r:id="rId14"/>
    <hyperlink ref="F354" r:id="rId15"/>
    <hyperlink ref="F360" r:id="rId16"/>
    <hyperlink ref="F369" r:id="rId17"/>
    <hyperlink ref="F392" r:id="rId18"/>
    <hyperlink ref="F398" r:id="rId19"/>
    <hyperlink ref="F415" r:id="rId20"/>
    <hyperlink ref="F421" r:id="rId21"/>
    <hyperlink ref="F430" r:id="rId22"/>
    <hyperlink ref="F456" r:id="rId23"/>
    <hyperlink ref="F460" r:id="rId24"/>
    <hyperlink ref="F464" r:id="rId25"/>
    <hyperlink ref="F467" r:id="rId26"/>
    <hyperlink ref="F470" r:id="rId27"/>
    <hyperlink ref="F473" r:id="rId28"/>
    <hyperlink ref="F476" r:id="rId29"/>
    <hyperlink ref="F479" r:id="rId30"/>
    <hyperlink ref="F482" r:id="rId31"/>
    <hyperlink ref="F486" r:id="rId32"/>
    <hyperlink ref="F493" r:id="rId33"/>
    <hyperlink ref="F496" r:id="rId34"/>
    <hyperlink ref="F499" r:id="rId35"/>
    <hyperlink ref="F502" r:id="rId36"/>
    <hyperlink ref="F505" r:id="rId37"/>
    <hyperlink ref="F508" r:id="rId38"/>
    <hyperlink ref="F511" r:id="rId39"/>
    <hyperlink ref="F514" r:id="rId40"/>
    <hyperlink ref="F517" r:id="rId41"/>
    <hyperlink ref="F520" r:id="rId42"/>
    <hyperlink ref="F523" r:id="rId43"/>
    <hyperlink ref="F526" r:id="rId44"/>
    <hyperlink ref="F529" r:id="rId45"/>
    <hyperlink ref="F532" r:id="rId46"/>
    <hyperlink ref="F535" r:id="rId47"/>
    <hyperlink ref="F539" r:id="rId48"/>
    <hyperlink ref="F542" r:id="rId49"/>
    <hyperlink ref="F545" r:id="rId50"/>
    <hyperlink ref="F551" r:id="rId51"/>
    <hyperlink ref="F605" r:id="rId52"/>
    <hyperlink ref="F614" r:id="rId53"/>
    <hyperlink ref="F620" r:id="rId54"/>
    <hyperlink ref="F641" r:id="rId55"/>
    <hyperlink ref="F644" r:id="rId56"/>
    <hyperlink ref="F659" r:id="rId57"/>
    <hyperlink ref="F664" r:id="rId58"/>
    <hyperlink ref="F668" r:id="rId5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64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5074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5076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">
        <v>3</v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">
        <v>5079</v>
      </c>
      <c r="F28" s="34"/>
      <c r="G28" s="34"/>
      <c r="H28" s="34"/>
      <c r="I28" s="29" t="s">
        <v>28</v>
      </c>
      <c r="J28" s="27" t="s">
        <v>3</v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ROUND(J96,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ROUND((SUM(BE96:BE644)),  2)</f>
        <v>0</v>
      </c>
      <c r="G37" s="34"/>
      <c r="H37" s="34"/>
      <c r="I37" s="103">
        <v>0.21</v>
      </c>
      <c r="J37" s="102">
        <f>ROUND(((SUM(BE96:BE644))*I37),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ROUND((SUM(BF96:BF644)),  2)</f>
        <v>0</v>
      </c>
      <c r="G38" s="34"/>
      <c r="H38" s="34"/>
      <c r="I38" s="103">
        <v>0.15</v>
      </c>
      <c r="J38" s="102">
        <f>ROUND(((SUM(BF96:BF644))*I38),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ROUND((SUM(BG96:BG644)),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ROUND((SUM(BH96:BH644)),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ROUND((SUM(BI96:BI644)),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5074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Zařízení vzduchotechniky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Tomáš Kintr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J96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J97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J98</f>
        <v>0</v>
      </c>
      <c r="L69" s="117"/>
    </row>
    <row r="70" spans="1:47" s="10" customFormat="1" ht="19.899999999999999" customHeight="1">
      <c r="B70" s="117"/>
      <c r="D70" s="118" t="s">
        <v>5080</v>
      </c>
      <c r="E70" s="119"/>
      <c r="F70" s="119"/>
      <c r="G70" s="119"/>
      <c r="H70" s="119"/>
      <c r="I70" s="119"/>
      <c r="J70" s="120">
        <f>J149</f>
        <v>0</v>
      </c>
      <c r="L70" s="117"/>
    </row>
    <row r="71" spans="1:47" s="10" customFormat="1" ht="19.899999999999999" customHeight="1">
      <c r="B71" s="117"/>
      <c r="D71" s="118" t="s">
        <v>5081</v>
      </c>
      <c r="E71" s="119"/>
      <c r="F71" s="119"/>
      <c r="G71" s="119"/>
      <c r="H71" s="119"/>
      <c r="I71" s="119"/>
      <c r="J71" s="120">
        <f>J636</f>
        <v>0</v>
      </c>
      <c r="L71" s="117"/>
    </row>
    <row r="72" spans="1:47" s="10" customFormat="1" ht="19.899999999999999" customHeight="1">
      <c r="B72" s="117"/>
      <c r="D72" s="118" t="s">
        <v>226</v>
      </c>
      <c r="E72" s="119"/>
      <c r="F72" s="119"/>
      <c r="G72" s="119"/>
      <c r="H72" s="119"/>
      <c r="I72" s="119"/>
      <c r="J72" s="120">
        <f>J641</f>
        <v>0</v>
      </c>
      <c r="L72" s="117"/>
    </row>
    <row r="73" spans="1:47" s="2" customFormat="1" ht="21.7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47" s="2" customFormat="1" ht="6.95" customHeight="1">
      <c r="A74" s="34"/>
      <c r="B74" s="44"/>
      <c r="C74" s="45"/>
      <c r="D74" s="45"/>
      <c r="E74" s="45"/>
      <c r="F74" s="45"/>
      <c r="G74" s="45"/>
      <c r="H74" s="45"/>
      <c r="I74" s="45"/>
      <c r="J74" s="45"/>
      <c r="K74" s="45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8" spans="1:47" s="2" customFormat="1" ht="6.95" customHeight="1">
      <c r="A78" s="34"/>
      <c r="B78" s="46"/>
      <c r="C78" s="47"/>
      <c r="D78" s="47"/>
      <c r="E78" s="47"/>
      <c r="F78" s="47"/>
      <c r="G78" s="47"/>
      <c r="H78" s="47"/>
      <c r="I78" s="47"/>
      <c r="J78" s="47"/>
      <c r="K78" s="47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4.95" customHeight="1">
      <c r="A79" s="34"/>
      <c r="B79" s="35"/>
      <c r="C79" s="23" t="s">
        <v>237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2" customHeight="1">
      <c r="A81" s="34"/>
      <c r="B81" s="35"/>
      <c r="C81" s="29" t="s">
        <v>17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16.5" customHeight="1">
      <c r="A82" s="34"/>
      <c r="B82" s="35"/>
      <c r="C82" s="34"/>
      <c r="D82" s="34"/>
      <c r="E82" s="358" t="str">
        <f>E7</f>
        <v>Vědeckotechnický park UPOL, blok D - 1.etapa</v>
      </c>
      <c r="F82" s="359"/>
      <c r="G82" s="359"/>
      <c r="H82" s="359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1" customFormat="1" ht="12" customHeight="1">
      <c r="B83" s="22"/>
      <c r="C83" s="29" t="s">
        <v>196</v>
      </c>
      <c r="L83" s="22"/>
    </row>
    <row r="84" spans="1:63" s="1" customFormat="1" ht="16.5" customHeight="1">
      <c r="B84" s="22"/>
      <c r="E84" s="358" t="s">
        <v>197</v>
      </c>
      <c r="F84" s="319"/>
      <c r="G84" s="319"/>
      <c r="H84" s="319"/>
      <c r="L84" s="22"/>
    </row>
    <row r="85" spans="1:63" s="1" customFormat="1" ht="12" customHeight="1">
      <c r="B85" s="22"/>
      <c r="C85" s="29" t="s">
        <v>198</v>
      </c>
      <c r="L85" s="22"/>
    </row>
    <row r="86" spans="1:63" s="2" customFormat="1" ht="16.5" customHeight="1">
      <c r="A86" s="34"/>
      <c r="B86" s="35"/>
      <c r="C86" s="34"/>
      <c r="D86" s="34"/>
      <c r="E86" s="362" t="s">
        <v>5074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5075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E13</f>
        <v>01 - Zařízení vzduchotechniky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F16</f>
        <v>Olomouc, Třída 17.Listopadu 1121/8a</v>
      </c>
      <c r="G90" s="34"/>
      <c r="H90" s="34"/>
      <c r="I90" s="29" t="s">
        <v>23</v>
      </c>
      <c r="J90" s="52">
        <f>IF(J16="","",J16)</f>
        <v>44442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E19</f>
        <v>Univerzita Palackého v Olomouci</v>
      </c>
      <c r="G92" s="34"/>
      <c r="H92" s="34"/>
      <c r="I92" s="29" t="s">
        <v>31</v>
      </c>
      <c r="J92" s="32" t="str">
        <f>E25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IF(E22="","",E22)</f>
        <v>Vyplň údaj</v>
      </c>
      <c r="G93" s="34"/>
      <c r="H93" s="34"/>
      <c r="I93" s="29" t="s">
        <v>35</v>
      </c>
      <c r="J93" s="32" t="str">
        <f>E28</f>
        <v>Tomáš Kintr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</f>
        <v>0</v>
      </c>
      <c r="Q96" s="63"/>
      <c r="R96" s="129">
        <f>R97</f>
        <v>18.359732699999999</v>
      </c>
      <c r="S96" s="63"/>
      <c r="T96" s="130">
        <f>T97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</f>
        <v>0</v>
      </c>
    </row>
    <row r="97" spans="1:65" s="12" customFormat="1" ht="25.9" customHeight="1">
      <c r="B97" s="132"/>
      <c r="D97" s="133" t="s">
        <v>72</v>
      </c>
      <c r="E97" s="134" t="s">
        <v>2190</v>
      </c>
      <c r="F97" s="134" t="s">
        <v>2191</v>
      </c>
      <c r="I97" s="135"/>
      <c r="J97" s="136">
        <f>BK97</f>
        <v>0</v>
      </c>
      <c r="L97" s="132"/>
      <c r="M97" s="137"/>
      <c r="N97" s="138"/>
      <c r="O97" s="138"/>
      <c r="P97" s="139">
        <f>P98+P149+P636+P641</f>
        <v>0</v>
      </c>
      <c r="Q97" s="138"/>
      <c r="R97" s="139">
        <f>R98+R149+R636+R641</f>
        <v>18.359732699999999</v>
      </c>
      <c r="S97" s="138"/>
      <c r="T97" s="140">
        <f>T98+T149+T636+T641</f>
        <v>0</v>
      </c>
      <c r="AR97" s="133" t="s">
        <v>82</v>
      </c>
      <c r="AT97" s="141" t="s">
        <v>72</v>
      </c>
      <c r="AU97" s="141" t="s">
        <v>73</v>
      </c>
      <c r="AY97" s="133" t="s">
        <v>252</v>
      </c>
      <c r="BK97" s="142">
        <f>BK98+BK149+BK636+BK641</f>
        <v>0</v>
      </c>
    </row>
    <row r="98" spans="1:65" s="12" customFormat="1" ht="22.9" customHeight="1">
      <c r="B98" s="132"/>
      <c r="D98" s="133" t="s">
        <v>72</v>
      </c>
      <c r="E98" s="143" t="s">
        <v>2431</v>
      </c>
      <c r="F98" s="143" t="s">
        <v>2432</v>
      </c>
      <c r="I98" s="135"/>
      <c r="J98" s="144">
        <f>BK98</f>
        <v>0</v>
      </c>
      <c r="L98" s="132"/>
      <c r="M98" s="137"/>
      <c r="N98" s="138"/>
      <c r="O98" s="138"/>
      <c r="P98" s="139">
        <f>SUM(P99:P148)</f>
        <v>0</v>
      </c>
      <c r="Q98" s="138"/>
      <c r="R98" s="139">
        <f>SUM(R99:R148)</f>
        <v>3.2841437</v>
      </c>
      <c r="S98" s="138"/>
      <c r="T98" s="140">
        <f>SUM(T99:T148)</f>
        <v>0</v>
      </c>
      <c r="AR98" s="133" t="s">
        <v>82</v>
      </c>
      <c r="AT98" s="141" t="s">
        <v>72</v>
      </c>
      <c r="AU98" s="141" t="s">
        <v>80</v>
      </c>
      <c r="AY98" s="133" t="s">
        <v>252</v>
      </c>
      <c r="BK98" s="142">
        <f>SUM(BK99:BK148)</f>
        <v>0</v>
      </c>
    </row>
    <row r="99" spans="1:65" s="2" customFormat="1" ht="16.5" customHeight="1">
      <c r="A99" s="34"/>
      <c r="B99" s="145"/>
      <c r="C99" s="146" t="s">
        <v>1369</v>
      </c>
      <c r="D99" s="146" t="s">
        <v>254</v>
      </c>
      <c r="E99" s="147" t="s">
        <v>5082</v>
      </c>
      <c r="F99" s="148" t="s">
        <v>5083</v>
      </c>
      <c r="G99" s="149" t="s">
        <v>497</v>
      </c>
      <c r="H99" s="150">
        <v>1484.3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3.6000000000000002E-4</v>
      </c>
      <c r="R99" s="156">
        <f>Q99*H99</f>
        <v>0.53434800000000005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406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406</v>
      </c>
      <c r="BM99" s="158" t="s">
        <v>5084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5085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98" t="s">
        <v>1459</v>
      </c>
      <c r="D101" s="198" t="s">
        <v>361</v>
      </c>
      <c r="E101" s="199" t="s">
        <v>5086</v>
      </c>
      <c r="F101" s="200" t="s">
        <v>5087</v>
      </c>
      <c r="G101" s="201" t="s">
        <v>497</v>
      </c>
      <c r="H101" s="202">
        <v>479.4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2.5999999999999999E-3</v>
      </c>
      <c r="R101" s="156">
        <f>Q101*H101</f>
        <v>1.24644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5088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5087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5089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19.5">
      <c r="A104" s="34"/>
      <c r="B104" s="35"/>
      <c r="C104" s="34"/>
      <c r="D104" s="160" t="s">
        <v>2284</v>
      </c>
      <c r="E104" s="34"/>
      <c r="F104" s="211" t="s">
        <v>5090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2284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4147</v>
      </c>
      <c r="H105" s="177">
        <v>405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4" customFormat="1" ht="11.25">
      <c r="B106" s="174"/>
      <c r="D106" s="160" t="s">
        <v>264</v>
      </c>
      <c r="E106" s="175" t="s">
        <v>3</v>
      </c>
      <c r="F106" s="176" t="s">
        <v>5091</v>
      </c>
      <c r="H106" s="177">
        <v>0.7</v>
      </c>
      <c r="I106" s="178"/>
      <c r="L106" s="174"/>
      <c r="M106" s="179"/>
      <c r="N106" s="180"/>
      <c r="O106" s="180"/>
      <c r="P106" s="180"/>
      <c r="Q106" s="180"/>
      <c r="R106" s="180"/>
      <c r="S106" s="180"/>
      <c r="T106" s="181"/>
      <c r="AT106" s="175" t="s">
        <v>264</v>
      </c>
      <c r="AU106" s="175" t="s">
        <v>82</v>
      </c>
      <c r="AV106" s="14" t="s">
        <v>82</v>
      </c>
      <c r="AW106" s="14" t="s">
        <v>34</v>
      </c>
      <c r="AX106" s="14" t="s">
        <v>73</v>
      </c>
      <c r="AY106" s="175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5091</v>
      </c>
      <c r="H107" s="177">
        <v>0.7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4" customFormat="1" ht="11.25">
      <c r="B108" s="174"/>
      <c r="D108" s="160" t="s">
        <v>264</v>
      </c>
      <c r="E108" s="175" t="s">
        <v>3</v>
      </c>
      <c r="F108" s="176" t="s">
        <v>1066</v>
      </c>
      <c r="H108" s="177">
        <v>73</v>
      </c>
      <c r="I108" s="178"/>
      <c r="L108" s="174"/>
      <c r="M108" s="179"/>
      <c r="N108" s="180"/>
      <c r="O108" s="180"/>
      <c r="P108" s="180"/>
      <c r="Q108" s="180"/>
      <c r="R108" s="180"/>
      <c r="S108" s="180"/>
      <c r="T108" s="181"/>
      <c r="AT108" s="175" t="s">
        <v>264</v>
      </c>
      <c r="AU108" s="175" t="s">
        <v>82</v>
      </c>
      <c r="AV108" s="14" t="s">
        <v>82</v>
      </c>
      <c r="AW108" s="14" t="s">
        <v>34</v>
      </c>
      <c r="AX108" s="14" t="s">
        <v>73</v>
      </c>
      <c r="AY108" s="175" t="s">
        <v>252</v>
      </c>
    </row>
    <row r="109" spans="1:65" s="15" customFormat="1" ht="11.25">
      <c r="B109" s="182"/>
      <c r="D109" s="160" t="s">
        <v>264</v>
      </c>
      <c r="E109" s="183" t="s">
        <v>3</v>
      </c>
      <c r="F109" s="184" t="s">
        <v>269</v>
      </c>
      <c r="H109" s="185">
        <v>479.4</v>
      </c>
      <c r="I109" s="186"/>
      <c r="L109" s="182"/>
      <c r="M109" s="187"/>
      <c r="N109" s="188"/>
      <c r="O109" s="188"/>
      <c r="P109" s="188"/>
      <c r="Q109" s="188"/>
      <c r="R109" s="188"/>
      <c r="S109" s="188"/>
      <c r="T109" s="189"/>
      <c r="AT109" s="183" t="s">
        <v>264</v>
      </c>
      <c r="AU109" s="183" t="s">
        <v>82</v>
      </c>
      <c r="AV109" s="15" t="s">
        <v>258</v>
      </c>
      <c r="AW109" s="15" t="s">
        <v>34</v>
      </c>
      <c r="AX109" s="15" t="s">
        <v>80</v>
      </c>
      <c r="AY109" s="183" t="s">
        <v>252</v>
      </c>
    </row>
    <row r="110" spans="1:65" s="2" customFormat="1" ht="16.5" customHeight="1">
      <c r="A110" s="34"/>
      <c r="B110" s="145"/>
      <c r="C110" s="198" t="s">
        <v>1464</v>
      </c>
      <c r="D110" s="198" t="s">
        <v>361</v>
      </c>
      <c r="E110" s="199" t="s">
        <v>5092</v>
      </c>
      <c r="F110" s="200" t="s">
        <v>5093</v>
      </c>
      <c r="G110" s="201" t="s">
        <v>497</v>
      </c>
      <c r="H110" s="202">
        <v>50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3.2499999999999999E-3</v>
      </c>
      <c r="R110" s="156">
        <f>Q110*H110</f>
        <v>0.16250000000000001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572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406</v>
      </c>
      <c r="BM110" s="158" t="s">
        <v>5094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5093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5095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9.5">
      <c r="A113" s="34"/>
      <c r="B113" s="35"/>
      <c r="C113" s="34"/>
      <c r="D113" s="160" t="s">
        <v>2284</v>
      </c>
      <c r="E113" s="34"/>
      <c r="F113" s="211" t="s">
        <v>5090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82</v>
      </c>
      <c r="H114" s="177">
        <v>2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693</v>
      </c>
      <c r="H115" s="177">
        <v>43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73</v>
      </c>
      <c r="AY115" s="175" t="s">
        <v>252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296</v>
      </c>
      <c r="H116" s="177">
        <v>5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73</v>
      </c>
      <c r="AY116" s="175" t="s">
        <v>252</v>
      </c>
    </row>
    <row r="117" spans="1:65" s="15" customFormat="1" ht="11.25">
      <c r="B117" s="182"/>
      <c r="D117" s="160" t="s">
        <v>264</v>
      </c>
      <c r="E117" s="183" t="s">
        <v>3</v>
      </c>
      <c r="F117" s="184" t="s">
        <v>269</v>
      </c>
      <c r="H117" s="185">
        <v>50</v>
      </c>
      <c r="I117" s="186"/>
      <c r="L117" s="182"/>
      <c r="M117" s="187"/>
      <c r="N117" s="188"/>
      <c r="O117" s="188"/>
      <c r="P117" s="188"/>
      <c r="Q117" s="188"/>
      <c r="R117" s="188"/>
      <c r="S117" s="188"/>
      <c r="T117" s="189"/>
      <c r="AT117" s="183" t="s">
        <v>264</v>
      </c>
      <c r="AU117" s="183" t="s">
        <v>82</v>
      </c>
      <c r="AV117" s="15" t="s">
        <v>258</v>
      </c>
      <c r="AW117" s="15" t="s">
        <v>34</v>
      </c>
      <c r="AX117" s="15" t="s">
        <v>80</v>
      </c>
      <c r="AY117" s="183" t="s">
        <v>252</v>
      </c>
    </row>
    <row r="118" spans="1:65" s="2" customFormat="1" ht="16.5" customHeight="1">
      <c r="A118" s="34"/>
      <c r="B118" s="145"/>
      <c r="C118" s="198" t="s">
        <v>1470</v>
      </c>
      <c r="D118" s="198" t="s">
        <v>361</v>
      </c>
      <c r="E118" s="199" t="s">
        <v>5096</v>
      </c>
      <c r="F118" s="200" t="s">
        <v>5097</v>
      </c>
      <c r="G118" s="201" t="s">
        <v>497</v>
      </c>
      <c r="H118" s="202">
        <v>12.2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3.0000000000000001E-3</v>
      </c>
      <c r="R118" s="156">
        <f>Q118*H118</f>
        <v>3.6600000000000001E-2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572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5098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5097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5099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5100</v>
      </c>
      <c r="H121" s="177">
        <v>7.5</v>
      </c>
      <c r="I121" s="178"/>
      <c r="L121" s="174"/>
      <c r="M121" s="179"/>
      <c r="N121" s="180"/>
      <c r="O121" s="180"/>
      <c r="P121" s="180"/>
      <c r="Q121" s="180"/>
      <c r="R121" s="180"/>
      <c r="S121" s="180"/>
      <c r="T121" s="181"/>
      <c r="AT121" s="175" t="s">
        <v>264</v>
      </c>
      <c r="AU121" s="175" t="s">
        <v>82</v>
      </c>
      <c r="AV121" s="14" t="s">
        <v>82</v>
      </c>
      <c r="AW121" s="14" t="s">
        <v>34</v>
      </c>
      <c r="AX121" s="14" t="s">
        <v>73</v>
      </c>
      <c r="AY121" s="175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5101</v>
      </c>
      <c r="H122" s="177">
        <v>0.6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5101</v>
      </c>
      <c r="H123" s="177">
        <v>0.6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5102</v>
      </c>
      <c r="H124" s="177">
        <v>3.5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5" customFormat="1" ht="11.25">
      <c r="B125" s="182"/>
      <c r="D125" s="160" t="s">
        <v>264</v>
      </c>
      <c r="E125" s="183" t="s">
        <v>3</v>
      </c>
      <c r="F125" s="184" t="s">
        <v>269</v>
      </c>
      <c r="H125" s="185">
        <v>12.2</v>
      </c>
      <c r="I125" s="186"/>
      <c r="L125" s="182"/>
      <c r="M125" s="187"/>
      <c r="N125" s="188"/>
      <c r="O125" s="188"/>
      <c r="P125" s="188"/>
      <c r="Q125" s="188"/>
      <c r="R125" s="188"/>
      <c r="S125" s="188"/>
      <c r="T125" s="189"/>
      <c r="AT125" s="183" t="s">
        <v>264</v>
      </c>
      <c r="AU125" s="183" t="s">
        <v>82</v>
      </c>
      <c r="AV125" s="15" t="s">
        <v>258</v>
      </c>
      <c r="AW125" s="15" t="s">
        <v>34</v>
      </c>
      <c r="AX125" s="15" t="s">
        <v>80</v>
      </c>
      <c r="AY125" s="183" t="s">
        <v>252</v>
      </c>
    </row>
    <row r="126" spans="1:65" s="2" customFormat="1" ht="16.5" customHeight="1">
      <c r="A126" s="34"/>
      <c r="B126" s="145"/>
      <c r="C126" s="198" t="s">
        <v>1375</v>
      </c>
      <c r="D126" s="198" t="s">
        <v>361</v>
      </c>
      <c r="E126" s="199" t="s">
        <v>5103</v>
      </c>
      <c r="F126" s="200" t="s">
        <v>5104</v>
      </c>
      <c r="G126" s="201" t="s">
        <v>497</v>
      </c>
      <c r="H126" s="202">
        <v>924.2</v>
      </c>
      <c r="I126" s="203"/>
      <c r="J126" s="204">
        <f>ROUND(I126*H126,2)</f>
        <v>0</v>
      </c>
      <c r="K126" s="205"/>
      <c r="L126" s="206"/>
      <c r="M126" s="207" t="s">
        <v>3</v>
      </c>
      <c r="N126" s="208" t="s">
        <v>44</v>
      </c>
      <c r="O126" s="55"/>
      <c r="P126" s="156">
        <f>O126*H126</f>
        <v>0</v>
      </c>
      <c r="Q126" s="156">
        <v>1E-3</v>
      </c>
      <c r="R126" s="156">
        <f>Q126*H126</f>
        <v>0.92420000000000002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572</v>
      </c>
      <c r="AT126" s="158" t="s">
        <v>361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5105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5104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5106</v>
      </c>
      <c r="H128" s="177">
        <v>797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5107</v>
      </c>
      <c r="H129" s="177">
        <v>2.2000000000000002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1547</v>
      </c>
      <c r="H130" s="177">
        <v>125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73</v>
      </c>
      <c r="AY130" s="175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924.2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1395</v>
      </c>
      <c r="D132" s="198" t="s">
        <v>361</v>
      </c>
      <c r="E132" s="199" t="s">
        <v>5108</v>
      </c>
      <c r="F132" s="200" t="s">
        <v>5109</v>
      </c>
      <c r="G132" s="201" t="s">
        <v>497</v>
      </c>
      <c r="H132" s="202">
        <v>18.5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2E-3</v>
      </c>
      <c r="R132" s="156">
        <f>Q132*H132</f>
        <v>3.6999999999999998E-2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5110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5109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258</v>
      </c>
      <c r="H134" s="177">
        <v>4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303</v>
      </c>
      <c r="H135" s="177">
        <v>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303</v>
      </c>
      <c r="H136" s="177">
        <v>6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5111</v>
      </c>
      <c r="H137" s="177">
        <v>2.5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18.5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46" t="s">
        <v>1403</v>
      </c>
      <c r="D139" s="146" t="s">
        <v>254</v>
      </c>
      <c r="E139" s="147" t="s">
        <v>5112</v>
      </c>
      <c r="F139" s="148" t="s">
        <v>5113</v>
      </c>
      <c r="G139" s="149" t="s">
        <v>497</v>
      </c>
      <c r="H139" s="150">
        <v>42.51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6.9999999999999994E-5</v>
      </c>
      <c r="R139" s="156">
        <f>Q139*H139</f>
        <v>2.9756999999999995E-3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5114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5115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6.5" customHeight="1">
      <c r="A141" s="34"/>
      <c r="B141" s="145"/>
      <c r="C141" s="198" t="s">
        <v>1411</v>
      </c>
      <c r="D141" s="198" t="s">
        <v>361</v>
      </c>
      <c r="E141" s="199" t="s">
        <v>5116</v>
      </c>
      <c r="F141" s="200" t="s">
        <v>5117</v>
      </c>
      <c r="G141" s="201" t="s">
        <v>497</v>
      </c>
      <c r="H141" s="202">
        <v>42.51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8.0000000000000002E-3</v>
      </c>
      <c r="R141" s="156">
        <f>Q141*H141</f>
        <v>0.34007999999999999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5118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5117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2284</v>
      </c>
      <c r="E143" s="34"/>
      <c r="F143" s="211" t="s">
        <v>5119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2284</v>
      </c>
      <c r="AU143" s="19" t="s">
        <v>82</v>
      </c>
    </row>
    <row r="144" spans="1:65" s="14" customFormat="1" ht="11.25">
      <c r="B144" s="174"/>
      <c r="D144" s="160" t="s">
        <v>264</v>
      </c>
      <c r="E144" s="175" t="s">
        <v>3</v>
      </c>
      <c r="F144" s="176" t="s">
        <v>5120</v>
      </c>
      <c r="H144" s="177">
        <v>42.51</v>
      </c>
      <c r="I144" s="178"/>
      <c r="L144" s="174"/>
      <c r="M144" s="179"/>
      <c r="N144" s="180"/>
      <c r="O144" s="180"/>
      <c r="P144" s="180"/>
      <c r="Q144" s="180"/>
      <c r="R144" s="180"/>
      <c r="S144" s="180"/>
      <c r="T144" s="181"/>
      <c r="AT144" s="175" t="s">
        <v>264</v>
      </c>
      <c r="AU144" s="175" t="s">
        <v>82</v>
      </c>
      <c r="AV144" s="14" t="s">
        <v>82</v>
      </c>
      <c r="AW144" s="14" t="s">
        <v>34</v>
      </c>
      <c r="AX144" s="14" t="s">
        <v>80</v>
      </c>
      <c r="AY144" s="175" t="s">
        <v>252</v>
      </c>
    </row>
    <row r="145" spans="1:65" s="2" customFormat="1" ht="16.5" customHeight="1">
      <c r="A145" s="34"/>
      <c r="B145" s="145"/>
      <c r="C145" s="146" t="s">
        <v>1418</v>
      </c>
      <c r="D145" s="146" t="s">
        <v>254</v>
      </c>
      <c r="E145" s="147" t="s">
        <v>5121</v>
      </c>
      <c r="F145" s="148" t="s">
        <v>5122</v>
      </c>
      <c r="G145" s="149" t="s">
        <v>5123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5124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5125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46" t="s">
        <v>1439</v>
      </c>
      <c r="D147" s="146" t="s">
        <v>254</v>
      </c>
      <c r="E147" s="147" t="s">
        <v>5126</v>
      </c>
      <c r="F147" s="148" t="s">
        <v>5127</v>
      </c>
      <c r="G147" s="149" t="s">
        <v>5123</v>
      </c>
      <c r="H147" s="219"/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406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5128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5129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5130</v>
      </c>
      <c r="F149" s="143" t="s">
        <v>5131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SUM(P150:P635)</f>
        <v>0</v>
      </c>
      <c r="Q149" s="138"/>
      <c r="R149" s="139">
        <f>SUM(R150:R635)</f>
        <v>15.075588999999999</v>
      </c>
      <c r="S149" s="138"/>
      <c r="T149" s="140">
        <f>SUM(T150:T635)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SUM(BK150:BK635)</f>
        <v>0</v>
      </c>
    </row>
    <row r="150" spans="1:65" s="2" customFormat="1" ht="16.5" customHeight="1">
      <c r="A150" s="34"/>
      <c r="B150" s="145"/>
      <c r="C150" s="146" t="s">
        <v>724</v>
      </c>
      <c r="D150" s="146" t="s">
        <v>254</v>
      </c>
      <c r="E150" s="147" t="s">
        <v>5132</v>
      </c>
      <c r="F150" s="148" t="s">
        <v>5133</v>
      </c>
      <c r="G150" s="149" t="s">
        <v>743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5134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5135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1.25">
      <c r="A152" s="34"/>
      <c r="B152" s="35"/>
      <c r="C152" s="34"/>
      <c r="D152" s="165" t="s">
        <v>262</v>
      </c>
      <c r="E152" s="34"/>
      <c r="F152" s="166" t="s">
        <v>5136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262</v>
      </c>
      <c r="AU152" s="19" t="s">
        <v>82</v>
      </c>
    </row>
    <row r="153" spans="1:65" s="2" customFormat="1" ht="16.5" customHeight="1">
      <c r="A153" s="34"/>
      <c r="B153" s="145"/>
      <c r="C153" s="198" t="s">
        <v>730</v>
      </c>
      <c r="D153" s="198" t="s">
        <v>361</v>
      </c>
      <c r="E153" s="199" t="s">
        <v>5137</v>
      </c>
      <c r="F153" s="200" t="s">
        <v>5138</v>
      </c>
      <c r="G153" s="201" t="s">
        <v>743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5.6999999999999998E-4</v>
      </c>
      <c r="R153" s="156">
        <f>Q153*H153</f>
        <v>1.14E-3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5139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5138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5140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2284</v>
      </c>
      <c r="E156" s="34"/>
      <c r="F156" s="211" t="s">
        <v>5141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2284</v>
      </c>
      <c r="AU156" s="19" t="s">
        <v>82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5142</v>
      </c>
      <c r="H157" s="177">
        <v>1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5143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73</v>
      </c>
      <c r="AY158" s="175" t="s">
        <v>252</v>
      </c>
    </row>
    <row r="159" spans="1:65" s="15" customFormat="1" ht="11.25">
      <c r="B159" s="182"/>
      <c r="D159" s="160" t="s">
        <v>264</v>
      </c>
      <c r="E159" s="183" t="s">
        <v>3</v>
      </c>
      <c r="F159" s="184" t="s">
        <v>269</v>
      </c>
      <c r="H159" s="185">
        <v>2</v>
      </c>
      <c r="I159" s="186"/>
      <c r="L159" s="182"/>
      <c r="M159" s="187"/>
      <c r="N159" s="188"/>
      <c r="O159" s="188"/>
      <c r="P159" s="188"/>
      <c r="Q159" s="188"/>
      <c r="R159" s="188"/>
      <c r="S159" s="188"/>
      <c r="T159" s="189"/>
      <c r="AT159" s="183" t="s">
        <v>264</v>
      </c>
      <c r="AU159" s="183" t="s">
        <v>82</v>
      </c>
      <c r="AV159" s="15" t="s">
        <v>258</v>
      </c>
      <c r="AW159" s="15" t="s">
        <v>34</v>
      </c>
      <c r="AX159" s="15" t="s">
        <v>80</v>
      </c>
      <c r="AY159" s="183" t="s">
        <v>252</v>
      </c>
    </row>
    <row r="160" spans="1:65" s="2" customFormat="1" ht="16.5" customHeight="1">
      <c r="A160" s="34"/>
      <c r="B160" s="145"/>
      <c r="C160" s="146" t="s">
        <v>740</v>
      </c>
      <c r="D160" s="146" t="s">
        <v>254</v>
      </c>
      <c r="E160" s="147" t="s">
        <v>5144</v>
      </c>
      <c r="F160" s="148" t="s">
        <v>5145</v>
      </c>
      <c r="G160" s="149" t="s">
        <v>743</v>
      </c>
      <c r="H160" s="150">
        <v>2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5146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5147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5148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2" customFormat="1" ht="16.5" customHeight="1">
      <c r="A163" s="34"/>
      <c r="B163" s="145"/>
      <c r="C163" s="198" t="s">
        <v>748</v>
      </c>
      <c r="D163" s="198" t="s">
        <v>361</v>
      </c>
      <c r="E163" s="199" t="s">
        <v>5149</v>
      </c>
      <c r="F163" s="200" t="s">
        <v>5150</v>
      </c>
      <c r="G163" s="201" t="s">
        <v>743</v>
      </c>
      <c r="H163" s="202">
        <v>2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5.0000000000000001E-3</v>
      </c>
      <c r="R163" s="156">
        <f>Q163*H163</f>
        <v>0.01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572</v>
      </c>
      <c r="AT163" s="158" t="s">
        <v>361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406</v>
      </c>
      <c r="BM163" s="158" t="s">
        <v>5151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5150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5152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2284</v>
      </c>
      <c r="E166" s="34"/>
      <c r="F166" s="211" t="s">
        <v>5153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2284</v>
      </c>
      <c r="AU166" s="19" t="s">
        <v>82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5154</v>
      </c>
      <c r="H167" s="177">
        <v>1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5155</v>
      </c>
      <c r="H168" s="177">
        <v>1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73</v>
      </c>
      <c r="AY168" s="175" t="s">
        <v>252</v>
      </c>
    </row>
    <row r="169" spans="1:65" s="15" customFormat="1" ht="11.25">
      <c r="B169" s="182"/>
      <c r="D169" s="160" t="s">
        <v>264</v>
      </c>
      <c r="E169" s="183" t="s">
        <v>3</v>
      </c>
      <c r="F169" s="184" t="s">
        <v>269</v>
      </c>
      <c r="H169" s="185">
        <v>2</v>
      </c>
      <c r="I169" s="186"/>
      <c r="L169" s="182"/>
      <c r="M169" s="187"/>
      <c r="N169" s="188"/>
      <c r="O169" s="188"/>
      <c r="P169" s="188"/>
      <c r="Q169" s="188"/>
      <c r="R169" s="188"/>
      <c r="S169" s="188"/>
      <c r="T169" s="189"/>
      <c r="AT169" s="183" t="s">
        <v>264</v>
      </c>
      <c r="AU169" s="183" t="s">
        <v>82</v>
      </c>
      <c r="AV169" s="15" t="s">
        <v>258</v>
      </c>
      <c r="AW169" s="15" t="s">
        <v>34</v>
      </c>
      <c r="AX169" s="15" t="s">
        <v>80</v>
      </c>
      <c r="AY169" s="183" t="s">
        <v>252</v>
      </c>
    </row>
    <row r="170" spans="1:65" s="2" customFormat="1" ht="16.5" customHeight="1">
      <c r="A170" s="34"/>
      <c r="B170" s="145"/>
      <c r="C170" s="146" t="s">
        <v>755</v>
      </c>
      <c r="D170" s="146" t="s">
        <v>254</v>
      </c>
      <c r="E170" s="147" t="s">
        <v>5156</v>
      </c>
      <c r="F170" s="148" t="s">
        <v>5157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5158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5159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5160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2" customFormat="1" ht="16.5" customHeight="1">
      <c r="A173" s="34"/>
      <c r="B173" s="145"/>
      <c r="C173" s="198" t="s">
        <v>762</v>
      </c>
      <c r="D173" s="198" t="s">
        <v>361</v>
      </c>
      <c r="E173" s="199" t="s">
        <v>5161</v>
      </c>
      <c r="F173" s="200" t="s">
        <v>5162</v>
      </c>
      <c r="G173" s="201" t="s">
        <v>3342</v>
      </c>
      <c r="H173" s="202">
        <v>2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572</v>
      </c>
      <c r="AT173" s="158" t="s">
        <v>361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5163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5162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48.75">
      <c r="A175" s="34"/>
      <c r="B175" s="35"/>
      <c r="C175" s="34"/>
      <c r="D175" s="160" t="s">
        <v>2284</v>
      </c>
      <c r="E175" s="34"/>
      <c r="F175" s="211" t="s">
        <v>5164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2284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5165</v>
      </c>
      <c r="H176" s="177">
        <v>1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73</v>
      </c>
      <c r="AY176" s="175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5166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5" customFormat="1" ht="11.25">
      <c r="B178" s="182"/>
      <c r="D178" s="160" t="s">
        <v>264</v>
      </c>
      <c r="E178" s="183" t="s">
        <v>3</v>
      </c>
      <c r="F178" s="184" t="s">
        <v>269</v>
      </c>
      <c r="H178" s="185">
        <v>2</v>
      </c>
      <c r="I178" s="186"/>
      <c r="L178" s="182"/>
      <c r="M178" s="187"/>
      <c r="N178" s="188"/>
      <c r="O178" s="188"/>
      <c r="P178" s="188"/>
      <c r="Q178" s="188"/>
      <c r="R178" s="188"/>
      <c r="S178" s="188"/>
      <c r="T178" s="189"/>
      <c r="AT178" s="183" t="s">
        <v>264</v>
      </c>
      <c r="AU178" s="183" t="s">
        <v>82</v>
      </c>
      <c r="AV178" s="15" t="s">
        <v>258</v>
      </c>
      <c r="AW178" s="15" t="s">
        <v>34</v>
      </c>
      <c r="AX178" s="15" t="s">
        <v>80</v>
      </c>
      <c r="AY178" s="183" t="s">
        <v>252</v>
      </c>
    </row>
    <row r="179" spans="1:65" s="2" customFormat="1" ht="16.5" customHeight="1">
      <c r="A179" s="34"/>
      <c r="B179" s="145"/>
      <c r="C179" s="146" t="s">
        <v>866</v>
      </c>
      <c r="D179" s="146" t="s">
        <v>254</v>
      </c>
      <c r="E179" s="147" t="s">
        <v>5167</v>
      </c>
      <c r="F179" s="148" t="s">
        <v>5168</v>
      </c>
      <c r="G179" s="149" t="s">
        <v>743</v>
      </c>
      <c r="H179" s="150">
        <v>4</v>
      </c>
      <c r="I179" s="151"/>
      <c r="J179" s="152">
        <f>ROUND(I179*H179,2)</f>
        <v>0</v>
      </c>
      <c r="K179" s="153"/>
      <c r="L179" s="35"/>
      <c r="M179" s="154" t="s">
        <v>3</v>
      </c>
      <c r="N179" s="155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406</v>
      </c>
      <c r="AT179" s="158" t="s">
        <v>254</v>
      </c>
      <c r="AU179" s="158" t="s">
        <v>82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406</v>
      </c>
      <c r="BM179" s="158" t="s">
        <v>5169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5170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82</v>
      </c>
    </row>
    <row r="181" spans="1:65" s="2" customFormat="1" ht="11.25">
      <c r="A181" s="34"/>
      <c r="B181" s="35"/>
      <c r="C181" s="34"/>
      <c r="D181" s="165" t="s">
        <v>262</v>
      </c>
      <c r="E181" s="34"/>
      <c r="F181" s="166" t="s">
        <v>5171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262</v>
      </c>
      <c r="AU181" s="19" t="s">
        <v>82</v>
      </c>
    </row>
    <row r="182" spans="1:65" s="2" customFormat="1" ht="16.5" customHeight="1">
      <c r="A182" s="34"/>
      <c r="B182" s="145"/>
      <c r="C182" s="198" t="s">
        <v>884</v>
      </c>
      <c r="D182" s="198" t="s">
        <v>361</v>
      </c>
      <c r="E182" s="199" t="s">
        <v>5172</v>
      </c>
      <c r="F182" s="200" t="s">
        <v>5173</v>
      </c>
      <c r="G182" s="201" t="s">
        <v>743</v>
      </c>
      <c r="H182" s="202">
        <v>2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1E-4</v>
      </c>
      <c r="R182" s="156">
        <f>Q182*H182</f>
        <v>2.0000000000000001E-4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572</v>
      </c>
      <c r="AT182" s="158" t="s">
        <v>361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5174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5173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5175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2" customFormat="1" ht="19.5">
      <c r="A185" s="34"/>
      <c r="B185" s="35"/>
      <c r="C185" s="34"/>
      <c r="D185" s="160" t="s">
        <v>2284</v>
      </c>
      <c r="E185" s="34"/>
      <c r="F185" s="211" t="s">
        <v>5176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2284</v>
      </c>
      <c r="AU185" s="19" t="s">
        <v>82</v>
      </c>
    </row>
    <row r="186" spans="1:65" s="2" customFormat="1" ht="16.5" customHeight="1">
      <c r="A186" s="34"/>
      <c r="B186" s="145"/>
      <c r="C186" s="198" t="s">
        <v>905</v>
      </c>
      <c r="D186" s="198" t="s">
        <v>361</v>
      </c>
      <c r="E186" s="199" t="s">
        <v>5177</v>
      </c>
      <c r="F186" s="200" t="s">
        <v>5178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2.9999999999999997E-4</v>
      </c>
      <c r="R186" s="156">
        <f>Q186*H186</f>
        <v>2.9999999999999997E-4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572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5179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5178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5180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9.5">
      <c r="A189" s="34"/>
      <c r="B189" s="35"/>
      <c r="C189" s="34"/>
      <c r="D189" s="160" t="s">
        <v>2284</v>
      </c>
      <c r="E189" s="34"/>
      <c r="F189" s="211" t="s">
        <v>5181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2284</v>
      </c>
      <c r="AU189" s="19" t="s">
        <v>82</v>
      </c>
    </row>
    <row r="190" spans="1:65" s="2" customFormat="1" ht="16.5" customHeight="1">
      <c r="A190" s="34"/>
      <c r="B190" s="145"/>
      <c r="C190" s="198" t="s">
        <v>916</v>
      </c>
      <c r="D190" s="198" t="s">
        <v>361</v>
      </c>
      <c r="E190" s="199" t="s">
        <v>5182</v>
      </c>
      <c r="F190" s="200" t="s">
        <v>5183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4.0000000000000002E-4</v>
      </c>
      <c r="R190" s="156">
        <f>Q190*H190</f>
        <v>4.0000000000000002E-4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5184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5183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5185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2" customFormat="1" ht="19.5">
      <c r="A193" s="34"/>
      <c r="B193" s="35"/>
      <c r="C193" s="34"/>
      <c r="D193" s="160" t="s">
        <v>2284</v>
      </c>
      <c r="E193" s="34"/>
      <c r="F193" s="211" t="s">
        <v>5186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2284</v>
      </c>
      <c r="AU193" s="19" t="s">
        <v>82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5187</v>
      </c>
      <c r="F194" s="148" t="s">
        <v>5188</v>
      </c>
      <c r="G194" s="149" t="s">
        <v>743</v>
      </c>
      <c r="H194" s="150">
        <v>95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406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406</v>
      </c>
      <c r="BM194" s="158" t="s">
        <v>5189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5190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1.25">
      <c r="A196" s="34"/>
      <c r="B196" s="35"/>
      <c r="C196" s="34"/>
      <c r="D196" s="165" t="s">
        <v>262</v>
      </c>
      <c r="E196" s="34"/>
      <c r="F196" s="166" t="s">
        <v>5191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262</v>
      </c>
      <c r="AU196" s="19" t="s">
        <v>82</v>
      </c>
    </row>
    <row r="197" spans="1:65" s="2" customFormat="1" ht="16.5" customHeight="1">
      <c r="A197" s="34"/>
      <c r="B197" s="145"/>
      <c r="C197" s="198" t="s">
        <v>819</v>
      </c>
      <c r="D197" s="198" t="s">
        <v>361</v>
      </c>
      <c r="E197" s="199" t="s">
        <v>5192</v>
      </c>
      <c r="F197" s="200" t="s">
        <v>5193</v>
      </c>
      <c r="G197" s="201" t="s">
        <v>743</v>
      </c>
      <c r="H197" s="202">
        <v>7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4.0000000000000002E-4</v>
      </c>
      <c r="R197" s="156">
        <f>Q197*H197</f>
        <v>2.8E-3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5194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5193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5195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2284</v>
      </c>
      <c r="E200" s="34"/>
      <c r="F200" s="211" t="s">
        <v>5196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2284</v>
      </c>
      <c r="AU200" s="19" t="s">
        <v>82</v>
      </c>
    </row>
    <row r="201" spans="1:65" s="2" customFormat="1" ht="16.5" customHeight="1">
      <c r="A201" s="34"/>
      <c r="B201" s="145"/>
      <c r="C201" s="198" t="s">
        <v>834</v>
      </c>
      <c r="D201" s="198" t="s">
        <v>361</v>
      </c>
      <c r="E201" s="199" t="s">
        <v>5197</v>
      </c>
      <c r="F201" s="200" t="s">
        <v>5198</v>
      </c>
      <c r="G201" s="201" t="s">
        <v>743</v>
      </c>
      <c r="H201" s="202">
        <v>29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5.0000000000000001E-4</v>
      </c>
      <c r="R201" s="156">
        <f>Q201*H201</f>
        <v>1.4500000000000001E-2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572</v>
      </c>
      <c r="AT201" s="158" t="s">
        <v>361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5199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5198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5200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2" customFormat="1" ht="19.5">
      <c r="A204" s="34"/>
      <c r="B204" s="35"/>
      <c r="C204" s="34"/>
      <c r="D204" s="160" t="s">
        <v>2284</v>
      </c>
      <c r="E204" s="34"/>
      <c r="F204" s="211" t="s">
        <v>5201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2284</v>
      </c>
      <c r="AU204" s="19" t="s">
        <v>82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5202</v>
      </c>
      <c r="F205" s="200" t="s">
        <v>5203</v>
      </c>
      <c r="G205" s="201" t="s">
        <v>743</v>
      </c>
      <c r="H205" s="202">
        <v>17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5.0000000000000001E-4</v>
      </c>
      <c r="R205" s="156">
        <f>Q205*H205</f>
        <v>8.5000000000000006E-3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572</v>
      </c>
      <c r="AT205" s="158" t="s">
        <v>361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5204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5203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5205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9.5">
      <c r="A208" s="34"/>
      <c r="B208" s="35"/>
      <c r="C208" s="34"/>
      <c r="D208" s="160" t="s">
        <v>2284</v>
      </c>
      <c r="E208" s="34"/>
      <c r="F208" s="211" t="s">
        <v>5206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2284</v>
      </c>
      <c r="AU208" s="19" t="s">
        <v>82</v>
      </c>
    </row>
    <row r="209" spans="1:65" s="2" customFormat="1" ht="16.5" customHeight="1">
      <c r="A209" s="34"/>
      <c r="B209" s="145"/>
      <c r="C209" s="198" t="s">
        <v>850</v>
      </c>
      <c r="D209" s="198" t="s">
        <v>361</v>
      </c>
      <c r="E209" s="199" t="s">
        <v>5207</v>
      </c>
      <c r="F209" s="200" t="s">
        <v>5208</v>
      </c>
      <c r="G209" s="201" t="s">
        <v>743</v>
      </c>
      <c r="H209" s="202">
        <v>5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5.9999999999999995E-4</v>
      </c>
      <c r="R209" s="156">
        <f>Q209*H209</f>
        <v>2.9999999999999996E-3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572</v>
      </c>
      <c r="AT209" s="158" t="s">
        <v>361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5209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5208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1.25">
      <c r="A211" s="34"/>
      <c r="B211" s="35"/>
      <c r="C211" s="34"/>
      <c r="D211" s="165" t="s">
        <v>262</v>
      </c>
      <c r="E211" s="34"/>
      <c r="F211" s="166" t="s">
        <v>5210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262</v>
      </c>
      <c r="AU211" s="19" t="s">
        <v>82</v>
      </c>
    </row>
    <row r="212" spans="1:65" s="2" customFormat="1" ht="19.5">
      <c r="A212" s="34"/>
      <c r="B212" s="35"/>
      <c r="C212" s="34"/>
      <c r="D212" s="160" t="s">
        <v>2284</v>
      </c>
      <c r="E212" s="34"/>
      <c r="F212" s="211" t="s">
        <v>5211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2284</v>
      </c>
      <c r="AU212" s="19" t="s">
        <v>82</v>
      </c>
    </row>
    <row r="213" spans="1:65" s="2" customFormat="1" ht="16.5" customHeight="1">
      <c r="A213" s="34"/>
      <c r="B213" s="145"/>
      <c r="C213" s="198" t="s">
        <v>861</v>
      </c>
      <c r="D213" s="198" t="s">
        <v>361</v>
      </c>
      <c r="E213" s="199" t="s">
        <v>5212</v>
      </c>
      <c r="F213" s="200" t="s">
        <v>5213</v>
      </c>
      <c r="G213" s="201" t="s">
        <v>743</v>
      </c>
      <c r="H213" s="202">
        <v>37</v>
      </c>
      <c r="I213" s="203"/>
      <c r="J213" s="204">
        <f>ROUND(I213*H213,2)</f>
        <v>0</v>
      </c>
      <c r="K213" s="205"/>
      <c r="L213" s="206"/>
      <c r="M213" s="207" t="s">
        <v>3</v>
      </c>
      <c r="N213" s="208" t="s">
        <v>44</v>
      </c>
      <c r="O213" s="55"/>
      <c r="P213" s="156">
        <f>O213*H213</f>
        <v>0</v>
      </c>
      <c r="Q213" s="156">
        <v>4.0000000000000002E-4</v>
      </c>
      <c r="R213" s="156">
        <f>Q213*H213</f>
        <v>1.4800000000000001E-2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572</v>
      </c>
      <c r="AT213" s="158" t="s">
        <v>361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406</v>
      </c>
      <c r="BM213" s="158" t="s">
        <v>5214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5213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5215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2" customFormat="1" ht="19.5">
      <c r="A216" s="34"/>
      <c r="B216" s="35"/>
      <c r="C216" s="34"/>
      <c r="D216" s="160" t="s">
        <v>2284</v>
      </c>
      <c r="E216" s="34"/>
      <c r="F216" s="211" t="s">
        <v>5216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2284</v>
      </c>
      <c r="AU216" s="19" t="s">
        <v>82</v>
      </c>
    </row>
    <row r="217" spans="1:65" s="2" customFormat="1" ht="16.5" customHeight="1">
      <c r="A217" s="34"/>
      <c r="B217" s="145"/>
      <c r="C217" s="146" t="s">
        <v>1151</v>
      </c>
      <c r="D217" s="146" t="s">
        <v>254</v>
      </c>
      <c r="E217" s="147" t="s">
        <v>5217</v>
      </c>
      <c r="F217" s="148" t="s">
        <v>5218</v>
      </c>
      <c r="G217" s="149" t="s">
        <v>743</v>
      </c>
      <c r="H217" s="150">
        <v>58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0</v>
      </c>
      <c r="R217" s="156">
        <f>Q217*H217</f>
        <v>0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5219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5220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5221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98" t="s">
        <v>1167</v>
      </c>
      <c r="D220" s="198" t="s">
        <v>361</v>
      </c>
      <c r="E220" s="199" t="s">
        <v>5222</v>
      </c>
      <c r="F220" s="200" t="s">
        <v>5223</v>
      </c>
      <c r="G220" s="201" t="s">
        <v>3342</v>
      </c>
      <c r="H220" s="202">
        <v>6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572</v>
      </c>
      <c r="AT220" s="158" t="s">
        <v>361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5224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5223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9.5">
      <c r="A222" s="34"/>
      <c r="B222" s="35"/>
      <c r="C222" s="34"/>
      <c r="D222" s="160" t="s">
        <v>2284</v>
      </c>
      <c r="E222" s="34"/>
      <c r="F222" s="211" t="s">
        <v>5225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2284</v>
      </c>
      <c r="AU222" s="19" t="s">
        <v>82</v>
      </c>
    </row>
    <row r="223" spans="1:65" s="2" customFormat="1" ht="16.5" customHeight="1">
      <c r="A223" s="34"/>
      <c r="B223" s="145"/>
      <c r="C223" s="198" t="s">
        <v>1176</v>
      </c>
      <c r="D223" s="198" t="s">
        <v>361</v>
      </c>
      <c r="E223" s="199" t="s">
        <v>5226</v>
      </c>
      <c r="F223" s="200" t="s">
        <v>5227</v>
      </c>
      <c r="G223" s="201" t="s">
        <v>3342</v>
      </c>
      <c r="H223" s="202">
        <v>37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572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5228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5227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9.5">
      <c r="A225" s="34"/>
      <c r="B225" s="35"/>
      <c r="C225" s="34"/>
      <c r="D225" s="160" t="s">
        <v>2284</v>
      </c>
      <c r="E225" s="34"/>
      <c r="F225" s="211" t="s">
        <v>5229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2284</v>
      </c>
      <c r="AU225" s="19" t="s">
        <v>82</v>
      </c>
    </row>
    <row r="226" spans="1:65" s="2" customFormat="1" ht="16.5" customHeight="1">
      <c r="A226" s="34"/>
      <c r="B226" s="145"/>
      <c r="C226" s="198" t="s">
        <v>1188</v>
      </c>
      <c r="D226" s="198" t="s">
        <v>361</v>
      </c>
      <c r="E226" s="199" t="s">
        <v>5230</v>
      </c>
      <c r="F226" s="200" t="s">
        <v>5231</v>
      </c>
      <c r="G226" s="201" t="s">
        <v>3342</v>
      </c>
      <c r="H226" s="202">
        <v>9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572</v>
      </c>
      <c r="AT226" s="158" t="s">
        <v>361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5232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5231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2" customFormat="1" ht="19.5">
      <c r="A228" s="34"/>
      <c r="B228" s="35"/>
      <c r="C228" s="34"/>
      <c r="D228" s="160" t="s">
        <v>2284</v>
      </c>
      <c r="E228" s="34"/>
      <c r="F228" s="211" t="s">
        <v>5233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2284</v>
      </c>
      <c r="AU228" s="19" t="s">
        <v>82</v>
      </c>
    </row>
    <row r="229" spans="1:65" s="2" customFormat="1" ht="16.5" customHeight="1">
      <c r="A229" s="34"/>
      <c r="B229" s="145"/>
      <c r="C229" s="198" t="s">
        <v>1196</v>
      </c>
      <c r="D229" s="198" t="s">
        <v>361</v>
      </c>
      <c r="E229" s="199" t="s">
        <v>5234</v>
      </c>
      <c r="F229" s="200" t="s">
        <v>5235</v>
      </c>
      <c r="G229" s="201" t="s">
        <v>3342</v>
      </c>
      <c r="H229" s="202">
        <v>6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572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5236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5235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9.5">
      <c r="A231" s="34"/>
      <c r="B231" s="35"/>
      <c r="C231" s="34"/>
      <c r="D231" s="160" t="s">
        <v>2284</v>
      </c>
      <c r="E231" s="34"/>
      <c r="F231" s="211" t="s">
        <v>5237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2284</v>
      </c>
      <c r="AU231" s="19" t="s">
        <v>82</v>
      </c>
    </row>
    <row r="232" spans="1:65" s="2" customFormat="1" ht="16.5" customHeight="1">
      <c r="A232" s="34"/>
      <c r="B232" s="145"/>
      <c r="C232" s="146" t="s">
        <v>1239</v>
      </c>
      <c r="D232" s="146" t="s">
        <v>254</v>
      </c>
      <c r="E232" s="147" t="s">
        <v>5238</v>
      </c>
      <c r="F232" s="148" t="s">
        <v>5239</v>
      </c>
      <c r="G232" s="149" t="s">
        <v>743</v>
      </c>
      <c r="H232" s="150">
        <v>12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406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406</v>
      </c>
      <c r="BM232" s="158" t="s">
        <v>5240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5241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5242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2" customFormat="1" ht="16.5" customHeight="1">
      <c r="A235" s="34"/>
      <c r="B235" s="145"/>
      <c r="C235" s="198" t="s">
        <v>1247</v>
      </c>
      <c r="D235" s="198" t="s">
        <v>361</v>
      </c>
      <c r="E235" s="199" t="s">
        <v>5243</v>
      </c>
      <c r="F235" s="200" t="s">
        <v>5244</v>
      </c>
      <c r="G235" s="201" t="s">
        <v>743</v>
      </c>
      <c r="H235" s="202">
        <v>8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5.0000000000000001E-3</v>
      </c>
      <c r="R235" s="156">
        <f>Q235*H235</f>
        <v>0.04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5245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5244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5246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2284</v>
      </c>
      <c r="E238" s="34"/>
      <c r="F238" s="211" t="s">
        <v>5247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2284</v>
      </c>
      <c r="AU238" s="19" t="s">
        <v>82</v>
      </c>
    </row>
    <row r="239" spans="1:65" s="2" customFormat="1" ht="16.5" customHeight="1">
      <c r="A239" s="34"/>
      <c r="B239" s="145"/>
      <c r="C239" s="198" t="s">
        <v>1254</v>
      </c>
      <c r="D239" s="198" t="s">
        <v>361</v>
      </c>
      <c r="E239" s="199" t="s">
        <v>5248</v>
      </c>
      <c r="F239" s="200" t="s">
        <v>5249</v>
      </c>
      <c r="G239" s="201" t="s">
        <v>743</v>
      </c>
      <c r="H239" s="202">
        <v>4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3.0999999999999999E-3</v>
      </c>
      <c r="R239" s="156">
        <f>Q239*H239</f>
        <v>1.24E-2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572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5250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5249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5251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2284</v>
      </c>
      <c r="E242" s="34"/>
      <c r="F242" s="211" t="s">
        <v>5252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2284</v>
      </c>
      <c r="AU242" s="19" t="s">
        <v>82</v>
      </c>
    </row>
    <row r="243" spans="1:65" s="2" customFormat="1" ht="16.5" customHeight="1">
      <c r="A243" s="34"/>
      <c r="B243" s="145"/>
      <c r="C243" s="146" t="s">
        <v>1216</v>
      </c>
      <c r="D243" s="146" t="s">
        <v>254</v>
      </c>
      <c r="E243" s="147" t="s">
        <v>5253</v>
      </c>
      <c r="F243" s="148" t="s">
        <v>5254</v>
      </c>
      <c r="G243" s="149" t="s">
        <v>743</v>
      </c>
      <c r="H243" s="150">
        <v>36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0</v>
      </c>
      <c r="R243" s="156">
        <f>Q243*H243</f>
        <v>0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5255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5256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5257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98" t="s">
        <v>1225</v>
      </c>
      <c r="D246" s="198" t="s">
        <v>361</v>
      </c>
      <c r="E246" s="199" t="s">
        <v>5258</v>
      </c>
      <c r="F246" s="200" t="s">
        <v>5259</v>
      </c>
      <c r="G246" s="201" t="s">
        <v>3</v>
      </c>
      <c r="H246" s="202">
        <v>24</v>
      </c>
      <c r="I246" s="203"/>
      <c r="J246" s="204">
        <f>ROUND(I246*H246,2)</f>
        <v>0</v>
      </c>
      <c r="K246" s="205"/>
      <c r="L246" s="206"/>
      <c r="M246" s="207" t="s">
        <v>3</v>
      </c>
      <c r="N246" s="208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572</v>
      </c>
      <c r="AT246" s="158" t="s">
        <v>361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5260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5259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2284</v>
      </c>
      <c r="E248" s="34"/>
      <c r="F248" s="211" t="s">
        <v>5261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2284</v>
      </c>
      <c r="AU248" s="19" t="s">
        <v>82</v>
      </c>
    </row>
    <row r="249" spans="1:65" s="2" customFormat="1" ht="16.5" customHeight="1">
      <c r="A249" s="34"/>
      <c r="B249" s="145"/>
      <c r="C249" s="198" t="s">
        <v>1281</v>
      </c>
      <c r="D249" s="198" t="s">
        <v>361</v>
      </c>
      <c r="E249" s="199" t="s">
        <v>5262</v>
      </c>
      <c r="F249" s="200" t="s">
        <v>5263</v>
      </c>
      <c r="G249" s="201" t="s">
        <v>743</v>
      </c>
      <c r="H249" s="202">
        <v>2</v>
      </c>
      <c r="I249" s="203"/>
      <c r="J249" s="204">
        <f>ROUND(I249*H249,2)</f>
        <v>0</v>
      </c>
      <c r="K249" s="205"/>
      <c r="L249" s="206"/>
      <c r="M249" s="207" t="s">
        <v>3</v>
      </c>
      <c r="N249" s="208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572</v>
      </c>
      <c r="AT249" s="158" t="s">
        <v>361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5264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5263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9.5">
      <c r="A251" s="34"/>
      <c r="B251" s="35"/>
      <c r="C251" s="34"/>
      <c r="D251" s="160" t="s">
        <v>2284</v>
      </c>
      <c r="E251" s="34"/>
      <c r="F251" s="211" t="s">
        <v>5265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2284</v>
      </c>
      <c r="AU251" s="19" t="s">
        <v>82</v>
      </c>
    </row>
    <row r="252" spans="1:65" s="2" customFormat="1" ht="16.5" customHeight="1">
      <c r="A252" s="34"/>
      <c r="B252" s="145"/>
      <c r="C252" s="198" t="s">
        <v>1303</v>
      </c>
      <c r="D252" s="198" t="s">
        <v>361</v>
      </c>
      <c r="E252" s="199" t="s">
        <v>5266</v>
      </c>
      <c r="F252" s="200" t="s">
        <v>5267</v>
      </c>
      <c r="G252" s="201" t="s">
        <v>3342</v>
      </c>
      <c r="H252" s="202">
        <v>10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5268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5267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9.5">
      <c r="A254" s="34"/>
      <c r="B254" s="35"/>
      <c r="C254" s="34"/>
      <c r="D254" s="160" t="s">
        <v>2284</v>
      </c>
      <c r="E254" s="34"/>
      <c r="F254" s="211" t="s">
        <v>5269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2284</v>
      </c>
      <c r="AU254" s="19" t="s">
        <v>82</v>
      </c>
    </row>
    <row r="255" spans="1:65" s="2" customFormat="1" ht="16.5" customHeight="1">
      <c r="A255" s="34"/>
      <c r="B255" s="145"/>
      <c r="C255" s="146" t="s">
        <v>1202</v>
      </c>
      <c r="D255" s="146" t="s">
        <v>254</v>
      </c>
      <c r="E255" s="147" t="s">
        <v>5270</v>
      </c>
      <c r="F255" s="148" t="s">
        <v>5271</v>
      </c>
      <c r="G255" s="149" t="s">
        <v>743</v>
      </c>
      <c r="H255" s="150">
        <v>4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5272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5273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11.25">
      <c r="A257" s="34"/>
      <c r="B257" s="35"/>
      <c r="C257" s="34"/>
      <c r="D257" s="165" t="s">
        <v>262</v>
      </c>
      <c r="E257" s="34"/>
      <c r="F257" s="166" t="s">
        <v>5274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262</v>
      </c>
      <c r="AU257" s="19" t="s">
        <v>82</v>
      </c>
    </row>
    <row r="258" spans="1:65" s="2" customFormat="1" ht="16.5" customHeight="1">
      <c r="A258" s="34"/>
      <c r="B258" s="145"/>
      <c r="C258" s="198" t="s">
        <v>1210</v>
      </c>
      <c r="D258" s="198" t="s">
        <v>361</v>
      </c>
      <c r="E258" s="199" t="s">
        <v>5275</v>
      </c>
      <c r="F258" s="200" t="s">
        <v>5276</v>
      </c>
      <c r="G258" s="201" t="s">
        <v>3342</v>
      </c>
      <c r="H258" s="202">
        <v>4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5277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5276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9.5">
      <c r="A260" s="34"/>
      <c r="B260" s="35"/>
      <c r="C260" s="34"/>
      <c r="D260" s="160" t="s">
        <v>2284</v>
      </c>
      <c r="E260" s="34"/>
      <c r="F260" s="211" t="s">
        <v>5278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2284</v>
      </c>
      <c r="AU260" s="19" t="s">
        <v>82</v>
      </c>
    </row>
    <row r="261" spans="1:65" s="2" customFormat="1" ht="16.5" customHeight="1">
      <c r="A261" s="34"/>
      <c r="B261" s="145"/>
      <c r="C261" s="146" t="s">
        <v>1066</v>
      </c>
      <c r="D261" s="146" t="s">
        <v>254</v>
      </c>
      <c r="E261" s="147" t="s">
        <v>5279</v>
      </c>
      <c r="F261" s="148" t="s">
        <v>5280</v>
      </c>
      <c r="G261" s="149" t="s">
        <v>743</v>
      </c>
      <c r="H261" s="150">
        <v>1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0</v>
      </c>
      <c r="R261" s="156">
        <f>Q261*H261</f>
        <v>0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406</v>
      </c>
      <c r="AT261" s="158" t="s">
        <v>254</v>
      </c>
      <c r="AU261" s="158" t="s">
        <v>82</v>
      </c>
      <c r="AY261" s="19" t="s">
        <v>252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406</v>
      </c>
      <c r="BM261" s="158" t="s">
        <v>5281</v>
      </c>
    </row>
    <row r="262" spans="1:65" s="2" customFormat="1" ht="11.25">
      <c r="A262" s="34"/>
      <c r="B262" s="35"/>
      <c r="C262" s="34"/>
      <c r="D262" s="160" t="s">
        <v>260</v>
      </c>
      <c r="E262" s="34"/>
      <c r="F262" s="161" t="s">
        <v>5282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260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262</v>
      </c>
      <c r="E263" s="34"/>
      <c r="F263" s="166" t="s">
        <v>5283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262</v>
      </c>
      <c r="AU263" s="19" t="s">
        <v>82</v>
      </c>
    </row>
    <row r="264" spans="1:65" s="2" customFormat="1" ht="16.5" customHeight="1">
      <c r="A264" s="34"/>
      <c r="B264" s="145"/>
      <c r="C264" s="198" t="s">
        <v>1072</v>
      </c>
      <c r="D264" s="198" t="s">
        <v>361</v>
      </c>
      <c r="E264" s="199" t="s">
        <v>5284</v>
      </c>
      <c r="F264" s="200" t="s">
        <v>5285</v>
      </c>
      <c r="G264" s="201" t="s">
        <v>743</v>
      </c>
      <c r="H264" s="202">
        <v>1</v>
      </c>
      <c r="I264" s="203"/>
      <c r="J264" s="204">
        <f>ROUND(I264*H264,2)</f>
        <v>0</v>
      </c>
      <c r="K264" s="205"/>
      <c r="L264" s="206"/>
      <c r="M264" s="207" t="s">
        <v>3</v>
      </c>
      <c r="N264" s="208" t="s">
        <v>44</v>
      </c>
      <c r="O264" s="55"/>
      <c r="P264" s="156">
        <f>O264*H264</f>
        <v>0</v>
      </c>
      <c r="Q264" s="156">
        <v>8.0000000000000004E-4</v>
      </c>
      <c r="R264" s="156">
        <f>Q264*H264</f>
        <v>8.0000000000000004E-4</v>
      </c>
      <c r="S264" s="156">
        <v>0</v>
      </c>
      <c r="T264" s="157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8" t="s">
        <v>572</v>
      </c>
      <c r="AT264" s="158" t="s">
        <v>361</v>
      </c>
      <c r="AU264" s="158" t="s">
        <v>82</v>
      </c>
      <c r="AY264" s="19" t="s">
        <v>252</v>
      </c>
      <c r="BE264" s="159">
        <f>IF(N264="základní",J264,0)</f>
        <v>0</v>
      </c>
      <c r="BF264" s="159">
        <f>IF(N264="snížená",J264,0)</f>
        <v>0</v>
      </c>
      <c r="BG264" s="159">
        <f>IF(N264="zákl. přenesená",J264,0)</f>
        <v>0</v>
      </c>
      <c r="BH264" s="159">
        <f>IF(N264="sníž. přenesená",J264,0)</f>
        <v>0</v>
      </c>
      <c r="BI264" s="159">
        <f>IF(N264="nulová",J264,0)</f>
        <v>0</v>
      </c>
      <c r="BJ264" s="19" t="s">
        <v>80</v>
      </c>
      <c r="BK264" s="159">
        <f>ROUND(I264*H264,2)</f>
        <v>0</v>
      </c>
      <c r="BL264" s="19" t="s">
        <v>406</v>
      </c>
      <c r="BM264" s="158" t="s">
        <v>5286</v>
      </c>
    </row>
    <row r="265" spans="1:65" s="2" customFormat="1" ht="11.25">
      <c r="A265" s="34"/>
      <c r="B265" s="35"/>
      <c r="C265" s="34"/>
      <c r="D265" s="160" t="s">
        <v>260</v>
      </c>
      <c r="E265" s="34"/>
      <c r="F265" s="161" t="s">
        <v>5285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260</v>
      </c>
      <c r="AU265" s="19" t="s">
        <v>82</v>
      </c>
    </row>
    <row r="266" spans="1:65" s="2" customFormat="1" ht="11.25">
      <c r="A266" s="34"/>
      <c r="B266" s="35"/>
      <c r="C266" s="34"/>
      <c r="D266" s="165" t="s">
        <v>262</v>
      </c>
      <c r="E266" s="34"/>
      <c r="F266" s="166" t="s">
        <v>5287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262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2284</v>
      </c>
      <c r="E267" s="34"/>
      <c r="F267" s="211" t="s">
        <v>5288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2284</v>
      </c>
      <c r="AU267" s="19" t="s">
        <v>82</v>
      </c>
    </row>
    <row r="268" spans="1:65" s="2" customFormat="1" ht="16.5" customHeight="1">
      <c r="A268" s="34"/>
      <c r="B268" s="145"/>
      <c r="C268" s="146" t="s">
        <v>1079</v>
      </c>
      <c r="D268" s="146" t="s">
        <v>254</v>
      </c>
      <c r="E268" s="147" t="s">
        <v>5289</v>
      </c>
      <c r="F268" s="148" t="s">
        <v>5290</v>
      </c>
      <c r="G268" s="149" t="s">
        <v>743</v>
      </c>
      <c r="H268" s="150">
        <v>13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406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5291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5292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5293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2" customFormat="1" ht="16.5" customHeight="1">
      <c r="A271" s="34"/>
      <c r="B271" s="145"/>
      <c r="C271" s="198" t="s">
        <v>1085</v>
      </c>
      <c r="D271" s="198" t="s">
        <v>361</v>
      </c>
      <c r="E271" s="199" t="s">
        <v>5294</v>
      </c>
      <c r="F271" s="200" t="s">
        <v>5295</v>
      </c>
      <c r="G271" s="201" t="s">
        <v>743</v>
      </c>
      <c r="H271" s="202">
        <v>4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5296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5295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2284</v>
      </c>
      <c r="E273" s="34"/>
      <c r="F273" s="211" t="s">
        <v>5297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2284</v>
      </c>
      <c r="AU273" s="19" t="s">
        <v>82</v>
      </c>
    </row>
    <row r="274" spans="1:65" s="2" customFormat="1" ht="16.5" customHeight="1">
      <c r="A274" s="34"/>
      <c r="B274" s="145"/>
      <c r="C274" s="198" t="s">
        <v>1112</v>
      </c>
      <c r="D274" s="198" t="s">
        <v>361</v>
      </c>
      <c r="E274" s="199" t="s">
        <v>5298</v>
      </c>
      <c r="F274" s="200" t="s">
        <v>5299</v>
      </c>
      <c r="G274" s="201" t="s">
        <v>743</v>
      </c>
      <c r="H274" s="202">
        <v>1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5300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5299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2284</v>
      </c>
      <c r="E276" s="34"/>
      <c r="F276" s="211" t="s">
        <v>5301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2284</v>
      </c>
      <c r="AU276" s="19" t="s">
        <v>82</v>
      </c>
    </row>
    <row r="277" spans="1:65" s="2" customFormat="1" ht="16.5" customHeight="1">
      <c r="A277" s="34"/>
      <c r="B277" s="145"/>
      <c r="C277" s="198" t="s">
        <v>1133</v>
      </c>
      <c r="D277" s="198" t="s">
        <v>361</v>
      </c>
      <c r="E277" s="199" t="s">
        <v>5302</v>
      </c>
      <c r="F277" s="200" t="s">
        <v>5303</v>
      </c>
      <c r="G277" s="201" t="s">
        <v>743</v>
      </c>
      <c r="H277" s="202">
        <v>1</v>
      </c>
      <c r="I277" s="203"/>
      <c r="J277" s="204">
        <f>ROUND(I277*H277,2)</f>
        <v>0</v>
      </c>
      <c r="K277" s="205"/>
      <c r="L277" s="206"/>
      <c r="M277" s="207" t="s">
        <v>3</v>
      </c>
      <c r="N277" s="208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572</v>
      </c>
      <c r="AT277" s="158" t="s">
        <v>361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5304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5303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9.5">
      <c r="A279" s="34"/>
      <c r="B279" s="35"/>
      <c r="C279" s="34"/>
      <c r="D279" s="160" t="s">
        <v>2284</v>
      </c>
      <c r="E279" s="34"/>
      <c r="F279" s="211" t="s">
        <v>5305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2284</v>
      </c>
      <c r="AU279" s="19" t="s">
        <v>82</v>
      </c>
    </row>
    <row r="280" spans="1:65" s="2" customFormat="1" ht="16.5" customHeight="1">
      <c r="A280" s="34"/>
      <c r="B280" s="145"/>
      <c r="C280" s="198" t="s">
        <v>1139</v>
      </c>
      <c r="D280" s="198" t="s">
        <v>361</v>
      </c>
      <c r="E280" s="199" t="s">
        <v>5306</v>
      </c>
      <c r="F280" s="200" t="s">
        <v>5307</v>
      </c>
      <c r="G280" s="201" t="s">
        <v>743</v>
      </c>
      <c r="H280" s="202">
        <v>6</v>
      </c>
      <c r="I280" s="203"/>
      <c r="J280" s="204">
        <f>ROUND(I280*H280,2)</f>
        <v>0</v>
      </c>
      <c r="K280" s="205"/>
      <c r="L280" s="206"/>
      <c r="M280" s="207" t="s">
        <v>3</v>
      </c>
      <c r="N280" s="208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572</v>
      </c>
      <c r="AT280" s="158" t="s">
        <v>361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5308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5307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9.5">
      <c r="A282" s="34"/>
      <c r="B282" s="35"/>
      <c r="C282" s="34"/>
      <c r="D282" s="160" t="s">
        <v>2284</v>
      </c>
      <c r="E282" s="34"/>
      <c r="F282" s="211" t="s">
        <v>5309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2284</v>
      </c>
      <c r="AU282" s="19" t="s">
        <v>82</v>
      </c>
    </row>
    <row r="283" spans="1:65" s="2" customFormat="1" ht="16.5" customHeight="1">
      <c r="A283" s="34"/>
      <c r="B283" s="145"/>
      <c r="C283" s="198" t="s">
        <v>1145</v>
      </c>
      <c r="D283" s="198" t="s">
        <v>361</v>
      </c>
      <c r="E283" s="199" t="s">
        <v>5310</v>
      </c>
      <c r="F283" s="200" t="s">
        <v>5295</v>
      </c>
      <c r="G283" s="201" t="s">
        <v>743</v>
      </c>
      <c r="H283" s="202">
        <v>1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</v>
      </c>
      <c r="R283" s="156">
        <f>Q283*H283</f>
        <v>0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572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5311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5295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9.5">
      <c r="A285" s="34"/>
      <c r="B285" s="35"/>
      <c r="C285" s="34"/>
      <c r="D285" s="160" t="s">
        <v>2284</v>
      </c>
      <c r="E285" s="34"/>
      <c r="F285" s="211" t="s">
        <v>5312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2284</v>
      </c>
      <c r="AU285" s="19" t="s">
        <v>82</v>
      </c>
    </row>
    <row r="286" spans="1:65" s="2" customFormat="1" ht="16.5" customHeight="1">
      <c r="A286" s="34"/>
      <c r="B286" s="145"/>
      <c r="C286" s="146" t="s">
        <v>296</v>
      </c>
      <c r="D286" s="146" t="s">
        <v>254</v>
      </c>
      <c r="E286" s="147" t="s">
        <v>5313</v>
      </c>
      <c r="F286" s="148" t="s">
        <v>5314</v>
      </c>
      <c r="G286" s="149" t="s">
        <v>331</v>
      </c>
      <c r="H286" s="150">
        <v>35.1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6.1700000000000001E-3</v>
      </c>
      <c r="R286" s="156">
        <f>Q286*H286</f>
        <v>0.21656700000000001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5315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5316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5317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2" customFormat="1" ht="29.25">
      <c r="A289" s="34"/>
      <c r="B289" s="35"/>
      <c r="C289" s="34"/>
      <c r="D289" s="160" t="s">
        <v>2284</v>
      </c>
      <c r="E289" s="34"/>
      <c r="F289" s="211" t="s">
        <v>5318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2284</v>
      </c>
      <c r="AU289" s="19" t="s">
        <v>82</v>
      </c>
    </row>
    <row r="290" spans="1:65" s="13" customFormat="1" ht="11.25">
      <c r="B290" s="167"/>
      <c r="D290" s="160" t="s">
        <v>264</v>
      </c>
      <c r="E290" s="168" t="s">
        <v>3</v>
      </c>
      <c r="F290" s="169" t="s">
        <v>5319</v>
      </c>
      <c r="H290" s="168" t="s">
        <v>3</v>
      </c>
      <c r="I290" s="170"/>
      <c r="L290" s="167"/>
      <c r="M290" s="171"/>
      <c r="N290" s="172"/>
      <c r="O290" s="172"/>
      <c r="P290" s="172"/>
      <c r="Q290" s="172"/>
      <c r="R290" s="172"/>
      <c r="S290" s="172"/>
      <c r="T290" s="173"/>
      <c r="AT290" s="168" t="s">
        <v>264</v>
      </c>
      <c r="AU290" s="168" t="s">
        <v>82</v>
      </c>
      <c r="AV290" s="13" t="s">
        <v>80</v>
      </c>
      <c r="AW290" s="13" t="s">
        <v>34</v>
      </c>
      <c r="AX290" s="13" t="s">
        <v>73</v>
      </c>
      <c r="AY290" s="168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5320</v>
      </c>
      <c r="H291" s="177">
        <v>30.55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3" customFormat="1" ht="11.25">
      <c r="B292" s="167"/>
      <c r="D292" s="160" t="s">
        <v>264</v>
      </c>
      <c r="E292" s="168" t="s">
        <v>3</v>
      </c>
      <c r="F292" s="169" t="s">
        <v>5321</v>
      </c>
      <c r="H292" s="168" t="s">
        <v>3</v>
      </c>
      <c r="I292" s="170"/>
      <c r="L292" s="167"/>
      <c r="M292" s="171"/>
      <c r="N292" s="172"/>
      <c r="O292" s="172"/>
      <c r="P292" s="172"/>
      <c r="Q292" s="172"/>
      <c r="R292" s="172"/>
      <c r="S292" s="172"/>
      <c r="T292" s="173"/>
      <c r="AT292" s="168" t="s">
        <v>264</v>
      </c>
      <c r="AU292" s="168" t="s">
        <v>82</v>
      </c>
      <c r="AV292" s="13" t="s">
        <v>80</v>
      </c>
      <c r="AW292" s="13" t="s">
        <v>34</v>
      </c>
      <c r="AX292" s="13" t="s">
        <v>73</v>
      </c>
      <c r="AY292" s="168" t="s">
        <v>252</v>
      </c>
    </row>
    <row r="293" spans="1:65" s="14" customFormat="1" ht="11.25">
      <c r="B293" s="174"/>
      <c r="D293" s="160" t="s">
        <v>264</v>
      </c>
      <c r="E293" s="175" t="s">
        <v>3</v>
      </c>
      <c r="F293" s="176" t="s">
        <v>5322</v>
      </c>
      <c r="H293" s="177">
        <v>4.55</v>
      </c>
      <c r="I293" s="178"/>
      <c r="L293" s="174"/>
      <c r="M293" s="179"/>
      <c r="N293" s="180"/>
      <c r="O293" s="180"/>
      <c r="P293" s="180"/>
      <c r="Q293" s="180"/>
      <c r="R293" s="180"/>
      <c r="S293" s="180"/>
      <c r="T293" s="181"/>
      <c r="AT293" s="175" t="s">
        <v>264</v>
      </c>
      <c r="AU293" s="175" t="s">
        <v>82</v>
      </c>
      <c r="AV293" s="14" t="s">
        <v>82</v>
      </c>
      <c r="AW293" s="14" t="s">
        <v>34</v>
      </c>
      <c r="AX293" s="14" t="s">
        <v>73</v>
      </c>
      <c r="AY293" s="175" t="s">
        <v>252</v>
      </c>
    </row>
    <row r="294" spans="1:65" s="15" customFormat="1" ht="11.25">
      <c r="B294" s="182"/>
      <c r="D294" s="160" t="s">
        <v>264</v>
      </c>
      <c r="E294" s="183" t="s">
        <v>3</v>
      </c>
      <c r="F294" s="184" t="s">
        <v>269</v>
      </c>
      <c r="H294" s="185">
        <v>35.1</v>
      </c>
      <c r="I294" s="186"/>
      <c r="L294" s="182"/>
      <c r="M294" s="187"/>
      <c r="N294" s="188"/>
      <c r="O294" s="188"/>
      <c r="P294" s="188"/>
      <c r="Q294" s="188"/>
      <c r="R294" s="188"/>
      <c r="S294" s="188"/>
      <c r="T294" s="189"/>
      <c r="AT294" s="183" t="s">
        <v>264</v>
      </c>
      <c r="AU294" s="183" t="s">
        <v>82</v>
      </c>
      <c r="AV294" s="15" t="s">
        <v>258</v>
      </c>
      <c r="AW294" s="15" t="s">
        <v>34</v>
      </c>
      <c r="AX294" s="15" t="s">
        <v>80</v>
      </c>
      <c r="AY294" s="183" t="s">
        <v>252</v>
      </c>
    </row>
    <row r="295" spans="1:65" s="2" customFormat="1" ht="16.5" customHeight="1">
      <c r="A295" s="34"/>
      <c r="B295" s="145"/>
      <c r="C295" s="146" t="s">
        <v>303</v>
      </c>
      <c r="D295" s="146" t="s">
        <v>254</v>
      </c>
      <c r="E295" s="147" t="s">
        <v>5323</v>
      </c>
      <c r="F295" s="148" t="s">
        <v>5324</v>
      </c>
      <c r="G295" s="149" t="s">
        <v>331</v>
      </c>
      <c r="H295" s="150">
        <v>232.05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8.3999999999999995E-3</v>
      </c>
      <c r="R295" s="156">
        <f>Q295*H295</f>
        <v>1.94922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406</v>
      </c>
      <c r="AT295" s="158" t="s">
        <v>254</v>
      </c>
      <c r="AU295" s="158" t="s">
        <v>82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406</v>
      </c>
      <c r="BM295" s="158" t="s">
        <v>5325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5326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82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5327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82</v>
      </c>
    </row>
    <row r="298" spans="1:65" s="2" customFormat="1" ht="29.25">
      <c r="A298" s="34"/>
      <c r="B298" s="35"/>
      <c r="C298" s="34"/>
      <c r="D298" s="160" t="s">
        <v>2284</v>
      </c>
      <c r="E298" s="34"/>
      <c r="F298" s="211" t="s">
        <v>5318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2284</v>
      </c>
      <c r="AU298" s="19" t="s">
        <v>82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5328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82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5329</v>
      </c>
      <c r="H300" s="177">
        <v>87.75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34</v>
      </c>
      <c r="AX300" s="14" t="s">
        <v>73</v>
      </c>
      <c r="AY300" s="175" t="s">
        <v>252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5330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5331</v>
      </c>
      <c r="H302" s="177">
        <v>144.30000000000001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73</v>
      </c>
      <c r="AY302" s="175" t="s">
        <v>252</v>
      </c>
    </row>
    <row r="303" spans="1:65" s="15" customFormat="1" ht="11.25">
      <c r="B303" s="182"/>
      <c r="D303" s="160" t="s">
        <v>264</v>
      </c>
      <c r="E303" s="183" t="s">
        <v>3</v>
      </c>
      <c r="F303" s="184" t="s">
        <v>269</v>
      </c>
      <c r="H303" s="185">
        <v>232.05</v>
      </c>
      <c r="I303" s="186"/>
      <c r="L303" s="182"/>
      <c r="M303" s="187"/>
      <c r="N303" s="188"/>
      <c r="O303" s="188"/>
      <c r="P303" s="188"/>
      <c r="Q303" s="188"/>
      <c r="R303" s="188"/>
      <c r="S303" s="188"/>
      <c r="T303" s="189"/>
      <c r="AT303" s="183" t="s">
        <v>264</v>
      </c>
      <c r="AU303" s="183" t="s">
        <v>82</v>
      </c>
      <c r="AV303" s="15" t="s">
        <v>258</v>
      </c>
      <c r="AW303" s="15" t="s">
        <v>34</v>
      </c>
      <c r="AX303" s="15" t="s">
        <v>80</v>
      </c>
      <c r="AY303" s="183" t="s">
        <v>252</v>
      </c>
    </row>
    <row r="304" spans="1:65" s="2" customFormat="1" ht="16.5" customHeight="1">
      <c r="A304" s="34"/>
      <c r="B304" s="145"/>
      <c r="C304" s="146" t="s">
        <v>312</v>
      </c>
      <c r="D304" s="146" t="s">
        <v>254</v>
      </c>
      <c r="E304" s="147" t="s">
        <v>5332</v>
      </c>
      <c r="F304" s="148" t="s">
        <v>5333</v>
      </c>
      <c r="G304" s="149" t="s">
        <v>331</v>
      </c>
      <c r="H304" s="150">
        <v>510.25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1.336E-2</v>
      </c>
      <c r="R304" s="156">
        <f>Q304*H304</f>
        <v>6.8169399999999998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5334</v>
      </c>
    </row>
    <row r="305" spans="1:51" s="2" customFormat="1" ht="11.25">
      <c r="A305" s="34"/>
      <c r="B305" s="35"/>
      <c r="C305" s="34"/>
      <c r="D305" s="160" t="s">
        <v>260</v>
      </c>
      <c r="E305" s="34"/>
      <c r="F305" s="161" t="s">
        <v>5335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51" s="2" customFormat="1" ht="11.25">
      <c r="A306" s="34"/>
      <c r="B306" s="35"/>
      <c r="C306" s="34"/>
      <c r="D306" s="165" t="s">
        <v>262</v>
      </c>
      <c r="E306" s="34"/>
      <c r="F306" s="166" t="s">
        <v>5336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262</v>
      </c>
      <c r="AU306" s="19" t="s">
        <v>82</v>
      </c>
    </row>
    <row r="307" spans="1:51" s="2" customFormat="1" ht="29.25">
      <c r="A307" s="34"/>
      <c r="B307" s="35"/>
      <c r="C307" s="34"/>
      <c r="D307" s="160" t="s">
        <v>2284</v>
      </c>
      <c r="E307" s="34"/>
      <c r="F307" s="211" t="s">
        <v>5318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2284</v>
      </c>
      <c r="AU307" s="19" t="s">
        <v>82</v>
      </c>
    </row>
    <row r="308" spans="1:51" s="13" customFormat="1" ht="11.25">
      <c r="B308" s="167"/>
      <c r="D308" s="160" t="s">
        <v>264</v>
      </c>
      <c r="E308" s="168" t="s">
        <v>3</v>
      </c>
      <c r="F308" s="169" t="s">
        <v>5337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51" s="14" customFormat="1" ht="11.25">
      <c r="B309" s="174"/>
      <c r="D309" s="160" t="s">
        <v>264</v>
      </c>
      <c r="E309" s="175" t="s">
        <v>3</v>
      </c>
      <c r="F309" s="176" t="s">
        <v>5338</v>
      </c>
      <c r="H309" s="177">
        <v>0.65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51" s="13" customFormat="1" ht="11.25">
      <c r="B310" s="167"/>
      <c r="D310" s="160" t="s">
        <v>264</v>
      </c>
      <c r="E310" s="168" t="s">
        <v>3</v>
      </c>
      <c r="F310" s="169" t="s">
        <v>5339</v>
      </c>
      <c r="H310" s="168" t="s">
        <v>3</v>
      </c>
      <c r="I310" s="170"/>
      <c r="L310" s="167"/>
      <c r="M310" s="171"/>
      <c r="N310" s="172"/>
      <c r="O310" s="172"/>
      <c r="P310" s="172"/>
      <c r="Q310" s="172"/>
      <c r="R310" s="172"/>
      <c r="S310" s="172"/>
      <c r="T310" s="173"/>
      <c r="AT310" s="168" t="s">
        <v>264</v>
      </c>
      <c r="AU310" s="168" t="s">
        <v>82</v>
      </c>
      <c r="AV310" s="13" t="s">
        <v>80</v>
      </c>
      <c r="AW310" s="13" t="s">
        <v>34</v>
      </c>
      <c r="AX310" s="13" t="s">
        <v>73</v>
      </c>
      <c r="AY310" s="168" t="s">
        <v>252</v>
      </c>
    </row>
    <row r="311" spans="1:51" s="14" customFormat="1" ht="11.25">
      <c r="B311" s="174"/>
      <c r="D311" s="160" t="s">
        <v>264</v>
      </c>
      <c r="E311" s="175" t="s">
        <v>3</v>
      </c>
      <c r="F311" s="176" t="s">
        <v>5340</v>
      </c>
      <c r="H311" s="177">
        <v>37.049999999999997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51" s="13" customFormat="1" ht="11.25">
      <c r="B312" s="167"/>
      <c r="D312" s="160" t="s">
        <v>264</v>
      </c>
      <c r="E312" s="168" t="s">
        <v>3</v>
      </c>
      <c r="F312" s="169" t="s">
        <v>5341</v>
      </c>
      <c r="H312" s="168" t="s">
        <v>3</v>
      </c>
      <c r="I312" s="170"/>
      <c r="L312" s="167"/>
      <c r="M312" s="171"/>
      <c r="N312" s="172"/>
      <c r="O312" s="172"/>
      <c r="P312" s="172"/>
      <c r="Q312" s="172"/>
      <c r="R312" s="172"/>
      <c r="S312" s="172"/>
      <c r="T312" s="173"/>
      <c r="AT312" s="168" t="s">
        <v>264</v>
      </c>
      <c r="AU312" s="168" t="s">
        <v>82</v>
      </c>
      <c r="AV312" s="13" t="s">
        <v>80</v>
      </c>
      <c r="AW312" s="13" t="s">
        <v>34</v>
      </c>
      <c r="AX312" s="13" t="s">
        <v>73</v>
      </c>
      <c r="AY312" s="168" t="s">
        <v>252</v>
      </c>
    </row>
    <row r="313" spans="1:51" s="14" customFormat="1" ht="11.25">
      <c r="B313" s="174"/>
      <c r="D313" s="160" t="s">
        <v>264</v>
      </c>
      <c r="E313" s="175" t="s">
        <v>3</v>
      </c>
      <c r="F313" s="176" t="s">
        <v>5342</v>
      </c>
      <c r="H313" s="177">
        <v>20.149999999999999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51" s="13" customFormat="1" ht="11.25">
      <c r="B314" s="167"/>
      <c r="D314" s="160" t="s">
        <v>264</v>
      </c>
      <c r="E314" s="168" t="s">
        <v>3</v>
      </c>
      <c r="F314" s="169" t="s">
        <v>5343</v>
      </c>
      <c r="H314" s="168" t="s">
        <v>3</v>
      </c>
      <c r="I314" s="170"/>
      <c r="L314" s="167"/>
      <c r="M314" s="171"/>
      <c r="N314" s="172"/>
      <c r="O314" s="172"/>
      <c r="P314" s="172"/>
      <c r="Q314" s="172"/>
      <c r="R314" s="172"/>
      <c r="S314" s="172"/>
      <c r="T314" s="173"/>
      <c r="AT314" s="168" t="s">
        <v>264</v>
      </c>
      <c r="AU314" s="168" t="s">
        <v>82</v>
      </c>
      <c r="AV314" s="13" t="s">
        <v>80</v>
      </c>
      <c r="AW314" s="13" t="s">
        <v>34</v>
      </c>
      <c r="AX314" s="13" t="s">
        <v>73</v>
      </c>
      <c r="AY314" s="168" t="s">
        <v>252</v>
      </c>
    </row>
    <row r="315" spans="1:51" s="14" customFormat="1" ht="11.25">
      <c r="B315" s="174"/>
      <c r="D315" s="160" t="s">
        <v>264</v>
      </c>
      <c r="E315" s="175" t="s">
        <v>3</v>
      </c>
      <c r="F315" s="176" t="s">
        <v>5338</v>
      </c>
      <c r="H315" s="177">
        <v>0.65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51" s="13" customFormat="1" ht="11.25">
      <c r="B316" s="167"/>
      <c r="D316" s="160" t="s">
        <v>264</v>
      </c>
      <c r="E316" s="168" t="s">
        <v>3</v>
      </c>
      <c r="F316" s="169" t="s">
        <v>5344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51" s="14" customFormat="1" ht="11.25">
      <c r="B317" s="174"/>
      <c r="D317" s="160" t="s">
        <v>264</v>
      </c>
      <c r="E317" s="175" t="s">
        <v>3</v>
      </c>
      <c r="F317" s="176" t="s">
        <v>5322</v>
      </c>
      <c r="H317" s="177">
        <v>4.55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51" s="13" customFormat="1" ht="11.25">
      <c r="B318" s="167"/>
      <c r="D318" s="160" t="s">
        <v>264</v>
      </c>
      <c r="E318" s="168" t="s">
        <v>3</v>
      </c>
      <c r="F318" s="169" t="s">
        <v>5345</v>
      </c>
      <c r="H318" s="168" t="s">
        <v>3</v>
      </c>
      <c r="I318" s="170"/>
      <c r="L318" s="167"/>
      <c r="M318" s="171"/>
      <c r="N318" s="172"/>
      <c r="O318" s="172"/>
      <c r="P318" s="172"/>
      <c r="Q318" s="172"/>
      <c r="R318" s="172"/>
      <c r="S318" s="172"/>
      <c r="T318" s="173"/>
      <c r="AT318" s="168" t="s">
        <v>264</v>
      </c>
      <c r="AU318" s="168" t="s">
        <v>82</v>
      </c>
      <c r="AV318" s="13" t="s">
        <v>80</v>
      </c>
      <c r="AW318" s="13" t="s">
        <v>34</v>
      </c>
      <c r="AX318" s="13" t="s">
        <v>73</v>
      </c>
      <c r="AY318" s="168" t="s">
        <v>252</v>
      </c>
    </row>
    <row r="319" spans="1:51" s="14" customFormat="1" ht="11.25">
      <c r="B319" s="174"/>
      <c r="D319" s="160" t="s">
        <v>264</v>
      </c>
      <c r="E319" s="175" t="s">
        <v>3</v>
      </c>
      <c r="F319" s="176" t="s">
        <v>5346</v>
      </c>
      <c r="H319" s="177">
        <v>14.3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51" s="13" customFormat="1" ht="11.25">
      <c r="B320" s="167"/>
      <c r="D320" s="160" t="s">
        <v>264</v>
      </c>
      <c r="E320" s="168" t="s">
        <v>3</v>
      </c>
      <c r="F320" s="169" t="s">
        <v>5347</v>
      </c>
      <c r="H320" s="168" t="s">
        <v>3</v>
      </c>
      <c r="I320" s="170"/>
      <c r="L320" s="167"/>
      <c r="M320" s="171"/>
      <c r="N320" s="172"/>
      <c r="O320" s="172"/>
      <c r="P320" s="172"/>
      <c r="Q320" s="172"/>
      <c r="R320" s="172"/>
      <c r="S320" s="172"/>
      <c r="T320" s="173"/>
      <c r="AT320" s="168" t="s">
        <v>264</v>
      </c>
      <c r="AU320" s="168" t="s">
        <v>82</v>
      </c>
      <c r="AV320" s="13" t="s">
        <v>80</v>
      </c>
      <c r="AW320" s="13" t="s">
        <v>34</v>
      </c>
      <c r="AX320" s="13" t="s">
        <v>73</v>
      </c>
      <c r="AY320" s="168" t="s">
        <v>252</v>
      </c>
    </row>
    <row r="321" spans="1:65" s="14" customFormat="1" ht="11.25">
      <c r="B321" s="174"/>
      <c r="D321" s="160" t="s">
        <v>264</v>
      </c>
      <c r="E321" s="175" t="s">
        <v>3</v>
      </c>
      <c r="F321" s="176" t="s">
        <v>5348</v>
      </c>
      <c r="H321" s="177">
        <v>102.7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1:65" s="13" customFormat="1" ht="11.25">
      <c r="B322" s="167"/>
      <c r="D322" s="160" t="s">
        <v>264</v>
      </c>
      <c r="E322" s="168" t="s">
        <v>3</v>
      </c>
      <c r="F322" s="169" t="s">
        <v>5349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264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252</v>
      </c>
    </row>
    <row r="323" spans="1:65" s="14" customFormat="1" ht="11.25">
      <c r="B323" s="174"/>
      <c r="D323" s="160" t="s">
        <v>264</v>
      </c>
      <c r="E323" s="175" t="s">
        <v>3</v>
      </c>
      <c r="F323" s="176" t="s">
        <v>5350</v>
      </c>
      <c r="H323" s="177">
        <v>261.3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1:65" s="13" customFormat="1" ht="11.25">
      <c r="B324" s="167"/>
      <c r="D324" s="160" t="s">
        <v>264</v>
      </c>
      <c r="E324" s="168" t="s">
        <v>3</v>
      </c>
      <c r="F324" s="169" t="s">
        <v>5351</v>
      </c>
      <c r="H324" s="168" t="s">
        <v>3</v>
      </c>
      <c r="I324" s="170"/>
      <c r="L324" s="167"/>
      <c r="M324" s="171"/>
      <c r="N324" s="172"/>
      <c r="O324" s="172"/>
      <c r="P324" s="172"/>
      <c r="Q324" s="172"/>
      <c r="R324" s="172"/>
      <c r="S324" s="172"/>
      <c r="T324" s="173"/>
      <c r="AT324" s="168" t="s">
        <v>264</v>
      </c>
      <c r="AU324" s="168" t="s">
        <v>82</v>
      </c>
      <c r="AV324" s="13" t="s">
        <v>80</v>
      </c>
      <c r="AW324" s="13" t="s">
        <v>34</v>
      </c>
      <c r="AX324" s="13" t="s">
        <v>73</v>
      </c>
      <c r="AY324" s="168" t="s">
        <v>252</v>
      </c>
    </row>
    <row r="325" spans="1:65" s="14" customFormat="1" ht="11.25">
      <c r="B325" s="174"/>
      <c r="D325" s="160" t="s">
        <v>264</v>
      </c>
      <c r="E325" s="175" t="s">
        <v>3</v>
      </c>
      <c r="F325" s="176" t="s">
        <v>5352</v>
      </c>
      <c r="H325" s="177">
        <v>58.5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1:65" s="13" customFormat="1" ht="11.25">
      <c r="B326" s="167"/>
      <c r="D326" s="160" t="s">
        <v>264</v>
      </c>
      <c r="E326" s="168" t="s">
        <v>3</v>
      </c>
      <c r="F326" s="169" t="s">
        <v>5353</v>
      </c>
      <c r="H326" s="168" t="s">
        <v>3</v>
      </c>
      <c r="I326" s="170"/>
      <c r="L326" s="167"/>
      <c r="M326" s="171"/>
      <c r="N326" s="172"/>
      <c r="O326" s="172"/>
      <c r="P326" s="172"/>
      <c r="Q326" s="172"/>
      <c r="R326" s="172"/>
      <c r="S326" s="172"/>
      <c r="T326" s="173"/>
      <c r="AT326" s="168" t="s">
        <v>264</v>
      </c>
      <c r="AU326" s="168" t="s">
        <v>82</v>
      </c>
      <c r="AV326" s="13" t="s">
        <v>80</v>
      </c>
      <c r="AW326" s="13" t="s">
        <v>34</v>
      </c>
      <c r="AX326" s="13" t="s">
        <v>73</v>
      </c>
      <c r="AY326" s="168" t="s">
        <v>252</v>
      </c>
    </row>
    <row r="327" spans="1:65" s="14" customFormat="1" ht="11.25">
      <c r="B327" s="174"/>
      <c r="D327" s="160" t="s">
        <v>264</v>
      </c>
      <c r="E327" s="175" t="s">
        <v>3</v>
      </c>
      <c r="F327" s="176" t="s">
        <v>5354</v>
      </c>
      <c r="H327" s="177">
        <v>10.4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1:65" s="15" customFormat="1" ht="11.25">
      <c r="B328" s="182"/>
      <c r="D328" s="160" t="s">
        <v>264</v>
      </c>
      <c r="E328" s="183" t="s">
        <v>3</v>
      </c>
      <c r="F328" s="184" t="s">
        <v>269</v>
      </c>
      <c r="H328" s="185">
        <v>510.25</v>
      </c>
      <c r="I328" s="186"/>
      <c r="L328" s="182"/>
      <c r="M328" s="187"/>
      <c r="N328" s="188"/>
      <c r="O328" s="188"/>
      <c r="P328" s="188"/>
      <c r="Q328" s="188"/>
      <c r="R328" s="188"/>
      <c r="S328" s="188"/>
      <c r="T328" s="189"/>
      <c r="AT328" s="183" t="s">
        <v>264</v>
      </c>
      <c r="AU328" s="183" t="s">
        <v>82</v>
      </c>
      <c r="AV328" s="15" t="s">
        <v>258</v>
      </c>
      <c r="AW328" s="15" t="s">
        <v>34</v>
      </c>
      <c r="AX328" s="15" t="s">
        <v>80</v>
      </c>
      <c r="AY328" s="183" t="s">
        <v>252</v>
      </c>
    </row>
    <row r="329" spans="1:65" s="2" customFormat="1" ht="16.5" customHeight="1">
      <c r="A329" s="34"/>
      <c r="B329" s="145"/>
      <c r="C329" s="146" t="s">
        <v>80</v>
      </c>
      <c r="D329" s="146" t="s">
        <v>254</v>
      </c>
      <c r="E329" s="147" t="s">
        <v>5355</v>
      </c>
      <c r="F329" s="148" t="s">
        <v>5356</v>
      </c>
      <c r="G329" s="149" t="s">
        <v>331</v>
      </c>
      <c r="H329" s="150">
        <v>0.65</v>
      </c>
      <c r="I329" s="151"/>
      <c r="J329" s="152">
        <f>ROUND(I329*H329,2)</f>
        <v>0</v>
      </c>
      <c r="K329" s="153"/>
      <c r="L329" s="35"/>
      <c r="M329" s="154" t="s">
        <v>3</v>
      </c>
      <c r="N329" s="155" t="s">
        <v>44</v>
      </c>
      <c r="O329" s="55"/>
      <c r="P329" s="156">
        <f>O329*H329</f>
        <v>0</v>
      </c>
      <c r="Q329" s="156">
        <v>1.67E-3</v>
      </c>
      <c r="R329" s="156">
        <f>Q329*H329</f>
        <v>1.0855000000000001E-3</v>
      </c>
      <c r="S329" s="156">
        <v>0</v>
      </c>
      <c r="T329" s="157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8" t="s">
        <v>406</v>
      </c>
      <c r="AT329" s="158" t="s">
        <v>254</v>
      </c>
      <c r="AU329" s="158" t="s">
        <v>82</v>
      </c>
      <c r="AY329" s="19" t="s">
        <v>252</v>
      </c>
      <c r="BE329" s="159">
        <f>IF(N329="základní",J329,0)</f>
        <v>0</v>
      </c>
      <c r="BF329" s="159">
        <f>IF(N329="snížená",J329,0)</f>
        <v>0</v>
      </c>
      <c r="BG329" s="159">
        <f>IF(N329="zákl. přenesená",J329,0)</f>
        <v>0</v>
      </c>
      <c r="BH329" s="159">
        <f>IF(N329="sníž. přenesená",J329,0)</f>
        <v>0</v>
      </c>
      <c r="BI329" s="159">
        <f>IF(N329="nulová",J329,0)</f>
        <v>0</v>
      </c>
      <c r="BJ329" s="19" t="s">
        <v>80</v>
      </c>
      <c r="BK329" s="159">
        <f>ROUND(I329*H329,2)</f>
        <v>0</v>
      </c>
      <c r="BL329" s="19" t="s">
        <v>406</v>
      </c>
      <c r="BM329" s="158" t="s">
        <v>5357</v>
      </c>
    </row>
    <row r="330" spans="1:65" s="2" customFormat="1" ht="11.25">
      <c r="A330" s="34"/>
      <c r="B330" s="35"/>
      <c r="C330" s="34"/>
      <c r="D330" s="160" t="s">
        <v>260</v>
      </c>
      <c r="E330" s="34"/>
      <c r="F330" s="161" t="s">
        <v>5358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260</v>
      </c>
      <c r="AU330" s="19" t="s">
        <v>82</v>
      </c>
    </row>
    <row r="331" spans="1:65" s="2" customFormat="1" ht="11.25">
      <c r="A331" s="34"/>
      <c r="B331" s="35"/>
      <c r="C331" s="34"/>
      <c r="D331" s="165" t="s">
        <v>262</v>
      </c>
      <c r="E331" s="34"/>
      <c r="F331" s="166" t="s">
        <v>5359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262</v>
      </c>
      <c r="AU331" s="19" t="s">
        <v>82</v>
      </c>
    </row>
    <row r="332" spans="1:65" s="2" customFormat="1" ht="29.25">
      <c r="A332" s="34"/>
      <c r="B332" s="35"/>
      <c r="C332" s="34"/>
      <c r="D332" s="160" t="s">
        <v>2284</v>
      </c>
      <c r="E332" s="34"/>
      <c r="F332" s="211" t="s">
        <v>5318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2284</v>
      </c>
      <c r="AU332" s="19" t="s">
        <v>82</v>
      </c>
    </row>
    <row r="333" spans="1:65" s="13" customFormat="1" ht="11.25">
      <c r="B333" s="167"/>
      <c r="D333" s="160" t="s">
        <v>264</v>
      </c>
      <c r="E333" s="168" t="s">
        <v>3</v>
      </c>
      <c r="F333" s="169" t="s">
        <v>5360</v>
      </c>
      <c r="H333" s="168" t="s">
        <v>3</v>
      </c>
      <c r="I333" s="170"/>
      <c r="L333" s="167"/>
      <c r="M333" s="171"/>
      <c r="N333" s="172"/>
      <c r="O333" s="172"/>
      <c r="P333" s="172"/>
      <c r="Q333" s="172"/>
      <c r="R333" s="172"/>
      <c r="S333" s="172"/>
      <c r="T333" s="173"/>
      <c r="AT333" s="168" t="s">
        <v>264</v>
      </c>
      <c r="AU333" s="168" t="s">
        <v>82</v>
      </c>
      <c r="AV333" s="13" t="s">
        <v>80</v>
      </c>
      <c r="AW333" s="13" t="s">
        <v>34</v>
      </c>
      <c r="AX333" s="13" t="s">
        <v>73</v>
      </c>
      <c r="AY333" s="168" t="s">
        <v>252</v>
      </c>
    </row>
    <row r="334" spans="1:65" s="14" customFormat="1" ht="11.25">
      <c r="B334" s="174"/>
      <c r="D334" s="160" t="s">
        <v>264</v>
      </c>
      <c r="E334" s="175" t="s">
        <v>3</v>
      </c>
      <c r="F334" s="176" t="s">
        <v>5338</v>
      </c>
      <c r="H334" s="177">
        <v>0.65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80</v>
      </c>
      <c r="AY334" s="175" t="s">
        <v>252</v>
      </c>
    </row>
    <row r="335" spans="1:65" s="2" customFormat="1" ht="16.5" customHeight="1">
      <c r="A335" s="34"/>
      <c r="B335" s="145"/>
      <c r="C335" s="146" t="s">
        <v>82</v>
      </c>
      <c r="D335" s="146" t="s">
        <v>254</v>
      </c>
      <c r="E335" s="147" t="s">
        <v>5361</v>
      </c>
      <c r="F335" s="148" t="s">
        <v>5362</v>
      </c>
      <c r="G335" s="149" t="s">
        <v>331</v>
      </c>
      <c r="H335" s="150">
        <v>684.45</v>
      </c>
      <c r="I335" s="151"/>
      <c r="J335" s="152">
        <f>ROUND(I335*H335,2)</f>
        <v>0</v>
      </c>
      <c r="K335" s="153"/>
      <c r="L335" s="35"/>
      <c r="M335" s="154" t="s">
        <v>3</v>
      </c>
      <c r="N335" s="155" t="s">
        <v>44</v>
      </c>
      <c r="O335" s="55"/>
      <c r="P335" s="156">
        <f>O335*H335</f>
        <v>0</v>
      </c>
      <c r="Q335" s="156">
        <v>3.4399999999999999E-3</v>
      </c>
      <c r="R335" s="156">
        <f>Q335*H335</f>
        <v>2.354508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406</v>
      </c>
      <c r="AT335" s="158" t="s">
        <v>254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406</v>
      </c>
      <c r="BM335" s="158" t="s">
        <v>5363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5364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5365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29.25">
      <c r="A338" s="34"/>
      <c r="B338" s="35"/>
      <c r="C338" s="34"/>
      <c r="D338" s="160" t="s">
        <v>2284</v>
      </c>
      <c r="E338" s="34"/>
      <c r="F338" s="211" t="s">
        <v>5318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2284</v>
      </c>
      <c r="AU338" s="19" t="s">
        <v>82</v>
      </c>
    </row>
    <row r="339" spans="1:65" s="13" customFormat="1" ht="11.25">
      <c r="B339" s="167"/>
      <c r="D339" s="160" t="s">
        <v>264</v>
      </c>
      <c r="E339" s="168" t="s">
        <v>3</v>
      </c>
      <c r="F339" s="169" t="s">
        <v>5366</v>
      </c>
      <c r="H339" s="168" t="s">
        <v>3</v>
      </c>
      <c r="I339" s="170"/>
      <c r="L339" s="167"/>
      <c r="M339" s="171"/>
      <c r="N339" s="172"/>
      <c r="O339" s="172"/>
      <c r="P339" s="172"/>
      <c r="Q339" s="172"/>
      <c r="R339" s="172"/>
      <c r="S339" s="172"/>
      <c r="T339" s="173"/>
      <c r="AT339" s="168" t="s">
        <v>264</v>
      </c>
      <c r="AU339" s="168" t="s">
        <v>82</v>
      </c>
      <c r="AV339" s="13" t="s">
        <v>80</v>
      </c>
      <c r="AW339" s="13" t="s">
        <v>34</v>
      </c>
      <c r="AX339" s="13" t="s">
        <v>73</v>
      </c>
      <c r="AY339" s="168" t="s">
        <v>252</v>
      </c>
    </row>
    <row r="340" spans="1:65" s="14" customFormat="1" ht="11.25">
      <c r="B340" s="174"/>
      <c r="D340" s="160" t="s">
        <v>264</v>
      </c>
      <c r="E340" s="175" t="s">
        <v>3</v>
      </c>
      <c r="F340" s="176" t="s">
        <v>5367</v>
      </c>
      <c r="H340" s="177">
        <v>34.450000000000003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1:65" s="13" customFormat="1" ht="11.25">
      <c r="B341" s="167"/>
      <c r="D341" s="160" t="s">
        <v>264</v>
      </c>
      <c r="E341" s="168" t="s">
        <v>3</v>
      </c>
      <c r="F341" s="169" t="s">
        <v>5368</v>
      </c>
      <c r="H341" s="168" t="s">
        <v>3</v>
      </c>
      <c r="I341" s="170"/>
      <c r="L341" s="167"/>
      <c r="M341" s="171"/>
      <c r="N341" s="172"/>
      <c r="O341" s="172"/>
      <c r="P341" s="172"/>
      <c r="Q341" s="172"/>
      <c r="R341" s="172"/>
      <c r="S341" s="172"/>
      <c r="T341" s="173"/>
      <c r="AT341" s="168" t="s">
        <v>264</v>
      </c>
      <c r="AU341" s="168" t="s">
        <v>82</v>
      </c>
      <c r="AV341" s="13" t="s">
        <v>80</v>
      </c>
      <c r="AW341" s="13" t="s">
        <v>34</v>
      </c>
      <c r="AX341" s="13" t="s">
        <v>73</v>
      </c>
      <c r="AY341" s="168" t="s">
        <v>252</v>
      </c>
    </row>
    <row r="342" spans="1:65" s="14" customFormat="1" ht="11.25">
      <c r="B342" s="174"/>
      <c r="D342" s="160" t="s">
        <v>264</v>
      </c>
      <c r="E342" s="175" t="s">
        <v>3</v>
      </c>
      <c r="F342" s="176" t="s">
        <v>5369</v>
      </c>
      <c r="H342" s="177">
        <v>380.25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1:65" s="13" customFormat="1" ht="11.25">
      <c r="B343" s="167"/>
      <c r="D343" s="160" t="s">
        <v>264</v>
      </c>
      <c r="E343" s="168" t="s">
        <v>3</v>
      </c>
      <c r="F343" s="169" t="s">
        <v>5370</v>
      </c>
      <c r="H343" s="168" t="s">
        <v>3</v>
      </c>
      <c r="I343" s="170"/>
      <c r="L343" s="167"/>
      <c r="M343" s="171"/>
      <c r="N343" s="172"/>
      <c r="O343" s="172"/>
      <c r="P343" s="172"/>
      <c r="Q343" s="172"/>
      <c r="R343" s="172"/>
      <c r="S343" s="172"/>
      <c r="T343" s="173"/>
      <c r="AT343" s="168" t="s">
        <v>264</v>
      </c>
      <c r="AU343" s="168" t="s">
        <v>82</v>
      </c>
      <c r="AV343" s="13" t="s">
        <v>80</v>
      </c>
      <c r="AW343" s="13" t="s">
        <v>34</v>
      </c>
      <c r="AX343" s="13" t="s">
        <v>73</v>
      </c>
      <c r="AY343" s="168" t="s">
        <v>252</v>
      </c>
    </row>
    <row r="344" spans="1:65" s="14" customFormat="1" ht="11.25">
      <c r="B344" s="174"/>
      <c r="D344" s="160" t="s">
        <v>264</v>
      </c>
      <c r="E344" s="175" t="s">
        <v>3</v>
      </c>
      <c r="F344" s="176" t="s">
        <v>5371</v>
      </c>
      <c r="H344" s="177">
        <v>150.80000000000001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1:65" s="13" customFormat="1" ht="11.25">
      <c r="B345" s="167"/>
      <c r="D345" s="160" t="s">
        <v>264</v>
      </c>
      <c r="E345" s="168" t="s">
        <v>3</v>
      </c>
      <c r="F345" s="169" t="s">
        <v>5372</v>
      </c>
      <c r="H345" s="168" t="s">
        <v>3</v>
      </c>
      <c r="I345" s="170"/>
      <c r="L345" s="167"/>
      <c r="M345" s="171"/>
      <c r="N345" s="172"/>
      <c r="O345" s="172"/>
      <c r="P345" s="172"/>
      <c r="Q345" s="172"/>
      <c r="R345" s="172"/>
      <c r="S345" s="172"/>
      <c r="T345" s="173"/>
      <c r="AT345" s="168" t="s">
        <v>264</v>
      </c>
      <c r="AU345" s="168" t="s">
        <v>82</v>
      </c>
      <c r="AV345" s="13" t="s">
        <v>80</v>
      </c>
      <c r="AW345" s="13" t="s">
        <v>34</v>
      </c>
      <c r="AX345" s="13" t="s">
        <v>73</v>
      </c>
      <c r="AY345" s="168" t="s">
        <v>252</v>
      </c>
    </row>
    <row r="346" spans="1:65" s="14" customFormat="1" ht="11.25">
      <c r="B346" s="174"/>
      <c r="D346" s="160" t="s">
        <v>264</v>
      </c>
      <c r="E346" s="175" t="s">
        <v>3</v>
      </c>
      <c r="F346" s="176" t="s">
        <v>5373</v>
      </c>
      <c r="H346" s="177">
        <v>118.95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1:65" s="15" customFormat="1" ht="11.25">
      <c r="B347" s="182"/>
      <c r="D347" s="160" t="s">
        <v>264</v>
      </c>
      <c r="E347" s="183" t="s">
        <v>3</v>
      </c>
      <c r="F347" s="184" t="s">
        <v>269</v>
      </c>
      <c r="H347" s="185">
        <v>684.45</v>
      </c>
      <c r="I347" s="186"/>
      <c r="L347" s="182"/>
      <c r="M347" s="187"/>
      <c r="N347" s="188"/>
      <c r="O347" s="188"/>
      <c r="P347" s="188"/>
      <c r="Q347" s="188"/>
      <c r="R347" s="188"/>
      <c r="S347" s="188"/>
      <c r="T347" s="189"/>
      <c r="AT347" s="183" t="s">
        <v>264</v>
      </c>
      <c r="AU347" s="183" t="s">
        <v>82</v>
      </c>
      <c r="AV347" s="15" t="s">
        <v>258</v>
      </c>
      <c r="AW347" s="15" t="s">
        <v>34</v>
      </c>
      <c r="AX347" s="15" t="s">
        <v>80</v>
      </c>
      <c r="AY347" s="183" t="s">
        <v>252</v>
      </c>
    </row>
    <row r="348" spans="1:65" s="2" customFormat="1" ht="16.5" customHeight="1">
      <c r="A348" s="34"/>
      <c r="B348" s="145"/>
      <c r="C348" s="146" t="s">
        <v>95</v>
      </c>
      <c r="D348" s="146" t="s">
        <v>254</v>
      </c>
      <c r="E348" s="147" t="s">
        <v>5374</v>
      </c>
      <c r="F348" s="148" t="s">
        <v>5375</v>
      </c>
      <c r="G348" s="149" t="s">
        <v>331</v>
      </c>
      <c r="H348" s="150">
        <v>220.35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5.2199999999999998E-3</v>
      </c>
      <c r="R348" s="156">
        <f>Q348*H348</f>
        <v>1.1502269999999999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406</v>
      </c>
      <c r="AT348" s="158" t="s">
        <v>254</v>
      </c>
      <c r="AU348" s="158" t="s">
        <v>82</v>
      </c>
      <c r="AY348" s="19" t="s">
        <v>252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406</v>
      </c>
      <c r="BM348" s="158" t="s">
        <v>5376</v>
      </c>
    </row>
    <row r="349" spans="1:65" s="2" customFormat="1" ht="11.25">
      <c r="A349" s="34"/>
      <c r="B349" s="35"/>
      <c r="C349" s="34"/>
      <c r="D349" s="160" t="s">
        <v>260</v>
      </c>
      <c r="E349" s="34"/>
      <c r="F349" s="161" t="s">
        <v>5377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260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262</v>
      </c>
      <c r="E350" s="34"/>
      <c r="F350" s="166" t="s">
        <v>5378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262</v>
      </c>
      <c r="AU350" s="19" t="s">
        <v>82</v>
      </c>
    </row>
    <row r="351" spans="1:65" s="2" customFormat="1" ht="29.25">
      <c r="A351" s="34"/>
      <c r="B351" s="35"/>
      <c r="C351" s="34"/>
      <c r="D351" s="160" t="s">
        <v>2284</v>
      </c>
      <c r="E351" s="34"/>
      <c r="F351" s="211" t="s">
        <v>5318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2284</v>
      </c>
      <c r="AU351" s="19" t="s">
        <v>82</v>
      </c>
    </row>
    <row r="352" spans="1:65" s="13" customFormat="1" ht="11.25">
      <c r="B352" s="167"/>
      <c r="D352" s="160" t="s">
        <v>264</v>
      </c>
      <c r="E352" s="168" t="s">
        <v>3</v>
      </c>
      <c r="F352" s="169" t="s">
        <v>5379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5380</v>
      </c>
      <c r="H353" s="177">
        <v>216.45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1:65" s="13" customFormat="1" ht="11.25">
      <c r="B354" s="167"/>
      <c r="D354" s="160" t="s">
        <v>264</v>
      </c>
      <c r="E354" s="168" t="s">
        <v>3</v>
      </c>
      <c r="F354" s="169" t="s">
        <v>5381</v>
      </c>
      <c r="H354" s="168" t="s">
        <v>3</v>
      </c>
      <c r="I354" s="170"/>
      <c r="L354" s="167"/>
      <c r="M354" s="171"/>
      <c r="N354" s="172"/>
      <c r="O354" s="172"/>
      <c r="P354" s="172"/>
      <c r="Q354" s="172"/>
      <c r="R354" s="172"/>
      <c r="S354" s="172"/>
      <c r="T354" s="173"/>
      <c r="AT354" s="168" t="s">
        <v>264</v>
      </c>
      <c r="AU354" s="168" t="s">
        <v>82</v>
      </c>
      <c r="AV354" s="13" t="s">
        <v>80</v>
      </c>
      <c r="AW354" s="13" t="s">
        <v>34</v>
      </c>
      <c r="AX354" s="13" t="s">
        <v>73</v>
      </c>
      <c r="AY354" s="168" t="s">
        <v>252</v>
      </c>
    </row>
    <row r="355" spans="1:65" s="14" customFormat="1" ht="11.25">
      <c r="B355" s="174"/>
      <c r="D355" s="160" t="s">
        <v>264</v>
      </c>
      <c r="E355" s="175" t="s">
        <v>3</v>
      </c>
      <c r="F355" s="176" t="s">
        <v>5382</v>
      </c>
      <c r="H355" s="177">
        <v>3.9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1:65" s="15" customFormat="1" ht="11.25">
      <c r="B356" s="182"/>
      <c r="D356" s="160" t="s">
        <v>264</v>
      </c>
      <c r="E356" s="183" t="s">
        <v>3</v>
      </c>
      <c r="F356" s="184" t="s">
        <v>269</v>
      </c>
      <c r="H356" s="185">
        <v>220.35</v>
      </c>
      <c r="I356" s="186"/>
      <c r="L356" s="182"/>
      <c r="M356" s="187"/>
      <c r="N356" s="188"/>
      <c r="O356" s="188"/>
      <c r="P356" s="188"/>
      <c r="Q356" s="188"/>
      <c r="R356" s="188"/>
      <c r="S356" s="188"/>
      <c r="T356" s="189"/>
      <c r="AT356" s="183" t="s">
        <v>264</v>
      </c>
      <c r="AU356" s="183" t="s">
        <v>82</v>
      </c>
      <c r="AV356" s="15" t="s">
        <v>258</v>
      </c>
      <c r="AW356" s="15" t="s">
        <v>34</v>
      </c>
      <c r="AX356" s="15" t="s">
        <v>80</v>
      </c>
      <c r="AY356" s="183" t="s">
        <v>252</v>
      </c>
    </row>
    <row r="357" spans="1:65" s="2" customFormat="1" ht="16.5" customHeight="1">
      <c r="A357" s="34"/>
      <c r="B357" s="145"/>
      <c r="C357" s="146" t="s">
        <v>258</v>
      </c>
      <c r="D357" s="146" t="s">
        <v>254</v>
      </c>
      <c r="E357" s="147" t="s">
        <v>5383</v>
      </c>
      <c r="F357" s="148" t="s">
        <v>5384</v>
      </c>
      <c r="G357" s="149" t="s">
        <v>331</v>
      </c>
      <c r="H357" s="150">
        <v>9.75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8.1700000000000002E-3</v>
      </c>
      <c r="R357" s="156">
        <f>Q357*H357</f>
        <v>7.9657500000000006E-2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406</v>
      </c>
      <c r="AT357" s="158" t="s">
        <v>254</v>
      </c>
      <c r="AU357" s="158" t="s">
        <v>82</v>
      </c>
      <c r="AY357" s="19" t="s">
        <v>252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406</v>
      </c>
      <c r="BM357" s="158" t="s">
        <v>5385</v>
      </c>
    </row>
    <row r="358" spans="1:65" s="2" customFormat="1" ht="11.25">
      <c r="A358" s="34"/>
      <c r="B358" s="35"/>
      <c r="C358" s="34"/>
      <c r="D358" s="160" t="s">
        <v>260</v>
      </c>
      <c r="E358" s="34"/>
      <c r="F358" s="161" t="s">
        <v>5386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260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262</v>
      </c>
      <c r="E359" s="34"/>
      <c r="F359" s="166" t="s">
        <v>5387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262</v>
      </c>
      <c r="AU359" s="19" t="s">
        <v>82</v>
      </c>
    </row>
    <row r="360" spans="1:65" s="2" customFormat="1" ht="29.25">
      <c r="A360" s="34"/>
      <c r="B360" s="35"/>
      <c r="C360" s="34"/>
      <c r="D360" s="160" t="s">
        <v>2284</v>
      </c>
      <c r="E360" s="34"/>
      <c r="F360" s="211" t="s">
        <v>5318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2284</v>
      </c>
      <c r="AU360" s="19" t="s">
        <v>82</v>
      </c>
    </row>
    <row r="361" spans="1:65" s="13" customFormat="1" ht="11.25">
      <c r="B361" s="167"/>
      <c r="D361" s="160" t="s">
        <v>264</v>
      </c>
      <c r="E361" s="168" t="s">
        <v>3</v>
      </c>
      <c r="F361" s="169" t="s">
        <v>5388</v>
      </c>
      <c r="H361" s="168" t="s">
        <v>3</v>
      </c>
      <c r="I361" s="170"/>
      <c r="L361" s="167"/>
      <c r="M361" s="171"/>
      <c r="N361" s="172"/>
      <c r="O361" s="172"/>
      <c r="P361" s="172"/>
      <c r="Q361" s="172"/>
      <c r="R361" s="172"/>
      <c r="S361" s="172"/>
      <c r="T361" s="173"/>
      <c r="AT361" s="168" t="s">
        <v>264</v>
      </c>
      <c r="AU361" s="168" t="s">
        <v>82</v>
      </c>
      <c r="AV361" s="13" t="s">
        <v>80</v>
      </c>
      <c r="AW361" s="13" t="s">
        <v>34</v>
      </c>
      <c r="AX361" s="13" t="s">
        <v>73</v>
      </c>
      <c r="AY361" s="168" t="s">
        <v>252</v>
      </c>
    </row>
    <row r="362" spans="1:65" s="14" customFormat="1" ht="11.25">
      <c r="B362" s="174"/>
      <c r="D362" s="160" t="s">
        <v>264</v>
      </c>
      <c r="E362" s="175" t="s">
        <v>3</v>
      </c>
      <c r="F362" s="176" t="s">
        <v>5389</v>
      </c>
      <c r="H362" s="177">
        <v>9.1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1:65" s="13" customFormat="1" ht="11.25">
      <c r="B363" s="167"/>
      <c r="D363" s="160" t="s">
        <v>264</v>
      </c>
      <c r="E363" s="168" t="s">
        <v>3</v>
      </c>
      <c r="F363" s="169" t="s">
        <v>5390</v>
      </c>
      <c r="H363" s="168" t="s">
        <v>3</v>
      </c>
      <c r="I363" s="170"/>
      <c r="L363" s="167"/>
      <c r="M363" s="171"/>
      <c r="N363" s="172"/>
      <c r="O363" s="172"/>
      <c r="P363" s="172"/>
      <c r="Q363" s="172"/>
      <c r="R363" s="172"/>
      <c r="S363" s="172"/>
      <c r="T363" s="173"/>
      <c r="AT363" s="168" t="s">
        <v>264</v>
      </c>
      <c r="AU363" s="168" t="s">
        <v>82</v>
      </c>
      <c r="AV363" s="13" t="s">
        <v>80</v>
      </c>
      <c r="AW363" s="13" t="s">
        <v>34</v>
      </c>
      <c r="AX363" s="13" t="s">
        <v>73</v>
      </c>
      <c r="AY363" s="168" t="s">
        <v>252</v>
      </c>
    </row>
    <row r="364" spans="1:65" s="14" customFormat="1" ht="11.25">
      <c r="B364" s="174"/>
      <c r="D364" s="160" t="s">
        <v>264</v>
      </c>
      <c r="E364" s="175" t="s">
        <v>3</v>
      </c>
      <c r="F364" s="176" t="s">
        <v>5338</v>
      </c>
      <c r="H364" s="177">
        <v>0.65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1:65" s="15" customFormat="1" ht="11.25">
      <c r="B365" s="182"/>
      <c r="D365" s="160" t="s">
        <v>264</v>
      </c>
      <c r="E365" s="183" t="s">
        <v>3</v>
      </c>
      <c r="F365" s="184" t="s">
        <v>269</v>
      </c>
      <c r="H365" s="185">
        <v>9.75</v>
      </c>
      <c r="I365" s="186"/>
      <c r="L365" s="182"/>
      <c r="M365" s="187"/>
      <c r="N365" s="188"/>
      <c r="O365" s="188"/>
      <c r="P365" s="188"/>
      <c r="Q365" s="188"/>
      <c r="R365" s="188"/>
      <c r="S365" s="188"/>
      <c r="T365" s="189"/>
      <c r="AT365" s="183" t="s">
        <v>264</v>
      </c>
      <c r="AU365" s="183" t="s">
        <v>82</v>
      </c>
      <c r="AV365" s="15" t="s">
        <v>258</v>
      </c>
      <c r="AW365" s="15" t="s">
        <v>34</v>
      </c>
      <c r="AX365" s="15" t="s">
        <v>80</v>
      </c>
      <c r="AY365" s="183" t="s">
        <v>252</v>
      </c>
    </row>
    <row r="366" spans="1:65" s="2" customFormat="1" ht="16.5" customHeight="1">
      <c r="A366" s="34"/>
      <c r="B366" s="145"/>
      <c r="C366" s="146" t="s">
        <v>1260</v>
      </c>
      <c r="D366" s="146" t="s">
        <v>254</v>
      </c>
      <c r="E366" s="147" t="s">
        <v>5391</v>
      </c>
      <c r="F366" s="148" t="s">
        <v>5392</v>
      </c>
      <c r="G366" s="149" t="s">
        <v>743</v>
      </c>
      <c r="H366" s="150">
        <v>2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406</v>
      </c>
      <c r="AT366" s="158" t="s">
        <v>254</v>
      </c>
      <c r="AU366" s="158" t="s">
        <v>82</v>
      </c>
      <c r="AY366" s="19" t="s">
        <v>252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406</v>
      </c>
      <c r="BM366" s="158" t="s">
        <v>5393</v>
      </c>
    </row>
    <row r="367" spans="1:65" s="2" customFormat="1" ht="11.25">
      <c r="A367" s="34"/>
      <c r="B367" s="35"/>
      <c r="C367" s="34"/>
      <c r="D367" s="160" t="s">
        <v>260</v>
      </c>
      <c r="E367" s="34"/>
      <c r="F367" s="161" t="s">
        <v>5394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260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262</v>
      </c>
      <c r="E368" s="34"/>
      <c r="F368" s="166" t="s">
        <v>5395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262</v>
      </c>
      <c r="AU368" s="19" t="s">
        <v>82</v>
      </c>
    </row>
    <row r="369" spans="1:65" s="2" customFormat="1" ht="16.5" customHeight="1">
      <c r="A369" s="34"/>
      <c r="B369" s="145"/>
      <c r="C369" s="198" t="s">
        <v>1267</v>
      </c>
      <c r="D369" s="198" t="s">
        <v>361</v>
      </c>
      <c r="E369" s="199" t="s">
        <v>5396</v>
      </c>
      <c r="F369" s="200" t="s">
        <v>5397</v>
      </c>
      <c r="G369" s="201" t="s">
        <v>743</v>
      </c>
      <c r="H369" s="202">
        <v>2</v>
      </c>
      <c r="I369" s="203"/>
      <c r="J369" s="204">
        <f>ROUND(I369*H369,2)</f>
        <v>0</v>
      </c>
      <c r="K369" s="205"/>
      <c r="L369" s="206"/>
      <c r="M369" s="207" t="s">
        <v>3</v>
      </c>
      <c r="N369" s="208" t="s">
        <v>44</v>
      </c>
      <c r="O369" s="55"/>
      <c r="P369" s="156">
        <f>O369*H369</f>
        <v>0</v>
      </c>
      <c r="Q369" s="156">
        <v>1.5E-3</v>
      </c>
      <c r="R369" s="156">
        <f>Q369*H369</f>
        <v>3.0000000000000001E-3</v>
      </c>
      <c r="S369" s="156">
        <v>0</v>
      </c>
      <c r="T369" s="157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8" t="s">
        <v>572</v>
      </c>
      <c r="AT369" s="158" t="s">
        <v>361</v>
      </c>
      <c r="AU369" s="158" t="s">
        <v>82</v>
      </c>
      <c r="AY369" s="19" t="s">
        <v>252</v>
      </c>
      <c r="BE369" s="159">
        <f>IF(N369="základní",J369,0)</f>
        <v>0</v>
      </c>
      <c r="BF369" s="159">
        <f>IF(N369="snížená",J369,0)</f>
        <v>0</v>
      </c>
      <c r="BG369" s="159">
        <f>IF(N369="zákl. přenesená",J369,0)</f>
        <v>0</v>
      </c>
      <c r="BH369" s="159">
        <f>IF(N369="sníž. přenesená",J369,0)</f>
        <v>0</v>
      </c>
      <c r="BI369" s="159">
        <f>IF(N369="nulová",J369,0)</f>
        <v>0</v>
      </c>
      <c r="BJ369" s="19" t="s">
        <v>80</v>
      </c>
      <c r="BK369" s="159">
        <f>ROUND(I369*H369,2)</f>
        <v>0</v>
      </c>
      <c r="BL369" s="19" t="s">
        <v>406</v>
      </c>
      <c r="BM369" s="158" t="s">
        <v>5398</v>
      </c>
    </row>
    <row r="370" spans="1:65" s="2" customFormat="1" ht="11.25">
      <c r="A370" s="34"/>
      <c r="B370" s="35"/>
      <c r="C370" s="34"/>
      <c r="D370" s="160" t="s">
        <v>260</v>
      </c>
      <c r="E370" s="34"/>
      <c r="F370" s="161" t="s">
        <v>5397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260</v>
      </c>
      <c r="AU370" s="19" t="s">
        <v>82</v>
      </c>
    </row>
    <row r="371" spans="1:65" s="2" customFormat="1" ht="11.25">
      <c r="A371" s="34"/>
      <c r="B371" s="35"/>
      <c r="C371" s="34"/>
      <c r="D371" s="165" t="s">
        <v>262</v>
      </c>
      <c r="E371" s="34"/>
      <c r="F371" s="166" t="s">
        <v>5399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262</v>
      </c>
      <c r="AU371" s="19" t="s">
        <v>82</v>
      </c>
    </row>
    <row r="372" spans="1:65" s="2" customFormat="1" ht="19.5">
      <c r="A372" s="34"/>
      <c r="B372" s="35"/>
      <c r="C372" s="34"/>
      <c r="D372" s="160" t="s">
        <v>2284</v>
      </c>
      <c r="E372" s="34"/>
      <c r="F372" s="211" t="s">
        <v>5400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2284</v>
      </c>
      <c r="AU372" s="19" t="s">
        <v>82</v>
      </c>
    </row>
    <row r="373" spans="1:65" s="2" customFormat="1" ht="16.5" customHeight="1">
      <c r="A373" s="34"/>
      <c r="B373" s="145"/>
      <c r="C373" s="198" t="s">
        <v>1273</v>
      </c>
      <c r="D373" s="198" t="s">
        <v>361</v>
      </c>
      <c r="E373" s="199" t="s">
        <v>5401</v>
      </c>
      <c r="F373" s="200" t="s">
        <v>5402</v>
      </c>
      <c r="G373" s="201" t="s">
        <v>743</v>
      </c>
      <c r="H373" s="202">
        <v>2</v>
      </c>
      <c r="I373" s="203"/>
      <c r="J373" s="204">
        <f>ROUND(I373*H373,2)</f>
        <v>0</v>
      </c>
      <c r="K373" s="205"/>
      <c r="L373" s="206"/>
      <c r="M373" s="207" t="s">
        <v>3</v>
      </c>
      <c r="N373" s="208" t="s">
        <v>44</v>
      </c>
      <c r="O373" s="55"/>
      <c r="P373" s="156">
        <f>O373*H373</f>
        <v>0</v>
      </c>
      <c r="Q373" s="156">
        <v>4.4999999999999997E-3</v>
      </c>
      <c r="R373" s="156">
        <f>Q373*H373</f>
        <v>8.9999999999999993E-3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572</v>
      </c>
      <c r="AT373" s="158" t="s">
        <v>361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406</v>
      </c>
      <c r="BM373" s="158" t="s">
        <v>5403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5404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5405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2284</v>
      </c>
      <c r="E376" s="34"/>
      <c r="F376" s="211" t="s">
        <v>5406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2284</v>
      </c>
      <c r="AU376" s="19" t="s">
        <v>82</v>
      </c>
    </row>
    <row r="377" spans="1:65" s="2" customFormat="1" ht="16.5" customHeight="1">
      <c r="A377" s="34"/>
      <c r="B377" s="145"/>
      <c r="C377" s="146" t="s">
        <v>974</v>
      </c>
      <c r="D377" s="146" t="s">
        <v>254</v>
      </c>
      <c r="E377" s="147" t="s">
        <v>5407</v>
      </c>
      <c r="F377" s="148" t="s">
        <v>5408</v>
      </c>
      <c r="G377" s="149" t="s">
        <v>743</v>
      </c>
      <c r="H377" s="150">
        <v>8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406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406</v>
      </c>
      <c r="BM377" s="158" t="s">
        <v>5409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5410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5411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6.5" customHeight="1">
      <c r="A380" s="34"/>
      <c r="B380" s="145"/>
      <c r="C380" s="198" t="s">
        <v>987</v>
      </c>
      <c r="D380" s="198" t="s">
        <v>361</v>
      </c>
      <c r="E380" s="199" t="s">
        <v>5412</v>
      </c>
      <c r="F380" s="200" t="s">
        <v>5413</v>
      </c>
      <c r="G380" s="201" t="s">
        <v>743</v>
      </c>
      <c r="H380" s="202">
        <v>1</v>
      </c>
      <c r="I380" s="203"/>
      <c r="J380" s="204">
        <f>ROUND(I380*H380,2)</f>
        <v>0</v>
      </c>
      <c r="K380" s="205"/>
      <c r="L380" s="206"/>
      <c r="M380" s="207" t="s">
        <v>3</v>
      </c>
      <c r="N380" s="208" t="s">
        <v>44</v>
      </c>
      <c r="O380" s="55"/>
      <c r="P380" s="156">
        <f>O380*H380</f>
        <v>0</v>
      </c>
      <c r="Q380" s="156">
        <v>2.18E-2</v>
      </c>
      <c r="R380" s="156">
        <f>Q380*H380</f>
        <v>2.18E-2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572</v>
      </c>
      <c r="AT380" s="158" t="s">
        <v>361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406</v>
      </c>
      <c r="BM380" s="158" t="s">
        <v>5414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5413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2" customFormat="1" ht="11.25">
      <c r="A382" s="34"/>
      <c r="B382" s="35"/>
      <c r="C382" s="34"/>
      <c r="D382" s="165" t="s">
        <v>262</v>
      </c>
      <c r="E382" s="34"/>
      <c r="F382" s="166" t="s">
        <v>5415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262</v>
      </c>
      <c r="AU382" s="19" t="s">
        <v>82</v>
      </c>
    </row>
    <row r="383" spans="1:65" s="2" customFormat="1" ht="19.5">
      <c r="A383" s="34"/>
      <c r="B383" s="35"/>
      <c r="C383" s="34"/>
      <c r="D383" s="160" t="s">
        <v>2284</v>
      </c>
      <c r="E383" s="34"/>
      <c r="F383" s="211" t="s">
        <v>5416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2284</v>
      </c>
      <c r="AU383" s="19" t="s">
        <v>82</v>
      </c>
    </row>
    <row r="384" spans="1:65" s="2" customFormat="1" ht="16.5" customHeight="1">
      <c r="A384" s="34"/>
      <c r="B384" s="145"/>
      <c r="C384" s="198" t="s">
        <v>994</v>
      </c>
      <c r="D384" s="198" t="s">
        <v>361</v>
      </c>
      <c r="E384" s="199" t="s">
        <v>5417</v>
      </c>
      <c r="F384" s="200" t="s">
        <v>5418</v>
      </c>
      <c r="G384" s="201" t="s">
        <v>743</v>
      </c>
      <c r="H384" s="202">
        <v>2</v>
      </c>
      <c r="I384" s="203"/>
      <c r="J384" s="204">
        <f>ROUND(I384*H384,2)</f>
        <v>0</v>
      </c>
      <c r="K384" s="205"/>
      <c r="L384" s="206"/>
      <c r="M384" s="207" t="s">
        <v>3</v>
      </c>
      <c r="N384" s="208" t="s">
        <v>44</v>
      </c>
      <c r="O384" s="55"/>
      <c r="P384" s="156">
        <f>O384*H384</f>
        <v>0</v>
      </c>
      <c r="Q384" s="156">
        <v>2.0799999999999999E-2</v>
      </c>
      <c r="R384" s="156">
        <f>Q384*H384</f>
        <v>4.1599999999999998E-2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572</v>
      </c>
      <c r="AT384" s="158" t="s">
        <v>361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5419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5418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5420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9.5">
      <c r="A387" s="34"/>
      <c r="B387" s="35"/>
      <c r="C387" s="34"/>
      <c r="D387" s="160" t="s">
        <v>2284</v>
      </c>
      <c r="E387" s="34"/>
      <c r="F387" s="211" t="s">
        <v>5421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2284</v>
      </c>
      <c r="AU387" s="19" t="s">
        <v>82</v>
      </c>
    </row>
    <row r="388" spans="1:65" s="2" customFormat="1" ht="16.5" customHeight="1">
      <c r="A388" s="34"/>
      <c r="B388" s="145"/>
      <c r="C388" s="198" t="s">
        <v>1027</v>
      </c>
      <c r="D388" s="198" t="s">
        <v>361</v>
      </c>
      <c r="E388" s="199" t="s">
        <v>5422</v>
      </c>
      <c r="F388" s="200" t="s">
        <v>5423</v>
      </c>
      <c r="G388" s="201" t="s">
        <v>743</v>
      </c>
      <c r="H388" s="202">
        <v>5</v>
      </c>
      <c r="I388" s="203"/>
      <c r="J388" s="204">
        <f>ROUND(I388*H388,2)</f>
        <v>0</v>
      </c>
      <c r="K388" s="205"/>
      <c r="L388" s="206"/>
      <c r="M388" s="207" t="s">
        <v>3</v>
      </c>
      <c r="N388" s="208" t="s">
        <v>44</v>
      </c>
      <c r="O388" s="55"/>
      <c r="P388" s="156">
        <f>O388*H388</f>
        <v>0</v>
      </c>
      <c r="Q388" s="156">
        <v>3.0700000000000002E-2</v>
      </c>
      <c r="R388" s="156">
        <f>Q388*H388</f>
        <v>0.1535</v>
      </c>
      <c r="S388" s="156">
        <v>0</v>
      </c>
      <c r="T388" s="157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8" t="s">
        <v>572</v>
      </c>
      <c r="AT388" s="158" t="s">
        <v>361</v>
      </c>
      <c r="AU388" s="158" t="s">
        <v>82</v>
      </c>
      <c r="AY388" s="19" t="s">
        <v>252</v>
      </c>
      <c r="BE388" s="159">
        <f>IF(N388="základní",J388,0)</f>
        <v>0</v>
      </c>
      <c r="BF388" s="159">
        <f>IF(N388="snížená",J388,0)</f>
        <v>0</v>
      </c>
      <c r="BG388" s="159">
        <f>IF(N388="zákl. přenesená",J388,0)</f>
        <v>0</v>
      </c>
      <c r="BH388" s="159">
        <f>IF(N388="sníž. přenesená",J388,0)</f>
        <v>0</v>
      </c>
      <c r="BI388" s="159">
        <f>IF(N388="nulová",J388,0)</f>
        <v>0</v>
      </c>
      <c r="BJ388" s="19" t="s">
        <v>80</v>
      </c>
      <c r="BK388" s="159">
        <f>ROUND(I388*H388,2)</f>
        <v>0</v>
      </c>
      <c r="BL388" s="19" t="s">
        <v>406</v>
      </c>
      <c r="BM388" s="158" t="s">
        <v>5424</v>
      </c>
    </row>
    <row r="389" spans="1:65" s="2" customFormat="1" ht="11.25">
      <c r="A389" s="34"/>
      <c r="B389" s="35"/>
      <c r="C389" s="34"/>
      <c r="D389" s="160" t="s">
        <v>260</v>
      </c>
      <c r="E389" s="34"/>
      <c r="F389" s="161" t="s">
        <v>5423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260</v>
      </c>
      <c r="AU389" s="19" t="s">
        <v>82</v>
      </c>
    </row>
    <row r="390" spans="1:65" s="2" customFormat="1" ht="11.25">
      <c r="A390" s="34"/>
      <c r="B390" s="35"/>
      <c r="C390" s="34"/>
      <c r="D390" s="165" t="s">
        <v>262</v>
      </c>
      <c r="E390" s="34"/>
      <c r="F390" s="166" t="s">
        <v>5425</v>
      </c>
      <c r="G390" s="34"/>
      <c r="H390" s="34"/>
      <c r="I390" s="162"/>
      <c r="J390" s="34"/>
      <c r="K390" s="34"/>
      <c r="L390" s="35"/>
      <c r="M390" s="163"/>
      <c r="N390" s="164"/>
      <c r="O390" s="55"/>
      <c r="P390" s="55"/>
      <c r="Q390" s="55"/>
      <c r="R390" s="55"/>
      <c r="S390" s="55"/>
      <c r="T390" s="56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T390" s="19" t="s">
        <v>262</v>
      </c>
      <c r="AU390" s="19" t="s">
        <v>82</v>
      </c>
    </row>
    <row r="391" spans="1:65" s="2" customFormat="1" ht="19.5">
      <c r="A391" s="34"/>
      <c r="B391" s="35"/>
      <c r="C391" s="34"/>
      <c r="D391" s="160" t="s">
        <v>2284</v>
      </c>
      <c r="E391" s="34"/>
      <c r="F391" s="211" t="s">
        <v>5426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2284</v>
      </c>
      <c r="AU391" s="19" t="s">
        <v>82</v>
      </c>
    </row>
    <row r="392" spans="1:65" s="2" customFormat="1" ht="16.5" customHeight="1">
      <c r="A392" s="34"/>
      <c r="B392" s="145"/>
      <c r="C392" s="146" t="s">
        <v>931</v>
      </c>
      <c r="D392" s="146" t="s">
        <v>254</v>
      </c>
      <c r="E392" s="147" t="s">
        <v>5427</v>
      </c>
      <c r="F392" s="148" t="s">
        <v>5428</v>
      </c>
      <c r="G392" s="149" t="s">
        <v>743</v>
      </c>
      <c r="H392" s="150">
        <v>1</v>
      </c>
      <c r="I392" s="151"/>
      <c r="J392" s="152">
        <f>ROUND(I392*H392,2)</f>
        <v>0</v>
      </c>
      <c r="K392" s="153"/>
      <c r="L392" s="35"/>
      <c r="M392" s="154" t="s">
        <v>3</v>
      </c>
      <c r="N392" s="155" t="s">
        <v>44</v>
      </c>
      <c r="O392" s="55"/>
      <c r="P392" s="156">
        <f>O392*H392</f>
        <v>0</v>
      </c>
      <c r="Q392" s="156">
        <v>0</v>
      </c>
      <c r="R392" s="156">
        <f>Q392*H392</f>
        <v>0</v>
      </c>
      <c r="S392" s="156">
        <v>0</v>
      </c>
      <c r="T392" s="157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8" t="s">
        <v>406</v>
      </c>
      <c r="AT392" s="158" t="s">
        <v>254</v>
      </c>
      <c r="AU392" s="158" t="s">
        <v>82</v>
      </c>
      <c r="AY392" s="19" t="s">
        <v>252</v>
      </c>
      <c r="BE392" s="159">
        <f>IF(N392="základní",J392,0)</f>
        <v>0</v>
      </c>
      <c r="BF392" s="159">
        <f>IF(N392="snížená",J392,0)</f>
        <v>0</v>
      </c>
      <c r="BG392" s="159">
        <f>IF(N392="zákl. přenesená",J392,0)</f>
        <v>0</v>
      </c>
      <c r="BH392" s="159">
        <f>IF(N392="sníž. přenesená",J392,0)</f>
        <v>0</v>
      </c>
      <c r="BI392" s="159">
        <f>IF(N392="nulová",J392,0)</f>
        <v>0</v>
      </c>
      <c r="BJ392" s="19" t="s">
        <v>80</v>
      </c>
      <c r="BK392" s="159">
        <f>ROUND(I392*H392,2)</f>
        <v>0</v>
      </c>
      <c r="BL392" s="19" t="s">
        <v>406</v>
      </c>
      <c r="BM392" s="158" t="s">
        <v>5429</v>
      </c>
    </row>
    <row r="393" spans="1:65" s="2" customFormat="1" ht="11.25">
      <c r="A393" s="34"/>
      <c r="B393" s="35"/>
      <c r="C393" s="34"/>
      <c r="D393" s="160" t="s">
        <v>260</v>
      </c>
      <c r="E393" s="34"/>
      <c r="F393" s="161" t="s">
        <v>5430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260</v>
      </c>
      <c r="AU393" s="19" t="s">
        <v>82</v>
      </c>
    </row>
    <row r="394" spans="1:65" s="2" customFormat="1" ht="11.25">
      <c r="A394" s="34"/>
      <c r="B394" s="35"/>
      <c r="C394" s="34"/>
      <c r="D394" s="165" t="s">
        <v>262</v>
      </c>
      <c r="E394" s="34"/>
      <c r="F394" s="166" t="s">
        <v>5431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262</v>
      </c>
      <c r="AU394" s="19" t="s">
        <v>82</v>
      </c>
    </row>
    <row r="395" spans="1:65" s="2" customFormat="1" ht="16.5" customHeight="1">
      <c r="A395" s="34"/>
      <c r="B395" s="145"/>
      <c r="C395" s="198" t="s">
        <v>940</v>
      </c>
      <c r="D395" s="198" t="s">
        <v>361</v>
      </c>
      <c r="E395" s="199" t="s">
        <v>5432</v>
      </c>
      <c r="F395" s="200" t="s">
        <v>5433</v>
      </c>
      <c r="G395" s="201" t="s">
        <v>743</v>
      </c>
      <c r="H395" s="202">
        <v>1</v>
      </c>
      <c r="I395" s="203"/>
      <c r="J395" s="204">
        <f>ROUND(I395*H395,2)</f>
        <v>0</v>
      </c>
      <c r="K395" s="205"/>
      <c r="L395" s="206"/>
      <c r="M395" s="207" t="s">
        <v>3</v>
      </c>
      <c r="N395" s="208" t="s">
        <v>44</v>
      </c>
      <c r="O395" s="55"/>
      <c r="P395" s="156">
        <f>O395*H395</f>
        <v>0</v>
      </c>
      <c r="Q395" s="156">
        <v>2.9999999999999997E-4</v>
      </c>
      <c r="R395" s="156">
        <f>Q395*H395</f>
        <v>2.9999999999999997E-4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572</v>
      </c>
      <c r="AT395" s="158" t="s">
        <v>361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406</v>
      </c>
      <c r="BM395" s="158" t="s">
        <v>5434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5433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5435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2" customFormat="1" ht="19.5">
      <c r="A398" s="34"/>
      <c r="B398" s="35"/>
      <c r="C398" s="34"/>
      <c r="D398" s="160" t="s">
        <v>2284</v>
      </c>
      <c r="E398" s="34"/>
      <c r="F398" s="211" t="s">
        <v>5436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2284</v>
      </c>
      <c r="AU398" s="19" t="s">
        <v>82</v>
      </c>
    </row>
    <row r="399" spans="1:65" s="2" customFormat="1" ht="16.5" customHeight="1">
      <c r="A399" s="34"/>
      <c r="B399" s="145"/>
      <c r="C399" s="146" t="s">
        <v>946</v>
      </c>
      <c r="D399" s="146" t="s">
        <v>254</v>
      </c>
      <c r="E399" s="147" t="s">
        <v>5437</v>
      </c>
      <c r="F399" s="148" t="s">
        <v>5438</v>
      </c>
      <c r="G399" s="149" t="s">
        <v>743</v>
      </c>
      <c r="H399" s="150">
        <v>2</v>
      </c>
      <c r="I399" s="151"/>
      <c r="J399" s="152">
        <f>ROUND(I399*H399,2)</f>
        <v>0</v>
      </c>
      <c r="K399" s="153"/>
      <c r="L399" s="35"/>
      <c r="M399" s="154" t="s">
        <v>3</v>
      </c>
      <c r="N399" s="155" t="s">
        <v>44</v>
      </c>
      <c r="O399" s="55"/>
      <c r="P399" s="156">
        <f>O399*H399</f>
        <v>0</v>
      </c>
      <c r="Q399" s="156">
        <v>0</v>
      </c>
      <c r="R399" s="156">
        <f>Q399*H399</f>
        <v>0</v>
      </c>
      <c r="S399" s="156">
        <v>0</v>
      </c>
      <c r="T399" s="157">
        <f>S399*H399</f>
        <v>0</v>
      </c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R399" s="158" t="s">
        <v>406</v>
      </c>
      <c r="AT399" s="158" t="s">
        <v>254</v>
      </c>
      <c r="AU399" s="158" t="s">
        <v>82</v>
      </c>
      <c r="AY399" s="19" t="s">
        <v>252</v>
      </c>
      <c r="BE399" s="159">
        <f>IF(N399="základní",J399,0)</f>
        <v>0</v>
      </c>
      <c r="BF399" s="159">
        <f>IF(N399="snížená",J399,0)</f>
        <v>0</v>
      </c>
      <c r="BG399" s="159">
        <f>IF(N399="zákl. přenesená",J399,0)</f>
        <v>0</v>
      </c>
      <c r="BH399" s="159">
        <f>IF(N399="sníž. přenesená",J399,0)</f>
        <v>0</v>
      </c>
      <c r="BI399" s="159">
        <f>IF(N399="nulová",J399,0)</f>
        <v>0</v>
      </c>
      <c r="BJ399" s="19" t="s">
        <v>80</v>
      </c>
      <c r="BK399" s="159">
        <f>ROUND(I399*H399,2)</f>
        <v>0</v>
      </c>
      <c r="BL399" s="19" t="s">
        <v>406</v>
      </c>
      <c r="BM399" s="158" t="s">
        <v>5439</v>
      </c>
    </row>
    <row r="400" spans="1:65" s="2" customFormat="1" ht="11.25">
      <c r="A400" s="34"/>
      <c r="B400" s="35"/>
      <c r="C400" s="34"/>
      <c r="D400" s="160" t="s">
        <v>260</v>
      </c>
      <c r="E400" s="34"/>
      <c r="F400" s="161" t="s">
        <v>5440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260</v>
      </c>
      <c r="AU400" s="19" t="s">
        <v>82</v>
      </c>
    </row>
    <row r="401" spans="1:65" s="2" customFormat="1" ht="11.25">
      <c r="A401" s="34"/>
      <c r="B401" s="35"/>
      <c r="C401" s="34"/>
      <c r="D401" s="165" t="s">
        <v>262</v>
      </c>
      <c r="E401" s="34"/>
      <c r="F401" s="166" t="s">
        <v>5441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262</v>
      </c>
      <c r="AU401" s="19" t="s">
        <v>82</v>
      </c>
    </row>
    <row r="402" spans="1:65" s="2" customFormat="1" ht="16.5" customHeight="1">
      <c r="A402" s="34"/>
      <c r="B402" s="145"/>
      <c r="C402" s="198" t="s">
        <v>957</v>
      </c>
      <c r="D402" s="198" t="s">
        <v>361</v>
      </c>
      <c r="E402" s="199" t="s">
        <v>5442</v>
      </c>
      <c r="F402" s="200" t="s">
        <v>5443</v>
      </c>
      <c r="G402" s="201" t="s">
        <v>743</v>
      </c>
      <c r="H402" s="202">
        <v>2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1.1999999999999999E-3</v>
      </c>
      <c r="R402" s="156">
        <f>Q402*H402</f>
        <v>2.3999999999999998E-3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572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406</v>
      </c>
      <c r="BM402" s="158" t="s">
        <v>5444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5443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5445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2284</v>
      </c>
      <c r="E405" s="34"/>
      <c r="F405" s="211" t="s">
        <v>5446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2284</v>
      </c>
      <c r="AU405" s="19" t="s">
        <v>82</v>
      </c>
    </row>
    <row r="406" spans="1:65" s="2" customFormat="1" ht="16.5" customHeight="1">
      <c r="A406" s="34"/>
      <c r="B406" s="145"/>
      <c r="C406" s="146" t="s">
        <v>1054</v>
      </c>
      <c r="D406" s="146" t="s">
        <v>254</v>
      </c>
      <c r="E406" s="147" t="s">
        <v>5447</v>
      </c>
      <c r="F406" s="148" t="s">
        <v>5448</v>
      </c>
      <c r="G406" s="149" t="s">
        <v>743</v>
      </c>
      <c r="H406" s="150">
        <v>3</v>
      </c>
      <c r="I406" s="151"/>
      <c r="J406" s="152">
        <f>ROUND(I406*H406,2)</f>
        <v>0</v>
      </c>
      <c r="K406" s="153"/>
      <c r="L406" s="35"/>
      <c r="M406" s="154" t="s">
        <v>3</v>
      </c>
      <c r="N406" s="155" t="s">
        <v>44</v>
      </c>
      <c r="O406" s="55"/>
      <c r="P406" s="156">
        <f>O406*H406</f>
        <v>0</v>
      </c>
      <c r="Q406" s="156">
        <v>0</v>
      </c>
      <c r="R406" s="156">
        <f>Q406*H406</f>
        <v>0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406</v>
      </c>
      <c r="AT406" s="158" t="s">
        <v>254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406</v>
      </c>
      <c r="BM406" s="158" t="s">
        <v>5449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5450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5451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6.5" customHeight="1">
      <c r="A409" s="34"/>
      <c r="B409" s="145"/>
      <c r="C409" s="198" t="s">
        <v>1060</v>
      </c>
      <c r="D409" s="198" t="s">
        <v>361</v>
      </c>
      <c r="E409" s="199" t="s">
        <v>5452</v>
      </c>
      <c r="F409" s="200" t="s">
        <v>5453</v>
      </c>
      <c r="G409" s="201" t="s">
        <v>743</v>
      </c>
      <c r="H409" s="202">
        <v>3</v>
      </c>
      <c r="I409" s="203"/>
      <c r="J409" s="204">
        <f>ROUND(I409*H409,2)</f>
        <v>0</v>
      </c>
      <c r="K409" s="205"/>
      <c r="L409" s="206"/>
      <c r="M409" s="207" t="s">
        <v>3</v>
      </c>
      <c r="N409" s="208" t="s">
        <v>44</v>
      </c>
      <c r="O409" s="55"/>
      <c r="P409" s="156">
        <f>O409*H409</f>
        <v>0</v>
      </c>
      <c r="Q409" s="156">
        <v>2.5000000000000001E-3</v>
      </c>
      <c r="R409" s="156">
        <f>Q409*H409</f>
        <v>7.4999999999999997E-3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572</v>
      </c>
      <c r="AT409" s="158" t="s">
        <v>361</v>
      </c>
      <c r="AU409" s="158" t="s">
        <v>82</v>
      </c>
      <c r="AY409" s="19" t="s">
        <v>252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406</v>
      </c>
      <c r="BM409" s="158" t="s">
        <v>5454</v>
      </c>
    </row>
    <row r="410" spans="1:65" s="2" customFormat="1" ht="11.25">
      <c r="A410" s="34"/>
      <c r="B410" s="35"/>
      <c r="C410" s="34"/>
      <c r="D410" s="160" t="s">
        <v>260</v>
      </c>
      <c r="E410" s="34"/>
      <c r="F410" s="161" t="s">
        <v>5453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260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262</v>
      </c>
      <c r="E411" s="34"/>
      <c r="F411" s="166" t="s">
        <v>5455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262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2284</v>
      </c>
      <c r="E412" s="34"/>
      <c r="F412" s="211" t="s">
        <v>5456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2284</v>
      </c>
      <c r="AU412" s="19" t="s">
        <v>82</v>
      </c>
    </row>
    <row r="413" spans="1:65" s="2" customFormat="1" ht="16.5" customHeight="1">
      <c r="A413" s="34"/>
      <c r="B413" s="145"/>
      <c r="C413" s="146" t="s">
        <v>1317</v>
      </c>
      <c r="D413" s="146" t="s">
        <v>254</v>
      </c>
      <c r="E413" s="147" t="s">
        <v>5457</v>
      </c>
      <c r="F413" s="148" t="s">
        <v>5458</v>
      </c>
      <c r="G413" s="149" t="s">
        <v>331</v>
      </c>
      <c r="H413" s="150">
        <v>6.5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406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406</v>
      </c>
      <c r="BM413" s="158" t="s">
        <v>5459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5460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5461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2" customFormat="1" ht="16.5" customHeight="1">
      <c r="A416" s="34"/>
      <c r="B416" s="145"/>
      <c r="C416" s="198" t="s">
        <v>1327</v>
      </c>
      <c r="D416" s="198" t="s">
        <v>361</v>
      </c>
      <c r="E416" s="199" t="s">
        <v>5462</v>
      </c>
      <c r="F416" s="200" t="s">
        <v>5463</v>
      </c>
      <c r="G416" s="201" t="s">
        <v>743</v>
      </c>
      <c r="H416" s="202">
        <v>2.6</v>
      </c>
      <c r="I416" s="203"/>
      <c r="J416" s="204">
        <f>ROUND(I416*H416,2)</f>
        <v>0</v>
      </c>
      <c r="K416" s="205"/>
      <c r="L416" s="206"/>
      <c r="M416" s="207" t="s">
        <v>3</v>
      </c>
      <c r="N416" s="208" t="s">
        <v>44</v>
      </c>
      <c r="O416" s="55"/>
      <c r="P416" s="156">
        <f>O416*H416</f>
        <v>0</v>
      </c>
      <c r="Q416" s="156">
        <v>5.0000000000000001E-3</v>
      </c>
      <c r="R416" s="156">
        <f>Q416*H416</f>
        <v>1.3000000000000001E-2</v>
      </c>
      <c r="S416" s="156">
        <v>0</v>
      </c>
      <c r="T416" s="157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8" t="s">
        <v>572</v>
      </c>
      <c r="AT416" s="158" t="s">
        <v>361</v>
      </c>
      <c r="AU416" s="158" t="s">
        <v>82</v>
      </c>
      <c r="AY416" s="19" t="s">
        <v>252</v>
      </c>
      <c r="BE416" s="159">
        <f>IF(N416="základní",J416,0)</f>
        <v>0</v>
      </c>
      <c r="BF416" s="159">
        <f>IF(N416="snížená",J416,0)</f>
        <v>0</v>
      </c>
      <c r="BG416" s="159">
        <f>IF(N416="zákl. přenesená",J416,0)</f>
        <v>0</v>
      </c>
      <c r="BH416" s="159">
        <f>IF(N416="sníž. přenesená",J416,0)</f>
        <v>0</v>
      </c>
      <c r="BI416" s="159">
        <f>IF(N416="nulová",J416,0)</f>
        <v>0</v>
      </c>
      <c r="BJ416" s="19" t="s">
        <v>80</v>
      </c>
      <c r="BK416" s="159">
        <f>ROUND(I416*H416,2)</f>
        <v>0</v>
      </c>
      <c r="BL416" s="19" t="s">
        <v>406</v>
      </c>
      <c r="BM416" s="158" t="s">
        <v>5464</v>
      </c>
    </row>
    <row r="417" spans="1:65" s="2" customFormat="1" ht="11.25">
      <c r="A417" s="34"/>
      <c r="B417" s="35"/>
      <c r="C417" s="34"/>
      <c r="D417" s="160" t="s">
        <v>260</v>
      </c>
      <c r="E417" s="34"/>
      <c r="F417" s="161" t="s">
        <v>5463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260</v>
      </c>
      <c r="AU417" s="19" t="s">
        <v>82</v>
      </c>
    </row>
    <row r="418" spans="1:65" s="2" customFormat="1" ht="11.25">
      <c r="A418" s="34"/>
      <c r="B418" s="35"/>
      <c r="C418" s="34"/>
      <c r="D418" s="165" t="s">
        <v>262</v>
      </c>
      <c r="E418" s="34"/>
      <c r="F418" s="166" t="s">
        <v>5465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262</v>
      </c>
      <c r="AU418" s="19" t="s">
        <v>82</v>
      </c>
    </row>
    <row r="419" spans="1:65" s="14" customFormat="1" ht="11.25">
      <c r="B419" s="174"/>
      <c r="D419" s="160" t="s">
        <v>264</v>
      </c>
      <c r="E419" s="175" t="s">
        <v>3</v>
      </c>
      <c r="F419" s="176" t="s">
        <v>5466</v>
      </c>
      <c r="H419" s="177">
        <v>2.6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80</v>
      </c>
      <c r="AY419" s="175" t="s">
        <v>252</v>
      </c>
    </row>
    <row r="420" spans="1:65" s="2" customFormat="1" ht="16.5" customHeight="1">
      <c r="A420" s="34"/>
      <c r="B420" s="145"/>
      <c r="C420" s="198" t="s">
        <v>1335</v>
      </c>
      <c r="D420" s="198" t="s">
        <v>361</v>
      </c>
      <c r="E420" s="199" t="s">
        <v>5467</v>
      </c>
      <c r="F420" s="200" t="s">
        <v>5468</v>
      </c>
      <c r="G420" s="201" t="s">
        <v>743</v>
      </c>
      <c r="H420" s="202">
        <v>3.25</v>
      </c>
      <c r="I420" s="203"/>
      <c r="J420" s="204">
        <f>ROUND(I420*H420,2)</f>
        <v>0</v>
      </c>
      <c r="K420" s="205"/>
      <c r="L420" s="206"/>
      <c r="M420" s="207" t="s">
        <v>3</v>
      </c>
      <c r="N420" s="208" t="s">
        <v>44</v>
      </c>
      <c r="O420" s="55"/>
      <c r="P420" s="156">
        <f>O420*H420</f>
        <v>0</v>
      </c>
      <c r="Q420" s="156">
        <v>7.7000000000000002E-3</v>
      </c>
      <c r="R420" s="156">
        <f>Q420*H420</f>
        <v>2.5025000000000002E-2</v>
      </c>
      <c r="S420" s="156">
        <v>0</v>
      </c>
      <c r="T420" s="157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8" t="s">
        <v>572</v>
      </c>
      <c r="AT420" s="158" t="s">
        <v>361</v>
      </c>
      <c r="AU420" s="158" t="s">
        <v>82</v>
      </c>
      <c r="AY420" s="19" t="s">
        <v>252</v>
      </c>
      <c r="BE420" s="159">
        <f>IF(N420="základní",J420,0)</f>
        <v>0</v>
      </c>
      <c r="BF420" s="159">
        <f>IF(N420="snížená",J420,0)</f>
        <v>0</v>
      </c>
      <c r="BG420" s="159">
        <f>IF(N420="zákl. přenesená",J420,0)</f>
        <v>0</v>
      </c>
      <c r="BH420" s="159">
        <f>IF(N420="sníž. přenesená",J420,0)</f>
        <v>0</v>
      </c>
      <c r="BI420" s="159">
        <f>IF(N420="nulová",J420,0)</f>
        <v>0</v>
      </c>
      <c r="BJ420" s="19" t="s">
        <v>80</v>
      </c>
      <c r="BK420" s="159">
        <f>ROUND(I420*H420,2)</f>
        <v>0</v>
      </c>
      <c r="BL420" s="19" t="s">
        <v>406</v>
      </c>
      <c r="BM420" s="158" t="s">
        <v>5469</v>
      </c>
    </row>
    <row r="421" spans="1:65" s="2" customFormat="1" ht="11.25">
      <c r="A421" s="34"/>
      <c r="B421" s="35"/>
      <c r="C421" s="34"/>
      <c r="D421" s="160" t="s">
        <v>260</v>
      </c>
      <c r="E421" s="34"/>
      <c r="F421" s="161" t="s">
        <v>5468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260</v>
      </c>
      <c r="AU421" s="19" t="s">
        <v>82</v>
      </c>
    </row>
    <row r="422" spans="1:65" s="2" customFormat="1" ht="11.25">
      <c r="A422" s="34"/>
      <c r="B422" s="35"/>
      <c r="C422" s="34"/>
      <c r="D422" s="165" t="s">
        <v>262</v>
      </c>
      <c r="E422" s="34"/>
      <c r="F422" s="166" t="s">
        <v>5470</v>
      </c>
      <c r="G422" s="34"/>
      <c r="H422" s="34"/>
      <c r="I422" s="162"/>
      <c r="J422" s="34"/>
      <c r="K422" s="34"/>
      <c r="L422" s="35"/>
      <c r="M422" s="163"/>
      <c r="N422" s="164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9" t="s">
        <v>262</v>
      </c>
      <c r="AU422" s="19" t="s">
        <v>82</v>
      </c>
    </row>
    <row r="423" spans="1:65" s="14" customFormat="1" ht="11.25">
      <c r="B423" s="174"/>
      <c r="D423" s="160" t="s">
        <v>264</v>
      </c>
      <c r="E423" s="175" t="s">
        <v>3</v>
      </c>
      <c r="F423" s="176" t="s">
        <v>5471</v>
      </c>
      <c r="H423" s="177">
        <v>3.25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80</v>
      </c>
      <c r="AY423" s="175" t="s">
        <v>252</v>
      </c>
    </row>
    <row r="424" spans="1:65" s="2" customFormat="1" ht="16.5" customHeight="1">
      <c r="A424" s="34"/>
      <c r="B424" s="145"/>
      <c r="C424" s="198" t="s">
        <v>1341</v>
      </c>
      <c r="D424" s="198" t="s">
        <v>361</v>
      </c>
      <c r="E424" s="199" t="s">
        <v>5472</v>
      </c>
      <c r="F424" s="200" t="s">
        <v>5473</v>
      </c>
      <c r="G424" s="201" t="s">
        <v>743</v>
      </c>
      <c r="H424" s="202">
        <v>0.65</v>
      </c>
      <c r="I424" s="203"/>
      <c r="J424" s="204">
        <f>ROUND(I424*H424,2)</f>
        <v>0</v>
      </c>
      <c r="K424" s="205"/>
      <c r="L424" s="206"/>
      <c r="M424" s="207" t="s">
        <v>3</v>
      </c>
      <c r="N424" s="208" t="s">
        <v>44</v>
      </c>
      <c r="O424" s="55"/>
      <c r="P424" s="156">
        <f>O424*H424</f>
        <v>0</v>
      </c>
      <c r="Q424" s="156">
        <v>9.9000000000000008E-3</v>
      </c>
      <c r="R424" s="156">
        <f>Q424*H424</f>
        <v>6.4350000000000006E-3</v>
      </c>
      <c r="S424" s="156">
        <v>0</v>
      </c>
      <c r="T424" s="157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158" t="s">
        <v>572</v>
      </c>
      <c r="AT424" s="158" t="s">
        <v>361</v>
      </c>
      <c r="AU424" s="158" t="s">
        <v>82</v>
      </c>
      <c r="AY424" s="19" t="s">
        <v>252</v>
      </c>
      <c r="BE424" s="159">
        <f>IF(N424="základní",J424,0)</f>
        <v>0</v>
      </c>
      <c r="BF424" s="159">
        <f>IF(N424="snížená",J424,0)</f>
        <v>0</v>
      </c>
      <c r="BG424" s="159">
        <f>IF(N424="zákl. přenesená",J424,0)</f>
        <v>0</v>
      </c>
      <c r="BH424" s="159">
        <f>IF(N424="sníž. přenesená",J424,0)</f>
        <v>0</v>
      </c>
      <c r="BI424" s="159">
        <f>IF(N424="nulová",J424,0)</f>
        <v>0</v>
      </c>
      <c r="BJ424" s="19" t="s">
        <v>80</v>
      </c>
      <c r="BK424" s="159">
        <f>ROUND(I424*H424,2)</f>
        <v>0</v>
      </c>
      <c r="BL424" s="19" t="s">
        <v>406</v>
      </c>
      <c r="BM424" s="158" t="s">
        <v>5474</v>
      </c>
    </row>
    <row r="425" spans="1:65" s="2" customFormat="1" ht="11.25">
      <c r="A425" s="34"/>
      <c r="B425" s="35"/>
      <c r="C425" s="34"/>
      <c r="D425" s="160" t="s">
        <v>260</v>
      </c>
      <c r="E425" s="34"/>
      <c r="F425" s="161" t="s">
        <v>5473</v>
      </c>
      <c r="G425" s="34"/>
      <c r="H425" s="34"/>
      <c r="I425" s="162"/>
      <c r="J425" s="34"/>
      <c r="K425" s="34"/>
      <c r="L425" s="35"/>
      <c r="M425" s="163"/>
      <c r="N425" s="164"/>
      <c r="O425" s="55"/>
      <c r="P425" s="55"/>
      <c r="Q425" s="55"/>
      <c r="R425" s="55"/>
      <c r="S425" s="55"/>
      <c r="T425" s="56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9" t="s">
        <v>260</v>
      </c>
      <c r="AU425" s="19" t="s">
        <v>82</v>
      </c>
    </row>
    <row r="426" spans="1:65" s="2" customFormat="1" ht="11.25">
      <c r="A426" s="34"/>
      <c r="B426" s="35"/>
      <c r="C426" s="34"/>
      <c r="D426" s="165" t="s">
        <v>262</v>
      </c>
      <c r="E426" s="34"/>
      <c r="F426" s="166" t="s">
        <v>5475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262</v>
      </c>
      <c r="AU426" s="19" t="s">
        <v>82</v>
      </c>
    </row>
    <row r="427" spans="1:65" s="14" customFormat="1" ht="11.25">
      <c r="B427" s="174"/>
      <c r="D427" s="160" t="s">
        <v>264</v>
      </c>
      <c r="E427" s="175" t="s">
        <v>3</v>
      </c>
      <c r="F427" s="176" t="s">
        <v>5338</v>
      </c>
      <c r="H427" s="177">
        <v>0.65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80</v>
      </c>
      <c r="AY427" s="175" t="s">
        <v>252</v>
      </c>
    </row>
    <row r="428" spans="1:65" s="2" customFormat="1" ht="16.5" customHeight="1">
      <c r="A428" s="34"/>
      <c r="B428" s="145"/>
      <c r="C428" s="146" t="s">
        <v>1351</v>
      </c>
      <c r="D428" s="146" t="s">
        <v>254</v>
      </c>
      <c r="E428" s="147" t="s">
        <v>5476</v>
      </c>
      <c r="F428" s="148" t="s">
        <v>5477</v>
      </c>
      <c r="G428" s="149" t="s">
        <v>331</v>
      </c>
      <c r="H428" s="150">
        <v>2.73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406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406</v>
      </c>
      <c r="BM428" s="158" t="s">
        <v>5478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5479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5480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98" t="s">
        <v>1359</v>
      </c>
      <c r="D431" s="198" t="s">
        <v>361</v>
      </c>
      <c r="E431" s="199" t="s">
        <v>5481</v>
      </c>
      <c r="F431" s="200" t="s">
        <v>5482</v>
      </c>
      <c r="G431" s="201" t="s">
        <v>743</v>
      </c>
      <c r="H431" s="202">
        <v>2.73</v>
      </c>
      <c r="I431" s="203"/>
      <c r="J431" s="204">
        <f>ROUND(I431*H431,2)</f>
        <v>0</v>
      </c>
      <c r="K431" s="205"/>
      <c r="L431" s="206"/>
      <c r="M431" s="207" t="s">
        <v>3</v>
      </c>
      <c r="N431" s="208" t="s">
        <v>44</v>
      </c>
      <c r="O431" s="55"/>
      <c r="P431" s="156">
        <f>O431*H431</f>
        <v>0</v>
      </c>
      <c r="Q431" s="156">
        <v>1.2200000000000001E-2</v>
      </c>
      <c r="R431" s="156">
        <f>Q431*H431</f>
        <v>3.3306000000000002E-2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572</v>
      </c>
      <c r="AT431" s="158" t="s">
        <v>361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406</v>
      </c>
      <c r="BM431" s="158" t="s">
        <v>5483</v>
      </c>
    </row>
    <row r="432" spans="1:65" s="2" customFormat="1" ht="11.25">
      <c r="A432" s="34"/>
      <c r="B432" s="35"/>
      <c r="C432" s="34"/>
      <c r="D432" s="160" t="s">
        <v>260</v>
      </c>
      <c r="E432" s="34"/>
      <c r="F432" s="161" t="s">
        <v>5482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5484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5485</v>
      </c>
      <c r="H434" s="177">
        <v>2.73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46" t="s">
        <v>1504</v>
      </c>
      <c r="D435" s="146" t="s">
        <v>254</v>
      </c>
      <c r="E435" s="147" t="s">
        <v>5486</v>
      </c>
      <c r="F435" s="148" t="s">
        <v>5487</v>
      </c>
      <c r="G435" s="149" t="s">
        <v>331</v>
      </c>
      <c r="H435" s="150">
        <v>32.4</v>
      </c>
      <c r="I435" s="151"/>
      <c r="J435" s="152">
        <f>ROUND(I435*H435,2)</f>
        <v>0</v>
      </c>
      <c r="K435" s="153"/>
      <c r="L435" s="35"/>
      <c r="M435" s="154" t="s">
        <v>3</v>
      </c>
      <c r="N435" s="155" t="s">
        <v>44</v>
      </c>
      <c r="O435" s="55"/>
      <c r="P435" s="156">
        <f>O435*H435</f>
        <v>0</v>
      </c>
      <c r="Q435" s="156">
        <v>8.9999999999999998E-4</v>
      </c>
      <c r="R435" s="156">
        <f>Q435*H435</f>
        <v>2.9159999999999998E-2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406</v>
      </c>
      <c r="AT435" s="158" t="s">
        <v>254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5488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5489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5490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14" customFormat="1" ht="11.25">
      <c r="B438" s="174"/>
      <c r="D438" s="160" t="s">
        <v>264</v>
      </c>
      <c r="E438" s="175" t="s">
        <v>3</v>
      </c>
      <c r="F438" s="176" t="s">
        <v>5491</v>
      </c>
      <c r="H438" s="177">
        <v>32.4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80</v>
      </c>
      <c r="AY438" s="175" t="s">
        <v>252</v>
      </c>
    </row>
    <row r="439" spans="1:65" s="2" customFormat="1" ht="16.5" customHeight="1">
      <c r="A439" s="34"/>
      <c r="B439" s="145"/>
      <c r="C439" s="146" t="s">
        <v>1510</v>
      </c>
      <c r="D439" s="146" t="s">
        <v>254</v>
      </c>
      <c r="E439" s="147" t="s">
        <v>5492</v>
      </c>
      <c r="F439" s="148" t="s">
        <v>5493</v>
      </c>
      <c r="G439" s="149" t="s">
        <v>331</v>
      </c>
      <c r="H439" s="150">
        <v>292.8</v>
      </c>
      <c r="I439" s="151"/>
      <c r="J439" s="152">
        <f>ROUND(I439*H439,2)</f>
        <v>0</v>
      </c>
      <c r="K439" s="153"/>
      <c r="L439" s="35"/>
      <c r="M439" s="154" t="s">
        <v>3</v>
      </c>
      <c r="N439" s="155" t="s">
        <v>44</v>
      </c>
      <c r="O439" s="55"/>
      <c r="P439" s="156">
        <f>O439*H439</f>
        <v>0</v>
      </c>
      <c r="Q439" s="156">
        <v>1.34E-3</v>
      </c>
      <c r="R439" s="156">
        <f>Q439*H439</f>
        <v>0.39235200000000003</v>
      </c>
      <c r="S439" s="156">
        <v>0</v>
      </c>
      <c r="T439" s="157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8" t="s">
        <v>406</v>
      </c>
      <c r="AT439" s="158" t="s">
        <v>254</v>
      </c>
      <c r="AU439" s="158" t="s">
        <v>82</v>
      </c>
      <c r="AY439" s="19" t="s">
        <v>252</v>
      </c>
      <c r="BE439" s="159">
        <f>IF(N439="základní",J439,0)</f>
        <v>0</v>
      </c>
      <c r="BF439" s="159">
        <f>IF(N439="snížená",J439,0)</f>
        <v>0</v>
      </c>
      <c r="BG439" s="159">
        <f>IF(N439="zákl. přenesená",J439,0)</f>
        <v>0</v>
      </c>
      <c r="BH439" s="159">
        <f>IF(N439="sníž. přenesená",J439,0)</f>
        <v>0</v>
      </c>
      <c r="BI439" s="159">
        <f>IF(N439="nulová",J439,0)</f>
        <v>0</v>
      </c>
      <c r="BJ439" s="19" t="s">
        <v>80</v>
      </c>
      <c r="BK439" s="159">
        <f>ROUND(I439*H439,2)</f>
        <v>0</v>
      </c>
      <c r="BL439" s="19" t="s">
        <v>406</v>
      </c>
      <c r="BM439" s="158" t="s">
        <v>5494</v>
      </c>
    </row>
    <row r="440" spans="1:65" s="2" customFormat="1" ht="11.25">
      <c r="A440" s="34"/>
      <c r="B440" s="35"/>
      <c r="C440" s="34"/>
      <c r="D440" s="160" t="s">
        <v>260</v>
      </c>
      <c r="E440" s="34"/>
      <c r="F440" s="161" t="s">
        <v>5495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260</v>
      </c>
      <c r="AU440" s="19" t="s">
        <v>82</v>
      </c>
    </row>
    <row r="441" spans="1:65" s="2" customFormat="1" ht="11.25">
      <c r="A441" s="34"/>
      <c r="B441" s="35"/>
      <c r="C441" s="34"/>
      <c r="D441" s="165" t="s">
        <v>262</v>
      </c>
      <c r="E441" s="34"/>
      <c r="F441" s="166" t="s">
        <v>5496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262</v>
      </c>
      <c r="AU441" s="19" t="s">
        <v>82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5497</v>
      </c>
      <c r="H442" s="177">
        <v>292.8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252</v>
      </c>
    </row>
    <row r="443" spans="1:65" s="2" customFormat="1" ht="16.5" customHeight="1">
      <c r="A443" s="34"/>
      <c r="B443" s="145"/>
      <c r="C443" s="146" t="s">
        <v>1515</v>
      </c>
      <c r="D443" s="146" t="s">
        <v>254</v>
      </c>
      <c r="E443" s="147" t="s">
        <v>5498</v>
      </c>
      <c r="F443" s="148" t="s">
        <v>5499</v>
      </c>
      <c r="G443" s="149" t="s">
        <v>331</v>
      </c>
      <c r="H443" s="150">
        <v>618</v>
      </c>
      <c r="I443" s="151"/>
      <c r="J443" s="152">
        <f>ROUND(I443*H443,2)</f>
        <v>0</v>
      </c>
      <c r="K443" s="153"/>
      <c r="L443" s="35"/>
      <c r="M443" s="154" t="s">
        <v>3</v>
      </c>
      <c r="N443" s="155" t="s">
        <v>44</v>
      </c>
      <c r="O443" s="55"/>
      <c r="P443" s="156">
        <f>O443*H443</f>
        <v>0</v>
      </c>
      <c r="Q443" s="156">
        <v>1.56E-3</v>
      </c>
      <c r="R443" s="156">
        <f>Q443*H443</f>
        <v>0.96407999999999994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406</v>
      </c>
      <c r="AT443" s="158" t="s">
        <v>254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5500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5501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5502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14" customFormat="1" ht="11.25">
      <c r="B446" s="174"/>
      <c r="D446" s="160" t="s">
        <v>264</v>
      </c>
      <c r="E446" s="175" t="s">
        <v>3</v>
      </c>
      <c r="F446" s="176" t="s">
        <v>5503</v>
      </c>
      <c r="H446" s="177">
        <v>618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80</v>
      </c>
      <c r="AY446" s="175" t="s">
        <v>252</v>
      </c>
    </row>
    <row r="447" spans="1:65" s="2" customFormat="1" ht="16.5" customHeight="1">
      <c r="A447" s="34"/>
      <c r="B447" s="145"/>
      <c r="C447" s="146" t="s">
        <v>1526</v>
      </c>
      <c r="D447" s="146" t="s">
        <v>254</v>
      </c>
      <c r="E447" s="147" t="s">
        <v>5504</v>
      </c>
      <c r="F447" s="148" t="s">
        <v>5505</v>
      </c>
      <c r="G447" s="149" t="s">
        <v>331</v>
      </c>
      <c r="H447" s="150">
        <v>11.4</v>
      </c>
      <c r="I447" s="151"/>
      <c r="J447" s="152">
        <f>ROUND(I447*H447,2)</f>
        <v>0</v>
      </c>
      <c r="K447" s="153"/>
      <c r="L447" s="35"/>
      <c r="M447" s="154" t="s">
        <v>3</v>
      </c>
      <c r="N447" s="155" t="s">
        <v>44</v>
      </c>
      <c r="O447" s="55"/>
      <c r="P447" s="156">
        <f>O447*H447</f>
        <v>0</v>
      </c>
      <c r="Q447" s="156">
        <v>1.6100000000000001E-3</v>
      </c>
      <c r="R447" s="156">
        <f>Q447*H447</f>
        <v>1.8354000000000002E-2</v>
      </c>
      <c r="S447" s="156">
        <v>0</v>
      </c>
      <c r="T447" s="157">
        <f>S447*H447</f>
        <v>0</v>
      </c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R447" s="158" t="s">
        <v>406</v>
      </c>
      <c r="AT447" s="158" t="s">
        <v>254</v>
      </c>
      <c r="AU447" s="158" t="s">
        <v>82</v>
      </c>
      <c r="AY447" s="19" t="s">
        <v>252</v>
      </c>
      <c r="BE447" s="159">
        <f>IF(N447="základní",J447,0)</f>
        <v>0</v>
      </c>
      <c r="BF447" s="159">
        <f>IF(N447="snížená",J447,0)</f>
        <v>0</v>
      </c>
      <c r="BG447" s="159">
        <f>IF(N447="zákl. přenesená",J447,0)</f>
        <v>0</v>
      </c>
      <c r="BH447" s="159">
        <f>IF(N447="sníž. přenesená",J447,0)</f>
        <v>0</v>
      </c>
      <c r="BI447" s="159">
        <f>IF(N447="nulová",J447,0)</f>
        <v>0</v>
      </c>
      <c r="BJ447" s="19" t="s">
        <v>80</v>
      </c>
      <c r="BK447" s="159">
        <f>ROUND(I447*H447,2)</f>
        <v>0</v>
      </c>
      <c r="BL447" s="19" t="s">
        <v>406</v>
      </c>
      <c r="BM447" s="158" t="s">
        <v>5506</v>
      </c>
    </row>
    <row r="448" spans="1:65" s="2" customFormat="1" ht="11.25">
      <c r="A448" s="34"/>
      <c r="B448" s="35"/>
      <c r="C448" s="34"/>
      <c r="D448" s="160" t="s">
        <v>260</v>
      </c>
      <c r="E448" s="34"/>
      <c r="F448" s="161" t="s">
        <v>5507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260</v>
      </c>
      <c r="AU448" s="19" t="s">
        <v>82</v>
      </c>
    </row>
    <row r="449" spans="1:65" s="2" customFormat="1" ht="11.25">
      <c r="A449" s="34"/>
      <c r="B449" s="35"/>
      <c r="C449" s="34"/>
      <c r="D449" s="165" t="s">
        <v>262</v>
      </c>
      <c r="E449" s="34"/>
      <c r="F449" s="166" t="s">
        <v>5508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262</v>
      </c>
      <c r="AU449" s="19" t="s">
        <v>82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5509</v>
      </c>
      <c r="H450" s="177">
        <v>11.4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80</v>
      </c>
      <c r="AY450" s="175" t="s">
        <v>252</v>
      </c>
    </row>
    <row r="451" spans="1:65" s="2" customFormat="1" ht="16.5" customHeight="1">
      <c r="A451" s="34"/>
      <c r="B451" s="145"/>
      <c r="C451" s="146" t="s">
        <v>1475</v>
      </c>
      <c r="D451" s="146" t="s">
        <v>254</v>
      </c>
      <c r="E451" s="147" t="s">
        <v>5510</v>
      </c>
      <c r="F451" s="148" t="s">
        <v>5511</v>
      </c>
      <c r="G451" s="149" t="s">
        <v>331</v>
      </c>
      <c r="H451" s="150">
        <v>0.6</v>
      </c>
      <c r="I451" s="151"/>
      <c r="J451" s="152">
        <f>ROUND(I451*H451,2)</f>
        <v>0</v>
      </c>
      <c r="K451" s="153"/>
      <c r="L451" s="35"/>
      <c r="M451" s="154" t="s">
        <v>3</v>
      </c>
      <c r="N451" s="155" t="s">
        <v>44</v>
      </c>
      <c r="O451" s="55"/>
      <c r="P451" s="156">
        <f>O451*H451</f>
        <v>0</v>
      </c>
      <c r="Q451" s="156">
        <v>5.8E-4</v>
      </c>
      <c r="R451" s="156">
        <f>Q451*H451</f>
        <v>3.48E-4</v>
      </c>
      <c r="S451" s="156">
        <v>0</v>
      </c>
      <c r="T451" s="157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8" t="s">
        <v>406</v>
      </c>
      <c r="AT451" s="158" t="s">
        <v>254</v>
      </c>
      <c r="AU451" s="158" t="s">
        <v>82</v>
      </c>
      <c r="AY451" s="19" t="s">
        <v>252</v>
      </c>
      <c r="BE451" s="159">
        <f>IF(N451="základní",J451,0)</f>
        <v>0</v>
      </c>
      <c r="BF451" s="159">
        <f>IF(N451="snížená",J451,0)</f>
        <v>0</v>
      </c>
      <c r="BG451" s="159">
        <f>IF(N451="zákl. přenesená",J451,0)</f>
        <v>0</v>
      </c>
      <c r="BH451" s="159">
        <f>IF(N451="sníž. přenesená",J451,0)</f>
        <v>0</v>
      </c>
      <c r="BI451" s="159">
        <f>IF(N451="nulová",J451,0)</f>
        <v>0</v>
      </c>
      <c r="BJ451" s="19" t="s">
        <v>80</v>
      </c>
      <c r="BK451" s="159">
        <f>ROUND(I451*H451,2)</f>
        <v>0</v>
      </c>
      <c r="BL451" s="19" t="s">
        <v>406</v>
      </c>
      <c r="BM451" s="158" t="s">
        <v>5512</v>
      </c>
    </row>
    <row r="452" spans="1:65" s="2" customFormat="1" ht="11.25">
      <c r="A452" s="34"/>
      <c r="B452" s="35"/>
      <c r="C452" s="34"/>
      <c r="D452" s="160" t="s">
        <v>260</v>
      </c>
      <c r="E452" s="34"/>
      <c r="F452" s="161" t="s">
        <v>5513</v>
      </c>
      <c r="G452" s="34"/>
      <c r="H452" s="34"/>
      <c r="I452" s="162"/>
      <c r="J452" s="34"/>
      <c r="K452" s="34"/>
      <c r="L452" s="35"/>
      <c r="M452" s="163"/>
      <c r="N452" s="164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9" t="s">
        <v>260</v>
      </c>
      <c r="AU452" s="19" t="s">
        <v>82</v>
      </c>
    </row>
    <row r="453" spans="1:65" s="2" customFormat="1" ht="11.25">
      <c r="A453" s="34"/>
      <c r="B453" s="35"/>
      <c r="C453" s="34"/>
      <c r="D453" s="165" t="s">
        <v>262</v>
      </c>
      <c r="E453" s="34"/>
      <c r="F453" s="166" t="s">
        <v>5514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262</v>
      </c>
      <c r="AU453" s="19" t="s">
        <v>82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5515</v>
      </c>
      <c r="H454" s="177">
        <v>0.6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80</v>
      </c>
      <c r="AY454" s="175" t="s">
        <v>252</v>
      </c>
    </row>
    <row r="455" spans="1:65" s="2" customFormat="1" ht="16.5" customHeight="1">
      <c r="A455" s="34"/>
      <c r="B455" s="145"/>
      <c r="C455" s="146" t="s">
        <v>1487</v>
      </c>
      <c r="D455" s="146" t="s">
        <v>254</v>
      </c>
      <c r="E455" s="147" t="s">
        <v>5516</v>
      </c>
      <c r="F455" s="148" t="s">
        <v>5517</v>
      </c>
      <c r="G455" s="149" t="s">
        <v>331</v>
      </c>
      <c r="H455" s="150">
        <v>630</v>
      </c>
      <c r="I455" s="151"/>
      <c r="J455" s="152">
        <f>ROUND(I455*H455,2)</f>
        <v>0</v>
      </c>
      <c r="K455" s="153"/>
      <c r="L455" s="35"/>
      <c r="M455" s="154" t="s">
        <v>3</v>
      </c>
      <c r="N455" s="155" t="s">
        <v>44</v>
      </c>
      <c r="O455" s="55"/>
      <c r="P455" s="156">
        <f>O455*H455</f>
        <v>0</v>
      </c>
      <c r="Q455" s="156">
        <v>6.9999999999999999E-4</v>
      </c>
      <c r="R455" s="156">
        <f>Q455*H455</f>
        <v>0.441</v>
      </c>
      <c r="S455" s="156">
        <v>0</v>
      </c>
      <c r="T455" s="157">
        <f>S455*H455</f>
        <v>0</v>
      </c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R455" s="158" t="s">
        <v>406</v>
      </c>
      <c r="AT455" s="158" t="s">
        <v>254</v>
      </c>
      <c r="AU455" s="158" t="s">
        <v>82</v>
      </c>
      <c r="AY455" s="19" t="s">
        <v>252</v>
      </c>
      <c r="BE455" s="159">
        <f>IF(N455="základní",J455,0)</f>
        <v>0</v>
      </c>
      <c r="BF455" s="159">
        <f>IF(N455="snížená",J455,0)</f>
        <v>0</v>
      </c>
      <c r="BG455" s="159">
        <f>IF(N455="zákl. přenesená",J455,0)</f>
        <v>0</v>
      </c>
      <c r="BH455" s="159">
        <f>IF(N455="sníž. přenesená",J455,0)</f>
        <v>0</v>
      </c>
      <c r="BI455" s="159">
        <f>IF(N455="nulová",J455,0)</f>
        <v>0</v>
      </c>
      <c r="BJ455" s="19" t="s">
        <v>80</v>
      </c>
      <c r="BK455" s="159">
        <f>ROUND(I455*H455,2)</f>
        <v>0</v>
      </c>
      <c r="BL455" s="19" t="s">
        <v>406</v>
      </c>
      <c r="BM455" s="158" t="s">
        <v>5518</v>
      </c>
    </row>
    <row r="456" spans="1:65" s="2" customFormat="1" ht="11.25">
      <c r="A456" s="34"/>
      <c r="B456" s="35"/>
      <c r="C456" s="34"/>
      <c r="D456" s="160" t="s">
        <v>260</v>
      </c>
      <c r="E456" s="34"/>
      <c r="F456" s="161" t="s">
        <v>5519</v>
      </c>
      <c r="G456" s="34"/>
      <c r="H456" s="34"/>
      <c r="I456" s="162"/>
      <c r="J456" s="34"/>
      <c r="K456" s="34"/>
      <c r="L456" s="35"/>
      <c r="M456" s="163"/>
      <c r="N456" s="164"/>
      <c r="O456" s="55"/>
      <c r="P456" s="55"/>
      <c r="Q456" s="55"/>
      <c r="R456" s="55"/>
      <c r="S456" s="55"/>
      <c r="T456" s="56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9" t="s">
        <v>260</v>
      </c>
      <c r="AU456" s="19" t="s">
        <v>82</v>
      </c>
    </row>
    <row r="457" spans="1:65" s="2" customFormat="1" ht="11.25">
      <c r="A457" s="34"/>
      <c r="B457" s="35"/>
      <c r="C457" s="34"/>
      <c r="D457" s="165" t="s">
        <v>262</v>
      </c>
      <c r="E457" s="34"/>
      <c r="F457" s="166" t="s">
        <v>5520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262</v>
      </c>
      <c r="AU457" s="19" t="s">
        <v>82</v>
      </c>
    </row>
    <row r="458" spans="1:65" s="14" customFormat="1" ht="11.25">
      <c r="B458" s="174"/>
      <c r="D458" s="160" t="s">
        <v>264</v>
      </c>
      <c r="E458" s="175" t="s">
        <v>3</v>
      </c>
      <c r="F458" s="176" t="s">
        <v>5521</v>
      </c>
      <c r="H458" s="177">
        <v>630</v>
      </c>
      <c r="I458" s="178"/>
      <c r="L458" s="174"/>
      <c r="M458" s="179"/>
      <c r="N458" s="180"/>
      <c r="O458" s="180"/>
      <c r="P458" s="180"/>
      <c r="Q458" s="180"/>
      <c r="R458" s="180"/>
      <c r="S458" s="180"/>
      <c r="T458" s="181"/>
      <c r="AT458" s="175" t="s">
        <v>264</v>
      </c>
      <c r="AU458" s="175" t="s">
        <v>82</v>
      </c>
      <c r="AV458" s="14" t="s">
        <v>82</v>
      </c>
      <c r="AW458" s="14" t="s">
        <v>34</v>
      </c>
      <c r="AX458" s="14" t="s">
        <v>80</v>
      </c>
      <c r="AY458" s="175" t="s">
        <v>252</v>
      </c>
    </row>
    <row r="459" spans="1:65" s="2" customFormat="1" ht="16.5" customHeight="1">
      <c r="A459" s="34"/>
      <c r="B459" s="145"/>
      <c r="C459" s="146" t="s">
        <v>1492</v>
      </c>
      <c r="D459" s="146" t="s">
        <v>254</v>
      </c>
      <c r="E459" s="147" t="s">
        <v>5522</v>
      </c>
      <c r="F459" s="148" t="s">
        <v>5523</v>
      </c>
      <c r="G459" s="149" t="s">
        <v>331</v>
      </c>
      <c r="H459" s="150">
        <v>202.8</v>
      </c>
      <c r="I459" s="151"/>
      <c r="J459" s="152">
        <f>ROUND(I459*H459,2)</f>
        <v>0</v>
      </c>
      <c r="K459" s="153"/>
      <c r="L459" s="35"/>
      <c r="M459" s="154" t="s">
        <v>3</v>
      </c>
      <c r="N459" s="155" t="s">
        <v>44</v>
      </c>
      <c r="O459" s="55"/>
      <c r="P459" s="156">
        <f>O459*H459</f>
        <v>0</v>
      </c>
      <c r="Q459" s="156">
        <v>8.3000000000000001E-4</v>
      </c>
      <c r="R459" s="156">
        <f>Q459*H459</f>
        <v>0.168324</v>
      </c>
      <c r="S459" s="156">
        <v>0</v>
      </c>
      <c r="T459" s="157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8" t="s">
        <v>406</v>
      </c>
      <c r="AT459" s="158" t="s">
        <v>254</v>
      </c>
      <c r="AU459" s="158" t="s">
        <v>82</v>
      </c>
      <c r="AY459" s="19" t="s">
        <v>252</v>
      </c>
      <c r="BE459" s="159">
        <f>IF(N459="základní",J459,0)</f>
        <v>0</v>
      </c>
      <c r="BF459" s="159">
        <f>IF(N459="snížená",J459,0)</f>
        <v>0</v>
      </c>
      <c r="BG459" s="159">
        <f>IF(N459="zákl. přenesená",J459,0)</f>
        <v>0</v>
      </c>
      <c r="BH459" s="159">
        <f>IF(N459="sníž. přenesená",J459,0)</f>
        <v>0</v>
      </c>
      <c r="BI459" s="159">
        <f>IF(N459="nulová",J459,0)</f>
        <v>0</v>
      </c>
      <c r="BJ459" s="19" t="s">
        <v>80</v>
      </c>
      <c r="BK459" s="159">
        <f>ROUND(I459*H459,2)</f>
        <v>0</v>
      </c>
      <c r="BL459" s="19" t="s">
        <v>406</v>
      </c>
      <c r="BM459" s="158" t="s">
        <v>5524</v>
      </c>
    </row>
    <row r="460" spans="1:65" s="2" customFormat="1" ht="11.25">
      <c r="A460" s="34"/>
      <c r="B460" s="35"/>
      <c r="C460" s="34"/>
      <c r="D460" s="160" t="s">
        <v>260</v>
      </c>
      <c r="E460" s="34"/>
      <c r="F460" s="161" t="s">
        <v>5525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260</v>
      </c>
      <c r="AU460" s="19" t="s">
        <v>82</v>
      </c>
    </row>
    <row r="461" spans="1:65" s="2" customFormat="1" ht="11.25">
      <c r="A461" s="34"/>
      <c r="B461" s="35"/>
      <c r="C461" s="34"/>
      <c r="D461" s="165" t="s">
        <v>262</v>
      </c>
      <c r="E461" s="34"/>
      <c r="F461" s="166" t="s">
        <v>5526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262</v>
      </c>
      <c r="AU461" s="19" t="s">
        <v>82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5527</v>
      </c>
      <c r="H462" s="177">
        <v>202.8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80</v>
      </c>
      <c r="AY462" s="175" t="s">
        <v>252</v>
      </c>
    </row>
    <row r="463" spans="1:65" s="2" customFormat="1" ht="16.5" customHeight="1">
      <c r="A463" s="34"/>
      <c r="B463" s="145"/>
      <c r="C463" s="146" t="s">
        <v>1499</v>
      </c>
      <c r="D463" s="146" t="s">
        <v>254</v>
      </c>
      <c r="E463" s="147" t="s">
        <v>5528</v>
      </c>
      <c r="F463" s="148" t="s">
        <v>5529</v>
      </c>
      <c r="G463" s="149" t="s">
        <v>331</v>
      </c>
      <c r="H463" s="150">
        <v>8.4</v>
      </c>
      <c r="I463" s="151"/>
      <c r="J463" s="152">
        <f>ROUND(I463*H463,2)</f>
        <v>0</v>
      </c>
      <c r="K463" s="153"/>
      <c r="L463" s="35"/>
      <c r="M463" s="154" t="s">
        <v>3</v>
      </c>
      <c r="N463" s="155" t="s">
        <v>44</v>
      </c>
      <c r="O463" s="55"/>
      <c r="P463" s="156">
        <f>O463*H463</f>
        <v>0</v>
      </c>
      <c r="Q463" s="156">
        <v>9.5E-4</v>
      </c>
      <c r="R463" s="156">
        <f>Q463*H463</f>
        <v>7.980000000000001E-3</v>
      </c>
      <c r="S463" s="156">
        <v>0</v>
      </c>
      <c r="T463" s="157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8" t="s">
        <v>406</v>
      </c>
      <c r="AT463" s="158" t="s">
        <v>254</v>
      </c>
      <c r="AU463" s="158" t="s">
        <v>82</v>
      </c>
      <c r="AY463" s="19" t="s">
        <v>252</v>
      </c>
      <c r="BE463" s="159">
        <f>IF(N463="základní",J463,0)</f>
        <v>0</v>
      </c>
      <c r="BF463" s="159">
        <f>IF(N463="snížená",J463,0)</f>
        <v>0</v>
      </c>
      <c r="BG463" s="159">
        <f>IF(N463="zákl. přenesená",J463,0)</f>
        <v>0</v>
      </c>
      <c r="BH463" s="159">
        <f>IF(N463="sníž. přenesená",J463,0)</f>
        <v>0</v>
      </c>
      <c r="BI463" s="159">
        <f>IF(N463="nulová",J463,0)</f>
        <v>0</v>
      </c>
      <c r="BJ463" s="19" t="s">
        <v>80</v>
      </c>
      <c r="BK463" s="159">
        <f>ROUND(I463*H463,2)</f>
        <v>0</v>
      </c>
      <c r="BL463" s="19" t="s">
        <v>406</v>
      </c>
      <c r="BM463" s="158" t="s">
        <v>5530</v>
      </c>
    </row>
    <row r="464" spans="1:65" s="2" customFormat="1" ht="11.25">
      <c r="A464" s="34"/>
      <c r="B464" s="35"/>
      <c r="C464" s="34"/>
      <c r="D464" s="160" t="s">
        <v>260</v>
      </c>
      <c r="E464" s="34"/>
      <c r="F464" s="161" t="s">
        <v>5531</v>
      </c>
      <c r="G464" s="34"/>
      <c r="H464" s="34"/>
      <c r="I464" s="162"/>
      <c r="J464" s="34"/>
      <c r="K464" s="34"/>
      <c r="L464" s="35"/>
      <c r="M464" s="163"/>
      <c r="N464" s="164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9" t="s">
        <v>260</v>
      </c>
      <c r="AU464" s="19" t="s">
        <v>82</v>
      </c>
    </row>
    <row r="465" spans="1:65" s="2" customFormat="1" ht="11.25">
      <c r="A465" s="34"/>
      <c r="B465" s="35"/>
      <c r="C465" s="34"/>
      <c r="D465" s="165" t="s">
        <v>262</v>
      </c>
      <c r="E465" s="34"/>
      <c r="F465" s="166" t="s">
        <v>5532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262</v>
      </c>
      <c r="AU465" s="19" t="s">
        <v>82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5533</v>
      </c>
      <c r="H466" s="177">
        <v>8.4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80</v>
      </c>
      <c r="AY466" s="175" t="s">
        <v>252</v>
      </c>
    </row>
    <row r="467" spans="1:65" s="2" customFormat="1" ht="16.5" customHeight="1">
      <c r="A467" s="34"/>
      <c r="B467" s="145"/>
      <c r="C467" s="146" t="s">
        <v>780</v>
      </c>
      <c r="D467" s="146" t="s">
        <v>254</v>
      </c>
      <c r="E467" s="147" t="s">
        <v>5534</v>
      </c>
      <c r="F467" s="148" t="s">
        <v>5535</v>
      </c>
      <c r="G467" s="149" t="s">
        <v>743</v>
      </c>
      <c r="H467" s="150">
        <v>16</v>
      </c>
      <c r="I467" s="151"/>
      <c r="J467" s="152">
        <f>ROUND(I467*H467,2)</f>
        <v>0</v>
      </c>
      <c r="K467" s="153"/>
      <c r="L467" s="35"/>
      <c r="M467" s="154" t="s">
        <v>3</v>
      </c>
      <c r="N467" s="155" t="s">
        <v>44</v>
      </c>
      <c r="O467" s="55"/>
      <c r="P467" s="156">
        <f>O467*H467</f>
        <v>0</v>
      </c>
      <c r="Q467" s="156">
        <v>1.07E-3</v>
      </c>
      <c r="R467" s="156">
        <f>Q467*H467</f>
        <v>1.712E-2</v>
      </c>
      <c r="S467" s="156">
        <v>0</v>
      </c>
      <c r="T467" s="157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8" t="s">
        <v>406</v>
      </c>
      <c r="AT467" s="158" t="s">
        <v>254</v>
      </c>
      <c r="AU467" s="158" t="s">
        <v>82</v>
      </c>
      <c r="AY467" s="19" t="s">
        <v>252</v>
      </c>
      <c r="BE467" s="159">
        <f>IF(N467="základní",J467,0)</f>
        <v>0</v>
      </c>
      <c r="BF467" s="159">
        <f>IF(N467="snížená",J467,0)</f>
        <v>0</v>
      </c>
      <c r="BG467" s="159">
        <f>IF(N467="zákl. přenesená",J467,0)</f>
        <v>0</v>
      </c>
      <c r="BH467" s="159">
        <f>IF(N467="sníž. přenesená",J467,0)</f>
        <v>0</v>
      </c>
      <c r="BI467" s="159">
        <f>IF(N467="nulová",J467,0)</f>
        <v>0</v>
      </c>
      <c r="BJ467" s="19" t="s">
        <v>80</v>
      </c>
      <c r="BK467" s="159">
        <f>ROUND(I467*H467,2)</f>
        <v>0</v>
      </c>
      <c r="BL467" s="19" t="s">
        <v>406</v>
      </c>
      <c r="BM467" s="158" t="s">
        <v>5536</v>
      </c>
    </row>
    <row r="468" spans="1:65" s="2" customFormat="1" ht="11.25">
      <c r="A468" s="34"/>
      <c r="B468" s="35"/>
      <c r="C468" s="34"/>
      <c r="D468" s="160" t="s">
        <v>260</v>
      </c>
      <c r="E468" s="34"/>
      <c r="F468" s="161" t="s">
        <v>5537</v>
      </c>
      <c r="G468" s="34"/>
      <c r="H468" s="34"/>
      <c r="I468" s="162"/>
      <c r="J468" s="34"/>
      <c r="K468" s="34"/>
      <c r="L468" s="35"/>
      <c r="M468" s="163"/>
      <c r="N468" s="164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9" t="s">
        <v>260</v>
      </c>
      <c r="AU468" s="19" t="s">
        <v>82</v>
      </c>
    </row>
    <row r="469" spans="1:65" s="2" customFormat="1" ht="11.25">
      <c r="A469" s="34"/>
      <c r="B469" s="35"/>
      <c r="C469" s="34"/>
      <c r="D469" s="165" t="s">
        <v>262</v>
      </c>
      <c r="E469" s="34"/>
      <c r="F469" s="166" t="s">
        <v>5538</v>
      </c>
      <c r="G469" s="34"/>
      <c r="H469" s="34"/>
      <c r="I469" s="162"/>
      <c r="J469" s="34"/>
      <c r="K469" s="34"/>
      <c r="L469" s="35"/>
      <c r="M469" s="163"/>
      <c r="N469" s="164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9" t="s">
        <v>262</v>
      </c>
      <c r="AU469" s="19" t="s">
        <v>82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5539</v>
      </c>
      <c r="H470" s="177">
        <v>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4" customFormat="1" ht="11.25">
      <c r="B471" s="174"/>
      <c r="D471" s="160" t="s">
        <v>264</v>
      </c>
      <c r="E471" s="175" t="s">
        <v>3</v>
      </c>
      <c r="F471" s="176" t="s">
        <v>5540</v>
      </c>
      <c r="H471" s="177">
        <v>12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1:65" s="15" customFormat="1" ht="11.25">
      <c r="B472" s="182"/>
      <c r="D472" s="160" t="s">
        <v>264</v>
      </c>
      <c r="E472" s="183" t="s">
        <v>3</v>
      </c>
      <c r="F472" s="184" t="s">
        <v>269</v>
      </c>
      <c r="H472" s="185">
        <v>16</v>
      </c>
      <c r="I472" s="186"/>
      <c r="L472" s="182"/>
      <c r="M472" s="187"/>
      <c r="N472" s="188"/>
      <c r="O472" s="188"/>
      <c r="P472" s="188"/>
      <c r="Q472" s="188"/>
      <c r="R472" s="188"/>
      <c r="S472" s="188"/>
      <c r="T472" s="189"/>
      <c r="AT472" s="183" t="s">
        <v>264</v>
      </c>
      <c r="AU472" s="183" t="s">
        <v>82</v>
      </c>
      <c r="AV472" s="15" t="s">
        <v>258</v>
      </c>
      <c r="AW472" s="15" t="s">
        <v>34</v>
      </c>
      <c r="AX472" s="15" t="s">
        <v>80</v>
      </c>
      <c r="AY472" s="183" t="s">
        <v>252</v>
      </c>
    </row>
    <row r="473" spans="1:65" s="2" customFormat="1" ht="16.5" customHeight="1">
      <c r="A473" s="34"/>
      <c r="B473" s="145"/>
      <c r="C473" s="146" t="s">
        <v>769</v>
      </c>
      <c r="D473" s="146" t="s">
        <v>254</v>
      </c>
      <c r="E473" s="147" t="s">
        <v>5541</v>
      </c>
      <c r="F473" s="148" t="s">
        <v>5542</v>
      </c>
      <c r="G473" s="149" t="s">
        <v>743</v>
      </c>
      <c r="H473" s="150">
        <v>24</v>
      </c>
      <c r="I473" s="151"/>
      <c r="J473" s="152">
        <f>ROUND(I473*H473,2)</f>
        <v>0</v>
      </c>
      <c r="K473" s="153"/>
      <c r="L473" s="35"/>
      <c r="M473" s="154" t="s">
        <v>3</v>
      </c>
      <c r="N473" s="155" t="s">
        <v>44</v>
      </c>
      <c r="O473" s="55"/>
      <c r="P473" s="156">
        <f>O473*H473</f>
        <v>0</v>
      </c>
      <c r="Q473" s="156">
        <v>1.3799999999999999E-3</v>
      </c>
      <c r="R473" s="156">
        <f>Q473*H473</f>
        <v>3.3119999999999997E-2</v>
      </c>
      <c r="S473" s="156">
        <v>0</v>
      </c>
      <c r="T473" s="157">
        <f>S473*H473</f>
        <v>0</v>
      </c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R473" s="158" t="s">
        <v>406</v>
      </c>
      <c r="AT473" s="158" t="s">
        <v>254</v>
      </c>
      <c r="AU473" s="158" t="s">
        <v>82</v>
      </c>
      <c r="AY473" s="19" t="s">
        <v>252</v>
      </c>
      <c r="BE473" s="159">
        <f>IF(N473="základní",J473,0)</f>
        <v>0</v>
      </c>
      <c r="BF473" s="159">
        <f>IF(N473="snížená",J473,0)</f>
        <v>0</v>
      </c>
      <c r="BG473" s="159">
        <f>IF(N473="zákl. přenesená",J473,0)</f>
        <v>0</v>
      </c>
      <c r="BH473" s="159">
        <f>IF(N473="sníž. přenesená",J473,0)</f>
        <v>0</v>
      </c>
      <c r="BI473" s="159">
        <f>IF(N473="nulová",J473,0)</f>
        <v>0</v>
      </c>
      <c r="BJ473" s="19" t="s">
        <v>80</v>
      </c>
      <c r="BK473" s="159">
        <f>ROUND(I473*H473,2)</f>
        <v>0</v>
      </c>
      <c r="BL473" s="19" t="s">
        <v>406</v>
      </c>
      <c r="BM473" s="158" t="s">
        <v>5543</v>
      </c>
    </row>
    <row r="474" spans="1:65" s="2" customFormat="1" ht="11.25">
      <c r="A474" s="34"/>
      <c r="B474" s="35"/>
      <c r="C474" s="34"/>
      <c r="D474" s="160" t="s">
        <v>260</v>
      </c>
      <c r="E474" s="34"/>
      <c r="F474" s="161" t="s">
        <v>5544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260</v>
      </c>
      <c r="AU474" s="19" t="s">
        <v>82</v>
      </c>
    </row>
    <row r="475" spans="1:65" s="2" customFormat="1" ht="11.25">
      <c r="A475" s="34"/>
      <c r="B475" s="35"/>
      <c r="C475" s="34"/>
      <c r="D475" s="165" t="s">
        <v>262</v>
      </c>
      <c r="E475" s="34"/>
      <c r="F475" s="166" t="s">
        <v>5545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262</v>
      </c>
      <c r="AU475" s="19" t="s">
        <v>82</v>
      </c>
    </row>
    <row r="476" spans="1:65" s="14" customFormat="1" ht="11.25">
      <c r="B476" s="174"/>
      <c r="D476" s="160" t="s">
        <v>264</v>
      </c>
      <c r="E476" s="175" t="s">
        <v>3</v>
      </c>
      <c r="F476" s="176" t="s">
        <v>5546</v>
      </c>
      <c r="H476" s="177">
        <v>12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1:65" s="14" customFormat="1" ht="11.25">
      <c r="B477" s="174"/>
      <c r="D477" s="160" t="s">
        <v>264</v>
      </c>
      <c r="E477" s="175" t="s">
        <v>3</v>
      </c>
      <c r="F477" s="176" t="s">
        <v>5547</v>
      </c>
      <c r="H477" s="177">
        <v>12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1:65" s="15" customFormat="1" ht="11.25">
      <c r="B478" s="182"/>
      <c r="D478" s="160" t="s">
        <v>264</v>
      </c>
      <c r="E478" s="183" t="s">
        <v>3</v>
      </c>
      <c r="F478" s="184" t="s">
        <v>269</v>
      </c>
      <c r="H478" s="185">
        <v>24</v>
      </c>
      <c r="I478" s="186"/>
      <c r="L478" s="182"/>
      <c r="M478" s="187"/>
      <c r="N478" s="188"/>
      <c r="O478" s="188"/>
      <c r="P478" s="188"/>
      <c r="Q478" s="188"/>
      <c r="R478" s="188"/>
      <c r="S478" s="188"/>
      <c r="T478" s="189"/>
      <c r="AT478" s="183" t="s">
        <v>264</v>
      </c>
      <c r="AU478" s="183" t="s">
        <v>82</v>
      </c>
      <c r="AV478" s="15" t="s">
        <v>258</v>
      </c>
      <c r="AW478" s="15" t="s">
        <v>34</v>
      </c>
      <c r="AX478" s="15" t="s">
        <v>80</v>
      </c>
      <c r="AY478" s="183" t="s">
        <v>252</v>
      </c>
    </row>
    <row r="479" spans="1:65" s="2" customFormat="1" ht="16.5" customHeight="1">
      <c r="A479" s="34"/>
      <c r="B479" s="145"/>
      <c r="C479" s="146" t="s">
        <v>786</v>
      </c>
      <c r="D479" s="146" t="s">
        <v>254</v>
      </c>
      <c r="E479" s="147" t="s">
        <v>5548</v>
      </c>
      <c r="F479" s="148" t="s">
        <v>5549</v>
      </c>
      <c r="G479" s="149" t="s">
        <v>743</v>
      </c>
      <c r="H479" s="150">
        <v>12</v>
      </c>
      <c r="I479" s="151"/>
      <c r="J479" s="152">
        <f>ROUND(I479*H479,2)</f>
        <v>0</v>
      </c>
      <c r="K479" s="153"/>
      <c r="L479" s="35"/>
      <c r="M479" s="154" t="s">
        <v>3</v>
      </c>
      <c r="N479" s="155" t="s">
        <v>44</v>
      </c>
      <c r="O479" s="55"/>
      <c r="P479" s="156">
        <f>O479*H479</f>
        <v>0</v>
      </c>
      <c r="Q479" s="156">
        <v>8.1999999999999998E-4</v>
      </c>
      <c r="R479" s="156">
        <f>Q479*H479</f>
        <v>9.8399999999999998E-3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406</v>
      </c>
      <c r="AT479" s="158" t="s">
        <v>254</v>
      </c>
      <c r="AU479" s="158" t="s">
        <v>82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406</v>
      </c>
      <c r="BM479" s="158" t="s">
        <v>5550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5551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82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5552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82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5553</v>
      </c>
      <c r="H482" s="177">
        <v>12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80</v>
      </c>
      <c r="AY482" s="175" t="s">
        <v>252</v>
      </c>
    </row>
    <row r="483" spans="1:65" s="2" customFormat="1" ht="16.5" customHeight="1">
      <c r="A483" s="34"/>
      <c r="B483" s="145"/>
      <c r="C483" s="146" t="s">
        <v>485</v>
      </c>
      <c r="D483" s="146" t="s">
        <v>254</v>
      </c>
      <c r="E483" s="147" t="s">
        <v>5554</v>
      </c>
      <c r="F483" s="148" t="s">
        <v>5555</v>
      </c>
      <c r="G483" s="149" t="s">
        <v>743</v>
      </c>
      <c r="H483" s="150">
        <v>11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</v>
      </c>
      <c r="R483" s="156">
        <f>Q483*H483</f>
        <v>0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406</v>
      </c>
      <c r="AT483" s="158" t="s">
        <v>254</v>
      </c>
      <c r="AU483" s="158" t="s">
        <v>82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406</v>
      </c>
      <c r="BM483" s="158" t="s">
        <v>5556</v>
      </c>
    </row>
    <row r="484" spans="1:65" s="2" customFormat="1" ht="11.25">
      <c r="A484" s="34"/>
      <c r="B484" s="35"/>
      <c r="C484" s="34"/>
      <c r="D484" s="160" t="s">
        <v>260</v>
      </c>
      <c r="E484" s="34"/>
      <c r="F484" s="161" t="s">
        <v>5557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82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5558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82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5559</v>
      </c>
      <c r="F486" s="200" t="s">
        <v>5560</v>
      </c>
      <c r="G486" s="201" t="s">
        <v>3342</v>
      </c>
      <c r="H486" s="202">
        <v>1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0</v>
      </c>
      <c r="R486" s="156">
        <f>Q486*H486</f>
        <v>0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5561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5560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68.25">
      <c r="A488" s="34"/>
      <c r="B488" s="35"/>
      <c r="C488" s="34"/>
      <c r="D488" s="160" t="s">
        <v>2284</v>
      </c>
      <c r="E488" s="34"/>
      <c r="F488" s="211" t="s">
        <v>5562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2284</v>
      </c>
      <c r="AU488" s="19" t="s">
        <v>82</v>
      </c>
    </row>
    <row r="489" spans="1:65" s="2" customFormat="1" ht="16.5" customHeight="1">
      <c r="A489" s="34"/>
      <c r="B489" s="145"/>
      <c r="C489" s="198" t="s">
        <v>503</v>
      </c>
      <c r="D489" s="198" t="s">
        <v>361</v>
      </c>
      <c r="E489" s="199" t="s">
        <v>5563</v>
      </c>
      <c r="F489" s="200" t="s">
        <v>5564</v>
      </c>
      <c r="G489" s="201" t="s">
        <v>3342</v>
      </c>
      <c r="H489" s="202">
        <v>1</v>
      </c>
      <c r="I489" s="203"/>
      <c r="J489" s="204">
        <f>ROUND(I489*H489,2)</f>
        <v>0</v>
      </c>
      <c r="K489" s="205"/>
      <c r="L489" s="206"/>
      <c r="M489" s="207" t="s">
        <v>3</v>
      </c>
      <c r="N489" s="208" t="s">
        <v>44</v>
      </c>
      <c r="O489" s="55"/>
      <c r="P489" s="156">
        <f>O489*H489</f>
        <v>0</v>
      </c>
      <c r="Q489" s="156">
        <v>0</v>
      </c>
      <c r="R489" s="156">
        <f>Q489*H489</f>
        <v>0</v>
      </c>
      <c r="S489" s="156">
        <v>0</v>
      </c>
      <c r="T489" s="157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8" t="s">
        <v>572</v>
      </c>
      <c r="AT489" s="158" t="s">
        <v>361</v>
      </c>
      <c r="AU489" s="158" t="s">
        <v>82</v>
      </c>
      <c r="AY489" s="19" t="s">
        <v>252</v>
      </c>
      <c r="BE489" s="159">
        <f>IF(N489="základní",J489,0)</f>
        <v>0</v>
      </c>
      <c r="BF489" s="159">
        <f>IF(N489="snížená",J489,0)</f>
        <v>0</v>
      </c>
      <c r="BG489" s="159">
        <f>IF(N489="zákl. přenesená",J489,0)</f>
        <v>0</v>
      </c>
      <c r="BH489" s="159">
        <f>IF(N489="sníž. přenesená",J489,0)</f>
        <v>0</v>
      </c>
      <c r="BI489" s="159">
        <f>IF(N489="nulová",J489,0)</f>
        <v>0</v>
      </c>
      <c r="BJ489" s="19" t="s">
        <v>80</v>
      </c>
      <c r="BK489" s="159">
        <f>ROUND(I489*H489,2)</f>
        <v>0</v>
      </c>
      <c r="BL489" s="19" t="s">
        <v>406</v>
      </c>
      <c r="BM489" s="158" t="s">
        <v>5565</v>
      </c>
    </row>
    <row r="490" spans="1:65" s="2" customFormat="1" ht="11.25">
      <c r="A490" s="34"/>
      <c r="B490" s="35"/>
      <c r="C490" s="34"/>
      <c r="D490" s="160" t="s">
        <v>260</v>
      </c>
      <c r="E490" s="34"/>
      <c r="F490" s="161" t="s">
        <v>5564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260</v>
      </c>
      <c r="AU490" s="19" t="s">
        <v>82</v>
      </c>
    </row>
    <row r="491" spans="1:65" s="2" customFormat="1" ht="68.25">
      <c r="A491" s="34"/>
      <c r="B491" s="35"/>
      <c r="C491" s="34"/>
      <c r="D491" s="160" t="s">
        <v>2284</v>
      </c>
      <c r="E491" s="34"/>
      <c r="F491" s="211" t="s">
        <v>5562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2284</v>
      </c>
      <c r="AU491" s="19" t="s">
        <v>82</v>
      </c>
    </row>
    <row r="492" spans="1:65" s="2" customFormat="1" ht="16.5" customHeight="1">
      <c r="A492" s="34"/>
      <c r="B492" s="145"/>
      <c r="C492" s="198" t="s">
        <v>509</v>
      </c>
      <c r="D492" s="198" t="s">
        <v>361</v>
      </c>
      <c r="E492" s="199" t="s">
        <v>5566</v>
      </c>
      <c r="F492" s="200" t="s">
        <v>5567</v>
      </c>
      <c r="G492" s="201" t="s">
        <v>3342</v>
      </c>
      <c r="H492" s="202">
        <v>1</v>
      </c>
      <c r="I492" s="203"/>
      <c r="J492" s="204">
        <f>ROUND(I492*H492,2)</f>
        <v>0</v>
      </c>
      <c r="K492" s="205"/>
      <c r="L492" s="206"/>
      <c r="M492" s="207" t="s">
        <v>3</v>
      </c>
      <c r="N492" s="208" t="s">
        <v>44</v>
      </c>
      <c r="O492" s="55"/>
      <c r="P492" s="156">
        <f>O492*H492</f>
        <v>0</v>
      </c>
      <c r="Q492" s="156">
        <v>0</v>
      </c>
      <c r="R492" s="156">
        <f>Q492*H492</f>
        <v>0</v>
      </c>
      <c r="S492" s="156">
        <v>0</v>
      </c>
      <c r="T492" s="157">
        <f>S492*H492</f>
        <v>0</v>
      </c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R492" s="158" t="s">
        <v>572</v>
      </c>
      <c r="AT492" s="158" t="s">
        <v>361</v>
      </c>
      <c r="AU492" s="158" t="s">
        <v>82</v>
      </c>
      <c r="AY492" s="19" t="s">
        <v>252</v>
      </c>
      <c r="BE492" s="159">
        <f>IF(N492="základní",J492,0)</f>
        <v>0</v>
      </c>
      <c r="BF492" s="159">
        <f>IF(N492="snížená",J492,0)</f>
        <v>0</v>
      </c>
      <c r="BG492" s="159">
        <f>IF(N492="zákl. přenesená",J492,0)</f>
        <v>0</v>
      </c>
      <c r="BH492" s="159">
        <f>IF(N492="sníž. přenesená",J492,0)</f>
        <v>0</v>
      </c>
      <c r="BI492" s="159">
        <f>IF(N492="nulová",J492,0)</f>
        <v>0</v>
      </c>
      <c r="BJ492" s="19" t="s">
        <v>80</v>
      </c>
      <c r="BK492" s="159">
        <f>ROUND(I492*H492,2)</f>
        <v>0</v>
      </c>
      <c r="BL492" s="19" t="s">
        <v>406</v>
      </c>
      <c r="BM492" s="158" t="s">
        <v>5568</v>
      </c>
    </row>
    <row r="493" spans="1:65" s="2" customFormat="1" ht="11.25">
      <c r="A493" s="34"/>
      <c r="B493" s="35"/>
      <c r="C493" s="34"/>
      <c r="D493" s="160" t="s">
        <v>260</v>
      </c>
      <c r="E493" s="34"/>
      <c r="F493" s="161" t="s">
        <v>5567</v>
      </c>
      <c r="G493" s="34"/>
      <c r="H493" s="34"/>
      <c r="I493" s="162"/>
      <c r="J493" s="34"/>
      <c r="K493" s="34"/>
      <c r="L493" s="35"/>
      <c r="M493" s="163"/>
      <c r="N493" s="164"/>
      <c r="O493" s="55"/>
      <c r="P493" s="55"/>
      <c r="Q493" s="55"/>
      <c r="R493" s="55"/>
      <c r="S493" s="55"/>
      <c r="T493" s="56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T493" s="19" t="s">
        <v>260</v>
      </c>
      <c r="AU493" s="19" t="s">
        <v>82</v>
      </c>
    </row>
    <row r="494" spans="1:65" s="2" customFormat="1" ht="68.25">
      <c r="A494" s="34"/>
      <c r="B494" s="35"/>
      <c r="C494" s="34"/>
      <c r="D494" s="160" t="s">
        <v>2284</v>
      </c>
      <c r="E494" s="34"/>
      <c r="F494" s="211" t="s">
        <v>5569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2284</v>
      </c>
      <c r="AU494" s="19" t="s">
        <v>82</v>
      </c>
    </row>
    <row r="495" spans="1:65" s="2" customFormat="1" ht="16.5" customHeight="1">
      <c r="A495" s="34"/>
      <c r="B495" s="145"/>
      <c r="C495" s="198" t="s">
        <v>517</v>
      </c>
      <c r="D495" s="198" t="s">
        <v>361</v>
      </c>
      <c r="E495" s="199" t="s">
        <v>5570</v>
      </c>
      <c r="F495" s="200" t="s">
        <v>5571</v>
      </c>
      <c r="G495" s="201" t="s">
        <v>3342</v>
      </c>
      <c r="H495" s="202">
        <v>1</v>
      </c>
      <c r="I495" s="203"/>
      <c r="J495" s="204">
        <f>ROUND(I495*H495,2)</f>
        <v>0</v>
      </c>
      <c r="K495" s="205"/>
      <c r="L495" s="206"/>
      <c r="M495" s="207" t="s">
        <v>3</v>
      </c>
      <c r="N495" s="208" t="s">
        <v>44</v>
      </c>
      <c r="O495" s="55"/>
      <c r="P495" s="156">
        <f>O495*H495</f>
        <v>0</v>
      </c>
      <c r="Q495" s="156">
        <v>0</v>
      </c>
      <c r="R495" s="156">
        <f>Q495*H495</f>
        <v>0</v>
      </c>
      <c r="S495" s="156">
        <v>0</v>
      </c>
      <c r="T495" s="157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158" t="s">
        <v>572</v>
      </c>
      <c r="AT495" s="158" t="s">
        <v>361</v>
      </c>
      <c r="AU495" s="158" t="s">
        <v>82</v>
      </c>
      <c r="AY495" s="19" t="s">
        <v>252</v>
      </c>
      <c r="BE495" s="159">
        <f>IF(N495="základní",J495,0)</f>
        <v>0</v>
      </c>
      <c r="BF495" s="159">
        <f>IF(N495="snížená",J495,0)</f>
        <v>0</v>
      </c>
      <c r="BG495" s="159">
        <f>IF(N495="zákl. přenesená",J495,0)</f>
        <v>0</v>
      </c>
      <c r="BH495" s="159">
        <f>IF(N495="sníž. přenesená",J495,0)</f>
        <v>0</v>
      </c>
      <c r="BI495" s="159">
        <f>IF(N495="nulová",J495,0)</f>
        <v>0</v>
      </c>
      <c r="BJ495" s="19" t="s">
        <v>80</v>
      </c>
      <c r="BK495" s="159">
        <f>ROUND(I495*H495,2)</f>
        <v>0</v>
      </c>
      <c r="BL495" s="19" t="s">
        <v>406</v>
      </c>
      <c r="BM495" s="158" t="s">
        <v>5572</v>
      </c>
    </row>
    <row r="496" spans="1:65" s="2" customFormat="1" ht="11.25">
      <c r="A496" s="34"/>
      <c r="B496" s="35"/>
      <c r="C496" s="34"/>
      <c r="D496" s="160" t="s">
        <v>260</v>
      </c>
      <c r="E496" s="34"/>
      <c r="F496" s="161" t="s">
        <v>5571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260</v>
      </c>
      <c r="AU496" s="19" t="s">
        <v>82</v>
      </c>
    </row>
    <row r="497" spans="1:65" s="2" customFormat="1" ht="68.25">
      <c r="A497" s="34"/>
      <c r="B497" s="35"/>
      <c r="C497" s="34"/>
      <c r="D497" s="160" t="s">
        <v>2284</v>
      </c>
      <c r="E497" s="34"/>
      <c r="F497" s="211" t="s">
        <v>5573</v>
      </c>
      <c r="G497" s="34"/>
      <c r="H497" s="34"/>
      <c r="I497" s="162"/>
      <c r="J497" s="34"/>
      <c r="K497" s="34"/>
      <c r="L497" s="35"/>
      <c r="M497" s="163"/>
      <c r="N497" s="164"/>
      <c r="O497" s="55"/>
      <c r="P497" s="55"/>
      <c r="Q497" s="55"/>
      <c r="R497" s="55"/>
      <c r="S497" s="55"/>
      <c r="T497" s="56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9" t="s">
        <v>2284</v>
      </c>
      <c r="AU497" s="19" t="s">
        <v>82</v>
      </c>
    </row>
    <row r="498" spans="1:65" s="2" customFormat="1" ht="16.5" customHeight="1">
      <c r="A498" s="34"/>
      <c r="B498" s="145"/>
      <c r="C498" s="198" t="s">
        <v>548</v>
      </c>
      <c r="D498" s="198" t="s">
        <v>361</v>
      </c>
      <c r="E498" s="199" t="s">
        <v>5574</v>
      </c>
      <c r="F498" s="200" t="s">
        <v>5575</v>
      </c>
      <c r="G498" s="201" t="s">
        <v>3342</v>
      </c>
      <c r="H498" s="202">
        <v>1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0</v>
      </c>
      <c r="R498" s="156">
        <f>Q498*H498</f>
        <v>0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572</v>
      </c>
      <c r="AT498" s="158" t="s">
        <v>361</v>
      </c>
      <c r="AU498" s="158" t="s">
        <v>82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406</v>
      </c>
      <c r="BM498" s="158" t="s">
        <v>5576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5575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82</v>
      </c>
    </row>
    <row r="500" spans="1:65" s="2" customFormat="1" ht="68.25">
      <c r="A500" s="34"/>
      <c r="B500" s="35"/>
      <c r="C500" s="34"/>
      <c r="D500" s="160" t="s">
        <v>2284</v>
      </c>
      <c r="E500" s="34"/>
      <c r="F500" s="211" t="s">
        <v>5562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2284</v>
      </c>
      <c r="AU500" s="19" t="s">
        <v>82</v>
      </c>
    </row>
    <row r="501" spans="1:65" s="2" customFormat="1" ht="16.5" customHeight="1">
      <c r="A501" s="34"/>
      <c r="B501" s="145"/>
      <c r="C501" s="198" t="s">
        <v>566</v>
      </c>
      <c r="D501" s="198" t="s">
        <v>361</v>
      </c>
      <c r="E501" s="199" t="s">
        <v>5577</v>
      </c>
      <c r="F501" s="200" t="s">
        <v>5578</v>
      </c>
      <c r="G501" s="201" t="s">
        <v>3342</v>
      </c>
      <c r="H501" s="202">
        <v>1</v>
      </c>
      <c r="I501" s="203"/>
      <c r="J501" s="204">
        <f>ROUND(I501*H501,2)</f>
        <v>0</v>
      </c>
      <c r="K501" s="205"/>
      <c r="L501" s="206"/>
      <c r="M501" s="207" t="s">
        <v>3</v>
      </c>
      <c r="N501" s="208" t="s">
        <v>44</v>
      </c>
      <c r="O501" s="55"/>
      <c r="P501" s="156">
        <f>O501*H501</f>
        <v>0</v>
      </c>
      <c r="Q501" s="156">
        <v>0</v>
      </c>
      <c r="R501" s="156">
        <f>Q501*H501</f>
        <v>0</v>
      </c>
      <c r="S501" s="156">
        <v>0</v>
      </c>
      <c r="T501" s="157">
        <f>S501*H501</f>
        <v>0</v>
      </c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R501" s="158" t="s">
        <v>572</v>
      </c>
      <c r="AT501" s="158" t="s">
        <v>361</v>
      </c>
      <c r="AU501" s="158" t="s">
        <v>82</v>
      </c>
      <c r="AY501" s="19" t="s">
        <v>252</v>
      </c>
      <c r="BE501" s="159">
        <f>IF(N501="základní",J501,0)</f>
        <v>0</v>
      </c>
      <c r="BF501" s="159">
        <f>IF(N501="snížená",J501,0)</f>
        <v>0</v>
      </c>
      <c r="BG501" s="159">
        <f>IF(N501="zákl. přenesená",J501,0)</f>
        <v>0</v>
      </c>
      <c r="BH501" s="159">
        <f>IF(N501="sníž. přenesená",J501,0)</f>
        <v>0</v>
      </c>
      <c r="BI501" s="159">
        <f>IF(N501="nulová",J501,0)</f>
        <v>0</v>
      </c>
      <c r="BJ501" s="19" t="s">
        <v>80</v>
      </c>
      <c r="BK501" s="159">
        <f>ROUND(I501*H501,2)</f>
        <v>0</v>
      </c>
      <c r="BL501" s="19" t="s">
        <v>406</v>
      </c>
      <c r="BM501" s="158" t="s">
        <v>5579</v>
      </c>
    </row>
    <row r="502" spans="1:65" s="2" customFormat="1" ht="11.25">
      <c r="A502" s="34"/>
      <c r="B502" s="35"/>
      <c r="C502" s="34"/>
      <c r="D502" s="160" t="s">
        <v>260</v>
      </c>
      <c r="E502" s="34"/>
      <c r="F502" s="161" t="s">
        <v>5578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260</v>
      </c>
      <c r="AU502" s="19" t="s">
        <v>82</v>
      </c>
    </row>
    <row r="503" spans="1:65" s="2" customFormat="1" ht="68.25">
      <c r="A503" s="34"/>
      <c r="B503" s="35"/>
      <c r="C503" s="34"/>
      <c r="D503" s="160" t="s">
        <v>2284</v>
      </c>
      <c r="E503" s="34"/>
      <c r="F503" s="211" t="s">
        <v>5562</v>
      </c>
      <c r="G503" s="34"/>
      <c r="H503" s="34"/>
      <c r="I503" s="162"/>
      <c r="J503" s="34"/>
      <c r="K503" s="34"/>
      <c r="L503" s="35"/>
      <c r="M503" s="163"/>
      <c r="N503" s="164"/>
      <c r="O503" s="55"/>
      <c r="P503" s="55"/>
      <c r="Q503" s="55"/>
      <c r="R503" s="55"/>
      <c r="S503" s="55"/>
      <c r="T503" s="56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T503" s="19" t="s">
        <v>2284</v>
      </c>
      <c r="AU503" s="19" t="s">
        <v>82</v>
      </c>
    </row>
    <row r="504" spans="1:65" s="2" customFormat="1" ht="16.5" customHeight="1">
      <c r="A504" s="34"/>
      <c r="B504" s="145"/>
      <c r="C504" s="198" t="s">
        <v>572</v>
      </c>
      <c r="D504" s="198" t="s">
        <v>361</v>
      </c>
      <c r="E504" s="199" t="s">
        <v>5580</v>
      </c>
      <c r="F504" s="200" t="s">
        <v>3</v>
      </c>
      <c r="G504" s="201" t="s">
        <v>3342</v>
      </c>
      <c r="H504" s="202">
        <v>1</v>
      </c>
      <c r="I504" s="203"/>
      <c r="J504" s="204">
        <f>ROUND(I504*H504,2)</f>
        <v>0</v>
      </c>
      <c r="K504" s="205"/>
      <c r="L504" s="206"/>
      <c r="M504" s="207" t="s">
        <v>3</v>
      </c>
      <c r="N504" s="208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572</v>
      </c>
      <c r="AT504" s="158" t="s">
        <v>361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5581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5582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58.5">
      <c r="A506" s="34"/>
      <c r="B506" s="35"/>
      <c r="C506" s="34"/>
      <c r="D506" s="160" t="s">
        <v>2284</v>
      </c>
      <c r="E506" s="34"/>
      <c r="F506" s="211" t="s">
        <v>5583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2284</v>
      </c>
      <c r="AU506" s="19" t="s">
        <v>82</v>
      </c>
    </row>
    <row r="507" spans="1:65" s="2" customFormat="1" ht="16.5" customHeight="1">
      <c r="A507" s="34"/>
      <c r="B507" s="145"/>
      <c r="C507" s="198" t="s">
        <v>580</v>
      </c>
      <c r="D507" s="198" t="s">
        <v>361</v>
      </c>
      <c r="E507" s="199" t="s">
        <v>5584</v>
      </c>
      <c r="F507" s="200" t="s">
        <v>5585</v>
      </c>
      <c r="G507" s="201" t="s">
        <v>3342</v>
      </c>
      <c r="H507" s="202">
        <v>1</v>
      </c>
      <c r="I507" s="203"/>
      <c r="J507" s="204">
        <f>ROUND(I507*H507,2)</f>
        <v>0</v>
      </c>
      <c r="K507" s="205"/>
      <c r="L507" s="206"/>
      <c r="M507" s="207" t="s">
        <v>3</v>
      </c>
      <c r="N507" s="208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572</v>
      </c>
      <c r="AT507" s="158" t="s">
        <v>361</v>
      </c>
      <c r="AU507" s="158" t="s">
        <v>82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406</v>
      </c>
      <c r="BM507" s="158" t="s">
        <v>5586</v>
      </c>
    </row>
    <row r="508" spans="1:65" s="2" customFormat="1" ht="11.25">
      <c r="A508" s="34"/>
      <c r="B508" s="35"/>
      <c r="C508" s="34"/>
      <c r="D508" s="160" t="s">
        <v>260</v>
      </c>
      <c r="E508" s="34"/>
      <c r="F508" s="161" t="s">
        <v>5585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82</v>
      </c>
    </row>
    <row r="509" spans="1:65" s="2" customFormat="1" ht="68.25">
      <c r="A509" s="34"/>
      <c r="B509" s="35"/>
      <c r="C509" s="34"/>
      <c r="D509" s="160" t="s">
        <v>2284</v>
      </c>
      <c r="E509" s="34"/>
      <c r="F509" s="211" t="s">
        <v>5587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2284</v>
      </c>
      <c r="AU509" s="19" t="s">
        <v>82</v>
      </c>
    </row>
    <row r="510" spans="1:65" s="2" customFormat="1" ht="16.5" customHeight="1">
      <c r="A510" s="34"/>
      <c r="B510" s="145"/>
      <c r="C510" s="198" t="s">
        <v>588</v>
      </c>
      <c r="D510" s="198" t="s">
        <v>361</v>
      </c>
      <c r="E510" s="199" t="s">
        <v>5588</v>
      </c>
      <c r="F510" s="200" t="s">
        <v>5589</v>
      </c>
      <c r="G510" s="201" t="s">
        <v>3342</v>
      </c>
      <c r="H510" s="202">
        <v>1</v>
      </c>
      <c r="I510" s="203"/>
      <c r="J510" s="204">
        <f>ROUND(I510*H510,2)</f>
        <v>0</v>
      </c>
      <c r="K510" s="205"/>
      <c r="L510" s="206"/>
      <c r="M510" s="207" t="s">
        <v>3</v>
      </c>
      <c r="N510" s="208" t="s">
        <v>44</v>
      </c>
      <c r="O510" s="55"/>
      <c r="P510" s="156">
        <f>O510*H510</f>
        <v>0</v>
      </c>
      <c r="Q510" s="156">
        <v>0</v>
      </c>
      <c r="R510" s="156">
        <f>Q510*H510</f>
        <v>0</v>
      </c>
      <c r="S510" s="156">
        <v>0</v>
      </c>
      <c r="T510" s="157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8" t="s">
        <v>572</v>
      </c>
      <c r="AT510" s="158" t="s">
        <v>361</v>
      </c>
      <c r="AU510" s="158" t="s">
        <v>82</v>
      </c>
      <c r="AY510" s="19" t="s">
        <v>252</v>
      </c>
      <c r="BE510" s="159">
        <f>IF(N510="základní",J510,0)</f>
        <v>0</v>
      </c>
      <c r="BF510" s="159">
        <f>IF(N510="snížená",J510,0)</f>
        <v>0</v>
      </c>
      <c r="BG510" s="159">
        <f>IF(N510="zákl. přenesená",J510,0)</f>
        <v>0</v>
      </c>
      <c r="BH510" s="159">
        <f>IF(N510="sníž. přenesená",J510,0)</f>
        <v>0</v>
      </c>
      <c r="BI510" s="159">
        <f>IF(N510="nulová",J510,0)</f>
        <v>0</v>
      </c>
      <c r="BJ510" s="19" t="s">
        <v>80</v>
      </c>
      <c r="BK510" s="159">
        <f>ROUND(I510*H510,2)</f>
        <v>0</v>
      </c>
      <c r="BL510" s="19" t="s">
        <v>406</v>
      </c>
      <c r="BM510" s="158" t="s">
        <v>5590</v>
      </c>
    </row>
    <row r="511" spans="1:65" s="2" customFormat="1" ht="11.25">
      <c r="A511" s="34"/>
      <c r="B511" s="35"/>
      <c r="C511" s="34"/>
      <c r="D511" s="160" t="s">
        <v>260</v>
      </c>
      <c r="E511" s="34"/>
      <c r="F511" s="161" t="s">
        <v>5589</v>
      </c>
      <c r="G511" s="34"/>
      <c r="H511" s="34"/>
      <c r="I511" s="162"/>
      <c r="J511" s="34"/>
      <c r="K511" s="34"/>
      <c r="L511" s="35"/>
      <c r="M511" s="163"/>
      <c r="N511" s="164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9" t="s">
        <v>260</v>
      </c>
      <c r="AU511" s="19" t="s">
        <v>82</v>
      </c>
    </row>
    <row r="512" spans="1:65" s="2" customFormat="1" ht="68.25">
      <c r="A512" s="34"/>
      <c r="B512" s="35"/>
      <c r="C512" s="34"/>
      <c r="D512" s="160" t="s">
        <v>2284</v>
      </c>
      <c r="E512" s="34"/>
      <c r="F512" s="211" t="s">
        <v>5591</v>
      </c>
      <c r="G512" s="34"/>
      <c r="H512" s="34"/>
      <c r="I512" s="162"/>
      <c r="J512" s="34"/>
      <c r="K512" s="34"/>
      <c r="L512" s="35"/>
      <c r="M512" s="163"/>
      <c r="N512" s="164"/>
      <c r="O512" s="55"/>
      <c r="P512" s="55"/>
      <c r="Q512" s="55"/>
      <c r="R512" s="55"/>
      <c r="S512" s="55"/>
      <c r="T512" s="56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T512" s="19" t="s">
        <v>2284</v>
      </c>
      <c r="AU512" s="19" t="s">
        <v>82</v>
      </c>
    </row>
    <row r="513" spans="1:65" s="2" customFormat="1" ht="16.5" customHeight="1">
      <c r="A513" s="34"/>
      <c r="B513" s="145"/>
      <c r="C513" s="198" t="s">
        <v>596</v>
      </c>
      <c r="D513" s="198" t="s">
        <v>361</v>
      </c>
      <c r="E513" s="199" t="s">
        <v>5592</v>
      </c>
      <c r="F513" s="200" t="s">
        <v>5593</v>
      </c>
      <c r="G513" s="201" t="s">
        <v>3342</v>
      </c>
      <c r="H513" s="202">
        <v>1</v>
      </c>
      <c r="I513" s="203"/>
      <c r="J513" s="204">
        <f>ROUND(I513*H513,2)</f>
        <v>0</v>
      </c>
      <c r="K513" s="205"/>
      <c r="L513" s="206"/>
      <c r="M513" s="207" t="s">
        <v>3</v>
      </c>
      <c r="N513" s="208" t="s">
        <v>44</v>
      </c>
      <c r="O513" s="55"/>
      <c r="P513" s="156">
        <f>O513*H513</f>
        <v>0</v>
      </c>
      <c r="Q513" s="156">
        <v>0</v>
      </c>
      <c r="R513" s="156">
        <f>Q513*H513</f>
        <v>0</v>
      </c>
      <c r="S513" s="156">
        <v>0</v>
      </c>
      <c r="T513" s="157">
        <f>S513*H513</f>
        <v>0</v>
      </c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R513" s="158" t="s">
        <v>572</v>
      </c>
      <c r="AT513" s="158" t="s">
        <v>361</v>
      </c>
      <c r="AU513" s="158" t="s">
        <v>82</v>
      </c>
      <c r="AY513" s="19" t="s">
        <v>252</v>
      </c>
      <c r="BE513" s="159">
        <f>IF(N513="základní",J513,0)</f>
        <v>0</v>
      </c>
      <c r="BF513" s="159">
        <f>IF(N513="snížená",J513,0)</f>
        <v>0</v>
      </c>
      <c r="BG513" s="159">
        <f>IF(N513="zákl. přenesená",J513,0)</f>
        <v>0</v>
      </c>
      <c r="BH513" s="159">
        <f>IF(N513="sníž. přenesená",J513,0)</f>
        <v>0</v>
      </c>
      <c r="BI513" s="159">
        <f>IF(N513="nulová",J513,0)</f>
        <v>0</v>
      </c>
      <c r="BJ513" s="19" t="s">
        <v>80</v>
      </c>
      <c r="BK513" s="159">
        <f>ROUND(I513*H513,2)</f>
        <v>0</v>
      </c>
      <c r="BL513" s="19" t="s">
        <v>406</v>
      </c>
      <c r="BM513" s="158" t="s">
        <v>5594</v>
      </c>
    </row>
    <row r="514" spans="1:65" s="2" customFormat="1" ht="11.25">
      <c r="A514" s="34"/>
      <c r="B514" s="35"/>
      <c r="C514" s="34"/>
      <c r="D514" s="160" t="s">
        <v>260</v>
      </c>
      <c r="E514" s="34"/>
      <c r="F514" s="161" t="s">
        <v>5593</v>
      </c>
      <c r="G514" s="34"/>
      <c r="H514" s="34"/>
      <c r="I514" s="162"/>
      <c r="J514" s="34"/>
      <c r="K514" s="34"/>
      <c r="L514" s="35"/>
      <c r="M514" s="163"/>
      <c r="N514" s="164"/>
      <c r="O514" s="55"/>
      <c r="P514" s="55"/>
      <c r="Q514" s="55"/>
      <c r="R514" s="55"/>
      <c r="S514" s="55"/>
      <c r="T514" s="56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9" t="s">
        <v>260</v>
      </c>
      <c r="AU514" s="19" t="s">
        <v>82</v>
      </c>
    </row>
    <row r="515" spans="1:65" s="2" customFormat="1" ht="68.25">
      <c r="A515" s="34"/>
      <c r="B515" s="35"/>
      <c r="C515" s="34"/>
      <c r="D515" s="160" t="s">
        <v>2284</v>
      </c>
      <c r="E515" s="34"/>
      <c r="F515" s="211" t="s">
        <v>5591</v>
      </c>
      <c r="G515" s="34"/>
      <c r="H515" s="34"/>
      <c r="I515" s="162"/>
      <c r="J515" s="34"/>
      <c r="K515" s="34"/>
      <c r="L515" s="35"/>
      <c r="M515" s="163"/>
      <c r="N515" s="164"/>
      <c r="O515" s="55"/>
      <c r="P515" s="55"/>
      <c r="Q515" s="55"/>
      <c r="R515" s="55"/>
      <c r="S515" s="55"/>
      <c r="T515" s="56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T515" s="19" t="s">
        <v>2284</v>
      </c>
      <c r="AU515" s="19" t="s">
        <v>82</v>
      </c>
    </row>
    <row r="516" spans="1:65" s="2" customFormat="1" ht="16.5" customHeight="1">
      <c r="A516" s="34"/>
      <c r="B516" s="145"/>
      <c r="C516" s="198" t="s">
        <v>602</v>
      </c>
      <c r="D516" s="198" t="s">
        <v>361</v>
      </c>
      <c r="E516" s="199" t="s">
        <v>5595</v>
      </c>
      <c r="F516" s="200" t="s">
        <v>5596</v>
      </c>
      <c r="G516" s="201" t="s">
        <v>3342</v>
      </c>
      <c r="H516" s="202">
        <v>1</v>
      </c>
      <c r="I516" s="203"/>
      <c r="J516" s="204">
        <f>ROUND(I516*H516,2)</f>
        <v>0</v>
      </c>
      <c r="K516" s="205"/>
      <c r="L516" s="206"/>
      <c r="M516" s="207" t="s">
        <v>3</v>
      </c>
      <c r="N516" s="208" t="s">
        <v>44</v>
      </c>
      <c r="O516" s="55"/>
      <c r="P516" s="156">
        <f>O516*H516</f>
        <v>0</v>
      </c>
      <c r="Q516" s="156">
        <v>0</v>
      </c>
      <c r="R516" s="156">
        <f>Q516*H516</f>
        <v>0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572</v>
      </c>
      <c r="AT516" s="158" t="s">
        <v>361</v>
      </c>
      <c r="AU516" s="158" t="s">
        <v>82</v>
      </c>
      <c r="AY516" s="19" t="s">
        <v>252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406</v>
      </c>
      <c r="BM516" s="158" t="s">
        <v>5597</v>
      </c>
    </row>
    <row r="517" spans="1:65" s="2" customFormat="1" ht="11.25">
      <c r="A517" s="34"/>
      <c r="B517" s="35"/>
      <c r="C517" s="34"/>
      <c r="D517" s="160" t="s">
        <v>260</v>
      </c>
      <c r="E517" s="34"/>
      <c r="F517" s="161" t="s">
        <v>5596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260</v>
      </c>
      <c r="AU517" s="19" t="s">
        <v>82</v>
      </c>
    </row>
    <row r="518" spans="1:65" s="2" customFormat="1" ht="58.5">
      <c r="A518" s="34"/>
      <c r="B518" s="35"/>
      <c r="C518" s="34"/>
      <c r="D518" s="160" t="s">
        <v>2284</v>
      </c>
      <c r="E518" s="34"/>
      <c r="F518" s="211" t="s">
        <v>5598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2284</v>
      </c>
      <c r="AU518" s="19" t="s">
        <v>82</v>
      </c>
    </row>
    <row r="519" spans="1:65" s="2" customFormat="1" ht="21.75" customHeight="1">
      <c r="A519" s="34"/>
      <c r="B519" s="145"/>
      <c r="C519" s="146" t="s">
        <v>610</v>
      </c>
      <c r="D519" s="146" t="s">
        <v>254</v>
      </c>
      <c r="E519" s="147" t="s">
        <v>5599</v>
      </c>
      <c r="F519" s="148" t="s">
        <v>5600</v>
      </c>
      <c r="G519" s="149" t="s">
        <v>743</v>
      </c>
      <c r="H519" s="150">
        <v>2</v>
      </c>
      <c r="I519" s="151"/>
      <c r="J519" s="152">
        <f>ROUND(I519*H519,2)</f>
        <v>0</v>
      </c>
      <c r="K519" s="153"/>
      <c r="L519" s="35"/>
      <c r="M519" s="154" t="s">
        <v>3</v>
      </c>
      <c r="N519" s="155" t="s">
        <v>44</v>
      </c>
      <c r="O519" s="55"/>
      <c r="P519" s="156">
        <f>O519*H519</f>
        <v>0</v>
      </c>
      <c r="Q519" s="156">
        <v>0</v>
      </c>
      <c r="R519" s="156">
        <f>Q519*H519</f>
        <v>0</v>
      </c>
      <c r="S519" s="156">
        <v>0</v>
      </c>
      <c r="T519" s="157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158" t="s">
        <v>406</v>
      </c>
      <c r="AT519" s="158" t="s">
        <v>254</v>
      </c>
      <c r="AU519" s="158" t="s">
        <v>82</v>
      </c>
      <c r="AY519" s="19" t="s">
        <v>252</v>
      </c>
      <c r="BE519" s="159">
        <f>IF(N519="základní",J519,0)</f>
        <v>0</v>
      </c>
      <c r="BF519" s="159">
        <f>IF(N519="snížená",J519,0)</f>
        <v>0</v>
      </c>
      <c r="BG519" s="159">
        <f>IF(N519="zákl. přenesená",J519,0)</f>
        <v>0</v>
      </c>
      <c r="BH519" s="159">
        <f>IF(N519="sníž. přenesená",J519,0)</f>
        <v>0</v>
      </c>
      <c r="BI519" s="159">
        <f>IF(N519="nulová",J519,0)</f>
        <v>0</v>
      </c>
      <c r="BJ519" s="19" t="s">
        <v>80</v>
      </c>
      <c r="BK519" s="159">
        <f>ROUND(I519*H519,2)</f>
        <v>0</v>
      </c>
      <c r="BL519" s="19" t="s">
        <v>406</v>
      </c>
      <c r="BM519" s="158" t="s">
        <v>5601</v>
      </c>
    </row>
    <row r="520" spans="1:65" s="2" customFormat="1" ht="19.5">
      <c r="A520" s="34"/>
      <c r="B520" s="35"/>
      <c r="C520" s="34"/>
      <c r="D520" s="160" t="s">
        <v>260</v>
      </c>
      <c r="E520" s="34"/>
      <c r="F520" s="161" t="s">
        <v>5602</v>
      </c>
      <c r="G520" s="34"/>
      <c r="H520" s="34"/>
      <c r="I520" s="162"/>
      <c r="J520" s="34"/>
      <c r="K520" s="34"/>
      <c r="L520" s="35"/>
      <c r="M520" s="163"/>
      <c r="N520" s="164"/>
      <c r="O520" s="55"/>
      <c r="P520" s="55"/>
      <c r="Q520" s="55"/>
      <c r="R520" s="55"/>
      <c r="S520" s="55"/>
      <c r="T520" s="56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9" t="s">
        <v>260</v>
      </c>
      <c r="AU520" s="19" t="s">
        <v>82</v>
      </c>
    </row>
    <row r="521" spans="1:65" s="2" customFormat="1" ht="11.25">
      <c r="A521" s="34"/>
      <c r="B521" s="35"/>
      <c r="C521" s="34"/>
      <c r="D521" s="165" t="s">
        <v>262</v>
      </c>
      <c r="E521" s="34"/>
      <c r="F521" s="166" t="s">
        <v>5603</v>
      </c>
      <c r="G521" s="34"/>
      <c r="H521" s="34"/>
      <c r="I521" s="162"/>
      <c r="J521" s="34"/>
      <c r="K521" s="34"/>
      <c r="L521" s="35"/>
      <c r="M521" s="163"/>
      <c r="N521" s="164"/>
      <c r="O521" s="55"/>
      <c r="P521" s="55"/>
      <c r="Q521" s="55"/>
      <c r="R521" s="55"/>
      <c r="S521" s="55"/>
      <c r="T521" s="56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9" t="s">
        <v>262</v>
      </c>
      <c r="AU521" s="19" t="s">
        <v>82</v>
      </c>
    </row>
    <row r="522" spans="1:65" s="2" customFormat="1" ht="16.5" customHeight="1">
      <c r="A522" s="34"/>
      <c r="B522" s="145"/>
      <c r="C522" s="198" t="s">
        <v>618</v>
      </c>
      <c r="D522" s="198" t="s">
        <v>361</v>
      </c>
      <c r="E522" s="199" t="s">
        <v>5604</v>
      </c>
      <c r="F522" s="200" t="s">
        <v>5605</v>
      </c>
      <c r="G522" s="201" t="s">
        <v>743</v>
      </c>
      <c r="H522" s="202">
        <v>2</v>
      </c>
      <c r="I522" s="203"/>
      <c r="J522" s="204">
        <f>ROUND(I522*H522,2)</f>
        <v>0</v>
      </c>
      <c r="K522" s="205"/>
      <c r="L522" s="206"/>
      <c r="M522" s="207" t="s">
        <v>3</v>
      </c>
      <c r="N522" s="208" t="s">
        <v>44</v>
      </c>
      <c r="O522" s="55"/>
      <c r="P522" s="156">
        <f>O522*H522</f>
        <v>0</v>
      </c>
      <c r="Q522" s="156">
        <v>0</v>
      </c>
      <c r="R522" s="156">
        <f>Q522*H522</f>
        <v>0</v>
      </c>
      <c r="S522" s="156">
        <v>0</v>
      </c>
      <c r="T522" s="157">
        <f>S522*H522</f>
        <v>0</v>
      </c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R522" s="158" t="s">
        <v>572</v>
      </c>
      <c r="AT522" s="158" t="s">
        <v>361</v>
      </c>
      <c r="AU522" s="158" t="s">
        <v>82</v>
      </c>
      <c r="AY522" s="19" t="s">
        <v>252</v>
      </c>
      <c r="BE522" s="159">
        <f>IF(N522="základní",J522,0)</f>
        <v>0</v>
      </c>
      <c r="BF522" s="159">
        <f>IF(N522="snížená",J522,0)</f>
        <v>0</v>
      </c>
      <c r="BG522" s="159">
        <f>IF(N522="zákl. přenesená",J522,0)</f>
        <v>0</v>
      </c>
      <c r="BH522" s="159">
        <f>IF(N522="sníž. přenesená",J522,0)</f>
        <v>0</v>
      </c>
      <c r="BI522" s="159">
        <f>IF(N522="nulová",J522,0)</f>
        <v>0</v>
      </c>
      <c r="BJ522" s="19" t="s">
        <v>80</v>
      </c>
      <c r="BK522" s="159">
        <f>ROUND(I522*H522,2)</f>
        <v>0</v>
      </c>
      <c r="BL522" s="19" t="s">
        <v>406</v>
      </c>
      <c r="BM522" s="158" t="s">
        <v>5606</v>
      </c>
    </row>
    <row r="523" spans="1:65" s="2" customFormat="1" ht="11.25">
      <c r="A523" s="34"/>
      <c r="B523" s="35"/>
      <c r="C523" s="34"/>
      <c r="D523" s="160" t="s">
        <v>260</v>
      </c>
      <c r="E523" s="34"/>
      <c r="F523" s="161" t="s">
        <v>5605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260</v>
      </c>
      <c r="AU523" s="19" t="s">
        <v>82</v>
      </c>
    </row>
    <row r="524" spans="1:65" s="2" customFormat="1" ht="58.5">
      <c r="A524" s="34"/>
      <c r="B524" s="35"/>
      <c r="C524" s="34"/>
      <c r="D524" s="160" t="s">
        <v>2284</v>
      </c>
      <c r="E524" s="34"/>
      <c r="F524" s="211" t="s">
        <v>5607</v>
      </c>
      <c r="G524" s="34"/>
      <c r="H524" s="34"/>
      <c r="I524" s="162"/>
      <c r="J524" s="34"/>
      <c r="K524" s="34"/>
      <c r="L524" s="35"/>
      <c r="M524" s="163"/>
      <c r="N524" s="164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9" t="s">
        <v>2284</v>
      </c>
      <c r="AU524" s="19" t="s">
        <v>82</v>
      </c>
    </row>
    <row r="525" spans="1:65" s="2" customFormat="1" ht="16.5" customHeight="1">
      <c r="A525" s="34"/>
      <c r="B525" s="145"/>
      <c r="C525" s="198" t="s">
        <v>624</v>
      </c>
      <c r="D525" s="198" t="s">
        <v>361</v>
      </c>
      <c r="E525" s="199" t="s">
        <v>5608</v>
      </c>
      <c r="F525" s="200" t="s">
        <v>5609</v>
      </c>
      <c r="G525" s="201" t="s">
        <v>3342</v>
      </c>
      <c r="H525" s="202">
        <v>1</v>
      </c>
      <c r="I525" s="203"/>
      <c r="J525" s="204">
        <f>ROUND(I525*H525,2)</f>
        <v>0</v>
      </c>
      <c r="K525" s="205"/>
      <c r="L525" s="206"/>
      <c r="M525" s="207" t="s">
        <v>3</v>
      </c>
      <c r="N525" s="208" t="s">
        <v>44</v>
      </c>
      <c r="O525" s="55"/>
      <c r="P525" s="156">
        <f>O525*H525</f>
        <v>0</v>
      </c>
      <c r="Q525" s="156">
        <v>0</v>
      </c>
      <c r="R525" s="156">
        <f>Q525*H525</f>
        <v>0</v>
      </c>
      <c r="S525" s="156">
        <v>0</v>
      </c>
      <c r="T525" s="157">
        <f>S525*H525</f>
        <v>0</v>
      </c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R525" s="158" t="s">
        <v>572</v>
      </c>
      <c r="AT525" s="158" t="s">
        <v>361</v>
      </c>
      <c r="AU525" s="158" t="s">
        <v>82</v>
      </c>
      <c r="AY525" s="19" t="s">
        <v>252</v>
      </c>
      <c r="BE525" s="159">
        <f>IF(N525="základní",J525,0)</f>
        <v>0</v>
      </c>
      <c r="BF525" s="159">
        <f>IF(N525="snížená",J525,0)</f>
        <v>0</v>
      </c>
      <c r="BG525" s="159">
        <f>IF(N525="zákl. přenesená",J525,0)</f>
        <v>0</v>
      </c>
      <c r="BH525" s="159">
        <f>IF(N525="sníž. přenesená",J525,0)</f>
        <v>0</v>
      </c>
      <c r="BI525" s="159">
        <f>IF(N525="nulová",J525,0)</f>
        <v>0</v>
      </c>
      <c r="BJ525" s="19" t="s">
        <v>80</v>
      </c>
      <c r="BK525" s="159">
        <f>ROUND(I525*H525,2)</f>
        <v>0</v>
      </c>
      <c r="BL525" s="19" t="s">
        <v>406</v>
      </c>
      <c r="BM525" s="158" t="s">
        <v>5610</v>
      </c>
    </row>
    <row r="526" spans="1:65" s="2" customFormat="1" ht="11.25">
      <c r="A526" s="34"/>
      <c r="B526" s="35"/>
      <c r="C526" s="34"/>
      <c r="D526" s="160" t="s">
        <v>260</v>
      </c>
      <c r="E526" s="34"/>
      <c r="F526" s="161" t="s">
        <v>5609</v>
      </c>
      <c r="G526" s="34"/>
      <c r="H526" s="34"/>
      <c r="I526" s="162"/>
      <c r="J526" s="34"/>
      <c r="K526" s="34"/>
      <c r="L526" s="35"/>
      <c r="M526" s="163"/>
      <c r="N526" s="164"/>
      <c r="O526" s="55"/>
      <c r="P526" s="55"/>
      <c r="Q526" s="55"/>
      <c r="R526" s="55"/>
      <c r="S526" s="55"/>
      <c r="T526" s="56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T526" s="19" t="s">
        <v>260</v>
      </c>
      <c r="AU526" s="19" t="s">
        <v>82</v>
      </c>
    </row>
    <row r="527" spans="1:65" s="2" customFormat="1" ht="16.5" customHeight="1">
      <c r="A527" s="34"/>
      <c r="B527" s="145"/>
      <c r="C527" s="198" t="s">
        <v>632</v>
      </c>
      <c r="D527" s="198" t="s">
        <v>361</v>
      </c>
      <c r="E527" s="199" t="s">
        <v>5611</v>
      </c>
      <c r="F527" s="200" t="s">
        <v>5612</v>
      </c>
      <c r="G527" s="201" t="s">
        <v>3342</v>
      </c>
      <c r="H527" s="202">
        <v>1</v>
      </c>
      <c r="I527" s="203"/>
      <c r="J527" s="204">
        <f>ROUND(I527*H527,2)</f>
        <v>0</v>
      </c>
      <c r="K527" s="205"/>
      <c r="L527" s="206"/>
      <c r="M527" s="207" t="s">
        <v>3</v>
      </c>
      <c r="N527" s="208" t="s">
        <v>44</v>
      </c>
      <c r="O527" s="55"/>
      <c r="P527" s="156">
        <f>O527*H527</f>
        <v>0</v>
      </c>
      <c r="Q527" s="156">
        <v>0</v>
      </c>
      <c r="R527" s="156">
        <f>Q527*H527</f>
        <v>0</v>
      </c>
      <c r="S527" s="156">
        <v>0</v>
      </c>
      <c r="T527" s="157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8" t="s">
        <v>572</v>
      </c>
      <c r="AT527" s="158" t="s">
        <v>361</v>
      </c>
      <c r="AU527" s="158" t="s">
        <v>82</v>
      </c>
      <c r="AY527" s="19" t="s">
        <v>252</v>
      </c>
      <c r="BE527" s="159">
        <f>IF(N527="základní",J527,0)</f>
        <v>0</v>
      </c>
      <c r="BF527" s="159">
        <f>IF(N527="snížená",J527,0)</f>
        <v>0</v>
      </c>
      <c r="BG527" s="159">
        <f>IF(N527="zákl. přenesená",J527,0)</f>
        <v>0</v>
      </c>
      <c r="BH527" s="159">
        <f>IF(N527="sníž. přenesená",J527,0)</f>
        <v>0</v>
      </c>
      <c r="BI527" s="159">
        <f>IF(N527="nulová",J527,0)</f>
        <v>0</v>
      </c>
      <c r="BJ527" s="19" t="s">
        <v>80</v>
      </c>
      <c r="BK527" s="159">
        <f>ROUND(I527*H527,2)</f>
        <v>0</v>
      </c>
      <c r="BL527" s="19" t="s">
        <v>406</v>
      </c>
      <c r="BM527" s="158" t="s">
        <v>5613</v>
      </c>
    </row>
    <row r="528" spans="1:65" s="2" customFormat="1" ht="11.25">
      <c r="A528" s="34"/>
      <c r="B528" s="35"/>
      <c r="C528" s="34"/>
      <c r="D528" s="160" t="s">
        <v>260</v>
      </c>
      <c r="E528" s="34"/>
      <c r="F528" s="161" t="s">
        <v>5612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260</v>
      </c>
      <c r="AU528" s="19" t="s">
        <v>82</v>
      </c>
    </row>
    <row r="529" spans="1:65" s="2" customFormat="1" ht="16.5" customHeight="1">
      <c r="A529" s="34"/>
      <c r="B529" s="145"/>
      <c r="C529" s="146" t="s">
        <v>318</v>
      </c>
      <c r="D529" s="146" t="s">
        <v>254</v>
      </c>
      <c r="E529" s="147" t="s">
        <v>5614</v>
      </c>
      <c r="F529" s="148" t="s">
        <v>3</v>
      </c>
      <c r="G529" s="149" t="s">
        <v>331</v>
      </c>
      <c r="H529" s="150">
        <v>258.05</v>
      </c>
      <c r="I529" s="151"/>
      <c r="J529" s="152">
        <f>ROUND(I529*H529,2)</f>
        <v>0</v>
      </c>
      <c r="K529" s="153"/>
      <c r="L529" s="35"/>
      <c r="M529" s="154" t="s">
        <v>3</v>
      </c>
      <c r="N529" s="155" t="s">
        <v>44</v>
      </c>
      <c r="O529" s="55"/>
      <c r="P529" s="156">
        <f>O529*H529</f>
        <v>0</v>
      </c>
      <c r="Q529" s="156">
        <v>0</v>
      </c>
      <c r="R529" s="156">
        <f>Q529*H529</f>
        <v>0</v>
      </c>
      <c r="S529" s="156">
        <v>0</v>
      </c>
      <c r="T529" s="157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8" t="s">
        <v>406</v>
      </c>
      <c r="AT529" s="158" t="s">
        <v>254</v>
      </c>
      <c r="AU529" s="158" t="s">
        <v>82</v>
      </c>
      <c r="AY529" s="19" t="s">
        <v>252</v>
      </c>
      <c r="BE529" s="159">
        <f>IF(N529="základní",J529,0)</f>
        <v>0</v>
      </c>
      <c r="BF529" s="159">
        <f>IF(N529="snížená",J529,0)</f>
        <v>0</v>
      </c>
      <c r="BG529" s="159">
        <f>IF(N529="zákl. přenesená",J529,0)</f>
        <v>0</v>
      </c>
      <c r="BH529" s="159">
        <f>IF(N529="sníž. přenesená",J529,0)</f>
        <v>0</v>
      </c>
      <c r="BI529" s="159">
        <f>IF(N529="nulová",J529,0)</f>
        <v>0</v>
      </c>
      <c r="BJ529" s="19" t="s">
        <v>80</v>
      </c>
      <c r="BK529" s="159">
        <f>ROUND(I529*H529,2)</f>
        <v>0</v>
      </c>
      <c r="BL529" s="19" t="s">
        <v>406</v>
      </c>
      <c r="BM529" s="158" t="s">
        <v>5615</v>
      </c>
    </row>
    <row r="530" spans="1:65" s="2" customFormat="1" ht="11.25">
      <c r="A530" s="34"/>
      <c r="B530" s="35"/>
      <c r="C530" s="34"/>
      <c r="D530" s="160" t="s">
        <v>260</v>
      </c>
      <c r="E530" s="34"/>
      <c r="F530" s="161" t="s">
        <v>5616</v>
      </c>
      <c r="G530" s="34"/>
      <c r="H530" s="34"/>
      <c r="I530" s="162"/>
      <c r="J530" s="34"/>
      <c r="K530" s="34"/>
      <c r="L530" s="35"/>
      <c r="M530" s="163"/>
      <c r="N530" s="164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9" t="s">
        <v>260</v>
      </c>
      <c r="AU530" s="19" t="s">
        <v>82</v>
      </c>
    </row>
    <row r="531" spans="1:65" s="2" customFormat="1" ht="16.5" customHeight="1">
      <c r="A531" s="34"/>
      <c r="B531" s="145"/>
      <c r="C531" s="198" t="s">
        <v>328</v>
      </c>
      <c r="D531" s="198" t="s">
        <v>361</v>
      </c>
      <c r="E531" s="199" t="s">
        <v>5617</v>
      </c>
      <c r="F531" s="200" t="s">
        <v>5618</v>
      </c>
      <c r="G531" s="201" t="s">
        <v>3</v>
      </c>
      <c r="H531" s="202">
        <v>86.45</v>
      </c>
      <c r="I531" s="203"/>
      <c r="J531" s="204">
        <f>ROUND(I531*H531,2)</f>
        <v>0</v>
      </c>
      <c r="K531" s="205"/>
      <c r="L531" s="206"/>
      <c r="M531" s="207" t="s">
        <v>3</v>
      </c>
      <c r="N531" s="208" t="s">
        <v>44</v>
      </c>
      <c r="O531" s="55"/>
      <c r="P531" s="156">
        <f>O531*H531</f>
        <v>0</v>
      </c>
      <c r="Q531" s="156">
        <v>0</v>
      </c>
      <c r="R531" s="156">
        <f>Q531*H531</f>
        <v>0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572</v>
      </c>
      <c r="AT531" s="158" t="s">
        <v>361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5619</v>
      </c>
    </row>
    <row r="532" spans="1:65" s="2" customFormat="1" ht="11.25">
      <c r="A532" s="34"/>
      <c r="B532" s="35"/>
      <c r="C532" s="34"/>
      <c r="D532" s="160" t="s">
        <v>260</v>
      </c>
      <c r="E532" s="34"/>
      <c r="F532" s="161" t="s">
        <v>5618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39">
      <c r="A533" s="34"/>
      <c r="B533" s="35"/>
      <c r="C533" s="34"/>
      <c r="D533" s="160" t="s">
        <v>2284</v>
      </c>
      <c r="E533" s="34"/>
      <c r="F533" s="211" t="s">
        <v>5620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2284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5328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5621</v>
      </c>
      <c r="H535" s="177">
        <v>11.05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1:65" s="13" customFormat="1" ht="11.25">
      <c r="B536" s="167"/>
      <c r="D536" s="160" t="s">
        <v>264</v>
      </c>
      <c r="E536" s="168" t="s">
        <v>3</v>
      </c>
      <c r="F536" s="169" t="s">
        <v>5330</v>
      </c>
      <c r="H536" s="168" t="s">
        <v>3</v>
      </c>
      <c r="I536" s="170"/>
      <c r="L536" s="167"/>
      <c r="M536" s="171"/>
      <c r="N536" s="172"/>
      <c r="O536" s="172"/>
      <c r="P536" s="172"/>
      <c r="Q536" s="172"/>
      <c r="R536" s="172"/>
      <c r="S536" s="172"/>
      <c r="T536" s="173"/>
      <c r="AT536" s="168" t="s">
        <v>264</v>
      </c>
      <c r="AU536" s="168" t="s">
        <v>82</v>
      </c>
      <c r="AV536" s="13" t="s">
        <v>80</v>
      </c>
      <c r="AW536" s="13" t="s">
        <v>34</v>
      </c>
      <c r="AX536" s="13" t="s">
        <v>73</v>
      </c>
      <c r="AY536" s="168" t="s">
        <v>252</v>
      </c>
    </row>
    <row r="537" spans="1:65" s="14" customFormat="1" ht="11.25">
      <c r="B537" s="174"/>
      <c r="D537" s="160" t="s">
        <v>264</v>
      </c>
      <c r="E537" s="175" t="s">
        <v>3</v>
      </c>
      <c r="F537" s="176" t="s">
        <v>5622</v>
      </c>
      <c r="H537" s="177">
        <v>75.400000000000006</v>
      </c>
      <c r="I537" s="178"/>
      <c r="L537" s="174"/>
      <c r="M537" s="179"/>
      <c r="N537" s="180"/>
      <c r="O537" s="180"/>
      <c r="P537" s="180"/>
      <c r="Q537" s="180"/>
      <c r="R537" s="180"/>
      <c r="S537" s="180"/>
      <c r="T537" s="181"/>
      <c r="AT537" s="175" t="s">
        <v>264</v>
      </c>
      <c r="AU537" s="175" t="s">
        <v>82</v>
      </c>
      <c r="AV537" s="14" t="s">
        <v>82</v>
      </c>
      <c r="AW537" s="14" t="s">
        <v>34</v>
      </c>
      <c r="AX537" s="14" t="s">
        <v>73</v>
      </c>
      <c r="AY537" s="175" t="s">
        <v>252</v>
      </c>
    </row>
    <row r="538" spans="1:65" s="15" customFormat="1" ht="11.25">
      <c r="B538" s="182"/>
      <c r="D538" s="160" t="s">
        <v>264</v>
      </c>
      <c r="E538" s="183" t="s">
        <v>3</v>
      </c>
      <c r="F538" s="184" t="s">
        <v>269</v>
      </c>
      <c r="H538" s="185">
        <v>86.45</v>
      </c>
      <c r="I538" s="186"/>
      <c r="L538" s="182"/>
      <c r="M538" s="187"/>
      <c r="N538" s="188"/>
      <c r="O538" s="188"/>
      <c r="P538" s="188"/>
      <c r="Q538" s="188"/>
      <c r="R538" s="188"/>
      <c r="S538" s="188"/>
      <c r="T538" s="189"/>
      <c r="AT538" s="183" t="s">
        <v>264</v>
      </c>
      <c r="AU538" s="183" t="s">
        <v>82</v>
      </c>
      <c r="AV538" s="15" t="s">
        <v>258</v>
      </c>
      <c r="AW538" s="15" t="s">
        <v>34</v>
      </c>
      <c r="AX538" s="15" t="s">
        <v>80</v>
      </c>
      <c r="AY538" s="183" t="s">
        <v>252</v>
      </c>
    </row>
    <row r="539" spans="1:65" s="2" customFormat="1" ht="16.5" customHeight="1">
      <c r="A539" s="34"/>
      <c r="B539" s="145"/>
      <c r="C539" s="198" t="s">
        <v>338</v>
      </c>
      <c r="D539" s="198" t="s">
        <v>361</v>
      </c>
      <c r="E539" s="199" t="s">
        <v>5623</v>
      </c>
      <c r="F539" s="200" t="s">
        <v>5624</v>
      </c>
      <c r="G539" s="201" t="s">
        <v>3</v>
      </c>
      <c r="H539" s="202">
        <v>158.6</v>
      </c>
      <c r="I539" s="203"/>
      <c r="J539" s="204">
        <f>ROUND(I539*H539,2)</f>
        <v>0</v>
      </c>
      <c r="K539" s="205"/>
      <c r="L539" s="206"/>
      <c r="M539" s="207" t="s">
        <v>3</v>
      </c>
      <c r="N539" s="208" t="s">
        <v>44</v>
      </c>
      <c r="O539" s="55"/>
      <c r="P539" s="156">
        <f>O539*H539</f>
        <v>0</v>
      </c>
      <c r="Q539" s="156">
        <v>0</v>
      </c>
      <c r="R539" s="156">
        <f>Q539*H539</f>
        <v>0</v>
      </c>
      <c r="S539" s="156">
        <v>0</v>
      </c>
      <c r="T539" s="157">
        <f>S539*H539</f>
        <v>0</v>
      </c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R539" s="158" t="s">
        <v>572</v>
      </c>
      <c r="AT539" s="158" t="s">
        <v>361</v>
      </c>
      <c r="AU539" s="158" t="s">
        <v>82</v>
      </c>
      <c r="AY539" s="19" t="s">
        <v>252</v>
      </c>
      <c r="BE539" s="159">
        <f>IF(N539="základní",J539,0)</f>
        <v>0</v>
      </c>
      <c r="BF539" s="159">
        <f>IF(N539="snížená",J539,0)</f>
        <v>0</v>
      </c>
      <c r="BG539" s="159">
        <f>IF(N539="zákl. přenesená",J539,0)</f>
        <v>0</v>
      </c>
      <c r="BH539" s="159">
        <f>IF(N539="sníž. přenesená",J539,0)</f>
        <v>0</v>
      </c>
      <c r="BI539" s="159">
        <f>IF(N539="nulová",J539,0)</f>
        <v>0</v>
      </c>
      <c r="BJ539" s="19" t="s">
        <v>80</v>
      </c>
      <c r="BK539" s="159">
        <f>ROUND(I539*H539,2)</f>
        <v>0</v>
      </c>
      <c r="BL539" s="19" t="s">
        <v>406</v>
      </c>
      <c r="BM539" s="158" t="s">
        <v>5625</v>
      </c>
    </row>
    <row r="540" spans="1:65" s="2" customFormat="1" ht="11.25">
      <c r="A540" s="34"/>
      <c r="B540" s="35"/>
      <c r="C540" s="34"/>
      <c r="D540" s="160" t="s">
        <v>260</v>
      </c>
      <c r="E540" s="34"/>
      <c r="F540" s="161" t="s">
        <v>5624</v>
      </c>
      <c r="G540" s="34"/>
      <c r="H540" s="34"/>
      <c r="I540" s="162"/>
      <c r="J540" s="34"/>
      <c r="K540" s="34"/>
      <c r="L540" s="35"/>
      <c r="M540" s="163"/>
      <c r="N540" s="164"/>
      <c r="O540" s="55"/>
      <c r="P540" s="55"/>
      <c r="Q540" s="55"/>
      <c r="R540" s="55"/>
      <c r="S540" s="55"/>
      <c r="T540" s="56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T540" s="19" t="s">
        <v>260</v>
      </c>
      <c r="AU540" s="19" t="s">
        <v>82</v>
      </c>
    </row>
    <row r="541" spans="1:65" s="2" customFormat="1" ht="39">
      <c r="A541" s="34"/>
      <c r="B541" s="35"/>
      <c r="C541" s="34"/>
      <c r="D541" s="160" t="s">
        <v>2284</v>
      </c>
      <c r="E541" s="34"/>
      <c r="F541" s="211" t="s">
        <v>5620</v>
      </c>
      <c r="G541" s="34"/>
      <c r="H541" s="34"/>
      <c r="I541" s="162"/>
      <c r="J541" s="34"/>
      <c r="K541" s="34"/>
      <c r="L541" s="35"/>
      <c r="M541" s="163"/>
      <c r="N541" s="164"/>
      <c r="O541" s="55"/>
      <c r="P541" s="55"/>
      <c r="Q541" s="55"/>
      <c r="R541" s="55"/>
      <c r="S541" s="55"/>
      <c r="T541" s="56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T541" s="19" t="s">
        <v>2284</v>
      </c>
      <c r="AU541" s="19" t="s">
        <v>82</v>
      </c>
    </row>
    <row r="542" spans="1:65" s="13" customFormat="1" ht="11.25">
      <c r="B542" s="167"/>
      <c r="D542" s="160" t="s">
        <v>264</v>
      </c>
      <c r="E542" s="168" t="s">
        <v>3</v>
      </c>
      <c r="F542" s="169" t="s">
        <v>5626</v>
      </c>
      <c r="H542" s="168" t="s">
        <v>3</v>
      </c>
      <c r="I542" s="170"/>
      <c r="L542" s="167"/>
      <c r="M542" s="171"/>
      <c r="N542" s="172"/>
      <c r="O542" s="172"/>
      <c r="P542" s="172"/>
      <c r="Q542" s="172"/>
      <c r="R542" s="172"/>
      <c r="S542" s="172"/>
      <c r="T542" s="173"/>
      <c r="AT542" s="168" t="s">
        <v>264</v>
      </c>
      <c r="AU542" s="168" t="s">
        <v>82</v>
      </c>
      <c r="AV542" s="13" t="s">
        <v>80</v>
      </c>
      <c r="AW542" s="13" t="s">
        <v>34</v>
      </c>
      <c r="AX542" s="13" t="s">
        <v>73</v>
      </c>
      <c r="AY542" s="168" t="s">
        <v>252</v>
      </c>
    </row>
    <row r="543" spans="1:65" s="14" customFormat="1" ht="11.25">
      <c r="B543" s="174"/>
      <c r="D543" s="160" t="s">
        <v>264</v>
      </c>
      <c r="E543" s="175" t="s">
        <v>3</v>
      </c>
      <c r="F543" s="176" t="s">
        <v>5338</v>
      </c>
      <c r="H543" s="177">
        <v>0.65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1:65" s="13" customFormat="1" ht="11.25">
      <c r="B544" s="167"/>
      <c r="D544" s="160" t="s">
        <v>264</v>
      </c>
      <c r="E544" s="168" t="s">
        <v>3</v>
      </c>
      <c r="F544" s="169" t="s">
        <v>5339</v>
      </c>
      <c r="H544" s="168" t="s">
        <v>3</v>
      </c>
      <c r="I544" s="170"/>
      <c r="L544" s="167"/>
      <c r="M544" s="171"/>
      <c r="N544" s="172"/>
      <c r="O544" s="172"/>
      <c r="P544" s="172"/>
      <c r="Q544" s="172"/>
      <c r="R544" s="172"/>
      <c r="S544" s="172"/>
      <c r="T544" s="173"/>
      <c r="AT544" s="168" t="s">
        <v>264</v>
      </c>
      <c r="AU544" s="168" t="s">
        <v>82</v>
      </c>
      <c r="AV544" s="13" t="s">
        <v>80</v>
      </c>
      <c r="AW544" s="13" t="s">
        <v>34</v>
      </c>
      <c r="AX544" s="13" t="s">
        <v>73</v>
      </c>
      <c r="AY544" s="168" t="s">
        <v>252</v>
      </c>
    </row>
    <row r="545" spans="1:65" s="14" customFormat="1" ht="11.25">
      <c r="B545" s="174"/>
      <c r="D545" s="160" t="s">
        <v>264</v>
      </c>
      <c r="E545" s="175" t="s">
        <v>3</v>
      </c>
      <c r="F545" s="176" t="s">
        <v>5627</v>
      </c>
      <c r="H545" s="177">
        <v>40.299999999999997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1:65" s="13" customFormat="1" ht="11.25">
      <c r="B546" s="167"/>
      <c r="D546" s="160" t="s">
        <v>264</v>
      </c>
      <c r="E546" s="168" t="s">
        <v>3</v>
      </c>
      <c r="F546" s="169" t="s">
        <v>5347</v>
      </c>
      <c r="H546" s="168" t="s">
        <v>3</v>
      </c>
      <c r="I546" s="170"/>
      <c r="L546" s="167"/>
      <c r="M546" s="171"/>
      <c r="N546" s="172"/>
      <c r="O546" s="172"/>
      <c r="P546" s="172"/>
      <c r="Q546" s="172"/>
      <c r="R546" s="172"/>
      <c r="S546" s="172"/>
      <c r="T546" s="173"/>
      <c r="AT546" s="168" t="s">
        <v>264</v>
      </c>
      <c r="AU546" s="168" t="s">
        <v>82</v>
      </c>
      <c r="AV546" s="13" t="s">
        <v>80</v>
      </c>
      <c r="AW546" s="13" t="s">
        <v>34</v>
      </c>
      <c r="AX546" s="13" t="s">
        <v>73</v>
      </c>
      <c r="AY546" s="168" t="s">
        <v>252</v>
      </c>
    </row>
    <row r="547" spans="1:65" s="14" customFormat="1" ht="11.25">
      <c r="B547" s="174"/>
      <c r="D547" s="160" t="s">
        <v>264</v>
      </c>
      <c r="E547" s="175" t="s">
        <v>3</v>
      </c>
      <c r="F547" s="176" t="s">
        <v>5628</v>
      </c>
      <c r="H547" s="177">
        <v>113.1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1:65" s="13" customFormat="1" ht="11.25">
      <c r="B548" s="167"/>
      <c r="D548" s="160" t="s">
        <v>264</v>
      </c>
      <c r="E548" s="168" t="s">
        <v>3</v>
      </c>
      <c r="F548" s="169" t="s">
        <v>5629</v>
      </c>
      <c r="H548" s="168" t="s">
        <v>3</v>
      </c>
      <c r="I548" s="170"/>
      <c r="L548" s="167"/>
      <c r="M548" s="171"/>
      <c r="N548" s="172"/>
      <c r="O548" s="172"/>
      <c r="P548" s="172"/>
      <c r="Q548" s="172"/>
      <c r="R548" s="172"/>
      <c r="S548" s="172"/>
      <c r="T548" s="173"/>
      <c r="AT548" s="168" t="s">
        <v>264</v>
      </c>
      <c r="AU548" s="168" t="s">
        <v>82</v>
      </c>
      <c r="AV548" s="13" t="s">
        <v>80</v>
      </c>
      <c r="AW548" s="13" t="s">
        <v>34</v>
      </c>
      <c r="AX548" s="13" t="s">
        <v>73</v>
      </c>
      <c r="AY548" s="168" t="s">
        <v>252</v>
      </c>
    </row>
    <row r="549" spans="1:65" s="14" customFormat="1" ht="11.25">
      <c r="B549" s="174"/>
      <c r="D549" s="160" t="s">
        <v>264</v>
      </c>
      <c r="E549" s="175" t="s">
        <v>3</v>
      </c>
      <c r="F549" s="176" t="s">
        <v>5322</v>
      </c>
      <c r="H549" s="177">
        <v>4.55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1:65" s="15" customFormat="1" ht="11.25">
      <c r="B550" s="182"/>
      <c r="D550" s="160" t="s">
        <v>264</v>
      </c>
      <c r="E550" s="183" t="s">
        <v>3</v>
      </c>
      <c r="F550" s="184" t="s">
        <v>269</v>
      </c>
      <c r="H550" s="185">
        <v>158.6</v>
      </c>
      <c r="I550" s="186"/>
      <c r="L550" s="182"/>
      <c r="M550" s="187"/>
      <c r="N550" s="188"/>
      <c r="O550" s="188"/>
      <c r="P550" s="188"/>
      <c r="Q550" s="188"/>
      <c r="R550" s="188"/>
      <c r="S550" s="188"/>
      <c r="T550" s="189"/>
      <c r="AT550" s="183" t="s">
        <v>264</v>
      </c>
      <c r="AU550" s="183" t="s">
        <v>82</v>
      </c>
      <c r="AV550" s="15" t="s">
        <v>258</v>
      </c>
      <c r="AW550" s="15" t="s">
        <v>34</v>
      </c>
      <c r="AX550" s="15" t="s">
        <v>80</v>
      </c>
      <c r="AY550" s="183" t="s">
        <v>252</v>
      </c>
    </row>
    <row r="551" spans="1:65" s="2" customFormat="1" ht="16.5" customHeight="1">
      <c r="A551" s="34"/>
      <c r="B551" s="145"/>
      <c r="C551" s="198" t="s">
        <v>360</v>
      </c>
      <c r="D551" s="198" t="s">
        <v>361</v>
      </c>
      <c r="E551" s="199" t="s">
        <v>5630</v>
      </c>
      <c r="F551" s="200" t="s">
        <v>5631</v>
      </c>
      <c r="G551" s="201" t="s">
        <v>3</v>
      </c>
      <c r="H551" s="202">
        <v>13</v>
      </c>
      <c r="I551" s="203"/>
      <c r="J551" s="204">
        <f>ROUND(I551*H551,2)</f>
        <v>0</v>
      </c>
      <c r="K551" s="205"/>
      <c r="L551" s="206"/>
      <c r="M551" s="207" t="s">
        <v>3</v>
      </c>
      <c r="N551" s="208" t="s">
        <v>44</v>
      </c>
      <c r="O551" s="55"/>
      <c r="P551" s="156">
        <f>O551*H551</f>
        <v>0</v>
      </c>
      <c r="Q551" s="156">
        <v>0</v>
      </c>
      <c r="R551" s="156">
        <f>Q551*H551</f>
        <v>0</v>
      </c>
      <c r="S551" s="156">
        <v>0</v>
      </c>
      <c r="T551" s="157">
        <f>S551*H551</f>
        <v>0</v>
      </c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R551" s="158" t="s">
        <v>572</v>
      </c>
      <c r="AT551" s="158" t="s">
        <v>361</v>
      </c>
      <c r="AU551" s="158" t="s">
        <v>82</v>
      </c>
      <c r="AY551" s="19" t="s">
        <v>252</v>
      </c>
      <c r="BE551" s="159">
        <f>IF(N551="základní",J551,0)</f>
        <v>0</v>
      </c>
      <c r="BF551" s="159">
        <f>IF(N551="snížená",J551,0)</f>
        <v>0</v>
      </c>
      <c r="BG551" s="159">
        <f>IF(N551="zákl. přenesená",J551,0)</f>
        <v>0</v>
      </c>
      <c r="BH551" s="159">
        <f>IF(N551="sníž. přenesená",J551,0)</f>
        <v>0</v>
      </c>
      <c r="BI551" s="159">
        <f>IF(N551="nulová",J551,0)</f>
        <v>0</v>
      </c>
      <c r="BJ551" s="19" t="s">
        <v>80</v>
      </c>
      <c r="BK551" s="159">
        <f>ROUND(I551*H551,2)</f>
        <v>0</v>
      </c>
      <c r="BL551" s="19" t="s">
        <v>406</v>
      </c>
      <c r="BM551" s="158" t="s">
        <v>5632</v>
      </c>
    </row>
    <row r="552" spans="1:65" s="2" customFormat="1" ht="11.25">
      <c r="A552" s="34"/>
      <c r="B552" s="35"/>
      <c r="C552" s="34"/>
      <c r="D552" s="160" t="s">
        <v>260</v>
      </c>
      <c r="E552" s="34"/>
      <c r="F552" s="161" t="s">
        <v>5631</v>
      </c>
      <c r="G552" s="34"/>
      <c r="H552" s="34"/>
      <c r="I552" s="162"/>
      <c r="J552" s="34"/>
      <c r="K552" s="34"/>
      <c r="L552" s="35"/>
      <c r="M552" s="163"/>
      <c r="N552" s="164"/>
      <c r="O552" s="55"/>
      <c r="P552" s="55"/>
      <c r="Q552" s="55"/>
      <c r="R552" s="55"/>
      <c r="S552" s="55"/>
      <c r="T552" s="56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9" t="s">
        <v>260</v>
      </c>
      <c r="AU552" s="19" t="s">
        <v>82</v>
      </c>
    </row>
    <row r="553" spans="1:65" s="2" customFormat="1" ht="39">
      <c r="A553" s="34"/>
      <c r="B553" s="35"/>
      <c r="C553" s="34"/>
      <c r="D553" s="160" t="s">
        <v>2284</v>
      </c>
      <c r="E553" s="34"/>
      <c r="F553" s="211" t="s">
        <v>5620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2284</v>
      </c>
      <c r="AU553" s="19" t="s">
        <v>82</v>
      </c>
    </row>
    <row r="554" spans="1:65" s="13" customFormat="1" ht="11.25">
      <c r="B554" s="167"/>
      <c r="D554" s="160" t="s">
        <v>264</v>
      </c>
      <c r="E554" s="168" t="s">
        <v>3</v>
      </c>
      <c r="F554" s="169" t="s">
        <v>5633</v>
      </c>
      <c r="H554" s="168" t="s">
        <v>3</v>
      </c>
      <c r="I554" s="170"/>
      <c r="L554" s="167"/>
      <c r="M554" s="171"/>
      <c r="N554" s="172"/>
      <c r="O554" s="172"/>
      <c r="P554" s="172"/>
      <c r="Q554" s="172"/>
      <c r="R554" s="172"/>
      <c r="S554" s="172"/>
      <c r="T554" s="173"/>
      <c r="AT554" s="168" t="s">
        <v>264</v>
      </c>
      <c r="AU554" s="168" t="s">
        <v>82</v>
      </c>
      <c r="AV554" s="13" t="s">
        <v>80</v>
      </c>
      <c r="AW554" s="13" t="s">
        <v>34</v>
      </c>
      <c r="AX554" s="13" t="s">
        <v>73</v>
      </c>
      <c r="AY554" s="168" t="s">
        <v>252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5338</v>
      </c>
      <c r="H555" s="177">
        <v>0.65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1:65" s="13" customFormat="1" ht="11.25">
      <c r="B556" s="167"/>
      <c r="D556" s="160" t="s">
        <v>264</v>
      </c>
      <c r="E556" s="168" t="s">
        <v>3</v>
      </c>
      <c r="F556" s="169" t="s">
        <v>5634</v>
      </c>
      <c r="H556" s="168" t="s">
        <v>3</v>
      </c>
      <c r="I556" s="170"/>
      <c r="L556" s="167"/>
      <c r="M556" s="171"/>
      <c r="N556" s="172"/>
      <c r="O556" s="172"/>
      <c r="P556" s="172"/>
      <c r="Q556" s="172"/>
      <c r="R556" s="172"/>
      <c r="S556" s="172"/>
      <c r="T556" s="173"/>
      <c r="AT556" s="168" t="s">
        <v>264</v>
      </c>
      <c r="AU556" s="168" t="s">
        <v>82</v>
      </c>
      <c r="AV556" s="13" t="s">
        <v>80</v>
      </c>
      <c r="AW556" s="13" t="s">
        <v>34</v>
      </c>
      <c r="AX556" s="13" t="s">
        <v>73</v>
      </c>
      <c r="AY556" s="168" t="s">
        <v>252</v>
      </c>
    </row>
    <row r="557" spans="1:65" s="14" customFormat="1" ht="11.25">
      <c r="B557" s="174"/>
      <c r="D557" s="160" t="s">
        <v>264</v>
      </c>
      <c r="E557" s="175" t="s">
        <v>3</v>
      </c>
      <c r="F557" s="176" t="s">
        <v>5635</v>
      </c>
      <c r="H557" s="177">
        <v>1.95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1:65" s="13" customFormat="1" ht="11.25">
      <c r="B558" s="167"/>
      <c r="D558" s="160" t="s">
        <v>264</v>
      </c>
      <c r="E558" s="168" t="s">
        <v>3</v>
      </c>
      <c r="F558" s="169" t="s">
        <v>5636</v>
      </c>
      <c r="H558" s="168" t="s">
        <v>3</v>
      </c>
      <c r="I558" s="170"/>
      <c r="L558" s="167"/>
      <c r="M558" s="171"/>
      <c r="N558" s="172"/>
      <c r="O558" s="172"/>
      <c r="P558" s="172"/>
      <c r="Q558" s="172"/>
      <c r="R558" s="172"/>
      <c r="S558" s="172"/>
      <c r="T558" s="173"/>
      <c r="AT558" s="168" t="s">
        <v>264</v>
      </c>
      <c r="AU558" s="168" t="s">
        <v>82</v>
      </c>
      <c r="AV558" s="13" t="s">
        <v>80</v>
      </c>
      <c r="AW558" s="13" t="s">
        <v>34</v>
      </c>
      <c r="AX558" s="13" t="s">
        <v>73</v>
      </c>
      <c r="AY558" s="168" t="s">
        <v>252</v>
      </c>
    </row>
    <row r="559" spans="1:65" s="14" customFormat="1" ht="11.25">
      <c r="B559" s="174"/>
      <c r="D559" s="160" t="s">
        <v>264</v>
      </c>
      <c r="E559" s="175" t="s">
        <v>3</v>
      </c>
      <c r="F559" s="176" t="s">
        <v>5354</v>
      </c>
      <c r="H559" s="177">
        <v>10.4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1:65" s="15" customFormat="1" ht="11.25">
      <c r="B560" s="182"/>
      <c r="D560" s="160" t="s">
        <v>264</v>
      </c>
      <c r="E560" s="183" t="s">
        <v>3</v>
      </c>
      <c r="F560" s="184" t="s">
        <v>269</v>
      </c>
      <c r="H560" s="185">
        <v>13</v>
      </c>
      <c r="I560" s="186"/>
      <c r="L560" s="182"/>
      <c r="M560" s="187"/>
      <c r="N560" s="188"/>
      <c r="O560" s="188"/>
      <c r="P560" s="188"/>
      <c r="Q560" s="188"/>
      <c r="R560" s="188"/>
      <c r="S560" s="188"/>
      <c r="T560" s="189"/>
      <c r="AT560" s="183" t="s">
        <v>264</v>
      </c>
      <c r="AU560" s="183" t="s">
        <v>82</v>
      </c>
      <c r="AV560" s="15" t="s">
        <v>258</v>
      </c>
      <c r="AW560" s="15" t="s">
        <v>34</v>
      </c>
      <c r="AX560" s="15" t="s">
        <v>80</v>
      </c>
      <c r="AY560" s="183" t="s">
        <v>252</v>
      </c>
    </row>
    <row r="561" spans="1:65" s="2" customFormat="1" ht="16.5" customHeight="1">
      <c r="A561" s="34"/>
      <c r="B561" s="145"/>
      <c r="C561" s="146" t="s">
        <v>373</v>
      </c>
      <c r="D561" s="146" t="s">
        <v>254</v>
      </c>
      <c r="E561" s="147" t="s">
        <v>5637</v>
      </c>
      <c r="F561" s="148" t="s">
        <v>5638</v>
      </c>
      <c r="G561" s="149" t="s">
        <v>743</v>
      </c>
      <c r="H561" s="150">
        <v>104</v>
      </c>
      <c r="I561" s="151"/>
      <c r="J561" s="152">
        <f>ROUND(I561*H561,2)</f>
        <v>0</v>
      </c>
      <c r="K561" s="153"/>
      <c r="L561" s="35"/>
      <c r="M561" s="154" t="s">
        <v>3</v>
      </c>
      <c r="N561" s="155" t="s">
        <v>44</v>
      </c>
      <c r="O561" s="55"/>
      <c r="P561" s="156">
        <f>O561*H561</f>
        <v>0</v>
      </c>
      <c r="Q561" s="156">
        <v>0</v>
      </c>
      <c r="R561" s="156">
        <f>Q561*H561</f>
        <v>0</v>
      </c>
      <c r="S561" s="156">
        <v>0</v>
      </c>
      <c r="T561" s="157">
        <f>S561*H561</f>
        <v>0</v>
      </c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R561" s="158" t="s">
        <v>406</v>
      </c>
      <c r="AT561" s="158" t="s">
        <v>254</v>
      </c>
      <c r="AU561" s="158" t="s">
        <v>82</v>
      </c>
      <c r="AY561" s="19" t="s">
        <v>252</v>
      </c>
      <c r="BE561" s="159">
        <f>IF(N561="základní",J561,0)</f>
        <v>0</v>
      </c>
      <c r="BF561" s="159">
        <f>IF(N561="snížená",J561,0)</f>
        <v>0</v>
      </c>
      <c r="BG561" s="159">
        <f>IF(N561="zákl. přenesená",J561,0)</f>
        <v>0</v>
      </c>
      <c r="BH561" s="159">
        <f>IF(N561="sníž. přenesená",J561,0)</f>
        <v>0</v>
      </c>
      <c r="BI561" s="159">
        <f>IF(N561="nulová",J561,0)</f>
        <v>0</v>
      </c>
      <c r="BJ561" s="19" t="s">
        <v>80</v>
      </c>
      <c r="BK561" s="159">
        <f>ROUND(I561*H561,2)</f>
        <v>0</v>
      </c>
      <c r="BL561" s="19" t="s">
        <v>406</v>
      </c>
      <c r="BM561" s="158" t="s">
        <v>5639</v>
      </c>
    </row>
    <row r="562" spans="1:65" s="2" customFormat="1" ht="11.25">
      <c r="A562" s="34"/>
      <c r="B562" s="35"/>
      <c r="C562" s="34"/>
      <c r="D562" s="160" t="s">
        <v>260</v>
      </c>
      <c r="E562" s="34"/>
      <c r="F562" s="161" t="s">
        <v>5638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260</v>
      </c>
      <c r="AU562" s="19" t="s">
        <v>82</v>
      </c>
    </row>
    <row r="563" spans="1:65" s="2" customFormat="1" ht="24.2" customHeight="1">
      <c r="A563" s="34"/>
      <c r="B563" s="145"/>
      <c r="C563" s="198" t="s">
        <v>381</v>
      </c>
      <c r="D563" s="198" t="s">
        <v>361</v>
      </c>
      <c r="E563" s="199" t="s">
        <v>5640</v>
      </c>
      <c r="F563" s="200" t="s">
        <v>5641</v>
      </c>
      <c r="G563" s="201" t="s">
        <v>3342</v>
      </c>
      <c r="H563" s="202">
        <v>9</v>
      </c>
      <c r="I563" s="203"/>
      <c r="J563" s="204">
        <f>ROUND(I563*H563,2)</f>
        <v>0</v>
      </c>
      <c r="K563" s="205"/>
      <c r="L563" s="206"/>
      <c r="M563" s="207" t="s">
        <v>3</v>
      </c>
      <c r="N563" s="208" t="s">
        <v>44</v>
      </c>
      <c r="O563" s="55"/>
      <c r="P563" s="156">
        <f>O563*H563</f>
        <v>0</v>
      </c>
      <c r="Q563" s="156">
        <v>0</v>
      </c>
      <c r="R563" s="156">
        <f>Q563*H563</f>
        <v>0</v>
      </c>
      <c r="S563" s="156">
        <v>0</v>
      </c>
      <c r="T563" s="157">
        <f>S563*H563</f>
        <v>0</v>
      </c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R563" s="158" t="s">
        <v>572</v>
      </c>
      <c r="AT563" s="158" t="s">
        <v>361</v>
      </c>
      <c r="AU563" s="158" t="s">
        <v>82</v>
      </c>
      <c r="AY563" s="19" t="s">
        <v>252</v>
      </c>
      <c r="BE563" s="159">
        <f>IF(N563="základní",J563,0)</f>
        <v>0</v>
      </c>
      <c r="BF563" s="159">
        <f>IF(N563="snížená",J563,0)</f>
        <v>0</v>
      </c>
      <c r="BG563" s="159">
        <f>IF(N563="zákl. přenesená",J563,0)</f>
        <v>0</v>
      </c>
      <c r="BH563" s="159">
        <f>IF(N563="sníž. přenesená",J563,0)</f>
        <v>0</v>
      </c>
      <c r="BI563" s="159">
        <f>IF(N563="nulová",J563,0)</f>
        <v>0</v>
      </c>
      <c r="BJ563" s="19" t="s">
        <v>80</v>
      </c>
      <c r="BK563" s="159">
        <f>ROUND(I563*H563,2)</f>
        <v>0</v>
      </c>
      <c r="BL563" s="19" t="s">
        <v>406</v>
      </c>
      <c r="BM563" s="158" t="s">
        <v>5642</v>
      </c>
    </row>
    <row r="564" spans="1:65" s="2" customFormat="1" ht="19.5">
      <c r="A564" s="34"/>
      <c r="B564" s="35"/>
      <c r="C564" s="34"/>
      <c r="D564" s="160" t="s">
        <v>260</v>
      </c>
      <c r="E564" s="34"/>
      <c r="F564" s="161" t="s">
        <v>5641</v>
      </c>
      <c r="G564" s="34"/>
      <c r="H564" s="34"/>
      <c r="I564" s="162"/>
      <c r="J564" s="34"/>
      <c r="K564" s="34"/>
      <c r="L564" s="35"/>
      <c r="M564" s="163"/>
      <c r="N564" s="164"/>
      <c r="O564" s="55"/>
      <c r="P564" s="55"/>
      <c r="Q564" s="55"/>
      <c r="R564" s="55"/>
      <c r="S564" s="55"/>
      <c r="T564" s="56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T564" s="19" t="s">
        <v>260</v>
      </c>
      <c r="AU564" s="19" t="s">
        <v>82</v>
      </c>
    </row>
    <row r="565" spans="1:65" s="14" customFormat="1" ht="11.25">
      <c r="B565" s="174"/>
      <c r="D565" s="160" t="s">
        <v>264</v>
      </c>
      <c r="E565" s="175" t="s">
        <v>3</v>
      </c>
      <c r="F565" s="176" t="s">
        <v>5643</v>
      </c>
      <c r="H565" s="177">
        <v>3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1:65" s="14" customFormat="1" ht="11.25">
      <c r="B566" s="174"/>
      <c r="D566" s="160" t="s">
        <v>264</v>
      </c>
      <c r="E566" s="175" t="s">
        <v>3</v>
      </c>
      <c r="F566" s="176" t="s">
        <v>5644</v>
      </c>
      <c r="H566" s="177">
        <v>3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1:65" s="14" customFormat="1" ht="11.25">
      <c r="B567" s="174"/>
      <c r="D567" s="160" t="s">
        <v>264</v>
      </c>
      <c r="E567" s="175" t="s">
        <v>3</v>
      </c>
      <c r="F567" s="176" t="s">
        <v>5645</v>
      </c>
      <c r="H567" s="177">
        <v>3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1:65" s="15" customFormat="1" ht="11.25">
      <c r="B568" s="182"/>
      <c r="D568" s="160" t="s">
        <v>264</v>
      </c>
      <c r="E568" s="183" t="s">
        <v>3</v>
      </c>
      <c r="F568" s="184" t="s">
        <v>269</v>
      </c>
      <c r="H568" s="185">
        <v>9</v>
      </c>
      <c r="I568" s="186"/>
      <c r="L568" s="182"/>
      <c r="M568" s="187"/>
      <c r="N568" s="188"/>
      <c r="O568" s="188"/>
      <c r="P568" s="188"/>
      <c r="Q568" s="188"/>
      <c r="R568" s="188"/>
      <c r="S568" s="188"/>
      <c r="T568" s="189"/>
      <c r="AT568" s="183" t="s">
        <v>264</v>
      </c>
      <c r="AU568" s="183" t="s">
        <v>82</v>
      </c>
      <c r="AV568" s="15" t="s">
        <v>258</v>
      </c>
      <c r="AW568" s="15" t="s">
        <v>34</v>
      </c>
      <c r="AX568" s="15" t="s">
        <v>80</v>
      </c>
      <c r="AY568" s="183" t="s">
        <v>252</v>
      </c>
    </row>
    <row r="569" spans="1:65" s="2" customFormat="1" ht="24.2" customHeight="1">
      <c r="A569" s="34"/>
      <c r="B569" s="145"/>
      <c r="C569" s="198" t="s">
        <v>389</v>
      </c>
      <c r="D569" s="198" t="s">
        <v>361</v>
      </c>
      <c r="E569" s="199" t="s">
        <v>5646</v>
      </c>
      <c r="F569" s="200" t="s">
        <v>5647</v>
      </c>
      <c r="G569" s="201" t="s">
        <v>3342</v>
      </c>
      <c r="H569" s="202">
        <v>29</v>
      </c>
      <c r="I569" s="203"/>
      <c r="J569" s="204">
        <f>ROUND(I569*H569,2)</f>
        <v>0</v>
      </c>
      <c r="K569" s="205"/>
      <c r="L569" s="206"/>
      <c r="M569" s="207" t="s">
        <v>3</v>
      </c>
      <c r="N569" s="208" t="s">
        <v>44</v>
      </c>
      <c r="O569" s="55"/>
      <c r="P569" s="156">
        <f>O569*H569</f>
        <v>0</v>
      </c>
      <c r="Q569" s="156">
        <v>0</v>
      </c>
      <c r="R569" s="156">
        <f>Q569*H569</f>
        <v>0</v>
      </c>
      <c r="S569" s="156">
        <v>0</v>
      </c>
      <c r="T569" s="157">
        <f>S569*H569</f>
        <v>0</v>
      </c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R569" s="158" t="s">
        <v>572</v>
      </c>
      <c r="AT569" s="158" t="s">
        <v>361</v>
      </c>
      <c r="AU569" s="158" t="s">
        <v>82</v>
      </c>
      <c r="AY569" s="19" t="s">
        <v>252</v>
      </c>
      <c r="BE569" s="159">
        <f>IF(N569="základní",J569,0)</f>
        <v>0</v>
      </c>
      <c r="BF569" s="159">
        <f>IF(N569="snížená",J569,0)</f>
        <v>0</v>
      </c>
      <c r="BG569" s="159">
        <f>IF(N569="zákl. přenesená",J569,0)</f>
        <v>0</v>
      </c>
      <c r="BH569" s="159">
        <f>IF(N569="sníž. přenesená",J569,0)</f>
        <v>0</v>
      </c>
      <c r="BI569" s="159">
        <f>IF(N569="nulová",J569,0)</f>
        <v>0</v>
      </c>
      <c r="BJ569" s="19" t="s">
        <v>80</v>
      </c>
      <c r="BK569" s="159">
        <f>ROUND(I569*H569,2)</f>
        <v>0</v>
      </c>
      <c r="BL569" s="19" t="s">
        <v>406</v>
      </c>
      <c r="BM569" s="158" t="s">
        <v>5648</v>
      </c>
    </row>
    <row r="570" spans="1:65" s="2" customFormat="1" ht="19.5">
      <c r="A570" s="34"/>
      <c r="B570" s="35"/>
      <c r="C570" s="34"/>
      <c r="D570" s="160" t="s">
        <v>260</v>
      </c>
      <c r="E570" s="34"/>
      <c r="F570" s="161" t="s">
        <v>5647</v>
      </c>
      <c r="G570" s="34"/>
      <c r="H570" s="34"/>
      <c r="I570" s="162"/>
      <c r="J570" s="34"/>
      <c r="K570" s="34"/>
      <c r="L570" s="35"/>
      <c r="M570" s="163"/>
      <c r="N570" s="164"/>
      <c r="O570" s="55"/>
      <c r="P570" s="55"/>
      <c r="Q570" s="55"/>
      <c r="R570" s="55"/>
      <c r="S570" s="55"/>
      <c r="T570" s="56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T570" s="19" t="s">
        <v>260</v>
      </c>
      <c r="AU570" s="19" t="s">
        <v>82</v>
      </c>
    </row>
    <row r="571" spans="1:65" s="14" customFormat="1" ht="11.25">
      <c r="B571" s="174"/>
      <c r="D571" s="160" t="s">
        <v>264</v>
      </c>
      <c r="E571" s="175" t="s">
        <v>3</v>
      </c>
      <c r="F571" s="176" t="s">
        <v>5649</v>
      </c>
      <c r="H571" s="177">
        <v>4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1:65" s="14" customFormat="1" ht="11.25">
      <c r="B572" s="174"/>
      <c r="D572" s="160" t="s">
        <v>264</v>
      </c>
      <c r="E572" s="175" t="s">
        <v>3</v>
      </c>
      <c r="F572" s="176" t="s">
        <v>5650</v>
      </c>
      <c r="H572" s="177">
        <v>6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1:65" s="14" customFormat="1" ht="11.25">
      <c r="B573" s="174"/>
      <c r="D573" s="160" t="s">
        <v>264</v>
      </c>
      <c r="E573" s="175" t="s">
        <v>3</v>
      </c>
      <c r="F573" s="176" t="s">
        <v>5651</v>
      </c>
      <c r="H573" s="177">
        <v>4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1:65" s="14" customFormat="1" ht="11.25">
      <c r="B574" s="174"/>
      <c r="D574" s="160" t="s">
        <v>264</v>
      </c>
      <c r="E574" s="175" t="s">
        <v>3</v>
      </c>
      <c r="F574" s="176" t="s">
        <v>5652</v>
      </c>
      <c r="H574" s="177">
        <v>6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1:65" s="14" customFormat="1" ht="11.25">
      <c r="B575" s="174"/>
      <c r="D575" s="160" t="s">
        <v>264</v>
      </c>
      <c r="E575" s="175" t="s">
        <v>3</v>
      </c>
      <c r="F575" s="176" t="s">
        <v>5653</v>
      </c>
      <c r="H575" s="177">
        <v>9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1:65" s="15" customFormat="1" ht="11.25">
      <c r="B576" s="182"/>
      <c r="D576" s="160" t="s">
        <v>264</v>
      </c>
      <c r="E576" s="183" t="s">
        <v>3</v>
      </c>
      <c r="F576" s="184" t="s">
        <v>269</v>
      </c>
      <c r="H576" s="185">
        <v>29</v>
      </c>
      <c r="I576" s="186"/>
      <c r="L576" s="182"/>
      <c r="M576" s="187"/>
      <c r="N576" s="188"/>
      <c r="O576" s="188"/>
      <c r="P576" s="188"/>
      <c r="Q576" s="188"/>
      <c r="R576" s="188"/>
      <c r="S576" s="188"/>
      <c r="T576" s="189"/>
      <c r="AT576" s="183" t="s">
        <v>264</v>
      </c>
      <c r="AU576" s="183" t="s">
        <v>82</v>
      </c>
      <c r="AV576" s="15" t="s">
        <v>258</v>
      </c>
      <c r="AW576" s="15" t="s">
        <v>34</v>
      </c>
      <c r="AX576" s="15" t="s">
        <v>80</v>
      </c>
      <c r="AY576" s="183" t="s">
        <v>252</v>
      </c>
    </row>
    <row r="577" spans="1:65" s="2" customFormat="1" ht="24.2" customHeight="1">
      <c r="A577" s="34"/>
      <c r="B577" s="145"/>
      <c r="C577" s="198" t="s">
        <v>9</v>
      </c>
      <c r="D577" s="198" t="s">
        <v>361</v>
      </c>
      <c r="E577" s="199" t="s">
        <v>5654</v>
      </c>
      <c r="F577" s="200" t="s">
        <v>5641</v>
      </c>
      <c r="G577" s="201" t="s">
        <v>3342</v>
      </c>
      <c r="H577" s="202">
        <v>26</v>
      </c>
      <c r="I577" s="203"/>
      <c r="J577" s="204">
        <f>ROUND(I577*H577,2)</f>
        <v>0</v>
      </c>
      <c r="K577" s="205"/>
      <c r="L577" s="206"/>
      <c r="M577" s="207" t="s">
        <v>3</v>
      </c>
      <c r="N577" s="208" t="s">
        <v>44</v>
      </c>
      <c r="O577" s="55"/>
      <c r="P577" s="156">
        <f>O577*H577</f>
        <v>0</v>
      </c>
      <c r="Q577" s="156">
        <v>0</v>
      </c>
      <c r="R577" s="156">
        <f>Q577*H577</f>
        <v>0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572</v>
      </c>
      <c r="AT577" s="158" t="s">
        <v>361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406</v>
      </c>
      <c r="BM577" s="158" t="s">
        <v>5655</v>
      </c>
    </row>
    <row r="578" spans="1:65" s="2" customFormat="1" ht="19.5">
      <c r="A578" s="34"/>
      <c r="B578" s="35"/>
      <c r="C578" s="34"/>
      <c r="D578" s="160" t="s">
        <v>260</v>
      </c>
      <c r="E578" s="34"/>
      <c r="F578" s="161" t="s">
        <v>5641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14" customFormat="1" ht="11.25">
      <c r="B579" s="174"/>
      <c r="D579" s="160" t="s">
        <v>264</v>
      </c>
      <c r="E579" s="175" t="s">
        <v>3</v>
      </c>
      <c r="F579" s="176" t="s">
        <v>5656</v>
      </c>
      <c r="H579" s="177">
        <v>2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1:65" s="14" customFormat="1" ht="11.25">
      <c r="B580" s="174"/>
      <c r="D580" s="160" t="s">
        <v>264</v>
      </c>
      <c r="E580" s="175" t="s">
        <v>3</v>
      </c>
      <c r="F580" s="176" t="s">
        <v>5657</v>
      </c>
      <c r="H580" s="177">
        <v>6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1:65" s="14" customFormat="1" ht="11.25">
      <c r="B581" s="174"/>
      <c r="D581" s="160" t="s">
        <v>264</v>
      </c>
      <c r="E581" s="175" t="s">
        <v>3</v>
      </c>
      <c r="F581" s="176" t="s">
        <v>5658</v>
      </c>
      <c r="H581" s="177">
        <v>6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1:65" s="14" customFormat="1" ht="11.25">
      <c r="B582" s="174"/>
      <c r="D582" s="160" t="s">
        <v>264</v>
      </c>
      <c r="E582" s="175" t="s">
        <v>3</v>
      </c>
      <c r="F582" s="176" t="s">
        <v>5659</v>
      </c>
      <c r="H582" s="177">
        <v>6</v>
      </c>
      <c r="I582" s="178"/>
      <c r="L582" s="174"/>
      <c r="M582" s="179"/>
      <c r="N582" s="180"/>
      <c r="O582" s="180"/>
      <c r="P582" s="180"/>
      <c r="Q582" s="180"/>
      <c r="R582" s="180"/>
      <c r="S582" s="180"/>
      <c r="T582" s="181"/>
      <c r="AT582" s="175" t="s">
        <v>264</v>
      </c>
      <c r="AU582" s="175" t="s">
        <v>82</v>
      </c>
      <c r="AV582" s="14" t="s">
        <v>82</v>
      </c>
      <c r="AW582" s="14" t="s">
        <v>34</v>
      </c>
      <c r="AX582" s="14" t="s">
        <v>73</v>
      </c>
      <c r="AY582" s="175" t="s">
        <v>252</v>
      </c>
    </row>
    <row r="583" spans="1:65" s="14" customFormat="1" ht="11.25">
      <c r="B583" s="174"/>
      <c r="D583" s="160" t="s">
        <v>264</v>
      </c>
      <c r="E583" s="175" t="s">
        <v>3</v>
      </c>
      <c r="F583" s="176" t="s">
        <v>5660</v>
      </c>
      <c r="H583" s="177">
        <v>6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1:65" s="15" customFormat="1" ht="11.25">
      <c r="B584" s="182"/>
      <c r="D584" s="160" t="s">
        <v>264</v>
      </c>
      <c r="E584" s="183" t="s">
        <v>3</v>
      </c>
      <c r="F584" s="184" t="s">
        <v>269</v>
      </c>
      <c r="H584" s="185">
        <v>26</v>
      </c>
      <c r="I584" s="186"/>
      <c r="L584" s="182"/>
      <c r="M584" s="187"/>
      <c r="N584" s="188"/>
      <c r="O584" s="188"/>
      <c r="P584" s="188"/>
      <c r="Q584" s="188"/>
      <c r="R584" s="188"/>
      <c r="S584" s="188"/>
      <c r="T584" s="189"/>
      <c r="AT584" s="183" t="s">
        <v>264</v>
      </c>
      <c r="AU584" s="183" t="s">
        <v>82</v>
      </c>
      <c r="AV584" s="15" t="s">
        <v>258</v>
      </c>
      <c r="AW584" s="15" t="s">
        <v>34</v>
      </c>
      <c r="AX584" s="15" t="s">
        <v>80</v>
      </c>
      <c r="AY584" s="183" t="s">
        <v>252</v>
      </c>
    </row>
    <row r="585" spans="1:65" s="2" customFormat="1" ht="24.2" customHeight="1">
      <c r="A585" s="34"/>
      <c r="B585" s="145"/>
      <c r="C585" s="198" t="s">
        <v>406</v>
      </c>
      <c r="D585" s="198" t="s">
        <v>361</v>
      </c>
      <c r="E585" s="199" t="s">
        <v>5661</v>
      </c>
      <c r="F585" s="200" t="s">
        <v>5647</v>
      </c>
      <c r="G585" s="201" t="s">
        <v>3342</v>
      </c>
      <c r="H585" s="202">
        <v>9</v>
      </c>
      <c r="I585" s="203"/>
      <c r="J585" s="204">
        <f>ROUND(I585*H585,2)</f>
        <v>0</v>
      </c>
      <c r="K585" s="205"/>
      <c r="L585" s="206"/>
      <c r="M585" s="207" t="s">
        <v>3</v>
      </c>
      <c r="N585" s="208" t="s">
        <v>44</v>
      </c>
      <c r="O585" s="55"/>
      <c r="P585" s="156">
        <f>O585*H585</f>
        <v>0</v>
      </c>
      <c r="Q585" s="156">
        <v>0</v>
      </c>
      <c r="R585" s="156">
        <f>Q585*H585</f>
        <v>0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572</v>
      </c>
      <c r="AT585" s="158" t="s">
        <v>361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5662</v>
      </c>
    </row>
    <row r="586" spans="1:65" s="2" customFormat="1" ht="19.5">
      <c r="A586" s="34"/>
      <c r="B586" s="35"/>
      <c r="C586" s="34"/>
      <c r="D586" s="160" t="s">
        <v>260</v>
      </c>
      <c r="E586" s="34"/>
      <c r="F586" s="161" t="s">
        <v>5647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14" customFormat="1" ht="11.25">
      <c r="B587" s="174"/>
      <c r="D587" s="160" t="s">
        <v>264</v>
      </c>
      <c r="E587" s="175" t="s">
        <v>3</v>
      </c>
      <c r="F587" s="176" t="s">
        <v>5663</v>
      </c>
      <c r="H587" s="177">
        <v>3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1:65" s="14" customFormat="1" ht="11.25">
      <c r="B588" s="174"/>
      <c r="D588" s="160" t="s">
        <v>264</v>
      </c>
      <c r="E588" s="175" t="s">
        <v>3</v>
      </c>
      <c r="F588" s="176" t="s">
        <v>5664</v>
      </c>
      <c r="H588" s="177">
        <v>3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1:65" s="14" customFormat="1" ht="11.25">
      <c r="B589" s="174"/>
      <c r="D589" s="160" t="s">
        <v>264</v>
      </c>
      <c r="E589" s="175" t="s">
        <v>3</v>
      </c>
      <c r="F589" s="176" t="s">
        <v>5665</v>
      </c>
      <c r="H589" s="177">
        <v>3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1:65" s="15" customFormat="1" ht="11.25">
      <c r="B590" s="182"/>
      <c r="D590" s="160" t="s">
        <v>264</v>
      </c>
      <c r="E590" s="183" t="s">
        <v>3</v>
      </c>
      <c r="F590" s="184" t="s">
        <v>269</v>
      </c>
      <c r="H590" s="185">
        <v>9</v>
      </c>
      <c r="I590" s="186"/>
      <c r="L590" s="182"/>
      <c r="M590" s="187"/>
      <c r="N590" s="188"/>
      <c r="O590" s="188"/>
      <c r="P590" s="188"/>
      <c r="Q590" s="188"/>
      <c r="R590" s="188"/>
      <c r="S590" s="188"/>
      <c r="T590" s="189"/>
      <c r="AT590" s="183" t="s">
        <v>264</v>
      </c>
      <c r="AU590" s="183" t="s">
        <v>82</v>
      </c>
      <c r="AV590" s="15" t="s">
        <v>258</v>
      </c>
      <c r="AW590" s="15" t="s">
        <v>34</v>
      </c>
      <c r="AX590" s="15" t="s">
        <v>80</v>
      </c>
      <c r="AY590" s="183" t="s">
        <v>252</v>
      </c>
    </row>
    <row r="591" spans="1:65" s="2" customFormat="1" ht="24.2" customHeight="1">
      <c r="A591" s="34"/>
      <c r="B591" s="145"/>
      <c r="C591" s="198" t="s">
        <v>414</v>
      </c>
      <c r="D591" s="198" t="s">
        <v>361</v>
      </c>
      <c r="E591" s="199" t="s">
        <v>5666</v>
      </c>
      <c r="F591" s="200" t="s">
        <v>5667</v>
      </c>
      <c r="G591" s="201" t="s">
        <v>3342</v>
      </c>
      <c r="H591" s="202">
        <v>6</v>
      </c>
      <c r="I591" s="203"/>
      <c r="J591" s="204">
        <f>ROUND(I591*H591,2)</f>
        <v>0</v>
      </c>
      <c r="K591" s="205"/>
      <c r="L591" s="206"/>
      <c r="M591" s="207" t="s">
        <v>3</v>
      </c>
      <c r="N591" s="208" t="s">
        <v>44</v>
      </c>
      <c r="O591" s="55"/>
      <c r="P591" s="156">
        <f>O591*H591</f>
        <v>0</v>
      </c>
      <c r="Q591" s="156">
        <v>0</v>
      </c>
      <c r="R591" s="156">
        <f>Q591*H591</f>
        <v>0</v>
      </c>
      <c r="S591" s="156">
        <v>0</v>
      </c>
      <c r="T591" s="157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158" t="s">
        <v>572</v>
      </c>
      <c r="AT591" s="158" t="s">
        <v>361</v>
      </c>
      <c r="AU591" s="158" t="s">
        <v>82</v>
      </c>
      <c r="AY591" s="19" t="s">
        <v>252</v>
      </c>
      <c r="BE591" s="159">
        <f>IF(N591="základní",J591,0)</f>
        <v>0</v>
      </c>
      <c r="BF591" s="159">
        <f>IF(N591="snížená",J591,0)</f>
        <v>0</v>
      </c>
      <c r="BG591" s="159">
        <f>IF(N591="zákl. přenesená",J591,0)</f>
        <v>0</v>
      </c>
      <c r="BH591" s="159">
        <f>IF(N591="sníž. přenesená",J591,0)</f>
        <v>0</v>
      </c>
      <c r="BI591" s="159">
        <f>IF(N591="nulová",J591,0)</f>
        <v>0</v>
      </c>
      <c r="BJ591" s="19" t="s">
        <v>80</v>
      </c>
      <c r="BK591" s="159">
        <f>ROUND(I591*H591,2)</f>
        <v>0</v>
      </c>
      <c r="BL591" s="19" t="s">
        <v>406</v>
      </c>
      <c r="BM591" s="158" t="s">
        <v>5668</v>
      </c>
    </row>
    <row r="592" spans="1:65" s="2" customFormat="1" ht="19.5">
      <c r="A592" s="34"/>
      <c r="B592" s="35"/>
      <c r="C592" s="34"/>
      <c r="D592" s="160" t="s">
        <v>260</v>
      </c>
      <c r="E592" s="34"/>
      <c r="F592" s="161" t="s">
        <v>5667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260</v>
      </c>
      <c r="AU592" s="19" t="s">
        <v>82</v>
      </c>
    </row>
    <row r="593" spans="1:65" s="14" customFormat="1" ht="11.25">
      <c r="B593" s="174"/>
      <c r="D593" s="160" t="s">
        <v>264</v>
      </c>
      <c r="E593" s="175" t="s">
        <v>3</v>
      </c>
      <c r="F593" s="176" t="s">
        <v>5669</v>
      </c>
      <c r="H593" s="177">
        <v>6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1:65" s="15" customFormat="1" ht="11.25">
      <c r="B594" s="182"/>
      <c r="D594" s="160" t="s">
        <v>264</v>
      </c>
      <c r="E594" s="183" t="s">
        <v>3</v>
      </c>
      <c r="F594" s="184" t="s">
        <v>269</v>
      </c>
      <c r="H594" s="185">
        <v>6</v>
      </c>
      <c r="I594" s="186"/>
      <c r="L594" s="182"/>
      <c r="M594" s="187"/>
      <c r="N594" s="188"/>
      <c r="O594" s="188"/>
      <c r="P594" s="188"/>
      <c r="Q594" s="188"/>
      <c r="R594" s="188"/>
      <c r="S594" s="188"/>
      <c r="T594" s="189"/>
      <c r="AT594" s="183" t="s">
        <v>264</v>
      </c>
      <c r="AU594" s="183" t="s">
        <v>82</v>
      </c>
      <c r="AV594" s="15" t="s">
        <v>258</v>
      </c>
      <c r="AW594" s="15" t="s">
        <v>34</v>
      </c>
      <c r="AX594" s="15" t="s">
        <v>80</v>
      </c>
      <c r="AY594" s="183" t="s">
        <v>252</v>
      </c>
    </row>
    <row r="595" spans="1:65" s="2" customFormat="1" ht="24.2" customHeight="1">
      <c r="A595" s="34"/>
      <c r="B595" s="145"/>
      <c r="C595" s="198" t="s">
        <v>423</v>
      </c>
      <c r="D595" s="198" t="s">
        <v>361</v>
      </c>
      <c r="E595" s="199" t="s">
        <v>5670</v>
      </c>
      <c r="F595" s="200" t="s">
        <v>5671</v>
      </c>
      <c r="G595" s="201" t="s">
        <v>3342</v>
      </c>
      <c r="H595" s="202">
        <v>3</v>
      </c>
      <c r="I595" s="203"/>
      <c r="J595" s="204">
        <f>ROUND(I595*H595,2)</f>
        <v>0</v>
      </c>
      <c r="K595" s="205"/>
      <c r="L595" s="206"/>
      <c r="M595" s="207" t="s">
        <v>3</v>
      </c>
      <c r="N595" s="208" t="s">
        <v>44</v>
      </c>
      <c r="O595" s="55"/>
      <c r="P595" s="156">
        <f>O595*H595</f>
        <v>0</v>
      </c>
      <c r="Q595" s="156">
        <v>0</v>
      </c>
      <c r="R595" s="156">
        <f>Q595*H595</f>
        <v>0</v>
      </c>
      <c r="S595" s="156">
        <v>0</v>
      </c>
      <c r="T595" s="157">
        <f>S595*H595</f>
        <v>0</v>
      </c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R595" s="158" t="s">
        <v>572</v>
      </c>
      <c r="AT595" s="158" t="s">
        <v>361</v>
      </c>
      <c r="AU595" s="158" t="s">
        <v>82</v>
      </c>
      <c r="AY595" s="19" t="s">
        <v>252</v>
      </c>
      <c r="BE595" s="159">
        <f>IF(N595="základní",J595,0)</f>
        <v>0</v>
      </c>
      <c r="BF595" s="159">
        <f>IF(N595="snížená",J595,0)</f>
        <v>0</v>
      </c>
      <c r="BG595" s="159">
        <f>IF(N595="zákl. přenesená",J595,0)</f>
        <v>0</v>
      </c>
      <c r="BH595" s="159">
        <f>IF(N595="sníž. přenesená",J595,0)</f>
        <v>0</v>
      </c>
      <c r="BI595" s="159">
        <f>IF(N595="nulová",J595,0)</f>
        <v>0</v>
      </c>
      <c r="BJ595" s="19" t="s">
        <v>80</v>
      </c>
      <c r="BK595" s="159">
        <f>ROUND(I595*H595,2)</f>
        <v>0</v>
      </c>
      <c r="BL595" s="19" t="s">
        <v>406</v>
      </c>
      <c r="BM595" s="158" t="s">
        <v>5672</v>
      </c>
    </row>
    <row r="596" spans="1:65" s="2" customFormat="1" ht="19.5">
      <c r="A596" s="34"/>
      <c r="B596" s="35"/>
      <c r="C596" s="34"/>
      <c r="D596" s="160" t="s">
        <v>260</v>
      </c>
      <c r="E596" s="34"/>
      <c r="F596" s="161" t="s">
        <v>5671</v>
      </c>
      <c r="G596" s="34"/>
      <c r="H596" s="34"/>
      <c r="I596" s="162"/>
      <c r="J596" s="34"/>
      <c r="K596" s="34"/>
      <c r="L596" s="35"/>
      <c r="M596" s="163"/>
      <c r="N596" s="164"/>
      <c r="O596" s="55"/>
      <c r="P596" s="55"/>
      <c r="Q596" s="55"/>
      <c r="R596" s="55"/>
      <c r="S596" s="55"/>
      <c r="T596" s="56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T596" s="19" t="s">
        <v>260</v>
      </c>
      <c r="AU596" s="19" t="s">
        <v>82</v>
      </c>
    </row>
    <row r="597" spans="1:65" s="14" customFormat="1" ht="11.25">
      <c r="B597" s="174"/>
      <c r="D597" s="160" t="s">
        <v>264</v>
      </c>
      <c r="E597" s="175" t="s">
        <v>3</v>
      </c>
      <c r="F597" s="176" t="s">
        <v>5673</v>
      </c>
      <c r="H597" s="177">
        <v>1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1:65" s="14" customFormat="1" ht="11.25">
      <c r="B598" s="174"/>
      <c r="D598" s="160" t="s">
        <v>264</v>
      </c>
      <c r="E598" s="175" t="s">
        <v>3</v>
      </c>
      <c r="F598" s="176" t="s">
        <v>5674</v>
      </c>
      <c r="H598" s="177">
        <v>2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1:65" s="15" customFormat="1" ht="11.25">
      <c r="B599" s="182"/>
      <c r="D599" s="160" t="s">
        <v>264</v>
      </c>
      <c r="E599" s="183" t="s">
        <v>3</v>
      </c>
      <c r="F599" s="184" t="s">
        <v>269</v>
      </c>
      <c r="H599" s="185">
        <v>3</v>
      </c>
      <c r="I599" s="186"/>
      <c r="L599" s="182"/>
      <c r="M599" s="187"/>
      <c r="N599" s="188"/>
      <c r="O599" s="188"/>
      <c r="P599" s="188"/>
      <c r="Q599" s="188"/>
      <c r="R599" s="188"/>
      <c r="S599" s="188"/>
      <c r="T599" s="189"/>
      <c r="AT599" s="183" t="s">
        <v>264</v>
      </c>
      <c r="AU599" s="183" t="s">
        <v>82</v>
      </c>
      <c r="AV599" s="15" t="s">
        <v>258</v>
      </c>
      <c r="AW599" s="15" t="s">
        <v>34</v>
      </c>
      <c r="AX599" s="15" t="s">
        <v>80</v>
      </c>
      <c r="AY599" s="183" t="s">
        <v>252</v>
      </c>
    </row>
    <row r="600" spans="1:65" s="2" customFormat="1" ht="24.2" customHeight="1">
      <c r="A600" s="34"/>
      <c r="B600" s="145"/>
      <c r="C600" s="198" t="s">
        <v>429</v>
      </c>
      <c r="D600" s="198" t="s">
        <v>361</v>
      </c>
      <c r="E600" s="199" t="s">
        <v>5675</v>
      </c>
      <c r="F600" s="200" t="s">
        <v>5676</v>
      </c>
      <c r="G600" s="201" t="s">
        <v>3342</v>
      </c>
      <c r="H600" s="202">
        <v>1</v>
      </c>
      <c r="I600" s="203"/>
      <c r="J600" s="204">
        <f>ROUND(I600*H600,2)</f>
        <v>0</v>
      </c>
      <c r="K600" s="205"/>
      <c r="L600" s="206"/>
      <c r="M600" s="207" t="s">
        <v>3</v>
      </c>
      <c r="N600" s="208" t="s">
        <v>44</v>
      </c>
      <c r="O600" s="55"/>
      <c r="P600" s="156">
        <f>O600*H600</f>
        <v>0</v>
      </c>
      <c r="Q600" s="156">
        <v>0</v>
      </c>
      <c r="R600" s="156">
        <f>Q600*H600</f>
        <v>0</v>
      </c>
      <c r="S600" s="156">
        <v>0</v>
      </c>
      <c r="T600" s="157">
        <f>S600*H600</f>
        <v>0</v>
      </c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R600" s="158" t="s">
        <v>572</v>
      </c>
      <c r="AT600" s="158" t="s">
        <v>361</v>
      </c>
      <c r="AU600" s="158" t="s">
        <v>82</v>
      </c>
      <c r="AY600" s="19" t="s">
        <v>252</v>
      </c>
      <c r="BE600" s="159">
        <f>IF(N600="základní",J600,0)</f>
        <v>0</v>
      </c>
      <c r="BF600" s="159">
        <f>IF(N600="snížená",J600,0)</f>
        <v>0</v>
      </c>
      <c r="BG600" s="159">
        <f>IF(N600="zákl. přenesená",J600,0)</f>
        <v>0</v>
      </c>
      <c r="BH600" s="159">
        <f>IF(N600="sníž. přenesená",J600,0)</f>
        <v>0</v>
      </c>
      <c r="BI600" s="159">
        <f>IF(N600="nulová",J600,0)</f>
        <v>0</v>
      </c>
      <c r="BJ600" s="19" t="s">
        <v>80</v>
      </c>
      <c r="BK600" s="159">
        <f>ROUND(I600*H600,2)</f>
        <v>0</v>
      </c>
      <c r="BL600" s="19" t="s">
        <v>406</v>
      </c>
      <c r="BM600" s="158" t="s">
        <v>5677</v>
      </c>
    </row>
    <row r="601" spans="1:65" s="2" customFormat="1" ht="19.5">
      <c r="A601" s="34"/>
      <c r="B601" s="35"/>
      <c r="C601" s="34"/>
      <c r="D601" s="160" t="s">
        <v>260</v>
      </c>
      <c r="E601" s="34"/>
      <c r="F601" s="161" t="s">
        <v>5676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260</v>
      </c>
      <c r="AU601" s="19" t="s">
        <v>82</v>
      </c>
    </row>
    <row r="602" spans="1:65" s="14" customFormat="1" ht="11.25">
      <c r="B602" s="174"/>
      <c r="D602" s="160" t="s">
        <v>264</v>
      </c>
      <c r="E602" s="175" t="s">
        <v>3</v>
      </c>
      <c r="F602" s="176" t="s">
        <v>5678</v>
      </c>
      <c r="H602" s="177">
        <v>1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1:65" s="15" customFormat="1" ht="11.25">
      <c r="B603" s="182"/>
      <c r="D603" s="160" t="s">
        <v>264</v>
      </c>
      <c r="E603" s="183" t="s">
        <v>3</v>
      </c>
      <c r="F603" s="184" t="s">
        <v>269</v>
      </c>
      <c r="H603" s="185">
        <v>1</v>
      </c>
      <c r="I603" s="186"/>
      <c r="L603" s="182"/>
      <c r="M603" s="187"/>
      <c r="N603" s="188"/>
      <c r="O603" s="188"/>
      <c r="P603" s="188"/>
      <c r="Q603" s="188"/>
      <c r="R603" s="188"/>
      <c r="S603" s="188"/>
      <c r="T603" s="189"/>
      <c r="AT603" s="183" t="s">
        <v>264</v>
      </c>
      <c r="AU603" s="183" t="s">
        <v>82</v>
      </c>
      <c r="AV603" s="15" t="s">
        <v>258</v>
      </c>
      <c r="AW603" s="15" t="s">
        <v>34</v>
      </c>
      <c r="AX603" s="15" t="s">
        <v>80</v>
      </c>
      <c r="AY603" s="183" t="s">
        <v>252</v>
      </c>
    </row>
    <row r="604" spans="1:65" s="2" customFormat="1" ht="24.2" customHeight="1">
      <c r="A604" s="34"/>
      <c r="B604" s="145"/>
      <c r="C604" s="198" t="s">
        <v>435</v>
      </c>
      <c r="D604" s="198" t="s">
        <v>361</v>
      </c>
      <c r="E604" s="199" t="s">
        <v>5679</v>
      </c>
      <c r="F604" s="200" t="s">
        <v>5680</v>
      </c>
      <c r="G604" s="201" t="s">
        <v>3342</v>
      </c>
      <c r="H604" s="202">
        <v>5</v>
      </c>
      <c r="I604" s="203"/>
      <c r="J604" s="204">
        <f>ROUND(I604*H604,2)</f>
        <v>0</v>
      </c>
      <c r="K604" s="205"/>
      <c r="L604" s="206"/>
      <c r="M604" s="207" t="s">
        <v>3</v>
      </c>
      <c r="N604" s="208" t="s">
        <v>44</v>
      </c>
      <c r="O604" s="55"/>
      <c r="P604" s="156">
        <f>O604*H604</f>
        <v>0</v>
      </c>
      <c r="Q604" s="156">
        <v>0</v>
      </c>
      <c r="R604" s="156">
        <f>Q604*H604</f>
        <v>0</v>
      </c>
      <c r="S604" s="156">
        <v>0</v>
      </c>
      <c r="T604" s="157">
        <f>S604*H604</f>
        <v>0</v>
      </c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R604" s="158" t="s">
        <v>572</v>
      </c>
      <c r="AT604" s="158" t="s">
        <v>361</v>
      </c>
      <c r="AU604" s="158" t="s">
        <v>82</v>
      </c>
      <c r="AY604" s="19" t="s">
        <v>252</v>
      </c>
      <c r="BE604" s="159">
        <f>IF(N604="základní",J604,0)</f>
        <v>0</v>
      </c>
      <c r="BF604" s="159">
        <f>IF(N604="snížená",J604,0)</f>
        <v>0</v>
      </c>
      <c r="BG604" s="159">
        <f>IF(N604="zákl. přenesená",J604,0)</f>
        <v>0</v>
      </c>
      <c r="BH604" s="159">
        <f>IF(N604="sníž. přenesená",J604,0)</f>
        <v>0</v>
      </c>
      <c r="BI604" s="159">
        <f>IF(N604="nulová",J604,0)</f>
        <v>0</v>
      </c>
      <c r="BJ604" s="19" t="s">
        <v>80</v>
      </c>
      <c r="BK604" s="159">
        <f>ROUND(I604*H604,2)</f>
        <v>0</v>
      </c>
      <c r="BL604" s="19" t="s">
        <v>406</v>
      </c>
      <c r="BM604" s="158" t="s">
        <v>5681</v>
      </c>
    </row>
    <row r="605" spans="1:65" s="2" customFormat="1" ht="19.5">
      <c r="A605" s="34"/>
      <c r="B605" s="35"/>
      <c r="C605" s="34"/>
      <c r="D605" s="160" t="s">
        <v>260</v>
      </c>
      <c r="E605" s="34"/>
      <c r="F605" s="161" t="s">
        <v>5680</v>
      </c>
      <c r="G605" s="34"/>
      <c r="H605" s="34"/>
      <c r="I605" s="162"/>
      <c r="J605" s="34"/>
      <c r="K605" s="34"/>
      <c r="L605" s="35"/>
      <c r="M605" s="163"/>
      <c r="N605" s="164"/>
      <c r="O605" s="55"/>
      <c r="P605" s="55"/>
      <c r="Q605" s="55"/>
      <c r="R605" s="55"/>
      <c r="S605" s="55"/>
      <c r="T605" s="56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9" t="s">
        <v>260</v>
      </c>
      <c r="AU605" s="19" t="s">
        <v>82</v>
      </c>
    </row>
    <row r="606" spans="1:65" s="14" customFormat="1" ht="11.25">
      <c r="B606" s="174"/>
      <c r="D606" s="160" t="s">
        <v>264</v>
      </c>
      <c r="E606" s="175" t="s">
        <v>3</v>
      </c>
      <c r="F606" s="176" t="s">
        <v>5682</v>
      </c>
      <c r="H606" s="177">
        <v>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1:65" s="15" customFormat="1" ht="11.25">
      <c r="B607" s="182"/>
      <c r="D607" s="160" t="s">
        <v>264</v>
      </c>
      <c r="E607" s="183" t="s">
        <v>3</v>
      </c>
      <c r="F607" s="184" t="s">
        <v>269</v>
      </c>
      <c r="H607" s="185">
        <v>5</v>
      </c>
      <c r="I607" s="186"/>
      <c r="L607" s="182"/>
      <c r="M607" s="187"/>
      <c r="N607" s="188"/>
      <c r="O607" s="188"/>
      <c r="P607" s="188"/>
      <c r="Q607" s="188"/>
      <c r="R607" s="188"/>
      <c r="S607" s="188"/>
      <c r="T607" s="189"/>
      <c r="AT607" s="183" t="s">
        <v>264</v>
      </c>
      <c r="AU607" s="183" t="s">
        <v>82</v>
      </c>
      <c r="AV607" s="15" t="s">
        <v>258</v>
      </c>
      <c r="AW607" s="15" t="s">
        <v>34</v>
      </c>
      <c r="AX607" s="15" t="s">
        <v>80</v>
      </c>
      <c r="AY607" s="183" t="s">
        <v>252</v>
      </c>
    </row>
    <row r="608" spans="1:65" s="2" customFormat="1" ht="24.2" customHeight="1">
      <c r="A608" s="34"/>
      <c r="B608" s="145"/>
      <c r="C608" s="198" t="s">
        <v>8</v>
      </c>
      <c r="D608" s="198" t="s">
        <v>361</v>
      </c>
      <c r="E608" s="199" t="s">
        <v>5683</v>
      </c>
      <c r="F608" s="200" t="s">
        <v>5684</v>
      </c>
      <c r="G608" s="201" t="s">
        <v>3342</v>
      </c>
      <c r="H608" s="202">
        <v>4</v>
      </c>
      <c r="I608" s="203"/>
      <c r="J608" s="204">
        <f>ROUND(I608*H608,2)</f>
        <v>0</v>
      </c>
      <c r="K608" s="205"/>
      <c r="L608" s="206"/>
      <c r="M608" s="207" t="s">
        <v>3</v>
      </c>
      <c r="N608" s="208" t="s">
        <v>44</v>
      </c>
      <c r="O608" s="55"/>
      <c r="P608" s="156">
        <f>O608*H608</f>
        <v>0</v>
      </c>
      <c r="Q608" s="156">
        <v>0</v>
      </c>
      <c r="R608" s="156">
        <f>Q608*H608</f>
        <v>0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572</v>
      </c>
      <c r="AT608" s="158" t="s">
        <v>361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5685</v>
      </c>
    </row>
    <row r="609" spans="1:65" s="2" customFormat="1" ht="19.5">
      <c r="A609" s="34"/>
      <c r="B609" s="35"/>
      <c r="C609" s="34"/>
      <c r="D609" s="160" t="s">
        <v>260</v>
      </c>
      <c r="E609" s="34"/>
      <c r="F609" s="161" t="s">
        <v>5684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14" customFormat="1" ht="11.25">
      <c r="B610" s="174"/>
      <c r="D610" s="160" t="s">
        <v>264</v>
      </c>
      <c r="E610" s="175" t="s">
        <v>3</v>
      </c>
      <c r="F610" s="176" t="s">
        <v>5686</v>
      </c>
      <c r="H610" s="177">
        <v>4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1:65" s="15" customFormat="1" ht="11.25">
      <c r="B611" s="182"/>
      <c r="D611" s="160" t="s">
        <v>264</v>
      </c>
      <c r="E611" s="183" t="s">
        <v>3</v>
      </c>
      <c r="F611" s="184" t="s">
        <v>269</v>
      </c>
      <c r="H611" s="185">
        <v>4</v>
      </c>
      <c r="I611" s="186"/>
      <c r="L611" s="182"/>
      <c r="M611" s="187"/>
      <c r="N611" s="188"/>
      <c r="O611" s="188"/>
      <c r="P611" s="188"/>
      <c r="Q611" s="188"/>
      <c r="R611" s="188"/>
      <c r="S611" s="188"/>
      <c r="T611" s="189"/>
      <c r="AT611" s="183" t="s">
        <v>264</v>
      </c>
      <c r="AU611" s="183" t="s">
        <v>82</v>
      </c>
      <c r="AV611" s="15" t="s">
        <v>258</v>
      </c>
      <c r="AW611" s="15" t="s">
        <v>34</v>
      </c>
      <c r="AX611" s="15" t="s">
        <v>80</v>
      </c>
      <c r="AY611" s="183" t="s">
        <v>252</v>
      </c>
    </row>
    <row r="612" spans="1:65" s="2" customFormat="1" ht="24.2" customHeight="1">
      <c r="A612" s="34"/>
      <c r="B612" s="145"/>
      <c r="C612" s="198" t="s">
        <v>451</v>
      </c>
      <c r="D612" s="198" t="s">
        <v>361</v>
      </c>
      <c r="E612" s="199" t="s">
        <v>5687</v>
      </c>
      <c r="F612" s="200" t="s">
        <v>5688</v>
      </c>
      <c r="G612" s="201" t="s">
        <v>3342</v>
      </c>
      <c r="H612" s="202">
        <v>1</v>
      </c>
      <c r="I612" s="203"/>
      <c r="J612" s="204">
        <f>ROUND(I612*H612,2)</f>
        <v>0</v>
      </c>
      <c r="K612" s="205"/>
      <c r="L612" s="206"/>
      <c r="M612" s="207" t="s">
        <v>3</v>
      </c>
      <c r="N612" s="208" t="s">
        <v>44</v>
      </c>
      <c r="O612" s="55"/>
      <c r="P612" s="156">
        <f>O612*H612</f>
        <v>0</v>
      </c>
      <c r="Q612" s="156">
        <v>0</v>
      </c>
      <c r="R612" s="156">
        <f>Q612*H612</f>
        <v>0</v>
      </c>
      <c r="S612" s="156">
        <v>0</v>
      </c>
      <c r="T612" s="157">
        <f>S612*H612</f>
        <v>0</v>
      </c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R612" s="158" t="s">
        <v>572</v>
      </c>
      <c r="AT612" s="158" t="s">
        <v>361</v>
      </c>
      <c r="AU612" s="158" t="s">
        <v>82</v>
      </c>
      <c r="AY612" s="19" t="s">
        <v>252</v>
      </c>
      <c r="BE612" s="159">
        <f>IF(N612="základní",J612,0)</f>
        <v>0</v>
      </c>
      <c r="BF612" s="159">
        <f>IF(N612="snížená",J612,0)</f>
        <v>0</v>
      </c>
      <c r="BG612" s="159">
        <f>IF(N612="zákl. přenesená",J612,0)</f>
        <v>0</v>
      </c>
      <c r="BH612" s="159">
        <f>IF(N612="sníž. přenesená",J612,0)</f>
        <v>0</v>
      </c>
      <c r="BI612" s="159">
        <f>IF(N612="nulová",J612,0)</f>
        <v>0</v>
      </c>
      <c r="BJ612" s="19" t="s">
        <v>80</v>
      </c>
      <c r="BK612" s="159">
        <f>ROUND(I612*H612,2)</f>
        <v>0</v>
      </c>
      <c r="BL612" s="19" t="s">
        <v>406</v>
      </c>
      <c r="BM612" s="158" t="s">
        <v>5689</v>
      </c>
    </row>
    <row r="613" spans="1:65" s="2" customFormat="1" ht="19.5">
      <c r="A613" s="34"/>
      <c r="B613" s="35"/>
      <c r="C613" s="34"/>
      <c r="D613" s="160" t="s">
        <v>260</v>
      </c>
      <c r="E613" s="34"/>
      <c r="F613" s="161" t="s">
        <v>5688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260</v>
      </c>
      <c r="AU613" s="19" t="s">
        <v>82</v>
      </c>
    </row>
    <row r="614" spans="1:65" s="14" customFormat="1" ht="11.25">
      <c r="B614" s="174"/>
      <c r="D614" s="160" t="s">
        <v>264</v>
      </c>
      <c r="E614" s="175" t="s">
        <v>3</v>
      </c>
      <c r="F614" s="176" t="s">
        <v>5690</v>
      </c>
      <c r="H614" s="177">
        <v>1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1:65" s="15" customFormat="1" ht="11.25">
      <c r="B615" s="182"/>
      <c r="D615" s="160" t="s">
        <v>264</v>
      </c>
      <c r="E615" s="183" t="s">
        <v>3</v>
      </c>
      <c r="F615" s="184" t="s">
        <v>269</v>
      </c>
      <c r="H615" s="185">
        <v>1</v>
      </c>
      <c r="I615" s="186"/>
      <c r="L615" s="182"/>
      <c r="M615" s="187"/>
      <c r="N615" s="188"/>
      <c r="O615" s="188"/>
      <c r="P615" s="188"/>
      <c r="Q615" s="188"/>
      <c r="R615" s="188"/>
      <c r="S615" s="188"/>
      <c r="T615" s="189"/>
      <c r="AT615" s="183" t="s">
        <v>264</v>
      </c>
      <c r="AU615" s="183" t="s">
        <v>82</v>
      </c>
      <c r="AV615" s="15" t="s">
        <v>258</v>
      </c>
      <c r="AW615" s="15" t="s">
        <v>34</v>
      </c>
      <c r="AX615" s="15" t="s">
        <v>80</v>
      </c>
      <c r="AY615" s="183" t="s">
        <v>252</v>
      </c>
    </row>
    <row r="616" spans="1:65" s="2" customFormat="1" ht="24.2" customHeight="1">
      <c r="A616" s="34"/>
      <c r="B616" s="145"/>
      <c r="C616" s="198" t="s">
        <v>326</v>
      </c>
      <c r="D616" s="198" t="s">
        <v>361</v>
      </c>
      <c r="E616" s="199" t="s">
        <v>5691</v>
      </c>
      <c r="F616" s="200" t="s">
        <v>5647</v>
      </c>
      <c r="G616" s="201" t="s">
        <v>3342</v>
      </c>
      <c r="H616" s="202">
        <v>4</v>
      </c>
      <c r="I616" s="203"/>
      <c r="J616" s="204">
        <f>ROUND(I616*H616,2)</f>
        <v>0</v>
      </c>
      <c r="K616" s="205"/>
      <c r="L616" s="206"/>
      <c r="M616" s="207" t="s">
        <v>3</v>
      </c>
      <c r="N616" s="208" t="s">
        <v>44</v>
      </c>
      <c r="O616" s="55"/>
      <c r="P616" s="156">
        <f>O616*H616</f>
        <v>0</v>
      </c>
      <c r="Q616" s="156">
        <v>0</v>
      </c>
      <c r="R616" s="156">
        <f>Q616*H616</f>
        <v>0</v>
      </c>
      <c r="S616" s="156">
        <v>0</v>
      </c>
      <c r="T616" s="157">
        <f>S616*H616</f>
        <v>0</v>
      </c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R616" s="158" t="s">
        <v>572</v>
      </c>
      <c r="AT616" s="158" t="s">
        <v>361</v>
      </c>
      <c r="AU616" s="158" t="s">
        <v>82</v>
      </c>
      <c r="AY616" s="19" t="s">
        <v>252</v>
      </c>
      <c r="BE616" s="159">
        <f>IF(N616="základní",J616,0)</f>
        <v>0</v>
      </c>
      <c r="BF616" s="159">
        <f>IF(N616="snížená",J616,0)</f>
        <v>0</v>
      </c>
      <c r="BG616" s="159">
        <f>IF(N616="zákl. přenesená",J616,0)</f>
        <v>0</v>
      </c>
      <c r="BH616" s="159">
        <f>IF(N616="sníž. přenesená",J616,0)</f>
        <v>0</v>
      </c>
      <c r="BI616" s="159">
        <f>IF(N616="nulová",J616,0)</f>
        <v>0</v>
      </c>
      <c r="BJ616" s="19" t="s">
        <v>80</v>
      </c>
      <c r="BK616" s="159">
        <f>ROUND(I616*H616,2)</f>
        <v>0</v>
      </c>
      <c r="BL616" s="19" t="s">
        <v>406</v>
      </c>
      <c r="BM616" s="158" t="s">
        <v>5692</v>
      </c>
    </row>
    <row r="617" spans="1:65" s="2" customFormat="1" ht="19.5">
      <c r="A617" s="34"/>
      <c r="B617" s="35"/>
      <c r="C617" s="34"/>
      <c r="D617" s="160" t="s">
        <v>260</v>
      </c>
      <c r="E617" s="34"/>
      <c r="F617" s="161" t="s">
        <v>5647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260</v>
      </c>
      <c r="AU617" s="19" t="s">
        <v>82</v>
      </c>
    </row>
    <row r="618" spans="1:65" s="14" customFormat="1" ht="11.25">
      <c r="B618" s="174"/>
      <c r="D618" s="160" t="s">
        <v>264</v>
      </c>
      <c r="E618" s="175" t="s">
        <v>3</v>
      </c>
      <c r="F618" s="176" t="s">
        <v>5693</v>
      </c>
      <c r="H618" s="177">
        <v>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1:65" s="15" customFormat="1" ht="11.25">
      <c r="B619" s="182"/>
      <c r="D619" s="160" t="s">
        <v>264</v>
      </c>
      <c r="E619" s="183" t="s">
        <v>3</v>
      </c>
      <c r="F619" s="184" t="s">
        <v>269</v>
      </c>
      <c r="H619" s="185">
        <v>4</v>
      </c>
      <c r="I619" s="186"/>
      <c r="L619" s="182"/>
      <c r="M619" s="187"/>
      <c r="N619" s="188"/>
      <c r="O619" s="188"/>
      <c r="P619" s="188"/>
      <c r="Q619" s="188"/>
      <c r="R619" s="188"/>
      <c r="S619" s="188"/>
      <c r="T619" s="189"/>
      <c r="AT619" s="183" t="s">
        <v>264</v>
      </c>
      <c r="AU619" s="183" t="s">
        <v>82</v>
      </c>
      <c r="AV619" s="15" t="s">
        <v>258</v>
      </c>
      <c r="AW619" s="15" t="s">
        <v>34</v>
      </c>
      <c r="AX619" s="15" t="s">
        <v>80</v>
      </c>
      <c r="AY619" s="183" t="s">
        <v>252</v>
      </c>
    </row>
    <row r="620" spans="1:65" s="2" customFormat="1" ht="24.2" customHeight="1">
      <c r="A620" s="34"/>
      <c r="B620" s="145"/>
      <c r="C620" s="198" t="s">
        <v>475</v>
      </c>
      <c r="D620" s="198" t="s">
        <v>361</v>
      </c>
      <c r="E620" s="199" t="s">
        <v>5694</v>
      </c>
      <c r="F620" s="200" t="s">
        <v>5680</v>
      </c>
      <c r="G620" s="201" t="s">
        <v>3342</v>
      </c>
      <c r="H620" s="202">
        <v>7</v>
      </c>
      <c r="I620" s="203"/>
      <c r="J620" s="204">
        <f>ROUND(I620*H620,2)</f>
        <v>0</v>
      </c>
      <c r="K620" s="205"/>
      <c r="L620" s="206"/>
      <c r="M620" s="207" t="s">
        <v>3</v>
      </c>
      <c r="N620" s="208" t="s">
        <v>44</v>
      </c>
      <c r="O620" s="55"/>
      <c r="P620" s="156">
        <f>O620*H620</f>
        <v>0</v>
      </c>
      <c r="Q620" s="156">
        <v>0</v>
      </c>
      <c r="R620" s="156">
        <f>Q620*H620</f>
        <v>0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572</v>
      </c>
      <c r="AT620" s="158" t="s">
        <v>361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5695</v>
      </c>
    </row>
    <row r="621" spans="1:65" s="2" customFormat="1" ht="19.5">
      <c r="A621" s="34"/>
      <c r="B621" s="35"/>
      <c r="C621" s="34"/>
      <c r="D621" s="160" t="s">
        <v>260</v>
      </c>
      <c r="E621" s="34"/>
      <c r="F621" s="161" t="s">
        <v>5680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14" customFormat="1" ht="11.25">
      <c r="B622" s="174"/>
      <c r="D622" s="160" t="s">
        <v>264</v>
      </c>
      <c r="E622" s="175" t="s">
        <v>3</v>
      </c>
      <c r="F622" s="176" t="s">
        <v>5696</v>
      </c>
      <c r="H622" s="177">
        <v>7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1:65" s="15" customFormat="1" ht="11.25">
      <c r="B623" s="182"/>
      <c r="D623" s="160" t="s">
        <v>264</v>
      </c>
      <c r="E623" s="183" t="s">
        <v>3</v>
      </c>
      <c r="F623" s="184" t="s">
        <v>269</v>
      </c>
      <c r="H623" s="185">
        <v>7</v>
      </c>
      <c r="I623" s="186"/>
      <c r="L623" s="182"/>
      <c r="M623" s="187"/>
      <c r="N623" s="188"/>
      <c r="O623" s="188"/>
      <c r="P623" s="188"/>
      <c r="Q623" s="188"/>
      <c r="R623" s="188"/>
      <c r="S623" s="188"/>
      <c r="T623" s="189"/>
      <c r="AT623" s="183" t="s">
        <v>264</v>
      </c>
      <c r="AU623" s="183" t="s">
        <v>82</v>
      </c>
      <c r="AV623" s="15" t="s">
        <v>258</v>
      </c>
      <c r="AW623" s="15" t="s">
        <v>34</v>
      </c>
      <c r="AX623" s="15" t="s">
        <v>80</v>
      </c>
      <c r="AY623" s="183" t="s">
        <v>252</v>
      </c>
    </row>
    <row r="624" spans="1:65" s="2" customFormat="1" ht="16.5" customHeight="1">
      <c r="A624" s="34"/>
      <c r="B624" s="145"/>
      <c r="C624" s="146" t="s">
        <v>640</v>
      </c>
      <c r="D624" s="146" t="s">
        <v>254</v>
      </c>
      <c r="E624" s="147" t="s">
        <v>5697</v>
      </c>
      <c r="F624" s="148" t="s">
        <v>5698</v>
      </c>
      <c r="G624" s="149" t="s">
        <v>4356</v>
      </c>
      <c r="H624" s="150">
        <v>36</v>
      </c>
      <c r="I624" s="151"/>
      <c r="J624" s="152">
        <f>ROUND(I624*H624,2)</f>
        <v>0</v>
      </c>
      <c r="K624" s="153"/>
      <c r="L624" s="35"/>
      <c r="M624" s="154" t="s">
        <v>3</v>
      </c>
      <c r="N624" s="155" t="s">
        <v>44</v>
      </c>
      <c r="O624" s="55"/>
      <c r="P624" s="156">
        <f>O624*H624</f>
        <v>0</v>
      </c>
      <c r="Q624" s="156">
        <v>0</v>
      </c>
      <c r="R624" s="156">
        <f>Q624*H624</f>
        <v>0</v>
      </c>
      <c r="S624" s="156">
        <v>0</v>
      </c>
      <c r="T624" s="157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158" t="s">
        <v>406</v>
      </c>
      <c r="AT624" s="158" t="s">
        <v>254</v>
      </c>
      <c r="AU624" s="158" t="s">
        <v>82</v>
      </c>
      <c r="AY624" s="19" t="s">
        <v>252</v>
      </c>
      <c r="BE624" s="159">
        <f>IF(N624="základní",J624,0)</f>
        <v>0</v>
      </c>
      <c r="BF624" s="159">
        <f>IF(N624="snížená",J624,0)</f>
        <v>0</v>
      </c>
      <c r="BG624" s="159">
        <f>IF(N624="zákl. přenesená",J624,0)</f>
        <v>0</v>
      </c>
      <c r="BH624" s="159">
        <f>IF(N624="sníž. přenesená",J624,0)</f>
        <v>0</v>
      </c>
      <c r="BI624" s="159">
        <f>IF(N624="nulová",J624,0)</f>
        <v>0</v>
      </c>
      <c r="BJ624" s="19" t="s">
        <v>80</v>
      </c>
      <c r="BK624" s="159">
        <f>ROUND(I624*H624,2)</f>
        <v>0</v>
      </c>
      <c r="BL624" s="19" t="s">
        <v>406</v>
      </c>
      <c r="BM624" s="158" t="s">
        <v>5699</v>
      </c>
    </row>
    <row r="625" spans="1:65" s="2" customFormat="1" ht="11.25">
      <c r="A625" s="34"/>
      <c r="B625" s="35"/>
      <c r="C625" s="34"/>
      <c r="D625" s="160" t="s">
        <v>260</v>
      </c>
      <c r="E625" s="34"/>
      <c r="F625" s="161" t="s">
        <v>5698</v>
      </c>
      <c r="G625" s="34"/>
      <c r="H625" s="34"/>
      <c r="I625" s="162"/>
      <c r="J625" s="34"/>
      <c r="K625" s="34"/>
      <c r="L625" s="35"/>
      <c r="M625" s="163"/>
      <c r="N625" s="164"/>
      <c r="O625" s="55"/>
      <c r="P625" s="55"/>
      <c r="Q625" s="55"/>
      <c r="R625" s="55"/>
      <c r="S625" s="55"/>
      <c r="T625" s="56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9" t="s">
        <v>260</v>
      </c>
      <c r="AU625" s="19" t="s">
        <v>82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5700</v>
      </c>
      <c r="H626" s="177">
        <v>36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80</v>
      </c>
      <c r="AY626" s="175" t="s">
        <v>252</v>
      </c>
    </row>
    <row r="627" spans="1:65" s="2" customFormat="1" ht="16.5" customHeight="1">
      <c r="A627" s="34"/>
      <c r="B627" s="145"/>
      <c r="C627" s="198" t="s">
        <v>648</v>
      </c>
      <c r="D627" s="198" t="s">
        <v>361</v>
      </c>
      <c r="E627" s="199" t="s">
        <v>5701</v>
      </c>
      <c r="F627" s="200" t="s">
        <v>5702</v>
      </c>
      <c r="G627" s="201" t="s">
        <v>3342</v>
      </c>
      <c r="H627" s="202">
        <v>5</v>
      </c>
      <c r="I627" s="203"/>
      <c r="J627" s="204">
        <f>ROUND(I627*H627,2)</f>
        <v>0</v>
      </c>
      <c r="K627" s="205"/>
      <c r="L627" s="206"/>
      <c r="M627" s="207" t="s">
        <v>3</v>
      </c>
      <c r="N627" s="208" t="s">
        <v>44</v>
      </c>
      <c r="O627" s="55"/>
      <c r="P627" s="156">
        <f>O627*H627</f>
        <v>0</v>
      </c>
      <c r="Q627" s="156">
        <v>0</v>
      </c>
      <c r="R627" s="156">
        <f>Q627*H627</f>
        <v>0</v>
      </c>
      <c r="S627" s="156">
        <v>0</v>
      </c>
      <c r="T627" s="157">
        <f>S627*H627</f>
        <v>0</v>
      </c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R627" s="158" t="s">
        <v>572</v>
      </c>
      <c r="AT627" s="158" t="s">
        <v>361</v>
      </c>
      <c r="AU627" s="158" t="s">
        <v>82</v>
      </c>
      <c r="AY627" s="19" t="s">
        <v>252</v>
      </c>
      <c r="BE627" s="159">
        <f>IF(N627="základní",J627,0)</f>
        <v>0</v>
      </c>
      <c r="BF627" s="159">
        <f>IF(N627="snížená",J627,0)</f>
        <v>0</v>
      </c>
      <c r="BG627" s="159">
        <f>IF(N627="zákl. přenesená",J627,0)</f>
        <v>0</v>
      </c>
      <c r="BH627" s="159">
        <f>IF(N627="sníž. přenesená",J627,0)</f>
        <v>0</v>
      </c>
      <c r="BI627" s="159">
        <f>IF(N627="nulová",J627,0)</f>
        <v>0</v>
      </c>
      <c r="BJ627" s="19" t="s">
        <v>80</v>
      </c>
      <c r="BK627" s="159">
        <f>ROUND(I627*H627,2)</f>
        <v>0</v>
      </c>
      <c r="BL627" s="19" t="s">
        <v>406</v>
      </c>
      <c r="BM627" s="158" t="s">
        <v>5703</v>
      </c>
    </row>
    <row r="628" spans="1:65" s="2" customFormat="1" ht="11.25">
      <c r="A628" s="34"/>
      <c r="B628" s="35"/>
      <c r="C628" s="34"/>
      <c r="D628" s="160" t="s">
        <v>260</v>
      </c>
      <c r="E628" s="34"/>
      <c r="F628" s="161" t="s">
        <v>5702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260</v>
      </c>
      <c r="AU628" s="19" t="s">
        <v>82</v>
      </c>
    </row>
    <row r="629" spans="1:65" s="2" customFormat="1" ht="58.5">
      <c r="A629" s="34"/>
      <c r="B629" s="35"/>
      <c r="C629" s="34"/>
      <c r="D629" s="160" t="s">
        <v>2284</v>
      </c>
      <c r="E629" s="34"/>
      <c r="F629" s="211" t="s">
        <v>5704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2284</v>
      </c>
      <c r="AU629" s="19" t="s">
        <v>82</v>
      </c>
    </row>
    <row r="630" spans="1:65" s="2" customFormat="1" ht="16.5" customHeight="1">
      <c r="A630" s="34"/>
      <c r="B630" s="145"/>
      <c r="C630" s="198" t="s">
        <v>693</v>
      </c>
      <c r="D630" s="198" t="s">
        <v>361</v>
      </c>
      <c r="E630" s="199" t="s">
        <v>5705</v>
      </c>
      <c r="F630" s="200" t="s">
        <v>5706</v>
      </c>
      <c r="G630" s="201" t="s">
        <v>743</v>
      </c>
      <c r="H630" s="202">
        <v>1</v>
      </c>
      <c r="I630" s="203"/>
      <c r="J630" s="204">
        <f>ROUND(I630*H630,2)</f>
        <v>0</v>
      </c>
      <c r="K630" s="205"/>
      <c r="L630" s="206"/>
      <c r="M630" s="207" t="s">
        <v>3</v>
      </c>
      <c r="N630" s="208" t="s">
        <v>44</v>
      </c>
      <c r="O630" s="55"/>
      <c r="P630" s="156">
        <f>O630*H630</f>
        <v>0</v>
      </c>
      <c r="Q630" s="156">
        <v>0</v>
      </c>
      <c r="R630" s="156">
        <f>Q630*H630</f>
        <v>0</v>
      </c>
      <c r="S630" s="156">
        <v>0</v>
      </c>
      <c r="T630" s="157">
        <f>S630*H630</f>
        <v>0</v>
      </c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R630" s="158" t="s">
        <v>572</v>
      </c>
      <c r="AT630" s="158" t="s">
        <v>361</v>
      </c>
      <c r="AU630" s="158" t="s">
        <v>82</v>
      </c>
      <c r="AY630" s="19" t="s">
        <v>252</v>
      </c>
      <c r="BE630" s="159">
        <f>IF(N630="základní",J630,0)</f>
        <v>0</v>
      </c>
      <c r="BF630" s="159">
        <f>IF(N630="snížená",J630,0)</f>
        <v>0</v>
      </c>
      <c r="BG630" s="159">
        <f>IF(N630="zákl. přenesená",J630,0)</f>
        <v>0</v>
      </c>
      <c r="BH630" s="159">
        <f>IF(N630="sníž. přenesená",J630,0)</f>
        <v>0</v>
      </c>
      <c r="BI630" s="159">
        <f>IF(N630="nulová",J630,0)</f>
        <v>0</v>
      </c>
      <c r="BJ630" s="19" t="s">
        <v>80</v>
      </c>
      <c r="BK630" s="159">
        <f>ROUND(I630*H630,2)</f>
        <v>0</v>
      </c>
      <c r="BL630" s="19" t="s">
        <v>406</v>
      </c>
      <c r="BM630" s="158" t="s">
        <v>5707</v>
      </c>
    </row>
    <row r="631" spans="1:65" s="2" customFormat="1" ht="11.25">
      <c r="A631" s="34"/>
      <c r="B631" s="35"/>
      <c r="C631" s="34"/>
      <c r="D631" s="160" t="s">
        <v>260</v>
      </c>
      <c r="E631" s="34"/>
      <c r="F631" s="161" t="s">
        <v>5706</v>
      </c>
      <c r="G631" s="34"/>
      <c r="H631" s="34"/>
      <c r="I631" s="162"/>
      <c r="J631" s="34"/>
      <c r="K631" s="34"/>
      <c r="L631" s="35"/>
      <c r="M631" s="163"/>
      <c r="N631" s="164"/>
      <c r="O631" s="55"/>
      <c r="P631" s="55"/>
      <c r="Q631" s="55"/>
      <c r="R631" s="55"/>
      <c r="S631" s="55"/>
      <c r="T631" s="56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9" t="s">
        <v>260</v>
      </c>
      <c r="AU631" s="19" t="s">
        <v>82</v>
      </c>
    </row>
    <row r="632" spans="1:65" s="2" customFormat="1" ht="58.5">
      <c r="A632" s="34"/>
      <c r="B632" s="35"/>
      <c r="C632" s="34"/>
      <c r="D632" s="160" t="s">
        <v>2284</v>
      </c>
      <c r="E632" s="34"/>
      <c r="F632" s="211" t="s">
        <v>5708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2284</v>
      </c>
      <c r="AU632" s="19" t="s">
        <v>82</v>
      </c>
    </row>
    <row r="633" spans="1:65" s="2" customFormat="1" ht="16.5" customHeight="1">
      <c r="A633" s="34"/>
      <c r="B633" s="145"/>
      <c r="C633" s="146" t="s">
        <v>1547</v>
      </c>
      <c r="D633" s="146" t="s">
        <v>254</v>
      </c>
      <c r="E633" s="147" t="s">
        <v>5709</v>
      </c>
      <c r="F633" s="148" t="s">
        <v>5710</v>
      </c>
      <c r="G633" s="149" t="s">
        <v>3342</v>
      </c>
      <c r="H633" s="150">
        <v>12</v>
      </c>
      <c r="I633" s="151"/>
      <c r="J633" s="152">
        <f>ROUND(I633*H633,2)</f>
        <v>0</v>
      </c>
      <c r="K633" s="153"/>
      <c r="L633" s="35"/>
      <c r="M633" s="154" t="s">
        <v>3</v>
      </c>
      <c r="N633" s="155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406</v>
      </c>
      <c r="AT633" s="158" t="s">
        <v>254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5711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5712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2" customFormat="1" ht="29.25">
      <c r="A635" s="34"/>
      <c r="B635" s="35"/>
      <c r="C635" s="34"/>
      <c r="D635" s="160" t="s">
        <v>2284</v>
      </c>
      <c r="E635" s="34"/>
      <c r="F635" s="211" t="s">
        <v>5713</v>
      </c>
      <c r="G635" s="34"/>
      <c r="H635" s="34"/>
      <c r="I635" s="162"/>
      <c r="J635" s="34"/>
      <c r="K635" s="34"/>
      <c r="L635" s="35"/>
      <c r="M635" s="163"/>
      <c r="N635" s="164"/>
      <c r="O635" s="55"/>
      <c r="P635" s="55"/>
      <c r="Q635" s="55"/>
      <c r="R635" s="55"/>
      <c r="S635" s="55"/>
      <c r="T635" s="56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9" t="s">
        <v>2284</v>
      </c>
      <c r="AU635" s="19" t="s">
        <v>82</v>
      </c>
    </row>
    <row r="636" spans="1:65" s="12" customFormat="1" ht="22.9" customHeight="1">
      <c r="B636" s="132"/>
      <c r="D636" s="133" t="s">
        <v>72</v>
      </c>
      <c r="E636" s="143" t="s">
        <v>5714</v>
      </c>
      <c r="F636" s="143" t="s">
        <v>5715</v>
      </c>
      <c r="I636" s="135"/>
      <c r="J636" s="144">
        <f>BK636</f>
        <v>0</v>
      </c>
      <c r="L636" s="132"/>
      <c r="M636" s="137"/>
      <c r="N636" s="138"/>
      <c r="O636" s="138"/>
      <c r="P636" s="139">
        <f>SUM(P637:P640)</f>
        <v>0</v>
      </c>
      <c r="Q636" s="138"/>
      <c r="R636" s="139">
        <f>SUM(R637:R640)</f>
        <v>0</v>
      </c>
      <c r="S636" s="138"/>
      <c r="T636" s="140">
        <f>SUM(T637:T640)</f>
        <v>0</v>
      </c>
      <c r="AR636" s="133" t="s">
        <v>82</v>
      </c>
      <c r="AT636" s="141" t="s">
        <v>72</v>
      </c>
      <c r="AU636" s="141" t="s">
        <v>80</v>
      </c>
      <c r="AY636" s="133" t="s">
        <v>252</v>
      </c>
      <c r="BK636" s="142">
        <f>SUM(BK637:BK640)</f>
        <v>0</v>
      </c>
    </row>
    <row r="637" spans="1:65" s="2" customFormat="1" ht="16.5" customHeight="1">
      <c r="A637" s="34"/>
      <c r="B637" s="145"/>
      <c r="C637" s="146" t="s">
        <v>1444</v>
      </c>
      <c r="D637" s="146" t="s">
        <v>254</v>
      </c>
      <c r="E637" s="147" t="s">
        <v>5716</v>
      </c>
      <c r="F637" s="148" t="s">
        <v>5717</v>
      </c>
      <c r="G637" s="149" t="s">
        <v>4356</v>
      </c>
      <c r="H637" s="150">
        <v>76</v>
      </c>
      <c r="I637" s="151"/>
      <c r="J637" s="152">
        <f>ROUND(I637*H637,2)</f>
        <v>0</v>
      </c>
      <c r="K637" s="153"/>
      <c r="L637" s="35"/>
      <c r="M637" s="154" t="s">
        <v>3</v>
      </c>
      <c r="N637" s="155" t="s">
        <v>44</v>
      </c>
      <c r="O637" s="55"/>
      <c r="P637" s="156">
        <f>O637*H637</f>
        <v>0</v>
      </c>
      <c r="Q637" s="156">
        <v>0</v>
      </c>
      <c r="R637" s="156">
        <f>Q637*H637</f>
        <v>0</v>
      </c>
      <c r="S637" s="156">
        <v>0</v>
      </c>
      <c r="T637" s="157">
        <f>S637*H637</f>
        <v>0</v>
      </c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R637" s="158" t="s">
        <v>406</v>
      </c>
      <c r="AT637" s="158" t="s">
        <v>254</v>
      </c>
      <c r="AU637" s="158" t="s">
        <v>82</v>
      </c>
      <c r="AY637" s="19" t="s">
        <v>252</v>
      </c>
      <c r="BE637" s="159">
        <f>IF(N637="základní",J637,0)</f>
        <v>0</v>
      </c>
      <c r="BF637" s="159">
        <f>IF(N637="snížená",J637,0)</f>
        <v>0</v>
      </c>
      <c r="BG637" s="159">
        <f>IF(N637="zákl. přenesená",J637,0)</f>
        <v>0</v>
      </c>
      <c r="BH637" s="159">
        <f>IF(N637="sníž. přenesená",J637,0)</f>
        <v>0</v>
      </c>
      <c r="BI637" s="159">
        <f>IF(N637="nulová",J637,0)</f>
        <v>0</v>
      </c>
      <c r="BJ637" s="19" t="s">
        <v>80</v>
      </c>
      <c r="BK637" s="159">
        <f>ROUND(I637*H637,2)</f>
        <v>0</v>
      </c>
      <c r="BL637" s="19" t="s">
        <v>406</v>
      </c>
      <c r="BM637" s="158" t="s">
        <v>5718</v>
      </c>
    </row>
    <row r="638" spans="1:65" s="2" customFormat="1" ht="11.25">
      <c r="A638" s="34"/>
      <c r="B638" s="35"/>
      <c r="C638" s="34"/>
      <c r="D638" s="160" t="s">
        <v>260</v>
      </c>
      <c r="E638" s="34"/>
      <c r="F638" s="161" t="s">
        <v>5717</v>
      </c>
      <c r="G638" s="34"/>
      <c r="H638" s="34"/>
      <c r="I638" s="162"/>
      <c r="J638" s="34"/>
      <c r="K638" s="34"/>
      <c r="L638" s="35"/>
      <c r="M638" s="163"/>
      <c r="N638" s="164"/>
      <c r="O638" s="55"/>
      <c r="P638" s="55"/>
      <c r="Q638" s="55"/>
      <c r="R638" s="55"/>
      <c r="S638" s="55"/>
      <c r="T638" s="56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T638" s="19" t="s">
        <v>260</v>
      </c>
      <c r="AU638" s="19" t="s">
        <v>82</v>
      </c>
    </row>
    <row r="639" spans="1:65" s="2" customFormat="1" ht="16.5" customHeight="1">
      <c r="A639" s="34"/>
      <c r="B639" s="145"/>
      <c r="C639" s="146" t="s">
        <v>1450</v>
      </c>
      <c r="D639" s="146" t="s">
        <v>254</v>
      </c>
      <c r="E639" s="147" t="s">
        <v>5719</v>
      </c>
      <c r="F639" s="148" t="s">
        <v>5720</v>
      </c>
      <c r="G639" s="149" t="s">
        <v>4356</v>
      </c>
      <c r="H639" s="150">
        <v>36</v>
      </c>
      <c r="I639" s="151"/>
      <c r="J639" s="152">
        <f>ROUND(I639*H639,2)</f>
        <v>0</v>
      </c>
      <c r="K639" s="153"/>
      <c r="L639" s="35"/>
      <c r="M639" s="154" t="s">
        <v>3</v>
      </c>
      <c r="N639" s="155" t="s">
        <v>44</v>
      </c>
      <c r="O639" s="55"/>
      <c r="P639" s="156">
        <f>O639*H639</f>
        <v>0</v>
      </c>
      <c r="Q639" s="156">
        <v>0</v>
      </c>
      <c r="R639" s="156">
        <f>Q639*H639</f>
        <v>0</v>
      </c>
      <c r="S639" s="156">
        <v>0</v>
      </c>
      <c r="T639" s="157">
        <f>S639*H639</f>
        <v>0</v>
      </c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R639" s="158" t="s">
        <v>406</v>
      </c>
      <c r="AT639" s="158" t="s">
        <v>254</v>
      </c>
      <c r="AU639" s="158" t="s">
        <v>82</v>
      </c>
      <c r="AY639" s="19" t="s">
        <v>252</v>
      </c>
      <c r="BE639" s="159">
        <f>IF(N639="základní",J639,0)</f>
        <v>0</v>
      </c>
      <c r="BF639" s="159">
        <f>IF(N639="snížená",J639,0)</f>
        <v>0</v>
      </c>
      <c r="BG639" s="159">
        <f>IF(N639="zákl. přenesená",J639,0)</f>
        <v>0</v>
      </c>
      <c r="BH639" s="159">
        <f>IF(N639="sníž. přenesená",J639,0)</f>
        <v>0</v>
      </c>
      <c r="BI639" s="159">
        <f>IF(N639="nulová",J639,0)</f>
        <v>0</v>
      </c>
      <c r="BJ639" s="19" t="s">
        <v>80</v>
      </c>
      <c r="BK639" s="159">
        <f>ROUND(I639*H639,2)</f>
        <v>0</v>
      </c>
      <c r="BL639" s="19" t="s">
        <v>406</v>
      </c>
      <c r="BM639" s="158" t="s">
        <v>5721</v>
      </c>
    </row>
    <row r="640" spans="1:65" s="2" customFormat="1" ht="11.25">
      <c r="A640" s="34"/>
      <c r="B640" s="35"/>
      <c r="C640" s="34"/>
      <c r="D640" s="160" t="s">
        <v>260</v>
      </c>
      <c r="E640" s="34"/>
      <c r="F640" s="161" t="s">
        <v>5720</v>
      </c>
      <c r="G640" s="34"/>
      <c r="H640" s="34"/>
      <c r="I640" s="162"/>
      <c r="J640" s="34"/>
      <c r="K640" s="34"/>
      <c r="L640" s="35"/>
      <c r="M640" s="163"/>
      <c r="N640" s="164"/>
      <c r="O640" s="55"/>
      <c r="P640" s="55"/>
      <c r="Q640" s="55"/>
      <c r="R640" s="55"/>
      <c r="S640" s="55"/>
      <c r="T640" s="56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T640" s="19" t="s">
        <v>260</v>
      </c>
      <c r="AU640" s="19" t="s">
        <v>82</v>
      </c>
    </row>
    <row r="641" spans="1:65" s="12" customFormat="1" ht="22.9" customHeight="1">
      <c r="B641" s="132"/>
      <c r="D641" s="133" t="s">
        <v>72</v>
      </c>
      <c r="E641" s="143" t="s">
        <v>3058</v>
      </c>
      <c r="F641" s="143" t="s">
        <v>3059</v>
      </c>
      <c r="I641" s="135"/>
      <c r="J641" s="144">
        <f>BK641</f>
        <v>0</v>
      </c>
      <c r="L641" s="132"/>
      <c r="M641" s="137"/>
      <c r="N641" s="138"/>
      <c r="O641" s="138"/>
      <c r="P641" s="139">
        <f>SUM(P642:P644)</f>
        <v>0</v>
      </c>
      <c r="Q641" s="138"/>
      <c r="R641" s="139">
        <f>SUM(R642:R644)</f>
        <v>0</v>
      </c>
      <c r="S641" s="138"/>
      <c r="T641" s="140">
        <f>SUM(T642:T644)</f>
        <v>0</v>
      </c>
      <c r="AR641" s="133" t="s">
        <v>82</v>
      </c>
      <c r="AT641" s="141" t="s">
        <v>72</v>
      </c>
      <c r="AU641" s="141" t="s">
        <v>80</v>
      </c>
      <c r="AY641" s="133" t="s">
        <v>252</v>
      </c>
      <c r="BK641" s="142">
        <f>SUM(BK642:BK644)</f>
        <v>0</v>
      </c>
    </row>
    <row r="642" spans="1:65" s="2" customFormat="1" ht="16.5" customHeight="1">
      <c r="A642" s="34"/>
      <c r="B642" s="145"/>
      <c r="C642" s="146" t="s">
        <v>1534</v>
      </c>
      <c r="D642" s="146" t="s">
        <v>254</v>
      </c>
      <c r="E642" s="147" t="s">
        <v>5722</v>
      </c>
      <c r="F642" s="148" t="s">
        <v>5723</v>
      </c>
      <c r="G642" s="149" t="s">
        <v>3342</v>
      </c>
      <c r="H642" s="150">
        <v>6</v>
      </c>
      <c r="I642" s="151"/>
      <c r="J642" s="152">
        <f>ROUND(I642*H642,2)</f>
        <v>0</v>
      </c>
      <c r="K642" s="153"/>
      <c r="L642" s="35"/>
      <c r="M642" s="154" t="s">
        <v>3</v>
      </c>
      <c r="N642" s="155" t="s">
        <v>44</v>
      </c>
      <c r="O642" s="55"/>
      <c r="P642" s="156">
        <f>O642*H642</f>
        <v>0</v>
      </c>
      <c r="Q642" s="156">
        <v>0</v>
      </c>
      <c r="R642" s="156">
        <f>Q642*H642</f>
        <v>0</v>
      </c>
      <c r="S642" s="156">
        <v>0</v>
      </c>
      <c r="T642" s="157">
        <f>S642*H642</f>
        <v>0</v>
      </c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R642" s="158" t="s">
        <v>406</v>
      </c>
      <c r="AT642" s="158" t="s">
        <v>254</v>
      </c>
      <c r="AU642" s="158" t="s">
        <v>82</v>
      </c>
      <c r="AY642" s="19" t="s">
        <v>252</v>
      </c>
      <c r="BE642" s="159">
        <f>IF(N642="základní",J642,0)</f>
        <v>0</v>
      </c>
      <c r="BF642" s="159">
        <f>IF(N642="snížená",J642,0)</f>
        <v>0</v>
      </c>
      <c r="BG642" s="159">
        <f>IF(N642="zákl. přenesená",J642,0)</f>
        <v>0</v>
      </c>
      <c r="BH642" s="159">
        <f>IF(N642="sníž. přenesená",J642,0)</f>
        <v>0</v>
      </c>
      <c r="BI642" s="159">
        <f>IF(N642="nulová",J642,0)</f>
        <v>0</v>
      </c>
      <c r="BJ642" s="19" t="s">
        <v>80</v>
      </c>
      <c r="BK642" s="159">
        <f>ROUND(I642*H642,2)</f>
        <v>0</v>
      </c>
      <c r="BL642" s="19" t="s">
        <v>406</v>
      </c>
      <c r="BM642" s="158" t="s">
        <v>5724</v>
      </c>
    </row>
    <row r="643" spans="1:65" s="2" customFormat="1" ht="11.25">
      <c r="A643" s="34"/>
      <c r="B643" s="35"/>
      <c r="C643" s="34"/>
      <c r="D643" s="160" t="s">
        <v>260</v>
      </c>
      <c r="E643" s="34"/>
      <c r="F643" s="161" t="s">
        <v>5723</v>
      </c>
      <c r="G643" s="34"/>
      <c r="H643" s="34"/>
      <c r="I643" s="162"/>
      <c r="J643" s="34"/>
      <c r="K643" s="34"/>
      <c r="L643" s="35"/>
      <c r="M643" s="163"/>
      <c r="N643" s="164"/>
      <c r="O643" s="55"/>
      <c r="P643" s="55"/>
      <c r="Q643" s="55"/>
      <c r="R643" s="55"/>
      <c r="S643" s="55"/>
      <c r="T643" s="56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T643" s="19" t="s">
        <v>260</v>
      </c>
      <c r="AU643" s="19" t="s">
        <v>82</v>
      </c>
    </row>
    <row r="644" spans="1:65" s="2" customFormat="1" ht="48.75">
      <c r="A644" s="34"/>
      <c r="B644" s="35"/>
      <c r="C644" s="34"/>
      <c r="D644" s="160" t="s">
        <v>2284</v>
      </c>
      <c r="E644" s="34"/>
      <c r="F644" s="211" t="s">
        <v>5725</v>
      </c>
      <c r="G644" s="34"/>
      <c r="H644" s="34"/>
      <c r="I644" s="162"/>
      <c r="J644" s="34"/>
      <c r="K644" s="34"/>
      <c r="L644" s="35"/>
      <c r="M644" s="215"/>
      <c r="N644" s="216"/>
      <c r="O644" s="217"/>
      <c r="P644" s="217"/>
      <c r="Q644" s="217"/>
      <c r="R644" s="217"/>
      <c r="S644" s="217"/>
      <c r="T644" s="218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2284</v>
      </c>
      <c r="AU644" s="19" t="s">
        <v>82</v>
      </c>
    </row>
    <row r="645" spans="1:65" s="2" customFormat="1" ht="6.95" customHeight="1">
      <c r="A645" s="34"/>
      <c r="B645" s="44"/>
      <c r="C645" s="45"/>
      <c r="D645" s="45"/>
      <c r="E645" s="45"/>
      <c r="F645" s="45"/>
      <c r="G645" s="45"/>
      <c r="H645" s="45"/>
      <c r="I645" s="45"/>
      <c r="J645" s="45"/>
      <c r="K645" s="45"/>
      <c r="L645" s="35"/>
      <c r="M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</sheetData>
  <autoFilter ref="C95:K644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/>
    <hyperlink ref="F112" r:id="rId2"/>
    <hyperlink ref="F120" r:id="rId3"/>
    <hyperlink ref="F152" r:id="rId4"/>
    <hyperlink ref="F155" r:id="rId5"/>
    <hyperlink ref="F162" r:id="rId6"/>
    <hyperlink ref="F165" r:id="rId7"/>
    <hyperlink ref="F172" r:id="rId8"/>
    <hyperlink ref="F181" r:id="rId9"/>
    <hyperlink ref="F184" r:id="rId10"/>
    <hyperlink ref="F188" r:id="rId11"/>
    <hyperlink ref="F192" r:id="rId12"/>
    <hyperlink ref="F196" r:id="rId13"/>
    <hyperlink ref="F199" r:id="rId14"/>
    <hyperlink ref="F203" r:id="rId15"/>
    <hyperlink ref="F207" r:id="rId16"/>
    <hyperlink ref="F211" r:id="rId17"/>
    <hyperlink ref="F215" r:id="rId18"/>
    <hyperlink ref="F219" r:id="rId19"/>
    <hyperlink ref="F234" r:id="rId20"/>
    <hyperlink ref="F237" r:id="rId21"/>
    <hyperlink ref="F241" r:id="rId22"/>
    <hyperlink ref="F245" r:id="rId23"/>
    <hyperlink ref="F257" r:id="rId24"/>
    <hyperlink ref="F263" r:id="rId25"/>
    <hyperlink ref="F266" r:id="rId26"/>
    <hyperlink ref="F270" r:id="rId27"/>
    <hyperlink ref="F288" r:id="rId28"/>
    <hyperlink ref="F297" r:id="rId29"/>
    <hyperlink ref="F306" r:id="rId30"/>
    <hyperlink ref="F331" r:id="rId31"/>
    <hyperlink ref="F337" r:id="rId32"/>
    <hyperlink ref="F350" r:id="rId33"/>
    <hyperlink ref="F359" r:id="rId34"/>
    <hyperlink ref="F368" r:id="rId35"/>
    <hyperlink ref="F371" r:id="rId36"/>
    <hyperlink ref="F375" r:id="rId37"/>
    <hyperlink ref="F379" r:id="rId38"/>
    <hyperlink ref="F382" r:id="rId39"/>
    <hyperlink ref="F386" r:id="rId40"/>
    <hyperlink ref="F390" r:id="rId41"/>
    <hyperlink ref="F394" r:id="rId42"/>
    <hyperlink ref="F397" r:id="rId43"/>
    <hyperlink ref="F401" r:id="rId44"/>
    <hyperlink ref="F404" r:id="rId45"/>
    <hyperlink ref="F408" r:id="rId46"/>
    <hyperlink ref="F411" r:id="rId47"/>
    <hyperlink ref="F415" r:id="rId48"/>
    <hyperlink ref="F418" r:id="rId49"/>
    <hyperlink ref="F422" r:id="rId50"/>
    <hyperlink ref="F426" r:id="rId51"/>
    <hyperlink ref="F430" r:id="rId52"/>
    <hyperlink ref="F433" r:id="rId53"/>
    <hyperlink ref="F437" r:id="rId54"/>
    <hyperlink ref="F441" r:id="rId55"/>
    <hyperlink ref="F445" r:id="rId56"/>
    <hyperlink ref="F449" r:id="rId57"/>
    <hyperlink ref="F453" r:id="rId58"/>
    <hyperlink ref="F457" r:id="rId59"/>
    <hyperlink ref="F461" r:id="rId60"/>
    <hyperlink ref="F465" r:id="rId61"/>
    <hyperlink ref="F469" r:id="rId62"/>
    <hyperlink ref="F475" r:id="rId63"/>
    <hyperlink ref="F481" r:id="rId64"/>
    <hyperlink ref="F485" r:id="rId65"/>
    <hyperlink ref="F521" r:id="rId6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7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84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99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5726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5727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ROUND((SUM(BE98:BE839)),  2)</f>
        <v>0</v>
      </c>
      <c r="G35" s="34"/>
      <c r="H35" s="34"/>
      <c r="I35" s="103">
        <v>0.21</v>
      </c>
      <c r="J35" s="102">
        <f>ROUND(((SUM(BE98:BE839))*I35),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ROUND((SUM(BF98:BF839)),  2)</f>
        <v>0</v>
      </c>
      <c r="G36" s="34"/>
      <c r="H36" s="34"/>
      <c r="I36" s="103">
        <v>0.15</v>
      </c>
      <c r="J36" s="102">
        <f>ROUND(((SUM(BF98:BF839))*I36),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ROUND((SUM(BG98:BG839)),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ROUND((SUM(BH98:BH839)),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ROUND((SUM(BI98:BI839)),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D1.1.4.3 - Zařízení zdravotně technických instalací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Petr Hošek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J99</f>
        <v>0</v>
      </c>
      <c r="L64" s="113"/>
    </row>
    <row r="65" spans="1:31" s="10" customFormat="1" ht="19.899999999999999" customHeight="1">
      <c r="B65" s="117"/>
      <c r="D65" s="118" t="s">
        <v>205</v>
      </c>
      <c r="E65" s="119"/>
      <c r="F65" s="119"/>
      <c r="G65" s="119"/>
      <c r="H65" s="119"/>
      <c r="I65" s="119"/>
      <c r="J65" s="120">
        <f>J100</f>
        <v>0</v>
      </c>
      <c r="L65" s="117"/>
    </row>
    <row r="66" spans="1:31" s="10" customFormat="1" ht="19.899999999999999" customHeight="1">
      <c r="B66" s="117"/>
      <c r="D66" s="118" t="s">
        <v>5728</v>
      </c>
      <c r="E66" s="119"/>
      <c r="F66" s="119"/>
      <c r="G66" s="119"/>
      <c r="H66" s="119"/>
      <c r="I66" s="119"/>
      <c r="J66" s="120">
        <f>J143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J174</f>
        <v>0</v>
      </c>
      <c r="L67" s="113"/>
    </row>
    <row r="68" spans="1:31" s="10" customFormat="1" ht="19.899999999999999" customHeight="1">
      <c r="B68" s="117"/>
      <c r="D68" s="118" t="s">
        <v>220</v>
      </c>
      <c r="E68" s="119"/>
      <c r="F68" s="119"/>
      <c r="G68" s="119"/>
      <c r="H68" s="119"/>
      <c r="I68" s="119"/>
      <c r="J68" s="120">
        <f>J175</f>
        <v>0</v>
      </c>
      <c r="L68" s="117"/>
    </row>
    <row r="69" spans="1:31" s="10" customFormat="1" ht="19.899999999999999" customHeight="1">
      <c r="B69" s="117"/>
      <c r="D69" s="118" t="s">
        <v>5729</v>
      </c>
      <c r="E69" s="119"/>
      <c r="F69" s="119"/>
      <c r="G69" s="119"/>
      <c r="H69" s="119"/>
      <c r="I69" s="119"/>
      <c r="J69" s="120">
        <f>J216</f>
        <v>0</v>
      </c>
      <c r="L69" s="117"/>
    </row>
    <row r="70" spans="1:31" s="10" customFormat="1" ht="19.899999999999999" customHeight="1">
      <c r="B70" s="117"/>
      <c r="D70" s="118" t="s">
        <v>5730</v>
      </c>
      <c r="E70" s="119"/>
      <c r="F70" s="119"/>
      <c r="G70" s="119"/>
      <c r="H70" s="119"/>
      <c r="I70" s="119"/>
      <c r="J70" s="120">
        <f>J380</f>
        <v>0</v>
      </c>
      <c r="L70" s="117"/>
    </row>
    <row r="71" spans="1:31" s="10" customFormat="1" ht="19.899999999999999" customHeight="1">
      <c r="B71" s="117"/>
      <c r="D71" s="118" t="s">
        <v>5731</v>
      </c>
      <c r="E71" s="119"/>
      <c r="F71" s="119"/>
      <c r="G71" s="119"/>
      <c r="H71" s="119"/>
      <c r="I71" s="119"/>
      <c r="J71" s="120">
        <f>J663</f>
        <v>0</v>
      </c>
      <c r="L71" s="117"/>
    </row>
    <row r="72" spans="1:31" s="10" customFormat="1" ht="19.899999999999999" customHeight="1">
      <c r="B72" s="117"/>
      <c r="D72" s="118" t="s">
        <v>5732</v>
      </c>
      <c r="E72" s="119"/>
      <c r="F72" s="119"/>
      <c r="G72" s="119"/>
      <c r="H72" s="119"/>
      <c r="I72" s="119"/>
      <c r="J72" s="120">
        <f>J686</f>
        <v>0</v>
      </c>
      <c r="L72" s="117"/>
    </row>
    <row r="73" spans="1:31" s="10" customFormat="1" ht="19.899999999999999" customHeight="1">
      <c r="B73" s="117"/>
      <c r="D73" s="118" t="s">
        <v>5733</v>
      </c>
      <c r="E73" s="119"/>
      <c r="F73" s="119"/>
      <c r="G73" s="119"/>
      <c r="H73" s="119"/>
      <c r="I73" s="119"/>
      <c r="J73" s="120">
        <f>J768</f>
        <v>0</v>
      </c>
      <c r="L73" s="117"/>
    </row>
    <row r="74" spans="1:31" s="10" customFormat="1" ht="19.899999999999999" customHeight="1">
      <c r="B74" s="117"/>
      <c r="D74" s="118" t="s">
        <v>5734</v>
      </c>
      <c r="E74" s="119"/>
      <c r="F74" s="119"/>
      <c r="G74" s="119"/>
      <c r="H74" s="119"/>
      <c r="I74" s="119"/>
      <c r="J74" s="120">
        <f>J779</f>
        <v>0</v>
      </c>
      <c r="L74" s="117"/>
    </row>
    <row r="75" spans="1:31" s="10" customFormat="1" ht="19.899999999999999" customHeight="1">
      <c r="B75" s="117"/>
      <c r="D75" s="118" t="s">
        <v>4246</v>
      </c>
      <c r="E75" s="119"/>
      <c r="F75" s="119"/>
      <c r="G75" s="119"/>
      <c r="H75" s="119"/>
      <c r="I75" s="119"/>
      <c r="J75" s="120">
        <f>J831</f>
        <v>0</v>
      </c>
      <c r="L75" s="117"/>
    </row>
    <row r="76" spans="1:31" s="10" customFormat="1" ht="19.899999999999999" customHeight="1">
      <c r="B76" s="117"/>
      <c r="D76" s="118" t="s">
        <v>226</v>
      </c>
      <c r="E76" s="119"/>
      <c r="F76" s="119"/>
      <c r="G76" s="119"/>
      <c r="H76" s="119"/>
      <c r="I76" s="119"/>
      <c r="J76" s="120">
        <f>J835</f>
        <v>0</v>
      </c>
      <c r="L76" s="117"/>
    </row>
    <row r="77" spans="1:31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2" customFormat="1" ht="16.5" customHeight="1">
      <c r="A88" s="34"/>
      <c r="B88" s="35"/>
      <c r="C88" s="34"/>
      <c r="D88" s="34"/>
      <c r="E88" s="358" t="s">
        <v>197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9" t="s">
        <v>198</v>
      </c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341" t="str">
        <f>E11</f>
        <v>D1.1.4.3 - Zařízení zdravotně technických instalací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9" t="s">
        <v>21</v>
      </c>
      <c r="D92" s="34"/>
      <c r="E92" s="34"/>
      <c r="F92" s="27" t="str">
        <f>F14</f>
        <v>Olomouc, Třída 17.Listopadu 1121/8a</v>
      </c>
      <c r="G92" s="34"/>
      <c r="H92" s="34"/>
      <c r="I92" s="29" t="s">
        <v>23</v>
      </c>
      <c r="J92" s="52">
        <f>IF(J14="","",J14)</f>
        <v>44442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9" t="s">
        <v>24</v>
      </c>
      <c r="D94" s="34"/>
      <c r="E94" s="34"/>
      <c r="F94" s="27" t="str">
        <f>E17</f>
        <v xml:space="preserve">Univerzita Palackého Olomouc </v>
      </c>
      <c r="G94" s="34"/>
      <c r="H94" s="34"/>
      <c r="I94" s="29" t="s">
        <v>31</v>
      </c>
      <c r="J94" s="32" t="str">
        <f>E23</f>
        <v>Alfaprojekt Olomouc a.s.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9" t="s">
        <v>29</v>
      </c>
      <c r="D95" s="34"/>
      <c r="E95" s="34"/>
      <c r="F95" s="27" t="str">
        <f>IF(E20="","",E20)</f>
        <v>Vyplň údaj</v>
      </c>
      <c r="G95" s="34"/>
      <c r="H95" s="34"/>
      <c r="I95" s="29" t="s">
        <v>35</v>
      </c>
      <c r="J95" s="32" t="str">
        <f>E26</f>
        <v>Ing. Petr Hošek</v>
      </c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1" customFormat="1" ht="29.25" customHeight="1">
      <c r="A97" s="121"/>
      <c r="B97" s="122"/>
      <c r="C97" s="123" t="s">
        <v>238</v>
      </c>
      <c r="D97" s="124" t="s">
        <v>58</v>
      </c>
      <c r="E97" s="124" t="s">
        <v>54</v>
      </c>
      <c r="F97" s="124" t="s">
        <v>55</v>
      </c>
      <c r="G97" s="124" t="s">
        <v>239</v>
      </c>
      <c r="H97" s="124" t="s">
        <v>240</v>
      </c>
      <c r="I97" s="124" t="s">
        <v>241</v>
      </c>
      <c r="J97" s="125" t="s">
        <v>202</v>
      </c>
      <c r="K97" s="126" t="s">
        <v>242</v>
      </c>
      <c r="L97" s="127"/>
      <c r="M97" s="59" t="s">
        <v>3</v>
      </c>
      <c r="N97" s="60" t="s">
        <v>43</v>
      </c>
      <c r="O97" s="60" t="s">
        <v>243</v>
      </c>
      <c r="P97" s="60" t="s">
        <v>244</v>
      </c>
      <c r="Q97" s="60" t="s">
        <v>245</v>
      </c>
      <c r="R97" s="60" t="s">
        <v>246</v>
      </c>
      <c r="S97" s="60" t="s">
        <v>247</v>
      </c>
      <c r="T97" s="61" t="s">
        <v>248</v>
      </c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</row>
    <row r="98" spans="1:65" s="2" customFormat="1" ht="22.9" customHeight="1">
      <c r="A98" s="34"/>
      <c r="B98" s="35"/>
      <c r="C98" s="66" t="s">
        <v>249</v>
      </c>
      <c r="D98" s="34"/>
      <c r="E98" s="34"/>
      <c r="F98" s="34"/>
      <c r="G98" s="34"/>
      <c r="H98" s="34"/>
      <c r="I98" s="34"/>
      <c r="J98" s="128">
        <f>BK98</f>
        <v>0</v>
      </c>
      <c r="K98" s="34"/>
      <c r="L98" s="35"/>
      <c r="M98" s="62"/>
      <c r="N98" s="53"/>
      <c r="O98" s="63"/>
      <c r="P98" s="129">
        <f>P99+P174</f>
        <v>0</v>
      </c>
      <c r="Q98" s="63"/>
      <c r="R98" s="129">
        <f>R99+R174</f>
        <v>329.5673776708</v>
      </c>
      <c r="S98" s="63"/>
      <c r="T98" s="130">
        <f>T99+T174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72</v>
      </c>
      <c r="AU98" s="19" t="s">
        <v>203</v>
      </c>
      <c r="BK98" s="131">
        <f>BK99+BK174</f>
        <v>0</v>
      </c>
    </row>
    <row r="99" spans="1:65" s="12" customFormat="1" ht="25.9" customHeight="1">
      <c r="B99" s="132"/>
      <c r="D99" s="133" t="s">
        <v>72</v>
      </c>
      <c r="E99" s="134" t="s">
        <v>250</v>
      </c>
      <c r="F99" s="134" t="s">
        <v>251</v>
      </c>
      <c r="I99" s="135"/>
      <c r="J99" s="136">
        <f>BK99</f>
        <v>0</v>
      </c>
      <c r="L99" s="132"/>
      <c r="M99" s="137"/>
      <c r="N99" s="138"/>
      <c r="O99" s="138"/>
      <c r="P99" s="139">
        <f>P100+P143</f>
        <v>0</v>
      </c>
      <c r="Q99" s="138"/>
      <c r="R99" s="139">
        <f>R100+R143</f>
        <v>320.13931986099999</v>
      </c>
      <c r="S99" s="138"/>
      <c r="T99" s="140">
        <f>T100+T143</f>
        <v>0</v>
      </c>
      <c r="AR99" s="133" t="s">
        <v>80</v>
      </c>
      <c r="AT99" s="141" t="s">
        <v>72</v>
      </c>
      <c r="AU99" s="141" t="s">
        <v>73</v>
      </c>
      <c r="AY99" s="133" t="s">
        <v>252</v>
      </c>
      <c r="BK99" s="142">
        <f>BK100+BK143</f>
        <v>0</v>
      </c>
    </row>
    <row r="100" spans="1:65" s="12" customFormat="1" ht="22.9" customHeight="1">
      <c r="B100" s="132"/>
      <c r="D100" s="133" t="s">
        <v>72</v>
      </c>
      <c r="E100" s="143" t="s">
        <v>80</v>
      </c>
      <c r="F100" s="143" t="s">
        <v>253</v>
      </c>
      <c r="I100" s="135"/>
      <c r="J100" s="144">
        <f>BK100</f>
        <v>0</v>
      </c>
      <c r="L100" s="132"/>
      <c r="M100" s="137"/>
      <c r="N100" s="138"/>
      <c r="O100" s="138"/>
      <c r="P100" s="139">
        <f>SUM(P101:P142)</f>
        <v>0</v>
      </c>
      <c r="Q100" s="138"/>
      <c r="R100" s="139">
        <f>SUM(R101:R142)</f>
        <v>315.44</v>
      </c>
      <c r="S100" s="138"/>
      <c r="T100" s="140">
        <f>SUM(T101:T142)</f>
        <v>0</v>
      </c>
      <c r="AR100" s="133" t="s">
        <v>80</v>
      </c>
      <c r="AT100" s="141" t="s">
        <v>72</v>
      </c>
      <c r="AU100" s="141" t="s">
        <v>80</v>
      </c>
      <c r="AY100" s="133" t="s">
        <v>252</v>
      </c>
      <c r="BK100" s="142">
        <f>SUM(BK101:BK142)</f>
        <v>0</v>
      </c>
    </row>
    <row r="101" spans="1:65" s="2" customFormat="1" ht="21.75" customHeight="1">
      <c r="A101" s="34"/>
      <c r="B101" s="145"/>
      <c r="C101" s="146" t="s">
        <v>80</v>
      </c>
      <c r="D101" s="146" t="s">
        <v>254</v>
      </c>
      <c r="E101" s="147" t="s">
        <v>255</v>
      </c>
      <c r="F101" s="148" t="s">
        <v>256</v>
      </c>
      <c r="G101" s="149" t="s">
        <v>257</v>
      </c>
      <c r="H101" s="150">
        <v>133.19999999999999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5735</v>
      </c>
    </row>
    <row r="102" spans="1:65" s="2" customFormat="1" ht="19.5">
      <c r="A102" s="34"/>
      <c r="B102" s="35"/>
      <c r="C102" s="34"/>
      <c r="D102" s="160" t="s">
        <v>260</v>
      </c>
      <c r="E102" s="34"/>
      <c r="F102" s="161" t="s">
        <v>261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263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3" customFormat="1" ht="11.25">
      <c r="B104" s="167"/>
      <c r="D104" s="160" t="s">
        <v>264</v>
      </c>
      <c r="E104" s="168" t="s">
        <v>3</v>
      </c>
      <c r="F104" s="169" t="s">
        <v>5736</v>
      </c>
      <c r="H104" s="168" t="s">
        <v>3</v>
      </c>
      <c r="I104" s="170"/>
      <c r="L104" s="167"/>
      <c r="M104" s="171"/>
      <c r="N104" s="172"/>
      <c r="O104" s="172"/>
      <c r="P104" s="172"/>
      <c r="Q104" s="172"/>
      <c r="R104" s="172"/>
      <c r="S104" s="172"/>
      <c r="T104" s="173"/>
      <c r="AT104" s="168" t="s">
        <v>264</v>
      </c>
      <c r="AU104" s="168" t="s">
        <v>82</v>
      </c>
      <c r="AV104" s="13" t="s">
        <v>80</v>
      </c>
      <c r="AW104" s="13" t="s">
        <v>34</v>
      </c>
      <c r="AX104" s="13" t="s">
        <v>73</v>
      </c>
      <c r="AY104" s="168" t="s">
        <v>252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5737</v>
      </c>
      <c r="H105" s="177">
        <v>133.19999999999999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21.75" customHeight="1">
      <c r="A106" s="34"/>
      <c r="B106" s="145"/>
      <c r="C106" s="146" t="s">
        <v>82</v>
      </c>
      <c r="D106" s="146" t="s">
        <v>254</v>
      </c>
      <c r="E106" s="147" t="s">
        <v>5738</v>
      </c>
      <c r="F106" s="148" t="s">
        <v>5739</v>
      </c>
      <c r="G106" s="149" t="s">
        <v>257</v>
      </c>
      <c r="H106" s="150">
        <v>346.8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5740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5741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5742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5743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5744</v>
      </c>
      <c r="H110" s="177">
        <v>188.4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5745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5746</v>
      </c>
      <c r="H112" s="177">
        <v>93.6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5747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5748</v>
      </c>
      <c r="H114" s="177">
        <v>64.8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346.8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95</v>
      </c>
      <c r="D116" s="146" t="s">
        <v>254</v>
      </c>
      <c r="E116" s="147" t="s">
        <v>5749</v>
      </c>
      <c r="F116" s="148" t="s">
        <v>5750</v>
      </c>
      <c r="G116" s="149" t="s">
        <v>257</v>
      </c>
      <c r="H116" s="150">
        <v>346.8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5751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5752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5753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258</v>
      </c>
      <c r="D119" s="146" t="s">
        <v>254</v>
      </c>
      <c r="E119" s="147" t="s">
        <v>5754</v>
      </c>
      <c r="F119" s="148" t="s">
        <v>5755</v>
      </c>
      <c r="G119" s="149" t="s">
        <v>257</v>
      </c>
      <c r="H119" s="150">
        <v>189.08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5756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5757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5758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5743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5759</v>
      </c>
      <c r="H123" s="177">
        <v>113.04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5745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5760</v>
      </c>
      <c r="H125" s="177">
        <v>37.44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73</v>
      </c>
      <c r="AY125" s="175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5747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5761</v>
      </c>
      <c r="H127" s="177">
        <v>38.6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73</v>
      </c>
      <c r="AY127" s="175" t="s">
        <v>252</v>
      </c>
    </row>
    <row r="128" spans="1:65" s="15" customFormat="1" ht="11.25">
      <c r="B128" s="182"/>
      <c r="D128" s="160" t="s">
        <v>264</v>
      </c>
      <c r="E128" s="183" t="s">
        <v>3</v>
      </c>
      <c r="F128" s="184" t="s">
        <v>269</v>
      </c>
      <c r="H128" s="185">
        <v>189.08</v>
      </c>
      <c r="I128" s="186"/>
      <c r="L128" s="182"/>
      <c r="M128" s="187"/>
      <c r="N128" s="188"/>
      <c r="O128" s="188"/>
      <c r="P128" s="188"/>
      <c r="Q128" s="188"/>
      <c r="R128" s="188"/>
      <c r="S128" s="188"/>
      <c r="T128" s="189"/>
      <c r="AT128" s="183" t="s">
        <v>264</v>
      </c>
      <c r="AU128" s="183" t="s">
        <v>82</v>
      </c>
      <c r="AV128" s="15" t="s">
        <v>258</v>
      </c>
      <c r="AW128" s="15" t="s">
        <v>34</v>
      </c>
      <c r="AX128" s="15" t="s">
        <v>80</v>
      </c>
      <c r="AY128" s="183" t="s">
        <v>252</v>
      </c>
    </row>
    <row r="129" spans="1:65" s="2" customFormat="1" ht="16.5" customHeight="1">
      <c r="A129" s="34"/>
      <c r="B129" s="145"/>
      <c r="C129" s="146" t="s">
        <v>296</v>
      </c>
      <c r="D129" s="146" t="s">
        <v>254</v>
      </c>
      <c r="E129" s="147" t="s">
        <v>5762</v>
      </c>
      <c r="F129" s="148" t="s">
        <v>5763</v>
      </c>
      <c r="G129" s="149" t="s">
        <v>257</v>
      </c>
      <c r="H129" s="150">
        <v>157.72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5764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5743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5767</v>
      </c>
      <c r="H133" s="177">
        <v>75.36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5745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5768</v>
      </c>
      <c r="H135" s="177">
        <v>56.16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5747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5769</v>
      </c>
      <c r="H137" s="177">
        <v>26.2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5" customFormat="1" ht="11.25">
      <c r="B138" s="182"/>
      <c r="D138" s="160" t="s">
        <v>264</v>
      </c>
      <c r="E138" s="183" t="s">
        <v>3</v>
      </c>
      <c r="F138" s="184" t="s">
        <v>269</v>
      </c>
      <c r="H138" s="185">
        <v>157.72</v>
      </c>
      <c r="I138" s="186"/>
      <c r="L138" s="182"/>
      <c r="M138" s="187"/>
      <c r="N138" s="188"/>
      <c r="O138" s="188"/>
      <c r="P138" s="188"/>
      <c r="Q138" s="188"/>
      <c r="R138" s="188"/>
      <c r="S138" s="188"/>
      <c r="T138" s="189"/>
      <c r="AT138" s="183" t="s">
        <v>264</v>
      </c>
      <c r="AU138" s="183" t="s">
        <v>82</v>
      </c>
      <c r="AV138" s="15" t="s">
        <v>258</v>
      </c>
      <c r="AW138" s="15" t="s">
        <v>34</v>
      </c>
      <c r="AX138" s="15" t="s">
        <v>80</v>
      </c>
      <c r="AY138" s="183" t="s">
        <v>252</v>
      </c>
    </row>
    <row r="139" spans="1:65" s="2" customFormat="1" ht="16.5" customHeight="1">
      <c r="A139" s="34"/>
      <c r="B139" s="145"/>
      <c r="C139" s="198" t="s">
        <v>303</v>
      </c>
      <c r="D139" s="198" t="s">
        <v>361</v>
      </c>
      <c r="E139" s="199" t="s">
        <v>5770</v>
      </c>
      <c r="F139" s="200" t="s">
        <v>5771</v>
      </c>
      <c r="G139" s="201" t="s">
        <v>321</v>
      </c>
      <c r="H139" s="202">
        <v>315.44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1</v>
      </c>
      <c r="R139" s="156">
        <f>Q139*H139</f>
        <v>315.44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5772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5771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5773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14" customFormat="1" ht="11.25">
      <c r="B142" s="174"/>
      <c r="D142" s="160" t="s">
        <v>264</v>
      </c>
      <c r="F142" s="176" t="s">
        <v>5774</v>
      </c>
      <c r="H142" s="177">
        <v>315.44</v>
      </c>
      <c r="I142" s="178"/>
      <c r="L142" s="174"/>
      <c r="M142" s="179"/>
      <c r="N142" s="180"/>
      <c r="O142" s="180"/>
      <c r="P142" s="180"/>
      <c r="Q142" s="180"/>
      <c r="R142" s="180"/>
      <c r="S142" s="180"/>
      <c r="T142" s="181"/>
      <c r="AT142" s="175" t="s">
        <v>264</v>
      </c>
      <c r="AU142" s="175" t="s">
        <v>82</v>
      </c>
      <c r="AV142" s="14" t="s">
        <v>82</v>
      </c>
      <c r="AW142" s="14" t="s">
        <v>4</v>
      </c>
      <c r="AX142" s="14" t="s">
        <v>80</v>
      </c>
      <c r="AY142" s="175" t="s">
        <v>252</v>
      </c>
    </row>
    <row r="143" spans="1:65" s="12" customFormat="1" ht="22.9" customHeight="1">
      <c r="B143" s="132"/>
      <c r="D143" s="133" t="s">
        <v>72</v>
      </c>
      <c r="E143" s="143" t="s">
        <v>318</v>
      </c>
      <c r="F143" s="143" t="s">
        <v>5775</v>
      </c>
      <c r="I143" s="135"/>
      <c r="J143" s="144">
        <f>BK143</f>
        <v>0</v>
      </c>
      <c r="L143" s="132"/>
      <c r="M143" s="137"/>
      <c r="N143" s="138"/>
      <c r="O143" s="138"/>
      <c r="P143" s="139">
        <f>SUM(P144:P173)</f>
        <v>0</v>
      </c>
      <c r="Q143" s="138"/>
      <c r="R143" s="139">
        <f>SUM(R144:R173)</f>
        <v>4.6993198609999993</v>
      </c>
      <c r="S143" s="138"/>
      <c r="T143" s="140">
        <f>SUM(T144:T173)</f>
        <v>0</v>
      </c>
      <c r="AR143" s="133" t="s">
        <v>80</v>
      </c>
      <c r="AT143" s="141" t="s">
        <v>72</v>
      </c>
      <c r="AU143" s="141" t="s">
        <v>80</v>
      </c>
      <c r="AY143" s="133" t="s">
        <v>252</v>
      </c>
      <c r="BK143" s="142">
        <f>SUM(BK144:BK173)</f>
        <v>0</v>
      </c>
    </row>
    <row r="144" spans="1:65" s="2" customFormat="1" ht="16.5" customHeight="1">
      <c r="A144" s="34"/>
      <c r="B144" s="145"/>
      <c r="C144" s="146" t="s">
        <v>312</v>
      </c>
      <c r="D144" s="146" t="s">
        <v>254</v>
      </c>
      <c r="E144" s="147" t="s">
        <v>5776</v>
      </c>
      <c r="F144" s="148" t="s">
        <v>5777</v>
      </c>
      <c r="G144" s="149" t="s">
        <v>331</v>
      </c>
      <c r="H144" s="150">
        <v>92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5778</v>
      </c>
    </row>
    <row r="145" spans="1:65" s="2" customFormat="1" ht="19.5">
      <c r="A145" s="34"/>
      <c r="B145" s="35"/>
      <c r="C145" s="34"/>
      <c r="D145" s="160" t="s">
        <v>260</v>
      </c>
      <c r="E145" s="34"/>
      <c r="F145" s="161" t="s">
        <v>5779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11.25">
      <c r="A146" s="34"/>
      <c r="B146" s="35"/>
      <c r="C146" s="34"/>
      <c r="D146" s="165" t="s">
        <v>262</v>
      </c>
      <c r="E146" s="34"/>
      <c r="F146" s="166" t="s">
        <v>5780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262</v>
      </c>
      <c r="AU146" s="19" t="s">
        <v>82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5781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5782</v>
      </c>
      <c r="H148" s="177">
        <v>92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80</v>
      </c>
      <c r="AY148" s="175" t="s">
        <v>252</v>
      </c>
    </row>
    <row r="149" spans="1:65" s="2" customFormat="1" ht="16.5" customHeight="1">
      <c r="A149" s="34"/>
      <c r="B149" s="145"/>
      <c r="C149" s="198" t="s">
        <v>318</v>
      </c>
      <c r="D149" s="198" t="s">
        <v>361</v>
      </c>
      <c r="E149" s="199" t="s">
        <v>5783</v>
      </c>
      <c r="F149" s="200" t="s">
        <v>5784</v>
      </c>
      <c r="G149" s="201" t="s">
        <v>331</v>
      </c>
      <c r="H149" s="202">
        <v>93.38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4.2999999999999999E-4</v>
      </c>
      <c r="R149" s="156">
        <f>Q149*H149</f>
        <v>4.0153399999999999E-2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5785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5784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5786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5787</v>
      </c>
      <c r="H152" s="177">
        <v>93.38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46" t="s">
        <v>328</v>
      </c>
      <c r="D153" s="146" t="s">
        <v>254</v>
      </c>
      <c r="E153" s="147" t="s">
        <v>5788</v>
      </c>
      <c r="F153" s="148" t="s">
        <v>5789</v>
      </c>
      <c r="G153" s="149" t="s">
        <v>331</v>
      </c>
      <c r="H153" s="150">
        <v>11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5790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5791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5792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5793</v>
      </c>
      <c r="H156" s="177">
        <v>11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80</v>
      </c>
      <c r="AY156" s="175" t="s">
        <v>252</v>
      </c>
    </row>
    <row r="157" spans="1:65" s="2" customFormat="1" ht="16.5" customHeight="1">
      <c r="A157" s="34"/>
      <c r="B157" s="145"/>
      <c r="C157" s="198" t="s">
        <v>338</v>
      </c>
      <c r="D157" s="198" t="s">
        <v>361</v>
      </c>
      <c r="E157" s="199" t="s">
        <v>5794</v>
      </c>
      <c r="F157" s="200" t="s">
        <v>5795</v>
      </c>
      <c r="G157" s="201" t="s">
        <v>331</v>
      </c>
      <c r="H157" s="202">
        <v>11.164999999999999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1.06E-3</v>
      </c>
      <c r="R157" s="156">
        <f>Q157*H157</f>
        <v>1.1834899999999999E-2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5796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5795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14" customFormat="1" ht="11.25">
      <c r="B159" s="174"/>
      <c r="D159" s="160" t="s">
        <v>264</v>
      </c>
      <c r="F159" s="176" t="s">
        <v>5797</v>
      </c>
      <c r="H159" s="177">
        <v>11.164999999999999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4</v>
      </c>
      <c r="AX159" s="14" t="s">
        <v>80</v>
      </c>
      <c r="AY159" s="175" t="s">
        <v>252</v>
      </c>
    </row>
    <row r="160" spans="1:65" s="2" customFormat="1" ht="16.5" customHeight="1">
      <c r="A160" s="34"/>
      <c r="B160" s="145"/>
      <c r="C160" s="146" t="s">
        <v>360</v>
      </c>
      <c r="D160" s="146" t="s">
        <v>254</v>
      </c>
      <c r="E160" s="147" t="s">
        <v>5798</v>
      </c>
      <c r="F160" s="148" t="s">
        <v>5799</v>
      </c>
      <c r="G160" s="149" t="s">
        <v>331</v>
      </c>
      <c r="H160" s="150">
        <v>9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1.3225729E-2</v>
      </c>
      <c r="R160" s="156">
        <f>Q160*H160</f>
        <v>0.11903156100000001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5800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5801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5802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82</v>
      </c>
    </row>
    <row r="163" spans="1:65" s="13" customFormat="1" ht="11.25">
      <c r="B163" s="167"/>
      <c r="D163" s="160" t="s">
        <v>264</v>
      </c>
      <c r="E163" s="168" t="s">
        <v>3</v>
      </c>
      <c r="F163" s="169" t="s">
        <v>5803</v>
      </c>
      <c r="H163" s="168" t="s">
        <v>3</v>
      </c>
      <c r="I163" s="170"/>
      <c r="L163" s="167"/>
      <c r="M163" s="171"/>
      <c r="N163" s="172"/>
      <c r="O163" s="172"/>
      <c r="P163" s="172"/>
      <c r="Q163" s="172"/>
      <c r="R163" s="172"/>
      <c r="S163" s="172"/>
      <c r="T163" s="173"/>
      <c r="AT163" s="168" t="s">
        <v>264</v>
      </c>
      <c r="AU163" s="168" t="s">
        <v>82</v>
      </c>
      <c r="AV163" s="13" t="s">
        <v>80</v>
      </c>
      <c r="AW163" s="13" t="s">
        <v>34</v>
      </c>
      <c r="AX163" s="13" t="s">
        <v>73</v>
      </c>
      <c r="AY163" s="168" t="s">
        <v>252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328</v>
      </c>
      <c r="H164" s="177">
        <v>9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373</v>
      </c>
      <c r="D165" s="146" t="s">
        <v>254</v>
      </c>
      <c r="E165" s="147" t="s">
        <v>5804</v>
      </c>
      <c r="F165" s="148" t="s">
        <v>5805</v>
      </c>
      <c r="G165" s="149" t="s">
        <v>743</v>
      </c>
      <c r="H165" s="150">
        <v>2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1.4212199999999999</v>
      </c>
      <c r="R165" s="156">
        <f>Q165*H165</f>
        <v>2.8424399999999999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5806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5807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5808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21.75" customHeight="1">
      <c r="A168" s="34"/>
      <c r="B168" s="145"/>
      <c r="C168" s="146" t="s">
        <v>381</v>
      </c>
      <c r="D168" s="146" t="s">
        <v>254</v>
      </c>
      <c r="E168" s="147" t="s">
        <v>5809</v>
      </c>
      <c r="F168" s="148" t="s">
        <v>5810</v>
      </c>
      <c r="G168" s="149" t="s">
        <v>743</v>
      </c>
      <c r="H168" s="150">
        <v>1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1.6858599999999999</v>
      </c>
      <c r="R168" s="156">
        <f>Q168*H168</f>
        <v>1.6858599999999999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5811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5812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5813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2" customFormat="1" ht="16.5" customHeight="1">
      <c r="A171" s="34"/>
      <c r="B171" s="145"/>
      <c r="C171" s="146" t="s">
        <v>389</v>
      </c>
      <c r="D171" s="146" t="s">
        <v>254</v>
      </c>
      <c r="E171" s="147" t="s">
        <v>5814</v>
      </c>
      <c r="F171" s="148" t="s">
        <v>5815</v>
      </c>
      <c r="G171" s="149" t="s">
        <v>4372</v>
      </c>
      <c r="H171" s="150">
        <v>1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5816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5815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68.25">
      <c r="A173" s="34"/>
      <c r="B173" s="35"/>
      <c r="C173" s="34"/>
      <c r="D173" s="160" t="s">
        <v>2284</v>
      </c>
      <c r="E173" s="34"/>
      <c r="F173" s="211" t="s">
        <v>5817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2284</v>
      </c>
      <c r="AU173" s="19" t="s">
        <v>82</v>
      </c>
    </row>
    <row r="174" spans="1:65" s="12" customFormat="1" ht="25.9" customHeight="1">
      <c r="B174" s="132"/>
      <c r="D174" s="133" t="s">
        <v>72</v>
      </c>
      <c r="E174" s="134" t="s">
        <v>2190</v>
      </c>
      <c r="F174" s="134" t="s">
        <v>2191</v>
      </c>
      <c r="I174" s="135"/>
      <c r="J174" s="136">
        <f>BK174</f>
        <v>0</v>
      </c>
      <c r="L174" s="132"/>
      <c r="M174" s="137"/>
      <c r="N174" s="138"/>
      <c r="O174" s="138"/>
      <c r="P174" s="139">
        <f>P175+P216+P380+P663+P686+P768+P779+P831+P835</f>
        <v>0</v>
      </c>
      <c r="Q174" s="138"/>
      <c r="R174" s="139">
        <f>R175+R216+R380+R663+R686+R768+R779+R831+R835</f>
        <v>9.4280578097999967</v>
      </c>
      <c r="S174" s="138"/>
      <c r="T174" s="140">
        <f>T175+T216+T380+T663+T686+T768+T779+T831+T835</f>
        <v>0</v>
      </c>
      <c r="AR174" s="133" t="s">
        <v>82</v>
      </c>
      <c r="AT174" s="141" t="s">
        <v>72</v>
      </c>
      <c r="AU174" s="141" t="s">
        <v>73</v>
      </c>
      <c r="AY174" s="133" t="s">
        <v>252</v>
      </c>
      <c r="BK174" s="142">
        <f>BK175+BK216+BK380+BK663+BK686+BK768+BK779+BK831+BK835</f>
        <v>0</v>
      </c>
    </row>
    <row r="175" spans="1:65" s="12" customFormat="1" ht="22.9" customHeight="1">
      <c r="B175" s="132"/>
      <c r="D175" s="133" t="s">
        <v>72</v>
      </c>
      <c r="E175" s="143" t="s">
        <v>2431</v>
      </c>
      <c r="F175" s="143" t="s">
        <v>2432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SUM(P176:P215)</f>
        <v>0</v>
      </c>
      <c r="Q175" s="138"/>
      <c r="R175" s="139">
        <f>SUM(R176:R215)</f>
        <v>0.17821040400000002</v>
      </c>
      <c r="S175" s="138"/>
      <c r="T175" s="140">
        <f>SUM(T176:T215)</f>
        <v>0</v>
      </c>
      <c r="AR175" s="133" t="s">
        <v>82</v>
      </c>
      <c r="AT175" s="141" t="s">
        <v>72</v>
      </c>
      <c r="AU175" s="141" t="s">
        <v>80</v>
      </c>
      <c r="AY175" s="133" t="s">
        <v>252</v>
      </c>
      <c r="BK175" s="142">
        <f>SUM(BK176:BK215)</f>
        <v>0</v>
      </c>
    </row>
    <row r="176" spans="1:65" s="2" customFormat="1" ht="21.75" customHeight="1">
      <c r="A176" s="34"/>
      <c r="B176" s="145"/>
      <c r="C176" s="146" t="s">
        <v>9</v>
      </c>
      <c r="D176" s="146" t="s">
        <v>254</v>
      </c>
      <c r="E176" s="147" t="s">
        <v>4288</v>
      </c>
      <c r="F176" s="148" t="s">
        <v>4289</v>
      </c>
      <c r="G176" s="149" t="s">
        <v>331</v>
      </c>
      <c r="H176" s="150">
        <v>188.8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1.9233E-4</v>
      </c>
      <c r="R176" s="156">
        <f>Q176*H176</f>
        <v>3.6311903999999999E-2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406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406</v>
      </c>
      <c r="BM176" s="158" t="s">
        <v>5818</v>
      </c>
    </row>
    <row r="177" spans="1:65" s="2" customFormat="1" ht="19.5">
      <c r="A177" s="34"/>
      <c r="B177" s="35"/>
      <c r="C177" s="34"/>
      <c r="D177" s="160" t="s">
        <v>260</v>
      </c>
      <c r="E177" s="34"/>
      <c r="F177" s="161" t="s">
        <v>4291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4292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5819</v>
      </c>
      <c r="H179" s="177">
        <v>188.8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16.5" customHeight="1">
      <c r="A180" s="34"/>
      <c r="B180" s="145"/>
      <c r="C180" s="198" t="s">
        <v>406</v>
      </c>
      <c r="D180" s="198" t="s">
        <v>361</v>
      </c>
      <c r="E180" s="199" t="s">
        <v>5820</v>
      </c>
      <c r="F180" s="200" t="s">
        <v>5821</v>
      </c>
      <c r="G180" s="201" t="s">
        <v>331</v>
      </c>
      <c r="H180" s="202">
        <v>17.25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5.9000000000000003E-4</v>
      </c>
      <c r="R180" s="156">
        <f>Q180*H180</f>
        <v>1.0177500000000001E-2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572</v>
      </c>
      <c r="AT180" s="158" t="s">
        <v>361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5822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5821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5823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13" customFormat="1" ht="11.25">
      <c r="B183" s="167"/>
      <c r="D183" s="160" t="s">
        <v>264</v>
      </c>
      <c r="E183" s="168" t="s">
        <v>3</v>
      </c>
      <c r="F183" s="169" t="s">
        <v>5824</v>
      </c>
      <c r="H183" s="168" t="s">
        <v>3</v>
      </c>
      <c r="I183" s="170"/>
      <c r="L183" s="167"/>
      <c r="M183" s="171"/>
      <c r="N183" s="172"/>
      <c r="O183" s="172"/>
      <c r="P183" s="172"/>
      <c r="Q183" s="172"/>
      <c r="R183" s="172"/>
      <c r="S183" s="172"/>
      <c r="T183" s="173"/>
      <c r="AT183" s="168" t="s">
        <v>264</v>
      </c>
      <c r="AU183" s="168" t="s">
        <v>82</v>
      </c>
      <c r="AV183" s="13" t="s">
        <v>80</v>
      </c>
      <c r="AW183" s="13" t="s">
        <v>34</v>
      </c>
      <c r="AX183" s="13" t="s">
        <v>73</v>
      </c>
      <c r="AY183" s="168" t="s">
        <v>252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5825</v>
      </c>
      <c r="H184" s="177">
        <v>17.25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98" t="s">
        <v>414</v>
      </c>
      <c r="D185" s="198" t="s">
        <v>361</v>
      </c>
      <c r="E185" s="199" t="s">
        <v>5826</v>
      </c>
      <c r="F185" s="200" t="s">
        <v>5827</v>
      </c>
      <c r="G185" s="201" t="s">
        <v>331</v>
      </c>
      <c r="H185" s="202">
        <v>42.55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6.4999999999999997E-4</v>
      </c>
      <c r="R185" s="156">
        <f>Q185*H185</f>
        <v>2.7657499999999998E-2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572</v>
      </c>
      <c r="AT185" s="158" t="s">
        <v>361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5828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5827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5829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5830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5831</v>
      </c>
      <c r="H189" s="177">
        <v>42.55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2" customFormat="1" ht="16.5" customHeight="1">
      <c r="A190" s="34"/>
      <c r="B190" s="145"/>
      <c r="C190" s="198" t="s">
        <v>423</v>
      </c>
      <c r="D190" s="198" t="s">
        <v>361</v>
      </c>
      <c r="E190" s="199" t="s">
        <v>5832</v>
      </c>
      <c r="F190" s="200" t="s">
        <v>5833</v>
      </c>
      <c r="G190" s="201" t="s">
        <v>331</v>
      </c>
      <c r="H190" s="202">
        <v>69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8.3000000000000001E-4</v>
      </c>
      <c r="R190" s="156">
        <f>Q190*H190</f>
        <v>5.7270000000000001E-2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572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5834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5833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1.25">
      <c r="A192" s="34"/>
      <c r="B192" s="35"/>
      <c r="C192" s="34"/>
      <c r="D192" s="165" t="s">
        <v>262</v>
      </c>
      <c r="E192" s="34"/>
      <c r="F192" s="166" t="s">
        <v>5835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262</v>
      </c>
      <c r="AU192" s="19" t="s">
        <v>82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5836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5837</v>
      </c>
      <c r="H194" s="177">
        <v>34.5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1:65" s="13" customFormat="1" ht="11.25">
      <c r="B195" s="167"/>
      <c r="D195" s="160" t="s">
        <v>264</v>
      </c>
      <c r="E195" s="168" t="s">
        <v>3</v>
      </c>
      <c r="F195" s="169" t="s">
        <v>5838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264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5837</v>
      </c>
      <c r="H196" s="177">
        <v>34.5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1:65" s="15" customFormat="1" ht="11.25">
      <c r="B197" s="182"/>
      <c r="D197" s="160" t="s">
        <v>264</v>
      </c>
      <c r="E197" s="183" t="s">
        <v>3</v>
      </c>
      <c r="F197" s="184" t="s">
        <v>269</v>
      </c>
      <c r="H197" s="185">
        <v>69</v>
      </c>
      <c r="I197" s="186"/>
      <c r="L197" s="182"/>
      <c r="M197" s="187"/>
      <c r="N197" s="188"/>
      <c r="O197" s="188"/>
      <c r="P197" s="188"/>
      <c r="Q197" s="188"/>
      <c r="R197" s="188"/>
      <c r="S197" s="188"/>
      <c r="T197" s="189"/>
      <c r="AT197" s="183" t="s">
        <v>264</v>
      </c>
      <c r="AU197" s="183" t="s">
        <v>82</v>
      </c>
      <c r="AV197" s="15" t="s">
        <v>258</v>
      </c>
      <c r="AW197" s="15" t="s">
        <v>34</v>
      </c>
      <c r="AX197" s="15" t="s">
        <v>80</v>
      </c>
      <c r="AY197" s="183" t="s">
        <v>252</v>
      </c>
    </row>
    <row r="198" spans="1:65" s="2" customFormat="1" ht="16.5" customHeight="1">
      <c r="A198" s="34"/>
      <c r="B198" s="145"/>
      <c r="C198" s="198" t="s">
        <v>429</v>
      </c>
      <c r="D198" s="198" t="s">
        <v>361</v>
      </c>
      <c r="E198" s="199" t="s">
        <v>5839</v>
      </c>
      <c r="F198" s="200" t="s">
        <v>5840</v>
      </c>
      <c r="G198" s="201" t="s">
        <v>331</v>
      </c>
      <c r="H198" s="202">
        <v>36.799999999999997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7.2000000000000005E-4</v>
      </c>
      <c r="R198" s="156">
        <f>Q198*H198</f>
        <v>2.6495999999999999E-2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572</v>
      </c>
      <c r="AT198" s="158" t="s">
        <v>361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406</v>
      </c>
      <c r="BM198" s="158" t="s">
        <v>5841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5840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1.25">
      <c r="A200" s="34"/>
      <c r="B200" s="35"/>
      <c r="C200" s="34"/>
      <c r="D200" s="165" t="s">
        <v>262</v>
      </c>
      <c r="E200" s="34"/>
      <c r="F200" s="166" t="s">
        <v>5842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262</v>
      </c>
      <c r="AU200" s="19" t="s">
        <v>82</v>
      </c>
    </row>
    <row r="201" spans="1:65" s="13" customFormat="1" ht="11.25">
      <c r="B201" s="167"/>
      <c r="D201" s="160" t="s">
        <v>264</v>
      </c>
      <c r="E201" s="168" t="s">
        <v>3</v>
      </c>
      <c r="F201" s="169" t="s">
        <v>5843</v>
      </c>
      <c r="H201" s="168" t="s">
        <v>3</v>
      </c>
      <c r="I201" s="170"/>
      <c r="L201" s="167"/>
      <c r="M201" s="171"/>
      <c r="N201" s="172"/>
      <c r="O201" s="172"/>
      <c r="P201" s="172"/>
      <c r="Q201" s="172"/>
      <c r="R201" s="172"/>
      <c r="S201" s="172"/>
      <c r="T201" s="173"/>
      <c r="AT201" s="168" t="s">
        <v>264</v>
      </c>
      <c r="AU201" s="168" t="s">
        <v>82</v>
      </c>
      <c r="AV201" s="13" t="s">
        <v>80</v>
      </c>
      <c r="AW201" s="13" t="s">
        <v>34</v>
      </c>
      <c r="AX201" s="13" t="s">
        <v>73</v>
      </c>
      <c r="AY201" s="168" t="s">
        <v>252</v>
      </c>
    </row>
    <row r="202" spans="1:65" s="14" customFormat="1" ht="11.25">
      <c r="B202" s="174"/>
      <c r="D202" s="160" t="s">
        <v>264</v>
      </c>
      <c r="E202" s="175" t="s">
        <v>3</v>
      </c>
      <c r="F202" s="176" t="s">
        <v>4336</v>
      </c>
      <c r="H202" s="177">
        <v>18.399999999999999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252</v>
      </c>
    </row>
    <row r="203" spans="1:65" s="13" customFormat="1" ht="11.25">
      <c r="B203" s="167"/>
      <c r="D203" s="160" t="s">
        <v>264</v>
      </c>
      <c r="E203" s="168" t="s">
        <v>3</v>
      </c>
      <c r="F203" s="169" t="s">
        <v>5844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264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252</v>
      </c>
    </row>
    <row r="204" spans="1:65" s="14" customFormat="1" ht="11.25">
      <c r="B204" s="174"/>
      <c r="D204" s="160" t="s">
        <v>264</v>
      </c>
      <c r="E204" s="175" t="s">
        <v>3</v>
      </c>
      <c r="F204" s="176" t="s">
        <v>4336</v>
      </c>
      <c r="H204" s="177">
        <v>18.399999999999999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1:65" s="15" customFormat="1" ht="11.25">
      <c r="B205" s="182"/>
      <c r="D205" s="160" t="s">
        <v>264</v>
      </c>
      <c r="E205" s="183" t="s">
        <v>3</v>
      </c>
      <c r="F205" s="184" t="s">
        <v>269</v>
      </c>
      <c r="H205" s="185">
        <v>36.799999999999997</v>
      </c>
      <c r="I205" s="186"/>
      <c r="L205" s="182"/>
      <c r="M205" s="187"/>
      <c r="N205" s="188"/>
      <c r="O205" s="188"/>
      <c r="P205" s="188"/>
      <c r="Q205" s="188"/>
      <c r="R205" s="188"/>
      <c r="S205" s="188"/>
      <c r="T205" s="189"/>
      <c r="AT205" s="183" t="s">
        <v>264</v>
      </c>
      <c r="AU205" s="183" t="s">
        <v>82</v>
      </c>
      <c r="AV205" s="15" t="s">
        <v>258</v>
      </c>
      <c r="AW205" s="15" t="s">
        <v>34</v>
      </c>
      <c r="AX205" s="15" t="s">
        <v>80</v>
      </c>
      <c r="AY205" s="183" t="s">
        <v>252</v>
      </c>
    </row>
    <row r="206" spans="1:65" s="2" customFormat="1" ht="16.5" customHeight="1">
      <c r="A206" s="34"/>
      <c r="B206" s="145"/>
      <c r="C206" s="198" t="s">
        <v>435</v>
      </c>
      <c r="D206" s="198" t="s">
        <v>361</v>
      </c>
      <c r="E206" s="199" t="s">
        <v>5845</v>
      </c>
      <c r="F206" s="200" t="s">
        <v>5846</v>
      </c>
      <c r="G206" s="201" t="s">
        <v>331</v>
      </c>
      <c r="H206" s="202">
        <v>8.25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9.2000000000000003E-4</v>
      </c>
      <c r="R206" s="156">
        <f>Q206*H206</f>
        <v>7.5900000000000004E-3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572</v>
      </c>
      <c r="AT206" s="158" t="s">
        <v>361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406</v>
      </c>
      <c r="BM206" s="158" t="s">
        <v>5847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5846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2" customFormat="1" ht="11.25">
      <c r="A208" s="34"/>
      <c r="B208" s="35"/>
      <c r="C208" s="34"/>
      <c r="D208" s="165" t="s">
        <v>262</v>
      </c>
      <c r="E208" s="34"/>
      <c r="F208" s="166" t="s">
        <v>5848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262</v>
      </c>
      <c r="AU208" s="19" t="s">
        <v>82</v>
      </c>
    </row>
    <row r="209" spans="1:65" s="13" customFormat="1" ht="11.25">
      <c r="B209" s="167"/>
      <c r="D209" s="160" t="s">
        <v>264</v>
      </c>
      <c r="E209" s="168" t="s">
        <v>3</v>
      </c>
      <c r="F209" s="169" t="s">
        <v>5849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264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5850</v>
      </c>
      <c r="H210" s="177">
        <v>8.25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98" t="s">
        <v>8</v>
      </c>
      <c r="D211" s="198" t="s">
        <v>361</v>
      </c>
      <c r="E211" s="199" t="s">
        <v>5851</v>
      </c>
      <c r="F211" s="200" t="s">
        <v>5852</v>
      </c>
      <c r="G211" s="201" t="s">
        <v>331</v>
      </c>
      <c r="H211" s="202">
        <v>14.95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8.4999999999999995E-4</v>
      </c>
      <c r="R211" s="156">
        <f>Q211*H211</f>
        <v>1.2707499999999998E-2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572</v>
      </c>
      <c r="AT211" s="158" t="s">
        <v>361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5853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5852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5854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5849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5855</v>
      </c>
      <c r="H215" s="177">
        <v>14.95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12" customFormat="1" ht="22.9" customHeight="1">
      <c r="B216" s="132"/>
      <c r="D216" s="133" t="s">
        <v>72</v>
      </c>
      <c r="E216" s="143" t="s">
        <v>5856</v>
      </c>
      <c r="F216" s="143" t="s">
        <v>5857</v>
      </c>
      <c r="I216" s="135"/>
      <c r="J216" s="144">
        <f>BK216</f>
        <v>0</v>
      </c>
      <c r="L216" s="132"/>
      <c r="M216" s="137"/>
      <c r="N216" s="138"/>
      <c r="O216" s="138"/>
      <c r="P216" s="139">
        <f>SUM(P217:P379)</f>
        <v>0</v>
      </c>
      <c r="Q216" s="138"/>
      <c r="R216" s="139">
        <f>SUM(R217:R379)</f>
        <v>3.2706785274999985</v>
      </c>
      <c r="S216" s="138"/>
      <c r="T216" s="140">
        <f>SUM(T217:T379)</f>
        <v>0</v>
      </c>
      <c r="AR216" s="133" t="s">
        <v>82</v>
      </c>
      <c r="AT216" s="141" t="s">
        <v>72</v>
      </c>
      <c r="AU216" s="141" t="s">
        <v>80</v>
      </c>
      <c r="AY216" s="133" t="s">
        <v>252</v>
      </c>
      <c r="BK216" s="142">
        <f>SUM(BK217:BK379)</f>
        <v>0</v>
      </c>
    </row>
    <row r="217" spans="1:65" s="2" customFormat="1" ht="16.5" customHeight="1">
      <c r="A217" s="34"/>
      <c r="B217" s="145"/>
      <c r="C217" s="146" t="s">
        <v>451</v>
      </c>
      <c r="D217" s="146" t="s">
        <v>254</v>
      </c>
      <c r="E217" s="147" t="s">
        <v>5858</v>
      </c>
      <c r="F217" s="148" t="s">
        <v>5859</v>
      </c>
      <c r="G217" s="149" t="s">
        <v>331</v>
      </c>
      <c r="H217" s="150">
        <v>110.4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1.4215499999999999E-3</v>
      </c>
      <c r="R217" s="156">
        <f>Q217*H217</f>
        <v>0.15693912000000002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5860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5861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5862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13" customFormat="1" ht="11.25">
      <c r="B220" s="167"/>
      <c r="D220" s="160" t="s">
        <v>264</v>
      </c>
      <c r="E220" s="168" t="s">
        <v>3</v>
      </c>
      <c r="F220" s="169" t="s">
        <v>5743</v>
      </c>
      <c r="H220" s="168" t="s">
        <v>3</v>
      </c>
      <c r="I220" s="170"/>
      <c r="L220" s="167"/>
      <c r="M220" s="171"/>
      <c r="N220" s="172"/>
      <c r="O220" s="172"/>
      <c r="P220" s="172"/>
      <c r="Q220" s="172"/>
      <c r="R220" s="172"/>
      <c r="S220" s="172"/>
      <c r="T220" s="173"/>
      <c r="AT220" s="168" t="s">
        <v>264</v>
      </c>
      <c r="AU220" s="168" t="s">
        <v>82</v>
      </c>
      <c r="AV220" s="13" t="s">
        <v>80</v>
      </c>
      <c r="AW220" s="13" t="s">
        <v>34</v>
      </c>
      <c r="AX220" s="13" t="s">
        <v>73</v>
      </c>
      <c r="AY220" s="168" t="s">
        <v>252</v>
      </c>
    </row>
    <row r="221" spans="1:65" s="14" customFormat="1" ht="11.25">
      <c r="B221" s="174"/>
      <c r="D221" s="160" t="s">
        <v>264</v>
      </c>
      <c r="E221" s="175" t="s">
        <v>3</v>
      </c>
      <c r="F221" s="176" t="s">
        <v>5863</v>
      </c>
      <c r="H221" s="177">
        <v>97.75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1:65" s="13" customFormat="1" ht="11.25">
      <c r="B222" s="167"/>
      <c r="D222" s="160" t="s">
        <v>264</v>
      </c>
      <c r="E222" s="168" t="s">
        <v>3</v>
      </c>
      <c r="F222" s="169" t="s">
        <v>5745</v>
      </c>
      <c r="H222" s="168" t="s">
        <v>3</v>
      </c>
      <c r="I222" s="170"/>
      <c r="L222" s="167"/>
      <c r="M222" s="171"/>
      <c r="N222" s="172"/>
      <c r="O222" s="172"/>
      <c r="P222" s="172"/>
      <c r="Q222" s="172"/>
      <c r="R222" s="172"/>
      <c r="S222" s="172"/>
      <c r="T222" s="173"/>
      <c r="AT222" s="168" t="s">
        <v>264</v>
      </c>
      <c r="AU222" s="168" t="s">
        <v>82</v>
      </c>
      <c r="AV222" s="13" t="s">
        <v>80</v>
      </c>
      <c r="AW222" s="13" t="s">
        <v>34</v>
      </c>
      <c r="AX222" s="13" t="s">
        <v>73</v>
      </c>
      <c r="AY222" s="168" t="s">
        <v>252</v>
      </c>
    </row>
    <row r="223" spans="1:65" s="14" customFormat="1" ht="11.25">
      <c r="B223" s="174"/>
      <c r="D223" s="160" t="s">
        <v>264</v>
      </c>
      <c r="E223" s="175" t="s">
        <v>3</v>
      </c>
      <c r="F223" s="176" t="s">
        <v>4283</v>
      </c>
      <c r="H223" s="177">
        <v>12.65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1:65" s="15" customFormat="1" ht="11.25">
      <c r="B224" s="182"/>
      <c r="D224" s="160" t="s">
        <v>264</v>
      </c>
      <c r="E224" s="183" t="s">
        <v>3</v>
      </c>
      <c r="F224" s="184" t="s">
        <v>269</v>
      </c>
      <c r="H224" s="185">
        <v>110.4</v>
      </c>
      <c r="I224" s="186"/>
      <c r="L224" s="182"/>
      <c r="M224" s="187"/>
      <c r="N224" s="188"/>
      <c r="O224" s="188"/>
      <c r="P224" s="188"/>
      <c r="Q224" s="188"/>
      <c r="R224" s="188"/>
      <c r="S224" s="188"/>
      <c r="T224" s="189"/>
      <c r="AT224" s="183" t="s">
        <v>264</v>
      </c>
      <c r="AU224" s="183" t="s">
        <v>82</v>
      </c>
      <c r="AV224" s="15" t="s">
        <v>258</v>
      </c>
      <c r="AW224" s="15" t="s">
        <v>34</v>
      </c>
      <c r="AX224" s="15" t="s">
        <v>80</v>
      </c>
      <c r="AY224" s="183" t="s">
        <v>252</v>
      </c>
    </row>
    <row r="225" spans="1:65" s="2" customFormat="1" ht="16.5" customHeight="1">
      <c r="A225" s="34"/>
      <c r="B225" s="145"/>
      <c r="C225" s="146" t="s">
        <v>326</v>
      </c>
      <c r="D225" s="146" t="s">
        <v>254</v>
      </c>
      <c r="E225" s="147" t="s">
        <v>5864</v>
      </c>
      <c r="F225" s="148" t="s">
        <v>5865</v>
      </c>
      <c r="G225" s="149" t="s">
        <v>331</v>
      </c>
      <c r="H225" s="150">
        <v>100.05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7.443E-3</v>
      </c>
      <c r="R225" s="156">
        <f>Q225*H225</f>
        <v>0.74467214999999998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5866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5867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5868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5743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4" customFormat="1" ht="11.25">
      <c r="B229" s="174"/>
      <c r="D229" s="160" t="s">
        <v>264</v>
      </c>
      <c r="E229" s="175" t="s">
        <v>3</v>
      </c>
      <c r="F229" s="176" t="s">
        <v>5869</v>
      </c>
      <c r="H229" s="177">
        <v>25.3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5745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5870</v>
      </c>
      <c r="H231" s="177">
        <v>74.75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5" customFormat="1" ht="11.25">
      <c r="B232" s="182"/>
      <c r="D232" s="160" t="s">
        <v>264</v>
      </c>
      <c r="E232" s="183" t="s">
        <v>3</v>
      </c>
      <c r="F232" s="184" t="s">
        <v>269</v>
      </c>
      <c r="H232" s="185">
        <v>100.05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264</v>
      </c>
      <c r="AU232" s="183" t="s">
        <v>82</v>
      </c>
      <c r="AV232" s="15" t="s">
        <v>258</v>
      </c>
      <c r="AW232" s="15" t="s">
        <v>34</v>
      </c>
      <c r="AX232" s="15" t="s">
        <v>80</v>
      </c>
      <c r="AY232" s="183" t="s">
        <v>252</v>
      </c>
    </row>
    <row r="233" spans="1:65" s="2" customFormat="1" ht="16.5" customHeight="1">
      <c r="A233" s="34"/>
      <c r="B233" s="145"/>
      <c r="C233" s="146" t="s">
        <v>475</v>
      </c>
      <c r="D233" s="146" t="s">
        <v>254</v>
      </c>
      <c r="E233" s="147" t="s">
        <v>5871</v>
      </c>
      <c r="F233" s="148" t="s">
        <v>5872</v>
      </c>
      <c r="G233" s="149" t="s">
        <v>331</v>
      </c>
      <c r="H233" s="150">
        <v>64.400000000000006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1.232225E-2</v>
      </c>
      <c r="R233" s="156">
        <f>Q233*H233</f>
        <v>0.79355290000000012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5873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5874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5875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13" customFormat="1" ht="11.25">
      <c r="B236" s="167"/>
      <c r="D236" s="160" t="s">
        <v>264</v>
      </c>
      <c r="E236" s="168" t="s">
        <v>3</v>
      </c>
      <c r="F236" s="169" t="s">
        <v>5743</v>
      </c>
      <c r="H236" s="168" t="s">
        <v>3</v>
      </c>
      <c r="I236" s="170"/>
      <c r="L236" s="167"/>
      <c r="M236" s="171"/>
      <c r="N236" s="172"/>
      <c r="O236" s="172"/>
      <c r="P236" s="172"/>
      <c r="Q236" s="172"/>
      <c r="R236" s="172"/>
      <c r="S236" s="172"/>
      <c r="T236" s="173"/>
      <c r="AT236" s="168" t="s">
        <v>264</v>
      </c>
      <c r="AU236" s="168" t="s">
        <v>82</v>
      </c>
      <c r="AV236" s="13" t="s">
        <v>80</v>
      </c>
      <c r="AW236" s="13" t="s">
        <v>34</v>
      </c>
      <c r="AX236" s="13" t="s">
        <v>73</v>
      </c>
      <c r="AY236" s="168" t="s">
        <v>252</v>
      </c>
    </row>
    <row r="237" spans="1:65" s="14" customFormat="1" ht="11.25">
      <c r="B237" s="174"/>
      <c r="D237" s="160" t="s">
        <v>264</v>
      </c>
      <c r="E237" s="175" t="s">
        <v>3</v>
      </c>
      <c r="F237" s="176" t="s">
        <v>4316</v>
      </c>
      <c r="H237" s="177">
        <v>46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1:65" s="13" customFormat="1" ht="11.25">
      <c r="B238" s="167"/>
      <c r="D238" s="160" t="s">
        <v>264</v>
      </c>
      <c r="E238" s="168" t="s">
        <v>3</v>
      </c>
      <c r="F238" s="169" t="s">
        <v>5745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264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252</v>
      </c>
    </row>
    <row r="239" spans="1:65" s="14" customFormat="1" ht="11.25">
      <c r="B239" s="174"/>
      <c r="D239" s="160" t="s">
        <v>264</v>
      </c>
      <c r="E239" s="175" t="s">
        <v>3</v>
      </c>
      <c r="F239" s="176" t="s">
        <v>4336</v>
      </c>
      <c r="H239" s="177">
        <v>18.399999999999999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1:65" s="15" customFormat="1" ht="11.25">
      <c r="B240" s="182"/>
      <c r="D240" s="160" t="s">
        <v>264</v>
      </c>
      <c r="E240" s="183" t="s">
        <v>3</v>
      </c>
      <c r="F240" s="184" t="s">
        <v>269</v>
      </c>
      <c r="H240" s="185">
        <v>64.400000000000006</v>
      </c>
      <c r="I240" s="186"/>
      <c r="L240" s="182"/>
      <c r="M240" s="187"/>
      <c r="N240" s="188"/>
      <c r="O240" s="188"/>
      <c r="P240" s="188"/>
      <c r="Q240" s="188"/>
      <c r="R240" s="188"/>
      <c r="S240" s="188"/>
      <c r="T240" s="189"/>
      <c r="AT240" s="183" t="s">
        <v>264</v>
      </c>
      <c r="AU240" s="183" t="s">
        <v>82</v>
      </c>
      <c r="AV240" s="15" t="s">
        <v>258</v>
      </c>
      <c r="AW240" s="15" t="s">
        <v>34</v>
      </c>
      <c r="AX240" s="15" t="s">
        <v>80</v>
      </c>
      <c r="AY240" s="183" t="s">
        <v>252</v>
      </c>
    </row>
    <row r="241" spans="1:65" s="2" customFormat="1" ht="16.5" customHeight="1">
      <c r="A241" s="34"/>
      <c r="B241" s="145"/>
      <c r="C241" s="146" t="s">
        <v>485</v>
      </c>
      <c r="D241" s="146" t="s">
        <v>254</v>
      </c>
      <c r="E241" s="147" t="s">
        <v>5876</v>
      </c>
      <c r="F241" s="148" t="s">
        <v>5877</v>
      </c>
      <c r="G241" s="149" t="s">
        <v>331</v>
      </c>
      <c r="H241" s="150">
        <v>23</v>
      </c>
      <c r="I241" s="151"/>
      <c r="J241" s="152">
        <f>ROUND(I241*H241,2)</f>
        <v>0</v>
      </c>
      <c r="K241" s="153"/>
      <c r="L241" s="35"/>
      <c r="M241" s="154" t="s">
        <v>3</v>
      </c>
      <c r="N241" s="155" t="s">
        <v>44</v>
      </c>
      <c r="O241" s="55"/>
      <c r="P241" s="156">
        <f>O241*H241</f>
        <v>0</v>
      </c>
      <c r="Q241" s="156">
        <v>1.975375E-2</v>
      </c>
      <c r="R241" s="156">
        <f>Q241*H241</f>
        <v>0.45433625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406</v>
      </c>
      <c r="AT241" s="158" t="s">
        <v>254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5878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5879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1.25">
      <c r="A243" s="34"/>
      <c r="B243" s="35"/>
      <c r="C243" s="34"/>
      <c r="D243" s="165" t="s">
        <v>262</v>
      </c>
      <c r="E243" s="34"/>
      <c r="F243" s="166" t="s">
        <v>5880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262</v>
      </c>
      <c r="AU243" s="19" t="s">
        <v>82</v>
      </c>
    </row>
    <row r="244" spans="1:65" s="13" customFormat="1" ht="11.25">
      <c r="B244" s="167"/>
      <c r="D244" s="160" t="s">
        <v>264</v>
      </c>
      <c r="E244" s="168" t="s">
        <v>3</v>
      </c>
      <c r="F244" s="169" t="s">
        <v>5743</v>
      </c>
      <c r="H244" s="168" t="s">
        <v>3</v>
      </c>
      <c r="I244" s="170"/>
      <c r="L244" s="167"/>
      <c r="M244" s="171"/>
      <c r="N244" s="172"/>
      <c r="O244" s="172"/>
      <c r="P244" s="172"/>
      <c r="Q244" s="172"/>
      <c r="R244" s="172"/>
      <c r="S244" s="172"/>
      <c r="T244" s="173"/>
      <c r="AT244" s="168" t="s">
        <v>264</v>
      </c>
      <c r="AU244" s="168" t="s">
        <v>82</v>
      </c>
      <c r="AV244" s="13" t="s">
        <v>80</v>
      </c>
      <c r="AW244" s="13" t="s">
        <v>34</v>
      </c>
      <c r="AX244" s="13" t="s">
        <v>73</v>
      </c>
      <c r="AY244" s="168" t="s">
        <v>252</v>
      </c>
    </row>
    <row r="245" spans="1:65" s="14" customFormat="1" ht="11.25">
      <c r="B245" s="174"/>
      <c r="D245" s="160" t="s">
        <v>264</v>
      </c>
      <c r="E245" s="175" t="s">
        <v>3</v>
      </c>
      <c r="F245" s="176" t="s">
        <v>5881</v>
      </c>
      <c r="H245" s="177">
        <v>11.5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264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252</v>
      </c>
    </row>
    <row r="246" spans="1:65" s="13" customFormat="1" ht="11.25">
      <c r="B246" s="167"/>
      <c r="D246" s="160" t="s">
        <v>264</v>
      </c>
      <c r="E246" s="168" t="s">
        <v>3</v>
      </c>
      <c r="F246" s="169" t="s">
        <v>5745</v>
      </c>
      <c r="H246" s="168" t="s">
        <v>3</v>
      </c>
      <c r="I246" s="170"/>
      <c r="L246" s="167"/>
      <c r="M246" s="171"/>
      <c r="N246" s="172"/>
      <c r="O246" s="172"/>
      <c r="P246" s="172"/>
      <c r="Q246" s="172"/>
      <c r="R246" s="172"/>
      <c r="S246" s="172"/>
      <c r="T246" s="173"/>
      <c r="AT246" s="168" t="s">
        <v>264</v>
      </c>
      <c r="AU246" s="168" t="s">
        <v>82</v>
      </c>
      <c r="AV246" s="13" t="s">
        <v>80</v>
      </c>
      <c r="AW246" s="13" t="s">
        <v>34</v>
      </c>
      <c r="AX246" s="13" t="s">
        <v>73</v>
      </c>
      <c r="AY246" s="168" t="s">
        <v>252</v>
      </c>
    </row>
    <row r="247" spans="1:65" s="14" customFormat="1" ht="11.25">
      <c r="B247" s="174"/>
      <c r="D247" s="160" t="s">
        <v>264</v>
      </c>
      <c r="E247" s="175" t="s">
        <v>3</v>
      </c>
      <c r="F247" s="176" t="s">
        <v>5881</v>
      </c>
      <c r="H247" s="177">
        <v>11.5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264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252</v>
      </c>
    </row>
    <row r="248" spans="1:65" s="15" customFormat="1" ht="11.25">
      <c r="B248" s="182"/>
      <c r="D248" s="160" t="s">
        <v>264</v>
      </c>
      <c r="E248" s="183" t="s">
        <v>3</v>
      </c>
      <c r="F248" s="184" t="s">
        <v>269</v>
      </c>
      <c r="H248" s="185">
        <v>23</v>
      </c>
      <c r="I248" s="186"/>
      <c r="L248" s="182"/>
      <c r="M248" s="187"/>
      <c r="N248" s="188"/>
      <c r="O248" s="188"/>
      <c r="P248" s="188"/>
      <c r="Q248" s="188"/>
      <c r="R248" s="188"/>
      <c r="S248" s="188"/>
      <c r="T248" s="189"/>
      <c r="AT248" s="183" t="s">
        <v>264</v>
      </c>
      <c r="AU248" s="183" t="s">
        <v>82</v>
      </c>
      <c r="AV248" s="15" t="s">
        <v>258</v>
      </c>
      <c r="AW248" s="15" t="s">
        <v>34</v>
      </c>
      <c r="AX248" s="15" t="s">
        <v>80</v>
      </c>
      <c r="AY248" s="183" t="s">
        <v>252</v>
      </c>
    </row>
    <row r="249" spans="1:65" s="2" customFormat="1" ht="16.5" customHeight="1">
      <c r="A249" s="34"/>
      <c r="B249" s="145"/>
      <c r="C249" s="146" t="s">
        <v>494</v>
      </c>
      <c r="D249" s="146" t="s">
        <v>254</v>
      </c>
      <c r="E249" s="147" t="s">
        <v>5882</v>
      </c>
      <c r="F249" s="148" t="s">
        <v>5883</v>
      </c>
      <c r="G249" s="149" t="s">
        <v>331</v>
      </c>
      <c r="H249" s="150">
        <v>9.1999999999999993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2.9658500000000001E-2</v>
      </c>
      <c r="R249" s="156">
        <f>Q249*H249</f>
        <v>0.2728582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5884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5885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5886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13" customFormat="1" ht="11.25">
      <c r="B252" s="167"/>
      <c r="D252" s="160" t="s">
        <v>264</v>
      </c>
      <c r="E252" s="168" t="s">
        <v>3</v>
      </c>
      <c r="F252" s="169" t="s">
        <v>5745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264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252</v>
      </c>
    </row>
    <row r="253" spans="1:65" s="14" customFormat="1" ht="11.25">
      <c r="B253" s="174"/>
      <c r="D253" s="160" t="s">
        <v>264</v>
      </c>
      <c r="E253" s="175" t="s">
        <v>3</v>
      </c>
      <c r="F253" s="176" t="s">
        <v>4320</v>
      </c>
      <c r="H253" s="177">
        <v>9.1999999999999993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264</v>
      </c>
      <c r="AU253" s="175" t="s">
        <v>82</v>
      </c>
      <c r="AV253" s="14" t="s">
        <v>82</v>
      </c>
      <c r="AW253" s="14" t="s">
        <v>34</v>
      </c>
      <c r="AX253" s="14" t="s">
        <v>80</v>
      </c>
      <c r="AY253" s="175" t="s">
        <v>252</v>
      </c>
    </row>
    <row r="254" spans="1:65" s="2" customFormat="1" ht="16.5" customHeight="1">
      <c r="A254" s="34"/>
      <c r="B254" s="145"/>
      <c r="C254" s="146" t="s">
        <v>503</v>
      </c>
      <c r="D254" s="146" t="s">
        <v>254</v>
      </c>
      <c r="E254" s="147" t="s">
        <v>5887</v>
      </c>
      <c r="F254" s="148" t="s">
        <v>5888</v>
      </c>
      <c r="G254" s="149" t="s">
        <v>331</v>
      </c>
      <c r="H254" s="150">
        <v>79.150000000000006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4.1189999999999998E-4</v>
      </c>
      <c r="R254" s="156">
        <f>Q254*H254</f>
        <v>3.2601885000000004E-2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5889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5890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1.25">
      <c r="A256" s="34"/>
      <c r="B256" s="35"/>
      <c r="C256" s="34"/>
      <c r="D256" s="165" t="s">
        <v>262</v>
      </c>
      <c r="E256" s="34"/>
      <c r="F256" s="166" t="s">
        <v>5891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262</v>
      </c>
      <c r="AU256" s="19" t="s">
        <v>82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5892</v>
      </c>
      <c r="H257" s="177">
        <v>47.15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3" customFormat="1" ht="11.25">
      <c r="B258" s="167"/>
      <c r="D258" s="160" t="s">
        <v>264</v>
      </c>
      <c r="E258" s="168" t="s">
        <v>3</v>
      </c>
      <c r="F258" s="169" t="s">
        <v>5893</v>
      </c>
      <c r="H258" s="168" t="s">
        <v>3</v>
      </c>
      <c r="I258" s="170"/>
      <c r="L258" s="167"/>
      <c r="M258" s="171"/>
      <c r="N258" s="172"/>
      <c r="O258" s="172"/>
      <c r="P258" s="172"/>
      <c r="Q258" s="172"/>
      <c r="R258" s="172"/>
      <c r="S258" s="172"/>
      <c r="T258" s="173"/>
      <c r="AT258" s="168" t="s">
        <v>264</v>
      </c>
      <c r="AU258" s="168" t="s">
        <v>82</v>
      </c>
      <c r="AV258" s="13" t="s">
        <v>80</v>
      </c>
      <c r="AW258" s="13" t="s">
        <v>34</v>
      </c>
      <c r="AX258" s="13" t="s">
        <v>73</v>
      </c>
      <c r="AY258" s="168" t="s">
        <v>252</v>
      </c>
    </row>
    <row r="259" spans="1:65" s="14" customFormat="1" ht="11.25">
      <c r="B259" s="174"/>
      <c r="D259" s="160" t="s">
        <v>264</v>
      </c>
      <c r="E259" s="175" t="s">
        <v>3</v>
      </c>
      <c r="F259" s="176" t="s">
        <v>572</v>
      </c>
      <c r="H259" s="177">
        <v>32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264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252</v>
      </c>
    </row>
    <row r="260" spans="1:65" s="15" customFormat="1" ht="11.25">
      <c r="B260" s="182"/>
      <c r="D260" s="160" t="s">
        <v>264</v>
      </c>
      <c r="E260" s="183" t="s">
        <v>3</v>
      </c>
      <c r="F260" s="184" t="s">
        <v>269</v>
      </c>
      <c r="H260" s="185">
        <v>79.150000000000006</v>
      </c>
      <c r="I260" s="186"/>
      <c r="L260" s="182"/>
      <c r="M260" s="187"/>
      <c r="N260" s="188"/>
      <c r="O260" s="188"/>
      <c r="P260" s="188"/>
      <c r="Q260" s="188"/>
      <c r="R260" s="188"/>
      <c r="S260" s="188"/>
      <c r="T260" s="189"/>
      <c r="AT260" s="183" t="s">
        <v>264</v>
      </c>
      <c r="AU260" s="183" t="s">
        <v>82</v>
      </c>
      <c r="AV260" s="15" t="s">
        <v>258</v>
      </c>
      <c r="AW260" s="15" t="s">
        <v>34</v>
      </c>
      <c r="AX260" s="15" t="s">
        <v>80</v>
      </c>
      <c r="AY260" s="183" t="s">
        <v>252</v>
      </c>
    </row>
    <row r="261" spans="1:65" s="2" customFormat="1" ht="16.5" customHeight="1">
      <c r="A261" s="34"/>
      <c r="B261" s="145"/>
      <c r="C261" s="146" t="s">
        <v>509</v>
      </c>
      <c r="D261" s="146" t="s">
        <v>254</v>
      </c>
      <c r="E261" s="147" t="s">
        <v>5894</v>
      </c>
      <c r="F261" s="148" t="s">
        <v>5895</v>
      </c>
      <c r="G261" s="149" t="s">
        <v>331</v>
      </c>
      <c r="H261" s="150">
        <v>40.25</v>
      </c>
      <c r="I261" s="151"/>
      <c r="J261" s="152">
        <f>ROUND(I261*H261,2)</f>
        <v>0</v>
      </c>
      <c r="K261" s="153"/>
      <c r="L261" s="35"/>
      <c r="M261" s="154" t="s">
        <v>3</v>
      </c>
      <c r="N261" s="155" t="s">
        <v>44</v>
      </c>
      <c r="O261" s="55"/>
      <c r="P261" s="156">
        <f>O261*H261</f>
        <v>0</v>
      </c>
      <c r="Q261" s="156">
        <v>4.7649999999999998E-4</v>
      </c>
      <c r="R261" s="156">
        <f>Q261*H261</f>
        <v>1.9179124999999998E-2</v>
      </c>
      <c r="S261" s="156">
        <v>0</v>
      </c>
      <c r="T261" s="157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8" t="s">
        <v>406</v>
      </c>
      <c r="AT261" s="158" t="s">
        <v>254</v>
      </c>
      <c r="AU261" s="158" t="s">
        <v>82</v>
      </c>
      <c r="AY261" s="19" t="s">
        <v>252</v>
      </c>
      <c r="BE261" s="159">
        <f>IF(N261="základní",J261,0)</f>
        <v>0</v>
      </c>
      <c r="BF261" s="159">
        <f>IF(N261="snížená",J261,0)</f>
        <v>0</v>
      </c>
      <c r="BG261" s="159">
        <f>IF(N261="zákl. přenesená",J261,0)</f>
        <v>0</v>
      </c>
      <c r="BH261" s="159">
        <f>IF(N261="sníž. přenesená",J261,0)</f>
        <v>0</v>
      </c>
      <c r="BI261" s="159">
        <f>IF(N261="nulová",J261,0)</f>
        <v>0</v>
      </c>
      <c r="BJ261" s="19" t="s">
        <v>80</v>
      </c>
      <c r="BK261" s="159">
        <f>ROUND(I261*H261,2)</f>
        <v>0</v>
      </c>
      <c r="BL261" s="19" t="s">
        <v>406</v>
      </c>
      <c r="BM261" s="158" t="s">
        <v>5896</v>
      </c>
    </row>
    <row r="262" spans="1:65" s="2" customFormat="1" ht="11.25">
      <c r="A262" s="34"/>
      <c r="B262" s="35"/>
      <c r="C262" s="34"/>
      <c r="D262" s="160" t="s">
        <v>260</v>
      </c>
      <c r="E262" s="34"/>
      <c r="F262" s="161" t="s">
        <v>5897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260</v>
      </c>
      <c r="AU262" s="19" t="s">
        <v>82</v>
      </c>
    </row>
    <row r="263" spans="1:65" s="2" customFormat="1" ht="11.25">
      <c r="A263" s="34"/>
      <c r="B263" s="35"/>
      <c r="C263" s="34"/>
      <c r="D263" s="165" t="s">
        <v>262</v>
      </c>
      <c r="E263" s="34"/>
      <c r="F263" s="166" t="s">
        <v>5898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262</v>
      </c>
      <c r="AU263" s="19" t="s">
        <v>82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5899</v>
      </c>
      <c r="H264" s="177">
        <v>40.25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80</v>
      </c>
      <c r="AY264" s="175" t="s">
        <v>252</v>
      </c>
    </row>
    <row r="265" spans="1:65" s="2" customFormat="1" ht="16.5" customHeight="1">
      <c r="A265" s="34"/>
      <c r="B265" s="145"/>
      <c r="C265" s="146" t="s">
        <v>517</v>
      </c>
      <c r="D265" s="146" t="s">
        <v>254</v>
      </c>
      <c r="E265" s="147" t="s">
        <v>5900</v>
      </c>
      <c r="F265" s="148" t="s">
        <v>5901</v>
      </c>
      <c r="G265" s="149" t="s">
        <v>331</v>
      </c>
      <c r="H265" s="150">
        <v>17.25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7.092E-4</v>
      </c>
      <c r="R265" s="156">
        <f>Q265*H265</f>
        <v>1.22337E-2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406</v>
      </c>
      <c r="AT265" s="158" t="s">
        <v>254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5902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5903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1.25">
      <c r="A267" s="34"/>
      <c r="B267" s="35"/>
      <c r="C267" s="34"/>
      <c r="D267" s="165" t="s">
        <v>262</v>
      </c>
      <c r="E267" s="34"/>
      <c r="F267" s="166" t="s">
        <v>5904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262</v>
      </c>
      <c r="AU267" s="19" t="s">
        <v>82</v>
      </c>
    </row>
    <row r="268" spans="1:65" s="14" customFormat="1" ht="11.25">
      <c r="B268" s="174"/>
      <c r="D268" s="160" t="s">
        <v>264</v>
      </c>
      <c r="E268" s="175" t="s">
        <v>3</v>
      </c>
      <c r="F268" s="176" t="s">
        <v>5825</v>
      </c>
      <c r="H268" s="177">
        <v>17.25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264</v>
      </c>
      <c r="AU268" s="175" t="s">
        <v>82</v>
      </c>
      <c r="AV268" s="14" t="s">
        <v>82</v>
      </c>
      <c r="AW268" s="14" t="s">
        <v>34</v>
      </c>
      <c r="AX268" s="14" t="s">
        <v>80</v>
      </c>
      <c r="AY268" s="175" t="s">
        <v>252</v>
      </c>
    </row>
    <row r="269" spans="1:65" s="2" customFormat="1" ht="16.5" customHeight="1">
      <c r="A269" s="34"/>
      <c r="B269" s="145"/>
      <c r="C269" s="146" t="s">
        <v>548</v>
      </c>
      <c r="D269" s="146" t="s">
        <v>254</v>
      </c>
      <c r="E269" s="147" t="s">
        <v>5905</v>
      </c>
      <c r="F269" s="148" t="s">
        <v>5906</v>
      </c>
      <c r="G269" s="149" t="s">
        <v>331</v>
      </c>
      <c r="H269" s="150">
        <v>59.8</v>
      </c>
      <c r="I269" s="151"/>
      <c r="J269" s="152">
        <f>ROUND(I269*H269,2)</f>
        <v>0</v>
      </c>
      <c r="K269" s="153"/>
      <c r="L269" s="35"/>
      <c r="M269" s="154" t="s">
        <v>3</v>
      </c>
      <c r="N269" s="155" t="s">
        <v>44</v>
      </c>
      <c r="O269" s="55"/>
      <c r="P269" s="156">
        <f>O269*H269</f>
        <v>0</v>
      </c>
      <c r="Q269" s="156">
        <v>2.2361999999999998E-3</v>
      </c>
      <c r="R269" s="156">
        <f>Q269*H269</f>
        <v>0.13372475999999997</v>
      </c>
      <c r="S269" s="156">
        <v>0</v>
      </c>
      <c r="T269" s="157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8" t="s">
        <v>406</v>
      </c>
      <c r="AT269" s="158" t="s">
        <v>254</v>
      </c>
      <c r="AU269" s="158" t="s">
        <v>82</v>
      </c>
      <c r="AY269" s="19" t="s">
        <v>252</v>
      </c>
      <c r="BE269" s="159">
        <f>IF(N269="základní",J269,0)</f>
        <v>0</v>
      </c>
      <c r="BF269" s="159">
        <f>IF(N269="snížená",J269,0)</f>
        <v>0</v>
      </c>
      <c r="BG269" s="159">
        <f>IF(N269="zákl. přenesená",J269,0)</f>
        <v>0</v>
      </c>
      <c r="BH269" s="159">
        <f>IF(N269="sníž. přenesená",J269,0)</f>
        <v>0</v>
      </c>
      <c r="BI269" s="159">
        <f>IF(N269="nulová",J269,0)</f>
        <v>0</v>
      </c>
      <c r="BJ269" s="19" t="s">
        <v>80</v>
      </c>
      <c r="BK269" s="159">
        <f>ROUND(I269*H269,2)</f>
        <v>0</v>
      </c>
      <c r="BL269" s="19" t="s">
        <v>406</v>
      </c>
      <c r="BM269" s="158" t="s">
        <v>5907</v>
      </c>
    </row>
    <row r="270" spans="1:65" s="2" customFormat="1" ht="11.25">
      <c r="A270" s="34"/>
      <c r="B270" s="35"/>
      <c r="C270" s="34"/>
      <c r="D270" s="160" t="s">
        <v>260</v>
      </c>
      <c r="E270" s="34"/>
      <c r="F270" s="161" t="s">
        <v>5908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260</v>
      </c>
      <c r="AU270" s="19" t="s">
        <v>82</v>
      </c>
    </row>
    <row r="271" spans="1:65" s="2" customFormat="1" ht="11.25">
      <c r="A271" s="34"/>
      <c r="B271" s="35"/>
      <c r="C271" s="34"/>
      <c r="D271" s="165" t="s">
        <v>262</v>
      </c>
      <c r="E271" s="34"/>
      <c r="F271" s="166" t="s">
        <v>5909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262</v>
      </c>
      <c r="AU271" s="19" t="s">
        <v>82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5910</v>
      </c>
      <c r="H272" s="177">
        <v>59.8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80</v>
      </c>
      <c r="AY272" s="175" t="s">
        <v>252</v>
      </c>
    </row>
    <row r="273" spans="1:65" s="2" customFormat="1" ht="16.5" customHeight="1">
      <c r="A273" s="34"/>
      <c r="B273" s="145"/>
      <c r="C273" s="146" t="s">
        <v>566</v>
      </c>
      <c r="D273" s="146" t="s">
        <v>254</v>
      </c>
      <c r="E273" s="147" t="s">
        <v>5911</v>
      </c>
      <c r="F273" s="148" t="s">
        <v>5912</v>
      </c>
      <c r="G273" s="149" t="s">
        <v>331</v>
      </c>
      <c r="H273" s="150">
        <v>19.8</v>
      </c>
      <c r="I273" s="151"/>
      <c r="J273" s="152">
        <f>ROUND(I273*H273,2)</f>
        <v>0</v>
      </c>
      <c r="K273" s="153"/>
      <c r="L273" s="35"/>
      <c r="M273" s="154" t="s">
        <v>3</v>
      </c>
      <c r="N273" s="155" t="s">
        <v>44</v>
      </c>
      <c r="O273" s="55"/>
      <c r="P273" s="156">
        <f>O273*H273</f>
        <v>0</v>
      </c>
      <c r="Q273" s="156">
        <v>1.9338999999999999E-3</v>
      </c>
      <c r="R273" s="156">
        <f>Q273*H273</f>
        <v>3.8291220000000001E-2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406</v>
      </c>
      <c r="AT273" s="158" t="s">
        <v>254</v>
      </c>
      <c r="AU273" s="158" t="s">
        <v>82</v>
      </c>
      <c r="AY273" s="19" t="s">
        <v>252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406</v>
      </c>
      <c r="BM273" s="158" t="s">
        <v>5913</v>
      </c>
    </row>
    <row r="274" spans="1:65" s="2" customFormat="1" ht="11.25">
      <c r="A274" s="34"/>
      <c r="B274" s="35"/>
      <c r="C274" s="34"/>
      <c r="D274" s="160" t="s">
        <v>260</v>
      </c>
      <c r="E274" s="34"/>
      <c r="F274" s="161" t="s">
        <v>5914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260</v>
      </c>
      <c r="AU274" s="19" t="s">
        <v>82</v>
      </c>
    </row>
    <row r="275" spans="1:65" s="2" customFormat="1" ht="11.25">
      <c r="A275" s="34"/>
      <c r="B275" s="35"/>
      <c r="C275" s="34"/>
      <c r="D275" s="165" t="s">
        <v>262</v>
      </c>
      <c r="E275" s="34"/>
      <c r="F275" s="166" t="s">
        <v>5915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262</v>
      </c>
      <c r="AU275" s="19" t="s">
        <v>82</v>
      </c>
    </row>
    <row r="276" spans="1:65" s="13" customFormat="1" ht="11.25">
      <c r="B276" s="167"/>
      <c r="D276" s="160" t="s">
        <v>264</v>
      </c>
      <c r="E276" s="168" t="s">
        <v>3</v>
      </c>
      <c r="F276" s="169" t="s">
        <v>5916</v>
      </c>
      <c r="H276" s="168" t="s">
        <v>3</v>
      </c>
      <c r="I276" s="170"/>
      <c r="L276" s="167"/>
      <c r="M276" s="171"/>
      <c r="N276" s="172"/>
      <c r="O276" s="172"/>
      <c r="P276" s="172"/>
      <c r="Q276" s="172"/>
      <c r="R276" s="172"/>
      <c r="S276" s="172"/>
      <c r="T276" s="173"/>
      <c r="AT276" s="168" t="s">
        <v>264</v>
      </c>
      <c r="AU276" s="168" t="s">
        <v>82</v>
      </c>
      <c r="AV276" s="13" t="s">
        <v>80</v>
      </c>
      <c r="AW276" s="13" t="s">
        <v>34</v>
      </c>
      <c r="AX276" s="13" t="s">
        <v>73</v>
      </c>
      <c r="AY276" s="168" t="s">
        <v>252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5917</v>
      </c>
      <c r="H277" s="177">
        <v>19.8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80</v>
      </c>
      <c r="AY277" s="175" t="s">
        <v>252</v>
      </c>
    </row>
    <row r="278" spans="1:65" s="2" customFormat="1" ht="16.5" customHeight="1">
      <c r="A278" s="34"/>
      <c r="B278" s="145"/>
      <c r="C278" s="146" t="s">
        <v>572</v>
      </c>
      <c r="D278" s="146" t="s">
        <v>254</v>
      </c>
      <c r="E278" s="147" t="s">
        <v>5918</v>
      </c>
      <c r="F278" s="148" t="s">
        <v>5919</v>
      </c>
      <c r="G278" s="149" t="s">
        <v>331</v>
      </c>
      <c r="H278" s="150">
        <v>93.5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9.2875E-4</v>
      </c>
      <c r="R278" s="156">
        <f>Q278*H278</f>
        <v>8.6838125000000002E-2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406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406</v>
      </c>
      <c r="BM278" s="158" t="s">
        <v>5920</v>
      </c>
    </row>
    <row r="279" spans="1:65" s="2" customFormat="1" ht="11.25">
      <c r="A279" s="34"/>
      <c r="B279" s="35"/>
      <c r="C279" s="34"/>
      <c r="D279" s="160" t="s">
        <v>260</v>
      </c>
      <c r="E279" s="34"/>
      <c r="F279" s="161" t="s">
        <v>5921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5922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13" customFormat="1" ht="11.25">
      <c r="B281" s="167"/>
      <c r="D281" s="160" t="s">
        <v>264</v>
      </c>
      <c r="E281" s="168" t="s">
        <v>3</v>
      </c>
      <c r="F281" s="169" t="s">
        <v>5743</v>
      </c>
      <c r="H281" s="168" t="s">
        <v>3</v>
      </c>
      <c r="I281" s="170"/>
      <c r="L281" s="167"/>
      <c r="M281" s="171"/>
      <c r="N281" s="172"/>
      <c r="O281" s="172"/>
      <c r="P281" s="172"/>
      <c r="Q281" s="172"/>
      <c r="R281" s="172"/>
      <c r="S281" s="172"/>
      <c r="T281" s="173"/>
      <c r="AT281" s="168" t="s">
        <v>264</v>
      </c>
      <c r="AU281" s="168" t="s">
        <v>82</v>
      </c>
      <c r="AV281" s="13" t="s">
        <v>80</v>
      </c>
      <c r="AW281" s="13" t="s">
        <v>34</v>
      </c>
      <c r="AX281" s="13" t="s">
        <v>73</v>
      </c>
      <c r="AY281" s="168" t="s">
        <v>252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5923</v>
      </c>
      <c r="H282" s="177">
        <v>93.5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46" t="s">
        <v>580</v>
      </c>
      <c r="D283" s="146" t="s">
        <v>254</v>
      </c>
      <c r="E283" s="147" t="s">
        <v>5924</v>
      </c>
      <c r="F283" s="148" t="s">
        <v>5925</v>
      </c>
      <c r="G283" s="149" t="s">
        <v>331</v>
      </c>
      <c r="H283" s="150">
        <v>89.1</v>
      </c>
      <c r="I283" s="151"/>
      <c r="J283" s="152">
        <f>ROUND(I283*H283,2)</f>
        <v>0</v>
      </c>
      <c r="K283" s="153"/>
      <c r="L283" s="35"/>
      <c r="M283" s="154" t="s">
        <v>3</v>
      </c>
      <c r="N283" s="155" t="s">
        <v>44</v>
      </c>
      <c r="O283" s="55"/>
      <c r="P283" s="156">
        <f>O283*H283</f>
        <v>0</v>
      </c>
      <c r="Q283" s="156">
        <v>1.77195E-3</v>
      </c>
      <c r="R283" s="156">
        <f>Q283*H283</f>
        <v>0.15788074499999999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406</v>
      </c>
      <c r="AT283" s="158" t="s">
        <v>254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406</v>
      </c>
      <c r="BM283" s="158" t="s">
        <v>5926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5927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5928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13" customFormat="1" ht="11.25">
      <c r="B286" s="167"/>
      <c r="D286" s="160" t="s">
        <v>264</v>
      </c>
      <c r="E286" s="168" t="s">
        <v>3</v>
      </c>
      <c r="F286" s="169" t="s">
        <v>5743</v>
      </c>
      <c r="H286" s="168" t="s">
        <v>3</v>
      </c>
      <c r="I286" s="170"/>
      <c r="L286" s="167"/>
      <c r="M286" s="171"/>
      <c r="N286" s="172"/>
      <c r="O286" s="172"/>
      <c r="P286" s="172"/>
      <c r="Q286" s="172"/>
      <c r="R286" s="172"/>
      <c r="S286" s="172"/>
      <c r="T286" s="173"/>
      <c r="AT286" s="168" t="s">
        <v>264</v>
      </c>
      <c r="AU286" s="168" t="s">
        <v>82</v>
      </c>
      <c r="AV286" s="13" t="s">
        <v>80</v>
      </c>
      <c r="AW286" s="13" t="s">
        <v>34</v>
      </c>
      <c r="AX286" s="13" t="s">
        <v>73</v>
      </c>
      <c r="AY286" s="168" t="s">
        <v>252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5929</v>
      </c>
      <c r="H287" s="177">
        <v>89.1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46" t="s">
        <v>588</v>
      </c>
      <c r="D288" s="146" t="s">
        <v>254</v>
      </c>
      <c r="E288" s="147" t="s">
        <v>5930</v>
      </c>
      <c r="F288" s="148" t="s">
        <v>5931</v>
      </c>
      <c r="G288" s="149" t="s">
        <v>331</v>
      </c>
      <c r="H288" s="150">
        <v>15.4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2.3257500000000001E-3</v>
      </c>
      <c r="R288" s="156">
        <f>Q288*H288</f>
        <v>3.5816550000000003E-2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5932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5933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5934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13" customFormat="1" ht="11.25">
      <c r="B291" s="167"/>
      <c r="D291" s="160" t="s">
        <v>264</v>
      </c>
      <c r="E291" s="168" t="s">
        <v>3</v>
      </c>
      <c r="F291" s="169" t="s">
        <v>5743</v>
      </c>
      <c r="H291" s="168" t="s">
        <v>3</v>
      </c>
      <c r="I291" s="170"/>
      <c r="L291" s="167"/>
      <c r="M291" s="171"/>
      <c r="N291" s="172"/>
      <c r="O291" s="172"/>
      <c r="P291" s="172"/>
      <c r="Q291" s="172"/>
      <c r="R291" s="172"/>
      <c r="S291" s="172"/>
      <c r="T291" s="173"/>
      <c r="AT291" s="168" t="s">
        <v>264</v>
      </c>
      <c r="AU291" s="168" t="s">
        <v>82</v>
      </c>
      <c r="AV291" s="13" t="s">
        <v>80</v>
      </c>
      <c r="AW291" s="13" t="s">
        <v>34</v>
      </c>
      <c r="AX291" s="13" t="s">
        <v>73</v>
      </c>
      <c r="AY291" s="168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5935</v>
      </c>
      <c r="H292" s="177">
        <v>15.4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596</v>
      </c>
      <c r="D293" s="146" t="s">
        <v>254</v>
      </c>
      <c r="E293" s="147" t="s">
        <v>5936</v>
      </c>
      <c r="F293" s="148" t="s">
        <v>5937</v>
      </c>
      <c r="G293" s="149" t="s">
        <v>331</v>
      </c>
      <c r="H293" s="150">
        <v>42.55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1.58595E-3</v>
      </c>
      <c r="R293" s="156">
        <f>Q293*H293</f>
        <v>6.7482172499999993E-2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5938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5939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5940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13" customFormat="1" ht="11.25">
      <c r="B296" s="167"/>
      <c r="D296" s="160" t="s">
        <v>264</v>
      </c>
      <c r="E296" s="168" t="s">
        <v>3</v>
      </c>
      <c r="F296" s="169" t="s">
        <v>5745</v>
      </c>
      <c r="H296" s="168" t="s">
        <v>3</v>
      </c>
      <c r="I296" s="170"/>
      <c r="L296" s="167"/>
      <c r="M296" s="171"/>
      <c r="N296" s="172"/>
      <c r="O296" s="172"/>
      <c r="P296" s="172"/>
      <c r="Q296" s="172"/>
      <c r="R296" s="172"/>
      <c r="S296" s="172"/>
      <c r="T296" s="173"/>
      <c r="AT296" s="168" t="s">
        <v>264</v>
      </c>
      <c r="AU296" s="168" t="s">
        <v>82</v>
      </c>
      <c r="AV296" s="13" t="s">
        <v>80</v>
      </c>
      <c r="AW296" s="13" t="s">
        <v>34</v>
      </c>
      <c r="AX296" s="13" t="s">
        <v>73</v>
      </c>
      <c r="AY296" s="168" t="s">
        <v>252</v>
      </c>
    </row>
    <row r="297" spans="1:65" s="14" customFormat="1" ht="11.25">
      <c r="B297" s="174"/>
      <c r="D297" s="160" t="s">
        <v>264</v>
      </c>
      <c r="E297" s="175" t="s">
        <v>3</v>
      </c>
      <c r="F297" s="176" t="s">
        <v>5831</v>
      </c>
      <c r="H297" s="177">
        <v>42.55</v>
      </c>
      <c r="I297" s="178"/>
      <c r="L297" s="174"/>
      <c r="M297" s="179"/>
      <c r="N297" s="180"/>
      <c r="O297" s="180"/>
      <c r="P297" s="180"/>
      <c r="Q297" s="180"/>
      <c r="R297" s="180"/>
      <c r="S297" s="180"/>
      <c r="T297" s="181"/>
      <c r="AT297" s="175" t="s">
        <v>264</v>
      </c>
      <c r="AU297" s="175" t="s">
        <v>82</v>
      </c>
      <c r="AV297" s="14" t="s">
        <v>82</v>
      </c>
      <c r="AW297" s="14" t="s">
        <v>34</v>
      </c>
      <c r="AX297" s="14" t="s">
        <v>80</v>
      </c>
      <c r="AY297" s="175" t="s">
        <v>252</v>
      </c>
    </row>
    <row r="298" spans="1:65" s="2" customFormat="1" ht="16.5" customHeight="1">
      <c r="A298" s="34"/>
      <c r="B298" s="145"/>
      <c r="C298" s="146" t="s">
        <v>602</v>
      </c>
      <c r="D298" s="146" t="s">
        <v>254</v>
      </c>
      <c r="E298" s="147" t="s">
        <v>5941</v>
      </c>
      <c r="F298" s="148" t="s">
        <v>5942</v>
      </c>
      <c r="G298" s="149" t="s">
        <v>331</v>
      </c>
      <c r="H298" s="150">
        <v>103.5</v>
      </c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2.07975E-3</v>
      </c>
      <c r="R298" s="156">
        <f>Q298*H298</f>
        <v>0.21525412499999999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5943</v>
      </c>
    </row>
    <row r="299" spans="1:65" s="2" customFormat="1" ht="11.25">
      <c r="A299" s="34"/>
      <c r="B299" s="35"/>
      <c r="C299" s="34"/>
      <c r="D299" s="160" t="s">
        <v>260</v>
      </c>
      <c r="E299" s="34"/>
      <c r="F299" s="161" t="s">
        <v>5944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5945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13" customFormat="1" ht="11.25">
      <c r="B301" s="167"/>
      <c r="D301" s="160" t="s">
        <v>264</v>
      </c>
      <c r="E301" s="168" t="s">
        <v>3</v>
      </c>
      <c r="F301" s="169" t="s">
        <v>5745</v>
      </c>
      <c r="H301" s="168" t="s">
        <v>3</v>
      </c>
      <c r="I301" s="170"/>
      <c r="L301" s="167"/>
      <c r="M301" s="171"/>
      <c r="N301" s="172"/>
      <c r="O301" s="172"/>
      <c r="P301" s="172"/>
      <c r="Q301" s="172"/>
      <c r="R301" s="172"/>
      <c r="S301" s="172"/>
      <c r="T301" s="173"/>
      <c r="AT301" s="168" t="s">
        <v>264</v>
      </c>
      <c r="AU301" s="168" t="s">
        <v>82</v>
      </c>
      <c r="AV301" s="13" t="s">
        <v>80</v>
      </c>
      <c r="AW301" s="13" t="s">
        <v>34</v>
      </c>
      <c r="AX301" s="13" t="s">
        <v>73</v>
      </c>
      <c r="AY301" s="168" t="s">
        <v>252</v>
      </c>
    </row>
    <row r="302" spans="1:65" s="14" customFormat="1" ht="11.25">
      <c r="B302" s="174"/>
      <c r="D302" s="160" t="s">
        <v>264</v>
      </c>
      <c r="E302" s="175" t="s">
        <v>3</v>
      </c>
      <c r="F302" s="176" t="s">
        <v>5946</v>
      </c>
      <c r="H302" s="177">
        <v>103.5</v>
      </c>
      <c r="I302" s="178"/>
      <c r="L302" s="174"/>
      <c r="M302" s="179"/>
      <c r="N302" s="180"/>
      <c r="O302" s="180"/>
      <c r="P302" s="180"/>
      <c r="Q302" s="180"/>
      <c r="R302" s="180"/>
      <c r="S302" s="180"/>
      <c r="T302" s="181"/>
      <c r="AT302" s="175" t="s">
        <v>264</v>
      </c>
      <c r="AU302" s="175" t="s">
        <v>82</v>
      </c>
      <c r="AV302" s="14" t="s">
        <v>82</v>
      </c>
      <c r="AW302" s="14" t="s">
        <v>34</v>
      </c>
      <c r="AX302" s="14" t="s">
        <v>80</v>
      </c>
      <c r="AY302" s="175" t="s">
        <v>252</v>
      </c>
    </row>
    <row r="303" spans="1:65" s="2" customFormat="1" ht="16.5" customHeight="1">
      <c r="A303" s="34"/>
      <c r="B303" s="145"/>
      <c r="C303" s="146" t="s">
        <v>610</v>
      </c>
      <c r="D303" s="146" t="s">
        <v>254</v>
      </c>
      <c r="E303" s="147" t="s">
        <v>5947</v>
      </c>
      <c r="F303" s="148" t="s">
        <v>5948</v>
      </c>
      <c r="G303" s="149" t="s">
        <v>743</v>
      </c>
      <c r="H303" s="150">
        <v>60</v>
      </c>
      <c r="I303" s="151"/>
      <c r="J303" s="152">
        <f>ROUND(I303*H303,2)</f>
        <v>0</v>
      </c>
      <c r="K303" s="153"/>
      <c r="L303" s="35"/>
      <c r="M303" s="154" t="s">
        <v>3</v>
      </c>
      <c r="N303" s="155" t="s">
        <v>44</v>
      </c>
      <c r="O303" s="55"/>
      <c r="P303" s="156">
        <f>O303*H303</f>
        <v>0</v>
      </c>
      <c r="Q303" s="156">
        <v>0</v>
      </c>
      <c r="R303" s="156">
        <f>Q303*H303</f>
        <v>0</v>
      </c>
      <c r="S303" s="156">
        <v>0</v>
      </c>
      <c r="T303" s="157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158" t="s">
        <v>406</v>
      </c>
      <c r="AT303" s="158" t="s">
        <v>254</v>
      </c>
      <c r="AU303" s="158" t="s">
        <v>82</v>
      </c>
      <c r="AY303" s="19" t="s">
        <v>252</v>
      </c>
      <c r="BE303" s="159">
        <f>IF(N303="základní",J303,0)</f>
        <v>0</v>
      </c>
      <c r="BF303" s="159">
        <f>IF(N303="snížená",J303,0)</f>
        <v>0</v>
      </c>
      <c r="BG303" s="159">
        <f>IF(N303="zákl. přenesená",J303,0)</f>
        <v>0</v>
      </c>
      <c r="BH303" s="159">
        <f>IF(N303="sníž. přenesená",J303,0)</f>
        <v>0</v>
      </c>
      <c r="BI303" s="159">
        <f>IF(N303="nulová",J303,0)</f>
        <v>0</v>
      </c>
      <c r="BJ303" s="19" t="s">
        <v>80</v>
      </c>
      <c r="BK303" s="159">
        <f>ROUND(I303*H303,2)</f>
        <v>0</v>
      </c>
      <c r="BL303" s="19" t="s">
        <v>406</v>
      </c>
      <c r="BM303" s="158" t="s">
        <v>5949</v>
      </c>
    </row>
    <row r="304" spans="1:65" s="2" customFormat="1" ht="11.25">
      <c r="A304" s="34"/>
      <c r="B304" s="35"/>
      <c r="C304" s="34"/>
      <c r="D304" s="160" t="s">
        <v>260</v>
      </c>
      <c r="E304" s="34"/>
      <c r="F304" s="161" t="s">
        <v>5950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260</v>
      </c>
      <c r="AU304" s="19" t="s">
        <v>82</v>
      </c>
    </row>
    <row r="305" spans="1:65" s="2" customFormat="1" ht="11.25">
      <c r="A305" s="34"/>
      <c r="B305" s="35"/>
      <c r="C305" s="34"/>
      <c r="D305" s="165" t="s">
        <v>262</v>
      </c>
      <c r="E305" s="34"/>
      <c r="F305" s="166" t="s">
        <v>5951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262</v>
      </c>
      <c r="AU305" s="19" t="s">
        <v>82</v>
      </c>
    </row>
    <row r="306" spans="1:65" s="2" customFormat="1" ht="16.5" customHeight="1">
      <c r="A306" s="34"/>
      <c r="B306" s="145"/>
      <c r="C306" s="146" t="s">
        <v>618</v>
      </c>
      <c r="D306" s="146" t="s">
        <v>254</v>
      </c>
      <c r="E306" s="147" t="s">
        <v>5952</v>
      </c>
      <c r="F306" s="148" t="s">
        <v>5953</v>
      </c>
      <c r="G306" s="149" t="s">
        <v>743</v>
      </c>
      <c r="H306" s="150">
        <v>25</v>
      </c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406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5954</v>
      </c>
    </row>
    <row r="307" spans="1:65" s="2" customFormat="1" ht="11.25">
      <c r="A307" s="34"/>
      <c r="B307" s="35"/>
      <c r="C307" s="34"/>
      <c r="D307" s="160" t="s">
        <v>260</v>
      </c>
      <c r="E307" s="34"/>
      <c r="F307" s="161" t="s">
        <v>5955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5956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2" customFormat="1" ht="16.5" customHeight="1">
      <c r="A309" s="34"/>
      <c r="B309" s="145"/>
      <c r="C309" s="146" t="s">
        <v>624</v>
      </c>
      <c r="D309" s="146" t="s">
        <v>254</v>
      </c>
      <c r="E309" s="147" t="s">
        <v>5957</v>
      </c>
      <c r="F309" s="148" t="s">
        <v>5958</v>
      </c>
      <c r="G309" s="149" t="s">
        <v>743</v>
      </c>
      <c r="H309" s="150">
        <v>38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5959</v>
      </c>
    </row>
    <row r="310" spans="1:65" s="2" customFormat="1" ht="11.25">
      <c r="A310" s="34"/>
      <c r="B310" s="35"/>
      <c r="C310" s="34"/>
      <c r="D310" s="160" t="s">
        <v>260</v>
      </c>
      <c r="E310" s="34"/>
      <c r="F310" s="161" t="s">
        <v>5960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5961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16.5" customHeight="1">
      <c r="A312" s="34"/>
      <c r="B312" s="145"/>
      <c r="C312" s="146" t="s">
        <v>632</v>
      </c>
      <c r="D312" s="146" t="s">
        <v>254</v>
      </c>
      <c r="E312" s="147" t="s">
        <v>5962</v>
      </c>
      <c r="F312" s="148" t="s">
        <v>5963</v>
      </c>
      <c r="G312" s="149" t="s">
        <v>743</v>
      </c>
      <c r="H312" s="150">
        <v>6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7.6999999999999996E-4</v>
      </c>
      <c r="R312" s="156">
        <f>Q312*H312</f>
        <v>4.62E-3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5964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5965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1.25">
      <c r="A314" s="34"/>
      <c r="B314" s="35"/>
      <c r="C314" s="34"/>
      <c r="D314" s="165" t="s">
        <v>262</v>
      </c>
      <c r="E314" s="34"/>
      <c r="F314" s="166" t="s">
        <v>5966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262</v>
      </c>
      <c r="AU314" s="19" t="s">
        <v>82</v>
      </c>
    </row>
    <row r="315" spans="1:65" s="2" customFormat="1" ht="16.5" customHeight="1">
      <c r="A315" s="34"/>
      <c r="B315" s="145"/>
      <c r="C315" s="146" t="s">
        <v>640</v>
      </c>
      <c r="D315" s="146" t="s">
        <v>254</v>
      </c>
      <c r="E315" s="147" t="s">
        <v>5967</v>
      </c>
      <c r="F315" s="148" t="s">
        <v>5968</v>
      </c>
      <c r="G315" s="149" t="s">
        <v>743</v>
      </c>
      <c r="H315" s="150">
        <v>4</v>
      </c>
      <c r="I315" s="151"/>
      <c r="J315" s="152">
        <f>ROUND(I315*H315,2)</f>
        <v>0</v>
      </c>
      <c r="K315" s="153"/>
      <c r="L315" s="35"/>
      <c r="M315" s="154" t="s">
        <v>3</v>
      </c>
      <c r="N315" s="155" t="s">
        <v>44</v>
      </c>
      <c r="O315" s="55"/>
      <c r="P315" s="156">
        <f>O315*H315</f>
        <v>0</v>
      </c>
      <c r="Q315" s="156">
        <v>1.48E-3</v>
      </c>
      <c r="R315" s="156">
        <f>Q315*H315</f>
        <v>5.9199999999999999E-3</v>
      </c>
      <c r="S315" s="156">
        <v>0</v>
      </c>
      <c r="T315" s="157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8" t="s">
        <v>406</v>
      </c>
      <c r="AT315" s="158" t="s">
        <v>254</v>
      </c>
      <c r="AU315" s="158" t="s">
        <v>82</v>
      </c>
      <c r="AY315" s="19" t="s">
        <v>252</v>
      </c>
      <c r="BE315" s="159">
        <f>IF(N315="základní",J315,0)</f>
        <v>0</v>
      </c>
      <c r="BF315" s="159">
        <f>IF(N315="snížená",J315,0)</f>
        <v>0</v>
      </c>
      <c r="BG315" s="159">
        <f>IF(N315="zákl. přenesená",J315,0)</f>
        <v>0</v>
      </c>
      <c r="BH315" s="159">
        <f>IF(N315="sníž. přenesená",J315,0)</f>
        <v>0</v>
      </c>
      <c r="BI315" s="159">
        <f>IF(N315="nulová",J315,0)</f>
        <v>0</v>
      </c>
      <c r="BJ315" s="19" t="s">
        <v>80</v>
      </c>
      <c r="BK315" s="159">
        <f>ROUND(I315*H315,2)</f>
        <v>0</v>
      </c>
      <c r="BL315" s="19" t="s">
        <v>406</v>
      </c>
      <c r="BM315" s="158" t="s">
        <v>5969</v>
      </c>
    </row>
    <row r="316" spans="1:65" s="2" customFormat="1" ht="11.25">
      <c r="A316" s="34"/>
      <c r="B316" s="35"/>
      <c r="C316" s="34"/>
      <c r="D316" s="160" t="s">
        <v>260</v>
      </c>
      <c r="E316" s="34"/>
      <c r="F316" s="161" t="s">
        <v>5970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260</v>
      </c>
      <c r="AU316" s="19" t="s">
        <v>82</v>
      </c>
    </row>
    <row r="317" spans="1:65" s="2" customFormat="1" ht="11.25">
      <c r="A317" s="34"/>
      <c r="B317" s="35"/>
      <c r="C317" s="34"/>
      <c r="D317" s="165" t="s">
        <v>262</v>
      </c>
      <c r="E317" s="34"/>
      <c r="F317" s="166" t="s">
        <v>5971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262</v>
      </c>
      <c r="AU317" s="19" t="s">
        <v>82</v>
      </c>
    </row>
    <row r="318" spans="1:65" s="2" customFormat="1" ht="16.5" customHeight="1">
      <c r="A318" s="34"/>
      <c r="B318" s="145"/>
      <c r="C318" s="146" t="s">
        <v>648</v>
      </c>
      <c r="D318" s="146" t="s">
        <v>254</v>
      </c>
      <c r="E318" s="147" t="s">
        <v>5972</v>
      </c>
      <c r="F318" s="148" t="s">
        <v>5973</v>
      </c>
      <c r="G318" s="149" t="s">
        <v>743</v>
      </c>
      <c r="H318" s="150">
        <v>2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2.1199999999999999E-3</v>
      </c>
      <c r="R318" s="156">
        <f>Q318*H318</f>
        <v>4.2399999999999998E-3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406</v>
      </c>
      <c r="AT318" s="158" t="s">
        <v>254</v>
      </c>
      <c r="AU318" s="158" t="s">
        <v>82</v>
      </c>
      <c r="AY318" s="19" t="s">
        <v>252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406</v>
      </c>
      <c r="BM318" s="158" t="s">
        <v>5974</v>
      </c>
    </row>
    <row r="319" spans="1:65" s="2" customFormat="1" ht="11.25">
      <c r="A319" s="34"/>
      <c r="B319" s="35"/>
      <c r="C319" s="34"/>
      <c r="D319" s="160" t="s">
        <v>260</v>
      </c>
      <c r="E319" s="34"/>
      <c r="F319" s="161" t="s">
        <v>5975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260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262</v>
      </c>
      <c r="E320" s="34"/>
      <c r="F320" s="166" t="s">
        <v>5976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262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2284</v>
      </c>
      <c r="E321" s="34"/>
      <c r="F321" s="211" t="s">
        <v>5977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2284</v>
      </c>
      <c r="AU321" s="19" t="s">
        <v>82</v>
      </c>
    </row>
    <row r="322" spans="1:65" s="13" customFormat="1" ht="11.25">
      <c r="B322" s="167"/>
      <c r="D322" s="160" t="s">
        <v>264</v>
      </c>
      <c r="E322" s="168" t="s">
        <v>3</v>
      </c>
      <c r="F322" s="169" t="s">
        <v>5978</v>
      </c>
      <c r="H322" s="168" t="s">
        <v>3</v>
      </c>
      <c r="I322" s="170"/>
      <c r="L322" s="167"/>
      <c r="M322" s="171"/>
      <c r="N322" s="172"/>
      <c r="O322" s="172"/>
      <c r="P322" s="172"/>
      <c r="Q322" s="172"/>
      <c r="R322" s="172"/>
      <c r="S322" s="172"/>
      <c r="T322" s="173"/>
      <c r="AT322" s="168" t="s">
        <v>264</v>
      </c>
      <c r="AU322" s="168" t="s">
        <v>82</v>
      </c>
      <c r="AV322" s="13" t="s">
        <v>80</v>
      </c>
      <c r="AW322" s="13" t="s">
        <v>34</v>
      </c>
      <c r="AX322" s="13" t="s">
        <v>73</v>
      </c>
      <c r="AY322" s="168" t="s">
        <v>252</v>
      </c>
    </row>
    <row r="323" spans="1:65" s="14" customFormat="1" ht="11.25">
      <c r="B323" s="174"/>
      <c r="D323" s="160" t="s">
        <v>264</v>
      </c>
      <c r="E323" s="175" t="s">
        <v>3</v>
      </c>
      <c r="F323" s="176" t="s">
        <v>82</v>
      </c>
      <c r="H323" s="177">
        <v>2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80</v>
      </c>
      <c r="AY323" s="175" t="s">
        <v>252</v>
      </c>
    </row>
    <row r="324" spans="1:65" s="2" customFormat="1" ht="16.5" customHeight="1">
      <c r="A324" s="34"/>
      <c r="B324" s="145"/>
      <c r="C324" s="146" t="s">
        <v>693</v>
      </c>
      <c r="D324" s="146" t="s">
        <v>254</v>
      </c>
      <c r="E324" s="147" t="s">
        <v>5979</v>
      </c>
      <c r="F324" s="148" t="s">
        <v>5980</v>
      </c>
      <c r="G324" s="149" t="s">
        <v>743</v>
      </c>
      <c r="H324" s="150">
        <v>2</v>
      </c>
      <c r="I324" s="151"/>
      <c r="J324" s="152">
        <f>ROUND(I324*H324,2)</f>
        <v>0</v>
      </c>
      <c r="K324" s="153"/>
      <c r="L324" s="35"/>
      <c r="M324" s="154" t="s">
        <v>3</v>
      </c>
      <c r="N324" s="155" t="s">
        <v>44</v>
      </c>
      <c r="O324" s="55"/>
      <c r="P324" s="156">
        <f>O324*H324</f>
        <v>0</v>
      </c>
      <c r="Q324" s="156">
        <v>2.1299999999999999E-3</v>
      </c>
      <c r="R324" s="156">
        <f>Q324*H324</f>
        <v>4.2599999999999999E-3</v>
      </c>
      <c r="S324" s="156">
        <v>0</v>
      </c>
      <c r="T324" s="157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8" t="s">
        <v>406</v>
      </c>
      <c r="AT324" s="158" t="s">
        <v>254</v>
      </c>
      <c r="AU324" s="158" t="s">
        <v>82</v>
      </c>
      <c r="AY324" s="19" t="s">
        <v>252</v>
      </c>
      <c r="BE324" s="159">
        <f>IF(N324="základní",J324,0)</f>
        <v>0</v>
      </c>
      <c r="BF324" s="159">
        <f>IF(N324="snížená",J324,0)</f>
        <v>0</v>
      </c>
      <c r="BG324" s="159">
        <f>IF(N324="zákl. přenesená",J324,0)</f>
        <v>0</v>
      </c>
      <c r="BH324" s="159">
        <f>IF(N324="sníž. přenesená",J324,0)</f>
        <v>0</v>
      </c>
      <c r="BI324" s="159">
        <f>IF(N324="nulová",J324,0)</f>
        <v>0</v>
      </c>
      <c r="BJ324" s="19" t="s">
        <v>80</v>
      </c>
      <c r="BK324" s="159">
        <f>ROUND(I324*H324,2)</f>
        <v>0</v>
      </c>
      <c r="BL324" s="19" t="s">
        <v>406</v>
      </c>
      <c r="BM324" s="158" t="s">
        <v>5981</v>
      </c>
    </row>
    <row r="325" spans="1:65" s="2" customFormat="1" ht="11.25">
      <c r="A325" s="34"/>
      <c r="B325" s="35"/>
      <c r="C325" s="34"/>
      <c r="D325" s="160" t="s">
        <v>260</v>
      </c>
      <c r="E325" s="34"/>
      <c r="F325" s="161" t="s">
        <v>5982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260</v>
      </c>
      <c r="AU325" s="19" t="s">
        <v>82</v>
      </c>
    </row>
    <row r="326" spans="1:65" s="2" customFormat="1" ht="11.25">
      <c r="A326" s="34"/>
      <c r="B326" s="35"/>
      <c r="C326" s="34"/>
      <c r="D326" s="165" t="s">
        <v>262</v>
      </c>
      <c r="E326" s="34"/>
      <c r="F326" s="166" t="s">
        <v>5983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262</v>
      </c>
      <c r="AU326" s="19" t="s">
        <v>82</v>
      </c>
    </row>
    <row r="327" spans="1:65" s="2" customFormat="1" ht="29.25">
      <c r="A327" s="34"/>
      <c r="B327" s="35"/>
      <c r="C327" s="34"/>
      <c r="D327" s="160" t="s">
        <v>2284</v>
      </c>
      <c r="E327" s="34"/>
      <c r="F327" s="211" t="s">
        <v>5984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2284</v>
      </c>
      <c r="AU327" s="19" t="s">
        <v>82</v>
      </c>
    </row>
    <row r="328" spans="1:65" s="13" customFormat="1" ht="11.25">
      <c r="B328" s="167"/>
      <c r="D328" s="160" t="s">
        <v>264</v>
      </c>
      <c r="E328" s="168" t="s">
        <v>3</v>
      </c>
      <c r="F328" s="169" t="s">
        <v>5985</v>
      </c>
      <c r="H328" s="168" t="s">
        <v>3</v>
      </c>
      <c r="I328" s="170"/>
      <c r="L328" s="167"/>
      <c r="M328" s="171"/>
      <c r="N328" s="172"/>
      <c r="O328" s="172"/>
      <c r="P328" s="172"/>
      <c r="Q328" s="172"/>
      <c r="R328" s="172"/>
      <c r="S328" s="172"/>
      <c r="T328" s="173"/>
      <c r="AT328" s="168" t="s">
        <v>264</v>
      </c>
      <c r="AU328" s="168" t="s">
        <v>82</v>
      </c>
      <c r="AV328" s="13" t="s">
        <v>80</v>
      </c>
      <c r="AW328" s="13" t="s">
        <v>34</v>
      </c>
      <c r="AX328" s="13" t="s">
        <v>73</v>
      </c>
      <c r="AY328" s="168" t="s">
        <v>252</v>
      </c>
    </row>
    <row r="329" spans="1:65" s="14" customFormat="1" ht="11.25">
      <c r="B329" s="174"/>
      <c r="D329" s="160" t="s">
        <v>264</v>
      </c>
      <c r="E329" s="175" t="s">
        <v>3</v>
      </c>
      <c r="F329" s="176" t="s">
        <v>82</v>
      </c>
      <c r="H329" s="177">
        <v>2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80</v>
      </c>
      <c r="AY329" s="175" t="s">
        <v>252</v>
      </c>
    </row>
    <row r="330" spans="1:65" s="2" customFormat="1" ht="16.5" customHeight="1">
      <c r="A330" s="34"/>
      <c r="B330" s="145"/>
      <c r="C330" s="146" t="s">
        <v>724</v>
      </c>
      <c r="D330" s="146" t="s">
        <v>254</v>
      </c>
      <c r="E330" s="147" t="s">
        <v>5986</v>
      </c>
      <c r="F330" s="148" t="s">
        <v>5987</v>
      </c>
      <c r="G330" s="149" t="s">
        <v>743</v>
      </c>
      <c r="H330" s="150">
        <v>1</v>
      </c>
      <c r="I330" s="151"/>
      <c r="J330" s="152">
        <f>ROUND(I330*H330,2)</f>
        <v>0</v>
      </c>
      <c r="K330" s="153"/>
      <c r="L330" s="35"/>
      <c r="M330" s="154" t="s">
        <v>3</v>
      </c>
      <c r="N330" s="155" t="s">
        <v>44</v>
      </c>
      <c r="O330" s="55"/>
      <c r="P330" s="156">
        <f>O330*H330</f>
        <v>0</v>
      </c>
      <c r="Q330" s="156">
        <v>1.665E-3</v>
      </c>
      <c r="R330" s="156">
        <f>Q330*H330</f>
        <v>1.665E-3</v>
      </c>
      <c r="S330" s="156">
        <v>0</v>
      </c>
      <c r="T330" s="157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8" t="s">
        <v>406</v>
      </c>
      <c r="AT330" s="158" t="s">
        <v>254</v>
      </c>
      <c r="AU330" s="158" t="s">
        <v>82</v>
      </c>
      <c r="AY330" s="19" t="s">
        <v>252</v>
      </c>
      <c r="BE330" s="159">
        <f>IF(N330="základní",J330,0)</f>
        <v>0</v>
      </c>
      <c r="BF330" s="159">
        <f>IF(N330="snížená",J330,0)</f>
        <v>0</v>
      </c>
      <c r="BG330" s="159">
        <f>IF(N330="zákl. přenesená",J330,0)</f>
        <v>0</v>
      </c>
      <c r="BH330" s="159">
        <f>IF(N330="sníž. přenesená",J330,0)</f>
        <v>0</v>
      </c>
      <c r="BI330" s="159">
        <f>IF(N330="nulová",J330,0)</f>
        <v>0</v>
      </c>
      <c r="BJ330" s="19" t="s">
        <v>80</v>
      </c>
      <c r="BK330" s="159">
        <f>ROUND(I330*H330,2)</f>
        <v>0</v>
      </c>
      <c r="BL330" s="19" t="s">
        <v>406</v>
      </c>
      <c r="BM330" s="158" t="s">
        <v>5988</v>
      </c>
    </row>
    <row r="331" spans="1:65" s="2" customFormat="1" ht="11.25">
      <c r="A331" s="34"/>
      <c r="B331" s="35"/>
      <c r="C331" s="34"/>
      <c r="D331" s="160" t="s">
        <v>260</v>
      </c>
      <c r="E331" s="34"/>
      <c r="F331" s="161" t="s">
        <v>5989</v>
      </c>
      <c r="G331" s="34"/>
      <c r="H331" s="34"/>
      <c r="I331" s="162"/>
      <c r="J331" s="34"/>
      <c r="K331" s="34"/>
      <c r="L331" s="35"/>
      <c r="M331" s="163"/>
      <c r="N331" s="164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9" t="s">
        <v>260</v>
      </c>
      <c r="AU331" s="19" t="s">
        <v>82</v>
      </c>
    </row>
    <row r="332" spans="1:65" s="2" customFormat="1" ht="11.25">
      <c r="A332" s="34"/>
      <c r="B332" s="35"/>
      <c r="C332" s="34"/>
      <c r="D332" s="165" t="s">
        <v>262</v>
      </c>
      <c r="E332" s="34"/>
      <c r="F332" s="166" t="s">
        <v>5990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262</v>
      </c>
      <c r="AU332" s="19" t="s">
        <v>82</v>
      </c>
    </row>
    <row r="333" spans="1:65" s="2" customFormat="1" ht="29.25">
      <c r="A333" s="34"/>
      <c r="B333" s="35"/>
      <c r="C333" s="34"/>
      <c r="D333" s="160" t="s">
        <v>2284</v>
      </c>
      <c r="E333" s="34"/>
      <c r="F333" s="211" t="s">
        <v>5991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2284</v>
      </c>
      <c r="AU333" s="19" t="s">
        <v>82</v>
      </c>
    </row>
    <row r="334" spans="1:65" s="13" customFormat="1" ht="11.25">
      <c r="B334" s="167"/>
      <c r="D334" s="160" t="s">
        <v>264</v>
      </c>
      <c r="E334" s="168" t="s">
        <v>3</v>
      </c>
      <c r="F334" s="169" t="s">
        <v>5992</v>
      </c>
      <c r="H334" s="168" t="s">
        <v>3</v>
      </c>
      <c r="I334" s="170"/>
      <c r="L334" s="167"/>
      <c r="M334" s="171"/>
      <c r="N334" s="172"/>
      <c r="O334" s="172"/>
      <c r="P334" s="172"/>
      <c r="Q334" s="172"/>
      <c r="R334" s="172"/>
      <c r="S334" s="172"/>
      <c r="T334" s="173"/>
      <c r="AT334" s="168" t="s">
        <v>264</v>
      </c>
      <c r="AU334" s="168" t="s">
        <v>82</v>
      </c>
      <c r="AV334" s="13" t="s">
        <v>80</v>
      </c>
      <c r="AW334" s="13" t="s">
        <v>34</v>
      </c>
      <c r="AX334" s="13" t="s">
        <v>73</v>
      </c>
      <c r="AY334" s="168" t="s">
        <v>252</v>
      </c>
    </row>
    <row r="335" spans="1:65" s="14" customFormat="1" ht="11.25">
      <c r="B335" s="174"/>
      <c r="D335" s="160" t="s">
        <v>264</v>
      </c>
      <c r="E335" s="175" t="s">
        <v>3</v>
      </c>
      <c r="F335" s="176" t="s">
        <v>80</v>
      </c>
      <c r="H335" s="177">
        <v>1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80</v>
      </c>
      <c r="AY335" s="175" t="s">
        <v>252</v>
      </c>
    </row>
    <row r="336" spans="1:65" s="2" customFormat="1" ht="16.5" customHeight="1">
      <c r="A336" s="34"/>
      <c r="B336" s="145"/>
      <c r="C336" s="146" t="s">
        <v>730</v>
      </c>
      <c r="D336" s="146" t="s">
        <v>254</v>
      </c>
      <c r="E336" s="147" t="s">
        <v>5993</v>
      </c>
      <c r="F336" s="148" t="s">
        <v>5994</v>
      </c>
      <c r="G336" s="149" t="s">
        <v>743</v>
      </c>
      <c r="H336" s="150">
        <v>4</v>
      </c>
      <c r="I336" s="151"/>
      <c r="J336" s="152">
        <f>ROUND(I336*H336,2)</f>
        <v>0</v>
      </c>
      <c r="K336" s="153"/>
      <c r="L336" s="35"/>
      <c r="M336" s="154" t="s">
        <v>3</v>
      </c>
      <c r="N336" s="155" t="s">
        <v>44</v>
      </c>
      <c r="O336" s="55"/>
      <c r="P336" s="156">
        <f>O336*H336</f>
        <v>0</v>
      </c>
      <c r="Q336" s="156">
        <v>3.4199999999999999E-3</v>
      </c>
      <c r="R336" s="156">
        <f>Q336*H336</f>
        <v>1.3679999999999999E-2</v>
      </c>
      <c r="S336" s="156">
        <v>0</v>
      </c>
      <c r="T336" s="157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8" t="s">
        <v>406</v>
      </c>
      <c r="AT336" s="158" t="s">
        <v>254</v>
      </c>
      <c r="AU336" s="158" t="s">
        <v>82</v>
      </c>
      <c r="AY336" s="19" t="s">
        <v>252</v>
      </c>
      <c r="BE336" s="159">
        <f>IF(N336="základní",J336,0)</f>
        <v>0</v>
      </c>
      <c r="BF336" s="159">
        <f>IF(N336="snížená",J336,0)</f>
        <v>0</v>
      </c>
      <c r="BG336" s="159">
        <f>IF(N336="zákl. přenesená",J336,0)</f>
        <v>0</v>
      </c>
      <c r="BH336" s="159">
        <f>IF(N336="sníž. přenesená",J336,0)</f>
        <v>0</v>
      </c>
      <c r="BI336" s="159">
        <f>IF(N336="nulová",J336,0)</f>
        <v>0</v>
      </c>
      <c r="BJ336" s="19" t="s">
        <v>80</v>
      </c>
      <c r="BK336" s="159">
        <f>ROUND(I336*H336,2)</f>
        <v>0</v>
      </c>
      <c r="BL336" s="19" t="s">
        <v>406</v>
      </c>
      <c r="BM336" s="158" t="s">
        <v>5995</v>
      </c>
    </row>
    <row r="337" spans="1:65" s="2" customFormat="1" ht="11.25">
      <c r="A337" s="34"/>
      <c r="B337" s="35"/>
      <c r="C337" s="34"/>
      <c r="D337" s="160" t="s">
        <v>260</v>
      </c>
      <c r="E337" s="34"/>
      <c r="F337" s="161" t="s">
        <v>5996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260</v>
      </c>
      <c r="AU337" s="19" t="s">
        <v>82</v>
      </c>
    </row>
    <row r="338" spans="1:65" s="2" customFormat="1" ht="11.25">
      <c r="A338" s="34"/>
      <c r="B338" s="35"/>
      <c r="C338" s="34"/>
      <c r="D338" s="165" t="s">
        <v>262</v>
      </c>
      <c r="E338" s="34"/>
      <c r="F338" s="166" t="s">
        <v>5997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262</v>
      </c>
      <c r="AU338" s="19" t="s">
        <v>82</v>
      </c>
    </row>
    <row r="339" spans="1:65" s="2" customFormat="1" ht="29.25">
      <c r="A339" s="34"/>
      <c r="B339" s="35"/>
      <c r="C339" s="34"/>
      <c r="D339" s="160" t="s">
        <v>2284</v>
      </c>
      <c r="E339" s="34"/>
      <c r="F339" s="211" t="s">
        <v>5998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2284</v>
      </c>
      <c r="AU339" s="19" t="s">
        <v>82</v>
      </c>
    </row>
    <row r="340" spans="1:65" s="13" customFormat="1" ht="11.25">
      <c r="B340" s="167"/>
      <c r="D340" s="160" t="s">
        <v>264</v>
      </c>
      <c r="E340" s="168" t="s">
        <v>3</v>
      </c>
      <c r="F340" s="169" t="s">
        <v>5999</v>
      </c>
      <c r="H340" s="168" t="s">
        <v>3</v>
      </c>
      <c r="I340" s="170"/>
      <c r="L340" s="167"/>
      <c r="M340" s="171"/>
      <c r="N340" s="172"/>
      <c r="O340" s="172"/>
      <c r="P340" s="172"/>
      <c r="Q340" s="172"/>
      <c r="R340" s="172"/>
      <c r="S340" s="172"/>
      <c r="T340" s="173"/>
      <c r="AT340" s="168" t="s">
        <v>264</v>
      </c>
      <c r="AU340" s="168" t="s">
        <v>82</v>
      </c>
      <c r="AV340" s="13" t="s">
        <v>80</v>
      </c>
      <c r="AW340" s="13" t="s">
        <v>34</v>
      </c>
      <c r="AX340" s="13" t="s">
        <v>73</v>
      </c>
      <c r="AY340" s="168" t="s">
        <v>252</v>
      </c>
    </row>
    <row r="341" spans="1:65" s="14" customFormat="1" ht="11.25">
      <c r="B341" s="174"/>
      <c r="D341" s="160" t="s">
        <v>264</v>
      </c>
      <c r="E341" s="175" t="s">
        <v>3</v>
      </c>
      <c r="F341" s="176" t="s">
        <v>258</v>
      </c>
      <c r="H341" s="177">
        <v>4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80</v>
      </c>
      <c r="AY341" s="175" t="s">
        <v>252</v>
      </c>
    </row>
    <row r="342" spans="1:65" s="2" customFormat="1" ht="16.5" customHeight="1">
      <c r="A342" s="34"/>
      <c r="B342" s="145"/>
      <c r="C342" s="146" t="s">
        <v>740</v>
      </c>
      <c r="D342" s="146" t="s">
        <v>254</v>
      </c>
      <c r="E342" s="147" t="s">
        <v>6000</v>
      </c>
      <c r="F342" s="148" t="s">
        <v>6001</v>
      </c>
      <c r="G342" s="149" t="s">
        <v>743</v>
      </c>
      <c r="H342" s="150">
        <v>2</v>
      </c>
      <c r="I342" s="151"/>
      <c r="J342" s="152">
        <f>ROUND(I342*H342,2)</f>
        <v>0</v>
      </c>
      <c r="K342" s="153"/>
      <c r="L342" s="35"/>
      <c r="M342" s="154" t="s">
        <v>3</v>
      </c>
      <c r="N342" s="155" t="s">
        <v>44</v>
      </c>
      <c r="O342" s="55"/>
      <c r="P342" s="156">
        <f>O342*H342</f>
        <v>0</v>
      </c>
      <c r="Q342" s="156">
        <v>2.4299999999999999E-3</v>
      </c>
      <c r="R342" s="156">
        <f>Q342*H342</f>
        <v>4.8599999999999997E-3</v>
      </c>
      <c r="S342" s="156">
        <v>0</v>
      </c>
      <c r="T342" s="157">
        <f>S342*H342</f>
        <v>0</v>
      </c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R342" s="158" t="s">
        <v>406</v>
      </c>
      <c r="AT342" s="158" t="s">
        <v>254</v>
      </c>
      <c r="AU342" s="158" t="s">
        <v>82</v>
      </c>
      <c r="AY342" s="19" t="s">
        <v>252</v>
      </c>
      <c r="BE342" s="159">
        <f>IF(N342="základní",J342,0)</f>
        <v>0</v>
      </c>
      <c r="BF342" s="159">
        <f>IF(N342="snížená",J342,0)</f>
        <v>0</v>
      </c>
      <c r="BG342" s="159">
        <f>IF(N342="zákl. přenesená",J342,0)</f>
        <v>0</v>
      </c>
      <c r="BH342" s="159">
        <f>IF(N342="sníž. přenesená",J342,0)</f>
        <v>0</v>
      </c>
      <c r="BI342" s="159">
        <f>IF(N342="nulová",J342,0)</f>
        <v>0</v>
      </c>
      <c r="BJ342" s="19" t="s">
        <v>80</v>
      </c>
      <c r="BK342" s="159">
        <f>ROUND(I342*H342,2)</f>
        <v>0</v>
      </c>
      <c r="BL342" s="19" t="s">
        <v>406</v>
      </c>
      <c r="BM342" s="158" t="s">
        <v>6002</v>
      </c>
    </row>
    <row r="343" spans="1:65" s="2" customFormat="1" ht="11.25">
      <c r="A343" s="34"/>
      <c r="B343" s="35"/>
      <c r="C343" s="34"/>
      <c r="D343" s="160" t="s">
        <v>260</v>
      </c>
      <c r="E343" s="34"/>
      <c r="F343" s="161" t="s">
        <v>6003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260</v>
      </c>
      <c r="AU343" s="19" t="s">
        <v>82</v>
      </c>
    </row>
    <row r="344" spans="1:65" s="2" customFormat="1" ht="11.25">
      <c r="A344" s="34"/>
      <c r="B344" s="35"/>
      <c r="C344" s="34"/>
      <c r="D344" s="165" t="s">
        <v>262</v>
      </c>
      <c r="E344" s="34"/>
      <c r="F344" s="166" t="s">
        <v>6004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262</v>
      </c>
      <c r="AU344" s="19" t="s">
        <v>82</v>
      </c>
    </row>
    <row r="345" spans="1:65" s="2" customFormat="1" ht="29.25">
      <c r="A345" s="34"/>
      <c r="B345" s="35"/>
      <c r="C345" s="34"/>
      <c r="D345" s="160" t="s">
        <v>2284</v>
      </c>
      <c r="E345" s="34"/>
      <c r="F345" s="211" t="s">
        <v>6005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2284</v>
      </c>
      <c r="AU345" s="19" t="s">
        <v>82</v>
      </c>
    </row>
    <row r="346" spans="1:65" s="13" customFormat="1" ht="11.25">
      <c r="B346" s="167"/>
      <c r="D346" s="160" t="s">
        <v>264</v>
      </c>
      <c r="E346" s="168" t="s">
        <v>3</v>
      </c>
      <c r="F346" s="169" t="s">
        <v>6006</v>
      </c>
      <c r="H346" s="168" t="s">
        <v>3</v>
      </c>
      <c r="I346" s="170"/>
      <c r="L346" s="167"/>
      <c r="M346" s="171"/>
      <c r="N346" s="172"/>
      <c r="O346" s="172"/>
      <c r="P346" s="172"/>
      <c r="Q346" s="172"/>
      <c r="R346" s="172"/>
      <c r="S346" s="172"/>
      <c r="T346" s="173"/>
      <c r="AT346" s="168" t="s">
        <v>264</v>
      </c>
      <c r="AU346" s="168" t="s">
        <v>82</v>
      </c>
      <c r="AV346" s="13" t="s">
        <v>80</v>
      </c>
      <c r="AW346" s="13" t="s">
        <v>34</v>
      </c>
      <c r="AX346" s="13" t="s">
        <v>73</v>
      </c>
      <c r="AY346" s="168" t="s">
        <v>252</v>
      </c>
    </row>
    <row r="347" spans="1:65" s="14" customFormat="1" ht="11.25">
      <c r="B347" s="174"/>
      <c r="D347" s="160" t="s">
        <v>264</v>
      </c>
      <c r="E347" s="175" t="s">
        <v>3</v>
      </c>
      <c r="F347" s="176" t="s">
        <v>82</v>
      </c>
      <c r="H347" s="177">
        <v>2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80</v>
      </c>
      <c r="AY347" s="175" t="s">
        <v>252</v>
      </c>
    </row>
    <row r="348" spans="1:65" s="2" customFormat="1" ht="16.5" customHeight="1">
      <c r="A348" s="34"/>
      <c r="B348" s="145"/>
      <c r="C348" s="146" t="s">
        <v>748</v>
      </c>
      <c r="D348" s="146" t="s">
        <v>254</v>
      </c>
      <c r="E348" s="147" t="s">
        <v>6007</v>
      </c>
      <c r="F348" s="148" t="s">
        <v>6008</v>
      </c>
      <c r="G348" s="149" t="s">
        <v>743</v>
      </c>
      <c r="H348" s="150">
        <v>4</v>
      </c>
      <c r="I348" s="151"/>
      <c r="J348" s="152">
        <f>ROUND(I348*H348,2)</f>
        <v>0</v>
      </c>
      <c r="K348" s="153"/>
      <c r="L348" s="35"/>
      <c r="M348" s="154" t="s">
        <v>3</v>
      </c>
      <c r="N348" s="155" t="s">
        <v>44</v>
      </c>
      <c r="O348" s="55"/>
      <c r="P348" s="156">
        <f>O348*H348</f>
        <v>0</v>
      </c>
      <c r="Q348" s="156">
        <v>1.9250000000000001E-3</v>
      </c>
      <c r="R348" s="156">
        <f>Q348*H348</f>
        <v>7.7000000000000002E-3</v>
      </c>
      <c r="S348" s="156">
        <v>0</v>
      </c>
      <c r="T348" s="157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8" t="s">
        <v>406</v>
      </c>
      <c r="AT348" s="158" t="s">
        <v>254</v>
      </c>
      <c r="AU348" s="158" t="s">
        <v>82</v>
      </c>
      <c r="AY348" s="19" t="s">
        <v>252</v>
      </c>
      <c r="BE348" s="159">
        <f>IF(N348="základní",J348,0)</f>
        <v>0</v>
      </c>
      <c r="BF348" s="159">
        <f>IF(N348="snížená",J348,0)</f>
        <v>0</v>
      </c>
      <c r="BG348" s="159">
        <f>IF(N348="zákl. přenesená",J348,0)</f>
        <v>0</v>
      </c>
      <c r="BH348" s="159">
        <f>IF(N348="sníž. přenesená",J348,0)</f>
        <v>0</v>
      </c>
      <c r="BI348" s="159">
        <f>IF(N348="nulová",J348,0)</f>
        <v>0</v>
      </c>
      <c r="BJ348" s="19" t="s">
        <v>80</v>
      </c>
      <c r="BK348" s="159">
        <f>ROUND(I348*H348,2)</f>
        <v>0</v>
      </c>
      <c r="BL348" s="19" t="s">
        <v>406</v>
      </c>
      <c r="BM348" s="158" t="s">
        <v>6009</v>
      </c>
    </row>
    <row r="349" spans="1:65" s="2" customFormat="1" ht="11.25">
      <c r="A349" s="34"/>
      <c r="B349" s="35"/>
      <c r="C349" s="34"/>
      <c r="D349" s="160" t="s">
        <v>260</v>
      </c>
      <c r="E349" s="34"/>
      <c r="F349" s="161" t="s">
        <v>6010</v>
      </c>
      <c r="G349" s="34"/>
      <c r="H349" s="34"/>
      <c r="I349" s="162"/>
      <c r="J349" s="34"/>
      <c r="K349" s="34"/>
      <c r="L349" s="35"/>
      <c r="M349" s="163"/>
      <c r="N349" s="164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9" t="s">
        <v>260</v>
      </c>
      <c r="AU349" s="19" t="s">
        <v>82</v>
      </c>
    </row>
    <row r="350" spans="1:65" s="2" customFormat="1" ht="11.25">
      <c r="A350" s="34"/>
      <c r="B350" s="35"/>
      <c r="C350" s="34"/>
      <c r="D350" s="165" t="s">
        <v>262</v>
      </c>
      <c r="E350" s="34"/>
      <c r="F350" s="166" t="s">
        <v>6011</v>
      </c>
      <c r="G350" s="34"/>
      <c r="H350" s="34"/>
      <c r="I350" s="162"/>
      <c r="J350" s="34"/>
      <c r="K350" s="34"/>
      <c r="L350" s="35"/>
      <c r="M350" s="163"/>
      <c r="N350" s="164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9" t="s">
        <v>262</v>
      </c>
      <c r="AU350" s="19" t="s">
        <v>82</v>
      </c>
    </row>
    <row r="351" spans="1:65" s="2" customFormat="1" ht="19.5">
      <c r="A351" s="34"/>
      <c r="B351" s="35"/>
      <c r="C351" s="34"/>
      <c r="D351" s="160" t="s">
        <v>2284</v>
      </c>
      <c r="E351" s="34"/>
      <c r="F351" s="211" t="s">
        <v>6012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2284</v>
      </c>
      <c r="AU351" s="19" t="s">
        <v>82</v>
      </c>
    </row>
    <row r="352" spans="1:65" s="13" customFormat="1" ht="11.25">
      <c r="B352" s="167"/>
      <c r="D352" s="160" t="s">
        <v>264</v>
      </c>
      <c r="E352" s="168" t="s">
        <v>3</v>
      </c>
      <c r="F352" s="169" t="s">
        <v>6013</v>
      </c>
      <c r="H352" s="168" t="s">
        <v>3</v>
      </c>
      <c r="I352" s="170"/>
      <c r="L352" s="167"/>
      <c r="M352" s="171"/>
      <c r="N352" s="172"/>
      <c r="O352" s="172"/>
      <c r="P352" s="172"/>
      <c r="Q352" s="172"/>
      <c r="R352" s="172"/>
      <c r="S352" s="172"/>
      <c r="T352" s="173"/>
      <c r="AT352" s="168" t="s">
        <v>264</v>
      </c>
      <c r="AU352" s="168" t="s">
        <v>82</v>
      </c>
      <c r="AV352" s="13" t="s">
        <v>80</v>
      </c>
      <c r="AW352" s="13" t="s">
        <v>34</v>
      </c>
      <c r="AX352" s="13" t="s">
        <v>73</v>
      </c>
      <c r="AY352" s="168" t="s">
        <v>252</v>
      </c>
    </row>
    <row r="353" spans="1:65" s="14" customFormat="1" ht="11.25">
      <c r="B353" s="174"/>
      <c r="D353" s="160" t="s">
        <v>264</v>
      </c>
      <c r="E353" s="175" t="s">
        <v>3</v>
      </c>
      <c r="F353" s="176" t="s">
        <v>258</v>
      </c>
      <c r="H353" s="177">
        <v>4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80</v>
      </c>
      <c r="AY353" s="175" t="s">
        <v>252</v>
      </c>
    </row>
    <row r="354" spans="1:65" s="2" customFormat="1" ht="16.5" customHeight="1">
      <c r="A354" s="34"/>
      <c r="B354" s="145"/>
      <c r="C354" s="146" t="s">
        <v>755</v>
      </c>
      <c r="D354" s="146" t="s">
        <v>254</v>
      </c>
      <c r="E354" s="147" t="s">
        <v>6014</v>
      </c>
      <c r="F354" s="148" t="s">
        <v>6015</v>
      </c>
      <c r="G354" s="149" t="s">
        <v>743</v>
      </c>
      <c r="H354" s="150">
        <v>2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1.6124999999999999E-4</v>
      </c>
      <c r="R354" s="156">
        <f>Q354*H354</f>
        <v>3.2249999999999998E-4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406</v>
      </c>
      <c r="AT354" s="158" t="s">
        <v>254</v>
      </c>
      <c r="AU354" s="158" t="s">
        <v>82</v>
      </c>
      <c r="AY354" s="19" t="s">
        <v>252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406</v>
      </c>
      <c r="BM354" s="158" t="s">
        <v>6016</v>
      </c>
    </row>
    <row r="355" spans="1:65" s="2" customFormat="1" ht="11.25">
      <c r="A355" s="34"/>
      <c r="B355" s="35"/>
      <c r="C355" s="34"/>
      <c r="D355" s="160" t="s">
        <v>260</v>
      </c>
      <c r="E355" s="34"/>
      <c r="F355" s="161" t="s">
        <v>6017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260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262</v>
      </c>
      <c r="E356" s="34"/>
      <c r="F356" s="166" t="s">
        <v>6018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262</v>
      </c>
      <c r="AU356" s="19" t="s">
        <v>82</v>
      </c>
    </row>
    <row r="357" spans="1:65" s="2" customFormat="1" ht="16.5" customHeight="1">
      <c r="A357" s="34"/>
      <c r="B357" s="145"/>
      <c r="C357" s="146" t="s">
        <v>762</v>
      </c>
      <c r="D357" s="146" t="s">
        <v>254</v>
      </c>
      <c r="E357" s="147" t="s">
        <v>6019</v>
      </c>
      <c r="F357" s="148" t="s">
        <v>6020</v>
      </c>
      <c r="G357" s="149" t="s">
        <v>743</v>
      </c>
      <c r="H357" s="150">
        <v>4</v>
      </c>
      <c r="I357" s="151"/>
      <c r="J357" s="152">
        <f>ROUND(I357*H357,2)</f>
        <v>0</v>
      </c>
      <c r="K357" s="153"/>
      <c r="L357" s="35"/>
      <c r="M357" s="154" t="s">
        <v>3</v>
      </c>
      <c r="N357" s="155" t="s">
        <v>44</v>
      </c>
      <c r="O357" s="55"/>
      <c r="P357" s="156">
        <f>O357*H357</f>
        <v>0</v>
      </c>
      <c r="Q357" s="156">
        <v>2.8499999999999999E-4</v>
      </c>
      <c r="R357" s="156">
        <f>Q357*H357</f>
        <v>1.14E-3</v>
      </c>
      <c r="S357" s="156">
        <v>0</v>
      </c>
      <c r="T357" s="157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8" t="s">
        <v>406</v>
      </c>
      <c r="AT357" s="158" t="s">
        <v>254</v>
      </c>
      <c r="AU357" s="158" t="s">
        <v>82</v>
      </c>
      <c r="AY357" s="19" t="s">
        <v>252</v>
      </c>
      <c r="BE357" s="159">
        <f>IF(N357="základní",J357,0)</f>
        <v>0</v>
      </c>
      <c r="BF357" s="159">
        <f>IF(N357="snížená",J357,0)</f>
        <v>0</v>
      </c>
      <c r="BG357" s="159">
        <f>IF(N357="zákl. přenesená",J357,0)</f>
        <v>0</v>
      </c>
      <c r="BH357" s="159">
        <f>IF(N357="sníž. přenesená",J357,0)</f>
        <v>0</v>
      </c>
      <c r="BI357" s="159">
        <f>IF(N357="nulová",J357,0)</f>
        <v>0</v>
      </c>
      <c r="BJ357" s="19" t="s">
        <v>80</v>
      </c>
      <c r="BK357" s="159">
        <f>ROUND(I357*H357,2)</f>
        <v>0</v>
      </c>
      <c r="BL357" s="19" t="s">
        <v>406</v>
      </c>
      <c r="BM357" s="158" t="s">
        <v>6021</v>
      </c>
    </row>
    <row r="358" spans="1:65" s="2" customFormat="1" ht="11.25">
      <c r="A358" s="34"/>
      <c r="B358" s="35"/>
      <c r="C358" s="34"/>
      <c r="D358" s="160" t="s">
        <v>260</v>
      </c>
      <c r="E358" s="34"/>
      <c r="F358" s="161" t="s">
        <v>6022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260</v>
      </c>
      <c r="AU358" s="19" t="s">
        <v>82</v>
      </c>
    </row>
    <row r="359" spans="1:65" s="2" customFormat="1" ht="11.25">
      <c r="A359" s="34"/>
      <c r="B359" s="35"/>
      <c r="C359" s="34"/>
      <c r="D359" s="165" t="s">
        <v>262</v>
      </c>
      <c r="E359" s="34"/>
      <c r="F359" s="166" t="s">
        <v>6023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262</v>
      </c>
      <c r="AU359" s="19" t="s">
        <v>82</v>
      </c>
    </row>
    <row r="360" spans="1:65" s="2" customFormat="1" ht="16.5" customHeight="1">
      <c r="A360" s="34"/>
      <c r="B360" s="145"/>
      <c r="C360" s="146" t="s">
        <v>769</v>
      </c>
      <c r="D360" s="146" t="s">
        <v>254</v>
      </c>
      <c r="E360" s="147" t="s">
        <v>6024</v>
      </c>
      <c r="F360" s="148" t="s">
        <v>6025</v>
      </c>
      <c r="G360" s="149" t="s">
        <v>743</v>
      </c>
      <c r="H360" s="150">
        <v>2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8.0000000000000007E-5</v>
      </c>
      <c r="R360" s="156">
        <f>Q360*H360</f>
        <v>1.6000000000000001E-4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406</v>
      </c>
      <c r="AT360" s="158" t="s">
        <v>254</v>
      </c>
      <c r="AU360" s="158" t="s">
        <v>82</v>
      </c>
      <c r="AY360" s="19" t="s">
        <v>252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406</v>
      </c>
      <c r="BM360" s="158" t="s">
        <v>6026</v>
      </c>
    </row>
    <row r="361" spans="1:65" s="2" customFormat="1" ht="11.25">
      <c r="A361" s="34"/>
      <c r="B361" s="35"/>
      <c r="C361" s="34"/>
      <c r="D361" s="160" t="s">
        <v>260</v>
      </c>
      <c r="E361" s="34"/>
      <c r="F361" s="161" t="s">
        <v>6027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260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262</v>
      </c>
      <c r="E362" s="34"/>
      <c r="F362" s="166" t="s">
        <v>6028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262</v>
      </c>
      <c r="AU362" s="19" t="s">
        <v>82</v>
      </c>
    </row>
    <row r="363" spans="1:65" s="2" customFormat="1" ht="16.5" customHeight="1">
      <c r="A363" s="34"/>
      <c r="B363" s="145"/>
      <c r="C363" s="146" t="s">
        <v>780</v>
      </c>
      <c r="D363" s="146" t="s">
        <v>254</v>
      </c>
      <c r="E363" s="147" t="s">
        <v>6029</v>
      </c>
      <c r="F363" s="148" t="s">
        <v>6030</v>
      </c>
      <c r="G363" s="149" t="s">
        <v>743</v>
      </c>
      <c r="H363" s="150">
        <v>3</v>
      </c>
      <c r="I363" s="151"/>
      <c r="J363" s="152">
        <f>ROUND(I363*H363,2)</f>
        <v>0</v>
      </c>
      <c r="K363" s="153"/>
      <c r="L363" s="35"/>
      <c r="M363" s="154" t="s">
        <v>3</v>
      </c>
      <c r="N363" s="155" t="s">
        <v>44</v>
      </c>
      <c r="O363" s="55"/>
      <c r="P363" s="156">
        <f>O363*H363</f>
        <v>0</v>
      </c>
      <c r="Q363" s="156">
        <v>1.4999999999999999E-4</v>
      </c>
      <c r="R363" s="156">
        <f>Q363*H363</f>
        <v>4.4999999999999999E-4</v>
      </c>
      <c r="S363" s="156">
        <v>0</v>
      </c>
      <c r="T363" s="157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158" t="s">
        <v>406</v>
      </c>
      <c r="AT363" s="158" t="s">
        <v>254</v>
      </c>
      <c r="AU363" s="158" t="s">
        <v>82</v>
      </c>
      <c r="AY363" s="19" t="s">
        <v>252</v>
      </c>
      <c r="BE363" s="159">
        <f>IF(N363="základní",J363,0)</f>
        <v>0</v>
      </c>
      <c r="BF363" s="159">
        <f>IF(N363="snížená",J363,0)</f>
        <v>0</v>
      </c>
      <c r="BG363" s="159">
        <f>IF(N363="zákl. přenesená",J363,0)</f>
        <v>0</v>
      </c>
      <c r="BH363" s="159">
        <f>IF(N363="sníž. přenesená",J363,0)</f>
        <v>0</v>
      </c>
      <c r="BI363" s="159">
        <f>IF(N363="nulová",J363,0)</f>
        <v>0</v>
      </c>
      <c r="BJ363" s="19" t="s">
        <v>80</v>
      </c>
      <c r="BK363" s="159">
        <f>ROUND(I363*H363,2)</f>
        <v>0</v>
      </c>
      <c r="BL363" s="19" t="s">
        <v>406</v>
      </c>
      <c r="BM363" s="158" t="s">
        <v>6031</v>
      </c>
    </row>
    <row r="364" spans="1:65" s="2" customFormat="1" ht="11.25">
      <c r="A364" s="34"/>
      <c r="B364" s="35"/>
      <c r="C364" s="34"/>
      <c r="D364" s="160" t="s">
        <v>260</v>
      </c>
      <c r="E364" s="34"/>
      <c r="F364" s="161" t="s">
        <v>6032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260</v>
      </c>
      <c r="AU364" s="19" t="s">
        <v>82</v>
      </c>
    </row>
    <row r="365" spans="1:65" s="2" customFormat="1" ht="11.25">
      <c r="A365" s="34"/>
      <c r="B365" s="35"/>
      <c r="C365" s="34"/>
      <c r="D365" s="165" t="s">
        <v>262</v>
      </c>
      <c r="E365" s="34"/>
      <c r="F365" s="166" t="s">
        <v>6033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262</v>
      </c>
      <c r="AU365" s="19" t="s">
        <v>82</v>
      </c>
    </row>
    <row r="366" spans="1:65" s="2" customFormat="1" ht="16.5" customHeight="1">
      <c r="A366" s="34"/>
      <c r="B366" s="145"/>
      <c r="C366" s="146" t="s">
        <v>786</v>
      </c>
      <c r="D366" s="146" t="s">
        <v>254</v>
      </c>
      <c r="E366" s="147" t="s">
        <v>6034</v>
      </c>
      <c r="F366" s="148" t="s">
        <v>6035</v>
      </c>
      <c r="G366" s="149" t="s">
        <v>331</v>
      </c>
      <c r="H366" s="150">
        <v>633</v>
      </c>
      <c r="I366" s="151"/>
      <c r="J366" s="152">
        <f>ROUND(I366*H366,2)</f>
        <v>0</v>
      </c>
      <c r="K366" s="153"/>
      <c r="L366" s="35"/>
      <c r="M366" s="154" t="s">
        <v>3</v>
      </c>
      <c r="N366" s="155" t="s">
        <v>44</v>
      </c>
      <c r="O366" s="55"/>
      <c r="P366" s="156">
        <f>O366*H366</f>
        <v>0</v>
      </c>
      <c r="Q366" s="156">
        <v>0</v>
      </c>
      <c r="R366" s="156">
        <f>Q366*H366</f>
        <v>0</v>
      </c>
      <c r="S366" s="156">
        <v>0</v>
      </c>
      <c r="T366" s="157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8" t="s">
        <v>406</v>
      </c>
      <c r="AT366" s="158" t="s">
        <v>254</v>
      </c>
      <c r="AU366" s="158" t="s">
        <v>82</v>
      </c>
      <c r="AY366" s="19" t="s">
        <v>252</v>
      </c>
      <c r="BE366" s="159">
        <f>IF(N366="základní",J366,0)</f>
        <v>0</v>
      </c>
      <c r="BF366" s="159">
        <f>IF(N366="snížená",J366,0)</f>
        <v>0</v>
      </c>
      <c r="BG366" s="159">
        <f>IF(N366="zákl. přenesená",J366,0)</f>
        <v>0</v>
      </c>
      <c r="BH366" s="159">
        <f>IF(N366="sníž. přenesená",J366,0)</f>
        <v>0</v>
      </c>
      <c r="BI366" s="159">
        <f>IF(N366="nulová",J366,0)</f>
        <v>0</v>
      </c>
      <c r="BJ366" s="19" t="s">
        <v>80</v>
      </c>
      <c r="BK366" s="159">
        <f>ROUND(I366*H366,2)</f>
        <v>0</v>
      </c>
      <c r="BL366" s="19" t="s">
        <v>406</v>
      </c>
      <c r="BM366" s="158" t="s">
        <v>6036</v>
      </c>
    </row>
    <row r="367" spans="1:65" s="2" customFormat="1" ht="11.25">
      <c r="A367" s="34"/>
      <c r="B367" s="35"/>
      <c r="C367" s="34"/>
      <c r="D367" s="160" t="s">
        <v>260</v>
      </c>
      <c r="E367" s="34"/>
      <c r="F367" s="161" t="s">
        <v>6037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260</v>
      </c>
      <c r="AU367" s="19" t="s">
        <v>82</v>
      </c>
    </row>
    <row r="368" spans="1:65" s="2" customFormat="1" ht="11.25">
      <c r="A368" s="34"/>
      <c r="B368" s="35"/>
      <c r="C368" s="34"/>
      <c r="D368" s="165" t="s">
        <v>262</v>
      </c>
      <c r="E368" s="34"/>
      <c r="F368" s="166" t="s">
        <v>6038</v>
      </c>
      <c r="G368" s="34"/>
      <c r="H368" s="34"/>
      <c r="I368" s="162"/>
      <c r="J368" s="34"/>
      <c r="K368" s="34"/>
      <c r="L368" s="35"/>
      <c r="M368" s="163"/>
      <c r="N368" s="164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9" t="s">
        <v>262</v>
      </c>
      <c r="AU368" s="19" t="s">
        <v>82</v>
      </c>
    </row>
    <row r="369" spans="1:65" s="14" customFormat="1" ht="11.25">
      <c r="B369" s="174"/>
      <c r="D369" s="160" t="s">
        <v>264</v>
      </c>
      <c r="E369" s="175" t="s">
        <v>3</v>
      </c>
      <c r="F369" s="176" t="s">
        <v>6039</v>
      </c>
      <c r="H369" s="177">
        <v>633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80</v>
      </c>
      <c r="AY369" s="175" t="s">
        <v>252</v>
      </c>
    </row>
    <row r="370" spans="1:65" s="2" customFormat="1" ht="16.5" customHeight="1">
      <c r="A370" s="34"/>
      <c r="B370" s="145"/>
      <c r="C370" s="146" t="s">
        <v>792</v>
      </c>
      <c r="D370" s="146" t="s">
        <v>254</v>
      </c>
      <c r="E370" s="147" t="s">
        <v>6040</v>
      </c>
      <c r="F370" s="148" t="s">
        <v>6041</v>
      </c>
      <c r="G370" s="149" t="s">
        <v>331</v>
      </c>
      <c r="H370" s="150">
        <v>76</v>
      </c>
      <c r="I370" s="151"/>
      <c r="J370" s="152">
        <f>ROUND(I370*H370,2)</f>
        <v>0</v>
      </c>
      <c r="K370" s="153"/>
      <c r="L370" s="35"/>
      <c r="M370" s="154" t="s">
        <v>3</v>
      </c>
      <c r="N370" s="155" t="s">
        <v>44</v>
      </c>
      <c r="O370" s="55"/>
      <c r="P370" s="156">
        <f>O370*H370</f>
        <v>0</v>
      </c>
      <c r="Q370" s="156">
        <v>0</v>
      </c>
      <c r="R370" s="156">
        <f>Q370*H370</f>
        <v>0</v>
      </c>
      <c r="S370" s="156">
        <v>0</v>
      </c>
      <c r="T370" s="157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8" t="s">
        <v>406</v>
      </c>
      <c r="AT370" s="158" t="s">
        <v>254</v>
      </c>
      <c r="AU370" s="158" t="s">
        <v>82</v>
      </c>
      <c r="AY370" s="19" t="s">
        <v>252</v>
      </c>
      <c r="BE370" s="159">
        <f>IF(N370="základní",J370,0)</f>
        <v>0</v>
      </c>
      <c r="BF370" s="159">
        <f>IF(N370="snížená",J370,0)</f>
        <v>0</v>
      </c>
      <c r="BG370" s="159">
        <f>IF(N370="zákl. přenesená",J370,0)</f>
        <v>0</v>
      </c>
      <c r="BH370" s="159">
        <f>IF(N370="sníž. přenesená",J370,0)</f>
        <v>0</v>
      </c>
      <c r="BI370" s="159">
        <f>IF(N370="nulová",J370,0)</f>
        <v>0</v>
      </c>
      <c r="BJ370" s="19" t="s">
        <v>80</v>
      </c>
      <c r="BK370" s="159">
        <f>ROUND(I370*H370,2)</f>
        <v>0</v>
      </c>
      <c r="BL370" s="19" t="s">
        <v>406</v>
      </c>
      <c r="BM370" s="158" t="s">
        <v>6042</v>
      </c>
    </row>
    <row r="371" spans="1:65" s="2" customFormat="1" ht="11.25">
      <c r="A371" s="34"/>
      <c r="B371" s="35"/>
      <c r="C371" s="34"/>
      <c r="D371" s="160" t="s">
        <v>260</v>
      </c>
      <c r="E371" s="34"/>
      <c r="F371" s="161" t="s">
        <v>6043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260</v>
      </c>
      <c r="AU371" s="19" t="s">
        <v>82</v>
      </c>
    </row>
    <row r="372" spans="1:65" s="2" customFormat="1" ht="11.25">
      <c r="A372" s="34"/>
      <c r="B372" s="35"/>
      <c r="C372" s="34"/>
      <c r="D372" s="165" t="s">
        <v>262</v>
      </c>
      <c r="E372" s="34"/>
      <c r="F372" s="166" t="s">
        <v>6044</v>
      </c>
      <c r="G372" s="34"/>
      <c r="H372" s="34"/>
      <c r="I372" s="162"/>
      <c r="J372" s="34"/>
      <c r="K372" s="34"/>
      <c r="L372" s="35"/>
      <c r="M372" s="163"/>
      <c r="N372" s="164"/>
      <c r="O372" s="55"/>
      <c r="P372" s="55"/>
      <c r="Q372" s="55"/>
      <c r="R372" s="55"/>
      <c r="S372" s="55"/>
      <c r="T372" s="56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9" t="s">
        <v>262</v>
      </c>
      <c r="AU372" s="19" t="s">
        <v>82</v>
      </c>
    </row>
    <row r="373" spans="1:65" s="14" customFormat="1" ht="11.25">
      <c r="B373" s="174"/>
      <c r="D373" s="160" t="s">
        <v>264</v>
      </c>
      <c r="E373" s="175" t="s">
        <v>3</v>
      </c>
      <c r="F373" s="176" t="s">
        <v>6045</v>
      </c>
      <c r="H373" s="177">
        <v>76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80</v>
      </c>
      <c r="AY373" s="175" t="s">
        <v>252</v>
      </c>
    </row>
    <row r="374" spans="1:65" s="2" customFormat="1" ht="16.5" customHeight="1">
      <c r="A374" s="34"/>
      <c r="B374" s="145"/>
      <c r="C374" s="146" t="s">
        <v>819</v>
      </c>
      <c r="D374" s="146" t="s">
        <v>254</v>
      </c>
      <c r="E374" s="147" t="s">
        <v>6046</v>
      </c>
      <c r="F374" s="148" t="s">
        <v>6047</v>
      </c>
      <c r="G374" s="149" t="s">
        <v>331</v>
      </c>
      <c r="H374" s="150">
        <v>8</v>
      </c>
      <c r="I374" s="151"/>
      <c r="J374" s="152">
        <f>ROUND(I374*H374,2)</f>
        <v>0</v>
      </c>
      <c r="K374" s="153"/>
      <c r="L374" s="35"/>
      <c r="M374" s="154" t="s">
        <v>3</v>
      </c>
      <c r="N374" s="155" t="s">
        <v>44</v>
      </c>
      <c r="O374" s="55"/>
      <c r="P374" s="156">
        <f>O374*H374</f>
        <v>0</v>
      </c>
      <c r="Q374" s="156">
        <v>0</v>
      </c>
      <c r="R374" s="156">
        <f>Q374*H374</f>
        <v>0</v>
      </c>
      <c r="S374" s="156">
        <v>0</v>
      </c>
      <c r="T374" s="157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158" t="s">
        <v>406</v>
      </c>
      <c r="AT374" s="158" t="s">
        <v>254</v>
      </c>
      <c r="AU374" s="158" t="s">
        <v>82</v>
      </c>
      <c r="AY374" s="19" t="s">
        <v>252</v>
      </c>
      <c r="BE374" s="159">
        <f>IF(N374="základní",J374,0)</f>
        <v>0</v>
      </c>
      <c r="BF374" s="159">
        <f>IF(N374="snížená",J374,0)</f>
        <v>0</v>
      </c>
      <c r="BG374" s="159">
        <f>IF(N374="zákl. přenesená",J374,0)</f>
        <v>0</v>
      </c>
      <c r="BH374" s="159">
        <f>IF(N374="sníž. přenesená",J374,0)</f>
        <v>0</v>
      </c>
      <c r="BI374" s="159">
        <f>IF(N374="nulová",J374,0)</f>
        <v>0</v>
      </c>
      <c r="BJ374" s="19" t="s">
        <v>80</v>
      </c>
      <c r="BK374" s="159">
        <f>ROUND(I374*H374,2)</f>
        <v>0</v>
      </c>
      <c r="BL374" s="19" t="s">
        <v>406</v>
      </c>
      <c r="BM374" s="158" t="s">
        <v>6048</v>
      </c>
    </row>
    <row r="375" spans="1:65" s="2" customFormat="1" ht="11.25">
      <c r="A375" s="34"/>
      <c r="B375" s="35"/>
      <c r="C375" s="34"/>
      <c r="D375" s="160" t="s">
        <v>260</v>
      </c>
      <c r="E375" s="34"/>
      <c r="F375" s="161" t="s">
        <v>6049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260</v>
      </c>
      <c r="AU375" s="19" t="s">
        <v>82</v>
      </c>
    </row>
    <row r="376" spans="1:65" s="2" customFormat="1" ht="11.25">
      <c r="A376" s="34"/>
      <c r="B376" s="35"/>
      <c r="C376" s="34"/>
      <c r="D376" s="165" t="s">
        <v>262</v>
      </c>
      <c r="E376" s="34"/>
      <c r="F376" s="166" t="s">
        <v>6050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262</v>
      </c>
      <c r="AU376" s="19" t="s">
        <v>82</v>
      </c>
    </row>
    <row r="377" spans="1:65" s="2" customFormat="1" ht="16.5" customHeight="1">
      <c r="A377" s="34"/>
      <c r="B377" s="145"/>
      <c r="C377" s="146" t="s">
        <v>834</v>
      </c>
      <c r="D377" s="146" t="s">
        <v>254</v>
      </c>
      <c r="E377" s="147" t="s">
        <v>6051</v>
      </c>
      <c r="F377" s="148" t="s">
        <v>6052</v>
      </c>
      <c r="G377" s="149" t="s">
        <v>5123</v>
      </c>
      <c r="H377" s="219"/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0</v>
      </c>
      <c r="R377" s="156">
        <f>Q377*H377</f>
        <v>0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406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406</v>
      </c>
      <c r="BM377" s="158" t="s">
        <v>6053</v>
      </c>
    </row>
    <row r="378" spans="1:65" s="2" customFormat="1" ht="19.5">
      <c r="A378" s="34"/>
      <c r="B378" s="35"/>
      <c r="C378" s="34"/>
      <c r="D378" s="160" t="s">
        <v>260</v>
      </c>
      <c r="E378" s="34"/>
      <c r="F378" s="161" t="s">
        <v>6054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6055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12" customFormat="1" ht="22.9" customHeight="1">
      <c r="B380" s="132"/>
      <c r="D380" s="133" t="s">
        <v>72</v>
      </c>
      <c r="E380" s="143" t="s">
        <v>6056</v>
      </c>
      <c r="F380" s="143" t="s">
        <v>6057</v>
      </c>
      <c r="I380" s="135"/>
      <c r="J380" s="144">
        <f>BK380</f>
        <v>0</v>
      </c>
      <c r="L380" s="132"/>
      <c r="M380" s="137"/>
      <c r="N380" s="138"/>
      <c r="O380" s="138"/>
      <c r="P380" s="139">
        <f>SUM(P381:P662)</f>
        <v>0</v>
      </c>
      <c r="Q380" s="138"/>
      <c r="R380" s="139">
        <f>SUM(R381:R662)</f>
        <v>3.3789791687999986</v>
      </c>
      <c r="S380" s="138"/>
      <c r="T380" s="140">
        <f>SUM(T381:T662)</f>
        <v>0</v>
      </c>
      <c r="AR380" s="133" t="s">
        <v>82</v>
      </c>
      <c r="AT380" s="141" t="s">
        <v>72</v>
      </c>
      <c r="AU380" s="141" t="s">
        <v>80</v>
      </c>
      <c r="AY380" s="133" t="s">
        <v>252</v>
      </c>
      <c r="BK380" s="142">
        <f>SUM(BK381:BK662)</f>
        <v>0</v>
      </c>
    </row>
    <row r="381" spans="1:65" s="2" customFormat="1" ht="16.5" customHeight="1">
      <c r="A381" s="34"/>
      <c r="B381" s="145"/>
      <c r="C381" s="146" t="s">
        <v>840</v>
      </c>
      <c r="D381" s="146" t="s">
        <v>254</v>
      </c>
      <c r="E381" s="147" t="s">
        <v>6058</v>
      </c>
      <c r="F381" s="148" t="s">
        <v>6059</v>
      </c>
      <c r="G381" s="149" t="s">
        <v>331</v>
      </c>
      <c r="H381" s="150">
        <v>10</v>
      </c>
      <c r="I381" s="151"/>
      <c r="J381" s="152">
        <f>ROUND(I381*H381,2)</f>
        <v>0</v>
      </c>
      <c r="K381" s="153"/>
      <c r="L381" s="35"/>
      <c r="M381" s="154" t="s">
        <v>3</v>
      </c>
      <c r="N381" s="155" t="s">
        <v>44</v>
      </c>
      <c r="O381" s="55"/>
      <c r="P381" s="156">
        <f>O381*H381</f>
        <v>0</v>
      </c>
      <c r="Q381" s="156">
        <v>3.0910960000000002E-3</v>
      </c>
      <c r="R381" s="156">
        <f>Q381*H381</f>
        <v>3.0910960000000001E-2</v>
      </c>
      <c r="S381" s="156">
        <v>0</v>
      </c>
      <c r="T381" s="157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8" t="s">
        <v>406</v>
      </c>
      <c r="AT381" s="158" t="s">
        <v>254</v>
      </c>
      <c r="AU381" s="158" t="s">
        <v>82</v>
      </c>
      <c r="AY381" s="19" t="s">
        <v>252</v>
      </c>
      <c r="BE381" s="159">
        <f>IF(N381="základní",J381,0)</f>
        <v>0</v>
      </c>
      <c r="BF381" s="159">
        <f>IF(N381="snížená",J381,0)</f>
        <v>0</v>
      </c>
      <c r="BG381" s="159">
        <f>IF(N381="zákl. přenesená",J381,0)</f>
        <v>0</v>
      </c>
      <c r="BH381" s="159">
        <f>IF(N381="sníž. přenesená",J381,0)</f>
        <v>0</v>
      </c>
      <c r="BI381" s="159">
        <f>IF(N381="nulová",J381,0)</f>
        <v>0</v>
      </c>
      <c r="BJ381" s="19" t="s">
        <v>80</v>
      </c>
      <c r="BK381" s="159">
        <f>ROUND(I381*H381,2)</f>
        <v>0</v>
      </c>
      <c r="BL381" s="19" t="s">
        <v>406</v>
      </c>
      <c r="BM381" s="158" t="s">
        <v>6060</v>
      </c>
    </row>
    <row r="382" spans="1:65" s="2" customFormat="1" ht="11.25">
      <c r="A382" s="34"/>
      <c r="B382" s="35"/>
      <c r="C382" s="34"/>
      <c r="D382" s="160" t="s">
        <v>260</v>
      </c>
      <c r="E382" s="34"/>
      <c r="F382" s="161" t="s">
        <v>6061</v>
      </c>
      <c r="G382" s="34"/>
      <c r="H382" s="34"/>
      <c r="I382" s="162"/>
      <c r="J382" s="34"/>
      <c r="K382" s="34"/>
      <c r="L382" s="35"/>
      <c r="M382" s="163"/>
      <c r="N382" s="164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9" t="s">
        <v>260</v>
      </c>
      <c r="AU382" s="19" t="s">
        <v>82</v>
      </c>
    </row>
    <row r="383" spans="1:65" s="2" customFormat="1" ht="11.25">
      <c r="A383" s="34"/>
      <c r="B383" s="35"/>
      <c r="C383" s="34"/>
      <c r="D383" s="165" t="s">
        <v>262</v>
      </c>
      <c r="E383" s="34"/>
      <c r="F383" s="166" t="s">
        <v>6062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262</v>
      </c>
      <c r="AU383" s="19" t="s">
        <v>82</v>
      </c>
    </row>
    <row r="384" spans="1:65" s="2" customFormat="1" ht="16.5" customHeight="1">
      <c r="A384" s="34"/>
      <c r="B384" s="145"/>
      <c r="C384" s="146" t="s">
        <v>850</v>
      </c>
      <c r="D384" s="146" t="s">
        <v>254</v>
      </c>
      <c r="E384" s="147" t="s">
        <v>6063</v>
      </c>
      <c r="F384" s="148" t="s">
        <v>6064</v>
      </c>
      <c r="G384" s="149" t="s">
        <v>331</v>
      </c>
      <c r="H384" s="150">
        <v>9</v>
      </c>
      <c r="I384" s="151"/>
      <c r="J384" s="152">
        <f>ROUND(I384*H384,2)</f>
        <v>0</v>
      </c>
      <c r="K384" s="153"/>
      <c r="L384" s="35"/>
      <c r="M384" s="154" t="s">
        <v>3</v>
      </c>
      <c r="N384" s="155" t="s">
        <v>44</v>
      </c>
      <c r="O384" s="55"/>
      <c r="P384" s="156">
        <f>O384*H384</f>
        <v>0</v>
      </c>
      <c r="Q384" s="156">
        <v>4.5059940000000001E-3</v>
      </c>
      <c r="R384" s="156">
        <f>Q384*H384</f>
        <v>4.0553946E-2</v>
      </c>
      <c r="S384" s="156">
        <v>0</v>
      </c>
      <c r="T384" s="157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158" t="s">
        <v>406</v>
      </c>
      <c r="AT384" s="158" t="s">
        <v>254</v>
      </c>
      <c r="AU384" s="158" t="s">
        <v>82</v>
      </c>
      <c r="AY384" s="19" t="s">
        <v>252</v>
      </c>
      <c r="BE384" s="159">
        <f>IF(N384="základní",J384,0)</f>
        <v>0</v>
      </c>
      <c r="BF384" s="159">
        <f>IF(N384="snížená",J384,0)</f>
        <v>0</v>
      </c>
      <c r="BG384" s="159">
        <f>IF(N384="zákl. přenesená",J384,0)</f>
        <v>0</v>
      </c>
      <c r="BH384" s="159">
        <f>IF(N384="sníž. přenesená",J384,0)</f>
        <v>0</v>
      </c>
      <c r="BI384" s="159">
        <f>IF(N384="nulová",J384,0)</f>
        <v>0</v>
      </c>
      <c r="BJ384" s="19" t="s">
        <v>80</v>
      </c>
      <c r="BK384" s="159">
        <f>ROUND(I384*H384,2)</f>
        <v>0</v>
      </c>
      <c r="BL384" s="19" t="s">
        <v>406</v>
      </c>
      <c r="BM384" s="158" t="s">
        <v>6065</v>
      </c>
    </row>
    <row r="385" spans="1:65" s="2" customFormat="1" ht="11.25">
      <c r="A385" s="34"/>
      <c r="B385" s="35"/>
      <c r="C385" s="34"/>
      <c r="D385" s="160" t="s">
        <v>260</v>
      </c>
      <c r="E385" s="34"/>
      <c r="F385" s="161" t="s">
        <v>6066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260</v>
      </c>
      <c r="AU385" s="19" t="s">
        <v>82</v>
      </c>
    </row>
    <row r="386" spans="1:65" s="2" customFormat="1" ht="11.25">
      <c r="A386" s="34"/>
      <c r="B386" s="35"/>
      <c r="C386" s="34"/>
      <c r="D386" s="165" t="s">
        <v>262</v>
      </c>
      <c r="E386" s="34"/>
      <c r="F386" s="166" t="s">
        <v>6067</v>
      </c>
      <c r="G386" s="34"/>
      <c r="H386" s="34"/>
      <c r="I386" s="162"/>
      <c r="J386" s="34"/>
      <c r="K386" s="34"/>
      <c r="L386" s="35"/>
      <c r="M386" s="163"/>
      <c r="N386" s="164"/>
      <c r="O386" s="55"/>
      <c r="P386" s="55"/>
      <c r="Q386" s="55"/>
      <c r="R386" s="55"/>
      <c r="S386" s="55"/>
      <c r="T386" s="56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9" t="s">
        <v>262</v>
      </c>
      <c r="AU386" s="19" t="s">
        <v>82</v>
      </c>
    </row>
    <row r="387" spans="1:65" s="2" customFormat="1" ht="16.5" customHeight="1">
      <c r="A387" s="34"/>
      <c r="B387" s="145"/>
      <c r="C387" s="146" t="s">
        <v>861</v>
      </c>
      <c r="D387" s="146" t="s">
        <v>254</v>
      </c>
      <c r="E387" s="147" t="s">
        <v>6068</v>
      </c>
      <c r="F387" s="148" t="s">
        <v>6069</v>
      </c>
      <c r="G387" s="149" t="s">
        <v>331</v>
      </c>
      <c r="H387" s="150">
        <v>40</v>
      </c>
      <c r="I387" s="151"/>
      <c r="J387" s="152">
        <f>ROUND(I387*H387,2)</f>
        <v>0</v>
      </c>
      <c r="K387" s="153"/>
      <c r="L387" s="35"/>
      <c r="M387" s="154" t="s">
        <v>3</v>
      </c>
      <c r="N387" s="155" t="s">
        <v>44</v>
      </c>
      <c r="O387" s="55"/>
      <c r="P387" s="156">
        <f>O387*H387</f>
        <v>0</v>
      </c>
      <c r="Q387" s="156">
        <v>5.180306E-3</v>
      </c>
      <c r="R387" s="156">
        <f>Q387*H387</f>
        <v>0.20721223999999999</v>
      </c>
      <c r="S387" s="156">
        <v>0</v>
      </c>
      <c r="T387" s="157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8" t="s">
        <v>406</v>
      </c>
      <c r="AT387" s="158" t="s">
        <v>254</v>
      </c>
      <c r="AU387" s="158" t="s">
        <v>82</v>
      </c>
      <c r="AY387" s="19" t="s">
        <v>252</v>
      </c>
      <c r="BE387" s="159">
        <f>IF(N387="základní",J387,0)</f>
        <v>0</v>
      </c>
      <c r="BF387" s="159">
        <f>IF(N387="snížená",J387,0)</f>
        <v>0</v>
      </c>
      <c r="BG387" s="159">
        <f>IF(N387="zákl. přenesená",J387,0)</f>
        <v>0</v>
      </c>
      <c r="BH387" s="159">
        <f>IF(N387="sníž. přenesená",J387,0)</f>
        <v>0</v>
      </c>
      <c r="BI387" s="159">
        <f>IF(N387="nulová",J387,0)</f>
        <v>0</v>
      </c>
      <c r="BJ387" s="19" t="s">
        <v>80</v>
      </c>
      <c r="BK387" s="159">
        <f>ROUND(I387*H387,2)</f>
        <v>0</v>
      </c>
      <c r="BL387" s="19" t="s">
        <v>406</v>
      </c>
      <c r="BM387" s="158" t="s">
        <v>6070</v>
      </c>
    </row>
    <row r="388" spans="1:65" s="2" customFormat="1" ht="11.25">
      <c r="A388" s="34"/>
      <c r="B388" s="35"/>
      <c r="C388" s="34"/>
      <c r="D388" s="160" t="s">
        <v>260</v>
      </c>
      <c r="E388" s="34"/>
      <c r="F388" s="161" t="s">
        <v>6071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260</v>
      </c>
      <c r="AU388" s="19" t="s">
        <v>82</v>
      </c>
    </row>
    <row r="389" spans="1:65" s="2" customFormat="1" ht="11.25">
      <c r="A389" s="34"/>
      <c r="B389" s="35"/>
      <c r="C389" s="34"/>
      <c r="D389" s="165" t="s">
        <v>262</v>
      </c>
      <c r="E389" s="34"/>
      <c r="F389" s="166" t="s">
        <v>6072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262</v>
      </c>
      <c r="AU389" s="19" t="s">
        <v>82</v>
      </c>
    </row>
    <row r="390" spans="1:65" s="2" customFormat="1" ht="16.5" customHeight="1">
      <c r="A390" s="34"/>
      <c r="B390" s="145"/>
      <c r="C390" s="146" t="s">
        <v>866</v>
      </c>
      <c r="D390" s="146" t="s">
        <v>254</v>
      </c>
      <c r="E390" s="147" t="s">
        <v>6073</v>
      </c>
      <c r="F390" s="148" t="s">
        <v>6074</v>
      </c>
      <c r="G390" s="149" t="s">
        <v>331</v>
      </c>
      <c r="H390" s="150">
        <v>18</v>
      </c>
      <c r="I390" s="151"/>
      <c r="J390" s="152">
        <f>ROUND(I390*H390,2)</f>
        <v>0</v>
      </c>
      <c r="K390" s="153"/>
      <c r="L390" s="35"/>
      <c r="M390" s="154" t="s">
        <v>3</v>
      </c>
      <c r="N390" s="155" t="s">
        <v>44</v>
      </c>
      <c r="O390" s="55"/>
      <c r="P390" s="156">
        <f>O390*H390</f>
        <v>0</v>
      </c>
      <c r="Q390" s="156">
        <v>6.3964640000000001E-3</v>
      </c>
      <c r="R390" s="156">
        <f>Q390*H390</f>
        <v>0.115136352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406</v>
      </c>
      <c r="AT390" s="158" t="s">
        <v>254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406</v>
      </c>
      <c r="BM390" s="158" t="s">
        <v>6075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6076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6077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6.5" customHeight="1">
      <c r="A393" s="34"/>
      <c r="B393" s="145"/>
      <c r="C393" s="146" t="s">
        <v>884</v>
      </c>
      <c r="D393" s="146" t="s">
        <v>254</v>
      </c>
      <c r="E393" s="147" t="s">
        <v>6078</v>
      </c>
      <c r="F393" s="148" t="s">
        <v>6079</v>
      </c>
      <c r="G393" s="149" t="s">
        <v>331</v>
      </c>
      <c r="H393" s="150">
        <v>63</v>
      </c>
      <c r="I393" s="151"/>
      <c r="J393" s="152">
        <f>ROUND(I393*H393,2)</f>
        <v>0</v>
      </c>
      <c r="K393" s="153"/>
      <c r="L393" s="35"/>
      <c r="M393" s="154" t="s">
        <v>3</v>
      </c>
      <c r="N393" s="155" t="s">
        <v>44</v>
      </c>
      <c r="O393" s="55"/>
      <c r="P393" s="156">
        <f>O393*H393</f>
        <v>0</v>
      </c>
      <c r="Q393" s="156">
        <v>1.4400000000000001E-3</v>
      </c>
      <c r="R393" s="156">
        <f>Q393*H393</f>
        <v>9.0720000000000009E-2</v>
      </c>
      <c r="S393" s="156">
        <v>0</v>
      </c>
      <c r="T393" s="157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8" t="s">
        <v>406</v>
      </c>
      <c r="AT393" s="158" t="s">
        <v>254</v>
      </c>
      <c r="AU393" s="158" t="s">
        <v>82</v>
      </c>
      <c r="AY393" s="19" t="s">
        <v>252</v>
      </c>
      <c r="BE393" s="159">
        <f>IF(N393="základní",J393,0)</f>
        <v>0</v>
      </c>
      <c r="BF393" s="159">
        <f>IF(N393="snížená",J393,0)</f>
        <v>0</v>
      </c>
      <c r="BG393" s="159">
        <f>IF(N393="zákl. přenesená",J393,0)</f>
        <v>0</v>
      </c>
      <c r="BH393" s="159">
        <f>IF(N393="sníž. přenesená",J393,0)</f>
        <v>0</v>
      </c>
      <c r="BI393" s="159">
        <f>IF(N393="nulová",J393,0)</f>
        <v>0</v>
      </c>
      <c r="BJ393" s="19" t="s">
        <v>80</v>
      </c>
      <c r="BK393" s="159">
        <f>ROUND(I393*H393,2)</f>
        <v>0</v>
      </c>
      <c r="BL393" s="19" t="s">
        <v>406</v>
      </c>
      <c r="BM393" s="158" t="s">
        <v>6080</v>
      </c>
    </row>
    <row r="394" spans="1:65" s="2" customFormat="1" ht="11.25">
      <c r="A394" s="34"/>
      <c r="B394" s="35"/>
      <c r="C394" s="34"/>
      <c r="D394" s="160" t="s">
        <v>260</v>
      </c>
      <c r="E394" s="34"/>
      <c r="F394" s="161" t="s">
        <v>6081</v>
      </c>
      <c r="G394" s="34"/>
      <c r="H394" s="34"/>
      <c r="I394" s="162"/>
      <c r="J394" s="34"/>
      <c r="K394" s="34"/>
      <c r="L394" s="35"/>
      <c r="M394" s="163"/>
      <c r="N394" s="164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9" t="s">
        <v>260</v>
      </c>
      <c r="AU394" s="19" t="s">
        <v>82</v>
      </c>
    </row>
    <row r="395" spans="1:65" s="2" customFormat="1" ht="11.25">
      <c r="A395" s="34"/>
      <c r="B395" s="35"/>
      <c r="C395" s="34"/>
      <c r="D395" s="165" t="s">
        <v>262</v>
      </c>
      <c r="E395" s="34"/>
      <c r="F395" s="166" t="s">
        <v>6082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262</v>
      </c>
      <c r="AU395" s="19" t="s">
        <v>82</v>
      </c>
    </row>
    <row r="396" spans="1:65" s="13" customFormat="1" ht="11.25">
      <c r="B396" s="167"/>
      <c r="D396" s="160" t="s">
        <v>264</v>
      </c>
      <c r="E396" s="168" t="s">
        <v>3</v>
      </c>
      <c r="F396" s="169" t="s">
        <v>6083</v>
      </c>
      <c r="H396" s="168" t="s">
        <v>3</v>
      </c>
      <c r="I396" s="170"/>
      <c r="L396" s="167"/>
      <c r="M396" s="171"/>
      <c r="N396" s="172"/>
      <c r="O396" s="172"/>
      <c r="P396" s="172"/>
      <c r="Q396" s="172"/>
      <c r="R396" s="172"/>
      <c r="S396" s="172"/>
      <c r="T396" s="173"/>
      <c r="AT396" s="168" t="s">
        <v>264</v>
      </c>
      <c r="AU396" s="168" t="s">
        <v>82</v>
      </c>
      <c r="AV396" s="13" t="s">
        <v>80</v>
      </c>
      <c r="AW396" s="13" t="s">
        <v>34</v>
      </c>
      <c r="AX396" s="13" t="s">
        <v>73</v>
      </c>
      <c r="AY396" s="168" t="s">
        <v>252</v>
      </c>
    </row>
    <row r="397" spans="1:65" s="14" customFormat="1" ht="11.25">
      <c r="B397" s="174"/>
      <c r="D397" s="160" t="s">
        <v>264</v>
      </c>
      <c r="E397" s="175" t="s">
        <v>3</v>
      </c>
      <c r="F397" s="176" t="s">
        <v>6084</v>
      </c>
      <c r="H397" s="177">
        <v>60</v>
      </c>
      <c r="I397" s="178"/>
      <c r="L397" s="174"/>
      <c r="M397" s="179"/>
      <c r="N397" s="180"/>
      <c r="O397" s="180"/>
      <c r="P397" s="180"/>
      <c r="Q397" s="180"/>
      <c r="R397" s="180"/>
      <c r="S397" s="180"/>
      <c r="T397" s="181"/>
      <c r="AT397" s="175" t="s">
        <v>264</v>
      </c>
      <c r="AU397" s="175" t="s">
        <v>82</v>
      </c>
      <c r="AV397" s="14" t="s">
        <v>82</v>
      </c>
      <c r="AW397" s="14" t="s">
        <v>34</v>
      </c>
      <c r="AX397" s="14" t="s">
        <v>73</v>
      </c>
      <c r="AY397" s="175" t="s">
        <v>252</v>
      </c>
    </row>
    <row r="398" spans="1:65" s="13" customFormat="1" ht="11.25">
      <c r="B398" s="167"/>
      <c r="D398" s="160" t="s">
        <v>264</v>
      </c>
      <c r="E398" s="168" t="s">
        <v>3</v>
      </c>
      <c r="F398" s="169" t="s">
        <v>6085</v>
      </c>
      <c r="H398" s="168" t="s">
        <v>3</v>
      </c>
      <c r="I398" s="170"/>
      <c r="L398" s="167"/>
      <c r="M398" s="171"/>
      <c r="N398" s="172"/>
      <c r="O398" s="172"/>
      <c r="P398" s="172"/>
      <c r="Q398" s="172"/>
      <c r="R398" s="172"/>
      <c r="S398" s="172"/>
      <c r="T398" s="173"/>
      <c r="AT398" s="168" t="s">
        <v>264</v>
      </c>
      <c r="AU398" s="168" t="s">
        <v>82</v>
      </c>
      <c r="AV398" s="13" t="s">
        <v>80</v>
      </c>
      <c r="AW398" s="13" t="s">
        <v>34</v>
      </c>
      <c r="AX398" s="13" t="s">
        <v>73</v>
      </c>
      <c r="AY398" s="168" t="s">
        <v>252</v>
      </c>
    </row>
    <row r="399" spans="1:65" s="14" customFormat="1" ht="11.25">
      <c r="B399" s="174"/>
      <c r="D399" s="160" t="s">
        <v>264</v>
      </c>
      <c r="E399" s="175" t="s">
        <v>3</v>
      </c>
      <c r="F399" s="176" t="s">
        <v>6086</v>
      </c>
      <c r="H399" s="177">
        <v>3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264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252</v>
      </c>
    </row>
    <row r="400" spans="1:65" s="15" customFormat="1" ht="11.25">
      <c r="B400" s="182"/>
      <c r="D400" s="160" t="s">
        <v>264</v>
      </c>
      <c r="E400" s="183" t="s">
        <v>3</v>
      </c>
      <c r="F400" s="184" t="s">
        <v>269</v>
      </c>
      <c r="H400" s="185">
        <v>63</v>
      </c>
      <c r="I400" s="186"/>
      <c r="L400" s="182"/>
      <c r="M400" s="187"/>
      <c r="N400" s="188"/>
      <c r="O400" s="188"/>
      <c r="P400" s="188"/>
      <c r="Q400" s="188"/>
      <c r="R400" s="188"/>
      <c r="S400" s="188"/>
      <c r="T400" s="189"/>
      <c r="AT400" s="183" t="s">
        <v>264</v>
      </c>
      <c r="AU400" s="183" t="s">
        <v>82</v>
      </c>
      <c r="AV400" s="15" t="s">
        <v>258</v>
      </c>
      <c r="AW400" s="15" t="s">
        <v>34</v>
      </c>
      <c r="AX400" s="15" t="s">
        <v>80</v>
      </c>
      <c r="AY400" s="183" t="s">
        <v>252</v>
      </c>
    </row>
    <row r="401" spans="1:65" s="2" customFormat="1" ht="16.5" customHeight="1">
      <c r="A401" s="34"/>
      <c r="B401" s="145"/>
      <c r="C401" s="146" t="s">
        <v>905</v>
      </c>
      <c r="D401" s="146" t="s">
        <v>254</v>
      </c>
      <c r="E401" s="147" t="s">
        <v>6087</v>
      </c>
      <c r="F401" s="148" t="s">
        <v>6088</v>
      </c>
      <c r="G401" s="149" t="s">
        <v>331</v>
      </c>
      <c r="H401" s="150">
        <v>72.45</v>
      </c>
      <c r="I401" s="151"/>
      <c r="J401" s="152">
        <f>ROUND(I401*H401,2)</f>
        <v>0</v>
      </c>
      <c r="K401" s="153"/>
      <c r="L401" s="35"/>
      <c r="M401" s="154" t="s">
        <v>3</v>
      </c>
      <c r="N401" s="155" t="s">
        <v>44</v>
      </c>
      <c r="O401" s="55"/>
      <c r="P401" s="156">
        <f>O401*H401</f>
        <v>0</v>
      </c>
      <c r="Q401" s="156">
        <v>8.3765E-4</v>
      </c>
      <c r="R401" s="156">
        <f>Q401*H401</f>
        <v>6.0687742500000003E-2</v>
      </c>
      <c r="S401" s="156">
        <v>0</v>
      </c>
      <c r="T401" s="157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8" t="s">
        <v>406</v>
      </c>
      <c r="AT401" s="158" t="s">
        <v>254</v>
      </c>
      <c r="AU401" s="158" t="s">
        <v>82</v>
      </c>
      <c r="AY401" s="19" t="s">
        <v>252</v>
      </c>
      <c r="BE401" s="159">
        <f>IF(N401="základní",J401,0)</f>
        <v>0</v>
      </c>
      <c r="BF401" s="159">
        <f>IF(N401="snížená",J401,0)</f>
        <v>0</v>
      </c>
      <c r="BG401" s="159">
        <f>IF(N401="zákl. přenesená",J401,0)</f>
        <v>0</v>
      </c>
      <c r="BH401" s="159">
        <f>IF(N401="sníž. přenesená",J401,0)</f>
        <v>0</v>
      </c>
      <c r="BI401" s="159">
        <f>IF(N401="nulová",J401,0)</f>
        <v>0</v>
      </c>
      <c r="BJ401" s="19" t="s">
        <v>80</v>
      </c>
      <c r="BK401" s="159">
        <f>ROUND(I401*H401,2)</f>
        <v>0</v>
      </c>
      <c r="BL401" s="19" t="s">
        <v>406</v>
      </c>
      <c r="BM401" s="158" t="s">
        <v>6089</v>
      </c>
    </row>
    <row r="402" spans="1:65" s="2" customFormat="1" ht="11.25">
      <c r="A402" s="34"/>
      <c r="B402" s="35"/>
      <c r="C402" s="34"/>
      <c r="D402" s="160" t="s">
        <v>260</v>
      </c>
      <c r="E402" s="34"/>
      <c r="F402" s="161" t="s">
        <v>6090</v>
      </c>
      <c r="G402" s="34"/>
      <c r="H402" s="34"/>
      <c r="I402" s="162"/>
      <c r="J402" s="34"/>
      <c r="K402" s="34"/>
      <c r="L402" s="35"/>
      <c r="M402" s="163"/>
      <c r="N402" s="164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9" t="s">
        <v>260</v>
      </c>
      <c r="AU402" s="19" t="s">
        <v>82</v>
      </c>
    </row>
    <row r="403" spans="1:65" s="2" customFormat="1" ht="11.25">
      <c r="A403" s="34"/>
      <c r="B403" s="35"/>
      <c r="C403" s="34"/>
      <c r="D403" s="165" t="s">
        <v>262</v>
      </c>
      <c r="E403" s="34"/>
      <c r="F403" s="166" t="s">
        <v>6091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262</v>
      </c>
      <c r="AU403" s="19" t="s">
        <v>82</v>
      </c>
    </row>
    <row r="404" spans="1:65" s="13" customFormat="1" ht="11.25">
      <c r="B404" s="167"/>
      <c r="D404" s="160" t="s">
        <v>264</v>
      </c>
      <c r="E404" s="168" t="s">
        <v>3</v>
      </c>
      <c r="F404" s="169" t="s">
        <v>6092</v>
      </c>
      <c r="H404" s="168" t="s">
        <v>3</v>
      </c>
      <c r="I404" s="170"/>
      <c r="L404" s="167"/>
      <c r="M404" s="171"/>
      <c r="N404" s="172"/>
      <c r="O404" s="172"/>
      <c r="P404" s="172"/>
      <c r="Q404" s="172"/>
      <c r="R404" s="172"/>
      <c r="S404" s="172"/>
      <c r="T404" s="173"/>
      <c r="AT404" s="168" t="s">
        <v>264</v>
      </c>
      <c r="AU404" s="168" t="s">
        <v>82</v>
      </c>
      <c r="AV404" s="13" t="s">
        <v>80</v>
      </c>
      <c r="AW404" s="13" t="s">
        <v>34</v>
      </c>
      <c r="AX404" s="13" t="s">
        <v>73</v>
      </c>
      <c r="AY404" s="168" t="s">
        <v>252</v>
      </c>
    </row>
    <row r="405" spans="1:65" s="14" customFormat="1" ht="11.25">
      <c r="B405" s="174"/>
      <c r="D405" s="160" t="s">
        <v>264</v>
      </c>
      <c r="E405" s="175" t="s">
        <v>3</v>
      </c>
      <c r="F405" s="176" t="s">
        <v>6093</v>
      </c>
      <c r="H405" s="177">
        <v>48.3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264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252</v>
      </c>
    </row>
    <row r="406" spans="1:65" s="13" customFormat="1" ht="11.25">
      <c r="B406" s="167"/>
      <c r="D406" s="160" t="s">
        <v>264</v>
      </c>
      <c r="E406" s="168" t="s">
        <v>3</v>
      </c>
      <c r="F406" s="169" t="s">
        <v>6094</v>
      </c>
      <c r="H406" s="168" t="s">
        <v>3</v>
      </c>
      <c r="I406" s="170"/>
      <c r="L406" s="167"/>
      <c r="M406" s="171"/>
      <c r="N406" s="172"/>
      <c r="O406" s="172"/>
      <c r="P406" s="172"/>
      <c r="Q406" s="172"/>
      <c r="R406" s="172"/>
      <c r="S406" s="172"/>
      <c r="T406" s="173"/>
      <c r="AT406" s="168" t="s">
        <v>264</v>
      </c>
      <c r="AU406" s="168" t="s">
        <v>82</v>
      </c>
      <c r="AV406" s="13" t="s">
        <v>80</v>
      </c>
      <c r="AW406" s="13" t="s">
        <v>34</v>
      </c>
      <c r="AX406" s="13" t="s">
        <v>73</v>
      </c>
      <c r="AY406" s="168" t="s">
        <v>252</v>
      </c>
    </row>
    <row r="407" spans="1:65" s="14" customFormat="1" ht="11.25">
      <c r="B407" s="174"/>
      <c r="D407" s="160" t="s">
        <v>264</v>
      </c>
      <c r="E407" s="175" t="s">
        <v>3</v>
      </c>
      <c r="F407" s="176" t="s">
        <v>4328</v>
      </c>
      <c r="H407" s="177">
        <v>24.15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264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252</v>
      </c>
    </row>
    <row r="408" spans="1:65" s="15" customFormat="1" ht="11.25">
      <c r="B408" s="182"/>
      <c r="D408" s="160" t="s">
        <v>264</v>
      </c>
      <c r="E408" s="183" t="s">
        <v>3</v>
      </c>
      <c r="F408" s="184" t="s">
        <v>269</v>
      </c>
      <c r="H408" s="185">
        <v>72.45</v>
      </c>
      <c r="I408" s="186"/>
      <c r="L408" s="182"/>
      <c r="M408" s="187"/>
      <c r="N408" s="188"/>
      <c r="O408" s="188"/>
      <c r="P408" s="188"/>
      <c r="Q408" s="188"/>
      <c r="R408" s="188"/>
      <c r="S408" s="188"/>
      <c r="T408" s="189"/>
      <c r="AT408" s="183" t="s">
        <v>264</v>
      </c>
      <c r="AU408" s="183" t="s">
        <v>82</v>
      </c>
      <c r="AV408" s="15" t="s">
        <v>258</v>
      </c>
      <c r="AW408" s="15" t="s">
        <v>34</v>
      </c>
      <c r="AX408" s="15" t="s">
        <v>80</v>
      </c>
      <c r="AY408" s="183" t="s">
        <v>252</v>
      </c>
    </row>
    <row r="409" spans="1:65" s="2" customFormat="1" ht="16.5" customHeight="1">
      <c r="A409" s="34"/>
      <c r="B409" s="145"/>
      <c r="C409" s="146" t="s">
        <v>916</v>
      </c>
      <c r="D409" s="146" t="s">
        <v>254</v>
      </c>
      <c r="E409" s="147" t="s">
        <v>6095</v>
      </c>
      <c r="F409" s="148" t="s">
        <v>6096</v>
      </c>
      <c r="G409" s="149" t="s">
        <v>331</v>
      </c>
      <c r="H409" s="150">
        <v>227.7</v>
      </c>
      <c r="I409" s="151"/>
      <c r="J409" s="152">
        <f>ROUND(I409*H409,2)</f>
        <v>0</v>
      </c>
      <c r="K409" s="153"/>
      <c r="L409" s="35"/>
      <c r="M409" s="154" t="s">
        <v>3</v>
      </c>
      <c r="N409" s="155" t="s">
        <v>44</v>
      </c>
      <c r="O409" s="55"/>
      <c r="P409" s="156">
        <f>O409*H409</f>
        <v>0</v>
      </c>
      <c r="Q409" s="156">
        <v>9.76972E-4</v>
      </c>
      <c r="R409" s="156">
        <f>Q409*H409</f>
        <v>0.22245652439999999</v>
      </c>
      <c r="S409" s="156">
        <v>0</v>
      </c>
      <c r="T409" s="157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8" t="s">
        <v>406</v>
      </c>
      <c r="AT409" s="158" t="s">
        <v>254</v>
      </c>
      <c r="AU409" s="158" t="s">
        <v>82</v>
      </c>
      <c r="AY409" s="19" t="s">
        <v>252</v>
      </c>
      <c r="BE409" s="159">
        <f>IF(N409="základní",J409,0)</f>
        <v>0</v>
      </c>
      <c r="BF409" s="159">
        <f>IF(N409="snížená",J409,0)</f>
        <v>0</v>
      </c>
      <c r="BG409" s="159">
        <f>IF(N409="zákl. přenesená",J409,0)</f>
        <v>0</v>
      </c>
      <c r="BH409" s="159">
        <f>IF(N409="sníž. přenesená",J409,0)</f>
        <v>0</v>
      </c>
      <c r="BI409" s="159">
        <f>IF(N409="nulová",J409,0)</f>
        <v>0</v>
      </c>
      <c r="BJ409" s="19" t="s">
        <v>80</v>
      </c>
      <c r="BK409" s="159">
        <f>ROUND(I409*H409,2)</f>
        <v>0</v>
      </c>
      <c r="BL409" s="19" t="s">
        <v>406</v>
      </c>
      <c r="BM409" s="158" t="s">
        <v>6097</v>
      </c>
    </row>
    <row r="410" spans="1:65" s="2" customFormat="1" ht="11.25">
      <c r="A410" s="34"/>
      <c r="B410" s="35"/>
      <c r="C410" s="34"/>
      <c r="D410" s="160" t="s">
        <v>260</v>
      </c>
      <c r="E410" s="34"/>
      <c r="F410" s="161" t="s">
        <v>6098</v>
      </c>
      <c r="G410" s="34"/>
      <c r="H410" s="34"/>
      <c r="I410" s="162"/>
      <c r="J410" s="34"/>
      <c r="K410" s="34"/>
      <c r="L410" s="35"/>
      <c r="M410" s="163"/>
      <c r="N410" s="164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9" t="s">
        <v>260</v>
      </c>
      <c r="AU410" s="19" t="s">
        <v>82</v>
      </c>
    </row>
    <row r="411" spans="1:65" s="2" customFormat="1" ht="11.25">
      <c r="A411" s="34"/>
      <c r="B411" s="35"/>
      <c r="C411" s="34"/>
      <c r="D411" s="165" t="s">
        <v>262</v>
      </c>
      <c r="E411" s="34"/>
      <c r="F411" s="166" t="s">
        <v>6099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262</v>
      </c>
      <c r="AU411" s="19" t="s">
        <v>82</v>
      </c>
    </row>
    <row r="412" spans="1:65" s="13" customFormat="1" ht="11.25">
      <c r="B412" s="167"/>
      <c r="D412" s="160" t="s">
        <v>264</v>
      </c>
      <c r="E412" s="168" t="s">
        <v>3</v>
      </c>
      <c r="F412" s="169" t="s">
        <v>6092</v>
      </c>
      <c r="H412" s="168" t="s">
        <v>3</v>
      </c>
      <c r="I412" s="170"/>
      <c r="L412" s="167"/>
      <c r="M412" s="171"/>
      <c r="N412" s="172"/>
      <c r="O412" s="172"/>
      <c r="P412" s="172"/>
      <c r="Q412" s="172"/>
      <c r="R412" s="172"/>
      <c r="S412" s="172"/>
      <c r="T412" s="173"/>
      <c r="AT412" s="168" t="s">
        <v>264</v>
      </c>
      <c r="AU412" s="168" t="s">
        <v>82</v>
      </c>
      <c r="AV412" s="13" t="s">
        <v>80</v>
      </c>
      <c r="AW412" s="13" t="s">
        <v>34</v>
      </c>
      <c r="AX412" s="13" t="s">
        <v>73</v>
      </c>
      <c r="AY412" s="168" t="s">
        <v>252</v>
      </c>
    </row>
    <row r="413" spans="1:65" s="14" customFormat="1" ht="11.25">
      <c r="B413" s="174"/>
      <c r="D413" s="160" t="s">
        <v>264</v>
      </c>
      <c r="E413" s="175" t="s">
        <v>3</v>
      </c>
      <c r="F413" s="176" t="s">
        <v>6100</v>
      </c>
      <c r="H413" s="177">
        <v>119.6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264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252</v>
      </c>
    </row>
    <row r="414" spans="1:65" s="13" customFormat="1" ht="11.25">
      <c r="B414" s="167"/>
      <c r="D414" s="160" t="s">
        <v>264</v>
      </c>
      <c r="E414" s="168" t="s">
        <v>3</v>
      </c>
      <c r="F414" s="169" t="s">
        <v>6094</v>
      </c>
      <c r="H414" s="168" t="s">
        <v>3</v>
      </c>
      <c r="I414" s="170"/>
      <c r="L414" s="167"/>
      <c r="M414" s="171"/>
      <c r="N414" s="172"/>
      <c r="O414" s="172"/>
      <c r="P414" s="172"/>
      <c r="Q414" s="172"/>
      <c r="R414" s="172"/>
      <c r="S414" s="172"/>
      <c r="T414" s="173"/>
      <c r="AT414" s="168" t="s">
        <v>264</v>
      </c>
      <c r="AU414" s="168" t="s">
        <v>82</v>
      </c>
      <c r="AV414" s="13" t="s">
        <v>80</v>
      </c>
      <c r="AW414" s="13" t="s">
        <v>34</v>
      </c>
      <c r="AX414" s="13" t="s">
        <v>73</v>
      </c>
      <c r="AY414" s="168" t="s">
        <v>252</v>
      </c>
    </row>
    <row r="415" spans="1:65" s="14" customFormat="1" ht="11.25">
      <c r="B415" s="174"/>
      <c r="D415" s="160" t="s">
        <v>264</v>
      </c>
      <c r="E415" s="175" t="s">
        <v>3</v>
      </c>
      <c r="F415" s="176" t="s">
        <v>6101</v>
      </c>
      <c r="H415" s="177">
        <v>108.1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252</v>
      </c>
    </row>
    <row r="416" spans="1:65" s="15" customFormat="1" ht="11.25">
      <c r="B416" s="182"/>
      <c r="D416" s="160" t="s">
        <v>264</v>
      </c>
      <c r="E416" s="183" t="s">
        <v>3</v>
      </c>
      <c r="F416" s="184" t="s">
        <v>269</v>
      </c>
      <c r="H416" s="185">
        <v>227.7</v>
      </c>
      <c r="I416" s="186"/>
      <c r="L416" s="182"/>
      <c r="M416" s="187"/>
      <c r="N416" s="188"/>
      <c r="O416" s="188"/>
      <c r="P416" s="188"/>
      <c r="Q416" s="188"/>
      <c r="R416" s="188"/>
      <c r="S416" s="188"/>
      <c r="T416" s="189"/>
      <c r="AT416" s="183" t="s">
        <v>264</v>
      </c>
      <c r="AU416" s="183" t="s">
        <v>82</v>
      </c>
      <c r="AV416" s="15" t="s">
        <v>258</v>
      </c>
      <c r="AW416" s="15" t="s">
        <v>34</v>
      </c>
      <c r="AX416" s="15" t="s">
        <v>80</v>
      </c>
      <c r="AY416" s="183" t="s">
        <v>252</v>
      </c>
    </row>
    <row r="417" spans="1:65" s="2" customFormat="1" ht="16.5" customHeight="1">
      <c r="A417" s="34"/>
      <c r="B417" s="145"/>
      <c r="C417" s="146" t="s">
        <v>931</v>
      </c>
      <c r="D417" s="146" t="s">
        <v>254</v>
      </c>
      <c r="E417" s="147" t="s">
        <v>6102</v>
      </c>
      <c r="F417" s="148" t="s">
        <v>6103</v>
      </c>
      <c r="G417" s="149" t="s">
        <v>331</v>
      </c>
      <c r="H417" s="150">
        <v>188.6</v>
      </c>
      <c r="I417" s="151"/>
      <c r="J417" s="152">
        <f>ROUND(I417*H417,2)</f>
        <v>0</v>
      </c>
      <c r="K417" s="153"/>
      <c r="L417" s="35"/>
      <c r="M417" s="154" t="s">
        <v>3</v>
      </c>
      <c r="N417" s="155" t="s">
        <v>44</v>
      </c>
      <c r="O417" s="55"/>
      <c r="P417" s="156">
        <f>O417*H417</f>
        <v>0</v>
      </c>
      <c r="Q417" s="156">
        <v>1.2616000000000001E-3</v>
      </c>
      <c r="R417" s="156">
        <f>Q417*H417</f>
        <v>0.23793776</v>
      </c>
      <c r="S417" s="156">
        <v>0</v>
      </c>
      <c r="T417" s="157">
        <f>S417*H417</f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8" t="s">
        <v>406</v>
      </c>
      <c r="AT417" s="158" t="s">
        <v>254</v>
      </c>
      <c r="AU417" s="158" t="s">
        <v>82</v>
      </c>
      <c r="AY417" s="19" t="s">
        <v>252</v>
      </c>
      <c r="BE417" s="159">
        <f>IF(N417="základní",J417,0)</f>
        <v>0</v>
      </c>
      <c r="BF417" s="159">
        <f>IF(N417="snížená",J417,0)</f>
        <v>0</v>
      </c>
      <c r="BG417" s="159">
        <f>IF(N417="zákl. přenesená",J417,0)</f>
        <v>0</v>
      </c>
      <c r="BH417" s="159">
        <f>IF(N417="sníž. přenesená",J417,0)</f>
        <v>0</v>
      </c>
      <c r="BI417" s="159">
        <f>IF(N417="nulová",J417,0)</f>
        <v>0</v>
      </c>
      <c r="BJ417" s="19" t="s">
        <v>80</v>
      </c>
      <c r="BK417" s="159">
        <f>ROUND(I417*H417,2)</f>
        <v>0</v>
      </c>
      <c r="BL417" s="19" t="s">
        <v>406</v>
      </c>
      <c r="BM417" s="158" t="s">
        <v>6104</v>
      </c>
    </row>
    <row r="418" spans="1:65" s="2" customFormat="1" ht="11.25">
      <c r="A418" s="34"/>
      <c r="B418" s="35"/>
      <c r="C418" s="34"/>
      <c r="D418" s="160" t="s">
        <v>260</v>
      </c>
      <c r="E418" s="34"/>
      <c r="F418" s="161" t="s">
        <v>6105</v>
      </c>
      <c r="G418" s="34"/>
      <c r="H418" s="34"/>
      <c r="I418" s="162"/>
      <c r="J418" s="34"/>
      <c r="K418" s="34"/>
      <c r="L418" s="35"/>
      <c r="M418" s="163"/>
      <c r="N418" s="164"/>
      <c r="O418" s="55"/>
      <c r="P418" s="55"/>
      <c r="Q418" s="55"/>
      <c r="R418" s="55"/>
      <c r="S418" s="55"/>
      <c r="T418" s="56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9" t="s">
        <v>260</v>
      </c>
      <c r="AU418" s="19" t="s">
        <v>82</v>
      </c>
    </row>
    <row r="419" spans="1:65" s="2" customFormat="1" ht="11.25">
      <c r="A419" s="34"/>
      <c r="B419" s="35"/>
      <c r="C419" s="34"/>
      <c r="D419" s="165" t="s">
        <v>262</v>
      </c>
      <c r="E419" s="34"/>
      <c r="F419" s="166" t="s">
        <v>6106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262</v>
      </c>
      <c r="AU419" s="19" t="s">
        <v>82</v>
      </c>
    </row>
    <row r="420" spans="1:65" s="13" customFormat="1" ht="11.25">
      <c r="B420" s="167"/>
      <c r="D420" s="160" t="s">
        <v>264</v>
      </c>
      <c r="E420" s="168" t="s">
        <v>3</v>
      </c>
      <c r="F420" s="169" t="s">
        <v>6092</v>
      </c>
      <c r="H420" s="168" t="s">
        <v>3</v>
      </c>
      <c r="I420" s="170"/>
      <c r="L420" s="167"/>
      <c r="M420" s="171"/>
      <c r="N420" s="172"/>
      <c r="O420" s="172"/>
      <c r="P420" s="172"/>
      <c r="Q420" s="172"/>
      <c r="R420" s="172"/>
      <c r="S420" s="172"/>
      <c r="T420" s="173"/>
      <c r="AT420" s="168" t="s">
        <v>264</v>
      </c>
      <c r="AU420" s="168" t="s">
        <v>82</v>
      </c>
      <c r="AV420" s="13" t="s">
        <v>80</v>
      </c>
      <c r="AW420" s="13" t="s">
        <v>34</v>
      </c>
      <c r="AX420" s="13" t="s">
        <v>73</v>
      </c>
      <c r="AY420" s="168" t="s">
        <v>252</v>
      </c>
    </row>
    <row r="421" spans="1:65" s="14" customFormat="1" ht="11.25">
      <c r="B421" s="174"/>
      <c r="D421" s="160" t="s">
        <v>264</v>
      </c>
      <c r="E421" s="175" t="s">
        <v>3</v>
      </c>
      <c r="F421" s="176" t="s">
        <v>6107</v>
      </c>
      <c r="H421" s="177">
        <v>109.25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264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252</v>
      </c>
    </row>
    <row r="422" spans="1:65" s="13" customFormat="1" ht="11.25">
      <c r="B422" s="167"/>
      <c r="D422" s="160" t="s">
        <v>264</v>
      </c>
      <c r="E422" s="168" t="s">
        <v>3</v>
      </c>
      <c r="F422" s="169" t="s">
        <v>6094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264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252</v>
      </c>
    </row>
    <row r="423" spans="1:65" s="14" customFormat="1" ht="11.25">
      <c r="B423" s="174"/>
      <c r="D423" s="160" t="s">
        <v>264</v>
      </c>
      <c r="E423" s="175" t="s">
        <v>3</v>
      </c>
      <c r="F423" s="176" t="s">
        <v>4345</v>
      </c>
      <c r="H423" s="177">
        <v>79.349999999999994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252</v>
      </c>
    </row>
    <row r="424" spans="1:65" s="15" customFormat="1" ht="11.25">
      <c r="B424" s="182"/>
      <c r="D424" s="160" t="s">
        <v>264</v>
      </c>
      <c r="E424" s="183" t="s">
        <v>3</v>
      </c>
      <c r="F424" s="184" t="s">
        <v>269</v>
      </c>
      <c r="H424" s="185">
        <v>188.6</v>
      </c>
      <c r="I424" s="186"/>
      <c r="L424" s="182"/>
      <c r="M424" s="187"/>
      <c r="N424" s="188"/>
      <c r="O424" s="188"/>
      <c r="P424" s="188"/>
      <c r="Q424" s="188"/>
      <c r="R424" s="188"/>
      <c r="S424" s="188"/>
      <c r="T424" s="189"/>
      <c r="AT424" s="183" t="s">
        <v>264</v>
      </c>
      <c r="AU424" s="183" t="s">
        <v>82</v>
      </c>
      <c r="AV424" s="15" t="s">
        <v>258</v>
      </c>
      <c r="AW424" s="15" t="s">
        <v>34</v>
      </c>
      <c r="AX424" s="15" t="s">
        <v>80</v>
      </c>
      <c r="AY424" s="183" t="s">
        <v>252</v>
      </c>
    </row>
    <row r="425" spans="1:65" s="2" customFormat="1" ht="16.5" customHeight="1">
      <c r="A425" s="34"/>
      <c r="B425" s="145"/>
      <c r="C425" s="146" t="s">
        <v>940</v>
      </c>
      <c r="D425" s="146" t="s">
        <v>254</v>
      </c>
      <c r="E425" s="147" t="s">
        <v>6108</v>
      </c>
      <c r="F425" s="148" t="s">
        <v>6109</v>
      </c>
      <c r="G425" s="149" t="s">
        <v>331</v>
      </c>
      <c r="H425" s="150">
        <v>48.3</v>
      </c>
      <c r="I425" s="151"/>
      <c r="J425" s="152">
        <f>ROUND(I425*H425,2)</f>
        <v>0</v>
      </c>
      <c r="K425" s="153"/>
      <c r="L425" s="35"/>
      <c r="M425" s="154" t="s">
        <v>3</v>
      </c>
      <c r="N425" s="155" t="s">
        <v>44</v>
      </c>
      <c r="O425" s="55"/>
      <c r="P425" s="156">
        <f>O425*H425</f>
        <v>0</v>
      </c>
      <c r="Q425" s="156">
        <v>1.525808E-3</v>
      </c>
      <c r="R425" s="156">
        <f>Q425*H425</f>
        <v>7.3696526400000004E-2</v>
      </c>
      <c r="S425" s="156">
        <v>0</v>
      </c>
      <c r="T425" s="157">
        <f>S425*H425</f>
        <v>0</v>
      </c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R425" s="158" t="s">
        <v>406</v>
      </c>
      <c r="AT425" s="158" t="s">
        <v>254</v>
      </c>
      <c r="AU425" s="158" t="s">
        <v>82</v>
      </c>
      <c r="AY425" s="19" t="s">
        <v>252</v>
      </c>
      <c r="BE425" s="159">
        <f>IF(N425="základní",J425,0)</f>
        <v>0</v>
      </c>
      <c r="BF425" s="159">
        <f>IF(N425="snížená",J425,0)</f>
        <v>0</v>
      </c>
      <c r="BG425" s="159">
        <f>IF(N425="zákl. přenesená",J425,0)</f>
        <v>0</v>
      </c>
      <c r="BH425" s="159">
        <f>IF(N425="sníž. přenesená",J425,0)</f>
        <v>0</v>
      </c>
      <c r="BI425" s="159">
        <f>IF(N425="nulová",J425,0)</f>
        <v>0</v>
      </c>
      <c r="BJ425" s="19" t="s">
        <v>80</v>
      </c>
      <c r="BK425" s="159">
        <f>ROUND(I425*H425,2)</f>
        <v>0</v>
      </c>
      <c r="BL425" s="19" t="s">
        <v>406</v>
      </c>
      <c r="BM425" s="158" t="s">
        <v>6110</v>
      </c>
    </row>
    <row r="426" spans="1:65" s="2" customFormat="1" ht="11.25">
      <c r="A426" s="34"/>
      <c r="B426" s="35"/>
      <c r="C426" s="34"/>
      <c r="D426" s="160" t="s">
        <v>260</v>
      </c>
      <c r="E426" s="34"/>
      <c r="F426" s="161" t="s">
        <v>6111</v>
      </c>
      <c r="G426" s="34"/>
      <c r="H426" s="34"/>
      <c r="I426" s="162"/>
      <c r="J426" s="34"/>
      <c r="K426" s="34"/>
      <c r="L426" s="35"/>
      <c r="M426" s="163"/>
      <c r="N426" s="164"/>
      <c r="O426" s="55"/>
      <c r="P426" s="55"/>
      <c r="Q426" s="55"/>
      <c r="R426" s="55"/>
      <c r="S426" s="55"/>
      <c r="T426" s="56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T426" s="19" t="s">
        <v>260</v>
      </c>
      <c r="AU426" s="19" t="s">
        <v>82</v>
      </c>
    </row>
    <row r="427" spans="1:65" s="2" customFormat="1" ht="11.25">
      <c r="A427" s="34"/>
      <c r="B427" s="35"/>
      <c r="C427" s="34"/>
      <c r="D427" s="165" t="s">
        <v>262</v>
      </c>
      <c r="E427" s="34"/>
      <c r="F427" s="166" t="s">
        <v>6112</v>
      </c>
      <c r="G427" s="34"/>
      <c r="H427" s="34"/>
      <c r="I427" s="162"/>
      <c r="J427" s="34"/>
      <c r="K427" s="34"/>
      <c r="L427" s="35"/>
      <c r="M427" s="163"/>
      <c r="N427" s="164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9" t="s">
        <v>262</v>
      </c>
      <c r="AU427" s="19" t="s">
        <v>82</v>
      </c>
    </row>
    <row r="428" spans="1:65" s="13" customFormat="1" ht="11.25">
      <c r="B428" s="167"/>
      <c r="D428" s="160" t="s">
        <v>264</v>
      </c>
      <c r="E428" s="168" t="s">
        <v>3</v>
      </c>
      <c r="F428" s="169" t="s">
        <v>6092</v>
      </c>
      <c r="H428" s="168" t="s">
        <v>3</v>
      </c>
      <c r="I428" s="170"/>
      <c r="L428" s="167"/>
      <c r="M428" s="171"/>
      <c r="N428" s="172"/>
      <c r="O428" s="172"/>
      <c r="P428" s="172"/>
      <c r="Q428" s="172"/>
      <c r="R428" s="172"/>
      <c r="S428" s="172"/>
      <c r="T428" s="173"/>
      <c r="AT428" s="168" t="s">
        <v>264</v>
      </c>
      <c r="AU428" s="168" t="s">
        <v>82</v>
      </c>
      <c r="AV428" s="13" t="s">
        <v>80</v>
      </c>
      <c r="AW428" s="13" t="s">
        <v>34</v>
      </c>
      <c r="AX428" s="13" t="s">
        <v>73</v>
      </c>
      <c r="AY428" s="168" t="s">
        <v>252</v>
      </c>
    </row>
    <row r="429" spans="1:65" s="14" customFormat="1" ht="11.25">
      <c r="B429" s="174"/>
      <c r="D429" s="160" t="s">
        <v>264</v>
      </c>
      <c r="E429" s="175" t="s">
        <v>3</v>
      </c>
      <c r="F429" s="176" t="s">
        <v>6093</v>
      </c>
      <c r="H429" s="177">
        <v>48.3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264</v>
      </c>
      <c r="AU429" s="175" t="s">
        <v>82</v>
      </c>
      <c r="AV429" s="14" t="s">
        <v>82</v>
      </c>
      <c r="AW429" s="14" t="s">
        <v>34</v>
      </c>
      <c r="AX429" s="14" t="s">
        <v>80</v>
      </c>
      <c r="AY429" s="175" t="s">
        <v>252</v>
      </c>
    </row>
    <row r="430" spans="1:65" s="2" customFormat="1" ht="16.5" customHeight="1">
      <c r="A430" s="34"/>
      <c r="B430" s="145"/>
      <c r="C430" s="146" t="s">
        <v>946</v>
      </c>
      <c r="D430" s="146" t="s">
        <v>254</v>
      </c>
      <c r="E430" s="147" t="s">
        <v>6113</v>
      </c>
      <c r="F430" s="148" t="s">
        <v>6114</v>
      </c>
      <c r="G430" s="149" t="s">
        <v>331</v>
      </c>
      <c r="H430" s="150">
        <v>59.8</v>
      </c>
      <c r="I430" s="151"/>
      <c r="J430" s="152">
        <f>ROUND(I430*H430,2)</f>
        <v>0</v>
      </c>
      <c r="K430" s="153"/>
      <c r="L430" s="35"/>
      <c r="M430" s="154" t="s">
        <v>3</v>
      </c>
      <c r="N430" s="155" t="s">
        <v>44</v>
      </c>
      <c r="O430" s="55"/>
      <c r="P430" s="156">
        <f>O430*H430</f>
        <v>0</v>
      </c>
      <c r="Q430" s="156">
        <v>3.4400000000000001E-4</v>
      </c>
      <c r="R430" s="156">
        <f>Q430*H430</f>
        <v>2.0571200000000001E-2</v>
      </c>
      <c r="S430" s="156">
        <v>0</v>
      </c>
      <c r="T430" s="157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8" t="s">
        <v>406</v>
      </c>
      <c r="AT430" s="158" t="s">
        <v>254</v>
      </c>
      <c r="AU430" s="158" t="s">
        <v>82</v>
      </c>
      <c r="AY430" s="19" t="s">
        <v>252</v>
      </c>
      <c r="BE430" s="159">
        <f>IF(N430="základní",J430,0)</f>
        <v>0</v>
      </c>
      <c r="BF430" s="159">
        <f>IF(N430="snížená",J430,0)</f>
        <v>0</v>
      </c>
      <c r="BG430" s="159">
        <f>IF(N430="zákl. přenesená",J430,0)</f>
        <v>0</v>
      </c>
      <c r="BH430" s="159">
        <f>IF(N430="sníž. přenesená",J430,0)</f>
        <v>0</v>
      </c>
      <c r="BI430" s="159">
        <f>IF(N430="nulová",J430,0)</f>
        <v>0</v>
      </c>
      <c r="BJ430" s="19" t="s">
        <v>80</v>
      </c>
      <c r="BK430" s="159">
        <f>ROUND(I430*H430,2)</f>
        <v>0</v>
      </c>
      <c r="BL430" s="19" t="s">
        <v>406</v>
      </c>
      <c r="BM430" s="158" t="s">
        <v>6115</v>
      </c>
    </row>
    <row r="431" spans="1:65" s="2" customFormat="1" ht="11.25">
      <c r="A431" s="34"/>
      <c r="B431" s="35"/>
      <c r="C431" s="34"/>
      <c r="D431" s="160" t="s">
        <v>260</v>
      </c>
      <c r="E431" s="34"/>
      <c r="F431" s="161" t="s">
        <v>6116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260</v>
      </c>
      <c r="AU431" s="19" t="s">
        <v>82</v>
      </c>
    </row>
    <row r="432" spans="1:65" s="2" customFormat="1" ht="11.25">
      <c r="A432" s="34"/>
      <c r="B432" s="35"/>
      <c r="C432" s="34"/>
      <c r="D432" s="165" t="s">
        <v>262</v>
      </c>
      <c r="E432" s="34"/>
      <c r="F432" s="166" t="s">
        <v>6117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262</v>
      </c>
      <c r="AU432" s="19" t="s">
        <v>82</v>
      </c>
    </row>
    <row r="433" spans="1:65" s="13" customFormat="1" ht="11.25">
      <c r="B433" s="167"/>
      <c r="D433" s="160" t="s">
        <v>264</v>
      </c>
      <c r="E433" s="168" t="s">
        <v>3</v>
      </c>
      <c r="F433" s="169" t="s">
        <v>6118</v>
      </c>
      <c r="H433" s="168" t="s">
        <v>3</v>
      </c>
      <c r="I433" s="170"/>
      <c r="L433" s="167"/>
      <c r="M433" s="171"/>
      <c r="N433" s="172"/>
      <c r="O433" s="172"/>
      <c r="P433" s="172"/>
      <c r="Q433" s="172"/>
      <c r="R433" s="172"/>
      <c r="S433" s="172"/>
      <c r="T433" s="173"/>
      <c r="AT433" s="168" t="s">
        <v>264</v>
      </c>
      <c r="AU433" s="168" t="s">
        <v>82</v>
      </c>
      <c r="AV433" s="13" t="s">
        <v>80</v>
      </c>
      <c r="AW433" s="13" t="s">
        <v>34</v>
      </c>
      <c r="AX433" s="13" t="s">
        <v>73</v>
      </c>
      <c r="AY433" s="168" t="s">
        <v>252</v>
      </c>
    </row>
    <row r="434" spans="1:65" s="14" customFormat="1" ht="11.25">
      <c r="B434" s="174"/>
      <c r="D434" s="160" t="s">
        <v>264</v>
      </c>
      <c r="E434" s="175" t="s">
        <v>3</v>
      </c>
      <c r="F434" s="176" t="s">
        <v>5910</v>
      </c>
      <c r="H434" s="177">
        <v>59.8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80</v>
      </c>
      <c r="AY434" s="175" t="s">
        <v>252</v>
      </c>
    </row>
    <row r="435" spans="1:65" s="2" customFormat="1" ht="16.5" customHeight="1">
      <c r="A435" s="34"/>
      <c r="B435" s="145"/>
      <c r="C435" s="198" t="s">
        <v>957</v>
      </c>
      <c r="D435" s="198" t="s">
        <v>361</v>
      </c>
      <c r="E435" s="199" t="s">
        <v>6119</v>
      </c>
      <c r="F435" s="200" t="s">
        <v>6120</v>
      </c>
      <c r="G435" s="201" t="s">
        <v>331</v>
      </c>
      <c r="H435" s="202">
        <v>59.8</v>
      </c>
      <c r="I435" s="203"/>
      <c r="J435" s="204">
        <f>ROUND(I435*H435,2)</f>
        <v>0</v>
      </c>
      <c r="K435" s="205"/>
      <c r="L435" s="206"/>
      <c r="M435" s="207" t="s">
        <v>3</v>
      </c>
      <c r="N435" s="208" t="s">
        <v>44</v>
      </c>
      <c r="O435" s="55"/>
      <c r="P435" s="156">
        <f>O435*H435</f>
        <v>0</v>
      </c>
      <c r="Q435" s="156">
        <v>2.1000000000000001E-4</v>
      </c>
      <c r="R435" s="156">
        <f>Q435*H435</f>
        <v>1.2558E-2</v>
      </c>
      <c r="S435" s="156">
        <v>0</v>
      </c>
      <c r="T435" s="157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8" t="s">
        <v>572</v>
      </c>
      <c r="AT435" s="158" t="s">
        <v>361</v>
      </c>
      <c r="AU435" s="158" t="s">
        <v>82</v>
      </c>
      <c r="AY435" s="19" t="s">
        <v>252</v>
      </c>
      <c r="BE435" s="159">
        <f>IF(N435="základní",J435,0)</f>
        <v>0</v>
      </c>
      <c r="BF435" s="159">
        <f>IF(N435="snížená",J435,0)</f>
        <v>0</v>
      </c>
      <c r="BG435" s="159">
        <f>IF(N435="zákl. přenesená",J435,0)</f>
        <v>0</v>
      </c>
      <c r="BH435" s="159">
        <f>IF(N435="sníž. přenesená",J435,0)</f>
        <v>0</v>
      </c>
      <c r="BI435" s="159">
        <f>IF(N435="nulová",J435,0)</f>
        <v>0</v>
      </c>
      <c r="BJ435" s="19" t="s">
        <v>80</v>
      </c>
      <c r="BK435" s="159">
        <f>ROUND(I435*H435,2)</f>
        <v>0</v>
      </c>
      <c r="BL435" s="19" t="s">
        <v>406</v>
      </c>
      <c r="BM435" s="158" t="s">
        <v>6121</v>
      </c>
    </row>
    <row r="436" spans="1:65" s="2" customFormat="1" ht="11.25">
      <c r="A436" s="34"/>
      <c r="B436" s="35"/>
      <c r="C436" s="34"/>
      <c r="D436" s="160" t="s">
        <v>260</v>
      </c>
      <c r="E436" s="34"/>
      <c r="F436" s="161" t="s">
        <v>6120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260</v>
      </c>
      <c r="AU436" s="19" t="s">
        <v>82</v>
      </c>
    </row>
    <row r="437" spans="1:65" s="2" customFormat="1" ht="11.25">
      <c r="A437" s="34"/>
      <c r="B437" s="35"/>
      <c r="C437" s="34"/>
      <c r="D437" s="165" t="s">
        <v>262</v>
      </c>
      <c r="E437" s="34"/>
      <c r="F437" s="166" t="s">
        <v>6122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262</v>
      </c>
      <c r="AU437" s="19" t="s">
        <v>82</v>
      </c>
    </row>
    <row r="438" spans="1:65" s="2" customFormat="1" ht="16.5" customHeight="1">
      <c r="A438" s="34"/>
      <c r="B438" s="145"/>
      <c r="C438" s="146" t="s">
        <v>974</v>
      </c>
      <c r="D438" s="146" t="s">
        <v>254</v>
      </c>
      <c r="E438" s="147" t="s">
        <v>6123</v>
      </c>
      <c r="F438" s="148" t="s">
        <v>6124</v>
      </c>
      <c r="G438" s="149" t="s">
        <v>331</v>
      </c>
      <c r="H438" s="150">
        <v>40.25</v>
      </c>
      <c r="I438" s="151"/>
      <c r="J438" s="152">
        <f>ROUND(I438*H438,2)</f>
        <v>0</v>
      </c>
      <c r="K438" s="153"/>
      <c r="L438" s="35"/>
      <c r="M438" s="154" t="s">
        <v>3</v>
      </c>
      <c r="N438" s="155" t="s">
        <v>44</v>
      </c>
      <c r="O438" s="55"/>
      <c r="P438" s="156">
        <f>O438*H438</f>
        <v>0</v>
      </c>
      <c r="Q438" s="156">
        <v>4.3399999999999998E-4</v>
      </c>
      <c r="R438" s="156">
        <f>Q438*H438</f>
        <v>1.7468499999999998E-2</v>
      </c>
      <c r="S438" s="156">
        <v>0</v>
      </c>
      <c r="T438" s="157">
        <f>S438*H438</f>
        <v>0</v>
      </c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R438" s="158" t="s">
        <v>406</v>
      </c>
      <c r="AT438" s="158" t="s">
        <v>254</v>
      </c>
      <c r="AU438" s="158" t="s">
        <v>82</v>
      </c>
      <c r="AY438" s="19" t="s">
        <v>252</v>
      </c>
      <c r="BE438" s="159">
        <f>IF(N438="základní",J438,0)</f>
        <v>0</v>
      </c>
      <c r="BF438" s="159">
        <f>IF(N438="snížená",J438,0)</f>
        <v>0</v>
      </c>
      <c r="BG438" s="159">
        <f>IF(N438="zákl. přenesená",J438,0)</f>
        <v>0</v>
      </c>
      <c r="BH438" s="159">
        <f>IF(N438="sníž. přenesená",J438,0)</f>
        <v>0</v>
      </c>
      <c r="BI438" s="159">
        <f>IF(N438="nulová",J438,0)</f>
        <v>0</v>
      </c>
      <c r="BJ438" s="19" t="s">
        <v>80</v>
      </c>
      <c r="BK438" s="159">
        <f>ROUND(I438*H438,2)</f>
        <v>0</v>
      </c>
      <c r="BL438" s="19" t="s">
        <v>406</v>
      </c>
      <c r="BM438" s="158" t="s">
        <v>6125</v>
      </c>
    </row>
    <row r="439" spans="1:65" s="2" customFormat="1" ht="11.25">
      <c r="A439" s="34"/>
      <c r="B439" s="35"/>
      <c r="C439" s="34"/>
      <c r="D439" s="160" t="s">
        <v>260</v>
      </c>
      <c r="E439" s="34"/>
      <c r="F439" s="161" t="s">
        <v>6126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260</v>
      </c>
      <c r="AU439" s="19" t="s">
        <v>82</v>
      </c>
    </row>
    <row r="440" spans="1:65" s="2" customFormat="1" ht="11.25">
      <c r="A440" s="34"/>
      <c r="B440" s="35"/>
      <c r="C440" s="34"/>
      <c r="D440" s="165" t="s">
        <v>262</v>
      </c>
      <c r="E440" s="34"/>
      <c r="F440" s="166" t="s">
        <v>6127</v>
      </c>
      <c r="G440" s="34"/>
      <c r="H440" s="34"/>
      <c r="I440" s="162"/>
      <c r="J440" s="34"/>
      <c r="K440" s="34"/>
      <c r="L440" s="35"/>
      <c r="M440" s="163"/>
      <c r="N440" s="164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9" t="s">
        <v>262</v>
      </c>
      <c r="AU440" s="19" t="s">
        <v>82</v>
      </c>
    </row>
    <row r="441" spans="1:65" s="13" customFormat="1" ht="11.25">
      <c r="B441" s="167"/>
      <c r="D441" s="160" t="s">
        <v>264</v>
      </c>
      <c r="E441" s="168" t="s">
        <v>3</v>
      </c>
      <c r="F441" s="169" t="s">
        <v>6118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264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5899</v>
      </c>
      <c r="H442" s="177">
        <v>40.25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80</v>
      </c>
      <c r="AY442" s="175" t="s">
        <v>252</v>
      </c>
    </row>
    <row r="443" spans="1:65" s="2" customFormat="1" ht="16.5" customHeight="1">
      <c r="A443" s="34"/>
      <c r="B443" s="145"/>
      <c r="C443" s="198" t="s">
        <v>987</v>
      </c>
      <c r="D443" s="198" t="s">
        <v>361</v>
      </c>
      <c r="E443" s="199" t="s">
        <v>6128</v>
      </c>
      <c r="F443" s="200" t="s">
        <v>6129</v>
      </c>
      <c r="G443" s="201" t="s">
        <v>331</v>
      </c>
      <c r="H443" s="202">
        <v>40.25</v>
      </c>
      <c r="I443" s="203"/>
      <c r="J443" s="204">
        <f>ROUND(I443*H443,2)</f>
        <v>0</v>
      </c>
      <c r="K443" s="205"/>
      <c r="L443" s="206"/>
      <c r="M443" s="207" t="s">
        <v>3</v>
      </c>
      <c r="N443" s="208" t="s">
        <v>44</v>
      </c>
      <c r="O443" s="55"/>
      <c r="P443" s="156">
        <f>O443*H443</f>
        <v>0</v>
      </c>
      <c r="Q443" s="156">
        <v>2.9999999999999997E-4</v>
      </c>
      <c r="R443" s="156">
        <f>Q443*H443</f>
        <v>1.2074999999999999E-2</v>
      </c>
      <c r="S443" s="156">
        <v>0</v>
      </c>
      <c r="T443" s="157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8" t="s">
        <v>572</v>
      </c>
      <c r="AT443" s="158" t="s">
        <v>361</v>
      </c>
      <c r="AU443" s="158" t="s">
        <v>82</v>
      </c>
      <c r="AY443" s="19" t="s">
        <v>252</v>
      </c>
      <c r="BE443" s="159">
        <f>IF(N443="základní",J443,0)</f>
        <v>0</v>
      </c>
      <c r="BF443" s="159">
        <f>IF(N443="snížená",J443,0)</f>
        <v>0</v>
      </c>
      <c r="BG443" s="159">
        <f>IF(N443="zákl. přenesená",J443,0)</f>
        <v>0</v>
      </c>
      <c r="BH443" s="159">
        <f>IF(N443="sníž. přenesená",J443,0)</f>
        <v>0</v>
      </c>
      <c r="BI443" s="159">
        <f>IF(N443="nulová",J443,0)</f>
        <v>0</v>
      </c>
      <c r="BJ443" s="19" t="s">
        <v>80</v>
      </c>
      <c r="BK443" s="159">
        <f>ROUND(I443*H443,2)</f>
        <v>0</v>
      </c>
      <c r="BL443" s="19" t="s">
        <v>406</v>
      </c>
      <c r="BM443" s="158" t="s">
        <v>6130</v>
      </c>
    </row>
    <row r="444" spans="1:65" s="2" customFormat="1" ht="11.25">
      <c r="A444" s="34"/>
      <c r="B444" s="35"/>
      <c r="C444" s="34"/>
      <c r="D444" s="160" t="s">
        <v>260</v>
      </c>
      <c r="E444" s="34"/>
      <c r="F444" s="161" t="s">
        <v>6129</v>
      </c>
      <c r="G444" s="34"/>
      <c r="H444" s="34"/>
      <c r="I444" s="162"/>
      <c r="J444" s="34"/>
      <c r="K444" s="34"/>
      <c r="L444" s="35"/>
      <c r="M444" s="163"/>
      <c r="N444" s="164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9" t="s">
        <v>260</v>
      </c>
      <c r="AU444" s="19" t="s">
        <v>82</v>
      </c>
    </row>
    <row r="445" spans="1:65" s="2" customFormat="1" ht="11.25">
      <c r="A445" s="34"/>
      <c r="B445" s="35"/>
      <c r="C445" s="34"/>
      <c r="D445" s="165" t="s">
        <v>262</v>
      </c>
      <c r="E445" s="34"/>
      <c r="F445" s="166" t="s">
        <v>6131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262</v>
      </c>
      <c r="AU445" s="19" t="s">
        <v>82</v>
      </c>
    </row>
    <row r="446" spans="1:65" s="2" customFormat="1" ht="16.5" customHeight="1">
      <c r="A446" s="34"/>
      <c r="B446" s="145"/>
      <c r="C446" s="146" t="s">
        <v>994</v>
      </c>
      <c r="D446" s="146" t="s">
        <v>254</v>
      </c>
      <c r="E446" s="147" t="s">
        <v>6132</v>
      </c>
      <c r="F446" s="148" t="s">
        <v>6133</v>
      </c>
      <c r="G446" s="149" t="s">
        <v>331</v>
      </c>
      <c r="H446" s="150">
        <v>805.05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5.1400000000000003E-4</v>
      </c>
      <c r="R446" s="156">
        <f>Q446*H446</f>
        <v>0.41379569999999999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406</v>
      </c>
      <c r="AT446" s="158" t="s">
        <v>254</v>
      </c>
      <c r="AU446" s="158" t="s">
        <v>82</v>
      </c>
      <c r="AY446" s="19" t="s">
        <v>252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406</v>
      </c>
      <c r="BM446" s="158" t="s">
        <v>6134</v>
      </c>
    </row>
    <row r="447" spans="1:65" s="2" customFormat="1" ht="11.25">
      <c r="A447" s="34"/>
      <c r="B447" s="35"/>
      <c r="C447" s="34"/>
      <c r="D447" s="160" t="s">
        <v>260</v>
      </c>
      <c r="E447" s="34"/>
      <c r="F447" s="161" t="s">
        <v>6135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260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262</v>
      </c>
      <c r="E448" s="34"/>
      <c r="F448" s="166" t="s">
        <v>6136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262</v>
      </c>
      <c r="AU448" s="19" t="s">
        <v>82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6118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4" customFormat="1" ht="11.25">
      <c r="B450" s="174"/>
      <c r="D450" s="160" t="s">
        <v>264</v>
      </c>
      <c r="E450" s="175" t="s">
        <v>3</v>
      </c>
      <c r="F450" s="176" t="s">
        <v>5831</v>
      </c>
      <c r="H450" s="177">
        <v>42.55</v>
      </c>
      <c r="I450" s="178"/>
      <c r="L450" s="174"/>
      <c r="M450" s="179"/>
      <c r="N450" s="180"/>
      <c r="O450" s="180"/>
      <c r="P450" s="180"/>
      <c r="Q450" s="180"/>
      <c r="R450" s="180"/>
      <c r="S450" s="180"/>
      <c r="T450" s="181"/>
      <c r="AT450" s="175" t="s">
        <v>264</v>
      </c>
      <c r="AU450" s="175" t="s">
        <v>82</v>
      </c>
      <c r="AV450" s="14" t="s">
        <v>82</v>
      </c>
      <c r="AW450" s="14" t="s">
        <v>34</v>
      </c>
      <c r="AX450" s="14" t="s">
        <v>73</v>
      </c>
      <c r="AY450" s="175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6137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6138</v>
      </c>
      <c r="H452" s="177">
        <v>63.25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3" customFormat="1" ht="11.25">
      <c r="B453" s="167"/>
      <c r="D453" s="160" t="s">
        <v>264</v>
      </c>
      <c r="E453" s="168" t="s">
        <v>3</v>
      </c>
      <c r="F453" s="169" t="s">
        <v>6139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264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5825</v>
      </c>
      <c r="H454" s="177">
        <v>17.25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252</v>
      </c>
    </row>
    <row r="455" spans="1:65" s="13" customFormat="1" ht="11.25">
      <c r="B455" s="167"/>
      <c r="D455" s="160" t="s">
        <v>264</v>
      </c>
      <c r="E455" s="168" t="s">
        <v>3</v>
      </c>
      <c r="F455" s="169" t="s">
        <v>6140</v>
      </c>
      <c r="H455" s="168" t="s">
        <v>3</v>
      </c>
      <c r="I455" s="170"/>
      <c r="L455" s="167"/>
      <c r="M455" s="171"/>
      <c r="N455" s="172"/>
      <c r="O455" s="172"/>
      <c r="P455" s="172"/>
      <c r="Q455" s="172"/>
      <c r="R455" s="172"/>
      <c r="S455" s="172"/>
      <c r="T455" s="173"/>
      <c r="AT455" s="168" t="s">
        <v>264</v>
      </c>
      <c r="AU455" s="168" t="s">
        <v>82</v>
      </c>
      <c r="AV455" s="13" t="s">
        <v>80</v>
      </c>
      <c r="AW455" s="13" t="s">
        <v>34</v>
      </c>
      <c r="AX455" s="13" t="s">
        <v>73</v>
      </c>
      <c r="AY455" s="168" t="s">
        <v>252</v>
      </c>
    </row>
    <row r="456" spans="1:65" s="14" customFormat="1" ht="11.25">
      <c r="B456" s="174"/>
      <c r="D456" s="160" t="s">
        <v>264</v>
      </c>
      <c r="E456" s="175" t="s">
        <v>3</v>
      </c>
      <c r="F456" s="176" t="s">
        <v>6141</v>
      </c>
      <c r="H456" s="177">
        <v>682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34</v>
      </c>
      <c r="AX456" s="14" t="s">
        <v>73</v>
      </c>
      <c r="AY456" s="175" t="s">
        <v>252</v>
      </c>
    </row>
    <row r="457" spans="1:65" s="15" customFormat="1" ht="11.25">
      <c r="B457" s="182"/>
      <c r="D457" s="160" t="s">
        <v>264</v>
      </c>
      <c r="E457" s="183" t="s">
        <v>3</v>
      </c>
      <c r="F457" s="184" t="s">
        <v>269</v>
      </c>
      <c r="H457" s="185">
        <v>805.05</v>
      </c>
      <c r="I457" s="186"/>
      <c r="L457" s="182"/>
      <c r="M457" s="187"/>
      <c r="N457" s="188"/>
      <c r="O457" s="188"/>
      <c r="P457" s="188"/>
      <c r="Q457" s="188"/>
      <c r="R457" s="188"/>
      <c r="S457" s="188"/>
      <c r="T457" s="189"/>
      <c r="AT457" s="183" t="s">
        <v>264</v>
      </c>
      <c r="AU457" s="183" t="s">
        <v>82</v>
      </c>
      <c r="AV457" s="15" t="s">
        <v>258</v>
      </c>
      <c r="AW457" s="15" t="s">
        <v>34</v>
      </c>
      <c r="AX457" s="15" t="s">
        <v>80</v>
      </c>
      <c r="AY457" s="183" t="s">
        <v>252</v>
      </c>
    </row>
    <row r="458" spans="1:65" s="2" customFormat="1" ht="16.5" customHeight="1">
      <c r="A458" s="34"/>
      <c r="B458" s="145"/>
      <c r="C458" s="198" t="s">
        <v>1027</v>
      </c>
      <c r="D458" s="198" t="s">
        <v>361</v>
      </c>
      <c r="E458" s="199" t="s">
        <v>6142</v>
      </c>
      <c r="F458" s="200" t="s">
        <v>6143</v>
      </c>
      <c r="G458" s="201" t="s">
        <v>331</v>
      </c>
      <c r="H458" s="202">
        <v>805.05</v>
      </c>
      <c r="I458" s="203"/>
      <c r="J458" s="204">
        <f>ROUND(I458*H458,2)</f>
        <v>0</v>
      </c>
      <c r="K458" s="205"/>
      <c r="L458" s="206"/>
      <c r="M458" s="207" t="s">
        <v>3</v>
      </c>
      <c r="N458" s="208" t="s">
        <v>44</v>
      </c>
      <c r="O458" s="55"/>
      <c r="P458" s="156">
        <f>O458*H458</f>
        <v>0</v>
      </c>
      <c r="Q458" s="156">
        <v>4.6999999999999999E-4</v>
      </c>
      <c r="R458" s="156">
        <f>Q458*H458</f>
        <v>0.37837349999999997</v>
      </c>
      <c r="S458" s="156">
        <v>0</v>
      </c>
      <c r="T458" s="157">
        <f>S458*H458</f>
        <v>0</v>
      </c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R458" s="158" t="s">
        <v>572</v>
      </c>
      <c r="AT458" s="158" t="s">
        <v>361</v>
      </c>
      <c r="AU458" s="158" t="s">
        <v>82</v>
      </c>
      <c r="AY458" s="19" t="s">
        <v>252</v>
      </c>
      <c r="BE458" s="159">
        <f>IF(N458="základní",J458,0)</f>
        <v>0</v>
      </c>
      <c r="BF458" s="159">
        <f>IF(N458="snížená",J458,0)</f>
        <v>0</v>
      </c>
      <c r="BG458" s="159">
        <f>IF(N458="zákl. přenesená",J458,0)</f>
        <v>0</v>
      </c>
      <c r="BH458" s="159">
        <f>IF(N458="sníž. přenesená",J458,0)</f>
        <v>0</v>
      </c>
      <c r="BI458" s="159">
        <f>IF(N458="nulová",J458,0)</f>
        <v>0</v>
      </c>
      <c r="BJ458" s="19" t="s">
        <v>80</v>
      </c>
      <c r="BK458" s="159">
        <f>ROUND(I458*H458,2)</f>
        <v>0</v>
      </c>
      <c r="BL458" s="19" t="s">
        <v>406</v>
      </c>
      <c r="BM458" s="158" t="s">
        <v>6144</v>
      </c>
    </row>
    <row r="459" spans="1:65" s="2" customFormat="1" ht="11.25">
      <c r="A459" s="34"/>
      <c r="B459" s="35"/>
      <c r="C459" s="34"/>
      <c r="D459" s="160" t="s">
        <v>260</v>
      </c>
      <c r="E459" s="34"/>
      <c r="F459" s="161" t="s">
        <v>6143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260</v>
      </c>
      <c r="AU459" s="19" t="s">
        <v>82</v>
      </c>
    </row>
    <row r="460" spans="1:65" s="2" customFormat="1" ht="11.25">
      <c r="A460" s="34"/>
      <c r="B460" s="35"/>
      <c r="C460" s="34"/>
      <c r="D460" s="165" t="s">
        <v>262</v>
      </c>
      <c r="E460" s="34"/>
      <c r="F460" s="166" t="s">
        <v>6145</v>
      </c>
      <c r="G460" s="34"/>
      <c r="H460" s="34"/>
      <c r="I460" s="162"/>
      <c r="J460" s="34"/>
      <c r="K460" s="34"/>
      <c r="L460" s="35"/>
      <c r="M460" s="163"/>
      <c r="N460" s="164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9" t="s">
        <v>262</v>
      </c>
      <c r="AU460" s="19" t="s">
        <v>82</v>
      </c>
    </row>
    <row r="461" spans="1:65" s="2" customFormat="1" ht="16.5" customHeight="1">
      <c r="A461" s="34"/>
      <c r="B461" s="145"/>
      <c r="C461" s="146" t="s">
        <v>1054</v>
      </c>
      <c r="D461" s="146" t="s">
        <v>254</v>
      </c>
      <c r="E461" s="147" t="s">
        <v>6146</v>
      </c>
      <c r="F461" s="148" t="s">
        <v>6147</v>
      </c>
      <c r="G461" s="149" t="s">
        <v>331</v>
      </c>
      <c r="H461" s="150">
        <v>215.9</v>
      </c>
      <c r="I461" s="151"/>
      <c r="J461" s="152">
        <f>ROUND(I461*H461,2)</f>
        <v>0</v>
      </c>
      <c r="K461" s="153"/>
      <c r="L461" s="35"/>
      <c r="M461" s="154" t="s">
        <v>3</v>
      </c>
      <c r="N461" s="155" t="s">
        <v>44</v>
      </c>
      <c r="O461" s="55"/>
      <c r="P461" s="156">
        <f>O461*H461</f>
        <v>0</v>
      </c>
      <c r="Q461" s="156">
        <v>6.6399999999999999E-4</v>
      </c>
      <c r="R461" s="156">
        <f>Q461*H461</f>
        <v>0.1433576</v>
      </c>
      <c r="S461" s="156">
        <v>0</v>
      </c>
      <c r="T461" s="157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8" t="s">
        <v>406</v>
      </c>
      <c r="AT461" s="158" t="s">
        <v>254</v>
      </c>
      <c r="AU461" s="158" t="s">
        <v>82</v>
      </c>
      <c r="AY461" s="19" t="s">
        <v>252</v>
      </c>
      <c r="BE461" s="159">
        <f>IF(N461="základní",J461,0)</f>
        <v>0</v>
      </c>
      <c r="BF461" s="159">
        <f>IF(N461="snížená",J461,0)</f>
        <v>0</v>
      </c>
      <c r="BG461" s="159">
        <f>IF(N461="zákl. přenesená",J461,0)</f>
        <v>0</v>
      </c>
      <c r="BH461" s="159">
        <f>IF(N461="sníž. přenesená",J461,0)</f>
        <v>0</v>
      </c>
      <c r="BI461" s="159">
        <f>IF(N461="nulová",J461,0)</f>
        <v>0</v>
      </c>
      <c r="BJ461" s="19" t="s">
        <v>80</v>
      </c>
      <c r="BK461" s="159">
        <f>ROUND(I461*H461,2)</f>
        <v>0</v>
      </c>
      <c r="BL461" s="19" t="s">
        <v>406</v>
      </c>
      <c r="BM461" s="158" t="s">
        <v>6148</v>
      </c>
    </row>
    <row r="462" spans="1:65" s="2" customFormat="1" ht="11.25">
      <c r="A462" s="34"/>
      <c r="B462" s="35"/>
      <c r="C462" s="34"/>
      <c r="D462" s="160" t="s">
        <v>260</v>
      </c>
      <c r="E462" s="34"/>
      <c r="F462" s="161" t="s">
        <v>6149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260</v>
      </c>
      <c r="AU462" s="19" t="s">
        <v>82</v>
      </c>
    </row>
    <row r="463" spans="1:65" s="2" customFormat="1" ht="11.25">
      <c r="A463" s="34"/>
      <c r="B463" s="35"/>
      <c r="C463" s="34"/>
      <c r="D463" s="165" t="s">
        <v>262</v>
      </c>
      <c r="E463" s="34"/>
      <c r="F463" s="166" t="s">
        <v>6150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262</v>
      </c>
      <c r="AU463" s="19" t="s">
        <v>82</v>
      </c>
    </row>
    <row r="464" spans="1:65" s="13" customFormat="1" ht="11.25">
      <c r="B464" s="167"/>
      <c r="D464" s="160" t="s">
        <v>264</v>
      </c>
      <c r="E464" s="168" t="s">
        <v>3</v>
      </c>
      <c r="F464" s="169" t="s">
        <v>6137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1:65" s="14" customFormat="1" ht="11.25">
      <c r="B465" s="174"/>
      <c r="D465" s="160" t="s">
        <v>264</v>
      </c>
      <c r="E465" s="175" t="s">
        <v>3</v>
      </c>
      <c r="F465" s="176" t="s">
        <v>6151</v>
      </c>
      <c r="H465" s="177">
        <v>86.25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1:65" s="13" customFormat="1" ht="11.25">
      <c r="B466" s="167"/>
      <c r="D466" s="160" t="s">
        <v>264</v>
      </c>
      <c r="E466" s="168" t="s">
        <v>3</v>
      </c>
      <c r="F466" s="169" t="s">
        <v>6139</v>
      </c>
      <c r="H466" s="168" t="s">
        <v>3</v>
      </c>
      <c r="I466" s="170"/>
      <c r="L466" s="167"/>
      <c r="M466" s="171"/>
      <c r="N466" s="172"/>
      <c r="O466" s="172"/>
      <c r="P466" s="172"/>
      <c r="Q466" s="172"/>
      <c r="R466" s="172"/>
      <c r="S466" s="172"/>
      <c r="T466" s="173"/>
      <c r="AT466" s="168" t="s">
        <v>264</v>
      </c>
      <c r="AU466" s="168" t="s">
        <v>82</v>
      </c>
      <c r="AV466" s="13" t="s">
        <v>80</v>
      </c>
      <c r="AW466" s="13" t="s">
        <v>34</v>
      </c>
      <c r="AX466" s="13" t="s">
        <v>73</v>
      </c>
      <c r="AY466" s="168" t="s">
        <v>252</v>
      </c>
    </row>
    <row r="467" spans="1:65" s="14" customFormat="1" ht="11.25">
      <c r="B467" s="174"/>
      <c r="D467" s="160" t="s">
        <v>264</v>
      </c>
      <c r="E467" s="175" t="s">
        <v>3</v>
      </c>
      <c r="F467" s="176" t="s">
        <v>6152</v>
      </c>
      <c r="H467" s="177">
        <v>72.45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264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252</v>
      </c>
    </row>
    <row r="468" spans="1:65" s="13" customFormat="1" ht="11.25">
      <c r="B468" s="167"/>
      <c r="D468" s="160" t="s">
        <v>264</v>
      </c>
      <c r="E468" s="168" t="s">
        <v>3</v>
      </c>
      <c r="F468" s="169" t="s">
        <v>6140</v>
      </c>
      <c r="H468" s="168" t="s">
        <v>3</v>
      </c>
      <c r="I468" s="170"/>
      <c r="L468" s="167"/>
      <c r="M468" s="171"/>
      <c r="N468" s="172"/>
      <c r="O468" s="172"/>
      <c r="P468" s="172"/>
      <c r="Q468" s="172"/>
      <c r="R468" s="172"/>
      <c r="S468" s="172"/>
      <c r="T468" s="173"/>
      <c r="AT468" s="168" t="s">
        <v>264</v>
      </c>
      <c r="AU468" s="168" t="s">
        <v>82</v>
      </c>
      <c r="AV468" s="13" t="s">
        <v>80</v>
      </c>
      <c r="AW468" s="13" t="s">
        <v>34</v>
      </c>
      <c r="AX468" s="13" t="s">
        <v>73</v>
      </c>
      <c r="AY468" s="168" t="s">
        <v>252</v>
      </c>
    </row>
    <row r="469" spans="1:65" s="14" customFormat="1" ht="11.25">
      <c r="B469" s="174"/>
      <c r="D469" s="160" t="s">
        <v>264</v>
      </c>
      <c r="E469" s="175" t="s">
        <v>3</v>
      </c>
      <c r="F469" s="176" t="s">
        <v>6153</v>
      </c>
      <c r="H469" s="177">
        <v>57.2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1:65" s="15" customFormat="1" ht="11.25">
      <c r="B470" s="182"/>
      <c r="D470" s="160" t="s">
        <v>264</v>
      </c>
      <c r="E470" s="183" t="s">
        <v>3</v>
      </c>
      <c r="F470" s="184" t="s">
        <v>269</v>
      </c>
      <c r="H470" s="185">
        <v>215.9</v>
      </c>
      <c r="I470" s="186"/>
      <c r="L470" s="182"/>
      <c r="M470" s="187"/>
      <c r="N470" s="188"/>
      <c r="O470" s="188"/>
      <c r="P470" s="188"/>
      <c r="Q470" s="188"/>
      <c r="R470" s="188"/>
      <c r="S470" s="188"/>
      <c r="T470" s="189"/>
      <c r="AT470" s="183" t="s">
        <v>264</v>
      </c>
      <c r="AU470" s="183" t="s">
        <v>82</v>
      </c>
      <c r="AV470" s="15" t="s">
        <v>258</v>
      </c>
      <c r="AW470" s="15" t="s">
        <v>34</v>
      </c>
      <c r="AX470" s="15" t="s">
        <v>80</v>
      </c>
      <c r="AY470" s="183" t="s">
        <v>252</v>
      </c>
    </row>
    <row r="471" spans="1:65" s="2" customFormat="1" ht="16.5" customHeight="1">
      <c r="A471" s="34"/>
      <c r="B471" s="145"/>
      <c r="C471" s="198" t="s">
        <v>1060</v>
      </c>
      <c r="D471" s="198" t="s">
        <v>361</v>
      </c>
      <c r="E471" s="199" t="s">
        <v>6154</v>
      </c>
      <c r="F471" s="200" t="s">
        <v>6155</v>
      </c>
      <c r="G471" s="201" t="s">
        <v>331</v>
      </c>
      <c r="H471" s="202">
        <v>215.9</v>
      </c>
      <c r="I471" s="203"/>
      <c r="J471" s="204">
        <f>ROUND(I471*H471,2)</f>
        <v>0</v>
      </c>
      <c r="K471" s="205"/>
      <c r="L471" s="206"/>
      <c r="M471" s="207" t="s">
        <v>3</v>
      </c>
      <c r="N471" s="208" t="s">
        <v>44</v>
      </c>
      <c r="O471" s="55"/>
      <c r="P471" s="156">
        <f>O471*H471</f>
        <v>0</v>
      </c>
      <c r="Q471" s="156">
        <v>6.8999999999999997E-4</v>
      </c>
      <c r="R471" s="156">
        <f>Q471*H471</f>
        <v>0.14897099999999999</v>
      </c>
      <c r="S471" s="156">
        <v>0</v>
      </c>
      <c r="T471" s="157">
        <f>S471*H471</f>
        <v>0</v>
      </c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R471" s="158" t="s">
        <v>572</v>
      </c>
      <c r="AT471" s="158" t="s">
        <v>361</v>
      </c>
      <c r="AU471" s="158" t="s">
        <v>82</v>
      </c>
      <c r="AY471" s="19" t="s">
        <v>252</v>
      </c>
      <c r="BE471" s="159">
        <f>IF(N471="základní",J471,0)</f>
        <v>0</v>
      </c>
      <c r="BF471" s="159">
        <f>IF(N471="snížená",J471,0)</f>
        <v>0</v>
      </c>
      <c r="BG471" s="159">
        <f>IF(N471="zákl. přenesená",J471,0)</f>
        <v>0</v>
      </c>
      <c r="BH471" s="159">
        <f>IF(N471="sníž. přenesená",J471,0)</f>
        <v>0</v>
      </c>
      <c r="BI471" s="159">
        <f>IF(N471="nulová",J471,0)</f>
        <v>0</v>
      </c>
      <c r="BJ471" s="19" t="s">
        <v>80</v>
      </c>
      <c r="BK471" s="159">
        <f>ROUND(I471*H471,2)</f>
        <v>0</v>
      </c>
      <c r="BL471" s="19" t="s">
        <v>406</v>
      </c>
      <c r="BM471" s="158" t="s">
        <v>6156</v>
      </c>
    </row>
    <row r="472" spans="1:65" s="2" customFormat="1" ht="11.25">
      <c r="A472" s="34"/>
      <c r="B472" s="35"/>
      <c r="C472" s="34"/>
      <c r="D472" s="160" t="s">
        <v>260</v>
      </c>
      <c r="E472" s="34"/>
      <c r="F472" s="161" t="s">
        <v>6155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260</v>
      </c>
      <c r="AU472" s="19" t="s">
        <v>82</v>
      </c>
    </row>
    <row r="473" spans="1:65" s="2" customFormat="1" ht="11.25">
      <c r="A473" s="34"/>
      <c r="B473" s="35"/>
      <c r="C473" s="34"/>
      <c r="D473" s="165" t="s">
        <v>262</v>
      </c>
      <c r="E473" s="34"/>
      <c r="F473" s="166" t="s">
        <v>6157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262</v>
      </c>
      <c r="AU473" s="19" t="s">
        <v>82</v>
      </c>
    </row>
    <row r="474" spans="1:65" s="2" customFormat="1" ht="16.5" customHeight="1">
      <c r="A474" s="34"/>
      <c r="B474" s="145"/>
      <c r="C474" s="146" t="s">
        <v>1066</v>
      </c>
      <c r="D474" s="146" t="s">
        <v>254</v>
      </c>
      <c r="E474" s="147" t="s">
        <v>6158</v>
      </c>
      <c r="F474" s="148" t="s">
        <v>6159</v>
      </c>
      <c r="G474" s="149" t="s">
        <v>331</v>
      </c>
      <c r="H474" s="150">
        <v>86.25</v>
      </c>
      <c r="I474" s="151"/>
      <c r="J474" s="152">
        <f>ROUND(I474*H474,2)</f>
        <v>0</v>
      </c>
      <c r="K474" s="153"/>
      <c r="L474" s="35"/>
      <c r="M474" s="154" t="s">
        <v>3</v>
      </c>
      <c r="N474" s="155" t="s">
        <v>44</v>
      </c>
      <c r="O474" s="55"/>
      <c r="P474" s="156">
        <f>O474*H474</f>
        <v>0</v>
      </c>
      <c r="Q474" s="156">
        <v>8.0614680000000005E-4</v>
      </c>
      <c r="R474" s="156">
        <f>Q474*H474</f>
        <v>6.9530161500000007E-2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406</v>
      </c>
      <c r="AT474" s="158" t="s">
        <v>254</v>
      </c>
      <c r="AU474" s="158" t="s">
        <v>82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406</v>
      </c>
      <c r="BM474" s="158" t="s">
        <v>6160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6161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82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6162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82</v>
      </c>
    </row>
    <row r="477" spans="1:65" s="13" customFormat="1" ht="11.25">
      <c r="B477" s="167"/>
      <c r="D477" s="160" t="s">
        <v>264</v>
      </c>
      <c r="E477" s="168" t="s">
        <v>3</v>
      </c>
      <c r="F477" s="169" t="s">
        <v>6137</v>
      </c>
      <c r="H477" s="168" t="s">
        <v>3</v>
      </c>
      <c r="I477" s="170"/>
      <c r="L477" s="167"/>
      <c r="M477" s="171"/>
      <c r="N477" s="172"/>
      <c r="O477" s="172"/>
      <c r="P477" s="172"/>
      <c r="Q477" s="172"/>
      <c r="R477" s="172"/>
      <c r="S477" s="172"/>
      <c r="T477" s="173"/>
      <c r="AT477" s="168" t="s">
        <v>264</v>
      </c>
      <c r="AU477" s="168" t="s">
        <v>82</v>
      </c>
      <c r="AV477" s="13" t="s">
        <v>80</v>
      </c>
      <c r="AW477" s="13" t="s">
        <v>34</v>
      </c>
      <c r="AX477" s="13" t="s">
        <v>73</v>
      </c>
      <c r="AY477" s="168" t="s">
        <v>252</v>
      </c>
    </row>
    <row r="478" spans="1:65" s="14" customFormat="1" ht="11.25">
      <c r="B478" s="174"/>
      <c r="D478" s="160" t="s">
        <v>264</v>
      </c>
      <c r="E478" s="175" t="s">
        <v>3</v>
      </c>
      <c r="F478" s="176" t="s">
        <v>4316</v>
      </c>
      <c r="H478" s="177">
        <v>46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1:65" s="13" customFormat="1" ht="11.25">
      <c r="B479" s="167"/>
      <c r="D479" s="160" t="s">
        <v>264</v>
      </c>
      <c r="E479" s="168" t="s">
        <v>3</v>
      </c>
      <c r="F479" s="169" t="s">
        <v>6139</v>
      </c>
      <c r="H479" s="168" t="s">
        <v>3</v>
      </c>
      <c r="I479" s="170"/>
      <c r="L479" s="167"/>
      <c r="M479" s="171"/>
      <c r="N479" s="172"/>
      <c r="O479" s="172"/>
      <c r="P479" s="172"/>
      <c r="Q479" s="172"/>
      <c r="R479" s="172"/>
      <c r="S479" s="172"/>
      <c r="T479" s="173"/>
      <c r="AT479" s="168" t="s">
        <v>264</v>
      </c>
      <c r="AU479" s="168" t="s">
        <v>82</v>
      </c>
      <c r="AV479" s="13" t="s">
        <v>80</v>
      </c>
      <c r="AW479" s="13" t="s">
        <v>34</v>
      </c>
      <c r="AX479" s="13" t="s">
        <v>73</v>
      </c>
      <c r="AY479" s="168" t="s">
        <v>252</v>
      </c>
    </row>
    <row r="480" spans="1:65" s="14" customFormat="1" ht="11.25">
      <c r="B480" s="174"/>
      <c r="D480" s="160" t="s">
        <v>264</v>
      </c>
      <c r="E480" s="175" t="s">
        <v>3</v>
      </c>
      <c r="F480" s="176" t="s">
        <v>5899</v>
      </c>
      <c r="H480" s="177">
        <v>40.25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5" customFormat="1" ht="11.25">
      <c r="B481" s="182"/>
      <c r="D481" s="160" t="s">
        <v>264</v>
      </c>
      <c r="E481" s="183" t="s">
        <v>3</v>
      </c>
      <c r="F481" s="184" t="s">
        <v>269</v>
      </c>
      <c r="H481" s="185">
        <v>86.25</v>
      </c>
      <c r="I481" s="186"/>
      <c r="L481" s="182"/>
      <c r="M481" s="187"/>
      <c r="N481" s="188"/>
      <c r="O481" s="188"/>
      <c r="P481" s="188"/>
      <c r="Q481" s="188"/>
      <c r="R481" s="188"/>
      <c r="S481" s="188"/>
      <c r="T481" s="189"/>
      <c r="AT481" s="183" t="s">
        <v>264</v>
      </c>
      <c r="AU481" s="183" t="s">
        <v>82</v>
      </c>
      <c r="AV481" s="15" t="s">
        <v>258</v>
      </c>
      <c r="AW481" s="15" t="s">
        <v>34</v>
      </c>
      <c r="AX481" s="15" t="s">
        <v>80</v>
      </c>
      <c r="AY481" s="183" t="s">
        <v>252</v>
      </c>
    </row>
    <row r="482" spans="1:65" s="2" customFormat="1" ht="16.5" customHeight="1">
      <c r="A482" s="34"/>
      <c r="B482" s="145"/>
      <c r="C482" s="198" t="s">
        <v>1072</v>
      </c>
      <c r="D482" s="198" t="s">
        <v>361</v>
      </c>
      <c r="E482" s="199" t="s">
        <v>6163</v>
      </c>
      <c r="F482" s="200" t="s">
        <v>6164</v>
      </c>
      <c r="G482" s="201" t="s">
        <v>331</v>
      </c>
      <c r="H482" s="202">
        <v>86.25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1.0499999999999999E-3</v>
      </c>
      <c r="R482" s="156">
        <f>Q482*H482</f>
        <v>9.056249999999999E-2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572</v>
      </c>
      <c r="AT482" s="158" t="s">
        <v>361</v>
      </c>
      <c r="AU482" s="158" t="s">
        <v>82</v>
      </c>
      <c r="AY482" s="19" t="s">
        <v>252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406</v>
      </c>
      <c r="BM482" s="158" t="s">
        <v>6165</v>
      </c>
    </row>
    <row r="483" spans="1:65" s="2" customFormat="1" ht="11.25">
      <c r="A483" s="34"/>
      <c r="B483" s="35"/>
      <c r="C483" s="34"/>
      <c r="D483" s="160" t="s">
        <v>260</v>
      </c>
      <c r="E483" s="34"/>
      <c r="F483" s="161" t="s">
        <v>6164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260</v>
      </c>
      <c r="AU483" s="19" t="s">
        <v>82</v>
      </c>
    </row>
    <row r="484" spans="1:65" s="2" customFormat="1" ht="11.25">
      <c r="A484" s="34"/>
      <c r="B484" s="35"/>
      <c r="C484" s="34"/>
      <c r="D484" s="165" t="s">
        <v>262</v>
      </c>
      <c r="E484" s="34"/>
      <c r="F484" s="166" t="s">
        <v>6166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262</v>
      </c>
      <c r="AU484" s="19" t="s">
        <v>82</v>
      </c>
    </row>
    <row r="485" spans="1:65" s="2" customFormat="1" ht="21.75" customHeight="1">
      <c r="A485" s="34"/>
      <c r="B485" s="145"/>
      <c r="C485" s="146" t="s">
        <v>1079</v>
      </c>
      <c r="D485" s="146" t="s">
        <v>254</v>
      </c>
      <c r="E485" s="147" t="s">
        <v>6167</v>
      </c>
      <c r="F485" s="148" t="s">
        <v>6168</v>
      </c>
      <c r="G485" s="149" t="s">
        <v>331</v>
      </c>
      <c r="H485" s="150">
        <v>261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4.6619999999999997E-5</v>
      </c>
      <c r="R485" s="156">
        <f>Q485*H485</f>
        <v>1.2167819999999999E-2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406</v>
      </c>
      <c r="AT485" s="158" t="s">
        <v>254</v>
      </c>
      <c r="AU485" s="158" t="s">
        <v>82</v>
      </c>
      <c r="AY485" s="19" t="s">
        <v>252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406</v>
      </c>
      <c r="BM485" s="158" t="s">
        <v>6169</v>
      </c>
    </row>
    <row r="486" spans="1:65" s="2" customFormat="1" ht="19.5">
      <c r="A486" s="34"/>
      <c r="B486" s="35"/>
      <c r="C486" s="34"/>
      <c r="D486" s="160" t="s">
        <v>260</v>
      </c>
      <c r="E486" s="34"/>
      <c r="F486" s="161" t="s">
        <v>6170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260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262</v>
      </c>
      <c r="E487" s="34"/>
      <c r="F487" s="166" t="s">
        <v>6171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262</v>
      </c>
      <c r="AU487" s="19" t="s">
        <v>82</v>
      </c>
    </row>
    <row r="488" spans="1:65" s="13" customFormat="1" ht="11.25">
      <c r="B488" s="167"/>
      <c r="D488" s="160" t="s">
        <v>264</v>
      </c>
      <c r="E488" s="168" t="s">
        <v>3</v>
      </c>
      <c r="F488" s="169" t="s">
        <v>6172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264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252</v>
      </c>
    </row>
    <row r="489" spans="1:65" s="14" customFormat="1" ht="11.25">
      <c r="B489" s="174"/>
      <c r="D489" s="160" t="s">
        <v>264</v>
      </c>
      <c r="E489" s="175" t="s">
        <v>3</v>
      </c>
      <c r="F489" s="176" t="s">
        <v>6173</v>
      </c>
      <c r="H489" s="177">
        <v>146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34</v>
      </c>
      <c r="AX489" s="14" t="s">
        <v>73</v>
      </c>
      <c r="AY489" s="175" t="s">
        <v>252</v>
      </c>
    </row>
    <row r="490" spans="1:65" s="13" customFormat="1" ht="11.25">
      <c r="B490" s="167"/>
      <c r="D490" s="160" t="s">
        <v>264</v>
      </c>
      <c r="E490" s="168" t="s">
        <v>3</v>
      </c>
      <c r="F490" s="169" t="s">
        <v>6174</v>
      </c>
      <c r="H490" s="168" t="s">
        <v>3</v>
      </c>
      <c r="I490" s="170"/>
      <c r="L490" s="167"/>
      <c r="M490" s="171"/>
      <c r="N490" s="172"/>
      <c r="O490" s="172"/>
      <c r="P490" s="172"/>
      <c r="Q490" s="172"/>
      <c r="R490" s="172"/>
      <c r="S490" s="172"/>
      <c r="T490" s="173"/>
      <c r="AT490" s="168" t="s">
        <v>264</v>
      </c>
      <c r="AU490" s="168" t="s">
        <v>82</v>
      </c>
      <c r="AV490" s="13" t="s">
        <v>80</v>
      </c>
      <c r="AW490" s="13" t="s">
        <v>34</v>
      </c>
      <c r="AX490" s="13" t="s">
        <v>73</v>
      </c>
      <c r="AY490" s="168" t="s">
        <v>252</v>
      </c>
    </row>
    <row r="491" spans="1:65" s="14" customFormat="1" ht="11.25">
      <c r="B491" s="174"/>
      <c r="D491" s="160" t="s">
        <v>264</v>
      </c>
      <c r="E491" s="175" t="s">
        <v>3</v>
      </c>
      <c r="F491" s="176" t="s">
        <v>6175</v>
      </c>
      <c r="H491" s="177">
        <v>115</v>
      </c>
      <c r="I491" s="178"/>
      <c r="L491" s="174"/>
      <c r="M491" s="179"/>
      <c r="N491" s="180"/>
      <c r="O491" s="180"/>
      <c r="P491" s="180"/>
      <c r="Q491" s="180"/>
      <c r="R491" s="180"/>
      <c r="S491" s="180"/>
      <c r="T491" s="181"/>
      <c r="AT491" s="175" t="s">
        <v>264</v>
      </c>
      <c r="AU491" s="175" t="s">
        <v>82</v>
      </c>
      <c r="AV491" s="14" t="s">
        <v>82</v>
      </c>
      <c r="AW491" s="14" t="s">
        <v>34</v>
      </c>
      <c r="AX491" s="14" t="s">
        <v>73</v>
      </c>
      <c r="AY491" s="175" t="s">
        <v>252</v>
      </c>
    </row>
    <row r="492" spans="1:65" s="15" customFormat="1" ht="11.25">
      <c r="B492" s="182"/>
      <c r="D492" s="160" t="s">
        <v>264</v>
      </c>
      <c r="E492" s="183" t="s">
        <v>3</v>
      </c>
      <c r="F492" s="184" t="s">
        <v>269</v>
      </c>
      <c r="H492" s="185">
        <v>261</v>
      </c>
      <c r="I492" s="186"/>
      <c r="L492" s="182"/>
      <c r="M492" s="187"/>
      <c r="N492" s="188"/>
      <c r="O492" s="188"/>
      <c r="P492" s="188"/>
      <c r="Q492" s="188"/>
      <c r="R492" s="188"/>
      <c r="S492" s="188"/>
      <c r="T492" s="189"/>
      <c r="AT492" s="183" t="s">
        <v>264</v>
      </c>
      <c r="AU492" s="183" t="s">
        <v>82</v>
      </c>
      <c r="AV492" s="15" t="s">
        <v>258</v>
      </c>
      <c r="AW492" s="15" t="s">
        <v>34</v>
      </c>
      <c r="AX492" s="15" t="s">
        <v>80</v>
      </c>
      <c r="AY492" s="183" t="s">
        <v>252</v>
      </c>
    </row>
    <row r="493" spans="1:65" s="2" customFormat="1" ht="21.75" customHeight="1">
      <c r="A493" s="34"/>
      <c r="B493" s="145"/>
      <c r="C493" s="146" t="s">
        <v>1085</v>
      </c>
      <c r="D493" s="146" t="s">
        <v>254</v>
      </c>
      <c r="E493" s="147" t="s">
        <v>6176</v>
      </c>
      <c r="F493" s="148" t="s">
        <v>6177</v>
      </c>
      <c r="G493" s="149" t="s">
        <v>331</v>
      </c>
      <c r="H493" s="150">
        <v>1009.7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6.7399999999999998E-5</v>
      </c>
      <c r="R493" s="156">
        <f>Q493*H493</f>
        <v>6.8053780000000008E-2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406</v>
      </c>
      <c r="AT493" s="158" t="s">
        <v>254</v>
      </c>
      <c r="AU493" s="158" t="s">
        <v>82</v>
      </c>
      <c r="AY493" s="19" t="s">
        <v>252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406</v>
      </c>
      <c r="BM493" s="158" t="s">
        <v>6178</v>
      </c>
    </row>
    <row r="494" spans="1:65" s="2" customFormat="1" ht="19.5">
      <c r="A494" s="34"/>
      <c r="B494" s="35"/>
      <c r="C494" s="34"/>
      <c r="D494" s="160" t="s">
        <v>260</v>
      </c>
      <c r="E494" s="34"/>
      <c r="F494" s="161" t="s">
        <v>6179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260</v>
      </c>
      <c r="AU494" s="19" t="s">
        <v>82</v>
      </c>
    </row>
    <row r="495" spans="1:65" s="2" customFormat="1" ht="11.25">
      <c r="A495" s="34"/>
      <c r="B495" s="35"/>
      <c r="C495" s="34"/>
      <c r="D495" s="165" t="s">
        <v>262</v>
      </c>
      <c r="E495" s="34"/>
      <c r="F495" s="166" t="s">
        <v>6180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262</v>
      </c>
      <c r="AU495" s="19" t="s">
        <v>82</v>
      </c>
    </row>
    <row r="496" spans="1:65" s="13" customFormat="1" ht="11.25">
      <c r="B496" s="167"/>
      <c r="D496" s="160" t="s">
        <v>264</v>
      </c>
      <c r="E496" s="168" t="s">
        <v>3</v>
      </c>
      <c r="F496" s="169" t="s">
        <v>6181</v>
      </c>
      <c r="H496" s="168" t="s">
        <v>3</v>
      </c>
      <c r="I496" s="170"/>
      <c r="L496" s="167"/>
      <c r="M496" s="171"/>
      <c r="N496" s="172"/>
      <c r="O496" s="172"/>
      <c r="P496" s="172"/>
      <c r="Q496" s="172"/>
      <c r="R496" s="172"/>
      <c r="S496" s="172"/>
      <c r="T496" s="173"/>
      <c r="AT496" s="168" t="s">
        <v>264</v>
      </c>
      <c r="AU496" s="168" t="s">
        <v>82</v>
      </c>
      <c r="AV496" s="13" t="s">
        <v>80</v>
      </c>
      <c r="AW496" s="13" t="s">
        <v>34</v>
      </c>
      <c r="AX496" s="13" t="s">
        <v>73</v>
      </c>
      <c r="AY496" s="168" t="s">
        <v>252</v>
      </c>
    </row>
    <row r="497" spans="1:65" s="14" customFormat="1" ht="11.25">
      <c r="B497" s="174"/>
      <c r="D497" s="160" t="s">
        <v>264</v>
      </c>
      <c r="E497" s="175" t="s">
        <v>3</v>
      </c>
      <c r="F497" s="176" t="s">
        <v>6182</v>
      </c>
      <c r="H497" s="177">
        <v>157.55000000000001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264</v>
      </c>
      <c r="AU497" s="175" t="s">
        <v>82</v>
      </c>
      <c r="AV497" s="14" t="s">
        <v>82</v>
      </c>
      <c r="AW497" s="14" t="s">
        <v>34</v>
      </c>
      <c r="AX497" s="14" t="s">
        <v>73</v>
      </c>
      <c r="AY497" s="175" t="s">
        <v>252</v>
      </c>
    </row>
    <row r="498" spans="1:65" s="13" customFormat="1" ht="11.25">
      <c r="B498" s="167"/>
      <c r="D498" s="160" t="s">
        <v>264</v>
      </c>
      <c r="E498" s="168" t="s">
        <v>3</v>
      </c>
      <c r="F498" s="169" t="s">
        <v>6183</v>
      </c>
      <c r="H498" s="168" t="s">
        <v>3</v>
      </c>
      <c r="I498" s="170"/>
      <c r="L498" s="167"/>
      <c r="M498" s="171"/>
      <c r="N498" s="172"/>
      <c r="O498" s="172"/>
      <c r="P498" s="172"/>
      <c r="Q498" s="172"/>
      <c r="R498" s="172"/>
      <c r="S498" s="172"/>
      <c r="T498" s="173"/>
      <c r="AT498" s="168" t="s">
        <v>264</v>
      </c>
      <c r="AU498" s="168" t="s">
        <v>82</v>
      </c>
      <c r="AV498" s="13" t="s">
        <v>80</v>
      </c>
      <c r="AW498" s="13" t="s">
        <v>34</v>
      </c>
      <c r="AX498" s="13" t="s">
        <v>73</v>
      </c>
      <c r="AY498" s="168" t="s">
        <v>252</v>
      </c>
    </row>
    <row r="499" spans="1:65" s="14" customFormat="1" ht="11.25">
      <c r="B499" s="174"/>
      <c r="D499" s="160" t="s">
        <v>264</v>
      </c>
      <c r="E499" s="175" t="s">
        <v>3</v>
      </c>
      <c r="F499" s="176" t="s">
        <v>4345</v>
      </c>
      <c r="H499" s="177">
        <v>79.349999999999994</v>
      </c>
      <c r="I499" s="178"/>
      <c r="L499" s="174"/>
      <c r="M499" s="179"/>
      <c r="N499" s="180"/>
      <c r="O499" s="180"/>
      <c r="P499" s="180"/>
      <c r="Q499" s="180"/>
      <c r="R499" s="180"/>
      <c r="S499" s="180"/>
      <c r="T499" s="181"/>
      <c r="AT499" s="175" t="s">
        <v>264</v>
      </c>
      <c r="AU499" s="175" t="s">
        <v>82</v>
      </c>
      <c r="AV499" s="14" t="s">
        <v>82</v>
      </c>
      <c r="AW499" s="14" t="s">
        <v>34</v>
      </c>
      <c r="AX499" s="14" t="s">
        <v>73</v>
      </c>
      <c r="AY499" s="175" t="s">
        <v>252</v>
      </c>
    </row>
    <row r="500" spans="1:65" s="13" customFormat="1" ht="11.25">
      <c r="B500" s="167"/>
      <c r="D500" s="160" t="s">
        <v>264</v>
      </c>
      <c r="E500" s="168" t="s">
        <v>3</v>
      </c>
      <c r="F500" s="169" t="s">
        <v>6140</v>
      </c>
      <c r="H500" s="168" t="s">
        <v>3</v>
      </c>
      <c r="I500" s="170"/>
      <c r="L500" s="167"/>
      <c r="M500" s="171"/>
      <c r="N500" s="172"/>
      <c r="O500" s="172"/>
      <c r="P500" s="172"/>
      <c r="Q500" s="172"/>
      <c r="R500" s="172"/>
      <c r="S500" s="172"/>
      <c r="T500" s="173"/>
      <c r="AT500" s="168" t="s">
        <v>264</v>
      </c>
      <c r="AU500" s="168" t="s">
        <v>82</v>
      </c>
      <c r="AV500" s="13" t="s">
        <v>80</v>
      </c>
      <c r="AW500" s="13" t="s">
        <v>34</v>
      </c>
      <c r="AX500" s="13" t="s">
        <v>73</v>
      </c>
      <c r="AY500" s="168" t="s">
        <v>252</v>
      </c>
    </row>
    <row r="501" spans="1:65" s="14" customFormat="1" ht="11.25">
      <c r="B501" s="174"/>
      <c r="D501" s="160" t="s">
        <v>264</v>
      </c>
      <c r="E501" s="175" t="s">
        <v>3</v>
      </c>
      <c r="F501" s="176" t="s">
        <v>6184</v>
      </c>
      <c r="H501" s="177">
        <v>772.8</v>
      </c>
      <c r="I501" s="178"/>
      <c r="L501" s="174"/>
      <c r="M501" s="179"/>
      <c r="N501" s="180"/>
      <c r="O501" s="180"/>
      <c r="P501" s="180"/>
      <c r="Q501" s="180"/>
      <c r="R501" s="180"/>
      <c r="S501" s="180"/>
      <c r="T501" s="181"/>
      <c r="AT501" s="175" t="s">
        <v>264</v>
      </c>
      <c r="AU501" s="175" t="s">
        <v>82</v>
      </c>
      <c r="AV501" s="14" t="s">
        <v>82</v>
      </c>
      <c r="AW501" s="14" t="s">
        <v>34</v>
      </c>
      <c r="AX501" s="14" t="s">
        <v>73</v>
      </c>
      <c r="AY501" s="175" t="s">
        <v>252</v>
      </c>
    </row>
    <row r="502" spans="1:65" s="15" customFormat="1" ht="11.25">
      <c r="B502" s="182"/>
      <c r="D502" s="160" t="s">
        <v>264</v>
      </c>
      <c r="E502" s="183" t="s">
        <v>3</v>
      </c>
      <c r="F502" s="184" t="s">
        <v>269</v>
      </c>
      <c r="H502" s="185">
        <v>1009.7</v>
      </c>
      <c r="I502" s="186"/>
      <c r="L502" s="182"/>
      <c r="M502" s="187"/>
      <c r="N502" s="188"/>
      <c r="O502" s="188"/>
      <c r="P502" s="188"/>
      <c r="Q502" s="188"/>
      <c r="R502" s="188"/>
      <c r="S502" s="188"/>
      <c r="T502" s="189"/>
      <c r="AT502" s="183" t="s">
        <v>264</v>
      </c>
      <c r="AU502" s="183" t="s">
        <v>82</v>
      </c>
      <c r="AV502" s="15" t="s">
        <v>258</v>
      </c>
      <c r="AW502" s="15" t="s">
        <v>34</v>
      </c>
      <c r="AX502" s="15" t="s">
        <v>80</v>
      </c>
      <c r="AY502" s="183" t="s">
        <v>252</v>
      </c>
    </row>
    <row r="503" spans="1:65" s="2" customFormat="1" ht="21.75" customHeight="1">
      <c r="A503" s="34"/>
      <c r="B503" s="145"/>
      <c r="C503" s="146" t="s">
        <v>1112</v>
      </c>
      <c r="D503" s="146" t="s">
        <v>254</v>
      </c>
      <c r="E503" s="147" t="s">
        <v>6185</v>
      </c>
      <c r="F503" s="148" t="s">
        <v>6186</v>
      </c>
      <c r="G503" s="149" t="s">
        <v>331</v>
      </c>
      <c r="H503" s="150">
        <v>59.8</v>
      </c>
      <c r="I503" s="151"/>
      <c r="J503" s="152">
        <f>ROUND(I503*H503,2)</f>
        <v>0</v>
      </c>
      <c r="K503" s="153"/>
      <c r="L503" s="35"/>
      <c r="M503" s="154" t="s">
        <v>3</v>
      </c>
      <c r="N503" s="155" t="s">
        <v>44</v>
      </c>
      <c r="O503" s="55"/>
      <c r="P503" s="156">
        <f>O503*H503</f>
        <v>0</v>
      </c>
      <c r="Q503" s="156">
        <v>1.2155999999999999E-4</v>
      </c>
      <c r="R503" s="156">
        <f>Q503*H503</f>
        <v>7.2692879999999996E-3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406</v>
      </c>
      <c r="AT503" s="158" t="s">
        <v>254</v>
      </c>
      <c r="AU503" s="158" t="s">
        <v>82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406</v>
      </c>
      <c r="BM503" s="158" t="s">
        <v>6187</v>
      </c>
    </row>
    <row r="504" spans="1:65" s="2" customFormat="1" ht="19.5">
      <c r="A504" s="34"/>
      <c r="B504" s="35"/>
      <c r="C504" s="34"/>
      <c r="D504" s="160" t="s">
        <v>260</v>
      </c>
      <c r="E504" s="34"/>
      <c r="F504" s="161" t="s">
        <v>6188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82</v>
      </c>
    </row>
    <row r="505" spans="1:65" s="2" customFormat="1" ht="11.25">
      <c r="A505" s="34"/>
      <c r="B505" s="35"/>
      <c r="C505" s="34"/>
      <c r="D505" s="165" t="s">
        <v>262</v>
      </c>
      <c r="E505" s="34"/>
      <c r="F505" s="166" t="s">
        <v>6189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262</v>
      </c>
      <c r="AU505" s="19" t="s">
        <v>82</v>
      </c>
    </row>
    <row r="506" spans="1:65" s="13" customFormat="1" ht="11.25">
      <c r="B506" s="167"/>
      <c r="D506" s="160" t="s">
        <v>264</v>
      </c>
      <c r="E506" s="168" t="s">
        <v>3</v>
      </c>
      <c r="F506" s="169" t="s">
        <v>6190</v>
      </c>
      <c r="H506" s="168" t="s">
        <v>3</v>
      </c>
      <c r="I506" s="170"/>
      <c r="L506" s="167"/>
      <c r="M506" s="171"/>
      <c r="N506" s="172"/>
      <c r="O506" s="172"/>
      <c r="P506" s="172"/>
      <c r="Q506" s="172"/>
      <c r="R506" s="172"/>
      <c r="S506" s="172"/>
      <c r="T506" s="173"/>
      <c r="AT506" s="168" t="s">
        <v>264</v>
      </c>
      <c r="AU506" s="168" t="s">
        <v>82</v>
      </c>
      <c r="AV506" s="13" t="s">
        <v>80</v>
      </c>
      <c r="AW506" s="13" t="s">
        <v>34</v>
      </c>
      <c r="AX506" s="13" t="s">
        <v>73</v>
      </c>
      <c r="AY506" s="168" t="s">
        <v>252</v>
      </c>
    </row>
    <row r="507" spans="1:65" s="14" customFormat="1" ht="11.25">
      <c r="B507" s="174"/>
      <c r="D507" s="160" t="s">
        <v>264</v>
      </c>
      <c r="E507" s="175" t="s">
        <v>3</v>
      </c>
      <c r="F507" s="176" t="s">
        <v>5910</v>
      </c>
      <c r="H507" s="177">
        <v>59.8</v>
      </c>
      <c r="I507" s="178"/>
      <c r="L507" s="174"/>
      <c r="M507" s="179"/>
      <c r="N507" s="180"/>
      <c r="O507" s="180"/>
      <c r="P507" s="180"/>
      <c r="Q507" s="180"/>
      <c r="R507" s="180"/>
      <c r="S507" s="180"/>
      <c r="T507" s="181"/>
      <c r="AT507" s="175" t="s">
        <v>264</v>
      </c>
      <c r="AU507" s="175" t="s">
        <v>82</v>
      </c>
      <c r="AV507" s="14" t="s">
        <v>82</v>
      </c>
      <c r="AW507" s="14" t="s">
        <v>34</v>
      </c>
      <c r="AX507" s="14" t="s">
        <v>80</v>
      </c>
      <c r="AY507" s="175" t="s">
        <v>252</v>
      </c>
    </row>
    <row r="508" spans="1:65" s="2" customFormat="1" ht="21.75" customHeight="1">
      <c r="A508" s="34"/>
      <c r="B508" s="145"/>
      <c r="C508" s="146" t="s">
        <v>1133</v>
      </c>
      <c r="D508" s="146" t="s">
        <v>254</v>
      </c>
      <c r="E508" s="147" t="s">
        <v>6191</v>
      </c>
      <c r="F508" s="148" t="s">
        <v>6192</v>
      </c>
      <c r="G508" s="149" t="s">
        <v>331</v>
      </c>
      <c r="H508" s="150">
        <v>172.5</v>
      </c>
      <c r="I508" s="151"/>
      <c r="J508" s="152">
        <f>ROUND(I508*H508,2)</f>
        <v>0</v>
      </c>
      <c r="K508" s="153"/>
      <c r="L508" s="35"/>
      <c r="M508" s="154" t="s">
        <v>3</v>
      </c>
      <c r="N508" s="155" t="s">
        <v>44</v>
      </c>
      <c r="O508" s="55"/>
      <c r="P508" s="156">
        <f>O508*H508</f>
        <v>0</v>
      </c>
      <c r="Q508" s="156">
        <v>1.6312E-4</v>
      </c>
      <c r="R508" s="156">
        <f>Q508*H508</f>
        <v>2.8138199999999999E-2</v>
      </c>
      <c r="S508" s="156">
        <v>0</v>
      </c>
      <c r="T508" s="157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8" t="s">
        <v>406</v>
      </c>
      <c r="AT508" s="158" t="s">
        <v>254</v>
      </c>
      <c r="AU508" s="158" t="s">
        <v>82</v>
      </c>
      <c r="AY508" s="19" t="s">
        <v>252</v>
      </c>
      <c r="BE508" s="159">
        <f>IF(N508="základní",J508,0)</f>
        <v>0</v>
      </c>
      <c r="BF508" s="159">
        <f>IF(N508="snížená",J508,0)</f>
        <v>0</v>
      </c>
      <c r="BG508" s="159">
        <f>IF(N508="zákl. přenesená",J508,0)</f>
        <v>0</v>
      </c>
      <c r="BH508" s="159">
        <f>IF(N508="sníž. přenesená",J508,0)</f>
        <v>0</v>
      </c>
      <c r="BI508" s="159">
        <f>IF(N508="nulová",J508,0)</f>
        <v>0</v>
      </c>
      <c r="BJ508" s="19" t="s">
        <v>80</v>
      </c>
      <c r="BK508" s="159">
        <f>ROUND(I508*H508,2)</f>
        <v>0</v>
      </c>
      <c r="BL508" s="19" t="s">
        <v>406</v>
      </c>
      <c r="BM508" s="158" t="s">
        <v>6193</v>
      </c>
    </row>
    <row r="509" spans="1:65" s="2" customFormat="1" ht="19.5">
      <c r="A509" s="34"/>
      <c r="B509" s="35"/>
      <c r="C509" s="34"/>
      <c r="D509" s="160" t="s">
        <v>260</v>
      </c>
      <c r="E509" s="34"/>
      <c r="F509" s="161" t="s">
        <v>6194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260</v>
      </c>
      <c r="AU509" s="19" t="s">
        <v>82</v>
      </c>
    </row>
    <row r="510" spans="1:65" s="2" customFormat="1" ht="11.25">
      <c r="A510" s="34"/>
      <c r="B510" s="35"/>
      <c r="C510" s="34"/>
      <c r="D510" s="165" t="s">
        <v>262</v>
      </c>
      <c r="E510" s="34"/>
      <c r="F510" s="166" t="s">
        <v>6195</v>
      </c>
      <c r="G510" s="34"/>
      <c r="H510" s="34"/>
      <c r="I510" s="162"/>
      <c r="J510" s="34"/>
      <c r="K510" s="34"/>
      <c r="L510" s="35"/>
      <c r="M510" s="163"/>
      <c r="N510" s="164"/>
      <c r="O510" s="55"/>
      <c r="P510" s="55"/>
      <c r="Q510" s="55"/>
      <c r="R510" s="55"/>
      <c r="S510" s="55"/>
      <c r="T510" s="56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T510" s="19" t="s">
        <v>262</v>
      </c>
      <c r="AU510" s="19" t="s">
        <v>82</v>
      </c>
    </row>
    <row r="511" spans="1:65" s="13" customFormat="1" ht="11.25">
      <c r="B511" s="167"/>
      <c r="D511" s="160" t="s">
        <v>264</v>
      </c>
      <c r="E511" s="168" t="s">
        <v>3</v>
      </c>
      <c r="F511" s="169" t="s">
        <v>6196</v>
      </c>
      <c r="H511" s="168" t="s">
        <v>3</v>
      </c>
      <c r="I511" s="170"/>
      <c r="L511" s="167"/>
      <c r="M511" s="171"/>
      <c r="N511" s="172"/>
      <c r="O511" s="172"/>
      <c r="P511" s="172"/>
      <c r="Q511" s="172"/>
      <c r="R511" s="172"/>
      <c r="S511" s="172"/>
      <c r="T511" s="173"/>
      <c r="AT511" s="168" t="s">
        <v>264</v>
      </c>
      <c r="AU511" s="168" t="s">
        <v>82</v>
      </c>
      <c r="AV511" s="13" t="s">
        <v>80</v>
      </c>
      <c r="AW511" s="13" t="s">
        <v>34</v>
      </c>
      <c r="AX511" s="13" t="s">
        <v>73</v>
      </c>
      <c r="AY511" s="168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6197</v>
      </c>
      <c r="H512" s="177">
        <v>132.25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1:65" s="13" customFormat="1" ht="11.25">
      <c r="B513" s="167"/>
      <c r="D513" s="160" t="s">
        <v>264</v>
      </c>
      <c r="E513" s="168" t="s">
        <v>3</v>
      </c>
      <c r="F513" s="169" t="s">
        <v>6198</v>
      </c>
      <c r="H513" s="168" t="s">
        <v>3</v>
      </c>
      <c r="I513" s="170"/>
      <c r="L513" s="167"/>
      <c r="M513" s="171"/>
      <c r="N513" s="172"/>
      <c r="O513" s="172"/>
      <c r="P513" s="172"/>
      <c r="Q513" s="172"/>
      <c r="R513" s="172"/>
      <c r="S513" s="172"/>
      <c r="T513" s="173"/>
      <c r="AT513" s="168" t="s">
        <v>264</v>
      </c>
      <c r="AU513" s="168" t="s">
        <v>82</v>
      </c>
      <c r="AV513" s="13" t="s">
        <v>80</v>
      </c>
      <c r="AW513" s="13" t="s">
        <v>34</v>
      </c>
      <c r="AX513" s="13" t="s">
        <v>73</v>
      </c>
      <c r="AY513" s="168" t="s">
        <v>252</v>
      </c>
    </row>
    <row r="514" spans="1:65" s="14" customFormat="1" ht="11.25">
      <c r="B514" s="174"/>
      <c r="D514" s="160" t="s">
        <v>264</v>
      </c>
      <c r="E514" s="175" t="s">
        <v>3</v>
      </c>
      <c r="F514" s="176" t="s">
        <v>5899</v>
      </c>
      <c r="H514" s="177">
        <v>40.25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264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252</v>
      </c>
    </row>
    <row r="515" spans="1:65" s="15" customFormat="1" ht="11.25">
      <c r="B515" s="182"/>
      <c r="D515" s="160" t="s">
        <v>264</v>
      </c>
      <c r="E515" s="183" t="s">
        <v>3</v>
      </c>
      <c r="F515" s="184" t="s">
        <v>269</v>
      </c>
      <c r="H515" s="185">
        <v>172.5</v>
      </c>
      <c r="I515" s="186"/>
      <c r="L515" s="182"/>
      <c r="M515" s="187"/>
      <c r="N515" s="188"/>
      <c r="O515" s="188"/>
      <c r="P515" s="188"/>
      <c r="Q515" s="188"/>
      <c r="R515" s="188"/>
      <c r="S515" s="188"/>
      <c r="T515" s="189"/>
      <c r="AT515" s="183" t="s">
        <v>264</v>
      </c>
      <c r="AU515" s="183" t="s">
        <v>82</v>
      </c>
      <c r="AV515" s="15" t="s">
        <v>258</v>
      </c>
      <c r="AW515" s="15" t="s">
        <v>34</v>
      </c>
      <c r="AX515" s="15" t="s">
        <v>80</v>
      </c>
      <c r="AY515" s="183" t="s">
        <v>252</v>
      </c>
    </row>
    <row r="516" spans="1:65" s="2" customFormat="1" ht="21.75" customHeight="1">
      <c r="A516" s="34"/>
      <c r="B516" s="145"/>
      <c r="C516" s="146" t="s">
        <v>1139</v>
      </c>
      <c r="D516" s="146" t="s">
        <v>254</v>
      </c>
      <c r="E516" s="147" t="s">
        <v>6199</v>
      </c>
      <c r="F516" s="148" t="s">
        <v>6200</v>
      </c>
      <c r="G516" s="149" t="s">
        <v>331</v>
      </c>
      <c r="H516" s="150">
        <v>23</v>
      </c>
      <c r="I516" s="151"/>
      <c r="J516" s="152">
        <f>ROUND(I516*H516,2)</f>
        <v>0</v>
      </c>
      <c r="K516" s="153"/>
      <c r="L516" s="35"/>
      <c r="M516" s="154" t="s">
        <v>3</v>
      </c>
      <c r="N516" s="155" t="s">
        <v>44</v>
      </c>
      <c r="O516" s="55"/>
      <c r="P516" s="156">
        <f>O516*H516</f>
        <v>0</v>
      </c>
      <c r="Q516" s="156">
        <v>3.0896E-4</v>
      </c>
      <c r="R516" s="156">
        <f>Q516*H516</f>
        <v>7.1060799999999999E-3</v>
      </c>
      <c r="S516" s="156">
        <v>0</v>
      </c>
      <c r="T516" s="157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8" t="s">
        <v>406</v>
      </c>
      <c r="AT516" s="158" t="s">
        <v>254</v>
      </c>
      <c r="AU516" s="158" t="s">
        <v>82</v>
      </c>
      <c r="AY516" s="19" t="s">
        <v>252</v>
      </c>
      <c r="BE516" s="159">
        <f>IF(N516="základní",J516,0)</f>
        <v>0</v>
      </c>
      <c r="BF516" s="159">
        <f>IF(N516="snížená",J516,0)</f>
        <v>0</v>
      </c>
      <c r="BG516" s="159">
        <f>IF(N516="zákl. přenesená",J516,0)</f>
        <v>0</v>
      </c>
      <c r="BH516" s="159">
        <f>IF(N516="sníž. přenesená",J516,0)</f>
        <v>0</v>
      </c>
      <c r="BI516" s="159">
        <f>IF(N516="nulová",J516,0)</f>
        <v>0</v>
      </c>
      <c r="BJ516" s="19" t="s">
        <v>80</v>
      </c>
      <c r="BK516" s="159">
        <f>ROUND(I516*H516,2)</f>
        <v>0</v>
      </c>
      <c r="BL516" s="19" t="s">
        <v>406</v>
      </c>
      <c r="BM516" s="158" t="s">
        <v>6201</v>
      </c>
    </row>
    <row r="517" spans="1:65" s="2" customFormat="1" ht="19.5">
      <c r="A517" s="34"/>
      <c r="B517" s="35"/>
      <c r="C517" s="34"/>
      <c r="D517" s="160" t="s">
        <v>260</v>
      </c>
      <c r="E517" s="34"/>
      <c r="F517" s="161" t="s">
        <v>6202</v>
      </c>
      <c r="G517" s="34"/>
      <c r="H517" s="34"/>
      <c r="I517" s="162"/>
      <c r="J517" s="34"/>
      <c r="K517" s="34"/>
      <c r="L517" s="35"/>
      <c r="M517" s="163"/>
      <c r="N517" s="164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9" t="s">
        <v>260</v>
      </c>
      <c r="AU517" s="19" t="s">
        <v>82</v>
      </c>
    </row>
    <row r="518" spans="1:65" s="2" customFormat="1" ht="11.25">
      <c r="A518" s="34"/>
      <c r="B518" s="35"/>
      <c r="C518" s="34"/>
      <c r="D518" s="165" t="s">
        <v>262</v>
      </c>
      <c r="E518" s="34"/>
      <c r="F518" s="166" t="s">
        <v>6203</v>
      </c>
      <c r="G518" s="34"/>
      <c r="H518" s="34"/>
      <c r="I518" s="162"/>
      <c r="J518" s="34"/>
      <c r="K518" s="34"/>
      <c r="L518" s="35"/>
      <c r="M518" s="163"/>
      <c r="N518" s="164"/>
      <c r="O518" s="55"/>
      <c r="P518" s="55"/>
      <c r="Q518" s="55"/>
      <c r="R518" s="55"/>
      <c r="S518" s="55"/>
      <c r="T518" s="56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9" t="s">
        <v>262</v>
      </c>
      <c r="AU518" s="19" t="s">
        <v>82</v>
      </c>
    </row>
    <row r="519" spans="1:65" s="13" customFormat="1" ht="11.25">
      <c r="B519" s="167"/>
      <c r="D519" s="160" t="s">
        <v>264</v>
      </c>
      <c r="E519" s="168" t="s">
        <v>3</v>
      </c>
      <c r="F519" s="169" t="s">
        <v>6204</v>
      </c>
      <c r="H519" s="168" t="s">
        <v>3</v>
      </c>
      <c r="I519" s="170"/>
      <c r="L519" s="167"/>
      <c r="M519" s="171"/>
      <c r="N519" s="172"/>
      <c r="O519" s="172"/>
      <c r="P519" s="172"/>
      <c r="Q519" s="172"/>
      <c r="R519" s="172"/>
      <c r="S519" s="172"/>
      <c r="T519" s="173"/>
      <c r="AT519" s="168" t="s">
        <v>264</v>
      </c>
      <c r="AU519" s="168" t="s">
        <v>82</v>
      </c>
      <c r="AV519" s="13" t="s">
        <v>80</v>
      </c>
      <c r="AW519" s="13" t="s">
        <v>34</v>
      </c>
      <c r="AX519" s="13" t="s">
        <v>73</v>
      </c>
      <c r="AY519" s="168" t="s">
        <v>252</v>
      </c>
    </row>
    <row r="520" spans="1:65" s="14" customFormat="1" ht="11.25">
      <c r="B520" s="174"/>
      <c r="D520" s="160" t="s">
        <v>264</v>
      </c>
      <c r="E520" s="175" t="s">
        <v>3</v>
      </c>
      <c r="F520" s="176" t="s">
        <v>6205</v>
      </c>
      <c r="H520" s="177">
        <v>23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264</v>
      </c>
      <c r="AU520" s="175" t="s">
        <v>82</v>
      </c>
      <c r="AV520" s="14" t="s">
        <v>82</v>
      </c>
      <c r="AW520" s="14" t="s">
        <v>34</v>
      </c>
      <c r="AX520" s="14" t="s">
        <v>80</v>
      </c>
      <c r="AY520" s="175" t="s">
        <v>252</v>
      </c>
    </row>
    <row r="521" spans="1:65" s="2" customFormat="1" ht="21.75" customHeight="1">
      <c r="A521" s="34"/>
      <c r="B521" s="145"/>
      <c r="C521" s="146" t="s">
        <v>1145</v>
      </c>
      <c r="D521" s="146" t="s">
        <v>254</v>
      </c>
      <c r="E521" s="147" t="s">
        <v>6206</v>
      </c>
      <c r="F521" s="148" t="s">
        <v>6207</v>
      </c>
      <c r="G521" s="149" t="s">
        <v>331</v>
      </c>
      <c r="H521" s="150">
        <v>77.05</v>
      </c>
      <c r="I521" s="151"/>
      <c r="J521" s="152">
        <f>ROUND(I521*H521,2)</f>
        <v>0</v>
      </c>
      <c r="K521" s="153"/>
      <c r="L521" s="35"/>
      <c r="M521" s="154" t="s">
        <v>3</v>
      </c>
      <c r="N521" s="155" t="s">
        <v>44</v>
      </c>
      <c r="O521" s="55"/>
      <c r="P521" s="156">
        <f>O521*H521</f>
        <v>0</v>
      </c>
      <c r="Q521" s="156">
        <v>3.2182000000000001E-4</v>
      </c>
      <c r="R521" s="156">
        <f>Q521*H521</f>
        <v>2.4796230999999998E-2</v>
      </c>
      <c r="S521" s="156">
        <v>0</v>
      </c>
      <c r="T521" s="157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8" t="s">
        <v>406</v>
      </c>
      <c r="AT521" s="158" t="s">
        <v>254</v>
      </c>
      <c r="AU521" s="158" t="s">
        <v>82</v>
      </c>
      <c r="AY521" s="19" t="s">
        <v>252</v>
      </c>
      <c r="BE521" s="159">
        <f>IF(N521="základní",J521,0)</f>
        <v>0</v>
      </c>
      <c r="BF521" s="159">
        <f>IF(N521="snížená",J521,0)</f>
        <v>0</v>
      </c>
      <c r="BG521" s="159">
        <f>IF(N521="zákl. přenesená",J521,0)</f>
        <v>0</v>
      </c>
      <c r="BH521" s="159">
        <f>IF(N521="sníž. přenesená",J521,0)</f>
        <v>0</v>
      </c>
      <c r="BI521" s="159">
        <f>IF(N521="nulová",J521,0)</f>
        <v>0</v>
      </c>
      <c r="BJ521" s="19" t="s">
        <v>80</v>
      </c>
      <c r="BK521" s="159">
        <f>ROUND(I521*H521,2)</f>
        <v>0</v>
      </c>
      <c r="BL521" s="19" t="s">
        <v>406</v>
      </c>
      <c r="BM521" s="158" t="s">
        <v>6208</v>
      </c>
    </row>
    <row r="522" spans="1:65" s="2" customFormat="1" ht="19.5">
      <c r="A522" s="34"/>
      <c r="B522" s="35"/>
      <c r="C522" s="34"/>
      <c r="D522" s="160" t="s">
        <v>260</v>
      </c>
      <c r="E522" s="34"/>
      <c r="F522" s="161" t="s">
        <v>6209</v>
      </c>
      <c r="G522" s="34"/>
      <c r="H522" s="34"/>
      <c r="I522" s="162"/>
      <c r="J522" s="34"/>
      <c r="K522" s="34"/>
      <c r="L522" s="35"/>
      <c r="M522" s="163"/>
      <c r="N522" s="164"/>
      <c r="O522" s="55"/>
      <c r="P522" s="55"/>
      <c r="Q522" s="55"/>
      <c r="R522" s="55"/>
      <c r="S522" s="55"/>
      <c r="T522" s="56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T522" s="19" t="s">
        <v>260</v>
      </c>
      <c r="AU522" s="19" t="s">
        <v>82</v>
      </c>
    </row>
    <row r="523" spans="1:65" s="2" customFormat="1" ht="11.25">
      <c r="A523" s="34"/>
      <c r="B523" s="35"/>
      <c r="C523" s="34"/>
      <c r="D523" s="165" t="s">
        <v>262</v>
      </c>
      <c r="E523" s="34"/>
      <c r="F523" s="166" t="s">
        <v>6210</v>
      </c>
      <c r="G523" s="34"/>
      <c r="H523" s="34"/>
      <c r="I523" s="162"/>
      <c r="J523" s="34"/>
      <c r="K523" s="34"/>
      <c r="L523" s="35"/>
      <c r="M523" s="163"/>
      <c r="N523" s="164"/>
      <c r="O523" s="55"/>
      <c r="P523" s="55"/>
      <c r="Q523" s="55"/>
      <c r="R523" s="55"/>
      <c r="S523" s="55"/>
      <c r="T523" s="56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T523" s="19" t="s">
        <v>262</v>
      </c>
      <c r="AU523" s="19" t="s">
        <v>82</v>
      </c>
    </row>
    <row r="524" spans="1:65" s="13" customFormat="1" ht="11.25">
      <c r="B524" s="167"/>
      <c r="D524" s="160" t="s">
        <v>264</v>
      </c>
      <c r="E524" s="168" t="s">
        <v>3</v>
      </c>
      <c r="F524" s="169" t="s">
        <v>6211</v>
      </c>
      <c r="H524" s="168" t="s">
        <v>3</v>
      </c>
      <c r="I524" s="170"/>
      <c r="L524" s="167"/>
      <c r="M524" s="171"/>
      <c r="N524" s="172"/>
      <c r="O524" s="172"/>
      <c r="P524" s="172"/>
      <c r="Q524" s="172"/>
      <c r="R524" s="172"/>
      <c r="S524" s="172"/>
      <c r="T524" s="173"/>
      <c r="AT524" s="168" t="s">
        <v>264</v>
      </c>
      <c r="AU524" s="168" t="s">
        <v>82</v>
      </c>
      <c r="AV524" s="13" t="s">
        <v>80</v>
      </c>
      <c r="AW524" s="13" t="s">
        <v>34</v>
      </c>
      <c r="AX524" s="13" t="s">
        <v>73</v>
      </c>
      <c r="AY524" s="168" t="s">
        <v>252</v>
      </c>
    </row>
    <row r="525" spans="1:65" s="14" customFormat="1" ht="11.25">
      <c r="B525" s="174"/>
      <c r="D525" s="160" t="s">
        <v>264</v>
      </c>
      <c r="E525" s="175" t="s">
        <v>3</v>
      </c>
      <c r="F525" s="176" t="s">
        <v>6212</v>
      </c>
      <c r="H525" s="177">
        <v>77.05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80</v>
      </c>
      <c r="AY525" s="175" t="s">
        <v>252</v>
      </c>
    </row>
    <row r="526" spans="1:65" s="2" customFormat="1" ht="21.75" customHeight="1">
      <c r="A526" s="34"/>
      <c r="B526" s="145"/>
      <c r="C526" s="146" t="s">
        <v>1151</v>
      </c>
      <c r="D526" s="146" t="s">
        <v>254</v>
      </c>
      <c r="E526" s="147" t="s">
        <v>6213</v>
      </c>
      <c r="F526" s="148" t="s">
        <v>6214</v>
      </c>
      <c r="G526" s="149" t="s">
        <v>331</v>
      </c>
      <c r="H526" s="150">
        <v>17.25</v>
      </c>
      <c r="I526" s="151"/>
      <c r="J526" s="152">
        <f>ROUND(I526*H526,2)</f>
        <v>0</v>
      </c>
      <c r="K526" s="153"/>
      <c r="L526" s="35"/>
      <c r="M526" s="154" t="s">
        <v>3</v>
      </c>
      <c r="N526" s="155" t="s">
        <v>44</v>
      </c>
      <c r="O526" s="55"/>
      <c r="P526" s="156">
        <f>O526*H526</f>
        <v>0</v>
      </c>
      <c r="Q526" s="156">
        <v>2.4078000000000001E-4</v>
      </c>
      <c r="R526" s="156">
        <f>Q526*H526</f>
        <v>4.1534550000000003E-3</v>
      </c>
      <c r="S526" s="156">
        <v>0</v>
      </c>
      <c r="T526" s="157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158" t="s">
        <v>406</v>
      </c>
      <c r="AT526" s="158" t="s">
        <v>254</v>
      </c>
      <c r="AU526" s="158" t="s">
        <v>82</v>
      </c>
      <c r="AY526" s="19" t="s">
        <v>252</v>
      </c>
      <c r="BE526" s="159">
        <f>IF(N526="základní",J526,0)</f>
        <v>0</v>
      </c>
      <c r="BF526" s="159">
        <f>IF(N526="snížená",J526,0)</f>
        <v>0</v>
      </c>
      <c r="BG526" s="159">
        <f>IF(N526="zákl. přenesená",J526,0)</f>
        <v>0</v>
      </c>
      <c r="BH526" s="159">
        <f>IF(N526="sníž. přenesená",J526,0)</f>
        <v>0</v>
      </c>
      <c r="BI526" s="159">
        <f>IF(N526="nulová",J526,0)</f>
        <v>0</v>
      </c>
      <c r="BJ526" s="19" t="s">
        <v>80</v>
      </c>
      <c r="BK526" s="159">
        <f>ROUND(I526*H526,2)</f>
        <v>0</v>
      </c>
      <c r="BL526" s="19" t="s">
        <v>406</v>
      </c>
      <c r="BM526" s="158" t="s">
        <v>6215</v>
      </c>
    </row>
    <row r="527" spans="1:65" s="2" customFormat="1" ht="19.5">
      <c r="A527" s="34"/>
      <c r="B527" s="35"/>
      <c r="C527" s="34"/>
      <c r="D527" s="160" t="s">
        <v>260</v>
      </c>
      <c r="E527" s="34"/>
      <c r="F527" s="161" t="s">
        <v>6216</v>
      </c>
      <c r="G527" s="34"/>
      <c r="H527" s="34"/>
      <c r="I527" s="162"/>
      <c r="J527" s="34"/>
      <c r="K527" s="34"/>
      <c r="L527" s="35"/>
      <c r="M527" s="163"/>
      <c r="N527" s="164"/>
      <c r="O527" s="55"/>
      <c r="P527" s="55"/>
      <c r="Q527" s="55"/>
      <c r="R527" s="55"/>
      <c r="S527" s="55"/>
      <c r="T527" s="56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9" t="s">
        <v>260</v>
      </c>
      <c r="AU527" s="19" t="s">
        <v>82</v>
      </c>
    </row>
    <row r="528" spans="1:65" s="2" customFormat="1" ht="11.25">
      <c r="A528" s="34"/>
      <c r="B528" s="35"/>
      <c r="C528" s="34"/>
      <c r="D528" s="165" t="s">
        <v>262</v>
      </c>
      <c r="E528" s="34"/>
      <c r="F528" s="166" t="s">
        <v>6217</v>
      </c>
      <c r="G528" s="34"/>
      <c r="H528" s="34"/>
      <c r="I528" s="162"/>
      <c r="J528" s="34"/>
      <c r="K528" s="34"/>
      <c r="L528" s="35"/>
      <c r="M528" s="163"/>
      <c r="N528" s="164"/>
      <c r="O528" s="55"/>
      <c r="P528" s="55"/>
      <c r="Q528" s="55"/>
      <c r="R528" s="55"/>
      <c r="S528" s="55"/>
      <c r="T528" s="56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T528" s="19" t="s">
        <v>262</v>
      </c>
      <c r="AU528" s="19" t="s">
        <v>82</v>
      </c>
    </row>
    <row r="529" spans="1:65" s="13" customFormat="1" ht="11.25">
      <c r="B529" s="167"/>
      <c r="D529" s="160" t="s">
        <v>264</v>
      </c>
      <c r="E529" s="168" t="s">
        <v>3</v>
      </c>
      <c r="F529" s="169" t="s">
        <v>6218</v>
      </c>
      <c r="H529" s="168" t="s">
        <v>3</v>
      </c>
      <c r="I529" s="170"/>
      <c r="L529" s="167"/>
      <c r="M529" s="171"/>
      <c r="N529" s="172"/>
      <c r="O529" s="172"/>
      <c r="P529" s="172"/>
      <c r="Q529" s="172"/>
      <c r="R529" s="172"/>
      <c r="S529" s="172"/>
      <c r="T529" s="173"/>
      <c r="AT529" s="168" t="s">
        <v>264</v>
      </c>
      <c r="AU529" s="168" t="s">
        <v>82</v>
      </c>
      <c r="AV529" s="13" t="s">
        <v>80</v>
      </c>
      <c r="AW529" s="13" t="s">
        <v>34</v>
      </c>
      <c r="AX529" s="13" t="s">
        <v>73</v>
      </c>
      <c r="AY529" s="168" t="s">
        <v>252</v>
      </c>
    </row>
    <row r="530" spans="1:65" s="14" customFormat="1" ht="11.25">
      <c r="B530" s="174"/>
      <c r="D530" s="160" t="s">
        <v>264</v>
      </c>
      <c r="E530" s="175" t="s">
        <v>3</v>
      </c>
      <c r="F530" s="176" t="s">
        <v>5825</v>
      </c>
      <c r="H530" s="177">
        <v>17.25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80</v>
      </c>
      <c r="AY530" s="175" t="s">
        <v>252</v>
      </c>
    </row>
    <row r="531" spans="1:65" s="2" customFormat="1" ht="21.75" customHeight="1">
      <c r="A531" s="34"/>
      <c r="B531" s="145"/>
      <c r="C531" s="146" t="s">
        <v>1167</v>
      </c>
      <c r="D531" s="146" t="s">
        <v>254</v>
      </c>
      <c r="E531" s="147" t="s">
        <v>6219</v>
      </c>
      <c r="F531" s="148" t="s">
        <v>6220</v>
      </c>
      <c r="G531" s="149" t="s">
        <v>331</v>
      </c>
      <c r="H531" s="150">
        <v>10.35</v>
      </c>
      <c r="I531" s="151"/>
      <c r="J531" s="152">
        <f>ROUND(I531*H531,2)</f>
        <v>0</v>
      </c>
      <c r="K531" s="153"/>
      <c r="L531" s="35"/>
      <c r="M531" s="154" t="s">
        <v>3</v>
      </c>
      <c r="N531" s="155" t="s">
        <v>44</v>
      </c>
      <c r="O531" s="55"/>
      <c r="P531" s="156">
        <f>O531*H531</f>
        <v>0</v>
      </c>
      <c r="Q531" s="156">
        <v>3.3827999999999999E-4</v>
      </c>
      <c r="R531" s="156">
        <f>Q531*H531</f>
        <v>3.5011979999999996E-3</v>
      </c>
      <c r="S531" s="156">
        <v>0</v>
      </c>
      <c r="T531" s="157">
        <f>S531*H531</f>
        <v>0</v>
      </c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R531" s="158" t="s">
        <v>406</v>
      </c>
      <c r="AT531" s="158" t="s">
        <v>254</v>
      </c>
      <c r="AU531" s="158" t="s">
        <v>82</v>
      </c>
      <c r="AY531" s="19" t="s">
        <v>252</v>
      </c>
      <c r="BE531" s="159">
        <f>IF(N531="základní",J531,0)</f>
        <v>0</v>
      </c>
      <c r="BF531" s="159">
        <f>IF(N531="snížená",J531,0)</f>
        <v>0</v>
      </c>
      <c r="BG531" s="159">
        <f>IF(N531="zákl. přenesená",J531,0)</f>
        <v>0</v>
      </c>
      <c r="BH531" s="159">
        <f>IF(N531="sníž. přenesená",J531,0)</f>
        <v>0</v>
      </c>
      <c r="BI531" s="159">
        <f>IF(N531="nulová",J531,0)</f>
        <v>0</v>
      </c>
      <c r="BJ531" s="19" t="s">
        <v>80</v>
      </c>
      <c r="BK531" s="159">
        <f>ROUND(I531*H531,2)</f>
        <v>0</v>
      </c>
      <c r="BL531" s="19" t="s">
        <v>406</v>
      </c>
      <c r="BM531" s="158" t="s">
        <v>6221</v>
      </c>
    </row>
    <row r="532" spans="1:65" s="2" customFormat="1" ht="19.5">
      <c r="A532" s="34"/>
      <c r="B532" s="35"/>
      <c r="C532" s="34"/>
      <c r="D532" s="160" t="s">
        <v>260</v>
      </c>
      <c r="E532" s="34"/>
      <c r="F532" s="161" t="s">
        <v>6222</v>
      </c>
      <c r="G532" s="34"/>
      <c r="H532" s="34"/>
      <c r="I532" s="162"/>
      <c r="J532" s="34"/>
      <c r="K532" s="34"/>
      <c r="L532" s="35"/>
      <c r="M532" s="163"/>
      <c r="N532" s="164"/>
      <c r="O532" s="55"/>
      <c r="P532" s="55"/>
      <c r="Q532" s="55"/>
      <c r="R532" s="55"/>
      <c r="S532" s="55"/>
      <c r="T532" s="56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T532" s="19" t="s">
        <v>260</v>
      </c>
      <c r="AU532" s="19" t="s">
        <v>82</v>
      </c>
    </row>
    <row r="533" spans="1:65" s="2" customFormat="1" ht="11.25">
      <c r="A533" s="34"/>
      <c r="B533" s="35"/>
      <c r="C533" s="34"/>
      <c r="D533" s="165" t="s">
        <v>262</v>
      </c>
      <c r="E533" s="34"/>
      <c r="F533" s="166" t="s">
        <v>6223</v>
      </c>
      <c r="G533" s="34"/>
      <c r="H533" s="34"/>
      <c r="I533" s="162"/>
      <c r="J533" s="34"/>
      <c r="K533" s="34"/>
      <c r="L533" s="35"/>
      <c r="M533" s="163"/>
      <c r="N533" s="164"/>
      <c r="O533" s="55"/>
      <c r="P533" s="55"/>
      <c r="Q533" s="55"/>
      <c r="R533" s="55"/>
      <c r="S533" s="55"/>
      <c r="T533" s="56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T533" s="19" t="s">
        <v>262</v>
      </c>
      <c r="AU533" s="19" t="s">
        <v>82</v>
      </c>
    </row>
    <row r="534" spans="1:65" s="13" customFormat="1" ht="11.25">
      <c r="B534" s="167"/>
      <c r="D534" s="160" t="s">
        <v>264</v>
      </c>
      <c r="E534" s="168" t="s">
        <v>3</v>
      </c>
      <c r="F534" s="169" t="s">
        <v>6224</v>
      </c>
      <c r="H534" s="168" t="s">
        <v>3</v>
      </c>
      <c r="I534" s="170"/>
      <c r="L534" s="167"/>
      <c r="M534" s="171"/>
      <c r="N534" s="172"/>
      <c r="O534" s="172"/>
      <c r="P534" s="172"/>
      <c r="Q534" s="172"/>
      <c r="R534" s="172"/>
      <c r="S534" s="172"/>
      <c r="T534" s="173"/>
      <c r="AT534" s="168" t="s">
        <v>264</v>
      </c>
      <c r="AU534" s="168" t="s">
        <v>82</v>
      </c>
      <c r="AV534" s="13" t="s">
        <v>80</v>
      </c>
      <c r="AW534" s="13" t="s">
        <v>34</v>
      </c>
      <c r="AX534" s="13" t="s">
        <v>73</v>
      </c>
      <c r="AY534" s="168" t="s">
        <v>252</v>
      </c>
    </row>
    <row r="535" spans="1:65" s="14" customFormat="1" ht="11.25">
      <c r="B535" s="174"/>
      <c r="D535" s="160" t="s">
        <v>264</v>
      </c>
      <c r="E535" s="175" t="s">
        <v>3</v>
      </c>
      <c r="F535" s="176" t="s">
        <v>6225</v>
      </c>
      <c r="H535" s="177">
        <v>10.35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80</v>
      </c>
      <c r="AY535" s="175" t="s">
        <v>252</v>
      </c>
    </row>
    <row r="536" spans="1:65" s="2" customFormat="1" ht="21.75" customHeight="1">
      <c r="A536" s="34"/>
      <c r="B536" s="145"/>
      <c r="C536" s="146" t="s">
        <v>1176</v>
      </c>
      <c r="D536" s="146" t="s">
        <v>254</v>
      </c>
      <c r="E536" s="147" t="s">
        <v>6226</v>
      </c>
      <c r="F536" s="148" t="s">
        <v>6227</v>
      </c>
      <c r="G536" s="149" t="s">
        <v>331</v>
      </c>
      <c r="H536" s="150">
        <v>39.674999999999997</v>
      </c>
      <c r="I536" s="151"/>
      <c r="J536" s="152">
        <f>ROUND(I536*H536,2)</f>
        <v>0</v>
      </c>
      <c r="K536" s="153"/>
      <c r="L536" s="35"/>
      <c r="M536" s="154" t="s">
        <v>3</v>
      </c>
      <c r="N536" s="155" t="s">
        <v>44</v>
      </c>
      <c r="O536" s="55"/>
      <c r="P536" s="156">
        <f>O536*H536</f>
        <v>0</v>
      </c>
      <c r="Q536" s="156">
        <v>4.3616E-4</v>
      </c>
      <c r="R536" s="156">
        <f>Q536*H536</f>
        <v>1.7304647999999999E-2</v>
      </c>
      <c r="S536" s="156">
        <v>0</v>
      </c>
      <c r="T536" s="157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8" t="s">
        <v>406</v>
      </c>
      <c r="AT536" s="158" t="s">
        <v>254</v>
      </c>
      <c r="AU536" s="158" t="s">
        <v>82</v>
      </c>
      <c r="AY536" s="19" t="s">
        <v>252</v>
      </c>
      <c r="BE536" s="159">
        <f>IF(N536="základní",J536,0)</f>
        <v>0</v>
      </c>
      <c r="BF536" s="159">
        <f>IF(N536="snížená",J536,0)</f>
        <v>0</v>
      </c>
      <c r="BG536" s="159">
        <f>IF(N536="zákl. přenesená",J536,0)</f>
        <v>0</v>
      </c>
      <c r="BH536" s="159">
        <f>IF(N536="sníž. přenesená",J536,0)</f>
        <v>0</v>
      </c>
      <c r="BI536" s="159">
        <f>IF(N536="nulová",J536,0)</f>
        <v>0</v>
      </c>
      <c r="BJ536" s="19" t="s">
        <v>80</v>
      </c>
      <c r="BK536" s="159">
        <f>ROUND(I536*H536,2)</f>
        <v>0</v>
      </c>
      <c r="BL536" s="19" t="s">
        <v>406</v>
      </c>
      <c r="BM536" s="158" t="s">
        <v>6228</v>
      </c>
    </row>
    <row r="537" spans="1:65" s="2" customFormat="1" ht="19.5">
      <c r="A537" s="34"/>
      <c r="B537" s="35"/>
      <c r="C537" s="34"/>
      <c r="D537" s="160" t="s">
        <v>260</v>
      </c>
      <c r="E537" s="34"/>
      <c r="F537" s="161" t="s">
        <v>6229</v>
      </c>
      <c r="G537" s="34"/>
      <c r="H537" s="34"/>
      <c r="I537" s="162"/>
      <c r="J537" s="34"/>
      <c r="K537" s="34"/>
      <c r="L537" s="35"/>
      <c r="M537" s="163"/>
      <c r="N537" s="164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9" t="s">
        <v>260</v>
      </c>
      <c r="AU537" s="19" t="s">
        <v>82</v>
      </c>
    </row>
    <row r="538" spans="1:65" s="2" customFormat="1" ht="11.25">
      <c r="A538" s="34"/>
      <c r="B538" s="35"/>
      <c r="C538" s="34"/>
      <c r="D538" s="165" t="s">
        <v>262</v>
      </c>
      <c r="E538" s="34"/>
      <c r="F538" s="166" t="s">
        <v>6230</v>
      </c>
      <c r="G538" s="34"/>
      <c r="H538" s="34"/>
      <c r="I538" s="162"/>
      <c r="J538" s="34"/>
      <c r="K538" s="34"/>
      <c r="L538" s="35"/>
      <c r="M538" s="163"/>
      <c r="N538" s="164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9" t="s">
        <v>262</v>
      </c>
      <c r="AU538" s="19" t="s">
        <v>82</v>
      </c>
    </row>
    <row r="539" spans="1:65" s="13" customFormat="1" ht="11.25">
      <c r="B539" s="167"/>
      <c r="D539" s="160" t="s">
        <v>264</v>
      </c>
      <c r="E539" s="168" t="s">
        <v>3</v>
      </c>
      <c r="F539" s="169" t="s">
        <v>6231</v>
      </c>
      <c r="H539" s="168" t="s">
        <v>3</v>
      </c>
      <c r="I539" s="170"/>
      <c r="L539" s="167"/>
      <c r="M539" s="171"/>
      <c r="N539" s="172"/>
      <c r="O539" s="172"/>
      <c r="P539" s="172"/>
      <c r="Q539" s="172"/>
      <c r="R539" s="172"/>
      <c r="S539" s="172"/>
      <c r="T539" s="173"/>
      <c r="AT539" s="168" t="s">
        <v>264</v>
      </c>
      <c r="AU539" s="168" t="s">
        <v>82</v>
      </c>
      <c r="AV539" s="13" t="s">
        <v>80</v>
      </c>
      <c r="AW539" s="13" t="s">
        <v>34</v>
      </c>
      <c r="AX539" s="13" t="s">
        <v>73</v>
      </c>
      <c r="AY539" s="168" t="s">
        <v>252</v>
      </c>
    </row>
    <row r="540" spans="1:65" s="14" customFormat="1" ht="11.25">
      <c r="B540" s="174"/>
      <c r="D540" s="160" t="s">
        <v>264</v>
      </c>
      <c r="E540" s="175" t="s">
        <v>3</v>
      </c>
      <c r="F540" s="176" t="s">
        <v>6232</v>
      </c>
      <c r="H540" s="177">
        <v>28.175000000000001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252</v>
      </c>
    </row>
    <row r="541" spans="1:65" s="13" customFormat="1" ht="11.25">
      <c r="B541" s="167"/>
      <c r="D541" s="160" t="s">
        <v>264</v>
      </c>
      <c r="E541" s="168" t="s">
        <v>3</v>
      </c>
      <c r="F541" s="169" t="s">
        <v>6233</v>
      </c>
      <c r="H541" s="168" t="s">
        <v>3</v>
      </c>
      <c r="I541" s="170"/>
      <c r="L541" s="167"/>
      <c r="M541" s="171"/>
      <c r="N541" s="172"/>
      <c r="O541" s="172"/>
      <c r="P541" s="172"/>
      <c r="Q541" s="172"/>
      <c r="R541" s="172"/>
      <c r="S541" s="172"/>
      <c r="T541" s="173"/>
      <c r="AT541" s="168" t="s">
        <v>264</v>
      </c>
      <c r="AU541" s="168" t="s">
        <v>82</v>
      </c>
      <c r="AV541" s="13" t="s">
        <v>80</v>
      </c>
      <c r="AW541" s="13" t="s">
        <v>34</v>
      </c>
      <c r="AX541" s="13" t="s">
        <v>73</v>
      </c>
      <c r="AY541" s="168" t="s">
        <v>252</v>
      </c>
    </row>
    <row r="542" spans="1:65" s="14" customFormat="1" ht="11.25">
      <c r="B542" s="174"/>
      <c r="D542" s="160" t="s">
        <v>264</v>
      </c>
      <c r="E542" s="175" t="s">
        <v>3</v>
      </c>
      <c r="F542" s="176" t="s">
        <v>5881</v>
      </c>
      <c r="H542" s="177">
        <v>11.5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264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252</v>
      </c>
    </row>
    <row r="543" spans="1:65" s="15" customFormat="1" ht="11.25">
      <c r="B543" s="182"/>
      <c r="D543" s="160" t="s">
        <v>264</v>
      </c>
      <c r="E543" s="183" t="s">
        <v>3</v>
      </c>
      <c r="F543" s="184" t="s">
        <v>269</v>
      </c>
      <c r="H543" s="185">
        <v>39.674999999999997</v>
      </c>
      <c r="I543" s="186"/>
      <c r="L543" s="182"/>
      <c r="M543" s="187"/>
      <c r="N543" s="188"/>
      <c r="O543" s="188"/>
      <c r="P543" s="188"/>
      <c r="Q543" s="188"/>
      <c r="R543" s="188"/>
      <c r="S543" s="188"/>
      <c r="T543" s="189"/>
      <c r="AT543" s="183" t="s">
        <v>264</v>
      </c>
      <c r="AU543" s="183" t="s">
        <v>82</v>
      </c>
      <c r="AV543" s="15" t="s">
        <v>258</v>
      </c>
      <c r="AW543" s="15" t="s">
        <v>34</v>
      </c>
      <c r="AX543" s="15" t="s">
        <v>80</v>
      </c>
      <c r="AY543" s="183" t="s">
        <v>252</v>
      </c>
    </row>
    <row r="544" spans="1:65" s="2" customFormat="1" ht="21.75" customHeight="1">
      <c r="A544" s="34"/>
      <c r="B544" s="145"/>
      <c r="C544" s="146" t="s">
        <v>1188</v>
      </c>
      <c r="D544" s="146" t="s">
        <v>254</v>
      </c>
      <c r="E544" s="147" t="s">
        <v>6234</v>
      </c>
      <c r="F544" s="148" t="s">
        <v>6235</v>
      </c>
      <c r="G544" s="149" t="s">
        <v>331</v>
      </c>
      <c r="H544" s="150">
        <v>62.1</v>
      </c>
      <c r="I544" s="151"/>
      <c r="J544" s="152">
        <f>ROUND(I544*H544,2)</f>
        <v>0</v>
      </c>
      <c r="K544" s="153"/>
      <c r="L544" s="35"/>
      <c r="M544" s="154" t="s">
        <v>3</v>
      </c>
      <c r="N544" s="155" t="s">
        <v>44</v>
      </c>
      <c r="O544" s="55"/>
      <c r="P544" s="156">
        <f>O544*H544</f>
        <v>0</v>
      </c>
      <c r="Q544" s="156">
        <v>4.6529999999999998E-4</v>
      </c>
      <c r="R544" s="156">
        <f>Q544*H544</f>
        <v>2.8895129999999998E-2</v>
      </c>
      <c r="S544" s="156">
        <v>0</v>
      </c>
      <c r="T544" s="157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158" t="s">
        <v>406</v>
      </c>
      <c r="AT544" s="158" t="s">
        <v>254</v>
      </c>
      <c r="AU544" s="158" t="s">
        <v>82</v>
      </c>
      <c r="AY544" s="19" t="s">
        <v>252</v>
      </c>
      <c r="BE544" s="159">
        <f>IF(N544="základní",J544,0)</f>
        <v>0</v>
      </c>
      <c r="BF544" s="159">
        <f>IF(N544="snížená",J544,0)</f>
        <v>0</v>
      </c>
      <c r="BG544" s="159">
        <f>IF(N544="zákl. přenesená",J544,0)</f>
        <v>0</v>
      </c>
      <c r="BH544" s="159">
        <f>IF(N544="sníž. přenesená",J544,0)</f>
        <v>0</v>
      </c>
      <c r="BI544" s="159">
        <f>IF(N544="nulová",J544,0)</f>
        <v>0</v>
      </c>
      <c r="BJ544" s="19" t="s">
        <v>80</v>
      </c>
      <c r="BK544" s="159">
        <f>ROUND(I544*H544,2)</f>
        <v>0</v>
      </c>
      <c r="BL544" s="19" t="s">
        <v>406</v>
      </c>
      <c r="BM544" s="158" t="s">
        <v>6236</v>
      </c>
    </row>
    <row r="545" spans="1:65" s="2" customFormat="1" ht="19.5">
      <c r="A545" s="34"/>
      <c r="B545" s="35"/>
      <c r="C545" s="34"/>
      <c r="D545" s="160" t="s">
        <v>260</v>
      </c>
      <c r="E545" s="34"/>
      <c r="F545" s="161" t="s">
        <v>6237</v>
      </c>
      <c r="G545" s="34"/>
      <c r="H545" s="34"/>
      <c r="I545" s="162"/>
      <c r="J545" s="34"/>
      <c r="K545" s="34"/>
      <c r="L545" s="35"/>
      <c r="M545" s="163"/>
      <c r="N545" s="164"/>
      <c r="O545" s="55"/>
      <c r="P545" s="55"/>
      <c r="Q545" s="55"/>
      <c r="R545" s="55"/>
      <c r="S545" s="55"/>
      <c r="T545" s="56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9" t="s">
        <v>260</v>
      </c>
      <c r="AU545" s="19" t="s">
        <v>82</v>
      </c>
    </row>
    <row r="546" spans="1:65" s="2" customFormat="1" ht="11.25">
      <c r="A546" s="34"/>
      <c r="B546" s="35"/>
      <c r="C546" s="34"/>
      <c r="D546" s="165" t="s">
        <v>262</v>
      </c>
      <c r="E546" s="34"/>
      <c r="F546" s="166" t="s">
        <v>6238</v>
      </c>
      <c r="G546" s="34"/>
      <c r="H546" s="34"/>
      <c r="I546" s="162"/>
      <c r="J546" s="34"/>
      <c r="K546" s="34"/>
      <c r="L546" s="35"/>
      <c r="M546" s="163"/>
      <c r="N546" s="164"/>
      <c r="O546" s="55"/>
      <c r="P546" s="55"/>
      <c r="Q546" s="55"/>
      <c r="R546" s="55"/>
      <c r="S546" s="55"/>
      <c r="T546" s="56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9" t="s">
        <v>262</v>
      </c>
      <c r="AU546" s="19" t="s">
        <v>82</v>
      </c>
    </row>
    <row r="547" spans="1:65" s="13" customFormat="1" ht="11.25">
      <c r="B547" s="167"/>
      <c r="D547" s="160" t="s">
        <v>264</v>
      </c>
      <c r="E547" s="168" t="s">
        <v>3</v>
      </c>
      <c r="F547" s="169" t="s">
        <v>6239</v>
      </c>
      <c r="H547" s="168" t="s">
        <v>3</v>
      </c>
      <c r="I547" s="170"/>
      <c r="L547" s="167"/>
      <c r="M547" s="171"/>
      <c r="N547" s="172"/>
      <c r="O547" s="172"/>
      <c r="P547" s="172"/>
      <c r="Q547" s="172"/>
      <c r="R547" s="172"/>
      <c r="S547" s="172"/>
      <c r="T547" s="173"/>
      <c r="AT547" s="168" t="s">
        <v>264</v>
      </c>
      <c r="AU547" s="168" t="s">
        <v>82</v>
      </c>
      <c r="AV547" s="13" t="s">
        <v>80</v>
      </c>
      <c r="AW547" s="13" t="s">
        <v>34</v>
      </c>
      <c r="AX547" s="13" t="s">
        <v>73</v>
      </c>
      <c r="AY547" s="168" t="s">
        <v>252</v>
      </c>
    </row>
    <row r="548" spans="1:65" s="14" customFormat="1" ht="11.25">
      <c r="B548" s="174"/>
      <c r="D548" s="160" t="s">
        <v>264</v>
      </c>
      <c r="E548" s="175" t="s">
        <v>3</v>
      </c>
      <c r="F548" s="176" t="s">
        <v>6240</v>
      </c>
      <c r="H548" s="177">
        <v>25.3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264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252</v>
      </c>
    </row>
    <row r="549" spans="1:65" s="13" customFormat="1" ht="11.25">
      <c r="B549" s="167"/>
      <c r="D549" s="160" t="s">
        <v>264</v>
      </c>
      <c r="E549" s="168" t="s">
        <v>3</v>
      </c>
      <c r="F549" s="169" t="s">
        <v>6241</v>
      </c>
      <c r="H549" s="168" t="s">
        <v>3</v>
      </c>
      <c r="I549" s="170"/>
      <c r="L549" s="167"/>
      <c r="M549" s="171"/>
      <c r="N549" s="172"/>
      <c r="O549" s="172"/>
      <c r="P549" s="172"/>
      <c r="Q549" s="172"/>
      <c r="R549" s="172"/>
      <c r="S549" s="172"/>
      <c r="T549" s="173"/>
      <c r="AT549" s="168" t="s">
        <v>264</v>
      </c>
      <c r="AU549" s="168" t="s">
        <v>82</v>
      </c>
      <c r="AV549" s="13" t="s">
        <v>80</v>
      </c>
      <c r="AW549" s="13" t="s">
        <v>34</v>
      </c>
      <c r="AX549" s="13" t="s">
        <v>73</v>
      </c>
      <c r="AY549" s="168" t="s">
        <v>252</v>
      </c>
    </row>
    <row r="550" spans="1:65" s="14" customFormat="1" ht="11.25">
      <c r="B550" s="174"/>
      <c r="D550" s="160" t="s">
        <v>264</v>
      </c>
      <c r="E550" s="175" t="s">
        <v>3</v>
      </c>
      <c r="F550" s="176" t="s">
        <v>6242</v>
      </c>
      <c r="H550" s="177">
        <v>36.799999999999997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264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252</v>
      </c>
    </row>
    <row r="551" spans="1:65" s="15" customFormat="1" ht="11.25">
      <c r="B551" s="182"/>
      <c r="D551" s="160" t="s">
        <v>264</v>
      </c>
      <c r="E551" s="183" t="s">
        <v>3</v>
      </c>
      <c r="F551" s="184" t="s">
        <v>269</v>
      </c>
      <c r="H551" s="185">
        <v>62.1</v>
      </c>
      <c r="I551" s="186"/>
      <c r="L551" s="182"/>
      <c r="M551" s="187"/>
      <c r="N551" s="188"/>
      <c r="O551" s="188"/>
      <c r="P551" s="188"/>
      <c r="Q551" s="188"/>
      <c r="R551" s="188"/>
      <c r="S551" s="188"/>
      <c r="T551" s="189"/>
      <c r="AT551" s="183" t="s">
        <v>264</v>
      </c>
      <c r="AU551" s="183" t="s">
        <v>82</v>
      </c>
      <c r="AV551" s="15" t="s">
        <v>258</v>
      </c>
      <c r="AW551" s="15" t="s">
        <v>34</v>
      </c>
      <c r="AX551" s="15" t="s">
        <v>80</v>
      </c>
      <c r="AY551" s="183" t="s">
        <v>252</v>
      </c>
    </row>
    <row r="552" spans="1:65" s="2" customFormat="1" ht="16.5" customHeight="1">
      <c r="A552" s="34"/>
      <c r="B552" s="145"/>
      <c r="C552" s="146" t="s">
        <v>1196</v>
      </c>
      <c r="D552" s="146" t="s">
        <v>254</v>
      </c>
      <c r="E552" s="147" t="s">
        <v>6243</v>
      </c>
      <c r="F552" s="148" t="s">
        <v>6244</v>
      </c>
      <c r="G552" s="149" t="s">
        <v>743</v>
      </c>
      <c r="H552" s="150">
        <v>117</v>
      </c>
      <c r="I552" s="151"/>
      <c r="J552" s="152">
        <f>ROUND(I552*H552,2)</f>
        <v>0</v>
      </c>
      <c r="K552" s="153"/>
      <c r="L552" s="35"/>
      <c r="M552" s="154" t="s">
        <v>3</v>
      </c>
      <c r="N552" s="155" t="s">
        <v>44</v>
      </c>
      <c r="O552" s="55"/>
      <c r="P552" s="156">
        <f>O552*H552</f>
        <v>0</v>
      </c>
      <c r="Q552" s="156">
        <v>0</v>
      </c>
      <c r="R552" s="156">
        <f>Q552*H552</f>
        <v>0</v>
      </c>
      <c r="S552" s="156">
        <v>0</v>
      </c>
      <c r="T552" s="157">
        <f>S552*H552</f>
        <v>0</v>
      </c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R552" s="158" t="s">
        <v>406</v>
      </c>
      <c r="AT552" s="158" t="s">
        <v>254</v>
      </c>
      <c r="AU552" s="158" t="s">
        <v>82</v>
      </c>
      <c r="AY552" s="19" t="s">
        <v>252</v>
      </c>
      <c r="BE552" s="159">
        <f>IF(N552="základní",J552,0)</f>
        <v>0</v>
      </c>
      <c r="BF552" s="159">
        <f>IF(N552="snížená",J552,0)</f>
        <v>0</v>
      </c>
      <c r="BG552" s="159">
        <f>IF(N552="zákl. přenesená",J552,0)</f>
        <v>0</v>
      </c>
      <c r="BH552" s="159">
        <f>IF(N552="sníž. přenesená",J552,0)</f>
        <v>0</v>
      </c>
      <c r="BI552" s="159">
        <f>IF(N552="nulová",J552,0)</f>
        <v>0</v>
      </c>
      <c r="BJ552" s="19" t="s">
        <v>80</v>
      </c>
      <c r="BK552" s="159">
        <f>ROUND(I552*H552,2)</f>
        <v>0</v>
      </c>
      <c r="BL552" s="19" t="s">
        <v>406</v>
      </c>
      <c r="BM552" s="158" t="s">
        <v>6245</v>
      </c>
    </row>
    <row r="553" spans="1:65" s="2" customFormat="1" ht="11.25">
      <c r="A553" s="34"/>
      <c r="B553" s="35"/>
      <c r="C553" s="34"/>
      <c r="D553" s="160" t="s">
        <v>260</v>
      </c>
      <c r="E553" s="34"/>
      <c r="F553" s="161" t="s">
        <v>6246</v>
      </c>
      <c r="G553" s="34"/>
      <c r="H553" s="34"/>
      <c r="I553" s="162"/>
      <c r="J553" s="34"/>
      <c r="K553" s="34"/>
      <c r="L553" s="35"/>
      <c r="M553" s="163"/>
      <c r="N553" s="164"/>
      <c r="O553" s="55"/>
      <c r="P553" s="55"/>
      <c r="Q553" s="55"/>
      <c r="R553" s="55"/>
      <c r="S553" s="55"/>
      <c r="T553" s="56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T553" s="19" t="s">
        <v>260</v>
      </c>
      <c r="AU553" s="19" t="s">
        <v>82</v>
      </c>
    </row>
    <row r="554" spans="1:65" s="2" customFormat="1" ht="11.25">
      <c r="A554" s="34"/>
      <c r="B554" s="35"/>
      <c r="C554" s="34"/>
      <c r="D554" s="165" t="s">
        <v>262</v>
      </c>
      <c r="E554" s="34"/>
      <c r="F554" s="166" t="s">
        <v>6247</v>
      </c>
      <c r="G554" s="34"/>
      <c r="H554" s="34"/>
      <c r="I554" s="162"/>
      <c r="J554" s="34"/>
      <c r="K554" s="34"/>
      <c r="L554" s="35"/>
      <c r="M554" s="163"/>
      <c r="N554" s="164"/>
      <c r="O554" s="55"/>
      <c r="P554" s="55"/>
      <c r="Q554" s="55"/>
      <c r="R554" s="55"/>
      <c r="S554" s="55"/>
      <c r="T554" s="56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T554" s="19" t="s">
        <v>262</v>
      </c>
      <c r="AU554" s="19" t="s">
        <v>82</v>
      </c>
    </row>
    <row r="555" spans="1:65" s="14" customFormat="1" ht="11.25">
      <c r="B555" s="174"/>
      <c r="D555" s="160" t="s">
        <v>264</v>
      </c>
      <c r="E555" s="175" t="s">
        <v>3</v>
      </c>
      <c r="F555" s="176" t="s">
        <v>6248</v>
      </c>
      <c r="H555" s="177">
        <v>117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80</v>
      </c>
      <c r="AY555" s="175" t="s">
        <v>252</v>
      </c>
    </row>
    <row r="556" spans="1:65" s="2" customFormat="1" ht="16.5" customHeight="1">
      <c r="A556" s="34"/>
      <c r="B556" s="145"/>
      <c r="C556" s="146" t="s">
        <v>1202</v>
      </c>
      <c r="D556" s="146" t="s">
        <v>254</v>
      </c>
      <c r="E556" s="147" t="s">
        <v>6249</v>
      </c>
      <c r="F556" s="148" t="s">
        <v>6250</v>
      </c>
      <c r="G556" s="149" t="s">
        <v>743</v>
      </c>
      <c r="H556" s="150">
        <v>49</v>
      </c>
      <c r="I556" s="151"/>
      <c r="J556" s="152">
        <f>ROUND(I556*H556,2)</f>
        <v>0</v>
      </c>
      <c r="K556" s="153"/>
      <c r="L556" s="35"/>
      <c r="M556" s="154" t="s">
        <v>3</v>
      </c>
      <c r="N556" s="155" t="s">
        <v>44</v>
      </c>
      <c r="O556" s="55"/>
      <c r="P556" s="156">
        <f>O556*H556</f>
        <v>0</v>
      </c>
      <c r="Q556" s="156">
        <v>1.7000000000000001E-4</v>
      </c>
      <c r="R556" s="156">
        <f>Q556*H556</f>
        <v>8.3300000000000006E-3</v>
      </c>
      <c r="S556" s="156">
        <v>0</v>
      </c>
      <c r="T556" s="157">
        <f>S556*H556</f>
        <v>0</v>
      </c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R556" s="158" t="s">
        <v>406</v>
      </c>
      <c r="AT556" s="158" t="s">
        <v>254</v>
      </c>
      <c r="AU556" s="158" t="s">
        <v>82</v>
      </c>
      <c r="AY556" s="19" t="s">
        <v>252</v>
      </c>
      <c r="BE556" s="159">
        <f>IF(N556="základní",J556,0)</f>
        <v>0</v>
      </c>
      <c r="BF556" s="159">
        <f>IF(N556="snížená",J556,0)</f>
        <v>0</v>
      </c>
      <c r="BG556" s="159">
        <f>IF(N556="zákl. přenesená",J556,0)</f>
        <v>0</v>
      </c>
      <c r="BH556" s="159">
        <f>IF(N556="sníž. přenesená",J556,0)</f>
        <v>0</v>
      </c>
      <c r="BI556" s="159">
        <f>IF(N556="nulová",J556,0)</f>
        <v>0</v>
      </c>
      <c r="BJ556" s="19" t="s">
        <v>80</v>
      </c>
      <c r="BK556" s="159">
        <f>ROUND(I556*H556,2)</f>
        <v>0</v>
      </c>
      <c r="BL556" s="19" t="s">
        <v>406</v>
      </c>
      <c r="BM556" s="158" t="s">
        <v>6251</v>
      </c>
    </row>
    <row r="557" spans="1:65" s="2" customFormat="1" ht="11.25">
      <c r="A557" s="34"/>
      <c r="B557" s="35"/>
      <c r="C557" s="34"/>
      <c r="D557" s="160" t="s">
        <v>260</v>
      </c>
      <c r="E557" s="34"/>
      <c r="F557" s="161" t="s">
        <v>6252</v>
      </c>
      <c r="G557" s="34"/>
      <c r="H557" s="34"/>
      <c r="I557" s="162"/>
      <c r="J557" s="34"/>
      <c r="K557" s="34"/>
      <c r="L557" s="35"/>
      <c r="M557" s="163"/>
      <c r="N557" s="164"/>
      <c r="O557" s="55"/>
      <c r="P557" s="55"/>
      <c r="Q557" s="55"/>
      <c r="R557" s="55"/>
      <c r="S557" s="55"/>
      <c r="T557" s="56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T557" s="19" t="s">
        <v>260</v>
      </c>
      <c r="AU557" s="19" t="s">
        <v>82</v>
      </c>
    </row>
    <row r="558" spans="1:65" s="2" customFormat="1" ht="11.25">
      <c r="A558" s="34"/>
      <c r="B558" s="35"/>
      <c r="C558" s="34"/>
      <c r="D558" s="165" t="s">
        <v>262</v>
      </c>
      <c r="E558" s="34"/>
      <c r="F558" s="166" t="s">
        <v>6253</v>
      </c>
      <c r="G558" s="34"/>
      <c r="H558" s="34"/>
      <c r="I558" s="162"/>
      <c r="J558" s="34"/>
      <c r="K558" s="34"/>
      <c r="L558" s="35"/>
      <c r="M558" s="163"/>
      <c r="N558" s="164"/>
      <c r="O558" s="55"/>
      <c r="P558" s="55"/>
      <c r="Q558" s="55"/>
      <c r="R558" s="55"/>
      <c r="S558" s="55"/>
      <c r="T558" s="56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9" t="s">
        <v>262</v>
      </c>
      <c r="AU558" s="19" t="s">
        <v>82</v>
      </c>
    </row>
    <row r="559" spans="1:65" s="14" customFormat="1" ht="11.25">
      <c r="B559" s="174"/>
      <c r="D559" s="160" t="s">
        <v>264</v>
      </c>
      <c r="E559" s="175" t="s">
        <v>3</v>
      </c>
      <c r="F559" s="176" t="s">
        <v>6254</v>
      </c>
      <c r="H559" s="177">
        <v>49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80</v>
      </c>
      <c r="AY559" s="175" t="s">
        <v>252</v>
      </c>
    </row>
    <row r="560" spans="1:65" s="2" customFormat="1" ht="16.5" customHeight="1">
      <c r="A560" s="34"/>
      <c r="B560" s="145"/>
      <c r="C560" s="146" t="s">
        <v>1210</v>
      </c>
      <c r="D560" s="146" t="s">
        <v>254</v>
      </c>
      <c r="E560" s="147" t="s">
        <v>6255</v>
      </c>
      <c r="F560" s="148" t="s">
        <v>6256</v>
      </c>
      <c r="G560" s="149" t="s">
        <v>4372</v>
      </c>
      <c r="H560" s="150">
        <v>61</v>
      </c>
      <c r="I560" s="151"/>
      <c r="J560" s="152">
        <f>ROUND(I560*H560,2)</f>
        <v>0</v>
      </c>
      <c r="K560" s="153"/>
      <c r="L560" s="35"/>
      <c r="M560" s="154" t="s">
        <v>3</v>
      </c>
      <c r="N560" s="155" t="s">
        <v>44</v>
      </c>
      <c r="O560" s="55"/>
      <c r="P560" s="156">
        <f>O560*H560</f>
        <v>0</v>
      </c>
      <c r="Q560" s="156">
        <v>2.0799999999999999E-4</v>
      </c>
      <c r="R560" s="156">
        <f>Q560*H560</f>
        <v>1.2688E-2</v>
      </c>
      <c r="S560" s="156">
        <v>0</v>
      </c>
      <c r="T560" s="157">
        <f>S560*H560</f>
        <v>0</v>
      </c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R560" s="158" t="s">
        <v>406</v>
      </c>
      <c r="AT560" s="158" t="s">
        <v>254</v>
      </c>
      <c r="AU560" s="158" t="s">
        <v>82</v>
      </c>
      <c r="AY560" s="19" t="s">
        <v>252</v>
      </c>
      <c r="BE560" s="159">
        <f>IF(N560="základní",J560,0)</f>
        <v>0</v>
      </c>
      <c r="BF560" s="159">
        <f>IF(N560="snížená",J560,0)</f>
        <v>0</v>
      </c>
      <c r="BG560" s="159">
        <f>IF(N560="zákl. přenesená",J560,0)</f>
        <v>0</v>
      </c>
      <c r="BH560" s="159">
        <f>IF(N560="sníž. přenesená",J560,0)</f>
        <v>0</v>
      </c>
      <c r="BI560" s="159">
        <f>IF(N560="nulová",J560,0)</f>
        <v>0</v>
      </c>
      <c r="BJ560" s="19" t="s">
        <v>80</v>
      </c>
      <c r="BK560" s="159">
        <f>ROUND(I560*H560,2)</f>
        <v>0</v>
      </c>
      <c r="BL560" s="19" t="s">
        <v>406</v>
      </c>
      <c r="BM560" s="158" t="s">
        <v>6257</v>
      </c>
    </row>
    <row r="561" spans="1:65" s="2" customFormat="1" ht="11.25">
      <c r="A561" s="34"/>
      <c r="B561" s="35"/>
      <c r="C561" s="34"/>
      <c r="D561" s="160" t="s">
        <v>260</v>
      </c>
      <c r="E561" s="34"/>
      <c r="F561" s="161" t="s">
        <v>6258</v>
      </c>
      <c r="G561" s="34"/>
      <c r="H561" s="34"/>
      <c r="I561" s="162"/>
      <c r="J561" s="34"/>
      <c r="K561" s="34"/>
      <c r="L561" s="35"/>
      <c r="M561" s="163"/>
      <c r="N561" s="164"/>
      <c r="O561" s="55"/>
      <c r="P561" s="55"/>
      <c r="Q561" s="55"/>
      <c r="R561" s="55"/>
      <c r="S561" s="55"/>
      <c r="T561" s="56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T561" s="19" t="s">
        <v>260</v>
      </c>
      <c r="AU561" s="19" t="s">
        <v>82</v>
      </c>
    </row>
    <row r="562" spans="1:65" s="2" customFormat="1" ht="11.25">
      <c r="A562" s="34"/>
      <c r="B562" s="35"/>
      <c r="C562" s="34"/>
      <c r="D562" s="165" t="s">
        <v>262</v>
      </c>
      <c r="E562" s="34"/>
      <c r="F562" s="166" t="s">
        <v>6259</v>
      </c>
      <c r="G562" s="34"/>
      <c r="H562" s="34"/>
      <c r="I562" s="162"/>
      <c r="J562" s="34"/>
      <c r="K562" s="34"/>
      <c r="L562" s="35"/>
      <c r="M562" s="163"/>
      <c r="N562" s="164"/>
      <c r="O562" s="55"/>
      <c r="P562" s="55"/>
      <c r="Q562" s="55"/>
      <c r="R562" s="55"/>
      <c r="S562" s="55"/>
      <c r="T562" s="56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T562" s="19" t="s">
        <v>262</v>
      </c>
      <c r="AU562" s="19" t="s">
        <v>82</v>
      </c>
    </row>
    <row r="563" spans="1:65" s="14" customFormat="1" ht="11.25">
      <c r="B563" s="174"/>
      <c r="D563" s="160" t="s">
        <v>264</v>
      </c>
      <c r="E563" s="175" t="s">
        <v>3</v>
      </c>
      <c r="F563" s="176" t="s">
        <v>6260</v>
      </c>
      <c r="H563" s="177">
        <v>61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264</v>
      </c>
      <c r="AU563" s="175" t="s">
        <v>82</v>
      </c>
      <c r="AV563" s="14" t="s">
        <v>82</v>
      </c>
      <c r="AW563" s="14" t="s">
        <v>34</v>
      </c>
      <c r="AX563" s="14" t="s">
        <v>80</v>
      </c>
      <c r="AY563" s="175" t="s">
        <v>252</v>
      </c>
    </row>
    <row r="564" spans="1:65" s="2" customFormat="1" ht="16.5" customHeight="1">
      <c r="A564" s="34"/>
      <c r="B564" s="145"/>
      <c r="C564" s="146" t="s">
        <v>1216</v>
      </c>
      <c r="D564" s="146" t="s">
        <v>254</v>
      </c>
      <c r="E564" s="147" t="s">
        <v>6261</v>
      </c>
      <c r="F564" s="148" t="s">
        <v>6262</v>
      </c>
      <c r="G564" s="149" t="s">
        <v>743</v>
      </c>
      <c r="H564" s="150">
        <v>1</v>
      </c>
      <c r="I564" s="151"/>
      <c r="J564" s="152">
        <f>ROUND(I564*H564,2)</f>
        <v>0</v>
      </c>
      <c r="K564" s="153"/>
      <c r="L564" s="35"/>
      <c r="M564" s="154" t="s">
        <v>3</v>
      </c>
      <c r="N564" s="155" t="s">
        <v>44</v>
      </c>
      <c r="O564" s="55"/>
      <c r="P564" s="156">
        <f>O564*H564</f>
        <v>0</v>
      </c>
      <c r="Q564" s="156">
        <v>5.1957000000000001E-4</v>
      </c>
      <c r="R564" s="156">
        <f>Q564*H564</f>
        <v>5.1957000000000001E-4</v>
      </c>
      <c r="S564" s="156">
        <v>0</v>
      </c>
      <c r="T564" s="157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158" t="s">
        <v>406</v>
      </c>
      <c r="AT564" s="158" t="s">
        <v>254</v>
      </c>
      <c r="AU564" s="158" t="s">
        <v>82</v>
      </c>
      <c r="AY564" s="19" t="s">
        <v>252</v>
      </c>
      <c r="BE564" s="159">
        <f>IF(N564="základní",J564,0)</f>
        <v>0</v>
      </c>
      <c r="BF564" s="159">
        <f>IF(N564="snížená",J564,0)</f>
        <v>0</v>
      </c>
      <c r="BG564" s="159">
        <f>IF(N564="zákl. přenesená",J564,0)</f>
        <v>0</v>
      </c>
      <c r="BH564" s="159">
        <f>IF(N564="sníž. přenesená",J564,0)</f>
        <v>0</v>
      </c>
      <c r="BI564" s="159">
        <f>IF(N564="nulová",J564,0)</f>
        <v>0</v>
      </c>
      <c r="BJ564" s="19" t="s">
        <v>80</v>
      </c>
      <c r="BK564" s="159">
        <f>ROUND(I564*H564,2)</f>
        <v>0</v>
      </c>
      <c r="BL564" s="19" t="s">
        <v>406</v>
      </c>
      <c r="BM564" s="158" t="s">
        <v>6263</v>
      </c>
    </row>
    <row r="565" spans="1:65" s="2" customFormat="1" ht="11.25">
      <c r="A565" s="34"/>
      <c r="B565" s="35"/>
      <c r="C565" s="34"/>
      <c r="D565" s="160" t="s">
        <v>260</v>
      </c>
      <c r="E565" s="34"/>
      <c r="F565" s="161" t="s">
        <v>6264</v>
      </c>
      <c r="G565" s="34"/>
      <c r="H565" s="34"/>
      <c r="I565" s="162"/>
      <c r="J565" s="34"/>
      <c r="K565" s="34"/>
      <c r="L565" s="35"/>
      <c r="M565" s="163"/>
      <c r="N565" s="164"/>
      <c r="O565" s="55"/>
      <c r="P565" s="55"/>
      <c r="Q565" s="55"/>
      <c r="R565" s="55"/>
      <c r="S565" s="55"/>
      <c r="T565" s="56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9" t="s">
        <v>260</v>
      </c>
      <c r="AU565" s="19" t="s">
        <v>82</v>
      </c>
    </row>
    <row r="566" spans="1:65" s="2" customFormat="1" ht="11.25">
      <c r="A566" s="34"/>
      <c r="B566" s="35"/>
      <c r="C566" s="34"/>
      <c r="D566" s="165" t="s">
        <v>262</v>
      </c>
      <c r="E566" s="34"/>
      <c r="F566" s="166" t="s">
        <v>6265</v>
      </c>
      <c r="G566" s="34"/>
      <c r="H566" s="34"/>
      <c r="I566" s="162"/>
      <c r="J566" s="34"/>
      <c r="K566" s="34"/>
      <c r="L566" s="35"/>
      <c r="M566" s="163"/>
      <c r="N566" s="164"/>
      <c r="O566" s="55"/>
      <c r="P566" s="55"/>
      <c r="Q566" s="55"/>
      <c r="R566" s="55"/>
      <c r="S566" s="55"/>
      <c r="T566" s="56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9" t="s">
        <v>262</v>
      </c>
      <c r="AU566" s="19" t="s">
        <v>82</v>
      </c>
    </row>
    <row r="567" spans="1:65" s="2" customFormat="1" ht="16.5" customHeight="1">
      <c r="A567" s="34"/>
      <c r="B567" s="145"/>
      <c r="C567" s="146" t="s">
        <v>1225</v>
      </c>
      <c r="D567" s="146" t="s">
        <v>254</v>
      </c>
      <c r="E567" s="147" t="s">
        <v>6266</v>
      </c>
      <c r="F567" s="148" t="s">
        <v>6267</v>
      </c>
      <c r="G567" s="149" t="s">
        <v>743</v>
      </c>
      <c r="H567" s="150">
        <v>1</v>
      </c>
      <c r="I567" s="151"/>
      <c r="J567" s="152">
        <f>ROUND(I567*H567,2)</f>
        <v>0</v>
      </c>
      <c r="K567" s="153"/>
      <c r="L567" s="35"/>
      <c r="M567" s="154" t="s">
        <v>3</v>
      </c>
      <c r="N567" s="155" t="s">
        <v>44</v>
      </c>
      <c r="O567" s="55"/>
      <c r="P567" s="156">
        <f>O567*H567</f>
        <v>0</v>
      </c>
      <c r="Q567" s="156">
        <v>4.9956999999999996E-4</v>
      </c>
      <c r="R567" s="156">
        <f>Q567*H567</f>
        <v>4.9956999999999996E-4</v>
      </c>
      <c r="S567" s="156">
        <v>0</v>
      </c>
      <c r="T567" s="157">
        <f>S567*H567</f>
        <v>0</v>
      </c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R567" s="158" t="s">
        <v>406</v>
      </c>
      <c r="AT567" s="158" t="s">
        <v>254</v>
      </c>
      <c r="AU567" s="158" t="s">
        <v>82</v>
      </c>
      <c r="AY567" s="19" t="s">
        <v>252</v>
      </c>
      <c r="BE567" s="159">
        <f>IF(N567="základní",J567,0)</f>
        <v>0</v>
      </c>
      <c r="BF567" s="159">
        <f>IF(N567="snížená",J567,0)</f>
        <v>0</v>
      </c>
      <c r="BG567" s="159">
        <f>IF(N567="zákl. přenesená",J567,0)</f>
        <v>0</v>
      </c>
      <c r="BH567" s="159">
        <f>IF(N567="sníž. přenesená",J567,0)</f>
        <v>0</v>
      </c>
      <c r="BI567" s="159">
        <f>IF(N567="nulová",J567,0)</f>
        <v>0</v>
      </c>
      <c r="BJ567" s="19" t="s">
        <v>80</v>
      </c>
      <c r="BK567" s="159">
        <f>ROUND(I567*H567,2)</f>
        <v>0</v>
      </c>
      <c r="BL567" s="19" t="s">
        <v>406</v>
      </c>
      <c r="BM567" s="158" t="s">
        <v>6268</v>
      </c>
    </row>
    <row r="568" spans="1:65" s="2" customFormat="1" ht="11.25">
      <c r="A568" s="34"/>
      <c r="B568" s="35"/>
      <c r="C568" s="34"/>
      <c r="D568" s="160" t="s">
        <v>260</v>
      </c>
      <c r="E568" s="34"/>
      <c r="F568" s="161" t="s">
        <v>6269</v>
      </c>
      <c r="G568" s="34"/>
      <c r="H568" s="34"/>
      <c r="I568" s="162"/>
      <c r="J568" s="34"/>
      <c r="K568" s="34"/>
      <c r="L568" s="35"/>
      <c r="M568" s="163"/>
      <c r="N568" s="164"/>
      <c r="O568" s="55"/>
      <c r="P568" s="55"/>
      <c r="Q568" s="55"/>
      <c r="R568" s="55"/>
      <c r="S568" s="55"/>
      <c r="T568" s="56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T568" s="19" t="s">
        <v>260</v>
      </c>
      <c r="AU568" s="19" t="s">
        <v>82</v>
      </c>
    </row>
    <row r="569" spans="1:65" s="2" customFormat="1" ht="11.25">
      <c r="A569" s="34"/>
      <c r="B569" s="35"/>
      <c r="C569" s="34"/>
      <c r="D569" s="165" t="s">
        <v>262</v>
      </c>
      <c r="E569" s="34"/>
      <c r="F569" s="166" t="s">
        <v>6270</v>
      </c>
      <c r="G569" s="34"/>
      <c r="H569" s="34"/>
      <c r="I569" s="162"/>
      <c r="J569" s="34"/>
      <c r="K569" s="34"/>
      <c r="L569" s="35"/>
      <c r="M569" s="163"/>
      <c r="N569" s="164"/>
      <c r="O569" s="55"/>
      <c r="P569" s="55"/>
      <c r="Q569" s="55"/>
      <c r="R569" s="55"/>
      <c r="S569" s="55"/>
      <c r="T569" s="56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T569" s="19" t="s">
        <v>262</v>
      </c>
      <c r="AU569" s="19" t="s">
        <v>82</v>
      </c>
    </row>
    <row r="570" spans="1:65" s="2" customFormat="1" ht="16.5" customHeight="1">
      <c r="A570" s="34"/>
      <c r="B570" s="145"/>
      <c r="C570" s="146" t="s">
        <v>1239</v>
      </c>
      <c r="D570" s="146" t="s">
        <v>254</v>
      </c>
      <c r="E570" s="147" t="s">
        <v>6271</v>
      </c>
      <c r="F570" s="148" t="s">
        <v>6272</v>
      </c>
      <c r="G570" s="149" t="s">
        <v>743</v>
      </c>
      <c r="H570" s="150">
        <v>1</v>
      </c>
      <c r="I570" s="151"/>
      <c r="J570" s="152">
        <f>ROUND(I570*H570,2)</f>
        <v>0</v>
      </c>
      <c r="K570" s="153"/>
      <c r="L570" s="35"/>
      <c r="M570" s="154" t="s">
        <v>3</v>
      </c>
      <c r="N570" s="155" t="s">
        <v>44</v>
      </c>
      <c r="O570" s="55"/>
      <c r="P570" s="156">
        <f>O570*H570</f>
        <v>0</v>
      </c>
      <c r="Q570" s="156">
        <v>7.5956999999999999E-4</v>
      </c>
      <c r="R570" s="156">
        <f>Q570*H570</f>
        <v>7.5956999999999999E-4</v>
      </c>
      <c r="S570" s="156">
        <v>0</v>
      </c>
      <c r="T570" s="157">
        <f>S570*H570</f>
        <v>0</v>
      </c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R570" s="158" t="s">
        <v>406</v>
      </c>
      <c r="AT570" s="158" t="s">
        <v>254</v>
      </c>
      <c r="AU570" s="158" t="s">
        <v>82</v>
      </c>
      <c r="AY570" s="19" t="s">
        <v>252</v>
      </c>
      <c r="BE570" s="159">
        <f>IF(N570="základní",J570,0)</f>
        <v>0</v>
      </c>
      <c r="BF570" s="159">
        <f>IF(N570="snížená",J570,0)</f>
        <v>0</v>
      </c>
      <c r="BG570" s="159">
        <f>IF(N570="zákl. přenesená",J570,0)</f>
        <v>0</v>
      </c>
      <c r="BH570" s="159">
        <f>IF(N570="sníž. přenesená",J570,0)</f>
        <v>0</v>
      </c>
      <c r="BI570" s="159">
        <f>IF(N570="nulová",J570,0)</f>
        <v>0</v>
      </c>
      <c r="BJ570" s="19" t="s">
        <v>80</v>
      </c>
      <c r="BK570" s="159">
        <f>ROUND(I570*H570,2)</f>
        <v>0</v>
      </c>
      <c r="BL570" s="19" t="s">
        <v>406</v>
      </c>
      <c r="BM570" s="158" t="s">
        <v>6273</v>
      </c>
    </row>
    <row r="571" spans="1:65" s="2" customFormat="1" ht="11.25">
      <c r="A571" s="34"/>
      <c r="B571" s="35"/>
      <c r="C571" s="34"/>
      <c r="D571" s="160" t="s">
        <v>260</v>
      </c>
      <c r="E571" s="34"/>
      <c r="F571" s="161" t="s">
        <v>6274</v>
      </c>
      <c r="G571" s="34"/>
      <c r="H571" s="34"/>
      <c r="I571" s="162"/>
      <c r="J571" s="34"/>
      <c r="K571" s="34"/>
      <c r="L571" s="35"/>
      <c r="M571" s="163"/>
      <c r="N571" s="164"/>
      <c r="O571" s="55"/>
      <c r="P571" s="55"/>
      <c r="Q571" s="55"/>
      <c r="R571" s="55"/>
      <c r="S571" s="55"/>
      <c r="T571" s="56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T571" s="19" t="s">
        <v>260</v>
      </c>
      <c r="AU571" s="19" t="s">
        <v>82</v>
      </c>
    </row>
    <row r="572" spans="1:65" s="2" customFormat="1" ht="11.25">
      <c r="A572" s="34"/>
      <c r="B572" s="35"/>
      <c r="C572" s="34"/>
      <c r="D572" s="165" t="s">
        <v>262</v>
      </c>
      <c r="E572" s="34"/>
      <c r="F572" s="166" t="s">
        <v>6275</v>
      </c>
      <c r="G572" s="34"/>
      <c r="H572" s="34"/>
      <c r="I572" s="162"/>
      <c r="J572" s="34"/>
      <c r="K572" s="34"/>
      <c r="L572" s="35"/>
      <c r="M572" s="163"/>
      <c r="N572" s="164"/>
      <c r="O572" s="55"/>
      <c r="P572" s="55"/>
      <c r="Q572" s="55"/>
      <c r="R572" s="55"/>
      <c r="S572" s="55"/>
      <c r="T572" s="56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9" t="s">
        <v>262</v>
      </c>
      <c r="AU572" s="19" t="s">
        <v>82</v>
      </c>
    </row>
    <row r="573" spans="1:65" s="2" customFormat="1" ht="16.5" customHeight="1">
      <c r="A573" s="34"/>
      <c r="B573" s="145"/>
      <c r="C573" s="146" t="s">
        <v>1247</v>
      </c>
      <c r="D573" s="146" t="s">
        <v>254</v>
      </c>
      <c r="E573" s="147" t="s">
        <v>6276</v>
      </c>
      <c r="F573" s="148" t="s">
        <v>6277</v>
      </c>
      <c r="G573" s="149" t="s">
        <v>743</v>
      </c>
      <c r="H573" s="150">
        <v>1</v>
      </c>
      <c r="I573" s="151"/>
      <c r="J573" s="152">
        <f>ROUND(I573*H573,2)</f>
        <v>0</v>
      </c>
      <c r="K573" s="153"/>
      <c r="L573" s="35"/>
      <c r="M573" s="154" t="s">
        <v>3</v>
      </c>
      <c r="N573" s="155" t="s">
        <v>44</v>
      </c>
      <c r="O573" s="55"/>
      <c r="P573" s="156">
        <f>O573*H573</f>
        <v>0</v>
      </c>
      <c r="Q573" s="156">
        <v>2.2295700000000002E-3</v>
      </c>
      <c r="R573" s="156">
        <f>Q573*H573</f>
        <v>2.2295700000000002E-3</v>
      </c>
      <c r="S573" s="156">
        <v>0</v>
      </c>
      <c r="T573" s="157">
        <f>S573*H573</f>
        <v>0</v>
      </c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R573" s="158" t="s">
        <v>406</v>
      </c>
      <c r="AT573" s="158" t="s">
        <v>254</v>
      </c>
      <c r="AU573" s="158" t="s">
        <v>82</v>
      </c>
      <c r="AY573" s="19" t="s">
        <v>252</v>
      </c>
      <c r="BE573" s="159">
        <f>IF(N573="základní",J573,0)</f>
        <v>0</v>
      </c>
      <c r="BF573" s="159">
        <f>IF(N573="snížená",J573,0)</f>
        <v>0</v>
      </c>
      <c r="BG573" s="159">
        <f>IF(N573="zákl. přenesená",J573,0)</f>
        <v>0</v>
      </c>
      <c r="BH573" s="159">
        <f>IF(N573="sníž. přenesená",J573,0)</f>
        <v>0</v>
      </c>
      <c r="BI573" s="159">
        <f>IF(N573="nulová",J573,0)</f>
        <v>0</v>
      </c>
      <c r="BJ573" s="19" t="s">
        <v>80</v>
      </c>
      <c r="BK573" s="159">
        <f>ROUND(I573*H573,2)</f>
        <v>0</v>
      </c>
      <c r="BL573" s="19" t="s">
        <v>406</v>
      </c>
      <c r="BM573" s="158" t="s">
        <v>6278</v>
      </c>
    </row>
    <row r="574" spans="1:65" s="2" customFormat="1" ht="11.25">
      <c r="A574" s="34"/>
      <c r="B574" s="35"/>
      <c r="C574" s="34"/>
      <c r="D574" s="160" t="s">
        <v>260</v>
      </c>
      <c r="E574" s="34"/>
      <c r="F574" s="161" t="s">
        <v>6279</v>
      </c>
      <c r="G574" s="34"/>
      <c r="H574" s="34"/>
      <c r="I574" s="162"/>
      <c r="J574" s="34"/>
      <c r="K574" s="34"/>
      <c r="L574" s="35"/>
      <c r="M574" s="163"/>
      <c r="N574" s="164"/>
      <c r="O574" s="55"/>
      <c r="P574" s="55"/>
      <c r="Q574" s="55"/>
      <c r="R574" s="55"/>
      <c r="S574" s="55"/>
      <c r="T574" s="56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T574" s="19" t="s">
        <v>260</v>
      </c>
      <c r="AU574" s="19" t="s">
        <v>82</v>
      </c>
    </row>
    <row r="575" spans="1:65" s="2" customFormat="1" ht="11.25">
      <c r="A575" s="34"/>
      <c r="B575" s="35"/>
      <c r="C575" s="34"/>
      <c r="D575" s="165" t="s">
        <v>262</v>
      </c>
      <c r="E575" s="34"/>
      <c r="F575" s="166" t="s">
        <v>6280</v>
      </c>
      <c r="G575" s="34"/>
      <c r="H575" s="34"/>
      <c r="I575" s="162"/>
      <c r="J575" s="34"/>
      <c r="K575" s="34"/>
      <c r="L575" s="35"/>
      <c r="M575" s="163"/>
      <c r="N575" s="164"/>
      <c r="O575" s="55"/>
      <c r="P575" s="55"/>
      <c r="Q575" s="55"/>
      <c r="R575" s="55"/>
      <c r="S575" s="55"/>
      <c r="T575" s="56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T575" s="19" t="s">
        <v>262</v>
      </c>
      <c r="AU575" s="19" t="s">
        <v>82</v>
      </c>
    </row>
    <row r="576" spans="1:65" s="2" customFormat="1" ht="29.25">
      <c r="A576" s="34"/>
      <c r="B576" s="35"/>
      <c r="C576" s="34"/>
      <c r="D576" s="160" t="s">
        <v>2284</v>
      </c>
      <c r="E576" s="34"/>
      <c r="F576" s="211" t="s">
        <v>6281</v>
      </c>
      <c r="G576" s="34"/>
      <c r="H576" s="34"/>
      <c r="I576" s="162"/>
      <c r="J576" s="34"/>
      <c r="K576" s="34"/>
      <c r="L576" s="35"/>
      <c r="M576" s="163"/>
      <c r="N576" s="164"/>
      <c r="O576" s="55"/>
      <c r="P576" s="55"/>
      <c r="Q576" s="55"/>
      <c r="R576" s="55"/>
      <c r="S576" s="55"/>
      <c r="T576" s="56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T576" s="19" t="s">
        <v>2284</v>
      </c>
      <c r="AU576" s="19" t="s">
        <v>82</v>
      </c>
    </row>
    <row r="577" spans="1:65" s="2" customFormat="1" ht="16.5" customHeight="1">
      <c r="A577" s="34"/>
      <c r="B577" s="145"/>
      <c r="C577" s="146" t="s">
        <v>1254</v>
      </c>
      <c r="D577" s="146" t="s">
        <v>254</v>
      </c>
      <c r="E577" s="147" t="s">
        <v>6282</v>
      </c>
      <c r="F577" s="148" t="s">
        <v>6283</v>
      </c>
      <c r="G577" s="149" t="s">
        <v>743</v>
      </c>
      <c r="H577" s="150">
        <v>1</v>
      </c>
      <c r="I577" s="151"/>
      <c r="J577" s="152">
        <f>ROUND(I577*H577,2)</f>
        <v>0</v>
      </c>
      <c r="K577" s="153"/>
      <c r="L577" s="35"/>
      <c r="M577" s="154" t="s">
        <v>3</v>
      </c>
      <c r="N577" s="155" t="s">
        <v>44</v>
      </c>
      <c r="O577" s="55"/>
      <c r="P577" s="156">
        <f>O577*H577</f>
        <v>0</v>
      </c>
      <c r="Q577" s="156">
        <v>1.1957E-4</v>
      </c>
      <c r="R577" s="156">
        <f>Q577*H577</f>
        <v>1.1957E-4</v>
      </c>
      <c r="S577" s="156">
        <v>0</v>
      </c>
      <c r="T577" s="157">
        <f>S577*H577</f>
        <v>0</v>
      </c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R577" s="158" t="s">
        <v>406</v>
      </c>
      <c r="AT577" s="158" t="s">
        <v>254</v>
      </c>
      <c r="AU577" s="158" t="s">
        <v>82</v>
      </c>
      <c r="AY577" s="19" t="s">
        <v>252</v>
      </c>
      <c r="BE577" s="159">
        <f>IF(N577="základní",J577,0)</f>
        <v>0</v>
      </c>
      <c r="BF577" s="159">
        <f>IF(N577="snížená",J577,0)</f>
        <v>0</v>
      </c>
      <c r="BG577" s="159">
        <f>IF(N577="zákl. přenesená",J577,0)</f>
        <v>0</v>
      </c>
      <c r="BH577" s="159">
        <f>IF(N577="sníž. přenesená",J577,0)</f>
        <v>0</v>
      </c>
      <c r="BI577" s="159">
        <f>IF(N577="nulová",J577,0)</f>
        <v>0</v>
      </c>
      <c r="BJ577" s="19" t="s">
        <v>80</v>
      </c>
      <c r="BK577" s="159">
        <f>ROUND(I577*H577,2)</f>
        <v>0</v>
      </c>
      <c r="BL577" s="19" t="s">
        <v>406</v>
      </c>
      <c r="BM577" s="158" t="s">
        <v>6284</v>
      </c>
    </row>
    <row r="578" spans="1:65" s="2" customFormat="1" ht="11.25">
      <c r="A578" s="34"/>
      <c r="B578" s="35"/>
      <c r="C578" s="34"/>
      <c r="D578" s="160" t="s">
        <v>260</v>
      </c>
      <c r="E578" s="34"/>
      <c r="F578" s="161" t="s">
        <v>6285</v>
      </c>
      <c r="G578" s="34"/>
      <c r="H578" s="34"/>
      <c r="I578" s="162"/>
      <c r="J578" s="34"/>
      <c r="K578" s="34"/>
      <c r="L578" s="35"/>
      <c r="M578" s="163"/>
      <c r="N578" s="164"/>
      <c r="O578" s="55"/>
      <c r="P578" s="55"/>
      <c r="Q578" s="55"/>
      <c r="R578" s="55"/>
      <c r="S578" s="55"/>
      <c r="T578" s="56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9" t="s">
        <v>260</v>
      </c>
      <c r="AU578" s="19" t="s">
        <v>82</v>
      </c>
    </row>
    <row r="579" spans="1:65" s="2" customFormat="1" ht="11.25">
      <c r="A579" s="34"/>
      <c r="B579" s="35"/>
      <c r="C579" s="34"/>
      <c r="D579" s="165" t="s">
        <v>262</v>
      </c>
      <c r="E579" s="34"/>
      <c r="F579" s="166" t="s">
        <v>6286</v>
      </c>
      <c r="G579" s="34"/>
      <c r="H579" s="34"/>
      <c r="I579" s="162"/>
      <c r="J579" s="34"/>
      <c r="K579" s="34"/>
      <c r="L579" s="35"/>
      <c r="M579" s="163"/>
      <c r="N579" s="164"/>
      <c r="O579" s="55"/>
      <c r="P579" s="55"/>
      <c r="Q579" s="55"/>
      <c r="R579" s="55"/>
      <c r="S579" s="55"/>
      <c r="T579" s="56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T579" s="19" t="s">
        <v>262</v>
      </c>
      <c r="AU579" s="19" t="s">
        <v>82</v>
      </c>
    </row>
    <row r="580" spans="1:65" s="2" customFormat="1" ht="16.5" customHeight="1">
      <c r="A580" s="34"/>
      <c r="B580" s="145"/>
      <c r="C580" s="146" t="s">
        <v>1260</v>
      </c>
      <c r="D580" s="146" t="s">
        <v>254</v>
      </c>
      <c r="E580" s="147" t="s">
        <v>6287</v>
      </c>
      <c r="F580" s="148" t="s">
        <v>6288</v>
      </c>
      <c r="G580" s="149" t="s">
        <v>743</v>
      </c>
      <c r="H580" s="150">
        <v>24</v>
      </c>
      <c r="I580" s="151"/>
      <c r="J580" s="152">
        <f>ROUND(I580*H580,2)</f>
        <v>0</v>
      </c>
      <c r="K580" s="153"/>
      <c r="L580" s="35"/>
      <c r="M580" s="154" t="s">
        <v>3</v>
      </c>
      <c r="N580" s="155" t="s">
        <v>44</v>
      </c>
      <c r="O580" s="55"/>
      <c r="P580" s="156">
        <f>O580*H580</f>
        <v>0</v>
      </c>
      <c r="Q580" s="156">
        <v>1.00957E-3</v>
      </c>
      <c r="R580" s="156">
        <f>Q580*H580</f>
        <v>2.422968E-2</v>
      </c>
      <c r="S580" s="156">
        <v>0</v>
      </c>
      <c r="T580" s="157">
        <f>S580*H580</f>
        <v>0</v>
      </c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R580" s="158" t="s">
        <v>406</v>
      </c>
      <c r="AT580" s="158" t="s">
        <v>254</v>
      </c>
      <c r="AU580" s="158" t="s">
        <v>82</v>
      </c>
      <c r="AY580" s="19" t="s">
        <v>252</v>
      </c>
      <c r="BE580" s="159">
        <f>IF(N580="základní",J580,0)</f>
        <v>0</v>
      </c>
      <c r="BF580" s="159">
        <f>IF(N580="snížená",J580,0)</f>
        <v>0</v>
      </c>
      <c r="BG580" s="159">
        <f>IF(N580="zákl. přenesená",J580,0)</f>
        <v>0</v>
      </c>
      <c r="BH580" s="159">
        <f>IF(N580="sníž. přenesená",J580,0)</f>
        <v>0</v>
      </c>
      <c r="BI580" s="159">
        <f>IF(N580="nulová",J580,0)</f>
        <v>0</v>
      </c>
      <c r="BJ580" s="19" t="s">
        <v>80</v>
      </c>
      <c r="BK580" s="159">
        <f>ROUND(I580*H580,2)</f>
        <v>0</v>
      </c>
      <c r="BL580" s="19" t="s">
        <v>406</v>
      </c>
      <c r="BM580" s="158" t="s">
        <v>6289</v>
      </c>
    </row>
    <row r="581" spans="1:65" s="2" customFormat="1" ht="11.25">
      <c r="A581" s="34"/>
      <c r="B581" s="35"/>
      <c r="C581" s="34"/>
      <c r="D581" s="160" t="s">
        <v>260</v>
      </c>
      <c r="E581" s="34"/>
      <c r="F581" s="161" t="s">
        <v>6290</v>
      </c>
      <c r="G581" s="34"/>
      <c r="H581" s="34"/>
      <c r="I581" s="162"/>
      <c r="J581" s="34"/>
      <c r="K581" s="34"/>
      <c r="L581" s="35"/>
      <c r="M581" s="163"/>
      <c r="N581" s="164"/>
      <c r="O581" s="55"/>
      <c r="P581" s="55"/>
      <c r="Q581" s="55"/>
      <c r="R581" s="55"/>
      <c r="S581" s="55"/>
      <c r="T581" s="56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T581" s="19" t="s">
        <v>260</v>
      </c>
      <c r="AU581" s="19" t="s">
        <v>82</v>
      </c>
    </row>
    <row r="582" spans="1:65" s="2" customFormat="1" ht="11.25">
      <c r="A582" s="34"/>
      <c r="B582" s="35"/>
      <c r="C582" s="34"/>
      <c r="D582" s="165" t="s">
        <v>262</v>
      </c>
      <c r="E582" s="34"/>
      <c r="F582" s="166" t="s">
        <v>6291</v>
      </c>
      <c r="G582" s="34"/>
      <c r="H582" s="34"/>
      <c r="I582" s="162"/>
      <c r="J582" s="34"/>
      <c r="K582" s="34"/>
      <c r="L582" s="35"/>
      <c r="M582" s="163"/>
      <c r="N582" s="164"/>
      <c r="O582" s="55"/>
      <c r="P582" s="55"/>
      <c r="Q582" s="55"/>
      <c r="R582" s="55"/>
      <c r="S582" s="55"/>
      <c r="T582" s="56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9" t="s">
        <v>262</v>
      </c>
      <c r="AU582" s="19" t="s">
        <v>82</v>
      </c>
    </row>
    <row r="583" spans="1:65" s="13" customFormat="1" ht="11.25">
      <c r="B583" s="167"/>
      <c r="D583" s="160" t="s">
        <v>264</v>
      </c>
      <c r="E583" s="168" t="s">
        <v>3</v>
      </c>
      <c r="F583" s="169" t="s">
        <v>6292</v>
      </c>
      <c r="H583" s="168" t="s">
        <v>3</v>
      </c>
      <c r="I583" s="170"/>
      <c r="L583" s="167"/>
      <c r="M583" s="171"/>
      <c r="N583" s="172"/>
      <c r="O583" s="172"/>
      <c r="P583" s="172"/>
      <c r="Q583" s="172"/>
      <c r="R583" s="172"/>
      <c r="S583" s="172"/>
      <c r="T583" s="173"/>
      <c r="AT583" s="168" t="s">
        <v>264</v>
      </c>
      <c r="AU583" s="168" t="s">
        <v>82</v>
      </c>
      <c r="AV583" s="13" t="s">
        <v>80</v>
      </c>
      <c r="AW583" s="13" t="s">
        <v>34</v>
      </c>
      <c r="AX583" s="13" t="s">
        <v>73</v>
      </c>
      <c r="AY583" s="168" t="s">
        <v>252</v>
      </c>
    </row>
    <row r="584" spans="1:65" s="14" customFormat="1" ht="11.25">
      <c r="B584" s="174"/>
      <c r="D584" s="160" t="s">
        <v>264</v>
      </c>
      <c r="E584" s="175" t="s">
        <v>3</v>
      </c>
      <c r="F584" s="176" t="s">
        <v>6293</v>
      </c>
      <c r="H584" s="177">
        <v>24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264</v>
      </c>
      <c r="AU584" s="175" t="s">
        <v>82</v>
      </c>
      <c r="AV584" s="14" t="s">
        <v>82</v>
      </c>
      <c r="AW584" s="14" t="s">
        <v>34</v>
      </c>
      <c r="AX584" s="14" t="s">
        <v>80</v>
      </c>
      <c r="AY584" s="175" t="s">
        <v>252</v>
      </c>
    </row>
    <row r="585" spans="1:65" s="2" customFormat="1" ht="16.5" customHeight="1">
      <c r="A585" s="34"/>
      <c r="B585" s="145"/>
      <c r="C585" s="146" t="s">
        <v>1267</v>
      </c>
      <c r="D585" s="146" t="s">
        <v>254</v>
      </c>
      <c r="E585" s="147" t="s">
        <v>6294</v>
      </c>
      <c r="F585" s="148" t="s">
        <v>6295</v>
      </c>
      <c r="G585" s="149" t="s">
        <v>743</v>
      </c>
      <c r="H585" s="150">
        <v>1</v>
      </c>
      <c r="I585" s="151"/>
      <c r="J585" s="152">
        <f>ROUND(I585*H585,2)</f>
        <v>0</v>
      </c>
      <c r="K585" s="153"/>
      <c r="L585" s="35"/>
      <c r="M585" s="154" t="s">
        <v>3</v>
      </c>
      <c r="N585" s="155" t="s">
        <v>44</v>
      </c>
      <c r="O585" s="55"/>
      <c r="P585" s="156">
        <f>O585*H585</f>
        <v>0</v>
      </c>
      <c r="Q585" s="156">
        <v>2.66957E-3</v>
      </c>
      <c r="R585" s="156">
        <f>Q585*H585</f>
        <v>2.66957E-3</v>
      </c>
      <c r="S585" s="156">
        <v>0</v>
      </c>
      <c r="T585" s="157">
        <f>S585*H585</f>
        <v>0</v>
      </c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R585" s="158" t="s">
        <v>406</v>
      </c>
      <c r="AT585" s="158" t="s">
        <v>254</v>
      </c>
      <c r="AU585" s="158" t="s">
        <v>82</v>
      </c>
      <c r="AY585" s="19" t="s">
        <v>252</v>
      </c>
      <c r="BE585" s="159">
        <f>IF(N585="základní",J585,0)</f>
        <v>0</v>
      </c>
      <c r="BF585" s="159">
        <f>IF(N585="snížená",J585,0)</f>
        <v>0</v>
      </c>
      <c r="BG585" s="159">
        <f>IF(N585="zákl. přenesená",J585,0)</f>
        <v>0</v>
      </c>
      <c r="BH585" s="159">
        <f>IF(N585="sníž. přenesená",J585,0)</f>
        <v>0</v>
      </c>
      <c r="BI585" s="159">
        <f>IF(N585="nulová",J585,0)</f>
        <v>0</v>
      </c>
      <c r="BJ585" s="19" t="s">
        <v>80</v>
      </c>
      <c r="BK585" s="159">
        <f>ROUND(I585*H585,2)</f>
        <v>0</v>
      </c>
      <c r="BL585" s="19" t="s">
        <v>406</v>
      </c>
      <c r="BM585" s="158" t="s">
        <v>6296</v>
      </c>
    </row>
    <row r="586" spans="1:65" s="2" customFormat="1" ht="11.25">
      <c r="A586" s="34"/>
      <c r="B586" s="35"/>
      <c r="C586" s="34"/>
      <c r="D586" s="160" t="s">
        <v>260</v>
      </c>
      <c r="E586" s="34"/>
      <c r="F586" s="161" t="s">
        <v>6297</v>
      </c>
      <c r="G586" s="34"/>
      <c r="H586" s="34"/>
      <c r="I586" s="162"/>
      <c r="J586" s="34"/>
      <c r="K586" s="34"/>
      <c r="L586" s="35"/>
      <c r="M586" s="163"/>
      <c r="N586" s="164"/>
      <c r="O586" s="55"/>
      <c r="P586" s="55"/>
      <c r="Q586" s="55"/>
      <c r="R586" s="55"/>
      <c r="S586" s="55"/>
      <c r="T586" s="56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T586" s="19" t="s">
        <v>260</v>
      </c>
      <c r="AU586" s="19" t="s">
        <v>82</v>
      </c>
    </row>
    <row r="587" spans="1:65" s="2" customFormat="1" ht="11.25">
      <c r="A587" s="34"/>
      <c r="B587" s="35"/>
      <c r="C587" s="34"/>
      <c r="D587" s="165" t="s">
        <v>262</v>
      </c>
      <c r="E587" s="34"/>
      <c r="F587" s="166" t="s">
        <v>6298</v>
      </c>
      <c r="G587" s="34"/>
      <c r="H587" s="34"/>
      <c r="I587" s="162"/>
      <c r="J587" s="34"/>
      <c r="K587" s="34"/>
      <c r="L587" s="35"/>
      <c r="M587" s="163"/>
      <c r="N587" s="164"/>
      <c r="O587" s="55"/>
      <c r="P587" s="55"/>
      <c r="Q587" s="55"/>
      <c r="R587" s="55"/>
      <c r="S587" s="55"/>
      <c r="T587" s="56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9" t="s">
        <v>262</v>
      </c>
      <c r="AU587" s="19" t="s">
        <v>82</v>
      </c>
    </row>
    <row r="588" spans="1:65" s="13" customFormat="1" ht="11.25">
      <c r="B588" s="167"/>
      <c r="D588" s="160" t="s">
        <v>264</v>
      </c>
      <c r="E588" s="168" t="s">
        <v>3</v>
      </c>
      <c r="F588" s="169" t="s">
        <v>6299</v>
      </c>
      <c r="H588" s="168" t="s">
        <v>3</v>
      </c>
      <c r="I588" s="170"/>
      <c r="L588" s="167"/>
      <c r="M588" s="171"/>
      <c r="N588" s="172"/>
      <c r="O588" s="172"/>
      <c r="P588" s="172"/>
      <c r="Q588" s="172"/>
      <c r="R588" s="172"/>
      <c r="S588" s="172"/>
      <c r="T588" s="173"/>
      <c r="AT588" s="168" t="s">
        <v>264</v>
      </c>
      <c r="AU588" s="168" t="s">
        <v>82</v>
      </c>
      <c r="AV588" s="13" t="s">
        <v>80</v>
      </c>
      <c r="AW588" s="13" t="s">
        <v>34</v>
      </c>
      <c r="AX588" s="13" t="s">
        <v>73</v>
      </c>
      <c r="AY588" s="168" t="s">
        <v>252</v>
      </c>
    </row>
    <row r="589" spans="1:65" s="14" customFormat="1" ht="11.25">
      <c r="B589" s="174"/>
      <c r="D589" s="160" t="s">
        <v>264</v>
      </c>
      <c r="E589" s="175" t="s">
        <v>3</v>
      </c>
      <c r="F589" s="176" t="s">
        <v>80</v>
      </c>
      <c r="H589" s="177">
        <v>1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80</v>
      </c>
      <c r="AY589" s="175" t="s">
        <v>252</v>
      </c>
    </row>
    <row r="590" spans="1:65" s="2" customFormat="1" ht="16.5" customHeight="1">
      <c r="A590" s="34"/>
      <c r="B590" s="145"/>
      <c r="C590" s="146" t="s">
        <v>1273</v>
      </c>
      <c r="D590" s="146" t="s">
        <v>254</v>
      </c>
      <c r="E590" s="147" t="s">
        <v>6300</v>
      </c>
      <c r="F590" s="148" t="s">
        <v>6301</v>
      </c>
      <c r="G590" s="149" t="s">
        <v>743</v>
      </c>
      <c r="H590" s="150">
        <v>2</v>
      </c>
      <c r="I590" s="151"/>
      <c r="J590" s="152">
        <f>ROUND(I590*H590,2)</f>
        <v>0</v>
      </c>
      <c r="K590" s="153"/>
      <c r="L590" s="35"/>
      <c r="M590" s="154" t="s">
        <v>3</v>
      </c>
      <c r="N590" s="155" t="s">
        <v>44</v>
      </c>
      <c r="O590" s="55"/>
      <c r="P590" s="156">
        <f>O590*H590</f>
        <v>0</v>
      </c>
      <c r="Q590" s="156">
        <v>1.81957E-3</v>
      </c>
      <c r="R590" s="156">
        <f>Q590*H590</f>
        <v>3.6391399999999999E-3</v>
      </c>
      <c r="S590" s="156">
        <v>0</v>
      </c>
      <c r="T590" s="157">
        <f>S590*H590</f>
        <v>0</v>
      </c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R590" s="158" t="s">
        <v>406</v>
      </c>
      <c r="AT590" s="158" t="s">
        <v>254</v>
      </c>
      <c r="AU590" s="158" t="s">
        <v>82</v>
      </c>
      <c r="AY590" s="19" t="s">
        <v>252</v>
      </c>
      <c r="BE590" s="159">
        <f>IF(N590="základní",J590,0)</f>
        <v>0</v>
      </c>
      <c r="BF590" s="159">
        <f>IF(N590="snížená",J590,0)</f>
        <v>0</v>
      </c>
      <c r="BG590" s="159">
        <f>IF(N590="zákl. přenesená",J590,0)</f>
        <v>0</v>
      </c>
      <c r="BH590" s="159">
        <f>IF(N590="sníž. přenesená",J590,0)</f>
        <v>0</v>
      </c>
      <c r="BI590" s="159">
        <f>IF(N590="nulová",J590,0)</f>
        <v>0</v>
      </c>
      <c r="BJ590" s="19" t="s">
        <v>80</v>
      </c>
      <c r="BK590" s="159">
        <f>ROUND(I590*H590,2)</f>
        <v>0</v>
      </c>
      <c r="BL590" s="19" t="s">
        <v>406</v>
      </c>
      <c r="BM590" s="158" t="s">
        <v>6302</v>
      </c>
    </row>
    <row r="591" spans="1:65" s="2" customFormat="1" ht="11.25">
      <c r="A591" s="34"/>
      <c r="B591" s="35"/>
      <c r="C591" s="34"/>
      <c r="D591" s="160" t="s">
        <v>260</v>
      </c>
      <c r="E591" s="34"/>
      <c r="F591" s="161" t="s">
        <v>6303</v>
      </c>
      <c r="G591" s="34"/>
      <c r="H591" s="34"/>
      <c r="I591" s="162"/>
      <c r="J591" s="34"/>
      <c r="K591" s="34"/>
      <c r="L591" s="35"/>
      <c r="M591" s="163"/>
      <c r="N591" s="164"/>
      <c r="O591" s="55"/>
      <c r="P591" s="55"/>
      <c r="Q591" s="55"/>
      <c r="R591" s="55"/>
      <c r="S591" s="55"/>
      <c r="T591" s="56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T591" s="19" t="s">
        <v>260</v>
      </c>
      <c r="AU591" s="19" t="s">
        <v>82</v>
      </c>
    </row>
    <row r="592" spans="1:65" s="2" customFormat="1" ht="11.25">
      <c r="A592" s="34"/>
      <c r="B592" s="35"/>
      <c r="C592" s="34"/>
      <c r="D592" s="165" t="s">
        <v>262</v>
      </c>
      <c r="E592" s="34"/>
      <c r="F592" s="166" t="s">
        <v>6304</v>
      </c>
      <c r="G592" s="34"/>
      <c r="H592" s="34"/>
      <c r="I592" s="162"/>
      <c r="J592" s="34"/>
      <c r="K592" s="34"/>
      <c r="L592" s="35"/>
      <c r="M592" s="163"/>
      <c r="N592" s="164"/>
      <c r="O592" s="55"/>
      <c r="P592" s="55"/>
      <c r="Q592" s="55"/>
      <c r="R592" s="55"/>
      <c r="S592" s="55"/>
      <c r="T592" s="56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9" t="s">
        <v>262</v>
      </c>
      <c r="AU592" s="19" t="s">
        <v>82</v>
      </c>
    </row>
    <row r="593" spans="1:65" s="2" customFormat="1" ht="16.5" customHeight="1">
      <c r="A593" s="34"/>
      <c r="B593" s="145"/>
      <c r="C593" s="146" t="s">
        <v>1281</v>
      </c>
      <c r="D593" s="146" t="s">
        <v>254</v>
      </c>
      <c r="E593" s="147" t="s">
        <v>6305</v>
      </c>
      <c r="F593" s="148" t="s">
        <v>6306</v>
      </c>
      <c r="G593" s="149" t="s">
        <v>743</v>
      </c>
      <c r="H593" s="150">
        <v>12</v>
      </c>
      <c r="I593" s="151"/>
      <c r="J593" s="152">
        <f>ROUND(I593*H593,2)</f>
        <v>0</v>
      </c>
      <c r="K593" s="153"/>
      <c r="L593" s="35"/>
      <c r="M593" s="154" t="s">
        <v>3</v>
      </c>
      <c r="N593" s="155" t="s">
        <v>44</v>
      </c>
      <c r="O593" s="55"/>
      <c r="P593" s="156">
        <f>O593*H593</f>
        <v>0</v>
      </c>
      <c r="Q593" s="156">
        <v>2.2957000000000001E-4</v>
      </c>
      <c r="R593" s="156">
        <f>Q593*H593</f>
        <v>2.7548400000000002E-3</v>
      </c>
      <c r="S593" s="156">
        <v>0</v>
      </c>
      <c r="T593" s="157">
        <f>S593*H593</f>
        <v>0</v>
      </c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R593" s="158" t="s">
        <v>406</v>
      </c>
      <c r="AT593" s="158" t="s">
        <v>254</v>
      </c>
      <c r="AU593" s="158" t="s">
        <v>82</v>
      </c>
      <c r="AY593" s="19" t="s">
        <v>252</v>
      </c>
      <c r="BE593" s="159">
        <f>IF(N593="základní",J593,0)</f>
        <v>0</v>
      </c>
      <c r="BF593" s="159">
        <f>IF(N593="snížená",J593,0)</f>
        <v>0</v>
      </c>
      <c r="BG593" s="159">
        <f>IF(N593="zákl. přenesená",J593,0)</f>
        <v>0</v>
      </c>
      <c r="BH593" s="159">
        <f>IF(N593="sníž. přenesená",J593,0)</f>
        <v>0</v>
      </c>
      <c r="BI593" s="159">
        <f>IF(N593="nulová",J593,0)</f>
        <v>0</v>
      </c>
      <c r="BJ593" s="19" t="s">
        <v>80</v>
      </c>
      <c r="BK593" s="159">
        <f>ROUND(I593*H593,2)</f>
        <v>0</v>
      </c>
      <c r="BL593" s="19" t="s">
        <v>406</v>
      </c>
      <c r="BM593" s="158" t="s">
        <v>6307</v>
      </c>
    </row>
    <row r="594" spans="1:65" s="2" customFormat="1" ht="11.25">
      <c r="A594" s="34"/>
      <c r="B594" s="35"/>
      <c r="C594" s="34"/>
      <c r="D594" s="160" t="s">
        <v>260</v>
      </c>
      <c r="E594" s="34"/>
      <c r="F594" s="161" t="s">
        <v>6308</v>
      </c>
      <c r="G594" s="34"/>
      <c r="H594" s="34"/>
      <c r="I594" s="162"/>
      <c r="J594" s="34"/>
      <c r="K594" s="34"/>
      <c r="L594" s="35"/>
      <c r="M594" s="163"/>
      <c r="N594" s="164"/>
      <c r="O594" s="55"/>
      <c r="P594" s="55"/>
      <c r="Q594" s="55"/>
      <c r="R594" s="55"/>
      <c r="S594" s="55"/>
      <c r="T594" s="56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T594" s="19" t="s">
        <v>260</v>
      </c>
      <c r="AU594" s="19" t="s">
        <v>82</v>
      </c>
    </row>
    <row r="595" spans="1:65" s="2" customFormat="1" ht="11.25">
      <c r="A595" s="34"/>
      <c r="B595" s="35"/>
      <c r="C595" s="34"/>
      <c r="D595" s="165" t="s">
        <v>262</v>
      </c>
      <c r="E595" s="34"/>
      <c r="F595" s="166" t="s">
        <v>6309</v>
      </c>
      <c r="G595" s="34"/>
      <c r="H595" s="34"/>
      <c r="I595" s="162"/>
      <c r="J595" s="34"/>
      <c r="K595" s="34"/>
      <c r="L595" s="35"/>
      <c r="M595" s="163"/>
      <c r="N595" s="164"/>
      <c r="O595" s="55"/>
      <c r="P595" s="55"/>
      <c r="Q595" s="55"/>
      <c r="R595" s="55"/>
      <c r="S595" s="55"/>
      <c r="T595" s="56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9" t="s">
        <v>262</v>
      </c>
      <c r="AU595" s="19" t="s">
        <v>82</v>
      </c>
    </row>
    <row r="596" spans="1:65" s="2" customFormat="1" ht="16.5" customHeight="1">
      <c r="A596" s="34"/>
      <c r="B596" s="145"/>
      <c r="C596" s="146" t="s">
        <v>1303</v>
      </c>
      <c r="D596" s="146" t="s">
        <v>254</v>
      </c>
      <c r="E596" s="147" t="s">
        <v>6310</v>
      </c>
      <c r="F596" s="148" t="s">
        <v>6311</v>
      </c>
      <c r="G596" s="149" t="s">
        <v>743</v>
      </c>
      <c r="H596" s="150">
        <v>20</v>
      </c>
      <c r="I596" s="151"/>
      <c r="J596" s="152">
        <f>ROUND(I596*H596,2)</f>
        <v>0</v>
      </c>
      <c r="K596" s="153"/>
      <c r="L596" s="35"/>
      <c r="M596" s="154" t="s">
        <v>3</v>
      </c>
      <c r="N596" s="155" t="s">
        <v>44</v>
      </c>
      <c r="O596" s="55"/>
      <c r="P596" s="156">
        <f>O596*H596</f>
        <v>0</v>
      </c>
      <c r="Q596" s="156">
        <v>3.4957E-4</v>
      </c>
      <c r="R596" s="156">
        <f>Q596*H596</f>
        <v>6.9914E-3</v>
      </c>
      <c r="S596" s="156">
        <v>0</v>
      </c>
      <c r="T596" s="157">
        <f>S596*H596</f>
        <v>0</v>
      </c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R596" s="158" t="s">
        <v>406</v>
      </c>
      <c r="AT596" s="158" t="s">
        <v>254</v>
      </c>
      <c r="AU596" s="158" t="s">
        <v>82</v>
      </c>
      <c r="AY596" s="19" t="s">
        <v>252</v>
      </c>
      <c r="BE596" s="159">
        <f>IF(N596="základní",J596,0)</f>
        <v>0</v>
      </c>
      <c r="BF596" s="159">
        <f>IF(N596="snížená",J596,0)</f>
        <v>0</v>
      </c>
      <c r="BG596" s="159">
        <f>IF(N596="zákl. přenesená",J596,0)</f>
        <v>0</v>
      </c>
      <c r="BH596" s="159">
        <f>IF(N596="sníž. přenesená",J596,0)</f>
        <v>0</v>
      </c>
      <c r="BI596" s="159">
        <f>IF(N596="nulová",J596,0)</f>
        <v>0</v>
      </c>
      <c r="BJ596" s="19" t="s">
        <v>80</v>
      </c>
      <c r="BK596" s="159">
        <f>ROUND(I596*H596,2)</f>
        <v>0</v>
      </c>
      <c r="BL596" s="19" t="s">
        <v>406</v>
      </c>
      <c r="BM596" s="158" t="s">
        <v>6312</v>
      </c>
    </row>
    <row r="597" spans="1:65" s="2" customFormat="1" ht="11.25">
      <c r="A597" s="34"/>
      <c r="B597" s="35"/>
      <c r="C597" s="34"/>
      <c r="D597" s="160" t="s">
        <v>260</v>
      </c>
      <c r="E597" s="34"/>
      <c r="F597" s="161" t="s">
        <v>6313</v>
      </c>
      <c r="G597" s="34"/>
      <c r="H597" s="34"/>
      <c r="I597" s="162"/>
      <c r="J597" s="34"/>
      <c r="K597" s="34"/>
      <c r="L597" s="35"/>
      <c r="M597" s="163"/>
      <c r="N597" s="164"/>
      <c r="O597" s="55"/>
      <c r="P597" s="55"/>
      <c r="Q597" s="55"/>
      <c r="R597" s="55"/>
      <c r="S597" s="55"/>
      <c r="T597" s="56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T597" s="19" t="s">
        <v>260</v>
      </c>
      <c r="AU597" s="19" t="s">
        <v>82</v>
      </c>
    </row>
    <row r="598" spans="1:65" s="2" customFormat="1" ht="11.25">
      <c r="A598" s="34"/>
      <c r="B598" s="35"/>
      <c r="C598" s="34"/>
      <c r="D598" s="165" t="s">
        <v>262</v>
      </c>
      <c r="E598" s="34"/>
      <c r="F598" s="166" t="s">
        <v>6314</v>
      </c>
      <c r="G598" s="34"/>
      <c r="H598" s="34"/>
      <c r="I598" s="162"/>
      <c r="J598" s="34"/>
      <c r="K598" s="34"/>
      <c r="L598" s="35"/>
      <c r="M598" s="163"/>
      <c r="N598" s="164"/>
      <c r="O598" s="55"/>
      <c r="P598" s="55"/>
      <c r="Q598" s="55"/>
      <c r="R598" s="55"/>
      <c r="S598" s="55"/>
      <c r="T598" s="56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9" t="s">
        <v>262</v>
      </c>
      <c r="AU598" s="19" t="s">
        <v>82</v>
      </c>
    </row>
    <row r="599" spans="1:65" s="2" customFormat="1" ht="16.5" customHeight="1">
      <c r="A599" s="34"/>
      <c r="B599" s="145"/>
      <c r="C599" s="146" t="s">
        <v>1317</v>
      </c>
      <c r="D599" s="146" t="s">
        <v>254</v>
      </c>
      <c r="E599" s="147" t="s">
        <v>6315</v>
      </c>
      <c r="F599" s="148" t="s">
        <v>6316</v>
      </c>
      <c r="G599" s="149" t="s">
        <v>743</v>
      </c>
      <c r="H599" s="150">
        <v>32</v>
      </c>
      <c r="I599" s="151"/>
      <c r="J599" s="152">
        <f>ROUND(I599*H599,2)</f>
        <v>0</v>
      </c>
      <c r="K599" s="153"/>
      <c r="L599" s="35"/>
      <c r="M599" s="154" t="s">
        <v>3</v>
      </c>
      <c r="N599" s="155" t="s">
        <v>44</v>
      </c>
      <c r="O599" s="55"/>
      <c r="P599" s="156">
        <f>O599*H599</f>
        <v>0</v>
      </c>
      <c r="Q599" s="156">
        <v>5.4956999999999998E-4</v>
      </c>
      <c r="R599" s="156">
        <f>Q599*H599</f>
        <v>1.758624E-2</v>
      </c>
      <c r="S599" s="156">
        <v>0</v>
      </c>
      <c r="T599" s="157">
        <f>S599*H599</f>
        <v>0</v>
      </c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R599" s="158" t="s">
        <v>406</v>
      </c>
      <c r="AT599" s="158" t="s">
        <v>254</v>
      </c>
      <c r="AU599" s="158" t="s">
        <v>82</v>
      </c>
      <c r="AY599" s="19" t="s">
        <v>252</v>
      </c>
      <c r="BE599" s="159">
        <f>IF(N599="základní",J599,0)</f>
        <v>0</v>
      </c>
      <c r="BF599" s="159">
        <f>IF(N599="snížená",J599,0)</f>
        <v>0</v>
      </c>
      <c r="BG599" s="159">
        <f>IF(N599="zákl. přenesená",J599,0)</f>
        <v>0</v>
      </c>
      <c r="BH599" s="159">
        <f>IF(N599="sníž. přenesená",J599,0)</f>
        <v>0</v>
      </c>
      <c r="BI599" s="159">
        <f>IF(N599="nulová",J599,0)</f>
        <v>0</v>
      </c>
      <c r="BJ599" s="19" t="s">
        <v>80</v>
      </c>
      <c r="BK599" s="159">
        <f>ROUND(I599*H599,2)</f>
        <v>0</v>
      </c>
      <c r="BL599" s="19" t="s">
        <v>406</v>
      </c>
      <c r="BM599" s="158" t="s">
        <v>6317</v>
      </c>
    </row>
    <row r="600" spans="1:65" s="2" customFormat="1" ht="11.25">
      <c r="A600" s="34"/>
      <c r="B600" s="35"/>
      <c r="C600" s="34"/>
      <c r="D600" s="160" t="s">
        <v>260</v>
      </c>
      <c r="E600" s="34"/>
      <c r="F600" s="161" t="s">
        <v>6318</v>
      </c>
      <c r="G600" s="34"/>
      <c r="H600" s="34"/>
      <c r="I600" s="162"/>
      <c r="J600" s="34"/>
      <c r="K600" s="34"/>
      <c r="L600" s="35"/>
      <c r="M600" s="163"/>
      <c r="N600" s="164"/>
      <c r="O600" s="55"/>
      <c r="P600" s="55"/>
      <c r="Q600" s="55"/>
      <c r="R600" s="55"/>
      <c r="S600" s="55"/>
      <c r="T600" s="56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T600" s="19" t="s">
        <v>260</v>
      </c>
      <c r="AU600" s="19" t="s">
        <v>82</v>
      </c>
    </row>
    <row r="601" spans="1:65" s="2" customFormat="1" ht="11.25">
      <c r="A601" s="34"/>
      <c r="B601" s="35"/>
      <c r="C601" s="34"/>
      <c r="D601" s="165" t="s">
        <v>262</v>
      </c>
      <c r="E601" s="34"/>
      <c r="F601" s="166" t="s">
        <v>6319</v>
      </c>
      <c r="G601" s="34"/>
      <c r="H601" s="34"/>
      <c r="I601" s="162"/>
      <c r="J601" s="34"/>
      <c r="K601" s="34"/>
      <c r="L601" s="35"/>
      <c r="M601" s="163"/>
      <c r="N601" s="164"/>
      <c r="O601" s="55"/>
      <c r="P601" s="55"/>
      <c r="Q601" s="55"/>
      <c r="R601" s="55"/>
      <c r="S601" s="55"/>
      <c r="T601" s="56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T601" s="19" t="s">
        <v>262</v>
      </c>
      <c r="AU601" s="19" t="s">
        <v>82</v>
      </c>
    </row>
    <row r="602" spans="1:65" s="2" customFormat="1" ht="16.5" customHeight="1">
      <c r="A602" s="34"/>
      <c r="B602" s="145"/>
      <c r="C602" s="146" t="s">
        <v>1327</v>
      </c>
      <c r="D602" s="146" t="s">
        <v>254</v>
      </c>
      <c r="E602" s="147" t="s">
        <v>6320</v>
      </c>
      <c r="F602" s="148" t="s">
        <v>6321</v>
      </c>
      <c r="G602" s="149" t="s">
        <v>743</v>
      </c>
      <c r="H602" s="150">
        <v>14</v>
      </c>
      <c r="I602" s="151"/>
      <c r="J602" s="152">
        <f>ROUND(I602*H602,2)</f>
        <v>0</v>
      </c>
      <c r="K602" s="153"/>
      <c r="L602" s="35"/>
      <c r="M602" s="154" t="s">
        <v>3</v>
      </c>
      <c r="N602" s="155" t="s">
        <v>44</v>
      </c>
      <c r="O602" s="55"/>
      <c r="P602" s="156">
        <f>O602*H602</f>
        <v>0</v>
      </c>
      <c r="Q602" s="156">
        <v>7.5956999999999999E-4</v>
      </c>
      <c r="R602" s="156">
        <f>Q602*H602</f>
        <v>1.0633979999999999E-2</v>
      </c>
      <c r="S602" s="156">
        <v>0</v>
      </c>
      <c r="T602" s="157">
        <f>S602*H602</f>
        <v>0</v>
      </c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R602" s="158" t="s">
        <v>406</v>
      </c>
      <c r="AT602" s="158" t="s">
        <v>254</v>
      </c>
      <c r="AU602" s="158" t="s">
        <v>82</v>
      </c>
      <c r="AY602" s="19" t="s">
        <v>252</v>
      </c>
      <c r="BE602" s="159">
        <f>IF(N602="základní",J602,0)</f>
        <v>0</v>
      </c>
      <c r="BF602" s="159">
        <f>IF(N602="snížená",J602,0)</f>
        <v>0</v>
      </c>
      <c r="BG602" s="159">
        <f>IF(N602="zákl. přenesená",J602,0)</f>
        <v>0</v>
      </c>
      <c r="BH602" s="159">
        <f>IF(N602="sníž. přenesená",J602,0)</f>
        <v>0</v>
      </c>
      <c r="BI602" s="159">
        <f>IF(N602="nulová",J602,0)</f>
        <v>0</v>
      </c>
      <c r="BJ602" s="19" t="s">
        <v>80</v>
      </c>
      <c r="BK602" s="159">
        <f>ROUND(I602*H602,2)</f>
        <v>0</v>
      </c>
      <c r="BL602" s="19" t="s">
        <v>406</v>
      </c>
      <c r="BM602" s="158" t="s">
        <v>6322</v>
      </c>
    </row>
    <row r="603" spans="1:65" s="2" customFormat="1" ht="11.25">
      <c r="A603" s="34"/>
      <c r="B603" s="35"/>
      <c r="C603" s="34"/>
      <c r="D603" s="160" t="s">
        <v>260</v>
      </c>
      <c r="E603" s="34"/>
      <c r="F603" s="161" t="s">
        <v>6323</v>
      </c>
      <c r="G603" s="34"/>
      <c r="H603" s="34"/>
      <c r="I603" s="162"/>
      <c r="J603" s="34"/>
      <c r="K603" s="34"/>
      <c r="L603" s="35"/>
      <c r="M603" s="163"/>
      <c r="N603" s="164"/>
      <c r="O603" s="55"/>
      <c r="P603" s="55"/>
      <c r="Q603" s="55"/>
      <c r="R603" s="55"/>
      <c r="S603" s="55"/>
      <c r="T603" s="56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T603" s="19" t="s">
        <v>260</v>
      </c>
      <c r="AU603" s="19" t="s">
        <v>82</v>
      </c>
    </row>
    <row r="604" spans="1:65" s="2" customFormat="1" ht="11.25">
      <c r="A604" s="34"/>
      <c r="B604" s="35"/>
      <c r="C604" s="34"/>
      <c r="D604" s="165" t="s">
        <v>262</v>
      </c>
      <c r="E604" s="34"/>
      <c r="F604" s="166" t="s">
        <v>6324</v>
      </c>
      <c r="G604" s="34"/>
      <c r="H604" s="34"/>
      <c r="I604" s="162"/>
      <c r="J604" s="34"/>
      <c r="K604" s="34"/>
      <c r="L604" s="35"/>
      <c r="M604" s="163"/>
      <c r="N604" s="164"/>
      <c r="O604" s="55"/>
      <c r="P604" s="55"/>
      <c r="Q604" s="55"/>
      <c r="R604" s="55"/>
      <c r="S604" s="55"/>
      <c r="T604" s="56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9" t="s">
        <v>262</v>
      </c>
      <c r="AU604" s="19" t="s">
        <v>82</v>
      </c>
    </row>
    <row r="605" spans="1:65" s="2" customFormat="1" ht="16.5" customHeight="1">
      <c r="A605" s="34"/>
      <c r="B605" s="145"/>
      <c r="C605" s="146" t="s">
        <v>1335</v>
      </c>
      <c r="D605" s="146" t="s">
        <v>254</v>
      </c>
      <c r="E605" s="147" t="s">
        <v>6325</v>
      </c>
      <c r="F605" s="148" t="s">
        <v>6326</v>
      </c>
      <c r="G605" s="149" t="s">
        <v>743</v>
      </c>
      <c r="H605" s="150">
        <v>6</v>
      </c>
      <c r="I605" s="151"/>
      <c r="J605" s="152">
        <f>ROUND(I605*H605,2)</f>
        <v>0</v>
      </c>
      <c r="K605" s="153"/>
      <c r="L605" s="35"/>
      <c r="M605" s="154" t="s">
        <v>3</v>
      </c>
      <c r="N605" s="155" t="s">
        <v>44</v>
      </c>
      <c r="O605" s="55"/>
      <c r="P605" s="156">
        <f>O605*H605</f>
        <v>0</v>
      </c>
      <c r="Q605" s="156">
        <v>1.18957E-3</v>
      </c>
      <c r="R605" s="156">
        <f>Q605*H605</f>
        <v>7.1374200000000002E-3</v>
      </c>
      <c r="S605" s="156">
        <v>0</v>
      </c>
      <c r="T605" s="157">
        <f>S605*H605</f>
        <v>0</v>
      </c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R605" s="158" t="s">
        <v>406</v>
      </c>
      <c r="AT605" s="158" t="s">
        <v>254</v>
      </c>
      <c r="AU605" s="158" t="s">
        <v>82</v>
      </c>
      <c r="AY605" s="19" t="s">
        <v>252</v>
      </c>
      <c r="BE605" s="159">
        <f>IF(N605="základní",J605,0)</f>
        <v>0</v>
      </c>
      <c r="BF605" s="159">
        <f>IF(N605="snížená",J605,0)</f>
        <v>0</v>
      </c>
      <c r="BG605" s="159">
        <f>IF(N605="zákl. přenesená",J605,0)</f>
        <v>0</v>
      </c>
      <c r="BH605" s="159">
        <f>IF(N605="sníž. přenesená",J605,0)</f>
        <v>0</v>
      </c>
      <c r="BI605" s="159">
        <f>IF(N605="nulová",J605,0)</f>
        <v>0</v>
      </c>
      <c r="BJ605" s="19" t="s">
        <v>80</v>
      </c>
      <c r="BK605" s="159">
        <f>ROUND(I605*H605,2)</f>
        <v>0</v>
      </c>
      <c r="BL605" s="19" t="s">
        <v>406</v>
      </c>
      <c r="BM605" s="158" t="s">
        <v>6327</v>
      </c>
    </row>
    <row r="606" spans="1:65" s="2" customFormat="1" ht="11.25">
      <c r="A606" s="34"/>
      <c r="B606" s="35"/>
      <c r="C606" s="34"/>
      <c r="D606" s="160" t="s">
        <v>260</v>
      </c>
      <c r="E606" s="34"/>
      <c r="F606" s="161" t="s">
        <v>6328</v>
      </c>
      <c r="G606" s="34"/>
      <c r="H606" s="34"/>
      <c r="I606" s="162"/>
      <c r="J606" s="34"/>
      <c r="K606" s="34"/>
      <c r="L606" s="35"/>
      <c r="M606" s="163"/>
      <c r="N606" s="164"/>
      <c r="O606" s="55"/>
      <c r="P606" s="55"/>
      <c r="Q606" s="55"/>
      <c r="R606" s="55"/>
      <c r="S606" s="55"/>
      <c r="T606" s="56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T606" s="19" t="s">
        <v>260</v>
      </c>
      <c r="AU606" s="19" t="s">
        <v>82</v>
      </c>
    </row>
    <row r="607" spans="1:65" s="2" customFormat="1" ht="11.25">
      <c r="A607" s="34"/>
      <c r="B607" s="35"/>
      <c r="C607" s="34"/>
      <c r="D607" s="165" t="s">
        <v>262</v>
      </c>
      <c r="E607" s="34"/>
      <c r="F607" s="166" t="s">
        <v>6329</v>
      </c>
      <c r="G607" s="34"/>
      <c r="H607" s="34"/>
      <c r="I607" s="162"/>
      <c r="J607" s="34"/>
      <c r="K607" s="34"/>
      <c r="L607" s="35"/>
      <c r="M607" s="163"/>
      <c r="N607" s="164"/>
      <c r="O607" s="55"/>
      <c r="P607" s="55"/>
      <c r="Q607" s="55"/>
      <c r="R607" s="55"/>
      <c r="S607" s="55"/>
      <c r="T607" s="56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T607" s="19" t="s">
        <v>262</v>
      </c>
      <c r="AU607" s="19" t="s">
        <v>82</v>
      </c>
    </row>
    <row r="608" spans="1:65" s="2" customFormat="1" ht="16.5" customHeight="1">
      <c r="A608" s="34"/>
      <c r="B608" s="145"/>
      <c r="C608" s="146" t="s">
        <v>1341</v>
      </c>
      <c r="D608" s="146" t="s">
        <v>254</v>
      </c>
      <c r="E608" s="147" t="s">
        <v>6330</v>
      </c>
      <c r="F608" s="148" t="s">
        <v>6331</v>
      </c>
      <c r="G608" s="149" t="s">
        <v>743</v>
      </c>
      <c r="H608" s="150">
        <v>3</v>
      </c>
      <c r="I608" s="151"/>
      <c r="J608" s="152">
        <f>ROUND(I608*H608,2)</f>
        <v>0</v>
      </c>
      <c r="K608" s="153"/>
      <c r="L608" s="35"/>
      <c r="M608" s="154" t="s">
        <v>3</v>
      </c>
      <c r="N608" s="155" t="s">
        <v>44</v>
      </c>
      <c r="O608" s="55"/>
      <c r="P608" s="156">
        <f>O608*H608</f>
        <v>0</v>
      </c>
      <c r="Q608" s="156">
        <v>1.8595700000000001E-3</v>
      </c>
      <c r="R608" s="156">
        <f>Q608*H608</f>
        <v>5.5787100000000006E-3</v>
      </c>
      <c r="S608" s="156">
        <v>0</v>
      </c>
      <c r="T608" s="157">
        <f>S608*H608</f>
        <v>0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158" t="s">
        <v>406</v>
      </c>
      <c r="AT608" s="158" t="s">
        <v>254</v>
      </c>
      <c r="AU608" s="158" t="s">
        <v>82</v>
      </c>
      <c r="AY608" s="19" t="s">
        <v>252</v>
      </c>
      <c r="BE608" s="159">
        <f>IF(N608="základní",J608,0)</f>
        <v>0</v>
      </c>
      <c r="BF608" s="159">
        <f>IF(N608="snížená",J608,0)</f>
        <v>0</v>
      </c>
      <c r="BG608" s="159">
        <f>IF(N608="zákl. přenesená",J608,0)</f>
        <v>0</v>
      </c>
      <c r="BH608" s="159">
        <f>IF(N608="sníž. přenesená",J608,0)</f>
        <v>0</v>
      </c>
      <c r="BI608" s="159">
        <f>IF(N608="nulová",J608,0)</f>
        <v>0</v>
      </c>
      <c r="BJ608" s="19" t="s">
        <v>80</v>
      </c>
      <c r="BK608" s="159">
        <f>ROUND(I608*H608,2)</f>
        <v>0</v>
      </c>
      <c r="BL608" s="19" t="s">
        <v>406</v>
      </c>
      <c r="BM608" s="158" t="s">
        <v>6332</v>
      </c>
    </row>
    <row r="609" spans="1:65" s="2" customFormat="1" ht="11.25">
      <c r="A609" s="34"/>
      <c r="B609" s="35"/>
      <c r="C609" s="34"/>
      <c r="D609" s="160" t="s">
        <v>260</v>
      </c>
      <c r="E609" s="34"/>
      <c r="F609" s="161" t="s">
        <v>6333</v>
      </c>
      <c r="G609" s="34"/>
      <c r="H609" s="34"/>
      <c r="I609" s="162"/>
      <c r="J609" s="34"/>
      <c r="K609" s="34"/>
      <c r="L609" s="35"/>
      <c r="M609" s="163"/>
      <c r="N609" s="164"/>
      <c r="O609" s="55"/>
      <c r="P609" s="55"/>
      <c r="Q609" s="55"/>
      <c r="R609" s="55"/>
      <c r="S609" s="55"/>
      <c r="T609" s="56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9" t="s">
        <v>260</v>
      </c>
      <c r="AU609" s="19" t="s">
        <v>82</v>
      </c>
    </row>
    <row r="610" spans="1:65" s="2" customFormat="1" ht="11.25">
      <c r="A610" s="34"/>
      <c r="B610" s="35"/>
      <c r="C610" s="34"/>
      <c r="D610" s="165" t="s">
        <v>262</v>
      </c>
      <c r="E610" s="34"/>
      <c r="F610" s="166" t="s">
        <v>6334</v>
      </c>
      <c r="G610" s="34"/>
      <c r="H610" s="34"/>
      <c r="I610" s="162"/>
      <c r="J610" s="34"/>
      <c r="K610" s="34"/>
      <c r="L610" s="35"/>
      <c r="M610" s="163"/>
      <c r="N610" s="164"/>
      <c r="O610" s="55"/>
      <c r="P610" s="55"/>
      <c r="Q610" s="55"/>
      <c r="R610" s="55"/>
      <c r="S610" s="55"/>
      <c r="T610" s="56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9" t="s">
        <v>262</v>
      </c>
      <c r="AU610" s="19" t="s">
        <v>82</v>
      </c>
    </row>
    <row r="611" spans="1:65" s="2" customFormat="1" ht="16.5" customHeight="1">
      <c r="A611" s="34"/>
      <c r="B611" s="145"/>
      <c r="C611" s="146" t="s">
        <v>1351</v>
      </c>
      <c r="D611" s="146" t="s">
        <v>254</v>
      </c>
      <c r="E611" s="147" t="s">
        <v>6335</v>
      </c>
      <c r="F611" s="148" t="s">
        <v>6336</v>
      </c>
      <c r="G611" s="149" t="s">
        <v>4372</v>
      </c>
      <c r="H611" s="150">
        <v>9</v>
      </c>
      <c r="I611" s="151"/>
      <c r="J611" s="152">
        <f>ROUND(I611*H611,2)</f>
        <v>0</v>
      </c>
      <c r="K611" s="153"/>
      <c r="L611" s="35"/>
      <c r="M611" s="154" t="s">
        <v>3</v>
      </c>
      <c r="N611" s="155" t="s">
        <v>44</v>
      </c>
      <c r="O611" s="55"/>
      <c r="P611" s="156">
        <f>O611*H611</f>
        <v>0</v>
      </c>
      <c r="Q611" s="156">
        <v>3.0195570000000001E-2</v>
      </c>
      <c r="R611" s="156">
        <f>Q611*H611</f>
        <v>0.27176012999999999</v>
      </c>
      <c r="S611" s="156">
        <v>0</v>
      </c>
      <c r="T611" s="157">
        <f>S611*H611</f>
        <v>0</v>
      </c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R611" s="158" t="s">
        <v>406</v>
      </c>
      <c r="AT611" s="158" t="s">
        <v>254</v>
      </c>
      <c r="AU611" s="158" t="s">
        <v>82</v>
      </c>
      <c r="AY611" s="19" t="s">
        <v>252</v>
      </c>
      <c r="BE611" s="159">
        <f>IF(N611="základní",J611,0)</f>
        <v>0</v>
      </c>
      <c r="BF611" s="159">
        <f>IF(N611="snížená",J611,0)</f>
        <v>0</v>
      </c>
      <c r="BG611" s="159">
        <f>IF(N611="zákl. přenesená",J611,0)</f>
        <v>0</v>
      </c>
      <c r="BH611" s="159">
        <f>IF(N611="sníž. přenesená",J611,0)</f>
        <v>0</v>
      </c>
      <c r="BI611" s="159">
        <f>IF(N611="nulová",J611,0)</f>
        <v>0</v>
      </c>
      <c r="BJ611" s="19" t="s">
        <v>80</v>
      </c>
      <c r="BK611" s="159">
        <f>ROUND(I611*H611,2)</f>
        <v>0</v>
      </c>
      <c r="BL611" s="19" t="s">
        <v>406</v>
      </c>
      <c r="BM611" s="158" t="s">
        <v>6337</v>
      </c>
    </row>
    <row r="612" spans="1:65" s="2" customFormat="1" ht="11.25">
      <c r="A612" s="34"/>
      <c r="B612" s="35"/>
      <c r="C612" s="34"/>
      <c r="D612" s="160" t="s">
        <v>260</v>
      </c>
      <c r="E612" s="34"/>
      <c r="F612" s="161" t="s">
        <v>6338</v>
      </c>
      <c r="G612" s="34"/>
      <c r="H612" s="34"/>
      <c r="I612" s="162"/>
      <c r="J612" s="34"/>
      <c r="K612" s="34"/>
      <c r="L612" s="35"/>
      <c r="M612" s="163"/>
      <c r="N612" s="164"/>
      <c r="O612" s="55"/>
      <c r="P612" s="55"/>
      <c r="Q612" s="55"/>
      <c r="R612" s="55"/>
      <c r="S612" s="55"/>
      <c r="T612" s="56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T612" s="19" t="s">
        <v>260</v>
      </c>
      <c r="AU612" s="19" t="s">
        <v>82</v>
      </c>
    </row>
    <row r="613" spans="1:65" s="2" customFormat="1" ht="11.25">
      <c r="A613" s="34"/>
      <c r="B613" s="35"/>
      <c r="C613" s="34"/>
      <c r="D613" s="165" t="s">
        <v>262</v>
      </c>
      <c r="E613" s="34"/>
      <c r="F613" s="166" t="s">
        <v>6339</v>
      </c>
      <c r="G613" s="34"/>
      <c r="H613" s="34"/>
      <c r="I613" s="162"/>
      <c r="J613" s="34"/>
      <c r="K613" s="34"/>
      <c r="L613" s="35"/>
      <c r="M613" s="163"/>
      <c r="N613" s="164"/>
      <c r="O613" s="55"/>
      <c r="P613" s="55"/>
      <c r="Q613" s="55"/>
      <c r="R613" s="55"/>
      <c r="S613" s="55"/>
      <c r="T613" s="56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T613" s="19" t="s">
        <v>262</v>
      </c>
      <c r="AU613" s="19" t="s">
        <v>82</v>
      </c>
    </row>
    <row r="614" spans="1:65" s="2" customFormat="1" ht="21.75" customHeight="1">
      <c r="A614" s="34"/>
      <c r="B614" s="145"/>
      <c r="C614" s="146" t="s">
        <v>1359</v>
      </c>
      <c r="D614" s="146" t="s">
        <v>254</v>
      </c>
      <c r="E614" s="147" t="s">
        <v>6340</v>
      </c>
      <c r="F614" s="148" t="s">
        <v>6341</v>
      </c>
      <c r="G614" s="149" t="s">
        <v>743</v>
      </c>
      <c r="H614" s="150">
        <v>10</v>
      </c>
      <c r="I614" s="151"/>
      <c r="J614" s="152">
        <f>ROUND(I614*H614,2)</f>
        <v>0</v>
      </c>
      <c r="K614" s="153"/>
      <c r="L614" s="35"/>
      <c r="M614" s="154" t="s">
        <v>3</v>
      </c>
      <c r="N614" s="155" t="s">
        <v>44</v>
      </c>
      <c r="O614" s="55"/>
      <c r="P614" s="156">
        <f>O614*H614</f>
        <v>0</v>
      </c>
      <c r="Q614" s="156">
        <v>1.5542900000000001E-3</v>
      </c>
      <c r="R614" s="156">
        <f>Q614*H614</f>
        <v>1.55429E-2</v>
      </c>
      <c r="S614" s="156">
        <v>0</v>
      </c>
      <c r="T614" s="157">
        <f>S614*H614</f>
        <v>0</v>
      </c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R614" s="158" t="s">
        <v>406</v>
      </c>
      <c r="AT614" s="158" t="s">
        <v>254</v>
      </c>
      <c r="AU614" s="158" t="s">
        <v>82</v>
      </c>
      <c r="AY614" s="19" t="s">
        <v>252</v>
      </c>
      <c r="BE614" s="159">
        <f>IF(N614="základní",J614,0)</f>
        <v>0</v>
      </c>
      <c r="BF614" s="159">
        <f>IF(N614="snížená",J614,0)</f>
        <v>0</v>
      </c>
      <c r="BG614" s="159">
        <f>IF(N614="zákl. přenesená",J614,0)</f>
        <v>0</v>
      </c>
      <c r="BH614" s="159">
        <f>IF(N614="sníž. přenesená",J614,0)</f>
        <v>0</v>
      </c>
      <c r="BI614" s="159">
        <f>IF(N614="nulová",J614,0)</f>
        <v>0</v>
      </c>
      <c r="BJ614" s="19" t="s">
        <v>80</v>
      </c>
      <c r="BK614" s="159">
        <f>ROUND(I614*H614,2)</f>
        <v>0</v>
      </c>
      <c r="BL614" s="19" t="s">
        <v>406</v>
      </c>
      <c r="BM614" s="158" t="s">
        <v>6342</v>
      </c>
    </row>
    <row r="615" spans="1:65" s="2" customFormat="1" ht="11.25">
      <c r="A615" s="34"/>
      <c r="B615" s="35"/>
      <c r="C615" s="34"/>
      <c r="D615" s="160" t="s">
        <v>260</v>
      </c>
      <c r="E615" s="34"/>
      <c r="F615" s="161" t="s">
        <v>6343</v>
      </c>
      <c r="G615" s="34"/>
      <c r="H615" s="34"/>
      <c r="I615" s="162"/>
      <c r="J615" s="34"/>
      <c r="K615" s="34"/>
      <c r="L615" s="35"/>
      <c r="M615" s="163"/>
      <c r="N615" s="164"/>
      <c r="O615" s="55"/>
      <c r="P615" s="55"/>
      <c r="Q615" s="55"/>
      <c r="R615" s="55"/>
      <c r="S615" s="55"/>
      <c r="T615" s="56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9" t="s">
        <v>260</v>
      </c>
      <c r="AU615" s="19" t="s">
        <v>82</v>
      </c>
    </row>
    <row r="616" spans="1:65" s="2" customFormat="1" ht="11.25">
      <c r="A616" s="34"/>
      <c r="B616" s="35"/>
      <c r="C616" s="34"/>
      <c r="D616" s="165" t="s">
        <v>262</v>
      </c>
      <c r="E616" s="34"/>
      <c r="F616" s="166" t="s">
        <v>6344</v>
      </c>
      <c r="G616" s="34"/>
      <c r="H616" s="34"/>
      <c r="I616" s="162"/>
      <c r="J616" s="34"/>
      <c r="K616" s="34"/>
      <c r="L616" s="35"/>
      <c r="M616" s="163"/>
      <c r="N616" s="164"/>
      <c r="O616" s="55"/>
      <c r="P616" s="55"/>
      <c r="Q616" s="55"/>
      <c r="R616" s="55"/>
      <c r="S616" s="55"/>
      <c r="T616" s="56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T616" s="19" t="s">
        <v>262</v>
      </c>
      <c r="AU616" s="19" t="s">
        <v>82</v>
      </c>
    </row>
    <row r="617" spans="1:65" s="2" customFormat="1" ht="19.5">
      <c r="A617" s="34"/>
      <c r="B617" s="35"/>
      <c r="C617" s="34"/>
      <c r="D617" s="160" t="s">
        <v>2284</v>
      </c>
      <c r="E617" s="34"/>
      <c r="F617" s="211" t="s">
        <v>6345</v>
      </c>
      <c r="G617" s="34"/>
      <c r="H617" s="34"/>
      <c r="I617" s="162"/>
      <c r="J617" s="34"/>
      <c r="K617" s="34"/>
      <c r="L617" s="35"/>
      <c r="M617" s="163"/>
      <c r="N617" s="164"/>
      <c r="O617" s="55"/>
      <c r="P617" s="55"/>
      <c r="Q617" s="55"/>
      <c r="R617" s="55"/>
      <c r="S617" s="55"/>
      <c r="T617" s="56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T617" s="19" t="s">
        <v>2284</v>
      </c>
      <c r="AU617" s="19" t="s">
        <v>82</v>
      </c>
    </row>
    <row r="618" spans="1:65" s="13" customFormat="1" ht="11.25">
      <c r="B618" s="167"/>
      <c r="D618" s="160" t="s">
        <v>264</v>
      </c>
      <c r="E618" s="168" t="s">
        <v>3</v>
      </c>
      <c r="F618" s="169" t="s">
        <v>6346</v>
      </c>
      <c r="H618" s="168" t="s">
        <v>3</v>
      </c>
      <c r="I618" s="170"/>
      <c r="L618" s="167"/>
      <c r="M618" s="171"/>
      <c r="N618" s="172"/>
      <c r="O618" s="172"/>
      <c r="P618" s="172"/>
      <c r="Q618" s="172"/>
      <c r="R618" s="172"/>
      <c r="S618" s="172"/>
      <c r="T618" s="173"/>
      <c r="AT618" s="168" t="s">
        <v>264</v>
      </c>
      <c r="AU618" s="168" t="s">
        <v>82</v>
      </c>
      <c r="AV618" s="13" t="s">
        <v>80</v>
      </c>
      <c r="AW618" s="13" t="s">
        <v>34</v>
      </c>
      <c r="AX618" s="13" t="s">
        <v>73</v>
      </c>
      <c r="AY618" s="168" t="s">
        <v>252</v>
      </c>
    </row>
    <row r="619" spans="1:65" s="14" customFormat="1" ht="11.25">
      <c r="B619" s="174"/>
      <c r="D619" s="160" t="s">
        <v>264</v>
      </c>
      <c r="E619" s="175" t="s">
        <v>3</v>
      </c>
      <c r="F619" s="176" t="s">
        <v>338</v>
      </c>
      <c r="H619" s="177">
        <v>10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264</v>
      </c>
      <c r="AU619" s="175" t="s">
        <v>82</v>
      </c>
      <c r="AV619" s="14" t="s">
        <v>82</v>
      </c>
      <c r="AW619" s="14" t="s">
        <v>34</v>
      </c>
      <c r="AX619" s="14" t="s">
        <v>80</v>
      </c>
      <c r="AY619" s="175" t="s">
        <v>252</v>
      </c>
    </row>
    <row r="620" spans="1:65" s="2" customFormat="1" ht="21.75" customHeight="1">
      <c r="A620" s="34"/>
      <c r="B620" s="145"/>
      <c r="C620" s="146" t="s">
        <v>1369</v>
      </c>
      <c r="D620" s="146" t="s">
        <v>254</v>
      </c>
      <c r="E620" s="147" t="s">
        <v>6347</v>
      </c>
      <c r="F620" s="148" t="s">
        <v>6348</v>
      </c>
      <c r="G620" s="149" t="s">
        <v>743</v>
      </c>
      <c r="H620" s="150">
        <v>1</v>
      </c>
      <c r="I620" s="151"/>
      <c r="J620" s="152">
        <f>ROUND(I620*H620,2)</f>
        <v>0</v>
      </c>
      <c r="K620" s="153"/>
      <c r="L620" s="35"/>
      <c r="M620" s="154" t="s">
        <v>3</v>
      </c>
      <c r="N620" s="155" t="s">
        <v>44</v>
      </c>
      <c r="O620" s="55"/>
      <c r="P620" s="156">
        <f>O620*H620</f>
        <v>0</v>
      </c>
      <c r="Q620" s="156">
        <v>1.8948599999999999E-3</v>
      </c>
      <c r="R620" s="156">
        <f>Q620*H620</f>
        <v>1.8948599999999999E-3</v>
      </c>
      <c r="S620" s="156">
        <v>0</v>
      </c>
      <c r="T620" s="157">
        <f>S620*H620</f>
        <v>0</v>
      </c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R620" s="158" t="s">
        <v>406</v>
      </c>
      <c r="AT620" s="158" t="s">
        <v>254</v>
      </c>
      <c r="AU620" s="158" t="s">
        <v>82</v>
      </c>
      <c r="AY620" s="19" t="s">
        <v>252</v>
      </c>
      <c r="BE620" s="159">
        <f>IF(N620="základní",J620,0)</f>
        <v>0</v>
      </c>
      <c r="BF620" s="159">
        <f>IF(N620="snížená",J620,0)</f>
        <v>0</v>
      </c>
      <c r="BG620" s="159">
        <f>IF(N620="zákl. přenesená",J620,0)</f>
        <v>0</v>
      </c>
      <c r="BH620" s="159">
        <f>IF(N620="sníž. přenesená",J620,0)</f>
        <v>0</v>
      </c>
      <c r="BI620" s="159">
        <f>IF(N620="nulová",J620,0)</f>
        <v>0</v>
      </c>
      <c r="BJ620" s="19" t="s">
        <v>80</v>
      </c>
      <c r="BK620" s="159">
        <f>ROUND(I620*H620,2)</f>
        <v>0</v>
      </c>
      <c r="BL620" s="19" t="s">
        <v>406</v>
      </c>
      <c r="BM620" s="158" t="s">
        <v>6349</v>
      </c>
    </row>
    <row r="621" spans="1:65" s="2" customFormat="1" ht="11.25">
      <c r="A621" s="34"/>
      <c r="B621" s="35"/>
      <c r="C621" s="34"/>
      <c r="D621" s="160" t="s">
        <v>260</v>
      </c>
      <c r="E621" s="34"/>
      <c r="F621" s="161" t="s">
        <v>6350</v>
      </c>
      <c r="G621" s="34"/>
      <c r="H621" s="34"/>
      <c r="I621" s="162"/>
      <c r="J621" s="34"/>
      <c r="K621" s="34"/>
      <c r="L621" s="35"/>
      <c r="M621" s="163"/>
      <c r="N621" s="164"/>
      <c r="O621" s="55"/>
      <c r="P621" s="55"/>
      <c r="Q621" s="55"/>
      <c r="R621" s="55"/>
      <c r="S621" s="55"/>
      <c r="T621" s="56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T621" s="19" t="s">
        <v>260</v>
      </c>
      <c r="AU621" s="19" t="s">
        <v>82</v>
      </c>
    </row>
    <row r="622" spans="1:65" s="2" customFormat="1" ht="11.25">
      <c r="A622" s="34"/>
      <c r="B622" s="35"/>
      <c r="C622" s="34"/>
      <c r="D622" s="165" t="s">
        <v>262</v>
      </c>
      <c r="E622" s="34"/>
      <c r="F622" s="166" t="s">
        <v>6351</v>
      </c>
      <c r="G622" s="34"/>
      <c r="H622" s="34"/>
      <c r="I622" s="162"/>
      <c r="J622" s="34"/>
      <c r="K622" s="34"/>
      <c r="L622" s="35"/>
      <c r="M622" s="163"/>
      <c r="N622" s="164"/>
      <c r="O622" s="55"/>
      <c r="P622" s="55"/>
      <c r="Q622" s="55"/>
      <c r="R622" s="55"/>
      <c r="S622" s="55"/>
      <c r="T622" s="56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T622" s="19" t="s">
        <v>262</v>
      </c>
      <c r="AU622" s="19" t="s">
        <v>82</v>
      </c>
    </row>
    <row r="623" spans="1:65" s="2" customFormat="1" ht="19.5">
      <c r="A623" s="34"/>
      <c r="B623" s="35"/>
      <c r="C623" s="34"/>
      <c r="D623" s="160" t="s">
        <v>2284</v>
      </c>
      <c r="E623" s="34"/>
      <c r="F623" s="211" t="s">
        <v>6345</v>
      </c>
      <c r="G623" s="34"/>
      <c r="H623" s="34"/>
      <c r="I623" s="162"/>
      <c r="J623" s="34"/>
      <c r="K623" s="34"/>
      <c r="L623" s="35"/>
      <c r="M623" s="163"/>
      <c r="N623" s="164"/>
      <c r="O623" s="55"/>
      <c r="P623" s="55"/>
      <c r="Q623" s="55"/>
      <c r="R623" s="55"/>
      <c r="S623" s="55"/>
      <c r="T623" s="56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T623" s="19" t="s">
        <v>2284</v>
      </c>
      <c r="AU623" s="19" t="s">
        <v>82</v>
      </c>
    </row>
    <row r="624" spans="1:65" s="13" customFormat="1" ht="11.25">
      <c r="B624" s="167"/>
      <c r="D624" s="160" t="s">
        <v>264</v>
      </c>
      <c r="E624" s="168" t="s">
        <v>3</v>
      </c>
      <c r="F624" s="169" t="s">
        <v>6352</v>
      </c>
      <c r="H624" s="168" t="s">
        <v>3</v>
      </c>
      <c r="I624" s="170"/>
      <c r="L624" s="167"/>
      <c r="M624" s="171"/>
      <c r="N624" s="172"/>
      <c r="O624" s="172"/>
      <c r="P624" s="172"/>
      <c r="Q624" s="172"/>
      <c r="R624" s="172"/>
      <c r="S624" s="172"/>
      <c r="T624" s="173"/>
      <c r="AT624" s="168" t="s">
        <v>264</v>
      </c>
      <c r="AU624" s="168" t="s">
        <v>82</v>
      </c>
      <c r="AV624" s="13" t="s">
        <v>80</v>
      </c>
      <c r="AW624" s="13" t="s">
        <v>34</v>
      </c>
      <c r="AX624" s="13" t="s">
        <v>73</v>
      </c>
      <c r="AY624" s="168" t="s">
        <v>252</v>
      </c>
    </row>
    <row r="625" spans="1:65" s="14" customFormat="1" ht="11.25">
      <c r="B625" s="174"/>
      <c r="D625" s="160" t="s">
        <v>264</v>
      </c>
      <c r="E625" s="175" t="s">
        <v>3</v>
      </c>
      <c r="F625" s="176" t="s">
        <v>80</v>
      </c>
      <c r="H625" s="177">
        <v>1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80</v>
      </c>
      <c r="AY625" s="175" t="s">
        <v>252</v>
      </c>
    </row>
    <row r="626" spans="1:65" s="2" customFormat="1" ht="21.75" customHeight="1">
      <c r="A626" s="34"/>
      <c r="B626" s="145"/>
      <c r="C626" s="146" t="s">
        <v>1375</v>
      </c>
      <c r="D626" s="146" t="s">
        <v>254</v>
      </c>
      <c r="E626" s="147" t="s">
        <v>6353</v>
      </c>
      <c r="F626" s="148" t="s">
        <v>6354</v>
      </c>
      <c r="G626" s="149" t="s">
        <v>743</v>
      </c>
      <c r="H626" s="150">
        <v>15</v>
      </c>
      <c r="I626" s="151"/>
      <c r="J626" s="152">
        <f>ROUND(I626*H626,2)</f>
        <v>0</v>
      </c>
      <c r="K626" s="153"/>
      <c r="L626" s="35"/>
      <c r="M626" s="154" t="s">
        <v>3</v>
      </c>
      <c r="N626" s="155" t="s">
        <v>44</v>
      </c>
      <c r="O626" s="55"/>
      <c r="P626" s="156">
        <f>O626*H626</f>
        <v>0</v>
      </c>
      <c r="Q626" s="156">
        <v>1.5499999999999999E-3</v>
      </c>
      <c r="R626" s="156">
        <f>Q626*H626</f>
        <v>2.325E-2</v>
      </c>
      <c r="S626" s="156">
        <v>0</v>
      </c>
      <c r="T626" s="157">
        <f>S626*H626</f>
        <v>0</v>
      </c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R626" s="158" t="s">
        <v>406</v>
      </c>
      <c r="AT626" s="158" t="s">
        <v>254</v>
      </c>
      <c r="AU626" s="158" t="s">
        <v>82</v>
      </c>
      <c r="AY626" s="19" t="s">
        <v>252</v>
      </c>
      <c r="BE626" s="159">
        <f>IF(N626="základní",J626,0)</f>
        <v>0</v>
      </c>
      <c r="BF626" s="159">
        <f>IF(N626="snížená",J626,0)</f>
        <v>0</v>
      </c>
      <c r="BG626" s="159">
        <f>IF(N626="zákl. přenesená",J626,0)</f>
        <v>0</v>
      </c>
      <c r="BH626" s="159">
        <f>IF(N626="sníž. přenesená",J626,0)</f>
        <v>0</v>
      </c>
      <c r="BI626" s="159">
        <f>IF(N626="nulová",J626,0)</f>
        <v>0</v>
      </c>
      <c r="BJ626" s="19" t="s">
        <v>80</v>
      </c>
      <c r="BK626" s="159">
        <f>ROUND(I626*H626,2)</f>
        <v>0</v>
      </c>
      <c r="BL626" s="19" t="s">
        <v>406</v>
      </c>
      <c r="BM626" s="158" t="s">
        <v>6355</v>
      </c>
    </row>
    <row r="627" spans="1:65" s="2" customFormat="1" ht="11.25">
      <c r="A627" s="34"/>
      <c r="B627" s="35"/>
      <c r="C627" s="34"/>
      <c r="D627" s="160" t="s">
        <v>260</v>
      </c>
      <c r="E627" s="34"/>
      <c r="F627" s="161" t="s">
        <v>6356</v>
      </c>
      <c r="G627" s="34"/>
      <c r="H627" s="34"/>
      <c r="I627" s="162"/>
      <c r="J627" s="34"/>
      <c r="K627" s="34"/>
      <c r="L627" s="35"/>
      <c r="M627" s="163"/>
      <c r="N627" s="164"/>
      <c r="O627" s="55"/>
      <c r="P627" s="55"/>
      <c r="Q627" s="55"/>
      <c r="R627" s="55"/>
      <c r="S627" s="55"/>
      <c r="T627" s="56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T627" s="19" t="s">
        <v>260</v>
      </c>
      <c r="AU627" s="19" t="s">
        <v>82</v>
      </c>
    </row>
    <row r="628" spans="1:65" s="2" customFormat="1" ht="11.25">
      <c r="A628" s="34"/>
      <c r="B628" s="35"/>
      <c r="C628" s="34"/>
      <c r="D628" s="165" t="s">
        <v>262</v>
      </c>
      <c r="E628" s="34"/>
      <c r="F628" s="166" t="s">
        <v>6357</v>
      </c>
      <c r="G628" s="34"/>
      <c r="H628" s="34"/>
      <c r="I628" s="162"/>
      <c r="J628" s="34"/>
      <c r="K628" s="34"/>
      <c r="L628" s="35"/>
      <c r="M628" s="163"/>
      <c r="N628" s="164"/>
      <c r="O628" s="55"/>
      <c r="P628" s="55"/>
      <c r="Q628" s="55"/>
      <c r="R628" s="55"/>
      <c r="S628" s="55"/>
      <c r="T628" s="56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T628" s="19" t="s">
        <v>262</v>
      </c>
      <c r="AU628" s="19" t="s">
        <v>82</v>
      </c>
    </row>
    <row r="629" spans="1:65" s="2" customFormat="1" ht="19.5">
      <c r="A629" s="34"/>
      <c r="B629" s="35"/>
      <c r="C629" s="34"/>
      <c r="D629" s="160" t="s">
        <v>2284</v>
      </c>
      <c r="E629" s="34"/>
      <c r="F629" s="211" t="s">
        <v>6345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2284</v>
      </c>
      <c r="AU629" s="19" t="s">
        <v>82</v>
      </c>
    </row>
    <row r="630" spans="1:65" s="13" customFormat="1" ht="11.25">
      <c r="B630" s="167"/>
      <c r="D630" s="160" t="s">
        <v>264</v>
      </c>
      <c r="E630" s="168" t="s">
        <v>3</v>
      </c>
      <c r="F630" s="169" t="s">
        <v>6358</v>
      </c>
      <c r="H630" s="168" t="s">
        <v>3</v>
      </c>
      <c r="I630" s="170"/>
      <c r="L630" s="167"/>
      <c r="M630" s="171"/>
      <c r="N630" s="172"/>
      <c r="O630" s="172"/>
      <c r="P630" s="172"/>
      <c r="Q630" s="172"/>
      <c r="R630" s="172"/>
      <c r="S630" s="172"/>
      <c r="T630" s="173"/>
      <c r="AT630" s="168" t="s">
        <v>264</v>
      </c>
      <c r="AU630" s="168" t="s">
        <v>82</v>
      </c>
      <c r="AV630" s="13" t="s">
        <v>80</v>
      </c>
      <c r="AW630" s="13" t="s">
        <v>34</v>
      </c>
      <c r="AX630" s="13" t="s">
        <v>73</v>
      </c>
      <c r="AY630" s="168" t="s">
        <v>252</v>
      </c>
    </row>
    <row r="631" spans="1:65" s="14" customFormat="1" ht="11.25">
      <c r="B631" s="174"/>
      <c r="D631" s="160" t="s">
        <v>264</v>
      </c>
      <c r="E631" s="175" t="s">
        <v>3</v>
      </c>
      <c r="F631" s="176" t="s">
        <v>9</v>
      </c>
      <c r="H631" s="177">
        <v>15</v>
      </c>
      <c r="I631" s="178"/>
      <c r="L631" s="174"/>
      <c r="M631" s="179"/>
      <c r="N631" s="180"/>
      <c r="O631" s="180"/>
      <c r="P631" s="180"/>
      <c r="Q631" s="180"/>
      <c r="R631" s="180"/>
      <c r="S631" s="180"/>
      <c r="T631" s="181"/>
      <c r="AT631" s="175" t="s">
        <v>264</v>
      </c>
      <c r="AU631" s="175" t="s">
        <v>82</v>
      </c>
      <c r="AV631" s="14" t="s">
        <v>82</v>
      </c>
      <c r="AW631" s="14" t="s">
        <v>34</v>
      </c>
      <c r="AX631" s="14" t="s">
        <v>80</v>
      </c>
      <c r="AY631" s="175" t="s">
        <v>252</v>
      </c>
    </row>
    <row r="632" spans="1:65" s="2" customFormat="1" ht="16.5" customHeight="1">
      <c r="A632" s="34"/>
      <c r="B632" s="145"/>
      <c r="C632" s="146" t="s">
        <v>1395</v>
      </c>
      <c r="D632" s="146" t="s">
        <v>254</v>
      </c>
      <c r="E632" s="147" t="s">
        <v>6359</v>
      </c>
      <c r="F632" s="148" t="s">
        <v>6360</v>
      </c>
      <c r="G632" s="149" t="s">
        <v>4372</v>
      </c>
      <c r="H632" s="150">
        <v>1</v>
      </c>
      <c r="I632" s="151"/>
      <c r="J632" s="152">
        <f>ROUND(I632*H632,2)</f>
        <v>0</v>
      </c>
      <c r="K632" s="153"/>
      <c r="L632" s="35"/>
      <c r="M632" s="154" t="s">
        <v>3</v>
      </c>
      <c r="N632" s="155" t="s">
        <v>44</v>
      </c>
      <c r="O632" s="55"/>
      <c r="P632" s="156">
        <f>O632*H632</f>
        <v>0</v>
      </c>
      <c r="Q632" s="156">
        <v>6.7799999999999996E-3</v>
      </c>
      <c r="R632" s="156">
        <f>Q632*H632</f>
        <v>6.7799999999999996E-3</v>
      </c>
      <c r="S632" s="156">
        <v>0</v>
      </c>
      <c r="T632" s="157">
        <f>S632*H632</f>
        <v>0</v>
      </c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R632" s="158" t="s">
        <v>406</v>
      </c>
      <c r="AT632" s="158" t="s">
        <v>254</v>
      </c>
      <c r="AU632" s="158" t="s">
        <v>82</v>
      </c>
      <c r="AY632" s="19" t="s">
        <v>252</v>
      </c>
      <c r="BE632" s="159">
        <f>IF(N632="základní",J632,0)</f>
        <v>0</v>
      </c>
      <c r="BF632" s="159">
        <f>IF(N632="snížená",J632,0)</f>
        <v>0</v>
      </c>
      <c r="BG632" s="159">
        <f>IF(N632="zákl. přenesená",J632,0)</f>
        <v>0</v>
      </c>
      <c r="BH632" s="159">
        <f>IF(N632="sníž. přenesená",J632,0)</f>
        <v>0</v>
      </c>
      <c r="BI632" s="159">
        <f>IF(N632="nulová",J632,0)</f>
        <v>0</v>
      </c>
      <c r="BJ632" s="19" t="s">
        <v>80</v>
      </c>
      <c r="BK632" s="159">
        <f>ROUND(I632*H632,2)</f>
        <v>0</v>
      </c>
      <c r="BL632" s="19" t="s">
        <v>406</v>
      </c>
      <c r="BM632" s="158" t="s">
        <v>6361</v>
      </c>
    </row>
    <row r="633" spans="1:65" s="2" customFormat="1" ht="11.25">
      <c r="A633" s="34"/>
      <c r="B633" s="35"/>
      <c r="C633" s="34"/>
      <c r="D633" s="160" t="s">
        <v>260</v>
      </c>
      <c r="E633" s="34"/>
      <c r="F633" s="161" t="s">
        <v>6362</v>
      </c>
      <c r="G633" s="34"/>
      <c r="H633" s="34"/>
      <c r="I633" s="162"/>
      <c r="J633" s="34"/>
      <c r="K633" s="34"/>
      <c r="L633" s="35"/>
      <c r="M633" s="163"/>
      <c r="N633" s="164"/>
      <c r="O633" s="55"/>
      <c r="P633" s="55"/>
      <c r="Q633" s="55"/>
      <c r="R633" s="55"/>
      <c r="S633" s="55"/>
      <c r="T633" s="56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T633" s="19" t="s">
        <v>260</v>
      </c>
      <c r="AU633" s="19" t="s">
        <v>82</v>
      </c>
    </row>
    <row r="634" spans="1:65" s="2" customFormat="1" ht="11.25">
      <c r="A634" s="34"/>
      <c r="B634" s="35"/>
      <c r="C634" s="34"/>
      <c r="D634" s="165" t="s">
        <v>262</v>
      </c>
      <c r="E634" s="34"/>
      <c r="F634" s="166" t="s">
        <v>6363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262</v>
      </c>
      <c r="AU634" s="19" t="s">
        <v>82</v>
      </c>
    </row>
    <row r="635" spans="1:65" s="2" customFormat="1" ht="16.5" customHeight="1">
      <c r="A635" s="34"/>
      <c r="B635" s="145"/>
      <c r="C635" s="146" t="s">
        <v>1403</v>
      </c>
      <c r="D635" s="146" t="s">
        <v>254</v>
      </c>
      <c r="E635" s="147" t="s">
        <v>6364</v>
      </c>
      <c r="F635" s="148" t="s">
        <v>6365</v>
      </c>
      <c r="G635" s="149" t="s">
        <v>331</v>
      </c>
      <c r="H635" s="150">
        <v>1796</v>
      </c>
      <c r="I635" s="151"/>
      <c r="J635" s="152">
        <f>ROUND(I635*H635,2)</f>
        <v>0</v>
      </c>
      <c r="K635" s="153"/>
      <c r="L635" s="35"/>
      <c r="M635" s="154" t="s">
        <v>3</v>
      </c>
      <c r="N635" s="155" t="s">
        <v>44</v>
      </c>
      <c r="O635" s="55"/>
      <c r="P635" s="156">
        <f>O635*H635</f>
        <v>0</v>
      </c>
      <c r="Q635" s="156">
        <v>1.8972349999999999E-4</v>
      </c>
      <c r="R635" s="156">
        <f>Q635*H635</f>
        <v>0.34074340599999997</v>
      </c>
      <c r="S635" s="156">
        <v>0</v>
      </c>
      <c r="T635" s="157">
        <f>S635*H635</f>
        <v>0</v>
      </c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R635" s="158" t="s">
        <v>406</v>
      </c>
      <c r="AT635" s="158" t="s">
        <v>254</v>
      </c>
      <c r="AU635" s="158" t="s">
        <v>82</v>
      </c>
      <c r="AY635" s="19" t="s">
        <v>252</v>
      </c>
      <c r="BE635" s="159">
        <f>IF(N635="základní",J635,0)</f>
        <v>0</v>
      </c>
      <c r="BF635" s="159">
        <f>IF(N635="snížená",J635,0)</f>
        <v>0</v>
      </c>
      <c r="BG635" s="159">
        <f>IF(N635="zákl. přenesená",J635,0)</f>
        <v>0</v>
      </c>
      <c r="BH635" s="159">
        <f>IF(N635="sníž. přenesená",J635,0)</f>
        <v>0</v>
      </c>
      <c r="BI635" s="159">
        <f>IF(N635="nulová",J635,0)</f>
        <v>0</v>
      </c>
      <c r="BJ635" s="19" t="s">
        <v>80</v>
      </c>
      <c r="BK635" s="159">
        <f>ROUND(I635*H635,2)</f>
        <v>0</v>
      </c>
      <c r="BL635" s="19" t="s">
        <v>406</v>
      </c>
      <c r="BM635" s="158" t="s">
        <v>6366</v>
      </c>
    </row>
    <row r="636" spans="1:65" s="2" customFormat="1" ht="11.25">
      <c r="A636" s="34"/>
      <c r="B636" s="35"/>
      <c r="C636" s="34"/>
      <c r="D636" s="160" t="s">
        <v>260</v>
      </c>
      <c r="E636" s="34"/>
      <c r="F636" s="161" t="s">
        <v>6367</v>
      </c>
      <c r="G636" s="34"/>
      <c r="H636" s="34"/>
      <c r="I636" s="162"/>
      <c r="J636" s="34"/>
      <c r="K636" s="34"/>
      <c r="L636" s="35"/>
      <c r="M636" s="163"/>
      <c r="N636" s="164"/>
      <c r="O636" s="55"/>
      <c r="P636" s="55"/>
      <c r="Q636" s="55"/>
      <c r="R636" s="55"/>
      <c r="S636" s="55"/>
      <c r="T636" s="56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9" t="s">
        <v>260</v>
      </c>
      <c r="AU636" s="19" t="s">
        <v>82</v>
      </c>
    </row>
    <row r="637" spans="1:65" s="2" customFormat="1" ht="11.25">
      <c r="A637" s="34"/>
      <c r="B637" s="35"/>
      <c r="C637" s="34"/>
      <c r="D637" s="165" t="s">
        <v>262</v>
      </c>
      <c r="E637" s="34"/>
      <c r="F637" s="166" t="s">
        <v>6368</v>
      </c>
      <c r="G637" s="34"/>
      <c r="H637" s="34"/>
      <c r="I637" s="162"/>
      <c r="J637" s="34"/>
      <c r="K637" s="34"/>
      <c r="L637" s="35"/>
      <c r="M637" s="163"/>
      <c r="N637" s="164"/>
      <c r="O637" s="55"/>
      <c r="P637" s="55"/>
      <c r="Q637" s="55"/>
      <c r="R637" s="55"/>
      <c r="S637" s="55"/>
      <c r="T637" s="56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T637" s="19" t="s">
        <v>262</v>
      </c>
      <c r="AU637" s="19" t="s">
        <v>82</v>
      </c>
    </row>
    <row r="638" spans="1:65" s="13" customFormat="1" ht="11.25">
      <c r="B638" s="167"/>
      <c r="D638" s="160" t="s">
        <v>264</v>
      </c>
      <c r="E638" s="168" t="s">
        <v>3</v>
      </c>
      <c r="F638" s="169" t="s">
        <v>6369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1:65" s="14" customFormat="1" ht="11.25">
      <c r="B639" s="174"/>
      <c r="D639" s="160" t="s">
        <v>264</v>
      </c>
      <c r="E639" s="175" t="s">
        <v>3</v>
      </c>
      <c r="F639" s="176" t="s">
        <v>6370</v>
      </c>
      <c r="H639" s="177">
        <v>158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1:65" s="13" customFormat="1" ht="11.25">
      <c r="B640" s="167"/>
      <c r="D640" s="160" t="s">
        <v>264</v>
      </c>
      <c r="E640" s="168" t="s">
        <v>3</v>
      </c>
      <c r="F640" s="169" t="s">
        <v>6371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6372</v>
      </c>
      <c r="H641" s="177">
        <v>453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3" customFormat="1" ht="11.25">
      <c r="B642" s="167"/>
      <c r="D642" s="160" t="s">
        <v>264</v>
      </c>
      <c r="E642" s="168" t="s">
        <v>3</v>
      </c>
      <c r="F642" s="169" t="s">
        <v>6373</v>
      </c>
      <c r="H642" s="168" t="s">
        <v>3</v>
      </c>
      <c r="I642" s="170"/>
      <c r="L642" s="167"/>
      <c r="M642" s="171"/>
      <c r="N642" s="172"/>
      <c r="O642" s="172"/>
      <c r="P642" s="172"/>
      <c r="Q642" s="172"/>
      <c r="R642" s="172"/>
      <c r="S642" s="172"/>
      <c r="T642" s="173"/>
      <c r="AT642" s="168" t="s">
        <v>264</v>
      </c>
      <c r="AU642" s="168" t="s">
        <v>82</v>
      </c>
      <c r="AV642" s="13" t="s">
        <v>80</v>
      </c>
      <c r="AW642" s="13" t="s">
        <v>34</v>
      </c>
      <c r="AX642" s="13" t="s">
        <v>73</v>
      </c>
      <c r="AY642" s="168" t="s">
        <v>252</v>
      </c>
    </row>
    <row r="643" spans="1:65" s="14" customFormat="1" ht="11.25">
      <c r="B643" s="174"/>
      <c r="D643" s="160" t="s">
        <v>264</v>
      </c>
      <c r="E643" s="175" t="s">
        <v>3</v>
      </c>
      <c r="F643" s="176" t="s">
        <v>6374</v>
      </c>
      <c r="H643" s="177">
        <v>297</v>
      </c>
      <c r="I643" s="178"/>
      <c r="L643" s="174"/>
      <c r="M643" s="179"/>
      <c r="N643" s="180"/>
      <c r="O643" s="180"/>
      <c r="P643" s="180"/>
      <c r="Q643" s="180"/>
      <c r="R643" s="180"/>
      <c r="S643" s="180"/>
      <c r="T643" s="181"/>
      <c r="AT643" s="175" t="s">
        <v>264</v>
      </c>
      <c r="AU643" s="175" t="s">
        <v>82</v>
      </c>
      <c r="AV643" s="14" t="s">
        <v>82</v>
      </c>
      <c r="AW643" s="14" t="s">
        <v>34</v>
      </c>
      <c r="AX643" s="14" t="s">
        <v>73</v>
      </c>
      <c r="AY643" s="175" t="s">
        <v>252</v>
      </c>
    </row>
    <row r="644" spans="1:65" s="13" customFormat="1" ht="11.25">
      <c r="B644" s="167"/>
      <c r="D644" s="160" t="s">
        <v>264</v>
      </c>
      <c r="E644" s="168" t="s">
        <v>3</v>
      </c>
      <c r="F644" s="169" t="s">
        <v>6375</v>
      </c>
      <c r="H644" s="168" t="s">
        <v>3</v>
      </c>
      <c r="I644" s="170"/>
      <c r="L644" s="167"/>
      <c r="M644" s="171"/>
      <c r="N644" s="172"/>
      <c r="O644" s="172"/>
      <c r="P644" s="172"/>
      <c r="Q644" s="172"/>
      <c r="R644" s="172"/>
      <c r="S644" s="172"/>
      <c r="T644" s="173"/>
      <c r="AT644" s="168" t="s">
        <v>264</v>
      </c>
      <c r="AU644" s="168" t="s">
        <v>82</v>
      </c>
      <c r="AV644" s="13" t="s">
        <v>80</v>
      </c>
      <c r="AW644" s="13" t="s">
        <v>34</v>
      </c>
      <c r="AX644" s="13" t="s">
        <v>73</v>
      </c>
      <c r="AY644" s="168" t="s">
        <v>252</v>
      </c>
    </row>
    <row r="645" spans="1:65" s="14" customFormat="1" ht="11.25">
      <c r="B645" s="174"/>
      <c r="D645" s="160" t="s">
        <v>264</v>
      </c>
      <c r="E645" s="175" t="s">
        <v>3</v>
      </c>
      <c r="F645" s="176" t="s">
        <v>6376</v>
      </c>
      <c r="H645" s="177">
        <v>124</v>
      </c>
      <c r="I645" s="178"/>
      <c r="L645" s="174"/>
      <c r="M645" s="179"/>
      <c r="N645" s="180"/>
      <c r="O645" s="180"/>
      <c r="P645" s="180"/>
      <c r="Q645" s="180"/>
      <c r="R645" s="180"/>
      <c r="S645" s="180"/>
      <c r="T645" s="181"/>
      <c r="AT645" s="175" t="s">
        <v>264</v>
      </c>
      <c r="AU645" s="175" t="s">
        <v>82</v>
      </c>
      <c r="AV645" s="14" t="s">
        <v>82</v>
      </c>
      <c r="AW645" s="14" t="s">
        <v>34</v>
      </c>
      <c r="AX645" s="14" t="s">
        <v>73</v>
      </c>
      <c r="AY645" s="175" t="s">
        <v>252</v>
      </c>
    </row>
    <row r="646" spans="1:65" s="13" customFormat="1" ht="11.25">
      <c r="B646" s="167"/>
      <c r="D646" s="160" t="s">
        <v>264</v>
      </c>
      <c r="E646" s="168" t="s">
        <v>3</v>
      </c>
      <c r="F646" s="169" t="s">
        <v>6377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264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252</v>
      </c>
    </row>
    <row r="647" spans="1:65" s="14" customFormat="1" ht="11.25">
      <c r="B647" s="174"/>
      <c r="D647" s="160" t="s">
        <v>264</v>
      </c>
      <c r="E647" s="175" t="s">
        <v>3</v>
      </c>
      <c r="F647" s="176" t="s">
        <v>6378</v>
      </c>
      <c r="H647" s="177">
        <v>672</v>
      </c>
      <c r="I647" s="178"/>
      <c r="L647" s="174"/>
      <c r="M647" s="179"/>
      <c r="N647" s="180"/>
      <c r="O647" s="180"/>
      <c r="P647" s="180"/>
      <c r="Q647" s="180"/>
      <c r="R647" s="180"/>
      <c r="S647" s="180"/>
      <c r="T647" s="181"/>
      <c r="AT647" s="175" t="s">
        <v>264</v>
      </c>
      <c r="AU647" s="175" t="s">
        <v>82</v>
      </c>
      <c r="AV647" s="14" t="s">
        <v>82</v>
      </c>
      <c r="AW647" s="14" t="s">
        <v>34</v>
      </c>
      <c r="AX647" s="14" t="s">
        <v>73</v>
      </c>
      <c r="AY647" s="175" t="s">
        <v>252</v>
      </c>
    </row>
    <row r="648" spans="1:65" s="13" customFormat="1" ht="11.25">
      <c r="B648" s="167"/>
      <c r="D648" s="160" t="s">
        <v>264</v>
      </c>
      <c r="E648" s="168" t="s">
        <v>3</v>
      </c>
      <c r="F648" s="169" t="s">
        <v>6379</v>
      </c>
      <c r="H648" s="168" t="s">
        <v>3</v>
      </c>
      <c r="I648" s="170"/>
      <c r="L648" s="167"/>
      <c r="M648" s="171"/>
      <c r="N648" s="172"/>
      <c r="O648" s="172"/>
      <c r="P648" s="172"/>
      <c r="Q648" s="172"/>
      <c r="R648" s="172"/>
      <c r="S648" s="172"/>
      <c r="T648" s="173"/>
      <c r="AT648" s="168" t="s">
        <v>264</v>
      </c>
      <c r="AU648" s="168" t="s">
        <v>82</v>
      </c>
      <c r="AV648" s="13" t="s">
        <v>80</v>
      </c>
      <c r="AW648" s="13" t="s">
        <v>34</v>
      </c>
      <c r="AX648" s="13" t="s">
        <v>73</v>
      </c>
      <c r="AY648" s="168" t="s">
        <v>252</v>
      </c>
    </row>
    <row r="649" spans="1:65" s="14" customFormat="1" ht="11.25">
      <c r="B649" s="174"/>
      <c r="D649" s="160" t="s">
        <v>264</v>
      </c>
      <c r="E649" s="175" t="s">
        <v>3</v>
      </c>
      <c r="F649" s="176" t="s">
        <v>5782</v>
      </c>
      <c r="H649" s="177">
        <v>92</v>
      </c>
      <c r="I649" s="178"/>
      <c r="L649" s="174"/>
      <c r="M649" s="179"/>
      <c r="N649" s="180"/>
      <c r="O649" s="180"/>
      <c r="P649" s="180"/>
      <c r="Q649" s="180"/>
      <c r="R649" s="180"/>
      <c r="S649" s="180"/>
      <c r="T649" s="181"/>
      <c r="AT649" s="175" t="s">
        <v>264</v>
      </c>
      <c r="AU649" s="175" t="s">
        <v>82</v>
      </c>
      <c r="AV649" s="14" t="s">
        <v>82</v>
      </c>
      <c r="AW649" s="14" t="s">
        <v>34</v>
      </c>
      <c r="AX649" s="14" t="s">
        <v>73</v>
      </c>
      <c r="AY649" s="175" t="s">
        <v>252</v>
      </c>
    </row>
    <row r="650" spans="1:65" s="15" customFormat="1" ht="11.25">
      <c r="B650" s="182"/>
      <c r="D650" s="160" t="s">
        <v>264</v>
      </c>
      <c r="E650" s="183" t="s">
        <v>3</v>
      </c>
      <c r="F650" s="184" t="s">
        <v>269</v>
      </c>
      <c r="H650" s="185">
        <v>1796</v>
      </c>
      <c r="I650" s="186"/>
      <c r="L650" s="182"/>
      <c r="M650" s="187"/>
      <c r="N650" s="188"/>
      <c r="O650" s="188"/>
      <c r="P650" s="188"/>
      <c r="Q650" s="188"/>
      <c r="R650" s="188"/>
      <c r="S650" s="188"/>
      <c r="T650" s="189"/>
      <c r="AT650" s="183" t="s">
        <v>264</v>
      </c>
      <c r="AU650" s="183" t="s">
        <v>82</v>
      </c>
      <c r="AV650" s="15" t="s">
        <v>258</v>
      </c>
      <c r="AW650" s="15" t="s">
        <v>34</v>
      </c>
      <c r="AX650" s="15" t="s">
        <v>80</v>
      </c>
      <c r="AY650" s="183" t="s">
        <v>252</v>
      </c>
    </row>
    <row r="651" spans="1:65" s="2" customFormat="1" ht="16.5" customHeight="1">
      <c r="A651" s="34"/>
      <c r="B651" s="145"/>
      <c r="C651" s="146" t="s">
        <v>1411</v>
      </c>
      <c r="D651" s="146" t="s">
        <v>254</v>
      </c>
      <c r="E651" s="147" t="s">
        <v>6380</v>
      </c>
      <c r="F651" s="148" t="s">
        <v>6381</v>
      </c>
      <c r="G651" s="149" t="s">
        <v>331</v>
      </c>
      <c r="H651" s="150">
        <v>1796</v>
      </c>
      <c r="I651" s="151"/>
      <c r="J651" s="152">
        <f>ROUND(I651*H651,2)</f>
        <v>0</v>
      </c>
      <c r="K651" s="153"/>
      <c r="L651" s="35"/>
      <c r="M651" s="154" t="s">
        <v>3</v>
      </c>
      <c r="N651" s="155" t="s">
        <v>44</v>
      </c>
      <c r="O651" s="55"/>
      <c r="P651" s="156">
        <f>O651*H651</f>
        <v>0</v>
      </c>
      <c r="Q651" s="156">
        <v>1.0000000000000001E-5</v>
      </c>
      <c r="R651" s="156">
        <f>Q651*H651</f>
        <v>1.796E-2</v>
      </c>
      <c r="S651" s="156">
        <v>0</v>
      </c>
      <c r="T651" s="157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158" t="s">
        <v>406</v>
      </c>
      <c r="AT651" s="158" t="s">
        <v>254</v>
      </c>
      <c r="AU651" s="158" t="s">
        <v>82</v>
      </c>
      <c r="AY651" s="19" t="s">
        <v>252</v>
      </c>
      <c r="BE651" s="159">
        <f>IF(N651="základní",J651,0)</f>
        <v>0</v>
      </c>
      <c r="BF651" s="159">
        <f>IF(N651="snížená",J651,0)</f>
        <v>0</v>
      </c>
      <c r="BG651" s="159">
        <f>IF(N651="zákl. přenesená",J651,0)</f>
        <v>0</v>
      </c>
      <c r="BH651" s="159">
        <f>IF(N651="sníž. přenesená",J651,0)</f>
        <v>0</v>
      </c>
      <c r="BI651" s="159">
        <f>IF(N651="nulová",J651,0)</f>
        <v>0</v>
      </c>
      <c r="BJ651" s="19" t="s">
        <v>80</v>
      </c>
      <c r="BK651" s="159">
        <f>ROUND(I651*H651,2)</f>
        <v>0</v>
      </c>
      <c r="BL651" s="19" t="s">
        <v>406</v>
      </c>
      <c r="BM651" s="158" t="s">
        <v>6382</v>
      </c>
    </row>
    <row r="652" spans="1:65" s="2" customFormat="1" ht="11.25">
      <c r="A652" s="34"/>
      <c r="B652" s="35"/>
      <c r="C652" s="34"/>
      <c r="D652" s="160" t="s">
        <v>260</v>
      </c>
      <c r="E652" s="34"/>
      <c r="F652" s="161" t="s">
        <v>6383</v>
      </c>
      <c r="G652" s="34"/>
      <c r="H652" s="34"/>
      <c r="I652" s="162"/>
      <c r="J652" s="34"/>
      <c r="K652" s="34"/>
      <c r="L652" s="35"/>
      <c r="M652" s="163"/>
      <c r="N652" s="164"/>
      <c r="O652" s="55"/>
      <c r="P652" s="55"/>
      <c r="Q652" s="55"/>
      <c r="R652" s="55"/>
      <c r="S652" s="55"/>
      <c r="T652" s="56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9" t="s">
        <v>260</v>
      </c>
      <c r="AU652" s="19" t="s">
        <v>82</v>
      </c>
    </row>
    <row r="653" spans="1:65" s="2" customFormat="1" ht="11.25">
      <c r="A653" s="34"/>
      <c r="B653" s="35"/>
      <c r="C653" s="34"/>
      <c r="D653" s="165" t="s">
        <v>262</v>
      </c>
      <c r="E653" s="34"/>
      <c r="F653" s="166" t="s">
        <v>6384</v>
      </c>
      <c r="G653" s="34"/>
      <c r="H653" s="34"/>
      <c r="I653" s="162"/>
      <c r="J653" s="34"/>
      <c r="K653" s="34"/>
      <c r="L653" s="35"/>
      <c r="M653" s="163"/>
      <c r="N653" s="164"/>
      <c r="O653" s="55"/>
      <c r="P653" s="55"/>
      <c r="Q653" s="55"/>
      <c r="R653" s="55"/>
      <c r="S653" s="55"/>
      <c r="T653" s="56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9" t="s">
        <v>262</v>
      </c>
      <c r="AU653" s="19" t="s">
        <v>82</v>
      </c>
    </row>
    <row r="654" spans="1:65" s="2" customFormat="1" ht="16.5" customHeight="1">
      <c r="A654" s="34"/>
      <c r="B654" s="145"/>
      <c r="C654" s="146" t="s">
        <v>1418</v>
      </c>
      <c r="D654" s="146" t="s">
        <v>254</v>
      </c>
      <c r="E654" s="147" t="s">
        <v>6385</v>
      </c>
      <c r="F654" s="148" t="s">
        <v>6386</v>
      </c>
      <c r="G654" s="149" t="s">
        <v>5123</v>
      </c>
      <c r="H654" s="219"/>
      <c r="I654" s="151"/>
      <c r="J654" s="152">
        <f>ROUND(I654*H654,2)</f>
        <v>0</v>
      </c>
      <c r="K654" s="153"/>
      <c r="L654" s="35"/>
      <c r="M654" s="154" t="s">
        <v>3</v>
      </c>
      <c r="N654" s="155" t="s">
        <v>44</v>
      </c>
      <c r="O654" s="55"/>
      <c r="P654" s="156">
        <f>O654*H654</f>
        <v>0</v>
      </c>
      <c r="Q654" s="156">
        <v>0</v>
      </c>
      <c r="R654" s="156">
        <f>Q654*H654</f>
        <v>0</v>
      </c>
      <c r="S654" s="156">
        <v>0</v>
      </c>
      <c r="T654" s="157">
        <f>S654*H654</f>
        <v>0</v>
      </c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R654" s="158" t="s">
        <v>406</v>
      </c>
      <c r="AT654" s="158" t="s">
        <v>254</v>
      </c>
      <c r="AU654" s="158" t="s">
        <v>82</v>
      </c>
      <c r="AY654" s="19" t="s">
        <v>252</v>
      </c>
      <c r="BE654" s="159">
        <f>IF(N654="základní",J654,0)</f>
        <v>0</v>
      </c>
      <c r="BF654" s="159">
        <f>IF(N654="snížená",J654,0)</f>
        <v>0</v>
      </c>
      <c r="BG654" s="159">
        <f>IF(N654="zákl. přenesená",J654,0)</f>
        <v>0</v>
      </c>
      <c r="BH654" s="159">
        <f>IF(N654="sníž. přenesená",J654,0)</f>
        <v>0</v>
      </c>
      <c r="BI654" s="159">
        <f>IF(N654="nulová",J654,0)</f>
        <v>0</v>
      </c>
      <c r="BJ654" s="19" t="s">
        <v>80</v>
      </c>
      <c r="BK654" s="159">
        <f>ROUND(I654*H654,2)</f>
        <v>0</v>
      </c>
      <c r="BL654" s="19" t="s">
        <v>406</v>
      </c>
      <c r="BM654" s="158" t="s">
        <v>6387</v>
      </c>
    </row>
    <row r="655" spans="1:65" s="2" customFormat="1" ht="19.5">
      <c r="A655" s="34"/>
      <c r="B655" s="35"/>
      <c r="C655" s="34"/>
      <c r="D655" s="160" t="s">
        <v>260</v>
      </c>
      <c r="E655" s="34"/>
      <c r="F655" s="161" t="s">
        <v>6388</v>
      </c>
      <c r="G655" s="34"/>
      <c r="H655" s="34"/>
      <c r="I655" s="162"/>
      <c r="J655" s="34"/>
      <c r="K655" s="34"/>
      <c r="L655" s="35"/>
      <c r="M655" s="163"/>
      <c r="N655" s="164"/>
      <c r="O655" s="55"/>
      <c r="P655" s="55"/>
      <c r="Q655" s="55"/>
      <c r="R655" s="55"/>
      <c r="S655" s="55"/>
      <c r="T655" s="56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T655" s="19" t="s">
        <v>260</v>
      </c>
      <c r="AU655" s="19" t="s">
        <v>82</v>
      </c>
    </row>
    <row r="656" spans="1:65" s="2" customFormat="1" ht="11.25">
      <c r="A656" s="34"/>
      <c r="B656" s="35"/>
      <c r="C656" s="34"/>
      <c r="D656" s="165" t="s">
        <v>262</v>
      </c>
      <c r="E656" s="34"/>
      <c r="F656" s="166" t="s">
        <v>6389</v>
      </c>
      <c r="G656" s="34"/>
      <c r="H656" s="34"/>
      <c r="I656" s="162"/>
      <c r="J656" s="34"/>
      <c r="K656" s="34"/>
      <c r="L656" s="35"/>
      <c r="M656" s="163"/>
      <c r="N656" s="164"/>
      <c r="O656" s="55"/>
      <c r="P656" s="55"/>
      <c r="Q656" s="55"/>
      <c r="R656" s="55"/>
      <c r="S656" s="55"/>
      <c r="T656" s="56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T656" s="19" t="s">
        <v>262</v>
      </c>
      <c r="AU656" s="19" t="s">
        <v>82</v>
      </c>
    </row>
    <row r="657" spans="1:65" s="2" customFormat="1" ht="16.5" customHeight="1">
      <c r="A657" s="34"/>
      <c r="B657" s="145"/>
      <c r="C657" s="146" t="s">
        <v>1439</v>
      </c>
      <c r="D657" s="146" t="s">
        <v>254</v>
      </c>
      <c r="E657" s="147" t="s">
        <v>6390</v>
      </c>
      <c r="F657" s="148" t="s">
        <v>6391</v>
      </c>
      <c r="G657" s="149" t="s">
        <v>743</v>
      </c>
      <c r="H657" s="150">
        <v>2</v>
      </c>
      <c r="I657" s="151"/>
      <c r="J657" s="152">
        <f>ROUND(I657*H657,2)</f>
        <v>0</v>
      </c>
      <c r="K657" s="153"/>
      <c r="L657" s="35"/>
      <c r="M657" s="154" t="s">
        <v>3</v>
      </c>
      <c r="N657" s="155" t="s">
        <v>44</v>
      </c>
      <c r="O657" s="55"/>
      <c r="P657" s="156">
        <f>O657*H657</f>
        <v>0</v>
      </c>
      <c r="Q657" s="156">
        <v>1.6800000000000001E-3</v>
      </c>
      <c r="R657" s="156">
        <f>Q657*H657</f>
        <v>3.3600000000000001E-3</v>
      </c>
      <c r="S657" s="156">
        <v>0</v>
      </c>
      <c r="T657" s="157">
        <f>S657*H657</f>
        <v>0</v>
      </c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R657" s="158" t="s">
        <v>406</v>
      </c>
      <c r="AT657" s="158" t="s">
        <v>254</v>
      </c>
      <c r="AU657" s="158" t="s">
        <v>82</v>
      </c>
      <c r="AY657" s="19" t="s">
        <v>252</v>
      </c>
      <c r="BE657" s="159">
        <f>IF(N657="základní",J657,0)</f>
        <v>0</v>
      </c>
      <c r="BF657" s="159">
        <f>IF(N657="snížená",J657,0)</f>
        <v>0</v>
      </c>
      <c r="BG657" s="159">
        <f>IF(N657="zákl. přenesená",J657,0)</f>
        <v>0</v>
      </c>
      <c r="BH657" s="159">
        <f>IF(N657="sníž. přenesená",J657,0)</f>
        <v>0</v>
      </c>
      <c r="BI657" s="159">
        <f>IF(N657="nulová",J657,0)</f>
        <v>0</v>
      </c>
      <c r="BJ657" s="19" t="s">
        <v>80</v>
      </c>
      <c r="BK657" s="159">
        <f>ROUND(I657*H657,2)</f>
        <v>0</v>
      </c>
      <c r="BL657" s="19" t="s">
        <v>406</v>
      </c>
      <c r="BM657" s="158" t="s">
        <v>6392</v>
      </c>
    </row>
    <row r="658" spans="1:65" s="2" customFormat="1" ht="11.25">
      <c r="A658" s="34"/>
      <c r="B658" s="35"/>
      <c r="C658" s="34"/>
      <c r="D658" s="160" t="s">
        <v>260</v>
      </c>
      <c r="E658" s="34"/>
      <c r="F658" s="161" t="s">
        <v>6391</v>
      </c>
      <c r="G658" s="34"/>
      <c r="H658" s="34"/>
      <c r="I658" s="162"/>
      <c r="J658" s="34"/>
      <c r="K658" s="34"/>
      <c r="L658" s="35"/>
      <c r="M658" s="163"/>
      <c r="N658" s="164"/>
      <c r="O658" s="55"/>
      <c r="P658" s="55"/>
      <c r="Q658" s="55"/>
      <c r="R658" s="55"/>
      <c r="S658" s="55"/>
      <c r="T658" s="56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T658" s="19" t="s">
        <v>260</v>
      </c>
      <c r="AU658" s="19" t="s">
        <v>82</v>
      </c>
    </row>
    <row r="659" spans="1:65" s="2" customFormat="1" ht="19.5">
      <c r="A659" s="34"/>
      <c r="B659" s="35"/>
      <c r="C659" s="34"/>
      <c r="D659" s="160" t="s">
        <v>2284</v>
      </c>
      <c r="E659" s="34"/>
      <c r="F659" s="211" t="s">
        <v>6393</v>
      </c>
      <c r="G659" s="34"/>
      <c r="H659" s="34"/>
      <c r="I659" s="162"/>
      <c r="J659" s="34"/>
      <c r="K659" s="34"/>
      <c r="L659" s="35"/>
      <c r="M659" s="163"/>
      <c r="N659" s="164"/>
      <c r="O659" s="55"/>
      <c r="P659" s="55"/>
      <c r="Q659" s="55"/>
      <c r="R659" s="55"/>
      <c r="S659" s="55"/>
      <c r="T659" s="56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9" t="s">
        <v>2284</v>
      </c>
      <c r="AU659" s="19" t="s">
        <v>82</v>
      </c>
    </row>
    <row r="660" spans="1:65" s="2" customFormat="1" ht="16.5" customHeight="1">
      <c r="A660" s="34"/>
      <c r="B660" s="145"/>
      <c r="C660" s="146" t="s">
        <v>1444</v>
      </c>
      <c r="D660" s="146" t="s">
        <v>254</v>
      </c>
      <c r="E660" s="147" t="s">
        <v>6394</v>
      </c>
      <c r="F660" s="148" t="s">
        <v>6395</v>
      </c>
      <c r="G660" s="149" t="s">
        <v>743</v>
      </c>
      <c r="H660" s="150">
        <v>2</v>
      </c>
      <c r="I660" s="151"/>
      <c r="J660" s="152">
        <f>ROUND(I660*H660,2)</f>
        <v>0</v>
      </c>
      <c r="K660" s="153"/>
      <c r="L660" s="35"/>
      <c r="M660" s="154" t="s">
        <v>3</v>
      </c>
      <c r="N660" s="155" t="s">
        <v>44</v>
      </c>
      <c r="O660" s="55"/>
      <c r="P660" s="156">
        <f>O660*H660</f>
        <v>0</v>
      </c>
      <c r="Q660" s="156">
        <v>1.6800000000000001E-3</v>
      </c>
      <c r="R660" s="156">
        <f>Q660*H660</f>
        <v>3.3600000000000001E-3</v>
      </c>
      <c r="S660" s="156">
        <v>0</v>
      </c>
      <c r="T660" s="157">
        <f>S660*H660</f>
        <v>0</v>
      </c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R660" s="158" t="s">
        <v>406</v>
      </c>
      <c r="AT660" s="158" t="s">
        <v>254</v>
      </c>
      <c r="AU660" s="158" t="s">
        <v>82</v>
      </c>
      <c r="AY660" s="19" t="s">
        <v>252</v>
      </c>
      <c r="BE660" s="159">
        <f>IF(N660="základní",J660,0)</f>
        <v>0</v>
      </c>
      <c r="BF660" s="159">
        <f>IF(N660="snížená",J660,0)</f>
        <v>0</v>
      </c>
      <c r="BG660" s="159">
        <f>IF(N660="zákl. přenesená",J660,0)</f>
        <v>0</v>
      </c>
      <c r="BH660" s="159">
        <f>IF(N660="sníž. přenesená",J660,0)</f>
        <v>0</v>
      </c>
      <c r="BI660" s="159">
        <f>IF(N660="nulová",J660,0)</f>
        <v>0</v>
      </c>
      <c r="BJ660" s="19" t="s">
        <v>80</v>
      </c>
      <c r="BK660" s="159">
        <f>ROUND(I660*H660,2)</f>
        <v>0</v>
      </c>
      <c r="BL660" s="19" t="s">
        <v>406</v>
      </c>
      <c r="BM660" s="158" t="s">
        <v>6396</v>
      </c>
    </row>
    <row r="661" spans="1:65" s="2" customFormat="1" ht="11.25">
      <c r="A661" s="34"/>
      <c r="B661" s="35"/>
      <c r="C661" s="34"/>
      <c r="D661" s="160" t="s">
        <v>260</v>
      </c>
      <c r="E661" s="34"/>
      <c r="F661" s="161" t="s">
        <v>6395</v>
      </c>
      <c r="G661" s="34"/>
      <c r="H661" s="34"/>
      <c r="I661" s="162"/>
      <c r="J661" s="34"/>
      <c r="K661" s="34"/>
      <c r="L661" s="35"/>
      <c r="M661" s="163"/>
      <c r="N661" s="164"/>
      <c r="O661" s="55"/>
      <c r="P661" s="55"/>
      <c r="Q661" s="55"/>
      <c r="R661" s="55"/>
      <c r="S661" s="55"/>
      <c r="T661" s="56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T661" s="19" t="s">
        <v>260</v>
      </c>
      <c r="AU661" s="19" t="s">
        <v>82</v>
      </c>
    </row>
    <row r="662" spans="1:65" s="2" customFormat="1" ht="19.5">
      <c r="A662" s="34"/>
      <c r="B662" s="35"/>
      <c r="C662" s="34"/>
      <c r="D662" s="160" t="s">
        <v>2284</v>
      </c>
      <c r="E662" s="34"/>
      <c r="F662" s="211" t="s">
        <v>6393</v>
      </c>
      <c r="G662" s="34"/>
      <c r="H662" s="34"/>
      <c r="I662" s="162"/>
      <c r="J662" s="34"/>
      <c r="K662" s="34"/>
      <c r="L662" s="35"/>
      <c r="M662" s="163"/>
      <c r="N662" s="164"/>
      <c r="O662" s="55"/>
      <c r="P662" s="55"/>
      <c r="Q662" s="55"/>
      <c r="R662" s="55"/>
      <c r="S662" s="55"/>
      <c r="T662" s="56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T662" s="19" t="s">
        <v>2284</v>
      </c>
      <c r="AU662" s="19" t="s">
        <v>82</v>
      </c>
    </row>
    <row r="663" spans="1:65" s="12" customFormat="1" ht="22.9" customHeight="1">
      <c r="B663" s="132"/>
      <c r="D663" s="133" t="s">
        <v>72</v>
      </c>
      <c r="E663" s="143" t="s">
        <v>6397</v>
      </c>
      <c r="F663" s="143" t="s">
        <v>6398</v>
      </c>
      <c r="I663" s="135"/>
      <c r="J663" s="144">
        <f>BK663</f>
        <v>0</v>
      </c>
      <c r="L663" s="132"/>
      <c r="M663" s="137"/>
      <c r="N663" s="138"/>
      <c r="O663" s="138"/>
      <c r="P663" s="139">
        <f>SUM(P664:P685)</f>
        <v>0</v>
      </c>
      <c r="Q663" s="138"/>
      <c r="R663" s="139">
        <f>SUM(R664:R685)</f>
        <v>1.2378334499999999E-2</v>
      </c>
      <c r="S663" s="138"/>
      <c r="T663" s="140">
        <f>SUM(T664:T685)</f>
        <v>0</v>
      </c>
      <c r="AR663" s="133" t="s">
        <v>82</v>
      </c>
      <c r="AT663" s="141" t="s">
        <v>72</v>
      </c>
      <c r="AU663" s="141" t="s">
        <v>80</v>
      </c>
      <c r="AY663" s="133" t="s">
        <v>252</v>
      </c>
      <c r="BK663" s="142">
        <f>SUM(BK664:BK685)</f>
        <v>0</v>
      </c>
    </row>
    <row r="664" spans="1:65" s="2" customFormat="1" ht="16.5" customHeight="1">
      <c r="A664" s="34"/>
      <c r="B664" s="145"/>
      <c r="C664" s="146" t="s">
        <v>1450</v>
      </c>
      <c r="D664" s="146" t="s">
        <v>254</v>
      </c>
      <c r="E664" s="147" t="s">
        <v>6399</v>
      </c>
      <c r="F664" s="148" t="s">
        <v>6400</v>
      </c>
      <c r="G664" s="149" t="s">
        <v>4372</v>
      </c>
      <c r="H664" s="150">
        <v>1</v>
      </c>
      <c r="I664" s="151"/>
      <c r="J664" s="152">
        <f>ROUND(I664*H664,2)</f>
        <v>0</v>
      </c>
      <c r="K664" s="153"/>
      <c r="L664" s="35"/>
      <c r="M664" s="154" t="s">
        <v>3</v>
      </c>
      <c r="N664" s="155" t="s">
        <v>44</v>
      </c>
      <c r="O664" s="55"/>
      <c r="P664" s="156">
        <f>O664*H664</f>
        <v>0</v>
      </c>
      <c r="Q664" s="156">
        <v>4.0299999999999997E-3</v>
      </c>
      <c r="R664" s="156">
        <f>Q664*H664</f>
        <v>4.0299999999999997E-3</v>
      </c>
      <c r="S664" s="156">
        <v>0</v>
      </c>
      <c r="T664" s="157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158" t="s">
        <v>406</v>
      </c>
      <c r="AT664" s="158" t="s">
        <v>254</v>
      </c>
      <c r="AU664" s="158" t="s">
        <v>82</v>
      </c>
      <c r="AY664" s="19" t="s">
        <v>252</v>
      </c>
      <c r="BE664" s="159">
        <f>IF(N664="základní",J664,0)</f>
        <v>0</v>
      </c>
      <c r="BF664" s="159">
        <f>IF(N664="snížená",J664,0)</f>
        <v>0</v>
      </c>
      <c r="BG664" s="159">
        <f>IF(N664="zákl. přenesená",J664,0)</f>
        <v>0</v>
      </c>
      <c r="BH664" s="159">
        <f>IF(N664="sníž. přenesená",J664,0)</f>
        <v>0</v>
      </c>
      <c r="BI664" s="159">
        <f>IF(N664="nulová",J664,0)</f>
        <v>0</v>
      </c>
      <c r="BJ664" s="19" t="s">
        <v>80</v>
      </c>
      <c r="BK664" s="159">
        <f>ROUND(I664*H664,2)</f>
        <v>0</v>
      </c>
      <c r="BL664" s="19" t="s">
        <v>406</v>
      </c>
      <c r="BM664" s="158" t="s">
        <v>6401</v>
      </c>
    </row>
    <row r="665" spans="1:65" s="2" customFormat="1" ht="11.25">
      <c r="A665" s="34"/>
      <c r="B665" s="35"/>
      <c r="C665" s="34"/>
      <c r="D665" s="160" t="s">
        <v>260</v>
      </c>
      <c r="E665" s="34"/>
      <c r="F665" s="161" t="s">
        <v>6402</v>
      </c>
      <c r="G665" s="34"/>
      <c r="H665" s="34"/>
      <c r="I665" s="162"/>
      <c r="J665" s="34"/>
      <c r="K665" s="34"/>
      <c r="L665" s="35"/>
      <c r="M665" s="163"/>
      <c r="N665" s="164"/>
      <c r="O665" s="55"/>
      <c r="P665" s="55"/>
      <c r="Q665" s="55"/>
      <c r="R665" s="55"/>
      <c r="S665" s="55"/>
      <c r="T665" s="56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9" t="s">
        <v>260</v>
      </c>
      <c r="AU665" s="19" t="s">
        <v>82</v>
      </c>
    </row>
    <row r="666" spans="1:65" s="2" customFormat="1" ht="11.25">
      <c r="A666" s="34"/>
      <c r="B666" s="35"/>
      <c r="C666" s="34"/>
      <c r="D666" s="165" t="s">
        <v>262</v>
      </c>
      <c r="E666" s="34"/>
      <c r="F666" s="166" t="s">
        <v>6403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262</v>
      </c>
      <c r="AU666" s="19" t="s">
        <v>82</v>
      </c>
    </row>
    <row r="667" spans="1:65" s="2" customFormat="1" ht="16.5" customHeight="1">
      <c r="A667" s="34"/>
      <c r="B667" s="145"/>
      <c r="C667" s="198" t="s">
        <v>1459</v>
      </c>
      <c r="D667" s="198" t="s">
        <v>361</v>
      </c>
      <c r="E667" s="199" t="s">
        <v>6404</v>
      </c>
      <c r="F667" s="200" t="s">
        <v>6405</v>
      </c>
      <c r="G667" s="201" t="s">
        <v>743</v>
      </c>
      <c r="H667" s="202">
        <v>1</v>
      </c>
      <c r="I667" s="203"/>
      <c r="J667" s="204">
        <f>ROUND(I667*H667,2)</f>
        <v>0</v>
      </c>
      <c r="K667" s="205"/>
      <c r="L667" s="206"/>
      <c r="M667" s="207" t="s">
        <v>3</v>
      </c>
      <c r="N667" s="208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572</v>
      </c>
      <c r="AT667" s="158" t="s">
        <v>361</v>
      </c>
      <c r="AU667" s="158" t="s">
        <v>82</v>
      </c>
      <c r="AY667" s="19" t="s">
        <v>252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406</v>
      </c>
      <c r="BM667" s="158" t="s">
        <v>6406</v>
      </c>
    </row>
    <row r="668" spans="1:65" s="2" customFormat="1" ht="11.25">
      <c r="A668" s="34"/>
      <c r="B668" s="35"/>
      <c r="C668" s="34"/>
      <c r="D668" s="160" t="s">
        <v>260</v>
      </c>
      <c r="E668" s="34"/>
      <c r="F668" s="161" t="s">
        <v>6405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260</v>
      </c>
      <c r="AU668" s="19" t="s">
        <v>82</v>
      </c>
    </row>
    <row r="669" spans="1:65" s="2" customFormat="1" ht="78">
      <c r="A669" s="34"/>
      <c r="B669" s="35"/>
      <c r="C669" s="34"/>
      <c r="D669" s="160" t="s">
        <v>2284</v>
      </c>
      <c r="E669" s="34"/>
      <c r="F669" s="211" t="s">
        <v>6407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2284</v>
      </c>
      <c r="AU669" s="19" t="s">
        <v>82</v>
      </c>
    </row>
    <row r="670" spans="1:65" s="2" customFormat="1" ht="16.5" customHeight="1">
      <c r="A670" s="34"/>
      <c r="B670" s="145"/>
      <c r="C670" s="146" t="s">
        <v>1464</v>
      </c>
      <c r="D670" s="146" t="s">
        <v>254</v>
      </c>
      <c r="E670" s="147" t="s">
        <v>6408</v>
      </c>
      <c r="F670" s="148" t="s">
        <v>6409</v>
      </c>
      <c r="G670" s="149" t="s">
        <v>4372</v>
      </c>
      <c r="H670" s="150">
        <v>1</v>
      </c>
      <c r="I670" s="151"/>
      <c r="J670" s="152">
        <f>ROUND(I670*H670,2)</f>
        <v>0</v>
      </c>
      <c r="K670" s="153"/>
      <c r="L670" s="35"/>
      <c r="M670" s="154" t="s">
        <v>3</v>
      </c>
      <c r="N670" s="155" t="s">
        <v>44</v>
      </c>
      <c r="O670" s="55"/>
      <c r="P670" s="156">
        <f>O670*H670</f>
        <v>0</v>
      </c>
      <c r="Q670" s="156">
        <v>2.7887645000000002E-3</v>
      </c>
      <c r="R670" s="156">
        <f>Q670*H670</f>
        <v>2.7887645000000002E-3</v>
      </c>
      <c r="S670" s="156">
        <v>0</v>
      </c>
      <c r="T670" s="157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158" t="s">
        <v>406</v>
      </c>
      <c r="AT670" s="158" t="s">
        <v>254</v>
      </c>
      <c r="AU670" s="158" t="s">
        <v>82</v>
      </c>
      <c r="AY670" s="19" t="s">
        <v>252</v>
      </c>
      <c r="BE670" s="159">
        <f>IF(N670="základní",J670,0)</f>
        <v>0</v>
      </c>
      <c r="BF670" s="159">
        <f>IF(N670="snížená",J670,0)</f>
        <v>0</v>
      </c>
      <c r="BG670" s="159">
        <f>IF(N670="zákl. přenesená",J670,0)</f>
        <v>0</v>
      </c>
      <c r="BH670" s="159">
        <f>IF(N670="sníž. přenesená",J670,0)</f>
        <v>0</v>
      </c>
      <c r="BI670" s="159">
        <f>IF(N670="nulová",J670,0)</f>
        <v>0</v>
      </c>
      <c r="BJ670" s="19" t="s">
        <v>80</v>
      </c>
      <c r="BK670" s="159">
        <f>ROUND(I670*H670,2)</f>
        <v>0</v>
      </c>
      <c r="BL670" s="19" t="s">
        <v>406</v>
      </c>
      <c r="BM670" s="158" t="s">
        <v>6410</v>
      </c>
    </row>
    <row r="671" spans="1:65" s="2" customFormat="1" ht="11.25">
      <c r="A671" s="34"/>
      <c r="B671" s="35"/>
      <c r="C671" s="34"/>
      <c r="D671" s="160" t="s">
        <v>260</v>
      </c>
      <c r="E671" s="34"/>
      <c r="F671" s="161" t="s">
        <v>6411</v>
      </c>
      <c r="G671" s="34"/>
      <c r="H671" s="34"/>
      <c r="I671" s="162"/>
      <c r="J671" s="34"/>
      <c r="K671" s="34"/>
      <c r="L671" s="35"/>
      <c r="M671" s="163"/>
      <c r="N671" s="164"/>
      <c r="O671" s="55"/>
      <c r="P671" s="55"/>
      <c r="Q671" s="55"/>
      <c r="R671" s="55"/>
      <c r="S671" s="55"/>
      <c r="T671" s="56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9" t="s">
        <v>260</v>
      </c>
      <c r="AU671" s="19" t="s">
        <v>82</v>
      </c>
    </row>
    <row r="672" spans="1:65" s="2" customFormat="1" ht="11.25">
      <c r="A672" s="34"/>
      <c r="B672" s="35"/>
      <c r="C672" s="34"/>
      <c r="D672" s="165" t="s">
        <v>262</v>
      </c>
      <c r="E672" s="34"/>
      <c r="F672" s="166" t="s">
        <v>6412</v>
      </c>
      <c r="G672" s="34"/>
      <c r="H672" s="34"/>
      <c r="I672" s="162"/>
      <c r="J672" s="34"/>
      <c r="K672" s="34"/>
      <c r="L672" s="35"/>
      <c r="M672" s="163"/>
      <c r="N672" s="164"/>
      <c r="O672" s="55"/>
      <c r="P672" s="55"/>
      <c r="Q672" s="55"/>
      <c r="R672" s="55"/>
      <c r="S672" s="55"/>
      <c r="T672" s="56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9" t="s">
        <v>262</v>
      </c>
      <c r="AU672" s="19" t="s">
        <v>82</v>
      </c>
    </row>
    <row r="673" spans="1:65" s="2" customFormat="1" ht="19.5">
      <c r="A673" s="34"/>
      <c r="B673" s="35"/>
      <c r="C673" s="34"/>
      <c r="D673" s="160" t="s">
        <v>2284</v>
      </c>
      <c r="E673" s="34"/>
      <c r="F673" s="211" t="s">
        <v>6413</v>
      </c>
      <c r="G673" s="34"/>
      <c r="H673" s="34"/>
      <c r="I673" s="162"/>
      <c r="J673" s="34"/>
      <c r="K673" s="34"/>
      <c r="L673" s="35"/>
      <c r="M673" s="163"/>
      <c r="N673" s="164"/>
      <c r="O673" s="55"/>
      <c r="P673" s="55"/>
      <c r="Q673" s="55"/>
      <c r="R673" s="55"/>
      <c r="S673" s="55"/>
      <c r="T673" s="56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T673" s="19" t="s">
        <v>2284</v>
      </c>
      <c r="AU673" s="19" t="s">
        <v>82</v>
      </c>
    </row>
    <row r="674" spans="1:65" s="2" customFormat="1" ht="16.5" customHeight="1">
      <c r="A674" s="34"/>
      <c r="B674" s="145"/>
      <c r="C674" s="146" t="s">
        <v>1470</v>
      </c>
      <c r="D674" s="146" t="s">
        <v>254</v>
      </c>
      <c r="E674" s="147" t="s">
        <v>6414</v>
      </c>
      <c r="F674" s="148" t="s">
        <v>6415</v>
      </c>
      <c r="G674" s="149" t="s">
        <v>4372</v>
      </c>
      <c r="H674" s="150">
        <v>1</v>
      </c>
      <c r="I674" s="151"/>
      <c r="J674" s="152">
        <f>ROUND(I674*H674,2)</f>
        <v>0</v>
      </c>
      <c r="K674" s="153"/>
      <c r="L674" s="35"/>
      <c r="M674" s="154" t="s">
        <v>3</v>
      </c>
      <c r="N674" s="155" t="s">
        <v>44</v>
      </c>
      <c r="O674" s="55"/>
      <c r="P674" s="156">
        <f>O674*H674</f>
        <v>0</v>
      </c>
      <c r="Q674" s="156">
        <v>5.5295700000000001E-3</v>
      </c>
      <c r="R674" s="156">
        <f>Q674*H674</f>
        <v>5.5295700000000001E-3</v>
      </c>
      <c r="S674" s="156">
        <v>0</v>
      </c>
      <c r="T674" s="157">
        <f>S674*H674</f>
        <v>0</v>
      </c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R674" s="158" t="s">
        <v>406</v>
      </c>
      <c r="AT674" s="158" t="s">
        <v>254</v>
      </c>
      <c r="AU674" s="158" t="s">
        <v>82</v>
      </c>
      <c r="AY674" s="19" t="s">
        <v>252</v>
      </c>
      <c r="BE674" s="159">
        <f>IF(N674="základní",J674,0)</f>
        <v>0</v>
      </c>
      <c r="BF674" s="159">
        <f>IF(N674="snížená",J674,0)</f>
        <v>0</v>
      </c>
      <c r="BG674" s="159">
        <f>IF(N674="zákl. přenesená",J674,0)</f>
        <v>0</v>
      </c>
      <c r="BH674" s="159">
        <f>IF(N674="sníž. přenesená",J674,0)</f>
        <v>0</v>
      </c>
      <c r="BI674" s="159">
        <f>IF(N674="nulová",J674,0)</f>
        <v>0</v>
      </c>
      <c r="BJ674" s="19" t="s">
        <v>80</v>
      </c>
      <c r="BK674" s="159">
        <f>ROUND(I674*H674,2)</f>
        <v>0</v>
      </c>
      <c r="BL674" s="19" t="s">
        <v>406</v>
      </c>
      <c r="BM674" s="158" t="s">
        <v>6416</v>
      </c>
    </row>
    <row r="675" spans="1:65" s="2" customFormat="1" ht="11.25">
      <c r="A675" s="34"/>
      <c r="B675" s="35"/>
      <c r="C675" s="34"/>
      <c r="D675" s="160" t="s">
        <v>260</v>
      </c>
      <c r="E675" s="34"/>
      <c r="F675" s="161" t="s">
        <v>6417</v>
      </c>
      <c r="G675" s="34"/>
      <c r="H675" s="34"/>
      <c r="I675" s="162"/>
      <c r="J675" s="34"/>
      <c r="K675" s="34"/>
      <c r="L675" s="35"/>
      <c r="M675" s="163"/>
      <c r="N675" s="164"/>
      <c r="O675" s="55"/>
      <c r="P675" s="55"/>
      <c r="Q675" s="55"/>
      <c r="R675" s="55"/>
      <c r="S675" s="55"/>
      <c r="T675" s="56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9" t="s">
        <v>260</v>
      </c>
      <c r="AU675" s="19" t="s">
        <v>82</v>
      </c>
    </row>
    <row r="676" spans="1:65" s="2" customFormat="1" ht="11.25">
      <c r="A676" s="34"/>
      <c r="B676" s="35"/>
      <c r="C676" s="34"/>
      <c r="D676" s="165" t="s">
        <v>262</v>
      </c>
      <c r="E676" s="34"/>
      <c r="F676" s="166" t="s">
        <v>6418</v>
      </c>
      <c r="G676" s="34"/>
      <c r="H676" s="34"/>
      <c r="I676" s="162"/>
      <c r="J676" s="34"/>
      <c r="K676" s="34"/>
      <c r="L676" s="35"/>
      <c r="M676" s="163"/>
      <c r="N676" s="164"/>
      <c r="O676" s="55"/>
      <c r="P676" s="55"/>
      <c r="Q676" s="55"/>
      <c r="R676" s="55"/>
      <c r="S676" s="55"/>
      <c r="T676" s="56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T676" s="19" t="s">
        <v>262</v>
      </c>
      <c r="AU676" s="19" t="s">
        <v>82</v>
      </c>
    </row>
    <row r="677" spans="1:65" s="2" customFormat="1" ht="16.5" customHeight="1">
      <c r="A677" s="34"/>
      <c r="B677" s="145"/>
      <c r="C677" s="146" t="s">
        <v>1475</v>
      </c>
      <c r="D677" s="146" t="s">
        <v>254</v>
      </c>
      <c r="E677" s="147" t="s">
        <v>6419</v>
      </c>
      <c r="F677" s="148" t="s">
        <v>6420</v>
      </c>
      <c r="G677" s="149" t="s">
        <v>4372</v>
      </c>
      <c r="H677" s="150">
        <v>1</v>
      </c>
      <c r="I677" s="151"/>
      <c r="J677" s="152">
        <f>ROUND(I677*H677,2)</f>
        <v>0</v>
      </c>
      <c r="K677" s="153"/>
      <c r="L677" s="35"/>
      <c r="M677" s="154" t="s">
        <v>3</v>
      </c>
      <c r="N677" s="155" t="s">
        <v>44</v>
      </c>
      <c r="O677" s="55"/>
      <c r="P677" s="156">
        <f>O677*H677</f>
        <v>0</v>
      </c>
      <c r="Q677" s="156">
        <v>3.0000000000000001E-5</v>
      </c>
      <c r="R677" s="156">
        <f>Q677*H677</f>
        <v>3.0000000000000001E-5</v>
      </c>
      <c r="S677" s="156">
        <v>0</v>
      </c>
      <c r="T677" s="157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158" t="s">
        <v>406</v>
      </c>
      <c r="AT677" s="158" t="s">
        <v>254</v>
      </c>
      <c r="AU677" s="158" t="s">
        <v>82</v>
      </c>
      <c r="AY677" s="19" t="s">
        <v>252</v>
      </c>
      <c r="BE677" s="159">
        <f>IF(N677="základní",J677,0)</f>
        <v>0</v>
      </c>
      <c r="BF677" s="159">
        <f>IF(N677="snížená",J677,0)</f>
        <v>0</v>
      </c>
      <c r="BG677" s="159">
        <f>IF(N677="zákl. přenesená",J677,0)</f>
        <v>0</v>
      </c>
      <c r="BH677" s="159">
        <f>IF(N677="sníž. přenesená",J677,0)</f>
        <v>0</v>
      </c>
      <c r="BI677" s="159">
        <f>IF(N677="nulová",J677,0)</f>
        <v>0</v>
      </c>
      <c r="BJ677" s="19" t="s">
        <v>80</v>
      </c>
      <c r="BK677" s="159">
        <f>ROUND(I677*H677,2)</f>
        <v>0</v>
      </c>
      <c r="BL677" s="19" t="s">
        <v>406</v>
      </c>
      <c r="BM677" s="158" t="s">
        <v>6421</v>
      </c>
    </row>
    <row r="678" spans="1:65" s="2" customFormat="1" ht="11.25">
      <c r="A678" s="34"/>
      <c r="B678" s="35"/>
      <c r="C678" s="34"/>
      <c r="D678" s="160" t="s">
        <v>260</v>
      </c>
      <c r="E678" s="34"/>
      <c r="F678" s="161" t="s">
        <v>6422</v>
      </c>
      <c r="G678" s="34"/>
      <c r="H678" s="34"/>
      <c r="I678" s="162"/>
      <c r="J678" s="34"/>
      <c r="K678" s="34"/>
      <c r="L678" s="35"/>
      <c r="M678" s="163"/>
      <c r="N678" s="164"/>
      <c r="O678" s="55"/>
      <c r="P678" s="55"/>
      <c r="Q678" s="55"/>
      <c r="R678" s="55"/>
      <c r="S678" s="55"/>
      <c r="T678" s="56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9" t="s">
        <v>260</v>
      </c>
      <c r="AU678" s="19" t="s">
        <v>82</v>
      </c>
    </row>
    <row r="679" spans="1:65" s="2" customFormat="1" ht="11.25">
      <c r="A679" s="34"/>
      <c r="B679" s="35"/>
      <c r="C679" s="34"/>
      <c r="D679" s="165" t="s">
        <v>262</v>
      </c>
      <c r="E679" s="34"/>
      <c r="F679" s="166" t="s">
        <v>6423</v>
      </c>
      <c r="G679" s="34"/>
      <c r="H679" s="34"/>
      <c r="I679" s="162"/>
      <c r="J679" s="34"/>
      <c r="K679" s="34"/>
      <c r="L679" s="35"/>
      <c r="M679" s="163"/>
      <c r="N679" s="164"/>
      <c r="O679" s="55"/>
      <c r="P679" s="55"/>
      <c r="Q679" s="55"/>
      <c r="R679" s="55"/>
      <c r="S679" s="55"/>
      <c r="T679" s="56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9" t="s">
        <v>262</v>
      </c>
      <c r="AU679" s="19" t="s">
        <v>82</v>
      </c>
    </row>
    <row r="680" spans="1:65" s="2" customFormat="1" ht="16.5" customHeight="1">
      <c r="A680" s="34"/>
      <c r="B680" s="145"/>
      <c r="C680" s="198" t="s">
        <v>1487</v>
      </c>
      <c r="D680" s="198" t="s">
        <v>361</v>
      </c>
      <c r="E680" s="199" t="s">
        <v>6424</v>
      </c>
      <c r="F680" s="200" t="s">
        <v>6425</v>
      </c>
      <c r="G680" s="201" t="s">
        <v>4372</v>
      </c>
      <c r="H680" s="202">
        <v>1</v>
      </c>
      <c r="I680" s="203"/>
      <c r="J680" s="204">
        <f>ROUND(I680*H680,2)</f>
        <v>0</v>
      </c>
      <c r="K680" s="205"/>
      <c r="L680" s="206"/>
      <c r="M680" s="207" t="s">
        <v>3</v>
      </c>
      <c r="N680" s="208" t="s">
        <v>44</v>
      </c>
      <c r="O680" s="55"/>
      <c r="P680" s="156">
        <f>O680*H680</f>
        <v>0</v>
      </c>
      <c r="Q680" s="156">
        <v>0</v>
      </c>
      <c r="R680" s="156">
        <f>Q680*H680</f>
        <v>0</v>
      </c>
      <c r="S680" s="156">
        <v>0</v>
      </c>
      <c r="T680" s="157">
        <f>S680*H680</f>
        <v>0</v>
      </c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R680" s="158" t="s">
        <v>572</v>
      </c>
      <c r="AT680" s="158" t="s">
        <v>361</v>
      </c>
      <c r="AU680" s="158" t="s">
        <v>82</v>
      </c>
      <c r="AY680" s="19" t="s">
        <v>252</v>
      </c>
      <c r="BE680" s="159">
        <f>IF(N680="základní",J680,0)</f>
        <v>0</v>
      </c>
      <c r="BF680" s="159">
        <f>IF(N680="snížená",J680,0)</f>
        <v>0</v>
      </c>
      <c r="BG680" s="159">
        <f>IF(N680="zákl. přenesená",J680,0)</f>
        <v>0</v>
      </c>
      <c r="BH680" s="159">
        <f>IF(N680="sníž. přenesená",J680,0)</f>
        <v>0</v>
      </c>
      <c r="BI680" s="159">
        <f>IF(N680="nulová",J680,0)</f>
        <v>0</v>
      </c>
      <c r="BJ680" s="19" t="s">
        <v>80</v>
      </c>
      <c r="BK680" s="159">
        <f>ROUND(I680*H680,2)</f>
        <v>0</v>
      </c>
      <c r="BL680" s="19" t="s">
        <v>406</v>
      </c>
      <c r="BM680" s="158" t="s">
        <v>6426</v>
      </c>
    </row>
    <row r="681" spans="1:65" s="2" customFormat="1" ht="11.25">
      <c r="A681" s="34"/>
      <c r="B681" s="35"/>
      <c r="C681" s="34"/>
      <c r="D681" s="160" t="s">
        <v>260</v>
      </c>
      <c r="E681" s="34"/>
      <c r="F681" s="161" t="s">
        <v>6425</v>
      </c>
      <c r="G681" s="34"/>
      <c r="H681" s="34"/>
      <c r="I681" s="162"/>
      <c r="J681" s="34"/>
      <c r="K681" s="34"/>
      <c r="L681" s="35"/>
      <c r="M681" s="163"/>
      <c r="N681" s="164"/>
      <c r="O681" s="55"/>
      <c r="P681" s="55"/>
      <c r="Q681" s="55"/>
      <c r="R681" s="55"/>
      <c r="S681" s="55"/>
      <c r="T681" s="56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T681" s="19" t="s">
        <v>260</v>
      </c>
      <c r="AU681" s="19" t="s">
        <v>82</v>
      </c>
    </row>
    <row r="682" spans="1:65" s="2" customFormat="1" ht="87.75">
      <c r="A682" s="34"/>
      <c r="B682" s="35"/>
      <c r="C682" s="34"/>
      <c r="D682" s="160" t="s">
        <v>2284</v>
      </c>
      <c r="E682" s="34"/>
      <c r="F682" s="211" t="s">
        <v>6427</v>
      </c>
      <c r="G682" s="34"/>
      <c r="H682" s="34"/>
      <c r="I682" s="162"/>
      <c r="J682" s="34"/>
      <c r="K682" s="34"/>
      <c r="L682" s="35"/>
      <c r="M682" s="163"/>
      <c r="N682" s="164"/>
      <c r="O682" s="55"/>
      <c r="P682" s="55"/>
      <c r="Q682" s="55"/>
      <c r="R682" s="55"/>
      <c r="S682" s="55"/>
      <c r="T682" s="56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9" t="s">
        <v>2284</v>
      </c>
      <c r="AU682" s="19" t="s">
        <v>82</v>
      </c>
    </row>
    <row r="683" spans="1:65" s="2" customFormat="1" ht="16.5" customHeight="1">
      <c r="A683" s="34"/>
      <c r="B683" s="145"/>
      <c r="C683" s="146" t="s">
        <v>1492</v>
      </c>
      <c r="D683" s="146" t="s">
        <v>254</v>
      </c>
      <c r="E683" s="147" t="s">
        <v>6428</v>
      </c>
      <c r="F683" s="148" t="s">
        <v>6429</v>
      </c>
      <c r="G683" s="149" t="s">
        <v>5123</v>
      </c>
      <c r="H683" s="219"/>
      <c r="I683" s="151"/>
      <c r="J683" s="152">
        <f>ROUND(I683*H683,2)</f>
        <v>0</v>
      </c>
      <c r="K683" s="153"/>
      <c r="L683" s="35"/>
      <c r="M683" s="154" t="s">
        <v>3</v>
      </c>
      <c r="N683" s="155" t="s">
        <v>44</v>
      </c>
      <c r="O683" s="55"/>
      <c r="P683" s="156">
        <f>O683*H683</f>
        <v>0</v>
      </c>
      <c r="Q683" s="156">
        <v>0</v>
      </c>
      <c r="R683" s="156">
        <f>Q683*H683</f>
        <v>0</v>
      </c>
      <c r="S683" s="156">
        <v>0</v>
      </c>
      <c r="T683" s="157">
        <f>S683*H683</f>
        <v>0</v>
      </c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R683" s="158" t="s">
        <v>406</v>
      </c>
      <c r="AT683" s="158" t="s">
        <v>254</v>
      </c>
      <c r="AU683" s="158" t="s">
        <v>82</v>
      </c>
      <c r="AY683" s="19" t="s">
        <v>252</v>
      </c>
      <c r="BE683" s="159">
        <f>IF(N683="základní",J683,0)</f>
        <v>0</v>
      </c>
      <c r="BF683" s="159">
        <f>IF(N683="snížená",J683,0)</f>
        <v>0</v>
      </c>
      <c r="BG683" s="159">
        <f>IF(N683="zákl. přenesená",J683,0)</f>
        <v>0</v>
      </c>
      <c r="BH683" s="159">
        <f>IF(N683="sníž. přenesená",J683,0)</f>
        <v>0</v>
      </c>
      <c r="BI683" s="159">
        <f>IF(N683="nulová",J683,0)</f>
        <v>0</v>
      </c>
      <c r="BJ683" s="19" t="s">
        <v>80</v>
      </c>
      <c r="BK683" s="159">
        <f>ROUND(I683*H683,2)</f>
        <v>0</v>
      </c>
      <c r="BL683" s="19" t="s">
        <v>406</v>
      </c>
      <c r="BM683" s="158" t="s">
        <v>6430</v>
      </c>
    </row>
    <row r="684" spans="1:65" s="2" customFormat="1" ht="19.5">
      <c r="A684" s="34"/>
      <c r="B684" s="35"/>
      <c r="C684" s="34"/>
      <c r="D684" s="160" t="s">
        <v>260</v>
      </c>
      <c r="E684" s="34"/>
      <c r="F684" s="161" t="s">
        <v>6431</v>
      </c>
      <c r="G684" s="34"/>
      <c r="H684" s="34"/>
      <c r="I684" s="162"/>
      <c r="J684" s="34"/>
      <c r="K684" s="34"/>
      <c r="L684" s="35"/>
      <c r="M684" s="163"/>
      <c r="N684" s="164"/>
      <c r="O684" s="55"/>
      <c r="P684" s="55"/>
      <c r="Q684" s="55"/>
      <c r="R684" s="55"/>
      <c r="S684" s="55"/>
      <c r="T684" s="56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T684" s="19" t="s">
        <v>260</v>
      </c>
      <c r="AU684" s="19" t="s">
        <v>82</v>
      </c>
    </row>
    <row r="685" spans="1:65" s="2" customFormat="1" ht="11.25">
      <c r="A685" s="34"/>
      <c r="B685" s="35"/>
      <c r="C685" s="34"/>
      <c r="D685" s="165" t="s">
        <v>262</v>
      </c>
      <c r="E685" s="34"/>
      <c r="F685" s="166" t="s">
        <v>6432</v>
      </c>
      <c r="G685" s="34"/>
      <c r="H685" s="34"/>
      <c r="I685" s="162"/>
      <c r="J685" s="34"/>
      <c r="K685" s="34"/>
      <c r="L685" s="35"/>
      <c r="M685" s="163"/>
      <c r="N685" s="164"/>
      <c r="O685" s="55"/>
      <c r="P685" s="55"/>
      <c r="Q685" s="55"/>
      <c r="R685" s="55"/>
      <c r="S685" s="55"/>
      <c r="T685" s="56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T685" s="19" t="s">
        <v>262</v>
      </c>
      <c r="AU685" s="19" t="s">
        <v>82</v>
      </c>
    </row>
    <row r="686" spans="1:65" s="12" customFormat="1" ht="22.9" customHeight="1">
      <c r="B686" s="132"/>
      <c r="D686" s="133" t="s">
        <v>72</v>
      </c>
      <c r="E686" s="143" t="s">
        <v>6433</v>
      </c>
      <c r="F686" s="143" t="s">
        <v>6434</v>
      </c>
      <c r="I686" s="135"/>
      <c r="J686" s="144">
        <f>BK686</f>
        <v>0</v>
      </c>
      <c r="L686" s="132"/>
      <c r="M686" s="137"/>
      <c r="N686" s="138"/>
      <c r="O686" s="138"/>
      <c r="P686" s="139">
        <f>SUM(P687:P767)</f>
        <v>0</v>
      </c>
      <c r="Q686" s="138"/>
      <c r="R686" s="139">
        <f>SUM(R687:R767)</f>
        <v>1.9933070167999998</v>
      </c>
      <c r="S686" s="138"/>
      <c r="T686" s="140">
        <f>SUM(T687:T767)</f>
        <v>0</v>
      </c>
      <c r="AR686" s="133" t="s">
        <v>82</v>
      </c>
      <c r="AT686" s="141" t="s">
        <v>72</v>
      </c>
      <c r="AU686" s="141" t="s">
        <v>80</v>
      </c>
      <c r="AY686" s="133" t="s">
        <v>252</v>
      </c>
      <c r="BK686" s="142">
        <f>SUM(BK687:BK767)</f>
        <v>0</v>
      </c>
    </row>
    <row r="687" spans="1:65" s="2" customFormat="1" ht="16.5" customHeight="1">
      <c r="A687" s="34"/>
      <c r="B687" s="145"/>
      <c r="C687" s="146" t="s">
        <v>1499</v>
      </c>
      <c r="D687" s="146" t="s">
        <v>254</v>
      </c>
      <c r="E687" s="147" t="s">
        <v>6435</v>
      </c>
      <c r="F687" s="148" t="s">
        <v>6436</v>
      </c>
      <c r="G687" s="149" t="s">
        <v>4372</v>
      </c>
      <c r="H687" s="150">
        <v>27</v>
      </c>
      <c r="I687" s="151"/>
      <c r="J687" s="152">
        <f>ROUND(I687*H687,2)</f>
        <v>0</v>
      </c>
      <c r="K687" s="153"/>
      <c r="L687" s="35"/>
      <c r="M687" s="154" t="s">
        <v>3</v>
      </c>
      <c r="N687" s="155" t="s">
        <v>44</v>
      </c>
      <c r="O687" s="55"/>
      <c r="P687" s="156">
        <f>O687*H687</f>
        <v>0</v>
      </c>
      <c r="Q687" s="156">
        <v>1.6968836300000002E-2</v>
      </c>
      <c r="R687" s="156">
        <f>Q687*H687</f>
        <v>0.45815858010000005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406</v>
      </c>
      <c r="AT687" s="158" t="s">
        <v>254</v>
      </c>
      <c r="AU687" s="158" t="s">
        <v>82</v>
      </c>
      <c r="AY687" s="19" t="s">
        <v>252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406</v>
      </c>
      <c r="BM687" s="158" t="s">
        <v>6437</v>
      </c>
    </row>
    <row r="688" spans="1:65" s="2" customFormat="1" ht="11.25">
      <c r="A688" s="34"/>
      <c r="B688" s="35"/>
      <c r="C688" s="34"/>
      <c r="D688" s="160" t="s">
        <v>260</v>
      </c>
      <c r="E688" s="34"/>
      <c r="F688" s="161" t="s">
        <v>6438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260</v>
      </c>
      <c r="AU688" s="19" t="s">
        <v>82</v>
      </c>
    </row>
    <row r="689" spans="1:65" s="2" customFormat="1" ht="11.25">
      <c r="A689" s="34"/>
      <c r="B689" s="35"/>
      <c r="C689" s="34"/>
      <c r="D689" s="165" t="s">
        <v>262</v>
      </c>
      <c r="E689" s="34"/>
      <c r="F689" s="166" t="s">
        <v>6439</v>
      </c>
      <c r="G689" s="34"/>
      <c r="H689" s="34"/>
      <c r="I689" s="162"/>
      <c r="J689" s="34"/>
      <c r="K689" s="34"/>
      <c r="L689" s="35"/>
      <c r="M689" s="163"/>
      <c r="N689" s="164"/>
      <c r="O689" s="55"/>
      <c r="P689" s="55"/>
      <c r="Q689" s="55"/>
      <c r="R689" s="55"/>
      <c r="S689" s="55"/>
      <c r="T689" s="56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T689" s="19" t="s">
        <v>262</v>
      </c>
      <c r="AU689" s="19" t="s">
        <v>82</v>
      </c>
    </row>
    <row r="690" spans="1:65" s="2" customFormat="1" ht="16.5" customHeight="1">
      <c r="A690" s="34"/>
      <c r="B690" s="145"/>
      <c r="C690" s="146" t="s">
        <v>1504</v>
      </c>
      <c r="D690" s="146" t="s">
        <v>254</v>
      </c>
      <c r="E690" s="147" t="s">
        <v>6440</v>
      </c>
      <c r="F690" s="148" t="s">
        <v>6441</v>
      </c>
      <c r="G690" s="149" t="s">
        <v>743</v>
      </c>
      <c r="H690" s="150">
        <v>6</v>
      </c>
      <c r="I690" s="151"/>
      <c r="J690" s="152">
        <f>ROUND(I690*H690,2)</f>
        <v>0</v>
      </c>
      <c r="K690" s="153"/>
      <c r="L690" s="35"/>
      <c r="M690" s="154" t="s">
        <v>3</v>
      </c>
      <c r="N690" s="155" t="s">
        <v>44</v>
      </c>
      <c r="O690" s="55"/>
      <c r="P690" s="156">
        <f>O690*H690</f>
        <v>0</v>
      </c>
      <c r="Q690" s="156">
        <v>2.4688363E-3</v>
      </c>
      <c r="R690" s="156">
        <f>Q690*H690</f>
        <v>1.48130178E-2</v>
      </c>
      <c r="S690" s="156">
        <v>0</v>
      </c>
      <c r="T690" s="157">
        <f>S690*H690</f>
        <v>0</v>
      </c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R690" s="158" t="s">
        <v>406</v>
      </c>
      <c r="AT690" s="158" t="s">
        <v>254</v>
      </c>
      <c r="AU690" s="158" t="s">
        <v>82</v>
      </c>
      <c r="AY690" s="19" t="s">
        <v>252</v>
      </c>
      <c r="BE690" s="159">
        <f>IF(N690="základní",J690,0)</f>
        <v>0</v>
      </c>
      <c r="BF690" s="159">
        <f>IF(N690="snížená",J690,0)</f>
        <v>0</v>
      </c>
      <c r="BG690" s="159">
        <f>IF(N690="zákl. přenesená",J690,0)</f>
        <v>0</v>
      </c>
      <c r="BH690" s="159">
        <f>IF(N690="sníž. přenesená",J690,0)</f>
        <v>0</v>
      </c>
      <c r="BI690" s="159">
        <f>IF(N690="nulová",J690,0)</f>
        <v>0</v>
      </c>
      <c r="BJ690" s="19" t="s">
        <v>80</v>
      </c>
      <c r="BK690" s="159">
        <f>ROUND(I690*H690,2)</f>
        <v>0</v>
      </c>
      <c r="BL690" s="19" t="s">
        <v>406</v>
      </c>
      <c r="BM690" s="158" t="s">
        <v>6442</v>
      </c>
    </row>
    <row r="691" spans="1:65" s="2" customFormat="1" ht="11.25">
      <c r="A691" s="34"/>
      <c r="B691" s="35"/>
      <c r="C691" s="34"/>
      <c r="D691" s="160" t="s">
        <v>260</v>
      </c>
      <c r="E691" s="34"/>
      <c r="F691" s="161" t="s">
        <v>6443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260</v>
      </c>
      <c r="AU691" s="19" t="s">
        <v>82</v>
      </c>
    </row>
    <row r="692" spans="1:65" s="2" customFormat="1" ht="11.25">
      <c r="A692" s="34"/>
      <c r="B692" s="35"/>
      <c r="C692" s="34"/>
      <c r="D692" s="165" t="s">
        <v>262</v>
      </c>
      <c r="E692" s="34"/>
      <c r="F692" s="166" t="s">
        <v>6444</v>
      </c>
      <c r="G692" s="34"/>
      <c r="H692" s="34"/>
      <c r="I692" s="162"/>
      <c r="J692" s="34"/>
      <c r="K692" s="34"/>
      <c r="L692" s="35"/>
      <c r="M692" s="163"/>
      <c r="N692" s="164"/>
      <c r="O692" s="55"/>
      <c r="P692" s="55"/>
      <c r="Q692" s="55"/>
      <c r="R692" s="55"/>
      <c r="S692" s="55"/>
      <c r="T692" s="56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T692" s="19" t="s">
        <v>262</v>
      </c>
      <c r="AU692" s="19" t="s">
        <v>82</v>
      </c>
    </row>
    <row r="693" spans="1:65" s="2" customFormat="1" ht="16.5" customHeight="1">
      <c r="A693" s="34"/>
      <c r="B693" s="145"/>
      <c r="C693" s="198" t="s">
        <v>1510</v>
      </c>
      <c r="D693" s="198" t="s">
        <v>361</v>
      </c>
      <c r="E693" s="199" t="s">
        <v>6445</v>
      </c>
      <c r="F693" s="200" t="s">
        <v>6446</v>
      </c>
      <c r="G693" s="201" t="s">
        <v>743</v>
      </c>
      <c r="H693" s="202">
        <v>6</v>
      </c>
      <c r="I693" s="203"/>
      <c r="J693" s="204">
        <f>ROUND(I693*H693,2)</f>
        <v>0</v>
      </c>
      <c r="K693" s="205"/>
      <c r="L693" s="206"/>
      <c r="M693" s="207" t="s">
        <v>3</v>
      </c>
      <c r="N693" s="208" t="s">
        <v>44</v>
      </c>
      <c r="O693" s="55"/>
      <c r="P693" s="156">
        <f>O693*H693</f>
        <v>0</v>
      </c>
      <c r="Q693" s="156">
        <v>2.1899999999999999E-2</v>
      </c>
      <c r="R693" s="156">
        <f>Q693*H693</f>
        <v>0.13139999999999999</v>
      </c>
      <c r="S693" s="156">
        <v>0</v>
      </c>
      <c r="T693" s="157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158" t="s">
        <v>572</v>
      </c>
      <c r="AT693" s="158" t="s">
        <v>361</v>
      </c>
      <c r="AU693" s="158" t="s">
        <v>82</v>
      </c>
      <c r="AY693" s="19" t="s">
        <v>252</v>
      </c>
      <c r="BE693" s="159">
        <f>IF(N693="základní",J693,0)</f>
        <v>0</v>
      </c>
      <c r="BF693" s="159">
        <f>IF(N693="snížená",J693,0)</f>
        <v>0</v>
      </c>
      <c r="BG693" s="159">
        <f>IF(N693="zákl. přenesená",J693,0)</f>
        <v>0</v>
      </c>
      <c r="BH693" s="159">
        <f>IF(N693="sníž. přenesená",J693,0)</f>
        <v>0</v>
      </c>
      <c r="BI693" s="159">
        <f>IF(N693="nulová",J693,0)</f>
        <v>0</v>
      </c>
      <c r="BJ693" s="19" t="s">
        <v>80</v>
      </c>
      <c r="BK693" s="159">
        <f>ROUND(I693*H693,2)</f>
        <v>0</v>
      </c>
      <c r="BL693" s="19" t="s">
        <v>406</v>
      </c>
      <c r="BM693" s="158" t="s">
        <v>6447</v>
      </c>
    </row>
    <row r="694" spans="1:65" s="2" customFormat="1" ht="11.25">
      <c r="A694" s="34"/>
      <c r="B694" s="35"/>
      <c r="C694" s="34"/>
      <c r="D694" s="160" t="s">
        <v>260</v>
      </c>
      <c r="E694" s="34"/>
      <c r="F694" s="161" t="s">
        <v>6446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260</v>
      </c>
      <c r="AU694" s="19" t="s">
        <v>82</v>
      </c>
    </row>
    <row r="695" spans="1:65" s="2" customFormat="1" ht="11.25">
      <c r="A695" s="34"/>
      <c r="B695" s="35"/>
      <c r="C695" s="34"/>
      <c r="D695" s="165" t="s">
        <v>262</v>
      </c>
      <c r="E695" s="34"/>
      <c r="F695" s="166" t="s">
        <v>6448</v>
      </c>
      <c r="G695" s="34"/>
      <c r="H695" s="34"/>
      <c r="I695" s="162"/>
      <c r="J695" s="34"/>
      <c r="K695" s="34"/>
      <c r="L695" s="35"/>
      <c r="M695" s="163"/>
      <c r="N695" s="164"/>
      <c r="O695" s="55"/>
      <c r="P695" s="55"/>
      <c r="Q695" s="55"/>
      <c r="R695" s="55"/>
      <c r="S695" s="55"/>
      <c r="T695" s="56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9" t="s">
        <v>262</v>
      </c>
      <c r="AU695" s="19" t="s">
        <v>82</v>
      </c>
    </row>
    <row r="696" spans="1:65" s="2" customFormat="1" ht="16.5" customHeight="1">
      <c r="A696" s="34"/>
      <c r="B696" s="145"/>
      <c r="C696" s="146" t="s">
        <v>1515</v>
      </c>
      <c r="D696" s="146" t="s">
        <v>254</v>
      </c>
      <c r="E696" s="147" t="s">
        <v>6449</v>
      </c>
      <c r="F696" s="148" t="s">
        <v>6450</v>
      </c>
      <c r="G696" s="149" t="s">
        <v>4372</v>
      </c>
      <c r="H696" s="150">
        <v>16</v>
      </c>
      <c r="I696" s="151"/>
      <c r="J696" s="152">
        <f>ROUND(I696*H696,2)</f>
        <v>0</v>
      </c>
      <c r="K696" s="153"/>
      <c r="L696" s="35"/>
      <c r="M696" s="154" t="s">
        <v>3</v>
      </c>
      <c r="N696" s="155" t="s">
        <v>44</v>
      </c>
      <c r="O696" s="55"/>
      <c r="P696" s="156">
        <f>O696*H696</f>
        <v>0</v>
      </c>
      <c r="Q696" s="156">
        <v>1.8079313199999999E-2</v>
      </c>
      <c r="R696" s="156">
        <f>Q696*H696</f>
        <v>0.28926901119999998</v>
      </c>
      <c r="S696" s="156">
        <v>0</v>
      </c>
      <c r="T696" s="157">
        <f>S696*H696</f>
        <v>0</v>
      </c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R696" s="158" t="s">
        <v>406</v>
      </c>
      <c r="AT696" s="158" t="s">
        <v>254</v>
      </c>
      <c r="AU696" s="158" t="s">
        <v>82</v>
      </c>
      <c r="AY696" s="19" t="s">
        <v>252</v>
      </c>
      <c r="BE696" s="159">
        <f>IF(N696="základní",J696,0)</f>
        <v>0</v>
      </c>
      <c r="BF696" s="159">
        <f>IF(N696="snížená",J696,0)</f>
        <v>0</v>
      </c>
      <c r="BG696" s="159">
        <f>IF(N696="zákl. přenesená",J696,0)</f>
        <v>0</v>
      </c>
      <c r="BH696" s="159">
        <f>IF(N696="sníž. přenesená",J696,0)</f>
        <v>0</v>
      </c>
      <c r="BI696" s="159">
        <f>IF(N696="nulová",J696,0)</f>
        <v>0</v>
      </c>
      <c r="BJ696" s="19" t="s">
        <v>80</v>
      </c>
      <c r="BK696" s="159">
        <f>ROUND(I696*H696,2)</f>
        <v>0</v>
      </c>
      <c r="BL696" s="19" t="s">
        <v>406</v>
      </c>
      <c r="BM696" s="158" t="s">
        <v>6451</v>
      </c>
    </row>
    <row r="697" spans="1:65" s="2" customFormat="1" ht="11.25">
      <c r="A697" s="34"/>
      <c r="B697" s="35"/>
      <c r="C697" s="34"/>
      <c r="D697" s="160" t="s">
        <v>260</v>
      </c>
      <c r="E697" s="34"/>
      <c r="F697" s="161" t="s">
        <v>6452</v>
      </c>
      <c r="G697" s="34"/>
      <c r="H697" s="34"/>
      <c r="I697" s="162"/>
      <c r="J697" s="34"/>
      <c r="K697" s="34"/>
      <c r="L697" s="35"/>
      <c r="M697" s="163"/>
      <c r="N697" s="164"/>
      <c r="O697" s="55"/>
      <c r="P697" s="55"/>
      <c r="Q697" s="55"/>
      <c r="R697" s="55"/>
      <c r="S697" s="55"/>
      <c r="T697" s="56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T697" s="19" t="s">
        <v>260</v>
      </c>
      <c r="AU697" s="19" t="s">
        <v>82</v>
      </c>
    </row>
    <row r="698" spans="1:65" s="2" customFormat="1" ht="11.25">
      <c r="A698" s="34"/>
      <c r="B698" s="35"/>
      <c r="C698" s="34"/>
      <c r="D698" s="165" t="s">
        <v>262</v>
      </c>
      <c r="E698" s="34"/>
      <c r="F698" s="166" t="s">
        <v>6453</v>
      </c>
      <c r="G698" s="34"/>
      <c r="H698" s="34"/>
      <c r="I698" s="162"/>
      <c r="J698" s="34"/>
      <c r="K698" s="34"/>
      <c r="L698" s="35"/>
      <c r="M698" s="163"/>
      <c r="N698" s="164"/>
      <c r="O698" s="55"/>
      <c r="P698" s="55"/>
      <c r="Q698" s="55"/>
      <c r="R698" s="55"/>
      <c r="S698" s="55"/>
      <c r="T698" s="56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T698" s="19" t="s">
        <v>262</v>
      </c>
      <c r="AU698" s="19" t="s">
        <v>82</v>
      </c>
    </row>
    <row r="699" spans="1:65" s="2" customFormat="1" ht="16.5" customHeight="1">
      <c r="A699" s="34"/>
      <c r="B699" s="145"/>
      <c r="C699" s="146" t="s">
        <v>1526</v>
      </c>
      <c r="D699" s="146" t="s">
        <v>254</v>
      </c>
      <c r="E699" s="147" t="s">
        <v>6454</v>
      </c>
      <c r="F699" s="148" t="s">
        <v>6455</v>
      </c>
      <c r="G699" s="149" t="s">
        <v>4372</v>
      </c>
      <c r="H699" s="150">
        <v>45</v>
      </c>
      <c r="I699" s="151"/>
      <c r="J699" s="152">
        <f>ROUND(I699*H699,2)</f>
        <v>0</v>
      </c>
      <c r="K699" s="153"/>
      <c r="L699" s="35"/>
      <c r="M699" s="154" t="s">
        <v>3</v>
      </c>
      <c r="N699" s="155" t="s">
        <v>44</v>
      </c>
      <c r="O699" s="55"/>
      <c r="P699" s="156">
        <f>O699*H699</f>
        <v>0</v>
      </c>
      <c r="Q699" s="156">
        <v>1.6469276500000001E-2</v>
      </c>
      <c r="R699" s="156">
        <f>Q699*H699</f>
        <v>0.7411174425</v>
      </c>
      <c r="S699" s="156">
        <v>0</v>
      </c>
      <c r="T699" s="157">
        <f>S699*H699</f>
        <v>0</v>
      </c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R699" s="158" t="s">
        <v>406</v>
      </c>
      <c r="AT699" s="158" t="s">
        <v>254</v>
      </c>
      <c r="AU699" s="158" t="s">
        <v>82</v>
      </c>
      <c r="AY699" s="19" t="s">
        <v>252</v>
      </c>
      <c r="BE699" s="159">
        <f>IF(N699="základní",J699,0)</f>
        <v>0</v>
      </c>
      <c r="BF699" s="159">
        <f>IF(N699="snížená",J699,0)</f>
        <v>0</v>
      </c>
      <c r="BG699" s="159">
        <f>IF(N699="zákl. přenesená",J699,0)</f>
        <v>0</v>
      </c>
      <c r="BH699" s="159">
        <f>IF(N699="sníž. přenesená",J699,0)</f>
        <v>0</v>
      </c>
      <c r="BI699" s="159">
        <f>IF(N699="nulová",J699,0)</f>
        <v>0</v>
      </c>
      <c r="BJ699" s="19" t="s">
        <v>80</v>
      </c>
      <c r="BK699" s="159">
        <f>ROUND(I699*H699,2)</f>
        <v>0</v>
      </c>
      <c r="BL699" s="19" t="s">
        <v>406</v>
      </c>
      <c r="BM699" s="158" t="s">
        <v>6456</v>
      </c>
    </row>
    <row r="700" spans="1:65" s="2" customFormat="1" ht="11.25">
      <c r="A700" s="34"/>
      <c r="B700" s="35"/>
      <c r="C700" s="34"/>
      <c r="D700" s="160" t="s">
        <v>260</v>
      </c>
      <c r="E700" s="34"/>
      <c r="F700" s="161" t="s">
        <v>6457</v>
      </c>
      <c r="G700" s="34"/>
      <c r="H700" s="34"/>
      <c r="I700" s="162"/>
      <c r="J700" s="34"/>
      <c r="K700" s="34"/>
      <c r="L700" s="35"/>
      <c r="M700" s="163"/>
      <c r="N700" s="164"/>
      <c r="O700" s="55"/>
      <c r="P700" s="55"/>
      <c r="Q700" s="55"/>
      <c r="R700" s="55"/>
      <c r="S700" s="55"/>
      <c r="T700" s="56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9" t="s">
        <v>260</v>
      </c>
      <c r="AU700" s="19" t="s">
        <v>82</v>
      </c>
    </row>
    <row r="701" spans="1:65" s="2" customFormat="1" ht="11.25">
      <c r="A701" s="34"/>
      <c r="B701" s="35"/>
      <c r="C701" s="34"/>
      <c r="D701" s="165" t="s">
        <v>262</v>
      </c>
      <c r="E701" s="34"/>
      <c r="F701" s="166" t="s">
        <v>6458</v>
      </c>
      <c r="G701" s="34"/>
      <c r="H701" s="34"/>
      <c r="I701" s="162"/>
      <c r="J701" s="34"/>
      <c r="K701" s="34"/>
      <c r="L701" s="35"/>
      <c r="M701" s="163"/>
      <c r="N701" s="164"/>
      <c r="O701" s="55"/>
      <c r="P701" s="55"/>
      <c r="Q701" s="55"/>
      <c r="R701" s="55"/>
      <c r="S701" s="55"/>
      <c r="T701" s="56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T701" s="19" t="s">
        <v>262</v>
      </c>
      <c r="AU701" s="19" t="s">
        <v>82</v>
      </c>
    </row>
    <row r="702" spans="1:65" s="2" customFormat="1" ht="19.5">
      <c r="A702" s="34"/>
      <c r="B702" s="35"/>
      <c r="C702" s="34"/>
      <c r="D702" s="160" t="s">
        <v>2284</v>
      </c>
      <c r="E702" s="34"/>
      <c r="F702" s="211" t="s">
        <v>6459</v>
      </c>
      <c r="G702" s="34"/>
      <c r="H702" s="34"/>
      <c r="I702" s="162"/>
      <c r="J702" s="34"/>
      <c r="K702" s="34"/>
      <c r="L702" s="35"/>
      <c r="M702" s="163"/>
      <c r="N702" s="164"/>
      <c r="O702" s="55"/>
      <c r="P702" s="55"/>
      <c r="Q702" s="55"/>
      <c r="R702" s="55"/>
      <c r="S702" s="55"/>
      <c r="T702" s="56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T702" s="19" t="s">
        <v>2284</v>
      </c>
      <c r="AU702" s="19" t="s">
        <v>82</v>
      </c>
    </row>
    <row r="703" spans="1:65" s="13" customFormat="1" ht="11.25">
      <c r="B703" s="167"/>
      <c r="D703" s="160" t="s">
        <v>264</v>
      </c>
      <c r="E703" s="168" t="s">
        <v>3</v>
      </c>
      <c r="F703" s="169" t="s">
        <v>6460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264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548</v>
      </c>
      <c r="H704" s="177">
        <v>30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1:65" s="13" customFormat="1" ht="11.25">
      <c r="B705" s="167"/>
      <c r="D705" s="160" t="s">
        <v>264</v>
      </c>
      <c r="E705" s="168" t="s">
        <v>3</v>
      </c>
      <c r="F705" s="169" t="s">
        <v>6461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264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252</v>
      </c>
    </row>
    <row r="706" spans="1:65" s="14" customFormat="1" ht="11.25">
      <c r="B706" s="174"/>
      <c r="D706" s="160" t="s">
        <v>264</v>
      </c>
      <c r="E706" s="175" t="s">
        <v>3</v>
      </c>
      <c r="F706" s="176" t="s">
        <v>9</v>
      </c>
      <c r="H706" s="177">
        <v>15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264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252</v>
      </c>
    </row>
    <row r="707" spans="1:65" s="15" customFormat="1" ht="11.25">
      <c r="B707" s="182"/>
      <c r="D707" s="160" t="s">
        <v>264</v>
      </c>
      <c r="E707" s="183" t="s">
        <v>3</v>
      </c>
      <c r="F707" s="184" t="s">
        <v>269</v>
      </c>
      <c r="H707" s="185">
        <v>45</v>
      </c>
      <c r="I707" s="186"/>
      <c r="L707" s="182"/>
      <c r="M707" s="187"/>
      <c r="N707" s="188"/>
      <c r="O707" s="188"/>
      <c r="P707" s="188"/>
      <c r="Q707" s="188"/>
      <c r="R707" s="188"/>
      <c r="S707" s="188"/>
      <c r="T707" s="189"/>
      <c r="AT707" s="183" t="s">
        <v>264</v>
      </c>
      <c r="AU707" s="183" t="s">
        <v>82</v>
      </c>
      <c r="AV707" s="15" t="s">
        <v>258</v>
      </c>
      <c r="AW707" s="15" t="s">
        <v>34</v>
      </c>
      <c r="AX707" s="15" t="s">
        <v>80</v>
      </c>
      <c r="AY707" s="183" t="s">
        <v>252</v>
      </c>
    </row>
    <row r="708" spans="1:65" s="2" customFormat="1" ht="16.5" customHeight="1">
      <c r="A708" s="34"/>
      <c r="B708" s="145"/>
      <c r="C708" s="146" t="s">
        <v>1534</v>
      </c>
      <c r="D708" s="146" t="s">
        <v>254</v>
      </c>
      <c r="E708" s="147" t="s">
        <v>6462</v>
      </c>
      <c r="F708" s="148" t="s">
        <v>6463</v>
      </c>
      <c r="G708" s="149" t="s">
        <v>4372</v>
      </c>
      <c r="H708" s="150">
        <v>6</v>
      </c>
      <c r="I708" s="151"/>
      <c r="J708" s="152">
        <f>ROUND(I708*H708,2)</f>
        <v>0</v>
      </c>
      <c r="K708" s="153"/>
      <c r="L708" s="35"/>
      <c r="M708" s="154" t="s">
        <v>3</v>
      </c>
      <c r="N708" s="155" t="s">
        <v>44</v>
      </c>
      <c r="O708" s="55"/>
      <c r="P708" s="156">
        <f>O708*H708</f>
        <v>0</v>
      </c>
      <c r="Q708" s="156">
        <v>1.9209276500000001E-2</v>
      </c>
      <c r="R708" s="156">
        <f>Q708*H708</f>
        <v>0.11525565900000001</v>
      </c>
      <c r="S708" s="156">
        <v>0</v>
      </c>
      <c r="T708" s="157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158" t="s">
        <v>406</v>
      </c>
      <c r="AT708" s="158" t="s">
        <v>254</v>
      </c>
      <c r="AU708" s="158" t="s">
        <v>82</v>
      </c>
      <c r="AY708" s="19" t="s">
        <v>252</v>
      </c>
      <c r="BE708" s="159">
        <f>IF(N708="základní",J708,0)</f>
        <v>0</v>
      </c>
      <c r="BF708" s="159">
        <f>IF(N708="snížená",J708,0)</f>
        <v>0</v>
      </c>
      <c r="BG708" s="159">
        <f>IF(N708="zákl. přenesená",J708,0)</f>
        <v>0</v>
      </c>
      <c r="BH708" s="159">
        <f>IF(N708="sníž. přenesená",J708,0)</f>
        <v>0</v>
      </c>
      <c r="BI708" s="159">
        <f>IF(N708="nulová",J708,0)</f>
        <v>0</v>
      </c>
      <c r="BJ708" s="19" t="s">
        <v>80</v>
      </c>
      <c r="BK708" s="159">
        <f>ROUND(I708*H708,2)</f>
        <v>0</v>
      </c>
      <c r="BL708" s="19" t="s">
        <v>406</v>
      </c>
      <c r="BM708" s="158" t="s">
        <v>6464</v>
      </c>
    </row>
    <row r="709" spans="1:65" s="2" customFormat="1" ht="11.25">
      <c r="A709" s="34"/>
      <c r="B709" s="35"/>
      <c r="C709" s="34"/>
      <c r="D709" s="160" t="s">
        <v>260</v>
      </c>
      <c r="E709" s="34"/>
      <c r="F709" s="161" t="s">
        <v>6465</v>
      </c>
      <c r="G709" s="34"/>
      <c r="H709" s="34"/>
      <c r="I709" s="162"/>
      <c r="J709" s="34"/>
      <c r="K709" s="34"/>
      <c r="L709" s="35"/>
      <c r="M709" s="163"/>
      <c r="N709" s="164"/>
      <c r="O709" s="55"/>
      <c r="P709" s="55"/>
      <c r="Q709" s="55"/>
      <c r="R709" s="55"/>
      <c r="S709" s="55"/>
      <c r="T709" s="56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9" t="s">
        <v>260</v>
      </c>
      <c r="AU709" s="19" t="s">
        <v>82</v>
      </c>
    </row>
    <row r="710" spans="1:65" s="2" customFormat="1" ht="11.25">
      <c r="A710" s="34"/>
      <c r="B710" s="35"/>
      <c r="C710" s="34"/>
      <c r="D710" s="165" t="s">
        <v>262</v>
      </c>
      <c r="E710" s="34"/>
      <c r="F710" s="166" t="s">
        <v>6466</v>
      </c>
      <c r="G710" s="34"/>
      <c r="H710" s="34"/>
      <c r="I710" s="162"/>
      <c r="J710" s="34"/>
      <c r="K710" s="34"/>
      <c r="L710" s="35"/>
      <c r="M710" s="163"/>
      <c r="N710" s="164"/>
      <c r="O710" s="55"/>
      <c r="P710" s="55"/>
      <c r="Q710" s="55"/>
      <c r="R710" s="55"/>
      <c r="S710" s="55"/>
      <c r="T710" s="56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9" t="s">
        <v>262</v>
      </c>
      <c r="AU710" s="19" t="s">
        <v>82</v>
      </c>
    </row>
    <row r="711" spans="1:65" s="2" customFormat="1" ht="19.5">
      <c r="A711" s="34"/>
      <c r="B711" s="35"/>
      <c r="C711" s="34"/>
      <c r="D711" s="160" t="s">
        <v>2284</v>
      </c>
      <c r="E711" s="34"/>
      <c r="F711" s="211" t="s">
        <v>6459</v>
      </c>
      <c r="G711" s="34"/>
      <c r="H711" s="34"/>
      <c r="I711" s="162"/>
      <c r="J711" s="34"/>
      <c r="K711" s="34"/>
      <c r="L711" s="35"/>
      <c r="M711" s="163"/>
      <c r="N711" s="164"/>
      <c r="O711" s="55"/>
      <c r="P711" s="55"/>
      <c r="Q711" s="55"/>
      <c r="R711" s="55"/>
      <c r="S711" s="55"/>
      <c r="T711" s="56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T711" s="19" t="s">
        <v>2284</v>
      </c>
      <c r="AU711" s="19" t="s">
        <v>82</v>
      </c>
    </row>
    <row r="712" spans="1:65" s="13" customFormat="1" ht="11.25">
      <c r="B712" s="167"/>
      <c r="D712" s="160" t="s">
        <v>264</v>
      </c>
      <c r="E712" s="168" t="s">
        <v>3</v>
      </c>
      <c r="F712" s="169" t="s">
        <v>6467</v>
      </c>
      <c r="H712" s="168" t="s">
        <v>3</v>
      </c>
      <c r="I712" s="170"/>
      <c r="L712" s="167"/>
      <c r="M712" s="171"/>
      <c r="N712" s="172"/>
      <c r="O712" s="172"/>
      <c r="P712" s="172"/>
      <c r="Q712" s="172"/>
      <c r="R712" s="172"/>
      <c r="S712" s="172"/>
      <c r="T712" s="173"/>
      <c r="AT712" s="168" t="s">
        <v>264</v>
      </c>
      <c r="AU712" s="168" t="s">
        <v>82</v>
      </c>
      <c r="AV712" s="13" t="s">
        <v>80</v>
      </c>
      <c r="AW712" s="13" t="s">
        <v>34</v>
      </c>
      <c r="AX712" s="13" t="s">
        <v>73</v>
      </c>
      <c r="AY712" s="168" t="s">
        <v>252</v>
      </c>
    </row>
    <row r="713" spans="1:65" s="14" customFormat="1" ht="11.25">
      <c r="B713" s="174"/>
      <c r="D713" s="160" t="s">
        <v>264</v>
      </c>
      <c r="E713" s="175" t="s">
        <v>3</v>
      </c>
      <c r="F713" s="176" t="s">
        <v>303</v>
      </c>
      <c r="H713" s="177">
        <v>6</v>
      </c>
      <c r="I713" s="178"/>
      <c r="L713" s="174"/>
      <c r="M713" s="179"/>
      <c r="N713" s="180"/>
      <c r="O713" s="180"/>
      <c r="P713" s="180"/>
      <c r="Q713" s="180"/>
      <c r="R713" s="180"/>
      <c r="S713" s="180"/>
      <c r="T713" s="181"/>
      <c r="AT713" s="175" t="s">
        <v>264</v>
      </c>
      <c r="AU713" s="175" t="s">
        <v>82</v>
      </c>
      <c r="AV713" s="14" t="s">
        <v>82</v>
      </c>
      <c r="AW713" s="14" t="s">
        <v>34</v>
      </c>
      <c r="AX713" s="14" t="s">
        <v>80</v>
      </c>
      <c r="AY713" s="175" t="s">
        <v>252</v>
      </c>
    </row>
    <row r="714" spans="1:65" s="2" customFormat="1" ht="21.75" customHeight="1">
      <c r="A714" s="34"/>
      <c r="B714" s="145"/>
      <c r="C714" s="146" t="s">
        <v>1547</v>
      </c>
      <c r="D714" s="146" t="s">
        <v>254</v>
      </c>
      <c r="E714" s="147" t="s">
        <v>6468</v>
      </c>
      <c r="F714" s="148" t="s">
        <v>6469</v>
      </c>
      <c r="G714" s="149" t="s">
        <v>4372</v>
      </c>
      <c r="H714" s="150">
        <v>7</v>
      </c>
      <c r="I714" s="151"/>
      <c r="J714" s="152">
        <f>ROUND(I714*H714,2)</f>
        <v>0</v>
      </c>
      <c r="K714" s="153"/>
      <c r="L714" s="35"/>
      <c r="M714" s="154" t="s">
        <v>3</v>
      </c>
      <c r="N714" s="155" t="s">
        <v>44</v>
      </c>
      <c r="O714" s="55"/>
      <c r="P714" s="156">
        <f>O714*H714</f>
        <v>0</v>
      </c>
      <c r="Q714" s="156">
        <v>4.9347121000000004E-3</v>
      </c>
      <c r="R714" s="156">
        <f>Q714*H714</f>
        <v>3.4542984700000001E-2</v>
      </c>
      <c r="S714" s="156">
        <v>0</v>
      </c>
      <c r="T714" s="157">
        <f>S714*H714</f>
        <v>0</v>
      </c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R714" s="158" t="s">
        <v>406</v>
      </c>
      <c r="AT714" s="158" t="s">
        <v>254</v>
      </c>
      <c r="AU714" s="158" t="s">
        <v>82</v>
      </c>
      <c r="AY714" s="19" t="s">
        <v>252</v>
      </c>
      <c r="BE714" s="159">
        <f>IF(N714="základní",J714,0)</f>
        <v>0</v>
      </c>
      <c r="BF714" s="159">
        <f>IF(N714="snížená",J714,0)</f>
        <v>0</v>
      </c>
      <c r="BG714" s="159">
        <f>IF(N714="zákl. přenesená",J714,0)</f>
        <v>0</v>
      </c>
      <c r="BH714" s="159">
        <f>IF(N714="sníž. přenesená",J714,0)</f>
        <v>0</v>
      </c>
      <c r="BI714" s="159">
        <f>IF(N714="nulová",J714,0)</f>
        <v>0</v>
      </c>
      <c r="BJ714" s="19" t="s">
        <v>80</v>
      </c>
      <c r="BK714" s="159">
        <f>ROUND(I714*H714,2)</f>
        <v>0</v>
      </c>
      <c r="BL714" s="19" t="s">
        <v>406</v>
      </c>
      <c r="BM714" s="158" t="s">
        <v>6470</v>
      </c>
    </row>
    <row r="715" spans="1:65" s="2" customFormat="1" ht="11.25">
      <c r="A715" s="34"/>
      <c r="B715" s="35"/>
      <c r="C715" s="34"/>
      <c r="D715" s="160" t="s">
        <v>260</v>
      </c>
      <c r="E715" s="34"/>
      <c r="F715" s="161" t="s">
        <v>6471</v>
      </c>
      <c r="G715" s="34"/>
      <c r="H715" s="34"/>
      <c r="I715" s="162"/>
      <c r="J715" s="34"/>
      <c r="K715" s="34"/>
      <c r="L715" s="35"/>
      <c r="M715" s="163"/>
      <c r="N715" s="164"/>
      <c r="O715" s="55"/>
      <c r="P715" s="55"/>
      <c r="Q715" s="55"/>
      <c r="R715" s="55"/>
      <c r="S715" s="55"/>
      <c r="T715" s="56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9" t="s">
        <v>260</v>
      </c>
      <c r="AU715" s="19" t="s">
        <v>82</v>
      </c>
    </row>
    <row r="716" spans="1:65" s="2" customFormat="1" ht="11.25">
      <c r="A716" s="34"/>
      <c r="B716" s="35"/>
      <c r="C716" s="34"/>
      <c r="D716" s="165" t="s">
        <v>262</v>
      </c>
      <c r="E716" s="34"/>
      <c r="F716" s="166" t="s">
        <v>6472</v>
      </c>
      <c r="G716" s="34"/>
      <c r="H716" s="34"/>
      <c r="I716" s="162"/>
      <c r="J716" s="34"/>
      <c r="K716" s="34"/>
      <c r="L716" s="35"/>
      <c r="M716" s="163"/>
      <c r="N716" s="164"/>
      <c r="O716" s="55"/>
      <c r="P716" s="55"/>
      <c r="Q716" s="55"/>
      <c r="R716" s="55"/>
      <c r="S716" s="55"/>
      <c r="T716" s="56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T716" s="19" t="s">
        <v>262</v>
      </c>
      <c r="AU716" s="19" t="s">
        <v>82</v>
      </c>
    </row>
    <row r="717" spans="1:65" s="2" customFormat="1" ht="16.5" customHeight="1">
      <c r="A717" s="34"/>
      <c r="B717" s="145"/>
      <c r="C717" s="146" t="s">
        <v>1553</v>
      </c>
      <c r="D717" s="146" t="s">
        <v>254</v>
      </c>
      <c r="E717" s="147" t="s">
        <v>6473</v>
      </c>
      <c r="F717" s="148" t="s">
        <v>6474</v>
      </c>
      <c r="G717" s="149" t="s">
        <v>4372</v>
      </c>
      <c r="H717" s="150">
        <v>1</v>
      </c>
      <c r="I717" s="151"/>
      <c r="J717" s="152">
        <f>ROUND(I717*H717,2)</f>
        <v>0</v>
      </c>
      <c r="K717" s="153"/>
      <c r="L717" s="35"/>
      <c r="M717" s="154" t="s">
        <v>3</v>
      </c>
      <c r="N717" s="155" t="s">
        <v>44</v>
      </c>
      <c r="O717" s="55"/>
      <c r="P717" s="156">
        <f>O717*H717</f>
        <v>0</v>
      </c>
      <c r="Q717" s="156">
        <v>1.47488363E-2</v>
      </c>
      <c r="R717" s="156">
        <f>Q717*H717</f>
        <v>1.47488363E-2</v>
      </c>
      <c r="S717" s="156">
        <v>0</v>
      </c>
      <c r="T717" s="157">
        <f>S717*H717</f>
        <v>0</v>
      </c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R717" s="158" t="s">
        <v>406</v>
      </c>
      <c r="AT717" s="158" t="s">
        <v>254</v>
      </c>
      <c r="AU717" s="158" t="s">
        <v>82</v>
      </c>
      <c r="AY717" s="19" t="s">
        <v>252</v>
      </c>
      <c r="BE717" s="159">
        <f>IF(N717="základní",J717,0)</f>
        <v>0</v>
      </c>
      <c r="BF717" s="159">
        <f>IF(N717="snížená",J717,0)</f>
        <v>0</v>
      </c>
      <c r="BG717" s="159">
        <f>IF(N717="zákl. přenesená",J717,0)</f>
        <v>0</v>
      </c>
      <c r="BH717" s="159">
        <f>IF(N717="sníž. přenesená",J717,0)</f>
        <v>0</v>
      </c>
      <c r="BI717" s="159">
        <f>IF(N717="nulová",J717,0)</f>
        <v>0</v>
      </c>
      <c r="BJ717" s="19" t="s">
        <v>80</v>
      </c>
      <c r="BK717" s="159">
        <f>ROUND(I717*H717,2)</f>
        <v>0</v>
      </c>
      <c r="BL717" s="19" t="s">
        <v>406</v>
      </c>
      <c r="BM717" s="158" t="s">
        <v>6475</v>
      </c>
    </row>
    <row r="718" spans="1:65" s="2" customFormat="1" ht="11.25">
      <c r="A718" s="34"/>
      <c r="B718" s="35"/>
      <c r="C718" s="34"/>
      <c r="D718" s="160" t="s">
        <v>260</v>
      </c>
      <c r="E718" s="34"/>
      <c r="F718" s="161" t="s">
        <v>6476</v>
      </c>
      <c r="G718" s="34"/>
      <c r="H718" s="34"/>
      <c r="I718" s="162"/>
      <c r="J718" s="34"/>
      <c r="K718" s="34"/>
      <c r="L718" s="35"/>
      <c r="M718" s="163"/>
      <c r="N718" s="164"/>
      <c r="O718" s="55"/>
      <c r="P718" s="55"/>
      <c r="Q718" s="55"/>
      <c r="R718" s="55"/>
      <c r="S718" s="55"/>
      <c r="T718" s="56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T718" s="19" t="s">
        <v>260</v>
      </c>
      <c r="AU718" s="19" t="s">
        <v>82</v>
      </c>
    </row>
    <row r="719" spans="1:65" s="2" customFormat="1" ht="11.25">
      <c r="A719" s="34"/>
      <c r="B719" s="35"/>
      <c r="C719" s="34"/>
      <c r="D719" s="165" t="s">
        <v>262</v>
      </c>
      <c r="E719" s="34"/>
      <c r="F719" s="166" t="s">
        <v>6477</v>
      </c>
      <c r="G719" s="34"/>
      <c r="H719" s="34"/>
      <c r="I719" s="162"/>
      <c r="J719" s="34"/>
      <c r="K719" s="34"/>
      <c r="L719" s="35"/>
      <c r="M719" s="163"/>
      <c r="N719" s="164"/>
      <c r="O719" s="55"/>
      <c r="P719" s="55"/>
      <c r="Q719" s="55"/>
      <c r="R719" s="55"/>
      <c r="S719" s="55"/>
      <c r="T719" s="56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9" t="s">
        <v>262</v>
      </c>
      <c r="AU719" s="19" t="s">
        <v>82</v>
      </c>
    </row>
    <row r="720" spans="1:65" s="2" customFormat="1" ht="19.5">
      <c r="A720" s="34"/>
      <c r="B720" s="35"/>
      <c r="C720" s="34"/>
      <c r="D720" s="160" t="s">
        <v>2284</v>
      </c>
      <c r="E720" s="34"/>
      <c r="F720" s="211" t="s">
        <v>6478</v>
      </c>
      <c r="G720" s="34"/>
      <c r="H720" s="34"/>
      <c r="I720" s="162"/>
      <c r="J720" s="34"/>
      <c r="K720" s="34"/>
      <c r="L720" s="35"/>
      <c r="M720" s="163"/>
      <c r="N720" s="164"/>
      <c r="O720" s="55"/>
      <c r="P720" s="55"/>
      <c r="Q720" s="55"/>
      <c r="R720" s="55"/>
      <c r="S720" s="55"/>
      <c r="T720" s="56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9" t="s">
        <v>2284</v>
      </c>
      <c r="AU720" s="19" t="s">
        <v>82</v>
      </c>
    </row>
    <row r="721" spans="1:65" s="13" customFormat="1" ht="11.25">
      <c r="B721" s="167"/>
      <c r="D721" s="160" t="s">
        <v>264</v>
      </c>
      <c r="E721" s="168" t="s">
        <v>3</v>
      </c>
      <c r="F721" s="169" t="s">
        <v>6479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264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252</v>
      </c>
    </row>
    <row r="722" spans="1:65" s="14" customFormat="1" ht="11.25">
      <c r="B722" s="174"/>
      <c r="D722" s="160" t="s">
        <v>264</v>
      </c>
      <c r="E722" s="175" t="s">
        <v>3</v>
      </c>
      <c r="F722" s="176" t="s">
        <v>80</v>
      </c>
      <c r="H722" s="177">
        <v>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80</v>
      </c>
      <c r="AY722" s="175" t="s">
        <v>252</v>
      </c>
    </row>
    <row r="723" spans="1:65" s="2" customFormat="1" ht="16.5" customHeight="1">
      <c r="A723" s="34"/>
      <c r="B723" s="145"/>
      <c r="C723" s="146" t="s">
        <v>1563</v>
      </c>
      <c r="D723" s="146" t="s">
        <v>254</v>
      </c>
      <c r="E723" s="147" t="s">
        <v>6480</v>
      </c>
      <c r="F723" s="148" t="s">
        <v>6481</v>
      </c>
      <c r="G723" s="149" t="s">
        <v>4372</v>
      </c>
      <c r="H723" s="150">
        <v>4</v>
      </c>
      <c r="I723" s="151"/>
      <c r="J723" s="152">
        <f>ROUND(I723*H723,2)</f>
        <v>0</v>
      </c>
      <c r="K723" s="153"/>
      <c r="L723" s="35"/>
      <c r="M723" s="154" t="s">
        <v>3</v>
      </c>
      <c r="N723" s="155" t="s">
        <v>44</v>
      </c>
      <c r="O723" s="55"/>
      <c r="P723" s="156">
        <f>O723*H723</f>
        <v>0</v>
      </c>
      <c r="Q723" s="156">
        <v>6.3883630000000004E-4</v>
      </c>
      <c r="R723" s="156">
        <f>Q723*H723</f>
        <v>2.5553452000000002E-3</v>
      </c>
      <c r="S723" s="156">
        <v>0</v>
      </c>
      <c r="T723" s="157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158" t="s">
        <v>406</v>
      </c>
      <c r="AT723" s="158" t="s">
        <v>254</v>
      </c>
      <c r="AU723" s="158" t="s">
        <v>82</v>
      </c>
      <c r="AY723" s="19" t="s">
        <v>252</v>
      </c>
      <c r="BE723" s="159">
        <f>IF(N723="základní",J723,0)</f>
        <v>0</v>
      </c>
      <c r="BF723" s="159">
        <f>IF(N723="snížená",J723,0)</f>
        <v>0</v>
      </c>
      <c r="BG723" s="159">
        <f>IF(N723="zákl. přenesená",J723,0)</f>
        <v>0</v>
      </c>
      <c r="BH723" s="159">
        <f>IF(N723="sníž. přenesená",J723,0)</f>
        <v>0</v>
      </c>
      <c r="BI723" s="159">
        <f>IF(N723="nulová",J723,0)</f>
        <v>0</v>
      </c>
      <c r="BJ723" s="19" t="s">
        <v>80</v>
      </c>
      <c r="BK723" s="159">
        <f>ROUND(I723*H723,2)</f>
        <v>0</v>
      </c>
      <c r="BL723" s="19" t="s">
        <v>406</v>
      </c>
      <c r="BM723" s="158" t="s">
        <v>6482</v>
      </c>
    </row>
    <row r="724" spans="1:65" s="2" customFormat="1" ht="11.25">
      <c r="A724" s="34"/>
      <c r="B724" s="35"/>
      <c r="C724" s="34"/>
      <c r="D724" s="160" t="s">
        <v>260</v>
      </c>
      <c r="E724" s="34"/>
      <c r="F724" s="161" t="s">
        <v>6483</v>
      </c>
      <c r="G724" s="34"/>
      <c r="H724" s="34"/>
      <c r="I724" s="162"/>
      <c r="J724" s="34"/>
      <c r="K724" s="34"/>
      <c r="L724" s="35"/>
      <c r="M724" s="163"/>
      <c r="N724" s="164"/>
      <c r="O724" s="55"/>
      <c r="P724" s="55"/>
      <c r="Q724" s="55"/>
      <c r="R724" s="55"/>
      <c r="S724" s="55"/>
      <c r="T724" s="56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9" t="s">
        <v>260</v>
      </c>
      <c r="AU724" s="19" t="s">
        <v>82</v>
      </c>
    </row>
    <row r="725" spans="1:65" s="2" customFormat="1" ht="11.25">
      <c r="A725" s="34"/>
      <c r="B725" s="35"/>
      <c r="C725" s="34"/>
      <c r="D725" s="165" t="s">
        <v>262</v>
      </c>
      <c r="E725" s="34"/>
      <c r="F725" s="166" t="s">
        <v>6484</v>
      </c>
      <c r="G725" s="34"/>
      <c r="H725" s="34"/>
      <c r="I725" s="162"/>
      <c r="J725" s="34"/>
      <c r="K725" s="34"/>
      <c r="L725" s="35"/>
      <c r="M725" s="163"/>
      <c r="N725" s="164"/>
      <c r="O725" s="55"/>
      <c r="P725" s="55"/>
      <c r="Q725" s="55"/>
      <c r="R725" s="55"/>
      <c r="S725" s="55"/>
      <c r="T725" s="56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9" t="s">
        <v>262</v>
      </c>
      <c r="AU725" s="19" t="s">
        <v>82</v>
      </c>
    </row>
    <row r="726" spans="1:65" s="13" customFormat="1" ht="11.25">
      <c r="B726" s="167"/>
      <c r="D726" s="160" t="s">
        <v>264</v>
      </c>
      <c r="E726" s="168" t="s">
        <v>3</v>
      </c>
      <c r="F726" s="169" t="s">
        <v>6485</v>
      </c>
      <c r="H726" s="168" t="s">
        <v>3</v>
      </c>
      <c r="I726" s="170"/>
      <c r="L726" s="167"/>
      <c r="M726" s="171"/>
      <c r="N726" s="172"/>
      <c r="O726" s="172"/>
      <c r="P726" s="172"/>
      <c r="Q726" s="172"/>
      <c r="R726" s="172"/>
      <c r="S726" s="172"/>
      <c r="T726" s="173"/>
      <c r="AT726" s="168" t="s">
        <v>264</v>
      </c>
      <c r="AU726" s="168" t="s">
        <v>82</v>
      </c>
      <c r="AV726" s="13" t="s">
        <v>80</v>
      </c>
      <c r="AW726" s="13" t="s">
        <v>34</v>
      </c>
      <c r="AX726" s="13" t="s">
        <v>73</v>
      </c>
      <c r="AY726" s="168" t="s">
        <v>252</v>
      </c>
    </row>
    <row r="727" spans="1:65" s="14" customFormat="1" ht="11.25">
      <c r="B727" s="174"/>
      <c r="D727" s="160" t="s">
        <v>264</v>
      </c>
      <c r="E727" s="175" t="s">
        <v>3</v>
      </c>
      <c r="F727" s="176" t="s">
        <v>258</v>
      </c>
      <c r="H727" s="177">
        <v>4</v>
      </c>
      <c r="I727" s="178"/>
      <c r="L727" s="174"/>
      <c r="M727" s="179"/>
      <c r="N727" s="180"/>
      <c r="O727" s="180"/>
      <c r="P727" s="180"/>
      <c r="Q727" s="180"/>
      <c r="R727" s="180"/>
      <c r="S727" s="180"/>
      <c r="T727" s="181"/>
      <c r="AT727" s="175" t="s">
        <v>264</v>
      </c>
      <c r="AU727" s="175" t="s">
        <v>82</v>
      </c>
      <c r="AV727" s="14" t="s">
        <v>82</v>
      </c>
      <c r="AW727" s="14" t="s">
        <v>34</v>
      </c>
      <c r="AX727" s="14" t="s">
        <v>80</v>
      </c>
      <c r="AY727" s="175" t="s">
        <v>252</v>
      </c>
    </row>
    <row r="728" spans="1:65" s="2" customFormat="1" ht="16.5" customHeight="1">
      <c r="A728" s="34"/>
      <c r="B728" s="145"/>
      <c r="C728" s="198" t="s">
        <v>1569</v>
      </c>
      <c r="D728" s="198" t="s">
        <v>361</v>
      </c>
      <c r="E728" s="199" t="s">
        <v>6486</v>
      </c>
      <c r="F728" s="200" t="s">
        <v>6487</v>
      </c>
      <c r="G728" s="201" t="s">
        <v>743</v>
      </c>
      <c r="H728" s="202">
        <v>4</v>
      </c>
      <c r="I728" s="203"/>
      <c r="J728" s="204">
        <f>ROUND(I728*H728,2)</f>
        <v>0</v>
      </c>
      <c r="K728" s="205"/>
      <c r="L728" s="206"/>
      <c r="M728" s="207" t="s">
        <v>3</v>
      </c>
      <c r="N728" s="208" t="s">
        <v>44</v>
      </c>
      <c r="O728" s="55"/>
      <c r="P728" s="156">
        <f>O728*H728</f>
        <v>0</v>
      </c>
      <c r="Q728" s="156">
        <v>1.4E-2</v>
      </c>
      <c r="R728" s="156">
        <f>Q728*H728</f>
        <v>5.6000000000000001E-2</v>
      </c>
      <c r="S728" s="156">
        <v>0</v>
      </c>
      <c r="T728" s="157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158" t="s">
        <v>572</v>
      </c>
      <c r="AT728" s="158" t="s">
        <v>361</v>
      </c>
      <c r="AU728" s="158" t="s">
        <v>82</v>
      </c>
      <c r="AY728" s="19" t="s">
        <v>252</v>
      </c>
      <c r="BE728" s="159">
        <f>IF(N728="základní",J728,0)</f>
        <v>0</v>
      </c>
      <c r="BF728" s="159">
        <f>IF(N728="snížená",J728,0)</f>
        <v>0</v>
      </c>
      <c r="BG728" s="159">
        <f>IF(N728="zákl. přenesená",J728,0)</f>
        <v>0</v>
      </c>
      <c r="BH728" s="159">
        <f>IF(N728="sníž. přenesená",J728,0)</f>
        <v>0</v>
      </c>
      <c r="BI728" s="159">
        <f>IF(N728="nulová",J728,0)</f>
        <v>0</v>
      </c>
      <c r="BJ728" s="19" t="s">
        <v>80</v>
      </c>
      <c r="BK728" s="159">
        <f>ROUND(I728*H728,2)</f>
        <v>0</v>
      </c>
      <c r="BL728" s="19" t="s">
        <v>406</v>
      </c>
      <c r="BM728" s="158" t="s">
        <v>6488</v>
      </c>
    </row>
    <row r="729" spans="1:65" s="2" customFormat="1" ht="11.25">
      <c r="A729" s="34"/>
      <c r="B729" s="35"/>
      <c r="C729" s="34"/>
      <c r="D729" s="160" t="s">
        <v>260</v>
      </c>
      <c r="E729" s="34"/>
      <c r="F729" s="161" t="s">
        <v>6489</v>
      </c>
      <c r="G729" s="34"/>
      <c r="H729" s="34"/>
      <c r="I729" s="162"/>
      <c r="J729" s="34"/>
      <c r="K729" s="34"/>
      <c r="L729" s="35"/>
      <c r="M729" s="163"/>
      <c r="N729" s="164"/>
      <c r="O729" s="55"/>
      <c r="P729" s="55"/>
      <c r="Q729" s="55"/>
      <c r="R729" s="55"/>
      <c r="S729" s="55"/>
      <c r="T729" s="56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9" t="s">
        <v>260</v>
      </c>
      <c r="AU729" s="19" t="s">
        <v>82</v>
      </c>
    </row>
    <row r="730" spans="1:65" s="2" customFormat="1" ht="11.25">
      <c r="A730" s="34"/>
      <c r="B730" s="35"/>
      <c r="C730" s="34"/>
      <c r="D730" s="165" t="s">
        <v>262</v>
      </c>
      <c r="E730" s="34"/>
      <c r="F730" s="166" t="s">
        <v>6490</v>
      </c>
      <c r="G730" s="34"/>
      <c r="H730" s="34"/>
      <c r="I730" s="162"/>
      <c r="J730" s="34"/>
      <c r="K730" s="34"/>
      <c r="L730" s="35"/>
      <c r="M730" s="163"/>
      <c r="N730" s="164"/>
      <c r="O730" s="55"/>
      <c r="P730" s="55"/>
      <c r="Q730" s="55"/>
      <c r="R730" s="55"/>
      <c r="S730" s="55"/>
      <c r="T730" s="56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T730" s="19" t="s">
        <v>262</v>
      </c>
      <c r="AU730" s="19" t="s">
        <v>82</v>
      </c>
    </row>
    <row r="731" spans="1:65" s="2" customFormat="1" ht="16.5" customHeight="1">
      <c r="A731" s="34"/>
      <c r="B731" s="145"/>
      <c r="C731" s="146" t="s">
        <v>1577</v>
      </c>
      <c r="D731" s="146" t="s">
        <v>254</v>
      </c>
      <c r="E731" s="147" t="s">
        <v>6491</v>
      </c>
      <c r="F731" s="148" t="s">
        <v>6492</v>
      </c>
      <c r="G731" s="149" t="s">
        <v>4372</v>
      </c>
      <c r="H731" s="150">
        <v>7</v>
      </c>
      <c r="I731" s="151"/>
      <c r="J731" s="152">
        <f>ROUND(I731*H731,2)</f>
        <v>0</v>
      </c>
      <c r="K731" s="153"/>
      <c r="L731" s="35"/>
      <c r="M731" s="154" t="s">
        <v>3</v>
      </c>
      <c r="N731" s="155" t="s">
        <v>44</v>
      </c>
      <c r="O731" s="55"/>
      <c r="P731" s="156">
        <f>O731*H731</f>
        <v>0</v>
      </c>
      <c r="Q731" s="156">
        <v>1.8E-3</v>
      </c>
      <c r="R731" s="156">
        <f>Q731*H731</f>
        <v>1.26E-2</v>
      </c>
      <c r="S731" s="156">
        <v>0</v>
      </c>
      <c r="T731" s="157">
        <f>S731*H731</f>
        <v>0</v>
      </c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R731" s="158" t="s">
        <v>406</v>
      </c>
      <c r="AT731" s="158" t="s">
        <v>254</v>
      </c>
      <c r="AU731" s="158" t="s">
        <v>82</v>
      </c>
      <c r="AY731" s="19" t="s">
        <v>252</v>
      </c>
      <c r="BE731" s="159">
        <f>IF(N731="základní",J731,0)</f>
        <v>0</v>
      </c>
      <c r="BF731" s="159">
        <f>IF(N731="snížená",J731,0)</f>
        <v>0</v>
      </c>
      <c r="BG731" s="159">
        <f>IF(N731="zákl. přenesená",J731,0)</f>
        <v>0</v>
      </c>
      <c r="BH731" s="159">
        <f>IF(N731="sníž. přenesená",J731,0)</f>
        <v>0</v>
      </c>
      <c r="BI731" s="159">
        <f>IF(N731="nulová",J731,0)</f>
        <v>0</v>
      </c>
      <c r="BJ731" s="19" t="s">
        <v>80</v>
      </c>
      <c r="BK731" s="159">
        <f>ROUND(I731*H731,2)</f>
        <v>0</v>
      </c>
      <c r="BL731" s="19" t="s">
        <v>406</v>
      </c>
      <c r="BM731" s="158" t="s">
        <v>6493</v>
      </c>
    </row>
    <row r="732" spans="1:65" s="2" customFormat="1" ht="11.25">
      <c r="A732" s="34"/>
      <c r="B732" s="35"/>
      <c r="C732" s="34"/>
      <c r="D732" s="160" t="s">
        <v>260</v>
      </c>
      <c r="E732" s="34"/>
      <c r="F732" s="161" t="s">
        <v>6494</v>
      </c>
      <c r="G732" s="34"/>
      <c r="H732" s="34"/>
      <c r="I732" s="162"/>
      <c r="J732" s="34"/>
      <c r="K732" s="34"/>
      <c r="L732" s="35"/>
      <c r="M732" s="163"/>
      <c r="N732" s="164"/>
      <c r="O732" s="55"/>
      <c r="P732" s="55"/>
      <c r="Q732" s="55"/>
      <c r="R732" s="55"/>
      <c r="S732" s="55"/>
      <c r="T732" s="56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T732" s="19" t="s">
        <v>260</v>
      </c>
      <c r="AU732" s="19" t="s">
        <v>82</v>
      </c>
    </row>
    <row r="733" spans="1:65" s="2" customFormat="1" ht="11.25">
      <c r="A733" s="34"/>
      <c r="B733" s="35"/>
      <c r="C733" s="34"/>
      <c r="D733" s="165" t="s">
        <v>262</v>
      </c>
      <c r="E733" s="34"/>
      <c r="F733" s="166" t="s">
        <v>6495</v>
      </c>
      <c r="G733" s="34"/>
      <c r="H733" s="34"/>
      <c r="I733" s="162"/>
      <c r="J733" s="34"/>
      <c r="K733" s="34"/>
      <c r="L733" s="35"/>
      <c r="M733" s="163"/>
      <c r="N733" s="164"/>
      <c r="O733" s="55"/>
      <c r="P733" s="55"/>
      <c r="Q733" s="55"/>
      <c r="R733" s="55"/>
      <c r="S733" s="55"/>
      <c r="T733" s="56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T733" s="19" t="s">
        <v>262</v>
      </c>
      <c r="AU733" s="19" t="s">
        <v>82</v>
      </c>
    </row>
    <row r="734" spans="1:65" s="2" customFormat="1" ht="16.5" customHeight="1">
      <c r="A734" s="34"/>
      <c r="B734" s="145"/>
      <c r="C734" s="146" t="s">
        <v>1749</v>
      </c>
      <c r="D734" s="146" t="s">
        <v>254</v>
      </c>
      <c r="E734" s="147" t="s">
        <v>6496</v>
      </c>
      <c r="F734" s="148" t="s">
        <v>6497</v>
      </c>
      <c r="G734" s="149" t="s">
        <v>4372</v>
      </c>
      <c r="H734" s="150">
        <v>15</v>
      </c>
      <c r="I734" s="151"/>
      <c r="J734" s="152">
        <f>ROUND(I734*H734,2)</f>
        <v>0</v>
      </c>
      <c r="K734" s="153"/>
      <c r="L734" s="35"/>
      <c r="M734" s="154" t="s">
        <v>3</v>
      </c>
      <c r="N734" s="155" t="s">
        <v>44</v>
      </c>
      <c r="O734" s="55"/>
      <c r="P734" s="156">
        <f>O734*H734</f>
        <v>0</v>
      </c>
      <c r="Q734" s="156">
        <v>1.83914E-3</v>
      </c>
      <c r="R734" s="156">
        <f>Q734*H734</f>
        <v>2.75871E-2</v>
      </c>
      <c r="S734" s="156">
        <v>0</v>
      </c>
      <c r="T734" s="157">
        <f>S734*H734</f>
        <v>0</v>
      </c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R734" s="158" t="s">
        <v>406</v>
      </c>
      <c r="AT734" s="158" t="s">
        <v>254</v>
      </c>
      <c r="AU734" s="158" t="s">
        <v>82</v>
      </c>
      <c r="AY734" s="19" t="s">
        <v>252</v>
      </c>
      <c r="BE734" s="159">
        <f>IF(N734="základní",J734,0)</f>
        <v>0</v>
      </c>
      <c r="BF734" s="159">
        <f>IF(N734="snížená",J734,0)</f>
        <v>0</v>
      </c>
      <c r="BG734" s="159">
        <f>IF(N734="zákl. přenesená",J734,0)</f>
        <v>0</v>
      </c>
      <c r="BH734" s="159">
        <f>IF(N734="sníž. přenesená",J734,0)</f>
        <v>0</v>
      </c>
      <c r="BI734" s="159">
        <f>IF(N734="nulová",J734,0)</f>
        <v>0</v>
      </c>
      <c r="BJ734" s="19" t="s">
        <v>80</v>
      </c>
      <c r="BK734" s="159">
        <f>ROUND(I734*H734,2)</f>
        <v>0</v>
      </c>
      <c r="BL734" s="19" t="s">
        <v>406</v>
      </c>
      <c r="BM734" s="158" t="s">
        <v>6498</v>
      </c>
    </row>
    <row r="735" spans="1:65" s="2" customFormat="1" ht="11.25">
      <c r="A735" s="34"/>
      <c r="B735" s="35"/>
      <c r="C735" s="34"/>
      <c r="D735" s="160" t="s">
        <v>260</v>
      </c>
      <c r="E735" s="34"/>
      <c r="F735" s="161" t="s">
        <v>6499</v>
      </c>
      <c r="G735" s="34"/>
      <c r="H735" s="34"/>
      <c r="I735" s="162"/>
      <c r="J735" s="34"/>
      <c r="K735" s="34"/>
      <c r="L735" s="35"/>
      <c r="M735" s="163"/>
      <c r="N735" s="164"/>
      <c r="O735" s="55"/>
      <c r="P735" s="55"/>
      <c r="Q735" s="55"/>
      <c r="R735" s="55"/>
      <c r="S735" s="55"/>
      <c r="T735" s="56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9" t="s">
        <v>260</v>
      </c>
      <c r="AU735" s="19" t="s">
        <v>82</v>
      </c>
    </row>
    <row r="736" spans="1:65" s="2" customFormat="1" ht="11.25">
      <c r="A736" s="34"/>
      <c r="B736" s="35"/>
      <c r="C736" s="34"/>
      <c r="D736" s="165" t="s">
        <v>262</v>
      </c>
      <c r="E736" s="34"/>
      <c r="F736" s="166" t="s">
        <v>6500</v>
      </c>
      <c r="G736" s="34"/>
      <c r="H736" s="34"/>
      <c r="I736" s="162"/>
      <c r="J736" s="34"/>
      <c r="K736" s="34"/>
      <c r="L736" s="35"/>
      <c r="M736" s="163"/>
      <c r="N736" s="164"/>
      <c r="O736" s="55"/>
      <c r="P736" s="55"/>
      <c r="Q736" s="55"/>
      <c r="R736" s="55"/>
      <c r="S736" s="55"/>
      <c r="T736" s="56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T736" s="19" t="s">
        <v>262</v>
      </c>
      <c r="AU736" s="19" t="s">
        <v>82</v>
      </c>
    </row>
    <row r="737" spans="1:65" s="13" customFormat="1" ht="11.25">
      <c r="B737" s="167"/>
      <c r="D737" s="160" t="s">
        <v>264</v>
      </c>
      <c r="E737" s="168" t="s">
        <v>3</v>
      </c>
      <c r="F737" s="169" t="s">
        <v>6501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264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252</v>
      </c>
    </row>
    <row r="738" spans="1:65" s="14" customFormat="1" ht="11.25">
      <c r="B738" s="174"/>
      <c r="D738" s="160" t="s">
        <v>264</v>
      </c>
      <c r="E738" s="175" t="s">
        <v>3</v>
      </c>
      <c r="F738" s="176" t="s">
        <v>9</v>
      </c>
      <c r="H738" s="177">
        <v>15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80</v>
      </c>
      <c r="AY738" s="175" t="s">
        <v>252</v>
      </c>
    </row>
    <row r="739" spans="1:65" s="2" customFormat="1" ht="16.5" customHeight="1">
      <c r="A739" s="34"/>
      <c r="B739" s="145"/>
      <c r="C739" s="146" t="s">
        <v>1789</v>
      </c>
      <c r="D739" s="146" t="s">
        <v>254</v>
      </c>
      <c r="E739" s="147" t="s">
        <v>6502</v>
      </c>
      <c r="F739" s="148" t="s">
        <v>6503</v>
      </c>
      <c r="G739" s="149" t="s">
        <v>743</v>
      </c>
      <c r="H739" s="150">
        <v>6</v>
      </c>
      <c r="I739" s="151"/>
      <c r="J739" s="152">
        <f>ROUND(I739*H739,2)</f>
        <v>0</v>
      </c>
      <c r="K739" s="153"/>
      <c r="L739" s="35"/>
      <c r="M739" s="154" t="s">
        <v>3</v>
      </c>
      <c r="N739" s="155" t="s">
        <v>44</v>
      </c>
      <c r="O739" s="55"/>
      <c r="P739" s="156">
        <f>O739*H739</f>
        <v>0</v>
      </c>
      <c r="Q739" s="156">
        <v>3.9140000000000001E-5</v>
      </c>
      <c r="R739" s="156">
        <f>Q739*H739</f>
        <v>2.3483999999999999E-4</v>
      </c>
      <c r="S739" s="156">
        <v>0</v>
      </c>
      <c r="T739" s="157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158" t="s">
        <v>406</v>
      </c>
      <c r="AT739" s="158" t="s">
        <v>254</v>
      </c>
      <c r="AU739" s="158" t="s">
        <v>82</v>
      </c>
      <c r="AY739" s="19" t="s">
        <v>252</v>
      </c>
      <c r="BE739" s="159">
        <f>IF(N739="základní",J739,0)</f>
        <v>0</v>
      </c>
      <c r="BF739" s="159">
        <f>IF(N739="snížená",J739,0)</f>
        <v>0</v>
      </c>
      <c r="BG739" s="159">
        <f>IF(N739="zákl. přenesená",J739,0)</f>
        <v>0</v>
      </c>
      <c r="BH739" s="159">
        <f>IF(N739="sníž. přenesená",J739,0)</f>
        <v>0</v>
      </c>
      <c r="BI739" s="159">
        <f>IF(N739="nulová",J739,0)</f>
        <v>0</v>
      </c>
      <c r="BJ739" s="19" t="s">
        <v>80</v>
      </c>
      <c r="BK739" s="159">
        <f>ROUND(I739*H739,2)</f>
        <v>0</v>
      </c>
      <c r="BL739" s="19" t="s">
        <v>406</v>
      </c>
      <c r="BM739" s="158" t="s">
        <v>6504</v>
      </c>
    </row>
    <row r="740" spans="1:65" s="2" customFormat="1" ht="11.25">
      <c r="A740" s="34"/>
      <c r="B740" s="35"/>
      <c r="C740" s="34"/>
      <c r="D740" s="160" t="s">
        <v>260</v>
      </c>
      <c r="E740" s="34"/>
      <c r="F740" s="161" t="s">
        <v>6505</v>
      </c>
      <c r="G740" s="34"/>
      <c r="H740" s="34"/>
      <c r="I740" s="162"/>
      <c r="J740" s="34"/>
      <c r="K740" s="34"/>
      <c r="L740" s="35"/>
      <c r="M740" s="163"/>
      <c r="N740" s="164"/>
      <c r="O740" s="55"/>
      <c r="P740" s="55"/>
      <c r="Q740" s="55"/>
      <c r="R740" s="55"/>
      <c r="S740" s="55"/>
      <c r="T740" s="56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9" t="s">
        <v>260</v>
      </c>
      <c r="AU740" s="19" t="s">
        <v>82</v>
      </c>
    </row>
    <row r="741" spans="1:65" s="2" customFormat="1" ht="11.25">
      <c r="A741" s="34"/>
      <c r="B741" s="35"/>
      <c r="C741" s="34"/>
      <c r="D741" s="165" t="s">
        <v>262</v>
      </c>
      <c r="E741" s="34"/>
      <c r="F741" s="166" t="s">
        <v>6506</v>
      </c>
      <c r="G741" s="34"/>
      <c r="H741" s="34"/>
      <c r="I741" s="162"/>
      <c r="J741" s="34"/>
      <c r="K741" s="34"/>
      <c r="L741" s="35"/>
      <c r="M741" s="163"/>
      <c r="N741" s="164"/>
      <c r="O741" s="55"/>
      <c r="P741" s="55"/>
      <c r="Q741" s="55"/>
      <c r="R741" s="55"/>
      <c r="S741" s="55"/>
      <c r="T741" s="56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T741" s="19" t="s">
        <v>262</v>
      </c>
      <c r="AU741" s="19" t="s">
        <v>82</v>
      </c>
    </row>
    <row r="742" spans="1:65" s="13" customFormat="1" ht="11.25">
      <c r="B742" s="167"/>
      <c r="D742" s="160" t="s">
        <v>264</v>
      </c>
      <c r="E742" s="168" t="s">
        <v>3</v>
      </c>
      <c r="F742" s="169" t="s">
        <v>6467</v>
      </c>
      <c r="H742" s="168" t="s">
        <v>3</v>
      </c>
      <c r="I742" s="170"/>
      <c r="L742" s="167"/>
      <c r="M742" s="171"/>
      <c r="N742" s="172"/>
      <c r="O742" s="172"/>
      <c r="P742" s="172"/>
      <c r="Q742" s="172"/>
      <c r="R742" s="172"/>
      <c r="S742" s="172"/>
      <c r="T742" s="173"/>
      <c r="AT742" s="168" t="s">
        <v>264</v>
      </c>
      <c r="AU742" s="168" t="s">
        <v>82</v>
      </c>
      <c r="AV742" s="13" t="s">
        <v>80</v>
      </c>
      <c r="AW742" s="13" t="s">
        <v>34</v>
      </c>
      <c r="AX742" s="13" t="s">
        <v>73</v>
      </c>
      <c r="AY742" s="168" t="s">
        <v>252</v>
      </c>
    </row>
    <row r="743" spans="1:65" s="14" customFormat="1" ht="11.25">
      <c r="B743" s="174"/>
      <c r="D743" s="160" t="s">
        <v>264</v>
      </c>
      <c r="E743" s="175" t="s">
        <v>3</v>
      </c>
      <c r="F743" s="176" t="s">
        <v>303</v>
      </c>
      <c r="H743" s="177">
        <v>6</v>
      </c>
      <c r="I743" s="178"/>
      <c r="L743" s="174"/>
      <c r="M743" s="179"/>
      <c r="N743" s="180"/>
      <c r="O743" s="180"/>
      <c r="P743" s="180"/>
      <c r="Q743" s="180"/>
      <c r="R743" s="180"/>
      <c r="S743" s="180"/>
      <c r="T743" s="181"/>
      <c r="AT743" s="175" t="s">
        <v>264</v>
      </c>
      <c r="AU743" s="175" t="s">
        <v>82</v>
      </c>
      <c r="AV743" s="14" t="s">
        <v>82</v>
      </c>
      <c r="AW743" s="14" t="s">
        <v>34</v>
      </c>
      <c r="AX743" s="14" t="s">
        <v>80</v>
      </c>
      <c r="AY743" s="175" t="s">
        <v>252</v>
      </c>
    </row>
    <row r="744" spans="1:65" s="2" customFormat="1" ht="16.5" customHeight="1">
      <c r="A744" s="34"/>
      <c r="B744" s="145"/>
      <c r="C744" s="198" t="s">
        <v>1797</v>
      </c>
      <c r="D744" s="198" t="s">
        <v>361</v>
      </c>
      <c r="E744" s="199" t="s">
        <v>6507</v>
      </c>
      <c r="F744" s="200" t="s">
        <v>6508</v>
      </c>
      <c r="G744" s="201" t="s">
        <v>743</v>
      </c>
      <c r="H744" s="202">
        <v>6</v>
      </c>
      <c r="I744" s="203"/>
      <c r="J744" s="204">
        <f>ROUND(I744*H744,2)</f>
        <v>0</v>
      </c>
      <c r="K744" s="205"/>
      <c r="L744" s="206"/>
      <c r="M744" s="207" t="s">
        <v>3</v>
      </c>
      <c r="N744" s="208" t="s">
        <v>44</v>
      </c>
      <c r="O744" s="55"/>
      <c r="P744" s="156">
        <f>O744*H744</f>
        <v>0</v>
      </c>
      <c r="Q744" s="156">
        <v>1.5200000000000001E-3</v>
      </c>
      <c r="R744" s="156">
        <f>Q744*H744</f>
        <v>9.1199999999999996E-3</v>
      </c>
      <c r="S744" s="156">
        <v>0</v>
      </c>
      <c r="T744" s="157">
        <f>S744*H744</f>
        <v>0</v>
      </c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R744" s="158" t="s">
        <v>572</v>
      </c>
      <c r="AT744" s="158" t="s">
        <v>361</v>
      </c>
      <c r="AU744" s="158" t="s">
        <v>82</v>
      </c>
      <c r="AY744" s="19" t="s">
        <v>252</v>
      </c>
      <c r="BE744" s="159">
        <f>IF(N744="základní",J744,0)</f>
        <v>0</v>
      </c>
      <c r="BF744" s="159">
        <f>IF(N744="snížená",J744,0)</f>
        <v>0</v>
      </c>
      <c r="BG744" s="159">
        <f>IF(N744="zákl. přenesená",J744,0)</f>
        <v>0</v>
      </c>
      <c r="BH744" s="159">
        <f>IF(N744="sníž. přenesená",J744,0)</f>
        <v>0</v>
      </c>
      <c r="BI744" s="159">
        <f>IF(N744="nulová",J744,0)</f>
        <v>0</v>
      </c>
      <c r="BJ744" s="19" t="s">
        <v>80</v>
      </c>
      <c r="BK744" s="159">
        <f>ROUND(I744*H744,2)</f>
        <v>0</v>
      </c>
      <c r="BL744" s="19" t="s">
        <v>406</v>
      </c>
      <c r="BM744" s="158" t="s">
        <v>6509</v>
      </c>
    </row>
    <row r="745" spans="1:65" s="2" customFormat="1" ht="11.25">
      <c r="A745" s="34"/>
      <c r="B745" s="35"/>
      <c r="C745" s="34"/>
      <c r="D745" s="160" t="s">
        <v>260</v>
      </c>
      <c r="E745" s="34"/>
      <c r="F745" s="161" t="s">
        <v>6508</v>
      </c>
      <c r="G745" s="34"/>
      <c r="H745" s="34"/>
      <c r="I745" s="162"/>
      <c r="J745" s="34"/>
      <c r="K745" s="34"/>
      <c r="L745" s="35"/>
      <c r="M745" s="163"/>
      <c r="N745" s="164"/>
      <c r="O745" s="55"/>
      <c r="P745" s="55"/>
      <c r="Q745" s="55"/>
      <c r="R745" s="55"/>
      <c r="S745" s="55"/>
      <c r="T745" s="56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9" t="s">
        <v>260</v>
      </c>
      <c r="AU745" s="19" t="s">
        <v>82</v>
      </c>
    </row>
    <row r="746" spans="1:65" s="2" customFormat="1" ht="11.25">
      <c r="A746" s="34"/>
      <c r="B746" s="35"/>
      <c r="C746" s="34"/>
      <c r="D746" s="165" t="s">
        <v>262</v>
      </c>
      <c r="E746" s="34"/>
      <c r="F746" s="166" t="s">
        <v>6510</v>
      </c>
      <c r="G746" s="34"/>
      <c r="H746" s="34"/>
      <c r="I746" s="162"/>
      <c r="J746" s="34"/>
      <c r="K746" s="34"/>
      <c r="L746" s="35"/>
      <c r="M746" s="163"/>
      <c r="N746" s="164"/>
      <c r="O746" s="55"/>
      <c r="P746" s="55"/>
      <c r="Q746" s="55"/>
      <c r="R746" s="55"/>
      <c r="S746" s="55"/>
      <c r="T746" s="56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T746" s="19" t="s">
        <v>262</v>
      </c>
      <c r="AU746" s="19" t="s">
        <v>82</v>
      </c>
    </row>
    <row r="747" spans="1:65" s="2" customFormat="1" ht="16.5" customHeight="1">
      <c r="A747" s="34"/>
      <c r="B747" s="145"/>
      <c r="C747" s="146" t="s">
        <v>1805</v>
      </c>
      <c r="D747" s="146" t="s">
        <v>254</v>
      </c>
      <c r="E747" s="147" t="s">
        <v>6511</v>
      </c>
      <c r="F747" s="148" t="s">
        <v>6512</v>
      </c>
      <c r="G747" s="149" t="s">
        <v>743</v>
      </c>
      <c r="H747" s="150">
        <v>30</v>
      </c>
      <c r="I747" s="151"/>
      <c r="J747" s="152">
        <f>ROUND(I747*H747,2)</f>
        <v>0</v>
      </c>
      <c r="K747" s="153"/>
      <c r="L747" s="35"/>
      <c r="M747" s="154" t="s">
        <v>3</v>
      </c>
      <c r="N747" s="155" t="s">
        <v>44</v>
      </c>
      <c r="O747" s="55"/>
      <c r="P747" s="156">
        <f>O747*H747</f>
        <v>0</v>
      </c>
      <c r="Q747" s="156">
        <v>3.9140000000000001E-5</v>
      </c>
      <c r="R747" s="156">
        <f>Q747*H747</f>
        <v>1.1742E-3</v>
      </c>
      <c r="S747" s="156">
        <v>0</v>
      </c>
      <c r="T747" s="157">
        <f>S747*H747</f>
        <v>0</v>
      </c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R747" s="158" t="s">
        <v>406</v>
      </c>
      <c r="AT747" s="158" t="s">
        <v>254</v>
      </c>
      <c r="AU747" s="158" t="s">
        <v>82</v>
      </c>
      <c r="AY747" s="19" t="s">
        <v>252</v>
      </c>
      <c r="BE747" s="159">
        <f>IF(N747="základní",J747,0)</f>
        <v>0</v>
      </c>
      <c r="BF747" s="159">
        <f>IF(N747="snížená",J747,0)</f>
        <v>0</v>
      </c>
      <c r="BG747" s="159">
        <f>IF(N747="zákl. přenesená",J747,0)</f>
        <v>0</v>
      </c>
      <c r="BH747" s="159">
        <f>IF(N747="sníž. přenesená",J747,0)</f>
        <v>0</v>
      </c>
      <c r="BI747" s="159">
        <f>IF(N747="nulová",J747,0)</f>
        <v>0</v>
      </c>
      <c r="BJ747" s="19" t="s">
        <v>80</v>
      </c>
      <c r="BK747" s="159">
        <f>ROUND(I747*H747,2)</f>
        <v>0</v>
      </c>
      <c r="BL747" s="19" t="s">
        <v>406</v>
      </c>
      <c r="BM747" s="158" t="s">
        <v>6513</v>
      </c>
    </row>
    <row r="748" spans="1:65" s="2" customFormat="1" ht="11.25">
      <c r="A748" s="34"/>
      <c r="B748" s="35"/>
      <c r="C748" s="34"/>
      <c r="D748" s="160" t="s">
        <v>260</v>
      </c>
      <c r="E748" s="34"/>
      <c r="F748" s="161" t="s">
        <v>6514</v>
      </c>
      <c r="G748" s="34"/>
      <c r="H748" s="34"/>
      <c r="I748" s="162"/>
      <c r="J748" s="34"/>
      <c r="K748" s="34"/>
      <c r="L748" s="35"/>
      <c r="M748" s="163"/>
      <c r="N748" s="164"/>
      <c r="O748" s="55"/>
      <c r="P748" s="55"/>
      <c r="Q748" s="55"/>
      <c r="R748" s="55"/>
      <c r="S748" s="55"/>
      <c r="T748" s="56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T748" s="19" t="s">
        <v>260</v>
      </c>
      <c r="AU748" s="19" t="s">
        <v>82</v>
      </c>
    </row>
    <row r="749" spans="1:65" s="2" customFormat="1" ht="11.25">
      <c r="A749" s="34"/>
      <c r="B749" s="35"/>
      <c r="C749" s="34"/>
      <c r="D749" s="165" t="s">
        <v>262</v>
      </c>
      <c r="E749" s="34"/>
      <c r="F749" s="166" t="s">
        <v>6515</v>
      </c>
      <c r="G749" s="34"/>
      <c r="H749" s="34"/>
      <c r="I749" s="162"/>
      <c r="J749" s="34"/>
      <c r="K749" s="34"/>
      <c r="L749" s="35"/>
      <c r="M749" s="163"/>
      <c r="N749" s="164"/>
      <c r="O749" s="55"/>
      <c r="P749" s="55"/>
      <c r="Q749" s="55"/>
      <c r="R749" s="55"/>
      <c r="S749" s="55"/>
      <c r="T749" s="56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9" t="s">
        <v>262</v>
      </c>
      <c r="AU749" s="19" t="s">
        <v>82</v>
      </c>
    </row>
    <row r="750" spans="1:65" s="13" customFormat="1" ht="11.25">
      <c r="B750" s="167"/>
      <c r="D750" s="160" t="s">
        <v>264</v>
      </c>
      <c r="E750" s="168" t="s">
        <v>3</v>
      </c>
      <c r="F750" s="169" t="s">
        <v>6460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1:65" s="14" customFormat="1" ht="11.25">
      <c r="B751" s="174"/>
      <c r="D751" s="160" t="s">
        <v>264</v>
      </c>
      <c r="E751" s="175" t="s">
        <v>3</v>
      </c>
      <c r="F751" s="176" t="s">
        <v>548</v>
      </c>
      <c r="H751" s="177">
        <v>30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80</v>
      </c>
      <c r="AY751" s="175" t="s">
        <v>252</v>
      </c>
    </row>
    <row r="752" spans="1:65" s="2" customFormat="1" ht="16.5" customHeight="1">
      <c r="A752" s="34"/>
      <c r="B752" s="145"/>
      <c r="C752" s="198" t="s">
        <v>1812</v>
      </c>
      <c r="D752" s="198" t="s">
        <v>361</v>
      </c>
      <c r="E752" s="199" t="s">
        <v>6516</v>
      </c>
      <c r="F752" s="200" t="s">
        <v>6517</v>
      </c>
      <c r="G752" s="201" t="s">
        <v>743</v>
      </c>
      <c r="H752" s="202">
        <v>30</v>
      </c>
      <c r="I752" s="203"/>
      <c r="J752" s="204">
        <f>ROUND(I752*H752,2)</f>
        <v>0</v>
      </c>
      <c r="K752" s="205"/>
      <c r="L752" s="206"/>
      <c r="M752" s="207" t="s">
        <v>3</v>
      </c>
      <c r="N752" s="208" t="s">
        <v>44</v>
      </c>
      <c r="O752" s="55"/>
      <c r="P752" s="156">
        <f>O752*H752</f>
        <v>0</v>
      </c>
      <c r="Q752" s="156">
        <v>2.5000000000000001E-3</v>
      </c>
      <c r="R752" s="156">
        <f>Q752*H752</f>
        <v>7.4999999999999997E-2</v>
      </c>
      <c r="S752" s="156">
        <v>0</v>
      </c>
      <c r="T752" s="157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158" t="s">
        <v>572</v>
      </c>
      <c r="AT752" s="158" t="s">
        <v>361</v>
      </c>
      <c r="AU752" s="158" t="s">
        <v>82</v>
      </c>
      <c r="AY752" s="19" t="s">
        <v>252</v>
      </c>
      <c r="BE752" s="159">
        <f>IF(N752="základní",J752,0)</f>
        <v>0</v>
      </c>
      <c r="BF752" s="159">
        <f>IF(N752="snížená",J752,0)</f>
        <v>0</v>
      </c>
      <c r="BG752" s="159">
        <f>IF(N752="zákl. přenesená",J752,0)</f>
        <v>0</v>
      </c>
      <c r="BH752" s="159">
        <f>IF(N752="sníž. přenesená",J752,0)</f>
        <v>0</v>
      </c>
      <c r="BI752" s="159">
        <f>IF(N752="nulová",J752,0)</f>
        <v>0</v>
      </c>
      <c r="BJ752" s="19" t="s">
        <v>80</v>
      </c>
      <c r="BK752" s="159">
        <f>ROUND(I752*H752,2)</f>
        <v>0</v>
      </c>
      <c r="BL752" s="19" t="s">
        <v>406</v>
      </c>
      <c r="BM752" s="158" t="s">
        <v>6518</v>
      </c>
    </row>
    <row r="753" spans="1:65" s="2" customFormat="1" ht="11.25">
      <c r="A753" s="34"/>
      <c r="B753" s="35"/>
      <c r="C753" s="34"/>
      <c r="D753" s="160" t="s">
        <v>260</v>
      </c>
      <c r="E753" s="34"/>
      <c r="F753" s="161" t="s">
        <v>6517</v>
      </c>
      <c r="G753" s="34"/>
      <c r="H753" s="34"/>
      <c r="I753" s="162"/>
      <c r="J753" s="34"/>
      <c r="K753" s="34"/>
      <c r="L753" s="35"/>
      <c r="M753" s="163"/>
      <c r="N753" s="164"/>
      <c r="O753" s="55"/>
      <c r="P753" s="55"/>
      <c r="Q753" s="55"/>
      <c r="R753" s="55"/>
      <c r="S753" s="55"/>
      <c r="T753" s="56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9" t="s">
        <v>260</v>
      </c>
      <c r="AU753" s="19" t="s">
        <v>82</v>
      </c>
    </row>
    <row r="754" spans="1:65" s="2" customFormat="1" ht="11.25">
      <c r="A754" s="34"/>
      <c r="B754" s="35"/>
      <c r="C754" s="34"/>
      <c r="D754" s="165" t="s">
        <v>262</v>
      </c>
      <c r="E754" s="34"/>
      <c r="F754" s="166" t="s">
        <v>6519</v>
      </c>
      <c r="G754" s="34"/>
      <c r="H754" s="34"/>
      <c r="I754" s="162"/>
      <c r="J754" s="34"/>
      <c r="K754" s="34"/>
      <c r="L754" s="35"/>
      <c r="M754" s="163"/>
      <c r="N754" s="164"/>
      <c r="O754" s="55"/>
      <c r="P754" s="55"/>
      <c r="Q754" s="55"/>
      <c r="R754" s="55"/>
      <c r="S754" s="55"/>
      <c r="T754" s="56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9" t="s">
        <v>262</v>
      </c>
      <c r="AU754" s="19" t="s">
        <v>82</v>
      </c>
    </row>
    <row r="755" spans="1:65" s="2" customFormat="1" ht="16.5" customHeight="1">
      <c r="A755" s="34"/>
      <c r="B755" s="145"/>
      <c r="C755" s="146" t="s">
        <v>1820</v>
      </c>
      <c r="D755" s="146" t="s">
        <v>254</v>
      </c>
      <c r="E755" s="147" t="s">
        <v>6520</v>
      </c>
      <c r="F755" s="148" t="s">
        <v>6521</v>
      </c>
      <c r="G755" s="149" t="s">
        <v>743</v>
      </c>
      <c r="H755" s="150">
        <v>7</v>
      </c>
      <c r="I755" s="151"/>
      <c r="J755" s="152">
        <f>ROUND(I755*H755,2)</f>
        <v>0</v>
      </c>
      <c r="K755" s="153"/>
      <c r="L755" s="35"/>
      <c r="M755" s="154" t="s">
        <v>3</v>
      </c>
      <c r="N755" s="155" t="s">
        <v>44</v>
      </c>
      <c r="O755" s="55"/>
      <c r="P755" s="156">
        <f>O755*H755</f>
        <v>0</v>
      </c>
      <c r="Q755" s="156">
        <v>4.6999999999999999E-4</v>
      </c>
      <c r="R755" s="156">
        <f>Q755*H755</f>
        <v>3.29E-3</v>
      </c>
      <c r="S755" s="156">
        <v>0</v>
      </c>
      <c r="T755" s="157">
        <f>S755*H755</f>
        <v>0</v>
      </c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R755" s="158" t="s">
        <v>406</v>
      </c>
      <c r="AT755" s="158" t="s">
        <v>254</v>
      </c>
      <c r="AU755" s="158" t="s">
        <v>82</v>
      </c>
      <c r="AY755" s="19" t="s">
        <v>252</v>
      </c>
      <c r="BE755" s="159">
        <f>IF(N755="základní",J755,0)</f>
        <v>0</v>
      </c>
      <c r="BF755" s="159">
        <f>IF(N755="snížená",J755,0)</f>
        <v>0</v>
      </c>
      <c r="BG755" s="159">
        <f>IF(N755="zákl. přenesená",J755,0)</f>
        <v>0</v>
      </c>
      <c r="BH755" s="159">
        <f>IF(N755="sníž. přenesená",J755,0)</f>
        <v>0</v>
      </c>
      <c r="BI755" s="159">
        <f>IF(N755="nulová",J755,0)</f>
        <v>0</v>
      </c>
      <c r="BJ755" s="19" t="s">
        <v>80</v>
      </c>
      <c r="BK755" s="159">
        <f>ROUND(I755*H755,2)</f>
        <v>0</v>
      </c>
      <c r="BL755" s="19" t="s">
        <v>406</v>
      </c>
      <c r="BM755" s="158" t="s">
        <v>6522</v>
      </c>
    </row>
    <row r="756" spans="1:65" s="2" customFormat="1" ht="11.25">
      <c r="A756" s="34"/>
      <c r="B756" s="35"/>
      <c r="C756" s="34"/>
      <c r="D756" s="160" t="s">
        <v>260</v>
      </c>
      <c r="E756" s="34"/>
      <c r="F756" s="161" t="s">
        <v>6523</v>
      </c>
      <c r="G756" s="34"/>
      <c r="H756" s="34"/>
      <c r="I756" s="162"/>
      <c r="J756" s="34"/>
      <c r="K756" s="34"/>
      <c r="L756" s="35"/>
      <c r="M756" s="163"/>
      <c r="N756" s="164"/>
      <c r="O756" s="55"/>
      <c r="P756" s="55"/>
      <c r="Q756" s="55"/>
      <c r="R756" s="55"/>
      <c r="S756" s="55"/>
      <c r="T756" s="56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T756" s="19" t="s">
        <v>260</v>
      </c>
      <c r="AU756" s="19" t="s">
        <v>82</v>
      </c>
    </row>
    <row r="757" spans="1:65" s="2" customFormat="1" ht="11.25">
      <c r="A757" s="34"/>
      <c r="B757" s="35"/>
      <c r="C757" s="34"/>
      <c r="D757" s="165" t="s">
        <v>262</v>
      </c>
      <c r="E757" s="34"/>
      <c r="F757" s="166" t="s">
        <v>6524</v>
      </c>
      <c r="G757" s="34"/>
      <c r="H757" s="34"/>
      <c r="I757" s="162"/>
      <c r="J757" s="34"/>
      <c r="K757" s="34"/>
      <c r="L757" s="35"/>
      <c r="M757" s="163"/>
      <c r="N757" s="164"/>
      <c r="O757" s="55"/>
      <c r="P757" s="55"/>
      <c r="Q757" s="55"/>
      <c r="R757" s="55"/>
      <c r="S757" s="55"/>
      <c r="T757" s="56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T757" s="19" t="s">
        <v>262</v>
      </c>
      <c r="AU757" s="19" t="s">
        <v>82</v>
      </c>
    </row>
    <row r="758" spans="1:65" s="2" customFormat="1" ht="16.5" customHeight="1">
      <c r="A758" s="34"/>
      <c r="B758" s="145"/>
      <c r="C758" s="146" t="s">
        <v>1829</v>
      </c>
      <c r="D758" s="146" t="s">
        <v>254</v>
      </c>
      <c r="E758" s="147" t="s">
        <v>6525</v>
      </c>
      <c r="F758" s="148" t="s">
        <v>6526</v>
      </c>
      <c r="G758" s="149" t="s">
        <v>5123</v>
      </c>
      <c r="H758" s="219"/>
      <c r="I758" s="151"/>
      <c r="J758" s="152">
        <f>ROUND(I758*H758,2)</f>
        <v>0</v>
      </c>
      <c r="K758" s="153"/>
      <c r="L758" s="35"/>
      <c r="M758" s="154" t="s">
        <v>3</v>
      </c>
      <c r="N758" s="155" t="s">
        <v>44</v>
      </c>
      <c r="O758" s="55"/>
      <c r="P758" s="156">
        <f>O758*H758</f>
        <v>0</v>
      </c>
      <c r="Q758" s="156">
        <v>0</v>
      </c>
      <c r="R758" s="156">
        <f>Q758*H758</f>
        <v>0</v>
      </c>
      <c r="S758" s="156">
        <v>0</v>
      </c>
      <c r="T758" s="157">
        <f>S758*H758</f>
        <v>0</v>
      </c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R758" s="158" t="s">
        <v>406</v>
      </c>
      <c r="AT758" s="158" t="s">
        <v>254</v>
      </c>
      <c r="AU758" s="158" t="s">
        <v>82</v>
      </c>
      <c r="AY758" s="19" t="s">
        <v>252</v>
      </c>
      <c r="BE758" s="159">
        <f>IF(N758="základní",J758,0)</f>
        <v>0</v>
      </c>
      <c r="BF758" s="159">
        <f>IF(N758="snížená",J758,0)</f>
        <v>0</v>
      </c>
      <c r="BG758" s="159">
        <f>IF(N758="zákl. přenesená",J758,0)</f>
        <v>0</v>
      </c>
      <c r="BH758" s="159">
        <f>IF(N758="sníž. přenesená",J758,0)</f>
        <v>0</v>
      </c>
      <c r="BI758" s="159">
        <f>IF(N758="nulová",J758,0)</f>
        <v>0</v>
      </c>
      <c r="BJ758" s="19" t="s">
        <v>80</v>
      </c>
      <c r="BK758" s="159">
        <f>ROUND(I758*H758,2)</f>
        <v>0</v>
      </c>
      <c r="BL758" s="19" t="s">
        <v>406</v>
      </c>
      <c r="BM758" s="158" t="s">
        <v>6527</v>
      </c>
    </row>
    <row r="759" spans="1:65" s="2" customFormat="1" ht="19.5">
      <c r="A759" s="34"/>
      <c r="B759" s="35"/>
      <c r="C759" s="34"/>
      <c r="D759" s="160" t="s">
        <v>260</v>
      </c>
      <c r="E759" s="34"/>
      <c r="F759" s="161" t="s">
        <v>6528</v>
      </c>
      <c r="G759" s="34"/>
      <c r="H759" s="34"/>
      <c r="I759" s="162"/>
      <c r="J759" s="34"/>
      <c r="K759" s="34"/>
      <c r="L759" s="35"/>
      <c r="M759" s="163"/>
      <c r="N759" s="164"/>
      <c r="O759" s="55"/>
      <c r="P759" s="55"/>
      <c r="Q759" s="55"/>
      <c r="R759" s="55"/>
      <c r="S759" s="55"/>
      <c r="T759" s="56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T759" s="19" t="s">
        <v>260</v>
      </c>
      <c r="AU759" s="19" t="s">
        <v>82</v>
      </c>
    </row>
    <row r="760" spans="1:65" s="2" customFormat="1" ht="11.25">
      <c r="A760" s="34"/>
      <c r="B760" s="35"/>
      <c r="C760" s="34"/>
      <c r="D760" s="165" t="s">
        <v>262</v>
      </c>
      <c r="E760" s="34"/>
      <c r="F760" s="166" t="s">
        <v>6529</v>
      </c>
      <c r="G760" s="34"/>
      <c r="H760" s="34"/>
      <c r="I760" s="162"/>
      <c r="J760" s="34"/>
      <c r="K760" s="34"/>
      <c r="L760" s="35"/>
      <c r="M760" s="163"/>
      <c r="N760" s="164"/>
      <c r="O760" s="55"/>
      <c r="P760" s="55"/>
      <c r="Q760" s="55"/>
      <c r="R760" s="55"/>
      <c r="S760" s="55"/>
      <c r="T760" s="56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T760" s="19" t="s">
        <v>262</v>
      </c>
      <c r="AU760" s="19" t="s">
        <v>82</v>
      </c>
    </row>
    <row r="761" spans="1:65" s="2" customFormat="1" ht="24.2" customHeight="1">
      <c r="A761" s="34"/>
      <c r="B761" s="145"/>
      <c r="C761" s="146" t="s">
        <v>1843</v>
      </c>
      <c r="D761" s="146" t="s">
        <v>254</v>
      </c>
      <c r="E761" s="147" t="s">
        <v>6530</v>
      </c>
      <c r="F761" s="148" t="s">
        <v>6531</v>
      </c>
      <c r="G761" s="149" t="s">
        <v>743</v>
      </c>
      <c r="H761" s="150">
        <v>6</v>
      </c>
      <c r="I761" s="151"/>
      <c r="J761" s="152">
        <f>ROUND(I761*H761,2)</f>
        <v>0</v>
      </c>
      <c r="K761" s="153"/>
      <c r="L761" s="35"/>
      <c r="M761" s="154" t="s">
        <v>3</v>
      </c>
      <c r="N761" s="155" t="s">
        <v>44</v>
      </c>
      <c r="O761" s="55"/>
      <c r="P761" s="156">
        <f>O761*H761</f>
        <v>0</v>
      </c>
      <c r="Q761" s="156">
        <v>2.3000000000000001E-4</v>
      </c>
      <c r="R761" s="156">
        <f>Q761*H761</f>
        <v>1.3800000000000002E-3</v>
      </c>
      <c r="S761" s="156">
        <v>0</v>
      </c>
      <c r="T761" s="157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158" t="s">
        <v>406</v>
      </c>
      <c r="AT761" s="158" t="s">
        <v>254</v>
      </c>
      <c r="AU761" s="158" t="s">
        <v>82</v>
      </c>
      <c r="AY761" s="19" t="s">
        <v>252</v>
      </c>
      <c r="BE761" s="159">
        <f>IF(N761="základní",J761,0)</f>
        <v>0</v>
      </c>
      <c r="BF761" s="159">
        <f>IF(N761="snížená",J761,0)</f>
        <v>0</v>
      </c>
      <c r="BG761" s="159">
        <f>IF(N761="zákl. přenesená",J761,0)</f>
        <v>0</v>
      </c>
      <c r="BH761" s="159">
        <f>IF(N761="sníž. přenesená",J761,0)</f>
        <v>0</v>
      </c>
      <c r="BI761" s="159">
        <f>IF(N761="nulová",J761,0)</f>
        <v>0</v>
      </c>
      <c r="BJ761" s="19" t="s">
        <v>80</v>
      </c>
      <c r="BK761" s="159">
        <f>ROUND(I761*H761,2)</f>
        <v>0</v>
      </c>
      <c r="BL761" s="19" t="s">
        <v>406</v>
      </c>
      <c r="BM761" s="158" t="s">
        <v>6532</v>
      </c>
    </row>
    <row r="762" spans="1:65" s="2" customFormat="1" ht="19.5">
      <c r="A762" s="34"/>
      <c r="B762" s="35"/>
      <c r="C762" s="34"/>
      <c r="D762" s="160" t="s">
        <v>260</v>
      </c>
      <c r="E762" s="34"/>
      <c r="F762" s="161" t="s">
        <v>6531</v>
      </c>
      <c r="G762" s="34"/>
      <c r="H762" s="34"/>
      <c r="I762" s="162"/>
      <c r="J762" s="34"/>
      <c r="K762" s="34"/>
      <c r="L762" s="35"/>
      <c r="M762" s="163"/>
      <c r="N762" s="164"/>
      <c r="O762" s="55"/>
      <c r="P762" s="55"/>
      <c r="Q762" s="55"/>
      <c r="R762" s="55"/>
      <c r="S762" s="55"/>
      <c r="T762" s="56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9" t="s">
        <v>260</v>
      </c>
      <c r="AU762" s="19" t="s">
        <v>82</v>
      </c>
    </row>
    <row r="763" spans="1:65" s="2" customFormat="1" ht="24.2" customHeight="1">
      <c r="A763" s="34"/>
      <c r="B763" s="145"/>
      <c r="C763" s="146" t="s">
        <v>1851</v>
      </c>
      <c r="D763" s="146" t="s">
        <v>254</v>
      </c>
      <c r="E763" s="147" t="s">
        <v>6533</v>
      </c>
      <c r="F763" s="148" t="s">
        <v>6534</v>
      </c>
      <c r="G763" s="149" t="s">
        <v>743</v>
      </c>
      <c r="H763" s="150">
        <v>2</v>
      </c>
      <c r="I763" s="151"/>
      <c r="J763" s="152">
        <f>ROUND(I763*H763,2)</f>
        <v>0</v>
      </c>
      <c r="K763" s="153"/>
      <c r="L763" s="35"/>
      <c r="M763" s="154" t="s">
        <v>3</v>
      </c>
      <c r="N763" s="155" t="s">
        <v>44</v>
      </c>
      <c r="O763" s="55"/>
      <c r="P763" s="156">
        <f>O763*H763</f>
        <v>0</v>
      </c>
      <c r="Q763" s="156">
        <v>2.3000000000000001E-4</v>
      </c>
      <c r="R763" s="156">
        <f>Q763*H763</f>
        <v>4.6000000000000001E-4</v>
      </c>
      <c r="S763" s="156">
        <v>0</v>
      </c>
      <c r="T763" s="157">
        <f>S763*H763</f>
        <v>0</v>
      </c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R763" s="158" t="s">
        <v>406</v>
      </c>
      <c r="AT763" s="158" t="s">
        <v>254</v>
      </c>
      <c r="AU763" s="158" t="s">
        <v>82</v>
      </c>
      <c r="AY763" s="19" t="s">
        <v>252</v>
      </c>
      <c r="BE763" s="159">
        <f>IF(N763="základní",J763,0)</f>
        <v>0</v>
      </c>
      <c r="BF763" s="159">
        <f>IF(N763="snížená",J763,0)</f>
        <v>0</v>
      </c>
      <c r="BG763" s="159">
        <f>IF(N763="zákl. přenesená",J763,0)</f>
        <v>0</v>
      </c>
      <c r="BH763" s="159">
        <f>IF(N763="sníž. přenesená",J763,0)</f>
        <v>0</v>
      </c>
      <c r="BI763" s="159">
        <f>IF(N763="nulová",J763,0)</f>
        <v>0</v>
      </c>
      <c r="BJ763" s="19" t="s">
        <v>80</v>
      </c>
      <c r="BK763" s="159">
        <f>ROUND(I763*H763,2)</f>
        <v>0</v>
      </c>
      <c r="BL763" s="19" t="s">
        <v>406</v>
      </c>
      <c r="BM763" s="158" t="s">
        <v>6535</v>
      </c>
    </row>
    <row r="764" spans="1:65" s="2" customFormat="1" ht="11.25">
      <c r="A764" s="34"/>
      <c r="B764" s="35"/>
      <c r="C764" s="34"/>
      <c r="D764" s="160" t="s">
        <v>260</v>
      </c>
      <c r="E764" s="34"/>
      <c r="F764" s="161" t="s">
        <v>6534</v>
      </c>
      <c r="G764" s="34"/>
      <c r="H764" s="34"/>
      <c r="I764" s="162"/>
      <c r="J764" s="34"/>
      <c r="K764" s="34"/>
      <c r="L764" s="35"/>
      <c r="M764" s="163"/>
      <c r="N764" s="164"/>
      <c r="O764" s="55"/>
      <c r="P764" s="55"/>
      <c r="Q764" s="55"/>
      <c r="R764" s="55"/>
      <c r="S764" s="55"/>
      <c r="T764" s="56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T764" s="19" t="s">
        <v>260</v>
      </c>
      <c r="AU764" s="19" t="s">
        <v>82</v>
      </c>
    </row>
    <row r="765" spans="1:65" s="2" customFormat="1" ht="16.5" customHeight="1">
      <c r="A765" s="34"/>
      <c r="B765" s="145"/>
      <c r="C765" s="146" t="s">
        <v>1859</v>
      </c>
      <c r="D765" s="146" t="s">
        <v>254</v>
      </c>
      <c r="E765" s="147" t="s">
        <v>6536</v>
      </c>
      <c r="F765" s="148" t="s">
        <v>6537</v>
      </c>
      <c r="G765" s="149" t="s">
        <v>743</v>
      </c>
      <c r="H765" s="150">
        <v>20</v>
      </c>
      <c r="I765" s="151"/>
      <c r="J765" s="152">
        <f>ROUND(I765*H765,2)</f>
        <v>0</v>
      </c>
      <c r="K765" s="153"/>
      <c r="L765" s="35"/>
      <c r="M765" s="154" t="s">
        <v>3</v>
      </c>
      <c r="N765" s="155" t="s">
        <v>44</v>
      </c>
      <c r="O765" s="55"/>
      <c r="P765" s="156">
        <f>O765*H765</f>
        <v>0</v>
      </c>
      <c r="Q765" s="156">
        <v>2.3000000000000001E-4</v>
      </c>
      <c r="R765" s="156">
        <f>Q765*H765</f>
        <v>4.5999999999999999E-3</v>
      </c>
      <c r="S765" s="156">
        <v>0</v>
      </c>
      <c r="T765" s="157">
        <f>S765*H765</f>
        <v>0</v>
      </c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R765" s="158" t="s">
        <v>406</v>
      </c>
      <c r="AT765" s="158" t="s">
        <v>254</v>
      </c>
      <c r="AU765" s="158" t="s">
        <v>82</v>
      </c>
      <c r="AY765" s="19" t="s">
        <v>252</v>
      </c>
      <c r="BE765" s="159">
        <f>IF(N765="základní",J765,0)</f>
        <v>0</v>
      </c>
      <c r="BF765" s="159">
        <f>IF(N765="snížená",J765,0)</f>
        <v>0</v>
      </c>
      <c r="BG765" s="159">
        <f>IF(N765="zákl. přenesená",J765,0)</f>
        <v>0</v>
      </c>
      <c r="BH765" s="159">
        <f>IF(N765="sníž. přenesená",J765,0)</f>
        <v>0</v>
      </c>
      <c r="BI765" s="159">
        <f>IF(N765="nulová",J765,0)</f>
        <v>0</v>
      </c>
      <c r="BJ765" s="19" t="s">
        <v>80</v>
      </c>
      <c r="BK765" s="159">
        <f>ROUND(I765*H765,2)</f>
        <v>0</v>
      </c>
      <c r="BL765" s="19" t="s">
        <v>406</v>
      </c>
      <c r="BM765" s="158" t="s">
        <v>6538</v>
      </c>
    </row>
    <row r="766" spans="1:65" s="2" customFormat="1" ht="11.25">
      <c r="A766" s="34"/>
      <c r="B766" s="35"/>
      <c r="C766" s="34"/>
      <c r="D766" s="160" t="s">
        <v>260</v>
      </c>
      <c r="E766" s="34"/>
      <c r="F766" s="161" t="s">
        <v>6537</v>
      </c>
      <c r="G766" s="34"/>
      <c r="H766" s="34"/>
      <c r="I766" s="162"/>
      <c r="J766" s="34"/>
      <c r="K766" s="34"/>
      <c r="L766" s="35"/>
      <c r="M766" s="163"/>
      <c r="N766" s="164"/>
      <c r="O766" s="55"/>
      <c r="P766" s="55"/>
      <c r="Q766" s="55"/>
      <c r="R766" s="55"/>
      <c r="S766" s="55"/>
      <c r="T766" s="56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T766" s="19" t="s">
        <v>260</v>
      </c>
      <c r="AU766" s="19" t="s">
        <v>82</v>
      </c>
    </row>
    <row r="767" spans="1:65" s="2" customFormat="1" ht="19.5">
      <c r="A767" s="34"/>
      <c r="B767" s="35"/>
      <c r="C767" s="34"/>
      <c r="D767" s="160" t="s">
        <v>2284</v>
      </c>
      <c r="E767" s="34"/>
      <c r="F767" s="211" t="s">
        <v>6539</v>
      </c>
      <c r="G767" s="34"/>
      <c r="H767" s="34"/>
      <c r="I767" s="162"/>
      <c r="J767" s="34"/>
      <c r="K767" s="34"/>
      <c r="L767" s="35"/>
      <c r="M767" s="163"/>
      <c r="N767" s="164"/>
      <c r="O767" s="55"/>
      <c r="P767" s="55"/>
      <c r="Q767" s="55"/>
      <c r="R767" s="55"/>
      <c r="S767" s="55"/>
      <c r="T767" s="56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T767" s="19" t="s">
        <v>2284</v>
      </c>
      <c r="AU767" s="19" t="s">
        <v>82</v>
      </c>
    </row>
    <row r="768" spans="1:65" s="12" customFormat="1" ht="22.9" customHeight="1">
      <c r="B768" s="132"/>
      <c r="D768" s="133" t="s">
        <v>72</v>
      </c>
      <c r="E768" s="143" t="s">
        <v>6540</v>
      </c>
      <c r="F768" s="143" t="s">
        <v>6541</v>
      </c>
      <c r="I768" s="135"/>
      <c r="J768" s="144">
        <f>BK768</f>
        <v>0</v>
      </c>
      <c r="L768" s="132"/>
      <c r="M768" s="137"/>
      <c r="N768" s="138"/>
      <c r="O768" s="138"/>
      <c r="P768" s="139">
        <f>SUM(P769:P778)</f>
        <v>0</v>
      </c>
      <c r="Q768" s="138"/>
      <c r="R768" s="139">
        <f>SUM(R769:R778)</f>
        <v>0.52039999999999997</v>
      </c>
      <c r="S768" s="138"/>
      <c r="T768" s="140">
        <f>SUM(T769:T778)</f>
        <v>0</v>
      </c>
      <c r="AR768" s="133" t="s">
        <v>82</v>
      </c>
      <c r="AT768" s="141" t="s">
        <v>72</v>
      </c>
      <c r="AU768" s="141" t="s">
        <v>80</v>
      </c>
      <c r="AY768" s="133" t="s">
        <v>252</v>
      </c>
      <c r="BK768" s="142">
        <f>SUM(BK769:BK778)</f>
        <v>0</v>
      </c>
    </row>
    <row r="769" spans="1:65" s="2" customFormat="1" ht="16.5" customHeight="1">
      <c r="A769" s="34"/>
      <c r="B769" s="145"/>
      <c r="C769" s="146" t="s">
        <v>1871</v>
      </c>
      <c r="D769" s="146" t="s">
        <v>254</v>
      </c>
      <c r="E769" s="147" t="s">
        <v>6542</v>
      </c>
      <c r="F769" s="148" t="s">
        <v>6543</v>
      </c>
      <c r="G769" s="149" t="s">
        <v>4372</v>
      </c>
      <c r="H769" s="150">
        <v>33</v>
      </c>
      <c r="I769" s="151"/>
      <c r="J769" s="152">
        <f>ROUND(I769*H769,2)</f>
        <v>0</v>
      </c>
      <c r="K769" s="153"/>
      <c r="L769" s="35"/>
      <c r="M769" s="154" t="s">
        <v>3</v>
      </c>
      <c r="N769" s="155" t="s">
        <v>44</v>
      </c>
      <c r="O769" s="55"/>
      <c r="P769" s="156">
        <f>O769*H769</f>
        <v>0</v>
      </c>
      <c r="Q769" s="156">
        <v>9.1999999999999998E-3</v>
      </c>
      <c r="R769" s="156">
        <f>Q769*H769</f>
        <v>0.30359999999999998</v>
      </c>
      <c r="S769" s="156">
        <v>0</v>
      </c>
      <c r="T769" s="157">
        <f>S769*H769</f>
        <v>0</v>
      </c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R769" s="158" t="s">
        <v>406</v>
      </c>
      <c r="AT769" s="158" t="s">
        <v>254</v>
      </c>
      <c r="AU769" s="158" t="s">
        <v>82</v>
      </c>
      <c r="AY769" s="19" t="s">
        <v>252</v>
      </c>
      <c r="BE769" s="159">
        <f>IF(N769="základní",J769,0)</f>
        <v>0</v>
      </c>
      <c r="BF769" s="159">
        <f>IF(N769="snížená",J769,0)</f>
        <v>0</v>
      </c>
      <c r="BG769" s="159">
        <f>IF(N769="zákl. přenesená",J769,0)</f>
        <v>0</v>
      </c>
      <c r="BH769" s="159">
        <f>IF(N769="sníž. přenesená",J769,0)</f>
        <v>0</v>
      </c>
      <c r="BI769" s="159">
        <f>IF(N769="nulová",J769,0)</f>
        <v>0</v>
      </c>
      <c r="BJ769" s="19" t="s">
        <v>80</v>
      </c>
      <c r="BK769" s="159">
        <f>ROUND(I769*H769,2)</f>
        <v>0</v>
      </c>
      <c r="BL769" s="19" t="s">
        <v>406</v>
      </c>
      <c r="BM769" s="158" t="s">
        <v>6544</v>
      </c>
    </row>
    <row r="770" spans="1:65" s="2" customFormat="1" ht="19.5">
      <c r="A770" s="34"/>
      <c r="B770" s="35"/>
      <c r="C770" s="34"/>
      <c r="D770" s="160" t="s">
        <v>260</v>
      </c>
      <c r="E770" s="34"/>
      <c r="F770" s="161" t="s">
        <v>6545</v>
      </c>
      <c r="G770" s="34"/>
      <c r="H770" s="34"/>
      <c r="I770" s="162"/>
      <c r="J770" s="34"/>
      <c r="K770" s="34"/>
      <c r="L770" s="35"/>
      <c r="M770" s="163"/>
      <c r="N770" s="164"/>
      <c r="O770" s="55"/>
      <c r="P770" s="55"/>
      <c r="Q770" s="55"/>
      <c r="R770" s="55"/>
      <c r="S770" s="55"/>
      <c r="T770" s="56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T770" s="19" t="s">
        <v>260</v>
      </c>
      <c r="AU770" s="19" t="s">
        <v>82</v>
      </c>
    </row>
    <row r="771" spans="1:65" s="2" customFormat="1" ht="21.75" customHeight="1">
      <c r="A771" s="34"/>
      <c r="B771" s="145"/>
      <c r="C771" s="146" t="s">
        <v>1881</v>
      </c>
      <c r="D771" s="146" t="s">
        <v>254</v>
      </c>
      <c r="E771" s="147" t="s">
        <v>6546</v>
      </c>
      <c r="F771" s="148" t="s">
        <v>6547</v>
      </c>
      <c r="G771" s="149" t="s">
        <v>4372</v>
      </c>
      <c r="H771" s="150">
        <v>15</v>
      </c>
      <c r="I771" s="151"/>
      <c r="J771" s="152">
        <f>ROUND(I771*H771,2)</f>
        <v>0</v>
      </c>
      <c r="K771" s="153"/>
      <c r="L771" s="35"/>
      <c r="M771" s="154" t="s">
        <v>3</v>
      </c>
      <c r="N771" s="155" t="s">
        <v>44</v>
      </c>
      <c r="O771" s="55"/>
      <c r="P771" s="156">
        <f>O771*H771</f>
        <v>0</v>
      </c>
      <c r="Q771" s="156">
        <v>1.2E-2</v>
      </c>
      <c r="R771" s="156">
        <f>Q771*H771</f>
        <v>0.18</v>
      </c>
      <c r="S771" s="156">
        <v>0</v>
      </c>
      <c r="T771" s="157">
        <f>S771*H771</f>
        <v>0</v>
      </c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R771" s="158" t="s">
        <v>406</v>
      </c>
      <c r="AT771" s="158" t="s">
        <v>254</v>
      </c>
      <c r="AU771" s="158" t="s">
        <v>82</v>
      </c>
      <c r="AY771" s="19" t="s">
        <v>252</v>
      </c>
      <c r="BE771" s="159">
        <f>IF(N771="základní",J771,0)</f>
        <v>0</v>
      </c>
      <c r="BF771" s="159">
        <f>IF(N771="snížená",J771,0)</f>
        <v>0</v>
      </c>
      <c r="BG771" s="159">
        <f>IF(N771="zákl. přenesená",J771,0)</f>
        <v>0</v>
      </c>
      <c r="BH771" s="159">
        <f>IF(N771="sníž. přenesená",J771,0)</f>
        <v>0</v>
      </c>
      <c r="BI771" s="159">
        <f>IF(N771="nulová",J771,0)</f>
        <v>0</v>
      </c>
      <c r="BJ771" s="19" t="s">
        <v>80</v>
      </c>
      <c r="BK771" s="159">
        <f>ROUND(I771*H771,2)</f>
        <v>0</v>
      </c>
      <c r="BL771" s="19" t="s">
        <v>406</v>
      </c>
      <c r="BM771" s="158" t="s">
        <v>6548</v>
      </c>
    </row>
    <row r="772" spans="1:65" s="2" customFormat="1" ht="19.5">
      <c r="A772" s="34"/>
      <c r="B772" s="35"/>
      <c r="C772" s="34"/>
      <c r="D772" s="160" t="s">
        <v>260</v>
      </c>
      <c r="E772" s="34"/>
      <c r="F772" s="161" t="s">
        <v>6549</v>
      </c>
      <c r="G772" s="34"/>
      <c r="H772" s="34"/>
      <c r="I772" s="162"/>
      <c r="J772" s="34"/>
      <c r="K772" s="34"/>
      <c r="L772" s="35"/>
      <c r="M772" s="163"/>
      <c r="N772" s="164"/>
      <c r="O772" s="55"/>
      <c r="P772" s="55"/>
      <c r="Q772" s="55"/>
      <c r="R772" s="55"/>
      <c r="S772" s="55"/>
      <c r="T772" s="56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T772" s="19" t="s">
        <v>260</v>
      </c>
      <c r="AU772" s="19" t="s">
        <v>82</v>
      </c>
    </row>
    <row r="773" spans="1:65" s="13" customFormat="1" ht="11.25">
      <c r="B773" s="167"/>
      <c r="D773" s="160" t="s">
        <v>264</v>
      </c>
      <c r="E773" s="168" t="s">
        <v>3</v>
      </c>
      <c r="F773" s="169" t="s">
        <v>6550</v>
      </c>
      <c r="H773" s="168" t="s">
        <v>3</v>
      </c>
      <c r="I773" s="170"/>
      <c r="L773" s="167"/>
      <c r="M773" s="171"/>
      <c r="N773" s="172"/>
      <c r="O773" s="172"/>
      <c r="P773" s="172"/>
      <c r="Q773" s="172"/>
      <c r="R773" s="172"/>
      <c r="S773" s="172"/>
      <c r="T773" s="173"/>
      <c r="AT773" s="168" t="s">
        <v>264</v>
      </c>
      <c r="AU773" s="168" t="s">
        <v>82</v>
      </c>
      <c r="AV773" s="13" t="s">
        <v>80</v>
      </c>
      <c r="AW773" s="13" t="s">
        <v>34</v>
      </c>
      <c r="AX773" s="13" t="s">
        <v>73</v>
      </c>
      <c r="AY773" s="168" t="s">
        <v>252</v>
      </c>
    </row>
    <row r="774" spans="1:65" s="14" customFormat="1" ht="11.25">
      <c r="B774" s="174"/>
      <c r="D774" s="160" t="s">
        <v>264</v>
      </c>
      <c r="E774" s="175" t="s">
        <v>3</v>
      </c>
      <c r="F774" s="176" t="s">
        <v>9</v>
      </c>
      <c r="H774" s="177">
        <v>15</v>
      </c>
      <c r="I774" s="178"/>
      <c r="L774" s="174"/>
      <c r="M774" s="179"/>
      <c r="N774" s="180"/>
      <c r="O774" s="180"/>
      <c r="P774" s="180"/>
      <c r="Q774" s="180"/>
      <c r="R774" s="180"/>
      <c r="S774" s="180"/>
      <c r="T774" s="181"/>
      <c r="AT774" s="175" t="s">
        <v>264</v>
      </c>
      <c r="AU774" s="175" t="s">
        <v>82</v>
      </c>
      <c r="AV774" s="14" t="s">
        <v>82</v>
      </c>
      <c r="AW774" s="14" t="s">
        <v>34</v>
      </c>
      <c r="AX774" s="14" t="s">
        <v>80</v>
      </c>
      <c r="AY774" s="175" t="s">
        <v>252</v>
      </c>
    </row>
    <row r="775" spans="1:65" s="2" customFormat="1" ht="16.5" customHeight="1">
      <c r="A775" s="34"/>
      <c r="B775" s="145"/>
      <c r="C775" s="146" t="s">
        <v>1890</v>
      </c>
      <c r="D775" s="146" t="s">
        <v>254</v>
      </c>
      <c r="E775" s="147" t="s">
        <v>6551</v>
      </c>
      <c r="F775" s="148" t="s">
        <v>6552</v>
      </c>
      <c r="G775" s="149" t="s">
        <v>5123</v>
      </c>
      <c r="H775" s="219"/>
      <c r="I775" s="151"/>
      <c r="J775" s="152">
        <f>ROUND(I775*H775,2)</f>
        <v>0</v>
      </c>
      <c r="K775" s="153"/>
      <c r="L775" s="35"/>
      <c r="M775" s="154" t="s">
        <v>3</v>
      </c>
      <c r="N775" s="155" t="s">
        <v>44</v>
      </c>
      <c r="O775" s="55"/>
      <c r="P775" s="156">
        <f>O775*H775</f>
        <v>0</v>
      </c>
      <c r="Q775" s="156">
        <v>0</v>
      </c>
      <c r="R775" s="156">
        <f>Q775*H775</f>
        <v>0</v>
      </c>
      <c r="S775" s="156">
        <v>0</v>
      </c>
      <c r="T775" s="157">
        <f>S775*H775</f>
        <v>0</v>
      </c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R775" s="158" t="s">
        <v>406</v>
      </c>
      <c r="AT775" s="158" t="s">
        <v>254</v>
      </c>
      <c r="AU775" s="158" t="s">
        <v>82</v>
      </c>
      <c r="AY775" s="19" t="s">
        <v>252</v>
      </c>
      <c r="BE775" s="159">
        <f>IF(N775="základní",J775,0)</f>
        <v>0</v>
      </c>
      <c r="BF775" s="159">
        <f>IF(N775="snížená",J775,0)</f>
        <v>0</v>
      </c>
      <c r="BG775" s="159">
        <f>IF(N775="zákl. přenesená",J775,0)</f>
        <v>0</v>
      </c>
      <c r="BH775" s="159">
        <f>IF(N775="sníž. přenesená",J775,0)</f>
        <v>0</v>
      </c>
      <c r="BI775" s="159">
        <f>IF(N775="nulová",J775,0)</f>
        <v>0</v>
      </c>
      <c r="BJ775" s="19" t="s">
        <v>80</v>
      </c>
      <c r="BK775" s="159">
        <f>ROUND(I775*H775,2)</f>
        <v>0</v>
      </c>
      <c r="BL775" s="19" t="s">
        <v>406</v>
      </c>
      <c r="BM775" s="158" t="s">
        <v>6553</v>
      </c>
    </row>
    <row r="776" spans="1:65" s="2" customFormat="1" ht="19.5">
      <c r="A776" s="34"/>
      <c r="B776" s="35"/>
      <c r="C776" s="34"/>
      <c r="D776" s="160" t="s">
        <v>260</v>
      </c>
      <c r="E776" s="34"/>
      <c r="F776" s="161" t="s">
        <v>6554</v>
      </c>
      <c r="G776" s="34"/>
      <c r="H776" s="34"/>
      <c r="I776" s="162"/>
      <c r="J776" s="34"/>
      <c r="K776" s="34"/>
      <c r="L776" s="35"/>
      <c r="M776" s="163"/>
      <c r="N776" s="164"/>
      <c r="O776" s="55"/>
      <c r="P776" s="55"/>
      <c r="Q776" s="55"/>
      <c r="R776" s="55"/>
      <c r="S776" s="55"/>
      <c r="T776" s="56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T776" s="19" t="s">
        <v>260</v>
      </c>
      <c r="AU776" s="19" t="s">
        <v>82</v>
      </c>
    </row>
    <row r="777" spans="1:65" s="2" customFormat="1" ht="16.5" customHeight="1">
      <c r="A777" s="34"/>
      <c r="B777" s="145"/>
      <c r="C777" s="146" t="s">
        <v>1898</v>
      </c>
      <c r="D777" s="146" t="s">
        <v>254</v>
      </c>
      <c r="E777" s="147" t="s">
        <v>6555</v>
      </c>
      <c r="F777" s="148" t="s">
        <v>6543</v>
      </c>
      <c r="G777" s="149" t="s">
        <v>4372</v>
      </c>
      <c r="H777" s="150">
        <v>4</v>
      </c>
      <c r="I777" s="151"/>
      <c r="J777" s="152">
        <f>ROUND(I777*H777,2)</f>
        <v>0</v>
      </c>
      <c r="K777" s="153"/>
      <c r="L777" s="35"/>
      <c r="M777" s="154" t="s">
        <v>3</v>
      </c>
      <c r="N777" s="155" t="s">
        <v>44</v>
      </c>
      <c r="O777" s="55"/>
      <c r="P777" s="156">
        <f>O777*H777</f>
        <v>0</v>
      </c>
      <c r="Q777" s="156">
        <v>9.1999999999999998E-3</v>
      </c>
      <c r="R777" s="156">
        <f>Q777*H777</f>
        <v>3.6799999999999999E-2</v>
      </c>
      <c r="S777" s="156">
        <v>0</v>
      </c>
      <c r="T777" s="157">
        <f>S777*H777</f>
        <v>0</v>
      </c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R777" s="158" t="s">
        <v>406</v>
      </c>
      <c r="AT777" s="158" t="s">
        <v>254</v>
      </c>
      <c r="AU777" s="158" t="s">
        <v>82</v>
      </c>
      <c r="AY777" s="19" t="s">
        <v>252</v>
      </c>
      <c r="BE777" s="159">
        <f>IF(N777="základní",J777,0)</f>
        <v>0</v>
      </c>
      <c r="BF777" s="159">
        <f>IF(N777="snížená",J777,0)</f>
        <v>0</v>
      </c>
      <c r="BG777" s="159">
        <f>IF(N777="zákl. přenesená",J777,0)</f>
        <v>0</v>
      </c>
      <c r="BH777" s="159">
        <f>IF(N777="sníž. přenesená",J777,0)</f>
        <v>0</v>
      </c>
      <c r="BI777" s="159">
        <f>IF(N777="nulová",J777,0)</f>
        <v>0</v>
      </c>
      <c r="BJ777" s="19" t="s">
        <v>80</v>
      </c>
      <c r="BK777" s="159">
        <f>ROUND(I777*H777,2)</f>
        <v>0</v>
      </c>
      <c r="BL777" s="19" t="s">
        <v>406</v>
      </c>
      <c r="BM777" s="158" t="s">
        <v>6556</v>
      </c>
    </row>
    <row r="778" spans="1:65" s="2" customFormat="1" ht="19.5">
      <c r="A778" s="34"/>
      <c r="B778" s="35"/>
      <c r="C778" s="34"/>
      <c r="D778" s="160" t="s">
        <v>260</v>
      </c>
      <c r="E778" s="34"/>
      <c r="F778" s="161" t="s">
        <v>6557</v>
      </c>
      <c r="G778" s="34"/>
      <c r="H778" s="34"/>
      <c r="I778" s="162"/>
      <c r="J778" s="34"/>
      <c r="K778" s="34"/>
      <c r="L778" s="35"/>
      <c r="M778" s="163"/>
      <c r="N778" s="164"/>
      <c r="O778" s="55"/>
      <c r="P778" s="55"/>
      <c r="Q778" s="55"/>
      <c r="R778" s="55"/>
      <c r="S778" s="55"/>
      <c r="T778" s="56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T778" s="19" t="s">
        <v>260</v>
      </c>
      <c r="AU778" s="19" t="s">
        <v>82</v>
      </c>
    </row>
    <row r="779" spans="1:65" s="12" customFormat="1" ht="22.9" customHeight="1">
      <c r="B779" s="132"/>
      <c r="D779" s="133" t="s">
        <v>72</v>
      </c>
      <c r="E779" s="143" t="s">
        <v>6558</v>
      </c>
      <c r="F779" s="143" t="s">
        <v>6559</v>
      </c>
      <c r="I779" s="135"/>
      <c r="J779" s="144">
        <f>BK779</f>
        <v>0</v>
      </c>
      <c r="L779" s="132"/>
      <c r="M779" s="137"/>
      <c r="N779" s="138"/>
      <c r="O779" s="138"/>
      <c r="P779" s="139">
        <f>SUM(P780:P830)</f>
        <v>0</v>
      </c>
      <c r="Q779" s="138"/>
      <c r="R779" s="139">
        <f>SUM(R780:R830)</f>
        <v>5.4820000000000001E-2</v>
      </c>
      <c r="S779" s="138"/>
      <c r="T779" s="140">
        <f>SUM(T780:T830)</f>
        <v>0</v>
      </c>
      <c r="AR779" s="133" t="s">
        <v>82</v>
      </c>
      <c r="AT779" s="141" t="s">
        <v>72</v>
      </c>
      <c r="AU779" s="141" t="s">
        <v>80</v>
      </c>
      <c r="AY779" s="133" t="s">
        <v>252</v>
      </c>
      <c r="BK779" s="142">
        <f>SUM(BK780:BK830)</f>
        <v>0</v>
      </c>
    </row>
    <row r="780" spans="1:65" s="2" customFormat="1" ht="16.5" customHeight="1">
      <c r="A780" s="34"/>
      <c r="B780" s="145"/>
      <c r="C780" s="146" t="s">
        <v>1904</v>
      </c>
      <c r="D780" s="146" t="s">
        <v>254</v>
      </c>
      <c r="E780" s="147" t="s">
        <v>6560</v>
      </c>
      <c r="F780" s="148" t="s">
        <v>6561</v>
      </c>
      <c r="G780" s="149" t="s">
        <v>743</v>
      </c>
      <c r="H780" s="150">
        <v>38</v>
      </c>
      <c r="I780" s="151"/>
      <c r="J780" s="152">
        <f>ROUND(I780*H780,2)</f>
        <v>0</v>
      </c>
      <c r="K780" s="153"/>
      <c r="L780" s="35"/>
      <c r="M780" s="154" t="s">
        <v>3</v>
      </c>
      <c r="N780" s="155" t="s">
        <v>44</v>
      </c>
      <c r="O780" s="55"/>
      <c r="P780" s="156">
        <f>O780*H780</f>
        <v>0</v>
      </c>
      <c r="Q780" s="156">
        <v>6.8999999999999997E-4</v>
      </c>
      <c r="R780" s="156">
        <f>Q780*H780</f>
        <v>2.622E-2</v>
      </c>
      <c r="S780" s="156">
        <v>0</v>
      </c>
      <c r="T780" s="157">
        <f>S780*H780</f>
        <v>0</v>
      </c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R780" s="158" t="s">
        <v>406</v>
      </c>
      <c r="AT780" s="158" t="s">
        <v>254</v>
      </c>
      <c r="AU780" s="158" t="s">
        <v>82</v>
      </c>
      <c r="AY780" s="19" t="s">
        <v>252</v>
      </c>
      <c r="BE780" s="159">
        <f>IF(N780="základní",J780,0)</f>
        <v>0</v>
      </c>
      <c r="BF780" s="159">
        <f>IF(N780="snížená",J780,0)</f>
        <v>0</v>
      </c>
      <c r="BG780" s="159">
        <f>IF(N780="zákl. přenesená",J780,0)</f>
        <v>0</v>
      </c>
      <c r="BH780" s="159">
        <f>IF(N780="sníž. přenesená",J780,0)</f>
        <v>0</v>
      </c>
      <c r="BI780" s="159">
        <f>IF(N780="nulová",J780,0)</f>
        <v>0</v>
      </c>
      <c r="BJ780" s="19" t="s">
        <v>80</v>
      </c>
      <c r="BK780" s="159">
        <f>ROUND(I780*H780,2)</f>
        <v>0</v>
      </c>
      <c r="BL780" s="19" t="s">
        <v>406</v>
      </c>
      <c r="BM780" s="158" t="s">
        <v>6562</v>
      </c>
    </row>
    <row r="781" spans="1:65" s="2" customFormat="1" ht="11.25">
      <c r="A781" s="34"/>
      <c r="B781" s="35"/>
      <c r="C781" s="34"/>
      <c r="D781" s="160" t="s">
        <v>260</v>
      </c>
      <c r="E781" s="34"/>
      <c r="F781" s="161" t="s">
        <v>6563</v>
      </c>
      <c r="G781" s="34"/>
      <c r="H781" s="34"/>
      <c r="I781" s="162"/>
      <c r="J781" s="34"/>
      <c r="K781" s="34"/>
      <c r="L781" s="35"/>
      <c r="M781" s="163"/>
      <c r="N781" s="164"/>
      <c r="O781" s="55"/>
      <c r="P781" s="55"/>
      <c r="Q781" s="55"/>
      <c r="R781" s="55"/>
      <c r="S781" s="55"/>
      <c r="T781" s="56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T781" s="19" t="s">
        <v>260</v>
      </c>
      <c r="AU781" s="19" t="s">
        <v>82</v>
      </c>
    </row>
    <row r="782" spans="1:65" s="2" customFormat="1" ht="16.5" customHeight="1">
      <c r="A782" s="34"/>
      <c r="B782" s="145"/>
      <c r="C782" s="146" t="s">
        <v>1912</v>
      </c>
      <c r="D782" s="146" t="s">
        <v>254</v>
      </c>
      <c r="E782" s="147" t="s">
        <v>6564</v>
      </c>
      <c r="F782" s="148" t="s">
        <v>6565</v>
      </c>
      <c r="G782" s="149" t="s">
        <v>743</v>
      </c>
      <c r="H782" s="150">
        <v>20</v>
      </c>
      <c r="I782" s="151"/>
      <c r="J782" s="152">
        <f>ROUND(I782*H782,2)</f>
        <v>0</v>
      </c>
      <c r="K782" s="153"/>
      <c r="L782" s="35"/>
      <c r="M782" s="154" t="s">
        <v>3</v>
      </c>
      <c r="N782" s="155" t="s">
        <v>44</v>
      </c>
      <c r="O782" s="55"/>
      <c r="P782" s="156">
        <f>O782*H782</f>
        <v>0</v>
      </c>
      <c r="Q782" s="156">
        <v>2.9999999999999997E-4</v>
      </c>
      <c r="R782" s="156">
        <f>Q782*H782</f>
        <v>5.9999999999999993E-3</v>
      </c>
      <c r="S782" s="156">
        <v>0</v>
      </c>
      <c r="T782" s="157">
        <f>S782*H782</f>
        <v>0</v>
      </c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R782" s="158" t="s">
        <v>406</v>
      </c>
      <c r="AT782" s="158" t="s">
        <v>254</v>
      </c>
      <c r="AU782" s="158" t="s">
        <v>82</v>
      </c>
      <c r="AY782" s="19" t="s">
        <v>252</v>
      </c>
      <c r="BE782" s="159">
        <f>IF(N782="základní",J782,0)</f>
        <v>0</v>
      </c>
      <c r="BF782" s="159">
        <f>IF(N782="snížená",J782,0)</f>
        <v>0</v>
      </c>
      <c r="BG782" s="159">
        <f>IF(N782="zákl. přenesená",J782,0)</f>
        <v>0</v>
      </c>
      <c r="BH782" s="159">
        <f>IF(N782="sníž. přenesená",J782,0)</f>
        <v>0</v>
      </c>
      <c r="BI782" s="159">
        <f>IF(N782="nulová",J782,0)</f>
        <v>0</v>
      </c>
      <c r="BJ782" s="19" t="s">
        <v>80</v>
      </c>
      <c r="BK782" s="159">
        <f>ROUND(I782*H782,2)</f>
        <v>0</v>
      </c>
      <c r="BL782" s="19" t="s">
        <v>406</v>
      </c>
      <c r="BM782" s="158" t="s">
        <v>6566</v>
      </c>
    </row>
    <row r="783" spans="1:65" s="2" customFormat="1" ht="11.25">
      <c r="A783" s="34"/>
      <c r="B783" s="35"/>
      <c r="C783" s="34"/>
      <c r="D783" s="160" t="s">
        <v>260</v>
      </c>
      <c r="E783" s="34"/>
      <c r="F783" s="161" t="s">
        <v>6567</v>
      </c>
      <c r="G783" s="34"/>
      <c r="H783" s="34"/>
      <c r="I783" s="162"/>
      <c r="J783" s="34"/>
      <c r="K783" s="34"/>
      <c r="L783" s="35"/>
      <c r="M783" s="163"/>
      <c r="N783" s="164"/>
      <c r="O783" s="55"/>
      <c r="P783" s="55"/>
      <c r="Q783" s="55"/>
      <c r="R783" s="55"/>
      <c r="S783" s="55"/>
      <c r="T783" s="56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T783" s="19" t="s">
        <v>260</v>
      </c>
      <c r="AU783" s="19" t="s">
        <v>82</v>
      </c>
    </row>
    <row r="784" spans="1:65" s="13" customFormat="1" ht="11.25">
      <c r="B784" s="167"/>
      <c r="D784" s="160" t="s">
        <v>264</v>
      </c>
      <c r="E784" s="168" t="s">
        <v>3</v>
      </c>
      <c r="F784" s="169" t="s">
        <v>6568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264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252</v>
      </c>
    </row>
    <row r="785" spans="1:65" s="14" customFormat="1" ht="11.25">
      <c r="B785" s="174"/>
      <c r="D785" s="160" t="s">
        <v>264</v>
      </c>
      <c r="E785" s="175" t="s">
        <v>3</v>
      </c>
      <c r="F785" s="176" t="s">
        <v>312</v>
      </c>
      <c r="H785" s="177">
        <v>7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264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252</v>
      </c>
    </row>
    <row r="786" spans="1:65" s="13" customFormat="1" ht="11.25">
      <c r="B786" s="167"/>
      <c r="D786" s="160" t="s">
        <v>264</v>
      </c>
      <c r="E786" s="168" t="s">
        <v>3</v>
      </c>
      <c r="F786" s="169" t="s">
        <v>6569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264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252</v>
      </c>
    </row>
    <row r="787" spans="1:65" s="14" customFormat="1" ht="11.25">
      <c r="B787" s="174"/>
      <c r="D787" s="160" t="s">
        <v>264</v>
      </c>
      <c r="E787" s="175" t="s">
        <v>3</v>
      </c>
      <c r="F787" s="176" t="s">
        <v>95</v>
      </c>
      <c r="H787" s="177">
        <v>3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1:65" s="13" customFormat="1" ht="11.25">
      <c r="B788" s="167"/>
      <c r="D788" s="160" t="s">
        <v>264</v>
      </c>
      <c r="E788" s="168" t="s">
        <v>3</v>
      </c>
      <c r="F788" s="169" t="s">
        <v>6570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1:65" s="14" customFormat="1" ht="11.25">
      <c r="B789" s="174"/>
      <c r="D789" s="160" t="s">
        <v>264</v>
      </c>
      <c r="E789" s="175" t="s">
        <v>3</v>
      </c>
      <c r="F789" s="176" t="s">
        <v>258</v>
      </c>
      <c r="H789" s="177">
        <v>4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1:65" s="13" customFormat="1" ht="11.25">
      <c r="B790" s="167"/>
      <c r="D790" s="160" t="s">
        <v>264</v>
      </c>
      <c r="E790" s="168" t="s">
        <v>3</v>
      </c>
      <c r="F790" s="169" t="s">
        <v>6571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264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252</v>
      </c>
    </row>
    <row r="791" spans="1:65" s="14" customFormat="1" ht="11.25">
      <c r="B791" s="174"/>
      <c r="D791" s="160" t="s">
        <v>264</v>
      </c>
      <c r="E791" s="175" t="s">
        <v>3</v>
      </c>
      <c r="F791" s="176" t="s">
        <v>258</v>
      </c>
      <c r="H791" s="177">
        <v>4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264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252</v>
      </c>
    </row>
    <row r="792" spans="1:65" s="13" customFormat="1" ht="11.25">
      <c r="B792" s="167"/>
      <c r="D792" s="160" t="s">
        <v>264</v>
      </c>
      <c r="E792" s="168" t="s">
        <v>3</v>
      </c>
      <c r="F792" s="169" t="s">
        <v>6572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264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252</v>
      </c>
    </row>
    <row r="793" spans="1:65" s="14" customFormat="1" ht="11.25">
      <c r="B793" s="174"/>
      <c r="D793" s="160" t="s">
        <v>264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264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252</v>
      </c>
    </row>
    <row r="794" spans="1:65" s="15" customFormat="1" ht="11.25">
      <c r="B794" s="182"/>
      <c r="D794" s="160" t="s">
        <v>264</v>
      </c>
      <c r="E794" s="183" t="s">
        <v>3</v>
      </c>
      <c r="F794" s="184" t="s">
        <v>269</v>
      </c>
      <c r="H794" s="185">
        <v>20</v>
      </c>
      <c r="I794" s="186"/>
      <c r="L794" s="182"/>
      <c r="M794" s="187"/>
      <c r="N794" s="188"/>
      <c r="O794" s="188"/>
      <c r="P794" s="188"/>
      <c r="Q794" s="188"/>
      <c r="R794" s="188"/>
      <c r="S794" s="188"/>
      <c r="T794" s="189"/>
      <c r="AT794" s="183" t="s">
        <v>264</v>
      </c>
      <c r="AU794" s="183" t="s">
        <v>82</v>
      </c>
      <c r="AV794" s="15" t="s">
        <v>258</v>
      </c>
      <c r="AW794" s="15" t="s">
        <v>34</v>
      </c>
      <c r="AX794" s="15" t="s">
        <v>80</v>
      </c>
      <c r="AY794" s="183" t="s">
        <v>252</v>
      </c>
    </row>
    <row r="795" spans="1:65" s="2" customFormat="1" ht="16.5" customHeight="1">
      <c r="A795" s="34"/>
      <c r="B795" s="145"/>
      <c r="C795" s="146" t="s">
        <v>1920</v>
      </c>
      <c r="D795" s="146" t="s">
        <v>254</v>
      </c>
      <c r="E795" s="147" t="s">
        <v>6573</v>
      </c>
      <c r="F795" s="148" t="s">
        <v>6574</v>
      </c>
      <c r="G795" s="149" t="s">
        <v>743</v>
      </c>
      <c r="H795" s="150">
        <v>32</v>
      </c>
      <c r="I795" s="151"/>
      <c r="J795" s="152">
        <f>ROUND(I795*H795,2)</f>
        <v>0</v>
      </c>
      <c r="K795" s="153"/>
      <c r="L795" s="35"/>
      <c r="M795" s="154" t="s">
        <v>3</v>
      </c>
      <c r="N795" s="155" t="s">
        <v>44</v>
      </c>
      <c r="O795" s="55"/>
      <c r="P795" s="156">
        <f>O795*H795</f>
        <v>0</v>
      </c>
      <c r="Q795" s="156">
        <v>3.5E-4</v>
      </c>
      <c r="R795" s="156">
        <f>Q795*H795</f>
        <v>1.12E-2</v>
      </c>
      <c r="S795" s="156">
        <v>0</v>
      </c>
      <c r="T795" s="157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158" t="s">
        <v>406</v>
      </c>
      <c r="AT795" s="158" t="s">
        <v>254</v>
      </c>
      <c r="AU795" s="158" t="s">
        <v>82</v>
      </c>
      <c r="AY795" s="19" t="s">
        <v>252</v>
      </c>
      <c r="BE795" s="159">
        <f>IF(N795="základní",J795,0)</f>
        <v>0</v>
      </c>
      <c r="BF795" s="159">
        <f>IF(N795="snížená",J795,0)</f>
        <v>0</v>
      </c>
      <c r="BG795" s="159">
        <f>IF(N795="zákl. přenesená",J795,0)</f>
        <v>0</v>
      </c>
      <c r="BH795" s="159">
        <f>IF(N795="sníž. přenesená",J795,0)</f>
        <v>0</v>
      </c>
      <c r="BI795" s="159">
        <f>IF(N795="nulová",J795,0)</f>
        <v>0</v>
      </c>
      <c r="BJ795" s="19" t="s">
        <v>80</v>
      </c>
      <c r="BK795" s="159">
        <f>ROUND(I795*H795,2)</f>
        <v>0</v>
      </c>
      <c r="BL795" s="19" t="s">
        <v>406</v>
      </c>
      <c r="BM795" s="158" t="s">
        <v>6575</v>
      </c>
    </row>
    <row r="796" spans="1:65" s="2" customFormat="1" ht="11.25">
      <c r="A796" s="34"/>
      <c r="B796" s="35"/>
      <c r="C796" s="34"/>
      <c r="D796" s="160" t="s">
        <v>260</v>
      </c>
      <c r="E796" s="34"/>
      <c r="F796" s="161" t="s">
        <v>6576</v>
      </c>
      <c r="G796" s="34"/>
      <c r="H796" s="34"/>
      <c r="I796" s="162"/>
      <c r="J796" s="34"/>
      <c r="K796" s="34"/>
      <c r="L796" s="35"/>
      <c r="M796" s="163"/>
      <c r="N796" s="164"/>
      <c r="O796" s="55"/>
      <c r="P796" s="55"/>
      <c r="Q796" s="55"/>
      <c r="R796" s="55"/>
      <c r="S796" s="55"/>
      <c r="T796" s="56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9" t="s">
        <v>260</v>
      </c>
      <c r="AU796" s="19" t="s">
        <v>82</v>
      </c>
    </row>
    <row r="797" spans="1:65" s="13" customFormat="1" ht="11.25">
      <c r="B797" s="167"/>
      <c r="D797" s="160" t="s">
        <v>264</v>
      </c>
      <c r="E797" s="168" t="s">
        <v>3</v>
      </c>
      <c r="F797" s="169" t="s">
        <v>6568</v>
      </c>
      <c r="H797" s="168" t="s">
        <v>3</v>
      </c>
      <c r="I797" s="170"/>
      <c r="L797" s="167"/>
      <c r="M797" s="171"/>
      <c r="N797" s="172"/>
      <c r="O797" s="172"/>
      <c r="P797" s="172"/>
      <c r="Q797" s="172"/>
      <c r="R797" s="172"/>
      <c r="S797" s="172"/>
      <c r="T797" s="173"/>
      <c r="AT797" s="168" t="s">
        <v>264</v>
      </c>
      <c r="AU797" s="168" t="s">
        <v>82</v>
      </c>
      <c r="AV797" s="13" t="s">
        <v>80</v>
      </c>
      <c r="AW797" s="13" t="s">
        <v>34</v>
      </c>
      <c r="AX797" s="13" t="s">
        <v>73</v>
      </c>
      <c r="AY797" s="168" t="s">
        <v>252</v>
      </c>
    </row>
    <row r="798" spans="1:65" s="14" customFormat="1" ht="11.25">
      <c r="B798" s="174"/>
      <c r="D798" s="160" t="s">
        <v>264</v>
      </c>
      <c r="E798" s="175" t="s">
        <v>3</v>
      </c>
      <c r="F798" s="176" t="s">
        <v>338</v>
      </c>
      <c r="H798" s="177">
        <v>10</v>
      </c>
      <c r="I798" s="178"/>
      <c r="L798" s="174"/>
      <c r="M798" s="179"/>
      <c r="N798" s="180"/>
      <c r="O798" s="180"/>
      <c r="P798" s="180"/>
      <c r="Q798" s="180"/>
      <c r="R798" s="180"/>
      <c r="S798" s="180"/>
      <c r="T798" s="181"/>
      <c r="AT798" s="175" t="s">
        <v>264</v>
      </c>
      <c r="AU798" s="175" t="s">
        <v>82</v>
      </c>
      <c r="AV798" s="14" t="s">
        <v>82</v>
      </c>
      <c r="AW798" s="14" t="s">
        <v>34</v>
      </c>
      <c r="AX798" s="14" t="s">
        <v>73</v>
      </c>
      <c r="AY798" s="175" t="s">
        <v>252</v>
      </c>
    </row>
    <row r="799" spans="1:65" s="13" customFormat="1" ht="11.25">
      <c r="B799" s="167"/>
      <c r="D799" s="160" t="s">
        <v>264</v>
      </c>
      <c r="E799" s="168" t="s">
        <v>3</v>
      </c>
      <c r="F799" s="169" t="s">
        <v>6577</v>
      </c>
      <c r="H799" s="168" t="s">
        <v>3</v>
      </c>
      <c r="I799" s="170"/>
      <c r="L799" s="167"/>
      <c r="M799" s="171"/>
      <c r="N799" s="172"/>
      <c r="O799" s="172"/>
      <c r="P799" s="172"/>
      <c r="Q799" s="172"/>
      <c r="R799" s="172"/>
      <c r="S799" s="172"/>
      <c r="T799" s="173"/>
      <c r="AT799" s="168" t="s">
        <v>264</v>
      </c>
      <c r="AU799" s="168" t="s">
        <v>82</v>
      </c>
      <c r="AV799" s="13" t="s">
        <v>80</v>
      </c>
      <c r="AW799" s="13" t="s">
        <v>34</v>
      </c>
      <c r="AX799" s="13" t="s">
        <v>73</v>
      </c>
      <c r="AY799" s="168" t="s">
        <v>252</v>
      </c>
    </row>
    <row r="800" spans="1:65" s="14" customFormat="1" ht="11.25">
      <c r="B800" s="174"/>
      <c r="D800" s="160" t="s">
        <v>264</v>
      </c>
      <c r="E800" s="175" t="s">
        <v>3</v>
      </c>
      <c r="F800" s="176" t="s">
        <v>82</v>
      </c>
      <c r="H800" s="177">
        <v>2</v>
      </c>
      <c r="I800" s="178"/>
      <c r="L800" s="174"/>
      <c r="M800" s="179"/>
      <c r="N800" s="180"/>
      <c r="O800" s="180"/>
      <c r="P800" s="180"/>
      <c r="Q800" s="180"/>
      <c r="R800" s="180"/>
      <c r="S800" s="180"/>
      <c r="T800" s="181"/>
      <c r="AT800" s="175" t="s">
        <v>264</v>
      </c>
      <c r="AU800" s="175" t="s">
        <v>82</v>
      </c>
      <c r="AV800" s="14" t="s">
        <v>82</v>
      </c>
      <c r="AW800" s="14" t="s">
        <v>34</v>
      </c>
      <c r="AX800" s="14" t="s">
        <v>73</v>
      </c>
      <c r="AY800" s="175" t="s">
        <v>252</v>
      </c>
    </row>
    <row r="801" spans="2:51" s="13" customFormat="1" ht="11.25">
      <c r="B801" s="167"/>
      <c r="D801" s="160" t="s">
        <v>264</v>
      </c>
      <c r="E801" s="168" t="s">
        <v>3</v>
      </c>
      <c r="F801" s="169" t="s">
        <v>6569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264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252</v>
      </c>
    </row>
    <row r="802" spans="2:51" s="14" customFormat="1" ht="11.25">
      <c r="B802" s="174"/>
      <c r="D802" s="160" t="s">
        <v>264</v>
      </c>
      <c r="E802" s="175" t="s">
        <v>3</v>
      </c>
      <c r="F802" s="176" t="s">
        <v>82</v>
      </c>
      <c r="H802" s="177">
        <v>2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264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252</v>
      </c>
    </row>
    <row r="803" spans="2:51" s="13" customFormat="1" ht="11.25">
      <c r="B803" s="167"/>
      <c r="D803" s="160" t="s">
        <v>264</v>
      </c>
      <c r="E803" s="168" t="s">
        <v>3</v>
      </c>
      <c r="F803" s="169" t="s">
        <v>6578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264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252</v>
      </c>
    </row>
    <row r="804" spans="2:51" s="14" customFormat="1" ht="11.25">
      <c r="B804" s="174"/>
      <c r="D804" s="160" t="s">
        <v>264</v>
      </c>
      <c r="E804" s="175" t="s">
        <v>3</v>
      </c>
      <c r="F804" s="176" t="s">
        <v>82</v>
      </c>
      <c r="H804" s="177">
        <v>2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2:51" s="13" customFormat="1" ht="11.25">
      <c r="B805" s="167"/>
      <c r="D805" s="160" t="s">
        <v>264</v>
      </c>
      <c r="E805" s="168" t="s">
        <v>3</v>
      </c>
      <c r="F805" s="169" t="s">
        <v>6570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264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252</v>
      </c>
    </row>
    <row r="806" spans="2:51" s="14" customFormat="1" ht="11.25">
      <c r="B806" s="174"/>
      <c r="D806" s="160" t="s">
        <v>264</v>
      </c>
      <c r="E806" s="175" t="s">
        <v>3</v>
      </c>
      <c r="F806" s="176" t="s">
        <v>82</v>
      </c>
      <c r="H806" s="177">
        <v>2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264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252</v>
      </c>
    </row>
    <row r="807" spans="2:51" s="13" customFormat="1" ht="11.25">
      <c r="B807" s="167"/>
      <c r="D807" s="160" t="s">
        <v>264</v>
      </c>
      <c r="E807" s="168" t="s">
        <v>3</v>
      </c>
      <c r="F807" s="169" t="s">
        <v>6579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264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252</v>
      </c>
    </row>
    <row r="808" spans="2:51" s="14" customFormat="1" ht="11.25">
      <c r="B808" s="174"/>
      <c r="D808" s="160" t="s">
        <v>264</v>
      </c>
      <c r="E808" s="175" t="s">
        <v>3</v>
      </c>
      <c r="F808" s="176" t="s">
        <v>82</v>
      </c>
      <c r="H808" s="177">
        <v>2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264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252</v>
      </c>
    </row>
    <row r="809" spans="2:51" s="13" customFormat="1" ht="11.25">
      <c r="B809" s="167"/>
      <c r="D809" s="160" t="s">
        <v>264</v>
      </c>
      <c r="E809" s="168" t="s">
        <v>3</v>
      </c>
      <c r="F809" s="169" t="s">
        <v>6571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2:51" s="14" customFormat="1" ht="11.25">
      <c r="B810" s="174"/>
      <c r="D810" s="160" t="s">
        <v>264</v>
      </c>
      <c r="E810" s="175" t="s">
        <v>3</v>
      </c>
      <c r="F810" s="176" t="s">
        <v>258</v>
      </c>
      <c r="H810" s="177">
        <v>4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2:51" s="13" customFormat="1" ht="11.25">
      <c r="B811" s="167"/>
      <c r="D811" s="160" t="s">
        <v>264</v>
      </c>
      <c r="E811" s="168" t="s">
        <v>3</v>
      </c>
      <c r="F811" s="169" t="s">
        <v>6572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264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252</v>
      </c>
    </row>
    <row r="812" spans="2:51" s="14" customFormat="1" ht="11.25">
      <c r="B812" s="174"/>
      <c r="D812" s="160" t="s">
        <v>264</v>
      </c>
      <c r="E812" s="175" t="s">
        <v>3</v>
      </c>
      <c r="F812" s="176" t="s">
        <v>82</v>
      </c>
      <c r="H812" s="177">
        <v>2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264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252</v>
      </c>
    </row>
    <row r="813" spans="2:51" s="13" customFormat="1" ht="11.25">
      <c r="B813" s="167"/>
      <c r="D813" s="160" t="s">
        <v>264</v>
      </c>
      <c r="E813" s="168" t="s">
        <v>3</v>
      </c>
      <c r="F813" s="169" t="s">
        <v>6572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2:51" s="14" customFormat="1" ht="11.25">
      <c r="B814" s="174"/>
      <c r="D814" s="160" t="s">
        <v>264</v>
      </c>
      <c r="E814" s="175" t="s">
        <v>3</v>
      </c>
      <c r="F814" s="176" t="s">
        <v>82</v>
      </c>
      <c r="H814" s="177">
        <v>2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2:51" s="13" customFormat="1" ht="11.25">
      <c r="B815" s="167"/>
      <c r="D815" s="160" t="s">
        <v>264</v>
      </c>
      <c r="E815" s="168" t="s">
        <v>3</v>
      </c>
      <c r="F815" s="169" t="s">
        <v>6580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2:51" s="14" customFormat="1" ht="11.25">
      <c r="B816" s="174"/>
      <c r="D816" s="160" t="s">
        <v>264</v>
      </c>
      <c r="E816" s="175" t="s">
        <v>3</v>
      </c>
      <c r="F816" s="176" t="s">
        <v>4192</v>
      </c>
      <c r="H816" s="177">
        <v>4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1:65" s="15" customFormat="1" ht="11.25">
      <c r="B817" s="182"/>
      <c r="D817" s="160" t="s">
        <v>264</v>
      </c>
      <c r="E817" s="183" t="s">
        <v>3</v>
      </c>
      <c r="F817" s="184" t="s">
        <v>269</v>
      </c>
      <c r="H817" s="185">
        <v>32</v>
      </c>
      <c r="I817" s="186"/>
      <c r="L817" s="182"/>
      <c r="M817" s="187"/>
      <c r="N817" s="188"/>
      <c r="O817" s="188"/>
      <c r="P817" s="188"/>
      <c r="Q817" s="188"/>
      <c r="R817" s="188"/>
      <c r="S817" s="188"/>
      <c r="T817" s="189"/>
      <c r="AT817" s="183" t="s">
        <v>264</v>
      </c>
      <c r="AU817" s="183" t="s">
        <v>82</v>
      </c>
      <c r="AV817" s="15" t="s">
        <v>258</v>
      </c>
      <c r="AW817" s="15" t="s">
        <v>34</v>
      </c>
      <c r="AX817" s="15" t="s">
        <v>80</v>
      </c>
      <c r="AY817" s="183" t="s">
        <v>252</v>
      </c>
    </row>
    <row r="818" spans="1:65" s="2" customFormat="1" ht="16.5" customHeight="1">
      <c r="A818" s="34"/>
      <c r="B818" s="145"/>
      <c r="C818" s="146" t="s">
        <v>1945</v>
      </c>
      <c r="D818" s="146" t="s">
        <v>254</v>
      </c>
      <c r="E818" s="147" t="s">
        <v>6581</v>
      </c>
      <c r="F818" s="148" t="s">
        <v>6582</v>
      </c>
      <c r="G818" s="149" t="s">
        <v>743</v>
      </c>
      <c r="H818" s="150">
        <v>20</v>
      </c>
      <c r="I818" s="151"/>
      <c r="J818" s="152">
        <f>ROUND(I818*H818,2)</f>
        <v>0</v>
      </c>
      <c r="K818" s="153"/>
      <c r="L818" s="35"/>
      <c r="M818" s="154" t="s">
        <v>3</v>
      </c>
      <c r="N818" s="155" t="s">
        <v>44</v>
      </c>
      <c r="O818" s="55"/>
      <c r="P818" s="156">
        <f>O818*H818</f>
        <v>0</v>
      </c>
      <c r="Q818" s="156">
        <v>5.6999999999999998E-4</v>
      </c>
      <c r="R818" s="156">
        <f>Q818*H818</f>
        <v>1.14E-2</v>
      </c>
      <c r="S818" s="156">
        <v>0</v>
      </c>
      <c r="T818" s="157">
        <f>S818*H818</f>
        <v>0</v>
      </c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R818" s="158" t="s">
        <v>406</v>
      </c>
      <c r="AT818" s="158" t="s">
        <v>254</v>
      </c>
      <c r="AU818" s="158" t="s">
        <v>82</v>
      </c>
      <c r="AY818" s="19" t="s">
        <v>252</v>
      </c>
      <c r="BE818" s="159">
        <f>IF(N818="základní",J818,0)</f>
        <v>0</v>
      </c>
      <c r="BF818" s="159">
        <f>IF(N818="snížená",J818,0)</f>
        <v>0</v>
      </c>
      <c r="BG818" s="159">
        <f>IF(N818="zákl. přenesená",J818,0)</f>
        <v>0</v>
      </c>
      <c r="BH818" s="159">
        <f>IF(N818="sníž. přenesená",J818,0)</f>
        <v>0</v>
      </c>
      <c r="BI818" s="159">
        <f>IF(N818="nulová",J818,0)</f>
        <v>0</v>
      </c>
      <c r="BJ818" s="19" t="s">
        <v>80</v>
      </c>
      <c r="BK818" s="159">
        <f>ROUND(I818*H818,2)</f>
        <v>0</v>
      </c>
      <c r="BL818" s="19" t="s">
        <v>406</v>
      </c>
      <c r="BM818" s="158" t="s">
        <v>6583</v>
      </c>
    </row>
    <row r="819" spans="1:65" s="2" customFormat="1" ht="11.25">
      <c r="A819" s="34"/>
      <c r="B819" s="35"/>
      <c r="C819" s="34"/>
      <c r="D819" s="160" t="s">
        <v>260</v>
      </c>
      <c r="E819" s="34"/>
      <c r="F819" s="161" t="s">
        <v>6584</v>
      </c>
      <c r="G819" s="34"/>
      <c r="H819" s="34"/>
      <c r="I819" s="162"/>
      <c r="J819" s="34"/>
      <c r="K819" s="34"/>
      <c r="L819" s="35"/>
      <c r="M819" s="163"/>
      <c r="N819" s="164"/>
      <c r="O819" s="55"/>
      <c r="P819" s="55"/>
      <c r="Q819" s="55"/>
      <c r="R819" s="55"/>
      <c r="S819" s="55"/>
      <c r="T819" s="56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T819" s="19" t="s">
        <v>260</v>
      </c>
      <c r="AU819" s="19" t="s">
        <v>82</v>
      </c>
    </row>
    <row r="820" spans="1:65" s="13" customFormat="1" ht="11.25">
      <c r="B820" s="167"/>
      <c r="D820" s="160" t="s">
        <v>264</v>
      </c>
      <c r="E820" s="168" t="s">
        <v>3</v>
      </c>
      <c r="F820" s="169" t="s">
        <v>6568</v>
      </c>
      <c r="H820" s="168" t="s">
        <v>3</v>
      </c>
      <c r="I820" s="170"/>
      <c r="L820" s="167"/>
      <c r="M820" s="171"/>
      <c r="N820" s="172"/>
      <c r="O820" s="172"/>
      <c r="P820" s="172"/>
      <c r="Q820" s="172"/>
      <c r="R820" s="172"/>
      <c r="S820" s="172"/>
      <c r="T820" s="173"/>
      <c r="AT820" s="168" t="s">
        <v>264</v>
      </c>
      <c r="AU820" s="168" t="s">
        <v>82</v>
      </c>
      <c r="AV820" s="13" t="s">
        <v>80</v>
      </c>
      <c r="AW820" s="13" t="s">
        <v>34</v>
      </c>
      <c r="AX820" s="13" t="s">
        <v>73</v>
      </c>
      <c r="AY820" s="168" t="s">
        <v>252</v>
      </c>
    </row>
    <row r="821" spans="1:65" s="14" customFormat="1" ht="11.25">
      <c r="B821" s="174"/>
      <c r="D821" s="160" t="s">
        <v>264</v>
      </c>
      <c r="E821" s="175" t="s">
        <v>3</v>
      </c>
      <c r="F821" s="176" t="s">
        <v>258</v>
      </c>
      <c r="H821" s="177">
        <v>4</v>
      </c>
      <c r="I821" s="178"/>
      <c r="L821" s="174"/>
      <c r="M821" s="179"/>
      <c r="N821" s="180"/>
      <c r="O821" s="180"/>
      <c r="P821" s="180"/>
      <c r="Q821" s="180"/>
      <c r="R821" s="180"/>
      <c r="S821" s="180"/>
      <c r="T821" s="181"/>
      <c r="AT821" s="175" t="s">
        <v>264</v>
      </c>
      <c r="AU821" s="175" t="s">
        <v>82</v>
      </c>
      <c r="AV821" s="14" t="s">
        <v>82</v>
      </c>
      <c r="AW821" s="14" t="s">
        <v>34</v>
      </c>
      <c r="AX821" s="14" t="s">
        <v>73</v>
      </c>
      <c r="AY821" s="175" t="s">
        <v>252</v>
      </c>
    </row>
    <row r="822" spans="1:65" s="13" customFormat="1" ht="11.25">
      <c r="B822" s="167"/>
      <c r="D822" s="160" t="s">
        <v>264</v>
      </c>
      <c r="E822" s="168" t="s">
        <v>3</v>
      </c>
      <c r="F822" s="169" t="s">
        <v>6569</v>
      </c>
      <c r="H822" s="168" t="s">
        <v>3</v>
      </c>
      <c r="I822" s="170"/>
      <c r="L822" s="167"/>
      <c r="M822" s="171"/>
      <c r="N822" s="172"/>
      <c r="O822" s="172"/>
      <c r="P822" s="172"/>
      <c r="Q822" s="172"/>
      <c r="R822" s="172"/>
      <c r="S822" s="172"/>
      <c r="T822" s="173"/>
      <c r="AT822" s="168" t="s">
        <v>264</v>
      </c>
      <c r="AU822" s="168" t="s">
        <v>82</v>
      </c>
      <c r="AV822" s="13" t="s">
        <v>80</v>
      </c>
      <c r="AW822" s="13" t="s">
        <v>34</v>
      </c>
      <c r="AX822" s="13" t="s">
        <v>73</v>
      </c>
      <c r="AY822" s="168" t="s">
        <v>252</v>
      </c>
    </row>
    <row r="823" spans="1:65" s="14" customFormat="1" ht="11.25">
      <c r="B823" s="174"/>
      <c r="D823" s="160" t="s">
        <v>264</v>
      </c>
      <c r="E823" s="175" t="s">
        <v>3</v>
      </c>
      <c r="F823" s="176" t="s">
        <v>82</v>
      </c>
      <c r="H823" s="177">
        <v>2</v>
      </c>
      <c r="I823" s="178"/>
      <c r="L823" s="174"/>
      <c r="M823" s="179"/>
      <c r="N823" s="180"/>
      <c r="O823" s="180"/>
      <c r="P823" s="180"/>
      <c r="Q823" s="180"/>
      <c r="R823" s="180"/>
      <c r="S823" s="180"/>
      <c r="T823" s="181"/>
      <c r="AT823" s="175" t="s">
        <v>264</v>
      </c>
      <c r="AU823" s="175" t="s">
        <v>82</v>
      </c>
      <c r="AV823" s="14" t="s">
        <v>82</v>
      </c>
      <c r="AW823" s="14" t="s">
        <v>34</v>
      </c>
      <c r="AX823" s="14" t="s">
        <v>73</v>
      </c>
      <c r="AY823" s="175" t="s">
        <v>252</v>
      </c>
    </row>
    <row r="824" spans="1:65" s="13" customFormat="1" ht="11.25">
      <c r="B824" s="167"/>
      <c r="D824" s="160" t="s">
        <v>264</v>
      </c>
      <c r="E824" s="168" t="s">
        <v>3</v>
      </c>
      <c r="F824" s="169" t="s">
        <v>6570</v>
      </c>
      <c r="H824" s="168" t="s">
        <v>3</v>
      </c>
      <c r="I824" s="170"/>
      <c r="L824" s="167"/>
      <c r="M824" s="171"/>
      <c r="N824" s="172"/>
      <c r="O824" s="172"/>
      <c r="P824" s="172"/>
      <c r="Q824" s="172"/>
      <c r="R824" s="172"/>
      <c r="S824" s="172"/>
      <c r="T824" s="173"/>
      <c r="AT824" s="168" t="s">
        <v>264</v>
      </c>
      <c r="AU824" s="168" t="s">
        <v>82</v>
      </c>
      <c r="AV824" s="13" t="s">
        <v>80</v>
      </c>
      <c r="AW824" s="13" t="s">
        <v>34</v>
      </c>
      <c r="AX824" s="13" t="s">
        <v>73</v>
      </c>
      <c r="AY824" s="168" t="s">
        <v>252</v>
      </c>
    </row>
    <row r="825" spans="1:65" s="14" customFormat="1" ht="11.25">
      <c r="B825" s="174"/>
      <c r="D825" s="160" t="s">
        <v>264</v>
      </c>
      <c r="E825" s="175" t="s">
        <v>3</v>
      </c>
      <c r="F825" s="176" t="s">
        <v>82</v>
      </c>
      <c r="H825" s="177">
        <v>2</v>
      </c>
      <c r="I825" s="178"/>
      <c r="L825" s="174"/>
      <c r="M825" s="179"/>
      <c r="N825" s="180"/>
      <c r="O825" s="180"/>
      <c r="P825" s="180"/>
      <c r="Q825" s="180"/>
      <c r="R825" s="180"/>
      <c r="S825" s="180"/>
      <c r="T825" s="181"/>
      <c r="AT825" s="175" t="s">
        <v>264</v>
      </c>
      <c r="AU825" s="175" t="s">
        <v>82</v>
      </c>
      <c r="AV825" s="14" t="s">
        <v>82</v>
      </c>
      <c r="AW825" s="14" t="s">
        <v>34</v>
      </c>
      <c r="AX825" s="14" t="s">
        <v>73</v>
      </c>
      <c r="AY825" s="175" t="s">
        <v>252</v>
      </c>
    </row>
    <row r="826" spans="1:65" s="13" customFormat="1" ht="11.25">
      <c r="B826" s="167"/>
      <c r="D826" s="160" t="s">
        <v>264</v>
      </c>
      <c r="E826" s="168" t="s">
        <v>3</v>
      </c>
      <c r="F826" s="169" t="s">
        <v>6571</v>
      </c>
      <c r="H826" s="168" t="s">
        <v>3</v>
      </c>
      <c r="I826" s="170"/>
      <c r="L826" s="167"/>
      <c r="M826" s="171"/>
      <c r="N826" s="172"/>
      <c r="O826" s="172"/>
      <c r="P826" s="172"/>
      <c r="Q826" s="172"/>
      <c r="R826" s="172"/>
      <c r="S826" s="172"/>
      <c r="T826" s="173"/>
      <c r="AT826" s="168" t="s">
        <v>264</v>
      </c>
      <c r="AU826" s="168" t="s">
        <v>82</v>
      </c>
      <c r="AV826" s="13" t="s">
        <v>80</v>
      </c>
      <c r="AW826" s="13" t="s">
        <v>34</v>
      </c>
      <c r="AX826" s="13" t="s">
        <v>73</v>
      </c>
      <c r="AY826" s="168" t="s">
        <v>252</v>
      </c>
    </row>
    <row r="827" spans="1:65" s="14" customFormat="1" ht="11.25">
      <c r="B827" s="174"/>
      <c r="D827" s="160" t="s">
        <v>264</v>
      </c>
      <c r="E827" s="175" t="s">
        <v>3</v>
      </c>
      <c r="F827" s="176" t="s">
        <v>258</v>
      </c>
      <c r="H827" s="177">
        <v>4</v>
      </c>
      <c r="I827" s="178"/>
      <c r="L827" s="174"/>
      <c r="M827" s="179"/>
      <c r="N827" s="180"/>
      <c r="O827" s="180"/>
      <c r="P827" s="180"/>
      <c r="Q827" s="180"/>
      <c r="R827" s="180"/>
      <c r="S827" s="180"/>
      <c r="T827" s="181"/>
      <c r="AT827" s="175" t="s">
        <v>264</v>
      </c>
      <c r="AU827" s="175" t="s">
        <v>82</v>
      </c>
      <c r="AV827" s="14" t="s">
        <v>82</v>
      </c>
      <c r="AW827" s="14" t="s">
        <v>34</v>
      </c>
      <c r="AX827" s="14" t="s">
        <v>73</v>
      </c>
      <c r="AY827" s="175" t="s">
        <v>252</v>
      </c>
    </row>
    <row r="828" spans="1:65" s="13" customFormat="1" ht="11.25">
      <c r="B828" s="167"/>
      <c r="D828" s="160" t="s">
        <v>264</v>
      </c>
      <c r="E828" s="168" t="s">
        <v>3</v>
      </c>
      <c r="F828" s="169" t="s">
        <v>6580</v>
      </c>
      <c r="H828" s="168" t="s">
        <v>3</v>
      </c>
      <c r="I828" s="170"/>
      <c r="L828" s="167"/>
      <c r="M828" s="171"/>
      <c r="N828" s="172"/>
      <c r="O828" s="172"/>
      <c r="P828" s="172"/>
      <c r="Q828" s="172"/>
      <c r="R828" s="172"/>
      <c r="S828" s="172"/>
      <c r="T828" s="173"/>
      <c r="AT828" s="168" t="s">
        <v>264</v>
      </c>
      <c r="AU828" s="168" t="s">
        <v>82</v>
      </c>
      <c r="AV828" s="13" t="s">
        <v>80</v>
      </c>
      <c r="AW828" s="13" t="s">
        <v>34</v>
      </c>
      <c r="AX828" s="13" t="s">
        <v>73</v>
      </c>
      <c r="AY828" s="168" t="s">
        <v>252</v>
      </c>
    </row>
    <row r="829" spans="1:65" s="14" customFormat="1" ht="11.25">
      <c r="B829" s="174"/>
      <c r="D829" s="160" t="s">
        <v>264</v>
      </c>
      <c r="E829" s="175" t="s">
        <v>3</v>
      </c>
      <c r="F829" s="176" t="s">
        <v>4189</v>
      </c>
      <c r="H829" s="177">
        <v>8</v>
      </c>
      <c r="I829" s="178"/>
      <c r="L829" s="174"/>
      <c r="M829" s="179"/>
      <c r="N829" s="180"/>
      <c r="O829" s="180"/>
      <c r="P829" s="180"/>
      <c r="Q829" s="180"/>
      <c r="R829" s="180"/>
      <c r="S829" s="180"/>
      <c r="T829" s="181"/>
      <c r="AT829" s="175" t="s">
        <v>264</v>
      </c>
      <c r="AU829" s="175" t="s">
        <v>82</v>
      </c>
      <c r="AV829" s="14" t="s">
        <v>82</v>
      </c>
      <c r="AW829" s="14" t="s">
        <v>34</v>
      </c>
      <c r="AX829" s="14" t="s">
        <v>73</v>
      </c>
      <c r="AY829" s="175" t="s">
        <v>252</v>
      </c>
    </row>
    <row r="830" spans="1:65" s="15" customFormat="1" ht="11.25">
      <c r="B830" s="182"/>
      <c r="D830" s="160" t="s">
        <v>264</v>
      </c>
      <c r="E830" s="183" t="s">
        <v>3</v>
      </c>
      <c r="F830" s="184" t="s">
        <v>269</v>
      </c>
      <c r="H830" s="185">
        <v>20</v>
      </c>
      <c r="I830" s="186"/>
      <c r="L830" s="182"/>
      <c r="M830" s="187"/>
      <c r="N830" s="188"/>
      <c r="O830" s="188"/>
      <c r="P830" s="188"/>
      <c r="Q830" s="188"/>
      <c r="R830" s="188"/>
      <c r="S830" s="188"/>
      <c r="T830" s="189"/>
      <c r="AT830" s="183" t="s">
        <v>264</v>
      </c>
      <c r="AU830" s="183" t="s">
        <v>82</v>
      </c>
      <c r="AV830" s="15" t="s">
        <v>258</v>
      </c>
      <c r="AW830" s="15" t="s">
        <v>34</v>
      </c>
      <c r="AX830" s="15" t="s">
        <v>80</v>
      </c>
      <c r="AY830" s="183" t="s">
        <v>252</v>
      </c>
    </row>
    <row r="831" spans="1:65" s="12" customFormat="1" ht="22.9" customHeight="1">
      <c r="B831" s="132"/>
      <c r="D831" s="133" t="s">
        <v>72</v>
      </c>
      <c r="E831" s="143" t="s">
        <v>4352</v>
      </c>
      <c r="F831" s="143" t="s">
        <v>4353</v>
      </c>
      <c r="I831" s="135"/>
      <c r="J831" s="144">
        <f>BK831</f>
        <v>0</v>
      </c>
      <c r="L831" s="132"/>
      <c r="M831" s="137"/>
      <c r="N831" s="138"/>
      <c r="O831" s="138"/>
      <c r="P831" s="139">
        <f>SUM(P832:P834)</f>
        <v>0</v>
      </c>
      <c r="Q831" s="138"/>
      <c r="R831" s="139">
        <f>SUM(R832:R834)</f>
        <v>3.2843581999999999E-3</v>
      </c>
      <c r="S831" s="138"/>
      <c r="T831" s="140">
        <f>SUM(T832:T834)</f>
        <v>0</v>
      </c>
      <c r="AR831" s="133" t="s">
        <v>82</v>
      </c>
      <c r="AT831" s="141" t="s">
        <v>72</v>
      </c>
      <c r="AU831" s="141" t="s">
        <v>80</v>
      </c>
      <c r="AY831" s="133" t="s">
        <v>252</v>
      </c>
      <c r="BK831" s="142">
        <f>SUM(BK832:BK834)</f>
        <v>0</v>
      </c>
    </row>
    <row r="832" spans="1:65" s="2" customFormat="1" ht="21.75" customHeight="1">
      <c r="A832" s="34"/>
      <c r="B832" s="145"/>
      <c r="C832" s="146" t="s">
        <v>1953</v>
      </c>
      <c r="D832" s="146" t="s">
        <v>254</v>
      </c>
      <c r="E832" s="147" t="s">
        <v>6585</v>
      </c>
      <c r="F832" s="148" t="s">
        <v>6586</v>
      </c>
      <c r="G832" s="149" t="s">
        <v>4372</v>
      </c>
      <c r="H832" s="150">
        <v>1</v>
      </c>
      <c r="I832" s="151"/>
      <c r="J832" s="152">
        <f>ROUND(I832*H832,2)</f>
        <v>0</v>
      </c>
      <c r="K832" s="153"/>
      <c r="L832" s="35"/>
      <c r="M832" s="154" t="s">
        <v>3</v>
      </c>
      <c r="N832" s="155" t="s">
        <v>44</v>
      </c>
      <c r="O832" s="55"/>
      <c r="P832" s="156">
        <f>O832*H832</f>
        <v>0</v>
      </c>
      <c r="Q832" s="156">
        <v>3.2843581999999999E-3</v>
      </c>
      <c r="R832" s="156">
        <f>Q832*H832</f>
        <v>3.2843581999999999E-3</v>
      </c>
      <c r="S832" s="156">
        <v>0</v>
      </c>
      <c r="T832" s="157">
        <f>S832*H832</f>
        <v>0</v>
      </c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R832" s="158" t="s">
        <v>406</v>
      </c>
      <c r="AT832" s="158" t="s">
        <v>254</v>
      </c>
      <c r="AU832" s="158" t="s">
        <v>82</v>
      </c>
      <c r="AY832" s="19" t="s">
        <v>252</v>
      </c>
      <c r="BE832" s="159">
        <f>IF(N832="základní",J832,0)</f>
        <v>0</v>
      </c>
      <c r="BF832" s="159">
        <f>IF(N832="snížená",J832,0)</f>
        <v>0</v>
      </c>
      <c r="BG832" s="159">
        <f>IF(N832="zákl. přenesená",J832,0)</f>
        <v>0</v>
      </c>
      <c r="BH832" s="159">
        <f>IF(N832="sníž. přenesená",J832,0)</f>
        <v>0</v>
      </c>
      <c r="BI832" s="159">
        <f>IF(N832="nulová",J832,0)</f>
        <v>0</v>
      </c>
      <c r="BJ832" s="19" t="s">
        <v>80</v>
      </c>
      <c r="BK832" s="159">
        <f>ROUND(I832*H832,2)</f>
        <v>0</v>
      </c>
      <c r="BL832" s="19" t="s">
        <v>406</v>
      </c>
      <c r="BM832" s="158" t="s">
        <v>6587</v>
      </c>
    </row>
    <row r="833" spans="1:65" s="2" customFormat="1" ht="19.5">
      <c r="A833" s="34"/>
      <c r="B833" s="35"/>
      <c r="C833" s="34"/>
      <c r="D833" s="160" t="s">
        <v>260</v>
      </c>
      <c r="E833" s="34"/>
      <c r="F833" s="161" t="s">
        <v>6588</v>
      </c>
      <c r="G833" s="34"/>
      <c r="H833" s="34"/>
      <c r="I833" s="162"/>
      <c r="J833" s="34"/>
      <c r="K833" s="34"/>
      <c r="L833" s="35"/>
      <c r="M833" s="163"/>
      <c r="N833" s="164"/>
      <c r="O833" s="55"/>
      <c r="P833" s="55"/>
      <c r="Q833" s="55"/>
      <c r="R833" s="55"/>
      <c r="S833" s="55"/>
      <c r="T833" s="56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T833" s="19" t="s">
        <v>260</v>
      </c>
      <c r="AU833" s="19" t="s">
        <v>82</v>
      </c>
    </row>
    <row r="834" spans="1:65" s="2" customFormat="1" ht="11.25">
      <c r="A834" s="34"/>
      <c r="B834" s="35"/>
      <c r="C834" s="34"/>
      <c r="D834" s="165" t="s">
        <v>262</v>
      </c>
      <c r="E834" s="34"/>
      <c r="F834" s="166" t="s">
        <v>6589</v>
      </c>
      <c r="G834" s="34"/>
      <c r="H834" s="34"/>
      <c r="I834" s="162"/>
      <c r="J834" s="34"/>
      <c r="K834" s="34"/>
      <c r="L834" s="35"/>
      <c r="M834" s="163"/>
      <c r="N834" s="164"/>
      <c r="O834" s="55"/>
      <c r="P834" s="55"/>
      <c r="Q834" s="55"/>
      <c r="R834" s="55"/>
      <c r="S834" s="55"/>
      <c r="T834" s="56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T834" s="19" t="s">
        <v>262</v>
      </c>
      <c r="AU834" s="19" t="s">
        <v>82</v>
      </c>
    </row>
    <row r="835" spans="1:65" s="12" customFormat="1" ht="22.9" customHeight="1">
      <c r="B835" s="132"/>
      <c r="D835" s="133" t="s">
        <v>72</v>
      </c>
      <c r="E835" s="143" t="s">
        <v>3058</v>
      </c>
      <c r="F835" s="143" t="s">
        <v>3059</v>
      </c>
      <c r="I835" s="135"/>
      <c r="J835" s="144">
        <f>BK835</f>
        <v>0</v>
      </c>
      <c r="L835" s="132"/>
      <c r="M835" s="137"/>
      <c r="N835" s="138"/>
      <c r="O835" s="138"/>
      <c r="P835" s="139">
        <f>SUM(P836:P839)</f>
        <v>0</v>
      </c>
      <c r="Q835" s="138"/>
      <c r="R835" s="139">
        <f>SUM(R836:R839)</f>
        <v>1.6E-2</v>
      </c>
      <c r="S835" s="138"/>
      <c r="T835" s="140">
        <f>SUM(T836:T839)</f>
        <v>0</v>
      </c>
      <c r="AR835" s="133" t="s">
        <v>82</v>
      </c>
      <c r="AT835" s="141" t="s">
        <v>72</v>
      </c>
      <c r="AU835" s="141" t="s">
        <v>80</v>
      </c>
      <c r="AY835" s="133" t="s">
        <v>252</v>
      </c>
      <c r="BK835" s="142">
        <f>SUM(BK836:BK839)</f>
        <v>0</v>
      </c>
    </row>
    <row r="836" spans="1:65" s="2" customFormat="1" ht="16.5" customHeight="1">
      <c r="A836" s="34"/>
      <c r="B836" s="145"/>
      <c r="C836" s="146" t="s">
        <v>1961</v>
      </c>
      <c r="D836" s="146" t="s">
        <v>254</v>
      </c>
      <c r="E836" s="147" t="s">
        <v>3300</v>
      </c>
      <c r="F836" s="148" t="s">
        <v>3301</v>
      </c>
      <c r="G836" s="149" t="s">
        <v>3225</v>
      </c>
      <c r="H836" s="150">
        <v>320</v>
      </c>
      <c r="I836" s="151"/>
      <c r="J836" s="152">
        <f>ROUND(I836*H836,2)</f>
        <v>0</v>
      </c>
      <c r="K836" s="153"/>
      <c r="L836" s="35"/>
      <c r="M836" s="154" t="s">
        <v>3</v>
      </c>
      <c r="N836" s="155" t="s">
        <v>44</v>
      </c>
      <c r="O836" s="55"/>
      <c r="P836" s="156">
        <f>O836*H836</f>
        <v>0</v>
      </c>
      <c r="Q836" s="156">
        <v>5.0000000000000002E-5</v>
      </c>
      <c r="R836" s="156">
        <f>Q836*H836</f>
        <v>1.6E-2</v>
      </c>
      <c r="S836" s="156">
        <v>0</v>
      </c>
      <c r="T836" s="157">
        <f>S836*H836</f>
        <v>0</v>
      </c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R836" s="158" t="s">
        <v>406</v>
      </c>
      <c r="AT836" s="158" t="s">
        <v>254</v>
      </c>
      <c r="AU836" s="158" t="s">
        <v>82</v>
      </c>
      <c r="AY836" s="19" t="s">
        <v>252</v>
      </c>
      <c r="BE836" s="159">
        <f>IF(N836="základní",J836,0)</f>
        <v>0</v>
      </c>
      <c r="BF836" s="159">
        <f>IF(N836="snížená",J836,0)</f>
        <v>0</v>
      </c>
      <c r="BG836" s="159">
        <f>IF(N836="zákl. přenesená",J836,0)</f>
        <v>0</v>
      </c>
      <c r="BH836" s="159">
        <f>IF(N836="sníž. přenesená",J836,0)</f>
        <v>0</v>
      </c>
      <c r="BI836" s="159">
        <f>IF(N836="nulová",J836,0)</f>
        <v>0</v>
      </c>
      <c r="BJ836" s="19" t="s">
        <v>80</v>
      </c>
      <c r="BK836" s="159">
        <f>ROUND(I836*H836,2)</f>
        <v>0</v>
      </c>
      <c r="BL836" s="19" t="s">
        <v>406</v>
      </c>
      <c r="BM836" s="158" t="s">
        <v>6590</v>
      </c>
    </row>
    <row r="837" spans="1:65" s="2" customFormat="1" ht="11.25">
      <c r="A837" s="34"/>
      <c r="B837" s="35"/>
      <c r="C837" s="34"/>
      <c r="D837" s="160" t="s">
        <v>260</v>
      </c>
      <c r="E837" s="34"/>
      <c r="F837" s="161" t="s">
        <v>3303</v>
      </c>
      <c r="G837" s="34"/>
      <c r="H837" s="34"/>
      <c r="I837" s="162"/>
      <c r="J837" s="34"/>
      <c r="K837" s="34"/>
      <c r="L837" s="35"/>
      <c r="M837" s="163"/>
      <c r="N837" s="164"/>
      <c r="O837" s="55"/>
      <c r="P837" s="55"/>
      <c r="Q837" s="55"/>
      <c r="R837" s="55"/>
      <c r="S837" s="55"/>
      <c r="T837" s="56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T837" s="19" t="s">
        <v>260</v>
      </c>
      <c r="AU837" s="19" t="s">
        <v>82</v>
      </c>
    </row>
    <row r="838" spans="1:65" s="2" customFormat="1" ht="16.5" customHeight="1">
      <c r="A838" s="34"/>
      <c r="B838" s="145"/>
      <c r="C838" s="198" t="s">
        <v>1971</v>
      </c>
      <c r="D838" s="198" t="s">
        <v>361</v>
      </c>
      <c r="E838" s="199" t="s">
        <v>6591</v>
      </c>
      <c r="F838" s="200" t="s">
        <v>6592</v>
      </c>
      <c r="G838" s="201" t="s">
        <v>743</v>
      </c>
      <c r="H838" s="202">
        <v>14</v>
      </c>
      <c r="I838" s="203"/>
      <c r="J838" s="204">
        <f>ROUND(I838*H838,2)</f>
        <v>0</v>
      </c>
      <c r="K838" s="205"/>
      <c r="L838" s="206"/>
      <c r="M838" s="207" t="s">
        <v>3</v>
      </c>
      <c r="N838" s="208" t="s">
        <v>44</v>
      </c>
      <c r="O838" s="55"/>
      <c r="P838" s="156">
        <f>O838*H838</f>
        <v>0</v>
      </c>
      <c r="Q838" s="156">
        <v>0</v>
      </c>
      <c r="R838" s="156">
        <f>Q838*H838</f>
        <v>0</v>
      </c>
      <c r="S838" s="156">
        <v>0</v>
      </c>
      <c r="T838" s="157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158" t="s">
        <v>572</v>
      </c>
      <c r="AT838" s="158" t="s">
        <v>361</v>
      </c>
      <c r="AU838" s="158" t="s">
        <v>82</v>
      </c>
      <c r="AY838" s="19" t="s">
        <v>252</v>
      </c>
      <c r="BE838" s="159">
        <f>IF(N838="základní",J838,0)</f>
        <v>0</v>
      </c>
      <c r="BF838" s="159">
        <f>IF(N838="snížená",J838,0)</f>
        <v>0</v>
      </c>
      <c r="BG838" s="159">
        <f>IF(N838="zákl. přenesená",J838,0)</f>
        <v>0</v>
      </c>
      <c r="BH838" s="159">
        <f>IF(N838="sníž. přenesená",J838,0)</f>
        <v>0</v>
      </c>
      <c r="BI838" s="159">
        <f>IF(N838="nulová",J838,0)</f>
        <v>0</v>
      </c>
      <c r="BJ838" s="19" t="s">
        <v>80</v>
      </c>
      <c r="BK838" s="159">
        <f>ROUND(I838*H838,2)</f>
        <v>0</v>
      </c>
      <c r="BL838" s="19" t="s">
        <v>406</v>
      </c>
      <c r="BM838" s="158" t="s">
        <v>6593</v>
      </c>
    </row>
    <row r="839" spans="1:65" s="2" customFormat="1" ht="11.25">
      <c r="A839" s="34"/>
      <c r="B839" s="35"/>
      <c r="C839" s="34"/>
      <c r="D839" s="160" t="s">
        <v>260</v>
      </c>
      <c r="E839" s="34"/>
      <c r="F839" s="161" t="s">
        <v>6592</v>
      </c>
      <c r="G839" s="34"/>
      <c r="H839" s="34"/>
      <c r="I839" s="162"/>
      <c r="J839" s="34"/>
      <c r="K839" s="34"/>
      <c r="L839" s="35"/>
      <c r="M839" s="215"/>
      <c r="N839" s="216"/>
      <c r="O839" s="217"/>
      <c r="P839" s="217"/>
      <c r="Q839" s="217"/>
      <c r="R839" s="217"/>
      <c r="S839" s="217"/>
      <c r="T839" s="218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T839" s="19" t="s">
        <v>260</v>
      </c>
      <c r="AU839" s="19" t="s">
        <v>82</v>
      </c>
    </row>
    <row r="840" spans="1:65" s="2" customFormat="1" ht="6.95" customHeight="1">
      <c r="A840" s="34"/>
      <c r="B840" s="44"/>
      <c r="C840" s="45"/>
      <c r="D840" s="45"/>
      <c r="E840" s="45"/>
      <c r="F840" s="45"/>
      <c r="G840" s="45"/>
      <c r="H840" s="45"/>
      <c r="I840" s="45"/>
      <c r="J840" s="45"/>
      <c r="K840" s="45"/>
      <c r="L840" s="35"/>
      <c r="M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</sheetData>
  <autoFilter ref="C97:K839"/>
  <mergeCells count="12">
    <mergeCell ref="E90:H90"/>
    <mergeCell ref="L2:V2"/>
    <mergeCell ref="E50:H50"/>
    <mergeCell ref="E52:H52"/>
    <mergeCell ref="E54:H54"/>
    <mergeCell ref="E86:H86"/>
    <mergeCell ref="E88:H88"/>
    <mergeCell ref="E7:H7"/>
    <mergeCell ref="E9:H9"/>
    <mergeCell ref="E11:H11"/>
    <mergeCell ref="E20:H20"/>
    <mergeCell ref="E29:H29"/>
  </mergeCells>
  <hyperlinks>
    <hyperlink ref="F103" r:id="rId1"/>
    <hyperlink ref="F108" r:id="rId2"/>
    <hyperlink ref="F118" r:id="rId3"/>
    <hyperlink ref="F121" r:id="rId4"/>
    <hyperlink ref="F131" r:id="rId5"/>
    <hyperlink ref="F141" r:id="rId6"/>
    <hyperlink ref="F146" r:id="rId7"/>
    <hyperlink ref="F151" r:id="rId8"/>
    <hyperlink ref="F162" r:id="rId9"/>
    <hyperlink ref="F167" r:id="rId10"/>
    <hyperlink ref="F170" r:id="rId11"/>
    <hyperlink ref="F178" r:id="rId12"/>
    <hyperlink ref="F182" r:id="rId13"/>
    <hyperlink ref="F187" r:id="rId14"/>
    <hyperlink ref="F192" r:id="rId15"/>
    <hyperlink ref="F200" r:id="rId16"/>
    <hyperlink ref="F208" r:id="rId17"/>
    <hyperlink ref="F213" r:id="rId18"/>
    <hyperlink ref="F219" r:id="rId19"/>
    <hyperlink ref="F227" r:id="rId20"/>
    <hyperlink ref="F235" r:id="rId21"/>
    <hyperlink ref="F243" r:id="rId22"/>
    <hyperlink ref="F251" r:id="rId23"/>
    <hyperlink ref="F256" r:id="rId24"/>
    <hyperlink ref="F263" r:id="rId25"/>
    <hyperlink ref="F267" r:id="rId26"/>
    <hyperlink ref="F271" r:id="rId27"/>
    <hyperlink ref="F275" r:id="rId28"/>
    <hyperlink ref="F280" r:id="rId29"/>
    <hyperlink ref="F285" r:id="rId30"/>
    <hyperlink ref="F290" r:id="rId31"/>
    <hyperlink ref="F295" r:id="rId32"/>
    <hyperlink ref="F300" r:id="rId33"/>
    <hyperlink ref="F305" r:id="rId34"/>
    <hyperlink ref="F308" r:id="rId35"/>
    <hyperlink ref="F311" r:id="rId36"/>
    <hyperlink ref="F314" r:id="rId37"/>
    <hyperlink ref="F317" r:id="rId38"/>
    <hyperlink ref="F320" r:id="rId39"/>
    <hyperlink ref="F326" r:id="rId40"/>
    <hyperlink ref="F332" r:id="rId41"/>
    <hyperlink ref="F338" r:id="rId42"/>
    <hyperlink ref="F344" r:id="rId43"/>
    <hyperlink ref="F350" r:id="rId44"/>
    <hyperlink ref="F356" r:id="rId45"/>
    <hyperlink ref="F359" r:id="rId46"/>
    <hyperlink ref="F362" r:id="rId47"/>
    <hyperlink ref="F365" r:id="rId48"/>
    <hyperlink ref="F368" r:id="rId49"/>
    <hyperlink ref="F372" r:id="rId50"/>
    <hyperlink ref="F376" r:id="rId51"/>
    <hyperlink ref="F379" r:id="rId52"/>
    <hyperlink ref="F383" r:id="rId53"/>
    <hyperlink ref="F386" r:id="rId54"/>
    <hyperlink ref="F389" r:id="rId55"/>
    <hyperlink ref="F392" r:id="rId56"/>
    <hyperlink ref="F395" r:id="rId57"/>
    <hyperlink ref="F403" r:id="rId58"/>
    <hyperlink ref="F411" r:id="rId59"/>
    <hyperlink ref="F419" r:id="rId60"/>
    <hyperlink ref="F427" r:id="rId61"/>
    <hyperlink ref="F432" r:id="rId62"/>
    <hyperlink ref="F437" r:id="rId63"/>
    <hyperlink ref="F440" r:id="rId64"/>
    <hyperlink ref="F445" r:id="rId65"/>
    <hyperlink ref="F448" r:id="rId66"/>
    <hyperlink ref="F460" r:id="rId67"/>
    <hyperlink ref="F463" r:id="rId68"/>
    <hyperlink ref="F473" r:id="rId69"/>
    <hyperlink ref="F476" r:id="rId70"/>
    <hyperlink ref="F484" r:id="rId71"/>
    <hyperlink ref="F487" r:id="rId72"/>
    <hyperlink ref="F495" r:id="rId73"/>
    <hyperlink ref="F505" r:id="rId74"/>
    <hyperlink ref="F510" r:id="rId75"/>
    <hyperlink ref="F518" r:id="rId76"/>
    <hyperlink ref="F523" r:id="rId77"/>
    <hyperlink ref="F528" r:id="rId78"/>
    <hyperlink ref="F533" r:id="rId79"/>
    <hyperlink ref="F538" r:id="rId80"/>
    <hyperlink ref="F546" r:id="rId81"/>
    <hyperlink ref="F554" r:id="rId82"/>
    <hyperlink ref="F558" r:id="rId83"/>
    <hyperlink ref="F562" r:id="rId84"/>
    <hyperlink ref="F566" r:id="rId85"/>
    <hyperlink ref="F569" r:id="rId86"/>
    <hyperlink ref="F572" r:id="rId87"/>
    <hyperlink ref="F575" r:id="rId88"/>
    <hyperlink ref="F579" r:id="rId89"/>
    <hyperlink ref="F582" r:id="rId90"/>
    <hyperlink ref="F587" r:id="rId91"/>
    <hyperlink ref="F592" r:id="rId92"/>
    <hyperlink ref="F595" r:id="rId93"/>
    <hyperlink ref="F598" r:id="rId94"/>
    <hyperlink ref="F601" r:id="rId95"/>
    <hyperlink ref="F604" r:id="rId96"/>
    <hyperlink ref="F607" r:id="rId97"/>
    <hyperlink ref="F610" r:id="rId98"/>
    <hyperlink ref="F613" r:id="rId99"/>
    <hyperlink ref="F616" r:id="rId100"/>
    <hyperlink ref="F622" r:id="rId101"/>
    <hyperlink ref="F628" r:id="rId102"/>
    <hyperlink ref="F634" r:id="rId103"/>
    <hyperlink ref="F637" r:id="rId104"/>
    <hyperlink ref="F653" r:id="rId105"/>
    <hyperlink ref="F656" r:id="rId106"/>
    <hyperlink ref="F666" r:id="rId107"/>
    <hyperlink ref="F672" r:id="rId108"/>
    <hyperlink ref="F676" r:id="rId109"/>
    <hyperlink ref="F679" r:id="rId110"/>
    <hyperlink ref="F685" r:id="rId111"/>
    <hyperlink ref="F689" r:id="rId112"/>
    <hyperlink ref="F692" r:id="rId113"/>
    <hyperlink ref="F695" r:id="rId114"/>
    <hyperlink ref="F698" r:id="rId115"/>
    <hyperlink ref="F701" r:id="rId116"/>
    <hyperlink ref="F710" r:id="rId117"/>
    <hyperlink ref="F716" r:id="rId118"/>
    <hyperlink ref="F719" r:id="rId119"/>
    <hyperlink ref="F725" r:id="rId120"/>
    <hyperlink ref="F730" r:id="rId121"/>
    <hyperlink ref="F733" r:id="rId122"/>
    <hyperlink ref="F736" r:id="rId123"/>
    <hyperlink ref="F741" r:id="rId124"/>
    <hyperlink ref="F746" r:id="rId125"/>
    <hyperlink ref="F749" r:id="rId126"/>
    <hyperlink ref="F754" r:id="rId127"/>
    <hyperlink ref="F757" r:id="rId128"/>
    <hyperlink ref="F760" r:id="rId129"/>
    <hyperlink ref="F834" r:id="rId1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6594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6595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ROUND(J96,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ROUND((SUM(BE96:BE7128)),  2)</f>
        <v>0</v>
      </c>
      <c r="G35" s="34"/>
      <c r="H35" s="34"/>
      <c r="I35" s="103">
        <v>0.21</v>
      </c>
      <c r="J35" s="102">
        <f>ROUND(((SUM(BE96:BE7128))*I35),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ROUND((SUM(BF96:BF7128)),  2)</f>
        <v>0</v>
      </c>
      <c r="G36" s="34"/>
      <c r="H36" s="34"/>
      <c r="I36" s="103">
        <v>0.15</v>
      </c>
      <c r="J36" s="102">
        <f>ROUND(((SUM(BF96:BF7128))*I36),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ROUND((SUM(BG96:BG7128)),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ROUND((SUM(BH96:BH7128)),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ROUND((SUM(BI96:BI7128)),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D1.1.4.4 - Silnoproudá elektrotechnika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Radek Vyroubal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J96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204</v>
      </c>
      <c r="E64" s="115"/>
      <c r="F64" s="115"/>
      <c r="G64" s="115"/>
      <c r="H64" s="115"/>
      <c r="I64" s="115"/>
      <c r="J64" s="116">
        <f>J97</f>
        <v>0</v>
      </c>
      <c r="L64" s="113"/>
    </row>
    <row r="65" spans="1:31" s="10" customFormat="1" ht="19.899999999999999" customHeight="1">
      <c r="B65" s="117"/>
      <c r="D65" s="118" t="s">
        <v>214</v>
      </c>
      <c r="E65" s="119"/>
      <c r="F65" s="119"/>
      <c r="G65" s="119"/>
      <c r="H65" s="119"/>
      <c r="I65" s="119"/>
      <c r="J65" s="120">
        <f>J98</f>
        <v>0</v>
      </c>
      <c r="L65" s="117"/>
    </row>
    <row r="66" spans="1:31" s="10" customFormat="1" ht="19.899999999999999" customHeight="1">
      <c r="B66" s="117"/>
      <c r="D66" s="118" t="s">
        <v>6596</v>
      </c>
      <c r="E66" s="119"/>
      <c r="F66" s="119"/>
      <c r="G66" s="119"/>
      <c r="H66" s="119"/>
      <c r="I66" s="119"/>
      <c r="J66" s="120">
        <f>J142</f>
        <v>0</v>
      </c>
      <c r="L66" s="117"/>
    </row>
    <row r="67" spans="1:31" s="9" customFormat="1" ht="24.95" customHeight="1">
      <c r="B67" s="113"/>
      <c r="D67" s="114" t="s">
        <v>217</v>
      </c>
      <c r="E67" s="115"/>
      <c r="F67" s="115"/>
      <c r="G67" s="115"/>
      <c r="H67" s="115"/>
      <c r="I67" s="115"/>
      <c r="J67" s="116">
        <f>J156</f>
        <v>0</v>
      </c>
      <c r="L67" s="113"/>
    </row>
    <row r="68" spans="1:31" s="10" customFormat="1" ht="19.899999999999999" customHeight="1">
      <c r="B68" s="117"/>
      <c r="D68" s="118" t="s">
        <v>6597</v>
      </c>
      <c r="E68" s="119"/>
      <c r="F68" s="119"/>
      <c r="G68" s="119"/>
      <c r="H68" s="119"/>
      <c r="I68" s="119"/>
      <c r="J68" s="120">
        <f>J157</f>
        <v>0</v>
      </c>
      <c r="L68" s="117"/>
    </row>
    <row r="69" spans="1:31" s="10" customFormat="1" ht="19.899999999999999" customHeight="1">
      <c r="B69" s="117"/>
      <c r="D69" s="118" t="s">
        <v>6598</v>
      </c>
      <c r="E69" s="119"/>
      <c r="F69" s="119"/>
      <c r="G69" s="119"/>
      <c r="H69" s="119"/>
      <c r="I69" s="119"/>
      <c r="J69" s="120">
        <f>J5533</f>
        <v>0</v>
      </c>
      <c r="L69" s="117"/>
    </row>
    <row r="70" spans="1:31" s="10" customFormat="1" ht="19.899999999999999" customHeight="1">
      <c r="B70" s="117"/>
      <c r="D70" s="118" t="s">
        <v>6599</v>
      </c>
      <c r="E70" s="119"/>
      <c r="F70" s="119"/>
      <c r="G70" s="119"/>
      <c r="H70" s="119"/>
      <c r="I70" s="119"/>
      <c r="J70" s="120">
        <f>J6087</f>
        <v>0</v>
      </c>
      <c r="L70" s="117"/>
    </row>
    <row r="71" spans="1:31" s="10" customFormat="1" ht="19.899999999999999" customHeight="1">
      <c r="B71" s="117"/>
      <c r="D71" s="118" t="s">
        <v>6600</v>
      </c>
      <c r="E71" s="119"/>
      <c r="F71" s="119"/>
      <c r="G71" s="119"/>
      <c r="H71" s="119"/>
      <c r="I71" s="119"/>
      <c r="J71" s="120">
        <f>J6829</f>
        <v>0</v>
      </c>
      <c r="L71" s="117"/>
    </row>
    <row r="72" spans="1:31" s="10" customFormat="1" ht="19.899999999999999" customHeight="1">
      <c r="B72" s="117"/>
      <c r="D72" s="118" t="s">
        <v>6601</v>
      </c>
      <c r="E72" s="119"/>
      <c r="F72" s="119"/>
      <c r="G72" s="119"/>
      <c r="H72" s="119"/>
      <c r="I72" s="119"/>
      <c r="J72" s="120">
        <f>J6928</f>
        <v>0</v>
      </c>
      <c r="L72" s="117"/>
    </row>
    <row r="73" spans="1:31" s="10" customFormat="1" ht="19.899999999999999" customHeight="1">
      <c r="B73" s="117"/>
      <c r="D73" s="118" t="s">
        <v>6602</v>
      </c>
      <c r="E73" s="119"/>
      <c r="F73" s="119"/>
      <c r="G73" s="119"/>
      <c r="H73" s="119"/>
      <c r="I73" s="119"/>
      <c r="J73" s="120">
        <f>J7000</f>
        <v>0</v>
      </c>
      <c r="L73" s="117"/>
    </row>
    <row r="74" spans="1:31" s="9" customFormat="1" ht="24.95" customHeight="1">
      <c r="B74" s="113"/>
      <c r="D74" s="114" t="s">
        <v>6603</v>
      </c>
      <c r="E74" s="115"/>
      <c r="F74" s="115"/>
      <c r="G74" s="115"/>
      <c r="H74" s="115"/>
      <c r="I74" s="115"/>
      <c r="J74" s="116">
        <f>J7120</f>
        <v>0</v>
      </c>
      <c r="L74" s="113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1" customFormat="1" ht="12" customHeight="1">
      <c r="B85" s="22"/>
      <c r="C85" s="29" t="s">
        <v>196</v>
      </c>
      <c r="L85" s="22"/>
    </row>
    <row r="86" spans="1:63" s="2" customFormat="1" ht="16.5" customHeight="1">
      <c r="A86" s="34"/>
      <c r="B86" s="35"/>
      <c r="C86" s="34"/>
      <c r="D86" s="34"/>
      <c r="E86" s="358" t="s">
        <v>197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2" customHeight="1">
      <c r="A87" s="34"/>
      <c r="B87" s="35"/>
      <c r="C87" s="29" t="s">
        <v>198</v>
      </c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6.5" customHeight="1">
      <c r="A88" s="34"/>
      <c r="B88" s="35"/>
      <c r="C88" s="34"/>
      <c r="D88" s="34"/>
      <c r="E88" s="341" t="str">
        <f>E11</f>
        <v>D1.1.4.4 - Silnoproudá elektrotechnika</v>
      </c>
      <c r="F88" s="360"/>
      <c r="G88" s="360"/>
      <c r="H88" s="360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12" customHeight="1">
      <c r="A90" s="34"/>
      <c r="B90" s="35"/>
      <c r="C90" s="29" t="s">
        <v>21</v>
      </c>
      <c r="D90" s="34"/>
      <c r="E90" s="34"/>
      <c r="F90" s="27" t="str">
        <f>F14</f>
        <v>Olomouc, Třída 17.Listopadu 1121/8a</v>
      </c>
      <c r="G90" s="34"/>
      <c r="H90" s="34"/>
      <c r="I90" s="29" t="s">
        <v>23</v>
      </c>
      <c r="J90" s="52">
        <f>IF(J14="","",J14)</f>
        <v>44442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25.7" customHeight="1">
      <c r="A92" s="34"/>
      <c r="B92" s="35"/>
      <c r="C92" s="29" t="s">
        <v>24</v>
      </c>
      <c r="D92" s="34"/>
      <c r="E92" s="34"/>
      <c r="F92" s="27" t="str">
        <f>E17</f>
        <v xml:space="preserve">Univerzita Palackého Olomouc </v>
      </c>
      <c r="G92" s="34"/>
      <c r="H92" s="34"/>
      <c r="I92" s="29" t="s">
        <v>31</v>
      </c>
      <c r="J92" s="32" t="str">
        <f>E23</f>
        <v>Alfaprojekt Olomouc a.s.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5.2" customHeight="1">
      <c r="A93" s="34"/>
      <c r="B93" s="35"/>
      <c r="C93" s="29" t="s">
        <v>29</v>
      </c>
      <c r="D93" s="34"/>
      <c r="E93" s="34"/>
      <c r="F93" s="27" t="str">
        <f>IF(E20="","",E20)</f>
        <v>Vyplň údaj</v>
      </c>
      <c r="G93" s="34"/>
      <c r="H93" s="34"/>
      <c r="I93" s="29" t="s">
        <v>35</v>
      </c>
      <c r="J93" s="32" t="str">
        <f>E26</f>
        <v>Radek Vyroubal</v>
      </c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2" customFormat="1" ht="10.3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63" s="11" customFormat="1" ht="29.25" customHeight="1">
      <c r="A95" s="121"/>
      <c r="B95" s="122"/>
      <c r="C95" s="123" t="s">
        <v>238</v>
      </c>
      <c r="D95" s="124" t="s">
        <v>58</v>
      </c>
      <c r="E95" s="124" t="s">
        <v>54</v>
      </c>
      <c r="F95" s="124" t="s">
        <v>55</v>
      </c>
      <c r="G95" s="124" t="s">
        <v>239</v>
      </c>
      <c r="H95" s="124" t="s">
        <v>240</v>
      </c>
      <c r="I95" s="124" t="s">
        <v>241</v>
      </c>
      <c r="J95" s="125" t="s">
        <v>202</v>
      </c>
      <c r="K95" s="126" t="s">
        <v>242</v>
      </c>
      <c r="L95" s="127"/>
      <c r="M95" s="59" t="s">
        <v>3</v>
      </c>
      <c r="N95" s="60" t="s">
        <v>43</v>
      </c>
      <c r="O95" s="60" t="s">
        <v>243</v>
      </c>
      <c r="P95" s="60" t="s">
        <v>244</v>
      </c>
      <c r="Q95" s="60" t="s">
        <v>245</v>
      </c>
      <c r="R95" s="60" t="s">
        <v>246</v>
      </c>
      <c r="S95" s="60" t="s">
        <v>247</v>
      </c>
      <c r="T95" s="61" t="s">
        <v>248</v>
      </c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</row>
    <row r="96" spans="1:63" s="2" customFormat="1" ht="22.9" customHeight="1">
      <c r="A96" s="34"/>
      <c r="B96" s="35"/>
      <c r="C96" s="66" t="s">
        <v>249</v>
      </c>
      <c r="D96" s="34"/>
      <c r="E96" s="34"/>
      <c r="F96" s="34"/>
      <c r="G96" s="34"/>
      <c r="H96" s="34"/>
      <c r="I96" s="34"/>
      <c r="J96" s="128">
        <f>BK96</f>
        <v>0</v>
      </c>
      <c r="K96" s="34"/>
      <c r="L96" s="35"/>
      <c r="M96" s="62"/>
      <c r="N96" s="53"/>
      <c r="O96" s="63"/>
      <c r="P96" s="129">
        <f>P97+P156+P7120</f>
        <v>0</v>
      </c>
      <c r="Q96" s="63"/>
      <c r="R96" s="129">
        <f>R97+R156+R7120</f>
        <v>5.7290104999999993</v>
      </c>
      <c r="S96" s="63"/>
      <c r="T96" s="130">
        <f>T97+T156+T7120</f>
        <v>15.450069999999997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72</v>
      </c>
      <c r="AU96" s="19" t="s">
        <v>203</v>
      </c>
      <c r="BK96" s="131">
        <f>BK97+BK156+BK7120</f>
        <v>0</v>
      </c>
    </row>
    <row r="97" spans="1:65" s="12" customFormat="1" ht="25.9" customHeight="1">
      <c r="B97" s="132"/>
      <c r="D97" s="133" t="s">
        <v>72</v>
      </c>
      <c r="E97" s="134" t="s">
        <v>250</v>
      </c>
      <c r="F97" s="134" t="s">
        <v>251</v>
      </c>
      <c r="I97" s="135"/>
      <c r="J97" s="136">
        <f>BK97</f>
        <v>0</v>
      </c>
      <c r="L97" s="132"/>
      <c r="M97" s="137"/>
      <c r="N97" s="138"/>
      <c r="O97" s="138"/>
      <c r="P97" s="139">
        <f>P98+P142</f>
        <v>0</v>
      </c>
      <c r="Q97" s="138"/>
      <c r="R97" s="139">
        <f>R98+R142</f>
        <v>0</v>
      </c>
      <c r="S97" s="138"/>
      <c r="T97" s="140">
        <f>T98+T142</f>
        <v>15.450069999999997</v>
      </c>
      <c r="AR97" s="133" t="s">
        <v>80</v>
      </c>
      <c r="AT97" s="141" t="s">
        <v>72</v>
      </c>
      <c r="AU97" s="141" t="s">
        <v>73</v>
      </c>
      <c r="AY97" s="133" t="s">
        <v>252</v>
      </c>
      <c r="BK97" s="142">
        <f>BK98+BK142</f>
        <v>0</v>
      </c>
    </row>
    <row r="98" spans="1:65" s="12" customFormat="1" ht="22.9" customHeight="1">
      <c r="B98" s="132"/>
      <c r="D98" s="133" t="s">
        <v>72</v>
      </c>
      <c r="E98" s="143" t="s">
        <v>328</v>
      </c>
      <c r="F98" s="143" t="s">
        <v>1986</v>
      </c>
      <c r="I98" s="135"/>
      <c r="J98" s="144">
        <f>BK98</f>
        <v>0</v>
      </c>
      <c r="L98" s="132"/>
      <c r="M98" s="137"/>
      <c r="N98" s="138"/>
      <c r="O98" s="138"/>
      <c r="P98" s="139">
        <f>SUM(P99:P141)</f>
        <v>0</v>
      </c>
      <c r="Q98" s="138"/>
      <c r="R98" s="139">
        <f>SUM(R99:R141)</f>
        <v>0</v>
      </c>
      <c r="S98" s="138"/>
      <c r="T98" s="140">
        <f>SUM(T99:T141)</f>
        <v>15.450069999999997</v>
      </c>
      <c r="AR98" s="133" t="s">
        <v>80</v>
      </c>
      <c r="AT98" s="141" t="s">
        <v>72</v>
      </c>
      <c r="AU98" s="141" t="s">
        <v>80</v>
      </c>
      <c r="AY98" s="133" t="s">
        <v>252</v>
      </c>
      <c r="BK98" s="142">
        <f>SUM(BK99:BK141)</f>
        <v>0</v>
      </c>
    </row>
    <row r="99" spans="1:65" s="2" customFormat="1" ht="16.5" customHeight="1">
      <c r="A99" s="34"/>
      <c r="B99" s="145"/>
      <c r="C99" s="146" t="s">
        <v>80</v>
      </c>
      <c r="D99" s="146" t="s">
        <v>254</v>
      </c>
      <c r="E99" s="147" t="s">
        <v>6604</v>
      </c>
      <c r="F99" s="148" t="s">
        <v>6605</v>
      </c>
      <c r="G99" s="149" t="s">
        <v>331</v>
      </c>
      <c r="H99" s="150">
        <v>1056.6300000000001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940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940</v>
      </c>
      <c r="BM99" s="158" t="s">
        <v>6606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6607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6608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6609</v>
      </c>
      <c r="H102" s="177">
        <v>1056.6300000000001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82</v>
      </c>
      <c r="D103" s="146" t="s">
        <v>254</v>
      </c>
      <c r="E103" s="147" t="s">
        <v>6610</v>
      </c>
      <c r="F103" s="148" t="s">
        <v>6611</v>
      </c>
      <c r="G103" s="149" t="s">
        <v>743</v>
      </c>
      <c r="H103" s="150">
        <v>283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1E-3</v>
      </c>
      <c r="T103" s="157">
        <f>S103*H103</f>
        <v>0.28300000000000003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6612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6613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6614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1540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730</v>
      </c>
      <c r="H107" s="177">
        <v>45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73</v>
      </c>
      <c r="AY107" s="175" t="s">
        <v>252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895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1188</v>
      </c>
      <c r="H109" s="177">
        <v>84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73</v>
      </c>
      <c r="AY109" s="175" t="s">
        <v>252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1543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1085</v>
      </c>
      <c r="H111" s="177">
        <v>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73</v>
      </c>
      <c r="AY111" s="175" t="s">
        <v>252</v>
      </c>
    </row>
    <row r="112" spans="1:65" s="13" customFormat="1" ht="11.25">
      <c r="B112" s="167"/>
      <c r="D112" s="160" t="s">
        <v>264</v>
      </c>
      <c r="E112" s="168" t="s">
        <v>3</v>
      </c>
      <c r="F112" s="169" t="s">
        <v>1545</v>
      </c>
      <c r="H112" s="168" t="s">
        <v>3</v>
      </c>
      <c r="I112" s="170"/>
      <c r="L112" s="167"/>
      <c r="M112" s="171"/>
      <c r="N112" s="172"/>
      <c r="O112" s="172"/>
      <c r="P112" s="172"/>
      <c r="Q112" s="172"/>
      <c r="R112" s="172"/>
      <c r="S112" s="172"/>
      <c r="T112" s="173"/>
      <c r="AT112" s="168" t="s">
        <v>264</v>
      </c>
      <c r="AU112" s="168" t="s">
        <v>82</v>
      </c>
      <c r="AV112" s="13" t="s">
        <v>80</v>
      </c>
      <c r="AW112" s="13" t="s">
        <v>34</v>
      </c>
      <c r="AX112" s="13" t="s">
        <v>73</v>
      </c>
      <c r="AY112" s="168" t="s">
        <v>252</v>
      </c>
    </row>
    <row r="113" spans="1:65" s="14" customFormat="1" ht="11.25">
      <c r="B113" s="174"/>
      <c r="D113" s="160" t="s">
        <v>264</v>
      </c>
      <c r="E113" s="175" t="s">
        <v>3</v>
      </c>
      <c r="F113" s="176" t="s">
        <v>1133</v>
      </c>
      <c r="H113" s="177">
        <v>78</v>
      </c>
      <c r="I113" s="178"/>
      <c r="L113" s="174"/>
      <c r="M113" s="179"/>
      <c r="N113" s="180"/>
      <c r="O113" s="180"/>
      <c r="P113" s="180"/>
      <c r="Q113" s="180"/>
      <c r="R113" s="180"/>
      <c r="S113" s="180"/>
      <c r="T113" s="181"/>
      <c r="AT113" s="175" t="s">
        <v>264</v>
      </c>
      <c r="AU113" s="175" t="s">
        <v>82</v>
      </c>
      <c r="AV113" s="14" t="s">
        <v>82</v>
      </c>
      <c r="AW113" s="14" t="s">
        <v>34</v>
      </c>
      <c r="AX113" s="14" t="s">
        <v>73</v>
      </c>
      <c r="AY113" s="175" t="s">
        <v>252</v>
      </c>
    </row>
    <row r="114" spans="1:65" s="15" customFormat="1" ht="11.25">
      <c r="B114" s="182"/>
      <c r="D114" s="160" t="s">
        <v>264</v>
      </c>
      <c r="E114" s="183" t="s">
        <v>3</v>
      </c>
      <c r="F114" s="184" t="s">
        <v>269</v>
      </c>
      <c r="H114" s="185">
        <v>283</v>
      </c>
      <c r="I114" s="186"/>
      <c r="L114" s="182"/>
      <c r="M114" s="187"/>
      <c r="N114" s="188"/>
      <c r="O114" s="188"/>
      <c r="P114" s="188"/>
      <c r="Q114" s="188"/>
      <c r="R114" s="188"/>
      <c r="S114" s="188"/>
      <c r="T114" s="189"/>
      <c r="AT114" s="183" t="s">
        <v>264</v>
      </c>
      <c r="AU114" s="183" t="s">
        <v>82</v>
      </c>
      <c r="AV114" s="15" t="s">
        <v>258</v>
      </c>
      <c r="AW114" s="15" t="s">
        <v>34</v>
      </c>
      <c r="AX114" s="15" t="s">
        <v>80</v>
      </c>
      <c r="AY114" s="183" t="s">
        <v>252</v>
      </c>
    </row>
    <row r="115" spans="1:65" s="2" customFormat="1" ht="16.5" customHeight="1">
      <c r="A115" s="34"/>
      <c r="B115" s="145"/>
      <c r="C115" s="146" t="s">
        <v>95</v>
      </c>
      <c r="D115" s="146" t="s">
        <v>254</v>
      </c>
      <c r="E115" s="147" t="s">
        <v>6615</v>
      </c>
      <c r="F115" s="148" t="s">
        <v>6616</v>
      </c>
      <c r="G115" s="149" t="s">
        <v>743</v>
      </c>
      <c r="H115" s="150">
        <v>690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6617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6618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6619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46" t="s">
        <v>258</v>
      </c>
      <c r="D118" s="146" t="s">
        <v>254</v>
      </c>
      <c r="E118" s="147" t="s">
        <v>6620</v>
      </c>
      <c r="F118" s="148" t="s">
        <v>6621</v>
      </c>
      <c r="G118" s="149" t="s">
        <v>331</v>
      </c>
      <c r="H118" s="150">
        <v>413.63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8.9999999999999993E-3</v>
      </c>
      <c r="T118" s="157">
        <f>S118*H118</f>
        <v>3.7226699999999995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6622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6623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6624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6625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6626</v>
      </c>
      <c r="H122" s="177">
        <v>56.53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73</v>
      </c>
      <c r="AY122" s="175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6627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6628</v>
      </c>
      <c r="H124" s="177">
        <v>124.44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6629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6630</v>
      </c>
      <c r="H126" s="177">
        <v>115.56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6631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6632</v>
      </c>
      <c r="H128" s="177">
        <v>117.1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413.63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82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296</v>
      </c>
      <c r="D130" s="146" t="s">
        <v>254</v>
      </c>
      <c r="E130" s="147" t="s">
        <v>6633</v>
      </c>
      <c r="F130" s="148" t="s">
        <v>6634</v>
      </c>
      <c r="G130" s="149" t="s">
        <v>331</v>
      </c>
      <c r="H130" s="150">
        <v>635.79999999999995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1.7999999999999999E-2</v>
      </c>
      <c r="T130" s="157">
        <f>S130*H130</f>
        <v>11.444399999999998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6635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6636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1.25">
      <c r="A132" s="34"/>
      <c r="B132" s="35"/>
      <c r="C132" s="34"/>
      <c r="D132" s="165" t="s">
        <v>262</v>
      </c>
      <c r="E132" s="34"/>
      <c r="F132" s="166" t="s">
        <v>6637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262</v>
      </c>
      <c r="AU132" s="19" t="s">
        <v>82</v>
      </c>
    </row>
    <row r="133" spans="1:65" s="13" customFormat="1" ht="11.25">
      <c r="B133" s="167"/>
      <c r="D133" s="160" t="s">
        <v>264</v>
      </c>
      <c r="E133" s="168" t="s">
        <v>3</v>
      </c>
      <c r="F133" s="169" t="s">
        <v>6625</v>
      </c>
      <c r="H133" s="168" t="s">
        <v>3</v>
      </c>
      <c r="I133" s="170"/>
      <c r="L133" s="167"/>
      <c r="M133" s="171"/>
      <c r="N133" s="172"/>
      <c r="O133" s="172"/>
      <c r="P133" s="172"/>
      <c r="Q133" s="172"/>
      <c r="R133" s="172"/>
      <c r="S133" s="172"/>
      <c r="T133" s="173"/>
      <c r="AT133" s="168" t="s">
        <v>264</v>
      </c>
      <c r="AU133" s="168" t="s">
        <v>82</v>
      </c>
      <c r="AV133" s="13" t="s">
        <v>80</v>
      </c>
      <c r="AW133" s="13" t="s">
        <v>34</v>
      </c>
      <c r="AX133" s="13" t="s">
        <v>73</v>
      </c>
      <c r="AY133" s="168" t="s">
        <v>252</v>
      </c>
    </row>
    <row r="134" spans="1:65" s="14" customFormat="1" ht="11.25">
      <c r="B134" s="174"/>
      <c r="D134" s="160" t="s">
        <v>264</v>
      </c>
      <c r="E134" s="175" t="s">
        <v>3</v>
      </c>
      <c r="F134" s="176" t="s">
        <v>6638</v>
      </c>
      <c r="H134" s="177">
        <v>27.5</v>
      </c>
      <c r="I134" s="178"/>
      <c r="L134" s="174"/>
      <c r="M134" s="179"/>
      <c r="N134" s="180"/>
      <c r="O134" s="180"/>
      <c r="P134" s="180"/>
      <c r="Q134" s="180"/>
      <c r="R134" s="180"/>
      <c r="S134" s="180"/>
      <c r="T134" s="181"/>
      <c r="AT134" s="175" t="s">
        <v>264</v>
      </c>
      <c r="AU134" s="175" t="s">
        <v>82</v>
      </c>
      <c r="AV134" s="14" t="s">
        <v>82</v>
      </c>
      <c r="AW134" s="14" t="s">
        <v>34</v>
      </c>
      <c r="AX134" s="14" t="s">
        <v>73</v>
      </c>
      <c r="AY134" s="175" t="s">
        <v>252</v>
      </c>
    </row>
    <row r="135" spans="1:65" s="13" customFormat="1" ht="11.25">
      <c r="B135" s="167"/>
      <c r="D135" s="160" t="s">
        <v>264</v>
      </c>
      <c r="E135" s="168" t="s">
        <v>3</v>
      </c>
      <c r="F135" s="169" t="s">
        <v>6627</v>
      </c>
      <c r="H135" s="168" t="s">
        <v>3</v>
      </c>
      <c r="I135" s="170"/>
      <c r="L135" s="167"/>
      <c r="M135" s="171"/>
      <c r="N135" s="172"/>
      <c r="O135" s="172"/>
      <c r="P135" s="172"/>
      <c r="Q135" s="172"/>
      <c r="R135" s="172"/>
      <c r="S135" s="172"/>
      <c r="T135" s="173"/>
      <c r="AT135" s="168" t="s">
        <v>264</v>
      </c>
      <c r="AU135" s="168" t="s">
        <v>82</v>
      </c>
      <c r="AV135" s="13" t="s">
        <v>80</v>
      </c>
      <c r="AW135" s="13" t="s">
        <v>34</v>
      </c>
      <c r="AX135" s="13" t="s">
        <v>73</v>
      </c>
      <c r="AY135" s="168" t="s">
        <v>252</v>
      </c>
    </row>
    <row r="136" spans="1:65" s="14" customFormat="1" ht="11.25">
      <c r="B136" s="174"/>
      <c r="D136" s="160" t="s">
        <v>264</v>
      </c>
      <c r="E136" s="175" t="s">
        <v>3</v>
      </c>
      <c r="F136" s="176" t="s">
        <v>6639</v>
      </c>
      <c r="H136" s="177">
        <v>147.19999999999999</v>
      </c>
      <c r="I136" s="178"/>
      <c r="L136" s="174"/>
      <c r="M136" s="179"/>
      <c r="N136" s="180"/>
      <c r="O136" s="180"/>
      <c r="P136" s="180"/>
      <c r="Q136" s="180"/>
      <c r="R136" s="180"/>
      <c r="S136" s="180"/>
      <c r="T136" s="181"/>
      <c r="AT136" s="175" t="s">
        <v>264</v>
      </c>
      <c r="AU136" s="175" t="s">
        <v>82</v>
      </c>
      <c r="AV136" s="14" t="s">
        <v>82</v>
      </c>
      <c r="AW136" s="14" t="s">
        <v>34</v>
      </c>
      <c r="AX136" s="14" t="s">
        <v>73</v>
      </c>
      <c r="AY136" s="175" t="s">
        <v>252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6629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6640</v>
      </c>
      <c r="H138" s="177">
        <v>231.3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73</v>
      </c>
      <c r="AY138" s="175" t="s">
        <v>252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6631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6641</v>
      </c>
      <c r="H140" s="177">
        <v>229.8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73</v>
      </c>
      <c r="AY140" s="175" t="s">
        <v>252</v>
      </c>
    </row>
    <row r="141" spans="1:65" s="15" customFormat="1" ht="11.25">
      <c r="B141" s="182"/>
      <c r="D141" s="160" t="s">
        <v>264</v>
      </c>
      <c r="E141" s="183" t="s">
        <v>3</v>
      </c>
      <c r="F141" s="184" t="s">
        <v>269</v>
      </c>
      <c r="H141" s="185">
        <v>635.79999999999995</v>
      </c>
      <c r="I141" s="186"/>
      <c r="L141" s="182"/>
      <c r="M141" s="187"/>
      <c r="N141" s="188"/>
      <c r="O141" s="188"/>
      <c r="P141" s="188"/>
      <c r="Q141" s="188"/>
      <c r="R141" s="188"/>
      <c r="S141" s="188"/>
      <c r="T141" s="189"/>
      <c r="AT141" s="183" t="s">
        <v>264</v>
      </c>
      <c r="AU141" s="183" t="s">
        <v>82</v>
      </c>
      <c r="AV141" s="15" t="s">
        <v>258</v>
      </c>
      <c r="AW141" s="15" t="s">
        <v>34</v>
      </c>
      <c r="AX141" s="15" t="s">
        <v>80</v>
      </c>
      <c r="AY141" s="183" t="s">
        <v>252</v>
      </c>
    </row>
    <row r="142" spans="1:65" s="12" customFormat="1" ht="22.9" customHeight="1">
      <c r="B142" s="132"/>
      <c r="D142" s="133" t="s">
        <v>72</v>
      </c>
      <c r="E142" s="143" t="s">
        <v>6642</v>
      </c>
      <c r="F142" s="143" t="s">
        <v>6643</v>
      </c>
      <c r="I142" s="135"/>
      <c r="J142" s="144">
        <f>BK142</f>
        <v>0</v>
      </c>
      <c r="L142" s="132"/>
      <c r="M142" s="137"/>
      <c r="N142" s="138"/>
      <c r="O142" s="138"/>
      <c r="P142" s="139">
        <f>SUM(P143:P155)</f>
        <v>0</v>
      </c>
      <c r="Q142" s="138"/>
      <c r="R142" s="139">
        <f>SUM(R143:R155)</f>
        <v>0</v>
      </c>
      <c r="S142" s="138"/>
      <c r="T142" s="140">
        <f>SUM(T143:T155)</f>
        <v>0</v>
      </c>
      <c r="AR142" s="133" t="s">
        <v>80</v>
      </c>
      <c r="AT142" s="141" t="s">
        <v>72</v>
      </c>
      <c r="AU142" s="141" t="s">
        <v>80</v>
      </c>
      <c r="AY142" s="133" t="s">
        <v>252</v>
      </c>
      <c r="BK142" s="142">
        <f>SUM(BK143:BK155)</f>
        <v>0</v>
      </c>
    </row>
    <row r="143" spans="1:65" s="2" customFormat="1" ht="21.75" customHeight="1">
      <c r="A143" s="34"/>
      <c r="B143" s="145"/>
      <c r="C143" s="146" t="s">
        <v>303</v>
      </c>
      <c r="D143" s="146" t="s">
        <v>254</v>
      </c>
      <c r="E143" s="147" t="s">
        <v>6644</v>
      </c>
      <c r="F143" s="148" t="s">
        <v>6645</v>
      </c>
      <c r="G143" s="149" t="s">
        <v>321</v>
      </c>
      <c r="H143" s="150">
        <v>15.45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6646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6647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6648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312</v>
      </c>
      <c r="D146" s="146" t="s">
        <v>254</v>
      </c>
      <c r="E146" s="147" t="s">
        <v>6649</v>
      </c>
      <c r="F146" s="148" t="s">
        <v>6650</v>
      </c>
      <c r="G146" s="149" t="s">
        <v>321</v>
      </c>
      <c r="H146" s="150">
        <v>15.45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6651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6652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6653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318</v>
      </c>
      <c r="D149" s="146" t="s">
        <v>254</v>
      </c>
      <c r="E149" s="147" t="s">
        <v>6654</v>
      </c>
      <c r="F149" s="148" t="s">
        <v>6655</v>
      </c>
      <c r="G149" s="149" t="s">
        <v>321</v>
      </c>
      <c r="H149" s="150">
        <v>154.5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6656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6657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6658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F152" s="176" t="s">
        <v>6659</v>
      </c>
      <c r="H152" s="177">
        <v>154.5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4</v>
      </c>
      <c r="AX152" s="14" t="s">
        <v>80</v>
      </c>
      <c r="AY152" s="175" t="s">
        <v>252</v>
      </c>
    </row>
    <row r="153" spans="1:65" s="2" customFormat="1" ht="21.75" customHeight="1">
      <c r="A153" s="34"/>
      <c r="B153" s="145"/>
      <c r="C153" s="146" t="s">
        <v>328</v>
      </c>
      <c r="D153" s="146" t="s">
        <v>254</v>
      </c>
      <c r="E153" s="147" t="s">
        <v>6660</v>
      </c>
      <c r="F153" s="148" t="s">
        <v>6661</v>
      </c>
      <c r="G153" s="149" t="s">
        <v>321</v>
      </c>
      <c r="H153" s="150">
        <v>15.45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258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6662</v>
      </c>
    </row>
    <row r="154" spans="1:65" s="2" customFormat="1" ht="19.5">
      <c r="A154" s="34"/>
      <c r="B154" s="35"/>
      <c r="C154" s="34"/>
      <c r="D154" s="160" t="s">
        <v>260</v>
      </c>
      <c r="E154" s="34"/>
      <c r="F154" s="161" t="s">
        <v>6663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6664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12" customFormat="1" ht="25.9" customHeight="1">
      <c r="B156" s="132"/>
      <c r="D156" s="133" t="s">
        <v>72</v>
      </c>
      <c r="E156" s="134" t="s">
        <v>2190</v>
      </c>
      <c r="F156" s="134" t="s">
        <v>2191</v>
      </c>
      <c r="I156" s="135"/>
      <c r="J156" s="136">
        <f>BK156</f>
        <v>0</v>
      </c>
      <c r="L156" s="132"/>
      <c r="M156" s="137"/>
      <c r="N156" s="138"/>
      <c r="O156" s="138"/>
      <c r="P156" s="139">
        <f>P157+P5533+P6087+P6829+P6928+P7000</f>
        <v>0</v>
      </c>
      <c r="Q156" s="138"/>
      <c r="R156" s="139">
        <f>R157+R5533+R6087+R6829+R6928+R7000</f>
        <v>5.7290104999999993</v>
      </c>
      <c r="S156" s="138"/>
      <c r="T156" s="140">
        <f>T157+T5533+T6087+T6829+T6928+T7000</f>
        <v>0</v>
      </c>
      <c r="AR156" s="133" t="s">
        <v>82</v>
      </c>
      <c r="AT156" s="141" t="s">
        <v>72</v>
      </c>
      <c r="AU156" s="141" t="s">
        <v>73</v>
      </c>
      <c r="AY156" s="133" t="s">
        <v>252</v>
      </c>
      <c r="BK156" s="142">
        <f>BK157+BK5533+BK6087+BK6829+BK6928+BK7000</f>
        <v>0</v>
      </c>
    </row>
    <row r="157" spans="1:65" s="12" customFormat="1" ht="22.9" customHeight="1">
      <c r="B157" s="132"/>
      <c r="D157" s="133" t="s">
        <v>72</v>
      </c>
      <c r="E157" s="143" t="s">
        <v>6665</v>
      </c>
      <c r="F157" s="143" t="s">
        <v>6666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SUM(P158:P5532)</f>
        <v>0</v>
      </c>
      <c r="Q157" s="138"/>
      <c r="R157" s="139">
        <f>SUM(R158:R5532)</f>
        <v>3.3179399999999997</v>
      </c>
      <c r="S157" s="138"/>
      <c r="T157" s="140">
        <f>SUM(T158:T5532)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SUM(BK158:BK5532)</f>
        <v>0</v>
      </c>
    </row>
    <row r="158" spans="1:65" s="2" customFormat="1" ht="16.5" customHeight="1">
      <c r="A158" s="34"/>
      <c r="B158" s="145"/>
      <c r="C158" s="146" t="s">
        <v>338</v>
      </c>
      <c r="D158" s="146" t="s">
        <v>254</v>
      </c>
      <c r="E158" s="147" t="s">
        <v>6667</v>
      </c>
      <c r="F158" s="148" t="s">
        <v>6668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940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940</v>
      </c>
      <c r="BM158" s="158" t="s">
        <v>6669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6670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6671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475</v>
      </c>
      <c r="H161" s="177">
        <v>24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6672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318</v>
      </c>
      <c r="H163" s="177">
        <v>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6673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406</v>
      </c>
      <c r="H165" s="177">
        <v>16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5" customFormat="1" ht="11.25">
      <c r="B166" s="182"/>
      <c r="D166" s="160" t="s">
        <v>264</v>
      </c>
      <c r="E166" s="183" t="s">
        <v>3</v>
      </c>
      <c r="F166" s="184" t="s">
        <v>269</v>
      </c>
      <c r="H166" s="185">
        <v>48</v>
      </c>
      <c r="I166" s="186"/>
      <c r="L166" s="182"/>
      <c r="M166" s="187"/>
      <c r="N166" s="188"/>
      <c r="O166" s="188"/>
      <c r="P166" s="188"/>
      <c r="Q166" s="188"/>
      <c r="R166" s="188"/>
      <c r="S166" s="188"/>
      <c r="T166" s="189"/>
      <c r="AT166" s="183" t="s">
        <v>264</v>
      </c>
      <c r="AU166" s="183" t="s">
        <v>82</v>
      </c>
      <c r="AV166" s="15" t="s">
        <v>258</v>
      </c>
      <c r="AW166" s="15" t="s">
        <v>34</v>
      </c>
      <c r="AX166" s="15" t="s">
        <v>80</v>
      </c>
      <c r="AY166" s="183" t="s">
        <v>252</v>
      </c>
    </row>
    <row r="167" spans="1:65" s="2" customFormat="1" ht="16.5" customHeight="1">
      <c r="A167" s="34"/>
      <c r="B167" s="145"/>
      <c r="C167" s="198" t="s">
        <v>360</v>
      </c>
      <c r="D167" s="198" t="s">
        <v>361</v>
      </c>
      <c r="E167" s="199" t="s">
        <v>6674</v>
      </c>
      <c r="F167" s="200" t="s">
        <v>6675</v>
      </c>
      <c r="G167" s="201" t="s">
        <v>331</v>
      </c>
      <c r="H167" s="202">
        <v>24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5.0000000000000001E-4</v>
      </c>
      <c r="R167" s="156">
        <f>Q167*H167</f>
        <v>1.2E-2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572</v>
      </c>
      <c r="AT167" s="158" t="s">
        <v>361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6676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6675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6677</v>
      </c>
      <c r="H169" s="177">
        <v>24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6678</v>
      </c>
      <c r="F170" s="200" t="s">
        <v>6679</v>
      </c>
      <c r="G170" s="201" t="s">
        <v>743</v>
      </c>
      <c r="H170" s="202">
        <v>24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1.9000000000000001E-4</v>
      </c>
      <c r="R170" s="156">
        <f>Q170*H170</f>
        <v>4.5599999999999998E-3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6680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6679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6.5" customHeight="1">
      <c r="A172" s="34"/>
      <c r="B172" s="145"/>
      <c r="C172" s="146" t="s">
        <v>381</v>
      </c>
      <c r="D172" s="146" t="s">
        <v>254</v>
      </c>
      <c r="E172" s="147" t="s">
        <v>6681</v>
      </c>
      <c r="F172" s="148" t="s">
        <v>6682</v>
      </c>
      <c r="G172" s="149" t="s">
        <v>4360</v>
      </c>
      <c r="H172" s="150">
        <v>4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6683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6682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13" customFormat="1" ht="11.25">
      <c r="B174" s="167"/>
      <c r="D174" s="160" t="s">
        <v>264</v>
      </c>
      <c r="E174" s="168" t="s">
        <v>3</v>
      </c>
      <c r="F174" s="169" t="s">
        <v>6671</v>
      </c>
      <c r="H174" s="168" t="s">
        <v>3</v>
      </c>
      <c r="I174" s="170"/>
      <c r="L174" s="167"/>
      <c r="M174" s="171"/>
      <c r="N174" s="172"/>
      <c r="O174" s="172"/>
      <c r="P174" s="172"/>
      <c r="Q174" s="172"/>
      <c r="R174" s="172"/>
      <c r="S174" s="172"/>
      <c r="T174" s="173"/>
      <c r="AT174" s="168" t="s">
        <v>264</v>
      </c>
      <c r="AU174" s="168" t="s">
        <v>82</v>
      </c>
      <c r="AV174" s="13" t="s">
        <v>80</v>
      </c>
      <c r="AW174" s="13" t="s">
        <v>34</v>
      </c>
      <c r="AX174" s="13" t="s">
        <v>73</v>
      </c>
      <c r="AY174" s="168" t="s">
        <v>252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80</v>
      </c>
      <c r="H175" s="177">
        <v>1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73</v>
      </c>
      <c r="AY175" s="175" t="s">
        <v>252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6673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80</v>
      </c>
      <c r="H177" s="177">
        <v>1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73</v>
      </c>
      <c r="AY177" s="175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6684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80</v>
      </c>
      <c r="H179" s="177">
        <v>1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73</v>
      </c>
      <c r="AY179" s="175" t="s">
        <v>252</v>
      </c>
    </row>
    <row r="180" spans="1:65" s="13" customFormat="1" ht="11.25">
      <c r="B180" s="167"/>
      <c r="D180" s="160" t="s">
        <v>264</v>
      </c>
      <c r="E180" s="168" t="s">
        <v>3</v>
      </c>
      <c r="F180" s="169" t="s">
        <v>6685</v>
      </c>
      <c r="H180" s="168" t="s">
        <v>3</v>
      </c>
      <c r="I180" s="170"/>
      <c r="L180" s="167"/>
      <c r="M180" s="171"/>
      <c r="N180" s="172"/>
      <c r="O180" s="172"/>
      <c r="P180" s="172"/>
      <c r="Q180" s="172"/>
      <c r="R180" s="172"/>
      <c r="S180" s="172"/>
      <c r="T180" s="173"/>
      <c r="AT180" s="168" t="s">
        <v>264</v>
      </c>
      <c r="AU180" s="168" t="s">
        <v>82</v>
      </c>
      <c r="AV180" s="13" t="s">
        <v>80</v>
      </c>
      <c r="AW180" s="13" t="s">
        <v>34</v>
      </c>
      <c r="AX180" s="13" t="s">
        <v>73</v>
      </c>
      <c r="AY180" s="168" t="s">
        <v>252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80</v>
      </c>
      <c r="H181" s="177">
        <v>1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73</v>
      </c>
      <c r="AY181" s="175" t="s">
        <v>252</v>
      </c>
    </row>
    <row r="182" spans="1:65" s="15" customFormat="1" ht="11.25">
      <c r="B182" s="182"/>
      <c r="D182" s="160" t="s">
        <v>264</v>
      </c>
      <c r="E182" s="183" t="s">
        <v>3</v>
      </c>
      <c r="F182" s="184" t="s">
        <v>269</v>
      </c>
      <c r="H182" s="185">
        <v>4</v>
      </c>
      <c r="I182" s="186"/>
      <c r="L182" s="182"/>
      <c r="M182" s="187"/>
      <c r="N182" s="188"/>
      <c r="O182" s="188"/>
      <c r="P182" s="188"/>
      <c r="Q182" s="188"/>
      <c r="R182" s="188"/>
      <c r="S182" s="188"/>
      <c r="T182" s="189"/>
      <c r="AT182" s="183" t="s">
        <v>264</v>
      </c>
      <c r="AU182" s="183" t="s">
        <v>82</v>
      </c>
      <c r="AV182" s="15" t="s">
        <v>258</v>
      </c>
      <c r="AW182" s="15" t="s">
        <v>34</v>
      </c>
      <c r="AX182" s="15" t="s">
        <v>80</v>
      </c>
      <c r="AY182" s="183" t="s">
        <v>252</v>
      </c>
    </row>
    <row r="183" spans="1:65" s="2" customFormat="1" ht="16.5" customHeight="1">
      <c r="A183" s="34"/>
      <c r="B183" s="145"/>
      <c r="C183" s="198" t="s">
        <v>389</v>
      </c>
      <c r="D183" s="198" t="s">
        <v>361</v>
      </c>
      <c r="E183" s="199" t="s">
        <v>6686</v>
      </c>
      <c r="F183" s="200" t="s">
        <v>6687</v>
      </c>
      <c r="G183" s="201" t="s">
        <v>4360</v>
      </c>
      <c r="H183" s="202">
        <v>4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572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6688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6687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6689</v>
      </c>
      <c r="F185" s="148" t="s">
        <v>6690</v>
      </c>
      <c r="G185" s="149" t="s">
        <v>331</v>
      </c>
      <c r="H185" s="150">
        <v>229.8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6691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6692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6693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6694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6695</v>
      </c>
      <c r="H189" s="177">
        <v>1.4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82</v>
      </c>
      <c r="AV189" s="14" t="s">
        <v>82</v>
      </c>
      <c r="AW189" s="14" t="s">
        <v>34</v>
      </c>
      <c r="AX189" s="14" t="s">
        <v>73</v>
      </c>
      <c r="AY189" s="175" t="s">
        <v>252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6696</v>
      </c>
      <c r="H190" s="177">
        <v>1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73</v>
      </c>
      <c r="AY190" s="175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6697</v>
      </c>
      <c r="H191" s="177">
        <v>1.6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73</v>
      </c>
      <c r="AY191" s="175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6698</v>
      </c>
      <c r="H192" s="177">
        <v>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2:51" s="14" customFormat="1" ht="11.25">
      <c r="B193" s="174"/>
      <c r="D193" s="160" t="s">
        <v>264</v>
      </c>
      <c r="E193" s="175" t="s">
        <v>3</v>
      </c>
      <c r="F193" s="176" t="s">
        <v>6697</v>
      </c>
      <c r="H193" s="177">
        <v>1.6</v>
      </c>
      <c r="I193" s="178"/>
      <c r="L193" s="174"/>
      <c r="M193" s="179"/>
      <c r="N193" s="180"/>
      <c r="O193" s="180"/>
      <c r="P193" s="180"/>
      <c r="Q193" s="180"/>
      <c r="R193" s="180"/>
      <c r="S193" s="180"/>
      <c r="T193" s="181"/>
      <c r="AT193" s="175" t="s">
        <v>264</v>
      </c>
      <c r="AU193" s="175" t="s">
        <v>82</v>
      </c>
      <c r="AV193" s="14" t="s">
        <v>82</v>
      </c>
      <c r="AW193" s="14" t="s">
        <v>34</v>
      </c>
      <c r="AX193" s="14" t="s">
        <v>73</v>
      </c>
      <c r="AY193" s="175" t="s">
        <v>252</v>
      </c>
    </row>
    <row r="194" spans="2:51" s="14" customFormat="1" ht="11.25">
      <c r="B194" s="174"/>
      <c r="D194" s="160" t="s">
        <v>264</v>
      </c>
      <c r="E194" s="175" t="s">
        <v>3</v>
      </c>
      <c r="F194" s="176" t="s">
        <v>6699</v>
      </c>
      <c r="H194" s="177">
        <v>0.8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73</v>
      </c>
      <c r="AY194" s="175" t="s">
        <v>252</v>
      </c>
    </row>
    <row r="195" spans="2:51" s="14" customFormat="1" ht="11.25">
      <c r="B195" s="174"/>
      <c r="D195" s="160" t="s">
        <v>264</v>
      </c>
      <c r="E195" s="175" t="s">
        <v>3</v>
      </c>
      <c r="F195" s="176" t="s">
        <v>6700</v>
      </c>
      <c r="H195" s="177">
        <v>0.3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2:51" s="14" customFormat="1" ht="11.25">
      <c r="B196" s="174"/>
      <c r="D196" s="160" t="s">
        <v>264</v>
      </c>
      <c r="E196" s="175" t="s">
        <v>3</v>
      </c>
      <c r="F196" s="176" t="s">
        <v>6701</v>
      </c>
      <c r="H196" s="177">
        <v>1.7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73</v>
      </c>
      <c r="AY196" s="175" t="s">
        <v>252</v>
      </c>
    </row>
    <row r="197" spans="2:51" s="14" customFormat="1" ht="11.25">
      <c r="B197" s="174"/>
      <c r="D197" s="160" t="s">
        <v>264</v>
      </c>
      <c r="E197" s="175" t="s">
        <v>3</v>
      </c>
      <c r="F197" s="176" t="s">
        <v>6702</v>
      </c>
      <c r="H197" s="177">
        <v>3.6</v>
      </c>
      <c r="I197" s="178"/>
      <c r="L197" s="174"/>
      <c r="M197" s="179"/>
      <c r="N197" s="180"/>
      <c r="O197" s="180"/>
      <c r="P197" s="180"/>
      <c r="Q197" s="180"/>
      <c r="R197" s="180"/>
      <c r="S197" s="180"/>
      <c r="T197" s="181"/>
      <c r="AT197" s="175" t="s">
        <v>264</v>
      </c>
      <c r="AU197" s="175" t="s">
        <v>82</v>
      </c>
      <c r="AV197" s="14" t="s">
        <v>82</v>
      </c>
      <c r="AW197" s="14" t="s">
        <v>34</v>
      </c>
      <c r="AX197" s="14" t="s">
        <v>73</v>
      </c>
      <c r="AY197" s="175" t="s">
        <v>252</v>
      </c>
    </row>
    <row r="198" spans="2:51" s="14" customFormat="1" ht="11.25">
      <c r="B198" s="174"/>
      <c r="D198" s="160" t="s">
        <v>264</v>
      </c>
      <c r="E198" s="175" t="s">
        <v>3</v>
      </c>
      <c r="F198" s="176" t="s">
        <v>5101</v>
      </c>
      <c r="H198" s="177">
        <v>0.6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73</v>
      </c>
      <c r="AY198" s="175" t="s">
        <v>252</v>
      </c>
    </row>
    <row r="199" spans="2:51" s="14" customFormat="1" ht="11.25">
      <c r="B199" s="174"/>
      <c r="D199" s="160" t="s">
        <v>264</v>
      </c>
      <c r="E199" s="175" t="s">
        <v>3</v>
      </c>
      <c r="F199" s="176" t="s">
        <v>6703</v>
      </c>
      <c r="H199" s="177">
        <v>2.9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73</v>
      </c>
      <c r="AY199" s="175" t="s">
        <v>252</v>
      </c>
    </row>
    <row r="200" spans="2:51" s="14" customFormat="1" ht="11.25">
      <c r="B200" s="174"/>
      <c r="D200" s="160" t="s">
        <v>264</v>
      </c>
      <c r="E200" s="175" t="s">
        <v>3</v>
      </c>
      <c r="F200" s="176" t="s">
        <v>6704</v>
      </c>
      <c r="H200" s="177">
        <v>5.0999999999999996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2:51" s="14" customFormat="1" ht="11.25">
      <c r="B201" s="174"/>
      <c r="D201" s="160" t="s">
        <v>264</v>
      </c>
      <c r="E201" s="175" t="s">
        <v>3</v>
      </c>
      <c r="F201" s="176" t="s">
        <v>6705</v>
      </c>
      <c r="H201" s="177">
        <v>0.5</v>
      </c>
      <c r="I201" s="178"/>
      <c r="L201" s="174"/>
      <c r="M201" s="179"/>
      <c r="N201" s="180"/>
      <c r="O201" s="180"/>
      <c r="P201" s="180"/>
      <c r="Q201" s="180"/>
      <c r="R201" s="180"/>
      <c r="S201" s="180"/>
      <c r="T201" s="181"/>
      <c r="AT201" s="175" t="s">
        <v>264</v>
      </c>
      <c r="AU201" s="175" t="s">
        <v>82</v>
      </c>
      <c r="AV201" s="14" t="s">
        <v>82</v>
      </c>
      <c r="AW201" s="14" t="s">
        <v>34</v>
      </c>
      <c r="AX201" s="14" t="s">
        <v>73</v>
      </c>
      <c r="AY201" s="175" t="s">
        <v>252</v>
      </c>
    </row>
    <row r="202" spans="2:51" s="14" customFormat="1" ht="11.25">
      <c r="B202" s="174"/>
      <c r="D202" s="160" t="s">
        <v>264</v>
      </c>
      <c r="E202" s="175" t="s">
        <v>3</v>
      </c>
      <c r="F202" s="176" t="s">
        <v>6706</v>
      </c>
      <c r="H202" s="177">
        <v>6.1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73</v>
      </c>
      <c r="AY202" s="175" t="s">
        <v>252</v>
      </c>
    </row>
    <row r="203" spans="2:51" s="14" customFormat="1" ht="11.25">
      <c r="B203" s="174"/>
      <c r="D203" s="160" t="s">
        <v>264</v>
      </c>
      <c r="E203" s="175" t="s">
        <v>3</v>
      </c>
      <c r="F203" s="176" t="s">
        <v>5102</v>
      </c>
      <c r="H203" s="177">
        <v>3.5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2:51" s="14" customFormat="1" ht="11.25">
      <c r="B204" s="174"/>
      <c r="D204" s="160" t="s">
        <v>264</v>
      </c>
      <c r="E204" s="175" t="s">
        <v>3</v>
      </c>
      <c r="F204" s="176" t="s">
        <v>6707</v>
      </c>
      <c r="H204" s="177">
        <v>0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2:51" s="14" customFormat="1" ht="11.25">
      <c r="B205" s="174"/>
      <c r="D205" s="160" t="s">
        <v>264</v>
      </c>
      <c r="E205" s="175" t="s">
        <v>3</v>
      </c>
      <c r="F205" s="176" t="s">
        <v>6708</v>
      </c>
      <c r="H205" s="177">
        <v>2.2999999999999998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2:51" s="14" customFormat="1" ht="11.25">
      <c r="B206" s="174"/>
      <c r="D206" s="160" t="s">
        <v>264</v>
      </c>
      <c r="E206" s="175" t="s">
        <v>3</v>
      </c>
      <c r="F206" s="176" t="s">
        <v>6709</v>
      </c>
      <c r="H206" s="177">
        <v>4.7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2:51" s="14" customFormat="1" ht="11.25">
      <c r="B207" s="174"/>
      <c r="D207" s="160" t="s">
        <v>264</v>
      </c>
      <c r="E207" s="175" t="s">
        <v>3</v>
      </c>
      <c r="F207" s="176" t="s">
        <v>6710</v>
      </c>
      <c r="H207" s="177">
        <v>3.1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73</v>
      </c>
      <c r="AY207" s="175" t="s">
        <v>252</v>
      </c>
    </row>
    <row r="208" spans="2:51" s="14" customFormat="1" ht="11.25">
      <c r="B208" s="174"/>
      <c r="D208" s="160" t="s">
        <v>264</v>
      </c>
      <c r="E208" s="175" t="s">
        <v>3</v>
      </c>
      <c r="F208" s="176" t="s">
        <v>6711</v>
      </c>
      <c r="H208" s="177">
        <v>1.1000000000000001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2:51" s="14" customFormat="1" ht="11.25">
      <c r="B209" s="174"/>
      <c r="D209" s="160" t="s">
        <v>264</v>
      </c>
      <c r="E209" s="175" t="s">
        <v>3</v>
      </c>
      <c r="F209" s="176" t="s">
        <v>6712</v>
      </c>
      <c r="H209" s="177">
        <v>3.4</v>
      </c>
      <c r="I209" s="178"/>
      <c r="L209" s="174"/>
      <c r="M209" s="179"/>
      <c r="N209" s="180"/>
      <c r="O209" s="180"/>
      <c r="P209" s="180"/>
      <c r="Q209" s="180"/>
      <c r="R209" s="180"/>
      <c r="S209" s="180"/>
      <c r="T209" s="181"/>
      <c r="AT209" s="175" t="s">
        <v>264</v>
      </c>
      <c r="AU209" s="175" t="s">
        <v>82</v>
      </c>
      <c r="AV209" s="14" t="s">
        <v>82</v>
      </c>
      <c r="AW209" s="14" t="s">
        <v>34</v>
      </c>
      <c r="AX209" s="14" t="s">
        <v>73</v>
      </c>
      <c r="AY209" s="175" t="s">
        <v>252</v>
      </c>
    </row>
    <row r="210" spans="2:51" s="14" customFormat="1" ht="11.25">
      <c r="B210" s="174"/>
      <c r="D210" s="160" t="s">
        <v>264</v>
      </c>
      <c r="E210" s="175" t="s">
        <v>3</v>
      </c>
      <c r="F210" s="176" t="s">
        <v>6713</v>
      </c>
      <c r="H210" s="177">
        <v>0.1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2:51" s="14" customFormat="1" ht="11.25">
      <c r="B211" s="174"/>
      <c r="D211" s="160" t="s">
        <v>264</v>
      </c>
      <c r="E211" s="175" t="s">
        <v>3</v>
      </c>
      <c r="F211" s="176" t="s">
        <v>6714</v>
      </c>
      <c r="H211" s="177">
        <v>0.2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2:51" s="14" customFormat="1" ht="11.25">
      <c r="B212" s="174"/>
      <c r="D212" s="160" t="s">
        <v>264</v>
      </c>
      <c r="E212" s="175" t="s">
        <v>3</v>
      </c>
      <c r="F212" s="176" t="s">
        <v>6700</v>
      </c>
      <c r="H212" s="177">
        <v>0.3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2:51" s="14" customFormat="1" ht="11.25">
      <c r="B213" s="174"/>
      <c r="D213" s="160" t="s">
        <v>264</v>
      </c>
      <c r="E213" s="175" t="s">
        <v>3</v>
      </c>
      <c r="F213" s="176" t="s">
        <v>6696</v>
      </c>
      <c r="H213" s="177">
        <v>1</v>
      </c>
      <c r="I213" s="178"/>
      <c r="L213" s="174"/>
      <c r="M213" s="179"/>
      <c r="N213" s="180"/>
      <c r="O213" s="180"/>
      <c r="P213" s="180"/>
      <c r="Q213" s="180"/>
      <c r="R213" s="180"/>
      <c r="S213" s="180"/>
      <c r="T213" s="181"/>
      <c r="AT213" s="175" t="s">
        <v>264</v>
      </c>
      <c r="AU213" s="175" t="s">
        <v>82</v>
      </c>
      <c r="AV213" s="14" t="s">
        <v>82</v>
      </c>
      <c r="AW213" s="14" t="s">
        <v>34</v>
      </c>
      <c r="AX213" s="14" t="s">
        <v>73</v>
      </c>
      <c r="AY213" s="175" t="s">
        <v>252</v>
      </c>
    </row>
    <row r="214" spans="2:51" s="14" customFormat="1" ht="11.25">
      <c r="B214" s="174"/>
      <c r="D214" s="160" t="s">
        <v>264</v>
      </c>
      <c r="E214" s="175" t="s">
        <v>3</v>
      </c>
      <c r="F214" s="176" t="s">
        <v>6715</v>
      </c>
      <c r="H214" s="177">
        <v>9.3000000000000007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73</v>
      </c>
      <c r="AY214" s="175" t="s">
        <v>252</v>
      </c>
    </row>
    <row r="215" spans="2:51" s="14" customFormat="1" ht="11.25">
      <c r="B215" s="174"/>
      <c r="D215" s="160" t="s">
        <v>264</v>
      </c>
      <c r="E215" s="175" t="s">
        <v>3</v>
      </c>
      <c r="F215" s="176" t="s">
        <v>6696</v>
      </c>
      <c r="H215" s="177">
        <v>1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73</v>
      </c>
      <c r="AY215" s="175" t="s">
        <v>252</v>
      </c>
    </row>
    <row r="216" spans="2:51" s="14" customFormat="1" ht="11.25">
      <c r="B216" s="174"/>
      <c r="D216" s="160" t="s">
        <v>264</v>
      </c>
      <c r="E216" s="175" t="s">
        <v>3</v>
      </c>
      <c r="F216" s="176" t="s">
        <v>6716</v>
      </c>
      <c r="H216" s="177">
        <v>6.8</v>
      </c>
      <c r="I216" s="178"/>
      <c r="L216" s="174"/>
      <c r="M216" s="179"/>
      <c r="N216" s="180"/>
      <c r="O216" s="180"/>
      <c r="P216" s="180"/>
      <c r="Q216" s="180"/>
      <c r="R216" s="180"/>
      <c r="S216" s="180"/>
      <c r="T216" s="181"/>
      <c r="AT216" s="175" t="s">
        <v>264</v>
      </c>
      <c r="AU216" s="175" t="s">
        <v>82</v>
      </c>
      <c r="AV216" s="14" t="s">
        <v>82</v>
      </c>
      <c r="AW216" s="14" t="s">
        <v>34</v>
      </c>
      <c r="AX216" s="14" t="s">
        <v>73</v>
      </c>
      <c r="AY216" s="175" t="s">
        <v>252</v>
      </c>
    </row>
    <row r="217" spans="2:51" s="14" customFormat="1" ht="11.25">
      <c r="B217" s="174"/>
      <c r="D217" s="160" t="s">
        <v>264</v>
      </c>
      <c r="E217" s="175" t="s">
        <v>3</v>
      </c>
      <c r="F217" s="176" t="s">
        <v>6704</v>
      </c>
      <c r="H217" s="177">
        <v>5.0999999999999996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2:51" s="14" customFormat="1" ht="11.25">
      <c r="B218" s="174"/>
      <c r="D218" s="160" t="s">
        <v>264</v>
      </c>
      <c r="E218" s="175" t="s">
        <v>3</v>
      </c>
      <c r="F218" s="176" t="s">
        <v>6717</v>
      </c>
      <c r="H218" s="177">
        <v>6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73</v>
      </c>
      <c r="AY218" s="175" t="s">
        <v>252</v>
      </c>
    </row>
    <row r="219" spans="2:51" s="14" customFormat="1" ht="11.25">
      <c r="B219" s="174"/>
      <c r="D219" s="160" t="s">
        <v>264</v>
      </c>
      <c r="E219" s="175" t="s">
        <v>3</v>
      </c>
      <c r="F219" s="176" t="s">
        <v>6718</v>
      </c>
      <c r="H219" s="177">
        <v>1.8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2:51" s="14" customFormat="1" ht="11.25">
      <c r="B220" s="174"/>
      <c r="D220" s="160" t="s">
        <v>264</v>
      </c>
      <c r="E220" s="175" t="s">
        <v>3</v>
      </c>
      <c r="F220" s="176" t="s">
        <v>6699</v>
      </c>
      <c r="H220" s="177">
        <v>0.8</v>
      </c>
      <c r="I220" s="178"/>
      <c r="L220" s="174"/>
      <c r="M220" s="179"/>
      <c r="N220" s="180"/>
      <c r="O220" s="180"/>
      <c r="P220" s="180"/>
      <c r="Q220" s="180"/>
      <c r="R220" s="180"/>
      <c r="S220" s="180"/>
      <c r="T220" s="181"/>
      <c r="AT220" s="175" t="s">
        <v>264</v>
      </c>
      <c r="AU220" s="175" t="s">
        <v>82</v>
      </c>
      <c r="AV220" s="14" t="s">
        <v>82</v>
      </c>
      <c r="AW220" s="14" t="s">
        <v>34</v>
      </c>
      <c r="AX220" s="14" t="s">
        <v>73</v>
      </c>
      <c r="AY220" s="175" t="s">
        <v>252</v>
      </c>
    </row>
    <row r="221" spans="2:51" s="14" customFormat="1" ht="11.25">
      <c r="B221" s="174"/>
      <c r="D221" s="160" t="s">
        <v>264</v>
      </c>
      <c r="E221" s="175" t="s">
        <v>3</v>
      </c>
      <c r="F221" s="176" t="s">
        <v>6706</v>
      </c>
      <c r="H221" s="177">
        <v>6.1</v>
      </c>
      <c r="I221" s="178"/>
      <c r="L221" s="174"/>
      <c r="M221" s="179"/>
      <c r="N221" s="180"/>
      <c r="O221" s="180"/>
      <c r="P221" s="180"/>
      <c r="Q221" s="180"/>
      <c r="R221" s="180"/>
      <c r="S221" s="180"/>
      <c r="T221" s="181"/>
      <c r="AT221" s="175" t="s">
        <v>264</v>
      </c>
      <c r="AU221" s="175" t="s">
        <v>82</v>
      </c>
      <c r="AV221" s="14" t="s">
        <v>82</v>
      </c>
      <c r="AW221" s="14" t="s">
        <v>34</v>
      </c>
      <c r="AX221" s="14" t="s">
        <v>73</v>
      </c>
      <c r="AY221" s="175" t="s">
        <v>252</v>
      </c>
    </row>
    <row r="222" spans="2:51" s="14" customFormat="1" ht="11.25">
      <c r="B222" s="174"/>
      <c r="D222" s="160" t="s">
        <v>264</v>
      </c>
      <c r="E222" s="175" t="s">
        <v>3</v>
      </c>
      <c r="F222" s="176" t="s">
        <v>6717</v>
      </c>
      <c r="H222" s="177">
        <v>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73</v>
      </c>
      <c r="AY222" s="175" t="s">
        <v>252</v>
      </c>
    </row>
    <row r="223" spans="2:51" s="14" customFormat="1" ht="11.25">
      <c r="B223" s="174"/>
      <c r="D223" s="160" t="s">
        <v>264</v>
      </c>
      <c r="E223" s="175" t="s">
        <v>3</v>
      </c>
      <c r="F223" s="176" t="s">
        <v>6718</v>
      </c>
      <c r="H223" s="177">
        <v>1.8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264</v>
      </c>
      <c r="AU223" s="175" t="s">
        <v>82</v>
      </c>
      <c r="AV223" s="14" t="s">
        <v>82</v>
      </c>
      <c r="AW223" s="14" t="s">
        <v>34</v>
      </c>
      <c r="AX223" s="14" t="s">
        <v>73</v>
      </c>
      <c r="AY223" s="175" t="s">
        <v>252</v>
      </c>
    </row>
    <row r="224" spans="2:51" s="14" customFormat="1" ht="11.25">
      <c r="B224" s="174"/>
      <c r="D224" s="160" t="s">
        <v>264</v>
      </c>
      <c r="E224" s="175" t="s">
        <v>3</v>
      </c>
      <c r="F224" s="176" t="s">
        <v>5091</v>
      </c>
      <c r="H224" s="177">
        <v>0.7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73</v>
      </c>
      <c r="AY224" s="175" t="s">
        <v>252</v>
      </c>
    </row>
    <row r="225" spans="2:51" s="14" customFormat="1" ht="11.25">
      <c r="B225" s="174"/>
      <c r="D225" s="160" t="s">
        <v>264</v>
      </c>
      <c r="E225" s="175" t="s">
        <v>3</v>
      </c>
      <c r="F225" s="176" t="s">
        <v>6696</v>
      </c>
      <c r="H225" s="177">
        <v>1</v>
      </c>
      <c r="I225" s="178"/>
      <c r="L225" s="174"/>
      <c r="M225" s="179"/>
      <c r="N225" s="180"/>
      <c r="O225" s="180"/>
      <c r="P225" s="180"/>
      <c r="Q225" s="180"/>
      <c r="R225" s="180"/>
      <c r="S225" s="180"/>
      <c r="T225" s="181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73</v>
      </c>
      <c r="AY225" s="175" t="s">
        <v>252</v>
      </c>
    </row>
    <row r="226" spans="2:51" s="14" customFormat="1" ht="11.25">
      <c r="B226" s="174"/>
      <c r="D226" s="160" t="s">
        <v>264</v>
      </c>
      <c r="E226" s="175" t="s">
        <v>3</v>
      </c>
      <c r="F226" s="176" t="s">
        <v>6719</v>
      </c>
      <c r="H226" s="177">
        <v>10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2:51" s="14" customFormat="1" ht="11.25">
      <c r="B227" s="174"/>
      <c r="D227" s="160" t="s">
        <v>264</v>
      </c>
      <c r="E227" s="175" t="s">
        <v>3</v>
      </c>
      <c r="F227" s="176" t="s">
        <v>6720</v>
      </c>
      <c r="H227" s="177">
        <v>6.2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73</v>
      </c>
      <c r="AY227" s="175" t="s">
        <v>252</v>
      </c>
    </row>
    <row r="228" spans="2:51" s="14" customFormat="1" ht="11.25">
      <c r="B228" s="174"/>
      <c r="D228" s="160" t="s">
        <v>264</v>
      </c>
      <c r="E228" s="175" t="s">
        <v>3</v>
      </c>
      <c r="F228" s="176" t="s">
        <v>6721</v>
      </c>
      <c r="H228" s="177">
        <v>5.9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34</v>
      </c>
      <c r="AX228" s="14" t="s">
        <v>73</v>
      </c>
      <c r="AY228" s="175" t="s">
        <v>252</v>
      </c>
    </row>
    <row r="229" spans="2:51" s="14" customFormat="1" ht="11.25">
      <c r="B229" s="174"/>
      <c r="D229" s="160" t="s">
        <v>264</v>
      </c>
      <c r="E229" s="175" t="s">
        <v>3</v>
      </c>
      <c r="F229" s="176" t="s">
        <v>6701</v>
      </c>
      <c r="H229" s="177">
        <v>1.7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2:51" s="14" customFormat="1" ht="11.25">
      <c r="B230" s="174"/>
      <c r="D230" s="160" t="s">
        <v>264</v>
      </c>
      <c r="E230" s="175" t="s">
        <v>3</v>
      </c>
      <c r="F230" s="176" t="s">
        <v>5091</v>
      </c>
      <c r="H230" s="177">
        <v>0.7</v>
      </c>
      <c r="I230" s="178"/>
      <c r="L230" s="174"/>
      <c r="M230" s="179"/>
      <c r="N230" s="180"/>
      <c r="O230" s="180"/>
      <c r="P230" s="180"/>
      <c r="Q230" s="180"/>
      <c r="R230" s="180"/>
      <c r="S230" s="180"/>
      <c r="T230" s="181"/>
      <c r="AT230" s="175" t="s">
        <v>264</v>
      </c>
      <c r="AU230" s="175" t="s">
        <v>82</v>
      </c>
      <c r="AV230" s="14" t="s">
        <v>82</v>
      </c>
      <c r="AW230" s="14" t="s">
        <v>34</v>
      </c>
      <c r="AX230" s="14" t="s">
        <v>73</v>
      </c>
      <c r="AY230" s="175" t="s">
        <v>252</v>
      </c>
    </row>
    <row r="231" spans="2:51" s="14" customFormat="1" ht="11.25">
      <c r="B231" s="174"/>
      <c r="D231" s="160" t="s">
        <v>264</v>
      </c>
      <c r="E231" s="175" t="s">
        <v>3</v>
      </c>
      <c r="F231" s="176" t="s">
        <v>6722</v>
      </c>
      <c r="H231" s="177">
        <v>2.4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2:51" s="14" customFormat="1" ht="11.25">
      <c r="B232" s="174"/>
      <c r="D232" s="160" t="s">
        <v>264</v>
      </c>
      <c r="E232" s="175" t="s">
        <v>3</v>
      </c>
      <c r="F232" s="176" t="s">
        <v>6701</v>
      </c>
      <c r="H232" s="177">
        <v>1.7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73</v>
      </c>
      <c r="AY232" s="175" t="s">
        <v>252</v>
      </c>
    </row>
    <row r="233" spans="2:51" s="14" customFormat="1" ht="11.25">
      <c r="B233" s="174"/>
      <c r="D233" s="160" t="s">
        <v>264</v>
      </c>
      <c r="E233" s="175" t="s">
        <v>3</v>
      </c>
      <c r="F233" s="176" t="s">
        <v>5101</v>
      </c>
      <c r="H233" s="177">
        <v>0.6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2:51" s="14" customFormat="1" ht="11.25">
      <c r="B234" s="174"/>
      <c r="D234" s="160" t="s">
        <v>264</v>
      </c>
      <c r="E234" s="175" t="s">
        <v>3</v>
      </c>
      <c r="F234" s="176" t="s">
        <v>6723</v>
      </c>
      <c r="H234" s="177">
        <v>5</v>
      </c>
      <c r="I234" s="178"/>
      <c r="L234" s="174"/>
      <c r="M234" s="179"/>
      <c r="N234" s="180"/>
      <c r="O234" s="180"/>
      <c r="P234" s="180"/>
      <c r="Q234" s="180"/>
      <c r="R234" s="180"/>
      <c r="S234" s="180"/>
      <c r="T234" s="181"/>
      <c r="AT234" s="175" t="s">
        <v>264</v>
      </c>
      <c r="AU234" s="175" t="s">
        <v>82</v>
      </c>
      <c r="AV234" s="14" t="s">
        <v>82</v>
      </c>
      <c r="AW234" s="14" t="s">
        <v>34</v>
      </c>
      <c r="AX234" s="14" t="s">
        <v>73</v>
      </c>
      <c r="AY234" s="175" t="s">
        <v>252</v>
      </c>
    </row>
    <row r="235" spans="2:51" s="14" customFormat="1" ht="11.25">
      <c r="B235" s="174"/>
      <c r="D235" s="160" t="s">
        <v>264</v>
      </c>
      <c r="E235" s="175" t="s">
        <v>3</v>
      </c>
      <c r="F235" s="176" t="s">
        <v>6696</v>
      </c>
      <c r="H235" s="177">
        <v>1</v>
      </c>
      <c r="I235" s="178"/>
      <c r="L235" s="174"/>
      <c r="M235" s="179"/>
      <c r="N235" s="180"/>
      <c r="O235" s="180"/>
      <c r="P235" s="180"/>
      <c r="Q235" s="180"/>
      <c r="R235" s="180"/>
      <c r="S235" s="180"/>
      <c r="T235" s="181"/>
      <c r="AT235" s="175" t="s">
        <v>264</v>
      </c>
      <c r="AU235" s="175" t="s">
        <v>82</v>
      </c>
      <c r="AV235" s="14" t="s">
        <v>82</v>
      </c>
      <c r="AW235" s="14" t="s">
        <v>34</v>
      </c>
      <c r="AX235" s="14" t="s">
        <v>73</v>
      </c>
      <c r="AY235" s="175" t="s">
        <v>252</v>
      </c>
    </row>
    <row r="236" spans="2:51" s="14" customFormat="1" ht="11.25">
      <c r="B236" s="174"/>
      <c r="D236" s="160" t="s">
        <v>264</v>
      </c>
      <c r="E236" s="175" t="s">
        <v>3</v>
      </c>
      <c r="F236" s="176" t="s">
        <v>6724</v>
      </c>
      <c r="H236" s="177">
        <v>9.1999999999999993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2:51" s="14" customFormat="1" ht="11.25">
      <c r="B237" s="174"/>
      <c r="D237" s="160" t="s">
        <v>264</v>
      </c>
      <c r="E237" s="175" t="s">
        <v>3</v>
      </c>
      <c r="F237" s="176" t="s">
        <v>5091</v>
      </c>
      <c r="H237" s="177">
        <v>0.7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2:51" s="14" customFormat="1" ht="11.25">
      <c r="B238" s="174"/>
      <c r="D238" s="160" t="s">
        <v>264</v>
      </c>
      <c r="E238" s="175" t="s">
        <v>3</v>
      </c>
      <c r="F238" s="176" t="s">
        <v>6725</v>
      </c>
      <c r="H238" s="177">
        <v>4.5999999999999996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73</v>
      </c>
      <c r="AY238" s="175" t="s">
        <v>252</v>
      </c>
    </row>
    <row r="239" spans="2:51" s="14" customFormat="1" ht="11.25">
      <c r="B239" s="174"/>
      <c r="D239" s="160" t="s">
        <v>264</v>
      </c>
      <c r="E239" s="175" t="s">
        <v>3</v>
      </c>
      <c r="F239" s="176" t="s">
        <v>6700</v>
      </c>
      <c r="H239" s="177">
        <v>0.3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2:51" s="14" customFormat="1" ht="11.25">
      <c r="B240" s="174"/>
      <c r="D240" s="160" t="s">
        <v>264</v>
      </c>
      <c r="E240" s="175" t="s">
        <v>3</v>
      </c>
      <c r="F240" s="176" t="s">
        <v>6708</v>
      </c>
      <c r="H240" s="177">
        <v>2.2999999999999998</v>
      </c>
      <c r="I240" s="178"/>
      <c r="L240" s="174"/>
      <c r="M240" s="179"/>
      <c r="N240" s="180"/>
      <c r="O240" s="180"/>
      <c r="P240" s="180"/>
      <c r="Q240" s="180"/>
      <c r="R240" s="180"/>
      <c r="S240" s="180"/>
      <c r="T240" s="181"/>
      <c r="AT240" s="175" t="s">
        <v>264</v>
      </c>
      <c r="AU240" s="175" t="s">
        <v>82</v>
      </c>
      <c r="AV240" s="14" t="s">
        <v>82</v>
      </c>
      <c r="AW240" s="14" t="s">
        <v>34</v>
      </c>
      <c r="AX240" s="14" t="s">
        <v>73</v>
      </c>
      <c r="AY240" s="175" t="s">
        <v>252</v>
      </c>
    </row>
    <row r="241" spans="2:51" s="14" customFormat="1" ht="11.25">
      <c r="B241" s="174"/>
      <c r="D241" s="160" t="s">
        <v>264</v>
      </c>
      <c r="E241" s="175" t="s">
        <v>3</v>
      </c>
      <c r="F241" s="176" t="s">
        <v>6726</v>
      </c>
      <c r="H241" s="177">
        <v>6.7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2:51" s="14" customFormat="1" ht="11.25">
      <c r="B242" s="174"/>
      <c r="D242" s="160" t="s">
        <v>264</v>
      </c>
      <c r="E242" s="175" t="s">
        <v>3</v>
      </c>
      <c r="F242" s="176" t="s">
        <v>6727</v>
      </c>
      <c r="H242" s="177">
        <v>7.6</v>
      </c>
      <c r="I242" s="178"/>
      <c r="L242" s="174"/>
      <c r="M242" s="179"/>
      <c r="N242" s="180"/>
      <c r="O242" s="180"/>
      <c r="P242" s="180"/>
      <c r="Q242" s="180"/>
      <c r="R242" s="180"/>
      <c r="S242" s="180"/>
      <c r="T242" s="181"/>
      <c r="AT242" s="175" t="s">
        <v>264</v>
      </c>
      <c r="AU242" s="175" t="s">
        <v>82</v>
      </c>
      <c r="AV242" s="14" t="s">
        <v>82</v>
      </c>
      <c r="AW242" s="14" t="s">
        <v>34</v>
      </c>
      <c r="AX242" s="14" t="s">
        <v>73</v>
      </c>
      <c r="AY242" s="175" t="s">
        <v>252</v>
      </c>
    </row>
    <row r="243" spans="2:51" s="14" customFormat="1" ht="11.25">
      <c r="B243" s="174"/>
      <c r="D243" s="160" t="s">
        <v>264</v>
      </c>
      <c r="E243" s="175" t="s">
        <v>3</v>
      </c>
      <c r="F243" s="176" t="s">
        <v>3642</v>
      </c>
      <c r="H243" s="177">
        <v>8.5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73</v>
      </c>
      <c r="AY243" s="175" t="s">
        <v>252</v>
      </c>
    </row>
    <row r="244" spans="2:51" s="14" customFormat="1" ht="11.25">
      <c r="B244" s="174"/>
      <c r="D244" s="160" t="s">
        <v>264</v>
      </c>
      <c r="E244" s="175" t="s">
        <v>3</v>
      </c>
      <c r="F244" s="176" t="s">
        <v>6728</v>
      </c>
      <c r="H244" s="177">
        <v>9.4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73</v>
      </c>
      <c r="AY244" s="175" t="s">
        <v>252</v>
      </c>
    </row>
    <row r="245" spans="2:51" s="14" customFormat="1" ht="11.25">
      <c r="B245" s="174"/>
      <c r="D245" s="160" t="s">
        <v>264</v>
      </c>
      <c r="E245" s="175" t="s">
        <v>3</v>
      </c>
      <c r="F245" s="176" t="s">
        <v>6729</v>
      </c>
      <c r="H245" s="177">
        <v>0.4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264</v>
      </c>
      <c r="AU245" s="175" t="s">
        <v>82</v>
      </c>
      <c r="AV245" s="14" t="s">
        <v>82</v>
      </c>
      <c r="AW245" s="14" t="s">
        <v>34</v>
      </c>
      <c r="AX245" s="14" t="s">
        <v>73</v>
      </c>
      <c r="AY245" s="175" t="s">
        <v>252</v>
      </c>
    </row>
    <row r="246" spans="2:51" s="14" customFormat="1" ht="11.25">
      <c r="B246" s="174"/>
      <c r="D246" s="160" t="s">
        <v>264</v>
      </c>
      <c r="E246" s="175" t="s">
        <v>3</v>
      </c>
      <c r="F246" s="176" t="s">
        <v>6700</v>
      </c>
      <c r="H246" s="177">
        <v>0.3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73</v>
      </c>
      <c r="AY246" s="175" t="s">
        <v>252</v>
      </c>
    </row>
    <row r="247" spans="2:51" s="14" customFormat="1" ht="11.25">
      <c r="B247" s="174"/>
      <c r="D247" s="160" t="s">
        <v>264</v>
      </c>
      <c r="E247" s="175" t="s">
        <v>3</v>
      </c>
      <c r="F247" s="176" t="s">
        <v>6700</v>
      </c>
      <c r="H247" s="177">
        <v>0.3</v>
      </c>
      <c r="I247" s="178"/>
      <c r="L247" s="174"/>
      <c r="M247" s="179"/>
      <c r="N247" s="180"/>
      <c r="O247" s="180"/>
      <c r="P247" s="180"/>
      <c r="Q247" s="180"/>
      <c r="R247" s="180"/>
      <c r="S247" s="180"/>
      <c r="T247" s="181"/>
      <c r="AT247" s="175" t="s">
        <v>264</v>
      </c>
      <c r="AU247" s="175" t="s">
        <v>82</v>
      </c>
      <c r="AV247" s="14" t="s">
        <v>82</v>
      </c>
      <c r="AW247" s="14" t="s">
        <v>34</v>
      </c>
      <c r="AX247" s="14" t="s">
        <v>73</v>
      </c>
      <c r="AY247" s="175" t="s">
        <v>252</v>
      </c>
    </row>
    <row r="248" spans="2:51" s="14" customFormat="1" ht="11.25">
      <c r="B248" s="174"/>
      <c r="D248" s="160" t="s">
        <v>264</v>
      </c>
      <c r="E248" s="175" t="s">
        <v>3</v>
      </c>
      <c r="F248" s="176" t="s">
        <v>6714</v>
      </c>
      <c r="H248" s="177">
        <v>0.2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34</v>
      </c>
      <c r="AX248" s="14" t="s">
        <v>73</v>
      </c>
      <c r="AY248" s="175" t="s">
        <v>252</v>
      </c>
    </row>
    <row r="249" spans="2:51" s="14" customFormat="1" ht="11.25">
      <c r="B249" s="174"/>
      <c r="D249" s="160" t="s">
        <v>264</v>
      </c>
      <c r="E249" s="175" t="s">
        <v>3</v>
      </c>
      <c r="F249" s="176" t="s">
        <v>6730</v>
      </c>
      <c r="H249" s="177">
        <v>9.5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264</v>
      </c>
      <c r="AU249" s="175" t="s">
        <v>82</v>
      </c>
      <c r="AV249" s="14" t="s">
        <v>82</v>
      </c>
      <c r="AW249" s="14" t="s">
        <v>34</v>
      </c>
      <c r="AX249" s="14" t="s">
        <v>73</v>
      </c>
      <c r="AY249" s="175" t="s">
        <v>252</v>
      </c>
    </row>
    <row r="250" spans="2:51" s="14" customFormat="1" ht="11.25">
      <c r="B250" s="174"/>
      <c r="D250" s="160" t="s">
        <v>264</v>
      </c>
      <c r="E250" s="175" t="s">
        <v>3</v>
      </c>
      <c r="F250" s="176" t="s">
        <v>6702</v>
      </c>
      <c r="H250" s="177">
        <v>3.6</v>
      </c>
      <c r="I250" s="178"/>
      <c r="L250" s="174"/>
      <c r="M250" s="179"/>
      <c r="N250" s="180"/>
      <c r="O250" s="180"/>
      <c r="P250" s="180"/>
      <c r="Q250" s="180"/>
      <c r="R250" s="180"/>
      <c r="S250" s="180"/>
      <c r="T250" s="181"/>
      <c r="AT250" s="175" t="s">
        <v>264</v>
      </c>
      <c r="AU250" s="175" t="s">
        <v>82</v>
      </c>
      <c r="AV250" s="14" t="s">
        <v>82</v>
      </c>
      <c r="AW250" s="14" t="s">
        <v>34</v>
      </c>
      <c r="AX250" s="14" t="s">
        <v>73</v>
      </c>
      <c r="AY250" s="175" t="s">
        <v>252</v>
      </c>
    </row>
    <row r="251" spans="2:51" s="14" customFormat="1" ht="11.25">
      <c r="B251" s="174"/>
      <c r="D251" s="160" t="s">
        <v>264</v>
      </c>
      <c r="E251" s="175" t="s">
        <v>3</v>
      </c>
      <c r="F251" s="176" t="s">
        <v>6731</v>
      </c>
      <c r="H251" s="177">
        <v>5.6</v>
      </c>
      <c r="I251" s="178"/>
      <c r="L251" s="174"/>
      <c r="M251" s="179"/>
      <c r="N251" s="180"/>
      <c r="O251" s="180"/>
      <c r="P251" s="180"/>
      <c r="Q251" s="180"/>
      <c r="R251" s="180"/>
      <c r="S251" s="180"/>
      <c r="T251" s="181"/>
      <c r="AT251" s="175" t="s">
        <v>264</v>
      </c>
      <c r="AU251" s="175" t="s">
        <v>82</v>
      </c>
      <c r="AV251" s="14" t="s">
        <v>82</v>
      </c>
      <c r="AW251" s="14" t="s">
        <v>34</v>
      </c>
      <c r="AX251" s="14" t="s">
        <v>73</v>
      </c>
      <c r="AY251" s="175" t="s">
        <v>252</v>
      </c>
    </row>
    <row r="252" spans="2:51" s="14" customFormat="1" ht="11.25">
      <c r="B252" s="174"/>
      <c r="D252" s="160" t="s">
        <v>264</v>
      </c>
      <c r="E252" s="175" t="s">
        <v>3</v>
      </c>
      <c r="F252" s="176" t="s">
        <v>6697</v>
      </c>
      <c r="H252" s="177">
        <v>1.6</v>
      </c>
      <c r="I252" s="178"/>
      <c r="L252" s="174"/>
      <c r="M252" s="179"/>
      <c r="N252" s="180"/>
      <c r="O252" s="180"/>
      <c r="P252" s="180"/>
      <c r="Q252" s="180"/>
      <c r="R252" s="180"/>
      <c r="S252" s="180"/>
      <c r="T252" s="181"/>
      <c r="AT252" s="175" t="s">
        <v>264</v>
      </c>
      <c r="AU252" s="175" t="s">
        <v>82</v>
      </c>
      <c r="AV252" s="14" t="s">
        <v>82</v>
      </c>
      <c r="AW252" s="14" t="s">
        <v>34</v>
      </c>
      <c r="AX252" s="14" t="s">
        <v>73</v>
      </c>
      <c r="AY252" s="175" t="s">
        <v>252</v>
      </c>
    </row>
    <row r="253" spans="2:51" s="14" customFormat="1" ht="11.25">
      <c r="B253" s="174"/>
      <c r="D253" s="160" t="s">
        <v>264</v>
      </c>
      <c r="E253" s="175" t="s">
        <v>3</v>
      </c>
      <c r="F253" s="176" t="s">
        <v>6731</v>
      </c>
      <c r="H253" s="177">
        <v>5.6</v>
      </c>
      <c r="I253" s="178"/>
      <c r="L253" s="174"/>
      <c r="M253" s="179"/>
      <c r="N253" s="180"/>
      <c r="O253" s="180"/>
      <c r="P253" s="180"/>
      <c r="Q253" s="180"/>
      <c r="R253" s="180"/>
      <c r="S253" s="180"/>
      <c r="T253" s="181"/>
      <c r="AT253" s="175" t="s">
        <v>264</v>
      </c>
      <c r="AU253" s="175" t="s">
        <v>82</v>
      </c>
      <c r="AV253" s="14" t="s">
        <v>82</v>
      </c>
      <c r="AW253" s="14" t="s">
        <v>34</v>
      </c>
      <c r="AX253" s="14" t="s">
        <v>73</v>
      </c>
      <c r="AY253" s="175" t="s">
        <v>252</v>
      </c>
    </row>
    <row r="254" spans="2:51" s="14" customFormat="1" ht="11.25">
      <c r="B254" s="174"/>
      <c r="D254" s="160" t="s">
        <v>264</v>
      </c>
      <c r="E254" s="175" t="s">
        <v>3</v>
      </c>
      <c r="F254" s="176" t="s">
        <v>6732</v>
      </c>
      <c r="H254" s="177">
        <v>5.3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2:51" s="14" customFormat="1" ht="11.25">
      <c r="B255" s="174"/>
      <c r="D255" s="160" t="s">
        <v>264</v>
      </c>
      <c r="E255" s="175" t="s">
        <v>3</v>
      </c>
      <c r="F255" s="176" t="s">
        <v>6733</v>
      </c>
      <c r="H255" s="177">
        <v>3.8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2:51" s="14" customFormat="1" ht="11.25">
      <c r="B256" s="174"/>
      <c r="D256" s="160" t="s">
        <v>264</v>
      </c>
      <c r="E256" s="175" t="s">
        <v>3</v>
      </c>
      <c r="F256" s="176" t="s">
        <v>6734</v>
      </c>
      <c r="H256" s="177">
        <v>3.2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6711</v>
      </c>
      <c r="H257" s="177">
        <v>1.1000000000000001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6696</v>
      </c>
      <c r="H258" s="177">
        <v>1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73</v>
      </c>
      <c r="AY258" s="175" t="s">
        <v>252</v>
      </c>
    </row>
    <row r="259" spans="1:65" s="14" customFormat="1" ht="11.25">
      <c r="B259" s="174"/>
      <c r="D259" s="160" t="s">
        <v>264</v>
      </c>
      <c r="E259" s="175" t="s">
        <v>3</v>
      </c>
      <c r="F259" s="176" t="s">
        <v>6696</v>
      </c>
      <c r="H259" s="177">
        <v>1</v>
      </c>
      <c r="I259" s="178"/>
      <c r="L259" s="174"/>
      <c r="M259" s="179"/>
      <c r="N259" s="180"/>
      <c r="O259" s="180"/>
      <c r="P259" s="180"/>
      <c r="Q259" s="180"/>
      <c r="R259" s="180"/>
      <c r="S259" s="180"/>
      <c r="T259" s="181"/>
      <c r="AT259" s="175" t="s">
        <v>264</v>
      </c>
      <c r="AU259" s="175" t="s">
        <v>82</v>
      </c>
      <c r="AV259" s="14" t="s">
        <v>82</v>
      </c>
      <c r="AW259" s="14" t="s">
        <v>34</v>
      </c>
      <c r="AX259" s="14" t="s">
        <v>73</v>
      </c>
      <c r="AY259" s="175" t="s">
        <v>252</v>
      </c>
    </row>
    <row r="260" spans="1:65" s="14" customFormat="1" ht="11.25">
      <c r="B260" s="174"/>
      <c r="D260" s="160" t="s">
        <v>264</v>
      </c>
      <c r="E260" s="175" t="s">
        <v>3</v>
      </c>
      <c r="F260" s="176" t="s">
        <v>6735</v>
      </c>
      <c r="H260" s="177">
        <v>0.9</v>
      </c>
      <c r="I260" s="178"/>
      <c r="L260" s="174"/>
      <c r="M260" s="179"/>
      <c r="N260" s="180"/>
      <c r="O260" s="180"/>
      <c r="P260" s="180"/>
      <c r="Q260" s="180"/>
      <c r="R260" s="180"/>
      <c r="S260" s="180"/>
      <c r="T260" s="181"/>
      <c r="AT260" s="175" t="s">
        <v>264</v>
      </c>
      <c r="AU260" s="175" t="s">
        <v>82</v>
      </c>
      <c r="AV260" s="14" t="s">
        <v>82</v>
      </c>
      <c r="AW260" s="14" t="s">
        <v>34</v>
      </c>
      <c r="AX260" s="14" t="s">
        <v>73</v>
      </c>
      <c r="AY260" s="175" t="s">
        <v>252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6735</v>
      </c>
      <c r="H261" s="177">
        <v>0.9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73</v>
      </c>
      <c r="AY261" s="175" t="s">
        <v>252</v>
      </c>
    </row>
    <row r="262" spans="1:65" s="14" customFormat="1" ht="11.25">
      <c r="B262" s="174"/>
      <c r="D262" s="160" t="s">
        <v>264</v>
      </c>
      <c r="E262" s="175" t="s">
        <v>3</v>
      </c>
      <c r="F262" s="176" t="s">
        <v>6735</v>
      </c>
      <c r="H262" s="177">
        <v>0.9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264</v>
      </c>
      <c r="AU262" s="175" t="s">
        <v>82</v>
      </c>
      <c r="AV262" s="14" t="s">
        <v>82</v>
      </c>
      <c r="AW262" s="14" t="s">
        <v>34</v>
      </c>
      <c r="AX262" s="14" t="s">
        <v>73</v>
      </c>
      <c r="AY262" s="175" t="s">
        <v>252</v>
      </c>
    </row>
    <row r="263" spans="1:65" s="14" customFormat="1" ht="11.25">
      <c r="B263" s="174"/>
      <c r="D263" s="160" t="s">
        <v>264</v>
      </c>
      <c r="E263" s="175" t="s">
        <v>3</v>
      </c>
      <c r="F263" s="176" t="s">
        <v>6700</v>
      </c>
      <c r="H263" s="177">
        <v>0.3</v>
      </c>
      <c r="I263" s="178"/>
      <c r="L263" s="174"/>
      <c r="M263" s="179"/>
      <c r="N263" s="180"/>
      <c r="O263" s="180"/>
      <c r="P263" s="180"/>
      <c r="Q263" s="180"/>
      <c r="R263" s="180"/>
      <c r="S263" s="180"/>
      <c r="T263" s="181"/>
      <c r="AT263" s="175" t="s">
        <v>264</v>
      </c>
      <c r="AU263" s="175" t="s">
        <v>82</v>
      </c>
      <c r="AV263" s="14" t="s">
        <v>82</v>
      </c>
      <c r="AW263" s="14" t="s">
        <v>34</v>
      </c>
      <c r="AX263" s="14" t="s">
        <v>73</v>
      </c>
      <c r="AY263" s="175" t="s">
        <v>252</v>
      </c>
    </row>
    <row r="264" spans="1:65" s="14" customFormat="1" ht="11.25">
      <c r="B264" s="174"/>
      <c r="D264" s="160" t="s">
        <v>264</v>
      </c>
      <c r="E264" s="175" t="s">
        <v>3</v>
      </c>
      <c r="F264" s="176" t="s">
        <v>6714</v>
      </c>
      <c r="H264" s="177">
        <v>0.2</v>
      </c>
      <c r="I264" s="178"/>
      <c r="L264" s="174"/>
      <c r="M264" s="179"/>
      <c r="N264" s="180"/>
      <c r="O264" s="180"/>
      <c r="P264" s="180"/>
      <c r="Q264" s="180"/>
      <c r="R264" s="180"/>
      <c r="S264" s="180"/>
      <c r="T264" s="181"/>
      <c r="AT264" s="175" t="s">
        <v>264</v>
      </c>
      <c r="AU264" s="175" t="s">
        <v>82</v>
      </c>
      <c r="AV264" s="14" t="s">
        <v>82</v>
      </c>
      <c r="AW264" s="14" t="s">
        <v>34</v>
      </c>
      <c r="AX264" s="14" t="s">
        <v>73</v>
      </c>
      <c r="AY264" s="175" t="s">
        <v>252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6736</v>
      </c>
      <c r="H265" s="177">
        <v>3.3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5" customFormat="1" ht="11.25">
      <c r="B266" s="182"/>
      <c r="D266" s="160" t="s">
        <v>264</v>
      </c>
      <c r="E266" s="183" t="s">
        <v>3</v>
      </c>
      <c r="F266" s="184" t="s">
        <v>269</v>
      </c>
      <c r="H266" s="185">
        <v>229.8</v>
      </c>
      <c r="I266" s="186"/>
      <c r="L266" s="182"/>
      <c r="M266" s="187"/>
      <c r="N266" s="188"/>
      <c r="O266" s="188"/>
      <c r="P266" s="188"/>
      <c r="Q266" s="188"/>
      <c r="R266" s="188"/>
      <c r="S266" s="188"/>
      <c r="T266" s="189"/>
      <c r="AT266" s="183" t="s">
        <v>264</v>
      </c>
      <c r="AU266" s="183" t="s">
        <v>82</v>
      </c>
      <c r="AV266" s="15" t="s">
        <v>258</v>
      </c>
      <c r="AW266" s="15" t="s">
        <v>34</v>
      </c>
      <c r="AX266" s="15" t="s">
        <v>80</v>
      </c>
      <c r="AY266" s="183" t="s">
        <v>252</v>
      </c>
    </row>
    <row r="267" spans="1:65" s="2" customFormat="1" ht="16.5" customHeight="1">
      <c r="A267" s="34"/>
      <c r="B267" s="145"/>
      <c r="C267" s="146" t="s">
        <v>406</v>
      </c>
      <c r="D267" s="146" t="s">
        <v>254</v>
      </c>
      <c r="E267" s="147" t="s">
        <v>6737</v>
      </c>
      <c r="F267" s="148" t="s">
        <v>6738</v>
      </c>
      <c r="G267" s="149" t="s">
        <v>331</v>
      </c>
      <c r="H267" s="150">
        <v>461.7</v>
      </c>
      <c r="I267" s="151"/>
      <c r="J267" s="152">
        <f>ROUND(I267*H267,2)</f>
        <v>0</v>
      </c>
      <c r="K267" s="153"/>
      <c r="L267" s="35"/>
      <c r="M267" s="154" t="s">
        <v>3</v>
      </c>
      <c r="N267" s="155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406</v>
      </c>
      <c r="AT267" s="158" t="s">
        <v>254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6739</v>
      </c>
    </row>
    <row r="268" spans="1:65" s="2" customFormat="1" ht="19.5">
      <c r="A268" s="34"/>
      <c r="B268" s="35"/>
      <c r="C268" s="34"/>
      <c r="D268" s="160" t="s">
        <v>260</v>
      </c>
      <c r="E268" s="34"/>
      <c r="F268" s="161" t="s">
        <v>6740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1.25">
      <c r="A269" s="34"/>
      <c r="B269" s="35"/>
      <c r="C269" s="34"/>
      <c r="D269" s="165" t="s">
        <v>262</v>
      </c>
      <c r="E269" s="34"/>
      <c r="F269" s="166" t="s">
        <v>6741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262</v>
      </c>
      <c r="AU269" s="19" t="s">
        <v>82</v>
      </c>
    </row>
    <row r="270" spans="1:65" s="13" customFormat="1" ht="11.25">
      <c r="B270" s="167"/>
      <c r="D270" s="160" t="s">
        <v>264</v>
      </c>
      <c r="E270" s="168" t="s">
        <v>3</v>
      </c>
      <c r="F270" s="169" t="s">
        <v>6742</v>
      </c>
      <c r="H270" s="168" t="s">
        <v>3</v>
      </c>
      <c r="I270" s="170"/>
      <c r="L270" s="167"/>
      <c r="M270" s="171"/>
      <c r="N270" s="172"/>
      <c r="O270" s="172"/>
      <c r="P270" s="172"/>
      <c r="Q270" s="172"/>
      <c r="R270" s="172"/>
      <c r="S270" s="172"/>
      <c r="T270" s="173"/>
      <c r="AT270" s="168" t="s">
        <v>264</v>
      </c>
      <c r="AU270" s="168" t="s">
        <v>82</v>
      </c>
      <c r="AV270" s="13" t="s">
        <v>80</v>
      </c>
      <c r="AW270" s="13" t="s">
        <v>34</v>
      </c>
      <c r="AX270" s="13" t="s">
        <v>73</v>
      </c>
      <c r="AY270" s="168" t="s">
        <v>252</v>
      </c>
    </row>
    <row r="271" spans="1:65" s="14" customFormat="1" ht="11.25">
      <c r="B271" s="174"/>
      <c r="D271" s="160" t="s">
        <v>264</v>
      </c>
      <c r="E271" s="175" t="s">
        <v>3</v>
      </c>
      <c r="F271" s="176" t="s">
        <v>6735</v>
      </c>
      <c r="H271" s="177">
        <v>0.9</v>
      </c>
      <c r="I271" s="178"/>
      <c r="L271" s="174"/>
      <c r="M271" s="179"/>
      <c r="N271" s="180"/>
      <c r="O271" s="180"/>
      <c r="P271" s="180"/>
      <c r="Q271" s="180"/>
      <c r="R271" s="180"/>
      <c r="S271" s="180"/>
      <c r="T271" s="181"/>
      <c r="AT271" s="175" t="s">
        <v>264</v>
      </c>
      <c r="AU271" s="175" t="s">
        <v>82</v>
      </c>
      <c r="AV271" s="14" t="s">
        <v>82</v>
      </c>
      <c r="AW271" s="14" t="s">
        <v>34</v>
      </c>
      <c r="AX271" s="14" t="s">
        <v>73</v>
      </c>
      <c r="AY271" s="175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6735</v>
      </c>
      <c r="H272" s="177">
        <v>0.9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6735</v>
      </c>
      <c r="H273" s="177">
        <v>0.9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6743</v>
      </c>
      <c r="H274" s="177">
        <v>4.3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4" customFormat="1" ht="11.25">
      <c r="B275" s="174"/>
      <c r="D275" s="160" t="s">
        <v>264</v>
      </c>
      <c r="E275" s="175" t="s">
        <v>3</v>
      </c>
      <c r="F275" s="176" t="s">
        <v>2874</v>
      </c>
      <c r="H275" s="177">
        <v>4.0999999999999996</v>
      </c>
      <c r="I275" s="178"/>
      <c r="L275" s="174"/>
      <c r="M275" s="179"/>
      <c r="N275" s="180"/>
      <c r="O275" s="180"/>
      <c r="P275" s="180"/>
      <c r="Q275" s="180"/>
      <c r="R275" s="180"/>
      <c r="S275" s="180"/>
      <c r="T275" s="181"/>
      <c r="AT275" s="175" t="s">
        <v>264</v>
      </c>
      <c r="AU275" s="175" t="s">
        <v>82</v>
      </c>
      <c r="AV275" s="14" t="s">
        <v>82</v>
      </c>
      <c r="AW275" s="14" t="s">
        <v>34</v>
      </c>
      <c r="AX275" s="14" t="s">
        <v>73</v>
      </c>
      <c r="AY275" s="175" t="s">
        <v>252</v>
      </c>
    </row>
    <row r="276" spans="1:65" s="14" customFormat="1" ht="11.25">
      <c r="B276" s="174"/>
      <c r="D276" s="160" t="s">
        <v>264</v>
      </c>
      <c r="E276" s="175" t="s">
        <v>3</v>
      </c>
      <c r="F276" s="176" t="s">
        <v>6735</v>
      </c>
      <c r="H276" s="177">
        <v>0.9</v>
      </c>
      <c r="I276" s="178"/>
      <c r="L276" s="174"/>
      <c r="M276" s="179"/>
      <c r="N276" s="180"/>
      <c r="O276" s="180"/>
      <c r="P276" s="180"/>
      <c r="Q276" s="180"/>
      <c r="R276" s="180"/>
      <c r="S276" s="180"/>
      <c r="T276" s="181"/>
      <c r="AT276" s="175" t="s">
        <v>264</v>
      </c>
      <c r="AU276" s="175" t="s">
        <v>82</v>
      </c>
      <c r="AV276" s="14" t="s">
        <v>82</v>
      </c>
      <c r="AW276" s="14" t="s">
        <v>34</v>
      </c>
      <c r="AX276" s="14" t="s">
        <v>73</v>
      </c>
      <c r="AY276" s="175" t="s">
        <v>252</v>
      </c>
    </row>
    <row r="277" spans="1:65" s="14" customFormat="1" ht="11.25">
      <c r="B277" s="174"/>
      <c r="D277" s="160" t="s">
        <v>264</v>
      </c>
      <c r="E277" s="175" t="s">
        <v>3</v>
      </c>
      <c r="F277" s="176" t="s">
        <v>6699</v>
      </c>
      <c r="H277" s="177">
        <v>0.8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264</v>
      </c>
      <c r="AU277" s="175" t="s">
        <v>82</v>
      </c>
      <c r="AV277" s="14" t="s">
        <v>82</v>
      </c>
      <c r="AW277" s="14" t="s">
        <v>34</v>
      </c>
      <c r="AX277" s="14" t="s">
        <v>73</v>
      </c>
      <c r="AY277" s="175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6744</v>
      </c>
      <c r="H278" s="177">
        <v>3.7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73</v>
      </c>
      <c r="AY278" s="175" t="s">
        <v>252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6745</v>
      </c>
      <c r="H279" s="177">
        <v>4.2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73</v>
      </c>
      <c r="AY279" s="175" t="s">
        <v>252</v>
      </c>
    </row>
    <row r="280" spans="1:65" s="13" customFormat="1" ht="11.25">
      <c r="B280" s="167"/>
      <c r="D280" s="160" t="s">
        <v>264</v>
      </c>
      <c r="E280" s="168" t="s">
        <v>3</v>
      </c>
      <c r="F280" s="169" t="s">
        <v>6746</v>
      </c>
      <c r="H280" s="168" t="s">
        <v>3</v>
      </c>
      <c r="I280" s="170"/>
      <c r="L280" s="167"/>
      <c r="M280" s="171"/>
      <c r="N280" s="172"/>
      <c r="O280" s="172"/>
      <c r="P280" s="172"/>
      <c r="Q280" s="172"/>
      <c r="R280" s="172"/>
      <c r="S280" s="172"/>
      <c r="T280" s="173"/>
      <c r="AT280" s="168" t="s">
        <v>264</v>
      </c>
      <c r="AU280" s="168" t="s">
        <v>82</v>
      </c>
      <c r="AV280" s="13" t="s">
        <v>80</v>
      </c>
      <c r="AW280" s="13" t="s">
        <v>34</v>
      </c>
      <c r="AX280" s="13" t="s">
        <v>73</v>
      </c>
      <c r="AY280" s="168" t="s">
        <v>252</v>
      </c>
    </row>
    <row r="281" spans="1:65" s="14" customFormat="1" ht="11.25">
      <c r="B281" s="174"/>
      <c r="D281" s="160" t="s">
        <v>264</v>
      </c>
      <c r="E281" s="175" t="s">
        <v>3</v>
      </c>
      <c r="F281" s="176" t="s">
        <v>6747</v>
      </c>
      <c r="H281" s="177">
        <v>291</v>
      </c>
      <c r="I281" s="178"/>
      <c r="L281" s="174"/>
      <c r="M281" s="179"/>
      <c r="N281" s="180"/>
      <c r="O281" s="180"/>
      <c r="P281" s="180"/>
      <c r="Q281" s="180"/>
      <c r="R281" s="180"/>
      <c r="S281" s="180"/>
      <c r="T281" s="181"/>
      <c r="AT281" s="175" t="s">
        <v>264</v>
      </c>
      <c r="AU281" s="175" t="s">
        <v>82</v>
      </c>
      <c r="AV281" s="14" t="s">
        <v>82</v>
      </c>
      <c r="AW281" s="14" t="s">
        <v>34</v>
      </c>
      <c r="AX281" s="14" t="s">
        <v>73</v>
      </c>
      <c r="AY281" s="175" t="s">
        <v>252</v>
      </c>
    </row>
    <row r="282" spans="1:65" s="13" customFormat="1" ht="11.25">
      <c r="B282" s="167"/>
      <c r="D282" s="160" t="s">
        <v>264</v>
      </c>
      <c r="E282" s="168" t="s">
        <v>3</v>
      </c>
      <c r="F282" s="169" t="s">
        <v>6748</v>
      </c>
      <c r="H282" s="168" t="s">
        <v>3</v>
      </c>
      <c r="I282" s="170"/>
      <c r="L282" s="167"/>
      <c r="M282" s="171"/>
      <c r="N282" s="172"/>
      <c r="O282" s="172"/>
      <c r="P282" s="172"/>
      <c r="Q282" s="172"/>
      <c r="R282" s="172"/>
      <c r="S282" s="172"/>
      <c r="T282" s="173"/>
      <c r="AT282" s="168" t="s">
        <v>264</v>
      </c>
      <c r="AU282" s="168" t="s">
        <v>82</v>
      </c>
      <c r="AV282" s="13" t="s">
        <v>80</v>
      </c>
      <c r="AW282" s="13" t="s">
        <v>34</v>
      </c>
      <c r="AX282" s="13" t="s">
        <v>73</v>
      </c>
      <c r="AY282" s="168" t="s">
        <v>252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6749</v>
      </c>
      <c r="H283" s="177">
        <v>150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5" customFormat="1" ht="11.25">
      <c r="B284" s="182"/>
      <c r="D284" s="160" t="s">
        <v>264</v>
      </c>
      <c r="E284" s="183" t="s">
        <v>3</v>
      </c>
      <c r="F284" s="184" t="s">
        <v>269</v>
      </c>
      <c r="H284" s="185">
        <v>461.7</v>
      </c>
      <c r="I284" s="186"/>
      <c r="L284" s="182"/>
      <c r="M284" s="187"/>
      <c r="N284" s="188"/>
      <c r="O284" s="188"/>
      <c r="P284" s="188"/>
      <c r="Q284" s="188"/>
      <c r="R284" s="188"/>
      <c r="S284" s="188"/>
      <c r="T284" s="189"/>
      <c r="AT284" s="183" t="s">
        <v>264</v>
      </c>
      <c r="AU284" s="183" t="s">
        <v>82</v>
      </c>
      <c r="AV284" s="15" t="s">
        <v>258</v>
      </c>
      <c r="AW284" s="15" t="s">
        <v>34</v>
      </c>
      <c r="AX284" s="15" t="s">
        <v>80</v>
      </c>
      <c r="AY284" s="183" t="s">
        <v>252</v>
      </c>
    </row>
    <row r="285" spans="1:65" s="2" customFormat="1" ht="16.5" customHeight="1">
      <c r="A285" s="34"/>
      <c r="B285" s="145"/>
      <c r="C285" s="146" t="s">
        <v>414</v>
      </c>
      <c r="D285" s="146" t="s">
        <v>254</v>
      </c>
      <c r="E285" s="147" t="s">
        <v>6750</v>
      </c>
      <c r="F285" s="148" t="s">
        <v>6751</v>
      </c>
      <c r="G285" s="149" t="s">
        <v>331</v>
      </c>
      <c r="H285" s="150">
        <v>15.4</v>
      </c>
      <c r="I285" s="151"/>
      <c r="J285" s="152">
        <f>ROUND(I285*H285,2)</f>
        <v>0</v>
      </c>
      <c r="K285" s="153"/>
      <c r="L285" s="35"/>
      <c r="M285" s="154" t="s">
        <v>3</v>
      </c>
      <c r="N285" s="155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406</v>
      </c>
      <c r="AT285" s="158" t="s">
        <v>254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6752</v>
      </c>
    </row>
    <row r="286" spans="1:65" s="2" customFormat="1" ht="19.5">
      <c r="A286" s="34"/>
      <c r="B286" s="35"/>
      <c r="C286" s="34"/>
      <c r="D286" s="160" t="s">
        <v>260</v>
      </c>
      <c r="E286" s="34"/>
      <c r="F286" s="161" t="s">
        <v>6753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11.25">
      <c r="A287" s="34"/>
      <c r="B287" s="35"/>
      <c r="C287" s="34"/>
      <c r="D287" s="165" t="s">
        <v>262</v>
      </c>
      <c r="E287" s="34"/>
      <c r="F287" s="166" t="s">
        <v>6754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262</v>
      </c>
      <c r="AU287" s="19" t="s">
        <v>82</v>
      </c>
    </row>
    <row r="288" spans="1:65" s="13" customFormat="1" ht="11.25">
      <c r="B288" s="167"/>
      <c r="D288" s="160" t="s">
        <v>264</v>
      </c>
      <c r="E288" s="168" t="s">
        <v>3</v>
      </c>
      <c r="F288" s="169" t="s">
        <v>6755</v>
      </c>
      <c r="H288" s="168" t="s">
        <v>3</v>
      </c>
      <c r="I288" s="170"/>
      <c r="L288" s="167"/>
      <c r="M288" s="171"/>
      <c r="N288" s="172"/>
      <c r="O288" s="172"/>
      <c r="P288" s="172"/>
      <c r="Q288" s="172"/>
      <c r="R288" s="172"/>
      <c r="S288" s="172"/>
      <c r="T288" s="173"/>
      <c r="AT288" s="168" t="s">
        <v>264</v>
      </c>
      <c r="AU288" s="168" t="s">
        <v>82</v>
      </c>
      <c r="AV288" s="13" t="s">
        <v>80</v>
      </c>
      <c r="AW288" s="13" t="s">
        <v>34</v>
      </c>
      <c r="AX288" s="13" t="s">
        <v>73</v>
      </c>
      <c r="AY288" s="168" t="s">
        <v>252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6713</v>
      </c>
      <c r="H289" s="177">
        <v>0.1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6727</v>
      </c>
      <c r="H290" s="177">
        <v>7.6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4" customFormat="1" ht="11.25">
      <c r="B291" s="174"/>
      <c r="D291" s="160" t="s">
        <v>264</v>
      </c>
      <c r="E291" s="175" t="s">
        <v>3</v>
      </c>
      <c r="F291" s="176" t="s">
        <v>6727</v>
      </c>
      <c r="H291" s="177">
        <v>7.6</v>
      </c>
      <c r="I291" s="178"/>
      <c r="L291" s="174"/>
      <c r="M291" s="179"/>
      <c r="N291" s="180"/>
      <c r="O291" s="180"/>
      <c r="P291" s="180"/>
      <c r="Q291" s="180"/>
      <c r="R291" s="180"/>
      <c r="S291" s="180"/>
      <c r="T291" s="181"/>
      <c r="AT291" s="175" t="s">
        <v>264</v>
      </c>
      <c r="AU291" s="175" t="s">
        <v>82</v>
      </c>
      <c r="AV291" s="14" t="s">
        <v>82</v>
      </c>
      <c r="AW291" s="14" t="s">
        <v>34</v>
      </c>
      <c r="AX291" s="14" t="s">
        <v>73</v>
      </c>
      <c r="AY291" s="175" t="s">
        <v>252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6713</v>
      </c>
      <c r="H292" s="177">
        <v>0.1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73</v>
      </c>
      <c r="AY292" s="175" t="s">
        <v>252</v>
      </c>
    </row>
    <row r="293" spans="1:65" s="15" customFormat="1" ht="11.25">
      <c r="B293" s="182"/>
      <c r="D293" s="160" t="s">
        <v>264</v>
      </c>
      <c r="E293" s="183" t="s">
        <v>3</v>
      </c>
      <c r="F293" s="184" t="s">
        <v>269</v>
      </c>
      <c r="H293" s="185">
        <v>15.4</v>
      </c>
      <c r="I293" s="186"/>
      <c r="L293" s="182"/>
      <c r="M293" s="187"/>
      <c r="N293" s="188"/>
      <c r="O293" s="188"/>
      <c r="P293" s="188"/>
      <c r="Q293" s="188"/>
      <c r="R293" s="188"/>
      <c r="S293" s="188"/>
      <c r="T293" s="189"/>
      <c r="AT293" s="183" t="s">
        <v>264</v>
      </c>
      <c r="AU293" s="183" t="s">
        <v>82</v>
      </c>
      <c r="AV293" s="15" t="s">
        <v>258</v>
      </c>
      <c r="AW293" s="15" t="s">
        <v>34</v>
      </c>
      <c r="AX293" s="15" t="s">
        <v>80</v>
      </c>
      <c r="AY293" s="183" t="s">
        <v>252</v>
      </c>
    </row>
    <row r="294" spans="1:65" s="2" customFormat="1" ht="16.5" customHeight="1">
      <c r="A294" s="34"/>
      <c r="B294" s="145"/>
      <c r="C294" s="198" t="s">
        <v>423</v>
      </c>
      <c r="D294" s="198" t="s">
        <v>361</v>
      </c>
      <c r="E294" s="199" t="s">
        <v>6756</v>
      </c>
      <c r="F294" s="200" t="s">
        <v>6757</v>
      </c>
      <c r="G294" s="201" t="s">
        <v>331</v>
      </c>
      <c r="H294" s="202">
        <v>16</v>
      </c>
      <c r="I294" s="203"/>
      <c r="J294" s="204">
        <f>ROUND(I294*H294,2)</f>
        <v>0</v>
      </c>
      <c r="K294" s="205"/>
      <c r="L294" s="206"/>
      <c r="M294" s="207" t="s">
        <v>3</v>
      </c>
      <c r="N294" s="208" t="s">
        <v>44</v>
      </c>
      <c r="O294" s="55"/>
      <c r="P294" s="156">
        <f>O294*H294</f>
        <v>0</v>
      </c>
      <c r="Q294" s="156">
        <v>1E-4</v>
      </c>
      <c r="R294" s="156">
        <f>Q294*H294</f>
        <v>1.6000000000000001E-3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572</v>
      </c>
      <c r="AT294" s="158" t="s">
        <v>361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6758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6757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1.25">
      <c r="A296" s="34"/>
      <c r="B296" s="35"/>
      <c r="C296" s="34"/>
      <c r="D296" s="165" t="s">
        <v>262</v>
      </c>
      <c r="E296" s="34"/>
      <c r="F296" s="166" t="s">
        <v>6759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262</v>
      </c>
      <c r="AU296" s="19" t="s">
        <v>82</v>
      </c>
    </row>
    <row r="297" spans="1:65" s="2" customFormat="1" ht="16.5" customHeight="1">
      <c r="A297" s="34"/>
      <c r="B297" s="145"/>
      <c r="C297" s="198" t="s">
        <v>429</v>
      </c>
      <c r="D297" s="198" t="s">
        <v>361</v>
      </c>
      <c r="E297" s="199" t="s">
        <v>6760</v>
      </c>
      <c r="F297" s="200" t="s">
        <v>6761</v>
      </c>
      <c r="G297" s="201" t="s">
        <v>331</v>
      </c>
      <c r="H297" s="202">
        <v>252.78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4.0000000000000003E-5</v>
      </c>
      <c r="R297" s="156">
        <f>Q297*H297</f>
        <v>1.0111200000000001E-2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6762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6761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6763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14" customFormat="1" ht="11.25">
      <c r="B300" s="174"/>
      <c r="D300" s="160" t="s">
        <v>264</v>
      </c>
      <c r="F300" s="176" t="s">
        <v>6764</v>
      </c>
      <c r="H300" s="177">
        <v>252.78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82</v>
      </c>
      <c r="AV300" s="14" t="s">
        <v>82</v>
      </c>
      <c r="AW300" s="14" t="s">
        <v>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98" t="s">
        <v>435</v>
      </c>
      <c r="D301" s="198" t="s">
        <v>361</v>
      </c>
      <c r="E301" s="199" t="s">
        <v>6765</v>
      </c>
      <c r="F301" s="200" t="s">
        <v>6766</v>
      </c>
      <c r="G301" s="201" t="s">
        <v>331</v>
      </c>
      <c r="H301" s="202">
        <v>507.87</v>
      </c>
      <c r="I301" s="203"/>
      <c r="J301" s="204">
        <f>ROUND(I301*H301,2)</f>
        <v>0</v>
      </c>
      <c r="K301" s="205"/>
      <c r="L301" s="206"/>
      <c r="M301" s="207" t="s">
        <v>3</v>
      </c>
      <c r="N301" s="208" t="s">
        <v>44</v>
      </c>
      <c r="O301" s="55"/>
      <c r="P301" s="156">
        <f>O301*H301</f>
        <v>0</v>
      </c>
      <c r="Q301" s="156">
        <v>6.9999999999999994E-5</v>
      </c>
      <c r="R301" s="156">
        <f>Q301*H301</f>
        <v>3.5550899999999996E-2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572</v>
      </c>
      <c r="AT301" s="158" t="s">
        <v>361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6767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6766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6768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14" customFormat="1" ht="11.25">
      <c r="B304" s="174"/>
      <c r="D304" s="160" t="s">
        <v>264</v>
      </c>
      <c r="F304" s="176" t="s">
        <v>6769</v>
      </c>
      <c r="H304" s="177">
        <v>507.87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4</v>
      </c>
      <c r="AX304" s="14" t="s">
        <v>80</v>
      </c>
      <c r="AY304" s="175" t="s">
        <v>252</v>
      </c>
    </row>
    <row r="305" spans="1:65" s="2" customFormat="1" ht="16.5" customHeight="1">
      <c r="A305" s="34"/>
      <c r="B305" s="145"/>
      <c r="C305" s="146" t="s">
        <v>8</v>
      </c>
      <c r="D305" s="146" t="s">
        <v>254</v>
      </c>
      <c r="E305" s="147" t="s">
        <v>6770</v>
      </c>
      <c r="F305" s="148" t="s">
        <v>6771</v>
      </c>
      <c r="G305" s="149" t="s">
        <v>331</v>
      </c>
      <c r="H305" s="150">
        <v>110.5</v>
      </c>
      <c r="I305" s="151"/>
      <c r="J305" s="152">
        <f>ROUND(I305*H305,2)</f>
        <v>0</v>
      </c>
      <c r="K305" s="153"/>
      <c r="L305" s="35"/>
      <c r="M305" s="154" t="s">
        <v>3</v>
      </c>
      <c r="N305" s="155" t="s">
        <v>44</v>
      </c>
      <c r="O305" s="55"/>
      <c r="P305" s="156">
        <f>O305*H305</f>
        <v>0</v>
      </c>
      <c r="Q305" s="156">
        <v>0</v>
      </c>
      <c r="R305" s="156">
        <f>Q305*H305</f>
        <v>0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406</v>
      </c>
      <c r="AT305" s="158" t="s">
        <v>254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406</v>
      </c>
      <c r="BM305" s="158" t="s">
        <v>6772</v>
      </c>
    </row>
    <row r="306" spans="1:65" s="2" customFormat="1" ht="19.5">
      <c r="A306" s="34"/>
      <c r="B306" s="35"/>
      <c r="C306" s="34"/>
      <c r="D306" s="160" t="s">
        <v>260</v>
      </c>
      <c r="E306" s="34"/>
      <c r="F306" s="161" t="s">
        <v>6773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6774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13" customFormat="1" ht="11.25">
      <c r="B308" s="167"/>
      <c r="D308" s="160" t="s">
        <v>264</v>
      </c>
      <c r="E308" s="168" t="s">
        <v>3</v>
      </c>
      <c r="F308" s="169" t="s">
        <v>6694</v>
      </c>
      <c r="H308" s="168" t="s">
        <v>3</v>
      </c>
      <c r="I308" s="170"/>
      <c r="L308" s="167"/>
      <c r="M308" s="171"/>
      <c r="N308" s="172"/>
      <c r="O308" s="172"/>
      <c r="P308" s="172"/>
      <c r="Q308" s="172"/>
      <c r="R308" s="172"/>
      <c r="S308" s="172"/>
      <c r="T308" s="173"/>
      <c r="AT308" s="168" t="s">
        <v>264</v>
      </c>
      <c r="AU308" s="168" t="s">
        <v>82</v>
      </c>
      <c r="AV308" s="13" t="s">
        <v>80</v>
      </c>
      <c r="AW308" s="13" t="s">
        <v>34</v>
      </c>
      <c r="AX308" s="13" t="s">
        <v>73</v>
      </c>
      <c r="AY308" s="168" t="s">
        <v>252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6711</v>
      </c>
      <c r="H309" s="177">
        <v>1.1000000000000001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73</v>
      </c>
      <c r="AY309" s="175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6707</v>
      </c>
      <c r="H310" s="177">
        <v>0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4" customFormat="1" ht="11.25">
      <c r="B311" s="174"/>
      <c r="D311" s="160" t="s">
        <v>264</v>
      </c>
      <c r="E311" s="175" t="s">
        <v>3</v>
      </c>
      <c r="F311" s="176" t="s">
        <v>6775</v>
      </c>
      <c r="H311" s="177">
        <v>1.5</v>
      </c>
      <c r="I311" s="178"/>
      <c r="L311" s="174"/>
      <c r="M311" s="179"/>
      <c r="N311" s="180"/>
      <c r="O311" s="180"/>
      <c r="P311" s="180"/>
      <c r="Q311" s="180"/>
      <c r="R311" s="180"/>
      <c r="S311" s="180"/>
      <c r="T311" s="181"/>
      <c r="AT311" s="175" t="s">
        <v>264</v>
      </c>
      <c r="AU311" s="175" t="s">
        <v>82</v>
      </c>
      <c r="AV311" s="14" t="s">
        <v>82</v>
      </c>
      <c r="AW311" s="14" t="s">
        <v>34</v>
      </c>
      <c r="AX311" s="14" t="s">
        <v>73</v>
      </c>
      <c r="AY311" s="175" t="s">
        <v>252</v>
      </c>
    </row>
    <row r="312" spans="1:65" s="14" customFormat="1" ht="11.25">
      <c r="B312" s="174"/>
      <c r="D312" s="160" t="s">
        <v>264</v>
      </c>
      <c r="E312" s="175" t="s">
        <v>3</v>
      </c>
      <c r="F312" s="176" t="s">
        <v>6776</v>
      </c>
      <c r="H312" s="177">
        <v>1.3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264</v>
      </c>
      <c r="AU312" s="175" t="s">
        <v>82</v>
      </c>
      <c r="AV312" s="14" t="s">
        <v>82</v>
      </c>
      <c r="AW312" s="14" t="s">
        <v>34</v>
      </c>
      <c r="AX312" s="14" t="s">
        <v>73</v>
      </c>
      <c r="AY312" s="175" t="s">
        <v>252</v>
      </c>
    </row>
    <row r="313" spans="1:65" s="14" customFormat="1" ht="11.25">
      <c r="B313" s="174"/>
      <c r="D313" s="160" t="s">
        <v>264</v>
      </c>
      <c r="E313" s="175" t="s">
        <v>3</v>
      </c>
      <c r="F313" s="176" t="s">
        <v>6713</v>
      </c>
      <c r="H313" s="177">
        <v>0.1</v>
      </c>
      <c r="I313" s="178"/>
      <c r="L313" s="174"/>
      <c r="M313" s="179"/>
      <c r="N313" s="180"/>
      <c r="O313" s="180"/>
      <c r="P313" s="180"/>
      <c r="Q313" s="180"/>
      <c r="R313" s="180"/>
      <c r="S313" s="180"/>
      <c r="T313" s="181"/>
      <c r="AT313" s="175" t="s">
        <v>264</v>
      </c>
      <c r="AU313" s="175" t="s">
        <v>82</v>
      </c>
      <c r="AV313" s="14" t="s">
        <v>82</v>
      </c>
      <c r="AW313" s="14" t="s">
        <v>34</v>
      </c>
      <c r="AX313" s="14" t="s">
        <v>73</v>
      </c>
      <c r="AY313" s="175" t="s">
        <v>252</v>
      </c>
    </row>
    <row r="314" spans="1:65" s="14" customFormat="1" ht="11.25">
      <c r="B314" s="174"/>
      <c r="D314" s="160" t="s">
        <v>264</v>
      </c>
      <c r="E314" s="175" t="s">
        <v>3</v>
      </c>
      <c r="F314" s="176" t="s">
        <v>6713</v>
      </c>
      <c r="H314" s="177">
        <v>0.1</v>
      </c>
      <c r="I314" s="178"/>
      <c r="L314" s="174"/>
      <c r="M314" s="179"/>
      <c r="N314" s="180"/>
      <c r="O314" s="180"/>
      <c r="P314" s="180"/>
      <c r="Q314" s="180"/>
      <c r="R314" s="180"/>
      <c r="S314" s="180"/>
      <c r="T314" s="181"/>
      <c r="AT314" s="175" t="s">
        <v>264</v>
      </c>
      <c r="AU314" s="175" t="s">
        <v>82</v>
      </c>
      <c r="AV314" s="14" t="s">
        <v>82</v>
      </c>
      <c r="AW314" s="14" t="s">
        <v>34</v>
      </c>
      <c r="AX314" s="14" t="s">
        <v>73</v>
      </c>
      <c r="AY314" s="175" t="s">
        <v>252</v>
      </c>
    </row>
    <row r="315" spans="1:65" s="14" customFormat="1" ht="11.25">
      <c r="B315" s="174"/>
      <c r="D315" s="160" t="s">
        <v>264</v>
      </c>
      <c r="E315" s="175" t="s">
        <v>3</v>
      </c>
      <c r="F315" s="176" t="s">
        <v>5091</v>
      </c>
      <c r="H315" s="177">
        <v>0.7</v>
      </c>
      <c r="I315" s="178"/>
      <c r="L315" s="174"/>
      <c r="M315" s="179"/>
      <c r="N315" s="180"/>
      <c r="O315" s="180"/>
      <c r="P315" s="180"/>
      <c r="Q315" s="180"/>
      <c r="R315" s="180"/>
      <c r="S315" s="180"/>
      <c r="T315" s="181"/>
      <c r="AT315" s="175" t="s">
        <v>264</v>
      </c>
      <c r="AU315" s="175" t="s">
        <v>82</v>
      </c>
      <c r="AV315" s="14" t="s">
        <v>82</v>
      </c>
      <c r="AW315" s="14" t="s">
        <v>34</v>
      </c>
      <c r="AX315" s="14" t="s">
        <v>73</v>
      </c>
      <c r="AY315" s="175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6729</v>
      </c>
      <c r="H316" s="177">
        <v>0.4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4" customFormat="1" ht="11.25">
      <c r="B317" s="174"/>
      <c r="D317" s="160" t="s">
        <v>264</v>
      </c>
      <c r="E317" s="175" t="s">
        <v>3</v>
      </c>
      <c r="F317" s="176" t="s">
        <v>6711</v>
      </c>
      <c r="H317" s="177">
        <v>1.1000000000000001</v>
      </c>
      <c r="I317" s="178"/>
      <c r="L317" s="174"/>
      <c r="M317" s="179"/>
      <c r="N317" s="180"/>
      <c r="O317" s="180"/>
      <c r="P317" s="180"/>
      <c r="Q317" s="180"/>
      <c r="R317" s="180"/>
      <c r="S317" s="180"/>
      <c r="T317" s="181"/>
      <c r="AT317" s="175" t="s">
        <v>264</v>
      </c>
      <c r="AU317" s="175" t="s">
        <v>82</v>
      </c>
      <c r="AV317" s="14" t="s">
        <v>82</v>
      </c>
      <c r="AW317" s="14" t="s">
        <v>34</v>
      </c>
      <c r="AX317" s="14" t="s">
        <v>73</v>
      </c>
      <c r="AY317" s="175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6775</v>
      </c>
      <c r="H318" s="177">
        <v>1.5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4" customFormat="1" ht="11.25">
      <c r="B319" s="174"/>
      <c r="D319" s="160" t="s">
        <v>264</v>
      </c>
      <c r="E319" s="175" t="s">
        <v>3</v>
      </c>
      <c r="F319" s="176" t="s">
        <v>6714</v>
      </c>
      <c r="H319" s="177">
        <v>0.2</v>
      </c>
      <c r="I319" s="178"/>
      <c r="L319" s="174"/>
      <c r="M319" s="179"/>
      <c r="N319" s="180"/>
      <c r="O319" s="180"/>
      <c r="P319" s="180"/>
      <c r="Q319" s="180"/>
      <c r="R319" s="180"/>
      <c r="S319" s="180"/>
      <c r="T319" s="181"/>
      <c r="AT319" s="175" t="s">
        <v>264</v>
      </c>
      <c r="AU319" s="175" t="s">
        <v>82</v>
      </c>
      <c r="AV319" s="14" t="s">
        <v>82</v>
      </c>
      <c r="AW319" s="14" t="s">
        <v>34</v>
      </c>
      <c r="AX319" s="14" t="s">
        <v>73</v>
      </c>
      <c r="AY319" s="175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6713</v>
      </c>
      <c r="H320" s="177">
        <v>0.1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2:51" s="14" customFormat="1" ht="11.25">
      <c r="B321" s="174"/>
      <c r="D321" s="160" t="s">
        <v>264</v>
      </c>
      <c r="E321" s="175" t="s">
        <v>3</v>
      </c>
      <c r="F321" s="176" t="s">
        <v>6697</v>
      </c>
      <c r="H321" s="177">
        <v>1.6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264</v>
      </c>
      <c r="AU321" s="175" t="s">
        <v>82</v>
      </c>
      <c r="AV321" s="14" t="s">
        <v>82</v>
      </c>
      <c r="AW321" s="14" t="s">
        <v>34</v>
      </c>
      <c r="AX321" s="14" t="s">
        <v>73</v>
      </c>
      <c r="AY321" s="175" t="s">
        <v>252</v>
      </c>
    </row>
    <row r="322" spans="2:51" s="14" customFormat="1" ht="11.25">
      <c r="B322" s="174"/>
      <c r="D322" s="160" t="s">
        <v>264</v>
      </c>
      <c r="E322" s="175" t="s">
        <v>3</v>
      </c>
      <c r="F322" s="176" t="s">
        <v>6723</v>
      </c>
      <c r="H322" s="177">
        <v>5</v>
      </c>
      <c r="I322" s="178"/>
      <c r="L322" s="174"/>
      <c r="M322" s="179"/>
      <c r="N322" s="180"/>
      <c r="O322" s="180"/>
      <c r="P322" s="180"/>
      <c r="Q322" s="180"/>
      <c r="R322" s="180"/>
      <c r="S322" s="180"/>
      <c r="T322" s="181"/>
      <c r="AT322" s="175" t="s">
        <v>264</v>
      </c>
      <c r="AU322" s="175" t="s">
        <v>82</v>
      </c>
      <c r="AV322" s="14" t="s">
        <v>82</v>
      </c>
      <c r="AW322" s="14" t="s">
        <v>34</v>
      </c>
      <c r="AX322" s="14" t="s">
        <v>73</v>
      </c>
      <c r="AY322" s="175" t="s">
        <v>252</v>
      </c>
    </row>
    <row r="323" spans="2:51" s="14" customFormat="1" ht="11.25">
      <c r="B323" s="174"/>
      <c r="D323" s="160" t="s">
        <v>264</v>
      </c>
      <c r="E323" s="175" t="s">
        <v>3</v>
      </c>
      <c r="F323" s="176" t="s">
        <v>6723</v>
      </c>
      <c r="H323" s="177">
        <v>5</v>
      </c>
      <c r="I323" s="178"/>
      <c r="L323" s="174"/>
      <c r="M323" s="179"/>
      <c r="N323" s="180"/>
      <c r="O323" s="180"/>
      <c r="P323" s="180"/>
      <c r="Q323" s="180"/>
      <c r="R323" s="180"/>
      <c r="S323" s="180"/>
      <c r="T323" s="181"/>
      <c r="AT323" s="175" t="s">
        <v>264</v>
      </c>
      <c r="AU323" s="175" t="s">
        <v>82</v>
      </c>
      <c r="AV323" s="14" t="s">
        <v>82</v>
      </c>
      <c r="AW323" s="14" t="s">
        <v>34</v>
      </c>
      <c r="AX323" s="14" t="s">
        <v>73</v>
      </c>
      <c r="AY323" s="175" t="s">
        <v>252</v>
      </c>
    </row>
    <row r="324" spans="2:51" s="14" customFormat="1" ht="11.25">
      <c r="B324" s="174"/>
      <c r="D324" s="160" t="s">
        <v>264</v>
      </c>
      <c r="E324" s="175" t="s">
        <v>3</v>
      </c>
      <c r="F324" s="176" t="s">
        <v>6777</v>
      </c>
      <c r="H324" s="177">
        <v>4.4000000000000004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73</v>
      </c>
      <c r="AY324" s="175" t="s">
        <v>252</v>
      </c>
    </row>
    <row r="325" spans="2:51" s="14" customFormat="1" ht="11.25">
      <c r="B325" s="174"/>
      <c r="D325" s="160" t="s">
        <v>264</v>
      </c>
      <c r="E325" s="175" t="s">
        <v>3</v>
      </c>
      <c r="F325" s="176" t="s">
        <v>6713</v>
      </c>
      <c r="H325" s="177">
        <v>0.1</v>
      </c>
      <c r="I325" s="178"/>
      <c r="L325" s="174"/>
      <c r="M325" s="179"/>
      <c r="N325" s="180"/>
      <c r="O325" s="180"/>
      <c r="P325" s="180"/>
      <c r="Q325" s="180"/>
      <c r="R325" s="180"/>
      <c r="S325" s="180"/>
      <c r="T325" s="181"/>
      <c r="AT325" s="175" t="s">
        <v>264</v>
      </c>
      <c r="AU325" s="175" t="s">
        <v>82</v>
      </c>
      <c r="AV325" s="14" t="s">
        <v>82</v>
      </c>
      <c r="AW325" s="14" t="s">
        <v>34</v>
      </c>
      <c r="AX325" s="14" t="s">
        <v>73</v>
      </c>
      <c r="AY325" s="175" t="s">
        <v>252</v>
      </c>
    </row>
    <row r="326" spans="2:51" s="14" customFormat="1" ht="11.25">
      <c r="B326" s="174"/>
      <c r="D326" s="160" t="s">
        <v>264</v>
      </c>
      <c r="E326" s="175" t="s">
        <v>3</v>
      </c>
      <c r="F326" s="176" t="s">
        <v>6713</v>
      </c>
      <c r="H326" s="177">
        <v>0.1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73</v>
      </c>
      <c r="AY326" s="175" t="s">
        <v>252</v>
      </c>
    </row>
    <row r="327" spans="2:51" s="14" customFormat="1" ht="11.25">
      <c r="B327" s="174"/>
      <c r="D327" s="160" t="s">
        <v>264</v>
      </c>
      <c r="E327" s="175" t="s">
        <v>3</v>
      </c>
      <c r="F327" s="176" t="s">
        <v>6723</v>
      </c>
      <c r="H327" s="177">
        <v>5</v>
      </c>
      <c r="I327" s="178"/>
      <c r="L327" s="174"/>
      <c r="M327" s="179"/>
      <c r="N327" s="180"/>
      <c r="O327" s="180"/>
      <c r="P327" s="180"/>
      <c r="Q327" s="180"/>
      <c r="R327" s="180"/>
      <c r="S327" s="180"/>
      <c r="T327" s="181"/>
      <c r="AT327" s="175" t="s">
        <v>264</v>
      </c>
      <c r="AU327" s="175" t="s">
        <v>82</v>
      </c>
      <c r="AV327" s="14" t="s">
        <v>82</v>
      </c>
      <c r="AW327" s="14" t="s">
        <v>34</v>
      </c>
      <c r="AX327" s="14" t="s">
        <v>73</v>
      </c>
      <c r="AY327" s="175" t="s">
        <v>252</v>
      </c>
    </row>
    <row r="328" spans="2:51" s="14" customFormat="1" ht="11.25">
      <c r="B328" s="174"/>
      <c r="D328" s="160" t="s">
        <v>264</v>
      </c>
      <c r="E328" s="175" t="s">
        <v>3</v>
      </c>
      <c r="F328" s="176" t="s">
        <v>6706</v>
      </c>
      <c r="H328" s="177">
        <v>6.1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264</v>
      </c>
      <c r="AU328" s="175" t="s">
        <v>82</v>
      </c>
      <c r="AV328" s="14" t="s">
        <v>82</v>
      </c>
      <c r="AW328" s="14" t="s">
        <v>34</v>
      </c>
      <c r="AX328" s="14" t="s">
        <v>73</v>
      </c>
      <c r="AY328" s="175" t="s">
        <v>252</v>
      </c>
    </row>
    <row r="329" spans="2:51" s="14" customFormat="1" ht="11.25">
      <c r="B329" s="174"/>
      <c r="D329" s="160" t="s">
        <v>264</v>
      </c>
      <c r="E329" s="175" t="s">
        <v>3</v>
      </c>
      <c r="F329" s="176" t="s">
        <v>6778</v>
      </c>
      <c r="H329" s="177">
        <v>6.4</v>
      </c>
      <c r="I329" s="178"/>
      <c r="L329" s="174"/>
      <c r="M329" s="179"/>
      <c r="N329" s="180"/>
      <c r="O329" s="180"/>
      <c r="P329" s="180"/>
      <c r="Q329" s="180"/>
      <c r="R329" s="180"/>
      <c r="S329" s="180"/>
      <c r="T329" s="181"/>
      <c r="AT329" s="175" t="s">
        <v>264</v>
      </c>
      <c r="AU329" s="175" t="s">
        <v>82</v>
      </c>
      <c r="AV329" s="14" t="s">
        <v>82</v>
      </c>
      <c r="AW329" s="14" t="s">
        <v>34</v>
      </c>
      <c r="AX329" s="14" t="s">
        <v>73</v>
      </c>
      <c r="AY329" s="175" t="s">
        <v>252</v>
      </c>
    </row>
    <row r="330" spans="2:51" s="14" customFormat="1" ht="11.25">
      <c r="B330" s="174"/>
      <c r="D330" s="160" t="s">
        <v>264</v>
      </c>
      <c r="E330" s="175" t="s">
        <v>3</v>
      </c>
      <c r="F330" s="176" t="s">
        <v>6778</v>
      </c>
      <c r="H330" s="177">
        <v>6.4</v>
      </c>
      <c r="I330" s="178"/>
      <c r="L330" s="174"/>
      <c r="M330" s="179"/>
      <c r="N330" s="180"/>
      <c r="O330" s="180"/>
      <c r="P330" s="180"/>
      <c r="Q330" s="180"/>
      <c r="R330" s="180"/>
      <c r="S330" s="180"/>
      <c r="T330" s="181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73</v>
      </c>
      <c r="AY330" s="175" t="s">
        <v>252</v>
      </c>
    </row>
    <row r="331" spans="2:51" s="14" customFormat="1" ht="11.25">
      <c r="B331" s="174"/>
      <c r="D331" s="160" t="s">
        <v>264</v>
      </c>
      <c r="E331" s="175" t="s">
        <v>3</v>
      </c>
      <c r="F331" s="176" t="s">
        <v>6713</v>
      </c>
      <c r="H331" s="177">
        <v>0.1</v>
      </c>
      <c r="I331" s="178"/>
      <c r="L331" s="174"/>
      <c r="M331" s="179"/>
      <c r="N331" s="180"/>
      <c r="O331" s="180"/>
      <c r="P331" s="180"/>
      <c r="Q331" s="180"/>
      <c r="R331" s="180"/>
      <c r="S331" s="180"/>
      <c r="T331" s="181"/>
      <c r="AT331" s="175" t="s">
        <v>264</v>
      </c>
      <c r="AU331" s="175" t="s">
        <v>82</v>
      </c>
      <c r="AV331" s="14" t="s">
        <v>82</v>
      </c>
      <c r="AW331" s="14" t="s">
        <v>34</v>
      </c>
      <c r="AX331" s="14" t="s">
        <v>73</v>
      </c>
      <c r="AY331" s="175" t="s">
        <v>252</v>
      </c>
    </row>
    <row r="332" spans="2:51" s="14" customFormat="1" ht="11.25">
      <c r="B332" s="174"/>
      <c r="D332" s="160" t="s">
        <v>264</v>
      </c>
      <c r="E332" s="175" t="s">
        <v>3</v>
      </c>
      <c r="F332" s="176" t="s">
        <v>6729</v>
      </c>
      <c r="H332" s="177">
        <v>0.4</v>
      </c>
      <c r="I332" s="178"/>
      <c r="L332" s="174"/>
      <c r="M332" s="179"/>
      <c r="N332" s="180"/>
      <c r="O332" s="180"/>
      <c r="P332" s="180"/>
      <c r="Q332" s="180"/>
      <c r="R332" s="180"/>
      <c r="S332" s="180"/>
      <c r="T332" s="181"/>
      <c r="AT332" s="175" t="s">
        <v>264</v>
      </c>
      <c r="AU332" s="175" t="s">
        <v>82</v>
      </c>
      <c r="AV332" s="14" t="s">
        <v>82</v>
      </c>
      <c r="AW332" s="14" t="s">
        <v>34</v>
      </c>
      <c r="AX332" s="14" t="s">
        <v>73</v>
      </c>
      <c r="AY332" s="175" t="s">
        <v>252</v>
      </c>
    </row>
    <row r="333" spans="2:51" s="14" customFormat="1" ht="11.25">
      <c r="B333" s="174"/>
      <c r="D333" s="160" t="s">
        <v>264</v>
      </c>
      <c r="E333" s="175" t="s">
        <v>3</v>
      </c>
      <c r="F333" s="176" t="s">
        <v>6735</v>
      </c>
      <c r="H333" s="177">
        <v>0.9</v>
      </c>
      <c r="I333" s="178"/>
      <c r="L333" s="174"/>
      <c r="M333" s="179"/>
      <c r="N333" s="180"/>
      <c r="O333" s="180"/>
      <c r="P333" s="180"/>
      <c r="Q333" s="180"/>
      <c r="R333" s="180"/>
      <c r="S333" s="180"/>
      <c r="T333" s="181"/>
      <c r="AT333" s="175" t="s">
        <v>264</v>
      </c>
      <c r="AU333" s="175" t="s">
        <v>82</v>
      </c>
      <c r="AV333" s="14" t="s">
        <v>82</v>
      </c>
      <c r="AW333" s="14" t="s">
        <v>34</v>
      </c>
      <c r="AX333" s="14" t="s">
        <v>73</v>
      </c>
      <c r="AY333" s="175" t="s">
        <v>252</v>
      </c>
    </row>
    <row r="334" spans="2:51" s="14" customFormat="1" ht="11.25">
      <c r="B334" s="174"/>
      <c r="D334" s="160" t="s">
        <v>264</v>
      </c>
      <c r="E334" s="175" t="s">
        <v>3</v>
      </c>
      <c r="F334" s="176" t="s">
        <v>6723</v>
      </c>
      <c r="H334" s="177">
        <v>5</v>
      </c>
      <c r="I334" s="178"/>
      <c r="L334" s="174"/>
      <c r="M334" s="179"/>
      <c r="N334" s="180"/>
      <c r="O334" s="180"/>
      <c r="P334" s="180"/>
      <c r="Q334" s="180"/>
      <c r="R334" s="180"/>
      <c r="S334" s="180"/>
      <c r="T334" s="181"/>
      <c r="AT334" s="175" t="s">
        <v>264</v>
      </c>
      <c r="AU334" s="175" t="s">
        <v>82</v>
      </c>
      <c r="AV334" s="14" t="s">
        <v>82</v>
      </c>
      <c r="AW334" s="14" t="s">
        <v>34</v>
      </c>
      <c r="AX334" s="14" t="s">
        <v>73</v>
      </c>
      <c r="AY334" s="175" t="s">
        <v>252</v>
      </c>
    </row>
    <row r="335" spans="2:51" s="14" customFormat="1" ht="11.25">
      <c r="B335" s="174"/>
      <c r="D335" s="160" t="s">
        <v>264</v>
      </c>
      <c r="E335" s="175" t="s">
        <v>3</v>
      </c>
      <c r="F335" s="176" t="s">
        <v>6697</v>
      </c>
      <c r="H335" s="177">
        <v>1.6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264</v>
      </c>
      <c r="AU335" s="175" t="s">
        <v>82</v>
      </c>
      <c r="AV335" s="14" t="s">
        <v>82</v>
      </c>
      <c r="AW335" s="14" t="s">
        <v>34</v>
      </c>
      <c r="AX335" s="14" t="s">
        <v>73</v>
      </c>
      <c r="AY335" s="175" t="s">
        <v>252</v>
      </c>
    </row>
    <row r="336" spans="2:51" s="14" customFormat="1" ht="11.25">
      <c r="B336" s="174"/>
      <c r="D336" s="160" t="s">
        <v>264</v>
      </c>
      <c r="E336" s="175" t="s">
        <v>3</v>
      </c>
      <c r="F336" s="176" t="s">
        <v>6723</v>
      </c>
      <c r="H336" s="177">
        <v>5</v>
      </c>
      <c r="I336" s="178"/>
      <c r="L336" s="174"/>
      <c r="M336" s="179"/>
      <c r="N336" s="180"/>
      <c r="O336" s="180"/>
      <c r="P336" s="180"/>
      <c r="Q336" s="180"/>
      <c r="R336" s="180"/>
      <c r="S336" s="180"/>
      <c r="T336" s="181"/>
      <c r="AT336" s="175" t="s">
        <v>264</v>
      </c>
      <c r="AU336" s="175" t="s">
        <v>82</v>
      </c>
      <c r="AV336" s="14" t="s">
        <v>82</v>
      </c>
      <c r="AW336" s="14" t="s">
        <v>34</v>
      </c>
      <c r="AX336" s="14" t="s">
        <v>73</v>
      </c>
      <c r="AY336" s="175" t="s">
        <v>252</v>
      </c>
    </row>
    <row r="337" spans="2:51" s="14" customFormat="1" ht="11.25">
      <c r="B337" s="174"/>
      <c r="D337" s="160" t="s">
        <v>264</v>
      </c>
      <c r="E337" s="175" t="s">
        <v>3</v>
      </c>
      <c r="F337" s="176" t="s">
        <v>6723</v>
      </c>
      <c r="H337" s="177">
        <v>5</v>
      </c>
      <c r="I337" s="178"/>
      <c r="L337" s="174"/>
      <c r="M337" s="179"/>
      <c r="N337" s="180"/>
      <c r="O337" s="180"/>
      <c r="P337" s="180"/>
      <c r="Q337" s="180"/>
      <c r="R337" s="180"/>
      <c r="S337" s="180"/>
      <c r="T337" s="181"/>
      <c r="AT337" s="175" t="s">
        <v>264</v>
      </c>
      <c r="AU337" s="175" t="s">
        <v>82</v>
      </c>
      <c r="AV337" s="14" t="s">
        <v>82</v>
      </c>
      <c r="AW337" s="14" t="s">
        <v>34</v>
      </c>
      <c r="AX337" s="14" t="s">
        <v>73</v>
      </c>
      <c r="AY337" s="175" t="s">
        <v>252</v>
      </c>
    </row>
    <row r="338" spans="2:51" s="14" customFormat="1" ht="11.25">
      <c r="B338" s="174"/>
      <c r="D338" s="160" t="s">
        <v>264</v>
      </c>
      <c r="E338" s="175" t="s">
        <v>3</v>
      </c>
      <c r="F338" s="176" t="s">
        <v>6713</v>
      </c>
      <c r="H338" s="177">
        <v>0.1</v>
      </c>
      <c r="I338" s="178"/>
      <c r="L338" s="174"/>
      <c r="M338" s="179"/>
      <c r="N338" s="180"/>
      <c r="O338" s="180"/>
      <c r="P338" s="180"/>
      <c r="Q338" s="180"/>
      <c r="R338" s="180"/>
      <c r="S338" s="180"/>
      <c r="T338" s="181"/>
      <c r="AT338" s="175" t="s">
        <v>264</v>
      </c>
      <c r="AU338" s="175" t="s">
        <v>82</v>
      </c>
      <c r="AV338" s="14" t="s">
        <v>82</v>
      </c>
      <c r="AW338" s="14" t="s">
        <v>34</v>
      </c>
      <c r="AX338" s="14" t="s">
        <v>73</v>
      </c>
      <c r="AY338" s="175" t="s">
        <v>252</v>
      </c>
    </row>
    <row r="339" spans="2:51" s="14" customFormat="1" ht="11.25">
      <c r="B339" s="174"/>
      <c r="D339" s="160" t="s">
        <v>264</v>
      </c>
      <c r="E339" s="175" t="s">
        <v>3</v>
      </c>
      <c r="F339" s="176" t="s">
        <v>6713</v>
      </c>
      <c r="H339" s="177">
        <v>0.1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73</v>
      </c>
      <c r="AY339" s="175" t="s">
        <v>252</v>
      </c>
    </row>
    <row r="340" spans="2:51" s="14" customFormat="1" ht="11.25">
      <c r="B340" s="174"/>
      <c r="D340" s="160" t="s">
        <v>264</v>
      </c>
      <c r="E340" s="175" t="s">
        <v>3</v>
      </c>
      <c r="F340" s="176" t="s">
        <v>6779</v>
      </c>
      <c r="H340" s="177">
        <v>4.5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34</v>
      </c>
      <c r="AX340" s="14" t="s">
        <v>73</v>
      </c>
      <c r="AY340" s="175" t="s">
        <v>252</v>
      </c>
    </row>
    <row r="341" spans="2:51" s="14" customFormat="1" ht="11.25">
      <c r="B341" s="174"/>
      <c r="D341" s="160" t="s">
        <v>264</v>
      </c>
      <c r="E341" s="175" t="s">
        <v>3</v>
      </c>
      <c r="F341" s="176" t="s">
        <v>6709</v>
      </c>
      <c r="H341" s="177">
        <v>4.7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264</v>
      </c>
      <c r="AU341" s="175" t="s">
        <v>82</v>
      </c>
      <c r="AV341" s="14" t="s">
        <v>82</v>
      </c>
      <c r="AW341" s="14" t="s">
        <v>34</v>
      </c>
      <c r="AX341" s="14" t="s">
        <v>73</v>
      </c>
      <c r="AY341" s="175" t="s">
        <v>252</v>
      </c>
    </row>
    <row r="342" spans="2:51" s="14" customFormat="1" ht="11.25">
      <c r="B342" s="174"/>
      <c r="D342" s="160" t="s">
        <v>264</v>
      </c>
      <c r="E342" s="175" t="s">
        <v>3</v>
      </c>
      <c r="F342" s="176" t="s">
        <v>6713</v>
      </c>
      <c r="H342" s="177">
        <v>0.1</v>
      </c>
      <c r="I342" s="178"/>
      <c r="L342" s="174"/>
      <c r="M342" s="179"/>
      <c r="N342" s="180"/>
      <c r="O342" s="180"/>
      <c r="P342" s="180"/>
      <c r="Q342" s="180"/>
      <c r="R342" s="180"/>
      <c r="S342" s="180"/>
      <c r="T342" s="181"/>
      <c r="AT342" s="175" t="s">
        <v>264</v>
      </c>
      <c r="AU342" s="175" t="s">
        <v>82</v>
      </c>
      <c r="AV342" s="14" t="s">
        <v>82</v>
      </c>
      <c r="AW342" s="14" t="s">
        <v>34</v>
      </c>
      <c r="AX342" s="14" t="s">
        <v>73</v>
      </c>
      <c r="AY342" s="175" t="s">
        <v>252</v>
      </c>
    </row>
    <row r="343" spans="2:51" s="14" customFormat="1" ht="11.25">
      <c r="B343" s="174"/>
      <c r="D343" s="160" t="s">
        <v>264</v>
      </c>
      <c r="E343" s="175" t="s">
        <v>3</v>
      </c>
      <c r="F343" s="176" t="s">
        <v>6697</v>
      </c>
      <c r="H343" s="177">
        <v>1.6</v>
      </c>
      <c r="I343" s="178"/>
      <c r="L343" s="174"/>
      <c r="M343" s="179"/>
      <c r="N343" s="180"/>
      <c r="O343" s="180"/>
      <c r="P343" s="180"/>
      <c r="Q343" s="180"/>
      <c r="R343" s="180"/>
      <c r="S343" s="180"/>
      <c r="T343" s="181"/>
      <c r="AT343" s="175" t="s">
        <v>264</v>
      </c>
      <c r="AU343" s="175" t="s">
        <v>82</v>
      </c>
      <c r="AV343" s="14" t="s">
        <v>82</v>
      </c>
      <c r="AW343" s="14" t="s">
        <v>34</v>
      </c>
      <c r="AX343" s="14" t="s">
        <v>73</v>
      </c>
      <c r="AY343" s="175" t="s">
        <v>252</v>
      </c>
    </row>
    <row r="344" spans="2:51" s="14" customFormat="1" ht="11.25">
      <c r="B344" s="174"/>
      <c r="D344" s="160" t="s">
        <v>264</v>
      </c>
      <c r="E344" s="175" t="s">
        <v>3</v>
      </c>
      <c r="F344" s="176" t="s">
        <v>6707</v>
      </c>
      <c r="H344" s="177">
        <v>0</v>
      </c>
      <c r="I344" s="178"/>
      <c r="L344" s="174"/>
      <c r="M344" s="179"/>
      <c r="N344" s="180"/>
      <c r="O344" s="180"/>
      <c r="P344" s="180"/>
      <c r="Q344" s="180"/>
      <c r="R344" s="180"/>
      <c r="S344" s="180"/>
      <c r="T344" s="181"/>
      <c r="AT344" s="175" t="s">
        <v>264</v>
      </c>
      <c r="AU344" s="175" t="s">
        <v>82</v>
      </c>
      <c r="AV344" s="14" t="s">
        <v>82</v>
      </c>
      <c r="AW344" s="14" t="s">
        <v>34</v>
      </c>
      <c r="AX344" s="14" t="s">
        <v>73</v>
      </c>
      <c r="AY344" s="175" t="s">
        <v>252</v>
      </c>
    </row>
    <row r="345" spans="2:51" s="14" customFormat="1" ht="11.25">
      <c r="B345" s="174"/>
      <c r="D345" s="160" t="s">
        <v>264</v>
      </c>
      <c r="E345" s="175" t="s">
        <v>3</v>
      </c>
      <c r="F345" s="176" t="s">
        <v>6714</v>
      </c>
      <c r="H345" s="177">
        <v>0.2</v>
      </c>
      <c r="I345" s="178"/>
      <c r="L345" s="174"/>
      <c r="M345" s="179"/>
      <c r="N345" s="180"/>
      <c r="O345" s="180"/>
      <c r="P345" s="180"/>
      <c r="Q345" s="180"/>
      <c r="R345" s="180"/>
      <c r="S345" s="180"/>
      <c r="T345" s="181"/>
      <c r="AT345" s="175" t="s">
        <v>264</v>
      </c>
      <c r="AU345" s="175" t="s">
        <v>82</v>
      </c>
      <c r="AV345" s="14" t="s">
        <v>82</v>
      </c>
      <c r="AW345" s="14" t="s">
        <v>34</v>
      </c>
      <c r="AX345" s="14" t="s">
        <v>73</v>
      </c>
      <c r="AY345" s="175" t="s">
        <v>252</v>
      </c>
    </row>
    <row r="346" spans="2:51" s="14" customFormat="1" ht="11.25">
      <c r="B346" s="174"/>
      <c r="D346" s="160" t="s">
        <v>264</v>
      </c>
      <c r="E346" s="175" t="s">
        <v>3</v>
      </c>
      <c r="F346" s="176" t="s">
        <v>6707</v>
      </c>
      <c r="H346" s="177">
        <v>0</v>
      </c>
      <c r="I346" s="178"/>
      <c r="L346" s="174"/>
      <c r="M346" s="179"/>
      <c r="N346" s="180"/>
      <c r="O346" s="180"/>
      <c r="P346" s="180"/>
      <c r="Q346" s="180"/>
      <c r="R346" s="180"/>
      <c r="S346" s="180"/>
      <c r="T346" s="181"/>
      <c r="AT346" s="175" t="s">
        <v>264</v>
      </c>
      <c r="AU346" s="175" t="s">
        <v>82</v>
      </c>
      <c r="AV346" s="14" t="s">
        <v>82</v>
      </c>
      <c r="AW346" s="14" t="s">
        <v>34</v>
      </c>
      <c r="AX346" s="14" t="s">
        <v>73</v>
      </c>
      <c r="AY346" s="175" t="s">
        <v>252</v>
      </c>
    </row>
    <row r="347" spans="2:51" s="14" customFormat="1" ht="11.25">
      <c r="B347" s="174"/>
      <c r="D347" s="160" t="s">
        <v>264</v>
      </c>
      <c r="E347" s="175" t="s">
        <v>3</v>
      </c>
      <c r="F347" s="176" t="s">
        <v>6697</v>
      </c>
      <c r="H347" s="177">
        <v>1.6</v>
      </c>
      <c r="I347" s="178"/>
      <c r="L347" s="174"/>
      <c r="M347" s="179"/>
      <c r="N347" s="180"/>
      <c r="O347" s="180"/>
      <c r="P347" s="180"/>
      <c r="Q347" s="180"/>
      <c r="R347" s="180"/>
      <c r="S347" s="180"/>
      <c r="T347" s="181"/>
      <c r="AT347" s="175" t="s">
        <v>264</v>
      </c>
      <c r="AU347" s="175" t="s">
        <v>82</v>
      </c>
      <c r="AV347" s="14" t="s">
        <v>82</v>
      </c>
      <c r="AW347" s="14" t="s">
        <v>34</v>
      </c>
      <c r="AX347" s="14" t="s">
        <v>73</v>
      </c>
      <c r="AY347" s="175" t="s">
        <v>252</v>
      </c>
    </row>
    <row r="348" spans="2:51" s="14" customFormat="1" ht="11.25">
      <c r="B348" s="174"/>
      <c r="D348" s="160" t="s">
        <v>264</v>
      </c>
      <c r="E348" s="175" t="s">
        <v>3</v>
      </c>
      <c r="F348" s="176" t="s">
        <v>6707</v>
      </c>
      <c r="H348" s="177">
        <v>0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264</v>
      </c>
      <c r="AU348" s="175" t="s">
        <v>82</v>
      </c>
      <c r="AV348" s="14" t="s">
        <v>82</v>
      </c>
      <c r="AW348" s="14" t="s">
        <v>34</v>
      </c>
      <c r="AX348" s="14" t="s">
        <v>73</v>
      </c>
      <c r="AY348" s="175" t="s">
        <v>252</v>
      </c>
    </row>
    <row r="349" spans="2:51" s="14" customFormat="1" ht="11.25">
      <c r="B349" s="174"/>
      <c r="D349" s="160" t="s">
        <v>264</v>
      </c>
      <c r="E349" s="175" t="s">
        <v>3</v>
      </c>
      <c r="F349" s="176" t="s">
        <v>6714</v>
      </c>
      <c r="H349" s="177">
        <v>0.2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73</v>
      </c>
      <c r="AY349" s="175" t="s">
        <v>252</v>
      </c>
    </row>
    <row r="350" spans="2:51" s="14" customFormat="1" ht="11.25">
      <c r="B350" s="174"/>
      <c r="D350" s="160" t="s">
        <v>264</v>
      </c>
      <c r="E350" s="175" t="s">
        <v>3</v>
      </c>
      <c r="F350" s="176" t="s">
        <v>6776</v>
      </c>
      <c r="H350" s="177">
        <v>1.3</v>
      </c>
      <c r="I350" s="178"/>
      <c r="L350" s="174"/>
      <c r="M350" s="179"/>
      <c r="N350" s="180"/>
      <c r="O350" s="180"/>
      <c r="P350" s="180"/>
      <c r="Q350" s="180"/>
      <c r="R350" s="180"/>
      <c r="S350" s="180"/>
      <c r="T350" s="181"/>
      <c r="AT350" s="175" t="s">
        <v>264</v>
      </c>
      <c r="AU350" s="175" t="s">
        <v>82</v>
      </c>
      <c r="AV350" s="14" t="s">
        <v>82</v>
      </c>
      <c r="AW350" s="14" t="s">
        <v>34</v>
      </c>
      <c r="AX350" s="14" t="s">
        <v>73</v>
      </c>
      <c r="AY350" s="175" t="s">
        <v>252</v>
      </c>
    </row>
    <row r="351" spans="2:51" s="14" customFormat="1" ht="11.25">
      <c r="B351" s="174"/>
      <c r="D351" s="160" t="s">
        <v>264</v>
      </c>
      <c r="E351" s="175" t="s">
        <v>3</v>
      </c>
      <c r="F351" s="176" t="s">
        <v>6780</v>
      </c>
      <c r="H351" s="177">
        <v>1.2</v>
      </c>
      <c r="I351" s="178"/>
      <c r="L351" s="174"/>
      <c r="M351" s="179"/>
      <c r="N351" s="180"/>
      <c r="O351" s="180"/>
      <c r="P351" s="180"/>
      <c r="Q351" s="180"/>
      <c r="R351" s="180"/>
      <c r="S351" s="180"/>
      <c r="T351" s="181"/>
      <c r="AT351" s="175" t="s">
        <v>264</v>
      </c>
      <c r="AU351" s="175" t="s">
        <v>82</v>
      </c>
      <c r="AV351" s="14" t="s">
        <v>82</v>
      </c>
      <c r="AW351" s="14" t="s">
        <v>34</v>
      </c>
      <c r="AX351" s="14" t="s">
        <v>73</v>
      </c>
      <c r="AY351" s="175" t="s">
        <v>252</v>
      </c>
    </row>
    <row r="352" spans="2:51" s="14" customFormat="1" ht="11.25">
      <c r="B352" s="174"/>
      <c r="D352" s="160" t="s">
        <v>264</v>
      </c>
      <c r="E352" s="175" t="s">
        <v>3</v>
      </c>
      <c r="F352" s="176" t="s">
        <v>6705</v>
      </c>
      <c r="H352" s="177">
        <v>0.5</v>
      </c>
      <c r="I352" s="178"/>
      <c r="L352" s="174"/>
      <c r="M352" s="179"/>
      <c r="N352" s="180"/>
      <c r="O352" s="180"/>
      <c r="P352" s="180"/>
      <c r="Q352" s="180"/>
      <c r="R352" s="180"/>
      <c r="S352" s="180"/>
      <c r="T352" s="181"/>
      <c r="AT352" s="175" t="s">
        <v>264</v>
      </c>
      <c r="AU352" s="175" t="s">
        <v>82</v>
      </c>
      <c r="AV352" s="14" t="s">
        <v>82</v>
      </c>
      <c r="AW352" s="14" t="s">
        <v>34</v>
      </c>
      <c r="AX352" s="14" t="s">
        <v>73</v>
      </c>
      <c r="AY352" s="175" t="s">
        <v>252</v>
      </c>
    </row>
    <row r="353" spans="2:51" s="14" customFormat="1" ht="11.25">
      <c r="B353" s="174"/>
      <c r="D353" s="160" t="s">
        <v>264</v>
      </c>
      <c r="E353" s="175" t="s">
        <v>3</v>
      </c>
      <c r="F353" s="176" t="s">
        <v>6714</v>
      </c>
      <c r="H353" s="177">
        <v>0.2</v>
      </c>
      <c r="I353" s="178"/>
      <c r="L353" s="174"/>
      <c r="M353" s="179"/>
      <c r="N353" s="180"/>
      <c r="O353" s="180"/>
      <c r="P353" s="180"/>
      <c r="Q353" s="180"/>
      <c r="R353" s="180"/>
      <c r="S353" s="180"/>
      <c r="T353" s="181"/>
      <c r="AT353" s="175" t="s">
        <v>264</v>
      </c>
      <c r="AU353" s="175" t="s">
        <v>82</v>
      </c>
      <c r="AV353" s="14" t="s">
        <v>82</v>
      </c>
      <c r="AW353" s="14" t="s">
        <v>34</v>
      </c>
      <c r="AX353" s="14" t="s">
        <v>73</v>
      </c>
      <c r="AY353" s="175" t="s">
        <v>252</v>
      </c>
    </row>
    <row r="354" spans="2:51" s="14" customFormat="1" ht="11.25">
      <c r="B354" s="174"/>
      <c r="D354" s="160" t="s">
        <v>264</v>
      </c>
      <c r="E354" s="175" t="s">
        <v>3</v>
      </c>
      <c r="F354" s="176" t="s">
        <v>6781</v>
      </c>
      <c r="H354" s="177">
        <v>2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73</v>
      </c>
      <c r="AY354" s="175" t="s">
        <v>252</v>
      </c>
    </row>
    <row r="355" spans="2:51" s="14" customFormat="1" ht="11.25">
      <c r="B355" s="174"/>
      <c r="D355" s="160" t="s">
        <v>264</v>
      </c>
      <c r="E355" s="175" t="s">
        <v>3</v>
      </c>
      <c r="F355" s="176" t="s">
        <v>5091</v>
      </c>
      <c r="H355" s="177">
        <v>0.7</v>
      </c>
      <c r="I355" s="178"/>
      <c r="L355" s="174"/>
      <c r="M355" s="179"/>
      <c r="N355" s="180"/>
      <c r="O355" s="180"/>
      <c r="P355" s="180"/>
      <c r="Q355" s="180"/>
      <c r="R355" s="180"/>
      <c r="S355" s="180"/>
      <c r="T355" s="181"/>
      <c r="AT355" s="175" t="s">
        <v>264</v>
      </c>
      <c r="AU355" s="175" t="s">
        <v>82</v>
      </c>
      <c r="AV355" s="14" t="s">
        <v>82</v>
      </c>
      <c r="AW355" s="14" t="s">
        <v>34</v>
      </c>
      <c r="AX355" s="14" t="s">
        <v>73</v>
      </c>
      <c r="AY355" s="175" t="s">
        <v>252</v>
      </c>
    </row>
    <row r="356" spans="2:51" s="14" customFormat="1" ht="11.25">
      <c r="B356" s="174"/>
      <c r="D356" s="160" t="s">
        <v>264</v>
      </c>
      <c r="E356" s="175" t="s">
        <v>3</v>
      </c>
      <c r="F356" s="176" t="s">
        <v>5101</v>
      </c>
      <c r="H356" s="177">
        <v>0.6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264</v>
      </c>
      <c r="AU356" s="175" t="s">
        <v>82</v>
      </c>
      <c r="AV356" s="14" t="s">
        <v>82</v>
      </c>
      <c r="AW356" s="14" t="s">
        <v>34</v>
      </c>
      <c r="AX356" s="14" t="s">
        <v>73</v>
      </c>
      <c r="AY356" s="175" t="s">
        <v>252</v>
      </c>
    </row>
    <row r="357" spans="2:51" s="14" customFormat="1" ht="11.25">
      <c r="B357" s="174"/>
      <c r="D357" s="160" t="s">
        <v>264</v>
      </c>
      <c r="E357" s="175" t="s">
        <v>3</v>
      </c>
      <c r="F357" s="176" t="s">
        <v>6705</v>
      </c>
      <c r="H357" s="177">
        <v>0.5</v>
      </c>
      <c r="I357" s="178"/>
      <c r="L357" s="174"/>
      <c r="M357" s="179"/>
      <c r="N357" s="180"/>
      <c r="O357" s="180"/>
      <c r="P357" s="180"/>
      <c r="Q357" s="180"/>
      <c r="R357" s="180"/>
      <c r="S357" s="180"/>
      <c r="T357" s="181"/>
      <c r="AT357" s="175" t="s">
        <v>264</v>
      </c>
      <c r="AU357" s="175" t="s">
        <v>82</v>
      </c>
      <c r="AV357" s="14" t="s">
        <v>82</v>
      </c>
      <c r="AW357" s="14" t="s">
        <v>34</v>
      </c>
      <c r="AX357" s="14" t="s">
        <v>73</v>
      </c>
      <c r="AY357" s="175" t="s">
        <v>252</v>
      </c>
    </row>
    <row r="358" spans="2:51" s="14" customFormat="1" ht="11.25">
      <c r="B358" s="174"/>
      <c r="D358" s="160" t="s">
        <v>264</v>
      </c>
      <c r="E358" s="175" t="s">
        <v>3</v>
      </c>
      <c r="F358" s="176" t="s">
        <v>6729</v>
      </c>
      <c r="H358" s="177">
        <v>0.4</v>
      </c>
      <c r="I358" s="178"/>
      <c r="L358" s="174"/>
      <c r="M358" s="179"/>
      <c r="N358" s="180"/>
      <c r="O358" s="180"/>
      <c r="P358" s="180"/>
      <c r="Q358" s="180"/>
      <c r="R358" s="180"/>
      <c r="S358" s="180"/>
      <c r="T358" s="181"/>
      <c r="AT358" s="175" t="s">
        <v>264</v>
      </c>
      <c r="AU358" s="175" t="s">
        <v>82</v>
      </c>
      <c r="AV358" s="14" t="s">
        <v>82</v>
      </c>
      <c r="AW358" s="14" t="s">
        <v>34</v>
      </c>
      <c r="AX358" s="14" t="s">
        <v>73</v>
      </c>
      <c r="AY358" s="175" t="s">
        <v>252</v>
      </c>
    </row>
    <row r="359" spans="2:51" s="14" customFormat="1" ht="11.25">
      <c r="B359" s="174"/>
      <c r="D359" s="160" t="s">
        <v>264</v>
      </c>
      <c r="E359" s="175" t="s">
        <v>3</v>
      </c>
      <c r="F359" s="176" t="s">
        <v>6700</v>
      </c>
      <c r="H359" s="177">
        <v>0.3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73</v>
      </c>
      <c r="AY359" s="175" t="s">
        <v>252</v>
      </c>
    </row>
    <row r="360" spans="2:51" s="14" customFormat="1" ht="11.25">
      <c r="B360" s="174"/>
      <c r="D360" s="160" t="s">
        <v>264</v>
      </c>
      <c r="E360" s="175" t="s">
        <v>3</v>
      </c>
      <c r="F360" s="176" t="s">
        <v>6699</v>
      </c>
      <c r="H360" s="177">
        <v>0.8</v>
      </c>
      <c r="I360" s="178"/>
      <c r="L360" s="174"/>
      <c r="M360" s="179"/>
      <c r="N360" s="180"/>
      <c r="O360" s="180"/>
      <c r="P360" s="180"/>
      <c r="Q360" s="180"/>
      <c r="R360" s="180"/>
      <c r="S360" s="180"/>
      <c r="T360" s="181"/>
      <c r="AT360" s="175" t="s">
        <v>264</v>
      </c>
      <c r="AU360" s="175" t="s">
        <v>82</v>
      </c>
      <c r="AV360" s="14" t="s">
        <v>82</v>
      </c>
      <c r="AW360" s="14" t="s">
        <v>34</v>
      </c>
      <c r="AX360" s="14" t="s">
        <v>73</v>
      </c>
      <c r="AY360" s="175" t="s">
        <v>252</v>
      </c>
    </row>
    <row r="361" spans="2:51" s="14" customFormat="1" ht="11.25">
      <c r="B361" s="174"/>
      <c r="D361" s="160" t="s">
        <v>264</v>
      </c>
      <c r="E361" s="175" t="s">
        <v>3</v>
      </c>
      <c r="F361" s="176" t="s">
        <v>6701</v>
      </c>
      <c r="H361" s="177">
        <v>1.7</v>
      </c>
      <c r="I361" s="178"/>
      <c r="L361" s="174"/>
      <c r="M361" s="179"/>
      <c r="N361" s="180"/>
      <c r="O361" s="180"/>
      <c r="P361" s="180"/>
      <c r="Q361" s="180"/>
      <c r="R361" s="180"/>
      <c r="S361" s="180"/>
      <c r="T361" s="181"/>
      <c r="AT361" s="175" t="s">
        <v>264</v>
      </c>
      <c r="AU361" s="175" t="s">
        <v>82</v>
      </c>
      <c r="AV361" s="14" t="s">
        <v>82</v>
      </c>
      <c r="AW361" s="14" t="s">
        <v>34</v>
      </c>
      <c r="AX361" s="14" t="s">
        <v>73</v>
      </c>
      <c r="AY361" s="175" t="s">
        <v>252</v>
      </c>
    </row>
    <row r="362" spans="2:51" s="14" customFormat="1" ht="11.25">
      <c r="B362" s="174"/>
      <c r="D362" s="160" t="s">
        <v>264</v>
      </c>
      <c r="E362" s="175" t="s">
        <v>3</v>
      </c>
      <c r="F362" s="176" t="s">
        <v>5101</v>
      </c>
      <c r="H362" s="177">
        <v>0.6</v>
      </c>
      <c r="I362" s="178"/>
      <c r="L362" s="174"/>
      <c r="M362" s="179"/>
      <c r="N362" s="180"/>
      <c r="O362" s="180"/>
      <c r="P362" s="180"/>
      <c r="Q362" s="180"/>
      <c r="R362" s="180"/>
      <c r="S362" s="180"/>
      <c r="T362" s="181"/>
      <c r="AT362" s="175" t="s">
        <v>264</v>
      </c>
      <c r="AU362" s="175" t="s">
        <v>82</v>
      </c>
      <c r="AV362" s="14" t="s">
        <v>82</v>
      </c>
      <c r="AW362" s="14" t="s">
        <v>34</v>
      </c>
      <c r="AX362" s="14" t="s">
        <v>73</v>
      </c>
      <c r="AY362" s="175" t="s">
        <v>252</v>
      </c>
    </row>
    <row r="363" spans="2:51" s="14" customFormat="1" ht="11.25">
      <c r="B363" s="174"/>
      <c r="D363" s="160" t="s">
        <v>264</v>
      </c>
      <c r="E363" s="175" t="s">
        <v>3</v>
      </c>
      <c r="F363" s="176" t="s">
        <v>6735</v>
      </c>
      <c r="H363" s="177">
        <v>0.9</v>
      </c>
      <c r="I363" s="178"/>
      <c r="L363" s="174"/>
      <c r="M363" s="179"/>
      <c r="N363" s="180"/>
      <c r="O363" s="180"/>
      <c r="P363" s="180"/>
      <c r="Q363" s="180"/>
      <c r="R363" s="180"/>
      <c r="S363" s="180"/>
      <c r="T363" s="181"/>
      <c r="AT363" s="175" t="s">
        <v>264</v>
      </c>
      <c r="AU363" s="175" t="s">
        <v>82</v>
      </c>
      <c r="AV363" s="14" t="s">
        <v>82</v>
      </c>
      <c r="AW363" s="14" t="s">
        <v>34</v>
      </c>
      <c r="AX363" s="14" t="s">
        <v>73</v>
      </c>
      <c r="AY363" s="175" t="s">
        <v>252</v>
      </c>
    </row>
    <row r="364" spans="2:51" s="14" customFormat="1" ht="11.25">
      <c r="B364" s="174"/>
      <c r="D364" s="160" t="s">
        <v>264</v>
      </c>
      <c r="E364" s="175" t="s">
        <v>3</v>
      </c>
      <c r="F364" s="176" t="s">
        <v>6780</v>
      </c>
      <c r="H364" s="177">
        <v>1.2</v>
      </c>
      <c r="I364" s="178"/>
      <c r="L364" s="174"/>
      <c r="M364" s="179"/>
      <c r="N364" s="180"/>
      <c r="O364" s="180"/>
      <c r="P364" s="180"/>
      <c r="Q364" s="180"/>
      <c r="R364" s="180"/>
      <c r="S364" s="180"/>
      <c r="T364" s="181"/>
      <c r="AT364" s="175" t="s">
        <v>264</v>
      </c>
      <c r="AU364" s="175" t="s">
        <v>82</v>
      </c>
      <c r="AV364" s="14" t="s">
        <v>82</v>
      </c>
      <c r="AW364" s="14" t="s">
        <v>34</v>
      </c>
      <c r="AX364" s="14" t="s">
        <v>73</v>
      </c>
      <c r="AY364" s="175" t="s">
        <v>252</v>
      </c>
    </row>
    <row r="365" spans="2:51" s="14" customFormat="1" ht="11.25">
      <c r="B365" s="174"/>
      <c r="D365" s="160" t="s">
        <v>264</v>
      </c>
      <c r="E365" s="175" t="s">
        <v>3</v>
      </c>
      <c r="F365" s="176" t="s">
        <v>6699</v>
      </c>
      <c r="H365" s="177">
        <v>0.8</v>
      </c>
      <c r="I365" s="178"/>
      <c r="L365" s="174"/>
      <c r="M365" s="179"/>
      <c r="N365" s="180"/>
      <c r="O365" s="180"/>
      <c r="P365" s="180"/>
      <c r="Q365" s="180"/>
      <c r="R365" s="180"/>
      <c r="S365" s="180"/>
      <c r="T365" s="181"/>
      <c r="AT365" s="175" t="s">
        <v>264</v>
      </c>
      <c r="AU365" s="175" t="s">
        <v>82</v>
      </c>
      <c r="AV365" s="14" t="s">
        <v>82</v>
      </c>
      <c r="AW365" s="14" t="s">
        <v>34</v>
      </c>
      <c r="AX365" s="14" t="s">
        <v>73</v>
      </c>
      <c r="AY365" s="175" t="s">
        <v>252</v>
      </c>
    </row>
    <row r="366" spans="2:51" s="14" customFormat="1" ht="11.25">
      <c r="B366" s="174"/>
      <c r="D366" s="160" t="s">
        <v>264</v>
      </c>
      <c r="E366" s="175" t="s">
        <v>3</v>
      </c>
      <c r="F366" s="176" t="s">
        <v>6714</v>
      </c>
      <c r="H366" s="177">
        <v>0.2</v>
      </c>
      <c r="I366" s="178"/>
      <c r="L366" s="174"/>
      <c r="M366" s="179"/>
      <c r="N366" s="180"/>
      <c r="O366" s="180"/>
      <c r="P366" s="180"/>
      <c r="Q366" s="180"/>
      <c r="R366" s="180"/>
      <c r="S366" s="180"/>
      <c r="T366" s="181"/>
      <c r="AT366" s="175" t="s">
        <v>264</v>
      </c>
      <c r="AU366" s="175" t="s">
        <v>82</v>
      </c>
      <c r="AV366" s="14" t="s">
        <v>82</v>
      </c>
      <c r="AW366" s="14" t="s">
        <v>34</v>
      </c>
      <c r="AX366" s="14" t="s">
        <v>73</v>
      </c>
      <c r="AY366" s="175" t="s">
        <v>252</v>
      </c>
    </row>
    <row r="367" spans="2:51" s="14" customFormat="1" ht="11.25">
      <c r="B367" s="174"/>
      <c r="D367" s="160" t="s">
        <v>264</v>
      </c>
      <c r="E367" s="175" t="s">
        <v>3</v>
      </c>
      <c r="F367" s="176" t="s">
        <v>6713</v>
      </c>
      <c r="H367" s="177">
        <v>0.1</v>
      </c>
      <c r="I367" s="178"/>
      <c r="L367" s="174"/>
      <c r="M367" s="179"/>
      <c r="N367" s="180"/>
      <c r="O367" s="180"/>
      <c r="P367" s="180"/>
      <c r="Q367" s="180"/>
      <c r="R367" s="180"/>
      <c r="S367" s="180"/>
      <c r="T367" s="181"/>
      <c r="AT367" s="175" t="s">
        <v>264</v>
      </c>
      <c r="AU367" s="175" t="s">
        <v>82</v>
      </c>
      <c r="AV367" s="14" t="s">
        <v>82</v>
      </c>
      <c r="AW367" s="14" t="s">
        <v>34</v>
      </c>
      <c r="AX367" s="14" t="s">
        <v>73</v>
      </c>
      <c r="AY367" s="175" t="s">
        <v>252</v>
      </c>
    </row>
    <row r="368" spans="2:51" s="14" customFormat="1" ht="11.25">
      <c r="B368" s="174"/>
      <c r="D368" s="160" t="s">
        <v>264</v>
      </c>
      <c r="E368" s="175" t="s">
        <v>3</v>
      </c>
      <c r="F368" s="176" t="s">
        <v>6780</v>
      </c>
      <c r="H368" s="177">
        <v>1.2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2:51" s="14" customFormat="1" ht="11.25">
      <c r="B369" s="174"/>
      <c r="D369" s="160" t="s">
        <v>264</v>
      </c>
      <c r="E369" s="175" t="s">
        <v>3</v>
      </c>
      <c r="F369" s="176" t="s">
        <v>6699</v>
      </c>
      <c r="H369" s="177">
        <v>0.8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2:51" s="14" customFormat="1" ht="11.25">
      <c r="B370" s="174"/>
      <c r="D370" s="160" t="s">
        <v>264</v>
      </c>
      <c r="E370" s="175" t="s">
        <v>3</v>
      </c>
      <c r="F370" s="176" t="s">
        <v>6714</v>
      </c>
      <c r="H370" s="177">
        <v>0.2</v>
      </c>
      <c r="I370" s="178"/>
      <c r="L370" s="174"/>
      <c r="M370" s="179"/>
      <c r="N370" s="180"/>
      <c r="O370" s="180"/>
      <c r="P370" s="180"/>
      <c r="Q370" s="180"/>
      <c r="R370" s="180"/>
      <c r="S370" s="180"/>
      <c r="T370" s="181"/>
      <c r="AT370" s="175" t="s">
        <v>264</v>
      </c>
      <c r="AU370" s="175" t="s">
        <v>82</v>
      </c>
      <c r="AV370" s="14" t="s">
        <v>82</v>
      </c>
      <c r="AW370" s="14" t="s">
        <v>34</v>
      </c>
      <c r="AX370" s="14" t="s">
        <v>73</v>
      </c>
      <c r="AY370" s="175" t="s">
        <v>252</v>
      </c>
    </row>
    <row r="371" spans="2:51" s="14" customFormat="1" ht="11.25">
      <c r="B371" s="174"/>
      <c r="D371" s="160" t="s">
        <v>264</v>
      </c>
      <c r="E371" s="175" t="s">
        <v>3</v>
      </c>
      <c r="F371" s="176" t="s">
        <v>6713</v>
      </c>
      <c r="H371" s="177">
        <v>0.1</v>
      </c>
      <c r="I371" s="178"/>
      <c r="L371" s="174"/>
      <c r="M371" s="179"/>
      <c r="N371" s="180"/>
      <c r="O371" s="180"/>
      <c r="P371" s="180"/>
      <c r="Q371" s="180"/>
      <c r="R371" s="180"/>
      <c r="S371" s="180"/>
      <c r="T371" s="181"/>
      <c r="AT371" s="175" t="s">
        <v>264</v>
      </c>
      <c r="AU371" s="175" t="s">
        <v>82</v>
      </c>
      <c r="AV371" s="14" t="s">
        <v>82</v>
      </c>
      <c r="AW371" s="14" t="s">
        <v>34</v>
      </c>
      <c r="AX371" s="14" t="s">
        <v>73</v>
      </c>
      <c r="AY371" s="175" t="s">
        <v>252</v>
      </c>
    </row>
    <row r="372" spans="2:51" s="14" customFormat="1" ht="11.25">
      <c r="B372" s="174"/>
      <c r="D372" s="160" t="s">
        <v>264</v>
      </c>
      <c r="E372" s="175" t="s">
        <v>3</v>
      </c>
      <c r="F372" s="176" t="s">
        <v>6695</v>
      </c>
      <c r="H372" s="177">
        <v>1.4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2:51" s="14" customFormat="1" ht="11.25">
      <c r="B373" s="174"/>
      <c r="D373" s="160" t="s">
        <v>264</v>
      </c>
      <c r="E373" s="175" t="s">
        <v>3</v>
      </c>
      <c r="F373" s="176" t="s">
        <v>6699</v>
      </c>
      <c r="H373" s="177">
        <v>0.8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2:51" s="14" customFormat="1" ht="11.25">
      <c r="B374" s="174"/>
      <c r="D374" s="160" t="s">
        <v>264</v>
      </c>
      <c r="E374" s="175" t="s">
        <v>3</v>
      </c>
      <c r="F374" s="176" t="s">
        <v>6780</v>
      </c>
      <c r="H374" s="177">
        <v>1.2</v>
      </c>
      <c r="I374" s="178"/>
      <c r="L374" s="174"/>
      <c r="M374" s="179"/>
      <c r="N374" s="180"/>
      <c r="O374" s="180"/>
      <c r="P374" s="180"/>
      <c r="Q374" s="180"/>
      <c r="R374" s="180"/>
      <c r="S374" s="180"/>
      <c r="T374" s="181"/>
      <c r="AT374" s="175" t="s">
        <v>264</v>
      </c>
      <c r="AU374" s="175" t="s">
        <v>82</v>
      </c>
      <c r="AV374" s="14" t="s">
        <v>82</v>
      </c>
      <c r="AW374" s="14" t="s">
        <v>34</v>
      </c>
      <c r="AX374" s="14" t="s">
        <v>73</v>
      </c>
      <c r="AY374" s="175" t="s">
        <v>252</v>
      </c>
    </row>
    <row r="375" spans="2:51" s="14" customFormat="1" ht="11.25">
      <c r="B375" s="174"/>
      <c r="D375" s="160" t="s">
        <v>264</v>
      </c>
      <c r="E375" s="175" t="s">
        <v>3</v>
      </c>
      <c r="F375" s="176" t="s">
        <v>6699</v>
      </c>
      <c r="H375" s="177">
        <v>0.8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264</v>
      </c>
      <c r="AU375" s="175" t="s">
        <v>82</v>
      </c>
      <c r="AV375" s="14" t="s">
        <v>82</v>
      </c>
      <c r="AW375" s="14" t="s">
        <v>34</v>
      </c>
      <c r="AX375" s="14" t="s">
        <v>73</v>
      </c>
      <c r="AY375" s="175" t="s">
        <v>252</v>
      </c>
    </row>
    <row r="376" spans="2:51" s="14" customFormat="1" ht="11.25">
      <c r="B376" s="174"/>
      <c r="D376" s="160" t="s">
        <v>264</v>
      </c>
      <c r="E376" s="175" t="s">
        <v>3</v>
      </c>
      <c r="F376" s="176" t="s">
        <v>6729</v>
      </c>
      <c r="H376" s="177">
        <v>0.4</v>
      </c>
      <c r="I376" s="178"/>
      <c r="L376" s="174"/>
      <c r="M376" s="179"/>
      <c r="N376" s="180"/>
      <c r="O376" s="180"/>
      <c r="P376" s="180"/>
      <c r="Q376" s="180"/>
      <c r="R376" s="180"/>
      <c r="S376" s="180"/>
      <c r="T376" s="181"/>
      <c r="AT376" s="175" t="s">
        <v>264</v>
      </c>
      <c r="AU376" s="175" t="s">
        <v>82</v>
      </c>
      <c r="AV376" s="14" t="s">
        <v>82</v>
      </c>
      <c r="AW376" s="14" t="s">
        <v>34</v>
      </c>
      <c r="AX376" s="14" t="s">
        <v>73</v>
      </c>
      <c r="AY376" s="175" t="s">
        <v>252</v>
      </c>
    </row>
    <row r="377" spans="2:51" s="14" customFormat="1" ht="11.25">
      <c r="B377" s="174"/>
      <c r="D377" s="160" t="s">
        <v>264</v>
      </c>
      <c r="E377" s="175" t="s">
        <v>3</v>
      </c>
      <c r="F377" s="176" t="s">
        <v>6713</v>
      </c>
      <c r="H377" s="177">
        <v>0.1</v>
      </c>
      <c r="I377" s="178"/>
      <c r="L377" s="174"/>
      <c r="M377" s="179"/>
      <c r="N377" s="180"/>
      <c r="O377" s="180"/>
      <c r="P377" s="180"/>
      <c r="Q377" s="180"/>
      <c r="R377" s="180"/>
      <c r="S377" s="180"/>
      <c r="T377" s="181"/>
      <c r="AT377" s="175" t="s">
        <v>264</v>
      </c>
      <c r="AU377" s="175" t="s">
        <v>82</v>
      </c>
      <c r="AV377" s="14" t="s">
        <v>82</v>
      </c>
      <c r="AW377" s="14" t="s">
        <v>34</v>
      </c>
      <c r="AX377" s="14" t="s">
        <v>73</v>
      </c>
      <c r="AY377" s="175" t="s">
        <v>252</v>
      </c>
    </row>
    <row r="378" spans="2:51" s="14" customFormat="1" ht="11.25">
      <c r="B378" s="174"/>
      <c r="D378" s="160" t="s">
        <v>264</v>
      </c>
      <c r="E378" s="175" t="s">
        <v>3</v>
      </c>
      <c r="F378" s="176" t="s">
        <v>6735</v>
      </c>
      <c r="H378" s="177">
        <v>0.9</v>
      </c>
      <c r="I378" s="178"/>
      <c r="L378" s="174"/>
      <c r="M378" s="179"/>
      <c r="N378" s="180"/>
      <c r="O378" s="180"/>
      <c r="P378" s="180"/>
      <c r="Q378" s="180"/>
      <c r="R378" s="180"/>
      <c r="S378" s="180"/>
      <c r="T378" s="181"/>
      <c r="AT378" s="175" t="s">
        <v>264</v>
      </c>
      <c r="AU378" s="175" t="s">
        <v>82</v>
      </c>
      <c r="AV378" s="14" t="s">
        <v>82</v>
      </c>
      <c r="AW378" s="14" t="s">
        <v>34</v>
      </c>
      <c r="AX378" s="14" t="s">
        <v>73</v>
      </c>
      <c r="AY378" s="175" t="s">
        <v>252</v>
      </c>
    </row>
    <row r="379" spans="2:51" s="14" customFormat="1" ht="11.25">
      <c r="B379" s="174"/>
      <c r="D379" s="160" t="s">
        <v>264</v>
      </c>
      <c r="E379" s="175" t="s">
        <v>3</v>
      </c>
      <c r="F379" s="176" t="s">
        <v>6705</v>
      </c>
      <c r="H379" s="177">
        <v>0.5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34</v>
      </c>
      <c r="AX379" s="14" t="s">
        <v>73</v>
      </c>
      <c r="AY379" s="175" t="s">
        <v>252</v>
      </c>
    </row>
    <row r="380" spans="2:51" s="14" customFormat="1" ht="11.25">
      <c r="B380" s="174"/>
      <c r="D380" s="160" t="s">
        <v>264</v>
      </c>
      <c r="E380" s="175" t="s">
        <v>3</v>
      </c>
      <c r="F380" s="176" t="s">
        <v>6714</v>
      </c>
      <c r="H380" s="177">
        <v>0.2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264</v>
      </c>
      <c r="AU380" s="175" t="s">
        <v>82</v>
      </c>
      <c r="AV380" s="14" t="s">
        <v>82</v>
      </c>
      <c r="AW380" s="14" t="s">
        <v>34</v>
      </c>
      <c r="AX380" s="14" t="s">
        <v>73</v>
      </c>
      <c r="AY380" s="175" t="s">
        <v>252</v>
      </c>
    </row>
    <row r="381" spans="2:51" s="14" customFormat="1" ht="11.25">
      <c r="B381" s="174"/>
      <c r="D381" s="160" t="s">
        <v>264</v>
      </c>
      <c r="E381" s="175" t="s">
        <v>3</v>
      </c>
      <c r="F381" s="176" t="s">
        <v>6729</v>
      </c>
      <c r="H381" s="177">
        <v>0.4</v>
      </c>
      <c r="I381" s="178"/>
      <c r="L381" s="174"/>
      <c r="M381" s="179"/>
      <c r="N381" s="180"/>
      <c r="O381" s="180"/>
      <c r="P381" s="180"/>
      <c r="Q381" s="180"/>
      <c r="R381" s="180"/>
      <c r="S381" s="180"/>
      <c r="T381" s="181"/>
      <c r="AT381" s="175" t="s">
        <v>264</v>
      </c>
      <c r="AU381" s="175" t="s">
        <v>82</v>
      </c>
      <c r="AV381" s="14" t="s">
        <v>82</v>
      </c>
      <c r="AW381" s="14" t="s">
        <v>34</v>
      </c>
      <c r="AX381" s="14" t="s">
        <v>73</v>
      </c>
      <c r="AY381" s="175" t="s">
        <v>252</v>
      </c>
    </row>
    <row r="382" spans="2:51" s="14" customFormat="1" ht="11.25">
      <c r="B382" s="174"/>
      <c r="D382" s="160" t="s">
        <v>264</v>
      </c>
      <c r="E382" s="175" t="s">
        <v>3</v>
      </c>
      <c r="F382" s="176" t="s">
        <v>6713</v>
      </c>
      <c r="H382" s="177">
        <v>0.1</v>
      </c>
      <c r="I382" s="178"/>
      <c r="L382" s="174"/>
      <c r="M382" s="179"/>
      <c r="N382" s="180"/>
      <c r="O382" s="180"/>
      <c r="P382" s="180"/>
      <c r="Q382" s="180"/>
      <c r="R382" s="180"/>
      <c r="S382" s="180"/>
      <c r="T382" s="181"/>
      <c r="AT382" s="175" t="s">
        <v>264</v>
      </c>
      <c r="AU382" s="175" t="s">
        <v>82</v>
      </c>
      <c r="AV382" s="14" t="s">
        <v>82</v>
      </c>
      <c r="AW382" s="14" t="s">
        <v>34</v>
      </c>
      <c r="AX382" s="14" t="s">
        <v>73</v>
      </c>
      <c r="AY382" s="175" t="s">
        <v>252</v>
      </c>
    </row>
    <row r="383" spans="2:51" s="14" customFormat="1" ht="11.25">
      <c r="B383" s="174"/>
      <c r="D383" s="160" t="s">
        <v>264</v>
      </c>
      <c r="E383" s="175" t="s">
        <v>3</v>
      </c>
      <c r="F383" s="176" t="s">
        <v>6701</v>
      </c>
      <c r="H383" s="177">
        <v>1.7</v>
      </c>
      <c r="I383" s="178"/>
      <c r="L383" s="174"/>
      <c r="M383" s="179"/>
      <c r="N383" s="180"/>
      <c r="O383" s="180"/>
      <c r="P383" s="180"/>
      <c r="Q383" s="180"/>
      <c r="R383" s="180"/>
      <c r="S383" s="180"/>
      <c r="T383" s="181"/>
      <c r="AT383" s="175" t="s">
        <v>264</v>
      </c>
      <c r="AU383" s="175" t="s">
        <v>82</v>
      </c>
      <c r="AV383" s="14" t="s">
        <v>82</v>
      </c>
      <c r="AW383" s="14" t="s">
        <v>34</v>
      </c>
      <c r="AX383" s="14" t="s">
        <v>73</v>
      </c>
      <c r="AY383" s="175" t="s">
        <v>252</v>
      </c>
    </row>
    <row r="384" spans="2:51" s="14" customFormat="1" ht="11.25">
      <c r="B384" s="174"/>
      <c r="D384" s="160" t="s">
        <v>264</v>
      </c>
      <c r="E384" s="175" t="s">
        <v>3</v>
      </c>
      <c r="F384" s="176" t="s">
        <v>6697</v>
      </c>
      <c r="H384" s="177">
        <v>1.6</v>
      </c>
      <c r="I384" s="178"/>
      <c r="L384" s="174"/>
      <c r="M384" s="179"/>
      <c r="N384" s="180"/>
      <c r="O384" s="180"/>
      <c r="P384" s="180"/>
      <c r="Q384" s="180"/>
      <c r="R384" s="180"/>
      <c r="S384" s="180"/>
      <c r="T384" s="181"/>
      <c r="AT384" s="175" t="s">
        <v>264</v>
      </c>
      <c r="AU384" s="175" t="s">
        <v>82</v>
      </c>
      <c r="AV384" s="14" t="s">
        <v>82</v>
      </c>
      <c r="AW384" s="14" t="s">
        <v>34</v>
      </c>
      <c r="AX384" s="14" t="s">
        <v>73</v>
      </c>
      <c r="AY384" s="175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6700</v>
      </c>
      <c r="H385" s="177">
        <v>0.3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4" customFormat="1" ht="11.25">
      <c r="B386" s="174"/>
      <c r="D386" s="160" t="s">
        <v>264</v>
      </c>
      <c r="E386" s="175" t="s">
        <v>3</v>
      </c>
      <c r="F386" s="176" t="s">
        <v>6707</v>
      </c>
      <c r="H386" s="177">
        <v>0</v>
      </c>
      <c r="I386" s="178"/>
      <c r="L386" s="174"/>
      <c r="M386" s="179"/>
      <c r="N386" s="180"/>
      <c r="O386" s="180"/>
      <c r="P386" s="180"/>
      <c r="Q386" s="180"/>
      <c r="R386" s="180"/>
      <c r="S386" s="180"/>
      <c r="T386" s="181"/>
      <c r="AT386" s="175" t="s">
        <v>264</v>
      </c>
      <c r="AU386" s="175" t="s">
        <v>82</v>
      </c>
      <c r="AV386" s="14" t="s">
        <v>82</v>
      </c>
      <c r="AW386" s="14" t="s">
        <v>34</v>
      </c>
      <c r="AX386" s="14" t="s">
        <v>73</v>
      </c>
      <c r="AY386" s="175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6707</v>
      </c>
      <c r="H387" s="177">
        <v>0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4" customFormat="1" ht="11.25">
      <c r="B388" s="174"/>
      <c r="D388" s="160" t="s">
        <v>264</v>
      </c>
      <c r="E388" s="175" t="s">
        <v>3</v>
      </c>
      <c r="F388" s="176" t="s">
        <v>6707</v>
      </c>
      <c r="H388" s="177">
        <v>0</v>
      </c>
      <c r="I388" s="178"/>
      <c r="L388" s="174"/>
      <c r="M388" s="179"/>
      <c r="N388" s="180"/>
      <c r="O388" s="180"/>
      <c r="P388" s="180"/>
      <c r="Q388" s="180"/>
      <c r="R388" s="180"/>
      <c r="S388" s="180"/>
      <c r="T388" s="181"/>
      <c r="AT388" s="175" t="s">
        <v>264</v>
      </c>
      <c r="AU388" s="175" t="s">
        <v>82</v>
      </c>
      <c r="AV388" s="14" t="s">
        <v>82</v>
      </c>
      <c r="AW388" s="14" t="s">
        <v>34</v>
      </c>
      <c r="AX388" s="14" t="s">
        <v>73</v>
      </c>
      <c r="AY388" s="175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6713</v>
      </c>
      <c r="H389" s="177">
        <v>0.1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4" customFormat="1" ht="11.25">
      <c r="B390" s="174"/>
      <c r="D390" s="160" t="s">
        <v>264</v>
      </c>
      <c r="E390" s="175" t="s">
        <v>3</v>
      </c>
      <c r="F390" s="176" t="s">
        <v>6713</v>
      </c>
      <c r="H390" s="177">
        <v>0.1</v>
      </c>
      <c r="I390" s="178"/>
      <c r="L390" s="174"/>
      <c r="M390" s="179"/>
      <c r="N390" s="180"/>
      <c r="O390" s="180"/>
      <c r="P390" s="180"/>
      <c r="Q390" s="180"/>
      <c r="R390" s="180"/>
      <c r="S390" s="180"/>
      <c r="T390" s="181"/>
      <c r="AT390" s="175" t="s">
        <v>264</v>
      </c>
      <c r="AU390" s="175" t="s">
        <v>82</v>
      </c>
      <c r="AV390" s="14" t="s">
        <v>82</v>
      </c>
      <c r="AW390" s="14" t="s">
        <v>34</v>
      </c>
      <c r="AX390" s="14" t="s">
        <v>73</v>
      </c>
      <c r="AY390" s="175" t="s">
        <v>252</v>
      </c>
    </row>
    <row r="391" spans="1:65" s="14" customFormat="1" ht="11.25">
      <c r="B391" s="174"/>
      <c r="D391" s="160" t="s">
        <v>264</v>
      </c>
      <c r="E391" s="175" t="s">
        <v>3</v>
      </c>
      <c r="F391" s="176" t="s">
        <v>6782</v>
      </c>
      <c r="H391" s="177">
        <v>1.9</v>
      </c>
      <c r="I391" s="178"/>
      <c r="L391" s="174"/>
      <c r="M391" s="179"/>
      <c r="N391" s="180"/>
      <c r="O391" s="180"/>
      <c r="P391" s="180"/>
      <c r="Q391" s="180"/>
      <c r="R391" s="180"/>
      <c r="S391" s="180"/>
      <c r="T391" s="181"/>
      <c r="AT391" s="175" t="s">
        <v>264</v>
      </c>
      <c r="AU391" s="175" t="s">
        <v>82</v>
      </c>
      <c r="AV391" s="14" t="s">
        <v>82</v>
      </c>
      <c r="AW391" s="14" t="s">
        <v>34</v>
      </c>
      <c r="AX391" s="14" t="s">
        <v>73</v>
      </c>
      <c r="AY391" s="175" t="s">
        <v>252</v>
      </c>
    </row>
    <row r="392" spans="1:65" s="14" customFormat="1" ht="11.25">
      <c r="B392" s="174"/>
      <c r="D392" s="160" t="s">
        <v>264</v>
      </c>
      <c r="E392" s="175" t="s">
        <v>3</v>
      </c>
      <c r="F392" s="176" t="s">
        <v>5091</v>
      </c>
      <c r="H392" s="177">
        <v>0.7</v>
      </c>
      <c r="I392" s="178"/>
      <c r="L392" s="174"/>
      <c r="M392" s="179"/>
      <c r="N392" s="180"/>
      <c r="O392" s="180"/>
      <c r="P392" s="180"/>
      <c r="Q392" s="180"/>
      <c r="R392" s="180"/>
      <c r="S392" s="180"/>
      <c r="T392" s="181"/>
      <c r="AT392" s="175" t="s">
        <v>264</v>
      </c>
      <c r="AU392" s="175" t="s">
        <v>82</v>
      </c>
      <c r="AV392" s="14" t="s">
        <v>82</v>
      </c>
      <c r="AW392" s="14" t="s">
        <v>34</v>
      </c>
      <c r="AX392" s="14" t="s">
        <v>73</v>
      </c>
      <c r="AY392" s="175" t="s">
        <v>252</v>
      </c>
    </row>
    <row r="393" spans="1:65" s="14" customFormat="1" ht="11.25">
      <c r="B393" s="174"/>
      <c r="D393" s="160" t="s">
        <v>264</v>
      </c>
      <c r="E393" s="175" t="s">
        <v>3</v>
      </c>
      <c r="F393" s="176" t="s">
        <v>6714</v>
      </c>
      <c r="H393" s="177">
        <v>0.2</v>
      </c>
      <c r="I393" s="178"/>
      <c r="L393" s="174"/>
      <c r="M393" s="179"/>
      <c r="N393" s="180"/>
      <c r="O393" s="180"/>
      <c r="P393" s="180"/>
      <c r="Q393" s="180"/>
      <c r="R393" s="180"/>
      <c r="S393" s="180"/>
      <c r="T393" s="181"/>
      <c r="AT393" s="175" t="s">
        <v>264</v>
      </c>
      <c r="AU393" s="175" t="s">
        <v>82</v>
      </c>
      <c r="AV393" s="14" t="s">
        <v>82</v>
      </c>
      <c r="AW393" s="14" t="s">
        <v>34</v>
      </c>
      <c r="AX393" s="14" t="s">
        <v>73</v>
      </c>
      <c r="AY393" s="175" t="s">
        <v>252</v>
      </c>
    </row>
    <row r="394" spans="1:65" s="14" customFormat="1" ht="11.25">
      <c r="B394" s="174"/>
      <c r="D394" s="160" t="s">
        <v>264</v>
      </c>
      <c r="E394" s="175" t="s">
        <v>3</v>
      </c>
      <c r="F394" s="176" t="s">
        <v>6780</v>
      </c>
      <c r="H394" s="177">
        <v>1.2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34</v>
      </c>
      <c r="AX394" s="14" t="s">
        <v>73</v>
      </c>
      <c r="AY394" s="175" t="s">
        <v>252</v>
      </c>
    </row>
    <row r="395" spans="1:65" s="14" customFormat="1" ht="11.25">
      <c r="B395" s="174"/>
      <c r="D395" s="160" t="s">
        <v>264</v>
      </c>
      <c r="E395" s="175" t="s">
        <v>3</v>
      </c>
      <c r="F395" s="176" t="s">
        <v>6700</v>
      </c>
      <c r="H395" s="177">
        <v>0.3</v>
      </c>
      <c r="I395" s="178"/>
      <c r="L395" s="174"/>
      <c r="M395" s="179"/>
      <c r="N395" s="180"/>
      <c r="O395" s="180"/>
      <c r="P395" s="180"/>
      <c r="Q395" s="180"/>
      <c r="R395" s="180"/>
      <c r="S395" s="180"/>
      <c r="T395" s="181"/>
      <c r="AT395" s="175" t="s">
        <v>264</v>
      </c>
      <c r="AU395" s="175" t="s">
        <v>82</v>
      </c>
      <c r="AV395" s="14" t="s">
        <v>82</v>
      </c>
      <c r="AW395" s="14" t="s">
        <v>34</v>
      </c>
      <c r="AX395" s="14" t="s">
        <v>73</v>
      </c>
      <c r="AY395" s="175" t="s">
        <v>252</v>
      </c>
    </row>
    <row r="396" spans="1:65" s="15" customFormat="1" ht="11.25">
      <c r="B396" s="182"/>
      <c r="D396" s="160" t="s">
        <v>264</v>
      </c>
      <c r="E396" s="183" t="s">
        <v>3</v>
      </c>
      <c r="F396" s="184" t="s">
        <v>269</v>
      </c>
      <c r="H396" s="185">
        <v>110.5</v>
      </c>
      <c r="I396" s="186"/>
      <c r="L396" s="182"/>
      <c r="M396" s="187"/>
      <c r="N396" s="188"/>
      <c r="O396" s="188"/>
      <c r="P396" s="188"/>
      <c r="Q396" s="188"/>
      <c r="R396" s="188"/>
      <c r="S396" s="188"/>
      <c r="T396" s="189"/>
      <c r="AT396" s="183" t="s">
        <v>264</v>
      </c>
      <c r="AU396" s="183" t="s">
        <v>82</v>
      </c>
      <c r="AV396" s="15" t="s">
        <v>258</v>
      </c>
      <c r="AW396" s="15" t="s">
        <v>34</v>
      </c>
      <c r="AX396" s="15" t="s">
        <v>80</v>
      </c>
      <c r="AY396" s="183" t="s">
        <v>252</v>
      </c>
    </row>
    <row r="397" spans="1:65" s="2" customFormat="1" ht="16.5" customHeight="1">
      <c r="A397" s="34"/>
      <c r="B397" s="145"/>
      <c r="C397" s="146" t="s">
        <v>451</v>
      </c>
      <c r="D397" s="146" t="s">
        <v>254</v>
      </c>
      <c r="E397" s="147" t="s">
        <v>6783</v>
      </c>
      <c r="F397" s="148" t="s">
        <v>6784</v>
      </c>
      <c r="G397" s="149" t="s">
        <v>331</v>
      </c>
      <c r="H397" s="150">
        <v>44.9</v>
      </c>
      <c r="I397" s="151"/>
      <c r="J397" s="152">
        <f>ROUND(I397*H397,2)</f>
        <v>0</v>
      </c>
      <c r="K397" s="153"/>
      <c r="L397" s="35"/>
      <c r="M397" s="154" t="s">
        <v>3</v>
      </c>
      <c r="N397" s="155" t="s">
        <v>44</v>
      </c>
      <c r="O397" s="55"/>
      <c r="P397" s="156">
        <f>O397*H397</f>
        <v>0</v>
      </c>
      <c r="Q397" s="156">
        <v>0</v>
      </c>
      <c r="R397" s="156">
        <f>Q397*H397</f>
        <v>0</v>
      </c>
      <c r="S397" s="156">
        <v>0</v>
      </c>
      <c r="T397" s="157">
        <f>S397*H397</f>
        <v>0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8" t="s">
        <v>406</v>
      </c>
      <c r="AT397" s="158" t="s">
        <v>254</v>
      </c>
      <c r="AU397" s="158" t="s">
        <v>82</v>
      </c>
      <c r="AY397" s="19" t="s">
        <v>252</v>
      </c>
      <c r="BE397" s="159">
        <f>IF(N397="základní",J397,0)</f>
        <v>0</v>
      </c>
      <c r="BF397" s="159">
        <f>IF(N397="snížená",J397,0)</f>
        <v>0</v>
      </c>
      <c r="BG397" s="159">
        <f>IF(N397="zákl. přenesená",J397,0)</f>
        <v>0</v>
      </c>
      <c r="BH397" s="159">
        <f>IF(N397="sníž. přenesená",J397,0)</f>
        <v>0</v>
      </c>
      <c r="BI397" s="159">
        <f>IF(N397="nulová",J397,0)</f>
        <v>0</v>
      </c>
      <c r="BJ397" s="19" t="s">
        <v>80</v>
      </c>
      <c r="BK397" s="159">
        <f>ROUND(I397*H397,2)</f>
        <v>0</v>
      </c>
      <c r="BL397" s="19" t="s">
        <v>406</v>
      </c>
      <c r="BM397" s="158" t="s">
        <v>6785</v>
      </c>
    </row>
    <row r="398" spans="1:65" s="2" customFormat="1" ht="19.5">
      <c r="A398" s="34"/>
      <c r="B398" s="35"/>
      <c r="C398" s="34"/>
      <c r="D398" s="160" t="s">
        <v>260</v>
      </c>
      <c r="E398" s="34"/>
      <c r="F398" s="161" t="s">
        <v>6786</v>
      </c>
      <c r="G398" s="34"/>
      <c r="H398" s="34"/>
      <c r="I398" s="162"/>
      <c r="J398" s="34"/>
      <c r="K398" s="34"/>
      <c r="L398" s="35"/>
      <c r="M398" s="163"/>
      <c r="N398" s="164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9" t="s">
        <v>260</v>
      </c>
      <c r="AU398" s="19" t="s">
        <v>82</v>
      </c>
    </row>
    <row r="399" spans="1:65" s="2" customFormat="1" ht="11.25">
      <c r="A399" s="34"/>
      <c r="B399" s="35"/>
      <c r="C399" s="34"/>
      <c r="D399" s="165" t="s">
        <v>262</v>
      </c>
      <c r="E399" s="34"/>
      <c r="F399" s="166" t="s">
        <v>6787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262</v>
      </c>
      <c r="AU399" s="19" t="s">
        <v>82</v>
      </c>
    </row>
    <row r="400" spans="1:65" s="13" customFormat="1" ht="11.25">
      <c r="B400" s="167"/>
      <c r="D400" s="160" t="s">
        <v>264</v>
      </c>
      <c r="E400" s="168" t="s">
        <v>3</v>
      </c>
      <c r="F400" s="169" t="s">
        <v>6742</v>
      </c>
      <c r="H400" s="168" t="s">
        <v>3</v>
      </c>
      <c r="I400" s="170"/>
      <c r="L400" s="167"/>
      <c r="M400" s="171"/>
      <c r="N400" s="172"/>
      <c r="O400" s="172"/>
      <c r="P400" s="172"/>
      <c r="Q400" s="172"/>
      <c r="R400" s="172"/>
      <c r="S400" s="172"/>
      <c r="T400" s="173"/>
      <c r="AT400" s="168" t="s">
        <v>264</v>
      </c>
      <c r="AU400" s="168" t="s">
        <v>82</v>
      </c>
      <c r="AV400" s="13" t="s">
        <v>80</v>
      </c>
      <c r="AW400" s="13" t="s">
        <v>34</v>
      </c>
      <c r="AX400" s="13" t="s">
        <v>73</v>
      </c>
      <c r="AY400" s="168" t="s">
        <v>252</v>
      </c>
    </row>
    <row r="401" spans="2:51" s="14" customFormat="1" ht="11.25">
      <c r="B401" s="174"/>
      <c r="D401" s="160" t="s">
        <v>264</v>
      </c>
      <c r="E401" s="175" t="s">
        <v>3</v>
      </c>
      <c r="F401" s="176" t="s">
        <v>6711</v>
      </c>
      <c r="H401" s="177">
        <v>1.1000000000000001</v>
      </c>
      <c r="I401" s="178"/>
      <c r="L401" s="174"/>
      <c r="M401" s="179"/>
      <c r="N401" s="180"/>
      <c r="O401" s="180"/>
      <c r="P401" s="180"/>
      <c r="Q401" s="180"/>
      <c r="R401" s="180"/>
      <c r="S401" s="180"/>
      <c r="T401" s="181"/>
      <c r="AT401" s="175" t="s">
        <v>264</v>
      </c>
      <c r="AU401" s="175" t="s">
        <v>82</v>
      </c>
      <c r="AV401" s="14" t="s">
        <v>82</v>
      </c>
      <c r="AW401" s="14" t="s">
        <v>34</v>
      </c>
      <c r="AX401" s="14" t="s">
        <v>73</v>
      </c>
      <c r="AY401" s="175" t="s">
        <v>252</v>
      </c>
    </row>
    <row r="402" spans="2:51" s="14" customFormat="1" ht="11.25">
      <c r="B402" s="174"/>
      <c r="D402" s="160" t="s">
        <v>264</v>
      </c>
      <c r="E402" s="175" t="s">
        <v>3</v>
      </c>
      <c r="F402" s="176" t="s">
        <v>6711</v>
      </c>
      <c r="H402" s="177">
        <v>1.1000000000000001</v>
      </c>
      <c r="I402" s="178"/>
      <c r="L402" s="174"/>
      <c r="M402" s="179"/>
      <c r="N402" s="180"/>
      <c r="O402" s="180"/>
      <c r="P402" s="180"/>
      <c r="Q402" s="180"/>
      <c r="R402" s="180"/>
      <c r="S402" s="180"/>
      <c r="T402" s="181"/>
      <c r="AT402" s="175" t="s">
        <v>264</v>
      </c>
      <c r="AU402" s="175" t="s">
        <v>82</v>
      </c>
      <c r="AV402" s="14" t="s">
        <v>82</v>
      </c>
      <c r="AW402" s="14" t="s">
        <v>34</v>
      </c>
      <c r="AX402" s="14" t="s">
        <v>73</v>
      </c>
      <c r="AY402" s="175" t="s">
        <v>252</v>
      </c>
    </row>
    <row r="403" spans="2:51" s="14" customFormat="1" ht="11.25">
      <c r="B403" s="174"/>
      <c r="D403" s="160" t="s">
        <v>264</v>
      </c>
      <c r="E403" s="175" t="s">
        <v>3</v>
      </c>
      <c r="F403" s="176" t="s">
        <v>6711</v>
      </c>
      <c r="H403" s="177">
        <v>1.1000000000000001</v>
      </c>
      <c r="I403" s="178"/>
      <c r="L403" s="174"/>
      <c r="M403" s="179"/>
      <c r="N403" s="180"/>
      <c r="O403" s="180"/>
      <c r="P403" s="180"/>
      <c r="Q403" s="180"/>
      <c r="R403" s="180"/>
      <c r="S403" s="180"/>
      <c r="T403" s="181"/>
      <c r="AT403" s="175" t="s">
        <v>264</v>
      </c>
      <c r="AU403" s="175" t="s">
        <v>82</v>
      </c>
      <c r="AV403" s="14" t="s">
        <v>82</v>
      </c>
      <c r="AW403" s="14" t="s">
        <v>34</v>
      </c>
      <c r="AX403" s="14" t="s">
        <v>73</v>
      </c>
      <c r="AY403" s="175" t="s">
        <v>252</v>
      </c>
    </row>
    <row r="404" spans="2:51" s="14" customFormat="1" ht="11.25">
      <c r="B404" s="174"/>
      <c r="D404" s="160" t="s">
        <v>264</v>
      </c>
      <c r="E404" s="175" t="s">
        <v>3</v>
      </c>
      <c r="F404" s="176" t="s">
        <v>6711</v>
      </c>
      <c r="H404" s="177">
        <v>1.1000000000000001</v>
      </c>
      <c r="I404" s="178"/>
      <c r="L404" s="174"/>
      <c r="M404" s="179"/>
      <c r="N404" s="180"/>
      <c r="O404" s="180"/>
      <c r="P404" s="180"/>
      <c r="Q404" s="180"/>
      <c r="R404" s="180"/>
      <c r="S404" s="180"/>
      <c r="T404" s="181"/>
      <c r="AT404" s="175" t="s">
        <v>264</v>
      </c>
      <c r="AU404" s="175" t="s">
        <v>82</v>
      </c>
      <c r="AV404" s="14" t="s">
        <v>82</v>
      </c>
      <c r="AW404" s="14" t="s">
        <v>34</v>
      </c>
      <c r="AX404" s="14" t="s">
        <v>73</v>
      </c>
      <c r="AY404" s="175" t="s">
        <v>252</v>
      </c>
    </row>
    <row r="405" spans="2:51" s="14" customFormat="1" ht="11.25">
      <c r="B405" s="174"/>
      <c r="D405" s="160" t="s">
        <v>264</v>
      </c>
      <c r="E405" s="175" t="s">
        <v>3</v>
      </c>
      <c r="F405" s="176" t="s">
        <v>6711</v>
      </c>
      <c r="H405" s="177">
        <v>1.1000000000000001</v>
      </c>
      <c r="I405" s="178"/>
      <c r="L405" s="174"/>
      <c r="M405" s="179"/>
      <c r="N405" s="180"/>
      <c r="O405" s="180"/>
      <c r="P405" s="180"/>
      <c r="Q405" s="180"/>
      <c r="R405" s="180"/>
      <c r="S405" s="180"/>
      <c r="T405" s="181"/>
      <c r="AT405" s="175" t="s">
        <v>264</v>
      </c>
      <c r="AU405" s="175" t="s">
        <v>82</v>
      </c>
      <c r="AV405" s="14" t="s">
        <v>82</v>
      </c>
      <c r="AW405" s="14" t="s">
        <v>34</v>
      </c>
      <c r="AX405" s="14" t="s">
        <v>73</v>
      </c>
      <c r="AY405" s="175" t="s">
        <v>252</v>
      </c>
    </row>
    <row r="406" spans="2:51" s="14" customFormat="1" ht="11.25">
      <c r="B406" s="174"/>
      <c r="D406" s="160" t="s">
        <v>264</v>
      </c>
      <c r="E406" s="175" t="s">
        <v>3</v>
      </c>
      <c r="F406" s="176" t="s">
        <v>5102</v>
      </c>
      <c r="H406" s="177">
        <v>3.5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73</v>
      </c>
      <c r="AY406" s="175" t="s">
        <v>252</v>
      </c>
    </row>
    <row r="407" spans="2:51" s="14" customFormat="1" ht="11.25">
      <c r="B407" s="174"/>
      <c r="D407" s="160" t="s">
        <v>264</v>
      </c>
      <c r="E407" s="175" t="s">
        <v>3</v>
      </c>
      <c r="F407" s="176" t="s">
        <v>6700</v>
      </c>
      <c r="H407" s="177">
        <v>0.3</v>
      </c>
      <c r="I407" s="178"/>
      <c r="L407" s="174"/>
      <c r="M407" s="179"/>
      <c r="N407" s="180"/>
      <c r="O407" s="180"/>
      <c r="P407" s="180"/>
      <c r="Q407" s="180"/>
      <c r="R407" s="180"/>
      <c r="S407" s="180"/>
      <c r="T407" s="181"/>
      <c r="AT407" s="175" t="s">
        <v>264</v>
      </c>
      <c r="AU407" s="175" t="s">
        <v>82</v>
      </c>
      <c r="AV407" s="14" t="s">
        <v>82</v>
      </c>
      <c r="AW407" s="14" t="s">
        <v>34</v>
      </c>
      <c r="AX407" s="14" t="s">
        <v>73</v>
      </c>
      <c r="AY407" s="175" t="s">
        <v>252</v>
      </c>
    </row>
    <row r="408" spans="2:51" s="14" customFormat="1" ht="11.25">
      <c r="B408" s="174"/>
      <c r="D408" s="160" t="s">
        <v>264</v>
      </c>
      <c r="E408" s="175" t="s">
        <v>3</v>
      </c>
      <c r="F408" s="176" t="s">
        <v>6713</v>
      </c>
      <c r="H408" s="177">
        <v>0.1</v>
      </c>
      <c r="I408" s="178"/>
      <c r="L408" s="174"/>
      <c r="M408" s="179"/>
      <c r="N408" s="180"/>
      <c r="O408" s="180"/>
      <c r="P408" s="180"/>
      <c r="Q408" s="180"/>
      <c r="R408" s="180"/>
      <c r="S408" s="180"/>
      <c r="T408" s="181"/>
      <c r="AT408" s="175" t="s">
        <v>264</v>
      </c>
      <c r="AU408" s="175" t="s">
        <v>82</v>
      </c>
      <c r="AV408" s="14" t="s">
        <v>82</v>
      </c>
      <c r="AW408" s="14" t="s">
        <v>34</v>
      </c>
      <c r="AX408" s="14" t="s">
        <v>73</v>
      </c>
      <c r="AY408" s="175" t="s">
        <v>252</v>
      </c>
    </row>
    <row r="409" spans="2:51" s="14" customFormat="1" ht="11.25">
      <c r="B409" s="174"/>
      <c r="D409" s="160" t="s">
        <v>264</v>
      </c>
      <c r="E409" s="175" t="s">
        <v>3</v>
      </c>
      <c r="F409" s="176" t="s">
        <v>5101</v>
      </c>
      <c r="H409" s="177">
        <v>0.6</v>
      </c>
      <c r="I409" s="178"/>
      <c r="L409" s="174"/>
      <c r="M409" s="179"/>
      <c r="N409" s="180"/>
      <c r="O409" s="180"/>
      <c r="P409" s="180"/>
      <c r="Q409" s="180"/>
      <c r="R409" s="180"/>
      <c r="S409" s="180"/>
      <c r="T409" s="181"/>
      <c r="AT409" s="175" t="s">
        <v>264</v>
      </c>
      <c r="AU409" s="175" t="s">
        <v>82</v>
      </c>
      <c r="AV409" s="14" t="s">
        <v>82</v>
      </c>
      <c r="AW409" s="14" t="s">
        <v>34</v>
      </c>
      <c r="AX409" s="14" t="s">
        <v>73</v>
      </c>
      <c r="AY409" s="175" t="s">
        <v>252</v>
      </c>
    </row>
    <row r="410" spans="2:51" s="14" customFormat="1" ht="11.25">
      <c r="B410" s="174"/>
      <c r="D410" s="160" t="s">
        <v>264</v>
      </c>
      <c r="E410" s="175" t="s">
        <v>3</v>
      </c>
      <c r="F410" s="176" t="s">
        <v>6705</v>
      </c>
      <c r="H410" s="177">
        <v>0.5</v>
      </c>
      <c r="I410" s="178"/>
      <c r="L410" s="174"/>
      <c r="M410" s="179"/>
      <c r="N410" s="180"/>
      <c r="O410" s="180"/>
      <c r="P410" s="180"/>
      <c r="Q410" s="180"/>
      <c r="R410" s="180"/>
      <c r="S410" s="180"/>
      <c r="T410" s="181"/>
      <c r="AT410" s="175" t="s">
        <v>264</v>
      </c>
      <c r="AU410" s="175" t="s">
        <v>82</v>
      </c>
      <c r="AV410" s="14" t="s">
        <v>82</v>
      </c>
      <c r="AW410" s="14" t="s">
        <v>34</v>
      </c>
      <c r="AX410" s="14" t="s">
        <v>73</v>
      </c>
      <c r="AY410" s="175" t="s">
        <v>252</v>
      </c>
    </row>
    <row r="411" spans="2:51" s="14" customFormat="1" ht="11.25">
      <c r="B411" s="174"/>
      <c r="D411" s="160" t="s">
        <v>264</v>
      </c>
      <c r="E411" s="175" t="s">
        <v>3</v>
      </c>
      <c r="F411" s="176" t="s">
        <v>6776</v>
      </c>
      <c r="H411" s="177">
        <v>1.3</v>
      </c>
      <c r="I411" s="178"/>
      <c r="L411" s="174"/>
      <c r="M411" s="179"/>
      <c r="N411" s="180"/>
      <c r="O411" s="180"/>
      <c r="P411" s="180"/>
      <c r="Q411" s="180"/>
      <c r="R411" s="180"/>
      <c r="S411" s="180"/>
      <c r="T411" s="181"/>
      <c r="AT411" s="175" t="s">
        <v>264</v>
      </c>
      <c r="AU411" s="175" t="s">
        <v>82</v>
      </c>
      <c r="AV411" s="14" t="s">
        <v>82</v>
      </c>
      <c r="AW411" s="14" t="s">
        <v>34</v>
      </c>
      <c r="AX411" s="14" t="s">
        <v>73</v>
      </c>
      <c r="AY411" s="175" t="s">
        <v>252</v>
      </c>
    </row>
    <row r="412" spans="2:51" s="14" customFormat="1" ht="11.25">
      <c r="B412" s="174"/>
      <c r="D412" s="160" t="s">
        <v>264</v>
      </c>
      <c r="E412" s="175" t="s">
        <v>3</v>
      </c>
      <c r="F412" s="176" t="s">
        <v>6695</v>
      </c>
      <c r="H412" s="177">
        <v>1.4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73</v>
      </c>
      <c r="AY412" s="175" t="s">
        <v>252</v>
      </c>
    </row>
    <row r="413" spans="2:51" s="14" customFormat="1" ht="11.25">
      <c r="B413" s="174"/>
      <c r="D413" s="160" t="s">
        <v>264</v>
      </c>
      <c r="E413" s="175" t="s">
        <v>3</v>
      </c>
      <c r="F413" s="176" t="s">
        <v>6696</v>
      </c>
      <c r="H413" s="177">
        <v>1</v>
      </c>
      <c r="I413" s="178"/>
      <c r="L413" s="174"/>
      <c r="M413" s="179"/>
      <c r="N413" s="180"/>
      <c r="O413" s="180"/>
      <c r="P413" s="180"/>
      <c r="Q413" s="180"/>
      <c r="R413" s="180"/>
      <c r="S413" s="180"/>
      <c r="T413" s="181"/>
      <c r="AT413" s="175" t="s">
        <v>264</v>
      </c>
      <c r="AU413" s="175" t="s">
        <v>82</v>
      </c>
      <c r="AV413" s="14" t="s">
        <v>82</v>
      </c>
      <c r="AW413" s="14" t="s">
        <v>34</v>
      </c>
      <c r="AX413" s="14" t="s">
        <v>73</v>
      </c>
      <c r="AY413" s="175" t="s">
        <v>252</v>
      </c>
    </row>
    <row r="414" spans="2:51" s="14" customFormat="1" ht="11.25">
      <c r="B414" s="174"/>
      <c r="D414" s="160" t="s">
        <v>264</v>
      </c>
      <c r="E414" s="175" t="s">
        <v>3</v>
      </c>
      <c r="F414" s="176" t="s">
        <v>6695</v>
      </c>
      <c r="H414" s="177">
        <v>1.4</v>
      </c>
      <c r="I414" s="178"/>
      <c r="L414" s="174"/>
      <c r="M414" s="179"/>
      <c r="N414" s="180"/>
      <c r="O414" s="180"/>
      <c r="P414" s="180"/>
      <c r="Q414" s="180"/>
      <c r="R414" s="180"/>
      <c r="S414" s="180"/>
      <c r="T414" s="181"/>
      <c r="AT414" s="175" t="s">
        <v>264</v>
      </c>
      <c r="AU414" s="175" t="s">
        <v>82</v>
      </c>
      <c r="AV414" s="14" t="s">
        <v>82</v>
      </c>
      <c r="AW414" s="14" t="s">
        <v>34</v>
      </c>
      <c r="AX414" s="14" t="s">
        <v>73</v>
      </c>
      <c r="AY414" s="175" t="s">
        <v>252</v>
      </c>
    </row>
    <row r="415" spans="2:51" s="14" customFormat="1" ht="11.25">
      <c r="B415" s="174"/>
      <c r="D415" s="160" t="s">
        <v>264</v>
      </c>
      <c r="E415" s="175" t="s">
        <v>3</v>
      </c>
      <c r="F415" s="176" t="s">
        <v>6775</v>
      </c>
      <c r="H415" s="177">
        <v>1.5</v>
      </c>
      <c r="I415" s="178"/>
      <c r="L415" s="174"/>
      <c r="M415" s="179"/>
      <c r="N415" s="180"/>
      <c r="O415" s="180"/>
      <c r="P415" s="180"/>
      <c r="Q415" s="180"/>
      <c r="R415" s="180"/>
      <c r="S415" s="180"/>
      <c r="T415" s="181"/>
      <c r="AT415" s="175" t="s">
        <v>264</v>
      </c>
      <c r="AU415" s="175" t="s">
        <v>82</v>
      </c>
      <c r="AV415" s="14" t="s">
        <v>82</v>
      </c>
      <c r="AW415" s="14" t="s">
        <v>34</v>
      </c>
      <c r="AX415" s="14" t="s">
        <v>73</v>
      </c>
      <c r="AY415" s="175" t="s">
        <v>252</v>
      </c>
    </row>
    <row r="416" spans="2:51" s="14" customFormat="1" ht="11.25">
      <c r="B416" s="174"/>
      <c r="D416" s="160" t="s">
        <v>264</v>
      </c>
      <c r="E416" s="175" t="s">
        <v>3</v>
      </c>
      <c r="F416" s="176" t="s">
        <v>6700</v>
      </c>
      <c r="H416" s="177">
        <v>0.3</v>
      </c>
      <c r="I416" s="178"/>
      <c r="L416" s="174"/>
      <c r="M416" s="179"/>
      <c r="N416" s="180"/>
      <c r="O416" s="180"/>
      <c r="P416" s="180"/>
      <c r="Q416" s="180"/>
      <c r="R416" s="180"/>
      <c r="S416" s="180"/>
      <c r="T416" s="181"/>
      <c r="AT416" s="175" t="s">
        <v>264</v>
      </c>
      <c r="AU416" s="175" t="s">
        <v>82</v>
      </c>
      <c r="AV416" s="14" t="s">
        <v>82</v>
      </c>
      <c r="AW416" s="14" t="s">
        <v>34</v>
      </c>
      <c r="AX416" s="14" t="s">
        <v>73</v>
      </c>
      <c r="AY416" s="175" t="s">
        <v>252</v>
      </c>
    </row>
    <row r="417" spans="2:51" s="14" customFormat="1" ht="11.25">
      <c r="B417" s="174"/>
      <c r="D417" s="160" t="s">
        <v>264</v>
      </c>
      <c r="E417" s="175" t="s">
        <v>3</v>
      </c>
      <c r="F417" s="176" t="s">
        <v>6714</v>
      </c>
      <c r="H417" s="177">
        <v>0.2</v>
      </c>
      <c r="I417" s="178"/>
      <c r="L417" s="174"/>
      <c r="M417" s="179"/>
      <c r="N417" s="180"/>
      <c r="O417" s="180"/>
      <c r="P417" s="180"/>
      <c r="Q417" s="180"/>
      <c r="R417" s="180"/>
      <c r="S417" s="180"/>
      <c r="T417" s="181"/>
      <c r="AT417" s="175" t="s">
        <v>264</v>
      </c>
      <c r="AU417" s="175" t="s">
        <v>82</v>
      </c>
      <c r="AV417" s="14" t="s">
        <v>82</v>
      </c>
      <c r="AW417" s="14" t="s">
        <v>34</v>
      </c>
      <c r="AX417" s="14" t="s">
        <v>73</v>
      </c>
      <c r="AY417" s="175" t="s">
        <v>252</v>
      </c>
    </row>
    <row r="418" spans="2:51" s="14" customFormat="1" ht="11.25">
      <c r="B418" s="174"/>
      <c r="D418" s="160" t="s">
        <v>264</v>
      </c>
      <c r="E418" s="175" t="s">
        <v>3</v>
      </c>
      <c r="F418" s="176" t="s">
        <v>6775</v>
      </c>
      <c r="H418" s="177">
        <v>1.5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73</v>
      </c>
      <c r="AY418" s="175" t="s">
        <v>252</v>
      </c>
    </row>
    <row r="419" spans="2:51" s="14" customFormat="1" ht="11.25">
      <c r="B419" s="174"/>
      <c r="D419" s="160" t="s">
        <v>264</v>
      </c>
      <c r="E419" s="175" t="s">
        <v>3</v>
      </c>
      <c r="F419" s="176" t="s">
        <v>6700</v>
      </c>
      <c r="H419" s="177">
        <v>0.3</v>
      </c>
      <c r="I419" s="178"/>
      <c r="L419" s="174"/>
      <c r="M419" s="179"/>
      <c r="N419" s="180"/>
      <c r="O419" s="180"/>
      <c r="P419" s="180"/>
      <c r="Q419" s="180"/>
      <c r="R419" s="180"/>
      <c r="S419" s="180"/>
      <c r="T419" s="181"/>
      <c r="AT419" s="175" t="s">
        <v>264</v>
      </c>
      <c r="AU419" s="175" t="s">
        <v>82</v>
      </c>
      <c r="AV419" s="14" t="s">
        <v>82</v>
      </c>
      <c r="AW419" s="14" t="s">
        <v>34</v>
      </c>
      <c r="AX419" s="14" t="s">
        <v>73</v>
      </c>
      <c r="AY419" s="175" t="s">
        <v>252</v>
      </c>
    </row>
    <row r="420" spans="2:51" s="14" customFormat="1" ht="11.25">
      <c r="B420" s="174"/>
      <c r="D420" s="160" t="s">
        <v>264</v>
      </c>
      <c r="E420" s="175" t="s">
        <v>3</v>
      </c>
      <c r="F420" s="176" t="s">
        <v>6714</v>
      </c>
      <c r="H420" s="177">
        <v>0.2</v>
      </c>
      <c r="I420" s="178"/>
      <c r="L420" s="174"/>
      <c r="M420" s="179"/>
      <c r="N420" s="180"/>
      <c r="O420" s="180"/>
      <c r="P420" s="180"/>
      <c r="Q420" s="180"/>
      <c r="R420" s="180"/>
      <c r="S420" s="180"/>
      <c r="T420" s="181"/>
      <c r="AT420" s="175" t="s">
        <v>264</v>
      </c>
      <c r="AU420" s="175" t="s">
        <v>82</v>
      </c>
      <c r="AV420" s="14" t="s">
        <v>82</v>
      </c>
      <c r="AW420" s="14" t="s">
        <v>34</v>
      </c>
      <c r="AX420" s="14" t="s">
        <v>73</v>
      </c>
      <c r="AY420" s="175" t="s">
        <v>252</v>
      </c>
    </row>
    <row r="421" spans="2:51" s="14" customFormat="1" ht="11.25">
      <c r="B421" s="174"/>
      <c r="D421" s="160" t="s">
        <v>264</v>
      </c>
      <c r="E421" s="175" t="s">
        <v>3</v>
      </c>
      <c r="F421" s="176" t="s">
        <v>6775</v>
      </c>
      <c r="H421" s="177">
        <v>1.5</v>
      </c>
      <c r="I421" s="178"/>
      <c r="L421" s="174"/>
      <c r="M421" s="179"/>
      <c r="N421" s="180"/>
      <c r="O421" s="180"/>
      <c r="P421" s="180"/>
      <c r="Q421" s="180"/>
      <c r="R421" s="180"/>
      <c r="S421" s="180"/>
      <c r="T421" s="181"/>
      <c r="AT421" s="175" t="s">
        <v>264</v>
      </c>
      <c r="AU421" s="175" t="s">
        <v>82</v>
      </c>
      <c r="AV421" s="14" t="s">
        <v>82</v>
      </c>
      <c r="AW421" s="14" t="s">
        <v>34</v>
      </c>
      <c r="AX421" s="14" t="s">
        <v>73</v>
      </c>
      <c r="AY421" s="175" t="s">
        <v>252</v>
      </c>
    </row>
    <row r="422" spans="2:51" s="14" customFormat="1" ht="11.25">
      <c r="B422" s="174"/>
      <c r="D422" s="160" t="s">
        <v>264</v>
      </c>
      <c r="E422" s="175" t="s">
        <v>3</v>
      </c>
      <c r="F422" s="176" t="s">
        <v>6700</v>
      </c>
      <c r="H422" s="177">
        <v>0.3</v>
      </c>
      <c r="I422" s="178"/>
      <c r="L422" s="174"/>
      <c r="M422" s="179"/>
      <c r="N422" s="180"/>
      <c r="O422" s="180"/>
      <c r="P422" s="180"/>
      <c r="Q422" s="180"/>
      <c r="R422" s="180"/>
      <c r="S422" s="180"/>
      <c r="T422" s="181"/>
      <c r="AT422" s="175" t="s">
        <v>264</v>
      </c>
      <c r="AU422" s="175" t="s">
        <v>82</v>
      </c>
      <c r="AV422" s="14" t="s">
        <v>82</v>
      </c>
      <c r="AW422" s="14" t="s">
        <v>34</v>
      </c>
      <c r="AX422" s="14" t="s">
        <v>73</v>
      </c>
      <c r="AY422" s="175" t="s">
        <v>252</v>
      </c>
    </row>
    <row r="423" spans="2:51" s="14" customFormat="1" ht="11.25">
      <c r="B423" s="174"/>
      <c r="D423" s="160" t="s">
        <v>264</v>
      </c>
      <c r="E423" s="175" t="s">
        <v>3</v>
      </c>
      <c r="F423" s="176" t="s">
        <v>6714</v>
      </c>
      <c r="H423" s="177">
        <v>0.2</v>
      </c>
      <c r="I423" s="178"/>
      <c r="L423" s="174"/>
      <c r="M423" s="179"/>
      <c r="N423" s="180"/>
      <c r="O423" s="180"/>
      <c r="P423" s="180"/>
      <c r="Q423" s="180"/>
      <c r="R423" s="180"/>
      <c r="S423" s="180"/>
      <c r="T423" s="181"/>
      <c r="AT423" s="175" t="s">
        <v>264</v>
      </c>
      <c r="AU423" s="175" t="s">
        <v>82</v>
      </c>
      <c r="AV423" s="14" t="s">
        <v>82</v>
      </c>
      <c r="AW423" s="14" t="s">
        <v>34</v>
      </c>
      <c r="AX423" s="14" t="s">
        <v>73</v>
      </c>
      <c r="AY423" s="175" t="s">
        <v>252</v>
      </c>
    </row>
    <row r="424" spans="2:51" s="14" customFormat="1" ht="11.25">
      <c r="B424" s="174"/>
      <c r="D424" s="160" t="s">
        <v>264</v>
      </c>
      <c r="E424" s="175" t="s">
        <v>3</v>
      </c>
      <c r="F424" s="176" t="s">
        <v>6775</v>
      </c>
      <c r="H424" s="177">
        <v>1.5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2:51" s="14" customFormat="1" ht="11.25">
      <c r="B425" s="174"/>
      <c r="D425" s="160" t="s">
        <v>264</v>
      </c>
      <c r="E425" s="175" t="s">
        <v>3</v>
      </c>
      <c r="F425" s="176" t="s">
        <v>6700</v>
      </c>
      <c r="H425" s="177">
        <v>0.3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73</v>
      </c>
      <c r="AY425" s="175" t="s">
        <v>252</v>
      </c>
    </row>
    <row r="426" spans="2:51" s="14" customFormat="1" ht="11.25">
      <c r="B426" s="174"/>
      <c r="D426" s="160" t="s">
        <v>264</v>
      </c>
      <c r="E426" s="175" t="s">
        <v>3</v>
      </c>
      <c r="F426" s="176" t="s">
        <v>6714</v>
      </c>
      <c r="H426" s="177">
        <v>0.2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2:51" s="14" customFormat="1" ht="11.25">
      <c r="B427" s="174"/>
      <c r="D427" s="160" t="s">
        <v>264</v>
      </c>
      <c r="E427" s="175" t="s">
        <v>3</v>
      </c>
      <c r="F427" s="176" t="s">
        <v>6705</v>
      </c>
      <c r="H427" s="177">
        <v>0.5</v>
      </c>
      <c r="I427" s="178"/>
      <c r="L427" s="174"/>
      <c r="M427" s="179"/>
      <c r="N427" s="180"/>
      <c r="O427" s="180"/>
      <c r="P427" s="180"/>
      <c r="Q427" s="180"/>
      <c r="R427" s="180"/>
      <c r="S427" s="180"/>
      <c r="T427" s="181"/>
      <c r="AT427" s="175" t="s">
        <v>264</v>
      </c>
      <c r="AU427" s="175" t="s">
        <v>82</v>
      </c>
      <c r="AV427" s="14" t="s">
        <v>82</v>
      </c>
      <c r="AW427" s="14" t="s">
        <v>34</v>
      </c>
      <c r="AX427" s="14" t="s">
        <v>73</v>
      </c>
      <c r="AY427" s="175" t="s">
        <v>252</v>
      </c>
    </row>
    <row r="428" spans="2:51" s="14" customFormat="1" ht="11.25">
      <c r="B428" s="174"/>
      <c r="D428" s="160" t="s">
        <v>264</v>
      </c>
      <c r="E428" s="175" t="s">
        <v>3</v>
      </c>
      <c r="F428" s="176" t="s">
        <v>5101</v>
      </c>
      <c r="H428" s="177">
        <v>0.6</v>
      </c>
      <c r="I428" s="178"/>
      <c r="L428" s="174"/>
      <c r="M428" s="179"/>
      <c r="N428" s="180"/>
      <c r="O428" s="180"/>
      <c r="P428" s="180"/>
      <c r="Q428" s="180"/>
      <c r="R428" s="180"/>
      <c r="S428" s="180"/>
      <c r="T428" s="181"/>
      <c r="AT428" s="175" t="s">
        <v>264</v>
      </c>
      <c r="AU428" s="175" t="s">
        <v>82</v>
      </c>
      <c r="AV428" s="14" t="s">
        <v>82</v>
      </c>
      <c r="AW428" s="14" t="s">
        <v>34</v>
      </c>
      <c r="AX428" s="14" t="s">
        <v>73</v>
      </c>
      <c r="AY428" s="175" t="s">
        <v>252</v>
      </c>
    </row>
    <row r="429" spans="2:51" s="14" customFormat="1" ht="11.25">
      <c r="B429" s="174"/>
      <c r="D429" s="160" t="s">
        <v>264</v>
      </c>
      <c r="E429" s="175" t="s">
        <v>3</v>
      </c>
      <c r="F429" s="176" t="s">
        <v>6705</v>
      </c>
      <c r="H429" s="177">
        <v>0.5</v>
      </c>
      <c r="I429" s="178"/>
      <c r="L429" s="174"/>
      <c r="M429" s="179"/>
      <c r="N429" s="180"/>
      <c r="O429" s="180"/>
      <c r="P429" s="180"/>
      <c r="Q429" s="180"/>
      <c r="R429" s="180"/>
      <c r="S429" s="180"/>
      <c r="T429" s="181"/>
      <c r="AT429" s="175" t="s">
        <v>264</v>
      </c>
      <c r="AU429" s="175" t="s">
        <v>82</v>
      </c>
      <c r="AV429" s="14" t="s">
        <v>82</v>
      </c>
      <c r="AW429" s="14" t="s">
        <v>34</v>
      </c>
      <c r="AX429" s="14" t="s">
        <v>73</v>
      </c>
      <c r="AY429" s="175" t="s">
        <v>252</v>
      </c>
    </row>
    <row r="430" spans="2:51" s="14" customFormat="1" ht="11.25">
      <c r="B430" s="174"/>
      <c r="D430" s="160" t="s">
        <v>264</v>
      </c>
      <c r="E430" s="175" t="s">
        <v>3</v>
      </c>
      <c r="F430" s="176" t="s">
        <v>5101</v>
      </c>
      <c r="H430" s="177">
        <v>0.6</v>
      </c>
      <c r="I430" s="178"/>
      <c r="L430" s="174"/>
      <c r="M430" s="179"/>
      <c r="N430" s="180"/>
      <c r="O430" s="180"/>
      <c r="P430" s="180"/>
      <c r="Q430" s="180"/>
      <c r="R430" s="180"/>
      <c r="S430" s="180"/>
      <c r="T430" s="181"/>
      <c r="AT430" s="175" t="s">
        <v>264</v>
      </c>
      <c r="AU430" s="175" t="s">
        <v>82</v>
      </c>
      <c r="AV430" s="14" t="s">
        <v>82</v>
      </c>
      <c r="AW430" s="14" t="s">
        <v>34</v>
      </c>
      <c r="AX430" s="14" t="s">
        <v>73</v>
      </c>
      <c r="AY430" s="175" t="s">
        <v>252</v>
      </c>
    </row>
    <row r="431" spans="2:51" s="14" customFormat="1" ht="11.25">
      <c r="B431" s="174"/>
      <c r="D431" s="160" t="s">
        <v>264</v>
      </c>
      <c r="E431" s="175" t="s">
        <v>3</v>
      </c>
      <c r="F431" s="176" t="s">
        <v>6702</v>
      </c>
      <c r="H431" s="177">
        <v>3.6</v>
      </c>
      <c r="I431" s="178"/>
      <c r="L431" s="174"/>
      <c r="M431" s="179"/>
      <c r="N431" s="180"/>
      <c r="O431" s="180"/>
      <c r="P431" s="180"/>
      <c r="Q431" s="180"/>
      <c r="R431" s="180"/>
      <c r="S431" s="180"/>
      <c r="T431" s="181"/>
      <c r="AT431" s="175" t="s">
        <v>264</v>
      </c>
      <c r="AU431" s="175" t="s">
        <v>82</v>
      </c>
      <c r="AV431" s="14" t="s">
        <v>82</v>
      </c>
      <c r="AW431" s="14" t="s">
        <v>34</v>
      </c>
      <c r="AX431" s="14" t="s">
        <v>73</v>
      </c>
      <c r="AY431" s="175" t="s">
        <v>252</v>
      </c>
    </row>
    <row r="432" spans="2:51" s="14" customFormat="1" ht="11.25">
      <c r="B432" s="174"/>
      <c r="D432" s="160" t="s">
        <v>264</v>
      </c>
      <c r="E432" s="175" t="s">
        <v>3</v>
      </c>
      <c r="F432" s="176" t="s">
        <v>6722</v>
      </c>
      <c r="H432" s="177">
        <v>2.4</v>
      </c>
      <c r="I432" s="178"/>
      <c r="L432" s="174"/>
      <c r="M432" s="179"/>
      <c r="N432" s="180"/>
      <c r="O432" s="180"/>
      <c r="P432" s="180"/>
      <c r="Q432" s="180"/>
      <c r="R432" s="180"/>
      <c r="S432" s="180"/>
      <c r="T432" s="181"/>
      <c r="AT432" s="175" t="s">
        <v>264</v>
      </c>
      <c r="AU432" s="175" t="s">
        <v>82</v>
      </c>
      <c r="AV432" s="14" t="s">
        <v>82</v>
      </c>
      <c r="AW432" s="14" t="s">
        <v>34</v>
      </c>
      <c r="AX432" s="14" t="s">
        <v>73</v>
      </c>
      <c r="AY432" s="175" t="s">
        <v>252</v>
      </c>
    </row>
    <row r="433" spans="2:51" s="14" customFormat="1" ht="11.25">
      <c r="B433" s="174"/>
      <c r="D433" s="160" t="s">
        <v>264</v>
      </c>
      <c r="E433" s="175" t="s">
        <v>3</v>
      </c>
      <c r="F433" s="176" t="s">
        <v>6711</v>
      </c>
      <c r="H433" s="177">
        <v>1.1000000000000001</v>
      </c>
      <c r="I433" s="178"/>
      <c r="L433" s="174"/>
      <c r="M433" s="179"/>
      <c r="N433" s="180"/>
      <c r="O433" s="180"/>
      <c r="P433" s="180"/>
      <c r="Q433" s="180"/>
      <c r="R433" s="180"/>
      <c r="S433" s="180"/>
      <c r="T433" s="181"/>
      <c r="AT433" s="175" t="s">
        <v>264</v>
      </c>
      <c r="AU433" s="175" t="s">
        <v>82</v>
      </c>
      <c r="AV433" s="14" t="s">
        <v>82</v>
      </c>
      <c r="AW433" s="14" t="s">
        <v>34</v>
      </c>
      <c r="AX433" s="14" t="s">
        <v>73</v>
      </c>
      <c r="AY433" s="175" t="s">
        <v>252</v>
      </c>
    </row>
    <row r="434" spans="2:51" s="14" customFormat="1" ht="11.25">
      <c r="B434" s="174"/>
      <c r="D434" s="160" t="s">
        <v>264</v>
      </c>
      <c r="E434" s="175" t="s">
        <v>3</v>
      </c>
      <c r="F434" s="176" t="s">
        <v>6700</v>
      </c>
      <c r="H434" s="177">
        <v>0.3</v>
      </c>
      <c r="I434" s="178"/>
      <c r="L434" s="174"/>
      <c r="M434" s="179"/>
      <c r="N434" s="180"/>
      <c r="O434" s="180"/>
      <c r="P434" s="180"/>
      <c r="Q434" s="180"/>
      <c r="R434" s="180"/>
      <c r="S434" s="180"/>
      <c r="T434" s="181"/>
      <c r="AT434" s="175" t="s">
        <v>264</v>
      </c>
      <c r="AU434" s="175" t="s">
        <v>82</v>
      </c>
      <c r="AV434" s="14" t="s">
        <v>82</v>
      </c>
      <c r="AW434" s="14" t="s">
        <v>34</v>
      </c>
      <c r="AX434" s="14" t="s">
        <v>73</v>
      </c>
      <c r="AY434" s="175" t="s">
        <v>252</v>
      </c>
    </row>
    <row r="435" spans="2:51" s="14" customFormat="1" ht="11.25">
      <c r="B435" s="174"/>
      <c r="D435" s="160" t="s">
        <v>264</v>
      </c>
      <c r="E435" s="175" t="s">
        <v>3</v>
      </c>
      <c r="F435" s="176" t="s">
        <v>6714</v>
      </c>
      <c r="H435" s="177">
        <v>0.2</v>
      </c>
      <c r="I435" s="178"/>
      <c r="L435" s="174"/>
      <c r="M435" s="179"/>
      <c r="N435" s="180"/>
      <c r="O435" s="180"/>
      <c r="P435" s="180"/>
      <c r="Q435" s="180"/>
      <c r="R435" s="180"/>
      <c r="S435" s="180"/>
      <c r="T435" s="181"/>
      <c r="AT435" s="175" t="s">
        <v>264</v>
      </c>
      <c r="AU435" s="175" t="s">
        <v>82</v>
      </c>
      <c r="AV435" s="14" t="s">
        <v>82</v>
      </c>
      <c r="AW435" s="14" t="s">
        <v>34</v>
      </c>
      <c r="AX435" s="14" t="s">
        <v>73</v>
      </c>
      <c r="AY435" s="175" t="s">
        <v>252</v>
      </c>
    </row>
    <row r="436" spans="2:51" s="14" customFormat="1" ht="11.25">
      <c r="B436" s="174"/>
      <c r="D436" s="160" t="s">
        <v>264</v>
      </c>
      <c r="E436" s="175" t="s">
        <v>3</v>
      </c>
      <c r="F436" s="176" t="s">
        <v>6714</v>
      </c>
      <c r="H436" s="177">
        <v>0.2</v>
      </c>
      <c r="I436" s="178"/>
      <c r="L436" s="174"/>
      <c r="M436" s="179"/>
      <c r="N436" s="180"/>
      <c r="O436" s="180"/>
      <c r="P436" s="180"/>
      <c r="Q436" s="180"/>
      <c r="R436" s="180"/>
      <c r="S436" s="180"/>
      <c r="T436" s="181"/>
      <c r="AT436" s="175" t="s">
        <v>264</v>
      </c>
      <c r="AU436" s="175" t="s">
        <v>82</v>
      </c>
      <c r="AV436" s="14" t="s">
        <v>82</v>
      </c>
      <c r="AW436" s="14" t="s">
        <v>34</v>
      </c>
      <c r="AX436" s="14" t="s">
        <v>73</v>
      </c>
      <c r="AY436" s="175" t="s">
        <v>252</v>
      </c>
    </row>
    <row r="437" spans="2:51" s="14" customFormat="1" ht="11.25">
      <c r="B437" s="174"/>
      <c r="D437" s="160" t="s">
        <v>264</v>
      </c>
      <c r="E437" s="175" t="s">
        <v>3</v>
      </c>
      <c r="F437" s="176" t="s">
        <v>6776</v>
      </c>
      <c r="H437" s="177">
        <v>1.3</v>
      </c>
      <c r="I437" s="178"/>
      <c r="L437" s="174"/>
      <c r="M437" s="179"/>
      <c r="N437" s="180"/>
      <c r="O437" s="180"/>
      <c r="P437" s="180"/>
      <c r="Q437" s="180"/>
      <c r="R437" s="180"/>
      <c r="S437" s="180"/>
      <c r="T437" s="181"/>
      <c r="AT437" s="175" t="s">
        <v>264</v>
      </c>
      <c r="AU437" s="175" t="s">
        <v>82</v>
      </c>
      <c r="AV437" s="14" t="s">
        <v>82</v>
      </c>
      <c r="AW437" s="14" t="s">
        <v>34</v>
      </c>
      <c r="AX437" s="14" t="s">
        <v>73</v>
      </c>
      <c r="AY437" s="175" t="s">
        <v>252</v>
      </c>
    </row>
    <row r="438" spans="2:51" s="14" customFormat="1" ht="11.25">
      <c r="B438" s="174"/>
      <c r="D438" s="160" t="s">
        <v>264</v>
      </c>
      <c r="E438" s="175" t="s">
        <v>3</v>
      </c>
      <c r="F438" s="176" t="s">
        <v>6700</v>
      </c>
      <c r="H438" s="177">
        <v>0.3</v>
      </c>
      <c r="I438" s="178"/>
      <c r="L438" s="174"/>
      <c r="M438" s="179"/>
      <c r="N438" s="180"/>
      <c r="O438" s="180"/>
      <c r="P438" s="180"/>
      <c r="Q438" s="180"/>
      <c r="R438" s="180"/>
      <c r="S438" s="180"/>
      <c r="T438" s="181"/>
      <c r="AT438" s="175" t="s">
        <v>264</v>
      </c>
      <c r="AU438" s="175" t="s">
        <v>82</v>
      </c>
      <c r="AV438" s="14" t="s">
        <v>82</v>
      </c>
      <c r="AW438" s="14" t="s">
        <v>34</v>
      </c>
      <c r="AX438" s="14" t="s">
        <v>73</v>
      </c>
      <c r="AY438" s="175" t="s">
        <v>252</v>
      </c>
    </row>
    <row r="439" spans="2:51" s="14" customFormat="1" ht="11.25">
      <c r="B439" s="174"/>
      <c r="D439" s="160" t="s">
        <v>264</v>
      </c>
      <c r="E439" s="175" t="s">
        <v>3</v>
      </c>
      <c r="F439" s="176" t="s">
        <v>6735</v>
      </c>
      <c r="H439" s="177">
        <v>0.9</v>
      </c>
      <c r="I439" s="178"/>
      <c r="L439" s="174"/>
      <c r="M439" s="179"/>
      <c r="N439" s="180"/>
      <c r="O439" s="180"/>
      <c r="P439" s="180"/>
      <c r="Q439" s="180"/>
      <c r="R439" s="180"/>
      <c r="S439" s="180"/>
      <c r="T439" s="181"/>
      <c r="AT439" s="175" t="s">
        <v>264</v>
      </c>
      <c r="AU439" s="175" t="s">
        <v>82</v>
      </c>
      <c r="AV439" s="14" t="s">
        <v>82</v>
      </c>
      <c r="AW439" s="14" t="s">
        <v>34</v>
      </c>
      <c r="AX439" s="14" t="s">
        <v>73</v>
      </c>
      <c r="AY439" s="175" t="s">
        <v>252</v>
      </c>
    </row>
    <row r="440" spans="2:51" s="14" customFormat="1" ht="11.25">
      <c r="B440" s="174"/>
      <c r="D440" s="160" t="s">
        <v>264</v>
      </c>
      <c r="E440" s="175" t="s">
        <v>3</v>
      </c>
      <c r="F440" s="176" t="s">
        <v>6713</v>
      </c>
      <c r="H440" s="177">
        <v>0.1</v>
      </c>
      <c r="I440" s="178"/>
      <c r="L440" s="174"/>
      <c r="M440" s="179"/>
      <c r="N440" s="180"/>
      <c r="O440" s="180"/>
      <c r="P440" s="180"/>
      <c r="Q440" s="180"/>
      <c r="R440" s="180"/>
      <c r="S440" s="180"/>
      <c r="T440" s="181"/>
      <c r="AT440" s="175" t="s">
        <v>264</v>
      </c>
      <c r="AU440" s="175" t="s">
        <v>82</v>
      </c>
      <c r="AV440" s="14" t="s">
        <v>82</v>
      </c>
      <c r="AW440" s="14" t="s">
        <v>34</v>
      </c>
      <c r="AX440" s="14" t="s">
        <v>73</v>
      </c>
      <c r="AY440" s="175" t="s">
        <v>252</v>
      </c>
    </row>
    <row r="441" spans="2:51" s="14" customFormat="1" ht="11.25">
      <c r="B441" s="174"/>
      <c r="D441" s="160" t="s">
        <v>264</v>
      </c>
      <c r="E441" s="175" t="s">
        <v>3</v>
      </c>
      <c r="F441" s="176" t="s">
        <v>2874</v>
      </c>
      <c r="H441" s="177">
        <v>4.0999999999999996</v>
      </c>
      <c r="I441" s="178"/>
      <c r="L441" s="174"/>
      <c r="M441" s="179"/>
      <c r="N441" s="180"/>
      <c r="O441" s="180"/>
      <c r="P441" s="180"/>
      <c r="Q441" s="180"/>
      <c r="R441" s="180"/>
      <c r="S441" s="180"/>
      <c r="T441" s="181"/>
      <c r="AT441" s="175" t="s">
        <v>264</v>
      </c>
      <c r="AU441" s="175" t="s">
        <v>82</v>
      </c>
      <c r="AV441" s="14" t="s">
        <v>82</v>
      </c>
      <c r="AW441" s="14" t="s">
        <v>34</v>
      </c>
      <c r="AX441" s="14" t="s">
        <v>73</v>
      </c>
      <c r="AY441" s="175" t="s">
        <v>252</v>
      </c>
    </row>
    <row r="442" spans="2:51" s="14" customFormat="1" ht="11.25">
      <c r="B442" s="174"/>
      <c r="D442" s="160" t="s">
        <v>264</v>
      </c>
      <c r="E442" s="175" t="s">
        <v>3</v>
      </c>
      <c r="F442" s="176" t="s">
        <v>6708</v>
      </c>
      <c r="H442" s="177">
        <v>2.2999999999999998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2:51" s="14" customFormat="1" ht="11.25">
      <c r="B443" s="174"/>
      <c r="D443" s="160" t="s">
        <v>264</v>
      </c>
      <c r="E443" s="175" t="s">
        <v>3</v>
      </c>
      <c r="F443" s="176" t="s">
        <v>6699</v>
      </c>
      <c r="H443" s="177">
        <v>0.8</v>
      </c>
      <c r="I443" s="178"/>
      <c r="L443" s="174"/>
      <c r="M443" s="179"/>
      <c r="N443" s="180"/>
      <c r="O443" s="180"/>
      <c r="P443" s="180"/>
      <c r="Q443" s="180"/>
      <c r="R443" s="180"/>
      <c r="S443" s="180"/>
      <c r="T443" s="181"/>
      <c r="AT443" s="175" t="s">
        <v>264</v>
      </c>
      <c r="AU443" s="175" t="s">
        <v>82</v>
      </c>
      <c r="AV443" s="14" t="s">
        <v>82</v>
      </c>
      <c r="AW443" s="14" t="s">
        <v>34</v>
      </c>
      <c r="AX443" s="14" t="s">
        <v>73</v>
      </c>
      <c r="AY443" s="175" t="s">
        <v>252</v>
      </c>
    </row>
    <row r="444" spans="2:51" s="14" customFormat="1" ht="11.25">
      <c r="B444" s="174"/>
      <c r="D444" s="160" t="s">
        <v>264</v>
      </c>
      <c r="E444" s="175" t="s">
        <v>3</v>
      </c>
      <c r="F444" s="176" t="s">
        <v>6713</v>
      </c>
      <c r="H444" s="177">
        <v>0.1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2:51" s="14" customFormat="1" ht="11.25">
      <c r="B445" s="174"/>
      <c r="D445" s="160" t="s">
        <v>264</v>
      </c>
      <c r="E445" s="175" t="s">
        <v>3</v>
      </c>
      <c r="F445" s="176" t="s">
        <v>6713</v>
      </c>
      <c r="H445" s="177">
        <v>0.1</v>
      </c>
      <c r="I445" s="178"/>
      <c r="L445" s="174"/>
      <c r="M445" s="179"/>
      <c r="N445" s="180"/>
      <c r="O445" s="180"/>
      <c r="P445" s="180"/>
      <c r="Q445" s="180"/>
      <c r="R445" s="180"/>
      <c r="S445" s="180"/>
      <c r="T445" s="181"/>
      <c r="AT445" s="175" t="s">
        <v>264</v>
      </c>
      <c r="AU445" s="175" t="s">
        <v>82</v>
      </c>
      <c r="AV445" s="14" t="s">
        <v>82</v>
      </c>
      <c r="AW445" s="14" t="s">
        <v>34</v>
      </c>
      <c r="AX445" s="14" t="s">
        <v>73</v>
      </c>
      <c r="AY445" s="175" t="s">
        <v>252</v>
      </c>
    </row>
    <row r="446" spans="2:51" s="14" customFormat="1" ht="11.25">
      <c r="B446" s="174"/>
      <c r="D446" s="160" t="s">
        <v>264</v>
      </c>
      <c r="E446" s="175" t="s">
        <v>3</v>
      </c>
      <c r="F446" s="176" t="s">
        <v>6696</v>
      </c>
      <c r="H446" s="177">
        <v>1</v>
      </c>
      <c r="I446" s="178"/>
      <c r="L446" s="174"/>
      <c r="M446" s="179"/>
      <c r="N446" s="180"/>
      <c r="O446" s="180"/>
      <c r="P446" s="180"/>
      <c r="Q446" s="180"/>
      <c r="R446" s="180"/>
      <c r="S446" s="180"/>
      <c r="T446" s="181"/>
      <c r="AT446" s="175" t="s">
        <v>264</v>
      </c>
      <c r="AU446" s="175" t="s">
        <v>82</v>
      </c>
      <c r="AV446" s="14" t="s">
        <v>82</v>
      </c>
      <c r="AW446" s="14" t="s">
        <v>34</v>
      </c>
      <c r="AX446" s="14" t="s">
        <v>73</v>
      </c>
      <c r="AY446" s="175" t="s">
        <v>252</v>
      </c>
    </row>
    <row r="447" spans="2:51" s="14" customFormat="1" ht="11.25">
      <c r="B447" s="174"/>
      <c r="D447" s="160" t="s">
        <v>264</v>
      </c>
      <c r="E447" s="175" t="s">
        <v>3</v>
      </c>
      <c r="F447" s="176" t="s">
        <v>6700</v>
      </c>
      <c r="H447" s="177">
        <v>0.3</v>
      </c>
      <c r="I447" s="178"/>
      <c r="L447" s="174"/>
      <c r="M447" s="179"/>
      <c r="N447" s="180"/>
      <c r="O447" s="180"/>
      <c r="P447" s="180"/>
      <c r="Q447" s="180"/>
      <c r="R447" s="180"/>
      <c r="S447" s="180"/>
      <c r="T447" s="181"/>
      <c r="AT447" s="175" t="s">
        <v>264</v>
      </c>
      <c r="AU447" s="175" t="s">
        <v>82</v>
      </c>
      <c r="AV447" s="14" t="s">
        <v>82</v>
      </c>
      <c r="AW447" s="14" t="s">
        <v>34</v>
      </c>
      <c r="AX447" s="14" t="s">
        <v>73</v>
      </c>
      <c r="AY447" s="175" t="s">
        <v>252</v>
      </c>
    </row>
    <row r="448" spans="2:51" s="15" customFormat="1" ht="11.25">
      <c r="B448" s="182"/>
      <c r="D448" s="160" t="s">
        <v>264</v>
      </c>
      <c r="E448" s="183" t="s">
        <v>3</v>
      </c>
      <c r="F448" s="184" t="s">
        <v>269</v>
      </c>
      <c r="H448" s="185">
        <v>44.9</v>
      </c>
      <c r="I448" s="186"/>
      <c r="L448" s="182"/>
      <c r="M448" s="187"/>
      <c r="N448" s="188"/>
      <c r="O448" s="188"/>
      <c r="P448" s="188"/>
      <c r="Q448" s="188"/>
      <c r="R448" s="188"/>
      <c r="S448" s="188"/>
      <c r="T448" s="189"/>
      <c r="AT448" s="183" t="s">
        <v>264</v>
      </c>
      <c r="AU448" s="183" t="s">
        <v>82</v>
      </c>
      <c r="AV448" s="15" t="s">
        <v>258</v>
      </c>
      <c r="AW448" s="15" t="s">
        <v>34</v>
      </c>
      <c r="AX448" s="15" t="s">
        <v>80</v>
      </c>
      <c r="AY448" s="183" t="s">
        <v>252</v>
      </c>
    </row>
    <row r="449" spans="1:65" s="2" customFormat="1" ht="16.5" customHeight="1">
      <c r="A449" s="34"/>
      <c r="B449" s="145"/>
      <c r="C449" s="198" t="s">
        <v>326</v>
      </c>
      <c r="D449" s="198" t="s">
        <v>361</v>
      </c>
      <c r="E449" s="199" t="s">
        <v>6788</v>
      </c>
      <c r="F449" s="200" t="s">
        <v>6789</v>
      </c>
      <c r="G449" s="201" t="s">
        <v>331</v>
      </c>
      <c r="H449" s="202">
        <v>49.39</v>
      </c>
      <c r="I449" s="203"/>
      <c r="J449" s="204">
        <f>ROUND(I449*H449,2)</f>
        <v>0</v>
      </c>
      <c r="K449" s="205"/>
      <c r="L449" s="206"/>
      <c r="M449" s="207" t="s">
        <v>3</v>
      </c>
      <c r="N449" s="208" t="s">
        <v>44</v>
      </c>
      <c r="O449" s="55"/>
      <c r="P449" s="156">
        <f>O449*H449</f>
        <v>0</v>
      </c>
      <c r="Q449" s="156">
        <v>2.1000000000000001E-4</v>
      </c>
      <c r="R449" s="156">
        <f>Q449*H449</f>
        <v>1.03719E-2</v>
      </c>
      <c r="S449" s="156">
        <v>0</v>
      </c>
      <c r="T449" s="157">
        <f>S449*H449</f>
        <v>0</v>
      </c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R449" s="158" t="s">
        <v>572</v>
      </c>
      <c r="AT449" s="158" t="s">
        <v>361</v>
      </c>
      <c r="AU449" s="158" t="s">
        <v>82</v>
      </c>
      <c r="AY449" s="19" t="s">
        <v>252</v>
      </c>
      <c r="BE449" s="159">
        <f>IF(N449="základní",J449,0)</f>
        <v>0</v>
      </c>
      <c r="BF449" s="159">
        <f>IF(N449="snížená",J449,0)</f>
        <v>0</v>
      </c>
      <c r="BG449" s="159">
        <f>IF(N449="zákl. přenesená",J449,0)</f>
        <v>0</v>
      </c>
      <c r="BH449" s="159">
        <f>IF(N449="sníž. přenesená",J449,0)</f>
        <v>0</v>
      </c>
      <c r="BI449" s="159">
        <f>IF(N449="nulová",J449,0)</f>
        <v>0</v>
      </c>
      <c r="BJ449" s="19" t="s">
        <v>80</v>
      </c>
      <c r="BK449" s="159">
        <f>ROUND(I449*H449,2)</f>
        <v>0</v>
      </c>
      <c r="BL449" s="19" t="s">
        <v>406</v>
      </c>
      <c r="BM449" s="158" t="s">
        <v>6790</v>
      </c>
    </row>
    <row r="450" spans="1:65" s="2" customFormat="1" ht="11.25">
      <c r="A450" s="34"/>
      <c r="B450" s="35"/>
      <c r="C450" s="34"/>
      <c r="D450" s="160" t="s">
        <v>260</v>
      </c>
      <c r="E450" s="34"/>
      <c r="F450" s="161" t="s">
        <v>6789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260</v>
      </c>
      <c r="AU450" s="19" t="s">
        <v>82</v>
      </c>
    </row>
    <row r="451" spans="1:65" s="2" customFormat="1" ht="11.25">
      <c r="A451" s="34"/>
      <c r="B451" s="35"/>
      <c r="C451" s="34"/>
      <c r="D451" s="165" t="s">
        <v>262</v>
      </c>
      <c r="E451" s="34"/>
      <c r="F451" s="166" t="s">
        <v>6791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262</v>
      </c>
      <c r="AU451" s="19" t="s">
        <v>82</v>
      </c>
    </row>
    <row r="452" spans="1:65" s="14" customFormat="1" ht="11.25">
      <c r="B452" s="174"/>
      <c r="D452" s="160" t="s">
        <v>264</v>
      </c>
      <c r="F452" s="176" t="s">
        <v>6792</v>
      </c>
      <c r="H452" s="177">
        <v>49.39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4</v>
      </c>
      <c r="AX452" s="14" t="s">
        <v>80</v>
      </c>
      <c r="AY452" s="175" t="s">
        <v>252</v>
      </c>
    </row>
    <row r="453" spans="1:65" s="2" customFormat="1" ht="16.5" customHeight="1">
      <c r="A453" s="34"/>
      <c r="B453" s="145"/>
      <c r="C453" s="198" t="s">
        <v>475</v>
      </c>
      <c r="D453" s="198" t="s">
        <v>361</v>
      </c>
      <c r="E453" s="199" t="s">
        <v>6793</v>
      </c>
      <c r="F453" s="200" t="s">
        <v>6794</v>
      </c>
      <c r="G453" s="201" t="s">
        <v>331</v>
      </c>
      <c r="H453" s="202">
        <v>121.55</v>
      </c>
      <c r="I453" s="203"/>
      <c r="J453" s="204">
        <f>ROUND(I453*H453,2)</f>
        <v>0</v>
      </c>
      <c r="K453" s="205"/>
      <c r="L453" s="206"/>
      <c r="M453" s="207" t="s">
        <v>3</v>
      </c>
      <c r="N453" s="208" t="s">
        <v>44</v>
      </c>
      <c r="O453" s="55"/>
      <c r="P453" s="156">
        <f>O453*H453</f>
        <v>0</v>
      </c>
      <c r="Q453" s="156">
        <v>1.6000000000000001E-4</v>
      </c>
      <c r="R453" s="156">
        <f>Q453*H453</f>
        <v>1.9448E-2</v>
      </c>
      <c r="S453" s="156">
        <v>0</v>
      </c>
      <c r="T453" s="157">
        <f>S453*H453</f>
        <v>0</v>
      </c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R453" s="158" t="s">
        <v>572</v>
      </c>
      <c r="AT453" s="158" t="s">
        <v>361</v>
      </c>
      <c r="AU453" s="158" t="s">
        <v>82</v>
      </c>
      <c r="AY453" s="19" t="s">
        <v>252</v>
      </c>
      <c r="BE453" s="159">
        <f>IF(N453="základní",J453,0)</f>
        <v>0</v>
      </c>
      <c r="BF453" s="159">
        <f>IF(N453="snížená",J453,0)</f>
        <v>0</v>
      </c>
      <c r="BG453" s="159">
        <f>IF(N453="zákl. přenesená",J453,0)</f>
        <v>0</v>
      </c>
      <c r="BH453" s="159">
        <f>IF(N453="sníž. přenesená",J453,0)</f>
        <v>0</v>
      </c>
      <c r="BI453" s="159">
        <f>IF(N453="nulová",J453,0)</f>
        <v>0</v>
      </c>
      <c r="BJ453" s="19" t="s">
        <v>80</v>
      </c>
      <c r="BK453" s="159">
        <f>ROUND(I453*H453,2)</f>
        <v>0</v>
      </c>
      <c r="BL453" s="19" t="s">
        <v>406</v>
      </c>
      <c r="BM453" s="158" t="s">
        <v>6795</v>
      </c>
    </row>
    <row r="454" spans="1:65" s="2" customFormat="1" ht="11.25">
      <c r="A454" s="34"/>
      <c r="B454" s="35"/>
      <c r="C454" s="34"/>
      <c r="D454" s="160" t="s">
        <v>260</v>
      </c>
      <c r="E454" s="34"/>
      <c r="F454" s="161" t="s">
        <v>6794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260</v>
      </c>
      <c r="AU454" s="19" t="s">
        <v>82</v>
      </c>
    </row>
    <row r="455" spans="1:65" s="2" customFormat="1" ht="11.25">
      <c r="A455" s="34"/>
      <c r="B455" s="35"/>
      <c r="C455" s="34"/>
      <c r="D455" s="165" t="s">
        <v>262</v>
      </c>
      <c r="E455" s="34"/>
      <c r="F455" s="166" t="s">
        <v>6796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262</v>
      </c>
      <c r="AU455" s="19" t="s">
        <v>82</v>
      </c>
    </row>
    <row r="456" spans="1:65" s="14" customFormat="1" ht="11.25">
      <c r="B456" s="174"/>
      <c r="D456" s="160" t="s">
        <v>264</v>
      </c>
      <c r="F456" s="176" t="s">
        <v>6797</v>
      </c>
      <c r="H456" s="177">
        <v>121.55</v>
      </c>
      <c r="I456" s="178"/>
      <c r="L456" s="174"/>
      <c r="M456" s="179"/>
      <c r="N456" s="180"/>
      <c r="O456" s="180"/>
      <c r="P456" s="180"/>
      <c r="Q456" s="180"/>
      <c r="R456" s="180"/>
      <c r="S456" s="180"/>
      <c r="T456" s="181"/>
      <c r="AT456" s="175" t="s">
        <v>264</v>
      </c>
      <c r="AU456" s="175" t="s">
        <v>82</v>
      </c>
      <c r="AV456" s="14" t="s">
        <v>82</v>
      </c>
      <c r="AW456" s="14" t="s">
        <v>4</v>
      </c>
      <c r="AX456" s="14" t="s">
        <v>80</v>
      </c>
      <c r="AY456" s="175" t="s">
        <v>252</v>
      </c>
    </row>
    <row r="457" spans="1:65" s="2" customFormat="1" ht="16.5" customHeight="1">
      <c r="A457" s="34"/>
      <c r="B457" s="145"/>
      <c r="C457" s="146" t="s">
        <v>485</v>
      </c>
      <c r="D457" s="146" t="s">
        <v>254</v>
      </c>
      <c r="E457" s="147" t="s">
        <v>6798</v>
      </c>
      <c r="F457" s="148" t="s">
        <v>6799</v>
      </c>
      <c r="G457" s="149" t="s">
        <v>331</v>
      </c>
      <c r="H457" s="150">
        <v>73</v>
      </c>
      <c r="I457" s="151"/>
      <c r="J457" s="152">
        <f>ROUND(I457*H457,2)</f>
        <v>0</v>
      </c>
      <c r="K457" s="153"/>
      <c r="L457" s="35"/>
      <c r="M457" s="154" t="s">
        <v>3</v>
      </c>
      <c r="N457" s="155" t="s">
        <v>44</v>
      </c>
      <c r="O457" s="55"/>
      <c r="P457" s="156">
        <f>O457*H457</f>
        <v>0</v>
      </c>
      <c r="Q457" s="156">
        <v>0</v>
      </c>
      <c r="R457" s="156">
        <f>Q457*H457</f>
        <v>0</v>
      </c>
      <c r="S457" s="156">
        <v>0</v>
      </c>
      <c r="T457" s="157">
        <f>S457*H457</f>
        <v>0</v>
      </c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R457" s="158" t="s">
        <v>406</v>
      </c>
      <c r="AT457" s="158" t="s">
        <v>254</v>
      </c>
      <c r="AU457" s="158" t="s">
        <v>82</v>
      </c>
      <c r="AY457" s="19" t="s">
        <v>252</v>
      </c>
      <c r="BE457" s="159">
        <f>IF(N457="základní",J457,0)</f>
        <v>0</v>
      </c>
      <c r="BF457" s="159">
        <f>IF(N457="snížená",J457,0)</f>
        <v>0</v>
      </c>
      <c r="BG457" s="159">
        <f>IF(N457="zákl. přenesená",J457,0)</f>
        <v>0</v>
      </c>
      <c r="BH457" s="159">
        <f>IF(N457="sníž. přenesená",J457,0)</f>
        <v>0</v>
      </c>
      <c r="BI457" s="159">
        <f>IF(N457="nulová",J457,0)</f>
        <v>0</v>
      </c>
      <c r="BJ457" s="19" t="s">
        <v>80</v>
      </c>
      <c r="BK457" s="159">
        <f>ROUND(I457*H457,2)</f>
        <v>0</v>
      </c>
      <c r="BL457" s="19" t="s">
        <v>406</v>
      </c>
      <c r="BM457" s="158" t="s">
        <v>6800</v>
      </c>
    </row>
    <row r="458" spans="1:65" s="2" customFormat="1" ht="11.25">
      <c r="A458" s="34"/>
      <c r="B458" s="35"/>
      <c r="C458" s="34"/>
      <c r="D458" s="160" t="s">
        <v>260</v>
      </c>
      <c r="E458" s="34"/>
      <c r="F458" s="161" t="s">
        <v>6801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260</v>
      </c>
      <c r="AU458" s="19" t="s">
        <v>82</v>
      </c>
    </row>
    <row r="459" spans="1:65" s="2" customFormat="1" ht="11.25">
      <c r="A459" s="34"/>
      <c r="B459" s="35"/>
      <c r="C459" s="34"/>
      <c r="D459" s="165" t="s">
        <v>262</v>
      </c>
      <c r="E459" s="34"/>
      <c r="F459" s="166" t="s">
        <v>6802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262</v>
      </c>
      <c r="AU459" s="19" t="s">
        <v>82</v>
      </c>
    </row>
    <row r="460" spans="1:65" s="13" customFormat="1" ht="11.25">
      <c r="B460" s="167"/>
      <c r="D460" s="160" t="s">
        <v>264</v>
      </c>
      <c r="E460" s="168" t="s">
        <v>3</v>
      </c>
      <c r="F460" s="169" t="s">
        <v>895</v>
      </c>
      <c r="H460" s="168" t="s">
        <v>3</v>
      </c>
      <c r="I460" s="170"/>
      <c r="L460" s="167"/>
      <c r="M460" s="171"/>
      <c r="N460" s="172"/>
      <c r="O460" s="172"/>
      <c r="P460" s="172"/>
      <c r="Q460" s="172"/>
      <c r="R460" s="172"/>
      <c r="S460" s="172"/>
      <c r="T460" s="173"/>
      <c r="AT460" s="168" t="s">
        <v>264</v>
      </c>
      <c r="AU460" s="168" t="s">
        <v>82</v>
      </c>
      <c r="AV460" s="13" t="s">
        <v>80</v>
      </c>
      <c r="AW460" s="13" t="s">
        <v>34</v>
      </c>
      <c r="AX460" s="13" t="s">
        <v>73</v>
      </c>
      <c r="AY460" s="168" t="s">
        <v>252</v>
      </c>
    </row>
    <row r="461" spans="1:65" s="13" customFormat="1" ht="11.25">
      <c r="B461" s="167"/>
      <c r="D461" s="160" t="s">
        <v>264</v>
      </c>
      <c r="E461" s="168" t="s">
        <v>3</v>
      </c>
      <c r="F461" s="169" t="s">
        <v>6803</v>
      </c>
      <c r="H461" s="168" t="s">
        <v>3</v>
      </c>
      <c r="I461" s="170"/>
      <c r="L461" s="167"/>
      <c r="M461" s="171"/>
      <c r="N461" s="172"/>
      <c r="O461" s="172"/>
      <c r="P461" s="172"/>
      <c r="Q461" s="172"/>
      <c r="R461" s="172"/>
      <c r="S461" s="172"/>
      <c r="T461" s="173"/>
      <c r="AT461" s="168" t="s">
        <v>264</v>
      </c>
      <c r="AU461" s="168" t="s">
        <v>82</v>
      </c>
      <c r="AV461" s="13" t="s">
        <v>80</v>
      </c>
      <c r="AW461" s="13" t="s">
        <v>34</v>
      </c>
      <c r="AX461" s="13" t="s">
        <v>73</v>
      </c>
      <c r="AY461" s="168" t="s">
        <v>252</v>
      </c>
    </row>
    <row r="462" spans="1:65" s="14" customFormat="1" ht="11.25">
      <c r="B462" s="174"/>
      <c r="D462" s="160" t="s">
        <v>264</v>
      </c>
      <c r="E462" s="175" t="s">
        <v>3</v>
      </c>
      <c r="F462" s="176" t="s">
        <v>6729</v>
      </c>
      <c r="H462" s="177">
        <v>0.4</v>
      </c>
      <c r="I462" s="178"/>
      <c r="L462" s="174"/>
      <c r="M462" s="179"/>
      <c r="N462" s="180"/>
      <c r="O462" s="180"/>
      <c r="P462" s="180"/>
      <c r="Q462" s="180"/>
      <c r="R462" s="180"/>
      <c r="S462" s="180"/>
      <c r="T462" s="181"/>
      <c r="AT462" s="175" t="s">
        <v>264</v>
      </c>
      <c r="AU462" s="175" t="s">
        <v>82</v>
      </c>
      <c r="AV462" s="14" t="s">
        <v>82</v>
      </c>
      <c r="AW462" s="14" t="s">
        <v>34</v>
      </c>
      <c r="AX462" s="14" t="s">
        <v>73</v>
      </c>
      <c r="AY462" s="175" t="s">
        <v>252</v>
      </c>
    </row>
    <row r="463" spans="1:65" s="14" customFormat="1" ht="11.25">
      <c r="B463" s="174"/>
      <c r="D463" s="160" t="s">
        <v>264</v>
      </c>
      <c r="E463" s="175" t="s">
        <v>3</v>
      </c>
      <c r="F463" s="176" t="s">
        <v>6713</v>
      </c>
      <c r="H463" s="177">
        <v>0.1</v>
      </c>
      <c r="I463" s="178"/>
      <c r="L463" s="174"/>
      <c r="M463" s="179"/>
      <c r="N463" s="180"/>
      <c r="O463" s="180"/>
      <c r="P463" s="180"/>
      <c r="Q463" s="180"/>
      <c r="R463" s="180"/>
      <c r="S463" s="180"/>
      <c r="T463" s="181"/>
      <c r="AT463" s="175" t="s">
        <v>264</v>
      </c>
      <c r="AU463" s="175" t="s">
        <v>82</v>
      </c>
      <c r="AV463" s="14" t="s">
        <v>82</v>
      </c>
      <c r="AW463" s="14" t="s">
        <v>34</v>
      </c>
      <c r="AX463" s="14" t="s">
        <v>73</v>
      </c>
      <c r="AY463" s="175" t="s">
        <v>252</v>
      </c>
    </row>
    <row r="464" spans="1:65" s="14" customFormat="1" ht="11.25">
      <c r="B464" s="174"/>
      <c r="D464" s="160" t="s">
        <v>264</v>
      </c>
      <c r="E464" s="175" t="s">
        <v>3</v>
      </c>
      <c r="F464" s="176" t="s">
        <v>6700</v>
      </c>
      <c r="H464" s="177">
        <v>0.3</v>
      </c>
      <c r="I464" s="178"/>
      <c r="L464" s="174"/>
      <c r="M464" s="179"/>
      <c r="N464" s="180"/>
      <c r="O464" s="180"/>
      <c r="P464" s="180"/>
      <c r="Q464" s="180"/>
      <c r="R464" s="180"/>
      <c r="S464" s="180"/>
      <c r="T464" s="181"/>
      <c r="AT464" s="175" t="s">
        <v>264</v>
      </c>
      <c r="AU464" s="175" t="s">
        <v>82</v>
      </c>
      <c r="AV464" s="14" t="s">
        <v>82</v>
      </c>
      <c r="AW464" s="14" t="s">
        <v>34</v>
      </c>
      <c r="AX464" s="14" t="s">
        <v>73</v>
      </c>
      <c r="AY464" s="175" t="s">
        <v>252</v>
      </c>
    </row>
    <row r="465" spans="2:51" s="14" customFormat="1" ht="11.25">
      <c r="B465" s="174"/>
      <c r="D465" s="160" t="s">
        <v>264</v>
      </c>
      <c r="E465" s="175" t="s">
        <v>3</v>
      </c>
      <c r="F465" s="176" t="s">
        <v>6804</v>
      </c>
      <c r="H465" s="177">
        <v>6.5</v>
      </c>
      <c r="I465" s="178"/>
      <c r="L465" s="174"/>
      <c r="M465" s="179"/>
      <c r="N465" s="180"/>
      <c r="O465" s="180"/>
      <c r="P465" s="180"/>
      <c r="Q465" s="180"/>
      <c r="R465" s="180"/>
      <c r="S465" s="180"/>
      <c r="T465" s="181"/>
      <c r="AT465" s="175" t="s">
        <v>264</v>
      </c>
      <c r="AU465" s="175" t="s">
        <v>82</v>
      </c>
      <c r="AV465" s="14" t="s">
        <v>82</v>
      </c>
      <c r="AW465" s="14" t="s">
        <v>34</v>
      </c>
      <c r="AX465" s="14" t="s">
        <v>73</v>
      </c>
      <c r="AY465" s="175" t="s">
        <v>252</v>
      </c>
    </row>
    <row r="466" spans="2:51" s="14" customFormat="1" ht="11.25">
      <c r="B466" s="174"/>
      <c r="D466" s="160" t="s">
        <v>264</v>
      </c>
      <c r="E466" s="175" t="s">
        <v>3</v>
      </c>
      <c r="F466" s="176" t="s">
        <v>6726</v>
      </c>
      <c r="H466" s="177">
        <v>6.7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2:51" s="14" customFormat="1" ht="11.25">
      <c r="B467" s="174"/>
      <c r="D467" s="160" t="s">
        <v>264</v>
      </c>
      <c r="E467" s="175" t="s">
        <v>3</v>
      </c>
      <c r="F467" s="176" t="s">
        <v>6704</v>
      </c>
      <c r="H467" s="177">
        <v>5.0999999999999996</v>
      </c>
      <c r="I467" s="178"/>
      <c r="L467" s="174"/>
      <c r="M467" s="179"/>
      <c r="N467" s="180"/>
      <c r="O467" s="180"/>
      <c r="P467" s="180"/>
      <c r="Q467" s="180"/>
      <c r="R467" s="180"/>
      <c r="S467" s="180"/>
      <c r="T467" s="181"/>
      <c r="AT467" s="175" t="s">
        <v>264</v>
      </c>
      <c r="AU467" s="175" t="s">
        <v>82</v>
      </c>
      <c r="AV467" s="14" t="s">
        <v>82</v>
      </c>
      <c r="AW467" s="14" t="s">
        <v>34</v>
      </c>
      <c r="AX467" s="14" t="s">
        <v>73</v>
      </c>
      <c r="AY467" s="175" t="s">
        <v>252</v>
      </c>
    </row>
    <row r="468" spans="2:51" s="14" customFormat="1" ht="11.25">
      <c r="B468" s="174"/>
      <c r="D468" s="160" t="s">
        <v>264</v>
      </c>
      <c r="E468" s="175" t="s">
        <v>3</v>
      </c>
      <c r="F468" s="176" t="s">
        <v>6735</v>
      </c>
      <c r="H468" s="177">
        <v>0.9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2:51" s="14" customFormat="1" ht="11.25">
      <c r="B469" s="174"/>
      <c r="D469" s="160" t="s">
        <v>264</v>
      </c>
      <c r="E469" s="175" t="s">
        <v>3</v>
      </c>
      <c r="F469" s="176" t="s">
        <v>6707</v>
      </c>
      <c r="H469" s="177">
        <v>0</v>
      </c>
      <c r="I469" s="178"/>
      <c r="L469" s="174"/>
      <c r="M469" s="179"/>
      <c r="N469" s="180"/>
      <c r="O469" s="180"/>
      <c r="P469" s="180"/>
      <c r="Q469" s="180"/>
      <c r="R469" s="180"/>
      <c r="S469" s="180"/>
      <c r="T469" s="181"/>
      <c r="AT469" s="175" t="s">
        <v>264</v>
      </c>
      <c r="AU469" s="175" t="s">
        <v>82</v>
      </c>
      <c r="AV469" s="14" t="s">
        <v>82</v>
      </c>
      <c r="AW469" s="14" t="s">
        <v>34</v>
      </c>
      <c r="AX469" s="14" t="s">
        <v>73</v>
      </c>
      <c r="AY469" s="175" t="s">
        <v>252</v>
      </c>
    </row>
    <row r="470" spans="2:51" s="14" customFormat="1" ht="11.25">
      <c r="B470" s="174"/>
      <c r="D470" s="160" t="s">
        <v>264</v>
      </c>
      <c r="E470" s="175" t="s">
        <v>3</v>
      </c>
      <c r="F470" s="176" t="s">
        <v>6696</v>
      </c>
      <c r="H470" s="177">
        <v>1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2:51" s="14" customFormat="1" ht="11.25">
      <c r="B471" s="174"/>
      <c r="D471" s="160" t="s">
        <v>264</v>
      </c>
      <c r="E471" s="175" t="s">
        <v>3</v>
      </c>
      <c r="F471" s="176" t="s">
        <v>6714</v>
      </c>
      <c r="H471" s="177">
        <v>0.2</v>
      </c>
      <c r="I471" s="178"/>
      <c r="L471" s="174"/>
      <c r="M471" s="179"/>
      <c r="N471" s="180"/>
      <c r="O471" s="180"/>
      <c r="P471" s="180"/>
      <c r="Q471" s="180"/>
      <c r="R471" s="180"/>
      <c r="S471" s="180"/>
      <c r="T471" s="181"/>
      <c r="AT471" s="175" t="s">
        <v>264</v>
      </c>
      <c r="AU471" s="175" t="s">
        <v>82</v>
      </c>
      <c r="AV471" s="14" t="s">
        <v>82</v>
      </c>
      <c r="AW471" s="14" t="s">
        <v>34</v>
      </c>
      <c r="AX471" s="14" t="s">
        <v>73</v>
      </c>
      <c r="AY471" s="175" t="s">
        <v>252</v>
      </c>
    </row>
    <row r="472" spans="2:51" s="14" customFormat="1" ht="11.25">
      <c r="B472" s="174"/>
      <c r="D472" s="160" t="s">
        <v>264</v>
      </c>
      <c r="E472" s="175" t="s">
        <v>3</v>
      </c>
      <c r="F472" s="176" t="s">
        <v>6735</v>
      </c>
      <c r="H472" s="177">
        <v>0.9</v>
      </c>
      <c r="I472" s="178"/>
      <c r="L472" s="174"/>
      <c r="M472" s="179"/>
      <c r="N472" s="180"/>
      <c r="O472" s="180"/>
      <c r="P472" s="180"/>
      <c r="Q472" s="180"/>
      <c r="R472" s="180"/>
      <c r="S472" s="180"/>
      <c r="T472" s="181"/>
      <c r="AT472" s="175" t="s">
        <v>264</v>
      </c>
      <c r="AU472" s="175" t="s">
        <v>82</v>
      </c>
      <c r="AV472" s="14" t="s">
        <v>82</v>
      </c>
      <c r="AW472" s="14" t="s">
        <v>34</v>
      </c>
      <c r="AX472" s="14" t="s">
        <v>73</v>
      </c>
      <c r="AY472" s="175" t="s">
        <v>252</v>
      </c>
    </row>
    <row r="473" spans="2:51" s="14" customFormat="1" ht="11.25">
      <c r="B473" s="174"/>
      <c r="D473" s="160" t="s">
        <v>264</v>
      </c>
      <c r="E473" s="175" t="s">
        <v>3</v>
      </c>
      <c r="F473" s="176" t="s">
        <v>6735</v>
      </c>
      <c r="H473" s="177">
        <v>0.9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82</v>
      </c>
      <c r="AV473" s="14" t="s">
        <v>82</v>
      </c>
      <c r="AW473" s="14" t="s">
        <v>34</v>
      </c>
      <c r="AX473" s="14" t="s">
        <v>73</v>
      </c>
      <c r="AY473" s="175" t="s">
        <v>252</v>
      </c>
    </row>
    <row r="474" spans="2:51" s="14" customFormat="1" ht="11.25">
      <c r="B474" s="174"/>
      <c r="D474" s="160" t="s">
        <v>264</v>
      </c>
      <c r="E474" s="175" t="s">
        <v>3</v>
      </c>
      <c r="F474" s="176" t="s">
        <v>6707</v>
      </c>
      <c r="H474" s="177">
        <v>0</v>
      </c>
      <c r="I474" s="178"/>
      <c r="L474" s="174"/>
      <c r="M474" s="179"/>
      <c r="N474" s="180"/>
      <c r="O474" s="180"/>
      <c r="P474" s="180"/>
      <c r="Q474" s="180"/>
      <c r="R474" s="180"/>
      <c r="S474" s="180"/>
      <c r="T474" s="181"/>
      <c r="AT474" s="175" t="s">
        <v>264</v>
      </c>
      <c r="AU474" s="175" t="s">
        <v>82</v>
      </c>
      <c r="AV474" s="14" t="s">
        <v>82</v>
      </c>
      <c r="AW474" s="14" t="s">
        <v>34</v>
      </c>
      <c r="AX474" s="14" t="s">
        <v>73</v>
      </c>
      <c r="AY474" s="175" t="s">
        <v>252</v>
      </c>
    </row>
    <row r="475" spans="2:51" s="14" customFormat="1" ht="11.25">
      <c r="B475" s="174"/>
      <c r="D475" s="160" t="s">
        <v>264</v>
      </c>
      <c r="E475" s="175" t="s">
        <v>3</v>
      </c>
      <c r="F475" s="176" t="s">
        <v>6713</v>
      </c>
      <c r="H475" s="177">
        <v>0.1</v>
      </c>
      <c r="I475" s="178"/>
      <c r="L475" s="174"/>
      <c r="M475" s="179"/>
      <c r="N475" s="180"/>
      <c r="O475" s="180"/>
      <c r="P475" s="180"/>
      <c r="Q475" s="180"/>
      <c r="R475" s="180"/>
      <c r="S475" s="180"/>
      <c r="T475" s="181"/>
      <c r="AT475" s="175" t="s">
        <v>264</v>
      </c>
      <c r="AU475" s="175" t="s">
        <v>82</v>
      </c>
      <c r="AV475" s="14" t="s">
        <v>82</v>
      </c>
      <c r="AW475" s="14" t="s">
        <v>34</v>
      </c>
      <c r="AX475" s="14" t="s">
        <v>73</v>
      </c>
      <c r="AY475" s="175" t="s">
        <v>252</v>
      </c>
    </row>
    <row r="476" spans="2:51" s="14" customFormat="1" ht="11.25">
      <c r="B476" s="174"/>
      <c r="D476" s="160" t="s">
        <v>264</v>
      </c>
      <c r="E476" s="175" t="s">
        <v>3</v>
      </c>
      <c r="F476" s="176" t="s">
        <v>6781</v>
      </c>
      <c r="H476" s="177">
        <v>2</v>
      </c>
      <c r="I476" s="178"/>
      <c r="L476" s="174"/>
      <c r="M476" s="179"/>
      <c r="N476" s="180"/>
      <c r="O476" s="180"/>
      <c r="P476" s="180"/>
      <c r="Q476" s="180"/>
      <c r="R476" s="180"/>
      <c r="S476" s="180"/>
      <c r="T476" s="181"/>
      <c r="AT476" s="175" t="s">
        <v>264</v>
      </c>
      <c r="AU476" s="175" t="s">
        <v>82</v>
      </c>
      <c r="AV476" s="14" t="s">
        <v>82</v>
      </c>
      <c r="AW476" s="14" t="s">
        <v>34</v>
      </c>
      <c r="AX476" s="14" t="s">
        <v>73</v>
      </c>
      <c r="AY476" s="175" t="s">
        <v>252</v>
      </c>
    </row>
    <row r="477" spans="2:51" s="14" customFormat="1" ht="11.25">
      <c r="B477" s="174"/>
      <c r="D477" s="160" t="s">
        <v>264</v>
      </c>
      <c r="E477" s="175" t="s">
        <v>3</v>
      </c>
      <c r="F477" s="176" t="s">
        <v>6699</v>
      </c>
      <c r="H477" s="177">
        <v>0.8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34</v>
      </c>
      <c r="AX477" s="14" t="s">
        <v>73</v>
      </c>
      <c r="AY477" s="175" t="s">
        <v>252</v>
      </c>
    </row>
    <row r="478" spans="2:51" s="14" customFormat="1" ht="11.25">
      <c r="B478" s="174"/>
      <c r="D478" s="160" t="s">
        <v>264</v>
      </c>
      <c r="E478" s="175" t="s">
        <v>3</v>
      </c>
      <c r="F478" s="176" t="s">
        <v>6805</v>
      </c>
      <c r="H478" s="177">
        <v>14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82</v>
      </c>
      <c r="AV478" s="14" t="s">
        <v>82</v>
      </c>
      <c r="AW478" s="14" t="s">
        <v>34</v>
      </c>
      <c r="AX478" s="14" t="s">
        <v>73</v>
      </c>
      <c r="AY478" s="175" t="s">
        <v>252</v>
      </c>
    </row>
    <row r="479" spans="2:51" s="14" customFormat="1" ht="11.25">
      <c r="B479" s="174"/>
      <c r="D479" s="160" t="s">
        <v>264</v>
      </c>
      <c r="E479" s="175" t="s">
        <v>3</v>
      </c>
      <c r="F479" s="176" t="s">
        <v>6707</v>
      </c>
      <c r="H479" s="177">
        <v>0</v>
      </c>
      <c r="I479" s="178"/>
      <c r="L479" s="174"/>
      <c r="M479" s="179"/>
      <c r="N479" s="180"/>
      <c r="O479" s="180"/>
      <c r="P479" s="180"/>
      <c r="Q479" s="180"/>
      <c r="R479" s="180"/>
      <c r="S479" s="180"/>
      <c r="T479" s="181"/>
      <c r="AT479" s="175" t="s">
        <v>264</v>
      </c>
      <c r="AU479" s="175" t="s">
        <v>82</v>
      </c>
      <c r="AV479" s="14" t="s">
        <v>82</v>
      </c>
      <c r="AW479" s="14" t="s">
        <v>34</v>
      </c>
      <c r="AX479" s="14" t="s">
        <v>73</v>
      </c>
      <c r="AY479" s="175" t="s">
        <v>252</v>
      </c>
    </row>
    <row r="480" spans="2:51" s="14" customFormat="1" ht="11.25">
      <c r="B480" s="174"/>
      <c r="D480" s="160" t="s">
        <v>264</v>
      </c>
      <c r="E480" s="175" t="s">
        <v>3</v>
      </c>
      <c r="F480" s="176" t="s">
        <v>6806</v>
      </c>
      <c r="H480" s="177">
        <v>7.8</v>
      </c>
      <c r="I480" s="178"/>
      <c r="L480" s="174"/>
      <c r="M480" s="179"/>
      <c r="N480" s="180"/>
      <c r="O480" s="180"/>
      <c r="P480" s="180"/>
      <c r="Q480" s="180"/>
      <c r="R480" s="180"/>
      <c r="S480" s="180"/>
      <c r="T480" s="181"/>
      <c r="AT480" s="175" t="s">
        <v>264</v>
      </c>
      <c r="AU480" s="175" t="s">
        <v>82</v>
      </c>
      <c r="AV480" s="14" t="s">
        <v>82</v>
      </c>
      <c r="AW480" s="14" t="s">
        <v>34</v>
      </c>
      <c r="AX480" s="14" t="s">
        <v>73</v>
      </c>
      <c r="AY480" s="175" t="s">
        <v>252</v>
      </c>
    </row>
    <row r="481" spans="1:65" s="14" customFormat="1" ht="11.25">
      <c r="B481" s="174"/>
      <c r="D481" s="160" t="s">
        <v>264</v>
      </c>
      <c r="E481" s="175" t="s">
        <v>3</v>
      </c>
      <c r="F481" s="176" t="s">
        <v>6807</v>
      </c>
      <c r="H481" s="177">
        <v>8.6999999999999993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34</v>
      </c>
      <c r="AX481" s="14" t="s">
        <v>73</v>
      </c>
      <c r="AY481" s="175" t="s">
        <v>252</v>
      </c>
    </row>
    <row r="482" spans="1:65" s="14" customFormat="1" ht="11.25">
      <c r="B482" s="174"/>
      <c r="D482" s="160" t="s">
        <v>264</v>
      </c>
      <c r="E482" s="175" t="s">
        <v>3</v>
      </c>
      <c r="F482" s="176" t="s">
        <v>6808</v>
      </c>
      <c r="H482" s="177">
        <v>8.8000000000000007</v>
      </c>
      <c r="I482" s="178"/>
      <c r="L482" s="174"/>
      <c r="M482" s="179"/>
      <c r="N482" s="180"/>
      <c r="O482" s="180"/>
      <c r="P482" s="180"/>
      <c r="Q482" s="180"/>
      <c r="R482" s="180"/>
      <c r="S482" s="180"/>
      <c r="T482" s="181"/>
      <c r="AT482" s="175" t="s">
        <v>264</v>
      </c>
      <c r="AU482" s="175" t="s">
        <v>82</v>
      </c>
      <c r="AV482" s="14" t="s">
        <v>82</v>
      </c>
      <c r="AW482" s="14" t="s">
        <v>34</v>
      </c>
      <c r="AX482" s="14" t="s">
        <v>73</v>
      </c>
      <c r="AY482" s="175" t="s">
        <v>252</v>
      </c>
    </row>
    <row r="483" spans="1:65" s="14" customFormat="1" ht="11.25">
      <c r="B483" s="174"/>
      <c r="D483" s="160" t="s">
        <v>264</v>
      </c>
      <c r="E483" s="175" t="s">
        <v>3</v>
      </c>
      <c r="F483" s="176" t="s">
        <v>6700</v>
      </c>
      <c r="H483" s="177">
        <v>0.3</v>
      </c>
      <c r="I483" s="178"/>
      <c r="L483" s="174"/>
      <c r="M483" s="179"/>
      <c r="N483" s="180"/>
      <c r="O483" s="180"/>
      <c r="P483" s="180"/>
      <c r="Q483" s="180"/>
      <c r="R483" s="180"/>
      <c r="S483" s="180"/>
      <c r="T483" s="181"/>
      <c r="AT483" s="175" t="s">
        <v>264</v>
      </c>
      <c r="AU483" s="175" t="s">
        <v>82</v>
      </c>
      <c r="AV483" s="14" t="s">
        <v>82</v>
      </c>
      <c r="AW483" s="14" t="s">
        <v>34</v>
      </c>
      <c r="AX483" s="14" t="s">
        <v>73</v>
      </c>
      <c r="AY483" s="175" t="s">
        <v>252</v>
      </c>
    </row>
    <row r="484" spans="1:65" s="14" customFormat="1" ht="11.25">
      <c r="B484" s="174"/>
      <c r="D484" s="160" t="s">
        <v>264</v>
      </c>
      <c r="E484" s="175" t="s">
        <v>3</v>
      </c>
      <c r="F484" s="176" t="s">
        <v>5100</v>
      </c>
      <c r="H484" s="177">
        <v>7.5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34</v>
      </c>
      <c r="AX484" s="14" t="s">
        <v>73</v>
      </c>
      <c r="AY484" s="175" t="s">
        <v>252</v>
      </c>
    </row>
    <row r="485" spans="1:65" s="15" customFormat="1" ht="11.25">
      <c r="B485" s="182"/>
      <c r="D485" s="160" t="s">
        <v>264</v>
      </c>
      <c r="E485" s="183" t="s">
        <v>3</v>
      </c>
      <c r="F485" s="184" t="s">
        <v>269</v>
      </c>
      <c r="H485" s="185">
        <v>73</v>
      </c>
      <c r="I485" s="186"/>
      <c r="L485" s="182"/>
      <c r="M485" s="187"/>
      <c r="N485" s="188"/>
      <c r="O485" s="188"/>
      <c r="P485" s="188"/>
      <c r="Q485" s="188"/>
      <c r="R485" s="188"/>
      <c r="S485" s="188"/>
      <c r="T485" s="189"/>
      <c r="AT485" s="183" t="s">
        <v>264</v>
      </c>
      <c r="AU485" s="183" t="s">
        <v>82</v>
      </c>
      <c r="AV485" s="15" t="s">
        <v>258</v>
      </c>
      <c r="AW485" s="15" t="s">
        <v>34</v>
      </c>
      <c r="AX485" s="15" t="s">
        <v>80</v>
      </c>
      <c r="AY485" s="183" t="s">
        <v>252</v>
      </c>
    </row>
    <row r="486" spans="1:65" s="2" customFormat="1" ht="16.5" customHeight="1">
      <c r="A486" s="34"/>
      <c r="B486" s="145"/>
      <c r="C486" s="198" t="s">
        <v>494</v>
      </c>
      <c r="D486" s="198" t="s">
        <v>361</v>
      </c>
      <c r="E486" s="199" t="s">
        <v>6809</v>
      </c>
      <c r="F486" s="200" t="s">
        <v>6810</v>
      </c>
      <c r="G486" s="201" t="s">
        <v>331</v>
      </c>
      <c r="H486" s="202">
        <v>80.3</v>
      </c>
      <c r="I486" s="203"/>
      <c r="J486" s="204">
        <f>ROUND(I486*H486,2)</f>
        <v>0</v>
      </c>
      <c r="K486" s="205"/>
      <c r="L486" s="206"/>
      <c r="M486" s="207" t="s">
        <v>3</v>
      </c>
      <c r="N486" s="208" t="s">
        <v>44</v>
      </c>
      <c r="O486" s="55"/>
      <c r="P486" s="156">
        <f>O486*H486</f>
        <v>0</v>
      </c>
      <c r="Q486" s="156">
        <v>1.9000000000000001E-4</v>
      </c>
      <c r="R486" s="156">
        <f>Q486*H486</f>
        <v>1.5257E-2</v>
      </c>
      <c r="S486" s="156">
        <v>0</v>
      </c>
      <c r="T486" s="157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8" t="s">
        <v>572</v>
      </c>
      <c r="AT486" s="158" t="s">
        <v>361</v>
      </c>
      <c r="AU486" s="158" t="s">
        <v>82</v>
      </c>
      <c r="AY486" s="19" t="s">
        <v>252</v>
      </c>
      <c r="BE486" s="159">
        <f>IF(N486="základní",J486,0)</f>
        <v>0</v>
      </c>
      <c r="BF486" s="159">
        <f>IF(N486="snížená",J486,0)</f>
        <v>0</v>
      </c>
      <c r="BG486" s="159">
        <f>IF(N486="zákl. přenesená",J486,0)</f>
        <v>0</v>
      </c>
      <c r="BH486" s="159">
        <f>IF(N486="sníž. přenesená",J486,0)</f>
        <v>0</v>
      </c>
      <c r="BI486" s="159">
        <f>IF(N486="nulová",J486,0)</f>
        <v>0</v>
      </c>
      <c r="BJ486" s="19" t="s">
        <v>80</v>
      </c>
      <c r="BK486" s="159">
        <f>ROUND(I486*H486,2)</f>
        <v>0</v>
      </c>
      <c r="BL486" s="19" t="s">
        <v>406</v>
      </c>
      <c r="BM486" s="158" t="s">
        <v>6811</v>
      </c>
    </row>
    <row r="487" spans="1:65" s="2" customFormat="1" ht="11.25">
      <c r="A487" s="34"/>
      <c r="B487" s="35"/>
      <c r="C487" s="34"/>
      <c r="D487" s="160" t="s">
        <v>260</v>
      </c>
      <c r="E487" s="34"/>
      <c r="F487" s="161" t="s">
        <v>6810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260</v>
      </c>
      <c r="AU487" s="19" t="s">
        <v>82</v>
      </c>
    </row>
    <row r="488" spans="1:65" s="2" customFormat="1" ht="11.25">
      <c r="A488" s="34"/>
      <c r="B488" s="35"/>
      <c r="C488" s="34"/>
      <c r="D488" s="165" t="s">
        <v>262</v>
      </c>
      <c r="E488" s="34"/>
      <c r="F488" s="166" t="s">
        <v>6812</v>
      </c>
      <c r="G488" s="34"/>
      <c r="H488" s="34"/>
      <c r="I488" s="162"/>
      <c r="J488" s="34"/>
      <c r="K488" s="34"/>
      <c r="L488" s="35"/>
      <c r="M488" s="163"/>
      <c r="N488" s="164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9" t="s">
        <v>262</v>
      </c>
      <c r="AU488" s="19" t="s">
        <v>82</v>
      </c>
    </row>
    <row r="489" spans="1:65" s="14" customFormat="1" ht="11.25">
      <c r="B489" s="174"/>
      <c r="D489" s="160" t="s">
        <v>264</v>
      </c>
      <c r="F489" s="176" t="s">
        <v>6813</v>
      </c>
      <c r="H489" s="177">
        <v>80.3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4</v>
      </c>
      <c r="AX489" s="14" t="s">
        <v>80</v>
      </c>
      <c r="AY489" s="175" t="s">
        <v>252</v>
      </c>
    </row>
    <row r="490" spans="1:65" s="2" customFormat="1" ht="16.5" customHeight="1">
      <c r="A490" s="34"/>
      <c r="B490" s="145"/>
      <c r="C490" s="146" t="s">
        <v>503</v>
      </c>
      <c r="D490" s="146" t="s">
        <v>254</v>
      </c>
      <c r="E490" s="147" t="s">
        <v>6814</v>
      </c>
      <c r="F490" s="148" t="s">
        <v>6815</v>
      </c>
      <c r="G490" s="149" t="s">
        <v>331</v>
      </c>
      <c r="H490" s="150">
        <v>34.799999999999997</v>
      </c>
      <c r="I490" s="151"/>
      <c r="J490" s="152">
        <f>ROUND(I490*H490,2)</f>
        <v>0</v>
      </c>
      <c r="K490" s="153"/>
      <c r="L490" s="35"/>
      <c r="M490" s="154" t="s">
        <v>3</v>
      </c>
      <c r="N490" s="155" t="s">
        <v>44</v>
      </c>
      <c r="O490" s="55"/>
      <c r="P490" s="156">
        <f>O490*H490</f>
        <v>0</v>
      </c>
      <c r="Q490" s="156">
        <v>0</v>
      </c>
      <c r="R490" s="156">
        <f>Q490*H490</f>
        <v>0</v>
      </c>
      <c r="S490" s="156">
        <v>0</v>
      </c>
      <c r="T490" s="157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158" t="s">
        <v>406</v>
      </c>
      <c r="AT490" s="158" t="s">
        <v>254</v>
      </c>
      <c r="AU490" s="158" t="s">
        <v>82</v>
      </c>
      <c r="AY490" s="19" t="s">
        <v>252</v>
      </c>
      <c r="BE490" s="159">
        <f>IF(N490="základní",J490,0)</f>
        <v>0</v>
      </c>
      <c r="BF490" s="159">
        <f>IF(N490="snížená",J490,0)</f>
        <v>0</v>
      </c>
      <c r="BG490" s="159">
        <f>IF(N490="zákl. přenesená",J490,0)</f>
        <v>0</v>
      </c>
      <c r="BH490" s="159">
        <f>IF(N490="sníž. přenesená",J490,0)</f>
        <v>0</v>
      </c>
      <c r="BI490" s="159">
        <f>IF(N490="nulová",J490,0)</f>
        <v>0</v>
      </c>
      <c r="BJ490" s="19" t="s">
        <v>80</v>
      </c>
      <c r="BK490" s="159">
        <f>ROUND(I490*H490,2)</f>
        <v>0</v>
      </c>
      <c r="BL490" s="19" t="s">
        <v>406</v>
      </c>
      <c r="BM490" s="158" t="s">
        <v>6816</v>
      </c>
    </row>
    <row r="491" spans="1:65" s="2" customFormat="1" ht="11.25">
      <c r="A491" s="34"/>
      <c r="B491" s="35"/>
      <c r="C491" s="34"/>
      <c r="D491" s="160" t="s">
        <v>260</v>
      </c>
      <c r="E491" s="34"/>
      <c r="F491" s="161" t="s">
        <v>6817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260</v>
      </c>
      <c r="AU491" s="19" t="s">
        <v>82</v>
      </c>
    </row>
    <row r="492" spans="1:65" s="2" customFormat="1" ht="11.25">
      <c r="A492" s="34"/>
      <c r="B492" s="35"/>
      <c r="C492" s="34"/>
      <c r="D492" s="165" t="s">
        <v>262</v>
      </c>
      <c r="E492" s="34"/>
      <c r="F492" s="166" t="s">
        <v>6818</v>
      </c>
      <c r="G492" s="34"/>
      <c r="H492" s="34"/>
      <c r="I492" s="162"/>
      <c r="J492" s="34"/>
      <c r="K492" s="34"/>
      <c r="L492" s="35"/>
      <c r="M492" s="163"/>
      <c r="N492" s="164"/>
      <c r="O492" s="55"/>
      <c r="P492" s="55"/>
      <c r="Q492" s="55"/>
      <c r="R492" s="55"/>
      <c r="S492" s="55"/>
      <c r="T492" s="56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9" t="s">
        <v>262</v>
      </c>
      <c r="AU492" s="19" t="s">
        <v>82</v>
      </c>
    </row>
    <row r="493" spans="1:65" s="13" customFormat="1" ht="11.25">
      <c r="B493" s="167"/>
      <c r="D493" s="160" t="s">
        <v>264</v>
      </c>
      <c r="E493" s="168" t="s">
        <v>3</v>
      </c>
      <c r="F493" s="169" t="s">
        <v>895</v>
      </c>
      <c r="H493" s="168" t="s">
        <v>3</v>
      </c>
      <c r="I493" s="170"/>
      <c r="L493" s="167"/>
      <c r="M493" s="171"/>
      <c r="N493" s="172"/>
      <c r="O493" s="172"/>
      <c r="P493" s="172"/>
      <c r="Q493" s="172"/>
      <c r="R493" s="172"/>
      <c r="S493" s="172"/>
      <c r="T493" s="173"/>
      <c r="AT493" s="168" t="s">
        <v>264</v>
      </c>
      <c r="AU493" s="168" t="s">
        <v>82</v>
      </c>
      <c r="AV493" s="13" t="s">
        <v>80</v>
      </c>
      <c r="AW493" s="13" t="s">
        <v>34</v>
      </c>
      <c r="AX493" s="13" t="s">
        <v>73</v>
      </c>
      <c r="AY493" s="168" t="s">
        <v>252</v>
      </c>
    </row>
    <row r="494" spans="1:65" s="13" customFormat="1" ht="11.25">
      <c r="B494" s="167"/>
      <c r="D494" s="160" t="s">
        <v>264</v>
      </c>
      <c r="E494" s="168" t="s">
        <v>3</v>
      </c>
      <c r="F494" s="169" t="s">
        <v>6819</v>
      </c>
      <c r="H494" s="168" t="s">
        <v>3</v>
      </c>
      <c r="I494" s="170"/>
      <c r="L494" s="167"/>
      <c r="M494" s="171"/>
      <c r="N494" s="172"/>
      <c r="O494" s="172"/>
      <c r="P494" s="172"/>
      <c r="Q494" s="172"/>
      <c r="R494" s="172"/>
      <c r="S494" s="172"/>
      <c r="T494" s="173"/>
      <c r="AT494" s="168" t="s">
        <v>264</v>
      </c>
      <c r="AU494" s="168" t="s">
        <v>82</v>
      </c>
      <c r="AV494" s="13" t="s">
        <v>80</v>
      </c>
      <c r="AW494" s="13" t="s">
        <v>34</v>
      </c>
      <c r="AX494" s="13" t="s">
        <v>73</v>
      </c>
      <c r="AY494" s="168" t="s">
        <v>252</v>
      </c>
    </row>
    <row r="495" spans="1:65" s="14" customFormat="1" ht="11.25">
      <c r="B495" s="174"/>
      <c r="D495" s="160" t="s">
        <v>264</v>
      </c>
      <c r="E495" s="175" t="s">
        <v>3</v>
      </c>
      <c r="F495" s="176" t="s">
        <v>6820</v>
      </c>
      <c r="H495" s="177">
        <v>25.8</v>
      </c>
      <c r="I495" s="178"/>
      <c r="L495" s="174"/>
      <c r="M495" s="179"/>
      <c r="N495" s="180"/>
      <c r="O495" s="180"/>
      <c r="P495" s="180"/>
      <c r="Q495" s="180"/>
      <c r="R495" s="180"/>
      <c r="S495" s="180"/>
      <c r="T495" s="181"/>
      <c r="AT495" s="175" t="s">
        <v>264</v>
      </c>
      <c r="AU495" s="175" t="s">
        <v>82</v>
      </c>
      <c r="AV495" s="14" t="s">
        <v>82</v>
      </c>
      <c r="AW495" s="14" t="s">
        <v>34</v>
      </c>
      <c r="AX495" s="14" t="s">
        <v>73</v>
      </c>
      <c r="AY495" s="175" t="s">
        <v>252</v>
      </c>
    </row>
    <row r="496" spans="1:65" s="14" customFormat="1" ht="11.25">
      <c r="B496" s="174"/>
      <c r="D496" s="160" t="s">
        <v>264</v>
      </c>
      <c r="E496" s="175" t="s">
        <v>3</v>
      </c>
      <c r="F496" s="176" t="s">
        <v>6821</v>
      </c>
      <c r="H496" s="177">
        <v>7.1</v>
      </c>
      <c r="I496" s="178"/>
      <c r="L496" s="174"/>
      <c r="M496" s="179"/>
      <c r="N496" s="180"/>
      <c r="O496" s="180"/>
      <c r="P496" s="180"/>
      <c r="Q496" s="180"/>
      <c r="R496" s="180"/>
      <c r="S496" s="180"/>
      <c r="T496" s="181"/>
      <c r="AT496" s="175" t="s">
        <v>264</v>
      </c>
      <c r="AU496" s="175" t="s">
        <v>82</v>
      </c>
      <c r="AV496" s="14" t="s">
        <v>82</v>
      </c>
      <c r="AW496" s="14" t="s">
        <v>34</v>
      </c>
      <c r="AX496" s="14" t="s">
        <v>73</v>
      </c>
      <c r="AY496" s="175" t="s">
        <v>252</v>
      </c>
    </row>
    <row r="497" spans="1:65" s="13" customFormat="1" ht="11.25">
      <c r="B497" s="167"/>
      <c r="D497" s="160" t="s">
        <v>264</v>
      </c>
      <c r="E497" s="168" t="s">
        <v>3</v>
      </c>
      <c r="F497" s="169" t="s">
        <v>1543</v>
      </c>
      <c r="H497" s="168" t="s">
        <v>3</v>
      </c>
      <c r="I497" s="170"/>
      <c r="L497" s="167"/>
      <c r="M497" s="171"/>
      <c r="N497" s="172"/>
      <c r="O497" s="172"/>
      <c r="P497" s="172"/>
      <c r="Q497" s="172"/>
      <c r="R497" s="172"/>
      <c r="S497" s="172"/>
      <c r="T497" s="173"/>
      <c r="AT497" s="168" t="s">
        <v>264</v>
      </c>
      <c r="AU497" s="168" t="s">
        <v>82</v>
      </c>
      <c r="AV497" s="13" t="s">
        <v>80</v>
      </c>
      <c r="AW497" s="13" t="s">
        <v>34</v>
      </c>
      <c r="AX497" s="13" t="s">
        <v>73</v>
      </c>
      <c r="AY497" s="168" t="s">
        <v>252</v>
      </c>
    </row>
    <row r="498" spans="1:65" s="14" customFormat="1" ht="11.25">
      <c r="B498" s="174"/>
      <c r="D498" s="160" t="s">
        <v>264</v>
      </c>
      <c r="E498" s="175" t="s">
        <v>3</v>
      </c>
      <c r="F498" s="176" t="s">
        <v>6782</v>
      </c>
      <c r="H498" s="177">
        <v>1.9</v>
      </c>
      <c r="I498" s="178"/>
      <c r="L498" s="174"/>
      <c r="M498" s="179"/>
      <c r="N498" s="180"/>
      <c r="O498" s="180"/>
      <c r="P498" s="180"/>
      <c r="Q498" s="180"/>
      <c r="R498" s="180"/>
      <c r="S498" s="180"/>
      <c r="T498" s="181"/>
      <c r="AT498" s="175" t="s">
        <v>264</v>
      </c>
      <c r="AU498" s="175" t="s">
        <v>82</v>
      </c>
      <c r="AV498" s="14" t="s">
        <v>82</v>
      </c>
      <c r="AW498" s="14" t="s">
        <v>34</v>
      </c>
      <c r="AX498" s="14" t="s">
        <v>73</v>
      </c>
      <c r="AY498" s="175" t="s">
        <v>252</v>
      </c>
    </row>
    <row r="499" spans="1:65" s="15" customFormat="1" ht="11.25">
      <c r="B499" s="182"/>
      <c r="D499" s="160" t="s">
        <v>264</v>
      </c>
      <c r="E499" s="183" t="s">
        <v>3</v>
      </c>
      <c r="F499" s="184" t="s">
        <v>269</v>
      </c>
      <c r="H499" s="185">
        <v>34.799999999999997</v>
      </c>
      <c r="I499" s="186"/>
      <c r="L499" s="182"/>
      <c r="M499" s="187"/>
      <c r="N499" s="188"/>
      <c r="O499" s="188"/>
      <c r="P499" s="188"/>
      <c r="Q499" s="188"/>
      <c r="R499" s="188"/>
      <c r="S499" s="188"/>
      <c r="T499" s="189"/>
      <c r="AT499" s="183" t="s">
        <v>264</v>
      </c>
      <c r="AU499" s="183" t="s">
        <v>82</v>
      </c>
      <c r="AV499" s="15" t="s">
        <v>258</v>
      </c>
      <c r="AW499" s="15" t="s">
        <v>34</v>
      </c>
      <c r="AX499" s="15" t="s">
        <v>80</v>
      </c>
      <c r="AY499" s="183" t="s">
        <v>252</v>
      </c>
    </row>
    <row r="500" spans="1:65" s="2" customFormat="1" ht="16.5" customHeight="1">
      <c r="A500" s="34"/>
      <c r="B500" s="145"/>
      <c r="C500" s="198" t="s">
        <v>509</v>
      </c>
      <c r="D500" s="198" t="s">
        <v>361</v>
      </c>
      <c r="E500" s="199" t="s">
        <v>6822</v>
      </c>
      <c r="F500" s="200" t="s">
        <v>6823</v>
      </c>
      <c r="G500" s="201" t="s">
        <v>331</v>
      </c>
      <c r="H500" s="202">
        <v>38.28</v>
      </c>
      <c r="I500" s="203"/>
      <c r="J500" s="204">
        <f>ROUND(I500*H500,2)</f>
        <v>0</v>
      </c>
      <c r="K500" s="205"/>
      <c r="L500" s="206"/>
      <c r="M500" s="207" t="s">
        <v>3</v>
      </c>
      <c r="N500" s="208" t="s">
        <v>44</v>
      </c>
      <c r="O500" s="55"/>
      <c r="P500" s="156">
        <f>O500*H500</f>
        <v>0</v>
      </c>
      <c r="Q500" s="156">
        <v>3.5E-4</v>
      </c>
      <c r="R500" s="156">
        <f>Q500*H500</f>
        <v>1.3398E-2</v>
      </c>
      <c r="S500" s="156">
        <v>0</v>
      </c>
      <c r="T500" s="157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8" t="s">
        <v>572</v>
      </c>
      <c r="AT500" s="158" t="s">
        <v>361</v>
      </c>
      <c r="AU500" s="158" t="s">
        <v>82</v>
      </c>
      <c r="AY500" s="19" t="s">
        <v>252</v>
      </c>
      <c r="BE500" s="159">
        <f>IF(N500="základní",J500,0)</f>
        <v>0</v>
      </c>
      <c r="BF500" s="159">
        <f>IF(N500="snížená",J500,0)</f>
        <v>0</v>
      </c>
      <c r="BG500" s="159">
        <f>IF(N500="zákl. přenesená",J500,0)</f>
        <v>0</v>
      </c>
      <c r="BH500" s="159">
        <f>IF(N500="sníž. přenesená",J500,0)</f>
        <v>0</v>
      </c>
      <c r="BI500" s="159">
        <f>IF(N500="nulová",J500,0)</f>
        <v>0</v>
      </c>
      <c r="BJ500" s="19" t="s">
        <v>80</v>
      </c>
      <c r="BK500" s="159">
        <f>ROUND(I500*H500,2)</f>
        <v>0</v>
      </c>
      <c r="BL500" s="19" t="s">
        <v>406</v>
      </c>
      <c r="BM500" s="158" t="s">
        <v>6824</v>
      </c>
    </row>
    <row r="501" spans="1:65" s="2" customFormat="1" ht="11.25">
      <c r="A501" s="34"/>
      <c r="B501" s="35"/>
      <c r="C501" s="34"/>
      <c r="D501" s="160" t="s">
        <v>260</v>
      </c>
      <c r="E501" s="34"/>
      <c r="F501" s="161" t="s">
        <v>6823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260</v>
      </c>
      <c r="AU501" s="19" t="s">
        <v>82</v>
      </c>
    </row>
    <row r="502" spans="1:65" s="2" customFormat="1" ht="11.25">
      <c r="A502" s="34"/>
      <c r="B502" s="35"/>
      <c r="C502" s="34"/>
      <c r="D502" s="165" t="s">
        <v>262</v>
      </c>
      <c r="E502" s="34"/>
      <c r="F502" s="166" t="s">
        <v>6825</v>
      </c>
      <c r="G502" s="34"/>
      <c r="H502" s="34"/>
      <c r="I502" s="162"/>
      <c r="J502" s="34"/>
      <c r="K502" s="34"/>
      <c r="L502" s="35"/>
      <c r="M502" s="163"/>
      <c r="N502" s="164"/>
      <c r="O502" s="55"/>
      <c r="P502" s="55"/>
      <c r="Q502" s="55"/>
      <c r="R502" s="55"/>
      <c r="S502" s="55"/>
      <c r="T502" s="56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9" t="s">
        <v>262</v>
      </c>
      <c r="AU502" s="19" t="s">
        <v>82</v>
      </c>
    </row>
    <row r="503" spans="1:65" s="14" customFormat="1" ht="11.25">
      <c r="B503" s="174"/>
      <c r="D503" s="160" t="s">
        <v>264</v>
      </c>
      <c r="F503" s="176" t="s">
        <v>6826</v>
      </c>
      <c r="H503" s="177">
        <v>38.28</v>
      </c>
      <c r="I503" s="178"/>
      <c r="L503" s="174"/>
      <c r="M503" s="179"/>
      <c r="N503" s="180"/>
      <c r="O503" s="180"/>
      <c r="P503" s="180"/>
      <c r="Q503" s="180"/>
      <c r="R503" s="180"/>
      <c r="S503" s="180"/>
      <c r="T503" s="181"/>
      <c r="AT503" s="175" t="s">
        <v>264</v>
      </c>
      <c r="AU503" s="175" t="s">
        <v>82</v>
      </c>
      <c r="AV503" s="14" t="s">
        <v>82</v>
      </c>
      <c r="AW503" s="14" t="s">
        <v>4</v>
      </c>
      <c r="AX503" s="14" t="s">
        <v>80</v>
      </c>
      <c r="AY503" s="175" t="s">
        <v>252</v>
      </c>
    </row>
    <row r="504" spans="1:65" s="2" customFormat="1" ht="16.5" customHeight="1">
      <c r="A504" s="34"/>
      <c r="B504" s="145"/>
      <c r="C504" s="146" t="s">
        <v>517</v>
      </c>
      <c r="D504" s="146" t="s">
        <v>254</v>
      </c>
      <c r="E504" s="147" t="s">
        <v>6827</v>
      </c>
      <c r="F504" s="148" t="s">
        <v>6828</v>
      </c>
      <c r="G504" s="149" t="s">
        <v>331</v>
      </c>
      <c r="H504" s="150">
        <v>439.6</v>
      </c>
      <c r="I504" s="151"/>
      <c r="J504" s="152">
        <f>ROUND(I504*H504,2)</f>
        <v>0</v>
      </c>
      <c r="K504" s="153"/>
      <c r="L504" s="35"/>
      <c r="M504" s="154" t="s">
        <v>3</v>
      </c>
      <c r="N504" s="155" t="s">
        <v>44</v>
      </c>
      <c r="O504" s="55"/>
      <c r="P504" s="156">
        <f>O504*H504</f>
        <v>0</v>
      </c>
      <c r="Q504" s="156">
        <v>0</v>
      </c>
      <c r="R504" s="156">
        <f>Q504*H504</f>
        <v>0</v>
      </c>
      <c r="S504" s="156">
        <v>0</v>
      </c>
      <c r="T504" s="157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8" t="s">
        <v>406</v>
      </c>
      <c r="AT504" s="158" t="s">
        <v>254</v>
      </c>
      <c r="AU504" s="158" t="s">
        <v>82</v>
      </c>
      <c r="AY504" s="19" t="s">
        <v>252</v>
      </c>
      <c r="BE504" s="159">
        <f>IF(N504="základní",J504,0)</f>
        <v>0</v>
      </c>
      <c r="BF504" s="159">
        <f>IF(N504="snížená",J504,0)</f>
        <v>0</v>
      </c>
      <c r="BG504" s="159">
        <f>IF(N504="zákl. přenesená",J504,0)</f>
        <v>0</v>
      </c>
      <c r="BH504" s="159">
        <f>IF(N504="sníž. přenesená",J504,0)</f>
        <v>0</v>
      </c>
      <c r="BI504" s="159">
        <f>IF(N504="nulová",J504,0)</f>
        <v>0</v>
      </c>
      <c r="BJ504" s="19" t="s">
        <v>80</v>
      </c>
      <c r="BK504" s="159">
        <f>ROUND(I504*H504,2)</f>
        <v>0</v>
      </c>
      <c r="BL504" s="19" t="s">
        <v>406</v>
      </c>
      <c r="BM504" s="158" t="s">
        <v>6829</v>
      </c>
    </row>
    <row r="505" spans="1:65" s="2" customFormat="1" ht="11.25">
      <c r="A505" s="34"/>
      <c r="B505" s="35"/>
      <c r="C505" s="34"/>
      <c r="D505" s="160" t="s">
        <v>260</v>
      </c>
      <c r="E505" s="34"/>
      <c r="F505" s="161" t="s">
        <v>6830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260</v>
      </c>
      <c r="AU505" s="19" t="s">
        <v>82</v>
      </c>
    </row>
    <row r="506" spans="1:65" s="2" customFormat="1" ht="11.25">
      <c r="A506" s="34"/>
      <c r="B506" s="35"/>
      <c r="C506" s="34"/>
      <c r="D506" s="165" t="s">
        <v>262</v>
      </c>
      <c r="E506" s="34"/>
      <c r="F506" s="166" t="s">
        <v>6831</v>
      </c>
      <c r="G506" s="34"/>
      <c r="H506" s="34"/>
      <c r="I506" s="162"/>
      <c r="J506" s="34"/>
      <c r="K506" s="34"/>
      <c r="L506" s="35"/>
      <c r="M506" s="163"/>
      <c r="N506" s="164"/>
      <c r="O506" s="55"/>
      <c r="P506" s="55"/>
      <c r="Q506" s="55"/>
      <c r="R506" s="55"/>
      <c r="S506" s="55"/>
      <c r="T506" s="56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9" t="s">
        <v>262</v>
      </c>
      <c r="AU506" s="19" t="s">
        <v>82</v>
      </c>
    </row>
    <row r="507" spans="1:65" s="2" customFormat="1" ht="19.5">
      <c r="A507" s="34"/>
      <c r="B507" s="35"/>
      <c r="C507" s="34"/>
      <c r="D507" s="160" t="s">
        <v>2284</v>
      </c>
      <c r="E507" s="34"/>
      <c r="F507" s="211" t="s">
        <v>6832</v>
      </c>
      <c r="G507" s="34"/>
      <c r="H507" s="34"/>
      <c r="I507" s="162"/>
      <c r="J507" s="34"/>
      <c r="K507" s="34"/>
      <c r="L507" s="35"/>
      <c r="M507" s="163"/>
      <c r="N507" s="164"/>
      <c r="O507" s="55"/>
      <c r="P507" s="55"/>
      <c r="Q507" s="55"/>
      <c r="R507" s="55"/>
      <c r="S507" s="55"/>
      <c r="T507" s="56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T507" s="19" t="s">
        <v>2284</v>
      </c>
      <c r="AU507" s="19" t="s">
        <v>82</v>
      </c>
    </row>
    <row r="508" spans="1:65" s="13" customFormat="1" ht="11.25">
      <c r="B508" s="167"/>
      <c r="D508" s="160" t="s">
        <v>264</v>
      </c>
      <c r="E508" s="168" t="s">
        <v>3</v>
      </c>
      <c r="F508" s="169" t="s">
        <v>6833</v>
      </c>
      <c r="H508" s="168" t="s">
        <v>3</v>
      </c>
      <c r="I508" s="170"/>
      <c r="L508" s="167"/>
      <c r="M508" s="171"/>
      <c r="N508" s="172"/>
      <c r="O508" s="172"/>
      <c r="P508" s="172"/>
      <c r="Q508" s="172"/>
      <c r="R508" s="172"/>
      <c r="S508" s="172"/>
      <c r="T508" s="173"/>
      <c r="AT508" s="168" t="s">
        <v>264</v>
      </c>
      <c r="AU508" s="168" t="s">
        <v>82</v>
      </c>
      <c r="AV508" s="13" t="s">
        <v>80</v>
      </c>
      <c r="AW508" s="13" t="s">
        <v>34</v>
      </c>
      <c r="AX508" s="13" t="s">
        <v>73</v>
      </c>
      <c r="AY508" s="168" t="s">
        <v>252</v>
      </c>
    </row>
    <row r="509" spans="1:65" s="13" customFormat="1" ht="11.25">
      <c r="B509" s="167"/>
      <c r="D509" s="160" t="s">
        <v>264</v>
      </c>
      <c r="E509" s="168" t="s">
        <v>3</v>
      </c>
      <c r="F509" s="169" t="s">
        <v>895</v>
      </c>
      <c r="H509" s="168" t="s">
        <v>3</v>
      </c>
      <c r="I509" s="170"/>
      <c r="L509" s="167"/>
      <c r="M509" s="171"/>
      <c r="N509" s="172"/>
      <c r="O509" s="172"/>
      <c r="P509" s="172"/>
      <c r="Q509" s="172"/>
      <c r="R509" s="172"/>
      <c r="S509" s="172"/>
      <c r="T509" s="173"/>
      <c r="AT509" s="168" t="s">
        <v>264</v>
      </c>
      <c r="AU509" s="168" t="s">
        <v>82</v>
      </c>
      <c r="AV509" s="13" t="s">
        <v>80</v>
      </c>
      <c r="AW509" s="13" t="s">
        <v>34</v>
      </c>
      <c r="AX509" s="13" t="s">
        <v>73</v>
      </c>
      <c r="AY509" s="168" t="s">
        <v>252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6834</v>
      </c>
      <c r="H510" s="177">
        <v>7.7</v>
      </c>
      <c r="I510" s="178"/>
      <c r="L510" s="174"/>
      <c r="M510" s="179"/>
      <c r="N510" s="180"/>
      <c r="O510" s="180"/>
      <c r="P510" s="180"/>
      <c r="Q510" s="180"/>
      <c r="R510" s="180"/>
      <c r="S510" s="180"/>
      <c r="T510" s="181"/>
      <c r="AT510" s="175" t="s">
        <v>264</v>
      </c>
      <c r="AU510" s="175" t="s">
        <v>82</v>
      </c>
      <c r="AV510" s="14" t="s">
        <v>82</v>
      </c>
      <c r="AW510" s="14" t="s">
        <v>34</v>
      </c>
      <c r="AX510" s="14" t="s">
        <v>73</v>
      </c>
      <c r="AY510" s="175" t="s">
        <v>252</v>
      </c>
    </row>
    <row r="511" spans="1:65" s="14" customFormat="1" ht="11.25">
      <c r="B511" s="174"/>
      <c r="D511" s="160" t="s">
        <v>264</v>
      </c>
      <c r="E511" s="175" t="s">
        <v>3</v>
      </c>
      <c r="F511" s="176" t="s">
        <v>6835</v>
      </c>
      <c r="H511" s="177">
        <v>8.9</v>
      </c>
      <c r="I511" s="178"/>
      <c r="L511" s="174"/>
      <c r="M511" s="179"/>
      <c r="N511" s="180"/>
      <c r="O511" s="180"/>
      <c r="P511" s="180"/>
      <c r="Q511" s="180"/>
      <c r="R511" s="180"/>
      <c r="S511" s="180"/>
      <c r="T511" s="181"/>
      <c r="AT511" s="175" t="s">
        <v>264</v>
      </c>
      <c r="AU511" s="175" t="s">
        <v>82</v>
      </c>
      <c r="AV511" s="14" t="s">
        <v>82</v>
      </c>
      <c r="AW511" s="14" t="s">
        <v>34</v>
      </c>
      <c r="AX511" s="14" t="s">
        <v>73</v>
      </c>
      <c r="AY511" s="175" t="s">
        <v>252</v>
      </c>
    </row>
    <row r="512" spans="1:65" s="14" customFormat="1" ht="11.25">
      <c r="B512" s="174"/>
      <c r="D512" s="160" t="s">
        <v>264</v>
      </c>
      <c r="E512" s="175" t="s">
        <v>3</v>
      </c>
      <c r="F512" s="176" t="s">
        <v>6712</v>
      </c>
      <c r="H512" s="177">
        <v>3.4</v>
      </c>
      <c r="I512" s="178"/>
      <c r="L512" s="174"/>
      <c r="M512" s="179"/>
      <c r="N512" s="180"/>
      <c r="O512" s="180"/>
      <c r="P512" s="180"/>
      <c r="Q512" s="180"/>
      <c r="R512" s="180"/>
      <c r="S512" s="180"/>
      <c r="T512" s="181"/>
      <c r="AT512" s="175" t="s">
        <v>264</v>
      </c>
      <c r="AU512" s="175" t="s">
        <v>82</v>
      </c>
      <c r="AV512" s="14" t="s">
        <v>82</v>
      </c>
      <c r="AW512" s="14" t="s">
        <v>34</v>
      </c>
      <c r="AX512" s="14" t="s">
        <v>73</v>
      </c>
      <c r="AY512" s="175" t="s">
        <v>252</v>
      </c>
    </row>
    <row r="513" spans="2:51" s="14" customFormat="1" ht="11.25">
      <c r="B513" s="174"/>
      <c r="D513" s="160" t="s">
        <v>264</v>
      </c>
      <c r="E513" s="175" t="s">
        <v>3</v>
      </c>
      <c r="F513" s="176" t="s">
        <v>6836</v>
      </c>
      <c r="H513" s="177">
        <v>11.7</v>
      </c>
      <c r="I513" s="178"/>
      <c r="L513" s="174"/>
      <c r="M513" s="179"/>
      <c r="N513" s="180"/>
      <c r="O513" s="180"/>
      <c r="P513" s="180"/>
      <c r="Q513" s="180"/>
      <c r="R513" s="180"/>
      <c r="S513" s="180"/>
      <c r="T513" s="181"/>
      <c r="AT513" s="175" t="s">
        <v>264</v>
      </c>
      <c r="AU513" s="175" t="s">
        <v>82</v>
      </c>
      <c r="AV513" s="14" t="s">
        <v>82</v>
      </c>
      <c r="AW513" s="14" t="s">
        <v>34</v>
      </c>
      <c r="AX513" s="14" t="s">
        <v>73</v>
      </c>
      <c r="AY513" s="175" t="s">
        <v>252</v>
      </c>
    </row>
    <row r="514" spans="2:51" s="14" customFormat="1" ht="11.25">
      <c r="B514" s="174"/>
      <c r="D514" s="160" t="s">
        <v>264</v>
      </c>
      <c r="E514" s="175" t="s">
        <v>3</v>
      </c>
      <c r="F514" s="176" t="s">
        <v>6837</v>
      </c>
      <c r="H514" s="177">
        <v>4.8</v>
      </c>
      <c r="I514" s="178"/>
      <c r="L514" s="174"/>
      <c r="M514" s="179"/>
      <c r="N514" s="180"/>
      <c r="O514" s="180"/>
      <c r="P514" s="180"/>
      <c r="Q514" s="180"/>
      <c r="R514" s="180"/>
      <c r="S514" s="180"/>
      <c r="T514" s="181"/>
      <c r="AT514" s="175" t="s">
        <v>264</v>
      </c>
      <c r="AU514" s="175" t="s">
        <v>82</v>
      </c>
      <c r="AV514" s="14" t="s">
        <v>82</v>
      </c>
      <c r="AW514" s="14" t="s">
        <v>34</v>
      </c>
      <c r="AX514" s="14" t="s">
        <v>73</v>
      </c>
      <c r="AY514" s="175" t="s">
        <v>252</v>
      </c>
    </row>
    <row r="515" spans="2:51" s="14" customFormat="1" ht="11.25">
      <c r="B515" s="174"/>
      <c r="D515" s="160" t="s">
        <v>264</v>
      </c>
      <c r="E515" s="175" t="s">
        <v>3</v>
      </c>
      <c r="F515" s="176" t="s">
        <v>6729</v>
      </c>
      <c r="H515" s="177">
        <v>0.4</v>
      </c>
      <c r="I515" s="178"/>
      <c r="L515" s="174"/>
      <c r="M515" s="179"/>
      <c r="N515" s="180"/>
      <c r="O515" s="180"/>
      <c r="P515" s="180"/>
      <c r="Q515" s="180"/>
      <c r="R515" s="180"/>
      <c r="S515" s="180"/>
      <c r="T515" s="181"/>
      <c r="AT515" s="175" t="s">
        <v>264</v>
      </c>
      <c r="AU515" s="175" t="s">
        <v>82</v>
      </c>
      <c r="AV515" s="14" t="s">
        <v>82</v>
      </c>
      <c r="AW515" s="14" t="s">
        <v>34</v>
      </c>
      <c r="AX515" s="14" t="s">
        <v>73</v>
      </c>
      <c r="AY515" s="175" t="s">
        <v>252</v>
      </c>
    </row>
    <row r="516" spans="2:51" s="14" customFormat="1" ht="11.25">
      <c r="B516" s="174"/>
      <c r="D516" s="160" t="s">
        <v>264</v>
      </c>
      <c r="E516" s="175" t="s">
        <v>3</v>
      </c>
      <c r="F516" s="176" t="s">
        <v>6710</v>
      </c>
      <c r="H516" s="177">
        <v>3.1</v>
      </c>
      <c r="I516" s="178"/>
      <c r="L516" s="174"/>
      <c r="M516" s="179"/>
      <c r="N516" s="180"/>
      <c r="O516" s="180"/>
      <c r="P516" s="180"/>
      <c r="Q516" s="180"/>
      <c r="R516" s="180"/>
      <c r="S516" s="180"/>
      <c r="T516" s="181"/>
      <c r="AT516" s="175" t="s">
        <v>264</v>
      </c>
      <c r="AU516" s="175" t="s">
        <v>82</v>
      </c>
      <c r="AV516" s="14" t="s">
        <v>82</v>
      </c>
      <c r="AW516" s="14" t="s">
        <v>34</v>
      </c>
      <c r="AX516" s="14" t="s">
        <v>73</v>
      </c>
      <c r="AY516" s="175" t="s">
        <v>252</v>
      </c>
    </row>
    <row r="517" spans="2:51" s="14" customFormat="1" ht="11.25">
      <c r="B517" s="174"/>
      <c r="D517" s="160" t="s">
        <v>264</v>
      </c>
      <c r="E517" s="175" t="s">
        <v>3</v>
      </c>
      <c r="F517" s="176" t="s">
        <v>6838</v>
      </c>
      <c r="H517" s="177">
        <v>2.1</v>
      </c>
      <c r="I517" s="178"/>
      <c r="L517" s="174"/>
      <c r="M517" s="179"/>
      <c r="N517" s="180"/>
      <c r="O517" s="180"/>
      <c r="P517" s="180"/>
      <c r="Q517" s="180"/>
      <c r="R517" s="180"/>
      <c r="S517" s="180"/>
      <c r="T517" s="181"/>
      <c r="AT517" s="175" t="s">
        <v>264</v>
      </c>
      <c r="AU517" s="175" t="s">
        <v>82</v>
      </c>
      <c r="AV517" s="14" t="s">
        <v>82</v>
      </c>
      <c r="AW517" s="14" t="s">
        <v>34</v>
      </c>
      <c r="AX517" s="14" t="s">
        <v>73</v>
      </c>
      <c r="AY517" s="175" t="s">
        <v>252</v>
      </c>
    </row>
    <row r="518" spans="2:51" s="14" customFormat="1" ht="11.25">
      <c r="B518" s="174"/>
      <c r="D518" s="160" t="s">
        <v>264</v>
      </c>
      <c r="E518" s="175" t="s">
        <v>3</v>
      </c>
      <c r="F518" s="176" t="s">
        <v>6718</v>
      </c>
      <c r="H518" s="177">
        <v>1.8</v>
      </c>
      <c r="I518" s="178"/>
      <c r="L518" s="174"/>
      <c r="M518" s="179"/>
      <c r="N518" s="180"/>
      <c r="O518" s="180"/>
      <c r="P518" s="180"/>
      <c r="Q518" s="180"/>
      <c r="R518" s="180"/>
      <c r="S518" s="180"/>
      <c r="T518" s="181"/>
      <c r="AT518" s="175" t="s">
        <v>264</v>
      </c>
      <c r="AU518" s="175" t="s">
        <v>82</v>
      </c>
      <c r="AV518" s="14" t="s">
        <v>82</v>
      </c>
      <c r="AW518" s="14" t="s">
        <v>34</v>
      </c>
      <c r="AX518" s="14" t="s">
        <v>73</v>
      </c>
      <c r="AY518" s="175" t="s">
        <v>252</v>
      </c>
    </row>
    <row r="519" spans="2:51" s="14" customFormat="1" ht="11.25">
      <c r="B519" s="174"/>
      <c r="D519" s="160" t="s">
        <v>264</v>
      </c>
      <c r="E519" s="175" t="s">
        <v>3</v>
      </c>
      <c r="F519" s="176" t="s">
        <v>6705</v>
      </c>
      <c r="H519" s="177">
        <v>0.5</v>
      </c>
      <c r="I519" s="178"/>
      <c r="L519" s="174"/>
      <c r="M519" s="179"/>
      <c r="N519" s="180"/>
      <c r="O519" s="180"/>
      <c r="P519" s="180"/>
      <c r="Q519" s="180"/>
      <c r="R519" s="180"/>
      <c r="S519" s="180"/>
      <c r="T519" s="181"/>
      <c r="AT519" s="175" t="s">
        <v>264</v>
      </c>
      <c r="AU519" s="175" t="s">
        <v>82</v>
      </c>
      <c r="AV519" s="14" t="s">
        <v>82</v>
      </c>
      <c r="AW519" s="14" t="s">
        <v>34</v>
      </c>
      <c r="AX519" s="14" t="s">
        <v>73</v>
      </c>
      <c r="AY519" s="175" t="s">
        <v>252</v>
      </c>
    </row>
    <row r="520" spans="2:51" s="14" customFormat="1" ht="11.25">
      <c r="B520" s="174"/>
      <c r="D520" s="160" t="s">
        <v>264</v>
      </c>
      <c r="E520" s="175" t="s">
        <v>3</v>
      </c>
      <c r="F520" s="176" t="s">
        <v>6839</v>
      </c>
      <c r="H520" s="177">
        <v>17.7</v>
      </c>
      <c r="I520" s="178"/>
      <c r="L520" s="174"/>
      <c r="M520" s="179"/>
      <c r="N520" s="180"/>
      <c r="O520" s="180"/>
      <c r="P520" s="180"/>
      <c r="Q520" s="180"/>
      <c r="R520" s="180"/>
      <c r="S520" s="180"/>
      <c r="T520" s="181"/>
      <c r="AT520" s="175" t="s">
        <v>264</v>
      </c>
      <c r="AU520" s="175" t="s">
        <v>82</v>
      </c>
      <c r="AV520" s="14" t="s">
        <v>82</v>
      </c>
      <c r="AW520" s="14" t="s">
        <v>34</v>
      </c>
      <c r="AX520" s="14" t="s">
        <v>73</v>
      </c>
      <c r="AY520" s="175" t="s">
        <v>252</v>
      </c>
    </row>
    <row r="521" spans="2:51" s="14" customFormat="1" ht="11.25">
      <c r="B521" s="174"/>
      <c r="D521" s="160" t="s">
        <v>264</v>
      </c>
      <c r="E521" s="175" t="s">
        <v>3</v>
      </c>
      <c r="F521" s="176" t="s">
        <v>6840</v>
      </c>
      <c r="H521" s="177">
        <v>10.1</v>
      </c>
      <c r="I521" s="178"/>
      <c r="L521" s="174"/>
      <c r="M521" s="179"/>
      <c r="N521" s="180"/>
      <c r="O521" s="180"/>
      <c r="P521" s="180"/>
      <c r="Q521" s="180"/>
      <c r="R521" s="180"/>
      <c r="S521" s="180"/>
      <c r="T521" s="181"/>
      <c r="AT521" s="175" t="s">
        <v>264</v>
      </c>
      <c r="AU521" s="175" t="s">
        <v>82</v>
      </c>
      <c r="AV521" s="14" t="s">
        <v>82</v>
      </c>
      <c r="AW521" s="14" t="s">
        <v>34</v>
      </c>
      <c r="AX521" s="14" t="s">
        <v>73</v>
      </c>
      <c r="AY521" s="175" t="s">
        <v>252</v>
      </c>
    </row>
    <row r="522" spans="2:51" s="14" customFormat="1" ht="11.25">
      <c r="B522" s="174"/>
      <c r="D522" s="160" t="s">
        <v>264</v>
      </c>
      <c r="E522" s="175" t="s">
        <v>3</v>
      </c>
      <c r="F522" s="176" t="s">
        <v>6702</v>
      </c>
      <c r="H522" s="177">
        <v>3.6</v>
      </c>
      <c r="I522" s="178"/>
      <c r="L522" s="174"/>
      <c r="M522" s="179"/>
      <c r="N522" s="180"/>
      <c r="O522" s="180"/>
      <c r="P522" s="180"/>
      <c r="Q522" s="180"/>
      <c r="R522" s="180"/>
      <c r="S522" s="180"/>
      <c r="T522" s="181"/>
      <c r="AT522" s="175" t="s">
        <v>264</v>
      </c>
      <c r="AU522" s="175" t="s">
        <v>82</v>
      </c>
      <c r="AV522" s="14" t="s">
        <v>82</v>
      </c>
      <c r="AW522" s="14" t="s">
        <v>34</v>
      </c>
      <c r="AX522" s="14" t="s">
        <v>73</v>
      </c>
      <c r="AY522" s="175" t="s">
        <v>252</v>
      </c>
    </row>
    <row r="523" spans="2:51" s="14" customFormat="1" ht="11.25">
      <c r="B523" s="174"/>
      <c r="D523" s="160" t="s">
        <v>264</v>
      </c>
      <c r="E523" s="175" t="s">
        <v>3</v>
      </c>
      <c r="F523" s="176" t="s">
        <v>6700</v>
      </c>
      <c r="H523" s="177">
        <v>0.3</v>
      </c>
      <c r="I523" s="178"/>
      <c r="L523" s="174"/>
      <c r="M523" s="179"/>
      <c r="N523" s="180"/>
      <c r="O523" s="180"/>
      <c r="P523" s="180"/>
      <c r="Q523" s="180"/>
      <c r="R523" s="180"/>
      <c r="S523" s="180"/>
      <c r="T523" s="181"/>
      <c r="AT523" s="175" t="s">
        <v>264</v>
      </c>
      <c r="AU523" s="175" t="s">
        <v>82</v>
      </c>
      <c r="AV523" s="14" t="s">
        <v>82</v>
      </c>
      <c r="AW523" s="14" t="s">
        <v>34</v>
      </c>
      <c r="AX523" s="14" t="s">
        <v>73</v>
      </c>
      <c r="AY523" s="175" t="s">
        <v>252</v>
      </c>
    </row>
    <row r="524" spans="2:51" s="14" customFormat="1" ht="11.25">
      <c r="B524" s="174"/>
      <c r="D524" s="160" t="s">
        <v>264</v>
      </c>
      <c r="E524" s="175" t="s">
        <v>3</v>
      </c>
      <c r="F524" s="176" t="s">
        <v>6734</v>
      </c>
      <c r="H524" s="177">
        <v>3.2</v>
      </c>
      <c r="I524" s="178"/>
      <c r="L524" s="174"/>
      <c r="M524" s="179"/>
      <c r="N524" s="180"/>
      <c r="O524" s="180"/>
      <c r="P524" s="180"/>
      <c r="Q524" s="180"/>
      <c r="R524" s="180"/>
      <c r="S524" s="180"/>
      <c r="T524" s="181"/>
      <c r="AT524" s="175" t="s">
        <v>264</v>
      </c>
      <c r="AU524" s="175" t="s">
        <v>82</v>
      </c>
      <c r="AV524" s="14" t="s">
        <v>82</v>
      </c>
      <c r="AW524" s="14" t="s">
        <v>34</v>
      </c>
      <c r="AX524" s="14" t="s">
        <v>73</v>
      </c>
      <c r="AY524" s="175" t="s">
        <v>252</v>
      </c>
    </row>
    <row r="525" spans="2:51" s="14" customFormat="1" ht="11.25">
      <c r="B525" s="174"/>
      <c r="D525" s="160" t="s">
        <v>264</v>
      </c>
      <c r="E525" s="175" t="s">
        <v>3</v>
      </c>
      <c r="F525" s="176" t="s">
        <v>6776</v>
      </c>
      <c r="H525" s="177">
        <v>1.3</v>
      </c>
      <c r="I525" s="178"/>
      <c r="L525" s="174"/>
      <c r="M525" s="179"/>
      <c r="N525" s="180"/>
      <c r="O525" s="180"/>
      <c r="P525" s="180"/>
      <c r="Q525" s="180"/>
      <c r="R525" s="180"/>
      <c r="S525" s="180"/>
      <c r="T525" s="181"/>
      <c r="AT525" s="175" t="s">
        <v>264</v>
      </c>
      <c r="AU525" s="175" t="s">
        <v>82</v>
      </c>
      <c r="AV525" s="14" t="s">
        <v>82</v>
      </c>
      <c r="AW525" s="14" t="s">
        <v>34</v>
      </c>
      <c r="AX525" s="14" t="s">
        <v>73</v>
      </c>
      <c r="AY525" s="175" t="s">
        <v>252</v>
      </c>
    </row>
    <row r="526" spans="2:51" s="14" customFormat="1" ht="11.25">
      <c r="B526" s="174"/>
      <c r="D526" s="160" t="s">
        <v>264</v>
      </c>
      <c r="E526" s="175" t="s">
        <v>3</v>
      </c>
      <c r="F526" s="176" t="s">
        <v>5101</v>
      </c>
      <c r="H526" s="177">
        <v>0.6</v>
      </c>
      <c r="I526" s="178"/>
      <c r="L526" s="174"/>
      <c r="M526" s="179"/>
      <c r="N526" s="180"/>
      <c r="O526" s="180"/>
      <c r="P526" s="180"/>
      <c r="Q526" s="180"/>
      <c r="R526" s="180"/>
      <c r="S526" s="180"/>
      <c r="T526" s="181"/>
      <c r="AT526" s="175" t="s">
        <v>264</v>
      </c>
      <c r="AU526" s="175" t="s">
        <v>82</v>
      </c>
      <c r="AV526" s="14" t="s">
        <v>82</v>
      </c>
      <c r="AW526" s="14" t="s">
        <v>34</v>
      </c>
      <c r="AX526" s="14" t="s">
        <v>73</v>
      </c>
      <c r="AY526" s="175" t="s">
        <v>252</v>
      </c>
    </row>
    <row r="527" spans="2:51" s="14" customFormat="1" ht="11.25">
      <c r="B527" s="174"/>
      <c r="D527" s="160" t="s">
        <v>264</v>
      </c>
      <c r="E527" s="175" t="s">
        <v>3</v>
      </c>
      <c r="F527" s="176" t="s">
        <v>6838</v>
      </c>
      <c r="H527" s="177">
        <v>2.1</v>
      </c>
      <c r="I527" s="178"/>
      <c r="L527" s="174"/>
      <c r="M527" s="179"/>
      <c r="N527" s="180"/>
      <c r="O527" s="180"/>
      <c r="P527" s="180"/>
      <c r="Q527" s="180"/>
      <c r="R527" s="180"/>
      <c r="S527" s="180"/>
      <c r="T527" s="181"/>
      <c r="AT527" s="175" t="s">
        <v>264</v>
      </c>
      <c r="AU527" s="175" t="s">
        <v>82</v>
      </c>
      <c r="AV527" s="14" t="s">
        <v>82</v>
      </c>
      <c r="AW527" s="14" t="s">
        <v>34</v>
      </c>
      <c r="AX527" s="14" t="s">
        <v>73</v>
      </c>
      <c r="AY527" s="175" t="s">
        <v>252</v>
      </c>
    </row>
    <row r="528" spans="2:51" s="14" customFormat="1" ht="11.25">
      <c r="B528" s="174"/>
      <c r="D528" s="160" t="s">
        <v>264</v>
      </c>
      <c r="E528" s="175" t="s">
        <v>3</v>
      </c>
      <c r="F528" s="176" t="s">
        <v>6736</v>
      </c>
      <c r="H528" s="177">
        <v>3.3</v>
      </c>
      <c r="I528" s="178"/>
      <c r="L528" s="174"/>
      <c r="M528" s="179"/>
      <c r="N528" s="180"/>
      <c r="O528" s="180"/>
      <c r="P528" s="180"/>
      <c r="Q528" s="180"/>
      <c r="R528" s="180"/>
      <c r="S528" s="180"/>
      <c r="T528" s="181"/>
      <c r="AT528" s="175" t="s">
        <v>264</v>
      </c>
      <c r="AU528" s="175" t="s">
        <v>82</v>
      </c>
      <c r="AV528" s="14" t="s">
        <v>82</v>
      </c>
      <c r="AW528" s="14" t="s">
        <v>34</v>
      </c>
      <c r="AX528" s="14" t="s">
        <v>73</v>
      </c>
      <c r="AY528" s="175" t="s">
        <v>252</v>
      </c>
    </row>
    <row r="529" spans="2:51" s="14" customFormat="1" ht="11.25">
      <c r="B529" s="174"/>
      <c r="D529" s="160" t="s">
        <v>264</v>
      </c>
      <c r="E529" s="175" t="s">
        <v>3</v>
      </c>
      <c r="F529" s="176" t="s">
        <v>5102</v>
      </c>
      <c r="H529" s="177">
        <v>3.5</v>
      </c>
      <c r="I529" s="178"/>
      <c r="L529" s="174"/>
      <c r="M529" s="179"/>
      <c r="N529" s="180"/>
      <c r="O529" s="180"/>
      <c r="P529" s="180"/>
      <c r="Q529" s="180"/>
      <c r="R529" s="180"/>
      <c r="S529" s="180"/>
      <c r="T529" s="181"/>
      <c r="AT529" s="175" t="s">
        <v>264</v>
      </c>
      <c r="AU529" s="175" t="s">
        <v>82</v>
      </c>
      <c r="AV529" s="14" t="s">
        <v>82</v>
      </c>
      <c r="AW529" s="14" t="s">
        <v>34</v>
      </c>
      <c r="AX529" s="14" t="s">
        <v>73</v>
      </c>
      <c r="AY529" s="175" t="s">
        <v>252</v>
      </c>
    </row>
    <row r="530" spans="2:51" s="14" customFormat="1" ht="11.25">
      <c r="B530" s="174"/>
      <c r="D530" s="160" t="s">
        <v>264</v>
      </c>
      <c r="E530" s="175" t="s">
        <v>3</v>
      </c>
      <c r="F530" s="176" t="s">
        <v>6837</v>
      </c>
      <c r="H530" s="177">
        <v>4.8</v>
      </c>
      <c r="I530" s="178"/>
      <c r="L530" s="174"/>
      <c r="M530" s="179"/>
      <c r="N530" s="180"/>
      <c r="O530" s="180"/>
      <c r="P530" s="180"/>
      <c r="Q530" s="180"/>
      <c r="R530" s="180"/>
      <c r="S530" s="180"/>
      <c r="T530" s="181"/>
      <c r="AT530" s="175" t="s">
        <v>264</v>
      </c>
      <c r="AU530" s="175" t="s">
        <v>82</v>
      </c>
      <c r="AV530" s="14" t="s">
        <v>82</v>
      </c>
      <c r="AW530" s="14" t="s">
        <v>34</v>
      </c>
      <c r="AX530" s="14" t="s">
        <v>73</v>
      </c>
      <c r="AY530" s="175" t="s">
        <v>252</v>
      </c>
    </row>
    <row r="531" spans="2:51" s="14" customFormat="1" ht="11.25">
      <c r="B531" s="174"/>
      <c r="D531" s="160" t="s">
        <v>264</v>
      </c>
      <c r="E531" s="175" t="s">
        <v>3</v>
      </c>
      <c r="F531" s="176" t="s">
        <v>6744</v>
      </c>
      <c r="H531" s="177">
        <v>3.7</v>
      </c>
      <c r="I531" s="178"/>
      <c r="L531" s="174"/>
      <c r="M531" s="179"/>
      <c r="N531" s="180"/>
      <c r="O531" s="180"/>
      <c r="P531" s="180"/>
      <c r="Q531" s="180"/>
      <c r="R531" s="180"/>
      <c r="S531" s="180"/>
      <c r="T531" s="181"/>
      <c r="AT531" s="175" t="s">
        <v>264</v>
      </c>
      <c r="AU531" s="175" t="s">
        <v>82</v>
      </c>
      <c r="AV531" s="14" t="s">
        <v>82</v>
      </c>
      <c r="AW531" s="14" t="s">
        <v>34</v>
      </c>
      <c r="AX531" s="14" t="s">
        <v>73</v>
      </c>
      <c r="AY531" s="175" t="s">
        <v>252</v>
      </c>
    </row>
    <row r="532" spans="2:51" s="14" customFormat="1" ht="11.25">
      <c r="B532" s="174"/>
      <c r="D532" s="160" t="s">
        <v>264</v>
      </c>
      <c r="E532" s="175" t="s">
        <v>3</v>
      </c>
      <c r="F532" s="176" t="s">
        <v>6744</v>
      </c>
      <c r="H532" s="177">
        <v>3.7</v>
      </c>
      <c r="I532" s="178"/>
      <c r="L532" s="174"/>
      <c r="M532" s="179"/>
      <c r="N532" s="180"/>
      <c r="O532" s="180"/>
      <c r="P532" s="180"/>
      <c r="Q532" s="180"/>
      <c r="R532" s="180"/>
      <c r="S532" s="180"/>
      <c r="T532" s="181"/>
      <c r="AT532" s="175" t="s">
        <v>264</v>
      </c>
      <c r="AU532" s="175" t="s">
        <v>82</v>
      </c>
      <c r="AV532" s="14" t="s">
        <v>82</v>
      </c>
      <c r="AW532" s="14" t="s">
        <v>34</v>
      </c>
      <c r="AX532" s="14" t="s">
        <v>73</v>
      </c>
      <c r="AY532" s="175" t="s">
        <v>252</v>
      </c>
    </row>
    <row r="533" spans="2:51" s="14" customFormat="1" ht="11.25">
      <c r="B533" s="174"/>
      <c r="D533" s="160" t="s">
        <v>264</v>
      </c>
      <c r="E533" s="175" t="s">
        <v>3</v>
      </c>
      <c r="F533" s="176" t="s">
        <v>6705</v>
      </c>
      <c r="H533" s="177">
        <v>0.5</v>
      </c>
      <c r="I533" s="178"/>
      <c r="L533" s="174"/>
      <c r="M533" s="179"/>
      <c r="N533" s="180"/>
      <c r="O533" s="180"/>
      <c r="P533" s="180"/>
      <c r="Q533" s="180"/>
      <c r="R533" s="180"/>
      <c r="S533" s="180"/>
      <c r="T533" s="181"/>
      <c r="AT533" s="175" t="s">
        <v>264</v>
      </c>
      <c r="AU533" s="175" t="s">
        <v>82</v>
      </c>
      <c r="AV533" s="14" t="s">
        <v>82</v>
      </c>
      <c r="AW533" s="14" t="s">
        <v>34</v>
      </c>
      <c r="AX533" s="14" t="s">
        <v>73</v>
      </c>
      <c r="AY533" s="175" t="s">
        <v>252</v>
      </c>
    </row>
    <row r="534" spans="2:51" s="14" customFormat="1" ht="11.25">
      <c r="B534" s="174"/>
      <c r="D534" s="160" t="s">
        <v>264</v>
      </c>
      <c r="E534" s="175" t="s">
        <v>3</v>
      </c>
      <c r="F534" s="176" t="s">
        <v>6841</v>
      </c>
      <c r="H534" s="177">
        <v>4.9000000000000004</v>
      </c>
      <c r="I534" s="178"/>
      <c r="L534" s="174"/>
      <c r="M534" s="179"/>
      <c r="N534" s="180"/>
      <c r="O534" s="180"/>
      <c r="P534" s="180"/>
      <c r="Q534" s="180"/>
      <c r="R534" s="180"/>
      <c r="S534" s="180"/>
      <c r="T534" s="181"/>
      <c r="AT534" s="175" t="s">
        <v>264</v>
      </c>
      <c r="AU534" s="175" t="s">
        <v>82</v>
      </c>
      <c r="AV534" s="14" t="s">
        <v>82</v>
      </c>
      <c r="AW534" s="14" t="s">
        <v>34</v>
      </c>
      <c r="AX534" s="14" t="s">
        <v>73</v>
      </c>
      <c r="AY534" s="175" t="s">
        <v>252</v>
      </c>
    </row>
    <row r="535" spans="2:51" s="14" customFormat="1" ht="11.25">
      <c r="B535" s="174"/>
      <c r="D535" s="160" t="s">
        <v>264</v>
      </c>
      <c r="E535" s="175" t="s">
        <v>3</v>
      </c>
      <c r="F535" s="176" t="s">
        <v>5102</v>
      </c>
      <c r="H535" s="177">
        <v>3.5</v>
      </c>
      <c r="I535" s="178"/>
      <c r="L535" s="174"/>
      <c r="M535" s="179"/>
      <c r="N535" s="180"/>
      <c r="O535" s="180"/>
      <c r="P535" s="180"/>
      <c r="Q535" s="180"/>
      <c r="R535" s="180"/>
      <c r="S535" s="180"/>
      <c r="T535" s="181"/>
      <c r="AT535" s="175" t="s">
        <v>264</v>
      </c>
      <c r="AU535" s="175" t="s">
        <v>82</v>
      </c>
      <c r="AV535" s="14" t="s">
        <v>82</v>
      </c>
      <c r="AW535" s="14" t="s">
        <v>34</v>
      </c>
      <c r="AX535" s="14" t="s">
        <v>73</v>
      </c>
      <c r="AY535" s="175" t="s">
        <v>252</v>
      </c>
    </row>
    <row r="536" spans="2:51" s="14" customFormat="1" ht="11.25">
      <c r="B536" s="174"/>
      <c r="D536" s="160" t="s">
        <v>264</v>
      </c>
      <c r="E536" s="175" t="s">
        <v>3</v>
      </c>
      <c r="F536" s="176" t="s">
        <v>6724</v>
      </c>
      <c r="H536" s="177">
        <v>9.1999999999999993</v>
      </c>
      <c r="I536" s="178"/>
      <c r="L536" s="174"/>
      <c r="M536" s="179"/>
      <c r="N536" s="180"/>
      <c r="O536" s="180"/>
      <c r="P536" s="180"/>
      <c r="Q536" s="180"/>
      <c r="R536" s="180"/>
      <c r="S536" s="180"/>
      <c r="T536" s="181"/>
      <c r="AT536" s="175" t="s">
        <v>264</v>
      </c>
      <c r="AU536" s="175" t="s">
        <v>82</v>
      </c>
      <c r="AV536" s="14" t="s">
        <v>82</v>
      </c>
      <c r="AW536" s="14" t="s">
        <v>34</v>
      </c>
      <c r="AX536" s="14" t="s">
        <v>73</v>
      </c>
      <c r="AY536" s="175" t="s">
        <v>252</v>
      </c>
    </row>
    <row r="537" spans="2:51" s="13" customFormat="1" ht="11.25">
      <c r="B537" s="167"/>
      <c r="D537" s="160" t="s">
        <v>264</v>
      </c>
      <c r="E537" s="168" t="s">
        <v>3</v>
      </c>
      <c r="F537" s="169" t="s">
        <v>1543</v>
      </c>
      <c r="H537" s="168" t="s">
        <v>3</v>
      </c>
      <c r="I537" s="170"/>
      <c r="L537" s="167"/>
      <c r="M537" s="171"/>
      <c r="N537" s="172"/>
      <c r="O537" s="172"/>
      <c r="P537" s="172"/>
      <c r="Q537" s="172"/>
      <c r="R537" s="172"/>
      <c r="S537" s="172"/>
      <c r="T537" s="173"/>
      <c r="AT537" s="168" t="s">
        <v>264</v>
      </c>
      <c r="AU537" s="168" t="s">
        <v>82</v>
      </c>
      <c r="AV537" s="13" t="s">
        <v>80</v>
      </c>
      <c r="AW537" s="13" t="s">
        <v>34</v>
      </c>
      <c r="AX537" s="13" t="s">
        <v>73</v>
      </c>
      <c r="AY537" s="168" t="s">
        <v>252</v>
      </c>
    </row>
    <row r="538" spans="2:51" s="14" customFormat="1" ht="11.25">
      <c r="B538" s="174"/>
      <c r="D538" s="160" t="s">
        <v>264</v>
      </c>
      <c r="E538" s="175" t="s">
        <v>3</v>
      </c>
      <c r="F538" s="176" t="s">
        <v>6834</v>
      </c>
      <c r="H538" s="177">
        <v>7.7</v>
      </c>
      <c r="I538" s="178"/>
      <c r="L538" s="174"/>
      <c r="M538" s="179"/>
      <c r="N538" s="180"/>
      <c r="O538" s="180"/>
      <c r="P538" s="180"/>
      <c r="Q538" s="180"/>
      <c r="R538" s="180"/>
      <c r="S538" s="180"/>
      <c r="T538" s="181"/>
      <c r="AT538" s="175" t="s">
        <v>264</v>
      </c>
      <c r="AU538" s="175" t="s">
        <v>82</v>
      </c>
      <c r="AV538" s="14" t="s">
        <v>82</v>
      </c>
      <c r="AW538" s="14" t="s">
        <v>34</v>
      </c>
      <c r="AX538" s="14" t="s">
        <v>73</v>
      </c>
      <c r="AY538" s="175" t="s">
        <v>252</v>
      </c>
    </row>
    <row r="539" spans="2:51" s="14" customFormat="1" ht="11.25">
      <c r="B539" s="174"/>
      <c r="D539" s="160" t="s">
        <v>264</v>
      </c>
      <c r="E539" s="175" t="s">
        <v>3</v>
      </c>
      <c r="F539" s="176" t="s">
        <v>6835</v>
      </c>
      <c r="H539" s="177">
        <v>8.9</v>
      </c>
      <c r="I539" s="178"/>
      <c r="L539" s="174"/>
      <c r="M539" s="179"/>
      <c r="N539" s="180"/>
      <c r="O539" s="180"/>
      <c r="P539" s="180"/>
      <c r="Q539" s="180"/>
      <c r="R539" s="180"/>
      <c r="S539" s="180"/>
      <c r="T539" s="181"/>
      <c r="AT539" s="175" t="s">
        <v>264</v>
      </c>
      <c r="AU539" s="175" t="s">
        <v>82</v>
      </c>
      <c r="AV539" s="14" t="s">
        <v>82</v>
      </c>
      <c r="AW539" s="14" t="s">
        <v>34</v>
      </c>
      <c r="AX539" s="14" t="s">
        <v>73</v>
      </c>
      <c r="AY539" s="175" t="s">
        <v>252</v>
      </c>
    </row>
    <row r="540" spans="2:51" s="14" customFormat="1" ht="11.25">
      <c r="B540" s="174"/>
      <c r="D540" s="160" t="s">
        <v>264</v>
      </c>
      <c r="E540" s="175" t="s">
        <v>3</v>
      </c>
      <c r="F540" s="176" t="s">
        <v>6836</v>
      </c>
      <c r="H540" s="177">
        <v>11.7</v>
      </c>
      <c r="I540" s="178"/>
      <c r="L540" s="174"/>
      <c r="M540" s="179"/>
      <c r="N540" s="180"/>
      <c r="O540" s="180"/>
      <c r="P540" s="180"/>
      <c r="Q540" s="180"/>
      <c r="R540" s="180"/>
      <c r="S540" s="180"/>
      <c r="T540" s="181"/>
      <c r="AT540" s="175" t="s">
        <v>264</v>
      </c>
      <c r="AU540" s="175" t="s">
        <v>82</v>
      </c>
      <c r="AV540" s="14" t="s">
        <v>82</v>
      </c>
      <c r="AW540" s="14" t="s">
        <v>34</v>
      </c>
      <c r="AX540" s="14" t="s">
        <v>73</v>
      </c>
      <c r="AY540" s="175" t="s">
        <v>252</v>
      </c>
    </row>
    <row r="541" spans="2:51" s="14" customFormat="1" ht="11.25">
      <c r="B541" s="174"/>
      <c r="D541" s="160" t="s">
        <v>264</v>
      </c>
      <c r="E541" s="175" t="s">
        <v>3</v>
      </c>
      <c r="F541" s="176" t="s">
        <v>6837</v>
      </c>
      <c r="H541" s="177">
        <v>4.8</v>
      </c>
      <c r="I541" s="178"/>
      <c r="L541" s="174"/>
      <c r="M541" s="179"/>
      <c r="N541" s="180"/>
      <c r="O541" s="180"/>
      <c r="P541" s="180"/>
      <c r="Q541" s="180"/>
      <c r="R541" s="180"/>
      <c r="S541" s="180"/>
      <c r="T541" s="181"/>
      <c r="AT541" s="175" t="s">
        <v>264</v>
      </c>
      <c r="AU541" s="175" t="s">
        <v>82</v>
      </c>
      <c r="AV541" s="14" t="s">
        <v>82</v>
      </c>
      <c r="AW541" s="14" t="s">
        <v>34</v>
      </c>
      <c r="AX541" s="14" t="s">
        <v>73</v>
      </c>
      <c r="AY541" s="175" t="s">
        <v>252</v>
      </c>
    </row>
    <row r="542" spans="2:51" s="14" customFormat="1" ht="11.25">
      <c r="B542" s="174"/>
      <c r="D542" s="160" t="s">
        <v>264</v>
      </c>
      <c r="E542" s="175" t="s">
        <v>3</v>
      </c>
      <c r="F542" s="176" t="s">
        <v>6838</v>
      </c>
      <c r="H542" s="177">
        <v>2.1</v>
      </c>
      <c r="I542" s="178"/>
      <c r="L542" s="174"/>
      <c r="M542" s="179"/>
      <c r="N542" s="180"/>
      <c r="O542" s="180"/>
      <c r="P542" s="180"/>
      <c r="Q542" s="180"/>
      <c r="R542" s="180"/>
      <c r="S542" s="180"/>
      <c r="T542" s="181"/>
      <c r="AT542" s="175" t="s">
        <v>264</v>
      </c>
      <c r="AU542" s="175" t="s">
        <v>82</v>
      </c>
      <c r="AV542" s="14" t="s">
        <v>82</v>
      </c>
      <c r="AW542" s="14" t="s">
        <v>34</v>
      </c>
      <c r="AX542" s="14" t="s">
        <v>73</v>
      </c>
      <c r="AY542" s="175" t="s">
        <v>252</v>
      </c>
    </row>
    <row r="543" spans="2:51" s="14" customFormat="1" ht="11.25">
      <c r="B543" s="174"/>
      <c r="D543" s="160" t="s">
        <v>264</v>
      </c>
      <c r="E543" s="175" t="s">
        <v>3</v>
      </c>
      <c r="F543" s="176" t="s">
        <v>6781</v>
      </c>
      <c r="H543" s="177">
        <v>2</v>
      </c>
      <c r="I543" s="178"/>
      <c r="L543" s="174"/>
      <c r="M543" s="179"/>
      <c r="N543" s="180"/>
      <c r="O543" s="180"/>
      <c r="P543" s="180"/>
      <c r="Q543" s="180"/>
      <c r="R543" s="180"/>
      <c r="S543" s="180"/>
      <c r="T543" s="181"/>
      <c r="AT543" s="175" t="s">
        <v>264</v>
      </c>
      <c r="AU543" s="175" t="s">
        <v>82</v>
      </c>
      <c r="AV543" s="14" t="s">
        <v>82</v>
      </c>
      <c r="AW543" s="14" t="s">
        <v>34</v>
      </c>
      <c r="AX543" s="14" t="s">
        <v>73</v>
      </c>
      <c r="AY543" s="175" t="s">
        <v>252</v>
      </c>
    </row>
    <row r="544" spans="2:51" s="14" customFormat="1" ht="11.25">
      <c r="B544" s="174"/>
      <c r="D544" s="160" t="s">
        <v>264</v>
      </c>
      <c r="E544" s="175" t="s">
        <v>3</v>
      </c>
      <c r="F544" s="176" t="s">
        <v>6705</v>
      </c>
      <c r="H544" s="177">
        <v>0.5</v>
      </c>
      <c r="I544" s="178"/>
      <c r="L544" s="174"/>
      <c r="M544" s="179"/>
      <c r="N544" s="180"/>
      <c r="O544" s="180"/>
      <c r="P544" s="180"/>
      <c r="Q544" s="180"/>
      <c r="R544" s="180"/>
      <c r="S544" s="180"/>
      <c r="T544" s="181"/>
      <c r="AT544" s="175" t="s">
        <v>264</v>
      </c>
      <c r="AU544" s="175" t="s">
        <v>82</v>
      </c>
      <c r="AV544" s="14" t="s">
        <v>82</v>
      </c>
      <c r="AW544" s="14" t="s">
        <v>34</v>
      </c>
      <c r="AX544" s="14" t="s">
        <v>73</v>
      </c>
      <c r="AY544" s="175" t="s">
        <v>252</v>
      </c>
    </row>
    <row r="545" spans="2:51" s="14" customFormat="1" ht="11.25">
      <c r="B545" s="174"/>
      <c r="D545" s="160" t="s">
        <v>264</v>
      </c>
      <c r="E545" s="175" t="s">
        <v>3</v>
      </c>
      <c r="F545" s="176" t="s">
        <v>6702</v>
      </c>
      <c r="H545" s="177">
        <v>3.6</v>
      </c>
      <c r="I545" s="178"/>
      <c r="L545" s="174"/>
      <c r="M545" s="179"/>
      <c r="N545" s="180"/>
      <c r="O545" s="180"/>
      <c r="P545" s="180"/>
      <c r="Q545" s="180"/>
      <c r="R545" s="180"/>
      <c r="S545" s="180"/>
      <c r="T545" s="181"/>
      <c r="AT545" s="175" t="s">
        <v>264</v>
      </c>
      <c r="AU545" s="175" t="s">
        <v>82</v>
      </c>
      <c r="AV545" s="14" t="s">
        <v>82</v>
      </c>
      <c r="AW545" s="14" t="s">
        <v>34</v>
      </c>
      <c r="AX545" s="14" t="s">
        <v>73</v>
      </c>
      <c r="AY545" s="175" t="s">
        <v>252</v>
      </c>
    </row>
    <row r="546" spans="2:51" s="14" customFormat="1" ht="11.25">
      <c r="B546" s="174"/>
      <c r="D546" s="160" t="s">
        <v>264</v>
      </c>
      <c r="E546" s="175" t="s">
        <v>3</v>
      </c>
      <c r="F546" s="176" t="s">
        <v>6734</v>
      </c>
      <c r="H546" s="177">
        <v>3.2</v>
      </c>
      <c r="I546" s="178"/>
      <c r="L546" s="174"/>
      <c r="M546" s="179"/>
      <c r="N546" s="180"/>
      <c r="O546" s="180"/>
      <c r="P546" s="180"/>
      <c r="Q546" s="180"/>
      <c r="R546" s="180"/>
      <c r="S546" s="180"/>
      <c r="T546" s="181"/>
      <c r="AT546" s="175" t="s">
        <v>264</v>
      </c>
      <c r="AU546" s="175" t="s">
        <v>82</v>
      </c>
      <c r="AV546" s="14" t="s">
        <v>82</v>
      </c>
      <c r="AW546" s="14" t="s">
        <v>34</v>
      </c>
      <c r="AX546" s="14" t="s">
        <v>73</v>
      </c>
      <c r="AY546" s="175" t="s">
        <v>252</v>
      </c>
    </row>
    <row r="547" spans="2:51" s="14" customFormat="1" ht="11.25">
      <c r="B547" s="174"/>
      <c r="D547" s="160" t="s">
        <v>264</v>
      </c>
      <c r="E547" s="175" t="s">
        <v>3</v>
      </c>
      <c r="F547" s="176" t="s">
        <v>6776</v>
      </c>
      <c r="H547" s="177">
        <v>1.3</v>
      </c>
      <c r="I547" s="178"/>
      <c r="L547" s="174"/>
      <c r="M547" s="179"/>
      <c r="N547" s="180"/>
      <c r="O547" s="180"/>
      <c r="P547" s="180"/>
      <c r="Q547" s="180"/>
      <c r="R547" s="180"/>
      <c r="S547" s="180"/>
      <c r="T547" s="181"/>
      <c r="AT547" s="175" t="s">
        <v>264</v>
      </c>
      <c r="AU547" s="175" t="s">
        <v>82</v>
      </c>
      <c r="AV547" s="14" t="s">
        <v>82</v>
      </c>
      <c r="AW547" s="14" t="s">
        <v>34</v>
      </c>
      <c r="AX547" s="14" t="s">
        <v>73</v>
      </c>
      <c r="AY547" s="175" t="s">
        <v>252</v>
      </c>
    </row>
    <row r="548" spans="2:51" s="14" customFormat="1" ht="11.25">
      <c r="B548" s="174"/>
      <c r="D548" s="160" t="s">
        <v>264</v>
      </c>
      <c r="E548" s="175" t="s">
        <v>3</v>
      </c>
      <c r="F548" s="176" t="s">
        <v>5101</v>
      </c>
      <c r="H548" s="177">
        <v>0.6</v>
      </c>
      <c r="I548" s="178"/>
      <c r="L548" s="174"/>
      <c r="M548" s="179"/>
      <c r="N548" s="180"/>
      <c r="O548" s="180"/>
      <c r="P548" s="180"/>
      <c r="Q548" s="180"/>
      <c r="R548" s="180"/>
      <c r="S548" s="180"/>
      <c r="T548" s="181"/>
      <c r="AT548" s="175" t="s">
        <v>264</v>
      </c>
      <c r="AU548" s="175" t="s">
        <v>82</v>
      </c>
      <c r="AV548" s="14" t="s">
        <v>82</v>
      </c>
      <c r="AW548" s="14" t="s">
        <v>34</v>
      </c>
      <c r="AX548" s="14" t="s">
        <v>73</v>
      </c>
      <c r="AY548" s="175" t="s">
        <v>252</v>
      </c>
    </row>
    <row r="549" spans="2:51" s="14" customFormat="1" ht="11.25">
      <c r="B549" s="174"/>
      <c r="D549" s="160" t="s">
        <v>264</v>
      </c>
      <c r="E549" s="175" t="s">
        <v>3</v>
      </c>
      <c r="F549" s="176" t="s">
        <v>6838</v>
      </c>
      <c r="H549" s="177">
        <v>2.1</v>
      </c>
      <c r="I549" s="178"/>
      <c r="L549" s="174"/>
      <c r="M549" s="179"/>
      <c r="N549" s="180"/>
      <c r="O549" s="180"/>
      <c r="P549" s="180"/>
      <c r="Q549" s="180"/>
      <c r="R549" s="180"/>
      <c r="S549" s="180"/>
      <c r="T549" s="181"/>
      <c r="AT549" s="175" t="s">
        <v>264</v>
      </c>
      <c r="AU549" s="175" t="s">
        <v>82</v>
      </c>
      <c r="AV549" s="14" t="s">
        <v>82</v>
      </c>
      <c r="AW549" s="14" t="s">
        <v>34</v>
      </c>
      <c r="AX549" s="14" t="s">
        <v>73</v>
      </c>
      <c r="AY549" s="175" t="s">
        <v>252</v>
      </c>
    </row>
    <row r="550" spans="2:51" s="14" customFormat="1" ht="11.25">
      <c r="B550" s="174"/>
      <c r="D550" s="160" t="s">
        <v>264</v>
      </c>
      <c r="E550" s="175" t="s">
        <v>3</v>
      </c>
      <c r="F550" s="176" t="s">
        <v>6736</v>
      </c>
      <c r="H550" s="177">
        <v>3.3</v>
      </c>
      <c r="I550" s="178"/>
      <c r="L550" s="174"/>
      <c r="M550" s="179"/>
      <c r="N550" s="180"/>
      <c r="O550" s="180"/>
      <c r="P550" s="180"/>
      <c r="Q550" s="180"/>
      <c r="R550" s="180"/>
      <c r="S550" s="180"/>
      <c r="T550" s="181"/>
      <c r="AT550" s="175" t="s">
        <v>264</v>
      </c>
      <c r="AU550" s="175" t="s">
        <v>82</v>
      </c>
      <c r="AV550" s="14" t="s">
        <v>82</v>
      </c>
      <c r="AW550" s="14" t="s">
        <v>34</v>
      </c>
      <c r="AX550" s="14" t="s">
        <v>73</v>
      </c>
      <c r="AY550" s="175" t="s">
        <v>252</v>
      </c>
    </row>
    <row r="551" spans="2:51" s="14" customFormat="1" ht="11.25">
      <c r="B551" s="174"/>
      <c r="D551" s="160" t="s">
        <v>264</v>
      </c>
      <c r="E551" s="175" t="s">
        <v>3</v>
      </c>
      <c r="F551" s="176" t="s">
        <v>5102</v>
      </c>
      <c r="H551" s="177">
        <v>3.5</v>
      </c>
      <c r="I551" s="178"/>
      <c r="L551" s="174"/>
      <c r="M551" s="179"/>
      <c r="N551" s="180"/>
      <c r="O551" s="180"/>
      <c r="P551" s="180"/>
      <c r="Q551" s="180"/>
      <c r="R551" s="180"/>
      <c r="S551" s="180"/>
      <c r="T551" s="181"/>
      <c r="AT551" s="175" t="s">
        <v>264</v>
      </c>
      <c r="AU551" s="175" t="s">
        <v>82</v>
      </c>
      <c r="AV551" s="14" t="s">
        <v>82</v>
      </c>
      <c r="AW551" s="14" t="s">
        <v>34</v>
      </c>
      <c r="AX551" s="14" t="s">
        <v>73</v>
      </c>
      <c r="AY551" s="175" t="s">
        <v>252</v>
      </c>
    </row>
    <row r="552" spans="2:51" s="14" customFormat="1" ht="11.25">
      <c r="B552" s="174"/>
      <c r="D552" s="160" t="s">
        <v>264</v>
      </c>
      <c r="E552" s="175" t="s">
        <v>3</v>
      </c>
      <c r="F552" s="176" t="s">
        <v>6837</v>
      </c>
      <c r="H552" s="177">
        <v>4.8</v>
      </c>
      <c r="I552" s="178"/>
      <c r="L552" s="174"/>
      <c r="M552" s="179"/>
      <c r="N552" s="180"/>
      <c r="O552" s="180"/>
      <c r="P552" s="180"/>
      <c r="Q552" s="180"/>
      <c r="R552" s="180"/>
      <c r="S552" s="180"/>
      <c r="T552" s="181"/>
      <c r="AT552" s="175" t="s">
        <v>264</v>
      </c>
      <c r="AU552" s="175" t="s">
        <v>82</v>
      </c>
      <c r="AV552" s="14" t="s">
        <v>82</v>
      </c>
      <c r="AW552" s="14" t="s">
        <v>34</v>
      </c>
      <c r="AX552" s="14" t="s">
        <v>73</v>
      </c>
      <c r="AY552" s="175" t="s">
        <v>252</v>
      </c>
    </row>
    <row r="553" spans="2:51" s="14" customFormat="1" ht="11.25">
      <c r="B553" s="174"/>
      <c r="D553" s="160" t="s">
        <v>264</v>
      </c>
      <c r="E553" s="175" t="s">
        <v>3</v>
      </c>
      <c r="F553" s="176" t="s">
        <v>6744</v>
      </c>
      <c r="H553" s="177">
        <v>3.7</v>
      </c>
      <c r="I553" s="178"/>
      <c r="L553" s="174"/>
      <c r="M553" s="179"/>
      <c r="N553" s="180"/>
      <c r="O553" s="180"/>
      <c r="P553" s="180"/>
      <c r="Q553" s="180"/>
      <c r="R553" s="180"/>
      <c r="S553" s="180"/>
      <c r="T553" s="181"/>
      <c r="AT553" s="175" t="s">
        <v>264</v>
      </c>
      <c r="AU553" s="175" t="s">
        <v>82</v>
      </c>
      <c r="AV553" s="14" t="s">
        <v>82</v>
      </c>
      <c r="AW553" s="14" t="s">
        <v>34</v>
      </c>
      <c r="AX553" s="14" t="s">
        <v>73</v>
      </c>
      <c r="AY553" s="175" t="s">
        <v>252</v>
      </c>
    </row>
    <row r="554" spans="2:51" s="14" customFormat="1" ht="11.25">
      <c r="B554" s="174"/>
      <c r="D554" s="160" t="s">
        <v>264</v>
      </c>
      <c r="E554" s="175" t="s">
        <v>3</v>
      </c>
      <c r="F554" s="176" t="s">
        <v>6744</v>
      </c>
      <c r="H554" s="177">
        <v>3.7</v>
      </c>
      <c r="I554" s="178"/>
      <c r="L554" s="174"/>
      <c r="M554" s="179"/>
      <c r="N554" s="180"/>
      <c r="O554" s="180"/>
      <c r="P554" s="180"/>
      <c r="Q554" s="180"/>
      <c r="R554" s="180"/>
      <c r="S554" s="180"/>
      <c r="T554" s="181"/>
      <c r="AT554" s="175" t="s">
        <v>264</v>
      </c>
      <c r="AU554" s="175" t="s">
        <v>82</v>
      </c>
      <c r="AV554" s="14" t="s">
        <v>82</v>
      </c>
      <c r="AW554" s="14" t="s">
        <v>34</v>
      </c>
      <c r="AX554" s="14" t="s">
        <v>73</v>
      </c>
      <c r="AY554" s="175" t="s">
        <v>252</v>
      </c>
    </row>
    <row r="555" spans="2:51" s="14" customFormat="1" ht="11.25">
      <c r="B555" s="174"/>
      <c r="D555" s="160" t="s">
        <v>264</v>
      </c>
      <c r="E555" s="175" t="s">
        <v>3</v>
      </c>
      <c r="F555" s="176" t="s">
        <v>6705</v>
      </c>
      <c r="H555" s="177">
        <v>0.5</v>
      </c>
      <c r="I555" s="178"/>
      <c r="L555" s="174"/>
      <c r="M555" s="179"/>
      <c r="N555" s="180"/>
      <c r="O555" s="180"/>
      <c r="P555" s="180"/>
      <c r="Q555" s="180"/>
      <c r="R555" s="180"/>
      <c r="S555" s="180"/>
      <c r="T555" s="181"/>
      <c r="AT555" s="175" t="s">
        <v>264</v>
      </c>
      <c r="AU555" s="175" t="s">
        <v>82</v>
      </c>
      <c r="AV555" s="14" t="s">
        <v>82</v>
      </c>
      <c r="AW555" s="14" t="s">
        <v>34</v>
      </c>
      <c r="AX555" s="14" t="s">
        <v>73</v>
      </c>
      <c r="AY555" s="175" t="s">
        <v>252</v>
      </c>
    </row>
    <row r="556" spans="2:51" s="14" customFormat="1" ht="11.25">
      <c r="B556" s="174"/>
      <c r="D556" s="160" t="s">
        <v>264</v>
      </c>
      <c r="E556" s="175" t="s">
        <v>3</v>
      </c>
      <c r="F556" s="176" t="s">
        <v>6841</v>
      </c>
      <c r="H556" s="177">
        <v>4.9000000000000004</v>
      </c>
      <c r="I556" s="178"/>
      <c r="L556" s="174"/>
      <c r="M556" s="179"/>
      <c r="N556" s="180"/>
      <c r="O556" s="180"/>
      <c r="P556" s="180"/>
      <c r="Q556" s="180"/>
      <c r="R556" s="180"/>
      <c r="S556" s="180"/>
      <c r="T556" s="181"/>
      <c r="AT556" s="175" t="s">
        <v>264</v>
      </c>
      <c r="AU556" s="175" t="s">
        <v>82</v>
      </c>
      <c r="AV556" s="14" t="s">
        <v>82</v>
      </c>
      <c r="AW556" s="14" t="s">
        <v>34</v>
      </c>
      <c r="AX556" s="14" t="s">
        <v>73</v>
      </c>
      <c r="AY556" s="175" t="s">
        <v>252</v>
      </c>
    </row>
    <row r="557" spans="2:51" s="14" customFormat="1" ht="11.25">
      <c r="B557" s="174"/>
      <c r="D557" s="160" t="s">
        <v>264</v>
      </c>
      <c r="E557" s="175" t="s">
        <v>3</v>
      </c>
      <c r="F557" s="176" t="s">
        <v>5102</v>
      </c>
      <c r="H557" s="177">
        <v>3.5</v>
      </c>
      <c r="I557" s="178"/>
      <c r="L557" s="174"/>
      <c r="M557" s="179"/>
      <c r="N557" s="180"/>
      <c r="O557" s="180"/>
      <c r="P557" s="180"/>
      <c r="Q557" s="180"/>
      <c r="R557" s="180"/>
      <c r="S557" s="180"/>
      <c r="T557" s="181"/>
      <c r="AT557" s="175" t="s">
        <v>264</v>
      </c>
      <c r="AU557" s="175" t="s">
        <v>82</v>
      </c>
      <c r="AV557" s="14" t="s">
        <v>82</v>
      </c>
      <c r="AW557" s="14" t="s">
        <v>34</v>
      </c>
      <c r="AX557" s="14" t="s">
        <v>73</v>
      </c>
      <c r="AY557" s="175" t="s">
        <v>252</v>
      </c>
    </row>
    <row r="558" spans="2:51" s="14" customFormat="1" ht="11.25">
      <c r="B558" s="174"/>
      <c r="D558" s="160" t="s">
        <v>264</v>
      </c>
      <c r="E558" s="175" t="s">
        <v>3</v>
      </c>
      <c r="F558" s="176" t="s">
        <v>6710</v>
      </c>
      <c r="H558" s="177">
        <v>3.1</v>
      </c>
      <c r="I558" s="178"/>
      <c r="L558" s="174"/>
      <c r="M558" s="179"/>
      <c r="N558" s="180"/>
      <c r="O558" s="180"/>
      <c r="P558" s="180"/>
      <c r="Q558" s="180"/>
      <c r="R558" s="180"/>
      <c r="S558" s="180"/>
      <c r="T558" s="181"/>
      <c r="AT558" s="175" t="s">
        <v>264</v>
      </c>
      <c r="AU558" s="175" t="s">
        <v>82</v>
      </c>
      <c r="AV558" s="14" t="s">
        <v>82</v>
      </c>
      <c r="AW558" s="14" t="s">
        <v>34</v>
      </c>
      <c r="AX558" s="14" t="s">
        <v>73</v>
      </c>
      <c r="AY558" s="175" t="s">
        <v>252</v>
      </c>
    </row>
    <row r="559" spans="2:51" s="14" customFormat="1" ht="11.25">
      <c r="B559" s="174"/>
      <c r="D559" s="160" t="s">
        <v>264</v>
      </c>
      <c r="E559" s="175" t="s">
        <v>3</v>
      </c>
      <c r="F559" s="176" t="s">
        <v>5101</v>
      </c>
      <c r="H559" s="177">
        <v>0.6</v>
      </c>
      <c r="I559" s="178"/>
      <c r="L559" s="174"/>
      <c r="M559" s="179"/>
      <c r="N559" s="180"/>
      <c r="O559" s="180"/>
      <c r="P559" s="180"/>
      <c r="Q559" s="180"/>
      <c r="R559" s="180"/>
      <c r="S559" s="180"/>
      <c r="T559" s="181"/>
      <c r="AT559" s="175" t="s">
        <v>264</v>
      </c>
      <c r="AU559" s="175" t="s">
        <v>82</v>
      </c>
      <c r="AV559" s="14" t="s">
        <v>82</v>
      </c>
      <c r="AW559" s="14" t="s">
        <v>34</v>
      </c>
      <c r="AX559" s="14" t="s">
        <v>73</v>
      </c>
      <c r="AY559" s="175" t="s">
        <v>252</v>
      </c>
    </row>
    <row r="560" spans="2:51" s="14" customFormat="1" ht="11.25">
      <c r="B560" s="174"/>
      <c r="D560" s="160" t="s">
        <v>264</v>
      </c>
      <c r="E560" s="175" t="s">
        <v>3</v>
      </c>
      <c r="F560" s="176" t="s">
        <v>6834</v>
      </c>
      <c r="H560" s="177">
        <v>7.7</v>
      </c>
      <c r="I560" s="178"/>
      <c r="L560" s="174"/>
      <c r="M560" s="179"/>
      <c r="N560" s="180"/>
      <c r="O560" s="180"/>
      <c r="P560" s="180"/>
      <c r="Q560" s="180"/>
      <c r="R560" s="180"/>
      <c r="S560" s="180"/>
      <c r="T560" s="181"/>
      <c r="AT560" s="175" t="s">
        <v>264</v>
      </c>
      <c r="AU560" s="175" t="s">
        <v>82</v>
      </c>
      <c r="AV560" s="14" t="s">
        <v>82</v>
      </c>
      <c r="AW560" s="14" t="s">
        <v>34</v>
      </c>
      <c r="AX560" s="14" t="s">
        <v>73</v>
      </c>
      <c r="AY560" s="175" t="s">
        <v>252</v>
      </c>
    </row>
    <row r="561" spans="2:51" s="14" customFormat="1" ht="11.25">
      <c r="B561" s="174"/>
      <c r="D561" s="160" t="s">
        <v>264</v>
      </c>
      <c r="E561" s="175" t="s">
        <v>3</v>
      </c>
      <c r="F561" s="176" t="s">
        <v>6835</v>
      </c>
      <c r="H561" s="177">
        <v>8.9</v>
      </c>
      <c r="I561" s="178"/>
      <c r="L561" s="174"/>
      <c r="M561" s="179"/>
      <c r="N561" s="180"/>
      <c r="O561" s="180"/>
      <c r="P561" s="180"/>
      <c r="Q561" s="180"/>
      <c r="R561" s="180"/>
      <c r="S561" s="180"/>
      <c r="T561" s="181"/>
      <c r="AT561" s="175" t="s">
        <v>264</v>
      </c>
      <c r="AU561" s="175" t="s">
        <v>82</v>
      </c>
      <c r="AV561" s="14" t="s">
        <v>82</v>
      </c>
      <c r="AW561" s="14" t="s">
        <v>34</v>
      </c>
      <c r="AX561" s="14" t="s">
        <v>73</v>
      </c>
      <c r="AY561" s="175" t="s">
        <v>252</v>
      </c>
    </row>
    <row r="562" spans="2:51" s="14" customFormat="1" ht="11.25">
      <c r="B562" s="174"/>
      <c r="D562" s="160" t="s">
        <v>264</v>
      </c>
      <c r="E562" s="175" t="s">
        <v>3</v>
      </c>
      <c r="F562" s="176" t="s">
        <v>6836</v>
      </c>
      <c r="H562" s="177">
        <v>11.7</v>
      </c>
      <c r="I562" s="178"/>
      <c r="L562" s="174"/>
      <c r="M562" s="179"/>
      <c r="N562" s="180"/>
      <c r="O562" s="180"/>
      <c r="P562" s="180"/>
      <c r="Q562" s="180"/>
      <c r="R562" s="180"/>
      <c r="S562" s="180"/>
      <c r="T562" s="181"/>
      <c r="AT562" s="175" t="s">
        <v>264</v>
      </c>
      <c r="AU562" s="175" t="s">
        <v>82</v>
      </c>
      <c r="AV562" s="14" t="s">
        <v>82</v>
      </c>
      <c r="AW562" s="14" t="s">
        <v>34</v>
      </c>
      <c r="AX562" s="14" t="s">
        <v>73</v>
      </c>
      <c r="AY562" s="175" t="s">
        <v>252</v>
      </c>
    </row>
    <row r="563" spans="2:51" s="14" customFormat="1" ht="11.25">
      <c r="B563" s="174"/>
      <c r="D563" s="160" t="s">
        <v>264</v>
      </c>
      <c r="E563" s="175" t="s">
        <v>3</v>
      </c>
      <c r="F563" s="176" t="s">
        <v>6837</v>
      </c>
      <c r="H563" s="177">
        <v>4.8</v>
      </c>
      <c r="I563" s="178"/>
      <c r="L563" s="174"/>
      <c r="M563" s="179"/>
      <c r="N563" s="180"/>
      <c r="O563" s="180"/>
      <c r="P563" s="180"/>
      <c r="Q563" s="180"/>
      <c r="R563" s="180"/>
      <c r="S563" s="180"/>
      <c r="T563" s="181"/>
      <c r="AT563" s="175" t="s">
        <v>264</v>
      </c>
      <c r="AU563" s="175" t="s">
        <v>82</v>
      </c>
      <c r="AV563" s="14" t="s">
        <v>82</v>
      </c>
      <c r="AW563" s="14" t="s">
        <v>34</v>
      </c>
      <c r="AX563" s="14" t="s">
        <v>73</v>
      </c>
      <c r="AY563" s="175" t="s">
        <v>252</v>
      </c>
    </row>
    <row r="564" spans="2:51" s="14" customFormat="1" ht="11.25">
      <c r="B564" s="174"/>
      <c r="D564" s="160" t="s">
        <v>264</v>
      </c>
      <c r="E564" s="175" t="s">
        <v>3</v>
      </c>
      <c r="F564" s="176" t="s">
        <v>5107</v>
      </c>
      <c r="H564" s="177">
        <v>2.2000000000000002</v>
      </c>
      <c r="I564" s="178"/>
      <c r="L564" s="174"/>
      <c r="M564" s="179"/>
      <c r="N564" s="180"/>
      <c r="O564" s="180"/>
      <c r="P564" s="180"/>
      <c r="Q564" s="180"/>
      <c r="R564" s="180"/>
      <c r="S564" s="180"/>
      <c r="T564" s="181"/>
      <c r="AT564" s="175" t="s">
        <v>264</v>
      </c>
      <c r="AU564" s="175" t="s">
        <v>82</v>
      </c>
      <c r="AV564" s="14" t="s">
        <v>82</v>
      </c>
      <c r="AW564" s="14" t="s">
        <v>34</v>
      </c>
      <c r="AX564" s="14" t="s">
        <v>73</v>
      </c>
      <c r="AY564" s="175" t="s">
        <v>252</v>
      </c>
    </row>
    <row r="565" spans="2:51" s="14" customFormat="1" ht="11.25">
      <c r="B565" s="174"/>
      <c r="D565" s="160" t="s">
        <v>264</v>
      </c>
      <c r="E565" s="175" t="s">
        <v>3</v>
      </c>
      <c r="F565" s="176" t="s">
        <v>6705</v>
      </c>
      <c r="H565" s="177">
        <v>0.5</v>
      </c>
      <c r="I565" s="178"/>
      <c r="L565" s="174"/>
      <c r="M565" s="179"/>
      <c r="N565" s="180"/>
      <c r="O565" s="180"/>
      <c r="P565" s="180"/>
      <c r="Q565" s="180"/>
      <c r="R565" s="180"/>
      <c r="S565" s="180"/>
      <c r="T565" s="181"/>
      <c r="AT565" s="175" t="s">
        <v>264</v>
      </c>
      <c r="AU565" s="175" t="s">
        <v>82</v>
      </c>
      <c r="AV565" s="14" t="s">
        <v>82</v>
      </c>
      <c r="AW565" s="14" t="s">
        <v>34</v>
      </c>
      <c r="AX565" s="14" t="s">
        <v>73</v>
      </c>
      <c r="AY565" s="175" t="s">
        <v>252</v>
      </c>
    </row>
    <row r="566" spans="2:51" s="14" customFormat="1" ht="11.25">
      <c r="B566" s="174"/>
      <c r="D566" s="160" t="s">
        <v>264</v>
      </c>
      <c r="E566" s="175" t="s">
        <v>3</v>
      </c>
      <c r="F566" s="176" t="s">
        <v>6702</v>
      </c>
      <c r="H566" s="177">
        <v>3.6</v>
      </c>
      <c r="I566" s="178"/>
      <c r="L566" s="174"/>
      <c r="M566" s="179"/>
      <c r="N566" s="180"/>
      <c r="O566" s="180"/>
      <c r="P566" s="180"/>
      <c r="Q566" s="180"/>
      <c r="R566" s="180"/>
      <c r="S566" s="180"/>
      <c r="T566" s="181"/>
      <c r="AT566" s="175" t="s">
        <v>264</v>
      </c>
      <c r="AU566" s="175" t="s">
        <v>82</v>
      </c>
      <c r="AV566" s="14" t="s">
        <v>82</v>
      </c>
      <c r="AW566" s="14" t="s">
        <v>34</v>
      </c>
      <c r="AX566" s="14" t="s">
        <v>73</v>
      </c>
      <c r="AY566" s="175" t="s">
        <v>252</v>
      </c>
    </row>
    <row r="567" spans="2:51" s="14" customFormat="1" ht="11.25">
      <c r="B567" s="174"/>
      <c r="D567" s="160" t="s">
        <v>264</v>
      </c>
      <c r="E567" s="175" t="s">
        <v>3</v>
      </c>
      <c r="F567" s="176" t="s">
        <v>5091</v>
      </c>
      <c r="H567" s="177">
        <v>0.7</v>
      </c>
      <c r="I567" s="178"/>
      <c r="L567" s="174"/>
      <c r="M567" s="179"/>
      <c r="N567" s="180"/>
      <c r="O567" s="180"/>
      <c r="P567" s="180"/>
      <c r="Q567" s="180"/>
      <c r="R567" s="180"/>
      <c r="S567" s="180"/>
      <c r="T567" s="181"/>
      <c r="AT567" s="175" t="s">
        <v>264</v>
      </c>
      <c r="AU567" s="175" t="s">
        <v>82</v>
      </c>
      <c r="AV567" s="14" t="s">
        <v>82</v>
      </c>
      <c r="AW567" s="14" t="s">
        <v>34</v>
      </c>
      <c r="AX567" s="14" t="s">
        <v>73</v>
      </c>
      <c r="AY567" s="175" t="s">
        <v>252</v>
      </c>
    </row>
    <row r="568" spans="2:51" s="14" customFormat="1" ht="11.25">
      <c r="B568" s="174"/>
      <c r="D568" s="160" t="s">
        <v>264</v>
      </c>
      <c r="E568" s="175" t="s">
        <v>3</v>
      </c>
      <c r="F568" s="176" t="s">
        <v>5101</v>
      </c>
      <c r="H568" s="177">
        <v>0.6</v>
      </c>
      <c r="I568" s="178"/>
      <c r="L568" s="174"/>
      <c r="M568" s="179"/>
      <c r="N568" s="180"/>
      <c r="O568" s="180"/>
      <c r="P568" s="180"/>
      <c r="Q568" s="180"/>
      <c r="R568" s="180"/>
      <c r="S568" s="180"/>
      <c r="T568" s="181"/>
      <c r="AT568" s="175" t="s">
        <v>264</v>
      </c>
      <c r="AU568" s="175" t="s">
        <v>82</v>
      </c>
      <c r="AV568" s="14" t="s">
        <v>82</v>
      </c>
      <c r="AW568" s="14" t="s">
        <v>34</v>
      </c>
      <c r="AX568" s="14" t="s">
        <v>73</v>
      </c>
      <c r="AY568" s="175" t="s">
        <v>252</v>
      </c>
    </row>
    <row r="569" spans="2:51" s="14" customFormat="1" ht="11.25">
      <c r="B569" s="174"/>
      <c r="D569" s="160" t="s">
        <v>264</v>
      </c>
      <c r="E569" s="175" t="s">
        <v>3</v>
      </c>
      <c r="F569" s="176" t="s">
        <v>6736</v>
      </c>
      <c r="H569" s="177">
        <v>3.3</v>
      </c>
      <c r="I569" s="178"/>
      <c r="L569" s="174"/>
      <c r="M569" s="179"/>
      <c r="N569" s="180"/>
      <c r="O569" s="180"/>
      <c r="P569" s="180"/>
      <c r="Q569" s="180"/>
      <c r="R569" s="180"/>
      <c r="S569" s="180"/>
      <c r="T569" s="181"/>
      <c r="AT569" s="175" t="s">
        <v>264</v>
      </c>
      <c r="AU569" s="175" t="s">
        <v>82</v>
      </c>
      <c r="AV569" s="14" t="s">
        <v>82</v>
      </c>
      <c r="AW569" s="14" t="s">
        <v>34</v>
      </c>
      <c r="AX569" s="14" t="s">
        <v>73</v>
      </c>
      <c r="AY569" s="175" t="s">
        <v>252</v>
      </c>
    </row>
    <row r="570" spans="2:51" s="14" customFormat="1" ht="11.25">
      <c r="B570" s="174"/>
      <c r="D570" s="160" t="s">
        <v>264</v>
      </c>
      <c r="E570" s="175" t="s">
        <v>3</v>
      </c>
      <c r="F570" s="176" t="s">
        <v>5102</v>
      </c>
      <c r="H570" s="177">
        <v>3.5</v>
      </c>
      <c r="I570" s="178"/>
      <c r="L570" s="174"/>
      <c r="M570" s="179"/>
      <c r="N570" s="180"/>
      <c r="O570" s="180"/>
      <c r="P570" s="180"/>
      <c r="Q570" s="180"/>
      <c r="R570" s="180"/>
      <c r="S570" s="180"/>
      <c r="T570" s="181"/>
      <c r="AT570" s="175" t="s">
        <v>264</v>
      </c>
      <c r="AU570" s="175" t="s">
        <v>82</v>
      </c>
      <c r="AV570" s="14" t="s">
        <v>82</v>
      </c>
      <c r="AW570" s="14" t="s">
        <v>34</v>
      </c>
      <c r="AX570" s="14" t="s">
        <v>73</v>
      </c>
      <c r="AY570" s="175" t="s">
        <v>252</v>
      </c>
    </row>
    <row r="571" spans="2:51" s="14" customFormat="1" ht="11.25">
      <c r="B571" s="174"/>
      <c r="D571" s="160" t="s">
        <v>264</v>
      </c>
      <c r="E571" s="175" t="s">
        <v>3</v>
      </c>
      <c r="F571" s="176" t="s">
        <v>6837</v>
      </c>
      <c r="H571" s="177">
        <v>4.8</v>
      </c>
      <c r="I571" s="178"/>
      <c r="L571" s="174"/>
      <c r="M571" s="179"/>
      <c r="N571" s="180"/>
      <c r="O571" s="180"/>
      <c r="P571" s="180"/>
      <c r="Q571" s="180"/>
      <c r="R571" s="180"/>
      <c r="S571" s="180"/>
      <c r="T571" s="181"/>
      <c r="AT571" s="175" t="s">
        <v>264</v>
      </c>
      <c r="AU571" s="175" t="s">
        <v>82</v>
      </c>
      <c r="AV571" s="14" t="s">
        <v>82</v>
      </c>
      <c r="AW571" s="14" t="s">
        <v>34</v>
      </c>
      <c r="AX571" s="14" t="s">
        <v>73</v>
      </c>
      <c r="AY571" s="175" t="s">
        <v>252</v>
      </c>
    </row>
    <row r="572" spans="2:51" s="14" customFormat="1" ht="11.25">
      <c r="B572" s="174"/>
      <c r="D572" s="160" t="s">
        <v>264</v>
      </c>
      <c r="E572" s="175" t="s">
        <v>3</v>
      </c>
      <c r="F572" s="176" t="s">
        <v>6744</v>
      </c>
      <c r="H572" s="177">
        <v>3.7</v>
      </c>
      <c r="I572" s="178"/>
      <c r="L572" s="174"/>
      <c r="M572" s="179"/>
      <c r="N572" s="180"/>
      <c r="O572" s="180"/>
      <c r="P572" s="180"/>
      <c r="Q572" s="180"/>
      <c r="R572" s="180"/>
      <c r="S572" s="180"/>
      <c r="T572" s="181"/>
      <c r="AT572" s="175" t="s">
        <v>264</v>
      </c>
      <c r="AU572" s="175" t="s">
        <v>82</v>
      </c>
      <c r="AV572" s="14" t="s">
        <v>82</v>
      </c>
      <c r="AW572" s="14" t="s">
        <v>34</v>
      </c>
      <c r="AX572" s="14" t="s">
        <v>73</v>
      </c>
      <c r="AY572" s="175" t="s">
        <v>252</v>
      </c>
    </row>
    <row r="573" spans="2:51" s="14" customFormat="1" ht="11.25">
      <c r="B573" s="174"/>
      <c r="D573" s="160" t="s">
        <v>264</v>
      </c>
      <c r="E573" s="175" t="s">
        <v>3</v>
      </c>
      <c r="F573" s="176" t="s">
        <v>6744</v>
      </c>
      <c r="H573" s="177">
        <v>3.7</v>
      </c>
      <c r="I573" s="178"/>
      <c r="L573" s="174"/>
      <c r="M573" s="179"/>
      <c r="N573" s="180"/>
      <c r="O573" s="180"/>
      <c r="P573" s="180"/>
      <c r="Q573" s="180"/>
      <c r="R573" s="180"/>
      <c r="S573" s="180"/>
      <c r="T573" s="181"/>
      <c r="AT573" s="175" t="s">
        <v>264</v>
      </c>
      <c r="AU573" s="175" t="s">
        <v>82</v>
      </c>
      <c r="AV573" s="14" t="s">
        <v>82</v>
      </c>
      <c r="AW573" s="14" t="s">
        <v>34</v>
      </c>
      <c r="AX573" s="14" t="s">
        <v>73</v>
      </c>
      <c r="AY573" s="175" t="s">
        <v>252</v>
      </c>
    </row>
    <row r="574" spans="2:51" s="14" customFormat="1" ht="11.25">
      <c r="B574" s="174"/>
      <c r="D574" s="160" t="s">
        <v>264</v>
      </c>
      <c r="E574" s="175" t="s">
        <v>3</v>
      </c>
      <c r="F574" s="176" t="s">
        <v>6705</v>
      </c>
      <c r="H574" s="177">
        <v>0.5</v>
      </c>
      <c r="I574" s="178"/>
      <c r="L574" s="174"/>
      <c r="M574" s="179"/>
      <c r="N574" s="180"/>
      <c r="O574" s="180"/>
      <c r="P574" s="180"/>
      <c r="Q574" s="180"/>
      <c r="R574" s="180"/>
      <c r="S574" s="180"/>
      <c r="T574" s="181"/>
      <c r="AT574" s="175" t="s">
        <v>264</v>
      </c>
      <c r="AU574" s="175" t="s">
        <v>82</v>
      </c>
      <c r="AV574" s="14" t="s">
        <v>82</v>
      </c>
      <c r="AW574" s="14" t="s">
        <v>34</v>
      </c>
      <c r="AX574" s="14" t="s">
        <v>73</v>
      </c>
      <c r="AY574" s="175" t="s">
        <v>252</v>
      </c>
    </row>
    <row r="575" spans="2:51" s="14" customFormat="1" ht="11.25">
      <c r="B575" s="174"/>
      <c r="D575" s="160" t="s">
        <v>264</v>
      </c>
      <c r="E575" s="175" t="s">
        <v>3</v>
      </c>
      <c r="F575" s="176" t="s">
        <v>6841</v>
      </c>
      <c r="H575" s="177">
        <v>4.9000000000000004</v>
      </c>
      <c r="I575" s="178"/>
      <c r="L575" s="174"/>
      <c r="M575" s="179"/>
      <c r="N575" s="180"/>
      <c r="O575" s="180"/>
      <c r="P575" s="180"/>
      <c r="Q575" s="180"/>
      <c r="R575" s="180"/>
      <c r="S575" s="180"/>
      <c r="T575" s="181"/>
      <c r="AT575" s="175" t="s">
        <v>264</v>
      </c>
      <c r="AU575" s="175" t="s">
        <v>82</v>
      </c>
      <c r="AV575" s="14" t="s">
        <v>82</v>
      </c>
      <c r="AW575" s="14" t="s">
        <v>34</v>
      </c>
      <c r="AX575" s="14" t="s">
        <v>73</v>
      </c>
      <c r="AY575" s="175" t="s">
        <v>252</v>
      </c>
    </row>
    <row r="576" spans="2:51" s="14" customFormat="1" ht="11.25">
      <c r="B576" s="174"/>
      <c r="D576" s="160" t="s">
        <v>264</v>
      </c>
      <c r="E576" s="175" t="s">
        <v>3</v>
      </c>
      <c r="F576" s="176" t="s">
        <v>5102</v>
      </c>
      <c r="H576" s="177">
        <v>3.5</v>
      </c>
      <c r="I576" s="178"/>
      <c r="L576" s="174"/>
      <c r="M576" s="179"/>
      <c r="N576" s="180"/>
      <c r="O576" s="180"/>
      <c r="P576" s="180"/>
      <c r="Q576" s="180"/>
      <c r="R576" s="180"/>
      <c r="S576" s="180"/>
      <c r="T576" s="181"/>
      <c r="AT576" s="175" t="s">
        <v>264</v>
      </c>
      <c r="AU576" s="175" t="s">
        <v>82</v>
      </c>
      <c r="AV576" s="14" t="s">
        <v>82</v>
      </c>
      <c r="AW576" s="14" t="s">
        <v>34</v>
      </c>
      <c r="AX576" s="14" t="s">
        <v>73</v>
      </c>
      <c r="AY576" s="175" t="s">
        <v>252</v>
      </c>
    </row>
    <row r="577" spans="2:51" s="14" customFormat="1" ht="11.25">
      <c r="B577" s="174"/>
      <c r="D577" s="160" t="s">
        <v>264</v>
      </c>
      <c r="E577" s="175" t="s">
        <v>3</v>
      </c>
      <c r="F577" s="176" t="s">
        <v>6712</v>
      </c>
      <c r="H577" s="177">
        <v>3.4</v>
      </c>
      <c r="I577" s="178"/>
      <c r="L577" s="174"/>
      <c r="M577" s="179"/>
      <c r="N577" s="180"/>
      <c r="O577" s="180"/>
      <c r="P577" s="180"/>
      <c r="Q577" s="180"/>
      <c r="R577" s="180"/>
      <c r="S577" s="180"/>
      <c r="T577" s="181"/>
      <c r="AT577" s="175" t="s">
        <v>264</v>
      </c>
      <c r="AU577" s="175" t="s">
        <v>82</v>
      </c>
      <c r="AV577" s="14" t="s">
        <v>82</v>
      </c>
      <c r="AW577" s="14" t="s">
        <v>34</v>
      </c>
      <c r="AX577" s="14" t="s">
        <v>73</v>
      </c>
      <c r="AY577" s="175" t="s">
        <v>252</v>
      </c>
    </row>
    <row r="578" spans="2:51" s="14" customFormat="1" ht="11.25">
      <c r="B578" s="174"/>
      <c r="D578" s="160" t="s">
        <v>264</v>
      </c>
      <c r="E578" s="175" t="s">
        <v>3</v>
      </c>
      <c r="F578" s="176" t="s">
        <v>6782</v>
      </c>
      <c r="H578" s="177">
        <v>1.9</v>
      </c>
      <c r="I578" s="178"/>
      <c r="L578" s="174"/>
      <c r="M578" s="179"/>
      <c r="N578" s="180"/>
      <c r="O578" s="180"/>
      <c r="P578" s="180"/>
      <c r="Q578" s="180"/>
      <c r="R578" s="180"/>
      <c r="S578" s="180"/>
      <c r="T578" s="181"/>
      <c r="AT578" s="175" t="s">
        <v>264</v>
      </c>
      <c r="AU578" s="175" t="s">
        <v>82</v>
      </c>
      <c r="AV578" s="14" t="s">
        <v>82</v>
      </c>
      <c r="AW578" s="14" t="s">
        <v>34</v>
      </c>
      <c r="AX578" s="14" t="s">
        <v>73</v>
      </c>
      <c r="AY578" s="175" t="s">
        <v>252</v>
      </c>
    </row>
    <row r="579" spans="2:51" s="14" customFormat="1" ht="11.25">
      <c r="B579" s="174"/>
      <c r="D579" s="160" t="s">
        <v>264</v>
      </c>
      <c r="E579" s="175" t="s">
        <v>3</v>
      </c>
      <c r="F579" s="176" t="s">
        <v>6700</v>
      </c>
      <c r="H579" s="177">
        <v>0.3</v>
      </c>
      <c r="I579" s="178"/>
      <c r="L579" s="174"/>
      <c r="M579" s="179"/>
      <c r="N579" s="180"/>
      <c r="O579" s="180"/>
      <c r="P579" s="180"/>
      <c r="Q579" s="180"/>
      <c r="R579" s="180"/>
      <c r="S579" s="180"/>
      <c r="T579" s="181"/>
      <c r="AT579" s="175" t="s">
        <v>264</v>
      </c>
      <c r="AU579" s="175" t="s">
        <v>82</v>
      </c>
      <c r="AV579" s="14" t="s">
        <v>82</v>
      </c>
      <c r="AW579" s="14" t="s">
        <v>34</v>
      </c>
      <c r="AX579" s="14" t="s">
        <v>73</v>
      </c>
      <c r="AY579" s="175" t="s">
        <v>252</v>
      </c>
    </row>
    <row r="580" spans="2:51" s="14" customFormat="1" ht="11.25">
      <c r="B580" s="174"/>
      <c r="D580" s="160" t="s">
        <v>264</v>
      </c>
      <c r="E580" s="175" t="s">
        <v>3</v>
      </c>
      <c r="F580" s="176" t="s">
        <v>6838</v>
      </c>
      <c r="H580" s="177">
        <v>2.1</v>
      </c>
      <c r="I580" s="178"/>
      <c r="L580" s="174"/>
      <c r="M580" s="179"/>
      <c r="N580" s="180"/>
      <c r="O580" s="180"/>
      <c r="P580" s="180"/>
      <c r="Q580" s="180"/>
      <c r="R580" s="180"/>
      <c r="S580" s="180"/>
      <c r="T580" s="181"/>
      <c r="AT580" s="175" t="s">
        <v>264</v>
      </c>
      <c r="AU580" s="175" t="s">
        <v>82</v>
      </c>
      <c r="AV580" s="14" t="s">
        <v>82</v>
      </c>
      <c r="AW580" s="14" t="s">
        <v>34</v>
      </c>
      <c r="AX580" s="14" t="s">
        <v>73</v>
      </c>
      <c r="AY580" s="175" t="s">
        <v>252</v>
      </c>
    </row>
    <row r="581" spans="2:51" s="14" customFormat="1" ht="11.25">
      <c r="B581" s="174"/>
      <c r="D581" s="160" t="s">
        <v>264</v>
      </c>
      <c r="E581" s="175" t="s">
        <v>3</v>
      </c>
      <c r="F581" s="176" t="s">
        <v>6734</v>
      </c>
      <c r="H581" s="177">
        <v>3.2</v>
      </c>
      <c r="I581" s="178"/>
      <c r="L581" s="174"/>
      <c r="M581" s="179"/>
      <c r="N581" s="180"/>
      <c r="O581" s="180"/>
      <c r="P581" s="180"/>
      <c r="Q581" s="180"/>
      <c r="R581" s="180"/>
      <c r="S581" s="180"/>
      <c r="T581" s="181"/>
      <c r="AT581" s="175" t="s">
        <v>264</v>
      </c>
      <c r="AU581" s="175" t="s">
        <v>82</v>
      </c>
      <c r="AV581" s="14" t="s">
        <v>82</v>
      </c>
      <c r="AW581" s="14" t="s">
        <v>34</v>
      </c>
      <c r="AX581" s="14" t="s">
        <v>73</v>
      </c>
      <c r="AY581" s="175" t="s">
        <v>252</v>
      </c>
    </row>
    <row r="582" spans="2:51" s="13" customFormat="1" ht="11.25">
      <c r="B582" s="167"/>
      <c r="D582" s="160" t="s">
        <v>264</v>
      </c>
      <c r="E582" s="168" t="s">
        <v>3</v>
      </c>
      <c r="F582" s="169" t="s">
        <v>1545</v>
      </c>
      <c r="H582" s="168" t="s">
        <v>3</v>
      </c>
      <c r="I582" s="170"/>
      <c r="L582" s="167"/>
      <c r="M582" s="171"/>
      <c r="N582" s="172"/>
      <c r="O582" s="172"/>
      <c r="P582" s="172"/>
      <c r="Q582" s="172"/>
      <c r="R582" s="172"/>
      <c r="S582" s="172"/>
      <c r="T582" s="173"/>
      <c r="AT582" s="168" t="s">
        <v>264</v>
      </c>
      <c r="AU582" s="168" t="s">
        <v>82</v>
      </c>
      <c r="AV582" s="13" t="s">
        <v>80</v>
      </c>
      <c r="AW582" s="13" t="s">
        <v>34</v>
      </c>
      <c r="AX582" s="13" t="s">
        <v>73</v>
      </c>
      <c r="AY582" s="168" t="s">
        <v>252</v>
      </c>
    </row>
    <row r="583" spans="2:51" s="14" customFormat="1" ht="11.25">
      <c r="B583" s="174"/>
      <c r="D583" s="160" t="s">
        <v>264</v>
      </c>
      <c r="E583" s="175" t="s">
        <v>3</v>
      </c>
      <c r="F583" s="176" t="s">
        <v>6834</v>
      </c>
      <c r="H583" s="177">
        <v>7.7</v>
      </c>
      <c r="I583" s="178"/>
      <c r="L583" s="174"/>
      <c r="M583" s="179"/>
      <c r="N583" s="180"/>
      <c r="O583" s="180"/>
      <c r="P583" s="180"/>
      <c r="Q583" s="180"/>
      <c r="R583" s="180"/>
      <c r="S583" s="180"/>
      <c r="T583" s="181"/>
      <c r="AT583" s="175" t="s">
        <v>264</v>
      </c>
      <c r="AU583" s="175" t="s">
        <v>82</v>
      </c>
      <c r="AV583" s="14" t="s">
        <v>82</v>
      </c>
      <c r="AW583" s="14" t="s">
        <v>34</v>
      </c>
      <c r="AX583" s="14" t="s">
        <v>73</v>
      </c>
      <c r="AY583" s="175" t="s">
        <v>252</v>
      </c>
    </row>
    <row r="584" spans="2:51" s="14" customFormat="1" ht="11.25">
      <c r="B584" s="174"/>
      <c r="D584" s="160" t="s">
        <v>264</v>
      </c>
      <c r="E584" s="175" t="s">
        <v>3</v>
      </c>
      <c r="F584" s="176" t="s">
        <v>6835</v>
      </c>
      <c r="H584" s="177">
        <v>8.9</v>
      </c>
      <c r="I584" s="178"/>
      <c r="L584" s="174"/>
      <c r="M584" s="179"/>
      <c r="N584" s="180"/>
      <c r="O584" s="180"/>
      <c r="P584" s="180"/>
      <c r="Q584" s="180"/>
      <c r="R584" s="180"/>
      <c r="S584" s="180"/>
      <c r="T584" s="181"/>
      <c r="AT584" s="175" t="s">
        <v>264</v>
      </c>
      <c r="AU584" s="175" t="s">
        <v>82</v>
      </c>
      <c r="AV584" s="14" t="s">
        <v>82</v>
      </c>
      <c r="AW584" s="14" t="s">
        <v>34</v>
      </c>
      <c r="AX584" s="14" t="s">
        <v>73</v>
      </c>
      <c r="AY584" s="175" t="s">
        <v>252</v>
      </c>
    </row>
    <row r="585" spans="2:51" s="14" customFormat="1" ht="11.25">
      <c r="B585" s="174"/>
      <c r="D585" s="160" t="s">
        <v>264</v>
      </c>
      <c r="E585" s="175" t="s">
        <v>3</v>
      </c>
      <c r="F585" s="176" t="s">
        <v>6836</v>
      </c>
      <c r="H585" s="177">
        <v>11.7</v>
      </c>
      <c r="I585" s="178"/>
      <c r="L585" s="174"/>
      <c r="M585" s="179"/>
      <c r="N585" s="180"/>
      <c r="O585" s="180"/>
      <c r="P585" s="180"/>
      <c r="Q585" s="180"/>
      <c r="R585" s="180"/>
      <c r="S585" s="180"/>
      <c r="T585" s="181"/>
      <c r="AT585" s="175" t="s">
        <v>264</v>
      </c>
      <c r="AU585" s="175" t="s">
        <v>82</v>
      </c>
      <c r="AV585" s="14" t="s">
        <v>82</v>
      </c>
      <c r="AW585" s="14" t="s">
        <v>34</v>
      </c>
      <c r="AX585" s="14" t="s">
        <v>73</v>
      </c>
      <c r="AY585" s="175" t="s">
        <v>252</v>
      </c>
    </row>
    <row r="586" spans="2:51" s="14" customFormat="1" ht="11.25">
      <c r="B586" s="174"/>
      <c r="D586" s="160" t="s">
        <v>264</v>
      </c>
      <c r="E586" s="175" t="s">
        <v>3</v>
      </c>
      <c r="F586" s="176" t="s">
        <v>6837</v>
      </c>
      <c r="H586" s="177">
        <v>4.8</v>
      </c>
      <c r="I586" s="178"/>
      <c r="L586" s="174"/>
      <c r="M586" s="179"/>
      <c r="N586" s="180"/>
      <c r="O586" s="180"/>
      <c r="P586" s="180"/>
      <c r="Q586" s="180"/>
      <c r="R586" s="180"/>
      <c r="S586" s="180"/>
      <c r="T586" s="181"/>
      <c r="AT586" s="175" t="s">
        <v>264</v>
      </c>
      <c r="AU586" s="175" t="s">
        <v>82</v>
      </c>
      <c r="AV586" s="14" t="s">
        <v>82</v>
      </c>
      <c r="AW586" s="14" t="s">
        <v>34</v>
      </c>
      <c r="AX586" s="14" t="s">
        <v>73</v>
      </c>
      <c r="AY586" s="175" t="s">
        <v>252</v>
      </c>
    </row>
    <row r="587" spans="2:51" s="14" customFormat="1" ht="11.25">
      <c r="B587" s="174"/>
      <c r="D587" s="160" t="s">
        <v>264</v>
      </c>
      <c r="E587" s="175" t="s">
        <v>3</v>
      </c>
      <c r="F587" s="176" t="s">
        <v>6838</v>
      </c>
      <c r="H587" s="177">
        <v>2.1</v>
      </c>
      <c r="I587" s="178"/>
      <c r="L587" s="174"/>
      <c r="M587" s="179"/>
      <c r="N587" s="180"/>
      <c r="O587" s="180"/>
      <c r="P587" s="180"/>
      <c r="Q587" s="180"/>
      <c r="R587" s="180"/>
      <c r="S587" s="180"/>
      <c r="T587" s="181"/>
      <c r="AT587" s="175" t="s">
        <v>264</v>
      </c>
      <c r="AU587" s="175" t="s">
        <v>82</v>
      </c>
      <c r="AV587" s="14" t="s">
        <v>82</v>
      </c>
      <c r="AW587" s="14" t="s">
        <v>34</v>
      </c>
      <c r="AX587" s="14" t="s">
        <v>73</v>
      </c>
      <c r="AY587" s="175" t="s">
        <v>252</v>
      </c>
    </row>
    <row r="588" spans="2:51" s="14" customFormat="1" ht="11.25">
      <c r="B588" s="174"/>
      <c r="D588" s="160" t="s">
        <v>264</v>
      </c>
      <c r="E588" s="175" t="s">
        <v>3</v>
      </c>
      <c r="F588" s="176" t="s">
        <v>6705</v>
      </c>
      <c r="H588" s="177">
        <v>0.5</v>
      </c>
      <c r="I588" s="178"/>
      <c r="L588" s="174"/>
      <c r="M588" s="179"/>
      <c r="N588" s="180"/>
      <c r="O588" s="180"/>
      <c r="P588" s="180"/>
      <c r="Q588" s="180"/>
      <c r="R588" s="180"/>
      <c r="S588" s="180"/>
      <c r="T588" s="181"/>
      <c r="AT588" s="175" t="s">
        <v>264</v>
      </c>
      <c r="AU588" s="175" t="s">
        <v>82</v>
      </c>
      <c r="AV588" s="14" t="s">
        <v>82</v>
      </c>
      <c r="AW588" s="14" t="s">
        <v>34</v>
      </c>
      <c r="AX588" s="14" t="s">
        <v>73</v>
      </c>
      <c r="AY588" s="175" t="s">
        <v>252</v>
      </c>
    </row>
    <row r="589" spans="2:51" s="14" customFormat="1" ht="11.25">
      <c r="B589" s="174"/>
      <c r="D589" s="160" t="s">
        <v>264</v>
      </c>
      <c r="E589" s="175" t="s">
        <v>3</v>
      </c>
      <c r="F589" s="176" t="s">
        <v>6702</v>
      </c>
      <c r="H589" s="177">
        <v>3.6</v>
      </c>
      <c r="I589" s="178"/>
      <c r="L589" s="174"/>
      <c r="M589" s="179"/>
      <c r="N589" s="180"/>
      <c r="O589" s="180"/>
      <c r="P589" s="180"/>
      <c r="Q589" s="180"/>
      <c r="R589" s="180"/>
      <c r="S589" s="180"/>
      <c r="T589" s="181"/>
      <c r="AT589" s="175" t="s">
        <v>264</v>
      </c>
      <c r="AU589" s="175" t="s">
        <v>82</v>
      </c>
      <c r="AV589" s="14" t="s">
        <v>82</v>
      </c>
      <c r="AW589" s="14" t="s">
        <v>34</v>
      </c>
      <c r="AX589" s="14" t="s">
        <v>73</v>
      </c>
      <c r="AY589" s="175" t="s">
        <v>252</v>
      </c>
    </row>
    <row r="590" spans="2:51" s="14" customFormat="1" ht="11.25">
      <c r="B590" s="174"/>
      <c r="D590" s="160" t="s">
        <v>264</v>
      </c>
      <c r="E590" s="175" t="s">
        <v>3</v>
      </c>
      <c r="F590" s="176" t="s">
        <v>6734</v>
      </c>
      <c r="H590" s="177">
        <v>3.2</v>
      </c>
      <c r="I590" s="178"/>
      <c r="L590" s="174"/>
      <c r="M590" s="179"/>
      <c r="N590" s="180"/>
      <c r="O590" s="180"/>
      <c r="P590" s="180"/>
      <c r="Q590" s="180"/>
      <c r="R590" s="180"/>
      <c r="S590" s="180"/>
      <c r="T590" s="181"/>
      <c r="AT590" s="175" t="s">
        <v>264</v>
      </c>
      <c r="AU590" s="175" t="s">
        <v>82</v>
      </c>
      <c r="AV590" s="14" t="s">
        <v>82</v>
      </c>
      <c r="AW590" s="14" t="s">
        <v>34</v>
      </c>
      <c r="AX590" s="14" t="s">
        <v>73</v>
      </c>
      <c r="AY590" s="175" t="s">
        <v>252</v>
      </c>
    </row>
    <row r="591" spans="2:51" s="14" customFormat="1" ht="11.25">
      <c r="B591" s="174"/>
      <c r="D591" s="160" t="s">
        <v>264</v>
      </c>
      <c r="E591" s="175" t="s">
        <v>3</v>
      </c>
      <c r="F591" s="176" t="s">
        <v>6776</v>
      </c>
      <c r="H591" s="177">
        <v>1.3</v>
      </c>
      <c r="I591" s="178"/>
      <c r="L591" s="174"/>
      <c r="M591" s="179"/>
      <c r="N591" s="180"/>
      <c r="O591" s="180"/>
      <c r="P591" s="180"/>
      <c r="Q591" s="180"/>
      <c r="R591" s="180"/>
      <c r="S591" s="180"/>
      <c r="T591" s="181"/>
      <c r="AT591" s="175" t="s">
        <v>264</v>
      </c>
      <c r="AU591" s="175" t="s">
        <v>82</v>
      </c>
      <c r="AV591" s="14" t="s">
        <v>82</v>
      </c>
      <c r="AW591" s="14" t="s">
        <v>34</v>
      </c>
      <c r="AX591" s="14" t="s">
        <v>73</v>
      </c>
      <c r="AY591" s="175" t="s">
        <v>252</v>
      </c>
    </row>
    <row r="592" spans="2:51" s="14" customFormat="1" ht="11.25">
      <c r="B592" s="174"/>
      <c r="D592" s="160" t="s">
        <v>264</v>
      </c>
      <c r="E592" s="175" t="s">
        <v>3</v>
      </c>
      <c r="F592" s="176" t="s">
        <v>5101</v>
      </c>
      <c r="H592" s="177">
        <v>0.6</v>
      </c>
      <c r="I592" s="178"/>
      <c r="L592" s="174"/>
      <c r="M592" s="179"/>
      <c r="N592" s="180"/>
      <c r="O592" s="180"/>
      <c r="P592" s="180"/>
      <c r="Q592" s="180"/>
      <c r="R592" s="180"/>
      <c r="S592" s="180"/>
      <c r="T592" s="181"/>
      <c r="AT592" s="175" t="s">
        <v>264</v>
      </c>
      <c r="AU592" s="175" t="s">
        <v>82</v>
      </c>
      <c r="AV592" s="14" t="s">
        <v>82</v>
      </c>
      <c r="AW592" s="14" t="s">
        <v>34</v>
      </c>
      <c r="AX592" s="14" t="s">
        <v>73</v>
      </c>
      <c r="AY592" s="175" t="s">
        <v>252</v>
      </c>
    </row>
    <row r="593" spans="2:51" s="14" customFormat="1" ht="11.25">
      <c r="B593" s="174"/>
      <c r="D593" s="160" t="s">
        <v>264</v>
      </c>
      <c r="E593" s="175" t="s">
        <v>3</v>
      </c>
      <c r="F593" s="176" t="s">
        <v>6736</v>
      </c>
      <c r="H593" s="177">
        <v>3.3</v>
      </c>
      <c r="I593" s="178"/>
      <c r="L593" s="174"/>
      <c r="M593" s="179"/>
      <c r="N593" s="180"/>
      <c r="O593" s="180"/>
      <c r="P593" s="180"/>
      <c r="Q593" s="180"/>
      <c r="R593" s="180"/>
      <c r="S593" s="180"/>
      <c r="T593" s="181"/>
      <c r="AT593" s="175" t="s">
        <v>264</v>
      </c>
      <c r="AU593" s="175" t="s">
        <v>82</v>
      </c>
      <c r="AV593" s="14" t="s">
        <v>82</v>
      </c>
      <c r="AW593" s="14" t="s">
        <v>34</v>
      </c>
      <c r="AX593" s="14" t="s">
        <v>73</v>
      </c>
      <c r="AY593" s="175" t="s">
        <v>252</v>
      </c>
    </row>
    <row r="594" spans="2:51" s="14" customFormat="1" ht="11.25">
      <c r="B594" s="174"/>
      <c r="D594" s="160" t="s">
        <v>264</v>
      </c>
      <c r="E594" s="175" t="s">
        <v>3</v>
      </c>
      <c r="F594" s="176" t="s">
        <v>5102</v>
      </c>
      <c r="H594" s="177">
        <v>3.5</v>
      </c>
      <c r="I594" s="178"/>
      <c r="L594" s="174"/>
      <c r="M594" s="179"/>
      <c r="N594" s="180"/>
      <c r="O594" s="180"/>
      <c r="P594" s="180"/>
      <c r="Q594" s="180"/>
      <c r="R594" s="180"/>
      <c r="S594" s="180"/>
      <c r="T594" s="181"/>
      <c r="AT594" s="175" t="s">
        <v>264</v>
      </c>
      <c r="AU594" s="175" t="s">
        <v>82</v>
      </c>
      <c r="AV594" s="14" t="s">
        <v>82</v>
      </c>
      <c r="AW594" s="14" t="s">
        <v>34</v>
      </c>
      <c r="AX594" s="14" t="s">
        <v>73</v>
      </c>
      <c r="AY594" s="175" t="s">
        <v>252</v>
      </c>
    </row>
    <row r="595" spans="2:51" s="14" customFormat="1" ht="11.25">
      <c r="B595" s="174"/>
      <c r="D595" s="160" t="s">
        <v>264</v>
      </c>
      <c r="E595" s="175" t="s">
        <v>3</v>
      </c>
      <c r="F595" s="176" t="s">
        <v>6837</v>
      </c>
      <c r="H595" s="177">
        <v>4.8</v>
      </c>
      <c r="I595" s="178"/>
      <c r="L595" s="174"/>
      <c r="M595" s="179"/>
      <c r="N595" s="180"/>
      <c r="O595" s="180"/>
      <c r="P595" s="180"/>
      <c r="Q595" s="180"/>
      <c r="R595" s="180"/>
      <c r="S595" s="180"/>
      <c r="T595" s="181"/>
      <c r="AT595" s="175" t="s">
        <v>264</v>
      </c>
      <c r="AU595" s="175" t="s">
        <v>82</v>
      </c>
      <c r="AV595" s="14" t="s">
        <v>82</v>
      </c>
      <c r="AW595" s="14" t="s">
        <v>34</v>
      </c>
      <c r="AX595" s="14" t="s">
        <v>73</v>
      </c>
      <c r="AY595" s="175" t="s">
        <v>252</v>
      </c>
    </row>
    <row r="596" spans="2:51" s="14" customFormat="1" ht="11.25">
      <c r="B596" s="174"/>
      <c r="D596" s="160" t="s">
        <v>264</v>
      </c>
      <c r="E596" s="175" t="s">
        <v>3</v>
      </c>
      <c r="F596" s="176" t="s">
        <v>6744</v>
      </c>
      <c r="H596" s="177">
        <v>3.7</v>
      </c>
      <c r="I596" s="178"/>
      <c r="L596" s="174"/>
      <c r="M596" s="179"/>
      <c r="N596" s="180"/>
      <c r="O596" s="180"/>
      <c r="P596" s="180"/>
      <c r="Q596" s="180"/>
      <c r="R596" s="180"/>
      <c r="S596" s="180"/>
      <c r="T596" s="181"/>
      <c r="AT596" s="175" t="s">
        <v>264</v>
      </c>
      <c r="AU596" s="175" t="s">
        <v>82</v>
      </c>
      <c r="AV596" s="14" t="s">
        <v>82</v>
      </c>
      <c r="AW596" s="14" t="s">
        <v>34</v>
      </c>
      <c r="AX596" s="14" t="s">
        <v>73</v>
      </c>
      <c r="AY596" s="175" t="s">
        <v>252</v>
      </c>
    </row>
    <row r="597" spans="2:51" s="14" customFormat="1" ht="11.25">
      <c r="B597" s="174"/>
      <c r="D597" s="160" t="s">
        <v>264</v>
      </c>
      <c r="E597" s="175" t="s">
        <v>3</v>
      </c>
      <c r="F597" s="176" t="s">
        <v>6744</v>
      </c>
      <c r="H597" s="177">
        <v>3.7</v>
      </c>
      <c r="I597" s="178"/>
      <c r="L597" s="174"/>
      <c r="M597" s="179"/>
      <c r="N597" s="180"/>
      <c r="O597" s="180"/>
      <c r="P597" s="180"/>
      <c r="Q597" s="180"/>
      <c r="R597" s="180"/>
      <c r="S597" s="180"/>
      <c r="T597" s="181"/>
      <c r="AT597" s="175" t="s">
        <v>264</v>
      </c>
      <c r="AU597" s="175" t="s">
        <v>82</v>
      </c>
      <c r="AV597" s="14" t="s">
        <v>82</v>
      </c>
      <c r="AW597" s="14" t="s">
        <v>34</v>
      </c>
      <c r="AX597" s="14" t="s">
        <v>73</v>
      </c>
      <c r="AY597" s="175" t="s">
        <v>252</v>
      </c>
    </row>
    <row r="598" spans="2:51" s="14" customFormat="1" ht="11.25">
      <c r="B598" s="174"/>
      <c r="D598" s="160" t="s">
        <v>264</v>
      </c>
      <c r="E598" s="175" t="s">
        <v>3</v>
      </c>
      <c r="F598" s="176" t="s">
        <v>6705</v>
      </c>
      <c r="H598" s="177">
        <v>0.5</v>
      </c>
      <c r="I598" s="178"/>
      <c r="L598" s="174"/>
      <c r="M598" s="179"/>
      <c r="N598" s="180"/>
      <c r="O598" s="180"/>
      <c r="P598" s="180"/>
      <c r="Q598" s="180"/>
      <c r="R598" s="180"/>
      <c r="S598" s="180"/>
      <c r="T598" s="181"/>
      <c r="AT598" s="175" t="s">
        <v>264</v>
      </c>
      <c r="AU598" s="175" t="s">
        <v>82</v>
      </c>
      <c r="AV598" s="14" t="s">
        <v>82</v>
      </c>
      <c r="AW598" s="14" t="s">
        <v>34</v>
      </c>
      <c r="AX598" s="14" t="s">
        <v>73</v>
      </c>
      <c r="AY598" s="175" t="s">
        <v>252</v>
      </c>
    </row>
    <row r="599" spans="2:51" s="14" customFormat="1" ht="11.25">
      <c r="B599" s="174"/>
      <c r="D599" s="160" t="s">
        <v>264</v>
      </c>
      <c r="E599" s="175" t="s">
        <v>3</v>
      </c>
      <c r="F599" s="176" t="s">
        <v>6841</v>
      </c>
      <c r="H599" s="177">
        <v>4.9000000000000004</v>
      </c>
      <c r="I599" s="178"/>
      <c r="L599" s="174"/>
      <c r="M599" s="179"/>
      <c r="N599" s="180"/>
      <c r="O599" s="180"/>
      <c r="P599" s="180"/>
      <c r="Q599" s="180"/>
      <c r="R599" s="180"/>
      <c r="S599" s="180"/>
      <c r="T599" s="181"/>
      <c r="AT599" s="175" t="s">
        <v>264</v>
      </c>
      <c r="AU599" s="175" t="s">
        <v>82</v>
      </c>
      <c r="AV599" s="14" t="s">
        <v>82</v>
      </c>
      <c r="AW599" s="14" t="s">
        <v>34</v>
      </c>
      <c r="AX599" s="14" t="s">
        <v>73</v>
      </c>
      <c r="AY599" s="175" t="s">
        <v>252</v>
      </c>
    </row>
    <row r="600" spans="2:51" s="14" customFormat="1" ht="11.25">
      <c r="B600" s="174"/>
      <c r="D600" s="160" t="s">
        <v>264</v>
      </c>
      <c r="E600" s="175" t="s">
        <v>3</v>
      </c>
      <c r="F600" s="176" t="s">
        <v>5102</v>
      </c>
      <c r="H600" s="177">
        <v>3.5</v>
      </c>
      <c r="I600" s="178"/>
      <c r="L600" s="174"/>
      <c r="M600" s="179"/>
      <c r="N600" s="180"/>
      <c r="O600" s="180"/>
      <c r="P600" s="180"/>
      <c r="Q600" s="180"/>
      <c r="R600" s="180"/>
      <c r="S600" s="180"/>
      <c r="T600" s="181"/>
      <c r="AT600" s="175" t="s">
        <v>264</v>
      </c>
      <c r="AU600" s="175" t="s">
        <v>82</v>
      </c>
      <c r="AV600" s="14" t="s">
        <v>82</v>
      </c>
      <c r="AW600" s="14" t="s">
        <v>34</v>
      </c>
      <c r="AX600" s="14" t="s">
        <v>73</v>
      </c>
      <c r="AY600" s="175" t="s">
        <v>252</v>
      </c>
    </row>
    <row r="601" spans="2:51" s="14" customFormat="1" ht="11.25">
      <c r="B601" s="174"/>
      <c r="D601" s="160" t="s">
        <v>264</v>
      </c>
      <c r="E601" s="175" t="s">
        <v>3</v>
      </c>
      <c r="F601" s="176" t="s">
        <v>6834</v>
      </c>
      <c r="H601" s="177">
        <v>7.7</v>
      </c>
      <c r="I601" s="178"/>
      <c r="L601" s="174"/>
      <c r="M601" s="179"/>
      <c r="N601" s="180"/>
      <c r="O601" s="180"/>
      <c r="P601" s="180"/>
      <c r="Q601" s="180"/>
      <c r="R601" s="180"/>
      <c r="S601" s="180"/>
      <c r="T601" s="181"/>
      <c r="AT601" s="175" t="s">
        <v>264</v>
      </c>
      <c r="AU601" s="175" t="s">
        <v>82</v>
      </c>
      <c r="AV601" s="14" t="s">
        <v>82</v>
      </c>
      <c r="AW601" s="14" t="s">
        <v>34</v>
      </c>
      <c r="AX601" s="14" t="s">
        <v>73</v>
      </c>
      <c r="AY601" s="175" t="s">
        <v>252</v>
      </c>
    </row>
    <row r="602" spans="2:51" s="14" customFormat="1" ht="11.25">
      <c r="B602" s="174"/>
      <c r="D602" s="160" t="s">
        <v>264</v>
      </c>
      <c r="E602" s="175" t="s">
        <v>3</v>
      </c>
      <c r="F602" s="176" t="s">
        <v>6835</v>
      </c>
      <c r="H602" s="177">
        <v>8.9</v>
      </c>
      <c r="I602" s="178"/>
      <c r="L602" s="174"/>
      <c r="M602" s="179"/>
      <c r="N602" s="180"/>
      <c r="O602" s="180"/>
      <c r="P602" s="180"/>
      <c r="Q602" s="180"/>
      <c r="R602" s="180"/>
      <c r="S602" s="180"/>
      <c r="T602" s="181"/>
      <c r="AT602" s="175" t="s">
        <v>264</v>
      </c>
      <c r="AU602" s="175" t="s">
        <v>82</v>
      </c>
      <c r="AV602" s="14" t="s">
        <v>82</v>
      </c>
      <c r="AW602" s="14" t="s">
        <v>34</v>
      </c>
      <c r="AX602" s="14" t="s">
        <v>73</v>
      </c>
      <c r="AY602" s="175" t="s">
        <v>252</v>
      </c>
    </row>
    <row r="603" spans="2:51" s="14" customFormat="1" ht="11.25">
      <c r="B603" s="174"/>
      <c r="D603" s="160" t="s">
        <v>264</v>
      </c>
      <c r="E603" s="175" t="s">
        <v>3</v>
      </c>
      <c r="F603" s="176" t="s">
        <v>6836</v>
      </c>
      <c r="H603" s="177">
        <v>11.7</v>
      </c>
      <c r="I603" s="178"/>
      <c r="L603" s="174"/>
      <c r="M603" s="179"/>
      <c r="N603" s="180"/>
      <c r="O603" s="180"/>
      <c r="P603" s="180"/>
      <c r="Q603" s="180"/>
      <c r="R603" s="180"/>
      <c r="S603" s="180"/>
      <c r="T603" s="181"/>
      <c r="AT603" s="175" t="s">
        <v>264</v>
      </c>
      <c r="AU603" s="175" t="s">
        <v>82</v>
      </c>
      <c r="AV603" s="14" t="s">
        <v>82</v>
      </c>
      <c r="AW603" s="14" t="s">
        <v>34</v>
      </c>
      <c r="AX603" s="14" t="s">
        <v>73</v>
      </c>
      <c r="AY603" s="175" t="s">
        <v>252</v>
      </c>
    </row>
    <row r="604" spans="2:51" s="14" customFormat="1" ht="11.25">
      <c r="B604" s="174"/>
      <c r="D604" s="160" t="s">
        <v>264</v>
      </c>
      <c r="E604" s="175" t="s">
        <v>3</v>
      </c>
      <c r="F604" s="176" t="s">
        <v>6837</v>
      </c>
      <c r="H604" s="177">
        <v>4.8</v>
      </c>
      <c r="I604" s="178"/>
      <c r="L604" s="174"/>
      <c r="M604" s="179"/>
      <c r="N604" s="180"/>
      <c r="O604" s="180"/>
      <c r="P604" s="180"/>
      <c r="Q604" s="180"/>
      <c r="R604" s="180"/>
      <c r="S604" s="180"/>
      <c r="T604" s="181"/>
      <c r="AT604" s="175" t="s">
        <v>264</v>
      </c>
      <c r="AU604" s="175" t="s">
        <v>82</v>
      </c>
      <c r="AV604" s="14" t="s">
        <v>82</v>
      </c>
      <c r="AW604" s="14" t="s">
        <v>34</v>
      </c>
      <c r="AX604" s="14" t="s">
        <v>73</v>
      </c>
      <c r="AY604" s="175" t="s">
        <v>252</v>
      </c>
    </row>
    <row r="605" spans="2:51" s="14" customFormat="1" ht="11.25">
      <c r="B605" s="174"/>
      <c r="D605" s="160" t="s">
        <v>264</v>
      </c>
      <c r="E605" s="175" t="s">
        <v>3</v>
      </c>
      <c r="F605" s="176" t="s">
        <v>5107</v>
      </c>
      <c r="H605" s="177">
        <v>2.2000000000000002</v>
      </c>
      <c r="I605" s="178"/>
      <c r="L605" s="174"/>
      <c r="M605" s="179"/>
      <c r="N605" s="180"/>
      <c r="O605" s="180"/>
      <c r="P605" s="180"/>
      <c r="Q605" s="180"/>
      <c r="R605" s="180"/>
      <c r="S605" s="180"/>
      <c r="T605" s="181"/>
      <c r="AT605" s="175" t="s">
        <v>264</v>
      </c>
      <c r="AU605" s="175" t="s">
        <v>82</v>
      </c>
      <c r="AV605" s="14" t="s">
        <v>82</v>
      </c>
      <c r="AW605" s="14" t="s">
        <v>34</v>
      </c>
      <c r="AX605" s="14" t="s">
        <v>73</v>
      </c>
      <c r="AY605" s="175" t="s">
        <v>252</v>
      </c>
    </row>
    <row r="606" spans="2:51" s="14" customFormat="1" ht="11.25">
      <c r="B606" s="174"/>
      <c r="D606" s="160" t="s">
        <v>264</v>
      </c>
      <c r="E606" s="175" t="s">
        <v>3</v>
      </c>
      <c r="F606" s="176" t="s">
        <v>6705</v>
      </c>
      <c r="H606" s="177">
        <v>0.5</v>
      </c>
      <c r="I606" s="178"/>
      <c r="L606" s="174"/>
      <c r="M606" s="179"/>
      <c r="N606" s="180"/>
      <c r="O606" s="180"/>
      <c r="P606" s="180"/>
      <c r="Q606" s="180"/>
      <c r="R606" s="180"/>
      <c r="S606" s="180"/>
      <c r="T606" s="181"/>
      <c r="AT606" s="175" t="s">
        <v>264</v>
      </c>
      <c r="AU606" s="175" t="s">
        <v>82</v>
      </c>
      <c r="AV606" s="14" t="s">
        <v>82</v>
      </c>
      <c r="AW606" s="14" t="s">
        <v>34</v>
      </c>
      <c r="AX606" s="14" t="s">
        <v>73</v>
      </c>
      <c r="AY606" s="175" t="s">
        <v>252</v>
      </c>
    </row>
    <row r="607" spans="2:51" s="14" customFormat="1" ht="11.25">
      <c r="B607" s="174"/>
      <c r="D607" s="160" t="s">
        <v>264</v>
      </c>
      <c r="E607" s="175" t="s">
        <v>3</v>
      </c>
      <c r="F607" s="176" t="s">
        <v>6702</v>
      </c>
      <c r="H607" s="177">
        <v>3.6</v>
      </c>
      <c r="I607" s="178"/>
      <c r="L607" s="174"/>
      <c r="M607" s="179"/>
      <c r="N607" s="180"/>
      <c r="O607" s="180"/>
      <c r="P607" s="180"/>
      <c r="Q607" s="180"/>
      <c r="R607" s="180"/>
      <c r="S607" s="180"/>
      <c r="T607" s="181"/>
      <c r="AT607" s="175" t="s">
        <v>264</v>
      </c>
      <c r="AU607" s="175" t="s">
        <v>82</v>
      </c>
      <c r="AV607" s="14" t="s">
        <v>82</v>
      </c>
      <c r="AW607" s="14" t="s">
        <v>34</v>
      </c>
      <c r="AX607" s="14" t="s">
        <v>73</v>
      </c>
      <c r="AY607" s="175" t="s">
        <v>252</v>
      </c>
    </row>
    <row r="608" spans="2:51" s="14" customFormat="1" ht="11.25">
      <c r="B608" s="174"/>
      <c r="D608" s="160" t="s">
        <v>264</v>
      </c>
      <c r="E608" s="175" t="s">
        <v>3</v>
      </c>
      <c r="F608" s="176" t="s">
        <v>6699</v>
      </c>
      <c r="H608" s="177">
        <v>0.8</v>
      </c>
      <c r="I608" s="178"/>
      <c r="L608" s="174"/>
      <c r="M608" s="179"/>
      <c r="N608" s="180"/>
      <c r="O608" s="180"/>
      <c r="P608" s="180"/>
      <c r="Q608" s="180"/>
      <c r="R608" s="180"/>
      <c r="S608" s="180"/>
      <c r="T608" s="181"/>
      <c r="AT608" s="175" t="s">
        <v>264</v>
      </c>
      <c r="AU608" s="175" t="s">
        <v>82</v>
      </c>
      <c r="AV608" s="14" t="s">
        <v>82</v>
      </c>
      <c r="AW608" s="14" t="s">
        <v>34</v>
      </c>
      <c r="AX608" s="14" t="s">
        <v>73</v>
      </c>
      <c r="AY608" s="175" t="s">
        <v>252</v>
      </c>
    </row>
    <row r="609" spans="2:51" s="14" customFormat="1" ht="11.25">
      <c r="B609" s="174"/>
      <c r="D609" s="160" t="s">
        <v>264</v>
      </c>
      <c r="E609" s="175" t="s">
        <v>3</v>
      </c>
      <c r="F609" s="176" t="s">
        <v>5101</v>
      </c>
      <c r="H609" s="177">
        <v>0.6</v>
      </c>
      <c r="I609" s="178"/>
      <c r="L609" s="174"/>
      <c r="M609" s="179"/>
      <c r="N609" s="180"/>
      <c r="O609" s="180"/>
      <c r="P609" s="180"/>
      <c r="Q609" s="180"/>
      <c r="R609" s="180"/>
      <c r="S609" s="180"/>
      <c r="T609" s="181"/>
      <c r="AT609" s="175" t="s">
        <v>264</v>
      </c>
      <c r="AU609" s="175" t="s">
        <v>82</v>
      </c>
      <c r="AV609" s="14" t="s">
        <v>82</v>
      </c>
      <c r="AW609" s="14" t="s">
        <v>34</v>
      </c>
      <c r="AX609" s="14" t="s">
        <v>73</v>
      </c>
      <c r="AY609" s="175" t="s">
        <v>252</v>
      </c>
    </row>
    <row r="610" spans="2:51" s="14" customFormat="1" ht="11.25">
      <c r="B610" s="174"/>
      <c r="D610" s="160" t="s">
        <v>264</v>
      </c>
      <c r="E610" s="175" t="s">
        <v>3</v>
      </c>
      <c r="F610" s="176" t="s">
        <v>6736</v>
      </c>
      <c r="H610" s="177">
        <v>3.3</v>
      </c>
      <c r="I610" s="178"/>
      <c r="L610" s="174"/>
      <c r="M610" s="179"/>
      <c r="N610" s="180"/>
      <c r="O610" s="180"/>
      <c r="P610" s="180"/>
      <c r="Q610" s="180"/>
      <c r="R610" s="180"/>
      <c r="S610" s="180"/>
      <c r="T610" s="181"/>
      <c r="AT610" s="175" t="s">
        <v>264</v>
      </c>
      <c r="AU610" s="175" t="s">
        <v>82</v>
      </c>
      <c r="AV610" s="14" t="s">
        <v>82</v>
      </c>
      <c r="AW610" s="14" t="s">
        <v>34</v>
      </c>
      <c r="AX610" s="14" t="s">
        <v>73</v>
      </c>
      <c r="AY610" s="175" t="s">
        <v>252</v>
      </c>
    </row>
    <row r="611" spans="2:51" s="14" customFormat="1" ht="11.25">
      <c r="B611" s="174"/>
      <c r="D611" s="160" t="s">
        <v>264</v>
      </c>
      <c r="E611" s="175" t="s">
        <v>3</v>
      </c>
      <c r="F611" s="176" t="s">
        <v>5102</v>
      </c>
      <c r="H611" s="177">
        <v>3.5</v>
      </c>
      <c r="I611" s="178"/>
      <c r="L611" s="174"/>
      <c r="M611" s="179"/>
      <c r="N611" s="180"/>
      <c r="O611" s="180"/>
      <c r="P611" s="180"/>
      <c r="Q611" s="180"/>
      <c r="R611" s="180"/>
      <c r="S611" s="180"/>
      <c r="T611" s="181"/>
      <c r="AT611" s="175" t="s">
        <v>264</v>
      </c>
      <c r="AU611" s="175" t="s">
        <v>82</v>
      </c>
      <c r="AV611" s="14" t="s">
        <v>82</v>
      </c>
      <c r="AW611" s="14" t="s">
        <v>34</v>
      </c>
      <c r="AX611" s="14" t="s">
        <v>73</v>
      </c>
      <c r="AY611" s="175" t="s">
        <v>252</v>
      </c>
    </row>
    <row r="612" spans="2:51" s="14" customFormat="1" ht="11.25">
      <c r="B612" s="174"/>
      <c r="D612" s="160" t="s">
        <v>264</v>
      </c>
      <c r="E612" s="175" t="s">
        <v>3</v>
      </c>
      <c r="F612" s="176" t="s">
        <v>6837</v>
      </c>
      <c r="H612" s="177">
        <v>4.8</v>
      </c>
      <c r="I612" s="178"/>
      <c r="L612" s="174"/>
      <c r="M612" s="179"/>
      <c r="N612" s="180"/>
      <c r="O612" s="180"/>
      <c r="P612" s="180"/>
      <c r="Q612" s="180"/>
      <c r="R612" s="180"/>
      <c r="S612" s="180"/>
      <c r="T612" s="181"/>
      <c r="AT612" s="175" t="s">
        <v>264</v>
      </c>
      <c r="AU612" s="175" t="s">
        <v>82</v>
      </c>
      <c r="AV612" s="14" t="s">
        <v>82</v>
      </c>
      <c r="AW612" s="14" t="s">
        <v>34</v>
      </c>
      <c r="AX612" s="14" t="s">
        <v>73</v>
      </c>
      <c r="AY612" s="175" t="s">
        <v>252</v>
      </c>
    </row>
    <row r="613" spans="2:51" s="14" customFormat="1" ht="11.25">
      <c r="B613" s="174"/>
      <c r="D613" s="160" t="s">
        <v>264</v>
      </c>
      <c r="E613" s="175" t="s">
        <v>3</v>
      </c>
      <c r="F613" s="176" t="s">
        <v>6744</v>
      </c>
      <c r="H613" s="177">
        <v>3.7</v>
      </c>
      <c r="I613" s="178"/>
      <c r="L613" s="174"/>
      <c r="M613" s="179"/>
      <c r="N613" s="180"/>
      <c r="O613" s="180"/>
      <c r="P613" s="180"/>
      <c r="Q613" s="180"/>
      <c r="R613" s="180"/>
      <c r="S613" s="180"/>
      <c r="T613" s="181"/>
      <c r="AT613" s="175" t="s">
        <v>264</v>
      </c>
      <c r="AU613" s="175" t="s">
        <v>82</v>
      </c>
      <c r="AV613" s="14" t="s">
        <v>82</v>
      </c>
      <c r="AW613" s="14" t="s">
        <v>34</v>
      </c>
      <c r="AX613" s="14" t="s">
        <v>73</v>
      </c>
      <c r="AY613" s="175" t="s">
        <v>252</v>
      </c>
    </row>
    <row r="614" spans="2:51" s="14" customFormat="1" ht="11.25">
      <c r="B614" s="174"/>
      <c r="D614" s="160" t="s">
        <v>264</v>
      </c>
      <c r="E614" s="175" t="s">
        <v>3</v>
      </c>
      <c r="F614" s="176" t="s">
        <v>6842</v>
      </c>
      <c r="H614" s="177">
        <v>3.9</v>
      </c>
      <c r="I614" s="178"/>
      <c r="L614" s="174"/>
      <c r="M614" s="179"/>
      <c r="N614" s="180"/>
      <c r="O614" s="180"/>
      <c r="P614" s="180"/>
      <c r="Q614" s="180"/>
      <c r="R614" s="180"/>
      <c r="S614" s="180"/>
      <c r="T614" s="181"/>
      <c r="AT614" s="175" t="s">
        <v>264</v>
      </c>
      <c r="AU614" s="175" t="s">
        <v>82</v>
      </c>
      <c r="AV614" s="14" t="s">
        <v>82</v>
      </c>
      <c r="AW614" s="14" t="s">
        <v>34</v>
      </c>
      <c r="AX614" s="14" t="s">
        <v>73</v>
      </c>
      <c r="AY614" s="175" t="s">
        <v>252</v>
      </c>
    </row>
    <row r="615" spans="2:51" s="14" customFormat="1" ht="11.25">
      <c r="B615" s="174"/>
      <c r="D615" s="160" t="s">
        <v>264</v>
      </c>
      <c r="E615" s="175" t="s">
        <v>3</v>
      </c>
      <c r="F615" s="176" t="s">
        <v>6705</v>
      </c>
      <c r="H615" s="177">
        <v>0.5</v>
      </c>
      <c r="I615" s="178"/>
      <c r="L615" s="174"/>
      <c r="M615" s="179"/>
      <c r="N615" s="180"/>
      <c r="O615" s="180"/>
      <c r="P615" s="180"/>
      <c r="Q615" s="180"/>
      <c r="R615" s="180"/>
      <c r="S615" s="180"/>
      <c r="T615" s="181"/>
      <c r="AT615" s="175" t="s">
        <v>264</v>
      </c>
      <c r="AU615" s="175" t="s">
        <v>82</v>
      </c>
      <c r="AV615" s="14" t="s">
        <v>82</v>
      </c>
      <c r="AW615" s="14" t="s">
        <v>34</v>
      </c>
      <c r="AX615" s="14" t="s">
        <v>73</v>
      </c>
      <c r="AY615" s="175" t="s">
        <v>252</v>
      </c>
    </row>
    <row r="616" spans="2:51" s="14" customFormat="1" ht="11.25">
      <c r="B616" s="174"/>
      <c r="D616" s="160" t="s">
        <v>264</v>
      </c>
      <c r="E616" s="175" t="s">
        <v>3</v>
      </c>
      <c r="F616" s="176" t="s">
        <v>6841</v>
      </c>
      <c r="H616" s="177">
        <v>4.9000000000000004</v>
      </c>
      <c r="I616" s="178"/>
      <c r="L616" s="174"/>
      <c r="M616" s="179"/>
      <c r="N616" s="180"/>
      <c r="O616" s="180"/>
      <c r="P616" s="180"/>
      <c r="Q616" s="180"/>
      <c r="R616" s="180"/>
      <c r="S616" s="180"/>
      <c r="T616" s="181"/>
      <c r="AT616" s="175" t="s">
        <v>264</v>
      </c>
      <c r="AU616" s="175" t="s">
        <v>82</v>
      </c>
      <c r="AV616" s="14" t="s">
        <v>82</v>
      </c>
      <c r="AW616" s="14" t="s">
        <v>34</v>
      </c>
      <c r="AX616" s="14" t="s">
        <v>73</v>
      </c>
      <c r="AY616" s="175" t="s">
        <v>252</v>
      </c>
    </row>
    <row r="617" spans="2:51" s="14" customFormat="1" ht="11.25">
      <c r="B617" s="174"/>
      <c r="D617" s="160" t="s">
        <v>264</v>
      </c>
      <c r="E617" s="175" t="s">
        <v>3</v>
      </c>
      <c r="F617" s="176" t="s">
        <v>5102</v>
      </c>
      <c r="H617" s="177">
        <v>3.5</v>
      </c>
      <c r="I617" s="178"/>
      <c r="L617" s="174"/>
      <c r="M617" s="179"/>
      <c r="N617" s="180"/>
      <c r="O617" s="180"/>
      <c r="P617" s="180"/>
      <c r="Q617" s="180"/>
      <c r="R617" s="180"/>
      <c r="S617" s="180"/>
      <c r="T617" s="181"/>
      <c r="AT617" s="175" t="s">
        <v>264</v>
      </c>
      <c r="AU617" s="175" t="s">
        <v>82</v>
      </c>
      <c r="AV617" s="14" t="s">
        <v>82</v>
      </c>
      <c r="AW617" s="14" t="s">
        <v>34</v>
      </c>
      <c r="AX617" s="14" t="s">
        <v>73</v>
      </c>
      <c r="AY617" s="175" t="s">
        <v>252</v>
      </c>
    </row>
    <row r="618" spans="2:51" s="14" customFormat="1" ht="11.25">
      <c r="B618" s="174"/>
      <c r="D618" s="160" t="s">
        <v>264</v>
      </c>
      <c r="E618" s="175" t="s">
        <v>3</v>
      </c>
      <c r="F618" s="176" t="s">
        <v>6712</v>
      </c>
      <c r="H618" s="177">
        <v>3.4</v>
      </c>
      <c r="I618" s="178"/>
      <c r="L618" s="174"/>
      <c r="M618" s="179"/>
      <c r="N618" s="180"/>
      <c r="O618" s="180"/>
      <c r="P618" s="180"/>
      <c r="Q618" s="180"/>
      <c r="R618" s="180"/>
      <c r="S618" s="180"/>
      <c r="T618" s="181"/>
      <c r="AT618" s="175" t="s">
        <v>264</v>
      </c>
      <c r="AU618" s="175" t="s">
        <v>82</v>
      </c>
      <c r="AV618" s="14" t="s">
        <v>82</v>
      </c>
      <c r="AW618" s="14" t="s">
        <v>34</v>
      </c>
      <c r="AX618" s="14" t="s">
        <v>73</v>
      </c>
      <c r="AY618" s="175" t="s">
        <v>252</v>
      </c>
    </row>
    <row r="619" spans="2:51" s="14" customFormat="1" ht="11.25">
      <c r="B619" s="174"/>
      <c r="D619" s="160" t="s">
        <v>264</v>
      </c>
      <c r="E619" s="175" t="s">
        <v>3</v>
      </c>
      <c r="F619" s="176" t="s">
        <v>6718</v>
      </c>
      <c r="H619" s="177">
        <v>1.8</v>
      </c>
      <c r="I619" s="178"/>
      <c r="L619" s="174"/>
      <c r="M619" s="179"/>
      <c r="N619" s="180"/>
      <c r="O619" s="180"/>
      <c r="P619" s="180"/>
      <c r="Q619" s="180"/>
      <c r="R619" s="180"/>
      <c r="S619" s="180"/>
      <c r="T619" s="181"/>
      <c r="AT619" s="175" t="s">
        <v>264</v>
      </c>
      <c r="AU619" s="175" t="s">
        <v>82</v>
      </c>
      <c r="AV619" s="14" t="s">
        <v>82</v>
      </c>
      <c r="AW619" s="14" t="s">
        <v>34</v>
      </c>
      <c r="AX619" s="14" t="s">
        <v>73</v>
      </c>
      <c r="AY619" s="175" t="s">
        <v>252</v>
      </c>
    </row>
    <row r="620" spans="2:51" s="14" customFormat="1" ht="11.25">
      <c r="B620" s="174"/>
      <c r="D620" s="160" t="s">
        <v>264</v>
      </c>
      <c r="E620" s="175" t="s">
        <v>3</v>
      </c>
      <c r="F620" s="176" t="s">
        <v>6700</v>
      </c>
      <c r="H620" s="177">
        <v>0.3</v>
      </c>
      <c r="I620" s="178"/>
      <c r="L620" s="174"/>
      <c r="M620" s="179"/>
      <c r="N620" s="180"/>
      <c r="O620" s="180"/>
      <c r="P620" s="180"/>
      <c r="Q620" s="180"/>
      <c r="R620" s="180"/>
      <c r="S620" s="180"/>
      <c r="T620" s="181"/>
      <c r="AT620" s="175" t="s">
        <v>264</v>
      </c>
      <c r="AU620" s="175" t="s">
        <v>82</v>
      </c>
      <c r="AV620" s="14" t="s">
        <v>82</v>
      </c>
      <c r="AW620" s="14" t="s">
        <v>34</v>
      </c>
      <c r="AX620" s="14" t="s">
        <v>73</v>
      </c>
      <c r="AY620" s="175" t="s">
        <v>252</v>
      </c>
    </row>
    <row r="621" spans="2:51" s="14" customFormat="1" ht="11.25">
      <c r="B621" s="174"/>
      <c r="D621" s="160" t="s">
        <v>264</v>
      </c>
      <c r="E621" s="175" t="s">
        <v>3</v>
      </c>
      <c r="F621" s="176" t="s">
        <v>6838</v>
      </c>
      <c r="H621" s="177">
        <v>2.1</v>
      </c>
      <c r="I621" s="178"/>
      <c r="L621" s="174"/>
      <c r="M621" s="179"/>
      <c r="N621" s="180"/>
      <c r="O621" s="180"/>
      <c r="P621" s="180"/>
      <c r="Q621" s="180"/>
      <c r="R621" s="180"/>
      <c r="S621" s="180"/>
      <c r="T621" s="181"/>
      <c r="AT621" s="175" t="s">
        <v>264</v>
      </c>
      <c r="AU621" s="175" t="s">
        <v>82</v>
      </c>
      <c r="AV621" s="14" t="s">
        <v>82</v>
      </c>
      <c r="AW621" s="14" t="s">
        <v>34</v>
      </c>
      <c r="AX621" s="14" t="s">
        <v>73</v>
      </c>
      <c r="AY621" s="175" t="s">
        <v>252</v>
      </c>
    </row>
    <row r="622" spans="2:51" s="14" customFormat="1" ht="11.25">
      <c r="B622" s="174"/>
      <c r="D622" s="160" t="s">
        <v>264</v>
      </c>
      <c r="E622" s="175" t="s">
        <v>3</v>
      </c>
      <c r="F622" s="176" t="s">
        <v>6734</v>
      </c>
      <c r="H622" s="177">
        <v>3.2</v>
      </c>
      <c r="I622" s="178"/>
      <c r="L622" s="174"/>
      <c r="M622" s="179"/>
      <c r="N622" s="180"/>
      <c r="O622" s="180"/>
      <c r="P622" s="180"/>
      <c r="Q622" s="180"/>
      <c r="R622" s="180"/>
      <c r="S622" s="180"/>
      <c r="T622" s="181"/>
      <c r="AT622" s="175" t="s">
        <v>264</v>
      </c>
      <c r="AU622" s="175" t="s">
        <v>82</v>
      </c>
      <c r="AV622" s="14" t="s">
        <v>82</v>
      </c>
      <c r="AW622" s="14" t="s">
        <v>34</v>
      </c>
      <c r="AX622" s="14" t="s">
        <v>73</v>
      </c>
      <c r="AY622" s="175" t="s">
        <v>252</v>
      </c>
    </row>
    <row r="623" spans="2:51" s="14" customFormat="1" ht="11.25">
      <c r="B623" s="174"/>
      <c r="D623" s="160" t="s">
        <v>264</v>
      </c>
      <c r="E623" s="175" t="s">
        <v>3</v>
      </c>
      <c r="F623" s="176" t="s">
        <v>6712</v>
      </c>
      <c r="H623" s="177">
        <v>3.4</v>
      </c>
      <c r="I623" s="178"/>
      <c r="L623" s="174"/>
      <c r="M623" s="179"/>
      <c r="N623" s="180"/>
      <c r="O623" s="180"/>
      <c r="P623" s="180"/>
      <c r="Q623" s="180"/>
      <c r="R623" s="180"/>
      <c r="S623" s="180"/>
      <c r="T623" s="181"/>
      <c r="AT623" s="175" t="s">
        <v>264</v>
      </c>
      <c r="AU623" s="175" t="s">
        <v>82</v>
      </c>
      <c r="AV623" s="14" t="s">
        <v>82</v>
      </c>
      <c r="AW623" s="14" t="s">
        <v>34</v>
      </c>
      <c r="AX623" s="14" t="s">
        <v>73</v>
      </c>
      <c r="AY623" s="175" t="s">
        <v>252</v>
      </c>
    </row>
    <row r="624" spans="2:51" s="14" customFormat="1" ht="11.25">
      <c r="B624" s="174"/>
      <c r="D624" s="160" t="s">
        <v>264</v>
      </c>
      <c r="E624" s="175" t="s">
        <v>3</v>
      </c>
      <c r="F624" s="176" t="s">
        <v>6718</v>
      </c>
      <c r="H624" s="177">
        <v>1.8</v>
      </c>
      <c r="I624" s="178"/>
      <c r="L624" s="174"/>
      <c r="M624" s="179"/>
      <c r="N624" s="180"/>
      <c r="O624" s="180"/>
      <c r="P624" s="180"/>
      <c r="Q624" s="180"/>
      <c r="R624" s="180"/>
      <c r="S624" s="180"/>
      <c r="T624" s="181"/>
      <c r="AT624" s="175" t="s">
        <v>264</v>
      </c>
      <c r="AU624" s="175" t="s">
        <v>82</v>
      </c>
      <c r="AV624" s="14" t="s">
        <v>82</v>
      </c>
      <c r="AW624" s="14" t="s">
        <v>34</v>
      </c>
      <c r="AX624" s="14" t="s">
        <v>73</v>
      </c>
      <c r="AY624" s="175" t="s">
        <v>252</v>
      </c>
    </row>
    <row r="625" spans="1:65" s="14" customFormat="1" ht="11.25">
      <c r="B625" s="174"/>
      <c r="D625" s="160" t="s">
        <v>264</v>
      </c>
      <c r="E625" s="175" t="s">
        <v>3</v>
      </c>
      <c r="F625" s="176" t="s">
        <v>6700</v>
      </c>
      <c r="H625" s="177">
        <v>0.3</v>
      </c>
      <c r="I625" s="178"/>
      <c r="L625" s="174"/>
      <c r="M625" s="179"/>
      <c r="N625" s="180"/>
      <c r="O625" s="180"/>
      <c r="P625" s="180"/>
      <c r="Q625" s="180"/>
      <c r="R625" s="180"/>
      <c r="S625" s="180"/>
      <c r="T625" s="181"/>
      <c r="AT625" s="175" t="s">
        <v>264</v>
      </c>
      <c r="AU625" s="175" t="s">
        <v>82</v>
      </c>
      <c r="AV625" s="14" t="s">
        <v>82</v>
      </c>
      <c r="AW625" s="14" t="s">
        <v>34</v>
      </c>
      <c r="AX625" s="14" t="s">
        <v>73</v>
      </c>
      <c r="AY625" s="175" t="s">
        <v>252</v>
      </c>
    </row>
    <row r="626" spans="1:65" s="14" customFormat="1" ht="11.25">
      <c r="B626" s="174"/>
      <c r="D626" s="160" t="s">
        <v>264</v>
      </c>
      <c r="E626" s="175" t="s">
        <v>3</v>
      </c>
      <c r="F626" s="176" t="s">
        <v>6838</v>
      </c>
      <c r="H626" s="177">
        <v>2.1</v>
      </c>
      <c r="I626" s="178"/>
      <c r="L626" s="174"/>
      <c r="M626" s="179"/>
      <c r="N626" s="180"/>
      <c r="O626" s="180"/>
      <c r="P626" s="180"/>
      <c r="Q626" s="180"/>
      <c r="R626" s="180"/>
      <c r="S626" s="180"/>
      <c r="T626" s="181"/>
      <c r="AT626" s="175" t="s">
        <v>264</v>
      </c>
      <c r="AU626" s="175" t="s">
        <v>82</v>
      </c>
      <c r="AV626" s="14" t="s">
        <v>82</v>
      </c>
      <c r="AW626" s="14" t="s">
        <v>34</v>
      </c>
      <c r="AX626" s="14" t="s">
        <v>73</v>
      </c>
      <c r="AY626" s="175" t="s">
        <v>252</v>
      </c>
    </row>
    <row r="627" spans="1:65" s="15" customFormat="1" ht="11.25">
      <c r="B627" s="182"/>
      <c r="D627" s="160" t="s">
        <v>264</v>
      </c>
      <c r="E627" s="183" t="s">
        <v>3</v>
      </c>
      <c r="F627" s="184" t="s">
        <v>269</v>
      </c>
      <c r="H627" s="185">
        <v>439.6</v>
      </c>
      <c r="I627" s="186"/>
      <c r="L627" s="182"/>
      <c r="M627" s="187"/>
      <c r="N627" s="188"/>
      <c r="O627" s="188"/>
      <c r="P627" s="188"/>
      <c r="Q627" s="188"/>
      <c r="R627" s="188"/>
      <c r="S627" s="188"/>
      <c r="T627" s="189"/>
      <c r="AT627" s="183" t="s">
        <v>264</v>
      </c>
      <c r="AU627" s="183" t="s">
        <v>82</v>
      </c>
      <c r="AV627" s="15" t="s">
        <v>258</v>
      </c>
      <c r="AW627" s="15" t="s">
        <v>34</v>
      </c>
      <c r="AX627" s="15" t="s">
        <v>80</v>
      </c>
      <c r="AY627" s="183" t="s">
        <v>252</v>
      </c>
    </row>
    <row r="628" spans="1:65" s="2" customFormat="1" ht="16.5" customHeight="1">
      <c r="A628" s="34"/>
      <c r="B628" s="145"/>
      <c r="C628" s="198" t="s">
        <v>548</v>
      </c>
      <c r="D628" s="198" t="s">
        <v>361</v>
      </c>
      <c r="E628" s="199" t="s">
        <v>6843</v>
      </c>
      <c r="F628" s="200" t="s">
        <v>6844</v>
      </c>
      <c r="G628" s="201" t="s">
        <v>331</v>
      </c>
      <c r="H628" s="202">
        <v>483.56</v>
      </c>
      <c r="I628" s="203"/>
      <c r="J628" s="204">
        <f>ROUND(I628*H628,2)</f>
        <v>0</v>
      </c>
      <c r="K628" s="205"/>
      <c r="L628" s="206"/>
      <c r="M628" s="207" t="s">
        <v>3</v>
      </c>
      <c r="N628" s="208" t="s">
        <v>44</v>
      </c>
      <c r="O628" s="55"/>
      <c r="P628" s="156">
        <f>O628*H628</f>
        <v>0</v>
      </c>
      <c r="Q628" s="156">
        <v>0</v>
      </c>
      <c r="R628" s="156">
        <f>Q628*H628</f>
        <v>0</v>
      </c>
      <c r="S628" s="156">
        <v>0</v>
      </c>
      <c r="T628" s="157">
        <f>S628*H628</f>
        <v>0</v>
      </c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R628" s="158" t="s">
        <v>572</v>
      </c>
      <c r="AT628" s="158" t="s">
        <v>361</v>
      </c>
      <c r="AU628" s="158" t="s">
        <v>82</v>
      </c>
      <c r="AY628" s="19" t="s">
        <v>252</v>
      </c>
      <c r="BE628" s="159">
        <f>IF(N628="základní",J628,0)</f>
        <v>0</v>
      </c>
      <c r="BF628" s="159">
        <f>IF(N628="snížená",J628,0)</f>
        <v>0</v>
      </c>
      <c r="BG628" s="159">
        <f>IF(N628="zákl. přenesená",J628,0)</f>
        <v>0</v>
      </c>
      <c r="BH628" s="159">
        <f>IF(N628="sníž. přenesená",J628,0)</f>
        <v>0</v>
      </c>
      <c r="BI628" s="159">
        <f>IF(N628="nulová",J628,0)</f>
        <v>0</v>
      </c>
      <c r="BJ628" s="19" t="s">
        <v>80</v>
      </c>
      <c r="BK628" s="159">
        <f>ROUND(I628*H628,2)</f>
        <v>0</v>
      </c>
      <c r="BL628" s="19" t="s">
        <v>406</v>
      </c>
      <c r="BM628" s="158" t="s">
        <v>6845</v>
      </c>
    </row>
    <row r="629" spans="1:65" s="2" customFormat="1" ht="11.25">
      <c r="A629" s="34"/>
      <c r="B629" s="35"/>
      <c r="C629" s="34"/>
      <c r="D629" s="160" t="s">
        <v>260</v>
      </c>
      <c r="E629" s="34"/>
      <c r="F629" s="161" t="s">
        <v>6844</v>
      </c>
      <c r="G629" s="34"/>
      <c r="H629" s="34"/>
      <c r="I629" s="162"/>
      <c r="J629" s="34"/>
      <c r="K629" s="34"/>
      <c r="L629" s="35"/>
      <c r="M629" s="163"/>
      <c r="N629" s="164"/>
      <c r="O629" s="55"/>
      <c r="P629" s="55"/>
      <c r="Q629" s="55"/>
      <c r="R629" s="55"/>
      <c r="S629" s="55"/>
      <c r="T629" s="56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T629" s="19" t="s">
        <v>260</v>
      </c>
      <c r="AU629" s="19" t="s">
        <v>82</v>
      </c>
    </row>
    <row r="630" spans="1:65" s="14" customFormat="1" ht="11.25">
      <c r="B630" s="174"/>
      <c r="D630" s="160" t="s">
        <v>264</v>
      </c>
      <c r="F630" s="176" t="s">
        <v>6846</v>
      </c>
      <c r="H630" s="177">
        <v>483.56</v>
      </c>
      <c r="I630" s="178"/>
      <c r="L630" s="174"/>
      <c r="M630" s="179"/>
      <c r="N630" s="180"/>
      <c r="O630" s="180"/>
      <c r="P630" s="180"/>
      <c r="Q630" s="180"/>
      <c r="R630" s="180"/>
      <c r="S630" s="180"/>
      <c r="T630" s="181"/>
      <c r="AT630" s="175" t="s">
        <v>264</v>
      </c>
      <c r="AU630" s="175" t="s">
        <v>82</v>
      </c>
      <c r="AV630" s="14" t="s">
        <v>82</v>
      </c>
      <c r="AW630" s="14" t="s">
        <v>4</v>
      </c>
      <c r="AX630" s="14" t="s">
        <v>80</v>
      </c>
      <c r="AY630" s="175" t="s">
        <v>252</v>
      </c>
    </row>
    <row r="631" spans="1:65" s="2" customFormat="1" ht="16.5" customHeight="1">
      <c r="A631" s="34"/>
      <c r="B631" s="145"/>
      <c r="C631" s="198" t="s">
        <v>566</v>
      </c>
      <c r="D631" s="198" t="s">
        <v>361</v>
      </c>
      <c r="E631" s="199" t="s">
        <v>6847</v>
      </c>
      <c r="F631" s="200" t="s">
        <v>6848</v>
      </c>
      <c r="G631" s="201" t="s">
        <v>4360</v>
      </c>
      <c r="H631" s="202">
        <v>115</v>
      </c>
      <c r="I631" s="203"/>
      <c r="J631" s="204">
        <f>ROUND(I631*H631,2)</f>
        <v>0</v>
      </c>
      <c r="K631" s="205"/>
      <c r="L631" s="206"/>
      <c r="M631" s="207" t="s">
        <v>3</v>
      </c>
      <c r="N631" s="208" t="s">
        <v>44</v>
      </c>
      <c r="O631" s="55"/>
      <c r="P631" s="156">
        <f>O631*H631</f>
        <v>0</v>
      </c>
      <c r="Q631" s="156">
        <v>0</v>
      </c>
      <c r="R631" s="156">
        <f>Q631*H631</f>
        <v>0</v>
      </c>
      <c r="S631" s="156">
        <v>0</v>
      </c>
      <c r="T631" s="157">
        <f>S631*H631</f>
        <v>0</v>
      </c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R631" s="158" t="s">
        <v>572</v>
      </c>
      <c r="AT631" s="158" t="s">
        <v>361</v>
      </c>
      <c r="AU631" s="158" t="s">
        <v>82</v>
      </c>
      <c r="AY631" s="19" t="s">
        <v>252</v>
      </c>
      <c r="BE631" s="159">
        <f>IF(N631="základní",J631,0)</f>
        <v>0</v>
      </c>
      <c r="BF631" s="159">
        <f>IF(N631="snížená",J631,0)</f>
        <v>0</v>
      </c>
      <c r="BG631" s="159">
        <f>IF(N631="zákl. přenesená",J631,0)</f>
        <v>0</v>
      </c>
      <c r="BH631" s="159">
        <f>IF(N631="sníž. přenesená",J631,0)</f>
        <v>0</v>
      </c>
      <c r="BI631" s="159">
        <f>IF(N631="nulová",J631,0)</f>
        <v>0</v>
      </c>
      <c r="BJ631" s="19" t="s">
        <v>80</v>
      </c>
      <c r="BK631" s="159">
        <f>ROUND(I631*H631,2)</f>
        <v>0</v>
      </c>
      <c r="BL631" s="19" t="s">
        <v>406</v>
      </c>
      <c r="BM631" s="158" t="s">
        <v>6849</v>
      </c>
    </row>
    <row r="632" spans="1:65" s="2" customFormat="1" ht="11.25">
      <c r="A632" s="34"/>
      <c r="B632" s="35"/>
      <c r="C632" s="34"/>
      <c r="D632" s="160" t="s">
        <v>260</v>
      </c>
      <c r="E632" s="34"/>
      <c r="F632" s="161" t="s">
        <v>6848</v>
      </c>
      <c r="G632" s="34"/>
      <c r="H632" s="34"/>
      <c r="I632" s="162"/>
      <c r="J632" s="34"/>
      <c r="K632" s="34"/>
      <c r="L632" s="35"/>
      <c r="M632" s="163"/>
      <c r="N632" s="164"/>
      <c r="O632" s="55"/>
      <c r="P632" s="55"/>
      <c r="Q632" s="55"/>
      <c r="R632" s="55"/>
      <c r="S632" s="55"/>
      <c r="T632" s="56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T632" s="19" t="s">
        <v>260</v>
      </c>
      <c r="AU632" s="19" t="s">
        <v>82</v>
      </c>
    </row>
    <row r="633" spans="1:65" s="2" customFormat="1" ht="16.5" customHeight="1">
      <c r="A633" s="34"/>
      <c r="B633" s="145"/>
      <c r="C633" s="198" t="s">
        <v>572</v>
      </c>
      <c r="D633" s="198" t="s">
        <v>361</v>
      </c>
      <c r="E633" s="199" t="s">
        <v>6850</v>
      </c>
      <c r="F633" s="200" t="s">
        <v>6851</v>
      </c>
      <c r="G633" s="201" t="s">
        <v>4360</v>
      </c>
      <c r="H633" s="202">
        <v>27</v>
      </c>
      <c r="I633" s="203"/>
      <c r="J633" s="204">
        <f>ROUND(I633*H633,2)</f>
        <v>0</v>
      </c>
      <c r="K633" s="205"/>
      <c r="L633" s="206"/>
      <c r="M633" s="207" t="s">
        <v>3</v>
      </c>
      <c r="N633" s="208" t="s">
        <v>44</v>
      </c>
      <c r="O633" s="55"/>
      <c r="P633" s="156">
        <f>O633*H633</f>
        <v>0</v>
      </c>
      <c r="Q633" s="156">
        <v>0</v>
      </c>
      <c r="R633" s="156">
        <f>Q633*H633</f>
        <v>0</v>
      </c>
      <c r="S633" s="156">
        <v>0</v>
      </c>
      <c r="T633" s="157">
        <f>S633*H633</f>
        <v>0</v>
      </c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R633" s="158" t="s">
        <v>572</v>
      </c>
      <c r="AT633" s="158" t="s">
        <v>361</v>
      </c>
      <c r="AU633" s="158" t="s">
        <v>82</v>
      </c>
      <c r="AY633" s="19" t="s">
        <v>252</v>
      </c>
      <c r="BE633" s="159">
        <f>IF(N633="základní",J633,0)</f>
        <v>0</v>
      </c>
      <c r="BF633" s="159">
        <f>IF(N633="snížená",J633,0)</f>
        <v>0</v>
      </c>
      <c r="BG633" s="159">
        <f>IF(N633="zákl. přenesená",J633,0)</f>
        <v>0</v>
      </c>
      <c r="BH633" s="159">
        <f>IF(N633="sníž. přenesená",J633,0)</f>
        <v>0</v>
      </c>
      <c r="BI633" s="159">
        <f>IF(N633="nulová",J633,0)</f>
        <v>0</v>
      </c>
      <c r="BJ633" s="19" t="s">
        <v>80</v>
      </c>
      <c r="BK633" s="159">
        <f>ROUND(I633*H633,2)</f>
        <v>0</v>
      </c>
      <c r="BL633" s="19" t="s">
        <v>406</v>
      </c>
      <c r="BM633" s="158" t="s">
        <v>6852</v>
      </c>
    </row>
    <row r="634" spans="1:65" s="2" customFormat="1" ht="11.25">
      <c r="A634" s="34"/>
      <c r="B634" s="35"/>
      <c r="C634" s="34"/>
      <c r="D634" s="160" t="s">
        <v>260</v>
      </c>
      <c r="E634" s="34"/>
      <c r="F634" s="161" t="s">
        <v>6851</v>
      </c>
      <c r="G634" s="34"/>
      <c r="H634" s="34"/>
      <c r="I634" s="162"/>
      <c r="J634" s="34"/>
      <c r="K634" s="34"/>
      <c r="L634" s="35"/>
      <c r="M634" s="163"/>
      <c r="N634" s="164"/>
      <c r="O634" s="55"/>
      <c r="P634" s="55"/>
      <c r="Q634" s="55"/>
      <c r="R634" s="55"/>
      <c r="S634" s="55"/>
      <c r="T634" s="56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T634" s="19" t="s">
        <v>260</v>
      </c>
      <c r="AU634" s="19" t="s">
        <v>82</v>
      </c>
    </row>
    <row r="635" spans="1:65" s="13" customFormat="1" ht="11.25">
      <c r="B635" s="167"/>
      <c r="D635" s="160" t="s">
        <v>264</v>
      </c>
      <c r="E635" s="168" t="s">
        <v>3</v>
      </c>
      <c r="F635" s="169" t="s">
        <v>895</v>
      </c>
      <c r="H635" s="168" t="s">
        <v>3</v>
      </c>
      <c r="I635" s="170"/>
      <c r="L635" s="167"/>
      <c r="M635" s="171"/>
      <c r="N635" s="172"/>
      <c r="O635" s="172"/>
      <c r="P635" s="172"/>
      <c r="Q635" s="172"/>
      <c r="R635" s="172"/>
      <c r="S635" s="172"/>
      <c r="T635" s="173"/>
      <c r="AT635" s="168" t="s">
        <v>264</v>
      </c>
      <c r="AU635" s="168" t="s">
        <v>82</v>
      </c>
      <c r="AV635" s="13" t="s">
        <v>80</v>
      </c>
      <c r="AW635" s="13" t="s">
        <v>34</v>
      </c>
      <c r="AX635" s="13" t="s">
        <v>73</v>
      </c>
      <c r="AY635" s="168" t="s">
        <v>252</v>
      </c>
    </row>
    <row r="636" spans="1:65" s="14" customFormat="1" ht="11.25">
      <c r="B636" s="174"/>
      <c r="D636" s="160" t="s">
        <v>264</v>
      </c>
      <c r="E636" s="175" t="s">
        <v>3</v>
      </c>
      <c r="F636" s="176" t="s">
        <v>6853</v>
      </c>
      <c r="H636" s="177">
        <v>5</v>
      </c>
      <c r="I636" s="178"/>
      <c r="L636" s="174"/>
      <c r="M636" s="179"/>
      <c r="N636" s="180"/>
      <c r="O636" s="180"/>
      <c r="P636" s="180"/>
      <c r="Q636" s="180"/>
      <c r="R636" s="180"/>
      <c r="S636" s="180"/>
      <c r="T636" s="181"/>
      <c r="AT636" s="175" t="s">
        <v>264</v>
      </c>
      <c r="AU636" s="175" t="s">
        <v>82</v>
      </c>
      <c r="AV636" s="14" t="s">
        <v>82</v>
      </c>
      <c r="AW636" s="14" t="s">
        <v>34</v>
      </c>
      <c r="AX636" s="14" t="s">
        <v>73</v>
      </c>
      <c r="AY636" s="175" t="s">
        <v>252</v>
      </c>
    </row>
    <row r="637" spans="1:65" s="14" customFormat="1" ht="11.25">
      <c r="B637" s="174"/>
      <c r="D637" s="160" t="s">
        <v>264</v>
      </c>
      <c r="E637" s="175" t="s">
        <v>3</v>
      </c>
      <c r="F637" s="176" t="s">
        <v>82</v>
      </c>
      <c r="H637" s="177">
        <v>2</v>
      </c>
      <c r="I637" s="178"/>
      <c r="L637" s="174"/>
      <c r="M637" s="179"/>
      <c r="N637" s="180"/>
      <c r="O637" s="180"/>
      <c r="P637" s="180"/>
      <c r="Q637" s="180"/>
      <c r="R637" s="180"/>
      <c r="S637" s="180"/>
      <c r="T637" s="181"/>
      <c r="AT637" s="175" t="s">
        <v>264</v>
      </c>
      <c r="AU637" s="175" t="s">
        <v>82</v>
      </c>
      <c r="AV637" s="14" t="s">
        <v>82</v>
      </c>
      <c r="AW637" s="14" t="s">
        <v>34</v>
      </c>
      <c r="AX637" s="14" t="s">
        <v>73</v>
      </c>
      <c r="AY637" s="175" t="s">
        <v>252</v>
      </c>
    </row>
    <row r="638" spans="1:65" s="13" customFormat="1" ht="11.25">
      <c r="B638" s="167"/>
      <c r="D638" s="160" t="s">
        <v>264</v>
      </c>
      <c r="E638" s="168" t="s">
        <v>3</v>
      </c>
      <c r="F638" s="169" t="s">
        <v>1543</v>
      </c>
      <c r="H638" s="168" t="s">
        <v>3</v>
      </c>
      <c r="I638" s="170"/>
      <c r="L638" s="167"/>
      <c r="M638" s="171"/>
      <c r="N638" s="172"/>
      <c r="O638" s="172"/>
      <c r="P638" s="172"/>
      <c r="Q638" s="172"/>
      <c r="R638" s="172"/>
      <c r="S638" s="172"/>
      <c r="T638" s="173"/>
      <c r="AT638" s="168" t="s">
        <v>264</v>
      </c>
      <c r="AU638" s="168" t="s">
        <v>82</v>
      </c>
      <c r="AV638" s="13" t="s">
        <v>80</v>
      </c>
      <c r="AW638" s="13" t="s">
        <v>34</v>
      </c>
      <c r="AX638" s="13" t="s">
        <v>73</v>
      </c>
      <c r="AY638" s="168" t="s">
        <v>252</v>
      </c>
    </row>
    <row r="639" spans="1:65" s="14" customFormat="1" ht="11.25">
      <c r="B639" s="174"/>
      <c r="D639" s="160" t="s">
        <v>264</v>
      </c>
      <c r="E639" s="175" t="s">
        <v>3</v>
      </c>
      <c r="F639" s="176" t="s">
        <v>6854</v>
      </c>
      <c r="H639" s="177">
        <v>10</v>
      </c>
      <c r="I639" s="178"/>
      <c r="L639" s="174"/>
      <c r="M639" s="179"/>
      <c r="N639" s="180"/>
      <c r="O639" s="180"/>
      <c r="P639" s="180"/>
      <c r="Q639" s="180"/>
      <c r="R639" s="180"/>
      <c r="S639" s="180"/>
      <c r="T639" s="181"/>
      <c r="AT639" s="175" t="s">
        <v>264</v>
      </c>
      <c r="AU639" s="175" t="s">
        <v>82</v>
      </c>
      <c r="AV639" s="14" t="s">
        <v>82</v>
      </c>
      <c r="AW639" s="14" t="s">
        <v>34</v>
      </c>
      <c r="AX639" s="14" t="s">
        <v>73</v>
      </c>
      <c r="AY639" s="175" t="s">
        <v>252</v>
      </c>
    </row>
    <row r="640" spans="1:65" s="13" customFormat="1" ht="11.25">
      <c r="B640" s="167"/>
      <c r="D640" s="160" t="s">
        <v>264</v>
      </c>
      <c r="E640" s="168" t="s">
        <v>3</v>
      </c>
      <c r="F640" s="169" t="s">
        <v>1545</v>
      </c>
      <c r="H640" s="168" t="s">
        <v>3</v>
      </c>
      <c r="I640" s="170"/>
      <c r="L640" s="167"/>
      <c r="M640" s="171"/>
      <c r="N640" s="172"/>
      <c r="O640" s="172"/>
      <c r="P640" s="172"/>
      <c r="Q640" s="172"/>
      <c r="R640" s="172"/>
      <c r="S640" s="172"/>
      <c r="T640" s="173"/>
      <c r="AT640" s="168" t="s">
        <v>264</v>
      </c>
      <c r="AU640" s="168" t="s">
        <v>82</v>
      </c>
      <c r="AV640" s="13" t="s">
        <v>80</v>
      </c>
      <c r="AW640" s="13" t="s">
        <v>34</v>
      </c>
      <c r="AX640" s="13" t="s">
        <v>73</v>
      </c>
      <c r="AY640" s="168" t="s">
        <v>252</v>
      </c>
    </row>
    <row r="641" spans="1:65" s="14" customFormat="1" ht="11.25">
      <c r="B641" s="174"/>
      <c r="D641" s="160" t="s">
        <v>264</v>
      </c>
      <c r="E641" s="175" t="s">
        <v>3</v>
      </c>
      <c r="F641" s="176" t="s">
        <v>6854</v>
      </c>
      <c r="H641" s="177">
        <v>10</v>
      </c>
      <c r="I641" s="178"/>
      <c r="L641" s="174"/>
      <c r="M641" s="179"/>
      <c r="N641" s="180"/>
      <c r="O641" s="180"/>
      <c r="P641" s="180"/>
      <c r="Q641" s="180"/>
      <c r="R641" s="180"/>
      <c r="S641" s="180"/>
      <c r="T641" s="181"/>
      <c r="AT641" s="175" t="s">
        <v>264</v>
      </c>
      <c r="AU641" s="175" t="s">
        <v>82</v>
      </c>
      <c r="AV641" s="14" t="s">
        <v>82</v>
      </c>
      <c r="AW641" s="14" t="s">
        <v>34</v>
      </c>
      <c r="AX641" s="14" t="s">
        <v>73</v>
      </c>
      <c r="AY641" s="175" t="s">
        <v>252</v>
      </c>
    </row>
    <row r="642" spans="1:65" s="15" customFormat="1" ht="11.25">
      <c r="B642" s="182"/>
      <c r="D642" s="160" t="s">
        <v>264</v>
      </c>
      <c r="E642" s="183" t="s">
        <v>3</v>
      </c>
      <c r="F642" s="184" t="s">
        <v>269</v>
      </c>
      <c r="H642" s="185">
        <v>27</v>
      </c>
      <c r="I642" s="186"/>
      <c r="L642" s="182"/>
      <c r="M642" s="187"/>
      <c r="N642" s="188"/>
      <c r="O642" s="188"/>
      <c r="P642" s="188"/>
      <c r="Q642" s="188"/>
      <c r="R642" s="188"/>
      <c r="S642" s="188"/>
      <c r="T642" s="189"/>
      <c r="AT642" s="183" t="s">
        <v>264</v>
      </c>
      <c r="AU642" s="183" t="s">
        <v>82</v>
      </c>
      <c r="AV642" s="15" t="s">
        <v>258</v>
      </c>
      <c r="AW642" s="15" t="s">
        <v>34</v>
      </c>
      <c r="AX642" s="15" t="s">
        <v>80</v>
      </c>
      <c r="AY642" s="183" t="s">
        <v>252</v>
      </c>
    </row>
    <row r="643" spans="1:65" s="2" customFormat="1" ht="16.5" customHeight="1">
      <c r="A643" s="34"/>
      <c r="B643" s="145"/>
      <c r="C643" s="146" t="s">
        <v>580</v>
      </c>
      <c r="D643" s="146" t="s">
        <v>254</v>
      </c>
      <c r="E643" s="147" t="s">
        <v>6855</v>
      </c>
      <c r="F643" s="148" t="s">
        <v>6856</v>
      </c>
      <c r="G643" s="149" t="s">
        <v>743</v>
      </c>
      <c r="H643" s="150">
        <v>146</v>
      </c>
      <c r="I643" s="151"/>
      <c r="J643" s="152">
        <f>ROUND(I643*H643,2)</f>
        <v>0</v>
      </c>
      <c r="K643" s="153"/>
      <c r="L643" s="35"/>
      <c r="M643" s="154" t="s">
        <v>3</v>
      </c>
      <c r="N643" s="155" t="s">
        <v>44</v>
      </c>
      <c r="O643" s="55"/>
      <c r="P643" s="156">
        <f>O643*H643</f>
        <v>0</v>
      </c>
      <c r="Q643" s="156">
        <v>0</v>
      </c>
      <c r="R643" s="156">
        <f>Q643*H643</f>
        <v>0</v>
      </c>
      <c r="S643" s="156">
        <v>0</v>
      </c>
      <c r="T643" s="157">
        <f>S643*H643</f>
        <v>0</v>
      </c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R643" s="158" t="s">
        <v>406</v>
      </c>
      <c r="AT643" s="158" t="s">
        <v>254</v>
      </c>
      <c r="AU643" s="158" t="s">
        <v>82</v>
      </c>
      <c r="AY643" s="19" t="s">
        <v>252</v>
      </c>
      <c r="BE643" s="159">
        <f>IF(N643="základní",J643,0)</f>
        <v>0</v>
      </c>
      <c r="BF643" s="159">
        <f>IF(N643="snížená",J643,0)</f>
        <v>0</v>
      </c>
      <c r="BG643" s="159">
        <f>IF(N643="zákl. přenesená",J643,0)</f>
        <v>0</v>
      </c>
      <c r="BH643" s="159">
        <f>IF(N643="sníž. přenesená",J643,0)</f>
        <v>0</v>
      </c>
      <c r="BI643" s="159">
        <f>IF(N643="nulová",J643,0)</f>
        <v>0</v>
      </c>
      <c r="BJ643" s="19" t="s">
        <v>80</v>
      </c>
      <c r="BK643" s="159">
        <f>ROUND(I643*H643,2)</f>
        <v>0</v>
      </c>
      <c r="BL643" s="19" t="s">
        <v>406</v>
      </c>
      <c r="BM643" s="158" t="s">
        <v>6857</v>
      </c>
    </row>
    <row r="644" spans="1:65" s="2" customFormat="1" ht="19.5">
      <c r="A644" s="34"/>
      <c r="B644" s="35"/>
      <c r="C644" s="34"/>
      <c r="D644" s="160" t="s">
        <v>260</v>
      </c>
      <c r="E644" s="34"/>
      <c r="F644" s="161" t="s">
        <v>6858</v>
      </c>
      <c r="G644" s="34"/>
      <c r="H644" s="34"/>
      <c r="I644" s="162"/>
      <c r="J644" s="34"/>
      <c r="K644" s="34"/>
      <c r="L644" s="35"/>
      <c r="M644" s="163"/>
      <c r="N644" s="164"/>
      <c r="O644" s="55"/>
      <c r="P644" s="55"/>
      <c r="Q644" s="55"/>
      <c r="R644" s="55"/>
      <c r="S644" s="55"/>
      <c r="T644" s="56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T644" s="19" t="s">
        <v>260</v>
      </c>
      <c r="AU644" s="19" t="s">
        <v>82</v>
      </c>
    </row>
    <row r="645" spans="1:65" s="2" customFormat="1" ht="11.25">
      <c r="A645" s="34"/>
      <c r="B645" s="35"/>
      <c r="C645" s="34"/>
      <c r="D645" s="165" t="s">
        <v>262</v>
      </c>
      <c r="E645" s="34"/>
      <c r="F645" s="166" t="s">
        <v>6859</v>
      </c>
      <c r="G645" s="34"/>
      <c r="H645" s="34"/>
      <c r="I645" s="162"/>
      <c r="J645" s="34"/>
      <c r="K645" s="34"/>
      <c r="L645" s="35"/>
      <c r="M645" s="163"/>
      <c r="N645" s="164"/>
      <c r="O645" s="55"/>
      <c r="P645" s="55"/>
      <c r="Q645" s="55"/>
      <c r="R645" s="55"/>
      <c r="S645" s="55"/>
      <c r="T645" s="56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T645" s="19" t="s">
        <v>262</v>
      </c>
      <c r="AU645" s="19" t="s">
        <v>82</v>
      </c>
    </row>
    <row r="646" spans="1:65" s="13" customFormat="1" ht="11.25">
      <c r="B646" s="167"/>
      <c r="D646" s="160" t="s">
        <v>264</v>
      </c>
      <c r="E646" s="168" t="s">
        <v>3</v>
      </c>
      <c r="F646" s="169" t="s">
        <v>6860</v>
      </c>
      <c r="H646" s="168" t="s">
        <v>3</v>
      </c>
      <c r="I646" s="170"/>
      <c r="L646" s="167"/>
      <c r="M646" s="171"/>
      <c r="N646" s="172"/>
      <c r="O646" s="172"/>
      <c r="P646" s="172"/>
      <c r="Q646" s="172"/>
      <c r="R646" s="172"/>
      <c r="S646" s="172"/>
      <c r="T646" s="173"/>
      <c r="AT646" s="168" t="s">
        <v>264</v>
      </c>
      <c r="AU646" s="168" t="s">
        <v>82</v>
      </c>
      <c r="AV646" s="13" t="s">
        <v>80</v>
      </c>
      <c r="AW646" s="13" t="s">
        <v>34</v>
      </c>
      <c r="AX646" s="13" t="s">
        <v>73</v>
      </c>
      <c r="AY646" s="168" t="s">
        <v>252</v>
      </c>
    </row>
    <row r="647" spans="1:65" s="13" customFormat="1" ht="11.25">
      <c r="B647" s="167"/>
      <c r="D647" s="160" t="s">
        <v>264</v>
      </c>
      <c r="E647" s="168" t="s">
        <v>3</v>
      </c>
      <c r="F647" s="169" t="s">
        <v>1540</v>
      </c>
      <c r="H647" s="168" t="s">
        <v>3</v>
      </c>
      <c r="I647" s="170"/>
      <c r="L647" s="167"/>
      <c r="M647" s="171"/>
      <c r="N647" s="172"/>
      <c r="O647" s="172"/>
      <c r="P647" s="172"/>
      <c r="Q647" s="172"/>
      <c r="R647" s="172"/>
      <c r="S647" s="172"/>
      <c r="T647" s="173"/>
      <c r="AT647" s="168" t="s">
        <v>264</v>
      </c>
      <c r="AU647" s="168" t="s">
        <v>82</v>
      </c>
      <c r="AV647" s="13" t="s">
        <v>80</v>
      </c>
      <c r="AW647" s="13" t="s">
        <v>34</v>
      </c>
      <c r="AX647" s="13" t="s">
        <v>73</v>
      </c>
      <c r="AY647" s="168" t="s">
        <v>252</v>
      </c>
    </row>
    <row r="648" spans="1:65" s="14" customFormat="1" ht="11.25">
      <c r="B648" s="174"/>
      <c r="D648" s="160" t="s">
        <v>264</v>
      </c>
      <c r="E648" s="175" t="s">
        <v>3</v>
      </c>
      <c r="F648" s="176" t="s">
        <v>740</v>
      </c>
      <c r="H648" s="177">
        <v>46</v>
      </c>
      <c r="I648" s="178"/>
      <c r="L648" s="174"/>
      <c r="M648" s="179"/>
      <c r="N648" s="180"/>
      <c r="O648" s="180"/>
      <c r="P648" s="180"/>
      <c r="Q648" s="180"/>
      <c r="R648" s="180"/>
      <c r="S648" s="180"/>
      <c r="T648" s="181"/>
      <c r="AT648" s="175" t="s">
        <v>264</v>
      </c>
      <c r="AU648" s="175" t="s">
        <v>82</v>
      </c>
      <c r="AV648" s="14" t="s">
        <v>82</v>
      </c>
      <c r="AW648" s="14" t="s">
        <v>34</v>
      </c>
      <c r="AX648" s="14" t="s">
        <v>73</v>
      </c>
      <c r="AY648" s="175" t="s">
        <v>252</v>
      </c>
    </row>
    <row r="649" spans="1:65" s="13" customFormat="1" ht="11.25">
      <c r="B649" s="167"/>
      <c r="D649" s="160" t="s">
        <v>264</v>
      </c>
      <c r="E649" s="168" t="s">
        <v>3</v>
      </c>
      <c r="F649" s="169" t="s">
        <v>895</v>
      </c>
      <c r="H649" s="168" t="s">
        <v>3</v>
      </c>
      <c r="I649" s="170"/>
      <c r="L649" s="167"/>
      <c r="M649" s="171"/>
      <c r="N649" s="172"/>
      <c r="O649" s="172"/>
      <c r="P649" s="172"/>
      <c r="Q649" s="172"/>
      <c r="R649" s="172"/>
      <c r="S649" s="172"/>
      <c r="T649" s="173"/>
      <c r="AT649" s="168" t="s">
        <v>264</v>
      </c>
      <c r="AU649" s="168" t="s">
        <v>82</v>
      </c>
      <c r="AV649" s="13" t="s">
        <v>80</v>
      </c>
      <c r="AW649" s="13" t="s">
        <v>34</v>
      </c>
      <c r="AX649" s="13" t="s">
        <v>73</v>
      </c>
      <c r="AY649" s="168" t="s">
        <v>252</v>
      </c>
    </row>
    <row r="650" spans="1:65" s="14" customFormat="1" ht="11.25">
      <c r="B650" s="174"/>
      <c r="D650" s="160" t="s">
        <v>264</v>
      </c>
      <c r="E650" s="175" t="s">
        <v>3</v>
      </c>
      <c r="F650" s="176" t="s">
        <v>503</v>
      </c>
      <c r="H650" s="177">
        <v>27</v>
      </c>
      <c r="I650" s="178"/>
      <c r="L650" s="174"/>
      <c r="M650" s="179"/>
      <c r="N650" s="180"/>
      <c r="O650" s="180"/>
      <c r="P650" s="180"/>
      <c r="Q650" s="180"/>
      <c r="R650" s="180"/>
      <c r="S650" s="180"/>
      <c r="T650" s="181"/>
      <c r="AT650" s="175" t="s">
        <v>264</v>
      </c>
      <c r="AU650" s="175" t="s">
        <v>82</v>
      </c>
      <c r="AV650" s="14" t="s">
        <v>82</v>
      </c>
      <c r="AW650" s="14" t="s">
        <v>34</v>
      </c>
      <c r="AX650" s="14" t="s">
        <v>73</v>
      </c>
      <c r="AY650" s="175" t="s">
        <v>252</v>
      </c>
    </row>
    <row r="651" spans="1:65" s="13" customFormat="1" ht="11.25">
      <c r="B651" s="167"/>
      <c r="D651" s="160" t="s">
        <v>264</v>
      </c>
      <c r="E651" s="168" t="s">
        <v>3</v>
      </c>
      <c r="F651" s="169" t="s">
        <v>1543</v>
      </c>
      <c r="H651" s="168" t="s">
        <v>3</v>
      </c>
      <c r="I651" s="170"/>
      <c r="L651" s="167"/>
      <c r="M651" s="171"/>
      <c r="N651" s="172"/>
      <c r="O651" s="172"/>
      <c r="P651" s="172"/>
      <c r="Q651" s="172"/>
      <c r="R651" s="172"/>
      <c r="S651" s="172"/>
      <c r="T651" s="173"/>
      <c r="AT651" s="168" t="s">
        <v>264</v>
      </c>
      <c r="AU651" s="168" t="s">
        <v>82</v>
      </c>
      <c r="AV651" s="13" t="s">
        <v>80</v>
      </c>
      <c r="AW651" s="13" t="s">
        <v>34</v>
      </c>
      <c r="AX651" s="13" t="s">
        <v>73</v>
      </c>
      <c r="AY651" s="168" t="s">
        <v>252</v>
      </c>
    </row>
    <row r="652" spans="1:65" s="14" customFormat="1" ht="11.25">
      <c r="B652" s="174"/>
      <c r="D652" s="160" t="s">
        <v>264</v>
      </c>
      <c r="E652" s="175" t="s">
        <v>3</v>
      </c>
      <c r="F652" s="176" t="s">
        <v>423</v>
      </c>
      <c r="H652" s="177">
        <v>18</v>
      </c>
      <c r="I652" s="178"/>
      <c r="L652" s="174"/>
      <c r="M652" s="179"/>
      <c r="N652" s="180"/>
      <c r="O652" s="180"/>
      <c r="P652" s="180"/>
      <c r="Q652" s="180"/>
      <c r="R652" s="180"/>
      <c r="S652" s="180"/>
      <c r="T652" s="181"/>
      <c r="AT652" s="175" t="s">
        <v>264</v>
      </c>
      <c r="AU652" s="175" t="s">
        <v>82</v>
      </c>
      <c r="AV652" s="14" t="s">
        <v>82</v>
      </c>
      <c r="AW652" s="14" t="s">
        <v>34</v>
      </c>
      <c r="AX652" s="14" t="s">
        <v>73</v>
      </c>
      <c r="AY652" s="175" t="s">
        <v>252</v>
      </c>
    </row>
    <row r="653" spans="1:65" s="13" customFormat="1" ht="11.25">
      <c r="B653" s="167"/>
      <c r="D653" s="160" t="s">
        <v>264</v>
      </c>
      <c r="E653" s="168" t="s">
        <v>3</v>
      </c>
      <c r="F653" s="169" t="s">
        <v>1545</v>
      </c>
      <c r="H653" s="168" t="s">
        <v>3</v>
      </c>
      <c r="I653" s="170"/>
      <c r="L653" s="167"/>
      <c r="M653" s="171"/>
      <c r="N653" s="172"/>
      <c r="O653" s="172"/>
      <c r="P653" s="172"/>
      <c r="Q653" s="172"/>
      <c r="R653" s="172"/>
      <c r="S653" s="172"/>
      <c r="T653" s="173"/>
      <c r="AT653" s="168" t="s">
        <v>264</v>
      </c>
      <c r="AU653" s="168" t="s">
        <v>82</v>
      </c>
      <c r="AV653" s="13" t="s">
        <v>80</v>
      </c>
      <c r="AW653" s="13" t="s">
        <v>34</v>
      </c>
      <c r="AX653" s="13" t="s">
        <v>73</v>
      </c>
      <c r="AY653" s="168" t="s">
        <v>252</v>
      </c>
    </row>
    <row r="654" spans="1:65" s="14" customFormat="1" ht="11.25">
      <c r="B654" s="174"/>
      <c r="D654" s="160" t="s">
        <v>264</v>
      </c>
      <c r="E654" s="175" t="s">
        <v>3</v>
      </c>
      <c r="F654" s="176" t="s">
        <v>423</v>
      </c>
      <c r="H654" s="177">
        <v>18</v>
      </c>
      <c r="I654" s="178"/>
      <c r="L654" s="174"/>
      <c r="M654" s="179"/>
      <c r="N654" s="180"/>
      <c r="O654" s="180"/>
      <c r="P654" s="180"/>
      <c r="Q654" s="180"/>
      <c r="R654" s="180"/>
      <c r="S654" s="180"/>
      <c r="T654" s="181"/>
      <c r="AT654" s="175" t="s">
        <v>264</v>
      </c>
      <c r="AU654" s="175" t="s">
        <v>82</v>
      </c>
      <c r="AV654" s="14" t="s">
        <v>82</v>
      </c>
      <c r="AW654" s="14" t="s">
        <v>34</v>
      </c>
      <c r="AX654" s="14" t="s">
        <v>73</v>
      </c>
      <c r="AY654" s="175" t="s">
        <v>252</v>
      </c>
    </row>
    <row r="655" spans="1:65" s="13" customFormat="1" ht="11.25">
      <c r="B655" s="167"/>
      <c r="D655" s="160" t="s">
        <v>264</v>
      </c>
      <c r="E655" s="168" t="s">
        <v>3</v>
      </c>
      <c r="F655" s="169" t="s">
        <v>2568</v>
      </c>
      <c r="H655" s="168" t="s">
        <v>3</v>
      </c>
      <c r="I655" s="170"/>
      <c r="L655" s="167"/>
      <c r="M655" s="171"/>
      <c r="N655" s="172"/>
      <c r="O655" s="172"/>
      <c r="P655" s="172"/>
      <c r="Q655" s="172"/>
      <c r="R655" s="172"/>
      <c r="S655" s="172"/>
      <c r="T655" s="173"/>
      <c r="AT655" s="168" t="s">
        <v>264</v>
      </c>
      <c r="AU655" s="168" t="s">
        <v>82</v>
      </c>
      <c r="AV655" s="13" t="s">
        <v>80</v>
      </c>
      <c r="AW655" s="13" t="s">
        <v>34</v>
      </c>
      <c r="AX655" s="13" t="s">
        <v>73</v>
      </c>
      <c r="AY655" s="168" t="s">
        <v>252</v>
      </c>
    </row>
    <row r="656" spans="1:65" s="14" customFormat="1" ht="11.25">
      <c r="B656" s="174"/>
      <c r="D656" s="160" t="s">
        <v>264</v>
      </c>
      <c r="E656" s="175" t="s">
        <v>3</v>
      </c>
      <c r="F656" s="176" t="s">
        <v>8</v>
      </c>
      <c r="H656" s="177">
        <v>21</v>
      </c>
      <c r="I656" s="178"/>
      <c r="L656" s="174"/>
      <c r="M656" s="179"/>
      <c r="N656" s="180"/>
      <c r="O656" s="180"/>
      <c r="P656" s="180"/>
      <c r="Q656" s="180"/>
      <c r="R656" s="180"/>
      <c r="S656" s="180"/>
      <c r="T656" s="181"/>
      <c r="AT656" s="175" t="s">
        <v>264</v>
      </c>
      <c r="AU656" s="175" t="s">
        <v>82</v>
      </c>
      <c r="AV656" s="14" t="s">
        <v>82</v>
      </c>
      <c r="AW656" s="14" t="s">
        <v>34</v>
      </c>
      <c r="AX656" s="14" t="s">
        <v>73</v>
      </c>
      <c r="AY656" s="175" t="s">
        <v>252</v>
      </c>
    </row>
    <row r="657" spans="1:65" s="16" customFormat="1" ht="11.25">
      <c r="B657" s="190"/>
      <c r="D657" s="160" t="s">
        <v>264</v>
      </c>
      <c r="E657" s="191" t="s">
        <v>3</v>
      </c>
      <c r="F657" s="192" t="s">
        <v>354</v>
      </c>
      <c r="H657" s="193">
        <v>130</v>
      </c>
      <c r="I657" s="194"/>
      <c r="L657" s="190"/>
      <c r="M657" s="195"/>
      <c r="N657" s="196"/>
      <c r="O657" s="196"/>
      <c r="P657" s="196"/>
      <c r="Q657" s="196"/>
      <c r="R657" s="196"/>
      <c r="S657" s="196"/>
      <c r="T657" s="197"/>
      <c r="AT657" s="191" t="s">
        <v>264</v>
      </c>
      <c r="AU657" s="191" t="s">
        <v>82</v>
      </c>
      <c r="AV657" s="16" t="s">
        <v>95</v>
      </c>
      <c r="AW657" s="16" t="s">
        <v>34</v>
      </c>
      <c r="AX657" s="16" t="s">
        <v>73</v>
      </c>
      <c r="AY657" s="191" t="s">
        <v>252</v>
      </c>
    </row>
    <row r="658" spans="1:65" s="13" customFormat="1" ht="11.25">
      <c r="B658" s="167"/>
      <c r="D658" s="160" t="s">
        <v>264</v>
      </c>
      <c r="E658" s="168" t="s">
        <v>3</v>
      </c>
      <c r="F658" s="169" t="s">
        <v>6861</v>
      </c>
      <c r="H658" s="168" t="s">
        <v>3</v>
      </c>
      <c r="I658" s="170"/>
      <c r="L658" s="167"/>
      <c r="M658" s="171"/>
      <c r="N658" s="172"/>
      <c r="O658" s="172"/>
      <c r="P658" s="172"/>
      <c r="Q658" s="172"/>
      <c r="R658" s="172"/>
      <c r="S658" s="172"/>
      <c r="T658" s="173"/>
      <c r="AT658" s="168" t="s">
        <v>264</v>
      </c>
      <c r="AU658" s="168" t="s">
        <v>82</v>
      </c>
      <c r="AV658" s="13" t="s">
        <v>80</v>
      </c>
      <c r="AW658" s="13" t="s">
        <v>34</v>
      </c>
      <c r="AX658" s="13" t="s">
        <v>73</v>
      </c>
      <c r="AY658" s="168" t="s">
        <v>252</v>
      </c>
    </row>
    <row r="659" spans="1:65" s="13" customFormat="1" ht="11.25">
      <c r="B659" s="167"/>
      <c r="D659" s="160" t="s">
        <v>264</v>
      </c>
      <c r="E659" s="168" t="s">
        <v>3</v>
      </c>
      <c r="F659" s="169" t="s">
        <v>6862</v>
      </c>
      <c r="H659" s="168" t="s">
        <v>3</v>
      </c>
      <c r="I659" s="170"/>
      <c r="L659" s="167"/>
      <c r="M659" s="171"/>
      <c r="N659" s="172"/>
      <c r="O659" s="172"/>
      <c r="P659" s="172"/>
      <c r="Q659" s="172"/>
      <c r="R659" s="172"/>
      <c r="S659" s="172"/>
      <c r="T659" s="173"/>
      <c r="AT659" s="168" t="s">
        <v>264</v>
      </c>
      <c r="AU659" s="168" t="s">
        <v>82</v>
      </c>
      <c r="AV659" s="13" t="s">
        <v>80</v>
      </c>
      <c r="AW659" s="13" t="s">
        <v>34</v>
      </c>
      <c r="AX659" s="13" t="s">
        <v>73</v>
      </c>
      <c r="AY659" s="168" t="s">
        <v>252</v>
      </c>
    </row>
    <row r="660" spans="1:65" s="14" customFormat="1" ht="11.25">
      <c r="B660" s="174"/>
      <c r="D660" s="160" t="s">
        <v>264</v>
      </c>
      <c r="E660" s="175" t="s">
        <v>3</v>
      </c>
      <c r="F660" s="176" t="s">
        <v>406</v>
      </c>
      <c r="H660" s="177">
        <v>16</v>
      </c>
      <c r="I660" s="178"/>
      <c r="L660" s="174"/>
      <c r="M660" s="179"/>
      <c r="N660" s="180"/>
      <c r="O660" s="180"/>
      <c r="P660" s="180"/>
      <c r="Q660" s="180"/>
      <c r="R660" s="180"/>
      <c r="S660" s="180"/>
      <c r="T660" s="181"/>
      <c r="AT660" s="175" t="s">
        <v>264</v>
      </c>
      <c r="AU660" s="175" t="s">
        <v>82</v>
      </c>
      <c r="AV660" s="14" t="s">
        <v>82</v>
      </c>
      <c r="AW660" s="14" t="s">
        <v>34</v>
      </c>
      <c r="AX660" s="14" t="s">
        <v>73</v>
      </c>
      <c r="AY660" s="175" t="s">
        <v>252</v>
      </c>
    </row>
    <row r="661" spans="1:65" s="16" customFormat="1" ht="11.25">
      <c r="B661" s="190"/>
      <c r="D661" s="160" t="s">
        <v>264</v>
      </c>
      <c r="E661" s="191" t="s">
        <v>3</v>
      </c>
      <c r="F661" s="192" t="s">
        <v>354</v>
      </c>
      <c r="H661" s="193">
        <v>16</v>
      </c>
      <c r="I661" s="194"/>
      <c r="L661" s="190"/>
      <c r="M661" s="195"/>
      <c r="N661" s="196"/>
      <c r="O661" s="196"/>
      <c r="P661" s="196"/>
      <c r="Q661" s="196"/>
      <c r="R661" s="196"/>
      <c r="S661" s="196"/>
      <c r="T661" s="197"/>
      <c r="AT661" s="191" t="s">
        <v>264</v>
      </c>
      <c r="AU661" s="191" t="s">
        <v>82</v>
      </c>
      <c r="AV661" s="16" t="s">
        <v>95</v>
      </c>
      <c r="AW661" s="16" t="s">
        <v>34</v>
      </c>
      <c r="AX661" s="16" t="s">
        <v>73</v>
      </c>
      <c r="AY661" s="191" t="s">
        <v>252</v>
      </c>
    </row>
    <row r="662" spans="1:65" s="15" customFormat="1" ht="11.25">
      <c r="B662" s="182"/>
      <c r="D662" s="160" t="s">
        <v>264</v>
      </c>
      <c r="E662" s="183" t="s">
        <v>3</v>
      </c>
      <c r="F662" s="184" t="s">
        <v>269</v>
      </c>
      <c r="H662" s="185">
        <v>146</v>
      </c>
      <c r="I662" s="186"/>
      <c r="L662" s="182"/>
      <c r="M662" s="187"/>
      <c r="N662" s="188"/>
      <c r="O662" s="188"/>
      <c r="P662" s="188"/>
      <c r="Q662" s="188"/>
      <c r="R662" s="188"/>
      <c r="S662" s="188"/>
      <c r="T662" s="189"/>
      <c r="AT662" s="183" t="s">
        <v>264</v>
      </c>
      <c r="AU662" s="183" t="s">
        <v>82</v>
      </c>
      <c r="AV662" s="15" t="s">
        <v>258</v>
      </c>
      <c r="AW662" s="15" t="s">
        <v>34</v>
      </c>
      <c r="AX662" s="15" t="s">
        <v>80</v>
      </c>
      <c r="AY662" s="183" t="s">
        <v>252</v>
      </c>
    </row>
    <row r="663" spans="1:65" s="2" customFormat="1" ht="16.5" customHeight="1">
      <c r="A663" s="34"/>
      <c r="B663" s="145"/>
      <c r="C663" s="198" t="s">
        <v>588</v>
      </c>
      <c r="D663" s="198" t="s">
        <v>361</v>
      </c>
      <c r="E663" s="199" t="s">
        <v>6863</v>
      </c>
      <c r="F663" s="200" t="s">
        <v>6864</v>
      </c>
      <c r="G663" s="201" t="s">
        <v>4360</v>
      </c>
      <c r="H663" s="202">
        <v>130</v>
      </c>
      <c r="I663" s="203"/>
      <c r="J663" s="204">
        <f>ROUND(I663*H663,2)</f>
        <v>0</v>
      </c>
      <c r="K663" s="205"/>
      <c r="L663" s="206"/>
      <c r="M663" s="207" t="s">
        <v>3</v>
      </c>
      <c r="N663" s="208" t="s">
        <v>44</v>
      </c>
      <c r="O663" s="55"/>
      <c r="P663" s="156">
        <f>O663*H663</f>
        <v>0</v>
      </c>
      <c r="Q663" s="156">
        <v>0</v>
      </c>
      <c r="R663" s="156">
        <f>Q663*H663</f>
        <v>0</v>
      </c>
      <c r="S663" s="156">
        <v>0</v>
      </c>
      <c r="T663" s="157">
        <f>S663*H663</f>
        <v>0</v>
      </c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R663" s="158" t="s">
        <v>572</v>
      </c>
      <c r="AT663" s="158" t="s">
        <v>361</v>
      </c>
      <c r="AU663" s="158" t="s">
        <v>82</v>
      </c>
      <c r="AY663" s="19" t="s">
        <v>252</v>
      </c>
      <c r="BE663" s="159">
        <f>IF(N663="základní",J663,0)</f>
        <v>0</v>
      </c>
      <c r="BF663" s="159">
        <f>IF(N663="snížená",J663,0)</f>
        <v>0</v>
      </c>
      <c r="BG663" s="159">
        <f>IF(N663="zákl. přenesená",J663,0)</f>
        <v>0</v>
      </c>
      <c r="BH663" s="159">
        <f>IF(N663="sníž. přenesená",J663,0)</f>
        <v>0</v>
      </c>
      <c r="BI663" s="159">
        <f>IF(N663="nulová",J663,0)</f>
        <v>0</v>
      </c>
      <c r="BJ663" s="19" t="s">
        <v>80</v>
      </c>
      <c r="BK663" s="159">
        <f>ROUND(I663*H663,2)</f>
        <v>0</v>
      </c>
      <c r="BL663" s="19" t="s">
        <v>406</v>
      </c>
      <c r="BM663" s="158" t="s">
        <v>6865</v>
      </c>
    </row>
    <row r="664" spans="1:65" s="2" customFormat="1" ht="11.25">
      <c r="A664" s="34"/>
      <c r="B664" s="35"/>
      <c r="C664" s="34"/>
      <c r="D664" s="160" t="s">
        <v>260</v>
      </c>
      <c r="E664" s="34"/>
      <c r="F664" s="161" t="s">
        <v>6864</v>
      </c>
      <c r="G664" s="34"/>
      <c r="H664" s="34"/>
      <c r="I664" s="162"/>
      <c r="J664" s="34"/>
      <c r="K664" s="34"/>
      <c r="L664" s="35"/>
      <c r="M664" s="163"/>
      <c r="N664" s="164"/>
      <c r="O664" s="55"/>
      <c r="P664" s="55"/>
      <c r="Q664" s="55"/>
      <c r="R664" s="55"/>
      <c r="S664" s="55"/>
      <c r="T664" s="56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T664" s="19" t="s">
        <v>260</v>
      </c>
      <c r="AU664" s="19" t="s">
        <v>82</v>
      </c>
    </row>
    <row r="665" spans="1:65" s="2" customFormat="1" ht="21.75" customHeight="1">
      <c r="A665" s="34"/>
      <c r="B665" s="145"/>
      <c r="C665" s="198" t="s">
        <v>596</v>
      </c>
      <c r="D665" s="198" t="s">
        <v>361</v>
      </c>
      <c r="E665" s="199" t="s">
        <v>6866</v>
      </c>
      <c r="F665" s="200" t="s">
        <v>6867</v>
      </c>
      <c r="G665" s="201" t="s">
        <v>4360</v>
      </c>
      <c r="H665" s="202">
        <v>16</v>
      </c>
      <c r="I665" s="203"/>
      <c r="J665" s="204">
        <f>ROUND(I665*H665,2)</f>
        <v>0</v>
      </c>
      <c r="K665" s="205"/>
      <c r="L665" s="206"/>
      <c r="M665" s="207" t="s">
        <v>3</v>
      </c>
      <c r="N665" s="208" t="s">
        <v>44</v>
      </c>
      <c r="O665" s="55"/>
      <c r="P665" s="156">
        <f>O665*H665</f>
        <v>0</v>
      </c>
      <c r="Q665" s="156">
        <v>0</v>
      </c>
      <c r="R665" s="156">
        <f>Q665*H665</f>
        <v>0</v>
      </c>
      <c r="S665" s="156">
        <v>0</v>
      </c>
      <c r="T665" s="157">
        <f>S665*H665</f>
        <v>0</v>
      </c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R665" s="158" t="s">
        <v>572</v>
      </c>
      <c r="AT665" s="158" t="s">
        <v>361</v>
      </c>
      <c r="AU665" s="158" t="s">
        <v>82</v>
      </c>
      <c r="AY665" s="19" t="s">
        <v>252</v>
      </c>
      <c r="BE665" s="159">
        <f>IF(N665="základní",J665,0)</f>
        <v>0</v>
      </c>
      <c r="BF665" s="159">
        <f>IF(N665="snížená",J665,0)</f>
        <v>0</v>
      </c>
      <c r="BG665" s="159">
        <f>IF(N665="zákl. přenesená",J665,0)</f>
        <v>0</v>
      </c>
      <c r="BH665" s="159">
        <f>IF(N665="sníž. přenesená",J665,0)</f>
        <v>0</v>
      </c>
      <c r="BI665" s="159">
        <f>IF(N665="nulová",J665,0)</f>
        <v>0</v>
      </c>
      <c r="BJ665" s="19" t="s">
        <v>80</v>
      </c>
      <c r="BK665" s="159">
        <f>ROUND(I665*H665,2)</f>
        <v>0</v>
      </c>
      <c r="BL665" s="19" t="s">
        <v>406</v>
      </c>
      <c r="BM665" s="158" t="s">
        <v>6868</v>
      </c>
    </row>
    <row r="666" spans="1:65" s="2" customFormat="1" ht="11.25">
      <c r="A666" s="34"/>
      <c r="B666" s="35"/>
      <c r="C666" s="34"/>
      <c r="D666" s="160" t="s">
        <v>260</v>
      </c>
      <c r="E666" s="34"/>
      <c r="F666" s="161" t="s">
        <v>6867</v>
      </c>
      <c r="G666" s="34"/>
      <c r="H666" s="34"/>
      <c r="I666" s="162"/>
      <c r="J666" s="34"/>
      <c r="K666" s="34"/>
      <c r="L666" s="35"/>
      <c r="M666" s="163"/>
      <c r="N666" s="164"/>
      <c r="O666" s="55"/>
      <c r="P666" s="55"/>
      <c r="Q666" s="55"/>
      <c r="R666" s="55"/>
      <c r="S666" s="55"/>
      <c r="T666" s="56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T666" s="19" t="s">
        <v>260</v>
      </c>
      <c r="AU666" s="19" t="s">
        <v>82</v>
      </c>
    </row>
    <row r="667" spans="1:65" s="2" customFormat="1" ht="16.5" customHeight="1">
      <c r="A667" s="34"/>
      <c r="B667" s="145"/>
      <c r="C667" s="146" t="s">
        <v>602</v>
      </c>
      <c r="D667" s="146" t="s">
        <v>254</v>
      </c>
      <c r="E667" s="147" t="s">
        <v>6869</v>
      </c>
      <c r="F667" s="148" t="s">
        <v>6870</v>
      </c>
      <c r="G667" s="149" t="s">
        <v>743</v>
      </c>
      <c r="H667" s="150">
        <v>708</v>
      </c>
      <c r="I667" s="151"/>
      <c r="J667" s="152">
        <f>ROUND(I667*H667,2)</f>
        <v>0</v>
      </c>
      <c r="K667" s="153"/>
      <c r="L667" s="35"/>
      <c r="M667" s="154" t="s">
        <v>3</v>
      </c>
      <c r="N667" s="155" t="s">
        <v>44</v>
      </c>
      <c r="O667" s="55"/>
      <c r="P667" s="156">
        <f>O667*H667</f>
        <v>0</v>
      </c>
      <c r="Q667" s="156">
        <v>0</v>
      </c>
      <c r="R667" s="156">
        <f>Q667*H667</f>
        <v>0</v>
      </c>
      <c r="S667" s="156">
        <v>0</v>
      </c>
      <c r="T667" s="157">
        <f>S667*H667</f>
        <v>0</v>
      </c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R667" s="158" t="s">
        <v>406</v>
      </c>
      <c r="AT667" s="158" t="s">
        <v>254</v>
      </c>
      <c r="AU667" s="158" t="s">
        <v>82</v>
      </c>
      <c r="AY667" s="19" t="s">
        <v>252</v>
      </c>
      <c r="BE667" s="159">
        <f>IF(N667="základní",J667,0)</f>
        <v>0</v>
      </c>
      <c r="BF667" s="159">
        <f>IF(N667="snížená",J667,0)</f>
        <v>0</v>
      </c>
      <c r="BG667" s="159">
        <f>IF(N667="zákl. přenesená",J667,0)</f>
        <v>0</v>
      </c>
      <c r="BH667" s="159">
        <f>IF(N667="sníž. přenesená",J667,0)</f>
        <v>0</v>
      </c>
      <c r="BI667" s="159">
        <f>IF(N667="nulová",J667,0)</f>
        <v>0</v>
      </c>
      <c r="BJ667" s="19" t="s">
        <v>80</v>
      </c>
      <c r="BK667" s="159">
        <f>ROUND(I667*H667,2)</f>
        <v>0</v>
      </c>
      <c r="BL667" s="19" t="s">
        <v>406</v>
      </c>
      <c r="BM667" s="158" t="s">
        <v>6871</v>
      </c>
    </row>
    <row r="668" spans="1:65" s="2" customFormat="1" ht="19.5">
      <c r="A668" s="34"/>
      <c r="B668" s="35"/>
      <c r="C668" s="34"/>
      <c r="D668" s="160" t="s">
        <v>260</v>
      </c>
      <c r="E668" s="34"/>
      <c r="F668" s="161" t="s">
        <v>6872</v>
      </c>
      <c r="G668" s="34"/>
      <c r="H668" s="34"/>
      <c r="I668" s="162"/>
      <c r="J668" s="34"/>
      <c r="K668" s="34"/>
      <c r="L668" s="35"/>
      <c r="M668" s="163"/>
      <c r="N668" s="164"/>
      <c r="O668" s="55"/>
      <c r="P668" s="55"/>
      <c r="Q668" s="55"/>
      <c r="R668" s="55"/>
      <c r="S668" s="55"/>
      <c r="T668" s="56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T668" s="19" t="s">
        <v>260</v>
      </c>
      <c r="AU668" s="19" t="s">
        <v>82</v>
      </c>
    </row>
    <row r="669" spans="1:65" s="2" customFormat="1" ht="11.25">
      <c r="A669" s="34"/>
      <c r="B669" s="35"/>
      <c r="C669" s="34"/>
      <c r="D669" s="165" t="s">
        <v>262</v>
      </c>
      <c r="E669" s="34"/>
      <c r="F669" s="166" t="s">
        <v>6873</v>
      </c>
      <c r="G669" s="34"/>
      <c r="H669" s="34"/>
      <c r="I669" s="162"/>
      <c r="J669" s="34"/>
      <c r="K669" s="34"/>
      <c r="L669" s="35"/>
      <c r="M669" s="163"/>
      <c r="N669" s="164"/>
      <c r="O669" s="55"/>
      <c r="P669" s="55"/>
      <c r="Q669" s="55"/>
      <c r="R669" s="55"/>
      <c r="S669" s="55"/>
      <c r="T669" s="56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T669" s="19" t="s">
        <v>262</v>
      </c>
      <c r="AU669" s="19" t="s">
        <v>82</v>
      </c>
    </row>
    <row r="670" spans="1:65" s="13" customFormat="1" ht="11.25">
      <c r="B670" s="167"/>
      <c r="D670" s="160" t="s">
        <v>264</v>
      </c>
      <c r="E670" s="168" t="s">
        <v>3</v>
      </c>
      <c r="F670" s="169" t="s">
        <v>6874</v>
      </c>
      <c r="H670" s="168" t="s">
        <v>3</v>
      </c>
      <c r="I670" s="170"/>
      <c r="L670" s="167"/>
      <c r="M670" s="171"/>
      <c r="N670" s="172"/>
      <c r="O670" s="172"/>
      <c r="P670" s="172"/>
      <c r="Q670" s="172"/>
      <c r="R670" s="172"/>
      <c r="S670" s="172"/>
      <c r="T670" s="173"/>
      <c r="AT670" s="168" t="s">
        <v>264</v>
      </c>
      <c r="AU670" s="168" t="s">
        <v>82</v>
      </c>
      <c r="AV670" s="13" t="s">
        <v>80</v>
      </c>
      <c r="AW670" s="13" t="s">
        <v>34</v>
      </c>
      <c r="AX670" s="13" t="s">
        <v>73</v>
      </c>
      <c r="AY670" s="168" t="s">
        <v>252</v>
      </c>
    </row>
    <row r="671" spans="1:65" s="14" customFormat="1" ht="11.25">
      <c r="B671" s="174"/>
      <c r="D671" s="160" t="s">
        <v>264</v>
      </c>
      <c r="E671" s="175" t="s">
        <v>3</v>
      </c>
      <c r="F671" s="176" t="s">
        <v>389</v>
      </c>
      <c r="H671" s="177">
        <v>14</v>
      </c>
      <c r="I671" s="178"/>
      <c r="L671" s="174"/>
      <c r="M671" s="179"/>
      <c r="N671" s="180"/>
      <c r="O671" s="180"/>
      <c r="P671" s="180"/>
      <c r="Q671" s="180"/>
      <c r="R671" s="180"/>
      <c r="S671" s="180"/>
      <c r="T671" s="181"/>
      <c r="AT671" s="175" t="s">
        <v>264</v>
      </c>
      <c r="AU671" s="175" t="s">
        <v>82</v>
      </c>
      <c r="AV671" s="14" t="s">
        <v>82</v>
      </c>
      <c r="AW671" s="14" t="s">
        <v>34</v>
      </c>
      <c r="AX671" s="14" t="s">
        <v>73</v>
      </c>
      <c r="AY671" s="175" t="s">
        <v>252</v>
      </c>
    </row>
    <row r="672" spans="1:65" s="14" customFormat="1" ht="11.25">
      <c r="B672" s="174"/>
      <c r="D672" s="160" t="s">
        <v>264</v>
      </c>
      <c r="E672" s="175" t="s">
        <v>3</v>
      </c>
      <c r="F672" s="176" t="s">
        <v>82</v>
      </c>
      <c r="H672" s="177">
        <v>2</v>
      </c>
      <c r="I672" s="178"/>
      <c r="L672" s="174"/>
      <c r="M672" s="179"/>
      <c r="N672" s="180"/>
      <c r="O672" s="180"/>
      <c r="P672" s="180"/>
      <c r="Q672" s="180"/>
      <c r="R672" s="180"/>
      <c r="S672" s="180"/>
      <c r="T672" s="181"/>
      <c r="AT672" s="175" t="s">
        <v>264</v>
      </c>
      <c r="AU672" s="175" t="s">
        <v>82</v>
      </c>
      <c r="AV672" s="14" t="s">
        <v>82</v>
      </c>
      <c r="AW672" s="14" t="s">
        <v>34</v>
      </c>
      <c r="AX672" s="14" t="s">
        <v>73</v>
      </c>
      <c r="AY672" s="175" t="s">
        <v>252</v>
      </c>
    </row>
    <row r="673" spans="1:65" s="14" customFormat="1" ht="11.25">
      <c r="B673" s="174"/>
      <c r="D673" s="160" t="s">
        <v>264</v>
      </c>
      <c r="E673" s="175" t="s">
        <v>3</v>
      </c>
      <c r="F673" s="176" t="s">
        <v>328</v>
      </c>
      <c r="H673" s="177">
        <v>9</v>
      </c>
      <c r="I673" s="178"/>
      <c r="L673" s="174"/>
      <c r="M673" s="179"/>
      <c r="N673" s="180"/>
      <c r="O673" s="180"/>
      <c r="P673" s="180"/>
      <c r="Q673" s="180"/>
      <c r="R673" s="180"/>
      <c r="S673" s="180"/>
      <c r="T673" s="181"/>
      <c r="AT673" s="175" t="s">
        <v>264</v>
      </c>
      <c r="AU673" s="175" t="s">
        <v>82</v>
      </c>
      <c r="AV673" s="14" t="s">
        <v>82</v>
      </c>
      <c r="AW673" s="14" t="s">
        <v>34</v>
      </c>
      <c r="AX673" s="14" t="s">
        <v>73</v>
      </c>
      <c r="AY673" s="175" t="s">
        <v>252</v>
      </c>
    </row>
    <row r="674" spans="1:65" s="14" customFormat="1" ht="11.25">
      <c r="B674" s="174"/>
      <c r="D674" s="160" t="s">
        <v>264</v>
      </c>
      <c r="E674" s="175" t="s">
        <v>3</v>
      </c>
      <c r="F674" s="176" t="s">
        <v>6875</v>
      </c>
      <c r="H674" s="177">
        <v>536</v>
      </c>
      <c r="I674" s="178"/>
      <c r="L674" s="174"/>
      <c r="M674" s="179"/>
      <c r="N674" s="180"/>
      <c r="O674" s="180"/>
      <c r="P674" s="180"/>
      <c r="Q674" s="180"/>
      <c r="R674" s="180"/>
      <c r="S674" s="180"/>
      <c r="T674" s="181"/>
      <c r="AT674" s="175" t="s">
        <v>264</v>
      </c>
      <c r="AU674" s="175" t="s">
        <v>82</v>
      </c>
      <c r="AV674" s="14" t="s">
        <v>82</v>
      </c>
      <c r="AW674" s="14" t="s">
        <v>34</v>
      </c>
      <c r="AX674" s="14" t="s">
        <v>73</v>
      </c>
      <c r="AY674" s="175" t="s">
        <v>252</v>
      </c>
    </row>
    <row r="675" spans="1:65" s="14" customFormat="1" ht="11.25">
      <c r="B675" s="174"/>
      <c r="D675" s="160" t="s">
        <v>264</v>
      </c>
      <c r="E675" s="175" t="s">
        <v>3</v>
      </c>
      <c r="F675" s="176" t="s">
        <v>360</v>
      </c>
      <c r="H675" s="177">
        <v>11</v>
      </c>
      <c r="I675" s="178"/>
      <c r="L675" s="174"/>
      <c r="M675" s="179"/>
      <c r="N675" s="180"/>
      <c r="O675" s="180"/>
      <c r="P675" s="180"/>
      <c r="Q675" s="180"/>
      <c r="R675" s="180"/>
      <c r="S675" s="180"/>
      <c r="T675" s="181"/>
      <c r="AT675" s="175" t="s">
        <v>264</v>
      </c>
      <c r="AU675" s="175" t="s">
        <v>82</v>
      </c>
      <c r="AV675" s="14" t="s">
        <v>82</v>
      </c>
      <c r="AW675" s="14" t="s">
        <v>34</v>
      </c>
      <c r="AX675" s="14" t="s">
        <v>73</v>
      </c>
      <c r="AY675" s="175" t="s">
        <v>252</v>
      </c>
    </row>
    <row r="676" spans="1:65" s="14" customFormat="1" ht="11.25">
      <c r="B676" s="174"/>
      <c r="D676" s="160" t="s">
        <v>264</v>
      </c>
      <c r="E676" s="175" t="s">
        <v>3</v>
      </c>
      <c r="F676" s="176" t="s">
        <v>328</v>
      </c>
      <c r="H676" s="177">
        <v>9</v>
      </c>
      <c r="I676" s="178"/>
      <c r="L676" s="174"/>
      <c r="M676" s="179"/>
      <c r="N676" s="180"/>
      <c r="O676" s="180"/>
      <c r="P676" s="180"/>
      <c r="Q676" s="180"/>
      <c r="R676" s="180"/>
      <c r="S676" s="180"/>
      <c r="T676" s="181"/>
      <c r="AT676" s="175" t="s">
        <v>264</v>
      </c>
      <c r="AU676" s="175" t="s">
        <v>82</v>
      </c>
      <c r="AV676" s="14" t="s">
        <v>82</v>
      </c>
      <c r="AW676" s="14" t="s">
        <v>34</v>
      </c>
      <c r="AX676" s="14" t="s">
        <v>73</v>
      </c>
      <c r="AY676" s="175" t="s">
        <v>252</v>
      </c>
    </row>
    <row r="677" spans="1:65" s="14" customFormat="1" ht="11.25">
      <c r="B677" s="174"/>
      <c r="D677" s="160" t="s">
        <v>264</v>
      </c>
      <c r="E677" s="175" t="s">
        <v>3</v>
      </c>
      <c r="F677" s="176" t="s">
        <v>373</v>
      </c>
      <c r="H677" s="177">
        <v>12</v>
      </c>
      <c r="I677" s="178"/>
      <c r="L677" s="174"/>
      <c r="M677" s="179"/>
      <c r="N677" s="180"/>
      <c r="O677" s="180"/>
      <c r="P677" s="180"/>
      <c r="Q677" s="180"/>
      <c r="R677" s="180"/>
      <c r="S677" s="180"/>
      <c r="T677" s="181"/>
      <c r="AT677" s="175" t="s">
        <v>264</v>
      </c>
      <c r="AU677" s="175" t="s">
        <v>82</v>
      </c>
      <c r="AV677" s="14" t="s">
        <v>82</v>
      </c>
      <c r="AW677" s="14" t="s">
        <v>34</v>
      </c>
      <c r="AX677" s="14" t="s">
        <v>73</v>
      </c>
      <c r="AY677" s="175" t="s">
        <v>252</v>
      </c>
    </row>
    <row r="678" spans="1:65" s="14" customFormat="1" ht="11.25">
      <c r="B678" s="174"/>
      <c r="D678" s="160" t="s">
        <v>264</v>
      </c>
      <c r="E678" s="175" t="s">
        <v>3</v>
      </c>
      <c r="F678" s="176" t="s">
        <v>312</v>
      </c>
      <c r="H678" s="177">
        <v>7</v>
      </c>
      <c r="I678" s="178"/>
      <c r="L678" s="174"/>
      <c r="M678" s="179"/>
      <c r="N678" s="180"/>
      <c r="O678" s="180"/>
      <c r="P678" s="180"/>
      <c r="Q678" s="180"/>
      <c r="R678" s="180"/>
      <c r="S678" s="180"/>
      <c r="T678" s="181"/>
      <c r="AT678" s="175" t="s">
        <v>264</v>
      </c>
      <c r="AU678" s="175" t="s">
        <v>82</v>
      </c>
      <c r="AV678" s="14" t="s">
        <v>82</v>
      </c>
      <c r="AW678" s="14" t="s">
        <v>34</v>
      </c>
      <c r="AX678" s="14" t="s">
        <v>73</v>
      </c>
      <c r="AY678" s="175" t="s">
        <v>252</v>
      </c>
    </row>
    <row r="679" spans="1:65" s="14" customFormat="1" ht="11.25">
      <c r="B679" s="174"/>
      <c r="D679" s="160" t="s">
        <v>264</v>
      </c>
      <c r="E679" s="175" t="s">
        <v>3</v>
      </c>
      <c r="F679" s="176" t="s">
        <v>338</v>
      </c>
      <c r="H679" s="177">
        <v>10</v>
      </c>
      <c r="I679" s="178"/>
      <c r="L679" s="174"/>
      <c r="M679" s="179"/>
      <c r="N679" s="180"/>
      <c r="O679" s="180"/>
      <c r="P679" s="180"/>
      <c r="Q679" s="180"/>
      <c r="R679" s="180"/>
      <c r="S679" s="180"/>
      <c r="T679" s="181"/>
      <c r="AT679" s="175" t="s">
        <v>264</v>
      </c>
      <c r="AU679" s="175" t="s">
        <v>82</v>
      </c>
      <c r="AV679" s="14" t="s">
        <v>82</v>
      </c>
      <c r="AW679" s="14" t="s">
        <v>34</v>
      </c>
      <c r="AX679" s="14" t="s">
        <v>73</v>
      </c>
      <c r="AY679" s="175" t="s">
        <v>252</v>
      </c>
    </row>
    <row r="680" spans="1:65" s="14" customFormat="1" ht="11.25">
      <c r="B680" s="174"/>
      <c r="D680" s="160" t="s">
        <v>264</v>
      </c>
      <c r="E680" s="175" t="s">
        <v>3</v>
      </c>
      <c r="F680" s="176" t="s">
        <v>338</v>
      </c>
      <c r="H680" s="177">
        <v>10</v>
      </c>
      <c r="I680" s="178"/>
      <c r="L680" s="174"/>
      <c r="M680" s="179"/>
      <c r="N680" s="180"/>
      <c r="O680" s="180"/>
      <c r="P680" s="180"/>
      <c r="Q680" s="180"/>
      <c r="R680" s="180"/>
      <c r="S680" s="180"/>
      <c r="T680" s="181"/>
      <c r="AT680" s="175" t="s">
        <v>264</v>
      </c>
      <c r="AU680" s="175" t="s">
        <v>82</v>
      </c>
      <c r="AV680" s="14" t="s">
        <v>82</v>
      </c>
      <c r="AW680" s="14" t="s">
        <v>34</v>
      </c>
      <c r="AX680" s="14" t="s">
        <v>73</v>
      </c>
      <c r="AY680" s="175" t="s">
        <v>252</v>
      </c>
    </row>
    <row r="681" spans="1:65" s="14" customFormat="1" ht="11.25">
      <c r="B681" s="174"/>
      <c r="D681" s="160" t="s">
        <v>264</v>
      </c>
      <c r="E681" s="175" t="s">
        <v>3</v>
      </c>
      <c r="F681" s="176" t="s">
        <v>1027</v>
      </c>
      <c r="H681" s="177">
        <v>70</v>
      </c>
      <c r="I681" s="178"/>
      <c r="L681" s="174"/>
      <c r="M681" s="179"/>
      <c r="N681" s="180"/>
      <c r="O681" s="180"/>
      <c r="P681" s="180"/>
      <c r="Q681" s="180"/>
      <c r="R681" s="180"/>
      <c r="S681" s="180"/>
      <c r="T681" s="181"/>
      <c r="AT681" s="175" t="s">
        <v>264</v>
      </c>
      <c r="AU681" s="175" t="s">
        <v>82</v>
      </c>
      <c r="AV681" s="14" t="s">
        <v>82</v>
      </c>
      <c r="AW681" s="14" t="s">
        <v>34</v>
      </c>
      <c r="AX681" s="14" t="s">
        <v>73</v>
      </c>
      <c r="AY681" s="175" t="s">
        <v>252</v>
      </c>
    </row>
    <row r="682" spans="1:65" s="16" customFormat="1" ht="11.25">
      <c r="B682" s="190"/>
      <c r="D682" s="160" t="s">
        <v>264</v>
      </c>
      <c r="E682" s="191" t="s">
        <v>3</v>
      </c>
      <c r="F682" s="192" t="s">
        <v>354</v>
      </c>
      <c r="H682" s="193">
        <v>690</v>
      </c>
      <c r="I682" s="194"/>
      <c r="L682" s="190"/>
      <c r="M682" s="195"/>
      <c r="N682" s="196"/>
      <c r="O682" s="196"/>
      <c r="P682" s="196"/>
      <c r="Q682" s="196"/>
      <c r="R682" s="196"/>
      <c r="S682" s="196"/>
      <c r="T682" s="197"/>
      <c r="AT682" s="191" t="s">
        <v>264</v>
      </c>
      <c r="AU682" s="191" t="s">
        <v>82</v>
      </c>
      <c r="AV682" s="16" t="s">
        <v>95</v>
      </c>
      <c r="AW682" s="16" t="s">
        <v>34</v>
      </c>
      <c r="AX682" s="16" t="s">
        <v>73</v>
      </c>
      <c r="AY682" s="191" t="s">
        <v>252</v>
      </c>
    </row>
    <row r="683" spans="1:65" s="13" customFormat="1" ht="11.25">
      <c r="B683" s="167"/>
      <c r="D683" s="160" t="s">
        <v>264</v>
      </c>
      <c r="E683" s="168" t="s">
        <v>3</v>
      </c>
      <c r="F683" s="169" t="s">
        <v>6876</v>
      </c>
      <c r="H683" s="168" t="s">
        <v>3</v>
      </c>
      <c r="I683" s="170"/>
      <c r="L683" s="167"/>
      <c r="M683" s="171"/>
      <c r="N683" s="172"/>
      <c r="O683" s="172"/>
      <c r="P683" s="172"/>
      <c r="Q683" s="172"/>
      <c r="R683" s="172"/>
      <c r="S683" s="172"/>
      <c r="T683" s="173"/>
      <c r="AT683" s="168" t="s">
        <v>264</v>
      </c>
      <c r="AU683" s="168" t="s">
        <v>82</v>
      </c>
      <c r="AV683" s="13" t="s">
        <v>80</v>
      </c>
      <c r="AW683" s="13" t="s">
        <v>34</v>
      </c>
      <c r="AX683" s="13" t="s">
        <v>73</v>
      </c>
      <c r="AY683" s="168" t="s">
        <v>252</v>
      </c>
    </row>
    <row r="684" spans="1:65" s="14" customFormat="1" ht="11.25">
      <c r="B684" s="174"/>
      <c r="D684" s="160" t="s">
        <v>264</v>
      </c>
      <c r="E684" s="175" t="s">
        <v>3</v>
      </c>
      <c r="F684" s="176" t="s">
        <v>6877</v>
      </c>
      <c r="H684" s="177">
        <v>18</v>
      </c>
      <c r="I684" s="178"/>
      <c r="L684" s="174"/>
      <c r="M684" s="179"/>
      <c r="N684" s="180"/>
      <c r="O684" s="180"/>
      <c r="P684" s="180"/>
      <c r="Q684" s="180"/>
      <c r="R684" s="180"/>
      <c r="S684" s="180"/>
      <c r="T684" s="181"/>
      <c r="AT684" s="175" t="s">
        <v>264</v>
      </c>
      <c r="AU684" s="175" t="s">
        <v>82</v>
      </c>
      <c r="AV684" s="14" t="s">
        <v>82</v>
      </c>
      <c r="AW684" s="14" t="s">
        <v>34</v>
      </c>
      <c r="AX684" s="14" t="s">
        <v>73</v>
      </c>
      <c r="AY684" s="175" t="s">
        <v>252</v>
      </c>
    </row>
    <row r="685" spans="1:65" s="16" customFormat="1" ht="11.25">
      <c r="B685" s="190"/>
      <c r="D685" s="160" t="s">
        <v>264</v>
      </c>
      <c r="E685" s="191" t="s">
        <v>3</v>
      </c>
      <c r="F685" s="192" t="s">
        <v>354</v>
      </c>
      <c r="H685" s="193">
        <v>18</v>
      </c>
      <c r="I685" s="194"/>
      <c r="L685" s="190"/>
      <c r="M685" s="195"/>
      <c r="N685" s="196"/>
      <c r="O685" s="196"/>
      <c r="P685" s="196"/>
      <c r="Q685" s="196"/>
      <c r="R685" s="196"/>
      <c r="S685" s="196"/>
      <c r="T685" s="197"/>
      <c r="AT685" s="191" t="s">
        <v>264</v>
      </c>
      <c r="AU685" s="191" t="s">
        <v>82</v>
      </c>
      <c r="AV685" s="16" t="s">
        <v>95</v>
      </c>
      <c r="AW685" s="16" t="s">
        <v>34</v>
      </c>
      <c r="AX685" s="16" t="s">
        <v>73</v>
      </c>
      <c r="AY685" s="191" t="s">
        <v>252</v>
      </c>
    </row>
    <row r="686" spans="1:65" s="15" customFormat="1" ht="11.25">
      <c r="B686" s="182"/>
      <c r="D686" s="160" t="s">
        <v>264</v>
      </c>
      <c r="E686" s="183" t="s">
        <v>3</v>
      </c>
      <c r="F686" s="184" t="s">
        <v>269</v>
      </c>
      <c r="H686" s="185">
        <v>708</v>
      </c>
      <c r="I686" s="186"/>
      <c r="L686" s="182"/>
      <c r="M686" s="187"/>
      <c r="N686" s="188"/>
      <c r="O686" s="188"/>
      <c r="P686" s="188"/>
      <c r="Q686" s="188"/>
      <c r="R686" s="188"/>
      <c r="S686" s="188"/>
      <c r="T686" s="189"/>
      <c r="AT686" s="183" t="s">
        <v>264</v>
      </c>
      <c r="AU686" s="183" t="s">
        <v>82</v>
      </c>
      <c r="AV686" s="15" t="s">
        <v>258</v>
      </c>
      <c r="AW686" s="15" t="s">
        <v>34</v>
      </c>
      <c r="AX686" s="15" t="s">
        <v>80</v>
      </c>
      <c r="AY686" s="183" t="s">
        <v>252</v>
      </c>
    </row>
    <row r="687" spans="1:65" s="2" customFormat="1" ht="24.2" customHeight="1">
      <c r="A687" s="34"/>
      <c r="B687" s="145"/>
      <c r="C687" s="198" t="s">
        <v>610</v>
      </c>
      <c r="D687" s="198" t="s">
        <v>361</v>
      </c>
      <c r="E687" s="199" t="s">
        <v>6878</v>
      </c>
      <c r="F687" s="200" t="s">
        <v>6879</v>
      </c>
      <c r="G687" s="201" t="s">
        <v>743</v>
      </c>
      <c r="H687" s="202">
        <v>690</v>
      </c>
      <c r="I687" s="203"/>
      <c r="J687" s="204">
        <f>ROUND(I687*H687,2)</f>
        <v>0</v>
      </c>
      <c r="K687" s="205"/>
      <c r="L687" s="206"/>
      <c r="M687" s="207" t="s">
        <v>3</v>
      </c>
      <c r="N687" s="208" t="s">
        <v>44</v>
      </c>
      <c r="O687" s="55"/>
      <c r="P687" s="156">
        <f>O687*H687</f>
        <v>0</v>
      </c>
      <c r="Q687" s="156">
        <v>3.0000000000000001E-5</v>
      </c>
      <c r="R687" s="156">
        <f>Q687*H687</f>
        <v>2.07E-2</v>
      </c>
      <c r="S687" s="156">
        <v>0</v>
      </c>
      <c r="T687" s="157">
        <f>S687*H687</f>
        <v>0</v>
      </c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R687" s="158" t="s">
        <v>572</v>
      </c>
      <c r="AT687" s="158" t="s">
        <v>361</v>
      </c>
      <c r="AU687" s="158" t="s">
        <v>82</v>
      </c>
      <c r="AY687" s="19" t="s">
        <v>252</v>
      </c>
      <c r="BE687" s="159">
        <f>IF(N687="základní",J687,0)</f>
        <v>0</v>
      </c>
      <c r="BF687" s="159">
        <f>IF(N687="snížená",J687,0)</f>
        <v>0</v>
      </c>
      <c r="BG687" s="159">
        <f>IF(N687="zákl. přenesená",J687,0)</f>
        <v>0</v>
      </c>
      <c r="BH687" s="159">
        <f>IF(N687="sníž. přenesená",J687,0)</f>
        <v>0</v>
      </c>
      <c r="BI687" s="159">
        <f>IF(N687="nulová",J687,0)</f>
        <v>0</v>
      </c>
      <c r="BJ687" s="19" t="s">
        <v>80</v>
      </c>
      <c r="BK687" s="159">
        <f>ROUND(I687*H687,2)</f>
        <v>0</v>
      </c>
      <c r="BL687" s="19" t="s">
        <v>406</v>
      </c>
      <c r="BM687" s="158" t="s">
        <v>6880</v>
      </c>
    </row>
    <row r="688" spans="1:65" s="2" customFormat="1" ht="11.25">
      <c r="A688" s="34"/>
      <c r="B688" s="35"/>
      <c r="C688" s="34"/>
      <c r="D688" s="160" t="s">
        <v>260</v>
      </c>
      <c r="E688" s="34"/>
      <c r="F688" s="161" t="s">
        <v>6879</v>
      </c>
      <c r="G688" s="34"/>
      <c r="H688" s="34"/>
      <c r="I688" s="162"/>
      <c r="J688" s="34"/>
      <c r="K688" s="34"/>
      <c r="L688" s="35"/>
      <c r="M688" s="163"/>
      <c r="N688" s="164"/>
      <c r="O688" s="55"/>
      <c r="P688" s="55"/>
      <c r="Q688" s="55"/>
      <c r="R688" s="55"/>
      <c r="S688" s="55"/>
      <c r="T688" s="56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T688" s="19" t="s">
        <v>260</v>
      </c>
      <c r="AU688" s="19" t="s">
        <v>82</v>
      </c>
    </row>
    <row r="689" spans="1:65" s="2" customFormat="1" ht="16.5" customHeight="1">
      <c r="A689" s="34"/>
      <c r="B689" s="145"/>
      <c r="C689" s="198" t="s">
        <v>618</v>
      </c>
      <c r="D689" s="198" t="s">
        <v>361</v>
      </c>
      <c r="E689" s="199" t="s">
        <v>6881</v>
      </c>
      <c r="F689" s="200" t="s">
        <v>6882</v>
      </c>
      <c r="G689" s="201" t="s">
        <v>743</v>
      </c>
      <c r="H689" s="202">
        <v>18</v>
      </c>
      <c r="I689" s="203"/>
      <c r="J689" s="204">
        <f>ROUND(I689*H689,2)</f>
        <v>0</v>
      </c>
      <c r="K689" s="205"/>
      <c r="L689" s="206"/>
      <c r="M689" s="207" t="s">
        <v>3</v>
      </c>
      <c r="N689" s="208" t="s">
        <v>44</v>
      </c>
      <c r="O689" s="55"/>
      <c r="P689" s="156">
        <f>O689*H689</f>
        <v>0</v>
      </c>
      <c r="Q689" s="156">
        <v>4.0000000000000003E-5</v>
      </c>
      <c r="R689" s="156">
        <f>Q689*H689</f>
        <v>7.2000000000000005E-4</v>
      </c>
      <c r="S689" s="156">
        <v>0</v>
      </c>
      <c r="T689" s="157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158" t="s">
        <v>572</v>
      </c>
      <c r="AT689" s="158" t="s">
        <v>361</v>
      </c>
      <c r="AU689" s="158" t="s">
        <v>82</v>
      </c>
      <c r="AY689" s="19" t="s">
        <v>252</v>
      </c>
      <c r="BE689" s="159">
        <f>IF(N689="základní",J689,0)</f>
        <v>0</v>
      </c>
      <c r="BF689" s="159">
        <f>IF(N689="snížená",J689,0)</f>
        <v>0</v>
      </c>
      <c r="BG689" s="159">
        <f>IF(N689="zákl. přenesená",J689,0)</f>
        <v>0</v>
      </c>
      <c r="BH689" s="159">
        <f>IF(N689="sníž. přenesená",J689,0)</f>
        <v>0</v>
      </c>
      <c r="BI689" s="159">
        <f>IF(N689="nulová",J689,0)</f>
        <v>0</v>
      </c>
      <c r="BJ689" s="19" t="s">
        <v>80</v>
      </c>
      <c r="BK689" s="159">
        <f>ROUND(I689*H689,2)</f>
        <v>0</v>
      </c>
      <c r="BL689" s="19" t="s">
        <v>406</v>
      </c>
      <c r="BM689" s="158" t="s">
        <v>6883</v>
      </c>
    </row>
    <row r="690" spans="1:65" s="2" customFormat="1" ht="11.25">
      <c r="A690" s="34"/>
      <c r="B690" s="35"/>
      <c r="C690" s="34"/>
      <c r="D690" s="160" t="s">
        <v>260</v>
      </c>
      <c r="E690" s="34"/>
      <c r="F690" s="161" t="s">
        <v>6882</v>
      </c>
      <c r="G690" s="34"/>
      <c r="H690" s="34"/>
      <c r="I690" s="162"/>
      <c r="J690" s="34"/>
      <c r="K690" s="34"/>
      <c r="L690" s="35"/>
      <c r="M690" s="163"/>
      <c r="N690" s="164"/>
      <c r="O690" s="55"/>
      <c r="P690" s="55"/>
      <c r="Q690" s="55"/>
      <c r="R690" s="55"/>
      <c r="S690" s="55"/>
      <c r="T690" s="56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9" t="s">
        <v>260</v>
      </c>
      <c r="AU690" s="19" t="s">
        <v>82</v>
      </c>
    </row>
    <row r="691" spans="1:65" s="2" customFormat="1" ht="11.25">
      <c r="A691" s="34"/>
      <c r="B691" s="35"/>
      <c r="C691" s="34"/>
      <c r="D691" s="165" t="s">
        <v>262</v>
      </c>
      <c r="E691" s="34"/>
      <c r="F691" s="166" t="s">
        <v>6884</v>
      </c>
      <c r="G691" s="34"/>
      <c r="H691" s="34"/>
      <c r="I691" s="162"/>
      <c r="J691" s="34"/>
      <c r="K691" s="34"/>
      <c r="L691" s="35"/>
      <c r="M691" s="163"/>
      <c r="N691" s="164"/>
      <c r="O691" s="55"/>
      <c r="P691" s="55"/>
      <c r="Q691" s="55"/>
      <c r="R691" s="55"/>
      <c r="S691" s="55"/>
      <c r="T691" s="56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9" t="s">
        <v>262</v>
      </c>
      <c r="AU691" s="19" t="s">
        <v>82</v>
      </c>
    </row>
    <row r="692" spans="1:65" s="2" customFormat="1" ht="21.75" customHeight="1">
      <c r="A692" s="34"/>
      <c r="B692" s="145"/>
      <c r="C692" s="146" t="s">
        <v>624</v>
      </c>
      <c r="D692" s="146" t="s">
        <v>254</v>
      </c>
      <c r="E692" s="147" t="s">
        <v>6885</v>
      </c>
      <c r="F692" s="148" t="s">
        <v>6886</v>
      </c>
      <c r="G692" s="149" t="s">
        <v>331</v>
      </c>
      <c r="H692" s="150">
        <v>2093</v>
      </c>
      <c r="I692" s="151"/>
      <c r="J692" s="152">
        <f>ROUND(I692*H692,2)</f>
        <v>0</v>
      </c>
      <c r="K692" s="153"/>
      <c r="L692" s="35"/>
      <c r="M692" s="154" t="s">
        <v>3</v>
      </c>
      <c r="N692" s="155" t="s">
        <v>44</v>
      </c>
      <c r="O692" s="55"/>
      <c r="P692" s="156">
        <f>O692*H692</f>
        <v>0</v>
      </c>
      <c r="Q692" s="156">
        <v>0</v>
      </c>
      <c r="R692" s="156">
        <f>Q692*H692</f>
        <v>0</v>
      </c>
      <c r="S692" s="156">
        <v>0</v>
      </c>
      <c r="T692" s="157">
        <f>S692*H692</f>
        <v>0</v>
      </c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R692" s="158" t="s">
        <v>406</v>
      </c>
      <c r="AT692" s="158" t="s">
        <v>254</v>
      </c>
      <c r="AU692" s="158" t="s">
        <v>82</v>
      </c>
      <c r="AY692" s="19" t="s">
        <v>252</v>
      </c>
      <c r="BE692" s="159">
        <f>IF(N692="základní",J692,0)</f>
        <v>0</v>
      </c>
      <c r="BF692" s="159">
        <f>IF(N692="snížená",J692,0)</f>
        <v>0</v>
      </c>
      <c r="BG692" s="159">
        <f>IF(N692="zákl. přenesená",J692,0)</f>
        <v>0</v>
      </c>
      <c r="BH692" s="159">
        <f>IF(N692="sníž. přenesená",J692,0)</f>
        <v>0</v>
      </c>
      <c r="BI692" s="159">
        <f>IF(N692="nulová",J692,0)</f>
        <v>0</v>
      </c>
      <c r="BJ692" s="19" t="s">
        <v>80</v>
      </c>
      <c r="BK692" s="159">
        <f>ROUND(I692*H692,2)</f>
        <v>0</v>
      </c>
      <c r="BL692" s="19" t="s">
        <v>406</v>
      </c>
      <c r="BM692" s="158" t="s">
        <v>6887</v>
      </c>
    </row>
    <row r="693" spans="1:65" s="2" customFormat="1" ht="19.5">
      <c r="A693" s="34"/>
      <c r="B693" s="35"/>
      <c r="C693" s="34"/>
      <c r="D693" s="160" t="s">
        <v>260</v>
      </c>
      <c r="E693" s="34"/>
      <c r="F693" s="161" t="s">
        <v>6888</v>
      </c>
      <c r="G693" s="34"/>
      <c r="H693" s="34"/>
      <c r="I693" s="162"/>
      <c r="J693" s="34"/>
      <c r="K693" s="34"/>
      <c r="L693" s="35"/>
      <c r="M693" s="163"/>
      <c r="N693" s="164"/>
      <c r="O693" s="55"/>
      <c r="P693" s="55"/>
      <c r="Q693" s="55"/>
      <c r="R693" s="55"/>
      <c r="S693" s="55"/>
      <c r="T693" s="56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T693" s="19" t="s">
        <v>260</v>
      </c>
      <c r="AU693" s="19" t="s">
        <v>82</v>
      </c>
    </row>
    <row r="694" spans="1:65" s="2" customFormat="1" ht="11.25">
      <c r="A694" s="34"/>
      <c r="B694" s="35"/>
      <c r="C694" s="34"/>
      <c r="D694" s="165" t="s">
        <v>262</v>
      </c>
      <c r="E694" s="34"/>
      <c r="F694" s="166" t="s">
        <v>6889</v>
      </c>
      <c r="G694" s="34"/>
      <c r="H694" s="34"/>
      <c r="I694" s="162"/>
      <c r="J694" s="34"/>
      <c r="K694" s="34"/>
      <c r="L694" s="35"/>
      <c r="M694" s="163"/>
      <c r="N694" s="164"/>
      <c r="O694" s="55"/>
      <c r="P694" s="55"/>
      <c r="Q694" s="55"/>
      <c r="R694" s="55"/>
      <c r="S694" s="55"/>
      <c r="T694" s="56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9" t="s">
        <v>262</v>
      </c>
      <c r="AU694" s="19" t="s">
        <v>82</v>
      </c>
    </row>
    <row r="695" spans="1:65" s="13" customFormat="1" ht="11.25">
      <c r="B695" s="167"/>
      <c r="D695" s="160" t="s">
        <v>264</v>
      </c>
      <c r="E695" s="168" t="s">
        <v>3</v>
      </c>
      <c r="F695" s="169" t="s">
        <v>6890</v>
      </c>
      <c r="H695" s="168" t="s">
        <v>3</v>
      </c>
      <c r="I695" s="170"/>
      <c r="L695" s="167"/>
      <c r="M695" s="171"/>
      <c r="N695" s="172"/>
      <c r="O695" s="172"/>
      <c r="P695" s="172"/>
      <c r="Q695" s="172"/>
      <c r="R695" s="172"/>
      <c r="S695" s="172"/>
      <c r="T695" s="173"/>
      <c r="AT695" s="168" t="s">
        <v>264</v>
      </c>
      <c r="AU695" s="168" t="s">
        <v>82</v>
      </c>
      <c r="AV695" s="13" t="s">
        <v>80</v>
      </c>
      <c r="AW695" s="13" t="s">
        <v>34</v>
      </c>
      <c r="AX695" s="13" t="s">
        <v>73</v>
      </c>
      <c r="AY695" s="168" t="s">
        <v>252</v>
      </c>
    </row>
    <row r="696" spans="1:65" s="13" customFormat="1" ht="11.25">
      <c r="B696" s="167"/>
      <c r="D696" s="160" t="s">
        <v>264</v>
      </c>
      <c r="E696" s="168" t="s">
        <v>3</v>
      </c>
      <c r="F696" s="169" t="s">
        <v>6891</v>
      </c>
      <c r="H696" s="168" t="s">
        <v>3</v>
      </c>
      <c r="I696" s="170"/>
      <c r="L696" s="167"/>
      <c r="M696" s="171"/>
      <c r="N696" s="172"/>
      <c r="O696" s="172"/>
      <c r="P696" s="172"/>
      <c r="Q696" s="172"/>
      <c r="R696" s="172"/>
      <c r="S696" s="172"/>
      <c r="T696" s="173"/>
      <c r="AT696" s="168" t="s">
        <v>264</v>
      </c>
      <c r="AU696" s="168" t="s">
        <v>82</v>
      </c>
      <c r="AV696" s="13" t="s">
        <v>80</v>
      </c>
      <c r="AW696" s="13" t="s">
        <v>34</v>
      </c>
      <c r="AX696" s="13" t="s">
        <v>73</v>
      </c>
      <c r="AY696" s="168" t="s">
        <v>252</v>
      </c>
    </row>
    <row r="697" spans="1:65" s="13" customFormat="1" ht="11.25">
      <c r="B697" s="167"/>
      <c r="D697" s="160" t="s">
        <v>264</v>
      </c>
      <c r="E697" s="168" t="s">
        <v>3</v>
      </c>
      <c r="F697" s="169" t="s">
        <v>6892</v>
      </c>
      <c r="H697" s="168" t="s">
        <v>3</v>
      </c>
      <c r="I697" s="170"/>
      <c r="L697" s="167"/>
      <c r="M697" s="171"/>
      <c r="N697" s="172"/>
      <c r="O697" s="172"/>
      <c r="P697" s="172"/>
      <c r="Q697" s="172"/>
      <c r="R697" s="172"/>
      <c r="S697" s="172"/>
      <c r="T697" s="173"/>
      <c r="AT697" s="168" t="s">
        <v>264</v>
      </c>
      <c r="AU697" s="168" t="s">
        <v>82</v>
      </c>
      <c r="AV697" s="13" t="s">
        <v>80</v>
      </c>
      <c r="AW697" s="13" t="s">
        <v>34</v>
      </c>
      <c r="AX697" s="13" t="s">
        <v>73</v>
      </c>
      <c r="AY697" s="168" t="s">
        <v>252</v>
      </c>
    </row>
    <row r="698" spans="1:65" s="14" customFormat="1" ht="11.25">
      <c r="B698" s="174"/>
      <c r="D698" s="160" t="s">
        <v>264</v>
      </c>
      <c r="E698" s="175" t="s">
        <v>3</v>
      </c>
      <c r="F698" s="176" t="s">
        <v>475</v>
      </c>
      <c r="H698" s="177">
        <v>24</v>
      </c>
      <c r="I698" s="178"/>
      <c r="L698" s="174"/>
      <c r="M698" s="179"/>
      <c r="N698" s="180"/>
      <c r="O698" s="180"/>
      <c r="P698" s="180"/>
      <c r="Q698" s="180"/>
      <c r="R698" s="180"/>
      <c r="S698" s="180"/>
      <c r="T698" s="181"/>
      <c r="AT698" s="175" t="s">
        <v>264</v>
      </c>
      <c r="AU698" s="175" t="s">
        <v>82</v>
      </c>
      <c r="AV698" s="14" t="s">
        <v>82</v>
      </c>
      <c r="AW698" s="14" t="s">
        <v>34</v>
      </c>
      <c r="AX698" s="14" t="s">
        <v>73</v>
      </c>
      <c r="AY698" s="175" t="s">
        <v>252</v>
      </c>
    </row>
    <row r="699" spans="1:65" s="13" customFormat="1" ht="11.25">
      <c r="B699" s="167"/>
      <c r="D699" s="160" t="s">
        <v>264</v>
      </c>
      <c r="E699" s="168" t="s">
        <v>3</v>
      </c>
      <c r="F699" s="169" t="s">
        <v>6892</v>
      </c>
      <c r="H699" s="168" t="s">
        <v>3</v>
      </c>
      <c r="I699" s="170"/>
      <c r="L699" s="167"/>
      <c r="M699" s="171"/>
      <c r="N699" s="172"/>
      <c r="O699" s="172"/>
      <c r="P699" s="172"/>
      <c r="Q699" s="172"/>
      <c r="R699" s="172"/>
      <c r="S699" s="172"/>
      <c r="T699" s="173"/>
      <c r="AT699" s="168" t="s">
        <v>264</v>
      </c>
      <c r="AU699" s="168" t="s">
        <v>82</v>
      </c>
      <c r="AV699" s="13" t="s">
        <v>80</v>
      </c>
      <c r="AW699" s="13" t="s">
        <v>34</v>
      </c>
      <c r="AX699" s="13" t="s">
        <v>73</v>
      </c>
      <c r="AY699" s="168" t="s">
        <v>252</v>
      </c>
    </row>
    <row r="700" spans="1:65" s="14" customFormat="1" ht="11.25">
      <c r="B700" s="174"/>
      <c r="D700" s="160" t="s">
        <v>264</v>
      </c>
      <c r="E700" s="175" t="s">
        <v>3</v>
      </c>
      <c r="F700" s="176" t="s">
        <v>517</v>
      </c>
      <c r="H700" s="177">
        <v>29</v>
      </c>
      <c r="I700" s="178"/>
      <c r="L700" s="174"/>
      <c r="M700" s="179"/>
      <c r="N700" s="180"/>
      <c r="O700" s="180"/>
      <c r="P700" s="180"/>
      <c r="Q700" s="180"/>
      <c r="R700" s="180"/>
      <c r="S700" s="180"/>
      <c r="T700" s="181"/>
      <c r="AT700" s="175" t="s">
        <v>264</v>
      </c>
      <c r="AU700" s="175" t="s">
        <v>82</v>
      </c>
      <c r="AV700" s="14" t="s">
        <v>82</v>
      </c>
      <c r="AW700" s="14" t="s">
        <v>34</v>
      </c>
      <c r="AX700" s="14" t="s">
        <v>73</v>
      </c>
      <c r="AY700" s="175" t="s">
        <v>252</v>
      </c>
    </row>
    <row r="701" spans="1:65" s="13" customFormat="1" ht="11.25">
      <c r="B701" s="167"/>
      <c r="D701" s="160" t="s">
        <v>264</v>
      </c>
      <c r="E701" s="168" t="s">
        <v>3</v>
      </c>
      <c r="F701" s="169" t="s">
        <v>6892</v>
      </c>
      <c r="H701" s="168" t="s">
        <v>3</v>
      </c>
      <c r="I701" s="170"/>
      <c r="L701" s="167"/>
      <c r="M701" s="171"/>
      <c r="N701" s="172"/>
      <c r="O701" s="172"/>
      <c r="P701" s="172"/>
      <c r="Q701" s="172"/>
      <c r="R701" s="172"/>
      <c r="S701" s="172"/>
      <c r="T701" s="173"/>
      <c r="AT701" s="168" t="s">
        <v>264</v>
      </c>
      <c r="AU701" s="168" t="s">
        <v>82</v>
      </c>
      <c r="AV701" s="13" t="s">
        <v>80</v>
      </c>
      <c r="AW701" s="13" t="s">
        <v>34</v>
      </c>
      <c r="AX701" s="13" t="s">
        <v>73</v>
      </c>
      <c r="AY701" s="168" t="s">
        <v>252</v>
      </c>
    </row>
    <row r="702" spans="1:65" s="14" customFormat="1" ht="11.25">
      <c r="B702" s="174"/>
      <c r="D702" s="160" t="s">
        <v>264</v>
      </c>
      <c r="E702" s="175" t="s">
        <v>3</v>
      </c>
      <c r="F702" s="176" t="s">
        <v>503</v>
      </c>
      <c r="H702" s="177">
        <v>27</v>
      </c>
      <c r="I702" s="178"/>
      <c r="L702" s="174"/>
      <c r="M702" s="179"/>
      <c r="N702" s="180"/>
      <c r="O702" s="180"/>
      <c r="P702" s="180"/>
      <c r="Q702" s="180"/>
      <c r="R702" s="180"/>
      <c r="S702" s="180"/>
      <c r="T702" s="181"/>
      <c r="AT702" s="175" t="s">
        <v>264</v>
      </c>
      <c r="AU702" s="175" t="s">
        <v>82</v>
      </c>
      <c r="AV702" s="14" t="s">
        <v>82</v>
      </c>
      <c r="AW702" s="14" t="s">
        <v>34</v>
      </c>
      <c r="AX702" s="14" t="s">
        <v>73</v>
      </c>
      <c r="AY702" s="175" t="s">
        <v>252</v>
      </c>
    </row>
    <row r="703" spans="1:65" s="13" customFormat="1" ht="11.25">
      <c r="B703" s="167"/>
      <c r="D703" s="160" t="s">
        <v>264</v>
      </c>
      <c r="E703" s="168" t="s">
        <v>3</v>
      </c>
      <c r="F703" s="169" t="s">
        <v>6892</v>
      </c>
      <c r="H703" s="168" t="s">
        <v>3</v>
      </c>
      <c r="I703" s="170"/>
      <c r="L703" s="167"/>
      <c r="M703" s="171"/>
      <c r="N703" s="172"/>
      <c r="O703" s="172"/>
      <c r="P703" s="172"/>
      <c r="Q703" s="172"/>
      <c r="R703" s="172"/>
      <c r="S703" s="172"/>
      <c r="T703" s="173"/>
      <c r="AT703" s="168" t="s">
        <v>264</v>
      </c>
      <c r="AU703" s="168" t="s">
        <v>82</v>
      </c>
      <c r="AV703" s="13" t="s">
        <v>80</v>
      </c>
      <c r="AW703" s="13" t="s">
        <v>34</v>
      </c>
      <c r="AX703" s="13" t="s">
        <v>73</v>
      </c>
      <c r="AY703" s="168" t="s">
        <v>252</v>
      </c>
    </row>
    <row r="704" spans="1:65" s="14" customFormat="1" ht="11.25">
      <c r="B704" s="174"/>
      <c r="D704" s="160" t="s">
        <v>264</v>
      </c>
      <c r="E704" s="175" t="s">
        <v>3</v>
      </c>
      <c r="F704" s="176" t="s">
        <v>494</v>
      </c>
      <c r="H704" s="177">
        <v>26</v>
      </c>
      <c r="I704" s="178"/>
      <c r="L704" s="174"/>
      <c r="M704" s="179"/>
      <c r="N704" s="180"/>
      <c r="O704" s="180"/>
      <c r="P704" s="180"/>
      <c r="Q704" s="180"/>
      <c r="R704" s="180"/>
      <c r="S704" s="180"/>
      <c r="T704" s="181"/>
      <c r="AT704" s="175" t="s">
        <v>264</v>
      </c>
      <c r="AU704" s="175" t="s">
        <v>82</v>
      </c>
      <c r="AV704" s="14" t="s">
        <v>82</v>
      </c>
      <c r="AW704" s="14" t="s">
        <v>34</v>
      </c>
      <c r="AX704" s="14" t="s">
        <v>73</v>
      </c>
      <c r="AY704" s="175" t="s">
        <v>252</v>
      </c>
    </row>
    <row r="705" spans="2:51" s="13" customFormat="1" ht="11.25">
      <c r="B705" s="167"/>
      <c r="D705" s="160" t="s">
        <v>264</v>
      </c>
      <c r="E705" s="168" t="s">
        <v>3</v>
      </c>
      <c r="F705" s="169" t="s">
        <v>6892</v>
      </c>
      <c r="H705" s="168" t="s">
        <v>3</v>
      </c>
      <c r="I705" s="170"/>
      <c r="L705" s="167"/>
      <c r="M705" s="171"/>
      <c r="N705" s="172"/>
      <c r="O705" s="172"/>
      <c r="P705" s="172"/>
      <c r="Q705" s="172"/>
      <c r="R705" s="172"/>
      <c r="S705" s="172"/>
      <c r="T705" s="173"/>
      <c r="AT705" s="168" t="s">
        <v>264</v>
      </c>
      <c r="AU705" s="168" t="s">
        <v>82</v>
      </c>
      <c r="AV705" s="13" t="s">
        <v>80</v>
      </c>
      <c r="AW705" s="13" t="s">
        <v>34</v>
      </c>
      <c r="AX705" s="13" t="s">
        <v>73</v>
      </c>
      <c r="AY705" s="168" t="s">
        <v>252</v>
      </c>
    </row>
    <row r="706" spans="2:51" s="14" customFormat="1" ht="11.25">
      <c r="B706" s="174"/>
      <c r="D706" s="160" t="s">
        <v>264</v>
      </c>
      <c r="E706" s="175" t="s">
        <v>3</v>
      </c>
      <c r="F706" s="176" t="s">
        <v>648</v>
      </c>
      <c r="H706" s="177">
        <v>42</v>
      </c>
      <c r="I706" s="178"/>
      <c r="L706" s="174"/>
      <c r="M706" s="179"/>
      <c r="N706" s="180"/>
      <c r="O706" s="180"/>
      <c r="P706" s="180"/>
      <c r="Q706" s="180"/>
      <c r="R706" s="180"/>
      <c r="S706" s="180"/>
      <c r="T706" s="181"/>
      <c r="AT706" s="175" t="s">
        <v>264</v>
      </c>
      <c r="AU706" s="175" t="s">
        <v>82</v>
      </c>
      <c r="AV706" s="14" t="s">
        <v>82</v>
      </c>
      <c r="AW706" s="14" t="s">
        <v>34</v>
      </c>
      <c r="AX706" s="14" t="s">
        <v>73</v>
      </c>
      <c r="AY706" s="175" t="s">
        <v>252</v>
      </c>
    </row>
    <row r="707" spans="2:51" s="13" customFormat="1" ht="11.25">
      <c r="B707" s="167"/>
      <c r="D707" s="160" t="s">
        <v>264</v>
      </c>
      <c r="E707" s="168" t="s">
        <v>3</v>
      </c>
      <c r="F707" s="169" t="s">
        <v>6892</v>
      </c>
      <c r="H707" s="168" t="s">
        <v>3</v>
      </c>
      <c r="I707" s="170"/>
      <c r="L707" s="167"/>
      <c r="M707" s="171"/>
      <c r="N707" s="172"/>
      <c r="O707" s="172"/>
      <c r="P707" s="172"/>
      <c r="Q707" s="172"/>
      <c r="R707" s="172"/>
      <c r="S707" s="172"/>
      <c r="T707" s="173"/>
      <c r="AT707" s="168" t="s">
        <v>264</v>
      </c>
      <c r="AU707" s="168" t="s">
        <v>82</v>
      </c>
      <c r="AV707" s="13" t="s">
        <v>80</v>
      </c>
      <c r="AW707" s="13" t="s">
        <v>34</v>
      </c>
      <c r="AX707" s="13" t="s">
        <v>73</v>
      </c>
      <c r="AY707" s="168" t="s">
        <v>252</v>
      </c>
    </row>
    <row r="708" spans="2:51" s="14" customFormat="1" ht="11.25">
      <c r="B708" s="174"/>
      <c r="D708" s="160" t="s">
        <v>264</v>
      </c>
      <c r="E708" s="175" t="s">
        <v>3</v>
      </c>
      <c r="F708" s="176" t="s">
        <v>610</v>
      </c>
      <c r="H708" s="177">
        <v>37</v>
      </c>
      <c r="I708" s="178"/>
      <c r="L708" s="174"/>
      <c r="M708" s="179"/>
      <c r="N708" s="180"/>
      <c r="O708" s="180"/>
      <c r="P708" s="180"/>
      <c r="Q708" s="180"/>
      <c r="R708" s="180"/>
      <c r="S708" s="180"/>
      <c r="T708" s="181"/>
      <c r="AT708" s="175" t="s">
        <v>264</v>
      </c>
      <c r="AU708" s="175" t="s">
        <v>82</v>
      </c>
      <c r="AV708" s="14" t="s">
        <v>82</v>
      </c>
      <c r="AW708" s="14" t="s">
        <v>34</v>
      </c>
      <c r="AX708" s="14" t="s">
        <v>73</v>
      </c>
      <c r="AY708" s="175" t="s">
        <v>252</v>
      </c>
    </row>
    <row r="709" spans="2:51" s="13" customFormat="1" ht="11.25">
      <c r="B709" s="167"/>
      <c r="D709" s="160" t="s">
        <v>264</v>
      </c>
      <c r="E709" s="168" t="s">
        <v>3</v>
      </c>
      <c r="F709" s="169" t="s">
        <v>6892</v>
      </c>
      <c r="H709" s="168" t="s">
        <v>3</v>
      </c>
      <c r="I709" s="170"/>
      <c r="L709" s="167"/>
      <c r="M709" s="171"/>
      <c r="N709" s="172"/>
      <c r="O709" s="172"/>
      <c r="P709" s="172"/>
      <c r="Q709" s="172"/>
      <c r="R709" s="172"/>
      <c r="S709" s="172"/>
      <c r="T709" s="173"/>
      <c r="AT709" s="168" t="s">
        <v>264</v>
      </c>
      <c r="AU709" s="168" t="s">
        <v>82</v>
      </c>
      <c r="AV709" s="13" t="s">
        <v>80</v>
      </c>
      <c r="AW709" s="13" t="s">
        <v>34</v>
      </c>
      <c r="AX709" s="13" t="s">
        <v>73</v>
      </c>
      <c r="AY709" s="168" t="s">
        <v>252</v>
      </c>
    </row>
    <row r="710" spans="2:51" s="14" customFormat="1" ht="11.25">
      <c r="B710" s="174"/>
      <c r="D710" s="160" t="s">
        <v>264</v>
      </c>
      <c r="E710" s="175" t="s">
        <v>3</v>
      </c>
      <c r="F710" s="176" t="s">
        <v>640</v>
      </c>
      <c r="H710" s="177">
        <v>41</v>
      </c>
      <c r="I710" s="178"/>
      <c r="L710" s="174"/>
      <c r="M710" s="179"/>
      <c r="N710" s="180"/>
      <c r="O710" s="180"/>
      <c r="P710" s="180"/>
      <c r="Q710" s="180"/>
      <c r="R710" s="180"/>
      <c r="S710" s="180"/>
      <c r="T710" s="181"/>
      <c r="AT710" s="175" t="s">
        <v>264</v>
      </c>
      <c r="AU710" s="175" t="s">
        <v>82</v>
      </c>
      <c r="AV710" s="14" t="s">
        <v>82</v>
      </c>
      <c r="AW710" s="14" t="s">
        <v>34</v>
      </c>
      <c r="AX710" s="14" t="s">
        <v>73</v>
      </c>
      <c r="AY710" s="175" t="s">
        <v>252</v>
      </c>
    </row>
    <row r="711" spans="2:51" s="13" customFormat="1" ht="11.25">
      <c r="B711" s="167"/>
      <c r="D711" s="160" t="s">
        <v>264</v>
      </c>
      <c r="E711" s="168" t="s">
        <v>3</v>
      </c>
      <c r="F711" s="169" t="s">
        <v>6892</v>
      </c>
      <c r="H711" s="168" t="s">
        <v>3</v>
      </c>
      <c r="I711" s="170"/>
      <c r="L711" s="167"/>
      <c r="M711" s="171"/>
      <c r="N711" s="172"/>
      <c r="O711" s="172"/>
      <c r="P711" s="172"/>
      <c r="Q711" s="172"/>
      <c r="R711" s="172"/>
      <c r="S711" s="172"/>
      <c r="T711" s="173"/>
      <c r="AT711" s="168" t="s">
        <v>264</v>
      </c>
      <c r="AU711" s="168" t="s">
        <v>82</v>
      </c>
      <c r="AV711" s="13" t="s">
        <v>80</v>
      </c>
      <c r="AW711" s="13" t="s">
        <v>34</v>
      </c>
      <c r="AX711" s="13" t="s">
        <v>73</v>
      </c>
      <c r="AY711" s="168" t="s">
        <v>252</v>
      </c>
    </row>
    <row r="712" spans="2:51" s="14" customFormat="1" ht="11.25">
      <c r="B712" s="174"/>
      <c r="D712" s="160" t="s">
        <v>264</v>
      </c>
      <c r="E712" s="175" t="s">
        <v>3</v>
      </c>
      <c r="F712" s="176" t="s">
        <v>610</v>
      </c>
      <c r="H712" s="177">
        <v>37</v>
      </c>
      <c r="I712" s="178"/>
      <c r="L712" s="174"/>
      <c r="M712" s="179"/>
      <c r="N712" s="180"/>
      <c r="O712" s="180"/>
      <c r="P712" s="180"/>
      <c r="Q712" s="180"/>
      <c r="R712" s="180"/>
      <c r="S712" s="180"/>
      <c r="T712" s="181"/>
      <c r="AT712" s="175" t="s">
        <v>264</v>
      </c>
      <c r="AU712" s="175" t="s">
        <v>82</v>
      </c>
      <c r="AV712" s="14" t="s">
        <v>82</v>
      </c>
      <c r="AW712" s="14" t="s">
        <v>34</v>
      </c>
      <c r="AX712" s="14" t="s">
        <v>73</v>
      </c>
      <c r="AY712" s="175" t="s">
        <v>252</v>
      </c>
    </row>
    <row r="713" spans="2:51" s="13" customFormat="1" ht="11.25">
      <c r="B713" s="167"/>
      <c r="D713" s="160" t="s">
        <v>264</v>
      </c>
      <c r="E713" s="168" t="s">
        <v>3</v>
      </c>
      <c r="F713" s="169" t="s">
        <v>6893</v>
      </c>
      <c r="H713" s="168" t="s">
        <v>3</v>
      </c>
      <c r="I713" s="170"/>
      <c r="L713" s="167"/>
      <c r="M713" s="171"/>
      <c r="N713" s="172"/>
      <c r="O713" s="172"/>
      <c r="P713" s="172"/>
      <c r="Q713" s="172"/>
      <c r="R713" s="172"/>
      <c r="S713" s="172"/>
      <c r="T713" s="173"/>
      <c r="AT713" s="168" t="s">
        <v>264</v>
      </c>
      <c r="AU713" s="168" t="s">
        <v>82</v>
      </c>
      <c r="AV713" s="13" t="s">
        <v>80</v>
      </c>
      <c r="AW713" s="13" t="s">
        <v>34</v>
      </c>
      <c r="AX713" s="13" t="s">
        <v>73</v>
      </c>
      <c r="AY713" s="168" t="s">
        <v>252</v>
      </c>
    </row>
    <row r="714" spans="2:51" s="14" customFormat="1" ht="11.25">
      <c r="B714" s="174"/>
      <c r="D714" s="160" t="s">
        <v>264</v>
      </c>
      <c r="E714" s="175" t="s">
        <v>3</v>
      </c>
      <c r="F714" s="176" t="s">
        <v>414</v>
      </c>
      <c r="H714" s="177">
        <v>17</v>
      </c>
      <c r="I714" s="178"/>
      <c r="L714" s="174"/>
      <c r="M714" s="179"/>
      <c r="N714" s="180"/>
      <c r="O714" s="180"/>
      <c r="P714" s="180"/>
      <c r="Q714" s="180"/>
      <c r="R714" s="180"/>
      <c r="S714" s="180"/>
      <c r="T714" s="181"/>
      <c r="AT714" s="175" t="s">
        <v>264</v>
      </c>
      <c r="AU714" s="175" t="s">
        <v>82</v>
      </c>
      <c r="AV714" s="14" t="s">
        <v>82</v>
      </c>
      <c r="AW714" s="14" t="s">
        <v>34</v>
      </c>
      <c r="AX714" s="14" t="s">
        <v>73</v>
      </c>
      <c r="AY714" s="175" t="s">
        <v>252</v>
      </c>
    </row>
    <row r="715" spans="2:51" s="13" customFormat="1" ht="11.25">
      <c r="B715" s="167"/>
      <c r="D715" s="160" t="s">
        <v>264</v>
      </c>
      <c r="E715" s="168" t="s">
        <v>3</v>
      </c>
      <c r="F715" s="169" t="s">
        <v>6894</v>
      </c>
      <c r="H715" s="168" t="s">
        <v>3</v>
      </c>
      <c r="I715" s="170"/>
      <c r="L715" s="167"/>
      <c r="M715" s="171"/>
      <c r="N715" s="172"/>
      <c r="O715" s="172"/>
      <c r="P715" s="172"/>
      <c r="Q715" s="172"/>
      <c r="R715" s="172"/>
      <c r="S715" s="172"/>
      <c r="T715" s="173"/>
      <c r="AT715" s="168" t="s">
        <v>264</v>
      </c>
      <c r="AU715" s="168" t="s">
        <v>82</v>
      </c>
      <c r="AV715" s="13" t="s">
        <v>80</v>
      </c>
      <c r="AW715" s="13" t="s">
        <v>34</v>
      </c>
      <c r="AX715" s="13" t="s">
        <v>73</v>
      </c>
      <c r="AY715" s="168" t="s">
        <v>252</v>
      </c>
    </row>
    <row r="716" spans="2:51" s="14" customFormat="1" ht="11.25">
      <c r="B716" s="174"/>
      <c r="D716" s="160" t="s">
        <v>264</v>
      </c>
      <c r="E716" s="175" t="s">
        <v>3</v>
      </c>
      <c r="F716" s="176" t="s">
        <v>373</v>
      </c>
      <c r="H716" s="177">
        <v>12</v>
      </c>
      <c r="I716" s="178"/>
      <c r="L716" s="174"/>
      <c r="M716" s="179"/>
      <c r="N716" s="180"/>
      <c r="O716" s="180"/>
      <c r="P716" s="180"/>
      <c r="Q716" s="180"/>
      <c r="R716" s="180"/>
      <c r="S716" s="180"/>
      <c r="T716" s="181"/>
      <c r="AT716" s="175" t="s">
        <v>264</v>
      </c>
      <c r="AU716" s="175" t="s">
        <v>82</v>
      </c>
      <c r="AV716" s="14" t="s">
        <v>82</v>
      </c>
      <c r="AW716" s="14" t="s">
        <v>34</v>
      </c>
      <c r="AX716" s="14" t="s">
        <v>73</v>
      </c>
      <c r="AY716" s="175" t="s">
        <v>252</v>
      </c>
    </row>
    <row r="717" spans="2:51" s="13" customFormat="1" ht="11.25">
      <c r="B717" s="167"/>
      <c r="D717" s="160" t="s">
        <v>264</v>
      </c>
      <c r="E717" s="168" t="s">
        <v>3</v>
      </c>
      <c r="F717" s="169" t="s">
        <v>6895</v>
      </c>
      <c r="H717" s="168" t="s">
        <v>3</v>
      </c>
      <c r="I717" s="170"/>
      <c r="L717" s="167"/>
      <c r="M717" s="171"/>
      <c r="N717" s="172"/>
      <c r="O717" s="172"/>
      <c r="P717" s="172"/>
      <c r="Q717" s="172"/>
      <c r="R717" s="172"/>
      <c r="S717" s="172"/>
      <c r="T717" s="173"/>
      <c r="AT717" s="168" t="s">
        <v>264</v>
      </c>
      <c r="AU717" s="168" t="s">
        <v>82</v>
      </c>
      <c r="AV717" s="13" t="s">
        <v>80</v>
      </c>
      <c r="AW717" s="13" t="s">
        <v>34</v>
      </c>
      <c r="AX717" s="13" t="s">
        <v>73</v>
      </c>
      <c r="AY717" s="168" t="s">
        <v>252</v>
      </c>
    </row>
    <row r="718" spans="2:51" s="14" customFormat="1" ht="11.25">
      <c r="B718" s="174"/>
      <c r="D718" s="160" t="s">
        <v>264</v>
      </c>
      <c r="E718" s="175" t="s">
        <v>3</v>
      </c>
      <c r="F718" s="176" t="s">
        <v>485</v>
      </c>
      <c r="H718" s="177">
        <v>25</v>
      </c>
      <c r="I718" s="178"/>
      <c r="L718" s="174"/>
      <c r="M718" s="179"/>
      <c r="N718" s="180"/>
      <c r="O718" s="180"/>
      <c r="P718" s="180"/>
      <c r="Q718" s="180"/>
      <c r="R718" s="180"/>
      <c r="S718" s="180"/>
      <c r="T718" s="181"/>
      <c r="AT718" s="175" t="s">
        <v>264</v>
      </c>
      <c r="AU718" s="175" t="s">
        <v>82</v>
      </c>
      <c r="AV718" s="14" t="s">
        <v>82</v>
      </c>
      <c r="AW718" s="14" t="s">
        <v>34</v>
      </c>
      <c r="AX718" s="14" t="s">
        <v>73</v>
      </c>
      <c r="AY718" s="175" t="s">
        <v>252</v>
      </c>
    </row>
    <row r="719" spans="2:51" s="13" customFormat="1" ht="11.25">
      <c r="B719" s="167"/>
      <c r="D719" s="160" t="s">
        <v>264</v>
      </c>
      <c r="E719" s="168" t="s">
        <v>3</v>
      </c>
      <c r="F719" s="169" t="s">
        <v>6895</v>
      </c>
      <c r="H719" s="168" t="s">
        <v>3</v>
      </c>
      <c r="I719" s="170"/>
      <c r="L719" s="167"/>
      <c r="M719" s="171"/>
      <c r="N719" s="172"/>
      <c r="O719" s="172"/>
      <c r="P719" s="172"/>
      <c r="Q719" s="172"/>
      <c r="R719" s="172"/>
      <c r="S719" s="172"/>
      <c r="T719" s="173"/>
      <c r="AT719" s="168" t="s">
        <v>264</v>
      </c>
      <c r="AU719" s="168" t="s">
        <v>82</v>
      </c>
      <c r="AV719" s="13" t="s">
        <v>80</v>
      </c>
      <c r="AW719" s="13" t="s">
        <v>34</v>
      </c>
      <c r="AX719" s="13" t="s">
        <v>73</v>
      </c>
      <c r="AY719" s="168" t="s">
        <v>252</v>
      </c>
    </row>
    <row r="720" spans="2:51" s="14" customFormat="1" ht="11.25">
      <c r="B720" s="174"/>
      <c r="D720" s="160" t="s">
        <v>264</v>
      </c>
      <c r="E720" s="175" t="s">
        <v>3</v>
      </c>
      <c r="F720" s="176" t="s">
        <v>624</v>
      </c>
      <c r="H720" s="177">
        <v>39</v>
      </c>
      <c r="I720" s="178"/>
      <c r="L720" s="174"/>
      <c r="M720" s="179"/>
      <c r="N720" s="180"/>
      <c r="O720" s="180"/>
      <c r="P720" s="180"/>
      <c r="Q720" s="180"/>
      <c r="R720" s="180"/>
      <c r="S720" s="180"/>
      <c r="T720" s="181"/>
      <c r="AT720" s="175" t="s">
        <v>264</v>
      </c>
      <c r="AU720" s="175" t="s">
        <v>82</v>
      </c>
      <c r="AV720" s="14" t="s">
        <v>82</v>
      </c>
      <c r="AW720" s="14" t="s">
        <v>34</v>
      </c>
      <c r="AX720" s="14" t="s">
        <v>73</v>
      </c>
      <c r="AY720" s="175" t="s">
        <v>252</v>
      </c>
    </row>
    <row r="721" spans="2:51" s="13" customFormat="1" ht="11.25">
      <c r="B721" s="167"/>
      <c r="D721" s="160" t="s">
        <v>264</v>
      </c>
      <c r="E721" s="168" t="s">
        <v>3</v>
      </c>
      <c r="F721" s="169" t="s">
        <v>6896</v>
      </c>
      <c r="H721" s="168" t="s">
        <v>3</v>
      </c>
      <c r="I721" s="170"/>
      <c r="L721" s="167"/>
      <c r="M721" s="171"/>
      <c r="N721" s="172"/>
      <c r="O721" s="172"/>
      <c r="P721" s="172"/>
      <c r="Q721" s="172"/>
      <c r="R721" s="172"/>
      <c r="S721" s="172"/>
      <c r="T721" s="173"/>
      <c r="AT721" s="168" t="s">
        <v>264</v>
      </c>
      <c r="AU721" s="168" t="s">
        <v>82</v>
      </c>
      <c r="AV721" s="13" t="s">
        <v>80</v>
      </c>
      <c r="AW721" s="13" t="s">
        <v>34</v>
      </c>
      <c r="AX721" s="13" t="s">
        <v>73</v>
      </c>
      <c r="AY721" s="168" t="s">
        <v>252</v>
      </c>
    </row>
    <row r="722" spans="2:51" s="14" customFormat="1" ht="11.25">
      <c r="B722" s="174"/>
      <c r="D722" s="160" t="s">
        <v>264</v>
      </c>
      <c r="E722" s="175" t="s">
        <v>3</v>
      </c>
      <c r="F722" s="176" t="s">
        <v>780</v>
      </c>
      <c r="H722" s="177">
        <v>51</v>
      </c>
      <c r="I722" s="178"/>
      <c r="L722" s="174"/>
      <c r="M722" s="179"/>
      <c r="N722" s="180"/>
      <c r="O722" s="180"/>
      <c r="P722" s="180"/>
      <c r="Q722" s="180"/>
      <c r="R722" s="180"/>
      <c r="S722" s="180"/>
      <c r="T722" s="181"/>
      <c r="AT722" s="175" t="s">
        <v>264</v>
      </c>
      <c r="AU722" s="175" t="s">
        <v>82</v>
      </c>
      <c r="AV722" s="14" t="s">
        <v>82</v>
      </c>
      <c r="AW722" s="14" t="s">
        <v>34</v>
      </c>
      <c r="AX722" s="14" t="s">
        <v>73</v>
      </c>
      <c r="AY722" s="175" t="s">
        <v>252</v>
      </c>
    </row>
    <row r="723" spans="2:51" s="13" customFormat="1" ht="11.25">
      <c r="B723" s="167"/>
      <c r="D723" s="160" t="s">
        <v>264</v>
      </c>
      <c r="E723" s="168" t="s">
        <v>3</v>
      </c>
      <c r="F723" s="169" t="s">
        <v>6896</v>
      </c>
      <c r="H723" s="168" t="s">
        <v>3</v>
      </c>
      <c r="I723" s="170"/>
      <c r="L723" s="167"/>
      <c r="M723" s="171"/>
      <c r="N723" s="172"/>
      <c r="O723" s="172"/>
      <c r="P723" s="172"/>
      <c r="Q723" s="172"/>
      <c r="R723" s="172"/>
      <c r="S723" s="172"/>
      <c r="T723" s="173"/>
      <c r="AT723" s="168" t="s">
        <v>264</v>
      </c>
      <c r="AU723" s="168" t="s">
        <v>82</v>
      </c>
      <c r="AV723" s="13" t="s">
        <v>80</v>
      </c>
      <c r="AW723" s="13" t="s">
        <v>34</v>
      </c>
      <c r="AX723" s="13" t="s">
        <v>73</v>
      </c>
      <c r="AY723" s="168" t="s">
        <v>252</v>
      </c>
    </row>
    <row r="724" spans="2:51" s="14" customFormat="1" ht="11.25">
      <c r="B724" s="174"/>
      <c r="D724" s="160" t="s">
        <v>264</v>
      </c>
      <c r="E724" s="175" t="s">
        <v>3</v>
      </c>
      <c r="F724" s="176" t="s">
        <v>602</v>
      </c>
      <c r="H724" s="177">
        <v>36</v>
      </c>
      <c r="I724" s="178"/>
      <c r="L724" s="174"/>
      <c r="M724" s="179"/>
      <c r="N724" s="180"/>
      <c r="O724" s="180"/>
      <c r="P724" s="180"/>
      <c r="Q724" s="180"/>
      <c r="R724" s="180"/>
      <c r="S724" s="180"/>
      <c r="T724" s="181"/>
      <c r="AT724" s="175" t="s">
        <v>264</v>
      </c>
      <c r="AU724" s="175" t="s">
        <v>82</v>
      </c>
      <c r="AV724" s="14" t="s">
        <v>82</v>
      </c>
      <c r="AW724" s="14" t="s">
        <v>34</v>
      </c>
      <c r="AX724" s="14" t="s">
        <v>73</v>
      </c>
      <c r="AY724" s="175" t="s">
        <v>252</v>
      </c>
    </row>
    <row r="725" spans="2:51" s="13" customFormat="1" ht="11.25">
      <c r="B725" s="167"/>
      <c r="D725" s="160" t="s">
        <v>264</v>
      </c>
      <c r="E725" s="168" t="s">
        <v>3</v>
      </c>
      <c r="F725" s="169" t="s">
        <v>6896</v>
      </c>
      <c r="H725" s="168" t="s">
        <v>3</v>
      </c>
      <c r="I725" s="170"/>
      <c r="L725" s="167"/>
      <c r="M725" s="171"/>
      <c r="N725" s="172"/>
      <c r="O725" s="172"/>
      <c r="P725" s="172"/>
      <c r="Q725" s="172"/>
      <c r="R725" s="172"/>
      <c r="S725" s="172"/>
      <c r="T725" s="173"/>
      <c r="AT725" s="168" t="s">
        <v>264</v>
      </c>
      <c r="AU725" s="168" t="s">
        <v>82</v>
      </c>
      <c r="AV725" s="13" t="s">
        <v>80</v>
      </c>
      <c r="AW725" s="13" t="s">
        <v>34</v>
      </c>
      <c r="AX725" s="13" t="s">
        <v>73</v>
      </c>
      <c r="AY725" s="168" t="s">
        <v>252</v>
      </c>
    </row>
    <row r="726" spans="2:51" s="14" customFormat="1" ht="11.25">
      <c r="B726" s="174"/>
      <c r="D726" s="160" t="s">
        <v>264</v>
      </c>
      <c r="E726" s="175" t="s">
        <v>3</v>
      </c>
      <c r="F726" s="176" t="s">
        <v>580</v>
      </c>
      <c r="H726" s="177">
        <v>33</v>
      </c>
      <c r="I726" s="178"/>
      <c r="L726" s="174"/>
      <c r="M726" s="179"/>
      <c r="N726" s="180"/>
      <c r="O726" s="180"/>
      <c r="P726" s="180"/>
      <c r="Q726" s="180"/>
      <c r="R726" s="180"/>
      <c r="S726" s="180"/>
      <c r="T726" s="181"/>
      <c r="AT726" s="175" t="s">
        <v>264</v>
      </c>
      <c r="AU726" s="175" t="s">
        <v>82</v>
      </c>
      <c r="AV726" s="14" t="s">
        <v>82</v>
      </c>
      <c r="AW726" s="14" t="s">
        <v>34</v>
      </c>
      <c r="AX726" s="14" t="s">
        <v>73</v>
      </c>
      <c r="AY726" s="175" t="s">
        <v>252</v>
      </c>
    </row>
    <row r="727" spans="2:51" s="13" customFormat="1" ht="11.25">
      <c r="B727" s="167"/>
      <c r="D727" s="160" t="s">
        <v>264</v>
      </c>
      <c r="E727" s="168" t="s">
        <v>3</v>
      </c>
      <c r="F727" s="169" t="s">
        <v>6896</v>
      </c>
      <c r="H727" s="168" t="s">
        <v>3</v>
      </c>
      <c r="I727" s="170"/>
      <c r="L727" s="167"/>
      <c r="M727" s="171"/>
      <c r="N727" s="172"/>
      <c r="O727" s="172"/>
      <c r="P727" s="172"/>
      <c r="Q727" s="172"/>
      <c r="R727" s="172"/>
      <c r="S727" s="172"/>
      <c r="T727" s="173"/>
      <c r="AT727" s="168" t="s">
        <v>264</v>
      </c>
      <c r="AU727" s="168" t="s">
        <v>82</v>
      </c>
      <c r="AV727" s="13" t="s">
        <v>80</v>
      </c>
      <c r="AW727" s="13" t="s">
        <v>34</v>
      </c>
      <c r="AX727" s="13" t="s">
        <v>73</v>
      </c>
      <c r="AY727" s="168" t="s">
        <v>252</v>
      </c>
    </row>
    <row r="728" spans="2:51" s="14" customFormat="1" ht="11.25">
      <c r="B728" s="174"/>
      <c r="D728" s="160" t="s">
        <v>264</v>
      </c>
      <c r="E728" s="175" t="s">
        <v>3</v>
      </c>
      <c r="F728" s="176" t="s">
        <v>509</v>
      </c>
      <c r="H728" s="177">
        <v>28</v>
      </c>
      <c r="I728" s="178"/>
      <c r="L728" s="174"/>
      <c r="M728" s="179"/>
      <c r="N728" s="180"/>
      <c r="O728" s="180"/>
      <c r="P728" s="180"/>
      <c r="Q728" s="180"/>
      <c r="R728" s="180"/>
      <c r="S728" s="180"/>
      <c r="T728" s="181"/>
      <c r="AT728" s="175" t="s">
        <v>264</v>
      </c>
      <c r="AU728" s="175" t="s">
        <v>82</v>
      </c>
      <c r="AV728" s="14" t="s">
        <v>82</v>
      </c>
      <c r="AW728" s="14" t="s">
        <v>34</v>
      </c>
      <c r="AX728" s="14" t="s">
        <v>73</v>
      </c>
      <c r="AY728" s="175" t="s">
        <v>252</v>
      </c>
    </row>
    <row r="729" spans="2:51" s="13" customFormat="1" ht="11.25">
      <c r="B729" s="167"/>
      <c r="D729" s="160" t="s">
        <v>264</v>
      </c>
      <c r="E729" s="168" t="s">
        <v>3</v>
      </c>
      <c r="F729" s="169" t="s">
        <v>6897</v>
      </c>
      <c r="H729" s="168" t="s">
        <v>3</v>
      </c>
      <c r="I729" s="170"/>
      <c r="L729" s="167"/>
      <c r="M729" s="171"/>
      <c r="N729" s="172"/>
      <c r="O729" s="172"/>
      <c r="P729" s="172"/>
      <c r="Q729" s="172"/>
      <c r="R729" s="172"/>
      <c r="S729" s="172"/>
      <c r="T729" s="173"/>
      <c r="AT729" s="168" t="s">
        <v>264</v>
      </c>
      <c r="AU729" s="168" t="s">
        <v>82</v>
      </c>
      <c r="AV729" s="13" t="s">
        <v>80</v>
      </c>
      <c r="AW729" s="13" t="s">
        <v>34</v>
      </c>
      <c r="AX729" s="13" t="s">
        <v>73</v>
      </c>
      <c r="AY729" s="168" t="s">
        <v>252</v>
      </c>
    </row>
    <row r="730" spans="2:51" s="14" customFormat="1" ht="11.25">
      <c r="B730" s="174"/>
      <c r="D730" s="160" t="s">
        <v>264</v>
      </c>
      <c r="E730" s="175" t="s">
        <v>3</v>
      </c>
      <c r="F730" s="176" t="s">
        <v>730</v>
      </c>
      <c r="H730" s="177">
        <v>45</v>
      </c>
      <c r="I730" s="178"/>
      <c r="L730" s="174"/>
      <c r="M730" s="179"/>
      <c r="N730" s="180"/>
      <c r="O730" s="180"/>
      <c r="P730" s="180"/>
      <c r="Q730" s="180"/>
      <c r="R730" s="180"/>
      <c r="S730" s="180"/>
      <c r="T730" s="181"/>
      <c r="AT730" s="175" t="s">
        <v>264</v>
      </c>
      <c r="AU730" s="175" t="s">
        <v>82</v>
      </c>
      <c r="AV730" s="14" t="s">
        <v>82</v>
      </c>
      <c r="AW730" s="14" t="s">
        <v>34</v>
      </c>
      <c r="AX730" s="14" t="s">
        <v>73</v>
      </c>
      <c r="AY730" s="175" t="s">
        <v>252</v>
      </c>
    </row>
    <row r="731" spans="2:51" s="13" customFormat="1" ht="11.25">
      <c r="B731" s="167"/>
      <c r="D731" s="160" t="s">
        <v>264</v>
      </c>
      <c r="E731" s="168" t="s">
        <v>3</v>
      </c>
      <c r="F731" s="169" t="s">
        <v>6897</v>
      </c>
      <c r="H731" s="168" t="s">
        <v>3</v>
      </c>
      <c r="I731" s="170"/>
      <c r="L731" s="167"/>
      <c r="M731" s="171"/>
      <c r="N731" s="172"/>
      <c r="O731" s="172"/>
      <c r="P731" s="172"/>
      <c r="Q731" s="172"/>
      <c r="R731" s="172"/>
      <c r="S731" s="172"/>
      <c r="T731" s="173"/>
      <c r="AT731" s="168" t="s">
        <v>264</v>
      </c>
      <c r="AU731" s="168" t="s">
        <v>82</v>
      </c>
      <c r="AV731" s="13" t="s">
        <v>80</v>
      </c>
      <c r="AW731" s="13" t="s">
        <v>34</v>
      </c>
      <c r="AX731" s="13" t="s">
        <v>73</v>
      </c>
      <c r="AY731" s="168" t="s">
        <v>252</v>
      </c>
    </row>
    <row r="732" spans="2:51" s="14" customFormat="1" ht="11.25">
      <c r="B732" s="174"/>
      <c r="D732" s="160" t="s">
        <v>264</v>
      </c>
      <c r="E732" s="175" t="s">
        <v>3</v>
      </c>
      <c r="F732" s="176" t="s">
        <v>503</v>
      </c>
      <c r="H732" s="177">
        <v>27</v>
      </c>
      <c r="I732" s="178"/>
      <c r="L732" s="174"/>
      <c r="M732" s="179"/>
      <c r="N732" s="180"/>
      <c r="O732" s="180"/>
      <c r="P732" s="180"/>
      <c r="Q732" s="180"/>
      <c r="R732" s="180"/>
      <c r="S732" s="180"/>
      <c r="T732" s="181"/>
      <c r="AT732" s="175" t="s">
        <v>264</v>
      </c>
      <c r="AU732" s="175" t="s">
        <v>82</v>
      </c>
      <c r="AV732" s="14" t="s">
        <v>82</v>
      </c>
      <c r="AW732" s="14" t="s">
        <v>34</v>
      </c>
      <c r="AX732" s="14" t="s">
        <v>73</v>
      </c>
      <c r="AY732" s="175" t="s">
        <v>252</v>
      </c>
    </row>
    <row r="733" spans="2:51" s="13" customFormat="1" ht="11.25">
      <c r="B733" s="167"/>
      <c r="D733" s="160" t="s">
        <v>264</v>
      </c>
      <c r="E733" s="168" t="s">
        <v>3</v>
      </c>
      <c r="F733" s="169" t="s">
        <v>6898</v>
      </c>
      <c r="H733" s="168" t="s">
        <v>3</v>
      </c>
      <c r="I733" s="170"/>
      <c r="L733" s="167"/>
      <c r="M733" s="171"/>
      <c r="N733" s="172"/>
      <c r="O733" s="172"/>
      <c r="P733" s="172"/>
      <c r="Q733" s="172"/>
      <c r="R733" s="172"/>
      <c r="S733" s="172"/>
      <c r="T733" s="173"/>
      <c r="AT733" s="168" t="s">
        <v>264</v>
      </c>
      <c r="AU733" s="168" t="s">
        <v>82</v>
      </c>
      <c r="AV733" s="13" t="s">
        <v>80</v>
      </c>
      <c r="AW733" s="13" t="s">
        <v>34</v>
      </c>
      <c r="AX733" s="13" t="s">
        <v>73</v>
      </c>
      <c r="AY733" s="168" t="s">
        <v>252</v>
      </c>
    </row>
    <row r="734" spans="2:51" s="14" customFormat="1" ht="11.25">
      <c r="B734" s="174"/>
      <c r="D734" s="160" t="s">
        <v>264</v>
      </c>
      <c r="E734" s="175" t="s">
        <v>3</v>
      </c>
      <c r="F734" s="176" t="s">
        <v>730</v>
      </c>
      <c r="H734" s="177">
        <v>45</v>
      </c>
      <c r="I734" s="178"/>
      <c r="L734" s="174"/>
      <c r="M734" s="179"/>
      <c r="N734" s="180"/>
      <c r="O734" s="180"/>
      <c r="P734" s="180"/>
      <c r="Q734" s="180"/>
      <c r="R734" s="180"/>
      <c r="S734" s="180"/>
      <c r="T734" s="181"/>
      <c r="AT734" s="175" t="s">
        <v>264</v>
      </c>
      <c r="AU734" s="175" t="s">
        <v>82</v>
      </c>
      <c r="AV734" s="14" t="s">
        <v>82</v>
      </c>
      <c r="AW734" s="14" t="s">
        <v>34</v>
      </c>
      <c r="AX734" s="14" t="s">
        <v>73</v>
      </c>
      <c r="AY734" s="175" t="s">
        <v>252</v>
      </c>
    </row>
    <row r="735" spans="2:51" s="13" customFormat="1" ht="11.25">
      <c r="B735" s="167"/>
      <c r="D735" s="160" t="s">
        <v>264</v>
      </c>
      <c r="E735" s="168" t="s">
        <v>3</v>
      </c>
      <c r="F735" s="169" t="s">
        <v>6898</v>
      </c>
      <c r="H735" s="168" t="s">
        <v>3</v>
      </c>
      <c r="I735" s="170"/>
      <c r="L735" s="167"/>
      <c r="M735" s="171"/>
      <c r="N735" s="172"/>
      <c r="O735" s="172"/>
      <c r="P735" s="172"/>
      <c r="Q735" s="172"/>
      <c r="R735" s="172"/>
      <c r="S735" s="172"/>
      <c r="T735" s="173"/>
      <c r="AT735" s="168" t="s">
        <v>264</v>
      </c>
      <c r="AU735" s="168" t="s">
        <v>82</v>
      </c>
      <c r="AV735" s="13" t="s">
        <v>80</v>
      </c>
      <c r="AW735" s="13" t="s">
        <v>34</v>
      </c>
      <c r="AX735" s="13" t="s">
        <v>73</v>
      </c>
      <c r="AY735" s="168" t="s">
        <v>252</v>
      </c>
    </row>
    <row r="736" spans="2:51" s="14" customFormat="1" ht="11.25">
      <c r="B736" s="174"/>
      <c r="D736" s="160" t="s">
        <v>264</v>
      </c>
      <c r="E736" s="175" t="s">
        <v>3</v>
      </c>
      <c r="F736" s="176" t="s">
        <v>503</v>
      </c>
      <c r="H736" s="177">
        <v>27</v>
      </c>
      <c r="I736" s="178"/>
      <c r="L736" s="174"/>
      <c r="M736" s="179"/>
      <c r="N736" s="180"/>
      <c r="O736" s="180"/>
      <c r="P736" s="180"/>
      <c r="Q736" s="180"/>
      <c r="R736" s="180"/>
      <c r="S736" s="180"/>
      <c r="T736" s="181"/>
      <c r="AT736" s="175" t="s">
        <v>264</v>
      </c>
      <c r="AU736" s="175" t="s">
        <v>82</v>
      </c>
      <c r="AV736" s="14" t="s">
        <v>82</v>
      </c>
      <c r="AW736" s="14" t="s">
        <v>34</v>
      </c>
      <c r="AX736" s="14" t="s">
        <v>73</v>
      </c>
      <c r="AY736" s="175" t="s">
        <v>252</v>
      </c>
    </row>
    <row r="737" spans="2:51" s="13" customFormat="1" ht="11.25">
      <c r="B737" s="167"/>
      <c r="D737" s="160" t="s">
        <v>264</v>
      </c>
      <c r="E737" s="168" t="s">
        <v>3</v>
      </c>
      <c r="F737" s="169" t="s">
        <v>6899</v>
      </c>
      <c r="H737" s="168" t="s">
        <v>3</v>
      </c>
      <c r="I737" s="170"/>
      <c r="L737" s="167"/>
      <c r="M737" s="171"/>
      <c r="N737" s="172"/>
      <c r="O737" s="172"/>
      <c r="P737" s="172"/>
      <c r="Q737" s="172"/>
      <c r="R737" s="172"/>
      <c r="S737" s="172"/>
      <c r="T737" s="173"/>
      <c r="AT737" s="168" t="s">
        <v>264</v>
      </c>
      <c r="AU737" s="168" t="s">
        <v>82</v>
      </c>
      <c r="AV737" s="13" t="s">
        <v>80</v>
      </c>
      <c r="AW737" s="13" t="s">
        <v>34</v>
      </c>
      <c r="AX737" s="13" t="s">
        <v>73</v>
      </c>
      <c r="AY737" s="168" t="s">
        <v>252</v>
      </c>
    </row>
    <row r="738" spans="2:51" s="14" customFormat="1" ht="11.25">
      <c r="B738" s="174"/>
      <c r="D738" s="160" t="s">
        <v>264</v>
      </c>
      <c r="E738" s="175" t="s">
        <v>3</v>
      </c>
      <c r="F738" s="176" t="s">
        <v>730</v>
      </c>
      <c r="H738" s="177">
        <v>45</v>
      </c>
      <c r="I738" s="178"/>
      <c r="L738" s="174"/>
      <c r="M738" s="179"/>
      <c r="N738" s="180"/>
      <c r="O738" s="180"/>
      <c r="P738" s="180"/>
      <c r="Q738" s="180"/>
      <c r="R738" s="180"/>
      <c r="S738" s="180"/>
      <c r="T738" s="181"/>
      <c r="AT738" s="175" t="s">
        <v>264</v>
      </c>
      <c r="AU738" s="175" t="s">
        <v>82</v>
      </c>
      <c r="AV738" s="14" t="s">
        <v>82</v>
      </c>
      <c r="AW738" s="14" t="s">
        <v>34</v>
      </c>
      <c r="AX738" s="14" t="s">
        <v>73</v>
      </c>
      <c r="AY738" s="175" t="s">
        <v>252</v>
      </c>
    </row>
    <row r="739" spans="2:51" s="13" customFormat="1" ht="11.25">
      <c r="B739" s="167"/>
      <c r="D739" s="160" t="s">
        <v>264</v>
      </c>
      <c r="E739" s="168" t="s">
        <v>3</v>
      </c>
      <c r="F739" s="169" t="s">
        <v>6899</v>
      </c>
      <c r="H739" s="168" t="s">
        <v>3</v>
      </c>
      <c r="I739" s="170"/>
      <c r="L739" s="167"/>
      <c r="M739" s="171"/>
      <c r="N739" s="172"/>
      <c r="O739" s="172"/>
      <c r="P739" s="172"/>
      <c r="Q739" s="172"/>
      <c r="R739" s="172"/>
      <c r="S739" s="172"/>
      <c r="T739" s="173"/>
      <c r="AT739" s="168" t="s">
        <v>264</v>
      </c>
      <c r="AU739" s="168" t="s">
        <v>82</v>
      </c>
      <c r="AV739" s="13" t="s">
        <v>80</v>
      </c>
      <c r="AW739" s="13" t="s">
        <v>34</v>
      </c>
      <c r="AX739" s="13" t="s">
        <v>73</v>
      </c>
      <c r="AY739" s="168" t="s">
        <v>252</v>
      </c>
    </row>
    <row r="740" spans="2:51" s="14" customFormat="1" ht="11.25">
      <c r="B740" s="174"/>
      <c r="D740" s="160" t="s">
        <v>264</v>
      </c>
      <c r="E740" s="175" t="s">
        <v>3</v>
      </c>
      <c r="F740" s="176" t="s">
        <v>503</v>
      </c>
      <c r="H740" s="177">
        <v>27</v>
      </c>
      <c r="I740" s="178"/>
      <c r="L740" s="174"/>
      <c r="M740" s="179"/>
      <c r="N740" s="180"/>
      <c r="O740" s="180"/>
      <c r="P740" s="180"/>
      <c r="Q740" s="180"/>
      <c r="R740" s="180"/>
      <c r="S740" s="180"/>
      <c r="T740" s="181"/>
      <c r="AT740" s="175" t="s">
        <v>264</v>
      </c>
      <c r="AU740" s="175" t="s">
        <v>82</v>
      </c>
      <c r="AV740" s="14" t="s">
        <v>82</v>
      </c>
      <c r="AW740" s="14" t="s">
        <v>34</v>
      </c>
      <c r="AX740" s="14" t="s">
        <v>73</v>
      </c>
      <c r="AY740" s="175" t="s">
        <v>252</v>
      </c>
    </row>
    <row r="741" spans="2:51" s="13" customFormat="1" ht="11.25">
      <c r="B741" s="167"/>
      <c r="D741" s="160" t="s">
        <v>264</v>
      </c>
      <c r="E741" s="168" t="s">
        <v>3</v>
      </c>
      <c r="F741" s="169" t="s">
        <v>6900</v>
      </c>
      <c r="H741" s="168" t="s">
        <v>3</v>
      </c>
      <c r="I741" s="170"/>
      <c r="L741" s="167"/>
      <c r="M741" s="171"/>
      <c r="N741" s="172"/>
      <c r="O741" s="172"/>
      <c r="P741" s="172"/>
      <c r="Q741" s="172"/>
      <c r="R741" s="172"/>
      <c r="S741" s="172"/>
      <c r="T741" s="173"/>
      <c r="AT741" s="168" t="s">
        <v>264</v>
      </c>
      <c r="AU741" s="168" t="s">
        <v>82</v>
      </c>
      <c r="AV741" s="13" t="s">
        <v>80</v>
      </c>
      <c r="AW741" s="13" t="s">
        <v>34</v>
      </c>
      <c r="AX741" s="13" t="s">
        <v>73</v>
      </c>
      <c r="AY741" s="168" t="s">
        <v>252</v>
      </c>
    </row>
    <row r="742" spans="2:51" s="14" customFormat="1" ht="11.25">
      <c r="B742" s="174"/>
      <c r="D742" s="160" t="s">
        <v>264</v>
      </c>
      <c r="E742" s="175" t="s">
        <v>3</v>
      </c>
      <c r="F742" s="176" t="s">
        <v>730</v>
      </c>
      <c r="H742" s="177">
        <v>45</v>
      </c>
      <c r="I742" s="178"/>
      <c r="L742" s="174"/>
      <c r="M742" s="179"/>
      <c r="N742" s="180"/>
      <c r="O742" s="180"/>
      <c r="P742" s="180"/>
      <c r="Q742" s="180"/>
      <c r="R742" s="180"/>
      <c r="S742" s="180"/>
      <c r="T742" s="181"/>
      <c r="AT742" s="175" t="s">
        <v>264</v>
      </c>
      <c r="AU742" s="175" t="s">
        <v>82</v>
      </c>
      <c r="AV742" s="14" t="s">
        <v>82</v>
      </c>
      <c r="AW742" s="14" t="s">
        <v>34</v>
      </c>
      <c r="AX742" s="14" t="s">
        <v>73</v>
      </c>
      <c r="AY742" s="175" t="s">
        <v>252</v>
      </c>
    </row>
    <row r="743" spans="2:51" s="13" customFormat="1" ht="11.25">
      <c r="B743" s="167"/>
      <c r="D743" s="160" t="s">
        <v>264</v>
      </c>
      <c r="E743" s="168" t="s">
        <v>3</v>
      </c>
      <c r="F743" s="169" t="s">
        <v>6900</v>
      </c>
      <c r="H743" s="168" t="s">
        <v>3</v>
      </c>
      <c r="I743" s="170"/>
      <c r="L743" s="167"/>
      <c r="M743" s="171"/>
      <c r="N743" s="172"/>
      <c r="O743" s="172"/>
      <c r="P743" s="172"/>
      <c r="Q743" s="172"/>
      <c r="R743" s="172"/>
      <c r="S743" s="172"/>
      <c r="T743" s="173"/>
      <c r="AT743" s="168" t="s">
        <v>264</v>
      </c>
      <c r="AU743" s="168" t="s">
        <v>82</v>
      </c>
      <c r="AV743" s="13" t="s">
        <v>80</v>
      </c>
      <c r="AW743" s="13" t="s">
        <v>34</v>
      </c>
      <c r="AX743" s="13" t="s">
        <v>73</v>
      </c>
      <c r="AY743" s="168" t="s">
        <v>252</v>
      </c>
    </row>
    <row r="744" spans="2:51" s="14" customFormat="1" ht="11.25">
      <c r="B744" s="174"/>
      <c r="D744" s="160" t="s">
        <v>264</v>
      </c>
      <c r="E744" s="175" t="s">
        <v>3</v>
      </c>
      <c r="F744" s="176" t="s">
        <v>503</v>
      </c>
      <c r="H744" s="177">
        <v>27</v>
      </c>
      <c r="I744" s="178"/>
      <c r="L744" s="174"/>
      <c r="M744" s="179"/>
      <c r="N744" s="180"/>
      <c r="O744" s="180"/>
      <c r="P744" s="180"/>
      <c r="Q744" s="180"/>
      <c r="R744" s="180"/>
      <c r="S744" s="180"/>
      <c r="T744" s="181"/>
      <c r="AT744" s="175" t="s">
        <v>264</v>
      </c>
      <c r="AU744" s="175" t="s">
        <v>82</v>
      </c>
      <c r="AV744" s="14" t="s">
        <v>82</v>
      </c>
      <c r="AW744" s="14" t="s">
        <v>34</v>
      </c>
      <c r="AX744" s="14" t="s">
        <v>73</v>
      </c>
      <c r="AY744" s="175" t="s">
        <v>252</v>
      </c>
    </row>
    <row r="745" spans="2:51" s="13" customFormat="1" ht="11.25">
      <c r="B745" s="167"/>
      <c r="D745" s="160" t="s">
        <v>264</v>
      </c>
      <c r="E745" s="168" t="s">
        <v>3</v>
      </c>
      <c r="F745" s="169" t="s">
        <v>6901</v>
      </c>
      <c r="H745" s="168" t="s">
        <v>3</v>
      </c>
      <c r="I745" s="170"/>
      <c r="L745" s="167"/>
      <c r="M745" s="171"/>
      <c r="N745" s="172"/>
      <c r="O745" s="172"/>
      <c r="P745" s="172"/>
      <c r="Q745" s="172"/>
      <c r="R745" s="172"/>
      <c r="S745" s="172"/>
      <c r="T745" s="173"/>
      <c r="AT745" s="168" t="s">
        <v>264</v>
      </c>
      <c r="AU745" s="168" t="s">
        <v>82</v>
      </c>
      <c r="AV745" s="13" t="s">
        <v>80</v>
      </c>
      <c r="AW745" s="13" t="s">
        <v>34</v>
      </c>
      <c r="AX745" s="13" t="s">
        <v>73</v>
      </c>
      <c r="AY745" s="168" t="s">
        <v>252</v>
      </c>
    </row>
    <row r="746" spans="2:51" s="13" customFormat="1" ht="11.25">
      <c r="B746" s="167"/>
      <c r="D746" s="160" t="s">
        <v>264</v>
      </c>
      <c r="E746" s="168" t="s">
        <v>3</v>
      </c>
      <c r="F746" s="169" t="s">
        <v>6895</v>
      </c>
      <c r="H746" s="168" t="s">
        <v>3</v>
      </c>
      <c r="I746" s="170"/>
      <c r="L746" s="167"/>
      <c r="M746" s="171"/>
      <c r="N746" s="172"/>
      <c r="O746" s="172"/>
      <c r="P746" s="172"/>
      <c r="Q746" s="172"/>
      <c r="R746" s="172"/>
      <c r="S746" s="172"/>
      <c r="T746" s="173"/>
      <c r="AT746" s="168" t="s">
        <v>264</v>
      </c>
      <c r="AU746" s="168" t="s">
        <v>82</v>
      </c>
      <c r="AV746" s="13" t="s">
        <v>80</v>
      </c>
      <c r="AW746" s="13" t="s">
        <v>34</v>
      </c>
      <c r="AX746" s="13" t="s">
        <v>73</v>
      </c>
      <c r="AY746" s="168" t="s">
        <v>252</v>
      </c>
    </row>
    <row r="747" spans="2:51" s="14" customFormat="1" ht="11.25">
      <c r="B747" s="174"/>
      <c r="D747" s="160" t="s">
        <v>264</v>
      </c>
      <c r="E747" s="175" t="s">
        <v>3</v>
      </c>
      <c r="F747" s="176" t="s">
        <v>296</v>
      </c>
      <c r="H747" s="177">
        <v>5</v>
      </c>
      <c r="I747" s="178"/>
      <c r="L747" s="174"/>
      <c r="M747" s="179"/>
      <c r="N747" s="180"/>
      <c r="O747" s="180"/>
      <c r="P747" s="180"/>
      <c r="Q747" s="180"/>
      <c r="R747" s="180"/>
      <c r="S747" s="180"/>
      <c r="T747" s="181"/>
      <c r="AT747" s="175" t="s">
        <v>264</v>
      </c>
      <c r="AU747" s="175" t="s">
        <v>82</v>
      </c>
      <c r="AV747" s="14" t="s">
        <v>82</v>
      </c>
      <c r="AW747" s="14" t="s">
        <v>34</v>
      </c>
      <c r="AX747" s="14" t="s">
        <v>73</v>
      </c>
      <c r="AY747" s="175" t="s">
        <v>252</v>
      </c>
    </row>
    <row r="748" spans="2:51" s="13" customFormat="1" ht="11.25">
      <c r="B748" s="167"/>
      <c r="D748" s="160" t="s">
        <v>264</v>
      </c>
      <c r="E748" s="168" t="s">
        <v>3</v>
      </c>
      <c r="F748" s="169" t="s">
        <v>6895</v>
      </c>
      <c r="H748" s="168" t="s">
        <v>3</v>
      </c>
      <c r="I748" s="170"/>
      <c r="L748" s="167"/>
      <c r="M748" s="171"/>
      <c r="N748" s="172"/>
      <c r="O748" s="172"/>
      <c r="P748" s="172"/>
      <c r="Q748" s="172"/>
      <c r="R748" s="172"/>
      <c r="S748" s="172"/>
      <c r="T748" s="173"/>
      <c r="AT748" s="168" t="s">
        <v>264</v>
      </c>
      <c r="AU748" s="168" t="s">
        <v>82</v>
      </c>
      <c r="AV748" s="13" t="s">
        <v>80</v>
      </c>
      <c r="AW748" s="13" t="s">
        <v>34</v>
      </c>
      <c r="AX748" s="13" t="s">
        <v>73</v>
      </c>
      <c r="AY748" s="168" t="s">
        <v>252</v>
      </c>
    </row>
    <row r="749" spans="2:51" s="14" customFormat="1" ht="11.25">
      <c r="B749" s="174"/>
      <c r="D749" s="160" t="s">
        <v>264</v>
      </c>
      <c r="E749" s="175" t="s">
        <v>3</v>
      </c>
      <c r="F749" s="176" t="s">
        <v>296</v>
      </c>
      <c r="H749" s="177">
        <v>5</v>
      </c>
      <c r="I749" s="178"/>
      <c r="L749" s="174"/>
      <c r="M749" s="179"/>
      <c r="N749" s="180"/>
      <c r="O749" s="180"/>
      <c r="P749" s="180"/>
      <c r="Q749" s="180"/>
      <c r="R749" s="180"/>
      <c r="S749" s="180"/>
      <c r="T749" s="181"/>
      <c r="AT749" s="175" t="s">
        <v>264</v>
      </c>
      <c r="AU749" s="175" t="s">
        <v>82</v>
      </c>
      <c r="AV749" s="14" t="s">
        <v>82</v>
      </c>
      <c r="AW749" s="14" t="s">
        <v>34</v>
      </c>
      <c r="AX749" s="14" t="s">
        <v>73</v>
      </c>
      <c r="AY749" s="175" t="s">
        <v>252</v>
      </c>
    </row>
    <row r="750" spans="2:51" s="13" customFormat="1" ht="11.25">
      <c r="B750" s="167"/>
      <c r="D750" s="160" t="s">
        <v>264</v>
      </c>
      <c r="E750" s="168" t="s">
        <v>3</v>
      </c>
      <c r="F750" s="169" t="s">
        <v>6896</v>
      </c>
      <c r="H750" s="168" t="s">
        <v>3</v>
      </c>
      <c r="I750" s="170"/>
      <c r="L750" s="167"/>
      <c r="M750" s="171"/>
      <c r="N750" s="172"/>
      <c r="O750" s="172"/>
      <c r="P750" s="172"/>
      <c r="Q750" s="172"/>
      <c r="R750" s="172"/>
      <c r="S750" s="172"/>
      <c r="T750" s="173"/>
      <c r="AT750" s="168" t="s">
        <v>264</v>
      </c>
      <c r="AU750" s="168" t="s">
        <v>82</v>
      </c>
      <c r="AV750" s="13" t="s">
        <v>80</v>
      </c>
      <c r="AW750" s="13" t="s">
        <v>34</v>
      </c>
      <c r="AX750" s="13" t="s">
        <v>73</v>
      </c>
      <c r="AY750" s="168" t="s">
        <v>252</v>
      </c>
    </row>
    <row r="751" spans="2:51" s="14" customFormat="1" ht="11.25">
      <c r="B751" s="174"/>
      <c r="D751" s="160" t="s">
        <v>264</v>
      </c>
      <c r="E751" s="175" t="s">
        <v>3</v>
      </c>
      <c r="F751" s="176" t="s">
        <v>296</v>
      </c>
      <c r="H751" s="177">
        <v>5</v>
      </c>
      <c r="I751" s="178"/>
      <c r="L751" s="174"/>
      <c r="M751" s="179"/>
      <c r="N751" s="180"/>
      <c r="O751" s="180"/>
      <c r="P751" s="180"/>
      <c r="Q751" s="180"/>
      <c r="R751" s="180"/>
      <c r="S751" s="180"/>
      <c r="T751" s="181"/>
      <c r="AT751" s="175" t="s">
        <v>264</v>
      </c>
      <c r="AU751" s="175" t="s">
        <v>82</v>
      </c>
      <c r="AV751" s="14" t="s">
        <v>82</v>
      </c>
      <c r="AW751" s="14" t="s">
        <v>34</v>
      </c>
      <c r="AX751" s="14" t="s">
        <v>73</v>
      </c>
      <c r="AY751" s="175" t="s">
        <v>252</v>
      </c>
    </row>
    <row r="752" spans="2:51" s="13" customFormat="1" ht="11.25">
      <c r="B752" s="167"/>
      <c r="D752" s="160" t="s">
        <v>264</v>
      </c>
      <c r="E752" s="168" t="s">
        <v>3</v>
      </c>
      <c r="F752" s="169" t="s">
        <v>6896</v>
      </c>
      <c r="H752" s="168" t="s">
        <v>3</v>
      </c>
      <c r="I752" s="170"/>
      <c r="L752" s="167"/>
      <c r="M752" s="171"/>
      <c r="N752" s="172"/>
      <c r="O752" s="172"/>
      <c r="P752" s="172"/>
      <c r="Q752" s="172"/>
      <c r="R752" s="172"/>
      <c r="S752" s="172"/>
      <c r="T752" s="173"/>
      <c r="AT752" s="168" t="s">
        <v>264</v>
      </c>
      <c r="AU752" s="168" t="s">
        <v>82</v>
      </c>
      <c r="AV752" s="13" t="s">
        <v>80</v>
      </c>
      <c r="AW752" s="13" t="s">
        <v>34</v>
      </c>
      <c r="AX752" s="13" t="s">
        <v>73</v>
      </c>
      <c r="AY752" s="168" t="s">
        <v>252</v>
      </c>
    </row>
    <row r="753" spans="2:51" s="14" customFormat="1" ht="11.25">
      <c r="B753" s="174"/>
      <c r="D753" s="160" t="s">
        <v>264</v>
      </c>
      <c r="E753" s="175" t="s">
        <v>3</v>
      </c>
      <c r="F753" s="176" t="s">
        <v>296</v>
      </c>
      <c r="H753" s="177">
        <v>5</v>
      </c>
      <c r="I753" s="178"/>
      <c r="L753" s="174"/>
      <c r="M753" s="179"/>
      <c r="N753" s="180"/>
      <c r="O753" s="180"/>
      <c r="P753" s="180"/>
      <c r="Q753" s="180"/>
      <c r="R753" s="180"/>
      <c r="S753" s="180"/>
      <c r="T753" s="181"/>
      <c r="AT753" s="175" t="s">
        <v>264</v>
      </c>
      <c r="AU753" s="175" t="s">
        <v>82</v>
      </c>
      <c r="AV753" s="14" t="s">
        <v>82</v>
      </c>
      <c r="AW753" s="14" t="s">
        <v>34</v>
      </c>
      <c r="AX753" s="14" t="s">
        <v>73</v>
      </c>
      <c r="AY753" s="175" t="s">
        <v>252</v>
      </c>
    </row>
    <row r="754" spans="2:51" s="13" customFormat="1" ht="11.25">
      <c r="B754" s="167"/>
      <c r="D754" s="160" t="s">
        <v>264</v>
      </c>
      <c r="E754" s="168" t="s">
        <v>3</v>
      </c>
      <c r="F754" s="169" t="s">
        <v>6897</v>
      </c>
      <c r="H754" s="168" t="s">
        <v>3</v>
      </c>
      <c r="I754" s="170"/>
      <c r="L754" s="167"/>
      <c r="M754" s="171"/>
      <c r="N754" s="172"/>
      <c r="O754" s="172"/>
      <c r="P754" s="172"/>
      <c r="Q754" s="172"/>
      <c r="R754" s="172"/>
      <c r="S754" s="172"/>
      <c r="T754" s="173"/>
      <c r="AT754" s="168" t="s">
        <v>264</v>
      </c>
      <c r="AU754" s="168" t="s">
        <v>82</v>
      </c>
      <c r="AV754" s="13" t="s">
        <v>80</v>
      </c>
      <c r="AW754" s="13" t="s">
        <v>34</v>
      </c>
      <c r="AX754" s="13" t="s">
        <v>73</v>
      </c>
      <c r="AY754" s="168" t="s">
        <v>252</v>
      </c>
    </row>
    <row r="755" spans="2:51" s="14" customFormat="1" ht="11.25">
      <c r="B755" s="174"/>
      <c r="D755" s="160" t="s">
        <v>264</v>
      </c>
      <c r="E755" s="175" t="s">
        <v>3</v>
      </c>
      <c r="F755" s="176" t="s">
        <v>296</v>
      </c>
      <c r="H755" s="177">
        <v>5</v>
      </c>
      <c r="I755" s="178"/>
      <c r="L755" s="174"/>
      <c r="M755" s="179"/>
      <c r="N755" s="180"/>
      <c r="O755" s="180"/>
      <c r="P755" s="180"/>
      <c r="Q755" s="180"/>
      <c r="R755" s="180"/>
      <c r="S755" s="180"/>
      <c r="T755" s="181"/>
      <c r="AT755" s="175" t="s">
        <v>264</v>
      </c>
      <c r="AU755" s="175" t="s">
        <v>82</v>
      </c>
      <c r="AV755" s="14" t="s">
        <v>82</v>
      </c>
      <c r="AW755" s="14" t="s">
        <v>34</v>
      </c>
      <c r="AX755" s="14" t="s">
        <v>73</v>
      </c>
      <c r="AY755" s="175" t="s">
        <v>252</v>
      </c>
    </row>
    <row r="756" spans="2:51" s="13" customFormat="1" ht="11.25">
      <c r="B756" s="167"/>
      <c r="D756" s="160" t="s">
        <v>264</v>
      </c>
      <c r="E756" s="168" t="s">
        <v>3</v>
      </c>
      <c r="F756" s="169" t="s">
        <v>6897</v>
      </c>
      <c r="H756" s="168" t="s">
        <v>3</v>
      </c>
      <c r="I756" s="170"/>
      <c r="L756" s="167"/>
      <c r="M756" s="171"/>
      <c r="N756" s="172"/>
      <c r="O756" s="172"/>
      <c r="P756" s="172"/>
      <c r="Q756" s="172"/>
      <c r="R756" s="172"/>
      <c r="S756" s="172"/>
      <c r="T756" s="173"/>
      <c r="AT756" s="168" t="s">
        <v>264</v>
      </c>
      <c r="AU756" s="168" t="s">
        <v>82</v>
      </c>
      <c r="AV756" s="13" t="s">
        <v>80</v>
      </c>
      <c r="AW756" s="13" t="s">
        <v>34</v>
      </c>
      <c r="AX756" s="13" t="s">
        <v>73</v>
      </c>
      <c r="AY756" s="168" t="s">
        <v>252</v>
      </c>
    </row>
    <row r="757" spans="2:51" s="14" customFormat="1" ht="11.25">
      <c r="B757" s="174"/>
      <c r="D757" s="160" t="s">
        <v>264</v>
      </c>
      <c r="E757" s="175" t="s">
        <v>3</v>
      </c>
      <c r="F757" s="176" t="s">
        <v>296</v>
      </c>
      <c r="H757" s="177">
        <v>5</v>
      </c>
      <c r="I757" s="178"/>
      <c r="L757" s="174"/>
      <c r="M757" s="179"/>
      <c r="N757" s="180"/>
      <c r="O757" s="180"/>
      <c r="P757" s="180"/>
      <c r="Q757" s="180"/>
      <c r="R757" s="180"/>
      <c r="S757" s="180"/>
      <c r="T757" s="181"/>
      <c r="AT757" s="175" t="s">
        <v>264</v>
      </c>
      <c r="AU757" s="175" t="s">
        <v>82</v>
      </c>
      <c r="AV757" s="14" t="s">
        <v>82</v>
      </c>
      <c r="AW757" s="14" t="s">
        <v>34</v>
      </c>
      <c r="AX757" s="14" t="s">
        <v>73</v>
      </c>
      <c r="AY757" s="175" t="s">
        <v>252</v>
      </c>
    </row>
    <row r="758" spans="2:51" s="13" customFormat="1" ht="11.25">
      <c r="B758" s="167"/>
      <c r="D758" s="160" t="s">
        <v>264</v>
      </c>
      <c r="E758" s="168" t="s">
        <v>3</v>
      </c>
      <c r="F758" s="169" t="s">
        <v>6898</v>
      </c>
      <c r="H758" s="168" t="s">
        <v>3</v>
      </c>
      <c r="I758" s="170"/>
      <c r="L758" s="167"/>
      <c r="M758" s="171"/>
      <c r="N758" s="172"/>
      <c r="O758" s="172"/>
      <c r="P758" s="172"/>
      <c r="Q758" s="172"/>
      <c r="R758" s="172"/>
      <c r="S758" s="172"/>
      <c r="T758" s="173"/>
      <c r="AT758" s="168" t="s">
        <v>264</v>
      </c>
      <c r="AU758" s="168" t="s">
        <v>82</v>
      </c>
      <c r="AV758" s="13" t="s">
        <v>80</v>
      </c>
      <c r="AW758" s="13" t="s">
        <v>34</v>
      </c>
      <c r="AX758" s="13" t="s">
        <v>73</v>
      </c>
      <c r="AY758" s="168" t="s">
        <v>252</v>
      </c>
    </row>
    <row r="759" spans="2:51" s="14" customFormat="1" ht="11.25">
      <c r="B759" s="174"/>
      <c r="D759" s="160" t="s">
        <v>264</v>
      </c>
      <c r="E759" s="175" t="s">
        <v>3</v>
      </c>
      <c r="F759" s="176" t="s">
        <v>296</v>
      </c>
      <c r="H759" s="177">
        <v>5</v>
      </c>
      <c r="I759" s="178"/>
      <c r="L759" s="174"/>
      <c r="M759" s="179"/>
      <c r="N759" s="180"/>
      <c r="O759" s="180"/>
      <c r="P759" s="180"/>
      <c r="Q759" s="180"/>
      <c r="R759" s="180"/>
      <c r="S759" s="180"/>
      <c r="T759" s="181"/>
      <c r="AT759" s="175" t="s">
        <v>264</v>
      </c>
      <c r="AU759" s="175" t="s">
        <v>82</v>
      </c>
      <c r="AV759" s="14" t="s">
        <v>82</v>
      </c>
      <c r="AW759" s="14" t="s">
        <v>34</v>
      </c>
      <c r="AX759" s="14" t="s">
        <v>73</v>
      </c>
      <c r="AY759" s="175" t="s">
        <v>252</v>
      </c>
    </row>
    <row r="760" spans="2:51" s="13" customFormat="1" ht="11.25">
      <c r="B760" s="167"/>
      <c r="D760" s="160" t="s">
        <v>264</v>
      </c>
      <c r="E760" s="168" t="s">
        <v>3</v>
      </c>
      <c r="F760" s="169" t="s">
        <v>6898</v>
      </c>
      <c r="H760" s="168" t="s">
        <v>3</v>
      </c>
      <c r="I760" s="170"/>
      <c r="L760" s="167"/>
      <c r="M760" s="171"/>
      <c r="N760" s="172"/>
      <c r="O760" s="172"/>
      <c r="P760" s="172"/>
      <c r="Q760" s="172"/>
      <c r="R760" s="172"/>
      <c r="S760" s="172"/>
      <c r="T760" s="173"/>
      <c r="AT760" s="168" t="s">
        <v>264</v>
      </c>
      <c r="AU760" s="168" t="s">
        <v>82</v>
      </c>
      <c r="AV760" s="13" t="s">
        <v>80</v>
      </c>
      <c r="AW760" s="13" t="s">
        <v>34</v>
      </c>
      <c r="AX760" s="13" t="s">
        <v>73</v>
      </c>
      <c r="AY760" s="168" t="s">
        <v>252</v>
      </c>
    </row>
    <row r="761" spans="2:51" s="14" customFormat="1" ht="11.25">
      <c r="B761" s="174"/>
      <c r="D761" s="160" t="s">
        <v>264</v>
      </c>
      <c r="E761" s="175" t="s">
        <v>3</v>
      </c>
      <c r="F761" s="176" t="s">
        <v>296</v>
      </c>
      <c r="H761" s="177">
        <v>5</v>
      </c>
      <c r="I761" s="178"/>
      <c r="L761" s="174"/>
      <c r="M761" s="179"/>
      <c r="N761" s="180"/>
      <c r="O761" s="180"/>
      <c r="P761" s="180"/>
      <c r="Q761" s="180"/>
      <c r="R761" s="180"/>
      <c r="S761" s="180"/>
      <c r="T761" s="181"/>
      <c r="AT761" s="175" t="s">
        <v>264</v>
      </c>
      <c r="AU761" s="175" t="s">
        <v>82</v>
      </c>
      <c r="AV761" s="14" t="s">
        <v>82</v>
      </c>
      <c r="AW761" s="14" t="s">
        <v>34</v>
      </c>
      <c r="AX761" s="14" t="s">
        <v>73</v>
      </c>
      <c r="AY761" s="175" t="s">
        <v>252</v>
      </c>
    </row>
    <row r="762" spans="2:51" s="13" customFormat="1" ht="11.25">
      <c r="B762" s="167"/>
      <c r="D762" s="160" t="s">
        <v>264</v>
      </c>
      <c r="E762" s="168" t="s">
        <v>3</v>
      </c>
      <c r="F762" s="169" t="s">
        <v>6899</v>
      </c>
      <c r="H762" s="168" t="s">
        <v>3</v>
      </c>
      <c r="I762" s="170"/>
      <c r="L762" s="167"/>
      <c r="M762" s="171"/>
      <c r="N762" s="172"/>
      <c r="O762" s="172"/>
      <c r="P762" s="172"/>
      <c r="Q762" s="172"/>
      <c r="R762" s="172"/>
      <c r="S762" s="172"/>
      <c r="T762" s="173"/>
      <c r="AT762" s="168" t="s">
        <v>264</v>
      </c>
      <c r="AU762" s="168" t="s">
        <v>82</v>
      </c>
      <c r="AV762" s="13" t="s">
        <v>80</v>
      </c>
      <c r="AW762" s="13" t="s">
        <v>34</v>
      </c>
      <c r="AX762" s="13" t="s">
        <v>73</v>
      </c>
      <c r="AY762" s="168" t="s">
        <v>252</v>
      </c>
    </row>
    <row r="763" spans="2:51" s="14" customFormat="1" ht="11.25">
      <c r="B763" s="174"/>
      <c r="D763" s="160" t="s">
        <v>264</v>
      </c>
      <c r="E763" s="175" t="s">
        <v>3</v>
      </c>
      <c r="F763" s="176" t="s">
        <v>296</v>
      </c>
      <c r="H763" s="177">
        <v>5</v>
      </c>
      <c r="I763" s="178"/>
      <c r="L763" s="174"/>
      <c r="M763" s="179"/>
      <c r="N763" s="180"/>
      <c r="O763" s="180"/>
      <c r="P763" s="180"/>
      <c r="Q763" s="180"/>
      <c r="R763" s="180"/>
      <c r="S763" s="180"/>
      <c r="T763" s="181"/>
      <c r="AT763" s="175" t="s">
        <v>264</v>
      </c>
      <c r="AU763" s="175" t="s">
        <v>82</v>
      </c>
      <c r="AV763" s="14" t="s">
        <v>82</v>
      </c>
      <c r="AW763" s="14" t="s">
        <v>34</v>
      </c>
      <c r="AX763" s="14" t="s">
        <v>73</v>
      </c>
      <c r="AY763" s="175" t="s">
        <v>252</v>
      </c>
    </row>
    <row r="764" spans="2:51" s="13" customFormat="1" ht="11.25">
      <c r="B764" s="167"/>
      <c r="D764" s="160" t="s">
        <v>264</v>
      </c>
      <c r="E764" s="168" t="s">
        <v>3</v>
      </c>
      <c r="F764" s="169" t="s">
        <v>6899</v>
      </c>
      <c r="H764" s="168" t="s">
        <v>3</v>
      </c>
      <c r="I764" s="170"/>
      <c r="L764" s="167"/>
      <c r="M764" s="171"/>
      <c r="N764" s="172"/>
      <c r="O764" s="172"/>
      <c r="P764" s="172"/>
      <c r="Q764" s="172"/>
      <c r="R764" s="172"/>
      <c r="S764" s="172"/>
      <c r="T764" s="173"/>
      <c r="AT764" s="168" t="s">
        <v>264</v>
      </c>
      <c r="AU764" s="168" t="s">
        <v>82</v>
      </c>
      <c r="AV764" s="13" t="s">
        <v>80</v>
      </c>
      <c r="AW764" s="13" t="s">
        <v>34</v>
      </c>
      <c r="AX764" s="13" t="s">
        <v>73</v>
      </c>
      <c r="AY764" s="168" t="s">
        <v>252</v>
      </c>
    </row>
    <row r="765" spans="2:51" s="14" customFormat="1" ht="11.25">
      <c r="B765" s="174"/>
      <c r="D765" s="160" t="s">
        <v>264</v>
      </c>
      <c r="E765" s="175" t="s">
        <v>3</v>
      </c>
      <c r="F765" s="176" t="s">
        <v>296</v>
      </c>
      <c r="H765" s="177">
        <v>5</v>
      </c>
      <c r="I765" s="178"/>
      <c r="L765" s="174"/>
      <c r="M765" s="179"/>
      <c r="N765" s="180"/>
      <c r="O765" s="180"/>
      <c r="P765" s="180"/>
      <c r="Q765" s="180"/>
      <c r="R765" s="180"/>
      <c r="S765" s="180"/>
      <c r="T765" s="181"/>
      <c r="AT765" s="175" t="s">
        <v>264</v>
      </c>
      <c r="AU765" s="175" t="s">
        <v>82</v>
      </c>
      <c r="AV765" s="14" t="s">
        <v>82</v>
      </c>
      <c r="AW765" s="14" t="s">
        <v>34</v>
      </c>
      <c r="AX765" s="14" t="s">
        <v>73</v>
      </c>
      <c r="AY765" s="175" t="s">
        <v>252</v>
      </c>
    </row>
    <row r="766" spans="2:51" s="13" customFormat="1" ht="11.25">
      <c r="B766" s="167"/>
      <c r="D766" s="160" t="s">
        <v>264</v>
      </c>
      <c r="E766" s="168" t="s">
        <v>3</v>
      </c>
      <c r="F766" s="169" t="s">
        <v>6900</v>
      </c>
      <c r="H766" s="168" t="s">
        <v>3</v>
      </c>
      <c r="I766" s="170"/>
      <c r="L766" s="167"/>
      <c r="M766" s="171"/>
      <c r="N766" s="172"/>
      <c r="O766" s="172"/>
      <c r="P766" s="172"/>
      <c r="Q766" s="172"/>
      <c r="R766" s="172"/>
      <c r="S766" s="172"/>
      <c r="T766" s="173"/>
      <c r="AT766" s="168" t="s">
        <v>264</v>
      </c>
      <c r="AU766" s="168" t="s">
        <v>82</v>
      </c>
      <c r="AV766" s="13" t="s">
        <v>80</v>
      </c>
      <c r="AW766" s="13" t="s">
        <v>34</v>
      </c>
      <c r="AX766" s="13" t="s">
        <v>73</v>
      </c>
      <c r="AY766" s="168" t="s">
        <v>252</v>
      </c>
    </row>
    <row r="767" spans="2:51" s="14" customFormat="1" ht="11.25">
      <c r="B767" s="174"/>
      <c r="D767" s="160" t="s">
        <v>264</v>
      </c>
      <c r="E767" s="175" t="s">
        <v>3</v>
      </c>
      <c r="F767" s="176" t="s">
        <v>296</v>
      </c>
      <c r="H767" s="177">
        <v>5</v>
      </c>
      <c r="I767" s="178"/>
      <c r="L767" s="174"/>
      <c r="M767" s="179"/>
      <c r="N767" s="180"/>
      <c r="O767" s="180"/>
      <c r="P767" s="180"/>
      <c r="Q767" s="180"/>
      <c r="R767" s="180"/>
      <c r="S767" s="180"/>
      <c r="T767" s="181"/>
      <c r="AT767" s="175" t="s">
        <v>264</v>
      </c>
      <c r="AU767" s="175" t="s">
        <v>82</v>
      </c>
      <c r="AV767" s="14" t="s">
        <v>82</v>
      </c>
      <c r="AW767" s="14" t="s">
        <v>34</v>
      </c>
      <c r="AX767" s="14" t="s">
        <v>73</v>
      </c>
      <c r="AY767" s="175" t="s">
        <v>252</v>
      </c>
    </row>
    <row r="768" spans="2:51" s="13" customFormat="1" ht="11.25">
      <c r="B768" s="167"/>
      <c r="D768" s="160" t="s">
        <v>264</v>
      </c>
      <c r="E768" s="168" t="s">
        <v>3</v>
      </c>
      <c r="F768" s="169" t="s">
        <v>6900</v>
      </c>
      <c r="H768" s="168" t="s">
        <v>3</v>
      </c>
      <c r="I768" s="170"/>
      <c r="L768" s="167"/>
      <c r="M768" s="171"/>
      <c r="N768" s="172"/>
      <c r="O768" s="172"/>
      <c r="P768" s="172"/>
      <c r="Q768" s="172"/>
      <c r="R768" s="172"/>
      <c r="S768" s="172"/>
      <c r="T768" s="173"/>
      <c r="AT768" s="168" t="s">
        <v>264</v>
      </c>
      <c r="AU768" s="168" t="s">
        <v>82</v>
      </c>
      <c r="AV768" s="13" t="s">
        <v>80</v>
      </c>
      <c r="AW768" s="13" t="s">
        <v>34</v>
      </c>
      <c r="AX768" s="13" t="s">
        <v>73</v>
      </c>
      <c r="AY768" s="168" t="s">
        <v>252</v>
      </c>
    </row>
    <row r="769" spans="2:51" s="14" customFormat="1" ht="11.25">
      <c r="B769" s="174"/>
      <c r="D769" s="160" t="s">
        <v>264</v>
      </c>
      <c r="E769" s="175" t="s">
        <v>3</v>
      </c>
      <c r="F769" s="176" t="s">
        <v>296</v>
      </c>
      <c r="H769" s="177">
        <v>5</v>
      </c>
      <c r="I769" s="178"/>
      <c r="L769" s="174"/>
      <c r="M769" s="179"/>
      <c r="N769" s="180"/>
      <c r="O769" s="180"/>
      <c r="P769" s="180"/>
      <c r="Q769" s="180"/>
      <c r="R769" s="180"/>
      <c r="S769" s="180"/>
      <c r="T769" s="181"/>
      <c r="AT769" s="175" t="s">
        <v>264</v>
      </c>
      <c r="AU769" s="175" t="s">
        <v>82</v>
      </c>
      <c r="AV769" s="14" t="s">
        <v>82</v>
      </c>
      <c r="AW769" s="14" t="s">
        <v>34</v>
      </c>
      <c r="AX769" s="14" t="s">
        <v>73</v>
      </c>
      <c r="AY769" s="175" t="s">
        <v>252</v>
      </c>
    </row>
    <row r="770" spans="2:51" s="13" customFormat="1" ht="11.25">
      <c r="B770" s="167"/>
      <c r="D770" s="160" t="s">
        <v>264</v>
      </c>
      <c r="E770" s="168" t="s">
        <v>3</v>
      </c>
      <c r="F770" s="169" t="s">
        <v>6902</v>
      </c>
      <c r="H770" s="168" t="s">
        <v>3</v>
      </c>
      <c r="I770" s="170"/>
      <c r="L770" s="167"/>
      <c r="M770" s="171"/>
      <c r="N770" s="172"/>
      <c r="O770" s="172"/>
      <c r="P770" s="172"/>
      <c r="Q770" s="172"/>
      <c r="R770" s="172"/>
      <c r="S770" s="172"/>
      <c r="T770" s="173"/>
      <c r="AT770" s="168" t="s">
        <v>264</v>
      </c>
      <c r="AU770" s="168" t="s">
        <v>82</v>
      </c>
      <c r="AV770" s="13" t="s">
        <v>80</v>
      </c>
      <c r="AW770" s="13" t="s">
        <v>34</v>
      </c>
      <c r="AX770" s="13" t="s">
        <v>73</v>
      </c>
      <c r="AY770" s="168" t="s">
        <v>252</v>
      </c>
    </row>
    <row r="771" spans="2:51" s="14" customFormat="1" ht="11.25">
      <c r="B771" s="174"/>
      <c r="D771" s="160" t="s">
        <v>264</v>
      </c>
      <c r="E771" s="175" t="s">
        <v>3</v>
      </c>
      <c r="F771" s="176" t="s">
        <v>82</v>
      </c>
      <c r="H771" s="177">
        <v>2</v>
      </c>
      <c r="I771" s="178"/>
      <c r="L771" s="174"/>
      <c r="M771" s="179"/>
      <c r="N771" s="180"/>
      <c r="O771" s="180"/>
      <c r="P771" s="180"/>
      <c r="Q771" s="180"/>
      <c r="R771" s="180"/>
      <c r="S771" s="180"/>
      <c r="T771" s="181"/>
      <c r="AT771" s="175" t="s">
        <v>264</v>
      </c>
      <c r="AU771" s="175" t="s">
        <v>82</v>
      </c>
      <c r="AV771" s="14" t="s">
        <v>82</v>
      </c>
      <c r="AW771" s="14" t="s">
        <v>34</v>
      </c>
      <c r="AX771" s="14" t="s">
        <v>73</v>
      </c>
      <c r="AY771" s="175" t="s">
        <v>252</v>
      </c>
    </row>
    <row r="772" spans="2:51" s="13" customFormat="1" ht="11.25">
      <c r="B772" s="167"/>
      <c r="D772" s="160" t="s">
        <v>264</v>
      </c>
      <c r="E772" s="168" t="s">
        <v>3</v>
      </c>
      <c r="F772" s="169" t="s">
        <v>6903</v>
      </c>
      <c r="H772" s="168" t="s">
        <v>3</v>
      </c>
      <c r="I772" s="170"/>
      <c r="L772" s="167"/>
      <c r="M772" s="171"/>
      <c r="N772" s="172"/>
      <c r="O772" s="172"/>
      <c r="P772" s="172"/>
      <c r="Q772" s="172"/>
      <c r="R772" s="172"/>
      <c r="S772" s="172"/>
      <c r="T772" s="173"/>
      <c r="AT772" s="168" t="s">
        <v>264</v>
      </c>
      <c r="AU772" s="168" t="s">
        <v>82</v>
      </c>
      <c r="AV772" s="13" t="s">
        <v>80</v>
      </c>
      <c r="AW772" s="13" t="s">
        <v>34</v>
      </c>
      <c r="AX772" s="13" t="s">
        <v>73</v>
      </c>
      <c r="AY772" s="168" t="s">
        <v>252</v>
      </c>
    </row>
    <row r="773" spans="2:51" s="14" customFormat="1" ht="11.25">
      <c r="B773" s="174"/>
      <c r="D773" s="160" t="s">
        <v>264</v>
      </c>
      <c r="E773" s="175" t="s">
        <v>3</v>
      </c>
      <c r="F773" s="176" t="s">
        <v>82</v>
      </c>
      <c r="H773" s="177">
        <v>2</v>
      </c>
      <c r="I773" s="178"/>
      <c r="L773" s="174"/>
      <c r="M773" s="179"/>
      <c r="N773" s="180"/>
      <c r="O773" s="180"/>
      <c r="P773" s="180"/>
      <c r="Q773" s="180"/>
      <c r="R773" s="180"/>
      <c r="S773" s="180"/>
      <c r="T773" s="181"/>
      <c r="AT773" s="175" t="s">
        <v>264</v>
      </c>
      <c r="AU773" s="175" t="s">
        <v>82</v>
      </c>
      <c r="AV773" s="14" t="s">
        <v>82</v>
      </c>
      <c r="AW773" s="14" t="s">
        <v>34</v>
      </c>
      <c r="AX773" s="14" t="s">
        <v>73</v>
      </c>
      <c r="AY773" s="175" t="s">
        <v>252</v>
      </c>
    </row>
    <row r="774" spans="2:51" s="13" customFormat="1" ht="11.25">
      <c r="B774" s="167"/>
      <c r="D774" s="160" t="s">
        <v>264</v>
      </c>
      <c r="E774" s="168" t="s">
        <v>3</v>
      </c>
      <c r="F774" s="169" t="s">
        <v>6904</v>
      </c>
      <c r="H774" s="168" t="s">
        <v>3</v>
      </c>
      <c r="I774" s="170"/>
      <c r="L774" s="167"/>
      <c r="M774" s="171"/>
      <c r="N774" s="172"/>
      <c r="O774" s="172"/>
      <c r="P774" s="172"/>
      <c r="Q774" s="172"/>
      <c r="R774" s="172"/>
      <c r="S774" s="172"/>
      <c r="T774" s="173"/>
      <c r="AT774" s="168" t="s">
        <v>264</v>
      </c>
      <c r="AU774" s="168" t="s">
        <v>82</v>
      </c>
      <c r="AV774" s="13" t="s">
        <v>80</v>
      </c>
      <c r="AW774" s="13" t="s">
        <v>34</v>
      </c>
      <c r="AX774" s="13" t="s">
        <v>73</v>
      </c>
      <c r="AY774" s="168" t="s">
        <v>252</v>
      </c>
    </row>
    <row r="775" spans="2:51" s="14" customFormat="1" ht="11.25">
      <c r="B775" s="174"/>
      <c r="D775" s="160" t="s">
        <v>264</v>
      </c>
      <c r="E775" s="175" t="s">
        <v>3</v>
      </c>
      <c r="F775" s="176" t="s">
        <v>82</v>
      </c>
      <c r="H775" s="177">
        <v>2</v>
      </c>
      <c r="I775" s="178"/>
      <c r="L775" s="174"/>
      <c r="M775" s="179"/>
      <c r="N775" s="180"/>
      <c r="O775" s="180"/>
      <c r="P775" s="180"/>
      <c r="Q775" s="180"/>
      <c r="R775" s="180"/>
      <c r="S775" s="180"/>
      <c r="T775" s="181"/>
      <c r="AT775" s="175" t="s">
        <v>264</v>
      </c>
      <c r="AU775" s="175" t="s">
        <v>82</v>
      </c>
      <c r="AV775" s="14" t="s">
        <v>82</v>
      </c>
      <c r="AW775" s="14" t="s">
        <v>34</v>
      </c>
      <c r="AX775" s="14" t="s">
        <v>73</v>
      </c>
      <c r="AY775" s="175" t="s">
        <v>252</v>
      </c>
    </row>
    <row r="776" spans="2:51" s="13" customFormat="1" ht="11.25">
      <c r="B776" s="167"/>
      <c r="D776" s="160" t="s">
        <v>264</v>
      </c>
      <c r="E776" s="168" t="s">
        <v>3</v>
      </c>
      <c r="F776" s="169" t="s">
        <v>6905</v>
      </c>
      <c r="H776" s="168" t="s">
        <v>3</v>
      </c>
      <c r="I776" s="170"/>
      <c r="L776" s="167"/>
      <c r="M776" s="171"/>
      <c r="N776" s="172"/>
      <c r="O776" s="172"/>
      <c r="P776" s="172"/>
      <c r="Q776" s="172"/>
      <c r="R776" s="172"/>
      <c r="S776" s="172"/>
      <c r="T776" s="173"/>
      <c r="AT776" s="168" t="s">
        <v>264</v>
      </c>
      <c r="AU776" s="168" t="s">
        <v>82</v>
      </c>
      <c r="AV776" s="13" t="s">
        <v>80</v>
      </c>
      <c r="AW776" s="13" t="s">
        <v>34</v>
      </c>
      <c r="AX776" s="13" t="s">
        <v>73</v>
      </c>
      <c r="AY776" s="168" t="s">
        <v>252</v>
      </c>
    </row>
    <row r="777" spans="2:51" s="14" customFormat="1" ht="11.25">
      <c r="B777" s="174"/>
      <c r="D777" s="160" t="s">
        <v>264</v>
      </c>
      <c r="E777" s="175" t="s">
        <v>3</v>
      </c>
      <c r="F777" s="176" t="s">
        <v>82</v>
      </c>
      <c r="H777" s="177">
        <v>2</v>
      </c>
      <c r="I777" s="178"/>
      <c r="L777" s="174"/>
      <c r="M777" s="179"/>
      <c r="N777" s="180"/>
      <c r="O777" s="180"/>
      <c r="P777" s="180"/>
      <c r="Q777" s="180"/>
      <c r="R777" s="180"/>
      <c r="S777" s="180"/>
      <c r="T777" s="181"/>
      <c r="AT777" s="175" t="s">
        <v>264</v>
      </c>
      <c r="AU777" s="175" t="s">
        <v>82</v>
      </c>
      <c r="AV777" s="14" t="s">
        <v>82</v>
      </c>
      <c r="AW777" s="14" t="s">
        <v>34</v>
      </c>
      <c r="AX777" s="14" t="s">
        <v>73</v>
      </c>
      <c r="AY777" s="175" t="s">
        <v>252</v>
      </c>
    </row>
    <row r="778" spans="2:51" s="13" customFormat="1" ht="11.25">
      <c r="B778" s="167"/>
      <c r="D778" s="160" t="s">
        <v>264</v>
      </c>
      <c r="E778" s="168" t="s">
        <v>3</v>
      </c>
      <c r="F778" s="169" t="s">
        <v>6906</v>
      </c>
      <c r="H778" s="168" t="s">
        <v>3</v>
      </c>
      <c r="I778" s="170"/>
      <c r="L778" s="167"/>
      <c r="M778" s="171"/>
      <c r="N778" s="172"/>
      <c r="O778" s="172"/>
      <c r="P778" s="172"/>
      <c r="Q778" s="172"/>
      <c r="R778" s="172"/>
      <c r="S778" s="172"/>
      <c r="T778" s="173"/>
      <c r="AT778" s="168" t="s">
        <v>264</v>
      </c>
      <c r="AU778" s="168" t="s">
        <v>82</v>
      </c>
      <c r="AV778" s="13" t="s">
        <v>80</v>
      </c>
      <c r="AW778" s="13" t="s">
        <v>34</v>
      </c>
      <c r="AX778" s="13" t="s">
        <v>73</v>
      </c>
      <c r="AY778" s="168" t="s">
        <v>252</v>
      </c>
    </row>
    <row r="779" spans="2:51" s="14" customFormat="1" ht="11.25">
      <c r="B779" s="174"/>
      <c r="D779" s="160" t="s">
        <v>264</v>
      </c>
      <c r="E779" s="175" t="s">
        <v>3</v>
      </c>
      <c r="F779" s="176" t="s">
        <v>82</v>
      </c>
      <c r="H779" s="177">
        <v>2</v>
      </c>
      <c r="I779" s="178"/>
      <c r="L779" s="174"/>
      <c r="M779" s="179"/>
      <c r="N779" s="180"/>
      <c r="O779" s="180"/>
      <c r="P779" s="180"/>
      <c r="Q779" s="180"/>
      <c r="R779" s="180"/>
      <c r="S779" s="180"/>
      <c r="T779" s="181"/>
      <c r="AT779" s="175" t="s">
        <v>264</v>
      </c>
      <c r="AU779" s="175" t="s">
        <v>82</v>
      </c>
      <c r="AV779" s="14" t="s">
        <v>82</v>
      </c>
      <c r="AW779" s="14" t="s">
        <v>34</v>
      </c>
      <c r="AX779" s="14" t="s">
        <v>73</v>
      </c>
      <c r="AY779" s="175" t="s">
        <v>252</v>
      </c>
    </row>
    <row r="780" spans="2:51" s="13" customFormat="1" ht="11.25">
      <c r="B780" s="167"/>
      <c r="D780" s="160" t="s">
        <v>264</v>
      </c>
      <c r="E780" s="168" t="s">
        <v>3</v>
      </c>
      <c r="F780" s="169" t="s">
        <v>6907</v>
      </c>
      <c r="H780" s="168" t="s">
        <v>3</v>
      </c>
      <c r="I780" s="170"/>
      <c r="L780" s="167"/>
      <c r="M780" s="171"/>
      <c r="N780" s="172"/>
      <c r="O780" s="172"/>
      <c r="P780" s="172"/>
      <c r="Q780" s="172"/>
      <c r="R780" s="172"/>
      <c r="S780" s="172"/>
      <c r="T780" s="173"/>
      <c r="AT780" s="168" t="s">
        <v>264</v>
      </c>
      <c r="AU780" s="168" t="s">
        <v>82</v>
      </c>
      <c r="AV780" s="13" t="s">
        <v>80</v>
      </c>
      <c r="AW780" s="13" t="s">
        <v>34</v>
      </c>
      <c r="AX780" s="13" t="s">
        <v>73</v>
      </c>
      <c r="AY780" s="168" t="s">
        <v>252</v>
      </c>
    </row>
    <row r="781" spans="2:51" s="14" customFormat="1" ht="11.25">
      <c r="B781" s="174"/>
      <c r="D781" s="160" t="s">
        <v>264</v>
      </c>
      <c r="E781" s="175" t="s">
        <v>3</v>
      </c>
      <c r="F781" s="176" t="s">
        <v>82</v>
      </c>
      <c r="H781" s="177">
        <v>2</v>
      </c>
      <c r="I781" s="178"/>
      <c r="L781" s="174"/>
      <c r="M781" s="179"/>
      <c r="N781" s="180"/>
      <c r="O781" s="180"/>
      <c r="P781" s="180"/>
      <c r="Q781" s="180"/>
      <c r="R781" s="180"/>
      <c r="S781" s="180"/>
      <c r="T781" s="181"/>
      <c r="AT781" s="175" t="s">
        <v>264</v>
      </c>
      <c r="AU781" s="175" t="s">
        <v>82</v>
      </c>
      <c r="AV781" s="14" t="s">
        <v>82</v>
      </c>
      <c r="AW781" s="14" t="s">
        <v>34</v>
      </c>
      <c r="AX781" s="14" t="s">
        <v>73</v>
      </c>
      <c r="AY781" s="175" t="s">
        <v>252</v>
      </c>
    </row>
    <row r="782" spans="2:51" s="13" customFormat="1" ht="11.25">
      <c r="B782" s="167"/>
      <c r="D782" s="160" t="s">
        <v>264</v>
      </c>
      <c r="E782" s="168" t="s">
        <v>3</v>
      </c>
      <c r="F782" s="169" t="s">
        <v>6908</v>
      </c>
      <c r="H782" s="168" t="s">
        <v>3</v>
      </c>
      <c r="I782" s="170"/>
      <c r="L782" s="167"/>
      <c r="M782" s="171"/>
      <c r="N782" s="172"/>
      <c r="O782" s="172"/>
      <c r="P782" s="172"/>
      <c r="Q782" s="172"/>
      <c r="R782" s="172"/>
      <c r="S782" s="172"/>
      <c r="T782" s="173"/>
      <c r="AT782" s="168" t="s">
        <v>264</v>
      </c>
      <c r="AU782" s="168" t="s">
        <v>82</v>
      </c>
      <c r="AV782" s="13" t="s">
        <v>80</v>
      </c>
      <c r="AW782" s="13" t="s">
        <v>34</v>
      </c>
      <c r="AX782" s="13" t="s">
        <v>73</v>
      </c>
      <c r="AY782" s="168" t="s">
        <v>252</v>
      </c>
    </row>
    <row r="783" spans="2:51" s="14" customFormat="1" ht="11.25">
      <c r="B783" s="174"/>
      <c r="D783" s="160" t="s">
        <v>264</v>
      </c>
      <c r="E783" s="175" t="s">
        <v>3</v>
      </c>
      <c r="F783" s="176" t="s">
        <v>82</v>
      </c>
      <c r="H783" s="177">
        <v>2</v>
      </c>
      <c r="I783" s="178"/>
      <c r="L783" s="174"/>
      <c r="M783" s="179"/>
      <c r="N783" s="180"/>
      <c r="O783" s="180"/>
      <c r="P783" s="180"/>
      <c r="Q783" s="180"/>
      <c r="R783" s="180"/>
      <c r="S783" s="180"/>
      <c r="T783" s="181"/>
      <c r="AT783" s="175" t="s">
        <v>264</v>
      </c>
      <c r="AU783" s="175" t="s">
        <v>82</v>
      </c>
      <c r="AV783" s="14" t="s">
        <v>82</v>
      </c>
      <c r="AW783" s="14" t="s">
        <v>34</v>
      </c>
      <c r="AX783" s="14" t="s">
        <v>73</v>
      </c>
      <c r="AY783" s="175" t="s">
        <v>252</v>
      </c>
    </row>
    <row r="784" spans="2:51" s="13" customFormat="1" ht="11.25">
      <c r="B784" s="167"/>
      <c r="D784" s="160" t="s">
        <v>264</v>
      </c>
      <c r="E784" s="168" t="s">
        <v>3</v>
      </c>
      <c r="F784" s="169" t="s">
        <v>6909</v>
      </c>
      <c r="H784" s="168" t="s">
        <v>3</v>
      </c>
      <c r="I784" s="170"/>
      <c r="L784" s="167"/>
      <c r="M784" s="171"/>
      <c r="N784" s="172"/>
      <c r="O784" s="172"/>
      <c r="P784" s="172"/>
      <c r="Q784" s="172"/>
      <c r="R784" s="172"/>
      <c r="S784" s="172"/>
      <c r="T784" s="173"/>
      <c r="AT784" s="168" t="s">
        <v>264</v>
      </c>
      <c r="AU784" s="168" t="s">
        <v>82</v>
      </c>
      <c r="AV784" s="13" t="s">
        <v>80</v>
      </c>
      <c r="AW784" s="13" t="s">
        <v>34</v>
      </c>
      <c r="AX784" s="13" t="s">
        <v>73</v>
      </c>
      <c r="AY784" s="168" t="s">
        <v>252</v>
      </c>
    </row>
    <row r="785" spans="2:51" s="14" customFormat="1" ht="11.25">
      <c r="B785" s="174"/>
      <c r="D785" s="160" t="s">
        <v>264</v>
      </c>
      <c r="E785" s="175" t="s">
        <v>3</v>
      </c>
      <c r="F785" s="176" t="s">
        <v>82</v>
      </c>
      <c r="H785" s="177">
        <v>2</v>
      </c>
      <c r="I785" s="178"/>
      <c r="L785" s="174"/>
      <c r="M785" s="179"/>
      <c r="N785" s="180"/>
      <c r="O785" s="180"/>
      <c r="P785" s="180"/>
      <c r="Q785" s="180"/>
      <c r="R785" s="180"/>
      <c r="S785" s="180"/>
      <c r="T785" s="181"/>
      <c r="AT785" s="175" t="s">
        <v>264</v>
      </c>
      <c r="AU785" s="175" t="s">
        <v>82</v>
      </c>
      <c r="AV785" s="14" t="s">
        <v>82</v>
      </c>
      <c r="AW785" s="14" t="s">
        <v>34</v>
      </c>
      <c r="AX785" s="14" t="s">
        <v>73</v>
      </c>
      <c r="AY785" s="175" t="s">
        <v>252</v>
      </c>
    </row>
    <row r="786" spans="2:51" s="13" customFormat="1" ht="11.25">
      <c r="B786" s="167"/>
      <c r="D786" s="160" t="s">
        <v>264</v>
      </c>
      <c r="E786" s="168" t="s">
        <v>3</v>
      </c>
      <c r="F786" s="169" t="s">
        <v>6910</v>
      </c>
      <c r="H786" s="168" t="s">
        <v>3</v>
      </c>
      <c r="I786" s="170"/>
      <c r="L786" s="167"/>
      <c r="M786" s="171"/>
      <c r="N786" s="172"/>
      <c r="O786" s="172"/>
      <c r="P786" s="172"/>
      <c r="Q786" s="172"/>
      <c r="R786" s="172"/>
      <c r="S786" s="172"/>
      <c r="T786" s="173"/>
      <c r="AT786" s="168" t="s">
        <v>264</v>
      </c>
      <c r="AU786" s="168" t="s">
        <v>82</v>
      </c>
      <c r="AV786" s="13" t="s">
        <v>80</v>
      </c>
      <c r="AW786" s="13" t="s">
        <v>34</v>
      </c>
      <c r="AX786" s="13" t="s">
        <v>73</v>
      </c>
      <c r="AY786" s="168" t="s">
        <v>252</v>
      </c>
    </row>
    <row r="787" spans="2:51" s="14" customFormat="1" ht="11.25">
      <c r="B787" s="174"/>
      <c r="D787" s="160" t="s">
        <v>264</v>
      </c>
      <c r="E787" s="175" t="s">
        <v>3</v>
      </c>
      <c r="F787" s="176" t="s">
        <v>82</v>
      </c>
      <c r="H787" s="177">
        <v>2</v>
      </c>
      <c r="I787" s="178"/>
      <c r="L787" s="174"/>
      <c r="M787" s="179"/>
      <c r="N787" s="180"/>
      <c r="O787" s="180"/>
      <c r="P787" s="180"/>
      <c r="Q787" s="180"/>
      <c r="R787" s="180"/>
      <c r="S787" s="180"/>
      <c r="T787" s="181"/>
      <c r="AT787" s="175" t="s">
        <v>264</v>
      </c>
      <c r="AU787" s="175" t="s">
        <v>82</v>
      </c>
      <c r="AV787" s="14" t="s">
        <v>82</v>
      </c>
      <c r="AW787" s="14" t="s">
        <v>34</v>
      </c>
      <c r="AX787" s="14" t="s">
        <v>73</v>
      </c>
      <c r="AY787" s="175" t="s">
        <v>252</v>
      </c>
    </row>
    <row r="788" spans="2:51" s="13" customFormat="1" ht="11.25">
      <c r="B788" s="167"/>
      <c r="D788" s="160" t="s">
        <v>264</v>
      </c>
      <c r="E788" s="168" t="s">
        <v>3</v>
      </c>
      <c r="F788" s="169" t="s">
        <v>6911</v>
      </c>
      <c r="H788" s="168" t="s">
        <v>3</v>
      </c>
      <c r="I788" s="170"/>
      <c r="L788" s="167"/>
      <c r="M788" s="171"/>
      <c r="N788" s="172"/>
      <c r="O788" s="172"/>
      <c r="P788" s="172"/>
      <c r="Q788" s="172"/>
      <c r="R788" s="172"/>
      <c r="S788" s="172"/>
      <c r="T788" s="173"/>
      <c r="AT788" s="168" t="s">
        <v>264</v>
      </c>
      <c r="AU788" s="168" t="s">
        <v>82</v>
      </c>
      <c r="AV788" s="13" t="s">
        <v>80</v>
      </c>
      <c r="AW788" s="13" t="s">
        <v>34</v>
      </c>
      <c r="AX788" s="13" t="s">
        <v>73</v>
      </c>
      <c r="AY788" s="168" t="s">
        <v>252</v>
      </c>
    </row>
    <row r="789" spans="2:51" s="14" customFormat="1" ht="11.25">
      <c r="B789" s="174"/>
      <c r="D789" s="160" t="s">
        <v>264</v>
      </c>
      <c r="E789" s="175" t="s">
        <v>3</v>
      </c>
      <c r="F789" s="176" t="s">
        <v>82</v>
      </c>
      <c r="H789" s="177">
        <v>2</v>
      </c>
      <c r="I789" s="178"/>
      <c r="L789" s="174"/>
      <c r="M789" s="179"/>
      <c r="N789" s="180"/>
      <c r="O789" s="180"/>
      <c r="P789" s="180"/>
      <c r="Q789" s="180"/>
      <c r="R789" s="180"/>
      <c r="S789" s="180"/>
      <c r="T789" s="181"/>
      <c r="AT789" s="175" t="s">
        <v>264</v>
      </c>
      <c r="AU789" s="175" t="s">
        <v>82</v>
      </c>
      <c r="AV789" s="14" t="s">
        <v>82</v>
      </c>
      <c r="AW789" s="14" t="s">
        <v>34</v>
      </c>
      <c r="AX789" s="14" t="s">
        <v>73</v>
      </c>
      <c r="AY789" s="175" t="s">
        <v>252</v>
      </c>
    </row>
    <row r="790" spans="2:51" s="13" customFormat="1" ht="11.25">
      <c r="B790" s="167"/>
      <c r="D790" s="160" t="s">
        <v>264</v>
      </c>
      <c r="E790" s="168" t="s">
        <v>3</v>
      </c>
      <c r="F790" s="169" t="s">
        <v>6912</v>
      </c>
      <c r="H790" s="168" t="s">
        <v>3</v>
      </c>
      <c r="I790" s="170"/>
      <c r="L790" s="167"/>
      <c r="M790" s="171"/>
      <c r="N790" s="172"/>
      <c r="O790" s="172"/>
      <c r="P790" s="172"/>
      <c r="Q790" s="172"/>
      <c r="R790" s="172"/>
      <c r="S790" s="172"/>
      <c r="T790" s="173"/>
      <c r="AT790" s="168" t="s">
        <v>264</v>
      </c>
      <c r="AU790" s="168" t="s">
        <v>82</v>
      </c>
      <c r="AV790" s="13" t="s">
        <v>80</v>
      </c>
      <c r="AW790" s="13" t="s">
        <v>34</v>
      </c>
      <c r="AX790" s="13" t="s">
        <v>73</v>
      </c>
      <c r="AY790" s="168" t="s">
        <v>252</v>
      </c>
    </row>
    <row r="791" spans="2:51" s="14" customFormat="1" ht="11.25">
      <c r="B791" s="174"/>
      <c r="D791" s="160" t="s">
        <v>264</v>
      </c>
      <c r="E791" s="175" t="s">
        <v>3</v>
      </c>
      <c r="F791" s="176" t="s">
        <v>82</v>
      </c>
      <c r="H791" s="177">
        <v>2</v>
      </c>
      <c r="I791" s="178"/>
      <c r="L791" s="174"/>
      <c r="M791" s="179"/>
      <c r="N791" s="180"/>
      <c r="O791" s="180"/>
      <c r="P791" s="180"/>
      <c r="Q791" s="180"/>
      <c r="R791" s="180"/>
      <c r="S791" s="180"/>
      <c r="T791" s="181"/>
      <c r="AT791" s="175" t="s">
        <v>264</v>
      </c>
      <c r="AU791" s="175" t="s">
        <v>82</v>
      </c>
      <c r="AV791" s="14" t="s">
        <v>82</v>
      </c>
      <c r="AW791" s="14" t="s">
        <v>34</v>
      </c>
      <c r="AX791" s="14" t="s">
        <v>73</v>
      </c>
      <c r="AY791" s="175" t="s">
        <v>252</v>
      </c>
    </row>
    <row r="792" spans="2:51" s="13" customFormat="1" ht="11.25">
      <c r="B792" s="167"/>
      <c r="D792" s="160" t="s">
        <v>264</v>
      </c>
      <c r="E792" s="168" t="s">
        <v>3</v>
      </c>
      <c r="F792" s="169" t="s">
        <v>6913</v>
      </c>
      <c r="H792" s="168" t="s">
        <v>3</v>
      </c>
      <c r="I792" s="170"/>
      <c r="L792" s="167"/>
      <c r="M792" s="171"/>
      <c r="N792" s="172"/>
      <c r="O792" s="172"/>
      <c r="P792" s="172"/>
      <c r="Q792" s="172"/>
      <c r="R792" s="172"/>
      <c r="S792" s="172"/>
      <c r="T792" s="173"/>
      <c r="AT792" s="168" t="s">
        <v>264</v>
      </c>
      <c r="AU792" s="168" t="s">
        <v>82</v>
      </c>
      <c r="AV792" s="13" t="s">
        <v>80</v>
      </c>
      <c r="AW792" s="13" t="s">
        <v>34</v>
      </c>
      <c r="AX792" s="13" t="s">
        <v>73</v>
      </c>
      <c r="AY792" s="168" t="s">
        <v>252</v>
      </c>
    </row>
    <row r="793" spans="2:51" s="14" customFormat="1" ht="11.25">
      <c r="B793" s="174"/>
      <c r="D793" s="160" t="s">
        <v>264</v>
      </c>
      <c r="E793" s="175" t="s">
        <v>3</v>
      </c>
      <c r="F793" s="176" t="s">
        <v>82</v>
      </c>
      <c r="H793" s="177">
        <v>2</v>
      </c>
      <c r="I793" s="178"/>
      <c r="L793" s="174"/>
      <c r="M793" s="179"/>
      <c r="N793" s="180"/>
      <c r="O793" s="180"/>
      <c r="P793" s="180"/>
      <c r="Q793" s="180"/>
      <c r="R793" s="180"/>
      <c r="S793" s="180"/>
      <c r="T793" s="181"/>
      <c r="AT793" s="175" t="s">
        <v>264</v>
      </c>
      <c r="AU793" s="175" t="s">
        <v>82</v>
      </c>
      <c r="AV793" s="14" t="s">
        <v>82</v>
      </c>
      <c r="AW793" s="14" t="s">
        <v>34</v>
      </c>
      <c r="AX793" s="14" t="s">
        <v>73</v>
      </c>
      <c r="AY793" s="175" t="s">
        <v>252</v>
      </c>
    </row>
    <row r="794" spans="2:51" s="13" customFormat="1" ht="11.25">
      <c r="B794" s="167"/>
      <c r="D794" s="160" t="s">
        <v>264</v>
      </c>
      <c r="E794" s="168" t="s">
        <v>3</v>
      </c>
      <c r="F794" s="169" t="s">
        <v>6914</v>
      </c>
      <c r="H794" s="168" t="s">
        <v>3</v>
      </c>
      <c r="I794" s="170"/>
      <c r="L794" s="167"/>
      <c r="M794" s="171"/>
      <c r="N794" s="172"/>
      <c r="O794" s="172"/>
      <c r="P794" s="172"/>
      <c r="Q794" s="172"/>
      <c r="R794" s="172"/>
      <c r="S794" s="172"/>
      <c r="T794" s="173"/>
      <c r="AT794" s="168" t="s">
        <v>264</v>
      </c>
      <c r="AU794" s="168" t="s">
        <v>82</v>
      </c>
      <c r="AV794" s="13" t="s">
        <v>80</v>
      </c>
      <c r="AW794" s="13" t="s">
        <v>34</v>
      </c>
      <c r="AX794" s="13" t="s">
        <v>73</v>
      </c>
      <c r="AY794" s="168" t="s">
        <v>252</v>
      </c>
    </row>
    <row r="795" spans="2:51" s="14" customFormat="1" ht="11.25">
      <c r="B795" s="174"/>
      <c r="D795" s="160" t="s">
        <v>264</v>
      </c>
      <c r="E795" s="175" t="s">
        <v>3</v>
      </c>
      <c r="F795" s="176" t="s">
        <v>82</v>
      </c>
      <c r="H795" s="177">
        <v>2</v>
      </c>
      <c r="I795" s="178"/>
      <c r="L795" s="174"/>
      <c r="M795" s="179"/>
      <c r="N795" s="180"/>
      <c r="O795" s="180"/>
      <c r="P795" s="180"/>
      <c r="Q795" s="180"/>
      <c r="R795" s="180"/>
      <c r="S795" s="180"/>
      <c r="T795" s="181"/>
      <c r="AT795" s="175" t="s">
        <v>264</v>
      </c>
      <c r="AU795" s="175" t="s">
        <v>82</v>
      </c>
      <c r="AV795" s="14" t="s">
        <v>82</v>
      </c>
      <c r="AW795" s="14" t="s">
        <v>34</v>
      </c>
      <c r="AX795" s="14" t="s">
        <v>73</v>
      </c>
      <c r="AY795" s="175" t="s">
        <v>252</v>
      </c>
    </row>
    <row r="796" spans="2:51" s="13" customFormat="1" ht="11.25">
      <c r="B796" s="167"/>
      <c r="D796" s="160" t="s">
        <v>264</v>
      </c>
      <c r="E796" s="168" t="s">
        <v>3</v>
      </c>
      <c r="F796" s="169" t="s">
        <v>6915</v>
      </c>
      <c r="H796" s="168" t="s">
        <v>3</v>
      </c>
      <c r="I796" s="170"/>
      <c r="L796" s="167"/>
      <c r="M796" s="171"/>
      <c r="N796" s="172"/>
      <c r="O796" s="172"/>
      <c r="P796" s="172"/>
      <c r="Q796" s="172"/>
      <c r="R796" s="172"/>
      <c r="S796" s="172"/>
      <c r="T796" s="173"/>
      <c r="AT796" s="168" t="s">
        <v>264</v>
      </c>
      <c r="AU796" s="168" t="s">
        <v>82</v>
      </c>
      <c r="AV796" s="13" t="s">
        <v>80</v>
      </c>
      <c r="AW796" s="13" t="s">
        <v>34</v>
      </c>
      <c r="AX796" s="13" t="s">
        <v>73</v>
      </c>
      <c r="AY796" s="168" t="s">
        <v>252</v>
      </c>
    </row>
    <row r="797" spans="2:51" s="14" customFormat="1" ht="11.25">
      <c r="B797" s="174"/>
      <c r="D797" s="160" t="s">
        <v>264</v>
      </c>
      <c r="E797" s="175" t="s">
        <v>3</v>
      </c>
      <c r="F797" s="176" t="s">
        <v>82</v>
      </c>
      <c r="H797" s="177">
        <v>2</v>
      </c>
      <c r="I797" s="178"/>
      <c r="L797" s="174"/>
      <c r="M797" s="179"/>
      <c r="N797" s="180"/>
      <c r="O797" s="180"/>
      <c r="P797" s="180"/>
      <c r="Q797" s="180"/>
      <c r="R797" s="180"/>
      <c r="S797" s="180"/>
      <c r="T797" s="181"/>
      <c r="AT797" s="175" t="s">
        <v>264</v>
      </c>
      <c r="AU797" s="175" t="s">
        <v>82</v>
      </c>
      <c r="AV797" s="14" t="s">
        <v>82</v>
      </c>
      <c r="AW797" s="14" t="s">
        <v>34</v>
      </c>
      <c r="AX797" s="14" t="s">
        <v>73</v>
      </c>
      <c r="AY797" s="175" t="s">
        <v>252</v>
      </c>
    </row>
    <row r="798" spans="2:51" s="13" customFormat="1" ht="11.25">
      <c r="B798" s="167"/>
      <c r="D798" s="160" t="s">
        <v>264</v>
      </c>
      <c r="E798" s="168" t="s">
        <v>3</v>
      </c>
      <c r="F798" s="169" t="s">
        <v>6916</v>
      </c>
      <c r="H798" s="168" t="s">
        <v>3</v>
      </c>
      <c r="I798" s="170"/>
      <c r="L798" s="167"/>
      <c r="M798" s="171"/>
      <c r="N798" s="172"/>
      <c r="O798" s="172"/>
      <c r="P798" s="172"/>
      <c r="Q798" s="172"/>
      <c r="R798" s="172"/>
      <c r="S798" s="172"/>
      <c r="T798" s="173"/>
      <c r="AT798" s="168" t="s">
        <v>264</v>
      </c>
      <c r="AU798" s="168" t="s">
        <v>82</v>
      </c>
      <c r="AV798" s="13" t="s">
        <v>80</v>
      </c>
      <c r="AW798" s="13" t="s">
        <v>34</v>
      </c>
      <c r="AX798" s="13" t="s">
        <v>73</v>
      </c>
      <c r="AY798" s="168" t="s">
        <v>252</v>
      </c>
    </row>
    <row r="799" spans="2:51" s="14" customFormat="1" ht="11.25">
      <c r="B799" s="174"/>
      <c r="D799" s="160" t="s">
        <v>264</v>
      </c>
      <c r="E799" s="175" t="s">
        <v>3</v>
      </c>
      <c r="F799" s="176" t="s">
        <v>82</v>
      </c>
      <c r="H799" s="177">
        <v>2</v>
      </c>
      <c r="I799" s="178"/>
      <c r="L799" s="174"/>
      <c r="M799" s="179"/>
      <c r="N799" s="180"/>
      <c r="O799" s="180"/>
      <c r="P799" s="180"/>
      <c r="Q799" s="180"/>
      <c r="R799" s="180"/>
      <c r="S799" s="180"/>
      <c r="T799" s="181"/>
      <c r="AT799" s="175" t="s">
        <v>264</v>
      </c>
      <c r="AU799" s="175" t="s">
        <v>82</v>
      </c>
      <c r="AV799" s="14" t="s">
        <v>82</v>
      </c>
      <c r="AW799" s="14" t="s">
        <v>34</v>
      </c>
      <c r="AX799" s="14" t="s">
        <v>73</v>
      </c>
      <c r="AY799" s="175" t="s">
        <v>252</v>
      </c>
    </row>
    <row r="800" spans="2:51" s="13" customFormat="1" ht="11.25">
      <c r="B800" s="167"/>
      <c r="D800" s="160" t="s">
        <v>264</v>
      </c>
      <c r="E800" s="168" t="s">
        <v>3</v>
      </c>
      <c r="F800" s="169" t="s">
        <v>6917</v>
      </c>
      <c r="H800" s="168" t="s">
        <v>3</v>
      </c>
      <c r="I800" s="170"/>
      <c r="L800" s="167"/>
      <c r="M800" s="171"/>
      <c r="N800" s="172"/>
      <c r="O800" s="172"/>
      <c r="P800" s="172"/>
      <c r="Q800" s="172"/>
      <c r="R800" s="172"/>
      <c r="S800" s="172"/>
      <c r="T800" s="173"/>
      <c r="AT800" s="168" t="s">
        <v>264</v>
      </c>
      <c r="AU800" s="168" t="s">
        <v>82</v>
      </c>
      <c r="AV800" s="13" t="s">
        <v>80</v>
      </c>
      <c r="AW800" s="13" t="s">
        <v>34</v>
      </c>
      <c r="AX800" s="13" t="s">
        <v>73</v>
      </c>
      <c r="AY800" s="168" t="s">
        <v>252</v>
      </c>
    </row>
    <row r="801" spans="2:51" s="13" customFormat="1" ht="11.25">
      <c r="B801" s="167"/>
      <c r="D801" s="160" t="s">
        <v>264</v>
      </c>
      <c r="E801" s="168" t="s">
        <v>3</v>
      </c>
      <c r="F801" s="169" t="s">
        <v>6892</v>
      </c>
      <c r="H801" s="168" t="s">
        <v>3</v>
      </c>
      <c r="I801" s="170"/>
      <c r="L801" s="167"/>
      <c r="M801" s="171"/>
      <c r="N801" s="172"/>
      <c r="O801" s="172"/>
      <c r="P801" s="172"/>
      <c r="Q801" s="172"/>
      <c r="R801" s="172"/>
      <c r="S801" s="172"/>
      <c r="T801" s="173"/>
      <c r="AT801" s="168" t="s">
        <v>264</v>
      </c>
      <c r="AU801" s="168" t="s">
        <v>82</v>
      </c>
      <c r="AV801" s="13" t="s">
        <v>80</v>
      </c>
      <c r="AW801" s="13" t="s">
        <v>34</v>
      </c>
      <c r="AX801" s="13" t="s">
        <v>73</v>
      </c>
      <c r="AY801" s="168" t="s">
        <v>252</v>
      </c>
    </row>
    <row r="802" spans="2:51" s="14" customFormat="1" ht="11.25">
      <c r="B802" s="174"/>
      <c r="D802" s="160" t="s">
        <v>264</v>
      </c>
      <c r="E802" s="175" t="s">
        <v>3</v>
      </c>
      <c r="F802" s="176" t="s">
        <v>312</v>
      </c>
      <c r="H802" s="177">
        <v>7</v>
      </c>
      <c r="I802" s="178"/>
      <c r="L802" s="174"/>
      <c r="M802" s="179"/>
      <c r="N802" s="180"/>
      <c r="O802" s="180"/>
      <c r="P802" s="180"/>
      <c r="Q802" s="180"/>
      <c r="R802" s="180"/>
      <c r="S802" s="180"/>
      <c r="T802" s="181"/>
      <c r="AT802" s="175" t="s">
        <v>264</v>
      </c>
      <c r="AU802" s="175" t="s">
        <v>82</v>
      </c>
      <c r="AV802" s="14" t="s">
        <v>82</v>
      </c>
      <c r="AW802" s="14" t="s">
        <v>34</v>
      </c>
      <c r="AX802" s="14" t="s">
        <v>73</v>
      </c>
      <c r="AY802" s="175" t="s">
        <v>252</v>
      </c>
    </row>
    <row r="803" spans="2:51" s="13" customFormat="1" ht="11.25">
      <c r="B803" s="167"/>
      <c r="D803" s="160" t="s">
        <v>264</v>
      </c>
      <c r="E803" s="168" t="s">
        <v>3</v>
      </c>
      <c r="F803" s="169" t="s">
        <v>6892</v>
      </c>
      <c r="H803" s="168" t="s">
        <v>3</v>
      </c>
      <c r="I803" s="170"/>
      <c r="L803" s="167"/>
      <c r="M803" s="171"/>
      <c r="N803" s="172"/>
      <c r="O803" s="172"/>
      <c r="P803" s="172"/>
      <c r="Q803" s="172"/>
      <c r="R803" s="172"/>
      <c r="S803" s="172"/>
      <c r="T803" s="173"/>
      <c r="AT803" s="168" t="s">
        <v>264</v>
      </c>
      <c r="AU803" s="168" t="s">
        <v>82</v>
      </c>
      <c r="AV803" s="13" t="s">
        <v>80</v>
      </c>
      <c r="AW803" s="13" t="s">
        <v>34</v>
      </c>
      <c r="AX803" s="13" t="s">
        <v>73</v>
      </c>
      <c r="AY803" s="168" t="s">
        <v>252</v>
      </c>
    </row>
    <row r="804" spans="2:51" s="14" customFormat="1" ht="11.25">
      <c r="B804" s="174"/>
      <c r="D804" s="160" t="s">
        <v>264</v>
      </c>
      <c r="E804" s="175" t="s">
        <v>3</v>
      </c>
      <c r="F804" s="176" t="s">
        <v>360</v>
      </c>
      <c r="H804" s="177">
        <v>11</v>
      </c>
      <c r="I804" s="178"/>
      <c r="L804" s="174"/>
      <c r="M804" s="179"/>
      <c r="N804" s="180"/>
      <c r="O804" s="180"/>
      <c r="P804" s="180"/>
      <c r="Q804" s="180"/>
      <c r="R804" s="180"/>
      <c r="S804" s="180"/>
      <c r="T804" s="181"/>
      <c r="AT804" s="175" t="s">
        <v>264</v>
      </c>
      <c r="AU804" s="175" t="s">
        <v>82</v>
      </c>
      <c r="AV804" s="14" t="s">
        <v>82</v>
      </c>
      <c r="AW804" s="14" t="s">
        <v>34</v>
      </c>
      <c r="AX804" s="14" t="s">
        <v>73</v>
      </c>
      <c r="AY804" s="175" t="s">
        <v>252</v>
      </c>
    </row>
    <row r="805" spans="2:51" s="13" customFormat="1" ht="11.25">
      <c r="B805" s="167"/>
      <c r="D805" s="160" t="s">
        <v>264</v>
      </c>
      <c r="E805" s="168" t="s">
        <v>3</v>
      </c>
      <c r="F805" s="169" t="s">
        <v>6895</v>
      </c>
      <c r="H805" s="168" t="s">
        <v>3</v>
      </c>
      <c r="I805" s="170"/>
      <c r="L805" s="167"/>
      <c r="M805" s="171"/>
      <c r="N805" s="172"/>
      <c r="O805" s="172"/>
      <c r="P805" s="172"/>
      <c r="Q805" s="172"/>
      <c r="R805" s="172"/>
      <c r="S805" s="172"/>
      <c r="T805" s="173"/>
      <c r="AT805" s="168" t="s">
        <v>264</v>
      </c>
      <c r="AU805" s="168" t="s">
        <v>82</v>
      </c>
      <c r="AV805" s="13" t="s">
        <v>80</v>
      </c>
      <c r="AW805" s="13" t="s">
        <v>34</v>
      </c>
      <c r="AX805" s="13" t="s">
        <v>73</v>
      </c>
      <c r="AY805" s="168" t="s">
        <v>252</v>
      </c>
    </row>
    <row r="806" spans="2:51" s="14" customFormat="1" ht="11.25">
      <c r="B806" s="174"/>
      <c r="D806" s="160" t="s">
        <v>264</v>
      </c>
      <c r="E806" s="175" t="s">
        <v>3</v>
      </c>
      <c r="F806" s="176" t="s">
        <v>312</v>
      </c>
      <c r="H806" s="177">
        <v>7</v>
      </c>
      <c r="I806" s="178"/>
      <c r="L806" s="174"/>
      <c r="M806" s="179"/>
      <c r="N806" s="180"/>
      <c r="O806" s="180"/>
      <c r="P806" s="180"/>
      <c r="Q806" s="180"/>
      <c r="R806" s="180"/>
      <c r="S806" s="180"/>
      <c r="T806" s="181"/>
      <c r="AT806" s="175" t="s">
        <v>264</v>
      </c>
      <c r="AU806" s="175" t="s">
        <v>82</v>
      </c>
      <c r="AV806" s="14" t="s">
        <v>82</v>
      </c>
      <c r="AW806" s="14" t="s">
        <v>34</v>
      </c>
      <c r="AX806" s="14" t="s">
        <v>73</v>
      </c>
      <c r="AY806" s="175" t="s">
        <v>252</v>
      </c>
    </row>
    <row r="807" spans="2:51" s="13" customFormat="1" ht="11.25">
      <c r="B807" s="167"/>
      <c r="D807" s="160" t="s">
        <v>264</v>
      </c>
      <c r="E807" s="168" t="s">
        <v>3</v>
      </c>
      <c r="F807" s="169" t="s">
        <v>6895</v>
      </c>
      <c r="H807" s="168" t="s">
        <v>3</v>
      </c>
      <c r="I807" s="170"/>
      <c r="L807" s="167"/>
      <c r="M807" s="171"/>
      <c r="N807" s="172"/>
      <c r="O807" s="172"/>
      <c r="P807" s="172"/>
      <c r="Q807" s="172"/>
      <c r="R807" s="172"/>
      <c r="S807" s="172"/>
      <c r="T807" s="173"/>
      <c r="AT807" s="168" t="s">
        <v>264</v>
      </c>
      <c r="AU807" s="168" t="s">
        <v>82</v>
      </c>
      <c r="AV807" s="13" t="s">
        <v>80</v>
      </c>
      <c r="AW807" s="13" t="s">
        <v>34</v>
      </c>
      <c r="AX807" s="13" t="s">
        <v>73</v>
      </c>
      <c r="AY807" s="168" t="s">
        <v>252</v>
      </c>
    </row>
    <row r="808" spans="2:51" s="14" customFormat="1" ht="11.25">
      <c r="B808" s="174"/>
      <c r="D808" s="160" t="s">
        <v>264</v>
      </c>
      <c r="E808" s="175" t="s">
        <v>3</v>
      </c>
      <c r="F808" s="176" t="s">
        <v>328</v>
      </c>
      <c r="H808" s="177">
        <v>9</v>
      </c>
      <c r="I808" s="178"/>
      <c r="L808" s="174"/>
      <c r="M808" s="179"/>
      <c r="N808" s="180"/>
      <c r="O808" s="180"/>
      <c r="P808" s="180"/>
      <c r="Q808" s="180"/>
      <c r="R808" s="180"/>
      <c r="S808" s="180"/>
      <c r="T808" s="181"/>
      <c r="AT808" s="175" t="s">
        <v>264</v>
      </c>
      <c r="AU808" s="175" t="s">
        <v>82</v>
      </c>
      <c r="AV808" s="14" t="s">
        <v>82</v>
      </c>
      <c r="AW808" s="14" t="s">
        <v>34</v>
      </c>
      <c r="AX808" s="14" t="s">
        <v>73</v>
      </c>
      <c r="AY808" s="175" t="s">
        <v>252</v>
      </c>
    </row>
    <row r="809" spans="2:51" s="13" customFormat="1" ht="11.25">
      <c r="B809" s="167"/>
      <c r="D809" s="160" t="s">
        <v>264</v>
      </c>
      <c r="E809" s="168" t="s">
        <v>3</v>
      </c>
      <c r="F809" s="169" t="s">
        <v>6896</v>
      </c>
      <c r="H809" s="168" t="s">
        <v>3</v>
      </c>
      <c r="I809" s="170"/>
      <c r="L809" s="167"/>
      <c r="M809" s="171"/>
      <c r="N809" s="172"/>
      <c r="O809" s="172"/>
      <c r="P809" s="172"/>
      <c r="Q809" s="172"/>
      <c r="R809" s="172"/>
      <c r="S809" s="172"/>
      <c r="T809" s="173"/>
      <c r="AT809" s="168" t="s">
        <v>264</v>
      </c>
      <c r="AU809" s="168" t="s">
        <v>82</v>
      </c>
      <c r="AV809" s="13" t="s">
        <v>80</v>
      </c>
      <c r="AW809" s="13" t="s">
        <v>34</v>
      </c>
      <c r="AX809" s="13" t="s">
        <v>73</v>
      </c>
      <c r="AY809" s="168" t="s">
        <v>252</v>
      </c>
    </row>
    <row r="810" spans="2:51" s="14" customFormat="1" ht="11.25">
      <c r="B810" s="174"/>
      <c r="D810" s="160" t="s">
        <v>264</v>
      </c>
      <c r="E810" s="175" t="s">
        <v>3</v>
      </c>
      <c r="F810" s="176" t="s">
        <v>312</v>
      </c>
      <c r="H810" s="177">
        <v>7</v>
      </c>
      <c r="I810" s="178"/>
      <c r="L810" s="174"/>
      <c r="M810" s="179"/>
      <c r="N810" s="180"/>
      <c r="O810" s="180"/>
      <c r="P810" s="180"/>
      <c r="Q810" s="180"/>
      <c r="R810" s="180"/>
      <c r="S810" s="180"/>
      <c r="T810" s="181"/>
      <c r="AT810" s="175" t="s">
        <v>264</v>
      </c>
      <c r="AU810" s="175" t="s">
        <v>82</v>
      </c>
      <c r="AV810" s="14" t="s">
        <v>82</v>
      </c>
      <c r="AW810" s="14" t="s">
        <v>34</v>
      </c>
      <c r="AX810" s="14" t="s">
        <v>73</v>
      </c>
      <c r="AY810" s="175" t="s">
        <v>252</v>
      </c>
    </row>
    <row r="811" spans="2:51" s="13" customFormat="1" ht="11.25">
      <c r="B811" s="167"/>
      <c r="D811" s="160" t="s">
        <v>264</v>
      </c>
      <c r="E811" s="168" t="s">
        <v>3</v>
      </c>
      <c r="F811" s="169" t="s">
        <v>6896</v>
      </c>
      <c r="H811" s="168" t="s">
        <v>3</v>
      </c>
      <c r="I811" s="170"/>
      <c r="L811" s="167"/>
      <c r="M811" s="171"/>
      <c r="N811" s="172"/>
      <c r="O811" s="172"/>
      <c r="P811" s="172"/>
      <c r="Q811" s="172"/>
      <c r="R811" s="172"/>
      <c r="S811" s="172"/>
      <c r="T811" s="173"/>
      <c r="AT811" s="168" t="s">
        <v>264</v>
      </c>
      <c r="AU811" s="168" t="s">
        <v>82</v>
      </c>
      <c r="AV811" s="13" t="s">
        <v>80</v>
      </c>
      <c r="AW811" s="13" t="s">
        <v>34</v>
      </c>
      <c r="AX811" s="13" t="s">
        <v>73</v>
      </c>
      <c r="AY811" s="168" t="s">
        <v>252</v>
      </c>
    </row>
    <row r="812" spans="2:51" s="14" customFormat="1" ht="11.25">
      <c r="B812" s="174"/>
      <c r="D812" s="160" t="s">
        <v>264</v>
      </c>
      <c r="E812" s="175" t="s">
        <v>3</v>
      </c>
      <c r="F812" s="176" t="s">
        <v>328</v>
      </c>
      <c r="H812" s="177">
        <v>9</v>
      </c>
      <c r="I812" s="178"/>
      <c r="L812" s="174"/>
      <c r="M812" s="179"/>
      <c r="N812" s="180"/>
      <c r="O812" s="180"/>
      <c r="P812" s="180"/>
      <c r="Q812" s="180"/>
      <c r="R812" s="180"/>
      <c r="S812" s="180"/>
      <c r="T812" s="181"/>
      <c r="AT812" s="175" t="s">
        <v>264</v>
      </c>
      <c r="AU812" s="175" t="s">
        <v>82</v>
      </c>
      <c r="AV812" s="14" t="s">
        <v>82</v>
      </c>
      <c r="AW812" s="14" t="s">
        <v>34</v>
      </c>
      <c r="AX812" s="14" t="s">
        <v>73</v>
      </c>
      <c r="AY812" s="175" t="s">
        <v>252</v>
      </c>
    </row>
    <row r="813" spans="2:51" s="13" customFormat="1" ht="11.25">
      <c r="B813" s="167"/>
      <c r="D813" s="160" t="s">
        <v>264</v>
      </c>
      <c r="E813" s="168" t="s">
        <v>3</v>
      </c>
      <c r="F813" s="169" t="s">
        <v>6897</v>
      </c>
      <c r="H813" s="168" t="s">
        <v>3</v>
      </c>
      <c r="I813" s="170"/>
      <c r="L813" s="167"/>
      <c r="M813" s="171"/>
      <c r="N813" s="172"/>
      <c r="O813" s="172"/>
      <c r="P813" s="172"/>
      <c r="Q813" s="172"/>
      <c r="R813" s="172"/>
      <c r="S813" s="172"/>
      <c r="T813" s="173"/>
      <c r="AT813" s="168" t="s">
        <v>264</v>
      </c>
      <c r="AU813" s="168" t="s">
        <v>82</v>
      </c>
      <c r="AV813" s="13" t="s">
        <v>80</v>
      </c>
      <c r="AW813" s="13" t="s">
        <v>34</v>
      </c>
      <c r="AX813" s="13" t="s">
        <v>73</v>
      </c>
      <c r="AY813" s="168" t="s">
        <v>252</v>
      </c>
    </row>
    <row r="814" spans="2:51" s="14" customFormat="1" ht="11.25">
      <c r="B814" s="174"/>
      <c r="D814" s="160" t="s">
        <v>264</v>
      </c>
      <c r="E814" s="175" t="s">
        <v>3</v>
      </c>
      <c r="F814" s="176" t="s">
        <v>312</v>
      </c>
      <c r="H814" s="177">
        <v>7</v>
      </c>
      <c r="I814" s="178"/>
      <c r="L814" s="174"/>
      <c r="M814" s="179"/>
      <c r="N814" s="180"/>
      <c r="O814" s="180"/>
      <c r="P814" s="180"/>
      <c r="Q814" s="180"/>
      <c r="R814" s="180"/>
      <c r="S814" s="180"/>
      <c r="T814" s="181"/>
      <c r="AT814" s="175" t="s">
        <v>264</v>
      </c>
      <c r="AU814" s="175" t="s">
        <v>82</v>
      </c>
      <c r="AV814" s="14" t="s">
        <v>82</v>
      </c>
      <c r="AW814" s="14" t="s">
        <v>34</v>
      </c>
      <c r="AX814" s="14" t="s">
        <v>73</v>
      </c>
      <c r="AY814" s="175" t="s">
        <v>252</v>
      </c>
    </row>
    <row r="815" spans="2:51" s="13" customFormat="1" ht="11.25">
      <c r="B815" s="167"/>
      <c r="D815" s="160" t="s">
        <v>264</v>
      </c>
      <c r="E815" s="168" t="s">
        <v>3</v>
      </c>
      <c r="F815" s="169" t="s">
        <v>6897</v>
      </c>
      <c r="H815" s="168" t="s">
        <v>3</v>
      </c>
      <c r="I815" s="170"/>
      <c r="L815" s="167"/>
      <c r="M815" s="171"/>
      <c r="N815" s="172"/>
      <c r="O815" s="172"/>
      <c r="P815" s="172"/>
      <c r="Q815" s="172"/>
      <c r="R815" s="172"/>
      <c r="S815" s="172"/>
      <c r="T815" s="173"/>
      <c r="AT815" s="168" t="s">
        <v>264</v>
      </c>
      <c r="AU815" s="168" t="s">
        <v>82</v>
      </c>
      <c r="AV815" s="13" t="s">
        <v>80</v>
      </c>
      <c r="AW815" s="13" t="s">
        <v>34</v>
      </c>
      <c r="AX815" s="13" t="s">
        <v>73</v>
      </c>
      <c r="AY815" s="168" t="s">
        <v>252</v>
      </c>
    </row>
    <row r="816" spans="2:51" s="14" customFormat="1" ht="11.25">
      <c r="B816" s="174"/>
      <c r="D816" s="160" t="s">
        <v>264</v>
      </c>
      <c r="E816" s="175" t="s">
        <v>3</v>
      </c>
      <c r="F816" s="176" t="s">
        <v>328</v>
      </c>
      <c r="H816" s="177">
        <v>9</v>
      </c>
      <c r="I816" s="178"/>
      <c r="L816" s="174"/>
      <c r="M816" s="179"/>
      <c r="N816" s="180"/>
      <c r="O816" s="180"/>
      <c r="P816" s="180"/>
      <c r="Q816" s="180"/>
      <c r="R816" s="180"/>
      <c r="S816" s="180"/>
      <c r="T816" s="181"/>
      <c r="AT816" s="175" t="s">
        <v>264</v>
      </c>
      <c r="AU816" s="175" t="s">
        <v>82</v>
      </c>
      <c r="AV816" s="14" t="s">
        <v>82</v>
      </c>
      <c r="AW816" s="14" t="s">
        <v>34</v>
      </c>
      <c r="AX816" s="14" t="s">
        <v>73</v>
      </c>
      <c r="AY816" s="175" t="s">
        <v>252</v>
      </c>
    </row>
    <row r="817" spans="2:51" s="13" customFormat="1" ht="11.25">
      <c r="B817" s="167"/>
      <c r="D817" s="160" t="s">
        <v>264</v>
      </c>
      <c r="E817" s="168" t="s">
        <v>3</v>
      </c>
      <c r="F817" s="169" t="s">
        <v>6898</v>
      </c>
      <c r="H817" s="168" t="s">
        <v>3</v>
      </c>
      <c r="I817" s="170"/>
      <c r="L817" s="167"/>
      <c r="M817" s="171"/>
      <c r="N817" s="172"/>
      <c r="O817" s="172"/>
      <c r="P817" s="172"/>
      <c r="Q817" s="172"/>
      <c r="R817" s="172"/>
      <c r="S817" s="172"/>
      <c r="T817" s="173"/>
      <c r="AT817" s="168" t="s">
        <v>264</v>
      </c>
      <c r="AU817" s="168" t="s">
        <v>82</v>
      </c>
      <c r="AV817" s="13" t="s">
        <v>80</v>
      </c>
      <c r="AW817" s="13" t="s">
        <v>34</v>
      </c>
      <c r="AX817" s="13" t="s">
        <v>73</v>
      </c>
      <c r="AY817" s="168" t="s">
        <v>252</v>
      </c>
    </row>
    <row r="818" spans="2:51" s="14" customFormat="1" ht="11.25">
      <c r="B818" s="174"/>
      <c r="D818" s="160" t="s">
        <v>264</v>
      </c>
      <c r="E818" s="175" t="s">
        <v>3</v>
      </c>
      <c r="F818" s="176" t="s">
        <v>312</v>
      </c>
      <c r="H818" s="177">
        <v>7</v>
      </c>
      <c r="I818" s="178"/>
      <c r="L818" s="174"/>
      <c r="M818" s="179"/>
      <c r="N818" s="180"/>
      <c r="O818" s="180"/>
      <c r="P818" s="180"/>
      <c r="Q818" s="180"/>
      <c r="R818" s="180"/>
      <c r="S818" s="180"/>
      <c r="T818" s="181"/>
      <c r="AT818" s="175" t="s">
        <v>264</v>
      </c>
      <c r="AU818" s="175" t="s">
        <v>82</v>
      </c>
      <c r="AV818" s="14" t="s">
        <v>82</v>
      </c>
      <c r="AW818" s="14" t="s">
        <v>34</v>
      </c>
      <c r="AX818" s="14" t="s">
        <v>73</v>
      </c>
      <c r="AY818" s="175" t="s">
        <v>252</v>
      </c>
    </row>
    <row r="819" spans="2:51" s="13" customFormat="1" ht="11.25">
      <c r="B819" s="167"/>
      <c r="D819" s="160" t="s">
        <v>264</v>
      </c>
      <c r="E819" s="168" t="s">
        <v>3</v>
      </c>
      <c r="F819" s="169" t="s">
        <v>6898</v>
      </c>
      <c r="H819" s="168" t="s">
        <v>3</v>
      </c>
      <c r="I819" s="170"/>
      <c r="L819" s="167"/>
      <c r="M819" s="171"/>
      <c r="N819" s="172"/>
      <c r="O819" s="172"/>
      <c r="P819" s="172"/>
      <c r="Q819" s="172"/>
      <c r="R819" s="172"/>
      <c r="S819" s="172"/>
      <c r="T819" s="173"/>
      <c r="AT819" s="168" t="s">
        <v>264</v>
      </c>
      <c r="AU819" s="168" t="s">
        <v>82</v>
      </c>
      <c r="AV819" s="13" t="s">
        <v>80</v>
      </c>
      <c r="AW819" s="13" t="s">
        <v>34</v>
      </c>
      <c r="AX819" s="13" t="s">
        <v>73</v>
      </c>
      <c r="AY819" s="168" t="s">
        <v>252</v>
      </c>
    </row>
    <row r="820" spans="2:51" s="14" customFormat="1" ht="11.25">
      <c r="B820" s="174"/>
      <c r="D820" s="160" t="s">
        <v>264</v>
      </c>
      <c r="E820" s="175" t="s">
        <v>3</v>
      </c>
      <c r="F820" s="176" t="s">
        <v>328</v>
      </c>
      <c r="H820" s="177">
        <v>9</v>
      </c>
      <c r="I820" s="178"/>
      <c r="L820" s="174"/>
      <c r="M820" s="179"/>
      <c r="N820" s="180"/>
      <c r="O820" s="180"/>
      <c r="P820" s="180"/>
      <c r="Q820" s="180"/>
      <c r="R820" s="180"/>
      <c r="S820" s="180"/>
      <c r="T820" s="181"/>
      <c r="AT820" s="175" t="s">
        <v>264</v>
      </c>
      <c r="AU820" s="175" t="s">
        <v>82</v>
      </c>
      <c r="AV820" s="14" t="s">
        <v>82</v>
      </c>
      <c r="AW820" s="14" t="s">
        <v>34</v>
      </c>
      <c r="AX820" s="14" t="s">
        <v>73</v>
      </c>
      <c r="AY820" s="175" t="s">
        <v>252</v>
      </c>
    </row>
    <row r="821" spans="2:51" s="13" customFormat="1" ht="11.25">
      <c r="B821" s="167"/>
      <c r="D821" s="160" t="s">
        <v>264</v>
      </c>
      <c r="E821" s="168" t="s">
        <v>3</v>
      </c>
      <c r="F821" s="169" t="s">
        <v>6899</v>
      </c>
      <c r="H821" s="168" t="s">
        <v>3</v>
      </c>
      <c r="I821" s="170"/>
      <c r="L821" s="167"/>
      <c r="M821" s="171"/>
      <c r="N821" s="172"/>
      <c r="O821" s="172"/>
      <c r="P821" s="172"/>
      <c r="Q821" s="172"/>
      <c r="R821" s="172"/>
      <c r="S821" s="172"/>
      <c r="T821" s="173"/>
      <c r="AT821" s="168" t="s">
        <v>264</v>
      </c>
      <c r="AU821" s="168" t="s">
        <v>82</v>
      </c>
      <c r="AV821" s="13" t="s">
        <v>80</v>
      </c>
      <c r="AW821" s="13" t="s">
        <v>34</v>
      </c>
      <c r="AX821" s="13" t="s">
        <v>73</v>
      </c>
      <c r="AY821" s="168" t="s">
        <v>252</v>
      </c>
    </row>
    <row r="822" spans="2:51" s="14" customFormat="1" ht="11.25">
      <c r="B822" s="174"/>
      <c r="D822" s="160" t="s">
        <v>264</v>
      </c>
      <c r="E822" s="175" t="s">
        <v>3</v>
      </c>
      <c r="F822" s="176" t="s">
        <v>312</v>
      </c>
      <c r="H822" s="177">
        <v>7</v>
      </c>
      <c r="I822" s="178"/>
      <c r="L822" s="174"/>
      <c r="M822" s="179"/>
      <c r="N822" s="180"/>
      <c r="O822" s="180"/>
      <c r="P822" s="180"/>
      <c r="Q822" s="180"/>
      <c r="R822" s="180"/>
      <c r="S822" s="180"/>
      <c r="T822" s="181"/>
      <c r="AT822" s="175" t="s">
        <v>264</v>
      </c>
      <c r="AU822" s="175" t="s">
        <v>82</v>
      </c>
      <c r="AV822" s="14" t="s">
        <v>82</v>
      </c>
      <c r="AW822" s="14" t="s">
        <v>34</v>
      </c>
      <c r="AX822" s="14" t="s">
        <v>73</v>
      </c>
      <c r="AY822" s="175" t="s">
        <v>252</v>
      </c>
    </row>
    <row r="823" spans="2:51" s="13" customFormat="1" ht="11.25">
      <c r="B823" s="167"/>
      <c r="D823" s="160" t="s">
        <v>264</v>
      </c>
      <c r="E823" s="168" t="s">
        <v>3</v>
      </c>
      <c r="F823" s="169" t="s">
        <v>6899</v>
      </c>
      <c r="H823" s="168" t="s">
        <v>3</v>
      </c>
      <c r="I823" s="170"/>
      <c r="L823" s="167"/>
      <c r="M823" s="171"/>
      <c r="N823" s="172"/>
      <c r="O823" s="172"/>
      <c r="P823" s="172"/>
      <c r="Q823" s="172"/>
      <c r="R823" s="172"/>
      <c r="S823" s="172"/>
      <c r="T823" s="173"/>
      <c r="AT823" s="168" t="s">
        <v>264</v>
      </c>
      <c r="AU823" s="168" t="s">
        <v>82</v>
      </c>
      <c r="AV823" s="13" t="s">
        <v>80</v>
      </c>
      <c r="AW823" s="13" t="s">
        <v>34</v>
      </c>
      <c r="AX823" s="13" t="s">
        <v>73</v>
      </c>
      <c r="AY823" s="168" t="s">
        <v>252</v>
      </c>
    </row>
    <row r="824" spans="2:51" s="14" customFormat="1" ht="11.25">
      <c r="B824" s="174"/>
      <c r="D824" s="160" t="s">
        <v>264</v>
      </c>
      <c r="E824" s="175" t="s">
        <v>3</v>
      </c>
      <c r="F824" s="176" t="s">
        <v>328</v>
      </c>
      <c r="H824" s="177">
        <v>9</v>
      </c>
      <c r="I824" s="178"/>
      <c r="L824" s="174"/>
      <c r="M824" s="179"/>
      <c r="N824" s="180"/>
      <c r="O824" s="180"/>
      <c r="P824" s="180"/>
      <c r="Q824" s="180"/>
      <c r="R824" s="180"/>
      <c r="S824" s="180"/>
      <c r="T824" s="181"/>
      <c r="AT824" s="175" t="s">
        <v>264</v>
      </c>
      <c r="AU824" s="175" t="s">
        <v>82</v>
      </c>
      <c r="AV824" s="14" t="s">
        <v>82</v>
      </c>
      <c r="AW824" s="14" t="s">
        <v>34</v>
      </c>
      <c r="AX824" s="14" t="s">
        <v>73</v>
      </c>
      <c r="AY824" s="175" t="s">
        <v>252</v>
      </c>
    </row>
    <row r="825" spans="2:51" s="13" customFormat="1" ht="11.25">
      <c r="B825" s="167"/>
      <c r="D825" s="160" t="s">
        <v>264</v>
      </c>
      <c r="E825" s="168" t="s">
        <v>3</v>
      </c>
      <c r="F825" s="169" t="s">
        <v>6900</v>
      </c>
      <c r="H825" s="168" t="s">
        <v>3</v>
      </c>
      <c r="I825" s="170"/>
      <c r="L825" s="167"/>
      <c r="M825" s="171"/>
      <c r="N825" s="172"/>
      <c r="O825" s="172"/>
      <c r="P825" s="172"/>
      <c r="Q825" s="172"/>
      <c r="R825" s="172"/>
      <c r="S825" s="172"/>
      <c r="T825" s="173"/>
      <c r="AT825" s="168" t="s">
        <v>264</v>
      </c>
      <c r="AU825" s="168" t="s">
        <v>82</v>
      </c>
      <c r="AV825" s="13" t="s">
        <v>80</v>
      </c>
      <c r="AW825" s="13" t="s">
        <v>34</v>
      </c>
      <c r="AX825" s="13" t="s">
        <v>73</v>
      </c>
      <c r="AY825" s="168" t="s">
        <v>252</v>
      </c>
    </row>
    <row r="826" spans="2:51" s="14" customFormat="1" ht="11.25">
      <c r="B826" s="174"/>
      <c r="D826" s="160" t="s">
        <v>264</v>
      </c>
      <c r="E826" s="175" t="s">
        <v>3</v>
      </c>
      <c r="F826" s="176" t="s">
        <v>312</v>
      </c>
      <c r="H826" s="177">
        <v>7</v>
      </c>
      <c r="I826" s="178"/>
      <c r="L826" s="174"/>
      <c r="M826" s="179"/>
      <c r="N826" s="180"/>
      <c r="O826" s="180"/>
      <c r="P826" s="180"/>
      <c r="Q826" s="180"/>
      <c r="R826" s="180"/>
      <c r="S826" s="180"/>
      <c r="T826" s="181"/>
      <c r="AT826" s="175" t="s">
        <v>264</v>
      </c>
      <c r="AU826" s="175" t="s">
        <v>82</v>
      </c>
      <c r="AV826" s="14" t="s">
        <v>82</v>
      </c>
      <c r="AW826" s="14" t="s">
        <v>34</v>
      </c>
      <c r="AX826" s="14" t="s">
        <v>73</v>
      </c>
      <c r="AY826" s="175" t="s">
        <v>252</v>
      </c>
    </row>
    <row r="827" spans="2:51" s="13" customFormat="1" ht="11.25">
      <c r="B827" s="167"/>
      <c r="D827" s="160" t="s">
        <v>264</v>
      </c>
      <c r="E827" s="168" t="s">
        <v>3</v>
      </c>
      <c r="F827" s="169" t="s">
        <v>6900</v>
      </c>
      <c r="H827" s="168" t="s">
        <v>3</v>
      </c>
      <c r="I827" s="170"/>
      <c r="L827" s="167"/>
      <c r="M827" s="171"/>
      <c r="N827" s="172"/>
      <c r="O827" s="172"/>
      <c r="P827" s="172"/>
      <c r="Q827" s="172"/>
      <c r="R827" s="172"/>
      <c r="S827" s="172"/>
      <c r="T827" s="173"/>
      <c r="AT827" s="168" t="s">
        <v>264</v>
      </c>
      <c r="AU827" s="168" t="s">
        <v>82</v>
      </c>
      <c r="AV827" s="13" t="s">
        <v>80</v>
      </c>
      <c r="AW827" s="13" t="s">
        <v>34</v>
      </c>
      <c r="AX827" s="13" t="s">
        <v>73</v>
      </c>
      <c r="AY827" s="168" t="s">
        <v>252</v>
      </c>
    </row>
    <row r="828" spans="2:51" s="14" customFormat="1" ht="11.25">
      <c r="B828" s="174"/>
      <c r="D828" s="160" t="s">
        <v>264</v>
      </c>
      <c r="E828" s="175" t="s">
        <v>3</v>
      </c>
      <c r="F828" s="176" t="s">
        <v>328</v>
      </c>
      <c r="H828" s="177">
        <v>9</v>
      </c>
      <c r="I828" s="178"/>
      <c r="L828" s="174"/>
      <c r="M828" s="179"/>
      <c r="N828" s="180"/>
      <c r="O828" s="180"/>
      <c r="P828" s="180"/>
      <c r="Q828" s="180"/>
      <c r="R828" s="180"/>
      <c r="S828" s="180"/>
      <c r="T828" s="181"/>
      <c r="AT828" s="175" t="s">
        <v>264</v>
      </c>
      <c r="AU828" s="175" t="s">
        <v>82</v>
      </c>
      <c r="AV828" s="14" t="s">
        <v>82</v>
      </c>
      <c r="AW828" s="14" t="s">
        <v>34</v>
      </c>
      <c r="AX828" s="14" t="s">
        <v>73</v>
      </c>
      <c r="AY828" s="175" t="s">
        <v>252</v>
      </c>
    </row>
    <row r="829" spans="2:51" s="13" customFormat="1" ht="11.25">
      <c r="B829" s="167"/>
      <c r="D829" s="160" t="s">
        <v>264</v>
      </c>
      <c r="E829" s="168" t="s">
        <v>3</v>
      </c>
      <c r="F829" s="169" t="s">
        <v>6918</v>
      </c>
      <c r="H829" s="168" t="s">
        <v>3</v>
      </c>
      <c r="I829" s="170"/>
      <c r="L829" s="167"/>
      <c r="M829" s="171"/>
      <c r="N829" s="172"/>
      <c r="O829" s="172"/>
      <c r="P829" s="172"/>
      <c r="Q829" s="172"/>
      <c r="R829" s="172"/>
      <c r="S829" s="172"/>
      <c r="T829" s="173"/>
      <c r="AT829" s="168" t="s">
        <v>264</v>
      </c>
      <c r="AU829" s="168" t="s">
        <v>82</v>
      </c>
      <c r="AV829" s="13" t="s">
        <v>80</v>
      </c>
      <c r="AW829" s="13" t="s">
        <v>34</v>
      </c>
      <c r="AX829" s="13" t="s">
        <v>73</v>
      </c>
      <c r="AY829" s="168" t="s">
        <v>252</v>
      </c>
    </row>
    <row r="830" spans="2:51" s="13" customFormat="1" ht="11.25">
      <c r="B830" s="167"/>
      <c r="D830" s="160" t="s">
        <v>264</v>
      </c>
      <c r="E830" s="168" t="s">
        <v>3</v>
      </c>
      <c r="F830" s="169" t="s">
        <v>6919</v>
      </c>
      <c r="H830" s="168" t="s">
        <v>3</v>
      </c>
      <c r="I830" s="170"/>
      <c r="L830" s="167"/>
      <c r="M830" s="171"/>
      <c r="N830" s="172"/>
      <c r="O830" s="172"/>
      <c r="P830" s="172"/>
      <c r="Q830" s="172"/>
      <c r="R830" s="172"/>
      <c r="S830" s="172"/>
      <c r="T830" s="173"/>
      <c r="AT830" s="168" t="s">
        <v>264</v>
      </c>
      <c r="AU830" s="168" t="s">
        <v>82</v>
      </c>
      <c r="AV830" s="13" t="s">
        <v>80</v>
      </c>
      <c r="AW830" s="13" t="s">
        <v>34</v>
      </c>
      <c r="AX830" s="13" t="s">
        <v>73</v>
      </c>
      <c r="AY830" s="168" t="s">
        <v>252</v>
      </c>
    </row>
    <row r="831" spans="2:51" s="14" customFormat="1" ht="11.25">
      <c r="B831" s="174"/>
      <c r="D831" s="160" t="s">
        <v>264</v>
      </c>
      <c r="E831" s="175" t="s">
        <v>3</v>
      </c>
      <c r="F831" s="176" t="s">
        <v>312</v>
      </c>
      <c r="H831" s="177">
        <v>7</v>
      </c>
      <c r="I831" s="178"/>
      <c r="L831" s="174"/>
      <c r="M831" s="179"/>
      <c r="N831" s="180"/>
      <c r="O831" s="180"/>
      <c r="P831" s="180"/>
      <c r="Q831" s="180"/>
      <c r="R831" s="180"/>
      <c r="S831" s="180"/>
      <c r="T831" s="181"/>
      <c r="AT831" s="175" t="s">
        <v>264</v>
      </c>
      <c r="AU831" s="175" t="s">
        <v>82</v>
      </c>
      <c r="AV831" s="14" t="s">
        <v>82</v>
      </c>
      <c r="AW831" s="14" t="s">
        <v>34</v>
      </c>
      <c r="AX831" s="14" t="s">
        <v>73</v>
      </c>
      <c r="AY831" s="175" t="s">
        <v>252</v>
      </c>
    </row>
    <row r="832" spans="2:51" s="13" customFormat="1" ht="11.25">
      <c r="B832" s="167"/>
      <c r="D832" s="160" t="s">
        <v>264</v>
      </c>
      <c r="E832" s="168" t="s">
        <v>3</v>
      </c>
      <c r="F832" s="169" t="s">
        <v>6920</v>
      </c>
      <c r="H832" s="168" t="s">
        <v>3</v>
      </c>
      <c r="I832" s="170"/>
      <c r="L832" s="167"/>
      <c r="M832" s="171"/>
      <c r="N832" s="172"/>
      <c r="O832" s="172"/>
      <c r="P832" s="172"/>
      <c r="Q832" s="172"/>
      <c r="R832" s="172"/>
      <c r="S832" s="172"/>
      <c r="T832" s="173"/>
      <c r="AT832" s="168" t="s">
        <v>264</v>
      </c>
      <c r="AU832" s="168" t="s">
        <v>82</v>
      </c>
      <c r="AV832" s="13" t="s">
        <v>80</v>
      </c>
      <c r="AW832" s="13" t="s">
        <v>34</v>
      </c>
      <c r="AX832" s="13" t="s">
        <v>73</v>
      </c>
      <c r="AY832" s="168" t="s">
        <v>252</v>
      </c>
    </row>
    <row r="833" spans="2:51" s="14" customFormat="1" ht="11.25">
      <c r="B833" s="174"/>
      <c r="D833" s="160" t="s">
        <v>264</v>
      </c>
      <c r="E833" s="175" t="s">
        <v>3</v>
      </c>
      <c r="F833" s="176" t="s">
        <v>475</v>
      </c>
      <c r="H833" s="177">
        <v>24</v>
      </c>
      <c r="I833" s="178"/>
      <c r="L833" s="174"/>
      <c r="M833" s="179"/>
      <c r="N833" s="180"/>
      <c r="O833" s="180"/>
      <c r="P833" s="180"/>
      <c r="Q833" s="180"/>
      <c r="R833" s="180"/>
      <c r="S833" s="180"/>
      <c r="T833" s="181"/>
      <c r="AT833" s="175" t="s">
        <v>264</v>
      </c>
      <c r="AU833" s="175" t="s">
        <v>82</v>
      </c>
      <c r="AV833" s="14" t="s">
        <v>82</v>
      </c>
      <c r="AW833" s="14" t="s">
        <v>34</v>
      </c>
      <c r="AX833" s="14" t="s">
        <v>73</v>
      </c>
      <c r="AY833" s="175" t="s">
        <v>252</v>
      </c>
    </row>
    <row r="834" spans="2:51" s="13" customFormat="1" ht="11.25">
      <c r="B834" s="167"/>
      <c r="D834" s="160" t="s">
        <v>264</v>
      </c>
      <c r="E834" s="168" t="s">
        <v>3</v>
      </c>
      <c r="F834" s="169" t="s">
        <v>6921</v>
      </c>
      <c r="H834" s="168" t="s">
        <v>3</v>
      </c>
      <c r="I834" s="170"/>
      <c r="L834" s="167"/>
      <c r="M834" s="171"/>
      <c r="N834" s="172"/>
      <c r="O834" s="172"/>
      <c r="P834" s="172"/>
      <c r="Q834" s="172"/>
      <c r="R834" s="172"/>
      <c r="S834" s="172"/>
      <c r="T834" s="173"/>
      <c r="AT834" s="168" t="s">
        <v>264</v>
      </c>
      <c r="AU834" s="168" t="s">
        <v>82</v>
      </c>
      <c r="AV834" s="13" t="s">
        <v>80</v>
      </c>
      <c r="AW834" s="13" t="s">
        <v>34</v>
      </c>
      <c r="AX834" s="13" t="s">
        <v>73</v>
      </c>
      <c r="AY834" s="168" t="s">
        <v>252</v>
      </c>
    </row>
    <row r="835" spans="2:51" s="14" customFormat="1" ht="11.25">
      <c r="B835" s="174"/>
      <c r="D835" s="160" t="s">
        <v>264</v>
      </c>
      <c r="E835" s="175" t="s">
        <v>3</v>
      </c>
      <c r="F835" s="176" t="s">
        <v>596</v>
      </c>
      <c r="H835" s="177">
        <v>35</v>
      </c>
      <c r="I835" s="178"/>
      <c r="L835" s="174"/>
      <c r="M835" s="179"/>
      <c r="N835" s="180"/>
      <c r="O835" s="180"/>
      <c r="P835" s="180"/>
      <c r="Q835" s="180"/>
      <c r="R835" s="180"/>
      <c r="S835" s="180"/>
      <c r="T835" s="181"/>
      <c r="AT835" s="175" t="s">
        <v>264</v>
      </c>
      <c r="AU835" s="175" t="s">
        <v>82</v>
      </c>
      <c r="AV835" s="14" t="s">
        <v>82</v>
      </c>
      <c r="AW835" s="14" t="s">
        <v>34</v>
      </c>
      <c r="AX835" s="14" t="s">
        <v>73</v>
      </c>
      <c r="AY835" s="175" t="s">
        <v>252</v>
      </c>
    </row>
    <row r="836" spans="2:51" s="13" customFormat="1" ht="11.25">
      <c r="B836" s="167"/>
      <c r="D836" s="160" t="s">
        <v>264</v>
      </c>
      <c r="E836" s="168" t="s">
        <v>3</v>
      </c>
      <c r="F836" s="169" t="s">
        <v>6922</v>
      </c>
      <c r="H836" s="168" t="s">
        <v>3</v>
      </c>
      <c r="I836" s="170"/>
      <c r="L836" s="167"/>
      <c r="M836" s="171"/>
      <c r="N836" s="172"/>
      <c r="O836" s="172"/>
      <c r="P836" s="172"/>
      <c r="Q836" s="172"/>
      <c r="R836" s="172"/>
      <c r="S836" s="172"/>
      <c r="T836" s="173"/>
      <c r="AT836" s="168" t="s">
        <v>264</v>
      </c>
      <c r="AU836" s="168" t="s">
        <v>82</v>
      </c>
      <c r="AV836" s="13" t="s">
        <v>80</v>
      </c>
      <c r="AW836" s="13" t="s">
        <v>34</v>
      </c>
      <c r="AX836" s="13" t="s">
        <v>73</v>
      </c>
      <c r="AY836" s="168" t="s">
        <v>252</v>
      </c>
    </row>
    <row r="837" spans="2:51" s="14" customFormat="1" ht="11.25">
      <c r="B837" s="174"/>
      <c r="D837" s="160" t="s">
        <v>264</v>
      </c>
      <c r="E837" s="175" t="s">
        <v>3</v>
      </c>
      <c r="F837" s="176" t="s">
        <v>730</v>
      </c>
      <c r="H837" s="177">
        <v>45</v>
      </c>
      <c r="I837" s="178"/>
      <c r="L837" s="174"/>
      <c r="M837" s="179"/>
      <c r="N837" s="180"/>
      <c r="O837" s="180"/>
      <c r="P837" s="180"/>
      <c r="Q837" s="180"/>
      <c r="R837" s="180"/>
      <c r="S837" s="180"/>
      <c r="T837" s="181"/>
      <c r="AT837" s="175" t="s">
        <v>264</v>
      </c>
      <c r="AU837" s="175" t="s">
        <v>82</v>
      </c>
      <c r="AV837" s="14" t="s">
        <v>82</v>
      </c>
      <c r="AW837" s="14" t="s">
        <v>34</v>
      </c>
      <c r="AX837" s="14" t="s">
        <v>73</v>
      </c>
      <c r="AY837" s="175" t="s">
        <v>252</v>
      </c>
    </row>
    <row r="838" spans="2:51" s="13" customFormat="1" ht="11.25">
      <c r="B838" s="167"/>
      <c r="D838" s="160" t="s">
        <v>264</v>
      </c>
      <c r="E838" s="168" t="s">
        <v>3</v>
      </c>
      <c r="F838" s="169" t="s">
        <v>6923</v>
      </c>
      <c r="H838" s="168" t="s">
        <v>3</v>
      </c>
      <c r="I838" s="170"/>
      <c r="L838" s="167"/>
      <c r="M838" s="171"/>
      <c r="N838" s="172"/>
      <c r="O838" s="172"/>
      <c r="P838" s="172"/>
      <c r="Q838" s="172"/>
      <c r="R838" s="172"/>
      <c r="S838" s="172"/>
      <c r="T838" s="173"/>
      <c r="AT838" s="168" t="s">
        <v>264</v>
      </c>
      <c r="AU838" s="168" t="s">
        <v>82</v>
      </c>
      <c r="AV838" s="13" t="s">
        <v>80</v>
      </c>
      <c r="AW838" s="13" t="s">
        <v>34</v>
      </c>
      <c r="AX838" s="13" t="s">
        <v>73</v>
      </c>
      <c r="AY838" s="168" t="s">
        <v>252</v>
      </c>
    </row>
    <row r="839" spans="2:51" s="14" customFormat="1" ht="11.25">
      <c r="B839" s="174"/>
      <c r="D839" s="160" t="s">
        <v>264</v>
      </c>
      <c r="E839" s="175" t="s">
        <v>3</v>
      </c>
      <c r="F839" s="176" t="s">
        <v>596</v>
      </c>
      <c r="H839" s="177">
        <v>35</v>
      </c>
      <c r="I839" s="178"/>
      <c r="L839" s="174"/>
      <c r="M839" s="179"/>
      <c r="N839" s="180"/>
      <c r="O839" s="180"/>
      <c r="P839" s="180"/>
      <c r="Q839" s="180"/>
      <c r="R839" s="180"/>
      <c r="S839" s="180"/>
      <c r="T839" s="181"/>
      <c r="AT839" s="175" t="s">
        <v>264</v>
      </c>
      <c r="AU839" s="175" t="s">
        <v>82</v>
      </c>
      <c r="AV839" s="14" t="s">
        <v>82</v>
      </c>
      <c r="AW839" s="14" t="s">
        <v>34</v>
      </c>
      <c r="AX839" s="14" t="s">
        <v>73</v>
      </c>
      <c r="AY839" s="175" t="s">
        <v>252</v>
      </c>
    </row>
    <row r="840" spans="2:51" s="13" customFormat="1" ht="11.25">
      <c r="B840" s="167"/>
      <c r="D840" s="160" t="s">
        <v>264</v>
      </c>
      <c r="E840" s="168" t="s">
        <v>3</v>
      </c>
      <c r="F840" s="169" t="s">
        <v>6924</v>
      </c>
      <c r="H840" s="168" t="s">
        <v>3</v>
      </c>
      <c r="I840" s="170"/>
      <c r="L840" s="167"/>
      <c r="M840" s="171"/>
      <c r="N840" s="172"/>
      <c r="O840" s="172"/>
      <c r="P840" s="172"/>
      <c r="Q840" s="172"/>
      <c r="R840" s="172"/>
      <c r="S840" s="172"/>
      <c r="T840" s="173"/>
      <c r="AT840" s="168" t="s">
        <v>264</v>
      </c>
      <c r="AU840" s="168" t="s">
        <v>82</v>
      </c>
      <c r="AV840" s="13" t="s">
        <v>80</v>
      </c>
      <c r="AW840" s="13" t="s">
        <v>34</v>
      </c>
      <c r="AX840" s="13" t="s">
        <v>73</v>
      </c>
      <c r="AY840" s="168" t="s">
        <v>252</v>
      </c>
    </row>
    <row r="841" spans="2:51" s="14" customFormat="1" ht="11.25">
      <c r="B841" s="174"/>
      <c r="D841" s="160" t="s">
        <v>264</v>
      </c>
      <c r="E841" s="175" t="s">
        <v>3</v>
      </c>
      <c r="F841" s="176" t="s">
        <v>8</v>
      </c>
      <c r="H841" s="177">
        <v>21</v>
      </c>
      <c r="I841" s="178"/>
      <c r="L841" s="174"/>
      <c r="M841" s="179"/>
      <c r="N841" s="180"/>
      <c r="O841" s="180"/>
      <c r="P841" s="180"/>
      <c r="Q841" s="180"/>
      <c r="R841" s="180"/>
      <c r="S841" s="180"/>
      <c r="T841" s="181"/>
      <c r="AT841" s="175" t="s">
        <v>264</v>
      </c>
      <c r="AU841" s="175" t="s">
        <v>82</v>
      </c>
      <c r="AV841" s="14" t="s">
        <v>82</v>
      </c>
      <c r="AW841" s="14" t="s">
        <v>34</v>
      </c>
      <c r="AX841" s="14" t="s">
        <v>73</v>
      </c>
      <c r="AY841" s="175" t="s">
        <v>252</v>
      </c>
    </row>
    <row r="842" spans="2:51" s="13" customFormat="1" ht="11.25">
      <c r="B842" s="167"/>
      <c r="D842" s="160" t="s">
        <v>264</v>
      </c>
      <c r="E842" s="168" t="s">
        <v>3</v>
      </c>
      <c r="F842" s="169" t="s">
        <v>6925</v>
      </c>
      <c r="H842" s="168" t="s">
        <v>3</v>
      </c>
      <c r="I842" s="170"/>
      <c r="L842" s="167"/>
      <c r="M842" s="171"/>
      <c r="N842" s="172"/>
      <c r="O842" s="172"/>
      <c r="P842" s="172"/>
      <c r="Q842" s="172"/>
      <c r="R842" s="172"/>
      <c r="S842" s="172"/>
      <c r="T842" s="173"/>
      <c r="AT842" s="168" t="s">
        <v>264</v>
      </c>
      <c r="AU842" s="168" t="s">
        <v>82</v>
      </c>
      <c r="AV842" s="13" t="s">
        <v>80</v>
      </c>
      <c r="AW842" s="13" t="s">
        <v>34</v>
      </c>
      <c r="AX842" s="13" t="s">
        <v>73</v>
      </c>
      <c r="AY842" s="168" t="s">
        <v>252</v>
      </c>
    </row>
    <row r="843" spans="2:51" s="14" customFormat="1" ht="11.25">
      <c r="B843" s="174"/>
      <c r="D843" s="160" t="s">
        <v>264</v>
      </c>
      <c r="E843" s="175" t="s">
        <v>3</v>
      </c>
      <c r="F843" s="176" t="s">
        <v>258</v>
      </c>
      <c r="H843" s="177">
        <v>4</v>
      </c>
      <c r="I843" s="178"/>
      <c r="L843" s="174"/>
      <c r="M843" s="179"/>
      <c r="N843" s="180"/>
      <c r="O843" s="180"/>
      <c r="P843" s="180"/>
      <c r="Q843" s="180"/>
      <c r="R843" s="180"/>
      <c r="S843" s="180"/>
      <c r="T843" s="181"/>
      <c r="AT843" s="175" t="s">
        <v>264</v>
      </c>
      <c r="AU843" s="175" t="s">
        <v>82</v>
      </c>
      <c r="AV843" s="14" t="s">
        <v>82</v>
      </c>
      <c r="AW843" s="14" t="s">
        <v>34</v>
      </c>
      <c r="AX843" s="14" t="s">
        <v>73</v>
      </c>
      <c r="AY843" s="175" t="s">
        <v>252</v>
      </c>
    </row>
    <row r="844" spans="2:51" s="13" customFormat="1" ht="11.25">
      <c r="B844" s="167"/>
      <c r="D844" s="160" t="s">
        <v>264</v>
      </c>
      <c r="E844" s="168" t="s">
        <v>3</v>
      </c>
      <c r="F844" s="169" t="s">
        <v>6926</v>
      </c>
      <c r="H844" s="168" t="s">
        <v>3</v>
      </c>
      <c r="I844" s="170"/>
      <c r="L844" s="167"/>
      <c r="M844" s="171"/>
      <c r="N844" s="172"/>
      <c r="O844" s="172"/>
      <c r="P844" s="172"/>
      <c r="Q844" s="172"/>
      <c r="R844" s="172"/>
      <c r="S844" s="172"/>
      <c r="T844" s="173"/>
      <c r="AT844" s="168" t="s">
        <v>264</v>
      </c>
      <c r="AU844" s="168" t="s">
        <v>82</v>
      </c>
      <c r="AV844" s="13" t="s">
        <v>80</v>
      </c>
      <c r="AW844" s="13" t="s">
        <v>34</v>
      </c>
      <c r="AX844" s="13" t="s">
        <v>73</v>
      </c>
      <c r="AY844" s="168" t="s">
        <v>252</v>
      </c>
    </row>
    <row r="845" spans="2:51" s="14" customFormat="1" ht="11.25">
      <c r="B845" s="174"/>
      <c r="D845" s="160" t="s">
        <v>264</v>
      </c>
      <c r="E845" s="175" t="s">
        <v>3</v>
      </c>
      <c r="F845" s="176" t="s">
        <v>475</v>
      </c>
      <c r="H845" s="177">
        <v>24</v>
      </c>
      <c r="I845" s="178"/>
      <c r="L845" s="174"/>
      <c r="M845" s="179"/>
      <c r="N845" s="180"/>
      <c r="O845" s="180"/>
      <c r="P845" s="180"/>
      <c r="Q845" s="180"/>
      <c r="R845" s="180"/>
      <c r="S845" s="180"/>
      <c r="T845" s="181"/>
      <c r="AT845" s="175" t="s">
        <v>264</v>
      </c>
      <c r="AU845" s="175" t="s">
        <v>82</v>
      </c>
      <c r="AV845" s="14" t="s">
        <v>82</v>
      </c>
      <c r="AW845" s="14" t="s">
        <v>34</v>
      </c>
      <c r="AX845" s="14" t="s">
        <v>73</v>
      </c>
      <c r="AY845" s="175" t="s">
        <v>252</v>
      </c>
    </row>
    <row r="846" spans="2:51" s="16" customFormat="1" ht="11.25">
      <c r="B846" s="190"/>
      <c r="D846" s="160" t="s">
        <v>264</v>
      </c>
      <c r="E846" s="191" t="s">
        <v>3</v>
      </c>
      <c r="F846" s="192" t="s">
        <v>354</v>
      </c>
      <c r="H846" s="193">
        <v>1191</v>
      </c>
      <c r="I846" s="194"/>
      <c r="L846" s="190"/>
      <c r="M846" s="195"/>
      <c r="N846" s="196"/>
      <c r="O846" s="196"/>
      <c r="P846" s="196"/>
      <c r="Q846" s="196"/>
      <c r="R846" s="196"/>
      <c r="S846" s="196"/>
      <c r="T846" s="197"/>
      <c r="AT846" s="191" t="s">
        <v>264</v>
      </c>
      <c r="AU846" s="191" t="s">
        <v>82</v>
      </c>
      <c r="AV846" s="16" t="s">
        <v>95</v>
      </c>
      <c r="AW846" s="16" t="s">
        <v>34</v>
      </c>
      <c r="AX846" s="16" t="s">
        <v>73</v>
      </c>
      <c r="AY846" s="191" t="s">
        <v>252</v>
      </c>
    </row>
    <row r="847" spans="2:51" s="13" customFormat="1" ht="11.25">
      <c r="B847" s="167"/>
      <c r="D847" s="160" t="s">
        <v>264</v>
      </c>
      <c r="E847" s="168" t="s">
        <v>3</v>
      </c>
      <c r="F847" s="169" t="s">
        <v>6927</v>
      </c>
      <c r="H847" s="168" t="s">
        <v>3</v>
      </c>
      <c r="I847" s="170"/>
      <c r="L847" s="167"/>
      <c r="M847" s="171"/>
      <c r="N847" s="172"/>
      <c r="O847" s="172"/>
      <c r="P847" s="172"/>
      <c r="Q847" s="172"/>
      <c r="R847" s="172"/>
      <c r="S847" s="172"/>
      <c r="T847" s="173"/>
      <c r="AT847" s="168" t="s">
        <v>264</v>
      </c>
      <c r="AU847" s="168" t="s">
        <v>82</v>
      </c>
      <c r="AV847" s="13" t="s">
        <v>80</v>
      </c>
      <c r="AW847" s="13" t="s">
        <v>34</v>
      </c>
      <c r="AX847" s="13" t="s">
        <v>73</v>
      </c>
      <c r="AY847" s="168" t="s">
        <v>252</v>
      </c>
    </row>
    <row r="848" spans="2:51" s="13" customFormat="1" ht="11.25">
      <c r="B848" s="167"/>
      <c r="D848" s="160" t="s">
        <v>264</v>
      </c>
      <c r="E848" s="168" t="s">
        <v>3</v>
      </c>
      <c r="F848" s="169" t="s">
        <v>6928</v>
      </c>
      <c r="H848" s="168" t="s">
        <v>3</v>
      </c>
      <c r="I848" s="170"/>
      <c r="L848" s="167"/>
      <c r="M848" s="171"/>
      <c r="N848" s="172"/>
      <c r="O848" s="172"/>
      <c r="P848" s="172"/>
      <c r="Q848" s="172"/>
      <c r="R848" s="172"/>
      <c r="S848" s="172"/>
      <c r="T848" s="173"/>
      <c r="AT848" s="168" t="s">
        <v>264</v>
      </c>
      <c r="AU848" s="168" t="s">
        <v>82</v>
      </c>
      <c r="AV848" s="13" t="s">
        <v>80</v>
      </c>
      <c r="AW848" s="13" t="s">
        <v>34</v>
      </c>
      <c r="AX848" s="13" t="s">
        <v>73</v>
      </c>
      <c r="AY848" s="168" t="s">
        <v>252</v>
      </c>
    </row>
    <row r="849" spans="2:51" s="14" customFormat="1" ht="11.25">
      <c r="B849" s="174"/>
      <c r="D849" s="160" t="s">
        <v>264</v>
      </c>
      <c r="E849" s="175" t="s">
        <v>3</v>
      </c>
      <c r="F849" s="176" t="s">
        <v>8</v>
      </c>
      <c r="H849" s="177">
        <v>21</v>
      </c>
      <c r="I849" s="178"/>
      <c r="L849" s="174"/>
      <c r="M849" s="179"/>
      <c r="N849" s="180"/>
      <c r="O849" s="180"/>
      <c r="P849" s="180"/>
      <c r="Q849" s="180"/>
      <c r="R849" s="180"/>
      <c r="S849" s="180"/>
      <c r="T849" s="181"/>
      <c r="AT849" s="175" t="s">
        <v>264</v>
      </c>
      <c r="AU849" s="175" t="s">
        <v>82</v>
      </c>
      <c r="AV849" s="14" t="s">
        <v>82</v>
      </c>
      <c r="AW849" s="14" t="s">
        <v>34</v>
      </c>
      <c r="AX849" s="14" t="s">
        <v>73</v>
      </c>
      <c r="AY849" s="175" t="s">
        <v>252</v>
      </c>
    </row>
    <row r="850" spans="2:51" s="14" customFormat="1" ht="11.25">
      <c r="B850" s="174"/>
      <c r="D850" s="160" t="s">
        <v>264</v>
      </c>
      <c r="E850" s="175" t="s">
        <v>3</v>
      </c>
      <c r="F850" s="176" t="s">
        <v>548</v>
      </c>
      <c r="H850" s="177">
        <v>30</v>
      </c>
      <c r="I850" s="178"/>
      <c r="L850" s="174"/>
      <c r="M850" s="179"/>
      <c r="N850" s="180"/>
      <c r="O850" s="180"/>
      <c r="P850" s="180"/>
      <c r="Q850" s="180"/>
      <c r="R850" s="180"/>
      <c r="S850" s="180"/>
      <c r="T850" s="181"/>
      <c r="AT850" s="175" t="s">
        <v>264</v>
      </c>
      <c r="AU850" s="175" t="s">
        <v>82</v>
      </c>
      <c r="AV850" s="14" t="s">
        <v>82</v>
      </c>
      <c r="AW850" s="14" t="s">
        <v>34</v>
      </c>
      <c r="AX850" s="14" t="s">
        <v>73</v>
      </c>
      <c r="AY850" s="175" t="s">
        <v>252</v>
      </c>
    </row>
    <row r="851" spans="2:51" s="14" customFormat="1" ht="11.25">
      <c r="B851" s="174"/>
      <c r="D851" s="160" t="s">
        <v>264</v>
      </c>
      <c r="E851" s="175" t="s">
        <v>3</v>
      </c>
      <c r="F851" s="176" t="s">
        <v>572</v>
      </c>
      <c r="H851" s="177">
        <v>32</v>
      </c>
      <c r="I851" s="178"/>
      <c r="L851" s="174"/>
      <c r="M851" s="179"/>
      <c r="N851" s="180"/>
      <c r="O851" s="180"/>
      <c r="P851" s="180"/>
      <c r="Q851" s="180"/>
      <c r="R851" s="180"/>
      <c r="S851" s="180"/>
      <c r="T851" s="181"/>
      <c r="AT851" s="175" t="s">
        <v>264</v>
      </c>
      <c r="AU851" s="175" t="s">
        <v>82</v>
      </c>
      <c r="AV851" s="14" t="s">
        <v>82</v>
      </c>
      <c r="AW851" s="14" t="s">
        <v>34</v>
      </c>
      <c r="AX851" s="14" t="s">
        <v>73</v>
      </c>
      <c r="AY851" s="175" t="s">
        <v>252</v>
      </c>
    </row>
    <row r="852" spans="2:51" s="14" customFormat="1" ht="11.25">
      <c r="B852" s="174"/>
      <c r="D852" s="160" t="s">
        <v>264</v>
      </c>
      <c r="E852" s="175" t="s">
        <v>3</v>
      </c>
      <c r="F852" s="176" t="s">
        <v>9</v>
      </c>
      <c r="H852" s="177">
        <v>15</v>
      </c>
      <c r="I852" s="178"/>
      <c r="L852" s="174"/>
      <c r="M852" s="179"/>
      <c r="N852" s="180"/>
      <c r="O852" s="180"/>
      <c r="P852" s="180"/>
      <c r="Q852" s="180"/>
      <c r="R852" s="180"/>
      <c r="S852" s="180"/>
      <c r="T852" s="181"/>
      <c r="AT852" s="175" t="s">
        <v>264</v>
      </c>
      <c r="AU852" s="175" t="s">
        <v>82</v>
      </c>
      <c r="AV852" s="14" t="s">
        <v>82</v>
      </c>
      <c r="AW852" s="14" t="s">
        <v>34</v>
      </c>
      <c r="AX852" s="14" t="s">
        <v>73</v>
      </c>
      <c r="AY852" s="175" t="s">
        <v>252</v>
      </c>
    </row>
    <row r="853" spans="2:51" s="16" customFormat="1" ht="11.25">
      <c r="B853" s="190"/>
      <c r="D853" s="160" t="s">
        <v>264</v>
      </c>
      <c r="E853" s="191" t="s">
        <v>3</v>
      </c>
      <c r="F853" s="192" t="s">
        <v>354</v>
      </c>
      <c r="H853" s="193">
        <v>98</v>
      </c>
      <c r="I853" s="194"/>
      <c r="L853" s="190"/>
      <c r="M853" s="195"/>
      <c r="N853" s="196"/>
      <c r="O853" s="196"/>
      <c r="P853" s="196"/>
      <c r="Q853" s="196"/>
      <c r="R853" s="196"/>
      <c r="S853" s="196"/>
      <c r="T853" s="197"/>
      <c r="AT853" s="191" t="s">
        <v>264</v>
      </c>
      <c r="AU853" s="191" t="s">
        <v>82</v>
      </c>
      <c r="AV853" s="16" t="s">
        <v>95</v>
      </c>
      <c r="AW853" s="16" t="s">
        <v>34</v>
      </c>
      <c r="AX853" s="16" t="s">
        <v>73</v>
      </c>
      <c r="AY853" s="191" t="s">
        <v>252</v>
      </c>
    </row>
    <row r="854" spans="2:51" s="13" customFormat="1" ht="11.25">
      <c r="B854" s="167"/>
      <c r="D854" s="160" t="s">
        <v>264</v>
      </c>
      <c r="E854" s="168" t="s">
        <v>3</v>
      </c>
      <c r="F854" s="169" t="s">
        <v>6929</v>
      </c>
      <c r="H854" s="168" t="s">
        <v>3</v>
      </c>
      <c r="I854" s="170"/>
      <c r="L854" s="167"/>
      <c r="M854" s="171"/>
      <c r="N854" s="172"/>
      <c r="O854" s="172"/>
      <c r="P854" s="172"/>
      <c r="Q854" s="172"/>
      <c r="R854" s="172"/>
      <c r="S854" s="172"/>
      <c r="T854" s="173"/>
      <c r="AT854" s="168" t="s">
        <v>264</v>
      </c>
      <c r="AU854" s="168" t="s">
        <v>82</v>
      </c>
      <c r="AV854" s="13" t="s">
        <v>80</v>
      </c>
      <c r="AW854" s="13" t="s">
        <v>34</v>
      </c>
      <c r="AX854" s="13" t="s">
        <v>73</v>
      </c>
      <c r="AY854" s="168" t="s">
        <v>252</v>
      </c>
    </row>
    <row r="855" spans="2:51" s="13" customFormat="1" ht="11.25">
      <c r="B855" s="167"/>
      <c r="D855" s="160" t="s">
        <v>264</v>
      </c>
      <c r="E855" s="168" t="s">
        <v>3</v>
      </c>
      <c r="F855" s="169" t="s">
        <v>6930</v>
      </c>
      <c r="H855" s="168" t="s">
        <v>3</v>
      </c>
      <c r="I855" s="170"/>
      <c r="L855" s="167"/>
      <c r="M855" s="171"/>
      <c r="N855" s="172"/>
      <c r="O855" s="172"/>
      <c r="P855" s="172"/>
      <c r="Q855" s="172"/>
      <c r="R855" s="172"/>
      <c r="S855" s="172"/>
      <c r="T855" s="173"/>
      <c r="AT855" s="168" t="s">
        <v>264</v>
      </c>
      <c r="AU855" s="168" t="s">
        <v>82</v>
      </c>
      <c r="AV855" s="13" t="s">
        <v>80</v>
      </c>
      <c r="AW855" s="13" t="s">
        <v>34</v>
      </c>
      <c r="AX855" s="13" t="s">
        <v>73</v>
      </c>
      <c r="AY855" s="168" t="s">
        <v>252</v>
      </c>
    </row>
    <row r="856" spans="2:51" s="14" customFormat="1" ht="11.25">
      <c r="B856" s="174"/>
      <c r="D856" s="160" t="s">
        <v>264</v>
      </c>
      <c r="E856" s="175" t="s">
        <v>3</v>
      </c>
      <c r="F856" s="176" t="s">
        <v>296</v>
      </c>
      <c r="H856" s="177">
        <v>5</v>
      </c>
      <c r="I856" s="178"/>
      <c r="L856" s="174"/>
      <c r="M856" s="179"/>
      <c r="N856" s="180"/>
      <c r="O856" s="180"/>
      <c r="P856" s="180"/>
      <c r="Q856" s="180"/>
      <c r="R856" s="180"/>
      <c r="S856" s="180"/>
      <c r="T856" s="181"/>
      <c r="AT856" s="175" t="s">
        <v>264</v>
      </c>
      <c r="AU856" s="175" t="s">
        <v>82</v>
      </c>
      <c r="AV856" s="14" t="s">
        <v>82</v>
      </c>
      <c r="AW856" s="14" t="s">
        <v>34</v>
      </c>
      <c r="AX856" s="14" t="s">
        <v>73</v>
      </c>
      <c r="AY856" s="175" t="s">
        <v>252</v>
      </c>
    </row>
    <row r="857" spans="2:51" s="13" customFormat="1" ht="11.25">
      <c r="B857" s="167"/>
      <c r="D857" s="160" t="s">
        <v>264</v>
      </c>
      <c r="E857" s="168" t="s">
        <v>3</v>
      </c>
      <c r="F857" s="169" t="s">
        <v>6931</v>
      </c>
      <c r="H857" s="168" t="s">
        <v>3</v>
      </c>
      <c r="I857" s="170"/>
      <c r="L857" s="167"/>
      <c r="M857" s="171"/>
      <c r="N857" s="172"/>
      <c r="O857" s="172"/>
      <c r="P857" s="172"/>
      <c r="Q857" s="172"/>
      <c r="R857" s="172"/>
      <c r="S857" s="172"/>
      <c r="T857" s="173"/>
      <c r="AT857" s="168" t="s">
        <v>264</v>
      </c>
      <c r="AU857" s="168" t="s">
        <v>82</v>
      </c>
      <c r="AV857" s="13" t="s">
        <v>80</v>
      </c>
      <c r="AW857" s="13" t="s">
        <v>34</v>
      </c>
      <c r="AX857" s="13" t="s">
        <v>73</v>
      </c>
      <c r="AY857" s="168" t="s">
        <v>252</v>
      </c>
    </row>
    <row r="858" spans="2:51" s="14" customFormat="1" ht="11.25">
      <c r="B858" s="174"/>
      <c r="D858" s="160" t="s">
        <v>264</v>
      </c>
      <c r="E858" s="175" t="s">
        <v>3</v>
      </c>
      <c r="F858" s="176" t="s">
        <v>389</v>
      </c>
      <c r="H858" s="177">
        <v>14</v>
      </c>
      <c r="I858" s="178"/>
      <c r="L858" s="174"/>
      <c r="M858" s="179"/>
      <c r="N858" s="180"/>
      <c r="O858" s="180"/>
      <c r="P858" s="180"/>
      <c r="Q858" s="180"/>
      <c r="R858" s="180"/>
      <c r="S858" s="180"/>
      <c r="T858" s="181"/>
      <c r="AT858" s="175" t="s">
        <v>264</v>
      </c>
      <c r="AU858" s="175" t="s">
        <v>82</v>
      </c>
      <c r="AV858" s="14" t="s">
        <v>82</v>
      </c>
      <c r="AW858" s="14" t="s">
        <v>34</v>
      </c>
      <c r="AX858" s="14" t="s">
        <v>73</v>
      </c>
      <c r="AY858" s="175" t="s">
        <v>252</v>
      </c>
    </row>
    <row r="859" spans="2:51" s="13" customFormat="1" ht="11.25">
      <c r="B859" s="167"/>
      <c r="D859" s="160" t="s">
        <v>264</v>
      </c>
      <c r="E859" s="168" t="s">
        <v>3</v>
      </c>
      <c r="F859" s="169" t="s">
        <v>6932</v>
      </c>
      <c r="H859" s="168" t="s">
        <v>3</v>
      </c>
      <c r="I859" s="170"/>
      <c r="L859" s="167"/>
      <c r="M859" s="171"/>
      <c r="N859" s="172"/>
      <c r="O859" s="172"/>
      <c r="P859" s="172"/>
      <c r="Q859" s="172"/>
      <c r="R859" s="172"/>
      <c r="S859" s="172"/>
      <c r="T859" s="173"/>
      <c r="AT859" s="168" t="s">
        <v>264</v>
      </c>
      <c r="AU859" s="168" t="s">
        <v>82</v>
      </c>
      <c r="AV859" s="13" t="s">
        <v>80</v>
      </c>
      <c r="AW859" s="13" t="s">
        <v>34</v>
      </c>
      <c r="AX859" s="13" t="s">
        <v>73</v>
      </c>
      <c r="AY859" s="168" t="s">
        <v>252</v>
      </c>
    </row>
    <row r="860" spans="2:51" s="14" customFormat="1" ht="11.25">
      <c r="B860" s="174"/>
      <c r="D860" s="160" t="s">
        <v>264</v>
      </c>
      <c r="E860" s="175" t="s">
        <v>3</v>
      </c>
      <c r="F860" s="176" t="s">
        <v>485</v>
      </c>
      <c r="H860" s="177">
        <v>25</v>
      </c>
      <c r="I860" s="178"/>
      <c r="L860" s="174"/>
      <c r="M860" s="179"/>
      <c r="N860" s="180"/>
      <c r="O860" s="180"/>
      <c r="P860" s="180"/>
      <c r="Q860" s="180"/>
      <c r="R860" s="180"/>
      <c r="S860" s="180"/>
      <c r="T860" s="181"/>
      <c r="AT860" s="175" t="s">
        <v>264</v>
      </c>
      <c r="AU860" s="175" t="s">
        <v>82</v>
      </c>
      <c r="AV860" s="14" t="s">
        <v>82</v>
      </c>
      <c r="AW860" s="14" t="s">
        <v>34</v>
      </c>
      <c r="AX860" s="14" t="s">
        <v>73</v>
      </c>
      <c r="AY860" s="175" t="s">
        <v>252</v>
      </c>
    </row>
    <row r="861" spans="2:51" s="13" customFormat="1" ht="11.25">
      <c r="B861" s="167"/>
      <c r="D861" s="160" t="s">
        <v>264</v>
      </c>
      <c r="E861" s="168" t="s">
        <v>3</v>
      </c>
      <c r="F861" s="169" t="s">
        <v>6933</v>
      </c>
      <c r="H861" s="168" t="s">
        <v>3</v>
      </c>
      <c r="I861" s="170"/>
      <c r="L861" s="167"/>
      <c r="M861" s="171"/>
      <c r="N861" s="172"/>
      <c r="O861" s="172"/>
      <c r="P861" s="172"/>
      <c r="Q861" s="172"/>
      <c r="R861" s="172"/>
      <c r="S861" s="172"/>
      <c r="T861" s="173"/>
      <c r="AT861" s="168" t="s">
        <v>264</v>
      </c>
      <c r="AU861" s="168" t="s">
        <v>82</v>
      </c>
      <c r="AV861" s="13" t="s">
        <v>80</v>
      </c>
      <c r="AW861" s="13" t="s">
        <v>34</v>
      </c>
      <c r="AX861" s="13" t="s">
        <v>73</v>
      </c>
      <c r="AY861" s="168" t="s">
        <v>252</v>
      </c>
    </row>
    <row r="862" spans="2:51" s="14" customFormat="1" ht="11.25">
      <c r="B862" s="174"/>
      <c r="D862" s="160" t="s">
        <v>264</v>
      </c>
      <c r="E862" s="175" t="s">
        <v>3</v>
      </c>
      <c r="F862" s="176" t="s">
        <v>296</v>
      </c>
      <c r="H862" s="177">
        <v>5</v>
      </c>
      <c r="I862" s="178"/>
      <c r="L862" s="174"/>
      <c r="M862" s="179"/>
      <c r="N862" s="180"/>
      <c r="O862" s="180"/>
      <c r="P862" s="180"/>
      <c r="Q862" s="180"/>
      <c r="R862" s="180"/>
      <c r="S862" s="180"/>
      <c r="T862" s="181"/>
      <c r="AT862" s="175" t="s">
        <v>264</v>
      </c>
      <c r="AU862" s="175" t="s">
        <v>82</v>
      </c>
      <c r="AV862" s="14" t="s">
        <v>82</v>
      </c>
      <c r="AW862" s="14" t="s">
        <v>34</v>
      </c>
      <c r="AX862" s="14" t="s">
        <v>73</v>
      </c>
      <c r="AY862" s="175" t="s">
        <v>252</v>
      </c>
    </row>
    <row r="863" spans="2:51" s="13" customFormat="1" ht="11.25">
      <c r="B863" s="167"/>
      <c r="D863" s="160" t="s">
        <v>264</v>
      </c>
      <c r="E863" s="168" t="s">
        <v>3</v>
      </c>
      <c r="F863" s="169" t="s">
        <v>6934</v>
      </c>
      <c r="H863" s="168" t="s">
        <v>3</v>
      </c>
      <c r="I863" s="170"/>
      <c r="L863" s="167"/>
      <c r="M863" s="171"/>
      <c r="N863" s="172"/>
      <c r="O863" s="172"/>
      <c r="P863" s="172"/>
      <c r="Q863" s="172"/>
      <c r="R863" s="172"/>
      <c r="S863" s="172"/>
      <c r="T863" s="173"/>
      <c r="AT863" s="168" t="s">
        <v>264</v>
      </c>
      <c r="AU863" s="168" t="s">
        <v>82</v>
      </c>
      <c r="AV863" s="13" t="s">
        <v>80</v>
      </c>
      <c r="AW863" s="13" t="s">
        <v>34</v>
      </c>
      <c r="AX863" s="13" t="s">
        <v>73</v>
      </c>
      <c r="AY863" s="168" t="s">
        <v>252</v>
      </c>
    </row>
    <row r="864" spans="2:51" s="14" customFormat="1" ht="11.25">
      <c r="B864" s="174"/>
      <c r="D864" s="160" t="s">
        <v>264</v>
      </c>
      <c r="E864" s="175" t="s">
        <v>3</v>
      </c>
      <c r="F864" s="176" t="s">
        <v>389</v>
      </c>
      <c r="H864" s="177">
        <v>14</v>
      </c>
      <c r="I864" s="178"/>
      <c r="L864" s="174"/>
      <c r="M864" s="179"/>
      <c r="N864" s="180"/>
      <c r="O864" s="180"/>
      <c r="P864" s="180"/>
      <c r="Q864" s="180"/>
      <c r="R864" s="180"/>
      <c r="S864" s="180"/>
      <c r="T864" s="181"/>
      <c r="AT864" s="175" t="s">
        <v>264</v>
      </c>
      <c r="AU864" s="175" t="s">
        <v>82</v>
      </c>
      <c r="AV864" s="14" t="s">
        <v>82</v>
      </c>
      <c r="AW864" s="14" t="s">
        <v>34</v>
      </c>
      <c r="AX864" s="14" t="s">
        <v>73</v>
      </c>
      <c r="AY864" s="175" t="s">
        <v>252</v>
      </c>
    </row>
    <row r="865" spans="2:51" s="13" customFormat="1" ht="11.25">
      <c r="B865" s="167"/>
      <c r="D865" s="160" t="s">
        <v>264</v>
      </c>
      <c r="E865" s="168" t="s">
        <v>3</v>
      </c>
      <c r="F865" s="169" t="s">
        <v>6935</v>
      </c>
      <c r="H865" s="168" t="s">
        <v>3</v>
      </c>
      <c r="I865" s="170"/>
      <c r="L865" s="167"/>
      <c r="M865" s="171"/>
      <c r="N865" s="172"/>
      <c r="O865" s="172"/>
      <c r="P865" s="172"/>
      <c r="Q865" s="172"/>
      <c r="R865" s="172"/>
      <c r="S865" s="172"/>
      <c r="T865" s="173"/>
      <c r="AT865" s="168" t="s">
        <v>264</v>
      </c>
      <c r="AU865" s="168" t="s">
        <v>82</v>
      </c>
      <c r="AV865" s="13" t="s">
        <v>80</v>
      </c>
      <c r="AW865" s="13" t="s">
        <v>34</v>
      </c>
      <c r="AX865" s="13" t="s">
        <v>73</v>
      </c>
      <c r="AY865" s="168" t="s">
        <v>252</v>
      </c>
    </row>
    <row r="866" spans="2:51" s="14" customFormat="1" ht="11.25">
      <c r="B866" s="174"/>
      <c r="D866" s="160" t="s">
        <v>264</v>
      </c>
      <c r="E866" s="175" t="s">
        <v>3</v>
      </c>
      <c r="F866" s="176" t="s">
        <v>485</v>
      </c>
      <c r="H866" s="177">
        <v>25</v>
      </c>
      <c r="I866" s="178"/>
      <c r="L866" s="174"/>
      <c r="M866" s="179"/>
      <c r="N866" s="180"/>
      <c r="O866" s="180"/>
      <c r="P866" s="180"/>
      <c r="Q866" s="180"/>
      <c r="R866" s="180"/>
      <c r="S866" s="180"/>
      <c r="T866" s="181"/>
      <c r="AT866" s="175" t="s">
        <v>264</v>
      </c>
      <c r="AU866" s="175" t="s">
        <v>82</v>
      </c>
      <c r="AV866" s="14" t="s">
        <v>82</v>
      </c>
      <c r="AW866" s="14" t="s">
        <v>34</v>
      </c>
      <c r="AX866" s="14" t="s">
        <v>73</v>
      </c>
      <c r="AY866" s="175" t="s">
        <v>252</v>
      </c>
    </row>
    <row r="867" spans="2:51" s="13" customFormat="1" ht="11.25">
      <c r="B867" s="167"/>
      <c r="D867" s="160" t="s">
        <v>264</v>
      </c>
      <c r="E867" s="168" t="s">
        <v>3</v>
      </c>
      <c r="F867" s="169" t="s">
        <v>6936</v>
      </c>
      <c r="H867" s="168" t="s">
        <v>3</v>
      </c>
      <c r="I867" s="170"/>
      <c r="L867" s="167"/>
      <c r="M867" s="171"/>
      <c r="N867" s="172"/>
      <c r="O867" s="172"/>
      <c r="P867" s="172"/>
      <c r="Q867" s="172"/>
      <c r="R867" s="172"/>
      <c r="S867" s="172"/>
      <c r="T867" s="173"/>
      <c r="AT867" s="168" t="s">
        <v>264</v>
      </c>
      <c r="AU867" s="168" t="s">
        <v>82</v>
      </c>
      <c r="AV867" s="13" t="s">
        <v>80</v>
      </c>
      <c r="AW867" s="13" t="s">
        <v>34</v>
      </c>
      <c r="AX867" s="13" t="s">
        <v>73</v>
      </c>
      <c r="AY867" s="168" t="s">
        <v>252</v>
      </c>
    </row>
    <row r="868" spans="2:51" s="14" customFormat="1" ht="11.25">
      <c r="B868" s="174"/>
      <c r="D868" s="160" t="s">
        <v>264</v>
      </c>
      <c r="E868" s="175" t="s">
        <v>3</v>
      </c>
      <c r="F868" s="176" t="s">
        <v>296</v>
      </c>
      <c r="H868" s="177">
        <v>5</v>
      </c>
      <c r="I868" s="178"/>
      <c r="L868" s="174"/>
      <c r="M868" s="179"/>
      <c r="N868" s="180"/>
      <c r="O868" s="180"/>
      <c r="P868" s="180"/>
      <c r="Q868" s="180"/>
      <c r="R868" s="180"/>
      <c r="S868" s="180"/>
      <c r="T868" s="181"/>
      <c r="AT868" s="175" t="s">
        <v>264</v>
      </c>
      <c r="AU868" s="175" t="s">
        <v>82</v>
      </c>
      <c r="AV868" s="14" t="s">
        <v>82</v>
      </c>
      <c r="AW868" s="14" t="s">
        <v>34</v>
      </c>
      <c r="AX868" s="14" t="s">
        <v>73</v>
      </c>
      <c r="AY868" s="175" t="s">
        <v>252</v>
      </c>
    </row>
    <row r="869" spans="2:51" s="13" customFormat="1" ht="11.25">
      <c r="B869" s="167"/>
      <c r="D869" s="160" t="s">
        <v>264</v>
      </c>
      <c r="E869" s="168" t="s">
        <v>3</v>
      </c>
      <c r="F869" s="169" t="s">
        <v>6937</v>
      </c>
      <c r="H869" s="168" t="s">
        <v>3</v>
      </c>
      <c r="I869" s="170"/>
      <c r="L869" s="167"/>
      <c r="M869" s="171"/>
      <c r="N869" s="172"/>
      <c r="O869" s="172"/>
      <c r="P869" s="172"/>
      <c r="Q869" s="172"/>
      <c r="R869" s="172"/>
      <c r="S869" s="172"/>
      <c r="T869" s="173"/>
      <c r="AT869" s="168" t="s">
        <v>264</v>
      </c>
      <c r="AU869" s="168" t="s">
        <v>82</v>
      </c>
      <c r="AV869" s="13" t="s">
        <v>80</v>
      </c>
      <c r="AW869" s="13" t="s">
        <v>34</v>
      </c>
      <c r="AX869" s="13" t="s">
        <v>73</v>
      </c>
      <c r="AY869" s="168" t="s">
        <v>252</v>
      </c>
    </row>
    <row r="870" spans="2:51" s="14" customFormat="1" ht="11.25">
      <c r="B870" s="174"/>
      <c r="D870" s="160" t="s">
        <v>264</v>
      </c>
      <c r="E870" s="175" t="s">
        <v>3</v>
      </c>
      <c r="F870" s="176" t="s">
        <v>389</v>
      </c>
      <c r="H870" s="177">
        <v>14</v>
      </c>
      <c r="I870" s="178"/>
      <c r="L870" s="174"/>
      <c r="M870" s="179"/>
      <c r="N870" s="180"/>
      <c r="O870" s="180"/>
      <c r="P870" s="180"/>
      <c r="Q870" s="180"/>
      <c r="R870" s="180"/>
      <c r="S870" s="180"/>
      <c r="T870" s="181"/>
      <c r="AT870" s="175" t="s">
        <v>264</v>
      </c>
      <c r="AU870" s="175" t="s">
        <v>82</v>
      </c>
      <c r="AV870" s="14" t="s">
        <v>82</v>
      </c>
      <c r="AW870" s="14" t="s">
        <v>34</v>
      </c>
      <c r="AX870" s="14" t="s">
        <v>73</v>
      </c>
      <c r="AY870" s="175" t="s">
        <v>252</v>
      </c>
    </row>
    <row r="871" spans="2:51" s="13" customFormat="1" ht="11.25">
      <c r="B871" s="167"/>
      <c r="D871" s="160" t="s">
        <v>264</v>
      </c>
      <c r="E871" s="168" t="s">
        <v>3</v>
      </c>
      <c r="F871" s="169" t="s">
        <v>6938</v>
      </c>
      <c r="H871" s="168" t="s">
        <v>3</v>
      </c>
      <c r="I871" s="170"/>
      <c r="L871" s="167"/>
      <c r="M871" s="171"/>
      <c r="N871" s="172"/>
      <c r="O871" s="172"/>
      <c r="P871" s="172"/>
      <c r="Q871" s="172"/>
      <c r="R871" s="172"/>
      <c r="S871" s="172"/>
      <c r="T871" s="173"/>
      <c r="AT871" s="168" t="s">
        <v>264</v>
      </c>
      <c r="AU871" s="168" t="s">
        <v>82</v>
      </c>
      <c r="AV871" s="13" t="s">
        <v>80</v>
      </c>
      <c r="AW871" s="13" t="s">
        <v>34</v>
      </c>
      <c r="AX871" s="13" t="s">
        <v>73</v>
      </c>
      <c r="AY871" s="168" t="s">
        <v>252</v>
      </c>
    </row>
    <row r="872" spans="2:51" s="14" customFormat="1" ht="11.25">
      <c r="B872" s="174"/>
      <c r="D872" s="160" t="s">
        <v>264</v>
      </c>
      <c r="E872" s="175" t="s">
        <v>3</v>
      </c>
      <c r="F872" s="176" t="s">
        <v>485</v>
      </c>
      <c r="H872" s="177">
        <v>25</v>
      </c>
      <c r="I872" s="178"/>
      <c r="L872" s="174"/>
      <c r="M872" s="179"/>
      <c r="N872" s="180"/>
      <c r="O872" s="180"/>
      <c r="P872" s="180"/>
      <c r="Q872" s="180"/>
      <c r="R872" s="180"/>
      <c r="S872" s="180"/>
      <c r="T872" s="181"/>
      <c r="AT872" s="175" t="s">
        <v>264</v>
      </c>
      <c r="AU872" s="175" t="s">
        <v>82</v>
      </c>
      <c r="AV872" s="14" t="s">
        <v>82</v>
      </c>
      <c r="AW872" s="14" t="s">
        <v>34</v>
      </c>
      <c r="AX872" s="14" t="s">
        <v>73</v>
      </c>
      <c r="AY872" s="175" t="s">
        <v>252</v>
      </c>
    </row>
    <row r="873" spans="2:51" s="13" customFormat="1" ht="11.25">
      <c r="B873" s="167"/>
      <c r="D873" s="160" t="s">
        <v>264</v>
      </c>
      <c r="E873" s="168" t="s">
        <v>3</v>
      </c>
      <c r="F873" s="169" t="s">
        <v>6939</v>
      </c>
      <c r="H873" s="168" t="s">
        <v>3</v>
      </c>
      <c r="I873" s="170"/>
      <c r="L873" s="167"/>
      <c r="M873" s="171"/>
      <c r="N873" s="172"/>
      <c r="O873" s="172"/>
      <c r="P873" s="172"/>
      <c r="Q873" s="172"/>
      <c r="R873" s="172"/>
      <c r="S873" s="172"/>
      <c r="T873" s="173"/>
      <c r="AT873" s="168" t="s">
        <v>264</v>
      </c>
      <c r="AU873" s="168" t="s">
        <v>82</v>
      </c>
      <c r="AV873" s="13" t="s">
        <v>80</v>
      </c>
      <c r="AW873" s="13" t="s">
        <v>34</v>
      </c>
      <c r="AX873" s="13" t="s">
        <v>73</v>
      </c>
      <c r="AY873" s="168" t="s">
        <v>252</v>
      </c>
    </row>
    <row r="874" spans="2:51" s="14" customFormat="1" ht="11.25">
      <c r="B874" s="174"/>
      <c r="D874" s="160" t="s">
        <v>264</v>
      </c>
      <c r="E874" s="175" t="s">
        <v>3</v>
      </c>
      <c r="F874" s="176" t="s">
        <v>602</v>
      </c>
      <c r="H874" s="177">
        <v>36</v>
      </c>
      <c r="I874" s="178"/>
      <c r="L874" s="174"/>
      <c r="M874" s="179"/>
      <c r="N874" s="180"/>
      <c r="O874" s="180"/>
      <c r="P874" s="180"/>
      <c r="Q874" s="180"/>
      <c r="R874" s="180"/>
      <c r="S874" s="180"/>
      <c r="T874" s="181"/>
      <c r="AT874" s="175" t="s">
        <v>264</v>
      </c>
      <c r="AU874" s="175" t="s">
        <v>82</v>
      </c>
      <c r="AV874" s="14" t="s">
        <v>82</v>
      </c>
      <c r="AW874" s="14" t="s">
        <v>34</v>
      </c>
      <c r="AX874" s="14" t="s">
        <v>73</v>
      </c>
      <c r="AY874" s="175" t="s">
        <v>252</v>
      </c>
    </row>
    <row r="875" spans="2:51" s="13" customFormat="1" ht="11.25">
      <c r="B875" s="167"/>
      <c r="D875" s="160" t="s">
        <v>264</v>
      </c>
      <c r="E875" s="168" t="s">
        <v>3</v>
      </c>
      <c r="F875" s="169" t="s">
        <v>6940</v>
      </c>
      <c r="H875" s="168" t="s">
        <v>3</v>
      </c>
      <c r="I875" s="170"/>
      <c r="L875" s="167"/>
      <c r="M875" s="171"/>
      <c r="N875" s="172"/>
      <c r="O875" s="172"/>
      <c r="P875" s="172"/>
      <c r="Q875" s="172"/>
      <c r="R875" s="172"/>
      <c r="S875" s="172"/>
      <c r="T875" s="173"/>
      <c r="AT875" s="168" t="s">
        <v>264</v>
      </c>
      <c r="AU875" s="168" t="s">
        <v>82</v>
      </c>
      <c r="AV875" s="13" t="s">
        <v>80</v>
      </c>
      <c r="AW875" s="13" t="s">
        <v>34</v>
      </c>
      <c r="AX875" s="13" t="s">
        <v>73</v>
      </c>
      <c r="AY875" s="168" t="s">
        <v>252</v>
      </c>
    </row>
    <row r="876" spans="2:51" s="14" customFormat="1" ht="11.25">
      <c r="B876" s="174"/>
      <c r="D876" s="160" t="s">
        <v>264</v>
      </c>
      <c r="E876" s="175" t="s">
        <v>3</v>
      </c>
      <c r="F876" s="176" t="s">
        <v>566</v>
      </c>
      <c r="H876" s="177">
        <v>31</v>
      </c>
      <c r="I876" s="178"/>
      <c r="L876" s="174"/>
      <c r="M876" s="179"/>
      <c r="N876" s="180"/>
      <c r="O876" s="180"/>
      <c r="P876" s="180"/>
      <c r="Q876" s="180"/>
      <c r="R876" s="180"/>
      <c r="S876" s="180"/>
      <c r="T876" s="181"/>
      <c r="AT876" s="175" t="s">
        <v>264</v>
      </c>
      <c r="AU876" s="175" t="s">
        <v>82</v>
      </c>
      <c r="AV876" s="14" t="s">
        <v>82</v>
      </c>
      <c r="AW876" s="14" t="s">
        <v>34</v>
      </c>
      <c r="AX876" s="14" t="s">
        <v>73</v>
      </c>
      <c r="AY876" s="175" t="s">
        <v>252</v>
      </c>
    </row>
    <row r="877" spans="2:51" s="13" customFormat="1" ht="11.25">
      <c r="B877" s="167"/>
      <c r="D877" s="160" t="s">
        <v>264</v>
      </c>
      <c r="E877" s="168" t="s">
        <v>3</v>
      </c>
      <c r="F877" s="169" t="s">
        <v>6941</v>
      </c>
      <c r="H877" s="168" t="s">
        <v>3</v>
      </c>
      <c r="I877" s="170"/>
      <c r="L877" s="167"/>
      <c r="M877" s="171"/>
      <c r="N877" s="172"/>
      <c r="O877" s="172"/>
      <c r="P877" s="172"/>
      <c r="Q877" s="172"/>
      <c r="R877" s="172"/>
      <c r="S877" s="172"/>
      <c r="T877" s="173"/>
      <c r="AT877" s="168" t="s">
        <v>264</v>
      </c>
      <c r="AU877" s="168" t="s">
        <v>82</v>
      </c>
      <c r="AV877" s="13" t="s">
        <v>80</v>
      </c>
      <c r="AW877" s="13" t="s">
        <v>34</v>
      </c>
      <c r="AX877" s="13" t="s">
        <v>73</v>
      </c>
      <c r="AY877" s="168" t="s">
        <v>252</v>
      </c>
    </row>
    <row r="878" spans="2:51" s="14" customFormat="1" ht="11.25">
      <c r="B878" s="174"/>
      <c r="D878" s="160" t="s">
        <v>264</v>
      </c>
      <c r="E878" s="175" t="s">
        <v>3</v>
      </c>
      <c r="F878" s="176" t="s">
        <v>596</v>
      </c>
      <c r="H878" s="177">
        <v>35</v>
      </c>
      <c r="I878" s="178"/>
      <c r="L878" s="174"/>
      <c r="M878" s="179"/>
      <c r="N878" s="180"/>
      <c r="O878" s="180"/>
      <c r="P878" s="180"/>
      <c r="Q878" s="180"/>
      <c r="R878" s="180"/>
      <c r="S878" s="180"/>
      <c r="T878" s="181"/>
      <c r="AT878" s="175" t="s">
        <v>264</v>
      </c>
      <c r="AU878" s="175" t="s">
        <v>82</v>
      </c>
      <c r="AV878" s="14" t="s">
        <v>82</v>
      </c>
      <c r="AW878" s="14" t="s">
        <v>34</v>
      </c>
      <c r="AX878" s="14" t="s">
        <v>73</v>
      </c>
      <c r="AY878" s="175" t="s">
        <v>252</v>
      </c>
    </row>
    <row r="879" spans="2:51" s="13" customFormat="1" ht="11.25">
      <c r="B879" s="167"/>
      <c r="D879" s="160" t="s">
        <v>264</v>
      </c>
      <c r="E879" s="168" t="s">
        <v>3</v>
      </c>
      <c r="F879" s="169" t="s">
        <v>6942</v>
      </c>
      <c r="H879" s="168" t="s">
        <v>3</v>
      </c>
      <c r="I879" s="170"/>
      <c r="L879" s="167"/>
      <c r="M879" s="171"/>
      <c r="N879" s="172"/>
      <c r="O879" s="172"/>
      <c r="P879" s="172"/>
      <c r="Q879" s="172"/>
      <c r="R879" s="172"/>
      <c r="S879" s="172"/>
      <c r="T879" s="173"/>
      <c r="AT879" s="168" t="s">
        <v>264</v>
      </c>
      <c r="AU879" s="168" t="s">
        <v>82</v>
      </c>
      <c r="AV879" s="13" t="s">
        <v>80</v>
      </c>
      <c r="AW879" s="13" t="s">
        <v>34</v>
      </c>
      <c r="AX879" s="13" t="s">
        <v>73</v>
      </c>
      <c r="AY879" s="168" t="s">
        <v>252</v>
      </c>
    </row>
    <row r="880" spans="2:51" s="14" customFormat="1" ht="11.25">
      <c r="B880" s="174"/>
      <c r="D880" s="160" t="s">
        <v>264</v>
      </c>
      <c r="E880" s="175" t="s">
        <v>3</v>
      </c>
      <c r="F880" s="176" t="s">
        <v>618</v>
      </c>
      <c r="H880" s="177">
        <v>38</v>
      </c>
      <c r="I880" s="178"/>
      <c r="L880" s="174"/>
      <c r="M880" s="179"/>
      <c r="N880" s="180"/>
      <c r="O880" s="180"/>
      <c r="P880" s="180"/>
      <c r="Q880" s="180"/>
      <c r="R880" s="180"/>
      <c r="S880" s="180"/>
      <c r="T880" s="181"/>
      <c r="AT880" s="175" t="s">
        <v>264</v>
      </c>
      <c r="AU880" s="175" t="s">
        <v>82</v>
      </c>
      <c r="AV880" s="14" t="s">
        <v>82</v>
      </c>
      <c r="AW880" s="14" t="s">
        <v>34</v>
      </c>
      <c r="AX880" s="14" t="s">
        <v>73</v>
      </c>
      <c r="AY880" s="175" t="s">
        <v>252</v>
      </c>
    </row>
    <row r="881" spans="2:51" s="13" customFormat="1" ht="11.25">
      <c r="B881" s="167"/>
      <c r="D881" s="160" t="s">
        <v>264</v>
      </c>
      <c r="E881" s="168" t="s">
        <v>3</v>
      </c>
      <c r="F881" s="169" t="s">
        <v>6943</v>
      </c>
      <c r="H881" s="168" t="s">
        <v>3</v>
      </c>
      <c r="I881" s="170"/>
      <c r="L881" s="167"/>
      <c r="M881" s="171"/>
      <c r="N881" s="172"/>
      <c r="O881" s="172"/>
      <c r="P881" s="172"/>
      <c r="Q881" s="172"/>
      <c r="R881" s="172"/>
      <c r="S881" s="172"/>
      <c r="T881" s="173"/>
      <c r="AT881" s="168" t="s">
        <v>264</v>
      </c>
      <c r="AU881" s="168" t="s">
        <v>82</v>
      </c>
      <c r="AV881" s="13" t="s">
        <v>80</v>
      </c>
      <c r="AW881" s="13" t="s">
        <v>34</v>
      </c>
      <c r="AX881" s="13" t="s">
        <v>73</v>
      </c>
      <c r="AY881" s="168" t="s">
        <v>252</v>
      </c>
    </row>
    <row r="882" spans="2:51" s="14" customFormat="1" ht="11.25">
      <c r="B882" s="174"/>
      <c r="D882" s="160" t="s">
        <v>264</v>
      </c>
      <c r="E882" s="175" t="s">
        <v>3</v>
      </c>
      <c r="F882" s="176" t="s">
        <v>588</v>
      </c>
      <c r="H882" s="177">
        <v>34</v>
      </c>
      <c r="I882" s="178"/>
      <c r="L882" s="174"/>
      <c r="M882" s="179"/>
      <c r="N882" s="180"/>
      <c r="O882" s="180"/>
      <c r="P882" s="180"/>
      <c r="Q882" s="180"/>
      <c r="R882" s="180"/>
      <c r="S882" s="180"/>
      <c r="T882" s="181"/>
      <c r="AT882" s="175" t="s">
        <v>264</v>
      </c>
      <c r="AU882" s="175" t="s">
        <v>82</v>
      </c>
      <c r="AV882" s="14" t="s">
        <v>82</v>
      </c>
      <c r="AW882" s="14" t="s">
        <v>34</v>
      </c>
      <c r="AX882" s="14" t="s">
        <v>73</v>
      </c>
      <c r="AY882" s="175" t="s">
        <v>252</v>
      </c>
    </row>
    <row r="883" spans="2:51" s="13" customFormat="1" ht="11.25">
      <c r="B883" s="167"/>
      <c r="D883" s="160" t="s">
        <v>264</v>
      </c>
      <c r="E883" s="168" t="s">
        <v>3</v>
      </c>
      <c r="F883" s="169" t="s">
        <v>6944</v>
      </c>
      <c r="H883" s="168" t="s">
        <v>3</v>
      </c>
      <c r="I883" s="170"/>
      <c r="L883" s="167"/>
      <c r="M883" s="171"/>
      <c r="N883" s="172"/>
      <c r="O883" s="172"/>
      <c r="P883" s="172"/>
      <c r="Q883" s="172"/>
      <c r="R883" s="172"/>
      <c r="S883" s="172"/>
      <c r="T883" s="173"/>
      <c r="AT883" s="168" t="s">
        <v>264</v>
      </c>
      <c r="AU883" s="168" t="s">
        <v>82</v>
      </c>
      <c r="AV883" s="13" t="s">
        <v>80</v>
      </c>
      <c r="AW883" s="13" t="s">
        <v>34</v>
      </c>
      <c r="AX883" s="13" t="s">
        <v>73</v>
      </c>
      <c r="AY883" s="168" t="s">
        <v>252</v>
      </c>
    </row>
    <row r="884" spans="2:51" s="14" customFormat="1" ht="11.25">
      <c r="B884" s="174"/>
      <c r="D884" s="160" t="s">
        <v>264</v>
      </c>
      <c r="E884" s="175" t="s">
        <v>3</v>
      </c>
      <c r="F884" s="176" t="s">
        <v>624</v>
      </c>
      <c r="H884" s="177">
        <v>39</v>
      </c>
      <c r="I884" s="178"/>
      <c r="L884" s="174"/>
      <c r="M884" s="179"/>
      <c r="N884" s="180"/>
      <c r="O884" s="180"/>
      <c r="P884" s="180"/>
      <c r="Q884" s="180"/>
      <c r="R884" s="180"/>
      <c r="S884" s="180"/>
      <c r="T884" s="181"/>
      <c r="AT884" s="175" t="s">
        <v>264</v>
      </c>
      <c r="AU884" s="175" t="s">
        <v>82</v>
      </c>
      <c r="AV884" s="14" t="s">
        <v>82</v>
      </c>
      <c r="AW884" s="14" t="s">
        <v>34</v>
      </c>
      <c r="AX884" s="14" t="s">
        <v>73</v>
      </c>
      <c r="AY884" s="175" t="s">
        <v>252</v>
      </c>
    </row>
    <row r="885" spans="2:51" s="13" customFormat="1" ht="11.25">
      <c r="B885" s="167"/>
      <c r="D885" s="160" t="s">
        <v>264</v>
      </c>
      <c r="E885" s="168" t="s">
        <v>3</v>
      </c>
      <c r="F885" s="169" t="s">
        <v>6945</v>
      </c>
      <c r="H885" s="168" t="s">
        <v>3</v>
      </c>
      <c r="I885" s="170"/>
      <c r="L885" s="167"/>
      <c r="M885" s="171"/>
      <c r="N885" s="172"/>
      <c r="O885" s="172"/>
      <c r="P885" s="172"/>
      <c r="Q885" s="172"/>
      <c r="R885" s="172"/>
      <c r="S885" s="172"/>
      <c r="T885" s="173"/>
      <c r="AT885" s="168" t="s">
        <v>264</v>
      </c>
      <c r="AU885" s="168" t="s">
        <v>82</v>
      </c>
      <c r="AV885" s="13" t="s">
        <v>80</v>
      </c>
      <c r="AW885" s="13" t="s">
        <v>34</v>
      </c>
      <c r="AX885" s="13" t="s">
        <v>73</v>
      </c>
      <c r="AY885" s="168" t="s">
        <v>252</v>
      </c>
    </row>
    <row r="886" spans="2:51" s="14" customFormat="1" ht="11.25">
      <c r="B886" s="174"/>
      <c r="D886" s="160" t="s">
        <v>264</v>
      </c>
      <c r="E886" s="175" t="s">
        <v>3</v>
      </c>
      <c r="F886" s="176" t="s">
        <v>588</v>
      </c>
      <c r="H886" s="177">
        <v>34</v>
      </c>
      <c r="I886" s="178"/>
      <c r="L886" s="174"/>
      <c r="M886" s="179"/>
      <c r="N886" s="180"/>
      <c r="O886" s="180"/>
      <c r="P886" s="180"/>
      <c r="Q886" s="180"/>
      <c r="R886" s="180"/>
      <c r="S886" s="180"/>
      <c r="T886" s="181"/>
      <c r="AT886" s="175" t="s">
        <v>264</v>
      </c>
      <c r="AU886" s="175" t="s">
        <v>82</v>
      </c>
      <c r="AV886" s="14" t="s">
        <v>82</v>
      </c>
      <c r="AW886" s="14" t="s">
        <v>34</v>
      </c>
      <c r="AX886" s="14" t="s">
        <v>73</v>
      </c>
      <c r="AY886" s="175" t="s">
        <v>252</v>
      </c>
    </row>
    <row r="887" spans="2:51" s="13" customFormat="1" ht="11.25">
      <c r="B887" s="167"/>
      <c r="D887" s="160" t="s">
        <v>264</v>
      </c>
      <c r="E887" s="168" t="s">
        <v>3</v>
      </c>
      <c r="F887" s="169" t="s">
        <v>6946</v>
      </c>
      <c r="H887" s="168" t="s">
        <v>3</v>
      </c>
      <c r="I887" s="170"/>
      <c r="L887" s="167"/>
      <c r="M887" s="171"/>
      <c r="N887" s="172"/>
      <c r="O887" s="172"/>
      <c r="P887" s="172"/>
      <c r="Q887" s="172"/>
      <c r="R887" s="172"/>
      <c r="S887" s="172"/>
      <c r="T887" s="173"/>
      <c r="AT887" s="168" t="s">
        <v>264</v>
      </c>
      <c r="AU887" s="168" t="s">
        <v>82</v>
      </c>
      <c r="AV887" s="13" t="s">
        <v>80</v>
      </c>
      <c r="AW887" s="13" t="s">
        <v>34</v>
      </c>
      <c r="AX887" s="13" t="s">
        <v>73</v>
      </c>
      <c r="AY887" s="168" t="s">
        <v>252</v>
      </c>
    </row>
    <row r="888" spans="2:51" s="14" customFormat="1" ht="11.25">
      <c r="B888" s="174"/>
      <c r="D888" s="160" t="s">
        <v>264</v>
      </c>
      <c r="E888" s="175" t="s">
        <v>3</v>
      </c>
      <c r="F888" s="176" t="s">
        <v>517</v>
      </c>
      <c r="H888" s="177">
        <v>29</v>
      </c>
      <c r="I888" s="178"/>
      <c r="L888" s="174"/>
      <c r="M888" s="179"/>
      <c r="N888" s="180"/>
      <c r="O888" s="180"/>
      <c r="P888" s="180"/>
      <c r="Q888" s="180"/>
      <c r="R888" s="180"/>
      <c r="S888" s="180"/>
      <c r="T888" s="181"/>
      <c r="AT888" s="175" t="s">
        <v>264</v>
      </c>
      <c r="AU888" s="175" t="s">
        <v>82</v>
      </c>
      <c r="AV888" s="14" t="s">
        <v>82</v>
      </c>
      <c r="AW888" s="14" t="s">
        <v>34</v>
      </c>
      <c r="AX888" s="14" t="s">
        <v>73</v>
      </c>
      <c r="AY888" s="175" t="s">
        <v>252</v>
      </c>
    </row>
    <row r="889" spans="2:51" s="13" customFormat="1" ht="11.25">
      <c r="B889" s="167"/>
      <c r="D889" s="160" t="s">
        <v>264</v>
      </c>
      <c r="E889" s="168" t="s">
        <v>3</v>
      </c>
      <c r="F889" s="169" t="s">
        <v>6947</v>
      </c>
      <c r="H889" s="168" t="s">
        <v>3</v>
      </c>
      <c r="I889" s="170"/>
      <c r="L889" s="167"/>
      <c r="M889" s="171"/>
      <c r="N889" s="172"/>
      <c r="O889" s="172"/>
      <c r="P889" s="172"/>
      <c r="Q889" s="172"/>
      <c r="R889" s="172"/>
      <c r="S889" s="172"/>
      <c r="T889" s="173"/>
      <c r="AT889" s="168" t="s">
        <v>264</v>
      </c>
      <c r="AU889" s="168" t="s">
        <v>82</v>
      </c>
      <c r="AV889" s="13" t="s">
        <v>80</v>
      </c>
      <c r="AW889" s="13" t="s">
        <v>34</v>
      </c>
      <c r="AX889" s="13" t="s">
        <v>73</v>
      </c>
      <c r="AY889" s="168" t="s">
        <v>252</v>
      </c>
    </row>
    <row r="890" spans="2:51" s="14" customFormat="1" ht="11.25">
      <c r="B890" s="174"/>
      <c r="D890" s="160" t="s">
        <v>264</v>
      </c>
      <c r="E890" s="175" t="s">
        <v>3</v>
      </c>
      <c r="F890" s="176" t="s">
        <v>296</v>
      </c>
      <c r="H890" s="177">
        <v>5</v>
      </c>
      <c r="I890" s="178"/>
      <c r="L890" s="174"/>
      <c r="M890" s="179"/>
      <c r="N890" s="180"/>
      <c r="O890" s="180"/>
      <c r="P890" s="180"/>
      <c r="Q890" s="180"/>
      <c r="R890" s="180"/>
      <c r="S890" s="180"/>
      <c r="T890" s="181"/>
      <c r="AT890" s="175" t="s">
        <v>264</v>
      </c>
      <c r="AU890" s="175" t="s">
        <v>82</v>
      </c>
      <c r="AV890" s="14" t="s">
        <v>82</v>
      </c>
      <c r="AW890" s="14" t="s">
        <v>34</v>
      </c>
      <c r="AX890" s="14" t="s">
        <v>73</v>
      </c>
      <c r="AY890" s="175" t="s">
        <v>252</v>
      </c>
    </row>
    <row r="891" spans="2:51" s="13" customFormat="1" ht="11.25">
      <c r="B891" s="167"/>
      <c r="D891" s="160" t="s">
        <v>264</v>
      </c>
      <c r="E891" s="168" t="s">
        <v>3</v>
      </c>
      <c r="F891" s="169" t="s">
        <v>6948</v>
      </c>
      <c r="H891" s="168" t="s">
        <v>3</v>
      </c>
      <c r="I891" s="170"/>
      <c r="L891" s="167"/>
      <c r="M891" s="171"/>
      <c r="N891" s="172"/>
      <c r="O891" s="172"/>
      <c r="P891" s="172"/>
      <c r="Q891" s="172"/>
      <c r="R891" s="172"/>
      <c r="S891" s="172"/>
      <c r="T891" s="173"/>
      <c r="AT891" s="168" t="s">
        <v>264</v>
      </c>
      <c r="AU891" s="168" t="s">
        <v>82</v>
      </c>
      <c r="AV891" s="13" t="s">
        <v>80</v>
      </c>
      <c r="AW891" s="13" t="s">
        <v>34</v>
      </c>
      <c r="AX891" s="13" t="s">
        <v>73</v>
      </c>
      <c r="AY891" s="168" t="s">
        <v>252</v>
      </c>
    </row>
    <row r="892" spans="2:51" s="14" customFormat="1" ht="11.25">
      <c r="B892" s="174"/>
      <c r="D892" s="160" t="s">
        <v>264</v>
      </c>
      <c r="E892" s="175" t="s">
        <v>3</v>
      </c>
      <c r="F892" s="176" t="s">
        <v>389</v>
      </c>
      <c r="H892" s="177">
        <v>14</v>
      </c>
      <c r="I892" s="178"/>
      <c r="L892" s="174"/>
      <c r="M892" s="179"/>
      <c r="N892" s="180"/>
      <c r="O892" s="180"/>
      <c r="P892" s="180"/>
      <c r="Q892" s="180"/>
      <c r="R892" s="180"/>
      <c r="S892" s="180"/>
      <c r="T892" s="181"/>
      <c r="AT892" s="175" t="s">
        <v>264</v>
      </c>
      <c r="AU892" s="175" t="s">
        <v>82</v>
      </c>
      <c r="AV892" s="14" t="s">
        <v>82</v>
      </c>
      <c r="AW892" s="14" t="s">
        <v>34</v>
      </c>
      <c r="AX892" s="14" t="s">
        <v>73</v>
      </c>
      <c r="AY892" s="175" t="s">
        <v>252</v>
      </c>
    </row>
    <row r="893" spans="2:51" s="13" customFormat="1" ht="11.25">
      <c r="B893" s="167"/>
      <c r="D893" s="160" t="s">
        <v>264</v>
      </c>
      <c r="E893" s="168" t="s">
        <v>3</v>
      </c>
      <c r="F893" s="169" t="s">
        <v>6949</v>
      </c>
      <c r="H893" s="168" t="s">
        <v>3</v>
      </c>
      <c r="I893" s="170"/>
      <c r="L893" s="167"/>
      <c r="M893" s="171"/>
      <c r="N893" s="172"/>
      <c r="O893" s="172"/>
      <c r="P893" s="172"/>
      <c r="Q893" s="172"/>
      <c r="R893" s="172"/>
      <c r="S893" s="172"/>
      <c r="T893" s="173"/>
      <c r="AT893" s="168" t="s">
        <v>264</v>
      </c>
      <c r="AU893" s="168" t="s">
        <v>82</v>
      </c>
      <c r="AV893" s="13" t="s">
        <v>80</v>
      </c>
      <c r="AW893" s="13" t="s">
        <v>34</v>
      </c>
      <c r="AX893" s="13" t="s">
        <v>73</v>
      </c>
      <c r="AY893" s="168" t="s">
        <v>252</v>
      </c>
    </row>
    <row r="894" spans="2:51" s="14" customFormat="1" ht="11.25">
      <c r="B894" s="174"/>
      <c r="D894" s="160" t="s">
        <v>264</v>
      </c>
      <c r="E894" s="175" t="s">
        <v>3</v>
      </c>
      <c r="F894" s="176" t="s">
        <v>485</v>
      </c>
      <c r="H894" s="177">
        <v>25</v>
      </c>
      <c r="I894" s="178"/>
      <c r="L894" s="174"/>
      <c r="M894" s="179"/>
      <c r="N894" s="180"/>
      <c r="O894" s="180"/>
      <c r="P894" s="180"/>
      <c r="Q894" s="180"/>
      <c r="R894" s="180"/>
      <c r="S894" s="180"/>
      <c r="T894" s="181"/>
      <c r="AT894" s="175" t="s">
        <v>264</v>
      </c>
      <c r="AU894" s="175" t="s">
        <v>82</v>
      </c>
      <c r="AV894" s="14" t="s">
        <v>82</v>
      </c>
      <c r="AW894" s="14" t="s">
        <v>34</v>
      </c>
      <c r="AX894" s="14" t="s">
        <v>73</v>
      </c>
      <c r="AY894" s="175" t="s">
        <v>252</v>
      </c>
    </row>
    <row r="895" spans="2:51" s="13" customFormat="1" ht="11.25">
      <c r="B895" s="167"/>
      <c r="D895" s="160" t="s">
        <v>264</v>
      </c>
      <c r="E895" s="168" t="s">
        <v>3</v>
      </c>
      <c r="F895" s="169" t="s">
        <v>6950</v>
      </c>
      <c r="H895" s="168" t="s">
        <v>3</v>
      </c>
      <c r="I895" s="170"/>
      <c r="L895" s="167"/>
      <c r="M895" s="171"/>
      <c r="N895" s="172"/>
      <c r="O895" s="172"/>
      <c r="P895" s="172"/>
      <c r="Q895" s="172"/>
      <c r="R895" s="172"/>
      <c r="S895" s="172"/>
      <c r="T895" s="173"/>
      <c r="AT895" s="168" t="s">
        <v>264</v>
      </c>
      <c r="AU895" s="168" t="s">
        <v>82</v>
      </c>
      <c r="AV895" s="13" t="s">
        <v>80</v>
      </c>
      <c r="AW895" s="13" t="s">
        <v>34</v>
      </c>
      <c r="AX895" s="13" t="s">
        <v>73</v>
      </c>
      <c r="AY895" s="168" t="s">
        <v>252</v>
      </c>
    </row>
    <row r="896" spans="2:51" s="14" customFormat="1" ht="11.25">
      <c r="B896" s="174"/>
      <c r="D896" s="160" t="s">
        <v>264</v>
      </c>
      <c r="E896" s="175" t="s">
        <v>3</v>
      </c>
      <c r="F896" s="176" t="s">
        <v>296</v>
      </c>
      <c r="H896" s="177">
        <v>5</v>
      </c>
      <c r="I896" s="178"/>
      <c r="L896" s="174"/>
      <c r="M896" s="179"/>
      <c r="N896" s="180"/>
      <c r="O896" s="180"/>
      <c r="P896" s="180"/>
      <c r="Q896" s="180"/>
      <c r="R896" s="180"/>
      <c r="S896" s="180"/>
      <c r="T896" s="181"/>
      <c r="AT896" s="175" t="s">
        <v>264</v>
      </c>
      <c r="AU896" s="175" t="s">
        <v>82</v>
      </c>
      <c r="AV896" s="14" t="s">
        <v>82</v>
      </c>
      <c r="AW896" s="14" t="s">
        <v>34</v>
      </c>
      <c r="AX896" s="14" t="s">
        <v>73</v>
      </c>
      <c r="AY896" s="175" t="s">
        <v>252</v>
      </c>
    </row>
    <row r="897" spans="2:51" s="13" customFormat="1" ht="11.25">
      <c r="B897" s="167"/>
      <c r="D897" s="160" t="s">
        <v>264</v>
      </c>
      <c r="E897" s="168" t="s">
        <v>3</v>
      </c>
      <c r="F897" s="169" t="s">
        <v>6951</v>
      </c>
      <c r="H897" s="168" t="s">
        <v>3</v>
      </c>
      <c r="I897" s="170"/>
      <c r="L897" s="167"/>
      <c r="M897" s="171"/>
      <c r="N897" s="172"/>
      <c r="O897" s="172"/>
      <c r="P897" s="172"/>
      <c r="Q897" s="172"/>
      <c r="R897" s="172"/>
      <c r="S897" s="172"/>
      <c r="T897" s="173"/>
      <c r="AT897" s="168" t="s">
        <v>264</v>
      </c>
      <c r="AU897" s="168" t="s">
        <v>82</v>
      </c>
      <c r="AV897" s="13" t="s">
        <v>80</v>
      </c>
      <c r="AW897" s="13" t="s">
        <v>34</v>
      </c>
      <c r="AX897" s="13" t="s">
        <v>73</v>
      </c>
      <c r="AY897" s="168" t="s">
        <v>252</v>
      </c>
    </row>
    <row r="898" spans="2:51" s="14" customFormat="1" ht="11.25">
      <c r="B898" s="174"/>
      <c r="D898" s="160" t="s">
        <v>264</v>
      </c>
      <c r="E898" s="175" t="s">
        <v>3</v>
      </c>
      <c r="F898" s="176" t="s">
        <v>389</v>
      </c>
      <c r="H898" s="177">
        <v>14</v>
      </c>
      <c r="I898" s="178"/>
      <c r="L898" s="174"/>
      <c r="M898" s="179"/>
      <c r="N898" s="180"/>
      <c r="O898" s="180"/>
      <c r="P898" s="180"/>
      <c r="Q898" s="180"/>
      <c r="R898" s="180"/>
      <c r="S898" s="180"/>
      <c r="T898" s="181"/>
      <c r="AT898" s="175" t="s">
        <v>264</v>
      </c>
      <c r="AU898" s="175" t="s">
        <v>82</v>
      </c>
      <c r="AV898" s="14" t="s">
        <v>82</v>
      </c>
      <c r="AW898" s="14" t="s">
        <v>34</v>
      </c>
      <c r="AX898" s="14" t="s">
        <v>73</v>
      </c>
      <c r="AY898" s="175" t="s">
        <v>252</v>
      </c>
    </row>
    <row r="899" spans="2:51" s="13" customFormat="1" ht="11.25">
      <c r="B899" s="167"/>
      <c r="D899" s="160" t="s">
        <v>264</v>
      </c>
      <c r="E899" s="168" t="s">
        <v>3</v>
      </c>
      <c r="F899" s="169" t="s">
        <v>6952</v>
      </c>
      <c r="H899" s="168" t="s">
        <v>3</v>
      </c>
      <c r="I899" s="170"/>
      <c r="L899" s="167"/>
      <c r="M899" s="171"/>
      <c r="N899" s="172"/>
      <c r="O899" s="172"/>
      <c r="P899" s="172"/>
      <c r="Q899" s="172"/>
      <c r="R899" s="172"/>
      <c r="S899" s="172"/>
      <c r="T899" s="173"/>
      <c r="AT899" s="168" t="s">
        <v>264</v>
      </c>
      <c r="AU899" s="168" t="s">
        <v>82</v>
      </c>
      <c r="AV899" s="13" t="s">
        <v>80</v>
      </c>
      <c r="AW899" s="13" t="s">
        <v>34</v>
      </c>
      <c r="AX899" s="13" t="s">
        <v>73</v>
      </c>
      <c r="AY899" s="168" t="s">
        <v>252</v>
      </c>
    </row>
    <row r="900" spans="2:51" s="14" customFormat="1" ht="11.25">
      <c r="B900" s="174"/>
      <c r="D900" s="160" t="s">
        <v>264</v>
      </c>
      <c r="E900" s="175" t="s">
        <v>3</v>
      </c>
      <c r="F900" s="176" t="s">
        <v>485</v>
      </c>
      <c r="H900" s="177">
        <v>25</v>
      </c>
      <c r="I900" s="178"/>
      <c r="L900" s="174"/>
      <c r="M900" s="179"/>
      <c r="N900" s="180"/>
      <c r="O900" s="180"/>
      <c r="P900" s="180"/>
      <c r="Q900" s="180"/>
      <c r="R900" s="180"/>
      <c r="S900" s="180"/>
      <c r="T900" s="181"/>
      <c r="AT900" s="175" t="s">
        <v>264</v>
      </c>
      <c r="AU900" s="175" t="s">
        <v>82</v>
      </c>
      <c r="AV900" s="14" t="s">
        <v>82</v>
      </c>
      <c r="AW900" s="14" t="s">
        <v>34</v>
      </c>
      <c r="AX900" s="14" t="s">
        <v>73</v>
      </c>
      <c r="AY900" s="175" t="s">
        <v>252</v>
      </c>
    </row>
    <row r="901" spans="2:51" s="13" customFormat="1" ht="11.25">
      <c r="B901" s="167"/>
      <c r="D901" s="160" t="s">
        <v>264</v>
      </c>
      <c r="E901" s="168" t="s">
        <v>3</v>
      </c>
      <c r="F901" s="169" t="s">
        <v>6939</v>
      </c>
      <c r="H901" s="168" t="s">
        <v>3</v>
      </c>
      <c r="I901" s="170"/>
      <c r="L901" s="167"/>
      <c r="M901" s="171"/>
      <c r="N901" s="172"/>
      <c r="O901" s="172"/>
      <c r="P901" s="172"/>
      <c r="Q901" s="172"/>
      <c r="R901" s="172"/>
      <c r="S901" s="172"/>
      <c r="T901" s="173"/>
      <c r="AT901" s="168" t="s">
        <v>264</v>
      </c>
      <c r="AU901" s="168" t="s">
        <v>82</v>
      </c>
      <c r="AV901" s="13" t="s">
        <v>80</v>
      </c>
      <c r="AW901" s="13" t="s">
        <v>34</v>
      </c>
      <c r="AX901" s="13" t="s">
        <v>73</v>
      </c>
      <c r="AY901" s="168" t="s">
        <v>252</v>
      </c>
    </row>
    <row r="902" spans="2:51" s="14" customFormat="1" ht="11.25">
      <c r="B902" s="174"/>
      <c r="D902" s="160" t="s">
        <v>264</v>
      </c>
      <c r="E902" s="175" t="s">
        <v>3</v>
      </c>
      <c r="F902" s="176" t="s">
        <v>360</v>
      </c>
      <c r="H902" s="177">
        <v>11</v>
      </c>
      <c r="I902" s="178"/>
      <c r="L902" s="174"/>
      <c r="M902" s="179"/>
      <c r="N902" s="180"/>
      <c r="O902" s="180"/>
      <c r="P902" s="180"/>
      <c r="Q902" s="180"/>
      <c r="R902" s="180"/>
      <c r="S902" s="180"/>
      <c r="T902" s="181"/>
      <c r="AT902" s="175" t="s">
        <v>264</v>
      </c>
      <c r="AU902" s="175" t="s">
        <v>82</v>
      </c>
      <c r="AV902" s="14" t="s">
        <v>82</v>
      </c>
      <c r="AW902" s="14" t="s">
        <v>34</v>
      </c>
      <c r="AX902" s="14" t="s">
        <v>73</v>
      </c>
      <c r="AY902" s="175" t="s">
        <v>252</v>
      </c>
    </row>
    <row r="903" spans="2:51" s="13" customFormat="1" ht="11.25">
      <c r="B903" s="167"/>
      <c r="D903" s="160" t="s">
        <v>264</v>
      </c>
      <c r="E903" s="168" t="s">
        <v>3</v>
      </c>
      <c r="F903" s="169" t="s">
        <v>6953</v>
      </c>
      <c r="H903" s="168" t="s">
        <v>3</v>
      </c>
      <c r="I903" s="170"/>
      <c r="L903" s="167"/>
      <c r="M903" s="171"/>
      <c r="N903" s="172"/>
      <c r="O903" s="172"/>
      <c r="P903" s="172"/>
      <c r="Q903" s="172"/>
      <c r="R903" s="172"/>
      <c r="S903" s="172"/>
      <c r="T903" s="173"/>
      <c r="AT903" s="168" t="s">
        <v>264</v>
      </c>
      <c r="AU903" s="168" t="s">
        <v>82</v>
      </c>
      <c r="AV903" s="13" t="s">
        <v>80</v>
      </c>
      <c r="AW903" s="13" t="s">
        <v>34</v>
      </c>
      <c r="AX903" s="13" t="s">
        <v>73</v>
      </c>
      <c r="AY903" s="168" t="s">
        <v>252</v>
      </c>
    </row>
    <row r="904" spans="2:51" s="14" customFormat="1" ht="11.25">
      <c r="B904" s="174"/>
      <c r="D904" s="160" t="s">
        <v>264</v>
      </c>
      <c r="E904" s="175" t="s">
        <v>3</v>
      </c>
      <c r="F904" s="176" t="s">
        <v>406</v>
      </c>
      <c r="H904" s="177">
        <v>16</v>
      </c>
      <c r="I904" s="178"/>
      <c r="L904" s="174"/>
      <c r="M904" s="179"/>
      <c r="N904" s="180"/>
      <c r="O904" s="180"/>
      <c r="P904" s="180"/>
      <c r="Q904" s="180"/>
      <c r="R904" s="180"/>
      <c r="S904" s="180"/>
      <c r="T904" s="181"/>
      <c r="AT904" s="175" t="s">
        <v>264</v>
      </c>
      <c r="AU904" s="175" t="s">
        <v>82</v>
      </c>
      <c r="AV904" s="14" t="s">
        <v>82</v>
      </c>
      <c r="AW904" s="14" t="s">
        <v>34</v>
      </c>
      <c r="AX904" s="14" t="s">
        <v>73</v>
      </c>
      <c r="AY904" s="175" t="s">
        <v>252</v>
      </c>
    </row>
    <row r="905" spans="2:51" s="13" customFormat="1" ht="11.25">
      <c r="B905" s="167"/>
      <c r="D905" s="160" t="s">
        <v>264</v>
      </c>
      <c r="E905" s="168" t="s">
        <v>3</v>
      </c>
      <c r="F905" s="169" t="s">
        <v>6954</v>
      </c>
      <c r="H905" s="168" t="s">
        <v>3</v>
      </c>
      <c r="I905" s="170"/>
      <c r="L905" s="167"/>
      <c r="M905" s="171"/>
      <c r="N905" s="172"/>
      <c r="O905" s="172"/>
      <c r="P905" s="172"/>
      <c r="Q905" s="172"/>
      <c r="R905" s="172"/>
      <c r="S905" s="172"/>
      <c r="T905" s="173"/>
      <c r="AT905" s="168" t="s">
        <v>264</v>
      </c>
      <c r="AU905" s="168" t="s">
        <v>82</v>
      </c>
      <c r="AV905" s="13" t="s">
        <v>80</v>
      </c>
      <c r="AW905" s="13" t="s">
        <v>34</v>
      </c>
      <c r="AX905" s="13" t="s">
        <v>73</v>
      </c>
      <c r="AY905" s="168" t="s">
        <v>252</v>
      </c>
    </row>
    <row r="906" spans="2:51" s="14" customFormat="1" ht="11.25">
      <c r="B906" s="174"/>
      <c r="D906" s="160" t="s">
        <v>264</v>
      </c>
      <c r="E906" s="175" t="s">
        <v>3</v>
      </c>
      <c r="F906" s="176" t="s">
        <v>429</v>
      </c>
      <c r="H906" s="177">
        <v>19</v>
      </c>
      <c r="I906" s="178"/>
      <c r="L906" s="174"/>
      <c r="M906" s="179"/>
      <c r="N906" s="180"/>
      <c r="O906" s="180"/>
      <c r="P906" s="180"/>
      <c r="Q906" s="180"/>
      <c r="R906" s="180"/>
      <c r="S906" s="180"/>
      <c r="T906" s="181"/>
      <c r="AT906" s="175" t="s">
        <v>264</v>
      </c>
      <c r="AU906" s="175" t="s">
        <v>82</v>
      </c>
      <c r="AV906" s="14" t="s">
        <v>82</v>
      </c>
      <c r="AW906" s="14" t="s">
        <v>34</v>
      </c>
      <c r="AX906" s="14" t="s">
        <v>73</v>
      </c>
      <c r="AY906" s="175" t="s">
        <v>252</v>
      </c>
    </row>
    <row r="907" spans="2:51" s="13" customFormat="1" ht="11.25">
      <c r="B907" s="167"/>
      <c r="D907" s="160" t="s">
        <v>264</v>
      </c>
      <c r="E907" s="168" t="s">
        <v>3</v>
      </c>
      <c r="F907" s="169" t="s">
        <v>6955</v>
      </c>
      <c r="H907" s="168" t="s">
        <v>3</v>
      </c>
      <c r="I907" s="170"/>
      <c r="L907" s="167"/>
      <c r="M907" s="171"/>
      <c r="N907" s="172"/>
      <c r="O907" s="172"/>
      <c r="P907" s="172"/>
      <c r="Q907" s="172"/>
      <c r="R907" s="172"/>
      <c r="S907" s="172"/>
      <c r="T907" s="173"/>
      <c r="AT907" s="168" t="s">
        <v>264</v>
      </c>
      <c r="AU907" s="168" t="s">
        <v>82</v>
      </c>
      <c r="AV907" s="13" t="s">
        <v>80</v>
      </c>
      <c r="AW907" s="13" t="s">
        <v>34</v>
      </c>
      <c r="AX907" s="13" t="s">
        <v>73</v>
      </c>
      <c r="AY907" s="168" t="s">
        <v>252</v>
      </c>
    </row>
    <row r="908" spans="2:51" s="14" customFormat="1" ht="11.25">
      <c r="B908" s="174"/>
      <c r="D908" s="160" t="s">
        <v>264</v>
      </c>
      <c r="E908" s="175" t="s">
        <v>3</v>
      </c>
      <c r="F908" s="176" t="s">
        <v>8</v>
      </c>
      <c r="H908" s="177">
        <v>21</v>
      </c>
      <c r="I908" s="178"/>
      <c r="L908" s="174"/>
      <c r="M908" s="179"/>
      <c r="N908" s="180"/>
      <c r="O908" s="180"/>
      <c r="P908" s="180"/>
      <c r="Q908" s="180"/>
      <c r="R908" s="180"/>
      <c r="S908" s="180"/>
      <c r="T908" s="181"/>
      <c r="AT908" s="175" t="s">
        <v>264</v>
      </c>
      <c r="AU908" s="175" t="s">
        <v>82</v>
      </c>
      <c r="AV908" s="14" t="s">
        <v>82</v>
      </c>
      <c r="AW908" s="14" t="s">
        <v>34</v>
      </c>
      <c r="AX908" s="14" t="s">
        <v>73</v>
      </c>
      <c r="AY908" s="175" t="s">
        <v>252</v>
      </c>
    </row>
    <row r="909" spans="2:51" s="13" customFormat="1" ht="11.25">
      <c r="B909" s="167"/>
      <c r="D909" s="160" t="s">
        <v>264</v>
      </c>
      <c r="E909" s="168" t="s">
        <v>3</v>
      </c>
      <c r="F909" s="169" t="s">
        <v>6956</v>
      </c>
      <c r="H909" s="168" t="s">
        <v>3</v>
      </c>
      <c r="I909" s="170"/>
      <c r="L909" s="167"/>
      <c r="M909" s="171"/>
      <c r="N909" s="172"/>
      <c r="O909" s="172"/>
      <c r="P909" s="172"/>
      <c r="Q909" s="172"/>
      <c r="R909" s="172"/>
      <c r="S909" s="172"/>
      <c r="T909" s="173"/>
      <c r="AT909" s="168" t="s">
        <v>264</v>
      </c>
      <c r="AU909" s="168" t="s">
        <v>82</v>
      </c>
      <c r="AV909" s="13" t="s">
        <v>80</v>
      </c>
      <c r="AW909" s="13" t="s">
        <v>34</v>
      </c>
      <c r="AX909" s="13" t="s">
        <v>73</v>
      </c>
      <c r="AY909" s="168" t="s">
        <v>252</v>
      </c>
    </row>
    <row r="910" spans="2:51" s="14" customFormat="1" ht="11.25">
      <c r="B910" s="174"/>
      <c r="D910" s="160" t="s">
        <v>264</v>
      </c>
      <c r="E910" s="175" t="s">
        <v>3</v>
      </c>
      <c r="F910" s="176" t="s">
        <v>423</v>
      </c>
      <c r="H910" s="177">
        <v>18</v>
      </c>
      <c r="I910" s="178"/>
      <c r="L910" s="174"/>
      <c r="M910" s="179"/>
      <c r="N910" s="180"/>
      <c r="O910" s="180"/>
      <c r="P910" s="180"/>
      <c r="Q910" s="180"/>
      <c r="R910" s="180"/>
      <c r="S910" s="180"/>
      <c r="T910" s="181"/>
      <c r="AT910" s="175" t="s">
        <v>264</v>
      </c>
      <c r="AU910" s="175" t="s">
        <v>82</v>
      </c>
      <c r="AV910" s="14" t="s">
        <v>82</v>
      </c>
      <c r="AW910" s="14" t="s">
        <v>34</v>
      </c>
      <c r="AX910" s="14" t="s">
        <v>73</v>
      </c>
      <c r="AY910" s="175" t="s">
        <v>252</v>
      </c>
    </row>
    <row r="911" spans="2:51" s="13" customFormat="1" ht="11.25">
      <c r="B911" s="167"/>
      <c r="D911" s="160" t="s">
        <v>264</v>
      </c>
      <c r="E911" s="168" t="s">
        <v>3</v>
      </c>
      <c r="F911" s="169" t="s">
        <v>6957</v>
      </c>
      <c r="H911" s="168" t="s">
        <v>3</v>
      </c>
      <c r="I911" s="170"/>
      <c r="L911" s="167"/>
      <c r="M911" s="171"/>
      <c r="N911" s="172"/>
      <c r="O911" s="172"/>
      <c r="P911" s="172"/>
      <c r="Q911" s="172"/>
      <c r="R911" s="172"/>
      <c r="S911" s="172"/>
      <c r="T911" s="173"/>
      <c r="AT911" s="168" t="s">
        <v>264</v>
      </c>
      <c r="AU911" s="168" t="s">
        <v>82</v>
      </c>
      <c r="AV911" s="13" t="s">
        <v>80</v>
      </c>
      <c r="AW911" s="13" t="s">
        <v>34</v>
      </c>
      <c r="AX911" s="13" t="s">
        <v>73</v>
      </c>
      <c r="AY911" s="168" t="s">
        <v>252</v>
      </c>
    </row>
    <row r="912" spans="2:51" s="14" customFormat="1" ht="11.25">
      <c r="B912" s="174"/>
      <c r="D912" s="160" t="s">
        <v>264</v>
      </c>
      <c r="E912" s="175" t="s">
        <v>3</v>
      </c>
      <c r="F912" s="176" t="s">
        <v>451</v>
      </c>
      <c r="H912" s="177">
        <v>22</v>
      </c>
      <c r="I912" s="178"/>
      <c r="L912" s="174"/>
      <c r="M912" s="179"/>
      <c r="N912" s="180"/>
      <c r="O912" s="180"/>
      <c r="P912" s="180"/>
      <c r="Q912" s="180"/>
      <c r="R912" s="180"/>
      <c r="S912" s="180"/>
      <c r="T912" s="181"/>
      <c r="AT912" s="175" t="s">
        <v>264</v>
      </c>
      <c r="AU912" s="175" t="s">
        <v>82</v>
      </c>
      <c r="AV912" s="14" t="s">
        <v>82</v>
      </c>
      <c r="AW912" s="14" t="s">
        <v>34</v>
      </c>
      <c r="AX912" s="14" t="s">
        <v>73</v>
      </c>
      <c r="AY912" s="175" t="s">
        <v>252</v>
      </c>
    </row>
    <row r="913" spans="2:51" s="13" customFormat="1" ht="11.25">
      <c r="B913" s="167"/>
      <c r="D913" s="160" t="s">
        <v>264</v>
      </c>
      <c r="E913" s="168" t="s">
        <v>3</v>
      </c>
      <c r="F913" s="169" t="s">
        <v>6958</v>
      </c>
      <c r="H913" s="168" t="s">
        <v>3</v>
      </c>
      <c r="I913" s="170"/>
      <c r="L913" s="167"/>
      <c r="M913" s="171"/>
      <c r="N913" s="172"/>
      <c r="O913" s="172"/>
      <c r="P913" s="172"/>
      <c r="Q913" s="172"/>
      <c r="R913" s="172"/>
      <c r="S913" s="172"/>
      <c r="T913" s="173"/>
      <c r="AT913" s="168" t="s">
        <v>264</v>
      </c>
      <c r="AU913" s="168" t="s">
        <v>82</v>
      </c>
      <c r="AV913" s="13" t="s">
        <v>80</v>
      </c>
      <c r="AW913" s="13" t="s">
        <v>34</v>
      </c>
      <c r="AX913" s="13" t="s">
        <v>73</v>
      </c>
      <c r="AY913" s="168" t="s">
        <v>252</v>
      </c>
    </row>
    <row r="914" spans="2:51" s="14" customFormat="1" ht="11.25">
      <c r="B914" s="174"/>
      <c r="D914" s="160" t="s">
        <v>264</v>
      </c>
      <c r="E914" s="175" t="s">
        <v>3</v>
      </c>
      <c r="F914" s="176" t="s">
        <v>9</v>
      </c>
      <c r="H914" s="177">
        <v>15</v>
      </c>
      <c r="I914" s="178"/>
      <c r="L914" s="174"/>
      <c r="M914" s="179"/>
      <c r="N914" s="180"/>
      <c r="O914" s="180"/>
      <c r="P914" s="180"/>
      <c r="Q914" s="180"/>
      <c r="R914" s="180"/>
      <c r="S914" s="180"/>
      <c r="T914" s="181"/>
      <c r="AT914" s="175" t="s">
        <v>264</v>
      </c>
      <c r="AU914" s="175" t="s">
        <v>82</v>
      </c>
      <c r="AV914" s="14" t="s">
        <v>82</v>
      </c>
      <c r="AW914" s="14" t="s">
        <v>34</v>
      </c>
      <c r="AX914" s="14" t="s">
        <v>73</v>
      </c>
      <c r="AY914" s="175" t="s">
        <v>252</v>
      </c>
    </row>
    <row r="915" spans="2:51" s="16" customFormat="1" ht="11.25">
      <c r="B915" s="190"/>
      <c r="D915" s="160" t="s">
        <v>264</v>
      </c>
      <c r="E915" s="191" t="s">
        <v>3</v>
      </c>
      <c r="F915" s="192" t="s">
        <v>354</v>
      </c>
      <c r="H915" s="193">
        <v>618</v>
      </c>
      <c r="I915" s="194"/>
      <c r="L915" s="190"/>
      <c r="M915" s="195"/>
      <c r="N915" s="196"/>
      <c r="O915" s="196"/>
      <c r="P915" s="196"/>
      <c r="Q915" s="196"/>
      <c r="R915" s="196"/>
      <c r="S915" s="196"/>
      <c r="T915" s="197"/>
      <c r="AT915" s="191" t="s">
        <v>264</v>
      </c>
      <c r="AU915" s="191" t="s">
        <v>82</v>
      </c>
      <c r="AV915" s="16" t="s">
        <v>95</v>
      </c>
      <c r="AW915" s="16" t="s">
        <v>34</v>
      </c>
      <c r="AX915" s="16" t="s">
        <v>73</v>
      </c>
      <c r="AY915" s="191" t="s">
        <v>252</v>
      </c>
    </row>
    <row r="916" spans="2:51" s="13" customFormat="1" ht="11.25">
      <c r="B916" s="167"/>
      <c r="D916" s="160" t="s">
        <v>264</v>
      </c>
      <c r="E916" s="168" t="s">
        <v>3</v>
      </c>
      <c r="F916" s="169" t="s">
        <v>6959</v>
      </c>
      <c r="H916" s="168" t="s">
        <v>3</v>
      </c>
      <c r="I916" s="170"/>
      <c r="L916" s="167"/>
      <c r="M916" s="171"/>
      <c r="N916" s="172"/>
      <c r="O916" s="172"/>
      <c r="P916" s="172"/>
      <c r="Q916" s="172"/>
      <c r="R916" s="172"/>
      <c r="S916" s="172"/>
      <c r="T916" s="173"/>
      <c r="AT916" s="168" t="s">
        <v>264</v>
      </c>
      <c r="AU916" s="168" t="s">
        <v>82</v>
      </c>
      <c r="AV916" s="13" t="s">
        <v>80</v>
      </c>
      <c r="AW916" s="13" t="s">
        <v>34</v>
      </c>
      <c r="AX916" s="13" t="s">
        <v>73</v>
      </c>
      <c r="AY916" s="168" t="s">
        <v>252</v>
      </c>
    </row>
    <row r="917" spans="2:51" s="13" customFormat="1" ht="11.25">
      <c r="B917" s="167"/>
      <c r="D917" s="160" t="s">
        <v>264</v>
      </c>
      <c r="E917" s="168" t="s">
        <v>3</v>
      </c>
      <c r="F917" s="169" t="s">
        <v>6960</v>
      </c>
      <c r="H917" s="168" t="s">
        <v>3</v>
      </c>
      <c r="I917" s="170"/>
      <c r="L917" s="167"/>
      <c r="M917" s="171"/>
      <c r="N917" s="172"/>
      <c r="O917" s="172"/>
      <c r="P917" s="172"/>
      <c r="Q917" s="172"/>
      <c r="R917" s="172"/>
      <c r="S917" s="172"/>
      <c r="T917" s="173"/>
      <c r="AT917" s="168" t="s">
        <v>264</v>
      </c>
      <c r="AU917" s="168" t="s">
        <v>82</v>
      </c>
      <c r="AV917" s="13" t="s">
        <v>80</v>
      </c>
      <c r="AW917" s="13" t="s">
        <v>34</v>
      </c>
      <c r="AX917" s="13" t="s">
        <v>73</v>
      </c>
      <c r="AY917" s="168" t="s">
        <v>252</v>
      </c>
    </row>
    <row r="918" spans="2:51" s="14" customFormat="1" ht="11.25">
      <c r="B918" s="174"/>
      <c r="D918" s="160" t="s">
        <v>264</v>
      </c>
      <c r="E918" s="175" t="s">
        <v>3</v>
      </c>
      <c r="F918" s="176" t="s">
        <v>8</v>
      </c>
      <c r="H918" s="177">
        <v>21</v>
      </c>
      <c r="I918" s="178"/>
      <c r="L918" s="174"/>
      <c r="M918" s="179"/>
      <c r="N918" s="180"/>
      <c r="O918" s="180"/>
      <c r="P918" s="180"/>
      <c r="Q918" s="180"/>
      <c r="R918" s="180"/>
      <c r="S918" s="180"/>
      <c r="T918" s="181"/>
      <c r="AT918" s="175" t="s">
        <v>264</v>
      </c>
      <c r="AU918" s="175" t="s">
        <v>82</v>
      </c>
      <c r="AV918" s="14" t="s">
        <v>82</v>
      </c>
      <c r="AW918" s="14" t="s">
        <v>34</v>
      </c>
      <c r="AX918" s="14" t="s">
        <v>73</v>
      </c>
      <c r="AY918" s="175" t="s">
        <v>252</v>
      </c>
    </row>
    <row r="919" spans="2:51" s="13" customFormat="1" ht="11.25">
      <c r="B919" s="167"/>
      <c r="D919" s="160" t="s">
        <v>264</v>
      </c>
      <c r="E919" s="168" t="s">
        <v>3</v>
      </c>
      <c r="F919" s="169" t="s">
        <v>6961</v>
      </c>
      <c r="H919" s="168" t="s">
        <v>3</v>
      </c>
      <c r="I919" s="170"/>
      <c r="L919" s="167"/>
      <c r="M919" s="171"/>
      <c r="N919" s="172"/>
      <c r="O919" s="172"/>
      <c r="P919" s="172"/>
      <c r="Q919" s="172"/>
      <c r="R919" s="172"/>
      <c r="S919" s="172"/>
      <c r="T919" s="173"/>
      <c r="AT919" s="168" t="s">
        <v>264</v>
      </c>
      <c r="AU919" s="168" t="s">
        <v>82</v>
      </c>
      <c r="AV919" s="13" t="s">
        <v>80</v>
      </c>
      <c r="AW919" s="13" t="s">
        <v>34</v>
      </c>
      <c r="AX919" s="13" t="s">
        <v>73</v>
      </c>
      <c r="AY919" s="168" t="s">
        <v>252</v>
      </c>
    </row>
    <row r="920" spans="2:51" s="14" customFormat="1" ht="11.25">
      <c r="B920" s="174"/>
      <c r="D920" s="160" t="s">
        <v>264</v>
      </c>
      <c r="E920" s="175" t="s">
        <v>3</v>
      </c>
      <c r="F920" s="176" t="s">
        <v>648</v>
      </c>
      <c r="H920" s="177">
        <v>42</v>
      </c>
      <c r="I920" s="178"/>
      <c r="L920" s="174"/>
      <c r="M920" s="179"/>
      <c r="N920" s="180"/>
      <c r="O920" s="180"/>
      <c r="P920" s="180"/>
      <c r="Q920" s="180"/>
      <c r="R920" s="180"/>
      <c r="S920" s="180"/>
      <c r="T920" s="181"/>
      <c r="AT920" s="175" t="s">
        <v>264</v>
      </c>
      <c r="AU920" s="175" t="s">
        <v>82</v>
      </c>
      <c r="AV920" s="14" t="s">
        <v>82</v>
      </c>
      <c r="AW920" s="14" t="s">
        <v>34</v>
      </c>
      <c r="AX920" s="14" t="s">
        <v>73</v>
      </c>
      <c r="AY920" s="175" t="s">
        <v>252</v>
      </c>
    </row>
    <row r="921" spans="2:51" s="13" customFormat="1" ht="11.25">
      <c r="B921" s="167"/>
      <c r="D921" s="160" t="s">
        <v>264</v>
      </c>
      <c r="E921" s="168" t="s">
        <v>3</v>
      </c>
      <c r="F921" s="169" t="s">
        <v>6962</v>
      </c>
      <c r="H921" s="168" t="s">
        <v>3</v>
      </c>
      <c r="I921" s="170"/>
      <c r="L921" s="167"/>
      <c r="M921" s="171"/>
      <c r="N921" s="172"/>
      <c r="O921" s="172"/>
      <c r="P921" s="172"/>
      <c r="Q921" s="172"/>
      <c r="R921" s="172"/>
      <c r="S921" s="172"/>
      <c r="T921" s="173"/>
      <c r="AT921" s="168" t="s">
        <v>264</v>
      </c>
      <c r="AU921" s="168" t="s">
        <v>82</v>
      </c>
      <c r="AV921" s="13" t="s">
        <v>80</v>
      </c>
      <c r="AW921" s="13" t="s">
        <v>34</v>
      </c>
      <c r="AX921" s="13" t="s">
        <v>73</v>
      </c>
      <c r="AY921" s="168" t="s">
        <v>252</v>
      </c>
    </row>
    <row r="922" spans="2:51" s="14" customFormat="1" ht="11.25">
      <c r="B922" s="174"/>
      <c r="D922" s="160" t="s">
        <v>264</v>
      </c>
      <c r="E922" s="175" t="s">
        <v>3</v>
      </c>
      <c r="F922" s="176" t="s">
        <v>509</v>
      </c>
      <c r="H922" s="177">
        <v>28</v>
      </c>
      <c r="I922" s="178"/>
      <c r="L922" s="174"/>
      <c r="M922" s="179"/>
      <c r="N922" s="180"/>
      <c r="O922" s="180"/>
      <c r="P922" s="180"/>
      <c r="Q922" s="180"/>
      <c r="R922" s="180"/>
      <c r="S922" s="180"/>
      <c r="T922" s="181"/>
      <c r="AT922" s="175" t="s">
        <v>264</v>
      </c>
      <c r="AU922" s="175" t="s">
        <v>82</v>
      </c>
      <c r="AV922" s="14" t="s">
        <v>82</v>
      </c>
      <c r="AW922" s="14" t="s">
        <v>34</v>
      </c>
      <c r="AX922" s="14" t="s">
        <v>73</v>
      </c>
      <c r="AY922" s="175" t="s">
        <v>252</v>
      </c>
    </row>
    <row r="923" spans="2:51" s="13" customFormat="1" ht="11.25">
      <c r="B923" s="167"/>
      <c r="D923" s="160" t="s">
        <v>264</v>
      </c>
      <c r="E923" s="168" t="s">
        <v>3</v>
      </c>
      <c r="F923" s="169" t="s">
        <v>6963</v>
      </c>
      <c r="H923" s="168" t="s">
        <v>3</v>
      </c>
      <c r="I923" s="170"/>
      <c r="L923" s="167"/>
      <c r="M923" s="171"/>
      <c r="N923" s="172"/>
      <c r="O923" s="172"/>
      <c r="P923" s="172"/>
      <c r="Q923" s="172"/>
      <c r="R923" s="172"/>
      <c r="S923" s="172"/>
      <c r="T923" s="173"/>
      <c r="AT923" s="168" t="s">
        <v>264</v>
      </c>
      <c r="AU923" s="168" t="s">
        <v>82</v>
      </c>
      <c r="AV923" s="13" t="s">
        <v>80</v>
      </c>
      <c r="AW923" s="13" t="s">
        <v>34</v>
      </c>
      <c r="AX923" s="13" t="s">
        <v>73</v>
      </c>
      <c r="AY923" s="168" t="s">
        <v>252</v>
      </c>
    </row>
    <row r="924" spans="2:51" s="14" customFormat="1" ht="11.25">
      <c r="B924" s="174"/>
      <c r="D924" s="160" t="s">
        <v>264</v>
      </c>
      <c r="E924" s="175" t="s">
        <v>3</v>
      </c>
      <c r="F924" s="176" t="s">
        <v>618</v>
      </c>
      <c r="H924" s="177">
        <v>38</v>
      </c>
      <c r="I924" s="178"/>
      <c r="L924" s="174"/>
      <c r="M924" s="179"/>
      <c r="N924" s="180"/>
      <c r="O924" s="180"/>
      <c r="P924" s="180"/>
      <c r="Q924" s="180"/>
      <c r="R924" s="180"/>
      <c r="S924" s="180"/>
      <c r="T924" s="181"/>
      <c r="AT924" s="175" t="s">
        <v>264</v>
      </c>
      <c r="AU924" s="175" t="s">
        <v>82</v>
      </c>
      <c r="AV924" s="14" t="s">
        <v>82</v>
      </c>
      <c r="AW924" s="14" t="s">
        <v>34</v>
      </c>
      <c r="AX924" s="14" t="s">
        <v>73</v>
      </c>
      <c r="AY924" s="175" t="s">
        <v>252</v>
      </c>
    </row>
    <row r="925" spans="2:51" s="13" customFormat="1" ht="11.25">
      <c r="B925" s="167"/>
      <c r="D925" s="160" t="s">
        <v>264</v>
      </c>
      <c r="E925" s="168" t="s">
        <v>3</v>
      </c>
      <c r="F925" s="169" t="s">
        <v>6964</v>
      </c>
      <c r="H925" s="168" t="s">
        <v>3</v>
      </c>
      <c r="I925" s="170"/>
      <c r="L925" s="167"/>
      <c r="M925" s="171"/>
      <c r="N925" s="172"/>
      <c r="O925" s="172"/>
      <c r="P925" s="172"/>
      <c r="Q925" s="172"/>
      <c r="R925" s="172"/>
      <c r="S925" s="172"/>
      <c r="T925" s="173"/>
      <c r="AT925" s="168" t="s">
        <v>264</v>
      </c>
      <c r="AU925" s="168" t="s">
        <v>82</v>
      </c>
      <c r="AV925" s="13" t="s">
        <v>80</v>
      </c>
      <c r="AW925" s="13" t="s">
        <v>34</v>
      </c>
      <c r="AX925" s="13" t="s">
        <v>73</v>
      </c>
      <c r="AY925" s="168" t="s">
        <v>252</v>
      </c>
    </row>
    <row r="926" spans="2:51" s="14" customFormat="1" ht="11.25">
      <c r="B926" s="174"/>
      <c r="D926" s="160" t="s">
        <v>264</v>
      </c>
      <c r="E926" s="175" t="s">
        <v>3</v>
      </c>
      <c r="F926" s="176" t="s">
        <v>328</v>
      </c>
      <c r="H926" s="177">
        <v>9</v>
      </c>
      <c r="I926" s="178"/>
      <c r="L926" s="174"/>
      <c r="M926" s="179"/>
      <c r="N926" s="180"/>
      <c r="O926" s="180"/>
      <c r="P926" s="180"/>
      <c r="Q926" s="180"/>
      <c r="R926" s="180"/>
      <c r="S926" s="180"/>
      <c r="T926" s="181"/>
      <c r="AT926" s="175" t="s">
        <v>264</v>
      </c>
      <c r="AU926" s="175" t="s">
        <v>82</v>
      </c>
      <c r="AV926" s="14" t="s">
        <v>82</v>
      </c>
      <c r="AW926" s="14" t="s">
        <v>34</v>
      </c>
      <c r="AX926" s="14" t="s">
        <v>73</v>
      </c>
      <c r="AY926" s="175" t="s">
        <v>252</v>
      </c>
    </row>
    <row r="927" spans="2:51" s="13" customFormat="1" ht="11.25">
      <c r="B927" s="167"/>
      <c r="D927" s="160" t="s">
        <v>264</v>
      </c>
      <c r="E927" s="168" t="s">
        <v>3</v>
      </c>
      <c r="F927" s="169" t="s">
        <v>6965</v>
      </c>
      <c r="H927" s="168" t="s">
        <v>3</v>
      </c>
      <c r="I927" s="170"/>
      <c r="L927" s="167"/>
      <c r="M927" s="171"/>
      <c r="N927" s="172"/>
      <c r="O927" s="172"/>
      <c r="P927" s="172"/>
      <c r="Q927" s="172"/>
      <c r="R927" s="172"/>
      <c r="S927" s="172"/>
      <c r="T927" s="173"/>
      <c r="AT927" s="168" t="s">
        <v>264</v>
      </c>
      <c r="AU927" s="168" t="s">
        <v>82</v>
      </c>
      <c r="AV927" s="13" t="s">
        <v>80</v>
      </c>
      <c r="AW927" s="13" t="s">
        <v>34</v>
      </c>
      <c r="AX927" s="13" t="s">
        <v>73</v>
      </c>
      <c r="AY927" s="168" t="s">
        <v>252</v>
      </c>
    </row>
    <row r="928" spans="2:51" s="14" customFormat="1" ht="11.25">
      <c r="B928" s="174"/>
      <c r="D928" s="160" t="s">
        <v>264</v>
      </c>
      <c r="E928" s="175" t="s">
        <v>3</v>
      </c>
      <c r="F928" s="176" t="s">
        <v>360</v>
      </c>
      <c r="H928" s="177">
        <v>11</v>
      </c>
      <c r="I928" s="178"/>
      <c r="L928" s="174"/>
      <c r="M928" s="179"/>
      <c r="N928" s="180"/>
      <c r="O928" s="180"/>
      <c r="P928" s="180"/>
      <c r="Q928" s="180"/>
      <c r="R928" s="180"/>
      <c r="S928" s="180"/>
      <c r="T928" s="181"/>
      <c r="AT928" s="175" t="s">
        <v>264</v>
      </c>
      <c r="AU928" s="175" t="s">
        <v>82</v>
      </c>
      <c r="AV928" s="14" t="s">
        <v>82</v>
      </c>
      <c r="AW928" s="14" t="s">
        <v>34</v>
      </c>
      <c r="AX928" s="14" t="s">
        <v>73</v>
      </c>
      <c r="AY928" s="175" t="s">
        <v>252</v>
      </c>
    </row>
    <row r="929" spans="1:65" s="13" customFormat="1" ht="11.25">
      <c r="B929" s="167"/>
      <c r="D929" s="160" t="s">
        <v>264</v>
      </c>
      <c r="E929" s="168" t="s">
        <v>3</v>
      </c>
      <c r="F929" s="169" t="s">
        <v>6966</v>
      </c>
      <c r="H929" s="168" t="s">
        <v>3</v>
      </c>
      <c r="I929" s="170"/>
      <c r="L929" s="167"/>
      <c r="M929" s="171"/>
      <c r="N929" s="172"/>
      <c r="O929" s="172"/>
      <c r="P929" s="172"/>
      <c r="Q929" s="172"/>
      <c r="R929" s="172"/>
      <c r="S929" s="172"/>
      <c r="T929" s="173"/>
      <c r="AT929" s="168" t="s">
        <v>264</v>
      </c>
      <c r="AU929" s="168" t="s">
        <v>82</v>
      </c>
      <c r="AV929" s="13" t="s">
        <v>80</v>
      </c>
      <c r="AW929" s="13" t="s">
        <v>34</v>
      </c>
      <c r="AX929" s="13" t="s">
        <v>73</v>
      </c>
      <c r="AY929" s="168" t="s">
        <v>252</v>
      </c>
    </row>
    <row r="930" spans="1:65" s="14" customFormat="1" ht="11.25">
      <c r="B930" s="174"/>
      <c r="D930" s="160" t="s">
        <v>264</v>
      </c>
      <c r="E930" s="175" t="s">
        <v>3</v>
      </c>
      <c r="F930" s="176" t="s">
        <v>373</v>
      </c>
      <c r="H930" s="177">
        <v>12</v>
      </c>
      <c r="I930" s="178"/>
      <c r="L930" s="174"/>
      <c r="M930" s="179"/>
      <c r="N930" s="180"/>
      <c r="O930" s="180"/>
      <c r="P930" s="180"/>
      <c r="Q930" s="180"/>
      <c r="R930" s="180"/>
      <c r="S930" s="180"/>
      <c r="T930" s="181"/>
      <c r="AT930" s="175" t="s">
        <v>264</v>
      </c>
      <c r="AU930" s="175" t="s">
        <v>82</v>
      </c>
      <c r="AV930" s="14" t="s">
        <v>82</v>
      </c>
      <c r="AW930" s="14" t="s">
        <v>34</v>
      </c>
      <c r="AX930" s="14" t="s">
        <v>73</v>
      </c>
      <c r="AY930" s="175" t="s">
        <v>252</v>
      </c>
    </row>
    <row r="931" spans="1:65" s="13" customFormat="1" ht="11.25">
      <c r="B931" s="167"/>
      <c r="D931" s="160" t="s">
        <v>264</v>
      </c>
      <c r="E931" s="168" t="s">
        <v>3</v>
      </c>
      <c r="F931" s="169" t="s">
        <v>6967</v>
      </c>
      <c r="H931" s="168" t="s">
        <v>3</v>
      </c>
      <c r="I931" s="170"/>
      <c r="L931" s="167"/>
      <c r="M931" s="171"/>
      <c r="N931" s="172"/>
      <c r="O931" s="172"/>
      <c r="P931" s="172"/>
      <c r="Q931" s="172"/>
      <c r="R931" s="172"/>
      <c r="S931" s="172"/>
      <c r="T931" s="173"/>
      <c r="AT931" s="168" t="s">
        <v>264</v>
      </c>
      <c r="AU931" s="168" t="s">
        <v>82</v>
      </c>
      <c r="AV931" s="13" t="s">
        <v>80</v>
      </c>
      <c r="AW931" s="13" t="s">
        <v>34</v>
      </c>
      <c r="AX931" s="13" t="s">
        <v>73</v>
      </c>
      <c r="AY931" s="168" t="s">
        <v>252</v>
      </c>
    </row>
    <row r="932" spans="1:65" s="14" customFormat="1" ht="11.25">
      <c r="B932" s="174"/>
      <c r="D932" s="160" t="s">
        <v>264</v>
      </c>
      <c r="E932" s="175" t="s">
        <v>3</v>
      </c>
      <c r="F932" s="176" t="s">
        <v>389</v>
      </c>
      <c r="H932" s="177">
        <v>14</v>
      </c>
      <c r="I932" s="178"/>
      <c r="L932" s="174"/>
      <c r="M932" s="179"/>
      <c r="N932" s="180"/>
      <c r="O932" s="180"/>
      <c r="P932" s="180"/>
      <c r="Q932" s="180"/>
      <c r="R932" s="180"/>
      <c r="S932" s="180"/>
      <c r="T932" s="181"/>
      <c r="AT932" s="175" t="s">
        <v>264</v>
      </c>
      <c r="AU932" s="175" t="s">
        <v>82</v>
      </c>
      <c r="AV932" s="14" t="s">
        <v>82</v>
      </c>
      <c r="AW932" s="14" t="s">
        <v>34</v>
      </c>
      <c r="AX932" s="14" t="s">
        <v>73</v>
      </c>
      <c r="AY932" s="175" t="s">
        <v>252</v>
      </c>
    </row>
    <row r="933" spans="1:65" s="13" customFormat="1" ht="11.25">
      <c r="B933" s="167"/>
      <c r="D933" s="160" t="s">
        <v>264</v>
      </c>
      <c r="E933" s="168" t="s">
        <v>3</v>
      </c>
      <c r="F933" s="169" t="s">
        <v>6968</v>
      </c>
      <c r="H933" s="168" t="s">
        <v>3</v>
      </c>
      <c r="I933" s="170"/>
      <c r="L933" s="167"/>
      <c r="M933" s="171"/>
      <c r="N933" s="172"/>
      <c r="O933" s="172"/>
      <c r="P933" s="172"/>
      <c r="Q933" s="172"/>
      <c r="R933" s="172"/>
      <c r="S933" s="172"/>
      <c r="T933" s="173"/>
      <c r="AT933" s="168" t="s">
        <v>264</v>
      </c>
      <c r="AU933" s="168" t="s">
        <v>82</v>
      </c>
      <c r="AV933" s="13" t="s">
        <v>80</v>
      </c>
      <c r="AW933" s="13" t="s">
        <v>34</v>
      </c>
      <c r="AX933" s="13" t="s">
        <v>73</v>
      </c>
      <c r="AY933" s="168" t="s">
        <v>252</v>
      </c>
    </row>
    <row r="934" spans="1:65" s="14" customFormat="1" ht="11.25">
      <c r="B934" s="174"/>
      <c r="D934" s="160" t="s">
        <v>264</v>
      </c>
      <c r="E934" s="175" t="s">
        <v>3</v>
      </c>
      <c r="F934" s="176" t="s">
        <v>360</v>
      </c>
      <c r="H934" s="177">
        <v>11</v>
      </c>
      <c r="I934" s="178"/>
      <c r="L934" s="174"/>
      <c r="M934" s="179"/>
      <c r="N934" s="180"/>
      <c r="O934" s="180"/>
      <c r="P934" s="180"/>
      <c r="Q934" s="180"/>
      <c r="R934" s="180"/>
      <c r="S934" s="180"/>
      <c r="T934" s="181"/>
      <c r="AT934" s="175" t="s">
        <v>264</v>
      </c>
      <c r="AU934" s="175" t="s">
        <v>82</v>
      </c>
      <c r="AV934" s="14" t="s">
        <v>82</v>
      </c>
      <c r="AW934" s="14" t="s">
        <v>34</v>
      </c>
      <c r="AX934" s="14" t="s">
        <v>73</v>
      </c>
      <c r="AY934" s="175" t="s">
        <v>252</v>
      </c>
    </row>
    <row r="935" spans="1:65" s="16" customFormat="1" ht="11.25">
      <c r="B935" s="190"/>
      <c r="D935" s="160" t="s">
        <v>264</v>
      </c>
      <c r="E935" s="191" t="s">
        <v>3</v>
      </c>
      <c r="F935" s="192" t="s">
        <v>354</v>
      </c>
      <c r="H935" s="193">
        <v>186</v>
      </c>
      <c r="I935" s="194"/>
      <c r="L935" s="190"/>
      <c r="M935" s="195"/>
      <c r="N935" s="196"/>
      <c r="O935" s="196"/>
      <c r="P935" s="196"/>
      <c r="Q935" s="196"/>
      <c r="R935" s="196"/>
      <c r="S935" s="196"/>
      <c r="T935" s="197"/>
      <c r="AT935" s="191" t="s">
        <v>264</v>
      </c>
      <c r="AU935" s="191" t="s">
        <v>82</v>
      </c>
      <c r="AV935" s="16" t="s">
        <v>95</v>
      </c>
      <c r="AW935" s="16" t="s">
        <v>34</v>
      </c>
      <c r="AX935" s="16" t="s">
        <v>73</v>
      </c>
      <c r="AY935" s="191" t="s">
        <v>252</v>
      </c>
    </row>
    <row r="936" spans="1:65" s="15" customFormat="1" ht="11.25">
      <c r="B936" s="182"/>
      <c r="D936" s="160" t="s">
        <v>264</v>
      </c>
      <c r="E936" s="183" t="s">
        <v>3</v>
      </c>
      <c r="F936" s="184" t="s">
        <v>269</v>
      </c>
      <c r="H936" s="185">
        <v>2093</v>
      </c>
      <c r="I936" s="186"/>
      <c r="L936" s="182"/>
      <c r="M936" s="187"/>
      <c r="N936" s="188"/>
      <c r="O936" s="188"/>
      <c r="P936" s="188"/>
      <c r="Q936" s="188"/>
      <c r="R936" s="188"/>
      <c r="S936" s="188"/>
      <c r="T936" s="189"/>
      <c r="AT936" s="183" t="s">
        <v>264</v>
      </c>
      <c r="AU936" s="183" t="s">
        <v>82</v>
      </c>
      <c r="AV936" s="15" t="s">
        <v>258</v>
      </c>
      <c r="AW936" s="15" t="s">
        <v>34</v>
      </c>
      <c r="AX936" s="15" t="s">
        <v>80</v>
      </c>
      <c r="AY936" s="183" t="s">
        <v>252</v>
      </c>
    </row>
    <row r="937" spans="1:65" s="2" customFormat="1" ht="16.5" customHeight="1">
      <c r="A937" s="34"/>
      <c r="B937" s="145"/>
      <c r="C937" s="198" t="s">
        <v>632</v>
      </c>
      <c r="D937" s="198" t="s">
        <v>361</v>
      </c>
      <c r="E937" s="199" t="s">
        <v>6969</v>
      </c>
      <c r="F937" s="200" t="s">
        <v>6970</v>
      </c>
      <c r="G937" s="201" t="s">
        <v>331</v>
      </c>
      <c r="H937" s="202">
        <v>1310.0999999999999</v>
      </c>
      <c r="I937" s="203"/>
      <c r="J937" s="204">
        <f>ROUND(I937*H937,2)</f>
        <v>0</v>
      </c>
      <c r="K937" s="205"/>
      <c r="L937" s="206"/>
      <c r="M937" s="207" t="s">
        <v>3</v>
      </c>
      <c r="N937" s="208" t="s">
        <v>44</v>
      </c>
      <c r="O937" s="55"/>
      <c r="P937" s="156">
        <f>O937*H937</f>
        <v>0</v>
      </c>
      <c r="Q937" s="156">
        <v>4.0999999999999999E-4</v>
      </c>
      <c r="R937" s="156">
        <f>Q937*H937</f>
        <v>0.53714099999999998</v>
      </c>
      <c r="S937" s="156">
        <v>0</v>
      </c>
      <c r="T937" s="157">
        <f>S937*H937</f>
        <v>0</v>
      </c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R937" s="158" t="s">
        <v>572</v>
      </c>
      <c r="AT937" s="158" t="s">
        <v>361</v>
      </c>
      <c r="AU937" s="158" t="s">
        <v>82</v>
      </c>
      <c r="AY937" s="19" t="s">
        <v>252</v>
      </c>
      <c r="BE937" s="159">
        <f>IF(N937="základní",J937,0)</f>
        <v>0</v>
      </c>
      <c r="BF937" s="159">
        <f>IF(N937="snížená",J937,0)</f>
        <v>0</v>
      </c>
      <c r="BG937" s="159">
        <f>IF(N937="zákl. přenesená",J937,0)</f>
        <v>0</v>
      </c>
      <c r="BH937" s="159">
        <f>IF(N937="sníž. přenesená",J937,0)</f>
        <v>0</v>
      </c>
      <c r="BI937" s="159">
        <f>IF(N937="nulová",J937,0)</f>
        <v>0</v>
      </c>
      <c r="BJ937" s="19" t="s">
        <v>80</v>
      </c>
      <c r="BK937" s="159">
        <f>ROUND(I937*H937,2)</f>
        <v>0</v>
      </c>
      <c r="BL937" s="19" t="s">
        <v>406</v>
      </c>
      <c r="BM937" s="158" t="s">
        <v>6971</v>
      </c>
    </row>
    <row r="938" spans="1:65" s="2" customFormat="1" ht="11.25">
      <c r="A938" s="34"/>
      <c r="B938" s="35"/>
      <c r="C938" s="34"/>
      <c r="D938" s="160" t="s">
        <v>260</v>
      </c>
      <c r="E938" s="34"/>
      <c r="F938" s="161" t="s">
        <v>6970</v>
      </c>
      <c r="G938" s="34"/>
      <c r="H938" s="34"/>
      <c r="I938" s="162"/>
      <c r="J938" s="34"/>
      <c r="K938" s="34"/>
      <c r="L938" s="35"/>
      <c r="M938" s="163"/>
      <c r="N938" s="164"/>
      <c r="O938" s="55"/>
      <c r="P938" s="55"/>
      <c r="Q938" s="55"/>
      <c r="R938" s="55"/>
      <c r="S938" s="55"/>
      <c r="T938" s="56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T938" s="19" t="s">
        <v>260</v>
      </c>
      <c r="AU938" s="19" t="s">
        <v>82</v>
      </c>
    </row>
    <row r="939" spans="1:65" s="14" customFormat="1" ht="11.25">
      <c r="B939" s="174"/>
      <c r="D939" s="160" t="s">
        <v>264</v>
      </c>
      <c r="F939" s="176" t="s">
        <v>6972</v>
      </c>
      <c r="H939" s="177">
        <v>1310.0999999999999</v>
      </c>
      <c r="I939" s="178"/>
      <c r="L939" s="174"/>
      <c r="M939" s="179"/>
      <c r="N939" s="180"/>
      <c r="O939" s="180"/>
      <c r="P939" s="180"/>
      <c r="Q939" s="180"/>
      <c r="R939" s="180"/>
      <c r="S939" s="180"/>
      <c r="T939" s="181"/>
      <c r="AT939" s="175" t="s">
        <v>264</v>
      </c>
      <c r="AU939" s="175" t="s">
        <v>82</v>
      </c>
      <c r="AV939" s="14" t="s">
        <v>82</v>
      </c>
      <c r="AW939" s="14" t="s">
        <v>4</v>
      </c>
      <c r="AX939" s="14" t="s">
        <v>80</v>
      </c>
      <c r="AY939" s="175" t="s">
        <v>252</v>
      </c>
    </row>
    <row r="940" spans="1:65" s="2" customFormat="1" ht="16.5" customHeight="1">
      <c r="A940" s="34"/>
      <c r="B940" s="145"/>
      <c r="C940" s="198" t="s">
        <v>640</v>
      </c>
      <c r="D940" s="198" t="s">
        <v>361</v>
      </c>
      <c r="E940" s="199" t="s">
        <v>6973</v>
      </c>
      <c r="F940" s="200" t="s">
        <v>6974</v>
      </c>
      <c r="G940" s="201" t="s">
        <v>331</v>
      </c>
      <c r="H940" s="202">
        <v>107.8</v>
      </c>
      <c r="I940" s="203"/>
      <c r="J940" s="204">
        <f>ROUND(I940*H940,2)</f>
        <v>0</v>
      </c>
      <c r="K940" s="205"/>
      <c r="L940" s="206"/>
      <c r="M940" s="207" t="s">
        <v>3</v>
      </c>
      <c r="N940" s="208" t="s">
        <v>44</v>
      </c>
      <c r="O940" s="55"/>
      <c r="P940" s="156">
        <f>O940*H940</f>
        <v>0</v>
      </c>
      <c r="Q940" s="156">
        <v>4.0999999999999999E-4</v>
      </c>
      <c r="R940" s="156">
        <f>Q940*H940</f>
        <v>4.4198000000000001E-2</v>
      </c>
      <c r="S940" s="156">
        <v>0</v>
      </c>
      <c r="T940" s="157">
        <f>S940*H940</f>
        <v>0</v>
      </c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R940" s="158" t="s">
        <v>572</v>
      </c>
      <c r="AT940" s="158" t="s">
        <v>361</v>
      </c>
      <c r="AU940" s="158" t="s">
        <v>82</v>
      </c>
      <c r="AY940" s="19" t="s">
        <v>252</v>
      </c>
      <c r="BE940" s="159">
        <f>IF(N940="základní",J940,0)</f>
        <v>0</v>
      </c>
      <c r="BF940" s="159">
        <f>IF(N940="snížená",J940,0)</f>
        <v>0</v>
      </c>
      <c r="BG940" s="159">
        <f>IF(N940="zákl. přenesená",J940,0)</f>
        <v>0</v>
      </c>
      <c r="BH940" s="159">
        <f>IF(N940="sníž. přenesená",J940,0)</f>
        <v>0</v>
      </c>
      <c r="BI940" s="159">
        <f>IF(N940="nulová",J940,0)</f>
        <v>0</v>
      </c>
      <c r="BJ940" s="19" t="s">
        <v>80</v>
      </c>
      <c r="BK940" s="159">
        <f>ROUND(I940*H940,2)</f>
        <v>0</v>
      </c>
      <c r="BL940" s="19" t="s">
        <v>406</v>
      </c>
      <c r="BM940" s="158" t="s">
        <v>6975</v>
      </c>
    </row>
    <row r="941" spans="1:65" s="2" customFormat="1" ht="11.25">
      <c r="A941" s="34"/>
      <c r="B941" s="35"/>
      <c r="C941" s="34"/>
      <c r="D941" s="160" t="s">
        <v>260</v>
      </c>
      <c r="E941" s="34"/>
      <c r="F941" s="161" t="s">
        <v>6974</v>
      </c>
      <c r="G941" s="34"/>
      <c r="H941" s="34"/>
      <c r="I941" s="162"/>
      <c r="J941" s="34"/>
      <c r="K941" s="34"/>
      <c r="L941" s="35"/>
      <c r="M941" s="163"/>
      <c r="N941" s="164"/>
      <c r="O941" s="55"/>
      <c r="P941" s="55"/>
      <c r="Q941" s="55"/>
      <c r="R941" s="55"/>
      <c r="S941" s="55"/>
      <c r="T941" s="56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T941" s="19" t="s">
        <v>260</v>
      </c>
      <c r="AU941" s="19" t="s">
        <v>82</v>
      </c>
    </row>
    <row r="942" spans="1:65" s="14" customFormat="1" ht="11.25">
      <c r="B942" s="174"/>
      <c r="D942" s="160" t="s">
        <v>264</v>
      </c>
      <c r="F942" s="176" t="s">
        <v>6976</v>
      </c>
      <c r="H942" s="177">
        <v>107.8</v>
      </c>
      <c r="I942" s="178"/>
      <c r="L942" s="174"/>
      <c r="M942" s="179"/>
      <c r="N942" s="180"/>
      <c r="O942" s="180"/>
      <c r="P942" s="180"/>
      <c r="Q942" s="180"/>
      <c r="R942" s="180"/>
      <c r="S942" s="180"/>
      <c r="T942" s="181"/>
      <c r="AT942" s="175" t="s">
        <v>264</v>
      </c>
      <c r="AU942" s="175" t="s">
        <v>82</v>
      </c>
      <c r="AV942" s="14" t="s">
        <v>82</v>
      </c>
      <c r="AW942" s="14" t="s">
        <v>4</v>
      </c>
      <c r="AX942" s="14" t="s">
        <v>80</v>
      </c>
      <c r="AY942" s="175" t="s">
        <v>252</v>
      </c>
    </row>
    <row r="943" spans="1:65" s="2" customFormat="1" ht="16.5" customHeight="1">
      <c r="A943" s="34"/>
      <c r="B943" s="145"/>
      <c r="C943" s="198" t="s">
        <v>648</v>
      </c>
      <c r="D943" s="198" t="s">
        <v>361</v>
      </c>
      <c r="E943" s="199" t="s">
        <v>6977</v>
      </c>
      <c r="F943" s="200" t="s">
        <v>6978</v>
      </c>
      <c r="G943" s="201" t="s">
        <v>331</v>
      </c>
      <c r="H943" s="202">
        <v>679.8</v>
      </c>
      <c r="I943" s="203"/>
      <c r="J943" s="204">
        <f>ROUND(I943*H943,2)</f>
        <v>0</v>
      </c>
      <c r="K943" s="205"/>
      <c r="L943" s="206"/>
      <c r="M943" s="207" t="s">
        <v>3</v>
      </c>
      <c r="N943" s="208" t="s">
        <v>44</v>
      </c>
      <c r="O943" s="55"/>
      <c r="P943" s="156">
        <f>O943*H943</f>
        <v>0</v>
      </c>
      <c r="Q943" s="156">
        <v>4.0999999999999999E-4</v>
      </c>
      <c r="R943" s="156">
        <f>Q943*H943</f>
        <v>0.27871799999999997</v>
      </c>
      <c r="S943" s="156">
        <v>0</v>
      </c>
      <c r="T943" s="157">
        <f>S943*H943</f>
        <v>0</v>
      </c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R943" s="158" t="s">
        <v>572</v>
      </c>
      <c r="AT943" s="158" t="s">
        <v>361</v>
      </c>
      <c r="AU943" s="158" t="s">
        <v>82</v>
      </c>
      <c r="AY943" s="19" t="s">
        <v>252</v>
      </c>
      <c r="BE943" s="159">
        <f>IF(N943="základní",J943,0)</f>
        <v>0</v>
      </c>
      <c r="BF943" s="159">
        <f>IF(N943="snížená",J943,0)</f>
        <v>0</v>
      </c>
      <c r="BG943" s="159">
        <f>IF(N943="zákl. přenesená",J943,0)</f>
        <v>0</v>
      </c>
      <c r="BH943" s="159">
        <f>IF(N943="sníž. přenesená",J943,0)</f>
        <v>0</v>
      </c>
      <c r="BI943" s="159">
        <f>IF(N943="nulová",J943,0)</f>
        <v>0</v>
      </c>
      <c r="BJ943" s="19" t="s">
        <v>80</v>
      </c>
      <c r="BK943" s="159">
        <f>ROUND(I943*H943,2)</f>
        <v>0</v>
      </c>
      <c r="BL943" s="19" t="s">
        <v>406</v>
      </c>
      <c r="BM943" s="158" t="s">
        <v>6979</v>
      </c>
    </row>
    <row r="944" spans="1:65" s="2" customFormat="1" ht="11.25">
      <c r="A944" s="34"/>
      <c r="B944" s="35"/>
      <c r="C944" s="34"/>
      <c r="D944" s="160" t="s">
        <v>260</v>
      </c>
      <c r="E944" s="34"/>
      <c r="F944" s="161" t="s">
        <v>6978</v>
      </c>
      <c r="G944" s="34"/>
      <c r="H944" s="34"/>
      <c r="I944" s="162"/>
      <c r="J944" s="34"/>
      <c r="K944" s="34"/>
      <c r="L944" s="35"/>
      <c r="M944" s="163"/>
      <c r="N944" s="164"/>
      <c r="O944" s="55"/>
      <c r="P944" s="55"/>
      <c r="Q944" s="55"/>
      <c r="R944" s="55"/>
      <c r="S944" s="55"/>
      <c r="T944" s="56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T944" s="19" t="s">
        <v>260</v>
      </c>
      <c r="AU944" s="19" t="s">
        <v>82</v>
      </c>
    </row>
    <row r="945" spans="1:65" s="14" customFormat="1" ht="11.25">
      <c r="B945" s="174"/>
      <c r="D945" s="160" t="s">
        <v>264</v>
      </c>
      <c r="F945" s="176" t="s">
        <v>6980</v>
      </c>
      <c r="H945" s="177">
        <v>679.8</v>
      </c>
      <c r="I945" s="178"/>
      <c r="L945" s="174"/>
      <c r="M945" s="179"/>
      <c r="N945" s="180"/>
      <c r="O945" s="180"/>
      <c r="P945" s="180"/>
      <c r="Q945" s="180"/>
      <c r="R945" s="180"/>
      <c r="S945" s="180"/>
      <c r="T945" s="181"/>
      <c r="AT945" s="175" t="s">
        <v>264</v>
      </c>
      <c r="AU945" s="175" t="s">
        <v>82</v>
      </c>
      <c r="AV945" s="14" t="s">
        <v>82</v>
      </c>
      <c r="AW945" s="14" t="s">
        <v>4</v>
      </c>
      <c r="AX945" s="14" t="s">
        <v>80</v>
      </c>
      <c r="AY945" s="175" t="s">
        <v>252</v>
      </c>
    </row>
    <row r="946" spans="1:65" s="2" customFormat="1" ht="16.5" customHeight="1">
      <c r="A946" s="34"/>
      <c r="B946" s="145"/>
      <c r="C946" s="198" t="s">
        <v>693</v>
      </c>
      <c r="D946" s="198" t="s">
        <v>361</v>
      </c>
      <c r="E946" s="199" t="s">
        <v>6981</v>
      </c>
      <c r="F946" s="200" t="s">
        <v>6982</v>
      </c>
      <c r="G946" s="201" t="s">
        <v>331</v>
      </c>
      <c r="H946" s="202">
        <v>204.6</v>
      </c>
      <c r="I946" s="203"/>
      <c r="J946" s="204">
        <f>ROUND(I946*H946,2)</f>
        <v>0</v>
      </c>
      <c r="K946" s="205"/>
      <c r="L946" s="206"/>
      <c r="M946" s="207" t="s">
        <v>3</v>
      </c>
      <c r="N946" s="208" t="s">
        <v>44</v>
      </c>
      <c r="O946" s="55"/>
      <c r="P946" s="156">
        <f>O946*H946</f>
        <v>0</v>
      </c>
      <c r="Q946" s="156">
        <v>4.0999999999999999E-4</v>
      </c>
      <c r="R946" s="156">
        <f>Q946*H946</f>
        <v>8.3886000000000002E-2</v>
      </c>
      <c r="S946" s="156">
        <v>0</v>
      </c>
      <c r="T946" s="157">
        <f>S946*H946</f>
        <v>0</v>
      </c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R946" s="158" t="s">
        <v>572</v>
      </c>
      <c r="AT946" s="158" t="s">
        <v>361</v>
      </c>
      <c r="AU946" s="158" t="s">
        <v>82</v>
      </c>
      <c r="AY946" s="19" t="s">
        <v>252</v>
      </c>
      <c r="BE946" s="159">
        <f>IF(N946="základní",J946,0)</f>
        <v>0</v>
      </c>
      <c r="BF946" s="159">
        <f>IF(N946="snížená",J946,0)</f>
        <v>0</v>
      </c>
      <c r="BG946" s="159">
        <f>IF(N946="zákl. přenesená",J946,0)</f>
        <v>0</v>
      </c>
      <c r="BH946" s="159">
        <f>IF(N946="sníž. přenesená",J946,0)</f>
        <v>0</v>
      </c>
      <c r="BI946" s="159">
        <f>IF(N946="nulová",J946,0)</f>
        <v>0</v>
      </c>
      <c r="BJ946" s="19" t="s">
        <v>80</v>
      </c>
      <c r="BK946" s="159">
        <f>ROUND(I946*H946,2)</f>
        <v>0</v>
      </c>
      <c r="BL946" s="19" t="s">
        <v>406</v>
      </c>
      <c r="BM946" s="158" t="s">
        <v>6983</v>
      </c>
    </row>
    <row r="947" spans="1:65" s="2" customFormat="1" ht="11.25">
      <c r="A947" s="34"/>
      <c r="B947" s="35"/>
      <c r="C947" s="34"/>
      <c r="D947" s="160" t="s">
        <v>260</v>
      </c>
      <c r="E947" s="34"/>
      <c r="F947" s="161" t="s">
        <v>6982</v>
      </c>
      <c r="G947" s="34"/>
      <c r="H947" s="34"/>
      <c r="I947" s="162"/>
      <c r="J947" s="34"/>
      <c r="K947" s="34"/>
      <c r="L947" s="35"/>
      <c r="M947" s="163"/>
      <c r="N947" s="164"/>
      <c r="O947" s="55"/>
      <c r="P947" s="55"/>
      <c r="Q947" s="55"/>
      <c r="R947" s="55"/>
      <c r="S947" s="55"/>
      <c r="T947" s="56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T947" s="19" t="s">
        <v>260</v>
      </c>
      <c r="AU947" s="19" t="s">
        <v>82</v>
      </c>
    </row>
    <row r="948" spans="1:65" s="14" customFormat="1" ht="11.25">
      <c r="B948" s="174"/>
      <c r="D948" s="160" t="s">
        <v>264</v>
      </c>
      <c r="F948" s="176" t="s">
        <v>6984</v>
      </c>
      <c r="H948" s="177">
        <v>204.6</v>
      </c>
      <c r="I948" s="178"/>
      <c r="L948" s="174"/>
      <c r="M948" s="179"/>
      <c r="N948" s="180"/>
      <c r="O948" s="180"/>
      <c r="P948" s="180"/>
      <c r="Q948" s="180"/>
      <c r="R948" s="180"/>
      <c r="S948" s="180"/>
      <c r="T948" s="181"/>
      <c r="AT948" s="175" t="s">
        <v>264</v>
      </c>
      <c r="AU948" s="175" t="s">
        <v>82</v>
      </c>
      <c r="AV948" s="14" t="s">
        <v>82</v>
      </c>
      <c r="AW948" s="14" t="s">
        <v>4</v>
      </c>
      <c r="AX948" s="14" t="s">
        <v>80</v>
      </c>
      <c r="AY948" s="175" t="s">
        <v>252</v>
      </c>
    </row>
    <row r="949" spans="1:65" s="2" customFormat="1" ht="21.75" customHeight="1">
      <c r="A949" s="34"/>
      <c r="B949" s="145"/>
      <c r="C949" s="146" t="s">
        <v>724</v>
      </c>
      <c r="D949" s="146" t="s">
        <v>254</v>
      </c>
      <c r="E949" s="147" t="s">
        <v>6985</v>
      </c>
      <c r="F949" s="148" t="s">
        <v>6986</v>
      </c>
      <c r="G949" s="149" t="s">
        <v>331</v>
      </c>
      <c r="H949" s="150">
        <v>362</v>
      </c>
      <c r="I949" s="151"/>
      <c r="J949" s="152">
        <f>ROUND(I949*H949,2)</f>
        <v>0</v>
      </c>
      <c r="K949" s="153"/>
      <c r="L949" s="35"/>
      <c r="M949" s="154" t="s">
        <v>3</v>
      </c>
      <c r="N949" s="155" t="s">
        <v>44</v>
      </c>
      <c r="O949" s="55"/>
      <c r="P949" s="156">
        <f>O949*H949</f>
        <v>0</v>
      </c>
      <c r="Q949" s="156">
        <v>0</v>
      </c>
      <c r="R949" s="156">
        <f>Q949*H949</f>
        <v>0</v>
      </c>
      <c r="S949" s="156">
        <v>0</v>
      </c>
      <c r="T949" s="157">
        <f>S949*H949</f>
        <v>0</v>
      </c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R949" s="158" t="s">
        <v>406</v>
      </c>
      <c r="AT949" s="158" t="s">
        <v>254</v>
      </c>
      <c r="AU949" s="158" t="s">
        <v>82</v>
      </c>
      <c r="AY949" s="19" t="s">
        <v>252</v>
      </c>
      <c r="BE949" s="159">
        <f>IF(N949="základní",J949,0)</f>
        <v>0</v>
      </c>
      <c r="BF949" s="159">
        <f>IF(N949="snížená",J949,0)</f>
        <v>0</v>
      </c>
      <c r="BG949" s="159">
        <f>IF(N949="zákl. přenesená",J949,0)</f>
        <v>0</v>
      </c>
      <c r="BH949" s="159">
        <f>IF(N949="sníž. přenesená",J949,0)</f>
        <v>0</v>
      </c>
      <c r="BI949" s="159">
        <f>IF(N949="nulová",J949,0)</f>
        <v>0</v>
      </c>
      <c r="BJ949" s="19" t="s">
        <v>80</v>
      </c>
      <c r="BK949" s="159">
        <f>ROUND(I949*H949,2)</f>
        <v>0</v>
      </c>
      <c r="BL949" s="19" t="s">
        <v>406</v>
      </c>
      <c r="BM949" s="158" t="s">
        <v>6987</v>
      </c>
    </row>
    <row r="950" spans="1:65" s="2" customFormat="1" ht="19.5">
      <c r="A950" s="34"/>
      <c r="B950" s="35"/>
      <c r="C950" s="34"/>
      <c r="D950" s="160" t="s">
        <v>260</v>
      </c>
      <c r="E950" s="34"/>
      <c r="F950" s="161" t="s">
        <v>6988</v>
      </c>
      <c r="G950" s="34"/>
      <c r="H950" s="34"/>
      <c r="I950" s="162"/>
      <c r="J950" s="34"/>
      <c r="K950" s="34"/>
      <c r="L950" s="35"/>
      <c r="M950" s="163"/>
      <c r="N950" s="164"/>
      <c r="O950" s="55"/>
      <c r="P950" s="55"/>
      <c r="Q950" s="55"/>
      <c r="R950" s="55"/>
      <c r="S950" s="55"/>
      <c r="T950" s="56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T950" s="19" t="s">
        <v>260</v>
      </c>
      <c r="AU950" s="19" t="s">
        <v>82</v>
      </c>
    </row>
    <row r="951" spans="1:65" s="2" customFormat="1" ht="11.25">
      <c r="A951" s="34"/>
      <c r="B951" s="35"/>
      <c r="C951" s="34"/>
      <c r="D951" s="165" t="s">
        <v>262</v>
      </c>
      <c r="E951" s="34"/>
      <c r="F951" s="166" t="s">
        <v>6989</v>
      </c>
      <c r="G951" s="34"/>
      <c r="H951" s="34"/>
      <c r="I951" s="162"/>
      <c r="J951" s="34"/>
      <c r="K951" s="34"/>
      <c r="L951" s="35"/>
      <c r="M951" s="163"/>
      <c r="N951" s="164"/>
      <c r="O951" s="55"/>
      <c r="P951" s="55"/>
      <c r="Q951" s="55"/>
      <c r="R951" s="55"/>
      <c r="S951" s="55"/>
      <c r="T951" s="56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T951" s="19" t="s">
        <v>262</v>
      </c>
      <c r="AU951" s="19" t="s">
        <v>82</v>
      </c>
    </row>
    <row r="952" spans="1:65" s="13" customFormat="1" ht="11.25">
      <c r="B952" s="167"/>
      <c r="D952" s="160" t="s">
        <v>264</v>
      </c>
      <c r="E952" s="168" t="s">
        <v>3</v>
      </c>
      <c r="F952" s="169" t="s">
        <v>6990</v>
      </c>
      <c r="H952" s="168" t="s">
        <v>3</v>
      </c>
      <c r="I952" s="170"/>
      <c r="L952" s="167"/>
      <c r="M952" s="171"/>
      <c r="N952" s="172"/>
      <c r="O952" s="172"/>
      <c r="P952" s="172"/>
      <c r="Q952" s="172"/>
      <c r="R952" s="172"/>
      <c r="S952" s="172"/>
      <c r="T952" s="173"/>
      <c r="AT952" s="168" t="s">
        <v>264</v>
      </c>
      <c r="AU952" s="168" t="s">
        <v>82</v>
      </c>
      <c r="AV952" s="13" t="s">
        <v>80</v>
      </c>
      <c r="AW952" s="13" t="s">
        <v>34</v>
      </c>
      <c r="AX952" s="13" t="s">
        <v>73</v>
      </c>
      <c r="AY952" s="168" t="s">
        <v>252</v>
      </c>
    </row>
    <row r="953" spans="1:65" s="13" customFormat="1" ht="11.25">
      <c r="B953" s="167"/>
      <c r="D953" s="160" t="s">
        <v>264</v>
      </c>
      <c r="E953" s="168" t="s">
        <v>3</v>
      </c>
      <c r="F953" s="169" t="s">
        <v>6991</v>
      </c>
      <c r="H953" s="168" t="s">
        <v>3</v>
      </c>
      <c r="I953" s="170"/>
      <c r="L953" s="167"/>
      <c r="M953" s="171"/>
      <c r="N953" s="172"/>
      <c r="O953" s="172"/>
      <c r="P953" s="172"/>
      <c r="Q953" s="172"/>
      <c r="R953" s="172"/>
      <c r="S953" s="172"/>
      <c r="T953" s="173"/>
      <c r="AT953" s="168" t="s">
        <v>264</v>
      </c>
      <c r="AU953" s="168" t="s">
        <v>82</v>
      </c>
      <c r="AV953" s="13" t="s">
        <v>80</v>
      </c>
      <c r="AW953" s="13" t="s">
        <v>34</v>
      </c>
      <c r="AX953" s="13" t="s">
        <v>73</v>
      </c>
      <c r="AY953" s="168" t="s">
        <v>252</v>
      </c>
    </row>
    <row r="954" spans="1:65" s="14" customFormat="1" ht="11.25">
      <c r="B954" s="174"/>
      <c r="D954" s="160" t="s">
        <v>264</v>
      </c>
      <c r="E954" s="175" t="s">
        <v>3</v>
      </c>
      <c r="F954" s="176" t="s">
        <v>572</v>
      </c>
      <c r="H954" s="177">
        <v>32</v>
      </c>
      <c r="I954" s="178"/>
      <c r="L954" s="174"/>
      <c r="M954" s="179"/>
      <c r="N954" s="180"/>
      <c r="O954" s="180"/>
      <c r="P954" s="180"/>
      <c r="Q954" s="180"/>
      <c r="R954" s="180"/>
      <c r="S954" s="180"/>
      <c r="T954" s="181"/>
      <c r="AT954" s="175" t="s">
        <v>264</v>
      </c>
      <c r="AU954" s="175" t="s">
        <v>82</v>
      </c>
      <c r="AV954" s="14" t="s">
        <v>82</v>
      </c>
      <c r="AW954" s="14" t="s">
        <v>34</v>
      </c>
      <c r="AX954" s="14" t="s">
        <v>73</v>
      </c>
      <c r="AY954" s="175" t="s">
        <v>252</v>
      </c>
    </row>
    <row r="955" spans="1:65" s="13" customFormat="1" ht="11.25">
      <c r="B955" s="167"/>
      <c r="D955" s="160" t="s">
        <v>264</v>
      </c>
      <c r="E955" s="168" t="s">
        <v>3</v>
      </c>
      <c r="F955" s="169" t="s">
        <v>6992</v>
      </c>
      <c r="H955" s="168" t="s">
        <v>3</v>
      </c>
      <c r="I955" s="170"/>
      <c r="L955" s="167"/>
      <c r="M955" s="171"/>
      <c r="N955" s="172"/>
      <c r="O955" s="172"/>
      <c r="P955" s="172"/>
      <c r="Q955" s="172"/>
      <c r="R955" s="172"/>
      <c r="S955" s="172"/>
      <c r="T955" s="173"/>
      <c r="AT955" s="168" t="s">
        <v>264</v>
      </c>
      <c r="AU955" s="168" t="s">
        <v>82</v>
      </c>
      <c r="AV955" s="13" t="s">
        <v>80</v>
      </c>
      <c r="AW955" s="13" t="s">
        <v>34</v>
      </c>
      <c r="AX955" s="13" t="s">
        <v>73</v>
      </c>
      <c r="AY955" s="168" t="s">
        <v>252</v>
      </c>
    </row>
    <row r="956" spans="1:65" s="14" customFormat="1" ht="11.25">
      <c r="B956" s="174"/>
      <c r="D956" s="160" t="s">
        <v>264</v>
      </c>
      <c r="E956" s="175" t="s">
        <v>3</v>
      </c>
      <c r="F956" s="176" t="s">
        <v>373</v>
      </c>
      <c r="H956" s="177">
        <v>12</v>
      </c>
      <c r="I956" s="178"/>
      <c r="L956" s="174"/>
      <c r="M956" s="179"/>
      <c r="N956" s="180"/>
      <c r="O956" s="180"/>
      <c r="P956" s="180"/>
      <c r="Q956" s="180"/>
      <c r="R956" s="180"/>
      <c r="S956" s="180"/>
      <c r="T956" s="181"/>
      <c r="AT956" s="175" t="s">
        <v>264</v>
      </c>
      <c r="AU956" s="175" t="s">
        <v>82</v>
      </c>
      <c r="AV956" s="14" t="s">
        <v>82</v>
      </c>
      <c r="AW956" s="14" t="s">
        <v>34</v>
      </c>
      <c r="AX956" s="14" t="s">
        <v>73</v>
      </c>
      <c r="AY956" s="175" t="s">
        <v>252</v>
      </c>
    </row>
    <row r="957" spans="1:65" s="13" customFormat="1" ht="11.25">
      <c r="B957" s="167"/>
      <c r="D957" s="160" t="s">
        <v>264</v>
      </c>
      <c r="E957" s="168" t="s">
        <v>3</v>
      </c>
      <c r="F957" s="169" t="s">
        <v>6993</v>
      </c>
      <c r="H957" s="168" t="s">
        <v>3</v>
      </c>
      <c r="I957" s="170"/>
      <c r="L957" s="167"/>
      <c r="M957" s="171"/>
      <c r="N957" s="172"/>
      <c r="O957" s="172"/>
      <c r="P957" s="172"/>
      <c r="Q957" s="172"/>
      <c r="R957" s="172"/>
      <c r="S957" s="172"/>
      <c r="T957" s="173"/>
      <c r="AT957" s="168" t="s">
        <v>264</v>
      </c>
      <c r="AU957" s="168" t="s">
        <v>82</v>
      </c>
      <c r="AV957" s="13" t="s">
        <v>80</v>
      </c>
      <c r="AW957" s="13" t="s">
        <v>34</v>
      </c>
      <c r="AX957" s="13" t="s">
        <v>73</v>
      </c>
      <c r="AY957" s="168" t="s">
        <v>252</v>
      </c>
    </row>
    <row r="958" spans="1:65" s="14" customFormat="1" ht="11.25">
      <c r="B958" s="174"/>
      <c r="D958" s="160" t="s">
        <v>264</v>
      </c>
      <c r="E958" s="175" t="s">
        <v>3</v>
      </c>
      <c r="F958" s="176" t="s">
        <v>485</v>
      </c>
      <c r="H958" s="177">
        <v>25</v>
      </c>
      <c r="I958" s="178"/>
      <c r="L958" s="174"/>
      <c r="M958" s="179"/>
      <c r="N958" s="180"/>
      <c r="O958" s="180"/>
      <c r="P958" s="180"/>
      <c r="Q958" s="180"/>
      <c r="R958" s="180"/>
      <c r="S958" s="180"/>
      <c r="T958" s="181"/>
      <c r="AT958" s="175" t="s">
        <v>264</v>
      </c>
      <c r="AU958" s="175" t="s">
        <v>82</v>
      </c>
      <c r="AV958" s="14" t="s">
        <v>82</v>
      </c>
      <c r="AW958" s="14" t="s">
        <v>34</v>
      </c>
      <c r="AX958" s="14" t="s">
        <v>73</v>
      </c>
      <c r="AY958" s="175" t="s">
        <v>252</v>
      </c>
    </row>
    <row r="959" spans="1:65" s="13" customFormat="1" ht="11.25">
      <c r="B959" s="167"/>
      <c r="D959" s="160" t="s">
        <v>264</v>
      </c>
      <c r="E959" s="168" t="s">
        <v>3</v>
      </c>
      <c r="F959" s="169" t="s">
        <v>6994</v>
      </c>
      <c r="H959" s="168" t="s">
        <v>3</v>
      </c>
      <c r="I959" s="170"/>
      <c r="L959" s="167"/>
      <c r="M959" s="171"/>
      <c r="N959" s="172"/>
      <c r="O959" s="172"/>
      <c r="P959" s="172"/>
      <c r="Q959" s="172"/>
      <c r="R959" s="172"/>
      <c r="S959" s="172"/>
      <c r="T959" s="173"/>
      <c r="AT959" s="168" t="s">
        <v>264</v>
      </c>
      <c r="AU959" s="168" t="s">
        <v>82</v>
      </c>
      <c r="AV959" s="13" t="s">
        <v>80</v>
      </c>
      <c r="AW959" s="13" t="s">
        <v>34</v>
      </c>
      <c r="AX959" s="13" t="s">
        <v>73</v>
      </c>
      <c r="AY959" s="168" t="s">
        <v>252</v>
      </c>
    </row>
    <row r="960" spans="1:65" s="14" customFormat="1" ht="11.25">
      <c r="B960" s="174"/>
      <c r="D960" s="160" t="s">
        <v>264</v>
      </c>
      <c r="E960" s="175" t="s">
        <v>3</v>
      </c>
      <c r="F960" s="176" t="s">
        <v>693</v>
      </c>
      <c r="H960" s="177">
        <v>43</v>
      </c>
      <c r="I960" s="178"/>
      <c r="L960" s="174"/>
      <c r="M960" s="179"/>
      <c r="N960" s="180"/>
      <c r="O960" s="180"/>
      <c r="P960" s="180"/>
      <c r="Q960" s="180"/>
      <c r="R960" s="180"/>
      <c r="S960" s="180"/>
      <c r="T960" s="181"/>
      <c r="AT960" s="175" t="s">
        <v>264</v>
      </c>
      <c r="AU960" s="175" t="s">
        <v>82</v>
      </c>
      <c r="AV960" s="14" t="s">
        <v>82</v>
      </c>
      <c r="AW960" s="14" t="s">
        <v>34</v>
      </c>
      <c r="AX960" s="14" t="s">
        <v>73</v>
      </c>
      <c r="AY960" s="175" t="s">
        <v>252</v>
      </c>
    </row>
    <row r="961" spans="2:51" s="13" customFormat="1" ht="11.25">
      <c r="B961" s="167"/>
      <c r="D961" s="160" t="s">
        <v>264</v>
      </c>
      <c r="E961" s="168" t="s">
        <v>3</v>
      </c>
      <c r="F961" s="169" t="s">
        <v>6995</v>
      </c>
      <c r="H961" s="168" t="s">
        <v>3</v>
      </c>
      <c r="I961" s="170"/>
      <c r="L961" s="167"/>
      <c r="M961" s="171"/>
      <c r="N961" s="172"/>
      <c r="O961" s="172"/>
      <c r="P961" s="172"/>
      <c r="Q961" s="172"/>
      <c r="R961" s="172"/>
      <c r="S961" s="172"/>
      <c r="T961" s="173"/>
      <c r="AT961" s="168" t="s">
        <v>264</v>
      </c>
      <c r="AU961" s="168" t="s">
        <v>82</v>
      </c>
      <c r="AV961" s="13" t="s">
        <v>80</v>
      </c>
      <c r="AW961" s="13" t="s">
        <v>34</v>
      </c>
      <c r="AX961" s="13" t="s">
        <v>73</v>
      </c>
      <c r="AY961" s="168" t="s">
        <v>252</v>
      </c>
    </row>
    <row r="962" spans="2:51" s="14" customFormat="1" ht="11.25">
      <c r="B962" s="174"/>
      <c r="D962" s="160" t="s">
        <v>264</v>
      </c>
      <c r="E962" s="175" t="s">
        <v>3</v>
      </c>
      <c r="F962" s="176" t="s">
        <v>566</v>
      </c>
      <c r="H962" s="177">
        <v>31</v>
      </c>
      <c r="I962" s="178"/>
      <c r="L962" s="174"/>
      <c r="M962" s="179"/>
      <c r="N962" s="180"/>
      <c r="O962" s="180"/>
      <c r="P962" s="180"/>
      <c r="Q962" s="180"/>
      <c r="R962" s="180"/>
      <c r="S962" s="180"/>
      <c r="T962" s="181"/>
      <c r="AT962" s="175" t="s">
        <v>264</v>
      </c>
      <c r="AU962" s="175" t="s">
        <v>82</v>
      </c>
      <c r="AV962" s="14" t="s">
        <v>82</v>
      </c>
      <c r="AW962" s="14" t="s">
        <v>34</v>
      </c>
      <c r="AX962" s="14" t="s">
        <v>73</v>
      </c>
      <c r="AY962" s="175" t="s">
        <v>252</v>
      </c>
    </row>
    <row r="963" spans="2:51" s="13" customFormat="1" ht="11.25">
      <c r="B963" s="167"/>
      <c r="D963" s="160" t="s">
        <v>264</v>
      </c>
      <c r="E963" s="168" t="s">
        <v>3</v>
      </c>
      <c r="F963" s="169" t="s">
        <v>6996</v>
      </c>
      <c r="H963" s="168" t="s">
        <v>3</v>
      </c>
      <c r="I963" s="170"/>
      <c r="L963" s="167"/>
      <c r="M963" s="171"/>
      <c r="N963" s="172"/>
      <c r="O963" s="172"/>
      <c r="P963" s="172"/>
      <c r="Q963" s="172"/>
      <c r="R963" s="172"/>
      <c r="S963" s="172"/>
      <c r="T963" s="173"/>
      <c r="AT963" s="168" t="s">
        <v>264</v>
      </c>
      <c r="AU963" s="168" t="s">
        <v>82</v>
      </c>
      <c r="AV963" s="13" t="s">
        <v>80</v>
      </c>
      <c r="AW963" s="13" t="s">
        <v>34</v>
      </c>
      <c r="AX963" s="13" t="s">
        <v>73</v>
      </c>
      <c r="AY963" s="168" t="s">
        <v>252</v>
      </c>
    </row>
    <row r="964" spans="2:51" s="14" customFormat="1" ht="11.25">
      <c r="B964" s="174"/>
      <c r="D964" s="160" t="s">
        <v>264</v>
      </c>
      <c r="E964" s="175" t="s">
        <v>3</v>
      </c>
      <c r="F964" s="176" t="s">
        <v>648</v>
      </c>
      <c r="H964" s="177">
        <v>42</v>
      </c>
      <c r="I964" s="178"/>
      <c r="L964" s="174"/>
      <c r="M964" s="179"/>
      <c r="N964" s="180"/>
      <c r="O964" s="180"/>
      <c r="P964" s="180"/>
      <c r="Q964" s="180"/>
      <c r="R964" s="180"/>
      <c r="S964" s="180"/>
      <c r="T964" s="181"/>
      <c r="AT964" s="175" t="s">
        <v>264</v>
      </c>
      <c r="AU964" s="175" t="s">
        <v>82</v>
      </c>
      <c r="AV964" s="14" t="s">
        <v>82</v>
      </c>
      <c r="AW964" s="14" t="s">
        <v>34</v>
      </c>
      <c r="AX964" s="14" t="s">
        <v>73</v>
      </c>
      <c r="AY964" s="175" t="s">
        <v>252</v>
      </c>
    </row>
    <row r="965" spans="2:51" s="13" customFormat="1" ht="11.25">
      <c r="B965" s="167"/>
      <c r="D965" s="160" t="s">
        <v>264</v>
      </c>
      <c r="E965" s="168" t="s">
        <v>3</v>
      </c>
      <c r="F965" s="169" t="s">
        <v>6997</v>
      </c>
      <c r="H965" s="168" t="s">
        <v>3</v>
      </c>
      <c r="I965" s="170"/>
      <c r="L965" s="167"/>
      <c r="M965" s="171"/>
      <c r="N965" s="172"/>
      <c r="O965" s="172"/>
      <c r="P965" s="172"/>
      <c r="Q965" s="172"/>
      <c r="R965" s="172"/>
      <c r="S965" s="172"/>
      <c r="T965" s="173"/>
      <c r="AT965" s="168" t="s">
        <v>264</v>
      </c>
      <c r="AU965" s="168" t="s">
        <v>82</v>
      </c>
      <c r="AV965" s="13" t="s">
        <v>80</v>
      </c>
      <c r="AW965" s="13" t="s">
        <v>34</v>
      </c>
      <c r="AX965" s="13" t="s">
        <v>73</v>
      </c>
      <c r="AY965" s="168" t="s">
        <v>252</v>
      </c>
    </row>
    <row r="966" spans="2:51" s="14" customFormat="1" ht="11.25">
      <c r="B966" s="174"/>
      <c r="D966" s="160" t="s">
        <v>264</v>
      </c>
      <c r="E966" s="175" t="s">
        <v>3</v>
      </c>
      <c r="F966" s="176" t="s">
        <v>610</v>
      </c>
      <c r="H966" s="177">
        <v>37</v>
      </c>
      <c r="I966" s="178"/>
      <c r="L966" s="174"/>
      <c r="M966" s="179"/>
      <c r="N966" s="180"/>
      <c r="O966" s="180"/>
      <c r="P966" s="180"/>
      <c r="Q966" s="180"/>
      <c r="R966" s="180"/>
      <c r="S966" s="180"/>
      <c r="T966" s="181"/>
      <c r="AT966" s="175" t="s">
        <v>264</v>
      </c>
      <c r="AU966" s="175" t="s">
        <v>82</v>
      </c>
      <c r="AV966" s="14" t="s">
        <v>82</v>
      </c>
      <c r="AW966" s="14" t="s">
        <v>34</v>
      </c>
      <c r="AX966" s="14" t="s">
        <v>73</v>
      </c>
      <c r="AY966" s="175" t="s">
        <v>252</v>
      </c>
    </row>
    <row r="967" spans="2:51" s="13" customFormat="1" ht="11.25">
      <c r="B967" s="167"/>
      <c r="D967" s="160" t="s">
        <v>264</v>
      </c>
      <c r="E967" s="168" t="s">
        <v>3</v>
      </c>
      <c r="F967" s="169" t="s">
        <v>6998</v>
      </c>
      <c r="H967" s="168" t="s">
        <v>3</v>
      </c>
      <c r="I967" s="170"/>
      <c r="L967" s="167"/>
      <c r="M967" s="171"/>
      <c r="N967" s="172"/>
      <c r="O967" s="172"/>
      <c r="P967" s="172"/>
      <c r="Q967" s="172"/>
      <c r="R967" s="172"/>
      <c r="S967" s="172"/>
      <c r="T967" s="173"/>
      <c r="AT967" s="168" t="s">
        <v>264</v>
      </c>
      <c r="AU967" s="168" t="s">
        <v>82</v>
      </c>
      <c r="AV967" s="13" t="s">
        <v>80</v>
      </c>
      <c r="AW967" s="13" t="s">
        <v>34</v>
      </c>
      <c r="AX967" s="13" t="s">
        <v>73</v>
      </c>
      <c r="AY967" s="168" t="s">
        <v>252</v>
      </c>
    </row>
    <row r="968" spans="2:51" s="14" customFormat="1" ht="11.25">
      <c r="B968" s="174"/>
      <c r="D968" s="160" t="s">
        <v>264</v>
      </c>
      <c r="E968" s="175" t="s">
        <v>3</v>
      </c>
      <c r="F968" s="176" t="s">
        <v>755</v>
      </c>
      <c r="H968" s="177">
        <v>48</v>
      </c>
      <c r="I968" s="178"/>
      <c r="L968" s="174"/>
      <c r="M968" s="179"/>
      <c r="N968" s="180"/>
      <c r="O968" s="180"/>
      <c r="P968" s="180"/>
      <c r="Q968" s="180"/>
      <c r="R968" s="180"/>
      <c r="S968" s="180"/>
      <c r="T968" s="181"/>
      <c r="AT968" s="175" t="s">
        <v>264</v>
      </c>
      <c r="AU968" s="175" t="s">
        <v>82</v>
      </c>
      <c r="AV968" s="14" t="s">
        <v>82</v>
      </c>
      <c r="AW968" s="14" t="s">
        <v>34</v>
      </c>
      <c r="AX968" s="14" t="s">
        <v>73</v>
      </c>
      <c r="AY968" s="175" t="s">
        <v>252</v>
      </c>
    </row>
    <row r="969" spans="2:51" s="13" customFormat="1" ht="11.25">
      <c r="B969" s="167"/>
      <c r="D969" s="160" t="s">
        <v>264</v>
      </c>
      <c r="E969" s="168" t="s">
        <v>3</v>
      </c>
      <c r="F969" s="169" t="s">
        <v>6999</v>
      </c>
      <c r="H969" s="168" t="s">
        <v>3</v>
      </c>
      <c r="I969" s="170"/>
      <c r="L969" s="167"/>
      <c r="M969" s="171"/>
      <c r="N969" s="172"/>
      <c r="O969" s="172"/>
      <c r="P969" s="172"/>
      <c r="Q969" s="172"/>
      <c r="R969" s="172"/>
      <c r="S969" s="172"/>
      <c r="T969" s="173"/>
      <c r="AT969" s="168" t="s">
        <v>264</v>
      </c>
      <c r="AU969" s="168" t="s">
        <v>82</v>
      </c>
      <c r="AV969" s="13" t="s">
        <v>80</v>
      </c>
      <c r="AW969" s="13" t="s">
        <v>34</v>
      </c>
      <c r="AX969" s="13" t="s">
        <v>73</v>
      </c>
      <c r="AY969" s="168" t="s">
        <v>252</v>
      </c>
    </row>
    <row r="970" spans="2:51" s="14" customFormat="1" ht="11.25">
      <c r="B970" s="174"/>
      <c r="D970" s="160" t="s">
        <v>264</v>
      </c>
      <c r="E970" s="175" t="s">
        <v>3</v>
      </c>
      <c r="F970" s="176" t="s">
        <v>931</v>
      </c>
      <c r="H970" s="177">
        <v>63</v>
      </c>
      <c r="I970" s="178"/>
      <c r="L970" s="174"/>
      <c r="M970" s="179"/>
      <c r="N970" s="180"/>
      <c r="O970" s="180"/>
      <c r="P970" s="180"/>
      <c r="Q970" s="180"/>
      <c r="R970" s="180"/>
      <c r="S970" s="180"/>
      <c r="T970" s="181"/>
      <c r="AT970" s="175" t="s">
        <v>264</v>
      </c>
      <c r="AU970" s="175" t="s">
        <v>82</v>
      </c>
      <c r="AV970" s="14" t="s">
        <v>82</v>
      </c>
      <c r="AW970" s="14" t="s">
        <v>34</v>
      </c>
      <c r="AX970" s="14" t="s">
        <v>73</v>
      </c>
      <c r="AY970" s="175" t="s">
        <v>252</v>
      </c>
    </row>
    <row r="971" spans="2:51" s="13" customFormat="1" ht="11.25">
      <c r="B971" s="167"/>
      <c r="D971" s="160" t="s">
        <v>264</v>
      </c>
      <c r="E971" s="168" t="s">
        <v>3</v>
      </c>
      <c r="F971" s="169" t="s">
        <v>7000</v>
      </c>
      <c r="H971" s="168" t="s">
        <v>3</v>
      </c>
      <c r="I971" s="170"/>
      <c r="L971" s="167"/>
      <c r="M971" s="171"/>
      <c r="N971" s="172"/>
      <c r="O971" s="172"/>
      <c r="P971" s="172"/>
      <c r="Q971" s="172"/>
      <c r="R971" s="172"/>
      <c r="S971" s="172"/>
      <c r="T971" s="173"/>
      <c r="AT971" s="168" t="s">
        <v>264</v>
      </c>
      <c r="AU971" s="168" t="s">
        <v>82</v>
      </c>
      <c r="AV971" s="13" t="s">
        <v>80</v>
      </c>
      <c r="AW971" s="13" t="s">
        <v>34</v>
      </c>
      <c r="AX971" s="13" t="s">
        <v>73</v>
      </c>
      <c r="AY971" s="168" t="s">
        <v>252</v>
      </c>
    </row>
    <row r="972" spans="2:51" s="14" customFormat="1" ht="11.25">
      <c r="B972" s="174"/>
      <c r="D972" s="160" t="s">
        <v>264</v>
      </c>
      <c r="E972" s="175" t="s">
        <v>3</v>
      </c>
      <c r="F972" s="176" t="s">
        <v>389</v>
      </c>
      <c r="H972" s="177">
        <v>14</v>
      </c>
      <c r="I972" s="178"/>
      <c r="L972" s="174"/>
      <c r="M972" s="179"/>
      <c r="N972" s="180"/>
      <c r="O972" s="180"/>
      <c r="P972" s="180"/>
      <c r="Q972" s="180"/>
      <c r="R972" s="180"/>
      <c r="S972" s="180"/>
      <c r="T972" s="181"/>
      <c r="AT972" s="175" t="s">
        <v>264</v>
      </c>
      <c r="AU972" s="175" t="s">
        <v>82</v>
      </c>
      <c r="AV972" s="14" t="s">
        <v>82</v>
      </c>
      <c r="AW972" s="14" t="s">
        <v>34</v>
      </c>
      <c r="AX972" s="14" t="s">
        <v>73</v>
      </c>
      <c r="AY972" s="175" t="s">
        <v>252</v>
      </c>
    </row>
    <row r="973" spans="2:51" s="13" customFormat="1" ht="11.25">
      <c r="B973" s="167"/>
      <c r="D973" s="160" t="s">
        <v>264</v>
      </c>
      <c r="E973" s="168" t="s">
        <v>3</v>
      </c>
      <c r="F973" s="169" t="s">
        <v>7001</v>
      </c>
      <c r="H973" s="168" t="s">
        <v>3</v>
      </c>
      <c r="I973" s="170"/>
      <c r="L973" s="167"/>
      <c r="M973" s="171"/>
      <c r="N973" s="172"/>
      <c r="O973" s="172"/>
      <c r="P973" s="172"/>
      <c r="Q973" s="172"/>
      <c r="R973" s="172"/>
      <c r="S973" s="172"/>
      <c r="T973" s="173"/>
      <c r="AT973" s="168" t="s">
        <v>264</v>
      </c>
      <c r="AU973" s="168" t="s">
        <v>82</v>
      </c>
      <c r="AV973" s="13" t="s">
        <v>80</v>
      </c>
      <c r="AW973" s="13" t="s">
        <v>34</v>
      </c>
      <c r="AX973" s="13" t="s">
        <v>73</v>
      </c>
      <c r="AY973" s="168" t="s">
        <v>252</v>
      </c>
    </row>
    <row r="974" spans="2:51" s="14" customFormat="1" ht="11.25">
      <c r="B974" s="174"/>
      <c r="D974" s="160" t="s">
        <v>264</v>
      </c>
      <c r="E974" s="175" t="s">
        <v>3</v>
      </c>
      <c r="F974" s="176" t="s">
        <v>296</v>
      </c>
      <c r="H974" s="177">
        <v>5</v>
      </c>
      <c r="I974" s="178"/>
      <c r="L974" s="174"/>
      <c r="M974" s="179"/>
      <c r="N974" s="180"/>
      <c r="O974" s="180"/>
      <c r="P974" s="180"/>
      <c r="Q974" s="180"/>
      <c r="R974" s="180"/>
      <c r="S974" s="180"/>
      <c r="T974" s="181"/>
      <c r="AT974" s="175" t="s">
        <v>264</v>
      </c>
      <c r="AU974" s="175" t="s">
        <v>82</v>
      </c>
      <c r="AV974" s="14" t="s">
        <v>82</v>
      </c>
      <c r="AW974" s="14" t="s">
        <v>34</v>
      </c>
      <c r="AX974" s="14" t="s">
        <v>73</v>
      </c>
      <c r="AY974" s="175" t="s">
        <v>252</v>
      </c>
    </row>
    <row r="975" spans="2:51" s="13" customFormat="1" ht="11.25">
      <c r="B975" s="167"/>
      <c r="D975" s="160" t="s">
        <v>264</v>
      </c>
      <c r="E975" s="168" t="s">
        <v>3</v>
      </c>
      <c r="F975" s="169" t="s">
        <v>7002</v>
      </c>
      <c r="H975" s="168" t="s">
        <v>3</v>
      </c>
      <c r="I975" s="170"/>
      <c r="L975" s="167"/>
      <c r="M975" s="171"/>
      <c r="N975" s="172"/>
      <c r="O975" s="172"/>
      <c r="P975" s="172"/>
      <c r="Q975" s="172"/>
      <c r="R975" s="172"/>
      <c r="S975" s="172"/>
      <c r="T975" s="173"/>
      <c r="AT975" s="168" t="s">
        <v>264</v>
      </c>
      <c r="AU975" s="168" t="s">
        <v>82</v>
      </c>
      <c r="AV975" s="13" t="s">
        <v>80</v>
      </c>
      <c r="AW975" s="13" t="s">
        <v>34</v>
      </c>
      <c r="AX975" s="13" t="s">
        <v>73</v>
      </c>
      <c r="AY975" s="168" t="s">
        <v>252</v>
      </c>
    </row>
    <row r="976" spans="2:51" s="14" customFormat="1" ht="11.25">
      <c r="B976" s="174"/>
      <c r="D976" s="160" t="s">
        <v>264</v>
      </c>
      <c r="E976" s="175" t="s">
        <v>3</v>
      </c>
      <c r="F976" s="176" t="s">
        <v>338</v>
      </c>
      <c r="H976" s="177">
        <v>10</v>
      </c>
      <c r="I976" s="178"/>
      <c r="L976" s="174"/>
      <c r="M976" s="179"/>
      <c r="N976" s="180"/>
      <c r="O976" s="180"/>
      <c r="P976" s="180"/>
      <c r="Q976" s="180"/>
      <c r="R976" s="180"/>
      <c r="S976" s="180"/>
      <c r="T976" s="181"/>
      <c r="AT976" s="175" t="s">
        <v>264</v>
      </c>
      <c r="AU976" s="175" t="s">
        <v>82</v>
      </c>
      <c r="AV976" s="14" t="s">
        <v>82</v>
      </c>
      <c r="AW976" s="14" t="s">
        <v>34</v>
      </c>
      <c r="AX976" s="14" t="s">
        <v>73</v>
      </c>
      <c r="AY976" s="175" t="s">
        <v>252</v>
      </c>
    </row>
    <row r="977" spans="1:65" s="15" customFormat="1" ht="11.25">
      <c r="B977" s="182"/>
      <c r="D977" s="160" t="s">
        <v>264</v>
      </c>
      <c r="E977" s="183" t="s">
        <v>3</v>
      </c>
      <c r="F977" s="184" t="s">
        <v>269</v>
      </c>
      <c r="H977" s="185">
        <v>362</v>
      </c>
      <c r="I977" s="186"/>
      <c r="L977" s="182"/>
      <c r="M977" s="187"/>
      <c r="N977" s="188"/>
      <c r="O977" s="188"/>
      <c r="P977" s="188"/>
      <c r="Q977" s="188"/>
      <c r="R977" s="188"/>
      <c r="S977" s="188"/>
      <c r="T977" s="189"/>
      <c r="AT977" s="183" t="s">
        <v>264</v>
      </c>
      <c r="AU977" s="183" t="s">
        <v>82</v>
      </c>
      <c r="AV977" s="15" t="s">
        <v>258</v>
      </c>
      <c r="AW977" s="15" t="s">
        <v>34</v>
      </c>
      <c r="AX977" s="15" t="s">
        <v>80</v>
      </c>
      <c r="AY977" s="183" t="s">
        <v>252</v>
      </c>
    </row>
    <row r="978" spans="1:65" s="2" customFormat="1" ht="16.5" customHeight="1">
      <c r="A978" s="34"/>
      <c r="B978" s="145"/>
      <c r="C978" s="198" t="s">
        <v>730</v>
      </c>
      <c r="D978" s="198" t="s">
        <v>361</v>
      </c>
      <c r="E978" s="199" t="s">
        <v>7003</v>
      </c>
      <c r="F978" s="200" t="s">
        <v>7004</v>
      </c>
      <c r="G978" s="201" t="s">
        <v>331</v>
      </c>
      <c r="H978" s="202">
        <v>398.2</v>
      </c>
      <c r="I978" s="203"/>
      <c r="J978" s="204">
        <f>ROUND(I978*H978,2)</f>
        <v>0</v>
      </c>
      <c r="K978" s="205"/>
      <c r="L978" s="206"/>
      <c r="M978" s="207" t="s">
        <v>3</v>
      </c>
      <c r="N978" s="208" t="s">
        <v>44</v>
      </c>
      <c r="O978" s="55"/>
      <c r="P978" s="156">
        <f>O978*H978</f>
        <v>0</v>
      </c>
      <c r="Q978" s="156">
        <v>4.0999999999999999E-4</v>
      </c>
      <c r="R978" s="156">
        <f>Q978*H978</f>
        <v>0.16326199999999999</v>
      </c>
      <c r="S978" s="156">
        <v>0</v>
      </c>
      <c r="T978" s="157">
        <f>S978*H978</f>
        <v>0</v>
      </c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R978" s="158" t="s">
        <v>572</v>
      </c>
      <c r="AT978" s="158" t="s">
        <v>361</v>
      </c>
      <c r="AU978" s="158" t="s">
        <v>82</v>
      </c>
      <c r="AY978" s="19" t="s">
        <v>252</v>
      </c>
      <c r="BE978" s="159">
        <f>IF(N978="základní",J978,0)</f>
        <v>0</v>
      </c>
      <c r="BF978" s="159">
        <f>IF(N978="snížená",J978,0)</f>
        <v>0</v>
      </c>
      <c r="BG978" s="159">
        <f>IF(N978="zákl. přenesená",J978,0)</f>
        <v>0</v>
      </c>
      <c r="BH978" s="159">
        <f>IF(N978="sníž. přenesená",J978,0)</f>
        <v>0</v>
      </c>
      <c r="BI978" s="159">
        <f>IF(N978="nulová",J978,0)</f>
        <v>0</v>
      </c>
      <c r="BJ978" s="19" t="s">
        <v>80</v>
      </c>
      <c r="BK978" s="159">
        <f>ROUND(I978*H978,2)</f>
        <v>0</v>
      </c>
      <c r="BL978" s="19" t="s">
        <v>406</v>
      </c>
      <c r="BM978" s="158" t="s">
        <v>7005</v>
      </c>
    </row>
    <row r="979" spans="1:65" s="2" customFormat="1" ht="11.25">
      <c r="A979" s="34"/>
      <c r="B979" s="35"/>
      <c r="C979" s="34"/>
      <c r="D979" s="160" t="s">
        <v>260</v>
      </c>
      <c r="E979" s="34"/>
      <c r="F979" s="161" t="s">
        <v>7004</v>
      </c>
      <c r="G979" s="34"/>
      <c r="H979" s="34"/>
      <c r="I979" s="162"/>
      <c r="J979" s="34"/>
      <c r="K979" s="34"/>
      <c r="L979" s="35"/>
      <c r="M979" s="163"/>
      <c r="N979" s="164"/>
      <c r="O979" s="55"/>
      <c r="P979" s="55"/>
      <c r="Q979" s="55"/>
      <c r="R979" s="55"/>
      <c r="S979" s="55"/>
      <c r="T979" s="56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T979" s="19" t="s">
        <v>260</v>
      </c>
      <c r="AU979" s="19" t="s">
        <v>82</v>
      </c>
    </row>
    <row r="980" spans="1:65" s="14" customFormat="1" ht="11.25">
      <c r="B980" s="174"/>
      <c r="D980" s="160" t="s">
        <v>264</v>
      </c>
      <c r="F980" s="176" t="s">
        <v>7006</v>
      </c>
      <c r="H980" s="177">
        <v>398.2</v>
      </c>
      <c r="I980" s="178"/>
      <c r="L980" s="174"/>
      <c r="M980" s="179"/>
      <c r="N980" s="180"/>
      <c r="O980" s="180"/>
      <c r="P980" s="180"/>
      <c r="Q980" s="180"/>
      <c r="R980" s="180"/>
      <c r="S980" s="180"/>
      <c r="T980" s="181"/>
      <c r="AT980" s="175" t="s">
        <v>264</v>
      </c>
      <c r="AU980" s="175" t="s">
        <v>82</v>
      </c>
      <c r="AV980" s="14" t="s">
        <v>82</v>
      </c>
      <c r="AW980" s="14" t="s">
        <v>4</v>
      </c>
      <c r="AX980" s="14" t="s">
        <v>80</v>
      </c>
      <c r="AY980" s="175" t="s">
        <v>252</v>
      </c>
    </row>
    <row r="981" spans="1:65" s="2" customFormat="1" ht="21.75" customHeight="1">
      <c r="A981" s="34"/>
      <c r="B981" s="145"/>
      <c r="C981" s="146" t="s">
        <v>740</v>
      </c>
      <c r="D981" s="146" t="s">
        <v>254</v>
      </c>
      <c r="E981" s="147" t="s">
        <v>7007</v>
      </c>
      <c r="F981" s="148" t="s">
        <v>7008</v>
      </c>
      <c r="G981" s="149" t="s">
        <v>331</v>
      </c>
      <c r="H981" s="150">
        <v>5</v>
      </c>
      <c r="I981" s="151"/>
      <c r="J981" s="152">
        <f>ROUND(I981*H981,2)</f>
        <v>0</v>
      </c>
      <c r="K981" s="153"/>
      <c r="L981" s="35"/>
      <c r="M981" s="154" t="s">
        <v>3</v>
      </c>
      <c r="N981" s="155" t="s">
        <v>44</v>
      </c>
      <c r="O981" s="55"/>
      <c r="P981" s="156">
        <f>O981*H981</f>
        <v>0</v>
      </c>
      <c r="Q981" s="156">
        <v>0</v>
      </c>
      <c r="R981" s="156">
        <f>Q981*H981</f>
        <v>0</v>
      </c>
      <c r="S981" s="156">
        <v>0</v>
      </c>
      <c r="T981" s="157">
        <f>S981*H981</f>
        <v>0</v>
      </c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R981" s="158" t="s">
        <v>406</v>
      </c>
      <c r="AT981" s="158" t="s">
        <v>254</v>
      </c>
      <c r="AU981" s="158" t="s">
        <v>82</v>
      </c>
      <c r="AY981" s="19" t="s">
        <v>252</v>
      </c>
      <c r="BE981" s="159">
        <f>IF(N981="základní",J981,0)</f>
        <v>0</v>
      </c>
      <c r="BF981" s="159">
        <f>IF(N981="snížená",J981,0)</f>
        <v>0</v>
      </c>
      <c r="BG981" s="159">
        <f>IF(N981="zákl. přenesená",J981,0)</f>
        <v>0</v>
      </c>
      <c r="BH981" s="159">
        <f>IF(N981="sníž. přenesená",J981,0)</f>
        <v>0</v>
      </c>
      <c r="BI981" s="159">
        <f>IF(N981="nulová",J981,0)</f>
        <v>0</v>
      </c>
      <c r="BJ981" s="19" t="s">
        <v>80</v>
      </c>
      <c r="BK981" s="159">
        <f>ROUND(I981*H981,2)</f>
        <v>0</v>
      </c>
      <c r="BL981" s="19" t="s">
        <v>406</v>
      </c>
      <c r="BM981" s="158" t="s">
        <v>7009</v>
      </c>
    </row>
    <row r="982" spans="1:65" s="2" customFormat="1" ht="19.5">
      <c r="A982" s="34"/>
      <c r="B982" s="35"/>
      <c r="C982" s="34"/>
      <c r="D982" s="160" t="s">
        <v>260</v>
      </c>
      <c r="E982" s="34"/>
      <c r="F982" s="161" t="s">
        <v>7010</v>
      </c>
      <c r="G982" s="34"/>
      <c r="H982" s="34"/>
      <c r="I982" s="162"/>
      <c r="J982" s="34"/>
      <c r="K982" s="34"/>
      <c r="L982" s="35"/>
      <c r="M982" s="163"/>
      <c r="N982" s="164"/>
      <c r="O982" s="55"/>
      <c r="P982" s="55"/>
      <c r="Q982" s="55"/>
      <c r="R982" s="55"/>
      <c r="S982" s="55"/>
      <c r="T982" s="56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T982" s="19" t="s">
        <v>260</v>
      </c>
      <c r="AU982" s="19" t="s">
        <v>82</v>
      </c>
    </row>
    <row r="983" spans="1:65" s="2" customFormat="1" ht="11.25">
      <c r="A983" s="34"/>
      <c r="B983" s="35"/>
      <c r="C983" s="34"/>
      <c r="D983" s="165" t="s">
        <v>262</v>
      </c>
      <c r="E983" s="34"/>
      <c r="F983" s="166" t="s">
        <v>7011</v>
      </c>
      <c r="G983" s="34"/>
      <c r="H983" s="34"/>
      <c r="I983" s="162"/>
      <c r="J983" s="34"/>
      <c r="K983" s="34"/>
      <c r="L983" s="35"/>
      <c r="M983" s="163"/>
      <c r="N983" s="164"/>
      <c r="O983" s="55"/>
      <c r="P983" s="55"/>
      <c r="Q983" s="55"/>
      <c r="R983" s="55"/>
      <c r="S983" s="55"/>
      <c r="T983" s="56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T983" s="19" t="s">
        <v>262</v>
      </c>
      <c r="AU983" s="19" t="s">
        <v>82</v>
      </c>
    </row>
    <row r="984" spans="1:65" s="13" customFormat="1" ht="11.25">
      <c r="B984" s="167"/>
      <c r="D984" s="160" t="s">
        <v>264</v>
      </c>
      <c r="E984" s="168" t="s">
        <v>3</v>
      </c>
      <c r="F984" s="169" t="s">
        <v>7012</v>
      </c>
      <c r="H984" s="168" t="s">
        <v>3</v>
      </c>
      <c r="I984" s="170"/>
      <c r="L984" s="167"/>
      <c r="M984" s="171"/>
      <c r="N984" s="172"/>
      <c r="O984" s="172"/>
      <c r="P984" s="172"/>
      <c r="Q984" s="172"/>
      <c r="R984" s="172"/>
      <c r="S984" s="172"/>
      <c r="T984" s="173"/>
      <c r="AT984" s="168" t="s">
        <v>264</v>
      </c>
      <c r="AU984" s="168" t="s">
        <v>82</v>
      </c>
      <c r="AV984" s="13" t="s">
        <v>80</v>
      </c>
      <c r="AW984" s="13" t="s">
        <v>34</v>
      </c>
      <c r="AX984" s="13" t="s">
        <v>73</v>
      </c>
      <c r="AY984" s="168" t="s">
        <v>252</v>
      </c>
    </row>
    <row r="985" spans="1:65" s="14" customFormat="1" ht="11.25">
      <c r="B985" s="174"/>
      <c r="D985" s="160" t="s">
        <v>264</v>
      </c>
      <c r="E985" s="175" t="s">
        <v>3</v>
      </c>
      <c r="F985" s="176" t="s">
        <v>296</v>
      </c>
      <c r="H985" s="177">
        <v>5</v>
      </c>
      <c r="I985" s="178"/>
      <c r="L985" s="174"/>
      <c r="M985" s="179"/>
      <c r="N985" s="180"/>
      <c r="O985" s="180"/>
      <c r="P985" s="180"/>
      <c r="Q985" s="180"/>
      <c r="R985" s="180"/>
      <c r="S985" s="180"/>
      <c r="T985" s="181"/>
      <c r="AT985" s="175" t="s">
        <v>264</v>
      </c>
      <c r="AU985" s="175" t="s">
        <v>82</v>
      </c>
      <c r="AV985" s="14" t="s">
        <v>82</v>
      </c>
      <c r="AW985" s="14" t="s">
        <v>34</v>
      </c>
      <c r="AX985" s="14" t="s">
        <v>80</v>
      </c>
      <c r="AY985" s="175" t="s">
        <v>252</v>
      </c>
    </row>
    <row r="986" spans="1:65" s="2" customFormat="1" ht="16.5" customHeight="1">
      <c r="A986" s="34"/>
      <c r="B986" s="145"/>
      <c r="C986" s="198" t="s">
        <v>748</v>
      </c>
      <c r="D986" s="198" t="s">
        <v>361</v>
      </c>
      <c r="E986" s="199" t="s">
        <v>7013</v>
      </c>
      <c r="F986" s="200" t="s">
        <v>7014</v>
      </c>
      <c r="G986" s="201" t="s">
        <v>331</v>
      </c>
      <c r="H986" s="202">
        <v>5</v>
      </c>
      <c r="I986" s="203"/>
      <c r="J986" s="204">
        <f>ROUND(I986*H986,2)</f>
        <v>0</v>
      </c>
      <c r="K986" s="205"/>
      <c r="L986" s="206"/>
      <c r="M986" s="207" t="s">
        <v>3</v>
      </c>
      <c r="N986" s="208" t="s">
        <v>44</v>
      </c>
      <c r="O986" s="55"/>
      <c r="P986" s="156">
        <f>O986*H986</f>
        <v>0</v>
      </c>
      <c r="Q986" s="156">
        <v>4.0999999999999999E-4</v>
      </c>
      <c r="R986" s="156">
        <f>Q986*H986</f>
        <v>2.0499999999999997E-3</v>
      </c>
      <c r="S986" s="156">
        <v>0</v>
      </c>
      <c r="T986" s="157">
        <f>S986*H986</f>
        <v>0</v>
      </c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R986" s="158" t="s">
        <v>572</v>
      </c>
      <c r="AT986" s="158" t="s">
        <v>361</v>
      </c>
      <c r="AU986" s="158" t="s">
        <v>82</v>
      </c>
      <c r="AY986" s="19" t="s">
        <v>252</v>
      </c>
      <c r="BE986" s="159">
        <f>IF(N986="základní",J986,0)</f>
        <v>0</v>
      </c>
      <c r="BF986" s="159">
        <f>IF(N986="snížená",J986,0)</f>
        <v>0</v>
      </c>
      <c r="BG986" s="159">
        <f>IF(N986="zákl. přenesená",J986,0)</f>
        <v>0</v>
      </c>
      <c r="BH986" s="159">
        <f>IF(N986="sníž. přenesená",J986,0)</f>
        <v>0</v>
      </c>
      <c r="BI986" s="159">
        <f>IF(N986="nulová",J986,0)</f>
        <v>0</v>
      </c>
      <c r="BJ986" s="19" t="s">
        <v>80</v>
      </c>
      <c r="BK986" s="159">
        <f>ROUND(I986*H986,2)</f>
        <v>0</v>
      </c>
      <c r="BL986" s="19" t="s">
        <v>406</v>
      </c>
      <c r="BM986" s="158" t="s">
        <v>7015</v>
      </c>
    </row>
    <row r="987" spans="1:65" s="2" customFormat="1" ht="11.25">
      <c r="A987" s="34"/>
      <c r="B987" s="35"/>
      <c r="C987" s="34"/>
      <c r="D987" s="160" t="s">
        <v>260</v>
      </c>
      <c r="E987" s="34"/>
      <c r="F987" s="161" t="s">
        <v>7014</v>
      </c>
      <c r="G987" s="34"/>
      <c r="H987" s="34"/>
      <c r="I987" s="162"/>
      <c r="J987" s="34"/>
      <c r="K987" s="34"/>
      <c r="L987" s="35"/>
      <c r="M987" s="163"/>
      <c r="N987" s="164"/>
      <c r="O987" s="55"/>
      <c r="P987" s="55"/>
      <c r="Q987" s="55"/>
      <c r="R987" s="55"/>
      <c r="S987" s="55"/>
      <c r="T987" s="56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T987" s="19" t="s">
        <v>260</v>
      </c>
      <c r="AU987" s="19" t="s">
        <v>82</v>
      </c>
    </row>
    <row r="988" spans="1:65" s="14" customFormat="1" ht="11.25">
      <c r="B988" s="174"/>
      <c r="D988" s="160" t="s">
        <v>264</v>
      </c>
      <c r="F988" s="176" t="s">
        <v>7016</v>
      </c>
      <c r="H988" s="177">
        <v>5</v>
      </c>
      <c r="I988" s="178"/>
      <c r="L988" s="174"/>
      <c r="M988" s="179"/>
      <c r="N988" s="180"/>
      <c r="O988" s="180"/>
      <c r="P988" s="180"/>
      <c r="Q988" s="180"/>
      <c r="R988" s="180"/>
      <c r="S988" s="180"/>
      <c r="T988" s="181"/>
      <c r="AT988" s="175" t="s">
        <v>264</v>
      </c>
      <c r="AU988" s="175" t="s">
        <v>82</v>
      </c>
      <c r="AV988" s="14" t="s">
        <v>82</v>
      </c>
      <c r="AW988" s="14" t="s">
        <v>4</v>
      </c>
      <c r="AX988" s="14" t="s">
        <v>80</v>
      </c>
      <c r="AY988" s="175" t="s">
        <v>252</v>
      </c>
    </row>
    <row r="989" spans="1:65" s="2" customFormat="1" ht="16.5" customHeight="1">
      <c r="A989" s="34"/>
      <c r="B989" s="145"/>
      <c r="C989" s="146" t="s">
        <v>755</v>
      </c>
      <c r="D989" s="146" t="s">
        <v>254</v>
      </c>
      <c r="E989" s="147" t="s">
        <v>7017</v>
      </c>
      <c r="F989" s="148" t="s">
        <v>7018</v>
      </c>
      <c r="G989" s="149" t="s">
        <v>331</v>
      </c>
      <c r="H989" s="150">
        <v>354</v>
      </c>
      <c r="I989" s="151"/>
      <c r="J989" s="152">
        <f>ROUND(I989*H989,2)</f>
        <v>0</v>
      </c>
      <c r="K989" s="153"/>
      <c r="L989" s="35"/>
      <c r="M989" s="154" t="s">
        <v>3</v>
      </c>
      <c r="N989" s="155" t="s">
        <v>44</v>
      </c>
      <c r="O989" s="55"/>
      <c r="P989" s="156">
        <f>O989*H989</f>
        <v>0</v>
      </c>
      <c r="Q989" s="156">
        <v>0</v>
      </c>
      <c r="R989" s="156">
        <f>Q989*H989</f>
        <v>0</v>
      </c>
      <c r="S989" s="156">
        <v>0</v>
      </c>
      <c r="T989" s="157">
        <f>S989*H989</f>
        <v>0</v>
      </c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R989" s="158" t="s">
        <v>406</v>
      </c>
      <c r="AT989" s="158" t="s">
        <v>254</v>
      </c>
      <c r="AU989" s="158" t="s">
        <v>82</v>
      </c>
      <c r="AY989" s="19" t="s">
        <v>252</v>
      </c>
      <c r="BE989" s="159">
        <f>IF(N989="základní",J989,0)</f>
        <v>0</v>
      </c>
      <c r="BF989" s="159">
        <f>IF(N989="snížená",J989,0)</f>
        <v>0</v>
      </c>
      <c r="BG989" s="159">
        <f>IF(N989="zákl. přenesená",J989,0)</f>
        <v>0</v>
      </c>
      <c r="BH989" s="159">
        <f>IF(N989="sníž. přenesená",J989,0)</f>
        <v>0</v>
      </c>
      <c r="BI989" s="159">
        <f>IF(N989="nulová",J989,0)</f>
        <v>0</v>
      </c>
      <c r="BJ989" s="19" t="s">
        <v>80</v>
      </c>
      <c r="BK989" s="159">
        <f>ROUND(I989*H989,2)</f>
        <v>0</v>
      </c>
      <c r="BL989" s="19" t="s">
        <v>406</v>
      </c>
      <c r="BM989" s="158" t="s">
        <v>7019</v>
      </c>
    </row>
    <row r="990" spans="1:65" s="2" customFormat="1" ht="19.5">
      <c r="A990" s="34"/>
      <c r="B990" s="35"/>
      <c r="C990" s="34"/>
      <c r="D990" s="160" t="s">
        <v>260</v>
      </c>
      <c r="E990" s="34"/>
      <c r="F990" s="161" t="s">
        <v>7020</v>
      </c>
      <c r="G990" s="34"/>
      <c r="H990" s="34"/>
      <c r="I990" s="162"/>
      <c r="J990" s="34"/>
      <c r="K990" s="34"/>
      <c r="L990" s="35"/>
      <c r="M990" s="163"/>
      <c r="N990" s="164"/>
      <c r="O990" s="55"/>
      <c r="P990" s="55"/>
      <c r="Q990" s="55"/>
      <c r="R990" s="55"/>
      <c r="S990" s="55"/>
      <c r="T990" s="56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T990" s="19" t="s">
        <v>260</v>
      </c>
      <c r="AU990" s="19" t="s">
        <v>82</v>
      </c>
    </row>
    <row r="991" spans="1:65" s="2" customFormat="1" ht="11.25">
      <c r="A991" s="34"/>
      <c r="B991" s="35"/>
      <c r="C991" s="34"/>
      <c r="D991" s="165" t="s">
        <v>262</v>
      </c>
      <c r="E991" s="34"/>
      <c r="F991" s="166" t="s">
        <v>7021</v>
      </c>
      <c r="G991" s="34"/>
      <c r="H991" s="34"/>
      <c r="I991" s="162"/>
      <c r="J991" s="34"/>
      <c r="K991" s="34"/>
      <c r="L991" s="35"/>
      <c r="M991" s="163"/>
      <c r="N991" s="164"/>
      <c r="O991" s="55"/>
      <c r="P991" s="55"/>
      <c r="Q991" s="55"/>
      <c r="R991" s="55"/>
      <c r="S991" s="55"/>
      <c r="T991" s="56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T991" s="19" t="s">
        <v>262</v>
      </c>
      <c r="AU991" s="19" t="s">
        <v>82</v>
      </c>
    </row>
    <row r="992" spans="1:65" s="13" customFormat="1" ht="11.25">
      <c r="B992" s="167"/>
      <c r="D992" s="160" t="s">
        <v>264</v>
      </c>
      <c r="E992" s="168" t="s">
        <v>3</v>
      </c>
      <c r="F992" s="169" t="s">
        <v>7022</v>
      </c>
      <c r="H992" s="168" t="s">
        <v>3</v>
      </c>
      <c r="I992" s="170"/>
      <c r="L992" s="167"/>
      <c r="M992" s="171"/>
      <c r="N992" s="172"/>
      <c r="O992" s="172"/>
      <c r="P992" s="172"/>
      <c r="Q992" s="172"/>
      <c r="R992" s="172"/>
      <c r="S992" s="172"/>
      <c r="T992" s="173"/>
      <c r="AT992" s="168" t="s">
        <v>264</v>
      </c>
      <c r="AU992" s="168" t="s">
        <v>82</v>
      </c>
      <c r="AV992" s="13" t="s">
        <v>80</v>
      </c>
      <c r="AW992" s="13" t="s">
        <v>34</v>
      </c>
      <c r="AX992" s="13" t="s">
        <v>73</v>
      </c>
      <c r="AY992" s="168" t="s">
        <v>252</v>
      </c>
    </row>
    <row r="993" spans="2:51" s="13" customFormat="1" ht="11.25">
      <c r="B993" s="167"/>
      <c r="D993" s="160" t="s">
        <v>264</v>
      </c>
      <c r="E993" s="168" t="s">
        <v>3</v>
      </c>
      <c r="F993" s="169" t="s">
        <v>7023</v>
      </c>
      <c r="H993" s="168" t="s">
        <v>3</v>
      </c>
      <c r="I993" s="170"/>
      <c r="L993" s="167"/>
      <c r="M993" s="171"/>
      <c r="N993" s="172"/>
      <c r="O993" s="172"/>
      <c r="P993" s="172"/>
      <c r="Q993" s="172"/>
      <c r="R993" s="172"/>
      <c r="S993" s="172"/>
      <c r="T993" s="173"/>
      <c r="AT993" s="168" t="s">
        <v>264</v>
      </c>
      <c r="AU993" s="168" t="s">
        <v>82</v>
      </c>
      <c r="AV993" s="13" t="s">
        <v>80</v>
      </c>
      <c r="AW993" s="13" t="s">
        <v>34</v>
      </c>
      <c r="AX993" s="13" t="s">
        <v>73</v>
      </c>
      <c r="AY993" s="168" t="s">
        <v>252</v>
      </c>
    </row>
    <row r="994" spans="2:51" s="14" customFormat="1" ht="11.25">
      <c r="B994" s="174"/>
      <c r="D994" s="160" t="s">
        <v>264</v>
      </c>
      <c r="E994" s="175" t="s">
        <v>3</v>
      </c>
      <c r="F994" s="176" t="s">
        <v>475</v>
      </c>
      <c r="H994" s="177">
        <v>24</v>
      </c>
      <c r="I994" s="178"/>
      <c r="L994" s="174"/>
      <c r="M994" s="179"/>
      <c r="N994" s="180"/>
      <c r="O994" s="180"/>
      <c r="P994" s="180"/>
      <c r="Q994" s="180"/>
      <c r="R994" s="180"/>
      <c r="S994" s="180"/>
      <c r="T994" s="181"/>
      <c r="AT994" s="175" t="s">
        <v>264</v>
      </c>
      <c r="AU994" s="175" t="s">
        <v>82</v>
      </c>
      <c r="AV994" s="14" t="s">
        <v>82</v>
      </c>
      <c r="AW994" s="14" t="s">
        <v>34</v>
      </c>
      <c r="AX994" s="14" t="s">
        <v>73</v>
      </c>
      <c r="AY994" s="175" t="s">
        <v>252</v>
      </c>
    </row>
    <row r="995" spans="2:51" s="13" customFormat="1" ht="11.25">
      <c r="B995" s="167"/>
      <c r="D995" s="160" t="s">
        <v>264</v>
      </c>
      <c r="E995" s="168" t="s">
        <v>3</v>
      </c>
      <c r="F995" s="169" t="s">
        <v>7024</v>
      </c>
      <c r="H995" s="168" t="s">
        <v>3</v>
      </c>
      <c r="I995" s="170"/>
      <c r="L995" s="167"/>
      <c r="M995" s="171"/>
      <c r="N995" s="172"/>
      <c r="O995" s="172"/>
      <c r="P995" s="172"/>
      <c r="Q995" s="172"/>
      <c r="R995" s="172"/>
      <c r="S995" s="172"/>
      <c r="T995" s="173"/>
      <c r="AT995" s="168" t="s">
        <v>264</v>
      </c>
      <c r="AU995" s="168" t="s">
        <v>82</v>
      </c>
      <c r="AV995" s="13" t="s">
        <v>80</v>
      </c>
      <c r="AW995" s="13" t="s">
        <v>34</v>
      </c>
      <c r="AX995" s="13" t="s">
        <v>73</v>
      </c>
      <c r="AY995" s="168" t="s">
        <v>252</v>
      </c>
    </row>
    <row r="996" spans="2:51" s="14" customFormat="1" ht="11.25">
      <c r="B996" s="174"/>
      <c r="D996" s="160" t="s">
        <v>264</v>
      </c>
      <c r="E996" s="175" t="s">
        <v>3</v>
      </c>
      <c r="F996" s="176" t="s">
        <v>509</v>
      </c>
      <c r="H996" s="177">
        <v>28</v>
      </c>
      <c r="I996" s="178"/>
      <c r="L996" s="174"/>
      <c r="M996" s="179"/>
      <c r="N996" s="180"/>
      <c r="O996" s="180"/>
      <c r="P996" s="180"/>
      <c r="Q996" s="180"/>
      <c r="R996" s="180"/>
      <c r="S996" s="180"/>
      <c r="T996" s="181"/>
      <c r="AT996" s="175" t="s">
        <v>264</v>
      </c>
      <c r="AU996" s="175" t="s">
        <v>82</v>
      </c>
      <c r="AV996" s="14" t="s">
        <v>82</v>
      </c>
      <c r="AW996" s="14" t="s">
        <v>34</v>
      </c>
      <c r="AX996" s="14" t="s">
        <v>73</v>
      </c>
      <c r="AY996" s="175" t="s">
        <v>252</v>
      </c>
    </row>
    <row r="997" spans="2:51" s="13" customFormat="1" ht="11.25">
      <c r="B997" s="167"/>
      <c r="D997" s="160" t="s">
        <v>264</v>
      </c>
      <c r="E997" s="168" t="s">
        <v>3</v>
      </c>
      <c r="F997" s="169" t="s">
        <v>7025</v>
      </c>
      <c r="H997" s="168" t="s">
        <v>3</v>
      </c>
      <c r="I997" s="170"/>
      <c r="L997" s="167"/>
      <c r="M997" s="171"/>
      <c r="N997" s="172"/>
      <c r="O997" s="172"/>
      <c r="P997" s="172"/>
      <c r="Q997" s="172"/>
      <c r="R997" s="172"/>
      <c r="S997" s="172"/>
      <c r="T997" s="173"/>
      <c r="AT997" s="168" t="s">
        <v>264</v>
      </c>
      <c r="AU997" s="168" t="s">
        <v>82</v>
      </c>
      <c r="AV997" s="13" t="s">
        <v>80</v>
      </c>
      <c r="AW997" s="13" t="s">
        <v>34</v>
      </c>
      <c r="AX997" s="13" t="s">
        <v>73</v>
      </c>
      <c r="AY997" s="168" t="s">
        <v>252</v>
      </c>
    </row>
    <row r="998" spans="2:51" s="14" customFormat="1" ht="11.25">
      <c r="B998" s="174"/>
      <c r="D998" s="160" t="s">
        <v>264</v>
      </c>
      <c r="E998" s="175" t="s">
        <v>3</v>
      </c>
      <c r="F998" s="176" t="s">
        <v>8</v>
      </c>
      <c r="H998" s="177">
        <v>21</v>
      </c>
      <c r="I998" s="178"/>
      <c r="L998" s="174"/>
      <c r="M998" s="179"/>
      <c r="N998" s="180"/>
      <c r="O998" s="180"/>
      <c r="P998" s="180"/>
      <c r="Q998" s="180"/>
      <c r="R998" s="180"/>
      <c r="S998" s="180"/>
      <c r="T998" s="181"/>
      <c r="AT998" s="175" t="s">
        <v>264</v>
      </c>
      <c r="AU998" s="175" t="s">
        <v>82</v>
      </c>
      <c r="AV998" s="14" t="s">
        <v>82</v>
      </c>
      <c r="AW998" s="14" t="s">
        <v>34</v>
      </c>
      <c r="AX998" s="14" t="s">
        <v>73</v>
      </c>
      <c r="AY998" s="175" t="s">
        <v>252</v>
      </c>
    </row>
    <row r="999" spans="2:51" s="13" customFormat="1" ht="11.25">
      <c r="B999" s="167"/>
      <c r="D999" s="160" t="s">
        <v>264</v>
      </c>
      <c r="E999" s="168" t="s">
        <v>3</v>
      </c>
      <c r="F999" s="169" t="s">
        <v>7026</v>
      </c>
      <c r="H999" s="168" t="s">
        <v>3</v>
      </c>
      <c r="I999" s="170"/>
      <c r="L999" s="167"/>
      <c r="M999" s="171"/>
      <c r="N999" s="172"/>
      <c r="O999" s="172"/>
      <c r="P999" s="172"/>
      <c r="Q999" s="172"/>
      <c r="R999" s="172"/>
      <c r="S999" s="172"/>
      <c r="T999" s="173"/>
      <c r="AT999" s="168" t="s">
        <v>264</v>
      </c>
      <c r="AU999" s="168" t="s">
        <v>82</v>
      </c>
      <c r="AV999" s="13" t="s">
        <v>80</v>
      </c>
      <c r="AW999" s="13" t="s">
        <v>34</v>
      </c>
      <c r="AX999" s="13" t="s">
        <v>73</v>
      </c>
      <c r="AY999" s="168" t="s">
        <v>252</v>
      </c>
    </row>
    <row r="1000" spans="2:51" s="14" customFormat="1" ht="11.25">
      <c r="B1000" s="174"/>
      <c r="D1000" s="160" t="s">
        <v>264</v>
      </c>
      <c r="E1000" s="175" t="s">
        <v>3</v>
      </c>
      <c r="F1000" s="176" t="s">
        <v>517</v>
      </c>
      <c r="H1000" s="177">
        <v>29</v>
      </c>
      <c r="I1000" s="178"/>
      <c r="L1000" s="174"/>
      <c r="M1000" s="179"/>
      <c r="N1000" s="180"/>
      <c r="O1000" s="180"/>
      <c r="P1000" s="180"/>
      <c r="Q1000" s="180"/>
      <c r="R1000" s="180"/>
      <c r="S1000" s="180"/>
      <c r="T1000" s="181"/>
      <c r="AT1000" s="175" t="s">
        <v>264</v>
      </c>
      <c r="AU1000" s="175" t="s">
        <v>82</v>
      </c>
      <c r="AV1000" s="14" t="s">
        <v>82</v>
      </c>
      <c r="AW1000" s="14" t="s">
        <v>34</v>
      </c>
      <c r="AX1000" s="14" t="s">
        <v>73</v>
      </c>
      <c r="AY1000" s="175" t="s">
        <v>252</v>
      </c>
    </row>
    <row r="1001" spans="2:51" s="13" customFormat="1" ht="11.25">
      <c r="B1001" s="167"/>
      <c r="D1001" s="160" t="s">
        <v>264</v>
      </c>
      <c r="E1001" s="168" t="s">
        <v>3</v>
      </c>
      <c r="F1001" s="169" t="s">
        <v>7027</v>
      </c>
      <c r="H1001" s="168" t="s">
        <v>3</v>
      </c>
      <c r="I1001" s="170"/>
      <c r="L1001" s="167"/>
      <c r="M1001" s="171"/>
      <c r="N1001" s="172"/>
      <c r="O1001" s="172"/>
      <c r="P1001" s="172"/>
      <c r="Q1001" s="172"/>
      <c r="R1001" s="172"/>
      <c r="S1001" s="172"/>
      <c r="T1001" s="173"/>
      <c r="AT1001" s="168" t="s">
        <v>264</v>
      </c>
      <c r="AU1001" s="168" t="s">
        <v>82</v>
      </c>
      <c r="AV1001" s="13" t="s">
        <v>80</v>
      </c>
      <c r="AW1001" s="13" t="s">
        <v>34</v>
      </c>
      <c r="AX1001" s="13" t="s">
        <v>73</v>
      </c>
      <c r="AY1001" s="168" t="s">
        <v>252</v>
      </c>
    </row>
    <row r="1002" spans="2:51" s="14" customFormat="1" ht="11.25">
      <c r="B1002" s="174"/>
      <c r="D1002" s="160" t="s">
        <v>264</v>
      </c>
      <c r="E1002" s="175" t="s">
        <v>3</v>
      </c>
      <c r="F1002" s="176" t="s">
        <v>517</v>
      </c>
      <c r="H1002" s="177">
        <v>29</v>
      </c>
      <c r="I1002" s="178"/>
      <c r="L1002" s="174"/>
      <c r="M1002" s="179"/>
      <c r="N1002" s="180"/>
      <c r="O1002" s="180"/>
      <c r="P1002" s="180"/>
      <c r="Q1002" s="180"/>
      <c r="R1002" s="180"/>
      <c r="S1002" s="180"/>
      <c r="T1002" s="181"/>
      <c r="AT1002" s="175" t="s">
        <v>264</v>
      </c>
      <c r="AU1002" s="175" t="s">
        <v>82</v>
      </c>
      <c r="AV1002" s="14" t="s">
        <v>82</v>
      </c>
      <c r="AW1002" s="14" t="s">
        <v>34</v>
      </c>
      <c r="AX1002" s="14" t="s">
        <v>73</v>
      </c>
      <c r="AY1002" s="175" t="s">
        <v>252</v>
      </c>
    </row>
    <row r="1003" spans="2:51" s="13" customFormat="1" ht="11.25">
      <c r="B1003" s="167"/>
      <c r="D1003" s="160" t="s">
        <v>264</v>
      </c>
      <c r="E1003" s="168" t="s">
        <v>3</v>
      </c>
      <c r="F1003" s="169" t="s">
        <v>7028</v>
      </c>
      <c r="H1003" s="168" t="s">
        <v>3</v>
      </c>
      <c r="I1003" s="170"/>
      <c r="L1003" s="167"/>
      <c r="M1003" s="171"/>
      <c r="N1003" s="172"/>
      <c r="O1003" s="172"/>
      <c r="P1003" s="172"/>
      <c r="Q1003" s="172"/>
      <c r="R1003" s="172"/>
      <c r="S1003" s="172"/>
      <c r="T1003" s="173"/>
      <c r="AT1003" s="168" t="s">
        <v>264</v>
      </c>
      <c r="AU1003" s="168" t="s">
        <v>82</v>
      </c>
      <c r="AV1003" s="13" t="s">
        <v>80</v>
      </c>
      <c r="AW1003" s="13" t="s">
        <v>34</v>
      </c>
      <c r="AX1003" s="13" t="s">
        <v>73</v>
      </c>
      <c r="AY1003" s="168" t="s">
        <v>252</v>
      </c>
    </row>
    <row r="1004" spans="2:51" s="14" customFormat="1" ht="11.25">
      <c r="B1004" s="174"/>
      <c r="D1004" s="160" t="s">
        <v>264</v>
      </c>
      <c r="E1004" s="175" t="s">
        <v>3</v>
      </c>
      <c r="F1004" s="176" t="s">
        <v>451</v>
      </c>
      <c r="H1004" s="177">
        <v>22</v>
      </c>
      <c r="I1004" s="178"/>
      <c r="L1004" s="174"/>
      <c r="M1004" s="179"/>
      <c r="N1004" s="180"/>
      <c r="O1004" s="180"/>
      <c r="P1004" s="180"/>
      <c r="Q1004" s="180"/>
      <c r="R1004" s="180"/>
      <c r="S1004" s="180"/>
      <c r="T1004" s="181"/>
      <c r="AT1004" s="175" t="s">
        <v>264</v>
      </c>
      <c r="AU1004" s="175" t="s">
        <v>82</v>
      </c>
      <c r="AV1004" s="14" t="s">
        <v>82</v>
      </c>
      <c r="AW1004" s="14" t="s">
        <v>34</v>
      </c>
      <c r="AX1004" s="14" t="s">
        <v>73</v>
      </c>
      <c r="AY1004" s="175" t="s">
        <v>252</v>
      </c>
    </row>
    <row r="1005" spans="2:51" s="13" customFormat="1" ht="11.25">
      <c r="B1005" s="167"/>
      <c r="D1005" s="160" t="s">
        <v>264</v>
      </c>
      <c r="E1005" s="168" t="s">
        <v>3</v>
      </c>
      <c r="F1005" s="169" t="s">
        <v>7029</v>
      </c>
      <c r="H1005" s="168" t="s">
        <v>3</v>
      </c>
      <c r="I1005" s="170"/>
      <c r="L1005" s="167"/>
      <c r="M1005" s="171"/>
      <c r="N1005" s="172"/>
      <c r="O1005" s="172"/>
      <c r="P1005" s="172"/>
      <c r="Q1005" s="172"/>
      <c r="R1005" s="172"/>
      <c r="S1005" s="172"/>
      <c r="T1005" s="173"/>
      <c r="AT1005" s="168" t="s">
        <v>264</v>
      </c>
      <c r="AU1005" s="168" t="s">
        <v>82</v>
      </c>
      <c r="AV1005" s="13" t="s">
        <v>80</v>
      </c>
      <c r="AW1005" s="13" t="s">
        <v>34</v>
      </c>
      <c r="AX1005" s="13" t="s">
        <v>73</v>
      </c>
      <c r="AY1005" s="168" t="s">
        <v>252</v>
      </c>
    </row>
    <row r="1006" spans="2:51" s="14" customFormat="1" ht="11.25">
      <c r="B1006" s="174"/>
      <c r="D1006" s="160" t="s">
        <v>264</v>
      </c>
      <c r="E1006" s="175" t="s">
        <v>3</v>
      </c>
      <c r="F1006" s="176" t="s">
        <v>8</v>
      </c>
      <c r="H1006" s="177">
        <v>21</v>
      </c>
      <c r="I1006" s="178"/>
      <c r="L1006" s="174"/>
      <c r="M1006" s="179"/>
      <c r="N1006" s="180"/>
      <c r="O1006" s="180"/>
      <c r="P1006" s="180"/>
      <c r="Q1006" s="180"/>
      <c r="R1006" s="180"/>
      <c r="S1006" s="180"/>
      <c r="T1006" s="181"/>
      <c r="AT1006" s="175" t="s">
        <v>264</v>
      </c>
      <c r="AU1006" s="175" t="s">
        <v>82</v>
      </c>
      <c r="AV1006" s="14" t="s">
        <v>82</v>
      </c>
      <c r="AW1006" s="14" t="s">
        <v>34</v>
      </c>
      <c r="AX1006" s="14" t="s">
        <v>73</v>
      </c>
      <c r="AY1006" s="175" t="s">
        <v>252</v>
      </c>
    </row>
    <row r="1007" spans="2:51" s="13" customFormat="1" ht="11.25">
      <c r="B1007" s="167"/>
      <c r="D1007" s="160" t="s">
        <v>264</v>
      </c>
      <c r="E1007" s="168" t="s">
        <v>3</v>
      </c>
      <c r="F1007" s="169" t="s">
        <v>7030</v>
      </c>
      <c r="H1007" s="168" t="s">
        <v>3</v>
      </c>
      <c r="I1007" s="170"/>
      <c r="L1007" s="167"/>
      <c r="M1007" s="171"/>
      <c r="N1007" s="172"/>
      <c r="O1007" s="172"/>
      <c r="P1007" s="172"/>
      <c r="Q1007" s="172"/>
      <c r="R1007" s="172"/>
      <c r="S1007" s="172"/>
      <c r="T1007" s="173"/>
      <c r="AT1007" s="168" t="s">
        <v>264</v>
      </c>
      <c r="AU1007" s="168" t="s">
        <v>82</v>
      </c>
      <c r="AV1007" s="13" t="s">
        <v>80</v>
      </c>
      <c r="AW1007" s="13" t="s">
        <v>34</v>
      </c>
      <c r="AX1007" s="13" t="s">
        <v>73</v>
      </c>
      <c r="AY1007" s="168" t="s">
        <v>252</v>
      </c>
    </row>
    <row r="1008" spans="2:51" s="14" customFormat="1" ht="11.25">
      <c r="B1008" s="174"/>
      <c r="D1008" s="160" t="s">
        <v>264</v>
      </c>
      <c r="E1008" s="175" t="s">
        <v>3</v>
      </c>
      <c r="F1008" s="176" t="s">
        <v>517</v>
      </c>
      <c r="H1008" s="177">
        <v>29</v>
      </c>
      <c r="I1008" s="178"/>
      <c r="L1008" s="174"/>
      <c r="M1008" s="179"/>
      <c r="N1008" s="180"/>
      <c r="O1008" s="180"/>
      <c r="P1008" s="180"/>
      <c r="Q1008" s="180"/>
      <c r="R1008" s="180"/>
      <c r="S1008" s="180"/>
      <c r="T1008" s="181"/>
      <c r="AT1008" s="175" t="s">
        <v>264</v>
      </c>
      <c r="AU1008" s="175" t="s">
        <v>82</v>
      </c>
      <c r="AV1008" s="14" t="s">
        <v>82</v>
      </c>
      <c r="AW1008" s="14" t="s">
        <v>34</v>
      </c>
      <c r="AX1008" s="14" t="s">
        <v>73</v>
      </c>
      <c r="AY1008" s="175" t="s">
        <v>252</v>
      </c>
    </row>
    <row r="1009" spans="1:65" s="13" customFormat="1" ht="11.25">
      <c r="B1009" s="167"/>
      <c r="D1009" s="160" t="s">
        <v>264</v>
      </c>
      <c r="E1009" s="168" t="s">
        <v>3</v>
      </c>
      <c r="F1009" s="169" t="s">
        <v>7031</v>
      </c>
      <c r="H1009" s="168" t="s">
        <v>3</v>
      </c>
      <c r="I1009" s="170"/>
      <c r="L1009" s="167"/>
      <c r="M1009" s="171"/>
      <c r="N1009" s="172"/>
      <c r="O1009" s="172"/>
      <c r="P1009" s="172"/>
      <c r="Q1009" s="172"/>
      <c r="R1009" s="172"/>
      <c r="S1009" s="172"/>
      <c r="T1009" s="173"/>
      <c r="AT1009" s="168" t="s">
        <v>264</v>
      </c>
      <c r="AU1009" s="168" t="s">
        <v>82</v>
      </c>
      <c r="AV1009" s="13" t="s">
        <v>80</v>
      </c>
      <c r="AW1009" s="13" t="s">
        <v>34</v>
      </c>
      <c r="AX1009" s="13" t="s">
        <v>73</v>
      </c>
      <c r="AY1009" s="168" t="s">
        <v>252</v>
      </c>
    </row>
    <row r="1010" spans="1:65" s="14" customFormat="1" ht="11.25">
      <c r="B1010" s="174"/>
      <c r="D1010" s="160" t="s">
        <v>264</v>
      </c>
      <c r="E1010" s="175" t="s">
        <v>3</v>
      </c>
      <c r="F1010" s="176" t="s">
        <v>517</v>
      </c>
      <c r="H1010" s="177">
        <v>29</v>
      </c>
      <c r="I1010" s="178"/>
      <c r="L1010" s="174"/>
      <c r="M1010" s="179"/>
      <c r="N1010" s="180"/>
      <c r="O1010" s="180"/>
      <c r="P1010" s="180"/>
      <c r="Q1010" s="180"/>
      <c r="R1010" s="180"/>
      <c r="S1010" s="180"/>
      <c r="T1010" s="181"/>
      <c r="AT1010" s="175" t="s">
        <v>264</v>
      </c>
      <c r="AU1010" s="175" t="s">
        <v>82</v>
      </c>
      <c r="AV1010" s="14" t="s">
        <v>82</v>
      </c>
      <c r="AW1010" s="14" t="s">
        <v>34</v>
      </c>
      <c r="AX1010" s="14" t="s">
        <v>73</v>
      </c>
      <c r="AY1010" s="175" t="s">
        <v>252</v>
      </c>
    </row>
    <row r="1011" spans="1:65" s="13" customFormat="1" ht="11.25">
      <c r="B1011" s="167"/>
      <c r="D1011" s="160" t="s">
        <v>264</v>
      </c>
      <c r="E1011" s="168" t="s">
        <v>3</v>
      </c>
      <c r="F1011" s="169" t="s">
        <v>7032</v>
      </c>
      <c r="H1011" s="168" t="s">
        <v>3</v>
      </c>
      <c r="I1011" s="170"/>
      <c r="L1011" s="167"/>
      <c r="M1011" s="171"/>
      <c r="N1011" s="172"/>
      <c r="O1011" s="172"/>
      <c r="P1011" s="172"/>
      <c r="Q1011" s="172"/>
      <c r="R1011" s="172"/>
      <c r="S1011" s="172"/>
      <c r="T1011" s="173"/>
      <c r="AT1011" s="168" t="s">
        <v>264</v>
      </c>
      <c r="AU1011" s="168" t="s">
        <v>82</v>
      </c>
      <c r="AV1011" s="13" t="s">
        <v>80</v>
      </c>
      <c r="AW1011" s="13" t="s">
        <v>34</v>
      </c>
      <c r="AX1011" s="13" t="s">
        <v>73</v>
      </c>
      <c r="AY1011" s="168" t="s">
        <v>252</v>
      </c>
    </row>
    <row r="1012" spans="1:65" s="14" customFormat="1" ht="11.25">
      <c r="B1012" s="174"/>
      <c r="D1012" s="160" t="s">
        <v>264</v>
      </c>
      <c r="E1012" s="175" t="s">
        <v>3</v>
      </c>
      <c r="F1012" s="176" t="s">
        <v>451</v>
      </c>
      <c r="H1012" s="177">
        <v>22</v>
      </c>
      <c r="I1012" s="178"/>
      <c r="L1012" s="174"/>
      <c r="M1012" s="179"/>
      <c r="N1012" s="180"/>
      <c r="O1012" s="180"/>
      <c r="P1012" s="180"/>
      <c r="Q1012" s="180"/>
      <c r="R1012" s="180"/>
      <c r="S1012" s="180"/>
      <c r="T1012" s="181"/>
      <c r="AT1012" s="175" t="s">
        <v>264</v>
      </c>
      <c r="AU1012" s="175" t="s">
        <v>82</v>
      </c>
      <c r="AV1012" s="14" t="s">
        <v>82</v>
      </c>
      <c r="AW1012" s="14" t="s">
        <v>34</v>
      </c>
      <c r="AX1012" s="14" t="s">
        <v>73</v>
      </c>
      <c r="AY1012" s="175" t="s">
        <v>252</v>
      </c>
    </row>
    <row r="1013" spans="1:65" s="13" customFormat="1" ht="11.25">
      <c r="B1013" s="167"/>
      <c r="D1013" s="160" t="s">
        <v>264</v>
      </c>
      <c r="E1013" s="168" t="s">
        <v>3</v>
      </c>
      <c r="F1013" s="169" t="s">
        <v>7033</v>
      </c>
      <c r="H1013" s="168" t="s">
        <v>3</v>
      </c>
      <c r="I1013" s="170"/>
      <c r="L1013" s="167"/>
      <c r="M1013" s="171"/>
      <c r="N1013" s="172"/>
      <c r="O1013" s="172"/>
      <c r="P1013" s="172"/>
      <c r="Q1013" s="172"/>
      <c r="R1013" s="172"/>
      <c r="S1013" s="172"/>
      <c r="T1013" s="173"/>
      <c r="AT1013" s="168" t="s">
        <v>264</v>
      </c>
      <c r="AU1013" s="168" t="s">
        <v>82</v>
      </c>
      <c r="AV1013" s="13" t="s">
        <v>80</v>
      </c>
      <c r="AW1013" s="13" t="s">
        <v>34</v>
      </c>
      <c r="AX1013" s="13" t="s">
        <v>73</v>
      </c>
      <c r="AY1013" s="168" t="s">
        <v>252</v>
      </c>
    </row>
    <row r="1014" spans="1:65" s="14" customFormat="1" ht="11.25">
      <c r="B1014" s="174"/>
      <c r="D1014" s="160" t="s">
        <v>264</v>
      </c>
      <c r="E1014" s="175" t="s">
        <v>3</v>
      </c>
      <c r="F1014" s="176" t="s">
        <v>648</v>
      </c>
      <c r="H1014" s="177">
        <v>42</v>
      </c>
      <c r="I1014" s="178"/>
      <c r="L1014" s="174"/>
      <c r="M1014" s="179"/>
      <c r="N1014" s="180"/>
      <c r="O1014" s="180"/>
      <c r="P1014" s="180"/>
      <c r="Q1014" s="180"/>
      <c r="R1014" s="180"/>
      <c r="S1014" s="180"/>
      <c r="T1014" s="181"/>
      <c r="AT1014" s="175" t="s">
        <v>264</v>
      </c>
      <c r="AU1014" s="175" t="s">
        <v>82</v>
      </c>
      <c r="AV1014" s="14" t="s">
        <v>82</v>
      </c>
      <c r="AW1014" s="14" t="s">
        <v>34</v>
      </c>
      <c r="AX1014" s="14" t="s">
        <v>73</v>
      </c>
      <c r="AY1014" s="175" t="s">
        <v>252</v>
      </c>
    </row>
    <row r="1015" spans="1:65" s="13" customFormat="1" ht="11.25">
      <c r="B1015" s="167"/>
      <c r="D1015" s="160" t="s">
        <v>264</v>
      </c>
      <c r="E1015" s="168" t="s">
        <v>3</v>
      </c>
      <c r="F1015" s="169" t="s">
        <v>7034</v>
      </c>
      <c r="H1015" s="168" t="s">
        <v>3</v>
      </c>
      <c r="I1015" s="170"/>
      <c r="L1015" s="167"/>
      <c r="M1015" s="171"/>
      <c r="N1015" s="172"/>
      <c r="O1015" s="172"/>
      <c r="P1015" s="172"/>
      <c r="Q1015" s="172"/>
      <c r="R1015" s="172"/>
      <c r="S1015" s="172"/>
      <c r="T1015" s="173"/>
      <c r="AT1015" s="168" t="s">
        <v>264</v>
      </c>
      <c r="AU1015" s="168" t="s">
        <v>82</v>
      </c>
      <c r="AV1015" s="13" t="s">
        <v>80</v>
      </c>
      <c r="AW1015" s="13" t="s">
        <v>34</v>
      </c>
      <c r="AX1015" s="13" t="s">
        <v>73</v>
      </c>
      <c r="AY1015" s="168" t="s">
        <v>252</v>
      </c>
    </row>
    <row r="1016" spans="1:65" s="14" customFormat="1" ht="11.25">
      <c r="B1016" s="174"/>
      <c r="D1016" s="160" t="s">
        <v>264</v>
      </c>
      <c r="E1016" s="175" t="s">
        <v>3</v>
      </c>
      <c r="F1016" s="176" t="s">
        <v>318</v>
      </c>
      <c r="H1016" s="177">
        <v>8</v>
      </c>
      <c r="I1016" s="178"/>
      <c r="L1016" s="174"/>
      <c r="M1016" s="179"/>
      <c r="N1016" s="180"/>
      <c r="O1016" s="180"/>
      <c r="P1016" s="180"/>
      <c r="Q1016" s="180"/>
      <c r="R1016" s="180"/>
      <c r="S1016" s="180"/>
      <c r="T1016" s="181"/>
      <c r="AT1016" s="175" t="s">
        <v>264</v>
      </c>
      <c r="AU1016" s="175" t="s">
        <v>82</v>
      </c>
      <c r="AV1016" s="14" t="s">
        <v>82</v>
      </c>
      <c r="AW1016" s="14" t="s">
        <v>34</v>
      </c>
      <c r="AX1016" s="14" t="s">
        <v>73</v>
      </c>
      <c r="AY1016" s="175" t="s">
        <v>252</v>
      </c>
    </row>
    <row r="1017" spans="1:65" s="13" customFormat="1" ht="11.25">
      <c r="B1017" s="167"/>
      <c r="D1017" s="160" t="s">
        <v>264</v>
      </c>
      <c r="E1017" s="168" t="s">
        <v>3</v>
      </c>
      <c r="F1017" s="169" t="s">
        <v>7035</v>
      </c>
      <c r="H1017" s="168" t="s">
        <v>3</v>
      </c>
      <c r="I1017" s="170"/>
      <c r="L1017" s="167"/>
      <c r="M1017" s="171"/>
      <c r="N1017" s="172"/>
      <c r="O1017" s="172"/>
      <c r="P1017" s="172"/>
      <c r="Q1017" s="172"/>
      <c r="R1017" s="172"/>
      <c r="S1017" s="172"/>
      <c r="T1017" s="173"/>
      <c r="AT1017" s="168" t="s">
        <v>264</v>
      </c>
      <c r="AU1017" s="168" t="s">
        <v>82</v>
      </c>
      <c r="AV1017" s="13" t="s">
        <v>80</v>
      </c>
      <c r="AW1017" s="13" t="s">
        <v>34</v>
      </c>
      <c r="AX1017" s="13" t="s">
        <v>73</v>
      </c>
      <c r="AY1017" s="168" t="s">
        <v>252</v>
      </c>
    </row>
    <row r="1018" spans="1:65" s="14" customFormat="1" ht="11.25">
      <c r="B1018" s="174"/>
      <c r="D1018" s="160" t="s">
        <v>264</v>
      </c>
      <c r="E1018" s="175" t="s">
        <v>3</v>
      </c>
      <c r="F1018" s="176" t="s">
        <v>8</v>
      </c>
      <c r="H1018" s="177">
        <v>21</v>
      </c>
      <c r="I1018" s="178"/>
      <c r="L1018" s="174"/>
      <c r="M1018" s="179"/>
      <c r="N1018" s="180"/>
      <c r="O1018" s="180"/>
      <c r="P1018" s="180"/>
      <c r="Q1018" s="180"/>
      <c r="R1018" s="180"/>
      <c r="S1018" s="180"/>
      <c r="T1018" s="181"/>
      <c r="AT1018" s="175" t="s">
        <v>264</v>
      </c>
      <c r="AU1018" s="175" t="s">
        <v>82</v>
      </c>
      <c r="AV1018" s="14" t="s">
        <v>82</v>
      </c>
      <c r="AW1018" s="14" t="s">
        <v>34</v>
      </c>
      <c r="AX1018" s="14" t="s">
        <v>73</v>
      </c>
      <c r="AY1018" s="175" t="s">
        <v>252</v>
      </c>
    </row>
    <row r="1019" spans="1:65" s="13" customFormat="1" ht="11.25">
      <c r="B1019" s="167"/>
      <c r="D1019" s="160" t="s">
        <v>264</v>
      </c>
      <c r="E1019" s="168" t="s">
        <v>3</v>
      </c>
      <c r="F1019" s="169" t="s">
        <v>7036</v>
      </c>
      <c r="H1019" s="168" t="s">
        <v>3</v>
      </c>
      <c r="I1019" s="170"/>
      <c r="L1019" s="167"/>
      <c r="M1019" s="171"/>
      <c r="N1019" s="172"/>
      <c r="O1019" s="172"/>
      <c r="P1019" s="172"/>
      <c r="Q1019" s="172"/>
      <c r="R1019" s="172"/>
      <c r="S1019" s="172"/>
      <c r="T1019" s="173"/>
      <c r="AT1019" s="168" t="s">
        <v>264</v>
      </c>
      <c r="AU1019" s="168" t="s">
        <v>82</v>
      </c>
      <c r="AV1019" s="13" t="s">
        <v>80</v>
      </c>
      <c r="AW1019" s="13" t="s">
        <v>34</v>
      </c>
      <c r="AX1019" s="13" t="s">
        <v>73</v>
      </c>
      <c r="AY1019" s="168" t="s">
        <v>252</v>
      </c>
    </row>
    <row r="1020" spans="1:65" s="14" customFormat="1" ht="11.25">
      <c r="B1020" s="174"/>
      <c r="D1020" s="160" t="s">
        <v>264</v>
      </c>
      <c r="E1020" s="175" t="s">
        <v>3</v>
      </c>
      <c r="F1020" s="176" t="s">
        <v>517</v>
      </c>
      <c r="H1020" s="177">
        <v>29</v>
      </c>
      <c r="I1020" s="178"/>
      <c r="L1020" s="174"/>
      <c r="M1020" s="179"/>
      <c r="N1020" s="180"/>
      <c r="O1020" s="180"/>
      <c r="P1020" s="180"/>
      <c r="Q1020" s="180"/>
      <c r="R1020" s="180"/>
      <c r="S1020" s="180"/>
      <c r="T1020" s="181"/>
      <c r="AT1020" s="175" t="s">
        <v>264</v>
      </c>
      <c r="AU1020" s="175" t="s">
        <v>82</v>
      </c>
      <c r="AV1020" s="14" t="s">
        <v>82</v>
      </c>
      <c r="AW1020" s="14" t="s">
        <v>34</v>
      </c>
      <c r="AX1020" s="14" t="s">
        <v>73</v>
      </c>
      <c r="AY1020" s="175" t="s">
        <v>252</v>
      </c>
    </row>
    <row r="1021" spans="1:65" s="15" customFormat="1" ht="11.25">
      <c r="B1021" s="182"/>
      <c r="D1021" s="160" t="s">
        <v>264</v>
      </c>
      <c r="E1021" s="183" t="s">
        <v>3</v>
      </c>
      <c r="F1021" s="184" t="s">
        <v>269</v>
      </c>
      <c r="H1021" s="185">
        <v>354</v>
      </c>
      <c r="I1021" s="186"/>
      <c r="L1021" s="182"/>
      <c r="M1021" s="187"/>
      <c r="N1021" s="188"/>
      <c r="O1021" s="188"/>
      <c r="P1021" s="188"/>
      <c r="Q1021" s="188"/>
      <c r="R1021" s="188"/>
      <c r="S1021" s="188"/>
      <c r="T1021" s="189"/>
      <c r="AT1021" s="183" t="s">
        <v>264</v>
      </c>
      <c r="AU1021" s="183" t="s">
        <v>82</v>
      </c>
      <c r="AV1021" s="15" t="s">
        <v>258</v>
      </c>
      <c r="AW1021" s="15" t="s">
        <v>34</v>
      </c>
      <c r="AX1021" s="15" t="s">
        <v>80</v>
      </c>
      <c r="AY1021" s="183" t="s">
        <v>252</v>
      </c>
    </row>
    <row r="1022" spans="1:65" s="2" customFormat="1" ht="16.5" customHeight="1">
      <c r="A1022" s="34"/>
      <c r="B1022" s="145"/>
      <c r="C1022" s="198" t="s">
        <v>762</v>
      </c>
      <c r="D1022" s="198" t="s">
        <v>361</v>
      </c>
      <c r="E1022" s="199" t="s">
        <v>7037</v>
      </c>
      <c r="F1022" s="200" t="s">
        <v>7038</v>
      </c>
      <c r="G1022" s="201" t="s">
        <v>331</v>
      </c>
      <c r="H1022" s="202">
        <v>389.4</v>
      </c>
      <c r="I1022" s="203"/>
      <c r="J1022" s="204">
        <f>ROUND(I1022*H1022,2)</f>
        <v>0</v>
      </c>
      <c r="K1022" s="205"/>
      <c r="L1022" s="206"/>
      <c r="M1022" s="207" t="s">
        <v>3</v>
      </c>
      <c r="N1022" s="208" t="s">
        <v>44</v>
      </c>
      <c r="O1022" s="55"/>
      <c r="P1022" s="156">
        <f>O1022*H1022</f>
        <v>0</v>
      </c>
      <c r="Q1022" s="156">
        <v>0</v>
      </c>
      <c r="R1022" s="156">
        <f>Q1022*H1022</f>
        <v>0</v>
      </c>
      <c r="S1022" s="156">
        <v>0</v>
      </c>
      <c r="T1022" s="157">
        <f>S1022*H1022</f>
        <v>0</v>
      </c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  <c r="AR1022" s="158" t="s">
        <v>572</v>
      </c>
      <c r="AT1022" s="158" t="s">
        <v>361</v>
      </c>
      <c r="AU1022" s="158" t="s">
        <v>82</v>
      </c>
      <c r="AY1022" s="19" t="s">
        <v>252</v>
      </c>
      <c r="BE1022" s="159">
        <f>IF(N1022="základní",J1022,0)</f>
        <v>0</v>
      </c>
      <c r="BF1022" s="159">
        <f>IF(N1022="snížená",J1022,0)</f>
        <v>0</v>
      </c>
      <c r="BG1022" s="159">
        <f>IF(N1022="zákl. přenesená",J1022,0)</f>
        <v>0</v>
      </c>
      <c r="BH1022" s="159">
        <f>IF(N1022="sníž. přenesená",J1022,0)</f>
        <v>0</v>
      </c>
      <c r="BI1022" s="159">
        <f>IF(N1022="nulová",J1022,0)</f>
        <v>0</v>
      </c>
      <c r="BJ1022" s="19" t="s">
        <v>80</v>
      </c>
      <c r="BK1022" s="159">
        <f>ROUND(I1022*H1022,2)</f>
        <v>0</v>
      </c>
      <c r="BL1022" s="19" t="s">
        <v>406</v>
      </c>
      <c r="BM1022" s="158" t="s">
        <v>7039</v>
      </c>
    </row>
    <row r="1023" spans="1:65" s="2" customFormat="1" ht="11.25">
      <c r="A1023" s="34"/>
      <c r="B1023" s="35"/>
      <c r="C1023" s="34"/>
      <c r="D1023" s="160" t="s">
        <v>260</v>
      </c>
      <c r="E1023" s="34"/>
      <c r="F1023" s="161" t="s">
        <v>7038</v>
      </c>
      <c r="G1023" s="34"/>
      <c r="H1023" s="34"/>
      <c r="I1023" s="162"/>
      <c r="J1023" s="34"/>
      <c r="K1023" s="34"/>
      <c r="L1023" s="35"/>
      <c r="M1023" s="163"/>
      <c r="N1023" s="164"/>
      <c r="O1023" s="55"/>
      <c r="P1023" s="55"/>
      <c r="Q1023" s="55"/>
      <c r="R1023" s="55"/>
      <c r="S1023" s="55"/>
      <c r="T1023" s="56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  <c r="AT1023" s="19" t="s">
        <v>260</v>
      </c>
      <c r="AU1023" s="19" t="s">
        <v>82</v>
      </c>
    </row>
    <row r="1024" spans="1:65" s="14" customFormat="1" ht="11.25">
      <c r="B1024" s="174"/>
      <c r="D1024" s="160" t="s">
        <v>264</v>
      </c>
      <c r="F1024" s="176" t="s">
        <v>7040</v>
      </c>
      <c r="H1024" s="177">
        <v>389.4</v>
      </c>
      <c r="I1024" s="178"/>
      <c r="L1024" s="174"/>
      <c r="M1024" s="179"/>
      <c r="N1024" s="180"/>
      <c r="O1024" s="180"/>
      <c r="P1024" s="180"/>
      <c r="Q1024" s="180"/>
      <c r="R1024" s="180"/>
      <c r="S1024" s="180"/>
      <c r="T1024" s="181"/>
      <c r="AT1024" s="175" t="s">
        <v>264</v>
      </c>
      <c r="AU1024" s="175" t="s">
        <v>82</v>
      </c>
      <c r="AV1024" s="14" t="s">
        <v>82</v>
      </c>
      <c r="AW1024" s="14" t="s">
        <v>4</v>
      </c>
      <c r="AX1024" s="14" t="s">
        <v>80</v>
      </c>
      <c r="AY1024" s="175" t="s">
        <v>252</v>
      </c>
    </row>
    <row r="1025" spans="1:65" s="2" customFormat="1" ht="16.5" customHeight="1">
      <c r="A1025" s="34"/>
      <c r="B1025" s="145"/>
      <c r="C1025" s="146" t="s">
        <v>769</v>
      </c>
      <c r="D1025" s="146" t="s">
        <v>254</v>
      </c>
      <c r="E1025" s="147" t="s">
        <v>7041</v>
      </c>
      <c r="F1025" s="148" t="s">
        <v>7042</v>
      </c>
      <c r="G1025" s="149" t="s">
        <v>331</v>
      </c>
      <c r="H1025" s="150">
        <v>16650</v>
      </c>
      <c r="I1025" s="151"/>
      <c r="J1025" s="152">
        <f>ROUND(I1025*H1025,2)</f>
        <v>0</v>
      </c>
      <c r="K1025" s="153"/>
      <c r="L1025" s="35"/>
      <c r="M1025" s="154" t="s">
        <v>3</v>
      </c>
      <c r="N1025" s="155" t="s">
        <v>44</v>
      </c>
      <c r="O1025" s="55"/>
      <c r="P1025" s="156">
        <f>O1025*H1025</f>
        <v>0</v>
      </c>
      <c r="Q1025" s="156">
        <v>0</v>
      </c>
      <c r="R1025" s="156">
        <f>Q1025*H1025</f>
        <v>0</v>
      </c>
      <c r="S1025" s="156">
        <v>0</v>
      </c>
      <c r="T1025" s="157">
        <f>S1025*H1025</f>
        <v>0</v>
      </c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  <c r="AR1025" s="158" t="s">
        <v>406</v>
      </c>
      <c r="AT1025" s="158" t="s">
        <v>254</v>
      </c>
      <c r="AU1025" s="158" t="s">
        <v>82</v>
      </c>
      <c r="AY1025" s="19" t="s">
        <v>252</v>
      </c>
      <c r="BE1025" s="159">
        <f>IF(N1025="základní",J1025,0)</f>
        <v>0</v>
      </c>
      <c r="BF1025" s="159">
        <f>IF(N1025="snížená",J1025,0)</f>
        <v>0</v>
      </c>
      <c r="BG1025" s="159">
        <f>IF(N1025="zákl. přenesená",J1025,0)</f>
        <v>0</v>
      </c>
      <c r="BH1025" s="159">
        <f>IF(N1025="sníž. přenesená",J1025,0)</f>
        <v>0</v>
      </c>
      <c r="BI1025" s="159">
        <f>IF(N1025="nulová",J1025,0)</f>
        <v>0</v>
      </c>
      <c r="BJ1025" s="19" t="s">
        <v>80</v>
      </c>
      <c r="BK1025" s="159">
        <f>ROUND(I1025*H1025,2)</f>
        <v>0</v>
      </c>
      <c r="BL1025" s="19" t="s">
        <v>406</v>
      </c>
      <c r="BM1025" s="158" t="s">
        <v>7043</v>
      </c>
    </row>
    <row r="1026" spans="1:65" s="2" customFormat="1" ht="19.5">
      <c r="A1026" s="34"/>
      <c r="B1026" s="35"/>
      <c r="C1026" s="34"/>
      <c r="D1026" s="160" t="s">
        <v>260</v>
      </c>
      <c r="E1026" s="34"/>
      <c r="F1026" s="161" t="s">
        <v>7044</v>
      </c>
      <c r="G1026" s="34"/>
      <c r="H1026" s="34"/>
      <c r="I1026" s="162"/>
      <c r="J1026" s="34"/>
      <c r="K1026" s="34"/>
      <c r="L1026" s="35"/>
      <c r="M1026" s="163"/>
      <c r="N1026" s="164"/>
      <c r="O1026" s="55"/>
      <c r="P1026" s="55"/>
      <c r="Q1026" s="55"/>
      <c r="R1026" s="55"/>
      <c r="S1026" s="55"/>
      <c r="T1026" s="56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  <c r="AT1026" s="19" t="s">
        <v>260</v>
      </c>
      <c r="AU1026" s="19" t="s">
        <v>82</v>
      </c>
    </row>
    <row r="1027" spans="1:65" s="2" customFormat="1" ht="11.25">
      <c r="A1027" s="34"/>
      <c r="B1027" s="35"/>
      <c r="C1027" s="34"/>
      <c r="D1027" s="165" t="s">
        <v>262</v>
      </c>
      <c r="E1027" s="34"/>
      <c r="F1027" s="166" t="s">
        <v>7045</v>
      </c>
      <c r="G1027" s="34"/>
      <c r="H1027" s="34"/>
      <c r="I1027" s="162"/>
      <c r="J1027" s="34"/>
      <c r="K1027" s="34"/>
      <c r="L1027" s="35"/>
      <c r="M1027" s="163"/>
      <c r="N1027" s="164"/>
      <c r="O1027" s="55"/>
      <c r="P1027" s="55"/>
      <c r="Q1027" s="55"/>
      <c r="R1027" s="55"/>
      <c r="S1027" s="55"/>
      <c r="T1027" s="56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  <c r="AT1027" s="19" t="s">
        <v>262</v>
      </c>
      <c r="AU1027" s="19" t="s">
        <v>82</v>
      </c>
    </row>
    <row r="1028" spans="1:65" s="13" customFormat="1" ht="11.25">
      <c r="B1028" s="167"/>
      <c r="D1028" s="160" t="s">
        <v>264</v>
      </c>
      <c r="E1028" s="168" t="s">
        <v>3</v>
      </c>
      <c r="F1028" s="169" t="s">
        <v>7046</v>
      </c>
      <c r="H1028" s="168" t="s">
        <v>3</v>
      </c>
      <c r="I1028" s="170"/>
      <c r="L1028" s="167"/>
      <c r="M1028" s="171"/>
      <c r="N1028" s="172"/>
      <c r="O1028" s="172"/>
      <c r="P1028" s="172"/>
      <c r="Q1028" s="172"/>
      <c r="R1028" s="172"/>
      <c r="S1028" s="172"/>
      <c r="T1028" s="173"/>
      <c r="AT1028" s="168" t="s">
        <v>264</v>
      </c>
      <c r="AU1028" s="168" t="s">
        <v>82</v>
      </c>
      <c r="AV1028" s="13" t="s">
        <v>80</v>
      </c>
      <c r="AW1028" s="13" t="s">
        <v>34</v>
      </c>
      <c r="AX1028" s="13" t="s">
        <v>73</v>
      </c>
      <c r="AY1028" s="168" t="s">
        <v>252</v>
      </c>
    </row>
    <row r="1029" spans="1:65" s="13" customFormat="1" ht="11.25">
      <c r="B1029" s="167"/>
      <c r="D1029" s="160" t="s">
        <v>264</v>
      </c>
      <c r="E1029" s="168" t="s">
        <v>3</v>
      </c>
      <c r="F1029" s="169" t="s">
        <v>7047</v>
      </c>
      <c r="H1029" s="168" t="s">
        <v>3</v>
      </c>
      <c r="I1029" s="170"/>
      <c r="L1029" s="167"/>
      <c r="M1029" s="171"/>
      <c r="N1029" s="172"/>
      <c r="O1029" s="172"/>
      <c r="P1029" s="172"/>
      <c r="Q1029" s="172"/>
      <c r="R1029" s="172"/>
      <c r="S1029" s="172"/>
      <c r="T1029" s="173"/>
      <c r="AT1029" s="168" t="s">
        <v>264</v>
      </c>
      <c r="AU1029" s="168" t="s">
        <v>82</v>
      </c>
      <c r="AV1029" s="13" t="s">
        <v>80</v>
      </c>
      <c r="AW1029" s="13" t="s">
        <v>34</v>
      </c>
      <c r="AX1029" s="13" t="s">
        <v>73</v>
      </c>
      <c r="AY1029" s="168" t="s">
        <v>252</v>
      </c>
    </row>
    <row r="1030" spans="1:65" s="14" customFormat="1" ht="11.25">
      <c r="B1030" s="174"/>
      <c r="D1030" s="160" t="s">
        <v>264</v>
      </c>
      <c r="E1030" s="175" t="s">
        <v>3</v>
      </c>
      <c r="F1030" s="176" t="s">
        <v>1569</v>
      </c>
      <c r="H1030" s="177">
        <v>128</v>
      </c>
      <c r="I1030" s="178"/>
      <c r="L1030" s="174"/>
      <c r="M1030" s="179"/>
      <c r="N1030" s="180"/>
      <c r="O1030" s="180"/>
      <c r="P1030" s="180"/>
      <c r="Q1030" s="180"/>
      <c r="R1030" s="180"/>
      <c r="S1030" s="180"/>
      <c r="T1030" s="181"/>
      <c r="AT1030" s="175" t="s">
        <v>264</v>
      </c>
      <c r="AU1030" s="175" t="s">
        <v>82</v>
      </c>
      <c r="AV1030" s="14" t="s">
        <v>82</v>
      </c>
      <c r="AW1030" s="14" t="s">
        <v>34</v>
      </c>
      <c r="AX1030" s="14" t="s">
        <v>73</v>
      </c>
      <c r="AY1030" s="175" t="s">
        <v>252</v>
      </c>
    </row>
    <row r="1031" spans="1:65" s="13" customFormat="1" ht="11.25">
      <c r="B1031" s="167"/>
      <c r="D1031" s="160" t="s">
        <v>264</v>
      </c>
      <c r="E1031" s="168" t="s">
        <v>3</v>
      </c>
      <c r="F1031" s="169" t="s">
        <v>7048</v>
      </c>
      <c r="H1031" s="168" t="s">
        <v>3</v>
      </c>
      <c r="I1031" s="170"/>
      <c r="L1031" s="167"/>
      <c r="M1031" s="171"/>
      <c r="N1031" s="172"/>
      <c r="O1031" s="172"/>
      <c r="P1031" s="172"/>
      <c r="Q1031" s="172"/>
      <c r="R1031" s="172"/>
      <c r="S1031" s="172"/>
      <c r="T1031" s="173"/>
      <c r="AT1031" s="168" t="s">
        <v>264</v>
      </c>
      <c r="AU1031" s="168" t="s">
        <v>82</v>
      </c>
      <c r="AV1031" s="13" t="s">
        <v>80</v>
      </c>
      <c r="AW1031" s="13" t="s">
        <v>34</v>
      </c>
      <c r="AX1031" s="13" t="s">
        <v>73</v>
      </c>
      <c r="AY1031" s="168" t="s">
        <v>252</v>
      </c>
    </row>
    <row r="1032" spans="1:65" s="14" customFormat="1" ht="11.25">
      <c r="B1032" s="174"/>
      <c r="D1032" s="160" t="s">
        <v>264</v>
      </c>
      <c r="E1032" s="175" t="s">
        <v>3</v>
      </c>
      <c r="F1032" s="176" t="s">
        <v>9</v>
      </c>
      <c r="H1032" s="177">
        <v>15</v>
      </c>
      <c r="I1032" s="178"/>
      <c r="L1032" s="174"/>
      <c r="M1032" s="179"/>
      <c r="N1032" s="180"/>
      <c r="O1032" s="180"/>
      <c r="P1032" s="180"/>
      <c r="Q1032" s="180"/>
      <c r="R1032" s="180"/>
      <c r="S1032" s="180"/>
      <c r="T1032" s="181"/>
      <c r="AT1032" s="175" t="s">
        <v>264</v>
      </c>
      <c r="AU1032" s="175" t="s">
        <v>82</v>
      </c>
      <c r="AV1032" s="14" t="s">
        <v>82</v>
      </c>
      <c r="AW1032" s="14" t="s">
        <v>34</v>
      </c>
      <c r="AX1032" s="14" t="s">
        <v>73</v>
      </c>
      <c r="AY1032" s="175" t="s">
        <v>252</v>
      </c>
    </row>
    <row r="1033" spans="1:65" s="13" customFormat="1" ht="11.25">
      <c r="B1033" s="167"/>
      <c r="D1033" s="160" t="s">
        <v>264</v>
      </c>
      <c r="E1033" s="168" t="s">
        <v>3</v>
      </c>
      <c r="F1033" s="169" t="s">
        <v>7049</v>
      </c>
      <c r="H1033" s="168" t="s">
        <v>3</v>
      </c>
      <c r="I1033" s="170"/>
      <c r="L1033" s="167"/>
      <c r="M1033" s="171"/>
      <c r="N1033" s="172"/>
      <c r="O1033" s="172"/>
      <c r="P1033" s="172"/>
      <c r="Q1033" s="172"/>
      <c r="R1033" s="172"/>
      <c r="S1033" s="172"/>
      <c r="T1033" s="173"/>
      <c r="AT1033" s="168" t="s">
        <v>264</v>
      </c>
      <c r="AU1033" s="168" t="s">
        <v>82</v>
      </c>
      <c r="AV1033" s="13" t="s">
        <v>80</v>
      </c>
      <c r="AW1033" s="13" t="s">
        <v>34</v>
      </c>
      <c r="AX1033" s="13" t="s">
        <v>73</v>
      </c>
      <c r="AY1033" s="168" t="s">
        <v>252</v>
      </c>
    </row>
    <row r="1034" spans="1:65" s="14" customFormat="1" ht="11.25">
      <c r="B1034" s="174"/>
      <c r="D1034" s="160" t="s">
        <v>264</v>
      </c>
      <c r="E1034" s="175" t="s">
        <v>3</v>
      </c>
      <c r="F1034" s="176" t="s">
        <v>451</v>
      </c>
      <c r="H1034" s="177">
        <v>22</v>
      </c>
      <c r="I1034" s="178"/>
      <c r="L1034" s="174"/>
      <c r="M1034" s="179"/>
      <c r="N1034" s="180"/>
      <c r="O1034" s="180"/>
      <c r="P1034" s="180"/>
      <c r="Q1034" s="180"/>
      <c r="R1034" s="180"/>
      <c r="S1034" s="180"/>
      <c r="T1034" s="181"/>
      <c r="AT1034" s="175" t="s">
        <v>264</v>
      </c>
      <c r="AU1034" s="175" t="s">
        <v>82</v>
      </c>
      <c r="AV1034" s="14" t="s">
        <v>82</v>
      </c>
      <c r="AW1034" s="14" t="s">
        <v>34</v>
      </c>
      <c r="AX1034" s="14" t="s">
        <v>73</v>
      </c>
      <c r="AY1034" s="175" t="s">
        <v>252</v>
      </c>
    </row>
    <row r="1035" spans="1:65" s="13" customFormat="1" ht="11.25">
      <c r="B1035" s="167"/>
      <c r="D1035" s="160" t="s">
        <v>264</v>
      </c>
      <c r="E1035" s="168" t="s">
        <v>3</v>
      </c>
      <c r="F1035" s="169" t="s">
        <v>7050</v>
      </c>
      <c r="H1035" s="168" t="s">
        <v>3</v>
      </c>
      <c r="I1035" s="170"/>
      <c r="L1035" s="167"/>
      <c r="M1035" s="171"/>
      <c r="N1035" s="172"/>
      <c r="O1035" s="172"/>
      <c r="P1035" s="172"/>
      <c r="Q1035" s="172"/>
      <c r="R1035" s="172"/>
      <c r="S1035" s="172"/>
      <c r="T1035" s="173"/>
      <c r="AT1035" s="168" t="s">
        <v>264</v>
      </c>
      <c r="AU1035" s="168" t="s">
        <v>82</v>
      </c>
      <c r="AV1035" s="13" t="s">
        <v>80</v>
      </c>
      <c r="AW1035" s="13" t="s">
        <v>34</v>
      </c>
      <c r="AX1035" s="13" t="s">
        <v>73</v>
      </c>
      <c r="AY1035" s="168" t="s">
        <v>252</v>
      </c>
    </row>
    <row r="1036" spans="1:65" s="14" customFormat="1" ht="11.25">
      <c r="B1036" s="174"/>
      <c r="D1036" s="160" t="s">
        <v>264</v>
      </c>
      <c r="E1036" s="175" t="s">
        <v>3</v>
      </c>
      <c r="F1036" s="176" t="s">
        <v>1303</v>
      </c>
      <c r="H1036" s="177">
        <v>97</v>
      </c>
      <c r="I1036" s="178"/>
      <c r="L1036" s="174"/>
      <c r="M1036" s="179"/>
      <c r="N1036" s="180"/>
      <c r="O1036" s="180"/>
      <c r="P1036" s="180"/>
      <c r="Q1036" s="180"/>
      <c r="R1036" s="180"/>
      <c r="S1036" s="180"/>
      <c r="T1036" s="181"/>
      <c r="AT1036" s="175" t="s">
        <v>264</v>
      </c>
      <c r="AU1036" s="175" t="s">
        <v>82</v>
      </c>
      <c r="AV1036" s="14" t="s">
        <v>82</v>
      </c>
      <c r="AW1036" s="14" t="s">
        <v>34</v>
      </c>
      <c r="AX1036" s="14" t="s">
        <v>73</v>
      </c>
      <c r="AY1036" s="175" t="s">
        <v>252</v>
      </c>
    </row>
    <row r="1037" spans="1:65" s="13" customFormat="1" ht="11.25">
      <c r="B1037" s="167"/>
      <c r="D1037" s="160" t="s">
        <v>264</v>
      </c>
      <c r="E1037" s="168" t="s">
        <v>3</v>
      </c>
      <c r="F1037" s="169" t="s">
        <v>7051</v>
      </c>
      <c r="H1037" s="168" t="s">
        <v>3</v>
      </c>
      <c r="I1037" s="170"/>
      <c r="L1037" s="167"/>
      <c r="M1037" s="171"/>
      <c r="N1037" s="172"/>
      <c r="O1037" s="172"/>
      <c r="P1037" s="172"/>
      <c r="Q1037" s="172"/>
      <c r="R1037" s="172"/>
      <c r="S1037" s="172"/>
      <c r="T1037" s="173"/>
      <c r="AT1037" s="168" t="s">
        <v>264</v>
      </c>
      <c r="AU1037" s="168" t="s">
        <v>82</v>
      </c>
      <c r="AV1037" s="13" t="s">
        <v>80</v>
      </c>
      <c r="AW1037" s="13" t="s">
        <v>34</v>
      </c>
      <c r="AX1037" s="13" t="s">
        <v>73</v>
      </c>
      <c r="AY1037" s="168" t="s">
        <v>252</v>
      </c>
    </row>
    <row r="1038" spans="1:65" s="14" customFormat="1" ht="11.25">
      <c r="B1038" s="174"/>
      <c r="D1038" s="160" t="s">
        <v>264</v>
      </c>
      <c r="E1038" s="175" t="s">
        <v>3</v>
      </c>
      <c r="F1038" s="176" t="s">
        <v>940</v>
      </c>
      <c r="H1038" s="177">
        <v>64</v>
      </c>
      <c r="I1038" s="178"/>
      <c r="L1038" s="174"/>
      <c r="M1038" s="179"/>
      <c r="N1038" s="180"/>
      <c r="O1038" s="180"/>
      <c r="P1038" s="180"/>
      <c r="Q1038" s="180"/>
      <c r="R1038" s="180"/>
      <c r="S1038" s="180"/>
      <c r="T1038" s="181"/>
      <c r="AT1038" s="175" t="s">
        <v>264</v>
      </c>
      <c r="AU1038" s="175" t="s">
        <v>82</v>
      </c>
      <c r="AV1038" s="14" t="s">
        <v>82</v>
      </c>
      <c r="AW1038" s="14" t="s">
        <v>34</v>
      </c>
      <c r="AX1038" s="14" t="s">
        <v>73</v>
      </c>
      <c r="AY1038" s="175" t="s">
        <v>252</v>
      </c>
    </row>
    <row r="1039" spans="1:65" s="13" customFormat="1" ht="11.25">
      <c r="B1039" s="167"/>
      <c r="D1039" s="160" t="s">
        <v>264</v>
      </c>
      <c r="E1039" s="168" t="s">
        <v>3</v>
      </c>
      <c r="F1039" s="169" t="s">
        <v>7052</v>
      </c>
      <c r="H1039" s="168" t="s">
        <v>3</v>
      </c>
      <c r="I1039" s="170"/>
      <c r="L1039" s="167"/>
      <c r="M1039" s="171"/>
      <c r="N1039" s="172"/>
      <c r="O1039" s="172"/>
      <c r="P1039" s="172"/>
      <c r="Q1039" s="172"/>
      <c r="R1039" s="172"/>
      <c r="S1039" s="172"/>
      <c r="T1039" s="173"/>
      <c r="AT1039" s="168" t="s">
        <v>264</v>
      </c>
      <c r="AU1039" s="168" t="s">
        <v>82</v>
      </c>
      <c r="AV1039" s="13" t="s">
        <v>80</v>
      </c>
      <c r="AW1039" s="13" t="s">
        <v>34</v>
      </c>
      <c r="AX1039" s="13" t="s">
        <v>73</v>
      </c>
      <c r="AY1039" s="168" t="s">
        <v>252</v>
      </c>
    </row>
    <row r="1040" spans="1:65" s="14" customFormat="1" ht="11.25">
      <c r="B1040" s="174"/>
      <c r="D1040" s="160" t="s">
        <v>264</v>
      </c>
      <c r="E1040" s="175" t="s">
        <v>3</v>
      </c>
      <c r="F1040" s="176" t="s">
        <v>602</v>
      </c>
      <c r="H1040" s="177">
        <v>36</v>
      </c>
      <c r="I1040" s="178"/>
      <c r="L1040" s="174"/>
      <c r="M1040" s="179"/>
      <c r="N1040" s="180"/>
      <c r="O1040" s="180"/>
      <c r="P1040" s="180"/>
      <c r="Q1040" s="180"/>
      <c r="R1040" s="180"/>
      <c r="S1040" s="180"/>
      <c r="T1040" s="181"/>
      <c r="AT1040" s="175" t="s">
        <v>264</v>
      </c>
      <c r="AU1040" s="175" t="s">
        <v>82</v>
      </c>
      <c r="AV1040" s="14" t="s">
        <v>82</v>
      </c>
      <c r="AW1040" s="14" t="s">
        <v>34</v>
      </c>
      <c r="AX1040" s="14" t="s">
        <v>73</v>
      </c>
      <c r="AY1040" s="175" t="s">
        <v>252</v>
      </c>
    </row>
    <row r="1041" spans="2:51" s="13" customFormat="1" ht="11.25">
      <c r="B1041" s="167"/>
      <c r="D1041" s="160" t="s">
        <v>264</v>
      </c>
      <c r="E1041" s="168" t="s">
        <v>3</v>
      </c>
      <c r="F1041" s="169" t="s">
        <v>7053</v>
      </c>
      <c r="H1041" s="168" t="s">
        <v>3</v>
      </c>
      <c r="I1041" s="170"/>
      <c r="L1041" s="167"/>
      <c r="M1041" s="171"/>
      <c r="N1041" s="172"/>
      <c r="O1041" s="172"/>
      <c r="P1041" s="172"/>
      <c r="Q1041" s="172"/>
      <c r="R1041" s="172"/>
      <c r="S1041" s="172"/>
      <c r="T1041" s="173"/>
      <c r="AT1041" s="168" t="s">
        <v>264</v>
      </c>
      <c r="AU1041" s="168" t="s">
        <v>82</v>
      </c>
      <c r="AV1041" s="13" t="s">
        <v>80</v>
      </c>
      <c r="AW1041" s="13" t="s">
        <v>34</v>
      </c>
      <c r="AX1041" s="13" t="s">
        <v>73</v>
      </c>
      <c r="AY1041" s="168" t="s">
        <v>252</v>
      </c>
    </row>
    <row r="1042" spans="2:51" s="14" customFormat="1" ht="11.25">
      <c r="B1042" s="174"/>
      <c r="D1042" s="160" t="s">
        <v>264</v>
      </c>
      <c r="E1042" s="175" t="s">
        <v>3</v>
      </c>
      <c r="F1042" s="176" t="s">
        <v>602</v>
      </c>
      <c r="H1042" s="177">
        <v>36</v>
      </c>
      <c r="I1042" s="178"/>
      <c r="L1042" s="174"/>
      <c r="M1042" s="179"/>
      <c r="N1042" s="180"/>
      <c r="O1042" s="180"/>
      <c r="P1042" s="180"/>
      <c r="Q1042" s="180"/>
      <c r="R1042" s="180"/>
      <c r="S1042" s="180"/>
      <c r="T1042" s="181"/>
      <c r="AT1042" s="175" t="s">
        <v>264</v>
      </c>
      <c r="AU1042" s="175" t="s">
        <v>82</v>
      </c>
      <c r="AV1042" s="14" t="s">
        <v>82</v>
      </c>
      <c r="AW1042" s="14" t="s">
        <v>34</v>
      </c>
      <c r="AX1042" s="14" t="s">
        <v>73</v>
      </c>
      <c r="AY1042" s="175" t="s">
        <v>252</v>
      </c>
    </row>
    <row r="1043" spans="2:51" s="13" customFormat="1" ht="11.25">
      <c r="B1043" s="167"/>
      <c r="D1043" s="160" t="s">
        <v>264</v>
      </c>
      <c r="E1043" s="168" t="s">
        <v>3</v>
      </c>
      <c r="F1043" s="169" t="s">
        <v>7054</v>
      </c>
      <c r="H1043" s="168" t="s">
        <v>3</v>
      </c>
      <c r="I1043" s="170"/>
      <c r="L1043" s="167"/>
      <c r="M1043" s="171"/>
      <c r="N1043" s="172"/>
      <c r="O1043" s="172"/>
      <c r="P1043" s="172"/>
      <c r="Q1043" s="172"/>
      <c r="R1043" s="172"/>
      <c r="S1043" s="172"/>
      <c r="T1043" s="173"/>
      <c r="AT1043" s="168" t="s">
        <v>264</v>
      </c>
      <c r="AU1043" s="168" t="s">
        <v>82</v>
      </c>
      <c r="AV1043" s="13" t="s">
        <v>80</v>
      </c>
      <c r="AW1043" s="13" t="s">
        <v>34</v>
      </c>
      <c r="AX1043" s="13" t="s">
        <v>73</v>
      </c>
      <c r="AY1043" s="168" t="s">
        <v>252</v>
      </c>
    </row>
    <row r="1044" spans="2:51" s="14" customFormat="1" ht="11.25">
      <c r="B1044" s="174"/>
      <c r="D1044" s="160" t="s">
        <v>264</v>
      </c>
      <c r="E1044" s="175" t="s">
        <v>3</v>
      </c>
      <c r="F1044" s="176" t="s">
        <v>602</v>
      </c>
      <c r="H1044" s="177">
        <v>36</v>
      </c>
      <c r="I1044" s="178"/>
      <c r="L1044" s="174"/>
      <c r="M1044" s="179"/>
      <c r="N1044" s="180"/>
      <c r="O1044" s="180"/>
      <c r="P1044" s="180"/>
      <c r="Q1044" s="180"/>
      <c r="R1044" s="180"/>
      <c r="S1044" s="180"/>
      <c r="T1044" s="181"/>
      <c r="AT1044" s="175" t="s">
        <v>264</v>
      </c>
      <c r="AU1044" s="175" t="s">
        <v>82</v>
      </c>
      <c r="AV1044" s="14" t="s">
        <v>82</v>
      </c>
      <c r="AW1044" s="14" t="s">
        <v>34</v>
      </c>
      <c r="AX1044" s="14" t="s">
        <v>73</v>
      </c>
      <c r="AY1044" s="175" t="s">
        <v>252</v>
      </c>
    </row>
    <row r="1045" spans="2:51" s="13" customFormat="1" ht="11.25">
      <c r="B1045" s="167"/>
      <c r="D1045" s="160" t="s">
        <v>264</v>
      </c>
      <c r="E1045" s="168" t="s">
        <v>3</v>
      </c>
      <c r="F1045" s="169" t="s">
        <v>7055</v>
      </c>
      <c r="H1045" s="168" t="s">
        <v>3</v>
      </c>
      <c r="I1045" s="170"/>
      <c r="L1045" s="167"/>
      <c r="M1045" s="171"/>
      <c r="N1045" s="172"/>
      <c r="O1045" s="172"/>
      <c r="P1045" s="172"/>
      <c r="Q1045" s="172"/>
      <c r="R1045" s="172"/>
      <c r="S1045" s="172"/>
      <c r="T1045" s="173"/>
      <c r="AT1045" s="168" t="s">
        <v>264</v>
      </c>
      <c r="AU1045" s="168" t="s">
        <v>82</v>
      </c>
      <c r="AV1045" s="13" t="s">
        <v>80</v>
      </c>
      <c r="AW1045" s="13" t="s">
        <v>34</v>
      </c>
      <c r="AX1045" s="13" t="s">
        <v>73</v>
      </c>
      <c r="AY1045" s="168" t="s">
        <v>252</v>
      </c>
    </row>
    <row r="1046" spans="2:51" s="14" customFormat="1" ht="11.25">
      <c r="B1046" s="174"/>
      <c r="D1046" s="160" t="s">
        <v>264</v>
      </c>
      <c r="E1046" s="175" t="s">
        <v>3</v>
      </c>
      <c r="F1046" s="176" t="s">
        <v>786</v>
      </c>
      <c r="H1046" s="177">
        <v>52</v>
      </c>
      <c r="I1046" s="178"/>
      <c r="L1046" s="174"/>
      <c r="M1046" s="179"/>
      <c r="N1046" s="180"/>
      <c r="O1046" s="180"/>
      <c r="P1046" s="180"/>
      <c r="Q1046" s="180"/>
      <c r="R1046" s="180"/>
      <c r="S1046" s="180"/>
      <c r="T1046" s="181"/>
      <c r="AT1046" s="175" t="s">
        <v>264</v>
      </c>
      <c r="AU1046" s="175" t="s">
        <v>82</v>
      </c>
      <c r="AV1046" s="14" t="s">
        <v>82</v>
      </c>
      <c r="AW1046" s="14" t="s">
        <v>34</v>
      </c>
      <c r="AX1046" s="14" t="s">
        <v>73</v>
      </c>
      <c r="AY1046" s="175" t="s">
        <v>252</v>
      </c>
    </row>
    <row r="1047" spans="2:51" s="13" customFormat="1" ht="11.25">
      <c r="B1047" s="167"/>
      <c r="D1047" s="160" t="s">
        <v>264</v>
      </c>
      <c r="E1047" s="168" t="s">
        <v>3</v>
      </c>
      <c r="F1047" s="169" t="s">
        <v>7056</v>
      </c>
      <c r="H1047" s="168" t="s">
        <v>3</v>
      </c>
      <c r="I1047" s="170"/>
      <c r="L1047" s="167"/>
      <c r="M1047" s="171"/>
      <c r="N1047" s="172"/>
      <c r="O1047" s="172"/>
      <c r="P1047" s="172"/>
      <c r="Q1047" s="172"/>
      <c r="R1047" s="172"/>
      <c r="S1047" s="172"/>
      <c r="T1047" s="173"/>
      <c r="AT1047" s="168" t="s">
        <v>264</v>
      </c>
      <c r="AU1047" s="168" t="s">
        <v>82</v>
      </c>
      <c r="AV1047" s="13" t="s">
        <v>80</v>
      </c>
      <c r="AW1047" s="13" t="s">
        <v>34</v>
      </c>
      <c r="AX1047" s="13" t="s">
        <v>73</v>
      </c>
      <c r="AY1047" s="168" t="s">
        <v>252</v>
      </c>
    </row>
    <row r="1048" spans="2:51" s="14" customFormat="1" ht="11.25">
      <c r="B1048" s="174"/>
      <c r="D1048" s="160" t="s">
        <v>264</v>
      </c>
      <c r="E1048" s="175" t="s">
        <v>3</v>
      </c>
      <c r="F1048" s="176" t="s">
        <v>786</v>
      </c>
      <c r="H1048" s="177">
        <v>52</v>
      </c>
      <c r="I1048" s="178"/>
      <c r="L1048" s="174"/>
      <c r="M1048" s="179"/>
      <c r="N1048" s="180"/>
      <c r="O1048" s="180"/>
      <c r="P1048" s="180"/>
      <c r="Q1048" s="180"/>
      <c r="R1048" s="180"/>
      <c r="S1048" s="180"/>
      <c r="T1048" s="181"/>
      <c r="AT1048" s="175" t="s">
        <v>264</v>
      </c>
      <c r="AU1048" s="175" t="s">
        <v>82</v>
      </c>
      <c r="AV1048" s="14" t="s">
        <v>82</v>
      </c>
      <c r="AW1048" s="14" t="s">
        <v>34</v>
      </c>
      <c r="AX1048" s="14" t="s">
        <v>73</v>
      </c>
      <c r="AY1048" s="175" t="s">
        <v>252</v>
      </c>
    </row>
    <row r="1049" spans="2:51" s="13" customFormat="1" ht="11.25">
      <c r="B1049" s="167"/>
      <c r="D1049" s="160" t="s">
        <v>264</v>
      </c>
      <c r="E1049" s="168" t="s">
        <v>3</v>
      </c>
      <c r="F1049" s="169" t="s">
        <v>7057</v>
      </c>
      <c r="H1049" s="168" t="s">
        <v>3</v>
      </c>
      <c r="I1049" s="170"/>
      <c r="L1049" s="167"/>
      <c r="M1049" s="171"/>
      <c r="N1049" s="172"/>
      <c r="O1049" s="172"/>
      <c r="P1049" s="172"/>
      <c r="Q1049" s="172"/>
      <c r="R1049" s="172"/>
      <c r="S1049" s="172"/>
      <c r="T1049" s="173"/>
      <c r="AT1049" s="168" t="s">
        <v>264</v>
      </c>
      <c r="AU1049" s="168" t="s">
        <v>82</v>
      </c>
      <c r="AV1049" s="13" t="s">
        <v>80</v>
      </c>
      <c r="AW1049" s="13" t="s">
        <v>34</v>
      </c>
      <c r="AX1049" s="13" t="s">
        <v>73</v>
      </c>
      <c r="AY1049" s="168" t="s">
        <v>252</v>
      </c>
    </row>
    <row r="1050" spans="2:51" s="14" customFormat="1" ht="11.25">
      <c r="B1050" s="174"/>
      <c r="D1050" s="160" t="s">
        <v>264</v>
      </c>
      <c r="E1050" s="175" t="s">
        <v>3</v>
      </c>
      <c r="F1050" s="176" t="s">
        <v>1079</v>
      </c>
      <c r="H1050" s="177">
        <v>75</v>
      </c>
      <c r="I1050" s="178"/>
      <c r="L1050" s="174"/>
      <c r="M1050" s="179"/>
      <c r="N1050" s="180"/>
      <c r="O1050" s="180"/>
      <c r="P1050" s="180"/>
      <c r="Q1050" s="180"/>
      <c r="R1050" s="180"/>
      <c r="S1050" s="180"/>
      <c r="T1050" s="181"/>
      <c r="AT1050" s="175" t="s">
        <v>264</v>
      </c>
      <c r="AU1050" s="175" t="s">
        <v>82</v>
      </c>
      <c r="AV1050" s="14" t="s">
        <v>82</v>
      </c>
      <c r="AW1050" s="14" t="s">
        <v>34</v>
      </c>
      <c r="AX1050" s="14" t="s">
        <v>73</v>
      </c>
      <c r="AY1050" s="175" t="s">
        <v>252</v>
      </c>
    </row>
    <row r="1051" spans="2:51" s="13" customFormat="1" ht="11.25">
      <c r="B1051" s="167"/>
      <c r="D1051" s="160" t="s">
        <v>264</v>
      </c>
      <c r="E1051" s="168" t="s">
        <v>3</v>
      </c>
      <c r="F1051" s="169" t="s">
        <v>7058</v>
      </c>
      <c r="H1051" s="168" t="s">
        <v>3</v>
      </c>
      <c r="I1051" s="170"/>
      <c r="L1051" s="167"/>
      <c r="M1051" s="171"/>
      <c r="N1051" s="172"/>
      <c r="O1051" s="172"/>
      <c r="P1051" s="172"/>
      <c r="Q1051" s="172"/>
      <c r="R1051" s="172"/>
      <c r="S1051" s="172"/>
      <c r="T1051" s="173"/>
      <c r="AT1051" s="168" t="s">
        <v>264</v>
      </c>
      <c r="AU1051" s="168" t="s">
        <v>82</v>
      </c>
      <c r="AV1051" s="13" t="s">
        <v>80</v>
      </c>
      <c r="AW1051" s="13" t="s">
        <v>34</v>
      </c>
      <c r="AX1051" s="13" t="s">
        <v>73</v>
      </c>
      <c r="AY1051" s="168" t="s">
        <v>252</v>
      </c>
    </row>
    <row r="1052" spans="2:51" s="14" customFormat="1" ht="11.25">
      <c r="B1052" s="174"/>
      <c r="D1052" s="160" t="s">
        <v>264</v>
      </c>
      <c r="E1052" s="175" t="s">
        <v>3</v>
      </c>
      <c r="F1052" s="176" t="s">
        <v>503</v>
      </c>
      <c r="H1052" s="177">
        <v>27</v>
      </c>
      <c r="I1052" s="178"/>
      <c r="L1052" s="174"/>
      <c r="M1052" s="179"/>
      <c r="N1052" s="180"/>
      <c r="O1052" s="180"/>
      <c r="P1052" s="180"/>
      <c r="Q1052" s="180"/>
      <c r="R1052" s="180"/>
      <c r="S1052" s="180"/>
      <c r="T1052" s="181"/>
      <c r="AT1052" s="175" t="s">
        <v>264</v>
      </c>
      <c r="AU1052" s="175" t="s">
        <v>82</v>
      </c>
      <c r="AV1052" s="14" t="s">
        <v>82</v>
      </c>
      <c r="AW1052" s="14" t="s">
        <v>34</v>
      </c>
      <c r="AX1052" s="14" t="s">
        <v>73</v>
      </c>
      <c r="AY1052" s="175" t="s">
        <v>252</v>
      </c>
    </row>
    <row r="1053" spans="2:51" s="13" customFormat="1" ht="11.25">
      <c r="B1053" s="167"/>
      <c r="D1053" s="160" t="s">
        <v>264</v>
      </c>
      <c r="E1053" s="168" t="s">
        <v>3</v>
      </c>
      <c r="F1053" s="169" t="s">
        <v>7059</v>
      </c>
      <c r="H1053" s="168" t="s">
        <v>3</v>
      </c>
      <c r="I1053" s="170"/>
      <c r="L1053" s="167"/>
      <c r="M1053" s="171"/>
      <c r="N1053" s="172"/>
      <c r="O1053" s="172"/>
      <c r="P1053" s="172"/>
      <c r="Q1053" s="172"/>
      <c r="R1053" s="172"/>
      <c r="S1053" s="172"/>
      <c r="T1053" s="173"/>
      <c r="AT1053" s="168" t="s">
        <v>264</v>
      </c>
      <c r="AU1053" s="168" t="s">
        <v>82</v>
      </c>
      <c r="AV1053" s="13" t="s">
        <v>80</v>
      </c>
      <c r="AW1053" s="13" t="s">
        <v>34</v>
      </c>
      <c r="AX1053" s="13" t="s">
        <v>73</v>
      </c>
      <c r="AY1053" s="168" t="s">
        <v>252</v>
      </c>
    </row>
    <row r="1054" spans="2:51" s="14" customFormat="1" ht="11.25">
      <c r="B1054" s="174"/>
      <c r="D1054" s="160" t="s">
        <v>264</v>
      </c>
      <c r="E1054" s="175" t="s">
        <v>3</v>
      </c>
      <c r="F1054" s="176" t="s">
        <v>602</v>
      </c>
      <c r="H1054" s="177">
        <v>36</v>
      </c>
      <c r="I1054" s="178"/>
      <c r="L1054" s="174"/>
      <c r="M1054" s="179"/>
      <c r="N1054" s="180"/>
      <c r="O1054" s="180"/>
      <c r="P1054" s="180"/>
      <c r="Q1054" s="180"/>
      <c r="R1054" s="180"/>
      <c r="S1054" s="180"/>
      <c r="T1054" s="181"/>
      <c r="AT1054" s="175" t="s">
        <v>264</v>
      </c>
      <c r="AU1054" s="175" t="s">
        <v>82</v>
      </c>
      <c r="AV1054" s="14" t="s">
        <v>82</v>
      </c>
      <c r="AW1054" s="14" t="s">
        <v>34</v>
      </c>
      <c r="AX1054" s="14" t="s">
        <v>73</v>
      </c>
      <c r="AY1054" s="175" t="s">
        <v>252</v>
      </c>
    </row>
    <row r="1055" spans="2:51" s="13" customFormat="1" ht="11.25">
      <c r="B1055" s="167"/>
      <c r="D1055" s="160" t="s">
        <v>264</v>
      </c>
      <c r="E1055" s="168" t="s">
        <v>3</v>
      </c>
      <c r="F1055" s="169" t="s">
        <v>7060</v>
      </c>
      <c r="H1055" s="168" t="s">
        <v>3</v>
      </c>
      <c r="I1055" s="170"/>
      <c r="L1055" s="167"/>
      <c r="M1055" s="171"/>
      <c r="N1055" s="172"/>
      <c r="O1055" s="172"/>
      <c r="P1055" s="172"/>
      <c r="Q1055" s="172"/>
      <c r="R1055" s="172"/>
      <c r="S1055" s="172"/>
      <c r="T1055" s="173"/>
      <c r="AT1055" s="168" t="s">
        <v>264</v>
      </c>
      <c r="AU1055" s="168" t="s">
        <v>82</v>
      </c>
      <c r="AV1055" s="13" t="s">
        <v>80</v>
      </c>
      <c r="AW1055" s="13" t="s">
        <v>34</v>
      </c>
      <c r="AX1055" s="13" t="s">
        <v>73</v>
      </c>
      <c r="AY1055" s="168" t="s">
        <v>252</v>
      </c>
    </row>
    <row r="1056" spans="2:51" s="14" customFormat="1" ht="11.25">
      <c r="B1056" s="174"/>
      <c r="D1056" s="160" t="s">
        <v>264</v>
      </c>
      <c r="E1056" s="175" t="s">
        <v>3</v>
      </c>
      <c r="F1056" s="176" t="s">
        <v>602</v>
      </c>
      <c r="H1056" s="177">
        <v>36</v>
      </c>
      <c r="I1056" s="178"/>
      <c r="L1056" s="174"/>
      <c r="M1056" s="179"/>
      <c r="N1056" s="180"/>
      <c r="O1056" s="180"/>
      <c r="P1056" s="180"/>
      <c r="Q1056" s="180"/>
      <c r="R1056" s="180"/>
      <c r="S1056" s="180"/>
      <c r="T1056" s="181"/>
      <c r="AT1056" s="175" t="s">
        <v>264</v>
      </c>
      <c r="AU1056" s="175" t="s">
        <v>82</v>
      </c>
      <c r="AV1056" s="14" t="s">
        <v>82</v>
      </c>
      <c r="AW1056" s="14" t="s">
        <v>34</v>
      </c>
      <c r="AX1056" s="14" t="s">
        <v>73</v>
      </c>
      <c r="AY1056" s="175" t="s">
        <v>252</v>
      </c>
    </row>
    <row r="1057" spans="2:51" s="13" customFormat="1" ht="11.25">
      <c r="B1057" s="167"/>
      <c r="D1057" s="160" t="s">
        <v>264</v>
      </c>
      <c r="E1057" s="168" t="s">
        <v>3</v>
      </c>
      <c r="F1057" s="169" t="s">
        <v>7061</v>
      </c>
      <c r="H1057" s="168" t="s">
        <v>3</v>
      </c>
      <c r="I1057" s="170"/>
      <c r="L1057" s="167"/>
      <c r="M1057" s="171"/>
      <c r="N1057" s="172"/>
      <c r="O1057" s="172"/>
      <c r="P1057" s="172"/>
      <c r="Q1057" s="172"/>
      <c r="R1057" s="172"/>
      <c r="S1057" s="172"/>
      <c r="T1057" s="173"/>
      <c r="AT1057" s="168" t="s">
        <v>264</v>
      </c>
      <c r="AU1057" s="168" t="s">
        <v>82</v>
      </c>
      <c r="AV1057" s="13" t="s">
        <v>80</v>
      </c>
      <c r="AW1057" s="13" t="s">
        <v>34</v>
      </c>
      <c r="AX1057" s="13" t="s">
        <v>73</v>
      </c>
      <c r="AY1057" s="168" t="s">
        <v>252</v>
      </c>
    </row>
    <row r="1058" spans="2:51" s="14" customFormat="1" ht="11.25">
      <c r="B1058" s="174"/>
      <c r="D1058" s="160" t="s">
        <v>264</v>
      </c>
      <c r="E1058" s="175" t="s">
        <v>3</v>
      </c>
      <c r="F1058" s="176" t="s">
        <v>580</v>
      </c>
      <c r="H1058" s="177">
        <v>33</v>
      </c>
      <c r="I1058" s="178"/>
      <c r="L1058" s="174"/>
      <c r="M1058" s="179"/>
      <c r="N1058" s="180"/>
      <c r="O1058" s="180"/>
      <c r="P1058" s="180"/>
      <c r="Q1058" s="180"/>
      <c r="R1058" s="180"/>
      <c r="S1058" s="180"/>
      <c r="T1058" s="181"/>
      <c r="AT1058" s="175" t="s">
        <v>264</v>
      </c>
      <c r="AU1058" s="175" t="s">
        <v>82</v>
      </c>
      <c r="AV1058" s="14" t="s">
        <v>82</v>
      </c>
      <c r="AW1058" s="14" t="s">
        <v>34</v>
      </c>
      <c r="AX1058" s="14" t="s">
        <v>73</v>
      </c>
      <c r="AY1058" s="175" t="s">
        <v>252</v>
      </c>
    </row>
    <row r="1059" spans="2:51" s="13" customFormat="1" ht="11.25">
      <c r="B1059" s="167"/>
      <c r="D1059" s="160" t="s">
        <v>264</v>
      </c>
      <c r="E1059" s="168" t="s">
        <v>3</v>
      </c>
      <c r="F1059" s="169" t="s">
        <v>7062</v>
      </c>
      <c r="H1059" s="168" t="s">
        <v>3</v>
      </c>
      <c r="I1059" s="170"/>
      <c r="L1059" s="167"/>
      <c r="M1059" s="171"/>
      <c r="N1059" s="172"/>
      <c r="O1059" s="172"/>
      <c r="P1059" s="172"/>
      <c r="Q1059" s="172"/>
      <c r="R1059" s="172"/>
      <c r="S1059" s="172"/>
      <c r="T1059" s="173"/>
      <c r="AT1059" s="168" t="s">
        <v>264</v>
      </c>
      <c r="AU1059" s="168" t="s">
        <v>82</v>
      </c>
      <c r="AV1059" s="13" t="s">
        <v>80</v>
      </c>
      <c r="AW1059" s="13" t="s">
        <v>34</v>
      </c>
      <c r="AX1059" s="13" t="s">
        <v>73</v>
      </c>
      <c r="AY1059" s="168" t="s">
        <v>252</v>
      </c>
    </row>
    <row r="1060" spans="2:51" s="14" customFormat="1" ht="11.25">
      <c r="B1060" s="174"/>
      <c r="D1060" s="160" t="s">
        <v>264</v>
      </c>
      <c r="E1060" s="175" t="s">
        <v>3</v>
      </c>
      <c r="F1060" s="176" t="s">
        <v>580</v>
      </c>
      <c r="H1060" s="177">
        <v>33</v>
      </c>
      <c r="I1060" s="178"/>
      <c r="L1060" s="174"/>
      <c r="M1060" s="179"/>
      <c r="N1060" s="180"/>
      <c r="O1060" s="180"/>
      <c r="P1060" s="180"/>
      <c r="Q1060" s="180"/>
      <c r="R1060" s="180"/>
      <c r="S1060" s="180"/>
      <c r="T1060" s="181"/>
      <c r="AT1060" s="175" t="s">
        <v>264</v>
      </c>
      <c r="AU1060" s="175" t="s">
        <v>82</v>
      </c>
      <c r="AV1060" s="14" t="s">
        <v>82</v>
      </c>
      <c r="AW1060" s="14" t="s">
        <v>34</v>
      </c>
      <c r="AX1060" s="14" t="s">
        <v>73</v>
      </c>
      <c r="AY1060" s="175" t="s">
        <v>252</v>
      </c>
    </row>
    <row r="1061" spans="2:51" s="13" customFormat="1" ht="11.25">
      <c r="B1061" s="167"/>
      <c r="D1061" s="160" t="s">
        <v>264</v>
      </c>
      <c r="E1061" s="168" t="s">
        <v>3</v>
      </c>
      <c r="F1061" s="169" t="s">
        <v>7063</v>
      </c>
      <c r="H1061" s="168" t="s">
        <v>3</v>
      </c>
      <c r="I1061" s="170"/>
      <c r="L1061" s="167"/>
      <c r="M1061" s="171"/>
      <c r="N1061" s="172"/>
      <c r="O1061" s="172"/>
      <c r="P1061" s="172"/>
      <c r="Q1061" s="172"/>
      <c r="R1061" s="172"/>
      <c r="S1061" s="172"/>
      <c r="T1061" s="173"/>
      <c r="AT1061" s="168" t="s">
        <v>264</v>
      </c>
      <c r="AU1061" s="168" t="s">
        <v>82</v>
      </c>
      <c r="AV1061" s="13" t="s">
        <v>80</v>
      </c>
      <c r="AW1061" s="13" t="s">
        <v>34</v>
      </c>
      <c r="AX1061" s="13" t="s">
        <v>73</v>
      </c>
      <c r="AY1061" s="168" t="s">
        <v>252</v>
      </c>
    </row>
    <row r="1062" spans="2:51" s="14" customFormat="1" ht="11.25">
      <c r="B1062" s="174"/>
      <c r="D1062" s="160" t="s">
        <v>264</v>
      </c>
      <c r="E1062" s="175" t="s">
        <v>3</v>
      </c>
      <c r="F1062" s="176" t="s">
        <v>423</v>
      </c>
      <c r="H1062" s="177">
        <v>18</v>
      </c>
      <c r="I1062" s="178"/>
      <c r="L1062" s="174"/>
      <c r="M1062" s="179"/>
      <c r="N1062" s="180"/>
      <c r="O1062" s="180"/>
      <c r="P1062" s="180"/>
      <c r="Q1062" s="180"/>
      <c r="R1062" s="180"/>
      <c r="S1062" s="180"/>
      <c r="T1062" s="181"/>
      <c r="AT1062" s="175" t="s">
        <v>264</v>
      </c>
      <c r="AU1062" s="175" t="s">
        <v>82</v>
      </c>
      <c r="AV1062" s="14" t="s">
        <v>82</v>
      </c>
      <c r="AW1062" s="14" t="s">
        <v>34</v>
      </c>
      <c r="AX1062" s="14" t="s">
        <v>73</v>
      </c>
      <c r="AY1062" s="175" t="s">
        <v>252</v>
      </c>
    </row>
    <row r="1063" spans="2:51" s="13" customFormat="1" ht="11.25">
      <c r="B1063" s="167"/>
      <c r="D1063" s="160" t="s">
        <v>264</v>
      </c>
      <c r="E1063" s="168" t="s">
        <v>3</v>
      </c>
      <c r="F1063" s="169" t="s">
        <v>7064</v>
      </c>
      <c r="H1063" s="168" t="s">
        <v>3</v>
      </c>
      <c r="I1063" s="170"/>
      <c r="L1063" s="167"/>
      <c r="M1063" s="171"/>
      <c r="N1063" s="172"/>
      <c r="O1063" s="172"/>
      <c r="P1063" s="172"/>
      <c r="Q1063" s="172"/>
      <c r="R1063" s="172"/>
      <c r="S1063" s="172"/>
      <c r="T1063" s="173"/>
      <c r="AT1063" s="168" t="s">
        <v>264</v>
      </c>
      <c r="AU1063" s="168" t="s">
        <v>82</v>
      </c>
      <c r="AV1063" s="13" t="s">
        <v>80</v>
      </c>
      <c r="AW1063" s="13" t="s">
        <v>34</v>
      </c>
      <c r="AX1063" s="13" t="s">
        <v>73</v>
      </c>
      <c r="AY1063" s="168" t="s">
        <v>252</v>
      </c>
    </row>
    <row r="1064" spans="2:51" s="14" customFormat="1" ht="11.25">
      <c r="B1064" s="174"/>
      <c r="D1064" s="160" t="s">
        <v>264</v>
      </c>
      <c r="E1064" s="175" t="s">
        <v>3</v>
      </c>
      <c r="F1064" s="176" t="s">
        <v>8</v>
      </c>
      <c r="H1064" s="177">
        <v>21</v>
      </c>
      <c r="I1064" s="178"/>
      <c r="L1064" s="174"/>
      <c r="M1064" s="179"/>
      <c r="N1064" s="180"/>
      <c r="O1064" s="180"/>
      <c r="P1064" s="180"/>
      <c r="Q1064" s="180"/>
      <c r="R1064" s="180"/>
      <c r="S1064" s="180"/>
      <c r="T1064" s="181"/>
      <c r="AT1064" s="175" t="s">
        <v>264</v>
      </c>
      <c r="AU1064" s="175" t="s">
        <v>82</v>
      </c>
      <c r="AV1064" s="14" t="s">
        <v>82</v>
      </c>
      <c r="AW1064" s="14" t="s">
        <v>34</v>
      </c>
      <c r="AX1064" s="14" t="s">
        <v>73</v>
      </c>
      <c r="AY1064" s="175" t="s">
        <v>252</v>
      </c>
    </row>
    <row r="1065" spans="2:51" s="13" customFormat="1" ht="11.25">
      <c r="B1065" s="167"/>
      <c r="D1065" s="160" t="s">
        <v>264</v>
      </c>
      <c r="E1065" s="168" t="s">
        <v>3</v>
      </c>
      <c r="F1065" s="169" t="s">
        <v>7065</v>
      </c>
      <c r="H1065" s="168" t="s">
        <v>3</v>
      </c>
      <c r="I1065" s="170"/>
      <c r="L1065" s="167"/>
      <c r="M1065" s="171"/>
      <c r="N1065" s="172"/>
      <c r="O1065" s="172"/>
      <c r="P1065" s="172"/>
      <c r="Q1065" s="172"/>
      <c r="R1065" s="172"/>
      <c r="S1065" s="172"/>
      <c r="T1065" s="173"/>
      <c r="AT1065" s="168" t="s">
        <v>264</v>
      </c>
      <c r="AU1065" s="168" t="s">
        <v>82</v>
      </c>
      <c r="AV1065" s="13" t="s">
        <v>80</v>
      </c>
      <c r="AW1065" s="13" t="s">
        <v>34</v>
      </c>
      <c r="AX1065" s="13" t="s">
        <v>73</v>
      </c>
      <c r="AY1065" s="168" t="s">
        <v>252</v>
      </c>
    </row>
    <row r="1066" spans="2:51" s="14" customFormat="1" ht="11.25">
      <c r="B1066" s="174"/>
      <c r="D1066" s="160" t="s">
        <v>264</v>
      </c>
      <c r="E1066" s="175" t="s">
        <v>3</v>
      </c>
      <c r="F1066" s="176" t="s">
        <v>618</v>
      </c>
      <c r="H1066" s="177">
        <v>38</v>
      </c>
      <c r="I1066" s="178"/>
      <c r="L1066" s="174"/>
      <c r="M1066" s="179"/>
      <c r="N1066" s="180"/>
      <c r="O1066" s="180"/>
      <c r="P1066" s="180"/>
      <c r="Q1066" s="180"/>
      <c r="R1066" s="180"/>
      <c r="S1066" s="180"/>
      <c r="T1066" s="181"/>
      <c r="AT1066" s="175" t="s">
        <v>264</v>
      </c>
      <c r="AU1066" s="175" t="s">
        <v>82</v>
      </c>
      <c r="AV1066" s="14" t="s">
        <v>82</v>
      </c>
      <c r="AW1066" s="14" t="s">
        <v>34</v>
      </c>
      <c r="AX1066" s="14" t="s">
        <v>73</v>
      </c>
      <c r="AY1066" s="175" t="s">
        <v>252</v>
      </c>
    </row>
    <row r="1067" spans="2:51" s="13" customFormat="1" ht="11.25">
      <c r="B1067" s="167"/>
      <c r="D1067" s="160" t="s">
        <v>264</v>
      </c>
      <c r="E1067" s="168" t="s">
        <v>3</v>
      </c>
      <c r="F1067" s="169" t="s">
        <v>7066</v>
      </c>
      <c r="H1067" s="168" t="s">
        <v>3</v>
      </c>
      <c r="I1067" s="170"/>
      <c r="L1067" s="167"/>
      <c r="M1067" s="171"/>
      <c r="N1067" s="172"/>
      <c r="O1067" s="172"/>
      <c r="P1067" s="172"/>
      <c r="Q1067" s="172"/>
      <c r="R1067" s="172"/>
      <c r="S1067" s="172"/>
      <c r="T1067" s="173"/>
      <c r="AT1067" s="168" t="s">
        <v>264</v>
      </c>
      <c r="AU1067" s="168" t="s">
        <v>82</v>
      </c>
      <c r="AV1067" s="13" t="s">
        <v>80</v>
      </c>
      <c r="AW1067" s="13" t="s">
        <v>34</v>
      </c>
      <c r="AX1067" s="13" t="s">
        <v>73</v>
      </c>
      <c r="AY1067" s="168" t="s">
        <v>252</v>
      </c>
    </row>
    <row r="1068" spans="2:51" s="14" customFormat="1" ht="11.25">
      <c r="B1068" s="174"/>
      <c r="D1068" s="160" t="s">
        <v>264</v>
      </c>
      <c r="E1068" s="175" t="s">
        <v>3</v>
      </c>
      <c r="F1068" s="176" t="s">
        <v>618</v>
      </c>
      <c r="H1068" s="177">
        <v>38</v>
      </c>
      <c r="I1068" s="178"/>
      <c r="L1068" s="174"/>
      <c r="M1068" s="179"/>
      <c r="N1068" s="180"/>
      <c r="O1068" s="180"/>
      <c r="P1068" s="180"/>
      <c r="Q1068" s="180"/>
      <c r="R1068" s="180"/>
      <c r="S1068" s="180"/>
      <c r="T1068" s="181"/>
      <c r="AT1068" s="175" t="s">
        <v>264</v>
      </c>
      <c r="AU1068" s="175" t="s">
        <v>82</v>
      </c>
      <c r="AV1068" s="14" t="s">
        <v>82</v>
      </c>
      <c r="AW1068" s="14" t="s">
        <v>34</v>
      </c>
      <c r="AX1068" s="14" t="s">
        <v>73</v>
      </c>
      <c r="AY1068" s="175" t="s">
        <v>252</v>
      </c>
    </row>
    <row r="1069" spans="2:51" s="13" customFormat="1" ht="11.25">
      <c r="B1069" s="167"/>
      <c r="D1069" s="160" t="s">
        <v>264</v>
      </c>
      <c r="E1069" s="168" t="s">
        <v>3</v>
      </c>
      <c r="F1069" s="169" t="s">
        <v>7067</v>
      </c>
      <c r="H1069" s="168" t="s">
        <v>3</v>
      </c>
      <c r="I1069" s="170"/>
      <c r="L1069" s="167"/>
      <c r="M1069" s="171"/>
      <c r="N1069" s="172"/>
      <c r="O1069" s="172"/>
      <c r="P1069" s="172"/>
      <c r="Q1069" s="172"/>
      <c r="R1069" s="172"/>
      <c r="S1069" s="172"/>
      <c r="T1069" s="173"/>
      <c r="AT1069" s="168" t="s">
        <v>264</v>
      </c>
      <c r="AU1069" s="168" t="s">
        <v>82</v>
      </c>
      <c r="AV1069" s="13" t="s">
        <v>80</v>
      </c>
      <c r="AW1069" s="13" t="s">
        <v>34</v>
      </c>
      <c r="AX1069" s="13" t="s">
        <v>73</v>
      </c>
      <c r="AY1069" s="168" t="s">
        <v>252</v>
      </c>
    </row>
    <row r="1070" spans="2:51" s="14" customFormat="1" ht="11.25">
      <c r="B1070" s="174"/>
      <c r="D1070" s="160" t="s">
        <v>264</v>
      </c>
      <c r="E1070" s="175" t="s">
        <v>3</v>
      </c>
      <c r="F1070" s="176" t="s">
        <v>632</v>
      </c>
      <c r="H1070" s="177">
        <v>40</v>
      </c>
      <c r="I1070" s="178"/>
      <c r="L1070" s="174"/>
      <c r="M1070" s="179"/>
      <c r="N1070" s="180"/>
      <c r="O1070" s="180"/>
      <c r="P1070" s="180"/>
      <c r="Q1070" s="180"/>
      <c r="R1070" s="180"/>
      <c r="S1070" s="180"/>
      <c r="T1070" s="181"/>
      <c r="AT1070" s="175" t="s">
        <v>264</v>
      </c>
      <c r="AU1070" s="175" t="s">
        <v>82</v>
      </c>
      <c r="AV1070" s="14" t="s">
        <v>82</v>
      </c>
      <c r="AW1070" s="14" t="s">
        <v>34</v>
      </c>
      <c r="AX1070" s="14" t="s">
        <v>73</v>
      </c>
      <c r="AY1070" s="175" t="s">
        <v>252</v>
      </c>
    </row>
    <row r="1071" spans="2:51" s="13" customFormat="1" ht="11.25">
      <c r="B1071" s="167"/>
      <c r="D1071" s="160" t="s">
        <v>264</v>
      </c>
      <c r="E1071" s="168" t="s">
        <v>3</v>
      </c>
      <c r="F1071" s="169" t="s">
        <v>7068</v>
      </c>
      <c r="H1071" s="168" t="s">
        <v>3</v>
      </c>
      <c r="I1071" s="170"/>
      <c r="L1071" s="167"/>
      <c r="M1071" s="171"/>
      <c r="N1071" s="172"/>
      <c r="O1071" s="172"/>
      <c r="P1071" s="172"/>
      <c r="Q1071" s="172"/>
      <c r="R1071" s="172"/>
      <c r="S1071" s="172"/>
      <c r="T1071" s="173"/>
      <c r="AT1071" s="168" t="s">
        <v>264</v>
      </c>
      <c r="AU1071" s="168" t="s">
        <v>82</v>
      </c>
      <c r="AV1071" s="13" t="s">
        <v>80</v>
      </c>
      <c r="AW1071" s="13" t="s">
        <v>34</v>
      </c>
      <c r="AX1071" s="13" t="s">
        <v>73</v>
      </c>
      <c r="AY1071" s="168" t="s">
        <v>252</v>
      </c>
    </row>
    <row r="1072" spans="2:51" s="14" customFormat="1" ht="11.25">
      <c r="B1072" s="174"/>
      <c r="D1072" s="160" t="s">
        <v>264</v>
      </c>
      <c r="E1072" s="175" t="s">
        <v>3</v>
      </c>
      <c r="F1072" s="176" t="s">
        <v>693</v>
      </c>
      <c r="H1072" s="177">
        <v>43</v>
      </c>
      <c r="I1072" s="178"/>
      <c r="L1072" s="174"/>
      <c r="M1072" s="179"/>
      <c r="N1072" s="180"/>
      <c r="O1072" s="180"/>
      <c r="P1072" s="180"/>
      <c r="Q1072" s="180"/>
      <c r="R1072" s="180"/>
      <c r="S1072" s="180"/>
      <c r="T1072" s="181"/>
      <c r="AT1072" s="175" t="s">
        <v>264</v>
      </c>
      <c r="AU1072" s="175" t="s">
        <v>82</v>
      </c>
      <c r="AV1072" s="14" t="s">
        <v>82</v>
      </c>
      <c r="AW1072" s="14" t="s">
        <v>34</v>
      </c>
      <c r="AX1072" s="14" t="s">
        <v>73</v>
      </c>
      <c r="AY1072" s="175" t="s">
        <v>252</v>
      </c>
    </row>
    <row r="1073" spans="2:51" s="13" customFormat="1" ht="11.25">
      <c r="B1073" s="167"/>
      <c r="D1073" s="160" t="s">
        <v>264</v>
      </c>
      <c r="E1073" s="168" t="s">
        <v>3</v>
      </c>
      <c r="F1073" s="169" t="s">
        <v>7069</v>
      </c>
      <c r="H1073" s="168" t="s">
        <v>3</v>
      </c>
      <c r="I1073" s="170"/>
      <c r="L1073" s="167"/>
      <c r="M1073" s="171"/>
      <c r="N1073" s="172"/>
      <c r="O1073" s="172"/>
      <c r="P1073" s="172"/>
      <c r="Q1073" s="172"/>
      <c r="R1073" s="172"/>
      <c r="S1073" s="172"/>
      <c r="T1073" s="173"/>
      <c r="AT1073" s="168" t="s">
        <v>264</v>
      </c>
      <c r="AU1073" s="168" t="s">
        <v>82</v>
      </c>
      <c r="AV1073" s="13" t="s">
        <v>80</v>
      </c>
      <c r="AW1073" s="13" t="s">
        <v>34</v>
      </c>
      <c r="AX1073" s="13" t="s">
        <v>73</v>
      </c>
      <c r="AY1073" s="168" t="s">
        <v>252</v>
      </c>
    </row>
    <row r="1074" spans="2:51" s="14" customFormat="1" ht="11.25">
      <c r="B1074" s="174"/>
      <c r="D1074" s="160" t="s">
        <v>264</v>
      </c>
      <c r="E1074" s="175" t="s">
        <v>3</v>
      </c>
      <c r="F1074" s="176" t="s">
        <v>693</v>
      </c>
      <c r="H1074" s="177">
        <v>43</v>
      </c>
      <c r="I1074" s="178"/>
      <c r="L1074" s="174"/>
      <c r="M1074" s="179"/>
      <c r="N1074" s="180"/>
      <c r="O1074" s="180"/>
      <c r="P1074" s="180"/>
      <c r="Q1074" s="180"/>
      <c r="R1074" s="180"/>
      <c r="S1074" s="180"/>
      <c r="T1074" s="181"/>
      <c r="AT1074" s="175" t="s">
        <v>264</v>
      </c>
      <c r="AU1074" s="175" t="s">
        <v>82</v>
      </c>
      <c r="AV1074" s="14" t="s">
        <v>82</v>
      </c>
      <c r="AW1074" s="14" t="s">
        <v>34</v>
      </c>
      <c r="AX1074" s="14" t="s">
        <v>73</v>
      </c>
      <c r="AY1074" s="175" t="s">
        <v>252</v>
      </c>
    </row>
    <row r="1075" spans="2:51" s="13" customFormat="1" ht="11.25">
      <c r="B1075" s="167"/>
      <c r="D1075" s="160" t="s">
        <v>264</v>
      </c>
      <c r="E1075" s="168" t="s">
        <v>3</v>
      </c>
      <c r="F1075" s="169" t="s">
        <v>7070</v>
      </c>
      <c r="H1075" s="168" t="s">
        <v>3</v>
      </c>
      <c r="I1075" s="170"/>
      <c r="L1075" s="167"/>
      <c r="M1075" s="171"/>
      <c r="N1075" s="172"/>
      <c r="O1075" s="172"/>
      <c r="P1075" s="172"/>
      <c r="Q1075" s="172"/>
      <c r="R1075" s="172"/>
      <c r="S1075" s="172"/>
      <c r="T1075" s="173"/>
      <c r="AT1075" s="168" t="s">
        <v>264</v>
      </c>
      <c r="AU1075" s="168" t="s">
        <v>82</v>
      </c>
      <c r="AV1075" s="13" t="s">
        <v>80</v>
      </c>
      <c r="AW1075" s="13" t="s">
        <v>34</v>
      </c>
      <c r="AX1075" s="13" t="s">
        <v>73</v>
      </c>
      <c r="AY1075" s="168" t="s">
        <v>252</v>
      </c>
    </row>
    <row r="1076" spans="2:51" s="14" customFormat="1" ht="11.25">
      <c r="B1076" s="174"/>
      <c r="D1076" s="160" t="s">
        <v>264</v>
      </c>
      <c r="E1076" s="175" t="s">
        <v>3</v>
      </c>
      <c r="F1076" s="176" t="s">
        <v>755</v>
      </c>
      <c r="H1076" s="177">
        <v>48</v>
      </c>
      <c r="I1076" s="178"/>
      <c r="L1076" s="174"/>
      <c r="M1076" s="179"/>
      <c r="N1076" s="180"/>
      <c r="O1076" s="180"/>
      <c r="P1076" s="180"/>
      <c r="Q1076" s="180"/>
      <c r="R1076" s="180"/>
      <c r="S1076" s="180"/>
      <c r="T1076" s="181"/>
      <c r="AT1076" s="175" t="s">
        <v>264</v>
      </c>
      <c r="AU1076" s="175" t="s">
        <v>82</v>
      </c>
      <c r="AV1076" s="14" t="s">
        <v>82</v>
      </c>
      <c r="AW1076" s="14" t="s">
        <v>34</v>
      </c>
      <c r="AX1076" s="14" t="s">
        <v>73</v>
      </c>
      <c r="AY1076" s="175" t="s">
        <v>252</v>
      </c>
    </row>
    <row r="1077" spans="2:51" s="13" customFormat="1" ht="11.25">
      <c r="B1077" s="167"/>
      <c r="D1077" s="160" t="s">
        <v>264</v>
      </c>
      <c r="E1077" s="168" t="s">
        <v>3</v>
      </c>
      <c r="F1077" s="169" t="s">
        <v>7071</v>
      </c>
      <c r="H1077" s="168" t="s">
        <v>3</v>
      </c>
      <c r="I1077" s="170"/>
      <c r="L1077" s="167"/>
      <c r="M1077" s="171"/>
      <c r="N1077" s="172"/>
      <c r="O1077" s="172"/>
      <c r="P1077" s="172"/>
      <c r="Q1077" s="172"/>
      <c r="R1077" s="172"/>
      <c r="S1077" s="172"/>
      <c r="T1077" s="173"/>
      <c r="AT1077" s="168" t="s">
        <v>264</v>
      </c>
      <c r="AU1077" s="168" t="s">
        <v>82</v>
      </c>
      <c r="AV1077" s="13" t="s">
        <v>80</v>
      </c>
      <c r="AW1077" s="13" t="s">
        <v>34</v>
      </c>
      <c r="AX1077" s="13" t="s">
        <v>73</v>
      </c>
      <c r="AY1077" s="168" t="s">
        <v>252</v>
      </c>
    </row>
    <row r="1078" spans="2:51" s="14" customFormat="1" ht="11.25">
      <c r="B1078" s="174"/>
      <c r="D1078" s="160" t="s">
        <v>264</v>
      </c>
      <c r="E1078" s="175" t="s">
        <v>3</v>
      </c>
      <c r="F1078" s="176" t="s">
        <v>974</v>
      </c>
      <c r="H1078" s="177">
        <v>67</v>
      </c>
      <c r="I1078" s="178"/>
      <c r="L1078" s="174"/>
      <c r="M1078" s="179"/>
      <c r="N1078" s="180"/>
      <c r="O1078" s="180"/>
      <c r="P1078" s="180"/>
      <c r="Q1078" s="180"/>
      <c r="R1078" s="180"/>
      <c r="S1078" s="180"/>
      <c r="T1078" s="181"/>
      <c r="AT1078" s="175" t="s">
        <v>264</v>
      </c>
      <c r="AU1078" s="175" t="s">
        <v>82</v>
      </c>
      <c r="AV1078" s="14" t="s">
        <v>82</v>
      </c>
      <c r="AW1078" s="14" t="s">
        <v>34</v>
      </c>
      <c r="AX1078" s="14" t="s">
        <v>73</v>
      </c>
      <c r="AY1078" s="175" t="s">
        <v>252</v>
      </c>
    </row>
    <row r="1079" spans="2:51" s="13" customFormat="1" ht="11.25">
      <c r="B1079" s="167"/>
      <c r="D1079" s="160" t="s">
        <v>264</v>
      </c>
      <c r="E1079" s="168" t="s">
        <v>3</v>
      </c>
      <c r="F1079" s="169" t="s">
        <v>7072</v>
      </c>
      <c r="H1079" s="168" t="s">
        <v>3</v>
      </c>
      <c r="I1079" s="170"/>
      <c r="L1079" s="167"/>
      <c r="M1079" s="171"/>
      <c r="N1079" s="172"/>
      <c r="O1079" s="172"/>
      <c r="P1079" s="172"/>
      <c r="Q1079" s="172"/>
      <c r="R1079" s="172"/>
      <c r="S1079" s="172"/>
      <c r="T1079" s="173"/>
      <c r="AT1079" s="168" t="s">
        <v>264</v>
      </c>
      <c r="AU1079" s="168" t="s">
        <v>82</v>
      </c>
      <c r="AV1079" s="13" t="s">
        <v>80</v>
      </c>
      <c r="AW1079" s="13" t="s">
        <v>34</v>
      </c>
      <c r="AX1079" s="13" t="s">
        <v>73</v>
      </c>
      <c r="AY1079" s="168" t="s">
        <v>252</v>
      </c>
    </row>
    <row r="1080" spans="2:51" s="14" customFormat="1" ht="11.25">
      <c r="B1080" s="174"/>
      <c r="D1080" s="160" t="s">
        <v>264</v>
      </c>
      <c r="E1080" s="175" t="s">
        <v>3</v>
      </c>
      <c r="F1080" s="176" t="s">
        <v>786</v>
      </c>
      <c r="H1080" s="177">
        <v>52</v>
      </c>
      <c r="I1080" s="178"/>
      <c r="L1080" s="174"/>
      <c r="M1080" s="179"/>
      <c r="N1080" s="180"/>
      <c r="O1080" s="180"/>
      <c r="P1080" s="180"/>
      <c r="Q1080" s="180"/>
      <c r="R1080" s="180"/>
      <c r="S1080" s="180"/>
      <c r="T1080" s="181"/>
      <c r="AT1080" s="175" t="s">
        <v>264</v>
      </c>
      <c r="AU1080" s="175" t="s">
        <v>82</v>
      </c>
      <c r="AV1080" s="14" t="s">
        <v>82</v>
      </c>
      <c r="AW1080" s="14" t="s">
        <v>34</v>
      </c>
      <c r="AX1080" s="14" t="s">
        <v>73</v>
      </c>
      <c r="AY1080" s="175" t="s">
        <v>252</v>
      </c>
    </row>
    <row r="1081" spans="2:51" s="13" customFormat="1" ht="11.25">
      <c r="B1081" s="167"/>
      <c r="D1081" s="160" t="s">
        <v>264</v>
      </c>
      <c r="E1081" s="168" t="s">
        <v>3</v>
      </c>
      <c r="F1081" s="169" t="s">
        <v>7073</v>
      </c>
      <c r="H1081" s="168" t="s">
        <v>3</v>
      </c>
      <c r="I1081" s="170"/>
      <c r="L1081" s="167"/>
      <c r="M1081" s="171"/>
      <c r="N1081" s="172"/>
      <c r="O1081" s="172"/>
      <c r="P1081" s="172"/>
      <c r="Q1081" s="172"/>
      <c r="R1081" s="172"/>
      <c r="S1081" s="172"/>
      <c r="T1081" s="173"/>
      <c r="AT1081" s="168" t="s">
        <v>264</v>
      </c>
      <c r="AU1081" s="168" t="s">
        <v>82</v>
      </c>
      <c r="AV1081" s="13" t="s">
        <v>80</v>
      </c>
      <c r="AW1081" s="13" t="s">
        <v>34</v>
      </c>
      <c r="AX1081" s="13" t="s">
        <v>73</v>
      </c>
      <c r="AY1081" s="168" t="s">
        <v>252</v>
      </c>
    </row>
    <row r="1082" spans="2:51" s="14" customFormat="1" ht="11.25">
      <c r="B1082" s="174"/>
      <c r="D1082" s="160" t="s">
        <v>264</v>
      </c>
      <c r="E1082" s="175" t="s">
        <v>3</v>
      </c>
      <c r="F1082" s="176" t="s">
        <v>730</v>
      </c>
      <c r="H1082" s="177">
        <v>45</v>
      </c>
      <c r="I1082" s="178"/>
      <c r="L1082" s="174"/>
      <c r="M1082" s="179"/>
      <c r="N1082" s="180"/>
      <c r="O1082" s="180"/>
      <c r="P1082" s="180"/>
      <c r="Q1082" s="180"/>
      <c r="R1082" s="180"/>
      <c r="S1082" s="180"/>
      <c r="T1082" s="181"/>
      <c r="AT1082" s="175" t="s">
        <v>264</v>
      </c>
      <c r="AU1082" s="175" t="s">
        <v>82</v>
      </c>
      <c r="AV1082" s="14" t="s">
        <v>82</v>
      </c>
      <c r="AW1082" s="14" t="s">
        <v>34</v>
      </c>
      <c r="AX1082" s="14" t="s">
        <v>73</v>
      </c>
      <c r="AY1082" s="175" t="s">
        <v>252</v>
      </c>
    </row>
    <row r="1083" spans="2:51" s="13" customFormat="1" ht="11.25">
      <c r="B1083" s="167"/>
      <c r="D1083" s="160" t="s">
        <v>264</v>
      </c>
      <c r="E1083" s="168" t="s">
        <v>3</v>
      </c>
      <c r="F1083" s="169" t="s">
        <v>7074</v>
      </c>
      <c r="H1083" s="168" t="s">
        <v>3</v>
      </c>
      <c r="I1083" s="170"/>
      <c r="L1083" s="167"/>
      <c r="M1083" s="171"/>
      <c r="N1083" s="172"/>
      <c r="O1083" s="172"/>
      <c r="P1083" s="172"/>
      <c r="Q1083" s="172"/>
      <c r="R1083" s="172"/>
      <c r="S1083" s="172"/>
      <c r="T1083" s="173"/>
      <c r="AT1083" s="168" t="s">
        <v>264</v>
      </c>
      <c r="AU1083" s="168" t="s">
        <v>82</v>
      </c>
      <c r="AV1083" s="13" t="s">
        <v>80</v>
      </c>
      <c r="AW1083" s="13" t="s">
        <v>34</v>
      </c>
      <c r="AX1083" s="13" t="s">
        <v>73</v>
      </c>
      <c r="AY1083" s="168" t="s">
        <v>252</v>
      </c>
    </row>
    <row r="1084" spans="2:51" s="14" customFormat="1" ht="11.25">
      <c r="B1084" s="174"/>
      <c r="D1084" s="160" t="s">
        <v>264</v>
      </c>
      <c r="E1084" s="175" t="s">
        <v>3</v>
      </c>
      <c r="F1084" s="176" t="s">
        <v>9</v>
      </c>
      <c r="H1084" s="177">
        <v>15</v>
      </c>
      <c r="I1084" s="178"/>
      <c r="L1084" s="174"/>
      <c r="M1084" s="179"/>
      <c r="N1084" s="180"/>
      <c r="O1084" s="180"/>
      <c r="P1084" s="180"/>
      <c r="Q1084" s="180"/>
      <c r="R1084" s="180"/>
      <c r="S1084" s="180"/>
      <c r="T1084" s="181"/>
      <c r="AT1084" s="175" t="s">
        <v>264</v>
      </c>
      <c r="AU1084" s="175" t="s">
        <v>82</v>
      </c>
      <c r="AV1084" s="14" t="s">
        <v>82</v>
      </c>
      <c r="AW1084" s="14" t="s">
        <v>34</v>
      </c>
      <c r="AX1084" s="14" t="s">
        <v>73</v>
      </c>
      <c r="AY1084" s="175" t="s">
        <v>252</v>
      </c>
    </row>
    <row r="1085" spans="2:51" s="13" customFormat="1" ht="11.25">
      <c r="B1085" s="167"/>
      <c r="D1085" s="160" t="s">
        <v>264</v>
      </c>
      <c r="E1085" s="168" t="s">
        <v>3</v>
      </c>
      <c r="F1085" s="169" t="s">
        <v>7075</v>
      </c>
      <c r="H1085" s="168" t="s">
        <v>3</v>
      </c>
      <c r="I1085" s="170"/>
      <c r="L1085" s="167"/>
      <c r="M1085" s="171"/>
      <c r="N1085" s="172"/>
      <c r="O1085" s="172"/>
      <c r="P1085" s="172"/>
      <c r="Q1085" s="172"/>
      <c r="R1085" s="172"/>
      <c r="S1085" s="172"/>
      <c r="T1085" s="173"/>
      <c r="AT1085" s="168" t="s">
        <v>264</v>
      </c>
      <c r="AU1085" s="168" t="s">
        <v>82</v>
      </c>
      <c r="AV1085" s="13" t="s">
        <v>80</v>
      </c>
      <c r="AW1085" s="13" t="s">
        <v>34</v>
      </c>
      <c r="AX1085" s="13" t="s">
        <v>73</v>
      </c>
      <c r="AY1085" s="168" t="s">
        <v>252</v>
      </c>
    </row>
    <row r="1086" spans="2:51" s="14" customFormat="1" ht="11.25">
      <c r="B1086" s="174"/>
      <c r="D1086" s="160" t="s">
        <v>264</v>
      </c>
      <c r="E1086" s="175" t="s">
        <v>3</v>
      </c>
      <c r="F1086" s="176" t="s">
        <v>588</v>
      </c>
      <c r="H1086" s="177">
        <v>34</v>
      </c>
      <c r="I1086" s="178"/>
      <c r="L1086" s="174"/>
      <c r="M1086" s="179"/>
      <c r="N1086" s="180"/>
      <c r="O1086" s="180"/>
      <c r="P1086" s="180"/>
      <c r="Q1086" s="180"/>
      <c r="R1086" s="180"/>
      <c r="S1086" s="180"/>
      <c r="T1086" s="181"/>
      <c r="AT1086" s="175" t="s">
        <v>264</v>
      </c>
      <c r="AU1086" s="175" t="s">
        <v>82</v>
      </c>
      <c r="AV1086" s="14" t="s">
        <v>82</v>
      </c>
      <c r="AW1086" s="14" t="s">
        <v>34</v>
      </c>
      <c r="AX1086" s="14" t="s">
        <v>73</v>
      </c>
      <c r="AY1086" s="175" t="s">
        <v>252</v>
      </c>
    </row>
    <row r="1087" spans="2:51" s="13" customFormat="1" ht="11.25">
      <c r="B1087" s="167"/>
      <c r="D1087" s="160" t="s">
        <v>264</v>
      </c>
      <c r="E1087" s="168" t="s">
        <v>3</v>
      </c>
      <c r="F1087" s="169" t="s">
        <v>7076</v>
      </c>
      <c r="H1087" s="168" t="s">
        <v>3</v>
      </c>
      <c r="I1087" s="170"/>
      <c r="L1087" s="167"/>
      <c r="M1087" s="171"/>
      <c r="N1087" s="172"/>
      <c r="O1087" s="172"/>
      <c r="P1087" s="172"/>
      <c r="Q1087" s="172"/>
      <c r="R1087" s="172"/>
      <c r="S1087" s="172"/>
      <c r="T1087" s="173"/>
      <c r="AT1087" s="168" t="s">
        <v>264</v>
      </c>
      <c r="AU1087" s="168" t="s">
        <v>82</v>
      </c>
      <c r="AV1087" s="13" t="s">
        <v>80</v>
      </c>
      <c r="AW1087" s="13" t="s">
        <v>34</v>
      </c>
      <c r="AX1087" s="13" t="s">
        <v>73</v>
      </c>
      <c r="AY1087" s="168" t="s">
        <v>252</v>
      </c>
    </row>
    <row r="1088" spans="2:51" s="14" customFormat="1" ht="11.25">
      <c r="B1088" s="174"/>
      <c r="D1088" s="160" t="s">
        <v>264</v>
      </c>
      <c r="E1088" s="175" t="s">
        <v>3</v>
      </c>
      <c r="F1088" s="176" t="s">
        <v>566</v>
      </c>
      <c r="H1088" s="177">
        <v>31</v>
      </c>
      <c r="I1088" s="178"/>
      <c r="L1088" s="174"/>
      <c r="M1088" s="179"/>
      <c r="N1088" s="180"/>
      <c r="O1088" s="180"/>
      <c r="P1088" s="180"/>
      <c r="Q1088" s="180"/>
      <c r="R1088" s="180"/>
      <c r="S1088" s="180"/>
      <c r="T1088" s="181"/>
      <c r="AT1088" s="175" t="s">
        <v>264</v>
      </c>
      <c r="AU1088" s="175" t="s">
        <v>82</v>
      </c>
      <c r="AV1088" s="14" t="s">
        <v>82</v>
      </c>
      <c r="AW1088" s="14" t="s">
        <v>34</v>
      </c>
      <c r="AX1088" s="14" t="s">
        <v>73</v>
      </c>
      <c r="AY1088" s="175" t="s">
        <v>252</v>
      </c>
    </row>
    <row r="1089" spans="2:51" s="13" customFormat="1" ht="11.25">
      <c r="B1089" s="167"/>
      <c r="D1089" s="160" t="s">
        <v>264</v>
      </c>
      <c r="E1089" s="168" t="s">
        <v>3</v>
      </c>
      <c r="F1089" s="169" t="s">
        <v>7077</v>
      </c>
      <c r="H1089" s="168" t="s">
        <v>3</v>
      </c>
      <c r="I1089" s="170"/>
      <c r="L1089" s="167"/>
      <c r="M1089" s="171"/>
      <c r="N1089" s="172"/>
      <c r="O1089" s="172"/>
      <c r="P1089" s="172"/>
      <c r="Q1089" s="172"/>
      <c r="R1089" s="172"/>
      <c r="S1089" s="172"/>
      <c r="T1089" s="173"/>
      <c r="AT1089" s="168" t="s">
        <v>264</v>
      </c>
      <c r="AU1089" s="168" t="s">
        <v>82</v>
      </c>
      <c r="AV1089" s="13" t="s">
        <v>80</v>
      </c>
      <c r="AW1089" s="13" t="s">
        <v>34</v>
      </c>
      <c r="AX1089" s="13" t="s">
        <v>73</v>
      </c>
      <c r="AY1089" s="168" t="s">
        <v>252</v>
      </c>
    </row>
    <row r="1090" spans="2:51" s="14" customFormat="1" ht="11.25">
      <c r="B1090" s="174"/>
      <c r="D1090" s="160" t="s">
        <v>264</v>
      </c>
      <c r="E1090" s="175" t="s">
        <v>3</v>
      </c>
      <c r="F1090" s="176" t="s">
        <v>475</v>
      </c>
      <c r="H1090" s="177">
        <v>24</v>
      </c>
      <c r="I1090" s="178"/>
      <c r="L1090" s="174"/>
      <c r="M1090" s="179"/>
      <c r="N1090" s="180"/>
      <c r="O1090" s="180"/>
      <c r="P1090" s="180"/>
      <c r="Q1090" s="180"/>
      <c r="R1090" s="180"/>
      <c r="S1090" s="180"/>
      <c r="T1090" s="181"/>
      <c r="AT1090" s="175" t="s">
        <v>264</v>
      </c>
      <c r="AU1090" s="175" t="s">
        <v>82</v>
      </c>
      <c r="AV1090" s="14" t="s">
        <v>82</v>
      </c>
      <c r="AW1090" s="14" t="s">
        <v>34</v>
      </c>
      <c r="AX1090" s="14" t="s">
        <v>73</v>
      </c>
      <c r="AY1090" s="175" t="s">
        <v>252</v>
      </c>
    </row>
    <row r="1091" spans="2:51" s="13" customFormat="1" ht="11.25">
      <c r="B1091" s="167"/>
      <c r="D1091" s="160" t="s">
        <v>264</v>
      </c>
      <c r="E1091" s="168" t="s">
        <v>3</v>
      </c>
      <c r="F1091" s="169" t="s">
        <v>7078</v>
      </c>
      <c r="H1091" s="168" t="s">
        <v>3</v>
      </c>
      <c r="I1091" s="170"/>
      <c r="L1091" s="167"/>
      <c r="M1091" s="171"/>
      <c r="N1091" s="172"/>
      <c r="O1091" s="172"/>
      <c r="P1091" s="172"/>
      <c r="Q1091" s="172"/>
      <c r="R1091" s="172"/>
      <c r="S1091" s="172"/>
      <c r="T1091" s="173"/>
      <c r="AT1091" s="168" t="s">
        <v>264</v>
      </c>
      <c r="AU1091" s="168" t="s">
        <v>82</v>
      </c>
      <c r="AV1091" s="13" t="s">
        <v>80</v>
      </c>
      <c r="AW1091" s="13" t="s">
        <v>34</v>
      </c>
      <c r="AX1091" s="13" t="s">
        <v>73</v>
      </c>
      <c r="AY1091" s="168" t="s">
        <v>252</v>
      </c>
    </row>
    <row r="1092" spans="2:51" s="14" customFormat="1" ht="11.25">
      <c r="B1092" s="174"/>
      <c r="D1092" s="160" t="s">
        <v>264</v>
      </c>
      <c r="E1092" s="175" t="s">
        <v>3</v>
      </c>
      <c r="F1092" s="176" t="s">
        <v>517</v>
      </c>
      <c r="H1092" s="177">
        <v>29</v>
      </c>
      <c r="I1092" s="178"/>
      <c r="L1092" s="174"/>
      <c r="M1092" s="179"/>
      <c r="N1092" s="180"/>
      <c r="O1092" s="180"/>
      <c r="P1092" s="180"/>
      <c r="Q1092" s="180"/>
      <c r="R1092" s="180"/>
      <c r="S1092" s="180"/>
      <c r="T1092" s="181"/>
      <c r="AT1092" s="175" t="s">
        <v>264</v>
      </c>
      <c r="AU1092" s="175" t="s">
        <v>82</v>
      </c>
      <c r="AV1092" s="14" t="s">
        <v>82</v>
      </c>
      <c r="AW1092" s="14" t="s">
        <v>34</v>
      </c>
      <c r="AX1092" s="14" t="s">
        <v>73</v>
      </c>
      <c r="AY1092" s="175" t="s">
        <v>252</v>
      </c>
    </row>
    <row r="1093" spans="2:51" s="13" customFormat="1" ht="11.25">
      <c r="B1093" s="167"/>
      <c r="D1093" s="160" t="s">
        <v>264</v>
      </c>
      <c r="E1093" s="168" t="s">
        <v>3</v>
      </c>
      <c r="F1093" s="169" t="s">
        <v>7079</v>
      </c>
      <c r="H1093" s="168" t="s">
        <v>3</v>
      </c>
      <c r="I1093" s="170"/>
      <c r="L1093" s="167"/>
      <c r="M1093" s="171"/>
      <c r="N1093" s="172"/>
      <c r="O1093" s="172"/>
      <c r="P1093" s="172"/>
      <c r="Q1093" s="172"/>
      <c r="R1093" s="172"/>
      <c r="S1093" s="172"/>
      <c r="T1093" s="173"/>
      <c r="AT1093" s="168" t="s">
        <v>264</v>
      </c>
      <c r="AU1093" s="168" t="s">
        <v>82</v>
      </c>
      <c r="AV1093" s="13" t="s">
        <v>80</v>
      </c>
      <c r="AW1093" s="13" t="s">
        <v>34</v>
      </c>
      <c r="AX1093" s="13" t="s">
        <v>73</v>
      </c>
      <c r="AY1093" s="168" t="s">
        <v>252</v>
      </c>
    </row>
    <row r="1094" spans="2:51" s="14" customFormat="1" ht="11.25">
      <c r="B1094" s="174"/>
      <c r="D1094" s="160" t="s">
        <v>264</v>
      </c>
      <c r="E1094" s="175" t="s">
        <v>3</v>
      </c>
      <c r="F1094" s="176" t="s">
        <v>693</v>
      </c>
      <c r="H1094" s="177">
        <v>43</v>
      </c>
      <c r="I1094" s="178"/>
      <c r="L1094" s="174"/>
      <c r="M1094" s="179"/>
      <c r="N1094" s="180"/>
      <c r="O1094" s="180"/>
      <c r="P1094" s="180"/>
      <c r="Q1094" s="180"/>
      <c r="R1094" s="180"/>
      <c r="S1094" s="180"/>
      <c r="T1094" s="181"/>
      <c r="AT1094" s="175" t="s">
        <v>264</v>
      </c>
      <c r="AU1094" s="175" t="s">
        <v>82</v>
      </c>
      <c r="AV1094" s="14" t="s">
        <v>82</v>
      </c>
      <c r="AW1094" s="14" t="s">
        <v>34</v>
      </c>
      <c r="AX1094" s="14" t="s">
        <v>73</v>
      </c>
      <c r="AY1094" s="175" t="s">
        <v>252</v>
      </c>
    </row>
    <row r="1095" spans="2:51" s="13" customFormat="1" ht="11.25">
      <c r="B1095" s="167"/>
      <c r="D1095" s="160" t="s">
        <v>264</v>
      </c>
      <c r="E1095" s="168" t="s">
        <v>3</v>
      </c>
      <c r="F1095" s="169" t="s">
        <v>7080</v>
      </c>
      <c r="H1095" s="168" t="s">
        <v>3</v>
      </c>
      <c r="I1095" s="170"/>
      <c r="L1095" s="167"/>
      <c r="M1095" s="171"/>
      <c r="N1095" s="172"/>
      <c r="O1095" s="172"/>
      <c r="P1095" s="172"/>
      <c r="Q1095" s="172"/>
      <c r="R1095" s="172"/>
      <c r="S1095" s="172"/>
      <c r="T1095" s="173"/>
      <c r="AT1095" s="168" t="s">
        <v>264</v>
      </c>
      <c r="AU1095" s="168" t="s">
        <v>82</v>
      </c>
      <c r="AV1095" s="13" t="s">
        <v>80</v>
      </c>
      <c r="AW1095" s="13" t="s">
        <v>34</v>
      </c>
      <c r="AX1095" s="13" t="s">
        <v>73</v>
      </c>
      <c r="AY1095" s="168" t="s">
        <v>252</v>
      </c>
    </row>
    <row r="1096" spans="2:51" s="14" customFormat="1" ht="11.25">
      <c r="B1096" s="174"/>
      <c r="D1096" s="160" t="s">
        <v>264</v>
      </c>
      <c r="E1096" s="175" t="s">
        <v>3</v>
      </c>
      <c r="F1096" s="176" t="s">
        <v>748</v>
      </c>
      <c r="H1096" s="177">
        <v>47</v>
      </c>
      <c r="I1096" s="178"/>
      <c r="L1096" s="174"/>
      <c r="M1096" s="179"/>
      <c r="N1096" s="180"/>
      <c r="O1096" s="180"/>
      <c r="P1096" s="180"/>
      <c r="Q1096" s="180"/>
      <c r="R1096" s="180"/>
      <c r="S1096" s="180"/>
      <c r="T1096" s="181"/>
      <c r="AT1096" s="175" t="s">
        <v>264</v>
      </c>
      <c r="AU1096" s="175" t="s">
        <v>82</v>
      </c>
      <c r="AV1096" s="14" t="s">
        <v>82</v>
      </c>
      <c r="AW1096" s="14" t="s">
        <v>34</v>
      </c>
      <c r="AX1096" s="14" t="s">
        <v>73</v>
      </c>
      <c r="AY1096" s="175" t="s">
        <v>252</v>
      </c>
    </row>
    <row r="1097" spans="2:51" s="13" customFormat="1" ht="11.25">
      <c r="B1097" s="167"/>
      <c r="D1097" s="160" t="s">
        <v>264</v>
      </c>
      <c r="E1097" s="168" t="s">
        <v>3</v>
      </c>
      <c r="F1097" s="169" t="s">
        <v>7081</v>
      </c>
      <c r="H1097" s="168" t="s">
        <v>3</v>
      </c>
      <c r="I1097" s="170"/>
      <c r="L1097" s="167"/>
      <c r="M1097" s="171"/>
      <c r="N1097" s="172"/>
      <c r="O1097" s="172"/>
      <c r="P1097" s="172"/>
      <c r="Q1097" s="172"/>
      <c r="R1097" s="172"/>
      <c r="S1097" s="172"/>
      <c r="T1097" s="173"/>
      <c r="AT1097" s="168" t="s">
        <v>264</v>
      </c>
      <c r="AU1097" s="168" t="s">
        <v>82</v>
      </c>
      <c r="AV1097" s="13" t="s">
        <v>80</v>
      </c>
      <c r="AW1097" s="13" t="s">
        <v>34</v>
      </c>
      <c r="AX1097" s="13" t="s">
        <v>73</v>
      </c>
      <c r="AY1097" s="168" t="s">
        <v>252</v>
      </c>
    </row>
    <row r="1098" spans="2:51" s="14" customFormat="1" ht="11.25">
      <c r="B1098" s="174"/>
      <c r="D1098" s="160" t="s">
        <v>264</v>
      </c>
      <c r="E1098" s="175" t="s">
        <v>3</v>
      </c>
      <c r="F1098" s="176" t="s">
        <v>724</v>
      </c>
      <c r="H1098" s="177">
        <v>44</v>
      </c>
      <c r="I1098" s="178"/>
      <c r="L1098" s="174"/>
      <c r="M1098" s="179"/>
      <c r="N1098" s="180"/>
      <c r="O1098" s="180"/>
      <c r="P1098" s="180"/>
      <c r="Q1098" s="180"/>
      <c r="R1098" s="180"/>
      <c r="S1098" s="180"/>
      <c r="T1098" s="181"/>
      <c r="AT1098" s="175" t="s">
        <v>264</v>
      </c>
      <c r="AU1098" s="175" t="s">
        <v>82</v>
      </c>
      <c r="AV1098" s="14" t="s">
        <v>82</v>
      </c>
      <c r="AW1098" s="14" t="s">
        <v>34</v>
      </c>
      <c r="AX1098" s="14" t="s">
        <v>73</v>
      </c>
      <c r="AY1098" s="175" t="s">
        <v>252</v>
      </c>
    </row>
    <row r="1099" spans="2:51" s="13" customFormat="1" ht="11.25">
      <c r="B1099" s="167"/>
      <c r="D1099" s="160" t="s">
        <v>264</v>
      </c>
      <c r="E1099" s="168" t="s">
        <v>3</v>
      </c>
      <c r="F1099" s="169" t="s">
        <v>7082</v>
      </c>
      <c r="H1099" s="168" t="s">
        <v>3</v>
      </c>
      <c r="I1099" s="170"/>
      <c r="L1099" s="167"/>
      <c r="M1099" s="171"/>
      <c r="N1099" s="172"/>
      <c r="O1099" s="172"/>
      <c r="P1099" s="172"/>
      <c r="Q1099" s="172"/>
      <c r="R1099" s="172"/>
      <c r="S1099" s="172"/>
      <c r="T1099" s="173"/>
      <c r="AT1099" s="168" t="s">
        <v>264</v>
      </c>
      <c r="AU1099" s="168" t="s">
        <v>82</v>
      </c>
      <c r="AV1099" s="13" t="s">
        <v>80</v>
      </c>
      <c r="AW1099" s="13" t="s">
        <v>34</v>
      </c>
      <c r="AX1099" s="13" t="s">
        <v>73</v>
      </c>
      <c r="AY1099" s="168" t="s">
        <v>252</v>
      </c>
    </row>
    <row r="1100" spans="2:51" s="14" customFormat="1" ht="11.25">
      <c r="B1100" s="174"/>
      <c r="D1100" s="160" t="s">
        <v>264</v>
      </c>
      <c r="E1100" s="175" t="s">
        <v>3</v>
      </c>
      <c r="F1100" s="176" t="s">
        <v>866</v>
      </c>
      <c r="H1100" s="177">
        <v>59</v>
      </c>
      <c r="I1100" s="178"/>
      <c r="L1100" s="174"/>
      <c r="M1100" s="179"/>
      <c r="N1100" s="180"/>
      <c r="O1100" s="180"/>
      <c r="P1100" s="180"/>
      <c r="Q1100" s="180"/>
      <c r="R1100" s="180"/>
      <c r="S1100" s="180"/>
      <c r="T1100" s="181"/>
      <c r="AT1100" s="175" t="s">
        <v>264</v>
      </c>
      <c r="AU1100" s="175" t="s">
        <v>82</v>
      </c>
      <c r="AV1100" s="14" t="s">
        <v>82</v>
      </c>
      <c r="AW1100" s="14" t="s">
        <v>34</v>
      </c>
      <c r="AX1100" s="14" t="s">
        <v>73</v>
      </c>
      <c r="AY1100" s="175" t="s">
        <v>252</v>
      </c>
    </row>
    <row r="1101" spans="2:51" s="13" customFormat="1" ht="11.25">
      <c r="B1101" s="167"/>
      <c r="D1101" s="160" t="s">
        <v>264</v>
      </c>
      <c r="E1101" s="168" t="s">
        <v>3</v>
      </c>
      <c r="F1101" s="169" t="s">
        <v>7083</v>
      </c>
      <c r="H1101" s="168" t="s">
        <v>3</v>
      </c>
      <c r="I1101" s="170"/>
      <c r="L1101" s="167"/>
      <c r="M1101" s="171"/>
      <c r="N1101" s="172"/>
      <c r="O1101" s="172"/>
      <c r="P1101" s="172"/>
      <c r="Q1101" s="172"/>
      <c r="R1101" s="172"/>
      <c r="S1101" s="172"/>
      <c r="T1101" s="173"/>
      <c r="AT1101" s="168" t="s">
        <v>264</v>
      </c>
      <c r="AU1101" s="168" t="s">
        <v>82</v>
      </c>
      <c r="AV1101" s="13" t="s">
        <v>80</v>
      </c>
      <c r="AW1101" s="13" t="s">
        <v>34</v>
      </c>
      <c r="AX1101" s="13" t="s">
        <v>73</v>
      </c>
      <c r="AY1101" s="168" t="s">
        <v>252</v>
      </c>
    </row>
    <row r="1102" spans="2:51" s="14" customFormat="1" ht="11.25">
      <c r="B1102" s="174"/>
      <c r="D1102" s="160" t="s">
        <v>264</v>
      </c>
      <c r="E1102" s="175" t="s">
        <v>3</v>
      </c>
      <c r="F1102" s="176" t="s">
        <v>8</v>
      </c>
      <c r="H1102" s="177">
        <v>21</v>
      </c>
      <c r="I1102" s="178"/>
      <c r="L1102" s="174"/>
      <c r="M1102" s="179"/>
      <c r="N1102" s="180"/>
      <c r="O1102" s="180"/>
      <c r="P1102" s="180"/>
      <c r="Q1102" s="180"/>
      <c r="R1102" s="180"/>
      <c r="S1102" s="180"/>
      <c r="T1102" s="181"/>
      <c r="AT1102" s="175" t="s">
        <v>264</v>
      </c>
      <c r="AU1102" s="175" t="s">
        <v>82</v>
      </c>
      <c r="AV1102" s="14" t="s">
        <v>82</v>
      </c>
      <c r="AW1102" s="14" t="s">
        <v>34</v>
      </c>
      <c r="AX1102" s="14" t="s">
        <v>73</v>
      </c>
      <c r="AY1102" s="175" t="s">
        <v>252</v>
      </c>
    </row>
    <row r="1103" spans="2:51" s="13" customFormat="1" ht="11.25">
      <c r="B1103" s="167"/>
      <c r="D1103" s="160" t="s">
        <v>264</v>
      </c>
      <c r="E1103" s="168" t="s">
        <v>3</v>
      </c>
      <c r="F1103" s="169" t="s">
        <v>7084</v>
      </c>
      <c r="H1103" s="168" t="s">
        <v>3</v>
      </c>
      <c r="I1103" s="170"/>
      <c r="L1103" s="167"/>
      <c r="M1103" s="171"/>
      <c r="N1103" s="172"/>
      <c r="O1103" s="172"/>
      <c r="P1103" s="172"/>
      <c r="Q1103" s="172"/>
      <c r="R1103" s="172"/>
      <c r="S1103" s="172"/>
      <c r="T1103" s="173"/>
      <c r="AT1103" s="168" t="s">
        <v>264</v>
      </c>
      <c r="AU1103" s="168" t="s">
        <v>82</v>
      </c>
      <c r="AV1103" s="13" t="s">
        <v>80</v>
      </c>
      <c r="AW1103" s="13" t="s">
        <v>34</v>
      </c>
      <c r="AX1103" s="13" t="s">
        <v>73</v>
      </c>
      <c r="AY1103" s="168" t="s">
        <v>252</v>
      </c>
    </row>
    <row r="1104" spans="2:51" s="14" customFormat="1" ht="11.25">
      <c r="B1104" s="174"/>
      <c r="D1104" s="160" t="s">
        <v>264</v>
      </c>
      <c r="E1104" s="175" t="s">
        <v>3</v>
      </c>
      <c r="F1104" s="176" t="s">
        <v>834</v>
      </c>
      <c r="H1104" s="177">
        <v>55</v>
      </c>
      <c r="I1104" s="178"/>
      <c r="L1104" s="174"/>
      <c r="M1104" s="179"/>
      <c r="N1104" s="180"/>
      <c r="O1104" s="180"/>
      <c r="P1104" s="180"/>
      <c r="Q1104" s="180"/>
      <c r="R1104" s="180"/>
      <c r="S1104" s="180"/>
      <c r="T1104" s="181"/>
      <c r="AT1104" s="175" t="s">
        <v>264</v>
      </c>
      <c r="AU1104" s="175" t="s">
        <v>82</v>
      </c>
      <c r="AV1104" s="14" t="s">
        <v>82</v>
      </c>
      <c r="AW1104" s="14" t="s">
        <v>34</v>
      </c>
      <c r="AX1104" s="14" t="s">
        <v>73</v>
      </c>
      <c r="AY1104" s="175" t="s">
        <v>252</v>
      </c>
    </row>
    <row r="1105" spans="2:51" s="13" customFormat="1" ht="11.25">
      <c r="B1105" s="167"/>
      <c r="D1105" s="160" t="s">
        <v>264</v>
      </c>
      <c r="E1105" s="168" t="s">
        <v>3</v>
      </c>
      <c r="F1105" s="169" t="s">
        <v>7085</v>
      </c>
      <c r="H1105" s="168" t="s">
        <v>3</v>
      </c>
      <c r="I1105" s="170"/>
      <c r="L1105" s="167"/>
      <c r="M1105" s="171"/>
      <c r="N1105" s="172"/>
      <c r="O1105" s="172"/>
      <c r="P1105" s="172"/>
      <c r="Q1105" s="172"/>
      <c r="R1105" s="172"/>
      <c r="S1105" s="172"/>
      <c r="T1105" s="173"/>
      <c r="AT1105" s="168" t="s">
        <v>264</v>
      </c>
      <c r="AU1105" s="168" t="s">
        <v>82</v>
      </c>
      <c r="AV1105" s="13" t="s">
        <v>80</v>
      </c>
      <c r="AW1105" s="13" t="s">
        <v>34</v>
      </c>
      <c r="AX1105" s="13" t="s">
        <v>73</v>
      </c>
      <c r="AY1105" s="168" t="s">
        <v>252</v>
      </c>
    </row>
    <row r="1106" spans="2:51" s="14" customFormat="1" ht="11.25">
      <c r="B1106" s="174"/>
      <c r="D1106" s="160" t="s">
        <v>264</v>
      </c>
      <c r="E1106" s="175" t="s">
        <v>3</v>
      </c>
      <c r="F1106" s="176" t="s">
        <v>762</v>
      </c>
      <c r="H1106" s="177">
        <v>49</v>
      </c>
      <c r="I1106" s="178"/>
      <c r="L1106" s="174"/>
      <c r="M1106" s="179"/>
      <c r="N1106" s="180"/>
      <c r="O1106" s="180"/>
      <c r="P1106" s="180"/>
      <c r="Q1106" s="180"/>
      <c r="R1106" s="180"/>
      <c r="S1106" s="180"/>
      <c r="T1106" s="181"/>
      <c r="AT1106" s="175" t="s">
        <v>264</v>
      </c>
      <c r="AU1106" s="175" t="s">
        <v>82</v>
      </c>
      <c r="AV1106" s="14" t="s">
        <v>82</v>
      </c>
      <c r="AW1106" s="14" t="s">
        <v>34</v>
      </c>
      <c r="AX1106" s="14" t="s">
        <v>73</v>
      </c>
      <c r="AY1106" s="175" t="s">
        <v>252</v>
      </c>
    </row>
    <row r="1107" spans="2:51" s="13" customFormat="1" ht="11.25">
      <c r="B1107" s="167"/>
      <c r="D1107" s="160" t="s">
        <v>264</v>
      </c>
      <c r="E1107" s="168" t="s">
        <v>3</v>
      </c>
      <c r="F1107" s="169" t="s">
        <v>7086</v>
      </c>
      <c r="H1107" s="168" t="s">
        <v>3</v>
      </c>
      <c r="I1107" s="170"/>
      <c r="L1107" s="167"/>
      <c r="M1107" s="171"/>
      <c r="N1107" s="172"/>
      <c r="O1107" s="172"/>
      <c r="P1107" s="172"/>
      <c r="Q1107" s="172"/>
      <c r="R1107" s="172"/>
      <c r="S1107" s="172"/>
      <c r="T1107" s="173"/>
      <c r="AT1107" s="168" t="s">
        <v>264</v>
      </c>
      <c r="AU1107" s="168" t="s">
        <v>82</v>
      </c>
      <c r="AV1107" s="13" t="s">
        <v>80</v>
      </c>
      <c r="AW1107" s="13" t="s">
        <v>34</v>
      </c>
      <c r="AX1107" s="13" t="s">
        <v>73</v>
      </c>
      <c r="AY1107" s="168" t="s">
        <v>252</v>
      </c>
    </row>
    <row r="1108" spans="2:51" s="14" customFormat="1" ht="11.25">
      <c r="B1108" s="174"/>
      <c r="D1108" s="160" t="s">
        <v>264</v>
      </c>
      <c r="E1108" s="175" t="s">
        <v>3</v>
      </c>
      <c r="F1108" s="176" t="s">
        <v>850</v>
      </c>
      <c r="H1108" s="177">
        <v>57</v>
      </c>
      <c r="I1108" s="178"/>
      <c r="L1108" s="174"/>
      <c r="M1108" s="179"/>
      <c r="N1108" s="180"/>
      <c r="O1108" s="180"/>
      <c r="P1108" s="180"/>
      <c r="Q1108" s="180"/>
      <c r="R1108" s="180"/>
      <c r="S1108" s="180"/>
      <c r="T1108" s="181"/>
      <c r="AT1108" s="175" t="s">
        <v>264</v>
      </c>
      <c r="AU1108" s="175" t="s">
        <v>82</v>
      </c>
      <c r="AV1108" s="14" t="s">
        <v>82</v>
      </c>
      <c r="AW1108" s="14" t="s">
        <v>34</v>
      </c>
      <c r="AX1108" s="14" t="s">
        <v>73</v>
      </c>
      <c r="AY1108" s="175" t="s">
        <v>252</v>
      </c>
    </row>
    <row r="1109" spans="2:51" s="13" customFormat="1" ht="11.25">
      <c r="B1109" s="167"/>
      <c r="D1109" s="160" t="s">
        <v>264</v>
      </c>
      <c r="E1109" s="168" t="s">
        <v>3</v>
      </c>
      <c r="F1109" s="169" t="s">
        <v>7087</v>
      </c>
      <c r="H1109" s="168" t="s">
        <v>3</v>
      </c>
      <c r="I1109" s="170"/>
      <c r="L1109" s="167"/>
      <c r="M1109" s="171"/>
      <c r="N1109" s="172"/>
      <c r="O1109" s="172"/>
      <c r="P1109" s="172"/>
      <c r="Q1109" s="172"/>
      <c r="R1109" s="172"/>
      <c r="S1109" s="172"/>
      <c r="T1109" s="173"/>
      <c r="AT1109" s="168" t="s">
        <v>264</v>
      </c>
      <c r="AU1109" s="168" t="s">
        <v>82</v>
      </c>
      <c r="AV1109" s="13" t="s">
        <v>80</v>
      </c>
      <c r="AW1109" s="13" t="s">
        <v>34</v>
      </c>
      <c r="AX1109" s="13" t="s">
        <v>73</v>
      </c>
      <c r="AY1109" s="168" t="s">
        <v>252</v>
      </c>
    </row>
    <row r="1110" spans="2:51" s="14" customFormat="1" ht="11.25">
      <c r="B1110" s="174"/>
      <c r="D1110" s="160" t="s">
        <v>264</v>
      </c>
      <c r="E1110" s="175" t="s">
        <v>3</v>
      </c>
      <c r="F1110" s="176" t="s">
        <v>819</v>
      </c>
      <c r="H1110" s="177">
        <v>54</v>
      </c>
      <c r="I1110" s="178"/>
      <c r="L1110" s="174"/>
      <c r="M1110" s="179"/>
      <c r="N1110" s="180"/>
      <c r="O1110" s="180"/>
      <c r="P1110" s="180"/>
      <c r="Q1110" s="180"/>
      <c r="R1110" s="180"/>
      <c r="S1110" s="180"/>
      <c r="T1110" s="181"/>
      <c r="AT1110" s="175" t="s">
        <v>264</v>
      </c>
      <c r="AU1110" s="175" t="s">
        <v>82</v>
      </c>
      <c r="AV1110" s="14" t="s">
        <v>82</v>
      </c>
      <c r="AW1110" s="14" t="s">
        <v>34</v>
      </c>
      <c r="AX1110" s="14" t="s">
        <v>73</v>
      </c>
      <c r="AY1110" s="175" t="s">
        <v>252</v>
      </c>
    </row>
    <row r="1111" spans="2:51" s="13" customFormat="1" ht="11.25">
      <c r="B1111" s="167"/>
      <c r="D1111" s="160" t="s">
        <v>264</v>
      </c>
      <c r="E1111" s="168" t="s">
        <v>3</v>
      </c>
      <c r="F1111" s="169" t="s">
        <v>7088</v>
      </c>
      <c r="H1111" s="168" t="s">
        <v>3</v>
      </c>
      <c r="I1111" s="170"/>
      <c r="L1111" s="167"/>
      <c r="M1111" s="171"/>
      <c r="N1111" s="172"/>
      <c r="O1111" s="172"/>
      <c r="P1111" s="172"/>
      <c r="Q1111" s="172"/>
      <c r="R1111" s="172"/>
      <c r="S1111" s="172"/>
      <c r="T1111" s="173"/>
      <c r="AT1111" s="168" t="s">
        <v>264</v>
      </c>
      <c r="AU1111" s="168" t="s">
        <v>82</v>
      </c>
      <c r="AV1111" s="13" t="s">
        <v>80</v>
      </c>
      <c r="AW1111" s="13" t="s">
        <v>34</v>
      </c>
      <c r="AX1111" s="13" t="s">
        <v>73</v>
      </c>
      <c r="AY1111" s="168" t="s">
        <v>252</v>
      </c>
    </row>
    <row r="1112" spans="2:51" s="14" customFormat="1" ht="11.25">
      <c r="B1112" s="174"/>
      <c r="D1112" s="160" t="s">
        <v>264</v>
      </c>
      <c r="E1112" s="175" t="s">
        <v>3</v>
      </c>
      <c r="F1112" s="176" t="s">
        <v>916</v>
      </c>
      <c r="H1112" s="177">
        <v>62</v>
      </c>
      <c r="I1112" s="178"/>
      <c r="L1112" s="174"/>
      <c r="M1112" s="179"/>
      <c r="N1112" s="180"/>
      <c r="O1112" s="180"/>
      <c r="P1112" s="180"/>
      <c r="Q1112" s="180"/>
      <c r="R1112" s="180"/>
      <c r="S1112" s="180"/>
      <c r="T1112" s="181"/>
      <c r="AT1112" s="175" t="s">
        <v>264</v>
      </c>
      <c r="AU1112" s="175" t="s">
        <v>82</v>
      </c>
      <c r="AV1112" s="14" t="s">
        <v>82</v>
      </c>
      <c r="AW1112" s="14" t="s">
        <v>34</v>
      </c>
      <c r="AX1112" s="14" t="s">
        <v>73</v>
      </c>
      <c r="AY1112" s="175" t="s">
        <v>252</v>
      </c>
    </row>
    <row r="1113" spans="2:51" s="13" customFormat="1" ht="11.25">
      <c r="B1113" s="167"/>
      <c r="D1113" s="160" t="s">
        <v>264</v>
      </c>
      <c r="E1113" s="168" t="s">
        <v>3</v>
      </c>
      <c r="F1113" s="169" t="s">
        <v>7089</v>
      </c>
      <c r="H1113" s="168" t="s">
        <v>3</v>
      </c>
      <c r="I1113" s="170"/>
      <c r="L1113" s="167"/>
      <c r="M1113" s="171"/>
      <c r="N1113" s="172"/>
      <c r="O1113" s="172"/>
      <c r="P1113" s="172"/>
      <c r="Q1113" s="172"/>
      <c r="R1113" s="172"/>
      <c r="S1113" s="172"/>
      <c r="T1113" s="173"/>
      <c r="AT1113" s="168" t="s">
        <v>264</v>
      </c>
      <c r="AU1113" s="168" t="s">
        <v>82</v>
      </c>
      <c r="AV1113" s="13" t="s">
        <v>80</v>
      </c>
      <c r="AW1113" s="13" t="s">
        <v>34</v>
      </c>
      <c r="AX1113" s="13" t="s">
        <v>73</v>
      </c>
      <c r="AY1113" s="168" t="s">
        <v>252</v>
      </c>
    </row>
    <row r="1114" spans="2:51" s="14" customFormat="1" ht="11.25">
      <c r="B1114" s="174"/>
      <c r="D1114" s="160" t="s">
        <v>264</v>
      </c>
      <c r="E1114" s="175" t="s">
        <v>3</v>
      </c>
      <c r="F1114" s="176" t="s">
        <v>451</v>
      </c>
      <c r="H1114" s="177">
        <v>22</v>
      </c>
      <c r="I1114" s="178"/>
      <c r="L1114" s="174"/>
      <c r="M1114" s="179"/>
      <c r="N1114" s="180"/>
      <c r="O1114" s="180"/>
      <c r="P1114" s="180"/>
      <c r="Q1114" s="180"/>
      <c r="R1114" s="180"/>
      <c r="S1114" s="180"/>
      <c r="T1114" s="181"/>
      <c r="AT1114" s="175" t="s">
        <v>264</v>
      </c>
      <c r="AU1114" s="175" t="s">
        <v>82</v>
      </c>
      <c r="AV1114" s="14" t="s">
        <v>82</v>
      </c>
      <c r="AW1114" s="14" t="s">
        <v>34</v>
      </c>
      <c r="AX1114" s="14" t="s">
        <v>73</v>
      </c>
      <c r="AY1114" s="175" t="s">
        <v>252</v>
      </c>
    </row>
    <row r="1115" spans="2:51" s="13" customFormat="1" ht="11.25">
      <c r="B1115" s="167"/>
      <c r="D1115" s="160" t="s">
        <v>264</v>
      </c>
      <c r="E1115" s="168" t="s">
        <v>3</v>
      </c>
      <c r="F1115" s="169" t="s">
        <v>7090</v>
      </c>
      <c r="H1115" s="168" t="s">
        <v>3</v>
      </c>
      <c r="I1115" s="170"/>
      <c r="L1115" s="167"/>
      <c r="M1115" s="171"/>
      <c r="N1115" s="172"/>
      <c r="O1115" s="172"/>
      <c r="P1115" s="172"/>
      <c r="Q1115" s="172"/>
      <c r="R1115" s="172"/>
      <c r="S1115" s="172"/>
      <c r="T1115" s="173"/>
      <c r="AT1115" s="168" t="s">
        <v>264</v>
      </c>
      <c r="AU1115" s="168" t="s">
        <v>82</v>
      </c>
      <c r="AV1115" s="13" t="s">
        <v>80</v>
      </c>
      <c r="AW1115" s="13" t="s">
        <v>34</v>
      </c>
      <c r="AX1115" s="13" t="s">
        <v>73</v>
      </c>
      <c r="AY1115" s="168" t="s">
        <v>252</v>
      </c>
    </row>
    <row r="1116" spans="2:51" s="14" customFormat="1" ht="11.25">
      <c r="B1116" s="174"/>
      <c r="D1116" s="160" t="s">
        <v>264</v>
      </c>
      <c r="E1116" s="175" t="s">
        <v>3</v>
      </c>
      <c r="F1116" s="176" t="s">
        <v>974</v>
      </c>
      <c r="H1116" s="177">
        <v>67</v>
      </c>
      <c r="I1116" s="178"/>
      <c r="L1116" s="174"/>
      <c r="M1116" s="179"/>
      <c r="N1116" s="180"/>
      <c r="O1116" s="180"/>
      <c r="P1116" s="180"/>
      <c r="Q1116" s="180"/>
      <c r="R1116" s="180"/>
      <c r="S1116" s="180"/>
      <c r="T1116" s="181"/>
      <c r="AT1116" s="175" t="s">
        <v>264</v>
      </c>
      <c r="AU1116" s="175" t="s">
        <v>82</v>
      </c>
      <c r="AV1116" s="14" t="s">
        <v>82</v>
      </c>
      <c r="AW1116" s="14" t="s">
        <v>34</v>
      </c>
      <c r="AX1116" s="14" t="s">
        <v>73</v>
      </c>
      <c r="AY1116" s="175" t="s">
        <v>252</v>
      </c>
    </row>
    <row r="1117" spans="2:51" s="13" customFormat="1" ht="11.25">
      <c r="B1117" s="167"/>
      <c r="D1117" s="160" t="s">
        <v>264</v>
      </c>
      <c r="E1117" s="168" t="s">
        <v>3</v>
      </c>
      <c r="F1117" s="169" t="s">
        <v>7091</v>
      </c>
      <c r="H1117" s="168" t="s">
        <v>3</v>
      </c>
      <c r="I1117" s="170"/>
      <c r="L1117" s="167"/>
      <c r="M1117" s="171"/>
      <c r="N1117" s="172"/>
      <c r="O1117" s="172"/>
      <c r="P1117" s="172"/>
      <c r="Q1117" s="172"/>
      <c r="R1117" s="172"/>
      <c r="S1117" s="172"/>
      <c r="T1117" s="173"/>
      <c r="AT1117" s="168" t="s">
        <v>264</v>
      </c>
      <c r="AU1117" s="168" t="s">
        <v>82</v>
      </c>
      <c r="AV1117" s="13" t="s">
        <v>80</v>
      </c>
      <c r="AW1117" s="13" t="s">
        <v>34</v>
      </c>
      <c r="AX1117" s="13" t="s">
        <v>73</v>
      </c>
      <c r="AY1117" s="168" t="s">
        <v>252</v>
      </c>
    </row>
    <row r="1118" spans="2:51" s="14" customFormat="1" ht="11.25">
      <c r="B1118" s="174"/>
      <c r="D1118" s="160" t="s">
        <v>264</v>
      </c>
      <c r="E1118" s="175" t="s">
        <v>3</v>
      </c>
      <c r="F1118" s="176" t="s">
        <v>1054</v>
      </c>
      <c r="H1118" s="177">
        <v>71</v>
      </c>
      <c r="I1118" s="178"/>
      <c r="L1118" s="174"/>
      <c r="M1118" s="179"/>
      <c r="N1118" s="180"/>
      <c r="O1118" s="180"/>
      <c r="P1118" s="180"/>
      <c r="Q1118" s="180"/>
      <c r="R1118" s="180"/>
      <c r="S1118" s="180"/>
      <c r="T1118" s="181"/>
      <c r="AT1118" s="175" t="s">
        <v>264</v>
      </c>
      <c r="AU1118" s="175" t="s">
        <v>82</v>
      </c>
      <c r="AV1118" s="14" t="s">
        <v>82</v>
      </c>
      <c r="AW1118" s="14" t="s">
        <v>34</v>
      </c>
      <c r="AX1118" s="14" t="s">
        <v>73</v>
      </c>
      <c r="AY1118" s="175" t="s">
        <v>252</v>
      </c>
    </row>
    <row r="1119" spans="2:51" s="13" customFormat="1" ht="11.25">
      <c r="B1119" s="167"/>
      <c r="D1119" s="160" t="s">
        <v>264</v>
      </c>
      <c r="E1119" s="168" t="s">
        <v>3</v>
      </c>
      <c r="F1119" s="169" t="s">
        <v>7092</v>
      </c>
      <c r="H1119" s="168" t="s">
        <v>3</v>
      </c>
      <c r="I1119" s="170"/>
      <c r="L1119" s="167"/>
      <c r="M1119" s="171"/>
      <c r="N1119" s="172"/>
      <c r="O1119" s="172"/>
      <c r="P1119" s="172"/>
      <c r="Q1119" s="172"/>
      <c r="R1119" s="172"/>
      <c r="S1119" s="172"/>
      <c r="T1119" s="173"/>
      <c r="AT1119" s="168" t="s">
        <v>264</v>
      </c>
      <c r="AU1119" s="168" t="s">
        <v>82</v>
      </c>
      <c r="AV1119" s="13" t="s">
        <v>80</v>
      </c>
      <c r="AW1119" s="13" t="s">
        <v>34</v>
      </c>
      <c r="AX1119" s="13" t="s">
        <v>73</v>
      </c>
      <c r="AY1119" s="168" t="s">
        <v>252</v>
      </c>
    </row>
    <row r="1120" spans="2:51" s="14" customFormat="1" ht="11.25">
      <c r="B1120" s="174"/>
      <c r="D1120" s="160" t="s">
        <v>264</v>
      </c>
      <c r="E1120" s="175" t="s">
        <v>3</v>
      </c>
      <c r="F1120" s="176" t="s">
        <v>987</v>
      </c>
      <c r="H1120" s="177">
        <v>68</v>
      </c>
      <c r="I1120" s="178"/>
      <c r="L1120" s="174"/>
      <c r="M1120" s="179"/>
      <c r="N1120" s="180"/>
      <c r="O1120" s="180"/>
      <c r="P1120" s="180"/>
      <c r="Q1120" s="180"/>
      <c r="R1120" s="180"/>
      <c r="S1120" s="180"/>
      <c r="T1120" s="181"/>
      <c r="AT1120" s="175" t="s">
        <v>264</v>
      </c>
      <c r="AU1120" s="175" t="s">
        <v>82</v>
      </c>
      <c r="AV1120" s="14" t="s">
        <v>82</v>
      </c>
      <c r="AW1120" s="14" t="s">
        <v>34</v>
      </c>
      <c r="AX1120" s="14" t="s">
        <v>73</v>
      </c>
      <c r="AY1120" s="175" t="s">
        <v>252</v>
      </c>
    </row>
    <row r="1121" spans="2:51" s="13" customFormat="1" ht="11.25">
      <c r="B1121" s="167"/>
      <c r="D1121" s="160" t="s">
        <v>264</v>
      </c>
      <c r="E1121" s="168" t="s">
        <v>3</v>
      </c>
      <c r="F1121" s="169" t="s">
        <v>7093</v>
      </c>
      <c r="H1121" s="168" t="s">
        <v>3</v>
      </c>
      <c r="I1121" s="170"/>
      <c r="L1121" s="167"/>
      <c r="M1121" s="171"/>
      <c r="N1121" s="172"/>
      <c r="O1121" s="172"/>
      <c r="P1121" s="172"/>
      <c r="Q1121" s="172"/>
      <c r="R1121" s="172"/>
      <c r="S1121" s="172"/>
      <c r="T1121" s="173"/>
      <c r="AT1121" s="168" t="s">
        <v>264</v>
      </c>
      <c r="AU1121" s="168" t="s">
        <v>82</v>
      </c>
      <c r="AV1121" s="13" t="s">
        <v>80</v>
      </c>
      <c r="AW1121" s="13" t="s">
        <v>34</v>
      </c>
      <c r="AX1121" s="13" t="s">
        <v>73</v>
      </c>
      <c r="AY1121" s="168" t="s">
        <v>252</v>
      </c>
    </row>
    <row r="1122" spans="2:51" s="14" customFormat="1" ht="11.25">
      <c r="B1122" s="174"/>
      <c r="D1122" s="160" t="s">
        <v>264</v>
      </c>
      <c r="E1122" s="175" t="s">
        <v>3</v>
      </c>
      <c r="F1122" s="176" t="s">
        <v>9</v>
      </c>
      <c r="H1122" s="177">
        <v>15</v>
      </c>
      <c r="I1122" s="178"/>
      <c r="L1122" s="174"/>
      <c r="M1122" s="179"/>
      <c r="N1122" s="180"/>
      <c r="O1122" s="180"/>
      <c r="P1122" s="180"/>
      <c r="Q1122" s="180"/>
      <c r="R1122" s="180"/>
      <c r="S1122" s="180"/>
      <c r="T1122" s="181"/>
      <c r="AT1122" s="175" t="s">
        <v>264</v>
      </c>
      <c r="AU1122" s="175" t="s">
        <v>82</v>
      </c>
      <c r="AV1122" s="14" t="s">
        <v>82</v>
      </c>
      <c r="AW1122" s="14" t="s">
        <v>34</v>
      </c>
      <c r="AX1122" s="14" t="s">
        <v>73</v>
      </c>
      <c r="AY1122" s="175" t="s">
        <v>252</v>
      </c>
    </row>
    <row r="1123" spans="2:51" s="13" customFormat="1" ht="11.25">
      <c r="B1123" s="167"/>
      <c r="D1123" s="160" t="s">
        <v>264</v>
      </c>
      <c r="E1123" s="168" t="s">
        <v>3</v>
      </c>
      <c r="F1123" s="169" t="s">
        <v>7094</v>
      </c>
      <c r="H1123" s="168" t="s">
        <v>3</v>
      </c>
      <c r="I1123" s="170"/>
      <c r="L1123" s="167"/>
      <c r="M1123" s="171"/>
      <c r="N1123" s="172"/>
      <c r="O1123" s="172"/>
      <c r="P1123" s="172"/>
      <c r="Q1123" s="172"/>
      <c r="R1123" s="172"/>
      <c r="S1123" s="172"/>
      <c r="T1123" s="173"/>
      <c r="AT1123" s="168" t="s">
        <v>264</v>
      </c>
      <c r="AU1123" s="168" t="s">
        <v>82</v>
      </c>
      <c r="AV1123" s="13" t="s">
        <v>80</v>
      </c>
      <c r="AW1123" s="13" t="s">
        <v>34</v>
      </c>
      <c r="AX1123" s="13" t="s">
        <v>73</v>
      </c>
      <c r="AY1123" s="168" t="s">
        <v>252</v>
      </c>
    </row>
    <row r="1124" spans="2:51" s="14" customFormat="1" ht="11.25">
      <c r="B1124" s="174"/>
      <c r="D1124" s="160" t="s">
        <v>264</v>
      </c>
      <c r="E1124" s="175" t="s">
        <v>3</v>
      </c>
      <c r="F1124" s="176" t="s">
        <v>8</v>
      </c>
      <c r="H1124" s="177">
        <v>21</v>
      </c>
      <c r="I1124" s="178"/>
      <c r="L1124" s="174"/>
      <c r="M1124" s="179"/>
      <c r="N1124" s="180"/>
      <c r="O1124" s="180"/>
      <c r="P1124" s="180"/>
      <c r="Q1124" s="180"/>
      <c r="R1124" s="180"/>
      <c r="S1124" s="180"/>
      <c r="T1124" s="181"/>
      <c r="AT1124" s="175" t="s">
        <v>264</v>
      </c>
      <c r="AU1124" s="175" t="s">
        <v>82</v>
      </c>
      <c r="AV1124" s="14" t="s">
        <v>82</v>
      </c>
      <c r="AW1124" s="14" t="s">
        <v>34</v>
      </c>
      <c r="AX1124" s="14" t="s">
        <v>73</v>
      </c>
      <c r="AY1124" s="175" t="s">
        <v>252</v>
      </c>
    </row>
    <row r="1125" spans="2:51" s="13" customFormat="1" ht="11.25">
      <c r="B1125" s="167"/>
      <c r="D1125" s="160" t="s">
        <v>264</v>
      </c>
      <c r="E1125" s="168" t="s">
        <v>3</v>
      </c>
      <c r="F1125" s="169" t="s">
        <v>7095</v>
      </c>
      <c r="H1125" s="168" t="s">
        <v>3</v>
      </c>
      <c r="I1125" s="170"/>
      <c r="L1125" s="167"/>
      <c r="M1125" s="171"/>
      <c r="N1125" s="172"/>
      <c r="O1125" s="172"/>
      <c r="P1125" s="172"/>
      <c r="Q1125" s="172"/>
      <c r="R1125" s="172"/>
      <c r="S1125" s="172"/>
      <c r="T1125" s="173"/>
      <c r="AT1125" s="168" t="s">
        <v>264</v>
      </c>
      <c r="AU1125" s="168" t="s">
        <v>82</v>
      </c>
      <c r="AV1125" s="13" t="s">
        <v>80</v>
      </c>
      <c r="AW1125" s="13" t="s">
        <v>34</v>
      </c>
      <c r="AX1125" s="13" t="s">
        <v>73</v>
      </c>
      <c r="AY1125" s="168" t="s">
        <v>252</v>
      </c>
    </row>
    <row r="1126" spans="2:51" s="14" customFormat="1" ht="11.25">
      <c r="B1126" s="174"/>
      <c r="D1126" s="160" t="s">
        <v>264</v>
      </c>
      <c r="E1126" s="175" t="s">
        <v>3</v>
      </c>
      <c r="F1126" s="176" t="s">
        <v>748</v>
      </c>
      <c r="H1126" s="177">
        <v>47</v>
      </c>
      <c r="I1126" s="178"/>
      <c r="L1126" s="174"/>
      <c r="M1126" s="179"/>
      <c r="N1126" s="180"/>
      <c r="O1126" s="180"/>
      <c r="P1126" s="180"/>
      <c r="Q1126" s="180"/>
      <c r="R1126" s="180"/>
      <c r="S1126" s="180"/>
      <c r="T1126" s="181"/>
      <c r="AT1126" s="175" t="s">
        <v>264</v>
      </c>
      <c r="AU1126" s="175" t="s">
        <v>82</v>
      </c>
      <c r="AV1126" s="14" t="s">
        <v>82</v>
      </c>
      <c r="AW1126" s="14" t="s">
        <v>34</v>
      </c>
      <c r="AX1126" s="14" t="s">
        <v>73</v>
      </c>
      <c r="AY1126" s="175" t="s">
        <v>252</v>
      </c>
    </row>
    <row r="1127" spans="2:51" s="13" customFormat="1" ht="11.25">
      <c r="B1127" s="167"/>
      <c r="D1127" s="160" t="s">
        <v>264</v>
      </c>
      <c r="E1127" s="168" t="s">
        <v>3</v>
      </c>
      <c r="F1127" s="169" t="s">
        <v>7096</v>
      </c>
      <c r="H1127" s="168" t="s">
        <v>3</v>
      </c>
      <c r="I1127" s="170"/>
      <c r="L1127" s="167"/>
      <c r="M1127" s="171"/>
      <c r="N1127" s="172"/>
      <c r="O1127" s="172"/>
      <c r="P1127" s="172"/>
      <c r="Q1127" s="172"/>
      <c r="R1127" s="172"/>
      <c r="S1127" s="172"/>
      <c r="T1127" s="173"/>
      <c r="AT1127" s="168" t="s">
        <v>264</v>
      </c>
      <c r="AU1127" s="168" t="s">
        <v>82</v>
      </c>
      <c r="AV1127" s="13" t="s">
        <v>80</v>
      </c>
      <c r="AW1127" s="13" t="s">
        <v>34</v>
      </c>
      <c r="AX1127" s="13" t="s">
        <v>73</v>
      </c>
      <c r="AY1127" s="168" t="s">
        <v>252</v>
      </c>
    </row>
    <row r="1128" spans="2:51" s="14" customFormat="1" ht="11.25">
      <c r="B1128" s="174"/>
      <c r="D1128" s="160" t="s">
        <v>264</v>
      </c>
      <c r="E1128" s="175" t="s">
        <v>3</v>
      </c>
      <c r="F1128" s="176" t="s">
        <v>931</v>
      </c>
      <c r="H1128" s="177">
        <v>63</v>
      </c>
      <c r="I1128" s="178"/>
      <c r="L1128" s="174"/>
      <c r="M1128" s="179"/>
      <c r="N1128" s="180"/>
      <c r="O1128" s="180"/>
      <c r="P1128" s="180"/>
      <c r="Q1128" s="180"/>
      <c r="R1128" s="180"/>
      <c r="S1128" s="180"/>
      <c r="T1128" s="181"/>
      <c r="AT1128" s="175" t="s">
        <v>264</v>
      </c>
      <c r="AU1128" s="175" t="s">
        <v>82</v>
      </c>
      <c r="AV1128" s="14" t="s">
        <v>82</v>
      </c>
      <c r="AW1128" s="14" t="s">
        <v>34</v>
      </c>
      <c r="AX1128" s="14" t="s">
        <v>73</v>
      </c>
      <c r="AY1128" s="175" t="s">
        <v>252</v>
      </c>
    </row>
    <row r="1129" spans="2:51" s="13" customFormat="1" ht="11.25">
      <c r="B1129" s="167"/>
      <c r="D1129" s="160" t="s">
        <v>264</v>
      </c>
      <c r="E1129" s="168" t="s">
        <v>3</v>
      </c>
      <c r="F1129" s="169" t="s">
        <v>7097</v>
      </c>
      <c r="H1129" s="168" t="s">
        <v>3</v>
      </c>
      <c r="I1129" s="170"/>
      <c r="L1129" s="167"/>
      <c r="M1129" s="171"/>
      <c r="N1129" s="172"/>
      <c r="O1129" s="172"/>
      <c r="P1129" s="172"/>
      <c r="Q1129" s="172"/>
      <c r="R1129" s="172"/>
      <c r="S1129" s="172"/>
      <c r="T1129" s="173"/>
      <c r="AT1129" s="168" t="s">
        <v>264</v>
      </c>
      <c r="AU1129" s="168" t="s">
        <v>82</v>
      </c>
      <c r="AV1129" s="13" t="s">
        <v>80</v>
      </c>
      <c r="AW1129" s="13" t="s">
        <v>34</v>
      </c>
      <c r="AX1129" s="13" t="s">
        <v>73</v>
      </c>
      <c r="AY1129" s="168" t="s">
        <v>252</v>
      </c>
    </row>
    <row r="1130" spans="2:51" s="14" customFormat="1" ht="11.25">
      <c r="B1130" s="174"/>
      <c r="D1130" s="160" t="s">
        <v>264</v>
      </c>
      <c r="E1130" s="175" t="s">
        <v>3</v>
      </c>
      <c r="F1130" s="176" t="s">
        <v>905</v>
      </c>
      <c r="H1130" s="177">
        <v>61</v>
      </c>
      <c r="I1130" s="178"/>
      <c r="L1130" s="174"/>
      <c r="M1130" s="179"/>
      <c r="N1130" s="180"/>
      <c r="O1130" s="180"/>
      <c r="P1130" s="180"/>
      <c r="Q1130" s="180"/>
      <c r="R1130" s="180"/>
      <c r="S1130" s="180"/>
      <c r="T1130" s="181"/>
      <c r="AT1130" s="175" t="s">
        <v>264</v>
      </c>
      <c r="AU1130" s="175" t="s">
        <v>82</v>
      </c>
      <c r="AV1130" s="14" t="s">
        <v>82</v>
      </c>
      <c r="AW1130" s="14" t="s">
        <v>34</v>
      </c>
      <c r="AX1130" s="14" t="s">
        <v>73</v>
      </c>
      <c r="AY1130" s="175" t="s">
        <v>252</v>
      </c>
    </row>
    <row r="1131" spans="2:51" s="13" customFormat="1" ht="11.25">
      <c r="B1131" s="167"/>
      <c r="D1131" s="160" t="s">
        <v>264</v>
      </c>
      <c r="E1131" s="168" t="s">
        <v>3</v>
      </c>
      <c r="F1131" s="169" t="s">
        <v>7098</v>
      </c>
      <c r="H1131" s="168" t="s">
        <v>3</v>
      </c>
      <c r="I1131" s="170"/>
      <c r="L1131" s="167"/>
      <c r="M1131" s="171"/>
      <c r="N1131" s="172"/>
      <c r="O1131" s="172"/>
      <c r="P1131" s="172"/>
      <c r="Q1131" s="172"/>
      <c r="R1131" s="172"/>
      <c r="S1131" s="172"/>
      <c r="T1131" s="173"/>
      <c r="AT1131" s="168" t="s">
        <v>264</v>
      </c>
      <c r="AU1131" s="168" t="s">
        <v>82</v>
      </c>
      <c r="AV1131" s="13" t="s">
        <v>80</v>
      </c>
      <c r="AW1131" s="13" t="s">
        <v>34</v>
      </c>
      <c r="AX1131" s="13" t="s">
        <v>73</v>
      </c>
      <c r="AY1131" s="168" t="s">
        <v>252</v>
      </c>
    </row>
    <row r="1132" spans="2:51" s="14" customFormat="1" ht="11.25">
      <c r="B1132" s="174"/>
      <c r="D1132" s="160" t="s">
        <v>264</v>
      </c>
      <c r="E1132" s="175" t="s">
        <v>3</v>
      </c>
      <c r="F1132" s="176" t="s">
        <v>1072</v>
      </c>
      <c r="H1132" s="177">
        <v>74</v>
      </c>
      <c r="I1132" s="178"/>
      <c r="L1132" s="174"/>
      <c r="M1132" s="179"/>
      <c r="N1132" s="180"/>
      <c r="O1132" s="180"/>
      <c r="P1132" s="180"/>
      <c r="Q1132" s="180"/>
      <c r="R1132" s="180"/>
      <c r="S1132" s="180"/>
      <c r="T1132" s="181"/>
      <c r="AT1132" s="175" t="s">
        <v>264</v>
      </c>
      <c r="AU1132" s="175" t="s">
        <v>82</v>
      </c>
      <c r="AV1132" s="14" t="s">
        <v>82</v>
      </c>
      <c r="AW1132" s="14" t="s">
        <v>34</v>
      </c>
      <c r="AX1132" s="14" t="s">
        <v>73</v>
      </c>
      <c r="AY1132" s="175" t="s">
        <v>252</v>
      </c>
    </row>
    <row r="1133" spans="2:51" s="13" customFormat="1" ht="11.25">
      <c r="B1133" s="167"/>
      <c r="D1133" s="160" t="s">
        <v>264</v>
      </c>
      <c r="E1133" s="168" t="s">
        <v>3</v>
      </c>
      <c r="F1133" s="169" t="s">
        <v>7099</v>
      </c>
      <c r="H1133" s="168" t="s">
        <v>3</v>
      </c>
      <c r="I1133" s="170"/>
      <c r="L1133" s="167"/>
      <c r="M1133" s="171"/>
      <c r="N1133" s="172"/>
      <c r="O1133" s="172"/>
      <c r="P1133" s="172"/>
      <c r="Q1133" s="172"/>
      <c r="R1133" s="172"/>
      <c r="S1133" s="172"/>
      <c r="T1133" s="173"/>
      <c r="AT1133" s="168" t="s">
        <v>264</v>
      </c>
      <c r="AU1133" s="168" t="s">
        <v>82</v>
      </c>
      <c r="AV1133" s="13" t="s">
        <v>80</v>
      </c>
      <c r="AW1133" s="13" t="s">
        <v>34</v>
      </c>
      <c r="AX1133" s="13" t="s">
        <v>73</v>
      </c>
      <c r="AY1133" s="168" t="s">
        <v>252</v>
      </c>
    </row>
    <row r="1134" spans="2:51" s="14" customFormat="1" ht="11.25">
      <c r="B1134" s="174"/>
      <c r="D1134" s="160" t="s">
        <v>264</v>
      </c>
      <c r="E1134" s="175" t="s">
        <v>3</v>
      </c>
      <c r="F1134" s="176" t="s">
        <v>755</v>
      </c>
      <c r="H1134" s="177">
        <v>48</v>
      </c>
      <c r="I1134" s="178"/>
      <c r="L1134" s="174"/>
      <c r="M1134" s="179"/>
      <c r="N1134" s="180"/>
      <c r="O1134" s="180"/>
      <c r="P1134" s="180"/>
      <c r="Q1134" s="180"/>
      <c r="R1134" s="180"/>
      <c r="S1134" s="180"/>
      <c r="T1134" s="181"/>
      <c r="AT1134" s="175" t="s">
        <v>264</v>
      </c>
      <c r="AU1134" s="175" t="s">
        <v>82</v>
      </c>
      <c r="AV1134" s="14" t="s">
        <v>82</v>
      </c>
      <c r="AW1134" s="14" t="s">
        <v>34</v>
      </c>
      <c r="AX1134" s="14" t="s">
        <v>73</v>
      </c>
      <c r="AY1134" s="175" t="s">
        <v>252</v>
      </c>
    </row>
    <row r="1135" spans="2:51" s="13" customFormat="1" ht="11.25">
      <c r="B1135" s="167"/>
      <c r="D1135" s="160" t="s">
        <v>264</v>
      </c>
      <c r="E1135" s="168" t="s">
        <v>3</v>
      </c>
      <c r="F1135" s="169" t="s">
        <v>7100</v>
      </c>
      <c r="H1135" s="168" t="s">
        <v>3</v>
      </c>
      <c r="I1135" s="170"/>
      <c r="L1135" s="167"/>
      <c r="M1135" s="171"/>
      <c r="N1135" s="172"/>
      <c r="O1135" s="172"/>
      <c r="P1135" s="172"/>
      <c r="Q1135" s="172"/>
      <c r="R1135" s="172"/>
      <c r="S1135" s="172"/>
      <c r="T1135" s="173"/>
      <c r="AT1135" s="168" t="s">
        <v>264</v>
      </c>
      <c r="AU1135" s="168" t="s">
        <v>82</v>
      </c>
      <c r="AV1135" s="13" t="s">
        <v>80</v>
      </c>
      <c r="AW1135" s="13" t="s">
        <v>34</v>
      </c>
      <c r="AX1135" s="13" t="s">
        <v>73</v>
      </c>
      <c r="AY1135" s="168" t="s">
        <v>252</v>
      </c>
    </row>
    <row r="1136" spans="2:51" s="14" customFormat="1" ht="11.25">
      <c r="B1136" s="174"/>
      <c r="D1136" s="160" t="s">
        <v>264</v>
      </c>
      <c r="E1136" s="175" t="s">
        <v>3</v>
      </c>
      <c r="F1136" s="176" t="s">
        <v>1133</v>
      </c>
      <c r="H1136" s="177">
        <v>78</v>
      </c>
      <c r="I1136" s="178"/>
      <c r="L1136" s="174"/>
      <c r="M1136" s="179"/>
      <c r="N1136" s="180"/>
      <c r="O1136" s="180"/>
      <c r="P1136" s="180"/>
      <c r="Q1136" s="180"/>
      <c r="R1136" s="180"/>
      <c r="S1136" s="180"/>
      <c r="T1136" s="181"/>
      <c r="AT1136" s="175" t="s">
        <v>264</v>
      </c>
      <c r="AU1136" s="175" t="s">
        <v>82</v>
      </c>
      <c r="AV1136" s="14" t="s">
        <v>82</v>
      </c>
      <c r="AW1136" s="14" t="s">
        <v>34</v>
      </c>
      <c r="AX1136" s="14" t="s">
        <v>73</v>
      </c>
      <c r="AY1136" s="175" t="s">
        <v>252</v>
      </c>
    </row>
    <row r="1137" spans="2:51" s="13" customFormat="1" ht="11.25">
      <c r="B1137" s="167"/>
      <c r="D1137" s="160" t="s">
        <v>264</v>
      </c>
      <c r="E1137" s="168" t="s">
        <v>3</v>
      </c>
      <c r="F1137" s="169" t="s">
        <v>7101</v>
      </c>
      <c r="H1137" s="168" t="s">
        <v>3</v>
      </c>
      <c r="I1137" s="170"/>
      <c r="L1137" s="167"/>
      <c r="M1137" s="171"/>
      <c r="N1137" s="172"/>
      <c r="O1137" s="172"/>
      <c r="P1137" s="172"/>
      <c r="Q1137" s="172"/>
      <c r="R1137" s="172"/>
      <c r="S1137" s="172"/>
      <c r="T1137" s="173"/>
      <c r="AT1137" s="168" t="s">
        <v>264</v>
      </c>
      <c r="AU1137" s="168" t="s">
        <v>82</v>
      </c>
      <c r="AV1137" s="13" t="s">
        <v>80</v>
      </c>
      <c r="AW1137" s="13" t="s">
        <v>34</v>
      </c>
      <c r="AX1137" s="13" t="s">
        <v>73</v>
      </c>
      <c r="AY1137" s="168" t="s">
        <v>252</v>
      </c>
    </row>
    <row r="1138" spans="2:51" s="14" customFormat="1" ht="11.25">
      <c r="B1138" s="174"/>
      <c r="D1138" s="160" t="s">
        <v>264</v>
      </c>
      <c r="E1138" s="175" t="s">
        <v>3</v>
      </c>
      <c r="F1138" s="176" t="s">
        <v>974</v>
      </c>
      <c r="H1138" s="177">
        <v>67</v>
      </c>
      <c r="I1138" s="178"/>
      <c r="L1138" s="174"/>
      <c r="M1138" s="179"/>
      <c r="N1138" s="180"/>
      <c r="O1138" s="180"/>
      <c r="P1138" s="180"/>
      <c r="Q1138" s="180"/>
      <c r="R1138" s="180"/>
      <c r="S1138" s="180"/>
      <c r="T1138" s="181"/>
      <c r="AT1138" s="175" t="s">
        <v>264</v>
      </c>
      <c r="AU1138" s="175" t="s">
        <v>82</v>
      </c>
      <c r="AV1138" s="14" t="s">
        <v>82</v>
      </c>
      <c r="AW1138" s="14" t="s">
        <v>34</v>
      </c>
      <c r="AX1138" s="14" t="s">
        <v>73</v>
      </c>
      <c r="AY1138" s="175" t="s">
        <v>252</v>
      </c>
    </row>
    <row r="1139" spans="2:51" s="13" customFormat="1" ht="11.25">
      <c r="B1139" s="167"/>
      <c r="D1139" s="160" t="s">
        <v>264</v>
      </c>
      <c r="E1139" s="168" t="s">
        <v>3</v>
      </c>
      <c r="F1139" s="169" t="s">
        <v>7102</v>
      </c>
      <c r="H1139" s="168" t="s">
        <v>3</v>
      </c>
      <c r="I1139" s="170"/>
      <c r="L1139" s="167"/>
      <c r="M1139" s="171"/>
      <c r="N1139" s="172"/>
      <c r="O1139" s="172"/>
      <c r="P1139" s="172"/>
      <c r="Q1139" s="172"/>
      <c r="R1139" s="172"/>
      <c r="S1139" s="172"/>
      <c r="T1139" s="173"/>
      <c r="AT1139" s="168" t="s">
        <v>264</v>
      </c>
      <c r="AU1139" s="168" t="s">
        <v>82</v>
      </c>
      <c r="AV1139" s="13" t="s">
        <v>80</v>
      </c>
      <c r="AW1139" s="13" t="s">
        <v>34</v>
      </c>
      <c r="AX1139" s="13" t="s">
        <v>73</v>
      </c>
      <c r="AY1139" s="168" t="s">
        <v>252</v>
      </c>
    </row>
    <row r="1140" spans="2:51" s="14" customFormat="1" ht="11.25">
      <c r="B1140" s="174"/>
      <c r="D1140" s="160" t="s">
        <v>264</v>
      </c>
      <c r="E1140" s="175" t="s">
        <v>3</v>
      </c>
      <c r="F1140" s="176" t="s">
        <v>1085</v>
      </c>
      <c r="H1140" s="177">
        <v>76</v>
      </c>
      <c r="I1140" s="178"/>
      <c r="L1140" s="174"/>
      <c r="M1140" s="179"/>
      <c r="N1140" s="180"/>
      <c r="O1140" s="180"/>
      <c r="P1140" s="180"/>
      <c r="Q1140" s="180"/>
      <c r="R1140" s="180"/>
      <c r="S1140" s="180"/>
      <c r="T1140" s="181"/>
      <c r="AT1140" s="175" t="s">
        <v>264</v>
      </c>
      <c r="AU1140" s="175" t="s">
        <v>82</v>
      </c>
      <c r="AV1140" s="14" t="s">
        <v>82</v>
      </c>
      <c r="AW1140" s="14" t="s">
        <v>34</v>
      </c>
      <c r="AX1140" s="14" t="s">
        <v>73</v>
      </c>
      <c r="AY1140" s="175" t="s">
        <v>252</v>
      </c>
    </row>
    <row r="1141" spans="2:51" s="13" customFormat="1" ht="11.25">
      <c r="B1141" s="167"/>
      <c r="D1141" s="160" t="s">
        <v>264</v>
      </c>
      <c r="E1141" s="168" t="s">
        <v>3</v>
      </c>
      <c r="F1141" s="169" t="s">
        <v>7103</v>
      </c>
      <c r="H1141" s="168" t="s">
        <v>3</v>
      </c>
      <c r="I1141" s="170"/>
      <c r="L1141" s="167"/>
      <c r="M1141" s="171"/>
      <c r="N1141" s="172"/>
      <c r="O1141" s="172"/>
      <c r="P1141" s="172"/>
      <c r="Q1141" s="172"/>
      <c r="R1141" s="172"/>
      <c r="S1141" s="172"/>
      <c r="T1141" s="173"/>
      <c r="AT1141" s="168" t="s">
        <v>264</v>
      </c>
      <c r="AU1141" s="168" t="s">
        <v>82</v>
      </c>
      <c r="AV1141" s="13" t="s">
        <v>80</v>
      </c>
      <c r="AW1141" s="13" t="s">
        <v>34</v>
      </c>
      <c r="AX1141" s="13" t="s">
        <v>73</v>
      </c>
      <c r="AY1141" s="168" t="s">
        <v>252</v>
      </c>
    </row>
    <row r="1142" spans="2:51" s="14" customFormat="1" ht="11.25">
      <c r="B1142" s="174"/>
      <c r="D1142" s="160" t="s">
        <v>264</v>
      </c>
      <c r="E1142" s="175" t="s">
        <v>3</v>
      </c>
      <c r="F1142" s="176" t="s">
        <v>517</v>
      </c>
      <c r="H1142" s="177">
        <v>29</v>
      </c>
      <c r="I1142" s="178"/>
      <c r="L1142" s="174"/>
      <c r="M1142" s="179"/>
      <c r="N1142" s="180"/>
      <c r="O1142" s="180"/>
      <c r="P1142" s="180"/>
      <c r="Q1142" s="180"/>
      <c r="R1142" s="180"/>
      <c r="S1142" s="180"/>
      <c r="T1142" s="181"/>
      <c r="AT1142" s="175" t="s">
        <v>264</v>
      </c>
      <c r="AU1142" s="175" t="s">
        <v>82</v>
      </c>
      <c r="AV1142" s="14" t="s">
        <v>82</v>
      </c>
      <c r="AW1142" s="14" t="s">
        <v>34</v>
      </c>
      <c r="AX1142" s="14" t="s">
        <v>73</v>
      </c>
      <c r="AY1142" s="175" t="s">
        <v>252</v>
      </c>
    </row>
    <row r="1143" spans="2:51" s="13" customFormat="1" ht="11.25">
      <c r="B1143" s="167"/>
      <c r="D1143" s="160" t="s">
        <v>264</v>
      </c>
      <c r="E1143" s="168" t="s">
        <v>3</v>
      </c>
      <c r="F1143" s="169" t="s">
        <v>7104</v>
      </c>
      <c r="H1143" s="168" t="s">
        <v>3</v>
      </c>
      <c r="I1143" s="170"/>
      <c r="L1143" s="167"/>
      <c r="M1143" s="171"/>
      <c r="N1143" s="172"/>
      <c r="O1143" s="172"/>
      <c r="P1143" s="172"/>
      <c r="Q1143" s="172"/>
      <c r="R1143" s="172"/>
      <c r="S1143" s="172"/>
      <c r="T1143" s="173"/>
      <c r="AT1143" s="168" t="s">
        <v>264</v>
      </c>
      <c r="AU1143" s="168" t="s">
        <v>82</v>
      </c>
      <c r="AV1143" s="13" t="s">
        <v>80</v>
      </c>
      <c r="AW1143" s="13" t="s">
        <v>34</v>
      </c>
      <c r="AX1143" s="13" t="s">
        <v>73</v>
      </c>
      <c r="AY1143" s="168" t="s">
        <v>252</v>
      </c>
    </row>
    <row r="1144" spans="2:51" s="14" customFormat="1" ht="11.25">
      <c r="B1144" s="174"/>
      <c r="D1144" s="160" t="s">
        <v>264</v>
      </c>
      <c r="E1144" s="175" t="s">
        <v>3</v>
      </c>
      <c r="F1144" s="176" t="s">
        <v>834</v>
      </c>
      <c r="H1144" s="177">
        <v>55</v>
      </c>
      <c r="I1144" s="178"/>
      <c r="L1144" s="174"/>
      <c r="M1144" s="179"/>
      <c r="N1144" s="180"/>
      <c r="O1144" s="180"/>
      <c r="P1144" s="180"/>
      <c r="Q1144" s="180"/>
      <c r="R1144" s="180"/>
      <c r="S1144" s="180"/>
      <c r="T1144" s="181"/>
      <c r="AT1144" s="175" t="s">
        <v>264</v>
      </c>
      <c r="AU1144" s="175" t="s">
        <v>82</v>
      </c>
      <c r="AV1144" s="14" t="s">
        <v>82</v>
      </c>
      <c r="AW1144" s="14" t="s">
        <v>34</v>
      </c>
      <c r="AX1144" s="14" t="s">
        <v>73</v>
      </c>
      <c r="AY1144" s="175" t="s">
        <v>252</v>
      </c>
    </row>
    <row r="1145" spans="2:51" s="13" customFormat="1" ht="11.25">
      <c r="B1145" s="167"/>
      <c r="D1145" s="160" t="s">
        <v>264</v>
      </c>
      <c r="E1145" s="168" t="s">
        <v>3</v>
      </c>
      <c r="F1145" s="169" t="s">
        <v>7105</v>
      </c>
      <c r="H1145" s="168" t="s">
        <v>3</v>
      </c>
      <c r="I1145" s="170"/>
      <c r="L1145" s="167"/>
      <c r="M1145" s="171"/>
      <c r="N1145" s="172"/>
      <c r="O1145" s="172"/>
      <c r="P1145" s="172"/>
      <c r="Q1145" s="172"/>
      <c r="R1145" s="172"/>
      <c r="S1145" s="172"/>
      <c r="T1145" s="173"/>
      <c r="AT1145" s="168" t="s">
        <v>264</v>
      </c>
      <c r="AU1145" s="168" t="s">
        <v>82</v>
      </c>
      <c r="AV1145" s="13" t="s">
        <v>80</v>
      </c>
      <c r="AW1145" s="13" t="s">
        <v>34</v>
      </c>
      <c r="AX1145" s="13" t="s">
        <v>73</v>
      </c>
      <c r="AY1145" s="168" t="s">
        <v>252</v>
      </c>
    </row>
    <row r="1146" spans="2:51" s="14" customFormat="1" ht="11.25">
      <c r="B1146" s="174"/>
      <c r="D1146" s="160" t="s">
        <v>264</v>
      </c>
      <c r="E1146" s="175" t="s">
        <v>3</v>
      </c>
      <c r="F1146" s="176" t="s">
        <v>9</v>
      </c>
      <c r="H1146" s="177">
        <v>15</v>
      </c>
      <c r="I1146" s="178"/>
      <c r="L1146" s="174"/>
      <c r="M1146" s="179"/>
      <c r="N1146" s="180"/>
      <c r="O1146" s="180"/>
      <c r="P1146" s="180"/>
      <c r="Q1146" s="180"/>
      <c r="R1146" s="180"/>
      <c r="S1146" s="180"/>
      <c r="T1146" s="181"/>
      <c r="AT1146" s="175" t="s">
        <v>264</v>
      </c>
      <c r="AU1146" s="175" t="s">
        <v>82</v>
      </c>
      <c r="AV1146" s="14" t="s">
        <v>82</v>
      </c>
      <c r="AW1146" s="14" t="s">
        <v>34</v>
      </c>
      <c r="AX1146" s="14" t="s">
        <v>73</v>
      </c>
      <c r="AY1146" s="175" t="s">
        <v>252</v>
      </c>
    </row>
    <row r="1147" spans="2:51" s="13" customFormat="1" ht="11.25">
      <c r="B1147" s="167"/>
      <c r="D1147" s="160" t="s">
        <v>264</v>
      </c>
      <c r="E1147" s="168" t="s">
        <v>3</v>
      </c>
      <c r="F1147" s="169" t="s">
        <v>7106</v>
      </c>
      <c r="H1147" s="168" t="s">
        <v>3</v>
      </c>
      <c r="I1147" s="170"/>
      <c r="L1147" s="167"/>
      <c r="M1147" s="171"/>
      <c r="N1147" s="172"/>
      <c r="O1147" s="172"/>
      <c r="P1147" s="172"/>
      <c r="Q1147" s="172"/>
      <c r="R1147" s="172"/>
      <c r="S1147" s="172"/>
      <c r="T1147" s="173"/>
      <c r="AT1147" s="168" t="s">
        <v>264</v>
      </c>
      <c r="AU1147" s="168" t="s">
        <v>82</v>
      </c>
      <c r="AV1147" s="13" t="s">
        <v>80</v>
      </c>
      <c r="AW1147" s="13" t="s">
        <v>34</v>
      </c>
      <c r="AX1147" s="13" t="s">
        <v>73</v>
      </c>
      <c r="AY1147" s="168" t="s">
        <v>252</v>
      </c>
    </row>
    <row r="1148" spans="2:51" s="14" customFormat="1" ht="11.25">
      <c r="B1148" s="174"/>
      <c r="D1148" s="160" t="s">
        <v>264</v>
      </c>
      <c r="E1148" s="175" t="s">
        <v>3</v>
      </c>
      <c r="F1148" s="176" t="s">
        <v>588</v>
      </c>
      <c r="H1148" s="177">
        <v>34</v>
      </c>
      <c r="I1148" s="178"/>
      <c r="L1148" s="174"/>
      <c r="M1148" s="179"/>
      <c r="N1148" s="180"/>
      <c r="O1148" s="180"/>
      <c r="P1148" s="180"/>
      <c r="Q1148" s="180"/>
      <c r="R1148" s="180"/>
      <c r="S1148" s="180"/>
      <c r="T1148" s="181"/>
      <c r="AT1148" s="175" t="s">
        <v>264</v>
      </c>
      <c r="AU1148" s="175" t="s">
        <v>82</v>
      </c>
      <c r="AV1148" s="14" t="s">
        <v>82</v>
      </c>
      <c r="AW1148" s="14" t="s">
        <v>34</v>
      </c>
      <c r="AX1148" s="14" t="s">
        <v>73</v>
      </c>
      <c r="AY1148" s="175" t="s">
        <v>252</v>
      </c>
    </row>
    <row r="1149" spans="2:51" s="13" customFormat="1" ht="11.25">
      <c r="B1149" s="167"/>
      <c r="D1149" s="160" t="s">
        <v>264</v>
      </c>
      <c r="E1149" s="168" t="s">
        <v>3</v>
      </c>
      <c r="F1149" s="169" t="s">
        <v>7107</v>
      </c>
      <c r="H1149" s="168" t="s">
        <v>3</v>
      </c>
      <c r="I1149" s="170"/>
      <c r="L1149" s="167"/>
      <c r="M1149" s="171"/>
      <c r="N1149" s="172"/>
      <c r="O1149" s="172"/>
      <c r="P1149" s="172"/>
      <c r="Q1149" s="172"/>
      <c r="R1149" s="172"/>
      <c r="S1149" s="172"/>
      <c r="T1149" s="173"/>
      <c r="AT1149" s="168" t="s">
        <v>264</v>
      </c>
      <c r="AU1149" s="168" t="s">
        <v>82</v>
      </c>
      <c r="AV1149" s="13" t="s">
        <v>80</v>
      </c>
      <c r="AW1149" s="13" t="s">
        <v>34</v>
      </c>
      <c r="AX1149" s="13" t="s">
        <v>73</v>
      </c>
      <c r="AY1149" s="168" t="s">
        <v>252</v>
      </c>
    </row>
    <row r="1150" spans="2:51" s="14" customFormat="1" ht="11.25">
      <c r="B1150" s="174"/>
      <c r="D1150" s="160" t="s">
        <v>264</v>
      </c>
      <c r="E1150" s="175" t="s">
        <v>3</v>
      </c>
      <c r="F1150" s="176" t="s">
        <v>509</v>
      </c>
      <c r="H1150" s="177">
        <v>28</v>
      </c>
      <c r="I1150" s="178"/>
      <c r="L1150" s="174"/>
      <c r="M1150" s="179"/>
      <c r="N1150" s="180"/>
      <c r="O1150" s="180"/>
      <c r="P1150" s="180"/>
      <c r="Q1150" s="180"/>
      <c r="R1150" s="180"/>
      <c r="S1150" s="180"/>
      <c r="T1150" s="181"/>
      <c r="AT1150" s="175" t="s">
        <v>264</v>
      </c>
      <c r="AU1150" s="175" t="s">
        <v>82</v>
      </c>
      <c r="AV1150" s="14" t="s">
        <v>82</v>
      </c>
      <c r="AW1150" s="14" t="s">
        <v>34</v>
      </c>
      <c r="AX1150" s="14" t="s">
        <v>73</v>
      </c>
      <c r="AY1150" s="175" t="s">
        <v>252</v>
      </c>
    </row>
    <row r="1151" spans="2:51" s="13" customFormat="1" ht="11.25">
      <c r="B1151" s="167"/>
      <c r="D1151" s="160" t="s">
        <v>264</v>
      </c>
      <c r="E1151" s="168" t="s">
        <v>3</v>
      </c>
      <c r="F1151" s="169" t="s">
        <v>7108</v>
      </c>
      <c r="H1151" s="168" t="s">
        <v>3</v>
      </c>
      <c r="I1151" s="170"/>
      <c r="L1151" s="167"/>
      <c r="M1151" s="171"/>
      <c r="N1151" s="172"/>
      <c r="O1151" s="172"/>
      <c r="P1151" s="172"/>
      <c r="Q1151" s="172"/>
      <c r="R1151" s="172"/>
      <c r="S1151" s="172"/>
      <c r="T1151" s="173"/>
      <c r="AT1151" s="168" t="s">
        <v>264</v>
      </c>
      <c r="AU1151" s="168" t="s">
        <v>82</v>
      </c>
      <c r="AV1151" s="13" t="s">
        <v>80</v>
      </c>
      <c r="AW1151" s="13" t="s">
        <v>34</v>
      </c>
      <c r="AX1151" s="13" t="s">
        <v>73</v>
      </c>
      <c r="AY1151" s="168" t="s">
        <v>252</v>
      </c>
    </row>
    <row r="1152" spans="2:51" s="14" customFormat="1" ht="11.25">
      <c r="B1152" s="174"/>
      <c r="D1152" s="160" t="s">
        <v>264</v>
      </c>
      <c r="E1152" s="175" t="s">
        <v>3</v>
      </c>
      <c r="F1152" s="176" t="s">
        <v>9</v>
      </c>
      <c r="H1152" s="177">
        <v>15</v>
      </c>
      <c r="I1152" s="178"/>
      <c r="L1152" s="174"/>
      <c r="M1152" s="179"/>
      <c r="N1152" s="180"/>
      <c r="O1152" s="180"/>
      <c r="P1152" s="180"/>
      <c r="Q1152" s="180"/>
      <c r="R1152" s="180"/>
      <c r="S1152" s="180"/>
      <c r="T1152" s="181"/>
      <c r="AT1152" s="175" t="s">
        <v>264</v>
      </c>
      <c r="AU1152" s="175" t="s">
        <v>82</v>
      </c>
      <c r="AV1152" s="14" t="s">
        <v>82</v>
      </c>
      <c r="AW1152" s="14" t="s">
        <v>34</v>
      </c>
      <c r="AX1152" s="14" t="s">
        <v>73</v>
      </c>
      <c r="AY1152" s="175" t="s">
        <v>252</v>
      </c>
    </row>
    <row r="1153" spans="2:51" s="13" customFormat="1" ht="11.25">
      <c r="B1153" s="167"/>
      <c r="D1153" s="160" t="s">
        <v>264</v>
      </c>
      <c r="E1153" s="168" t="s">
        <v>3</v>
      </c>
      <c r="F1153" s="169" t="s">
        <v>7109</v>
      </c>
      <c r="H1153" s="168" t="s">
        <v>3</v>
      </c>
      <c r="I1153" s="170"/>
      <c r="L1153" s="167"/>
      <c r="M1153" s="171"/>
      <c r="N1153" s="172"/>
      <c r="O1153" s="172"/>
      <c r="P1153" s="172"/>
      <c r="Q1153" s="172"/>
      <c r="R1153" s="172"/>
      <c r="S1153" s="172"/>
      <c r="T1153" s="173"/>
      <c r="AT1153" s="168" t="s">
        <v>264</v>
      </c>
      <c r="AU1153" s="168" t="s">
        <v>82</v>
      </c>
      <c r="AV1153" s="13" t="s">
        <v>80</v>
      </c>
      <c r="AW1153" s="13" t="s">
        <v>34</v>
      </c>
      <c r="AX1153" s="13" t="s">
        <v>73</v>
      </c>
      <c r="AY1153" s="168" t="s">
        <v>252</v>
      </c>
    </row>
    <row r="1154" spans="2:51" s="14" customFormat="1" ht="11.25">
      <c r="B1154" s="174"/>
      <c r="D1154" s="160" t="s">
        <v>264</v>
      </c>
      <c r="E1154" s="175" t="s">
        <v>3</v>
      </c>
      <c r="F1154" s="176" t="s">
        <v>423</v>
      </c>
      <c r="H1154" s="177">
        <v>18</v>
      </c>
      <c r="I1154" s="178"/>
      <c r="L1154" s="174"/>
      <c r="M1154" s="179"/>
      <c r="N1154" s="180"/>
      <c r="O1154" s="180"/>
      <c r="P1154" s="180"/>
      <c r="Q1154" s="180"/>
      <c r="R1154" s="180"/>
      <c r="S1154" s="180"/>
      <c r="T1154" s="181"/>
      <c r="AT1154" s="175" t="s">
        <v>264</v>
      </c>
      <c r="AU1154" s="175" t="s">
        <v>82</v>
      </c>
      <c r="AV1154" s="14" t="s">
        <v>82</v>
      </c>
      <c r="AW1154" s="14" t="s">
        <v>34</v>
      </c>
      <c r="AX1154" s="14" t="s">
        <v>73</v>
      </c>
      <c r="AY1154" s="175" t="s">
        <v>252</v>
      </c>
    </row>
    <row r="1155" spans="2:51" s="13" customFormat="1" ht="11.25">
      <c r="B1155" s="167"/>
      <c r="D1155" s="160" t="s">
        <v>264</v>
      </c>
      <c r="E1155" s="168" t="s">
        <v>3</v>
      </c>
      <c r="F1155" s="169" t="s">
        <v>7110</v>
      </c>
      <c r="H1155" s="168" t="s">
        <v>3</v>
      </c>
      <c r="I1155" s="170"/>
      <c r="L1155" s="167"/>
      <c r="M1155" s="171"/>
      <c r="N1155" s="172"/>
      <c r="O1155" s="172"/>
      <c r="P1155" s="172"/>
      <c r="Q1155" s="172"/>
      <c r="R1155" s="172"/>
      <c r="S1155" s="172"/>
      <c r="T1155" s="173"/>
      <c r="AT1155" s="168" t="s">
        <v>264</v>
      </c>
      <c r="AU1155" s="168" t="s">
        <v>82</v>
      </c>
      <c r="AV1155" s="13" t="s">
        <v>80</v>
      </c>
      <c r="AW1155" s="13" t="s">
        <v>34</v>
      </c>
      <c r="AX1155" s="13" t="s">
        <v>73</v>
      </c>
      <c r="AY1155" s="168" t="s">
        <v>252</v>
      </c>
    </row>
    <row r="1156" spans="2:51" s="14" customFormat="1" ht="11.25">
      <c r="B1156" s="174"/>
      <c r="D1156" s="160" t="s">
        <v>264</v>
      </c>
      <c r="E1156" s="175" t="s">
        <v>3</v>
      </c>
      <c r="F1156" s="176" t="s">
        <v>624</v>
      </c>
      <c r="H1156" s="177">
        <v>39</v>
      </c>
      <c r="I1156" s="178"/>
      <c r="L1156" s="174"/>
      <c r="M1156" s="179"/>
      <c r="N1156" s="180"/>
      <c r="O1156" s="180"/>
      <c r="P1156" s="180"/>
      <c r="Q1156" s="180"/>
      <c r="R1156" s="180"/>
      <c r="S1156" s="180"/>
      <c r="T1156" s="181"/>
      <c r="AT1156" s="175" t="s">
        <v>264</v>
      </c>
      <c r="AU1156" s="175" t="s">
        <v>82</v>
      </c>
      <c r="AV1156" s="14" t="s">
        <v>82</v>
      </c>
      <c r="AW1156" s="14" t="s">
        <v>34</v>
      </c>
      <c r="AX1156" s="14" t="s">
        <v>73</v>
      </c>
      <c r="AY1156" s="175" t="s">
        <v>252</v>
      </c>
    </row>
    <row r="1157" spans="2:51" s="13" customFormat="1" ht="11.25">
      <c r="B1157" s="167"/>
      <c r="D1157" s="160" t="s">
        <v>264</v>
      </c>
      <c r="E1157" s="168" t="s">
        <v>3</v>
      </c>
      <c r="F1157" s="169" t="s">
        <v>7111</v>
      </c>
      <c r="H1157" s="168" t="s">
        <v>3</v>
      </c>
      <c r="I1157" s="170"/>
      <c r="L1157" s="167"/>
      <c r="M1157" s="171"/>
      <c r="N1157" s="172"/>
      <c r="O1157" s="172"/>
      <c r="P1157" s="172"/>
      <c r="Q1157" s="172"/>
      <c r="R1157" s="172"/>
      <c r="S1157" s="172"/>
      <c r="T1157" s="173"/>
      <c r="AT1157" s="168" t="s">
        <v>264</v>
      </c>
      <c r="AU1157" s="168" t="s">
        <v>82</v>
      </c>
      <c r="AV1157" s="13" t="s">
        <v>80</v>
      </c>
      <c r="AW1157" s="13" t="s">
        <v>34</v>
      </c>
      <c r="AX1157" s="13" t="s">
        <v>73</v>
      </c>
      <c r="AY1157" s="168" t="s">
        <v>252</v>
      </c>
    </row>
    <row r="1158" spans="2:51" s="14" customFormat="1" ht="11.25">
      <c r="B1158" s="174"/>
      <c r="D1158" s="160" t="s">
        <v>264</v>
      </c>
      <c r="E1158" s="175" t="s">
        <v>3</v>
      </c>
      <c r="F1158" s="176" t="s">
        <v>602</v>
      </c>
      <c r="H1158" s="177">
        <v>36</v>
      </c>
      <c r="I1158" s="178"/>
      <c r="L1158" s="174"/>
      <c r="M1158" s="179"/>
      <c r="N1158" s="180"/>
      <c r="O1158" s="180"/>
      <c r="P1158" s="180"/>
      <c r="Q1158" s="180"/>
      <c r="R1158" s="180"/>
      <c r="S1158" s="180"/>
      <c r="T1158" s="181"/>
      <c r="AT1158" s="175" t="s">
        <v>264</v>
      </c>
      <c r="AU1158" s="175" t="s">
        <v>82</v>
      </c>
      <c r="AV1158" s="14" t="s">
        <v>82</v>
      </c>
      <c r="AW1158" s="14" t="s">
        <v>34</v>
      </c>
      <c r="AX1158" s="14" t="s">
        <v>73</v>
      </c>
      <c r="AY1158" s="175" t="s">
        <v>252</v>
      </c>
    </row>
    <row r="1159" spans="2:51" s="13" customFormat="1" ht="11.25">
      <c r="B1159" s="167"/>
      <c r="D1159" s="160" t="s">
        <v>264</v>
      </c>
      <c r="E1159" s="168" t="s">
        <v>3</v>
      </c>
      <c r="F1159" s="169" t="s">
        <v>7112</v>
      </c>
      <c r="H1159" s="168" t="s">
        <v>3</v>
      </c>
      <c r="I1159" s="170"/>
      <c r="L1159" s="167"/>
      <c r="M1159" s="171"/>
      <c r="N1159" s="172"/>
      <c r="O1159" s="172"/>
      <c r="P1159" s="172"/>
      <c r="Q1159" s="172"/>
      <c r="R1159" s="172"/>
      <c r="S1159" s="172"/>
      <c r="T1159" s="173"/>
      <c r="AT1159" s="168" t="s">
        <v>264</v>
      </c>
      <c r="AU1159" s="168" t="s">
        <v>82</v>
      </c>
      <c r="AV1159" s="13" t="s">
        <v>80</v>
      </c>
      <c r="AW1159" s="13" t="s">
        <v>34</v>
      </c>
      <c r="AX1159" s="13" t="s">
        <v>73</v>
      </c>
      <c r="AY1159" s="168" t="s">
        <v>252</v>
      </c>
    </row>
    <row r="1160" spans="2:51" s="14" customFormat="1" ht="11.25">
      <c r="B1160" s="174"/>
      <c r="D1160" s="160" t="s">
        <v>264</v>
      </c>
      <c r="E1160" s="175" t="s">
        <v>3</v>
      </c>
      <c r="F1160" s="176" t="s">
        <v>974</v>
      </c>
      <c r="H1160" s="177">
        <v>67</v>
      </c>
      <c r="I1160" s="178"/>
      <c r="L1160" s="174"/>
      <c r="M1160" s="179"/>
      <c r="N1160" s="180"/>
      <c r="O1160" s="180"/>
      <c r="P1160" s="180"/>
      <c r="Q1160" s="180"/>
      <c r="R1160" s="180"/>
      <c r="S1160" s="180"/>
      <c r="T1160" s="181"/>
      <c r="AT1160" s="175" t="s">
        <v>264</v>
      </c>
      <c r="AU1160" s="175" t="s">
        <v>82</v>
      </c>
      <c r="AV1160" s="14" t="s">
        <v>82</v>
      </c>
      <c r="AW1160" s="14" t="s">
        <v>34</v>
      </c>
      <c r="AX1160" s="14" t="s">
        <v>73</v>
      </c>
      <c r="AY1160" s="175" t="s">
        <v>252</v>
      </c>
    </row>
    <row r="1161" spans="2:51" s="13" customFormat="1" ht="11.25">
      <c r="B1161" s="167"/>
      <c r="D1161" s="160" t="s">
        <v>264</v>
      </c>
      <c r="E1161" s="168" t="s">
        <v>3</v>
      </c>
      <c r="F1161" s="169" t="s">
        <v>7113</v>
      </c>
      <c r="H1161" s="168" t="s">
        <v>3</v>
      </c>
      <c r="I1161" s="170"/>
      <c r="L1161" s="167"/>
      <c r="M1161" s="171"/>
      <c r="N1161" s="172"/>
      <c r="O1161" s="172"/>
      <c r="P1161" s="172"/>
      <c r="Q1161" s="172"/>
      <c r="R1161" s="172"/>
      <c r="S1161" s="172"/>
      <c r="T1161" s="173"/>
      <c r="AT1161" s="168" t="s">
        <v>264</v>
      </c>
      <c r="AU1161" s="168" t="s">
        <v>82</v>
      </c>
      <c r="AV1161" s="13" t="s">
        <v>80</v>
      </c>
      <c r="AW1161" s="13" t="s">
        <v>34</v>
      </c>
      <c r="AX1161" s="13" t="s">
        <v>73</v>
      </c>
      <c r="AY1161" s="168" t="s">
        <v>252</v>
      </c>
    </row>
    <row r="1162" spans="2:51" s="14" customFormat="1" ht="11.25">
      <c r="B1162" s="174"/>
      <c r="D1162" s="160" t="s">
        <v>264</v>
      </c>
      <c r="E1162" s="175" t="s">
        <v>3</v>
      </c>
      <c r="F1162" s="176" t="s">
        <v>786</v>
      </c>
      <c r="H1162" s="177">
        <v>52</v>
      </c>
      <c r="I1162" s="178"/>
      <c r="L1162" s="174"/>
      <c r="M1162" s="179"/>
      <c r="N1162" s="180"/>
      <c r="O1162" s="180"/>
      <c r="P1162" s="180"/>
      <c r="Q1162" s="180"/>
      <c r="R1162" s="180"/>
      <c r="S1162" s="180"/>
      <c r="T1162" s="181"/>
      <c r="AT1162" s="175" t="s">
        <v>264</v>
      </c>
      <c r="AU1162" s="175" t="s">
        <v>82</v>
      </c>
      <c r="AV1162" s="14" t="s">
        <v>82</v>
      </c>
      <c r="AW1162" s="14" t="s">
        <v>34</v>
      </c>
      <c r="AX1162" s="14" t="s">
        <v>73</v>
      </c>
      <c r="AY1162" s="175" t="s">
        <v>252</v>
      </c>
    </row>
    <row r="1163" spans="2:51" s="13" customFormat="1" ht="11.25">
      <c r="B1163" s="167"/>
      <c r="D1163" s="160" t="s">
        <v>264</v>
      </c>
      <c r="E1163" s="168" t="s">
        <v>3</v>
      </c>
      <c r="F1163" s="169" t="s">
        <v>7114</v>
      </c>
      <c r="H1163" s="168" t="s">
        <v>3</v>
      </c>
      <c r="I1163" s="170"/>
      <c r="L1163" s="167"/>
      <c r="M1163" s="171"/>
      <c r="N1163" s="172"/>
      <c r="O1163" s="172"/>
      <c r="P1163" s="172"/>
      <c r="Q1163" s="172"/>
      <c r="R1163" s="172"/>
      <c r="S1163" s="172"/>
      <c r="T1163" s="173"/>
      <c r="AT1163" s="168" t="s">
        <v>264</v>
      </c>
      <c r="AU1163" s="168" t="s">
        <v>82</v>
      </c>
      <c r="AV1163" s="13" t="s">
        <v>80</v>
      </c>
      <c r="AW1163" s="13" t="s">
        <v>34</v>
      </c>
      <c r="AX1163" s="13" t="s">
        <v>73</v>
      </c>
      <c r="AY1163" s="168" t="s">
        <v>252</v>
      </c>
    </row>
    <row r="1164" spans="2:51" s="14" customFormat="1" ht="11.25">
      <c r="B1164" s="174"/>
      <c r="D1164" s="160" t="s">
        <v>264</v>
      </c>
      <c r="E1164" s="175" t="s">
        <v>3</v>
      </c>
      <c r="F1164" s="176" t="s">
        <v>730</v>
      </c>
      <c r="H1164" s="177">
        <v>45</v>
      </c>
      <c r="I1164" s="178"/>
      <c r="L1164" s="174"/>
      <c r="M1164" s="179"/>
      <c r="N1164" s="180"/>
      <c r="O1164" s="180"/>
      <c r="P1164" s="180"/>
      <c r="Q1164" s="180"/>
      <c r="R1164" s="180"/>
      <c r="S1164" s="180"/>
      <c r="T1164" s="181"/>
      <c r="AT1164" s="175" t="s">
        <v>264</v>
      </c>
      <c r="AU1164" s="175" t="s">
        <v>82</v>
      </c>
      <c r="AV1164" s="14" t="s">
        <v>82</v>
      </c>
      <c r="AW1164" s="14" t="s">
        <v>34</v>
      </c>
      <c r="AX1164" s="14" t="s">
        <v>73</v>
      </c>
      <c r="AY1164" s="175" t="s">
        <v>252</v>
      </c>
    </row>
    <row r="1165" spans="2:51" s="13" customFormat="1" ht="11.25">
      <c r="B1165" s="167"/>
      <c r="D1165" s="160" t="s">
        <v>264</v>
      </c>
      <c r="E1165" s="168" t="s">
        <v>3</v>
      </c>
      <c r="F1165" s="169" t="s">
        <v>7115</v>
      </c>
      <c r="H1165" s="168" t="s">
        <v>3</v>
      </c>
      <c r="I1165" s="170"/>
      <c r="L1165" s="167"/>
      <c r="M1165" s="171"/>
      <c r="N1165" s="172"/>
      <c r="O1165" s="172"/>
      <c r="P1165" s="172"/>
      <c r="Q1165" s="172"/>
      <c r="R1165" s="172"/>
      <c r="S1165" s="172"/>
      <c r="T1165" s="173"/>
      <c r="AT1165" s="168" t="s">
        <v>264</v>
      </c>
      <c r="AU1165" s="168" t="s">
        <v>82</v>
      </c>
      <c r="AV1165" s="13" t="s">
        <v>80</v>
      </c>
      <c r="AW1165" s="13" t="s">
        <v>34</v>
      </c>
      <c r="AX1165" s="13" t="s">
        <v>73</v>
      </c>
      <c r="AY1165" s="168" t="s">
        <v>252</v>
      </c>
    </row>
    <row r="1166" spans="2:51" s="14" customFormat="1" ht="11.25">
      <c r="B1166" s="174"/>
      <c r="D1166" s="160" t="s">
        <v>264</v>
      </c>
      <c r="E1166" s="175" t="s">
        <v>3</v>
      </c>
      <c r="F1166" s="176" t="s">
        <v>9</v>
      </c>
      <c r="H1166" s="177">
        <v>15</v>
      </c>
      <c r="I1166" s="178"/>
      <c r="L1166" s="174"/>
      <c r="M1166" s="179"/>
      <c r="N1166" s="180"/>
      <c r="O1166" s="180"/>
      <c r="P1166" s="180"/>
      <c r="Q1166" s="180"/>
      <c r="R1166" s="180"/>
      <c r="S1166" s="180"/>
      <c r="T1166" s="181"/>
      <c r="AT1166" s="175" t="s">
        <v>264</v>
      </c>
      <c r="AU1166" s="175" t="s">
        <v>82</v>
      </c>
      <c r="AV1166" s="14" t="s">
        <v>82</v>
      </c>
      <c r="AW1166" s="14" t="s">
        <v>34</v>
      </c>
      <c r="AX1166" s="14" t="s">
        <v>73</v>
      </c>
      <c r="AY1166" s="175" t="s">
        <v>252</v>
      </c>
    </row>
    <row r="1167" spans="2:51" s="13" customFormat="1" ht="11.25">
      <c r="B1167" s="167"/>
      <c r="D1167" s="160" t="s">
        <v>264</v>
      </c>
      <c r="E1167" s="168" t="s">
        <v>3</v>
      </c>
      <c r="F1167" s="169" t="s">
        <v>7116</v>
      </c>
      <c r="H1167" s="168" t="s">
        <v>3</v>
      </c>
      <c r="I1167" s="170"/>
      <c r="L1167" s="167"/>
      <c r="M1167" s="171"/>
      <c r="N1167" s="172"/>
      <c r="O1167" s="172"/>
      <c r="P1167" s="172"/>
      <c r="Q1167" s="172"/>
      <c r="R1167" s="172"/>
      <c r="S1167" s="172"/>
      <c r="T1167" s="173"/>
      <c r="AT1167" s="168" t="s">
        <v>264</v>
      </c>
      <c r="AU1167" s="168" t="s">
        <v>82</v>
      </c>
      <c r="AV1167" s="13" t="s">
        <v>80</v>
      </c>
      <c r="AW1167" s="13" t="s">
        <v>34</v>
      </c>
      <c r="AX1167" s="13" t="s">
        <v>73</v>
      </c>
      <c r="AY1167" s="168" t="s">
        <v>252</v>
      </c>
    </row>
    <row r="1168" spans="2:51" s="14" customFormat="1" ht="11.25">
      <c r="B1168" s="174"/>
      <c r="D1168" s="160" t="s">
        <v>264</v>
      </c>
      <c r="E1168" s="175" t="s">
        <v>3</v>
      </c>
      <c r="F1168" s="176" t="s">
        <v>423</v>
      </c>
      <c r="H1168" s="177">
        <v>18</v>
      </c>
      <c r="I1168" s="178"/>
      <c r="L1168" s="174"/>
      <c r="M1168" s="179"/>
      <c r="N1168" s="180"/>
      <c r="O1168" s="180"/>
      <c r="P1168" s="180"/>
      <c r="Q1168" s="180"/>
      <c r="R1168" s="180"/>
      <c r="S1168" s="180"/>
      <c r="T1168" s="181"/>
      <c r="AT1168" s="175" t="s">
        <v>264</v>
      </c>
      <c r="AU1168" s="175" t="s">
        <v>82</v>
      </c>
      <c r="AV1168" s="14" t="s">
        <v>82</v>
      </c>
      <c r="AW1168" s="14" t="s">
        <v>34</v>
      </c>
      <c r="AX1168" s="14" t="s">
        <v>73</v>
      </c>
      <c r="AY1168" s="175" t="s">
        <v>252</v>
      </c>
    </row>
    <row r="1169" spans="2:51" s="13" customFormat="1" ht="11.25">
      <c r="B1169" s="167"/>
      <c r="D1169" s="160" t="s">
        <v>264</v>
      </c>
      <c r="E1169" s="168" t="s">
        <v>3</v>
      </c>
      <c r="F1169" s="169" t="s">
        <v>7117</v>
      </c>
      <c r="H1169" s="168" t="s">
        <v>3</v>
      </c>
      <c r="I1169" s="170"/>
      <c r="L1169" s="167"/>
      <c r="M1169" s="171"/>
      <c r="N1169" s="172"/>
      <c r="O1169" s="172"/>
      <c r="P1169" s="172"/>
      <c r="Q1169" s="172"/>
      <c r="R1169" s="172"/>
      <c r="S1169" s="172"/>
      <c r="T1169" s="173"/>
      <c r="AT1169" s="168" t="s">
        <v>264</v>
      </c>
      <c r="AU1169" s="168" t="s">
        <v>82</v>
      </c>
      <c r="AV1169" s="13" t="s">
        <v>80</v>
      </c>
      <c r="AW1169" s="13" t="s">
        <v>34</v>
      </c>
      <c r="AX1169" s="13" t="s">
        <v>73</v>
      </c>
      <c r="AY1169" s="168" t="s">
        <v>252</v>
      </c>
    </row>
    <row r="1170" spans="2:51" s="14" customFormat="1" ht="11.25">
      <c r="B1170" s="174"/>
      <c r="D1170" s="160" t="s">
        <v>264</v>
      </c>
      <c r="E1170" s="175" t="s">
        <v>3</v>
      </c>
      <c r="F1170" s="176" t="s">
        <v>588</v>
      </c>
      <c r="H1170" s="177">
        <v>34</v>
      </c>
      <c r="I1170" s="178"/>
      <c r="L1170" s="174"/>
      <c r="M1170" s="179"/>
      <c r="N1170" s="180"/>
      <c r="O1170" s="180"/>
      <c r="P1170" s="180"/>
      <c r="Q1170" s="180"/>
      <c r="R1170" s="180"/>
      <c r="S1170" s="180"/>
      <c r="T1170" s="181"/>
      <c r="AT1170" s="175" t="s">
        <v>264</v>
      </c>
      <c r="AU1170" s="175" t="s">
        <v>82</v>
      </c>
      <c r="AV1170" s="14" t="s">
        <v>82</v>
      </c>
      <c r="AW1170" s="14" t="s">
        <v>34</v>
      </c>
      <c r="AX1170" s="14" t="s">
        <v>73</v>
      </c>
      <c r="AY1170" s="175" t="s">
        <v>252</v>
      </c>
    </row>
    <row r="1171" spans="2:51" s="13" customFormat="1" ht="11.25">
      <c r="B1171" s="167"/>
      <c r="D1171" s="160" t="s">
        <v>264</v>
      </c>
      <c r="E1171" s="168" t="s">
        <v>3</v>
      </c>
      <c r="F1171" s="169" t="s">
        <v>7118</v>
      </c>
      <c r="H1171" s="168" t="s">
        <v>3</v>
      </c>
      <c r="I1171" s="170"/>
      <c r="L1171" s="167"/>
      <c r="M1171" s="171"/>
      <c r="N1171" s="172"/>
      <c r="O1171" s="172"/>
      <c r="P1171" s="172"/>
      <c r="Q1171" s="172"/>
      <c r="R1171" s="172"/>
      <c r="S1171" s="172"/>
      <c r="T1171" s="173"/>
      <c r="AT1171" s="168" t="s">
        <v>264</v>
      </c>
      <c r="AU1171" s="168" t="s">
        <v>82</v>
      </c>
      <c r="AV1171" s="13" t="s">
        <v>80</v>
      </c>
      <c r="AW1171" s="13" t="s">
        <v>34</v>
      </c>
      <c r="AX1171" s="13" t="s">
        <v>73</v>
      </c>
      <c r="AY1171" s="168" t="s">
        <v>252</v>
      </c>
    </row>
    <row r="1172" spans="2:51" s="14" customFormat="1" ht="11.25">
      <c r="B1172" s="174"/>
      <c r="D1172" s="160" t="s">
        <v>264</v>
      </c>
      <c r="E1172" s="175" t="s">
        <v>3</v>
      </c>
      <c r="F1172" s="176" t="s">
        <v>566</v>
      </c>
      <c r="H1172" s="177">
        <v>31</v>
      </c>
      <c r="I1172" s="178"/>
      <c r="L1172" s="174"/>
      <c r="M1172" s="179"/>
      <c r="N1172" s="180"/>
      <c r="O1172" s="180"/>
      <c r="P1172" s="180"/>
      <c r="Q1172" s="180"/>
      <c r="R1172" s="180"/>
      <c r="S1172" s="180"/>
      <c r="T1172" s="181"/>
      <c r="AT1172" s="175" t="s">
        <v>264</v>
      </c>
      <c r="AU1172" s="175" t="s">
        <v>82</v>
      </c>
      <c r="AV1172" s="14" t="s">
        <v>82</v>
      </c>
      <c r="AW1172" s="14" t="s">
        <v>34</v>
      </c>
      <c r="AX1172" s="14" t="s">
        <v>73</v>
      </c>
      <c r="AY1172" s="175" t="s">
        <v>252</v>
      </c>
    </row>
    <row r="1173" spans="2:51" s="13" customFormat="1" ht="11.25">
      <c r="B1173" s="167"/>
      <c r="D1173" s="160" t="s">
        <v>264</v>
      </c>
      <c r="E1173" s="168" t="s">
        <v>3</v>
      </c>
      <c r="F1173" s="169" t="s">
        <v>7119</v>
      </c>
      <c r="H1173" s="168" t="s">
        <v>3</v>
      </c>
      <c r="I1173" s="170"/>
      <c r="L1173" s="167"/>
      <c r="M1173" s="171"/>
      <c r="N1173" s="172"/>
      <c r="O1173" s="172"/>
      <c r="P1173" s="172"/>
      <c r="Q1173" s="172"/>
      <c r="R1173" s="172"/>
      <c r="S1173" s="172"/>
      <c r="T1173" s="173"/>
      <c r="AT1173" s="168" t="s">
        <v>264</v>
      </c>
      <c r="AU1173" s="168" t="s">
        <v>82</v>
      </c>
      <c r="AV1173" s="13" t="s">
        <v>80</v>
      </c>
      <c r="AW1173" s="13" t="s">
        <v>34</v>
      </c>
      <c r="AX1173" s="13" t="s">
        <v>73</v>
      </c>
      <c r="AY1173" s="168" t="s">
        <v>252</v>
      </c>
    </row>
    <row r="1174" spans="2:51" s="14" customFormat="1" ht="11.25">
      <c r="B1174" s="174"/>
      <c r="D1174" s="160" t="s">
        <v>264</v>
      </c>
      <c r="E1174" s="175" t="s">
        <v>3</v>
      </c>
      <c r="F1174" s="176" t="s">
        <v>475</v>
      </c>
      <c r="H1174" s="177">
        <v>24</v>
      </c>
      <c r="I1174" s="178"/>
      <c r="L1174" s="174"/>
      <c r="M1174" s="179"/>
      <c r="N1174" s="180"/>
      <c r="O1174" s="180"/>
      <c r="P1174" s="180"/>
      <c r="Q1174" s="180"/>
      <c r="R1174" s="180"/>
      <c r="S1174" s="180"/>
      <c r="T1174" s="181"/>
      <c r="AT1174" s="175" t="s">
        <v>264</v>
      </c>
      <c r="AU1174" s="175" t="s">
        <v>82</v>
      </c>
      <c r="AV1174" s="14" t="s">
        <v>82</v>
      </c>
      <c r="AW1174" s="14" t="s">
        <v>34</v>
      </c>
      <c r="AX1174" s="14" t="s">
        <v>73</v>
      </c>
      <c r="AY1174" s="175" t="s">
        <v>252</v>
      </c>
    </row>
    <row r="1175" spans="2:51" s="13" customFormat="1" ht="11.25">
      <c r="B1175" s="167"/>
      <c r="D1175" s="160" t="s">
        <v>264</v>
      </c>
      <c r="E1175" s="168" t="s">
        <v>3</v>
      </c>
      <c r="F1175" s="169" t="s">
        <v>7120</v>
      </c>
      <c r="H1175" s="168" t="s">
        <v>3</v>
      </c>
      <c r="I1175" s="170"/>
      <c r="L1175" s="167"/>
      <c r="M1175" s="171"/>
      <c r="N1175" s="172"/>
      <c r="O1175" s="172"/>
      <c r="P1175" s="172"/>
      <c r="Q1175" s="172"/>
      <c r="R1175" s="172"/>
      <c r="S1175" s="172"/>
      <c r="T1175" s="173"/>
      <c r="AT1175" s="168" t="s">
        <v>264</v>
      </c>
      <c r="AU1175" s="168" t="s">
        <v>82</v>
      </c>
      <c r="AV1175" s="13" t="s">
        <v>80</v>
      </c>
      <c r="AW1175" s="13" t="s">
        <v>34</v>
      </c>
      <c r="AX1175" s="13" t="s">
        <v>73</v>
      </c>
      <c r="AY1175" s="168" t="s">
        <v>252</v>
      </c>
    </row>
    <row r="1176" spans="2:51" s="14" customFormat="1" ht="11.25">
      <c r="B1176" s="174"/>
      <c r="D1176" s="160" t="s">
        <v>264</v>
      </c>
      <c r="E1176" s="175" t="s">
        <v>3</v>
      </c>
      <c r="F1176" s="176" t="s">
        <v>517</v>
      </c>
      <c r="H1176" s="177">
        <v>29</v>
      </c>
      <c r="I1176" s="178"/>
      <c r="L1176" s="174"/>
      <c r="M1176" s="179"/>
      <c r="N1176" s="180"/>
      <c r="O1176" s="180"/>
      <c r="P1176" s="180"/>
      <c r="Q1176" s="180"/>
      <c r="R1176" s="180"/>
      <c r="S1176" s="180"/>
      <c r="T1176" s="181"/>
      <c r="AT1176" s="175" t="s">
        <v>264</v>
      </c>
      <c r="AU1176" s="175" t="s">
        <v>82</v>
      </c>
      <c r="AV1176" s="14" t="s">
        <v>82</v>
      </c>
      <c r="AW1176" s="14" t="s">
        <v>34</v>
      </c>
      <c r="AX1176" s="14" t="s">
        <v>73</v>
      </c>
      <c r="AY1176" s="175" t="s">
        <v>252</v>
      </c>
    </row>
    <row r="1177" spans="2:51" s="13" customFormat="1" ht="11.25">
      <c r="B1177" s="167"/>
      <c r="D1177" s="160" t="s">
        <v>264</v>
      </c>
      <c r="E1177" s="168" t="s">
        <v>3</v>
      </c>
      <c r="F1177" s="169" t="s">
        <v>7121</v>
      </c>
      <c r="H1177" s="168" t="s">
        <v>3</v>
      </c>
      <c r="I1177" s="170"/>
      <c r="L1177" s="167"/>
      <c r="M1177" s="171"/>
      <c r="N1177" s="172"/>
      <c r="O1177" s="172"/>
      <c r="P1177" s="172"/>
      <c r="Q1177" s="172"/>
      <c r="R1177" s="172"/>
      <c r="S1177" s="172"/>
      <c r="T1177" s="173"/>
      <c r="AT1177" s="168" t="s">
        <v>264</v>
      </c>
      <c r="AU1177" s="168" t="s">
        <v>82</v>
      </c>
      <c r="AV1177" s="13" t="s">
        <v>80</v>
      </c>
      <c r="AW1177" s="13" t="s">
        <v>34</v>
      </c>
      <c r="AX1177" s="13" t="s">
        <v>73</v>
      </c>
      <c r="AY1177" s="168" t="s">
        <v>252</v>
      </c>
    </row>
    <row r="1178" spans="2:51" s="14" customFormat="1" ht="11.25">
      <c r="B1178" s="174"/>
      <c r="D1178" s="160" t="s">
        <v>264</v>
      </c>
      <c r="E1178" s="175" t="s">
        <v>3</v>
      </c>
      <c r="F1178" s="176" t="s">
        <v>693</v>
      </c>
      <c r="H1178" s="177">
        <v>43</v>
      </c>
      <c r="I1178" s="178"/>
      <c r="L1178" s="174"/>
      <c r="M1178" s="179"/>
      <c r="N1178" s="180"/>
      <c r="O1178" s="180"/>
      <c r="P1178" s="180"/>
      <c r="Q1178" s="180"/>
      <c r="R1178" s="180"/>
      <c r="S1178" s="180"/>
      <c r="T1178" s="181"/>
      <c r="AT1178" s="175" t="s">
        <v>264</v>
      </c>
      <c r="AU1178" s="175" t="s">
        <v>82</v>
      </c>
      <c r="AV1178" s="14" t="s">
        <v>82</v>
      </c>
      <c r="AW1178" s="14" t="s">
        <v>34</v>
      </c>
      <c r="AX1178" s="14" t="s">
        <v>73</v>
      </c>
      <c r="AY1178" s="175" t="s">
        <v>252</v>
      </c>
    </row>
    <row r="1179" spans="2:51" s="13" customFormat="1" ht="11.25">
      <c r="B1179" s="167"/>
      <c r="D1179" s="160" t="s">
        <v>264</v>
      </c>
      <c r="E1179" s="168" t="s">
        <v>3</v>
      </c>
      <c r="F1179" s="169" t="s">
        <v>7122</v>
      </c>
      <c r="H1179" s="168" t="s">
        <v>3</v>
      </c>
      <c r="I1179" s="170"/>
      <c r="L1179" s="167"/>
      <c r="M1179" s="171"/>
      <c r="N1179" s="172"/>
      <c r="O1179" s="172"/>
      <c r="P1179" s="172"/>
      <c r="Q1179" s="172"/>
      <c r="R1179" s="172"/>
      <c r="S1179" s="172"/>
      <c r="T1179" s="173"/>
      <c r="AT1179" s="168" t="s">
        <v>264</v>
      </c>
      <c r="AU1179" s="168" t="s">
        <v>82</v>
      </c>
      <c r="AV1179" s="13" t="s">
        <v>80</v>
      </c>
      <c r="AW1179" s="13" t="s">
        <v>34</v>
      </c>
      <c r="AX1179" s="13" t="s">
        <v>73</v>
      </c>
      <c r="AY1179" s="168" t="s">
        <v>252</v>
      </c>
    </row>
    <row r="1180" spans="2:51" s="14" customFormat="1" ht="11.25">
      <c r="B1180" s="174"/>
      <c r="D1180" s="160" t="s">
        <v>264</v>
      </c>
      <c r="E1180" s="175" t="s">
        <v>3</v>
      </c>
      <c r="F1180" s="176" t="s">
        <v>748</v>
      </c>
      <c r="H1180" s="177">
        <v>47</v>
      </c>
      <c r="I1180" s="178"/>
      <c r="L1180" s="174"/>
      <c r="M1180" s="179"/>
      <c r="N1180" s="180"/>
      <c r="O1180" s="180"/>
      <c r="P1180" s="180"/>
      <c r="Q1180" s="180"/>
      <c r="R1180" s="180"/>
      <c r="S1180" s="180"/>
      <c r="T1180" s="181"/>
      <c r="AT1180" s="175" t="s">
        <v>264</v>
      </c>
      <c r="AU1180" s="175" t="s">
        <v>82</v>
      </c>
      <c r="AV1180" s="14" t="s">
        <v>82</v>
      </c>
      <c r="AW1180" s="14" t="s">
        <v>34</v>
      </c>
      <c r="AX1180" s="14" t="s">
        <v>73</v>
      </c>
      <c r="AY1180" s="175" t="s">
        <v>252</v>
      </c>
    </row>
    <row r="1181" spans="2:51" s="13" customFormat="1" ht="11.25">
      <c r="B1181" s="167"/>
      <c r="D1181" s="160" t="s">
        <v>264</v>
      </c>
      <c r="E1181" s="168" t="s">
        <v>3</v>
      </c>
      <c r="F1181" s="169" t="s">
        <v>7123</v>
      </c>
      <c r="H1181" s="168" t="s">
        <v>3</v>
      </c>
      <c r="I1181" s="170"/>
      <c r="L1181" s="167"/>
      <c r="M1181" s="171"/>
      <c r="N1181" s="172"/>
      <c r="O1181" s="172"/>
      <c r="P1181" s="172"/>
      <c r="Q1181" s="172"/>
      <c r="R1181" s="172"/>
      <c r="S1181" s="172"/>
      <c r="T1181" s="173"/>
      <c r="AT1181" s="168" t="s">
        <v>264</v>
      </c>
      <c r="AU1181" s="168" t="s">
        <v>82</v>
      </c>
      <c r="AV1181" s="13" t="s">
        <v>80</v>
      </c>
      <c r="AW1181" s="13" t="s">
        <v>34</v>
      </c>
      <c r="AX1181" s="13" t="s">
        <v>73</v>
      </c>
      <c r="AY1181" s="168" t="s">
        <v>252</v>
      </c>
    </row>
    <row r="1182" spans="2:51" s="14" customFormat="1" ht="11.25">
      <c r="B1182" s="174"/>
      <c r="D1182" s="160" t="s">
        <v>264</v>
      </c>
      <c r="E1182" s="175" t="s">
        <v>3</v>
      </c>
      <c r="F1182" s="176" t="s">
        <v>724</v>
      </c>
      <c r="H1182" s="177">
        <v>44</v>
      </c>
      <c r="I1182" s="178"/>
      <c r="L1182" s="174"/>
      <c r="M1182" s="179"/>
      <c r="N1182" s="180"/>
      <c r="O1182" s="180"/>
      <c r="P1182" s="180"/>
      <c r="Q1182" s="180"/>
      <c r="R1182" s="180"/>
      <c r="S1182" s="180"/>
      <c r="T1182" s="181"/>
      <c r="AT1182" s="175" t="s">
        <v>264</v>
      </c>
      <c r="AU1182" s="175" t="s">
        <v>82</v>
      </c>
      <c r="AV1182" s="14" t="s">
        <v>82</v>
      </c>
      <c r="AW1182" s="14" t="s">
        <v>34</v>
      </c>
      <c r="AX1182" s="14" t="s">
        <v>73</v>
      </c>
      <c r="AY1182" s="175" t="s">
        <v>252</v>
      </c>
    </row>
    <row r="1183" spans="2:51" s="13" customFormat="1" ht="11.25">
      <c r="B1183" s="167"/>
      <c r="D1183" s="160" t="s">
        <v>264</v>
      </c>
      <c r="E1183" s="168" t="s">
        <v>3</v>
      </c>
      <c r="F1183" s="169" t="s">
        <v>7124</v>
      </c>
      <c r="H1183" s="168" t="s">
        <v>3</v>
      </c>
      <c r="I1183" s="170"/>
      <c r="L1183" s="167"/>
      <c r="M1183" s="171"/>
      <c r="N1183" s="172"/>
      <c r="O1183" s="172"/>
      <c r="P1183" s="172"/>
      <c r="Q1183" s="172"/>
      <c r="R1183" s="172"/>
      <c r="S1183" s="172"/>
      <c r="T1183" s="173"/>
      <c r="AT1183" s="168" t="s">
        <v>264</v>
      </c>
      <c r="AU1183" s="168" t="s">
        <v>82</v>
      </c>
      <c r="AV1183" s="13" t="s">
        <v>80</v>
      </c>
      <c r="AW1183" s="13" t="s">
        <v>34</v>
      </c>
      <c r="AX1183" s="13" t="s">
        <v>73</v>
      </c>
      <c r="AY1183" s="168" t="s">
        <v>252</v>
      </c>
    </row>
    <row r="1184" spans="2:51" s="14" customFormat="1" ht="11.25">
      <c r="B1184" s="174"/>
      <c r="D1184" s="160" t="s">
        <v>264</v>
      </c>
      <c r="E1184" s="175" t="s">
        <v>3</v>
      </c>
      <c r="F1184" s="176" t="s">
        <v>866</v>
      </c>
      <c r="H1184" s="177">
        <v>59</v>
      </c>
      <c r="I1184" s="178"/>
      <c r="L1184" s="174"/>
      <c r="M1184" s="179"/>
      <c r="N1184" s="180"/>
      <c r="O1184" s="180"/>
      <c r="P1184" s="180"/>
      <c r="Q1184" s="180"/>
      <c r="R1184" s="180"/>
      <c r="S1184" s="180"/>
      <c r="T1184" s="181"/>
      <c r="AT1184" s="175" t="s">
        <v>264</v>
      </c>
      <c r="AU1184" s="175" t="s">
        <v>82</v>
      </c>
      <c r="AV1184" s="14" t="s">
        <v>82</v>
      </c>
      <c r="AW1184" s="14" t="s">
        <v>34</v>
      </c>
      <c r="AX1184" s="14" t="s">
        <v>73</v>
      </c>
      <c r="AY1184" s="175" t="s">
        <v>252</v>
      </c>
    </row>
    <row r="1185" spans="2:51" s="13" customFormat="1" ht="11.25">
      <c r="B1185" s="167"/>
      <c r="D1185" s="160" t="s">
        <v>264</v>
      </c>
      <c r="E1185" s="168" t="s">
        <v>3</v>
      </c>
      <c r="F1185" s="169" t="s">
        <v>7125</v>
      </c>
      <c r="H1185" s="168" t="s">
        <v>3</v>
      </c>
      <c r="I1185" s="170"/>
      <c r="L1185" s="167"/>
      <c r="M1185" s="171"/>
      <c r="N1185" s="172"/>
      <c r="O1185" s="172"/>
      <c r="P1185" s="172"/>
      <c r="Q1185" s="172"/>
      <c r="R1185" s="172"/>
      <c r="S1185" s="172"/>
      <c r="T1185" s="173"/>
      <c r="AT1185" s="168" t="s">
        <v>264</v>
      </c>
      <c r="AU1185" s="168" t="s">
        <v>82</v>
      </c>
      <c r="AV1185" s="13" t="s">
        <v>80</v>
      </c>
      <c r="AW1185" s="13" t="s">
        <v>34</v>
      </c>
      <c r="AX1185" s="13" t="s">
        <v>73</v>
      </c>
      <c r="AY1185" s="168" t="s">
        <v>252</v>
      </c>
    </row>
    <row r="1186" spans="2:51" s="14" customFormat="1" ht="11.25">
      <c r="B1186" s="174"/>
      <c r="D1186" s="160" t="s">
        <v>264</v>
      </c>
      <c r="E1186" s="175" t="s">
        <v>3</v>
      </c>
      <c r="F1186" s="176" t="s">
        <v>8</v>
      </c>
      <c r="H1186" s="177">
        <v>21</v>
      </c>
      <c r="I1186" s="178"/>
      <c r="L1186" s="174"/>
      <c r="M1186" s="179"/>
      <c r="N1186" s="180"/>
      <c r="O1186" s="180"/>
      <c r="P1186" s="180"/>
      <c r="Q1186" s="180"/>
      <c r="R1186" s="180"/>
      <c r="S1186" s="180"/>
      <c r="T1186" s="181"/>
      <c r="AT1186" s="175" t="s">
        <v>264</v>
      </c>
      <c r="AU1186" s="175" t="s">
        <v>82</v>
      </c>
      <c r="AV1186" s="14" t="s">
        <v>82</v>
      </c>
      <c r="AW1186" s="14" t="s">
        <v>34</v>
      </c>
      <c r="AX1186" s="14" t="s">
        <v>73</v>
      </c>
      <c r="AY1186" s="175" t="s">
        <v>252</v>
      </c>
    </row>
    <row r="1187" spans="2:51" s="13" customFormat="1" ht="11.25">
      <c r="B1187" s="167"/>
      <c r="D1187" s="160" t="s">
        <v>264</v>
      </c>
      <c r="E1187" s="168" t="s">
        <v>3</v>
      </c>
      <c r="F1187" s="169" t="s">
        <v>7126</v>
      </c>
      <c r="H1187" s="168" t="s">
        <v>3</v>
      </c>
      <c r="I1187" s="170"/>
      <c r="L1187" s="167"/>
      <c r="M1187" s="171"/>
      <c r="N1187" s="172"/>
      <c r="O1187" s="172"/>
      <c r="P1187" s="172"/>
      <c r="Q1187" s="172"/>
      <c r="R1187" s="172"/>
      <c r="S1187" s="172"/>
      <c r="T1187" s="173"/>
      <c r="AT1187" s="168" t="s">
        <v>264</v>
      </c>
      <c r="AU1187" s="168" t="s">
        <v>82</v>
      </c>
      <c r="AV1187" s="13" t="s">
        <v>80</v>
      </c>
      <c r="AW1187" s="13" t="s">
        <v>34</v>
      </c>
      <c r="AX1187" s="13" t="s">
        <v>73</v>
      </c>
      <c r="AY1187" s="168" t="s">
        <v>252</v>
      </c>
    </row>
    <row r="1188" spans="2:51" s="14" customFormat="1" ht="11.25">
      <c r="B1188" s="174"/>
      <c r="D1188" s="160" t="s">
        <v>264</v>
      </c>
      <c r="E1188" s="175" t="s">
        <v>3</v>
      </c>
      <c r="F1188" s="176" t="s">
        <v>834</v>
      </c>
      <c r="H1188" s="177">
        <v>55</v>
      </c>
      <c r="I1188" s="178"/>
      <c r="L1188" s="174"/>
      <c r="M1188" s="179"/>
      <c r="N1188" s="180"/>
      <c r="O1188" s="180"/>
      <c r="P1188" s="180"/>
      <c r="Q1188" s="180"/>
      <c r="R1188" s="180"/>
      <c r="S1188" s="180"/>
      <c r="T1188" s="181"/>
      <c r="AT1188" s="175" t="s">
        <v>264</v>
      </c>
      <c r="AU1188" s="175" t="s">
        <v>82</v>
      </c>
      <c r="AV1188" s="14" t="s">
        <v>82</v>
      </c>
      <c r="AW1188" s="14" t="s">
        <v>34</v>
      </c>
      <c r="AX1188" s="14" t="s">
        <v>73</v>
      </c>
      <c r="AY1188" s="175" t="s">
        <v>252</v>
      </c>
    </row>
    <row r="1189" spans="2:51" s="13" customFormat="1" ht="11.25">
      <c r="B1189" s="167"/>
      <c r="D1189" s="160" t="s">
        <v>264</v>
      </c>
      <c r="E1189" s="168" t="s">
        <v>3</v>
      </c>
      <c r="F1189" s="169" t="s">
        <v>7127</v>
      </c>
      <c r="H1189" s="168" t="s">
        <v>3</v>
      </c>
      <c r="I1189" s="170"/>
      <c r="L1189" s="167"/>
      <c r="M1189" s="171"/>
      <c r="N1189" s="172"/>
      <c r="O1189" s="172"/>
      <c r="P1189" s="172"/>
      <c r="Q1189" s="172"/>
      <c r="R1189" s="172"/>
      <c r="S1189" s="172"/>
      <c r="T1189" s="173"/>
      <c r="AT1189" s="168" t="s">
        <v>264</v>
      </c>
      <c r="AU1189" s="168" t="s">
        <v>82</v>
      </c>
      <c r="AV1189" s="13" t="s">
        <v>80</v>
      </c>
      <c r="AW1189" s="13" t="s">
        <v>34</v>
      </c>
      <c r="AX1189" s="13" t="s">
        <v>73</v>
      </c>
      <c r="AY1189" s="168" t="s">
        <v>252</v>
      </c>
    </row>
    <row r="1190" spans="2:51" s="14" customFormat="1" ht="11.25">
      <c r="B1190" s="174"/>
      <c r="D1190" s="160" t="s">
        <v>264</v>
      </c>
      <c r="E1190" s="175" t="s">
        <v>3</v>
      </c>
      <c r="F1190" s="176" t="s">
        <v>762</v>
      </c>
      <c r="H1190" s="177">
        <v>49</v>
      </c>
      <c r="I1190" s="178"/>
      <c r="L1190" s="174"/>
      <c r="M1190" s="179"/>
      <c r="N1190" s="180"/>
      <c r="O1190" s="180"/>
      <c r="P1190" s="180"/>
      <c r="Q1190" s="180"/>
      <c r="R1190" s="180"/>
      <c r="S1190" s="180"/>
      <c r="T1190" s="181"/>
      <c r="AT1190" s="175" t="s">
        <v>264</v>
      </c>
      <c r="AU1190" s="175" t="s">
        <v>82</v>
      </c>
      <c r="AV1190" s="14" t="s">
        <v>82</v>
      </c>
      <c r="AW1190" s="14" t="s">
        <v>34</v>
      </c>
      <c r="AX1190" s="14" t="s">
        <v>73</v>
      </c>
      <c r="AY1190" s="175" t="s">
        <v>252</v>
      </c>
    </row>
    <row r="1191" spans="2:51" s="13" customFormat="1" ht="11.25">
      <c r="B1191" s="167"/>
      <c r="D1191" s="160" t="s">
        <v>264</v>
      </c>
      <c r="E1191" s="168" t="s">
        <v>3</v>
      </c>
      <c r="F1191" s="169" t="s">
        <v>7128</v>
      </c>
      <c r="H1191" s="168" t="s">
        <v>3</v>
      </c>
      <c r="I1191" s="170"/>
      <c r="L1191" s="167"/>
      <c r="M1191" s="171"/>
      <c r="N1191" s="172"/>
      <c r="O1191" s="172"/>
      <c r="P1191" s="172"/>
      <c r="Q1191" s="172"/>
      <c r="R1191" s="172"/>
      <c r="S1191" s="172"/>
      <c r="T1191" s="173"/>
      <c r="AT1191" s="168" t="s">
        <v>264</v>
      </c>
      <c r="AU1191" s="168" t="s">
        <v>82</v>
      </c>
      <c r="AV1191" s="13" t="s">
        <v>80</v>
      </c>
      <c r="AW1191" s="13" t="s">
        <v>34</v>
      </c>
      <c r="AX1191" s="13" t="s">
        <v>73</v>
      </c>
      <c r="AY1191" s="168" t="s">
        <v>252</v>
      </c>
    </row>
    <row r="1192" spans="2:51" s="14" customFormat="1" ht="11.25">
      <c r="B1192" s="174"/>
      <c r="D1192" s="160" t="s">
        <v>264</v>
      </c>
      <c r="E1192" s="175" t="s">
        <v>3</v>
      </c>
      <c r="F1192" s="176" t="s">
        <v>850</v>
      </c>
      <c r="H1192" s="177">
        <v>57</v>
      </c>
      <c r="I1192" s="178"/>
      <c r="L1192" s="174"/>
      <c r="M1192" s="179"/>
      <c r="N1192" s="180"/>
      <c r="O1192" s="180"/>
      <c r="P1192" s="180"/>
      <c r="Q1192" s="180"/>
      <c r="R1192" s="180"/>
      <c r="S1192" s="180"/>
      <c r="T1192" s="181"/>
      <c r="AT1192" s="175" t="s">
        <v>264</v>
      </c>
      <c r="AU1192" s="175" t="s">
        <v>82</v>
      </c>
      <c r="AV1192" s="14" t="s">
        <v>82</v>
      </c>
      <c r="AW1192" s="14" t="s">
        <v>34</v>
      </c>
      <c r="AX1192" s="14" t="s">
        <v>73</v>
      </c>
      <c r="AY1192" s="175" t="s">
        <v>252</v>
      </c>
    </row>
    <row r="1193" spans="2:51" s="13" customFormat="1" ht="11.25">
      <c r="B1193" s="167"/>
      <c r="D1193" s="160" t="s">
        <v>264</v>
      </c>
      <c r="E1193" s="168" t="s">
        <v>3</v>
      </c>
      <c r="F1193" s="169" t="s">
        <v>7129</v>
      </c>
      <c r="H1193" s="168" t="s">
        <v>3</v>
      </c>
      <c r="I1193" s="170"/>
      <c r="L1193" s="167"/>
      <c r="M1193" s="171"/>
      <c r="N1193" s="172"/>
      <c r="O1193" s="172"/>
      <c r="P1193" s="172"/>
      <c r="Q1193" s="172"/>
      <c r="R1193" s="172"/>
      <c r="S1193" s="172"/>
      <c r="T1193" s="173"/>
      <c r="AT1193" s="168" t="s">
        <v>264</v>
      </c>
      <c r="AU1193" s="168" t="s">
        <v>82</v>
      </c>
      <c r="AV1193" s="13" t="s">
        <v>80</v>
      </c>
      <c r="AW1193" s="13" t="s">
        <v>34</v>
      </c>
      <c r="AX1193" s="13" t="s">
        <v>73</v>
      </c>
      <c r="AY1193" s="168" t="s">
        <v>252</v>
      </c>
    </row>
    <row r="1194" spans="2:51" s="14" customFormat="1" ht="11.25">
      <c r="B1194" s="174"/>
      <c r="D1194" s="160" t="s">
        <v>264</v>
      </c>
      <c r="E1194" s="175" t="s">
        <v>3</v>
      </c>
      <c r="F1194" s="176" t="s">
        <v>819</v>
      </c>
      <c r="H1194" s="177">
        <v>54</v>
      </c>
      <c r="I1194" s="178"/>
      <c r="L1194" s="174"/>
      <c r="M1194" s="179"/>
      <c r="N1194" s="180"/>
      <c r="O1194" s="180"/>
      <c r="P1194" s="180"/>
      <c r="Q1194" s="180"/>
      <c r="R1194" s="180"/>
      <c r="S1194" s="180"/>
      <c r="T1194" s="181"/>
      <c r="AT1194" s="175" t="s">
        <v>264</v>
      </c>
      <c r="AU1194" s="175" t="s">
        <v>82</v>
      </c>
      <c r="AV1194" s="14" t="s">
        <v>82</v>
      </c>
      <c r="AW1194" s="14" t="s">
        <v>34</v>
      </c>
      <c r="AX1194" s="14" t="s">
        <v>73</v>
      </c>
      <c r="AY1194" s="175" t="s">
        <v>252</v>
      </c>
    </row>
    <row r="1195" spans="2:51" s="13" customFormat="1" ht="11.25">
      <c r="B1195" s="167"/>
      <c r="D1195" s="160" t="s">
        <v>264</v>
      </c>
      <c r="E1195" s="168" t="s">
        <v>3</v>
      </c>
      <c r="F1195" s="169" t="s">
        <v>7127</v>
      </c>
      <c r="H1195" s="168" t="s">
        <v>3</v>
      </c>
      <c r="I1195" s="170"/>
      <c r="L1195" s="167"/>
      <c r="M1195" s="171"/>
      <c r="N1195" s="172"/>
      <c r="O1195" s="172"/>
      <c r="P1195" s="172"/>
      <c r="Q1195" s="172"/>
      <c r="R1195" s="172"/>
      <c r="S1195" s="172"/>
      <c r="T1195" s="173"/>
      <c r="AT1195" s="168" t="s">
        <v>264</v>
      </c>
      <c r="AU1195" s="168" t="s">
        <v>82</v>
      </c>
      <c r="AV1195" s="13" t="s">
        <v>80</v>
      </c>
      <c r="AW1195" s="13" t="s">
        <v>34</v>
      </c>
      <c r="AX1195" s="13" t="s">
        <v>73</v>
      </c>
      <c r="AY1195" s="168" t="s">
        <v>252</v>
      </c>
    </row>
    <row r="1196" spans="2:51" s="14" customFormat="1" ht="11.25">
      <c r="B1196" s="174"/>
      <c r="D1196" s="160" t="s">
        <v>264</v>
      </c>
      <c r="E1196" s="175" t="s">
        <v>3</v>
      </c>
      <c r="F1196" s="176" t="s">
        <v>916</v>
      </c>
      <c r="H1196" s="177">
        <v>62</v>
      </c>
      <c r="I1196" s="178"/>
      <c r="L1196" s="174"/>
      <c r="M1196" s="179"/>
      <c r="N1196" s="180"/>
      <c r="O1196" s="180"/>
      <c r="P1196" s="180"/>
      <c r="Q1196" s="180"/>
      <c r="R1196" s="180"/>
      <c r="S1196" s="180"/>
      <c r="T1196" s="181"/>
      <c r="AT1196" s="175" t="s">
        <v>264</v>
      </c>
      <c r="AU1196" s="175" t="s">
        <v>82</v>
      </c>
      <c r="AV1196" s="14" t="s">
        <v>82</v>
      </c>
      <c r="AW1196" s="14" t="s">
        <v>34</v>
      </c>
      <c r="AX1196" s="14" t="s">
        <v>73</v>
      </c>
      <c r="AY1196" s="175" t="s">
        <v>252</v>
      </c>
    </row>
    <row r="1197" spans="2:51" s="13" customFormat="1" ht="11.25">
      <c r="B1197" s="167"/>
      <c r="D1197" s="160" t="s">
        <v>264</v>
      </c>
      <c r="E1197" s="168" t="s">
        <v>3</v>
      </c>
      <c r="F1197" s="169" t="s">
        <v>7130</v>
      </c>
      <c r="H1197" s="168" t="s">
        <v>3</v>
      </c>
      <c r="I1197" s="170"/>
      <c r="L1197" s="167"/>
      <c r="M1197" s="171"/>
      <c r="N1197" s="172"/>
      <c r="O1197" s="172"/>
      <c r="P1197" s="172"/>
      <c r="Q1197" s="172"/>
      <c r="R1197" s="172"/>
      <c r="S1197" s="172"/>
      <c r="T1197" s="173"/>
      <c r="AT1197" s="168" t="s">
        <v>264</v>
      </c>
      <c r="AU1197" s="168" t="s">
        <v>82</v>
      </c>
      <c r="AV1197" s="13" t="s">
        <v>80</v>
      </c>
      <c r="AW1197" s="13" t="s">
        <v>34</v>
      </c>
      <c r="AX1197" s="13" t="s">
        <v>73</v>
      </c>
      <c r="AY1197" s="168" t="s">
        <v>252</v>
      </c>
    </row>
    <row r="1198" spans="2:51" s="14" customFormat="1" ht="11.25">
      <c r="B1198" s="174"/>
      <c r="D1198" s="160" t="s">
        <v>264</v>
      </c>
      <c r="E1198" s="175" t="s">
        <v>3</v>
      </c>
      <c r="F1198" s="176" t="s">
        <v>373</v>
      </c>
      <c r="H1198" s="177">
        <v>12</v>
      </c>
      <c r="I1198" s="178"/>
      <c r="L1198" s="174"/>
      <c r="M1198" s="179"/>
      <c r="N1198" s="180"/>
      <c r="O1198" s="180"/>
      <c r="P1198" s="180"/>
      <c r="Q1198" s="180"/>
      <c r="R1198" s="180"/>
      <c r="S1198" s="180"/>
      <c r="T1198" s="181"/>
      <c r="AT1198" s="175" t="s">
        <v>264</v>
      </c>
      <c r="AU1198" s="175" t="s">
        <v>82</v>
      </c>
      <c r="AV1198" s="14" t="s">
        <v>82</v>
      </c>
      <c r="AW1198" s="14" t="s">
        <v>34</v>
      </c>
      <c r="AX1198" s="14" t="s">
        <v>73</v>
      </c>
      <c r="AY1198" s="175" t="s">
        <v>252</v>
      </c>
    </row>
    <row r="1199" spans="2:51" s="13" customFormat="1" ht="11.25">
      <c r="B1199" s="167"/>
      <c r="D1199" s="160" t="s">
        <v>264</v>
      </c>
      <c r="E1199" s="168" t="s">
        <v>3</v>
      </c>
      <c r="F1199" s="169" t="s">
        <v>7131</v>
      </c>
      <c r="H1199" s="168" t="s">
        <v>3</v>
      </c>
      <c r="I1199" s="170"/>
      <c r="L1199" s="167"/>
      <c r="M1199" s="171"/>
      <c r="N1199" s="172"/>
      <c r="O1199" s="172"/>
      <c r="P1199" s="172"/>
      <c r="Q1199" s="172"/>
      <c r="R1199" s="172"/>
      <c r="S1199" s="172"/>
      <c r="T1199" s="173"/>
      <c r="AT1199" s="168" t="s">
        <v>264</v>
      </c>
      <c r="AU1199" s="168" t="s">
        <v>82</v>
      </c>
      <c r="AV1199" s="13" t="s">
        <v>80</v>
      </c>
      <c r="AW1199" s="13" t="s">
        <v>34</v>
      </c>
      <c r="AX1199" s="13" t="s">
        <v>73</v>
      </c>
      <c r="AY1199" s="168" t="s">
        <v>252</v>
      </c>
    </row>
    <row r="1200" spans="2:51" s="14" customFormat="1" ht="11.25">
      <c r="B1200" s="174"/>
      <c r="D1200" s="160" t="s">
        <v>264</v>
      </c>
      <c r="E1200" s="175" t="s">
        <v>3</v>
      </c>
      <c r="F1200" s="176" t="s">
        <v>373</v>
      </c>
      <c r="H1200" s="177">
        <v>12</v>
      </c>
      <c r="I1200" s="178"/>
      <c r="L1200" s="174"/>
      <c r="M1200" s="179"/>
      <c r="N1200" s="180"/>
      <c r="O1200" s="180"/>
      <c r="P1200" s="180"/>
      <c r="Q1200" s="180"/>
      <c r="R1200" s="180"/>
      <c r="S1200" s="180"/>
      <c r="T1200" s="181"/>
      <c r="AT1200" s="175" t="s">
        <v>264</v>
      </c>
      <c r="AU1200" s="175" t="s">
        <v>82</v>
      </c>
      <c r="AV1200" s="14" t="s">
        <v>82</v>
      </c>
      <c r="AW1200" s="14" t="s">
        <v>34</v>
      </c>
      <c r="AX1200" s="14" t="s">
        <v>73</v>
      </c>
      <c r="AY1200" s="175" t="s">
        <v>252</v>
      </c>
    </row>
    <row r="1201" spans="2:51" s="13" customFormat="1" ht="11.25">
      <c r="B1201" s="167"/>
      <c r="D1201" s="160" t="s">
        <v>264</v>
      </c>
      <c r="E1201" s="168" t="s">
        <v>3</v>
      </c>
      <c r="F1201" s="169" t="s">
        <v>7132</v>
      </c>
      <c r="H1201" s="168" t="s">
        <v>3</v>
      </c>
      <c r="I1201" s="170"/>
      <c r="L1201" s="167"/>
      <c r="M1201" s="171"/>
      <c r="N1201" s="172"/>
      <c r="O1201" s="172"/>
      <c r="P1201" s="172"/>
      <c r="Q1201" s="172"/>
      <c r="R1201" s="172"/>
      <c r="S1201" s="172"/>
      <c r="T1201" s="173"/>
      <c r="AT1201" s="168" t="s">
        <v>264</v>
      </c>
      <c r="AU1201" s="168" t="s">
        <v>82</v>
      </c>
      <c r="AV1201" s="13" t="s">
        <v>80</v>
      </c>
      <c r="AW1201" s="13" t="s">
        <v>34</v>
      </c>
      <c r="AX1201" s="13" t="s">
        <v>73</v>
      </c>
      <c r="AY1201" s="168" t="s">
        <v>252</v>
      </c>
    </row>
    <row r="1202" spans="2:51" s="14" customFormat="1" ht="11.25">
      <c r="B1202" s="174"/>
      <c r="D1202" s="160" t="s">
        <v>264</v>
      </c>
      <c r="E1202" s="175" t="s">
        <v>3</v>
      </c>
      <c r="F1202" s="176" t="s">
        <v>373</v>
      </c>
      <c r="H1202" s="177">
        <v>12</v>
      </c>
      <c r="I1202" s="178"/>
      <c r="L1202" s="174"/>
      <c r="M1202" s="179"/>
      <c r="N1202" s="180"/>
      <c r="O1202" s="180"/>
      <c r="P1202" s="180"/>
      <c r="Q1202" s="180"/>
      <c r="R1202" s="180"/>
      <c r="S1202" s="180"/>
      <c r="T1202" s="181"/>
      <c r="AT1202" s="175" t="s">
        <v>264</v>
      </c>
      <c r="AU1202" s="175" t="s">
        <v>82</v>
      </c>
      <c r="AV1202" s="14" t="s">
        <v>82</v>
      </c>
      <c r="AW1202" s="14" t="s">
        <v>34</v>
      </c>
      <c r="AX1202" s="14" t="s">
        <v>73</v>
      </c>
      <c r="AY1202" s="175" t="s">
        <v>252</v>
      </c>
    </row>
    <row r="1203" spans="2:51" s="13" customFormat="1" ht="11.25">
      <c r="B1203" s="167"/>
      <c r="D1203" s="160" t="s">
        <v>264</v>
      </c>
      <c r="E1203" s="168" t="s">
        <v>3</v>
      </c>
      <c r="F1203" s="169" t="s">
        <v>7133</v>
      </c>
      <c r="H1203" s="168" t="s">
        <v>3</v>
      </c>
      <c r="I1203" s="170"/>
      <c r="L1203" s="167"/>
      <c r="M1203" s="171"/>
      <c r="N1203" s="172"/>
      <c r="O1203" s="172"/>
      <c r="P1203" s="172"/>
      <c r="Q1203" s="172"/>
      <c r="R1203" s="172"/>
      <c r="S1203" s="172"/>
      <c r="T1203" s="173"/>
      <c r="AT1203" s="168" t="s">
        <v>264</v>
      </c>
      <c r="AU1203" s="168" t="s">
        <v>82</v>
      </c>
      <c r="AV1203" s="13" t="s">
        <v>80</v>
      </c>
      <c r="AW1203" s="13" t="s">
        <v>34</v>
      </c>
      <c r="AX1203" s="13" t="s">
        <v>73</v>
      </c>
      <c r="AY1203" s="168" t="s">
        <v>252</v>
      </c>
    </row>
    <row r="1204" spans="2:51" s="14" customFormat="1" ht="11.25">
      <c r="B1204" s="174"/>
      <c r="D1204" s="160" t="s">
        <v>264</v>
      </c>
      <c r="E1204" s="175" t="s">
        <v>3</v>
      </c>
      <c r="F1204" s="176" t="s">
        <v>373</v>
      </c>
      <c r="H1204" s="177">
        <v>12</v>
      </c>
      <c r="I1204" s="178"/>
      <c r="L1204" s="174"/>
      <c r="M1204" s="179"/>
      <c r="N1204" s="180"/>
      <c r="O1204" s="180"/>
      <c r="P1204" s="180"/>
      <c r="Q1204" s="180"/>
      <c r="R1204" s="180"/>
      <c r="S1204" s="180"/>
      <c r="T1204" s="181"/>
      <c r="AT1204" s="175" t="s">
        <v>264</v>
      </c>
      <c r="AU1204" s="175" t="s">
        <v>82</v>
      </c>
      <c r="AV1204" s="14" t="s">
        <v>82</v>
      </c>
      <c r="AW1204" s="14" t="s">
        <v>34</v>
      </c>
      <c r="AX1204" s="14" t="s">
        <v>73</v>
      </c>
      <c r="AY1204" s="175" t="s">
        <v>252</v>
      </c>
    </row>
    <row r="1205" spans="2:51" s="13" customFormat="1" ht="11.25">
      <c r="B1205" s="167"/>
      <c r="D1205" s="160" t="s">
        <v>264</v>
      </c>
      <c r="E1205" s="168" t="s">
        <v>3</v>
      </c>
      <c r="F1205" s="169" t="s">
        <v>7134</v>
      </c>
      <c r="H1205" s="168" t="s">
        <v>3</v>
      </c>
      <c r="I1205" s="170"/>
      <c r="L1205" s="167"/>
      <c r="M1205" s="171"/>
      <c r="N1205" s="172"/>
      <c r="O1205" s="172"/>
      <c r="P1205" s="172"/>
      <c r="Q1205" s="172"/>
      <c r="R1205" s="172"/>
      <c r="S1205" s="172"/>
      <c r="T1205" s="173"/>
      <c r="AT1205" s="168" t="s">
        <v>264</v>
      </c>
      <c r="AU1205" s="168" t="s">
        <v>82</v>
      </c>
      <c r="AV1205" s="13" t="s">
        <v>80</v>
      </c>
      <c r="AW1205" s="13" t="s">
        <v>34</v>
      </c>
      <c r="AX1205" s="13" t="s">
        <v>73</v>
      </c>
      <c r="AY1205" s="168" t="s">
        <v>252</v>
      </c>
    </row>
    <row r="1206" spans="2:51" s="14" customFormat="1" ht="11.25">
      <c r="B1206" s="174"/>
      <c r="D1206" s="160" t="s">
        <v>264</v>
      </c>
      <c r="E1206" s="175" t="s">
        <v>3</v>
      </c>
      <c r="F1206" s="176" t="s">
        <v>338</v>
      </c>
      <c r="H1206" s="177">
        <v>10</v>
      </c>
      <c r="I1206" s="178"/>
      <c r="L1206" s="174"/>
      <c r="M1206" s="179"/>
      <c r="N1206" s="180"/>
      <c r="O1206" s="180"/>
      <c r="P1206" s="180"/>
      <c r="Q1206" s="180"/>
      <c r="R1206" s="180"/>
      <c r="S1206" s="180"/>
      <c r="T1206" s="181"/>
      <c r="AT1206" s="175" t="s">
        <v>264</v>
      </c>
      <c r="AU1206" s="175" t="s">
        <v>82</v>
      </c>
      <c r="AV1206" s="14" t="s">
        <v>82</v>
      </c>
      <c r="AW1206" s="14" t="s">
        <v>34</v>
      </c>
      <c r="AX1206" s="14" t="s">
        <v>73</v>
      </c>
      <c r="AY1206" s="175" t="s">
        <v>252</v>
      </c>
    </row>
    <row r="1207" spans="2:51" s="13" customFormat="1" ht="11.25">
      <c r="B1207" s="167"/>
      <c r="D1207" s="160" t="s">
        <v>264</v>
      </c>
      <c r="E1207" s="168" t="s">
        <v>3</v>
      </c>
      <c r="F1207" s="169" t="s">
        <v>7135</v>
      </c>
      <c r="H1207" s="168" t="s">
        <v>3</v>
      </c>
      <c r="I1207" s="170"/>
      <c r="L1207" s="167"/>
      <c r="M1207" s="171"/>
      <c r="N1207" s="172"/>
      <c r="O1207" s="172"/>
      <c r="P1207" s="172"/>
      <c r="Q1207" s="172"/>
      <c r="R1207" s="172"/>
      <c r="S1207" s="172"/>
      <c r="T1207" s="173"/>
      <c r="AT1207" s="168" t="s">
        <v>264</v>
      </c>
      <c r="AU1207" s="168" t="s">
        <v>82</v>
      </c>
      <c r="AV1207" s="13" t="s">
        <v>80</v>
      </c>
      <c r="AW1207" s="13" t="s">
        <v>34</v>
      </c>
      <c r="AX1207" s="13" t="s">
        <v>73</v>
      </c>
      <c r="AY1207" s="168" t="s">
        <v>252</v>
      </c>
    </row>
    <row r="1208" spans="2:51" s="14" customFormat="1" ht="11.25">
      <c r="B1208" s="174"/>
      <c r="D1208" s="160" t="s">
        <v>264</v>
      </c>
      <c r="E1208" s="175" t="s">
        <v>3</v>
      </c>
      <c r="F1208" s="176" t="s">
        <v>451</v>
      </c>
      <c r="H1208" s="177">
        <v>22</v>
      </c>
      <c r="I1208" s="178"/>
      <c r="L1208" s="174"/>
      <c r="M1208" s="179"/>
      <c r="N1208" s="180"/>
      <c r="O1208" s="180"/>
      <c r="P1208" s="180"/>
      <c r="Q1208" s="180"/>
      <c r="R1208" s="180"/>
      <c r="S1208" s="180"/>
      <c r="T1208" s="181"/>
      <c r="AT1208" s="175" t="s">
        <v>264</v>
      </c>
      <c r="AU1208" s="175" t="s">
        <v>82</v>
      </c>
      <c r="AV1208" s="14" t="s">
        <v>82</v>
      </c>
      <c r="AW1208" s="14" t="s">
        <v>34</v>
      </c>
      <c r="AX1208" s="14" t="s">
        <v>73</v>
      </c>
      <c r="AY1208" s="175" t="s">
        <v>252</v>
      </c>
    </row>
    <row r="1209" spans="2:51" s="13" customFormat="1" ht="11.25">
      <c r="B1209" s="167"/>
      <c r="D1209" s="160" t="s">
        <v>264</v>
      </c>
      <c r="E1209" s="168" t="s">
        <v>3</v>
      </c>
      <c r="F1209" s="169" t="s">
        <v>7136</v>
      </c>
      <c r="H1209" s="168" t="s">
        <v>3</v>
      </c>
      <c r="I1209" s="170"/>
      <c r="L1209" s="167"/>
      <c r="M1209" s="171"/>
      <c r="N1209" s="172"/>
      <c r="O1209" s="172"/>
      <c r="P1209" s="172"/>
      <c r="Q1209" s="172"/>
      <c r="R1209" s="172"/>
      <c r="S1209" s="172"/>
      <c r="T1209" s="173"/>
      <c r="AT1209" s="168" t="s">
        <v>264</v>
      </c>
      <c r="AU1209" s="168" t="s">
        <v>82</v>
      </c>
      <c r="AV1209" s="13" t="s">
        <v>80</v>
      </c>
      <c r="AW1209" s="13" t="s">
        <v>34</v>
      </c>
      <c r="AX1209" s="13" t="s">
        <v>73</v>
      </c>
      <c r="AY1209" s="168" t="s">
        <v>252</v>
      </c>
    </row>
    <row r="1210" spans="2:51" s="14" customFormat="1" ht="11.25">
      <c r="B1210" s="174"/>
      <c r="D1210" s="160" t="s">
        <v>264</v>
      </c>
      <c r="E1210" s="175" t="s">
        <v>3</v>
      </c>
      <c r="F1210" s="176" t="s">
        <v>974</v>
      </c>
      <c r="H1210" s="177">
        <v>67</v>
      </c>
      <c r="I1210" s="178"/>
      <c r="L1210" s="174"/>
      <c r="M1210" s="179"/>
      <c r="N1210" s="180"/>
      <c r="O1210" s="180"/>
      <c r="P1210" s="180"/>
      <c r="Q1210" s="180"/>
      <c r="R1210" s="180"/>
      <c r="S1210" s="180"/>
      <c r="T1210" s="181"/>
      <c r="AT1210" s="175" t="s">
        <v>264</v>
      </c>
      <c r="AU1210" s="175" t="s">
        <v>82</v>
      </c>
      <c r="AV1210" s="14" t="s">
        <v>82</v>
      </c>
      <c r="AW1210" s="14" t="s">
        <v>34</v>
      </c>
      <c r="AX1210" s="14" t="s">
        <v>73</v>
      </c>
      <c r="AY1210" s="175" t="s">
        <v>252</v>
      </c>
    </row>
    <row r="1211" spans="2:51" s="13" customFormat="1" ht="11.25">
      <c r="B1211" s="167"/>
      <c r="D1211" s="160" t="s">
        <v>264</v>
      </c>
      <c r="E1211" s="168" t="s">
        <v>3</v>
      </c>
      <c r="F1211" s="169" t="s">
        <v>7137</v>
      </c>
      <c r="H1211" s="168" t="s">
        <v>3</v>
      </c>
      <c r="I1211" s="170"/>
      <c r="L1211" s="167"/>
      <c r="M1211" s="171"/>
      <c r="N1211" s="172"/>
      <c r="O1211" s="172"/>
      <c r="P1211" s="172"/>
      <c r="Q1211" s="172"/>
      <c r="R1211" s="172"/>
      <c r="S1211" s="172"/>
      <c r="T1211" s="173"/>
      <c r="AT1211" s="168" t="s">
        <v>264</v>
      </c>
      <c r="AU1211" s="168" t="s">
        <v>82</v>
      </c>
      <c r="AV1211" s="13" t="s">
        <v>80</v>
      </c>
      <c r="AW1211" s="13" t="s">
        <v>34</v>
      </c>
      <c r="AX1211" s="13" t="s">
        <v>73</v>
      </c>
      <c r="AY1211" s="168" t="s">
        <v>252</v>
      </c>
    </row>
    <row r="1212" spans="2:51" s="14" customFormat="1" ht="11.25">
      <c r="B1212" s="174"/>
      <c r="D1212" s="160" t="s">
        <v>264</v>
      </c>
      <c r="E1212" s="175" t="s">
        <v>3</v>
      </c>
      <c r="F1212" s="176" t="s">
        <v>786</v>
      </c>
      <c r="H1212" s="177">
        <v>52</v>
      </c>
      <c r="I1212" s="178"/>
      <c r="L1212" s="174"/>
      <c r="M1212" s="179"/>
      <c r="N1212" s="180"/>
      <c r="O1212" s="180"/>
      <c r="P1212" s="180"/>
      <c r="Q1212" s="180"/>
      <c r="R1212" s="180"/>
      <c r="S1212" s="180"/>
      <c r="T1212" s="181"/>
      <c r="AT1212" s="175" t="s">
        <v>264</v>
      </c>
      <c r="AU1212" s="175" t="s">
        <v>82</v>
      </c>
      <c r="AV1212" s="14" t="s">
        <v>82</v>
      </c>
      <c r="AW1212" s="14" t="s">
        <v>34</v>
      </c>
      <c r="AX1212" s="14" t="s">
        <v>73</v>
      </c>
      <c r="AY1212" s="175" t="s">
        <v>252</v>
      </c>
    </row>
    <row r="1213" spans="2:51" s="13" customFormat="1" ht="11.25">
      <c r="B1213" s="167"/>
      <c r="D1213" s="160" t="s">
        <v>264</v>
      </c>
      <c r="E1213" s="168" t="s">
        <v>3</v>
      </c>
      <c r="F1213" s="169" t="s">
        <v>7138</v>
      </c>
      <c r="H1213" s="168" t="s">
        <v>3</v>
      </c>
      <c r="I1213" s="170"/>
      <c r="L1213" s="167"/>
      <c r="M1213" s="171"/>
      <c r="N1213" s="172"/>
      <c r="O1213" s="172"/>
      <c r="P1213" s="172"/>
      <c r="Q1213" s="172"/>
      <c r="R1213" s="172"/>
      <c r="S1213" s="172"/>
      <c r="T1213" s="173"/>
      <c r="AT1213" s="168" t="s">
        <v>264</v>
      </c>
      <c r="AU1213" s="168" t="s">
        <v>82</v>
      </c>
      <c r="AV1213" s="13" t="s">
        <v>80</v>
      </c>
      <c r="AW1213" s="13" t="s">
        <v>34</v>
      </c>
      <c r="AX1213" s="13" t="s">
        <v>73</v>
      </c>
      <c r="AY1213" s="168" t="s">
        <v>252</v>
      </c>
    </row>
    <row r="1214" spans="2:51" s="14" customFormat="1" ht="11.25">
      <c r="B1214" s="174"/>
      <c r="D1214" s="160" t="s">
        <v>264</v>
      </c>
      <c r="E1214" s="175" t="s">
        <v>3</v>
      </c>
      <c r="F1214" s="176" t="s">
        <v>730</v>
      </c>
      <c r="H1214" s="177">
        <v>45</v>
      </c>
      <c r="I1214" s="178"/>
      <c r="L1214" s="174"/>
      <c r="M1214" s="179"/>
      <c r="N1214" s="180"/>
      <c r="O1214" s="180"/>
      <c r="P1214" s="180"/>
      <c r="Q1214" s="180"/>
      <c r="R1214" s="180"/>
      <c r="S1214" s="180"/>
      <c r="T1214" s="181"/>
      <c r="AT1214" s="175" t="s">
        <v>264</v>
      </c>
      <c r="AU1214" s="175" t="s">
        <v>82</v>
      </c>
      <c r="AV1214" s="14" t="s">
        <v>82</v>
      </c>
      <c r="AW1214" s="14" t="s">
        <v>34</v>
      </c>
      <c r="AX1214" s="14" t="s">
        <v>73</v>
      </c>
      <c r="AY1214" s="175" t="s">
        <v>252</v>
      </c>
    </row>
    <row r="1215" spans="2:51" s="13" customFormat="1" ht="11.25">
      <c r="B1215" s="167"/>
      <c r="D1215" s="160" t="s">
        <v>264</v>
      </c>
      <c r="E1215" s="168" t="s">
        <v>3</v>
      </c>
      <c r="F1215" s="169" t="s">
        <v>7139</v>
      </c>
      <c r="H1215" s="168" t="s">
        <v>3</v>
      </c>
      <c r="I1215" s="170"/>
      <c r="L1215" s="167"/>
      <c r="M1215" s="171"/>
      <c r="N1215" s="172"/>
      <c r="O1215" s="172"/>
      <c r="P1215" s="172"/>
      <c r="Q1215" s="172"/>
      <c r="R1215" s="172"/>
      <c r="S1215" s="172"/>
      <c r="T1215" s="173"/>
      <c r="AT1215" s="168" t="s">
        <v>264</v>
      </c>
      <c r="AU1215" s="168" t="s">
        <v>82</v>
      </c>
      <c r="AV1215" s="13" t="s">
        <v>80</v>
      </c>
      <c r="AW1215" s="13" t="s">
        <v>34</v>
      </c>
      <c r="AX1215" s="13" t="s">
        <v>73</v>
      </c>
      <c r="AY1215" s="168" t="s">
        <v>252</v>
      </c>
    </row>
    <row r="1216" spans="2:51" s="14" customFormat="1" ht="11.25">
      <c r="B1216" s="174"/>
      <c r="D1216" s="160" t="s">
        <v>264</v>
      </c>
      <c r="E1216" s="175" t="s">
        <v>3</v>
      </c>
      <c r="F1216" s="176" t="s">
        <v>9</v>
      </c>
      <c r="H1216" s="177">
        <v>15</v>
      </c>
      <c r="I1216" s="178"/>
      <c r="L1216" s="174"/>
      <c r="M1216" s="179"/>
      <c r="N1216" s="180"/>
      <c r="O1216" s="180"/>
      <c r="P1216" s="180"/>
      <c r="Q1216" s="180"/>
      <c r="R1216" s="180"/>
      <c r="S1216" s="180"/>
      <c r="T1216" s="181"/>
      <c r="AT1216" s="175" t="s">
        <v>264</v>
      </c>
      <c r="AU1216" s="175" t="s">
        <v>82</v>
      </c>
      <c r="AV1216" s="14" t="s">
        <v>82</v>
      </c>
      <c r="AW1216" s="14" t="s">
        <v>34</v>
      </c>
      <c r="AX1216" s="14" t="s">
        <v>73</v>
      </c>
      <c r="AY1216" s="175" t="s">
        <v>252</v>
      </c>
    </row>
    <row r="1217" spans="2:51" s="13" customFormat="1" ht="11.25">
      <c r="B1217" s="167"/>
      <c r="D1217" s="160" t="s">
        <v>264</v>
      </c>
      <c r="E1217" s="168" t="s">
        <v>3</v>
      </c>
      <c r="F1217" s="169" t="s">
        <v>7140</v>
      </c>
      <c r="H1217" s="168" t="s">
        <v>3</v>
      </c>
      <c r="I1217" s="170"/>
      <c r="L1217" s="167"/>
      <c r="M1217" s="171"/>
      <c r="N1217" s="172"/>
      <c r="O1217" s="172"/>
      <c r="P1217" s="172"/>
      <c r="Q1217" s="172"/>
      <c r="R1217" s="172"/>
      <c r="S1217" s="172"/>
      <c r="T1217" s="173"/>
      <c r="AT1217" s="168" t="s">
        <v>264</v>
      </c>
      <c r="AU1217" s="168" t="s">
        <v>82</v>
      </c>
      <c r="AV1217" s="13" t="s">
        <v>80</v>
      </c>
      <c r="AW1217" s="13" t="s">
        <v>34</v>
      </c>
      <c r="AX1217" s="13" t="s">
        <v>73</v>
      </c>
      <c r="AY1217" s="168" t="s">
        <v>252</v>
      </c>
    </row>
    <row r="1218" spans="2:51" s="14" customFormat="1" ht="11.25">
      <c r="B1218" s="174"/>
      <c r="D1218" s="160" t="s">
        <v>264</v>
      </c>
      <c r="E1218" s="175" t="s">
        <v>3</v>
      </c>
      <c r="F1218" s="176" t="s">
        <v>8</v>
      </c>
      <c r="H1218" s="177">
        <v>21</v>
      </c>
      <c r="I1218" s="178"/>
      <c r="L1218" s="174"/>
      <c r="M1218" s="179"/>
      <c r="N1218" s="180"/>
      <c r="O1218" s="180"/>
      <c r="P1218" s="180"/>
      <c r="Q1218" s="180"/>
      <c r="R1218" s="180"/>
      <c r="S1218" s="180"/>
      <c r="T1218" s="181"/>
      <c r="AT1218" s="175" t="s">
        <v>264</v>
      </c>
      <c r="AU1218" s="175" t="s">
        <v>82</v>
      </c>
      <c r="AV1218" s="14" t="s">
        <v>82</v>
      </c>
      <c r="AW1218" s="14" t="s">
        <v>34</v>
      </c>
      <c r="AX1218" s="14" t="s">
        <v>73</v>
      </c>
      <c r="AY1218" s="175" t="s">
        <v>252</v>
      </c>
    </row>
    <row r="1219" spans="2:51" s="13" customFormat="1" ht="11.25">
      <c r="B1219" s="167"/>
      <c r="D1219" s="160" t="s">
        <v>264</v>
      </c>
      <c r="E1219" s="168" t="s">
        <v>3</v>
      </c>
      <c r="F1219" s="169" t="s">
        <v>7141</v>
      </c>
      <c r="H1219" s="168" t="s">
        <v>3</v>
      </c>
      <c r="I1219" s="170"/>
      <c r="L1219" s="167"/>
      <c r="M1219" s="171"/>
      <c r="N1219" s="172"/>
      <c r="O1219" s="172"/>
      <c r="P1219" s="172"/>
      <c r="Q1219" s="172"/>
      <c r="R1219" s="172"/>
      <c r="S1219" s="172"/>
      <c r="T1219" s="173"/>
      <c r="AT1219" s="168" t="s">
        <v>264</v>
      </c>
      <c r="AU1219" s="168" t="s">
        <v>82</v>
      </c>
      <c r="AV1219" s="13" t="s">
        <v>80</v>
      </c>
      <c r="AW1219" s="13" t="s">
        <v>34</v>
      </c>
      <c r="AX1219" s="13" t="s">
        <v>73</v>
      </c>
      <c r="AY1219" s="168" t="s">
        <v>252</v>
      </c>
    </row>
    <row r="1220" spans="2:51" s="14" customFormat="1" ht="11.25">
      <c r="B1220" s="174"/>
      <c r="D1220" s="160" t="s">
        <v>264</v>
      </c>
      <c r="E1220" s="175" t="s">
        <v>3</v>
      </c>
      <c r="F1220" s="176" t="s">
        <v>588</v>
      </c>
      <c r="H1220" s="177">
        <v>34</v>
      </c>
      <c r="I1220" s="178"/>
      <c r="L1220" s="174"/>
      <c r="M1220" s="179"/>
      <c r="N1220" s="180"/>
      <c r="O1220" s="180"/>
      <c r="P1220" s="180"/>
      <c r="Q1220" s="180"/>
      <c r="R1220" s="180"/>
      <c r="S1220" s="180"/>
      <c r="T1220" s="181"/>
      <c r="AT1220" s="175" t="s">
        <v>264</v>
      </c>
      <c r="AU1220" s="175" t="s">
        <v>82</v>
      </c>
      <c r="AV1220" s="14" t="s">
        <v>82</v>
      </c>
      <c r="AW1220" s="14" t="s">
        <v>34</v>
      </c>
      <c r="AX1220" s="14" t="s">
        <v>73</v>
      </c>
      <c r="AY1220" s="175" t="s">
        <v>252</v>
      </c>
    </row>
    <row r="1221" spans="2:51" s="13" customFormat="1" ht="11.25">
      <c r="B1221" s="167"/>
      <c r="D1221" s="160" t="s">
        <v>264</v>
      </c>
      <c r="E1221" s="168" t="s">
        <v>3</v>
      </c>
      <c r="F1221" s="169" t="s">
        <v>7142</v>
      </c>
      <c r="H1221" s="168" t="s">
        <v>3</v>
      </c>
      <c r="I1221" s="170"/>
      <c r="L1221" s="167"/>
      <c r="M1221" s="171"/>
      <c r="N1221" s="172"/>
      <c r="O1221" s="172"/>
      <c r="P1221" s="172"/>
      <c r="Q1221" s="172"/>
      <c r="R1221" s="172"/>
      <c r="S1221" s="172"/>
      <c r="T1221" s="173"/>
      <c r="AT1221" s="168" t="s">
        <v>264</v>
      </c>
      <c r="AU1221" s="168" t="s">
        <v>82</v>
      </c>
      <c r="AV1221" s="13" t="s">
        <v>80</v>
      </c>
      <c r="AW1221" s="13" t="s">
        <v>34</v>
      </c>
      <c r="AX1221" s="13" t="s">
        <v>73</v>
      </c>
      <c r="AY1221" s="168" t="s">
        <v>252</v>
      </c>
    </row>
    <row r="1222" spans="2:51" s="14" customFormat="1" ht="11.25">
      <c r="B1222" s="174"/>
      <c r="D1222" s="160" t="s">
        <v>264</v>
      </c>
      <c r="E1222" s="175" t="s">
        <v>3</v>
      </c>
      <c r="F1222" s="176" t="s">
        <v>566</v>
      </c>
      <c r="H1222" s="177">
        <v>31</v>
      </c>
      <c r="I1222" s="178"/>
      <c r="L1222" s="174"/>
      <c r="M1222" s="179"/>
      <c r="N1222" s="180"/>
      <c r="O1222" s="180"/>
      <c r="P1222" s="180"/>
      <c r="Q1222" s="180"/>
      <c r="R1222" s="180"/>
      <c r="S1222" s="180"/>
      <c r="T1222" s="181"/>
      <c r="AT1222" s="175" t="s">
        <v>264</v>
      </c>
      <c r="AU1222" s="175" t="s">
        <v>82</v>
      </c>
      <c r="AV1222" s="14" t="s">
        <v>82</v>
      </c>
      <c r="AW1222" s="14" t="s">
        <v>34</v>
      </c>
      <c r="AX1222" s="14" t="s">
        <v>73</v>
      </c>
      <c r="AY1222" s="175" t="s">
        <v>252</v>
      </c>
    </row>
    <row r="1223" spans="2:51" s="13" customFormat="1" ht="11.25">
      <c r="B1223" s="167"/>
      <c r="D1223" s="160" t="s">
        <v>264</v>
      </c>
      <c r="E1223" s="168" t="s">
        <v>3</v>
      </c>
      <c r="F1223" s="169" t="s">
        <v>7143</v>
      </c>
      <c r="H1223" s="168" t="s">
        <v>3</v>
      </c>
      <c r="I1223" s="170"/>
      <c r="L1223" s="167"/>
      <c r="M1223" s="171"/>
      <c r="N1223" s="172"/>
      <c r="O1223" s="172"/>
      <c r="P1223" s="172"/>
      <c r="Q1223" s="172"/>
      <c r="R1223" s="172"/>
      <c r="S1223" s="172"/>
      <c r="T1223" s="173"/>
      <c r="AT1223" s="168" t="s">
        <v>264</v>
      </c>
      <c r="AU1223" s="168" t="s">
        <v>82</v>
      </c>
      <c r="AV1223" s="13" t="s">
        <v>80</v>
      </c>
      <c r="AW1223" s="13" t="s">
        <v>34</v>
      </c>
      <c r="AX1223" s="13" t="s">
        <v>73</v>
      </c>
      <c r="AY1223" s="168" t="s">
        <v>252</v>
      </c>
    </row>
    <row r="1224" spans="2:51" s="14" customFormat="1" ht="11.25">
      <c r="B1224" s="174"/>
      <c r="D1224" s="160" t="s">
        <v>264</v>
      </c>
      <c r="E1224" s="175" t="s">
        <v>3</v>
      </c>
      <c r="F1224" s="176" t="s">
        <v>475</v>
      </c>
      <c r="H1224" s="177">
        <v>24</v>
      </c>
      <c r="I1224" s="178"/>
      <c r="L1224" s="174"/>
      <c r="M1224" s="179"/>
      <c r="N1224" s="180"/>
      <c r="O1224" s="180"/>
      <c r="P1224" s="180"/>
      <c r="Q1224" s="180"/>
      <c r="R1224" s="180"/>
      <c r="S1224" s="180"/>
      <c r="T1224" s="181"/>
      <c r="AT1224" s="175" t="s">
        <v>264</v>
      </c>
      <c r="AU1224" s="175" t="s">
        <v>82</v>
      </c>
      <c r="AV1224" s="14" t="s">
        <v>82</v>
      </c>
      <c r="AW1224" s="14" t="s">
        <v>34</v>
      </c>
      <c r="AX1224" s="14" t="s">
        <v>73</v>
      </c>
      <c r="AY1224" s="175" t="s">
        <v>252</v>
      </c>
    </row>
    <row r="1225" spans="2:51" s="13" customFormat="1" ht="11.25">
      <c r="B1225" s="167"/>
      <c r="D1225" s="160" t="s">
        <v>264</v>
      </c>
      <c r="E1225" s="168" t="s">
        <v>3</v>
      </c>
      <c r="F1225" s="169" t="s">
        <v>7144</v>
      </c>
      <c r="H1225" s="168" t="s">
        <v>3</v>
      </c>
      <c r="I1225" s="170"/>
      <c r="L1225" s="167"/>
      <c r="M1225" s="171"/>
      <c r="N1225" s="172"/>
      <c r="O1225" s="172"/>
      <c r="P1225" s="172"/>
      <c r="Q1225" s="172"/>
      <c r="R1225" s="172"/>
      <c r="S1225" s="172"/>
      <c r="T1225" s="173"/>
      <c r="AT1225" s="168" t="s">
        <v>264</v>
      </c>
      <c r="AU1225" s="168" t="s">
        <v>82</v>
      </c>
      <c r="AV1225" s="13" t="s">
        <v>80</v>
      </c>
      <c r="AW1225" s="13" t="s">
        <v>34</v>
      </c>
      <c r="AX1225" s="13" t="s">
        <v>73</v>
      </c>
      <c r="AY1225" s="168" t="s">
        <v>252</v>
      </c>
    </row>
    <row r="1226" spans="2:51" s="14" customFormat="1" ht="11.25">
      <c r="B1226" s="174"/>
      <c r="D1226" s="160" t="s">
        <v>264</v>
      </c>
      <c r="E1226" s="175" t="s">
        <v>3</v>
      </c>
      <c r="F1226" s="176" t="s">
        <v>517</v>
      </c>
      <c r="H1226" s="177">
        <v>29</v>
      </c>
      <c r="I1226" s="178"/>
      <c r="L1226" s="174"/>
      <c r="M1226" s="179"/>
      <c r="N1226" s="180"/>
      <c r="O1226" s="180"/>
      <c r="P1226" s="180"/>
      <c r="Q1226" s="180"/>
      <c r="R1226" s="180"/>
      <c r="S1226" s="180"/>
      <c r="T1226" s="181"/>
      <c r="AT1226" s="175" t="s">
        <v>264</v>
      </c>
      <c r="AU1226" s="175" t="s">
        <v>82</v>
      </c>
      <c r="AV1226" s="14" t="s">
        <v>82</v>
      </c>
      <c r="AW1226" s="14" t="s">
        <v>34</v>
      </c>
      <c r="AX1226" s="14" t="s">
        <v>73</v>
      </c>
      <c r="AY1226" s="175" t="s">
        <v>252</v>
      </c>
    </row>
    <row r="1227" spans="2:51" s="13" customFormat="1" ht="11.25">
      <c r="B1227" s="167"/>
      <c r="D1227" s="160" t="s">
        <v>264</v>
      </c>
      <c r="E1227" s="168" t="s">
        <v>3</v>
      </c>
      <c r="F1227" s="169" t="s">
        <v>7145</v>
      </c>
      <c r="H1227" s="168" t="s">
        <v>3</v>
      </c>
      <c r="I1227" s="170"/>
      <c r="L1227" s="167"/>
      <c r="M1227" s="171"/>
      <c r="N1227" s="172"/>
      <c r="O1227" s="172"/>
      <c r="P1227" s="172"/>
      <c r="Q1227" s="172"/>
      <c r="R1227" s="172"/>
      <c r="S1227" s="172"/>
      <c r="T1227" s="173"/>
      <c r="AT1227" s="168" t="s">
        <v>264</v>
      </c>
      <c r="AU1227" s="168" t="s">
        <v>82</v>
      </c>
      <c r="AV1227" s="13" t="s">
        <v>80</v>
      </c>
      <c r="AW1227" s="13" t="s">
        <v>34</v>
      </c>
      <c r="AX1227" s="13" t="s">
        <v>73</v>
      </c>
      <c r="AY1227" s="168" t="s">
        <v>252</v>
      </c>
    </row>
    <row r="1228" spans="2:51" s="14" customFormat="1" ht="11.25">
      <c r="B1228" s="174"/>
      <c r="D1228" s="160" t="s">
        <v>264</v>
      </c>
      <c r="E1228" s="175" t="s">
        <v>3</v>
      </c>
      <c r="F1228" s="176" t="s">
        <v>693</v>
      </c>
      <c r="H1228" s="177">
        <v>43</v>
      </c>
      <c r="I1228" s="178"/>
      <c r="L1228" s="174"/>
      <c r="M1228" s="179"/>
      <c r="N1228" s="180"/>
      <c r="O1228" s="180"/>
      <c r="P1228" s="180"/>
      <c r="Q1228" s="180"/>
      <c r="R1228" s="180"/>
      <c r="S1228" s="180"/>
      <c r="T1228" s="181"/>
      <c r="AT1228" s="175" t="s">
        <v>264</v>
      </c>
      <c r="AU1228" s="175" t="s">
        <v>82</v>
      </c>
      <c r="AV1228" s="14" t="s">
        <v>82</v>
      </c>
      <c r="AW1228" s="14" t="s">
        <v>34</v>
      </c>
      <c r="AX1228" s="14" t="s">
        <v>73</v>
      </c>
      <c r="AY1228" s="175" t="s">
        <v>252</v>
      </c>
    </row>
    <row r="1229" spans="2:51" s="13" customFormat="1" ht="11.25">
      <c r="B1229" s="167"/>
      <c r="D1229" s="160" t="s">
        <v>264</v>
      </c>
      <c r="E1229" s="168" t="s">
        <v>3</v>
      </c>
      <c r="F1229" s="169" t="s">
        <v>7146</v>
      </c>
      <c r="H1229" s="168" t="s">
        <v>3</v>
      </c>
      <c r="I1229" s="170"/>
      <c r="L1229" s="167"/>
      <c r="M1229" s="171"/>
      <c r="N1229" s="172"/>
      <c r="O1229" s="172"/>
      <c r="P1229" s="172"/>
      <c r="Q1229" s="172"/>
      <c r="R1229" s="172"/>
      <c r="S1229" s="172"/>
      <c r="T1229" s="173"/>
      <c r="AT1229" s="168" t="s">
        <v>264</v>
      </c>
      <c r="AU1229" s="168" t="s">
        <v>82</v>
      </c>
      <c r="AV1229" s="13" t="s">
        <v>80</v>
      </c>
      <c r="AW1229" s="13" t="s">
        <v>34</v>
      </c>
      <c r="AX1229" s="13" t="s">
        <v>73</v>
      </c>
      <c r="AY1229" s="168" t="s">
        <v>252</v>
      </c>
    </row>
    <row r="1230" spans="2:51" s="14" customFormat="1" ht="11.25">
      <c r="B1230" s="174"/>
      <c r="D1230" s="160" t="s">
        <v>264</v>
      </c>
      <c r="E1230" s="175" t="s">
        <v>3</v>
      </c>
      <c r="F1230" s="176" t="s">
        <v>748</v>
      </c>
      <c r="H1230" s="177">
        <v>47</v>
      </c>
      <c r="I1230" s="178"/>
      <c r="L1230" s="174"/>
      <c r="M1230" s="179"/>
      <c r="N1230" s="180"/>
      <c r="O1230" s="180"/>
      <c r="P1230" s="180"/>
      <c r="Q1230" s="180"/>
      <c r="R1230" s="180"/>
      <c r="S1230" s="180"/>
      <c r="T1230" s="181"/>
      <c r="AT1230" s="175" t="s">
        <v>264</v>
      </c>
      <c r="AU1230" s="175" t="s">
        <v>82</v>
      </c>
      <c r="AV1230" s="14" t="s">
        <v>82</v>
      </c>
      <c r="AW1230" s="14" t="s">
        <v>34</v>
      </c>
      <c r="AX1230" s="14" t="s">
        <v>73</v>
      </c>
      <c r="AY1230" s="175" t="s">
        <v>252</v>
      </c>
    </row>
    <row r="1231" spans="2:51" s="13" customFormat="1" ht="11.25">
      <c r="B1231" s="167"/>
      <c r="D1231" s="160" t="s">
        <v>264</v>
      </c>
      <c r="E1231" s="168" t="s">
        <v>3</v>
      </c>
      <c r="F1231" s="169" t="s">
        <v>7147</v>
      </c>
      <c r="H1231" s="168" t="s">
        <v>3</v>
      </c>
      <c r="I1231" s="170"/>
      <c r="L1231" s="167"/>
      <c r="M1231" s="171"/>
      <c r="N1231" s="172"/>
      <c r="O1231" s="172"/>
      <c r="P1231" s="172"/>
      <c r="Q1231" s="172"/>
      <c r="R1231" s="172"/>
      <c r="S1231" s="172"/>
      <c r="T1231" s="173"/>
      <c r="AT1231" s="168" t="s">
        <v>264</v>
      </c>
      <c r="AU1231" s="168" t="s">
        <v>82</v>
      </c>
      <c r="AV1231" s="13" t="s">
        <v>80</v>
      </c>
      <c r="AW1231" s="13" t="s">
        <v>34</v>
      </c>
      <c r="AX1231" s="13" t="s">
        <v>73</v>
      </c>
      <c r="AY1231" s="168" t="s">
        <v>252</v>
      </c>
    </row>
    <row r="1232" spans="2:51" s="14" customFormat="1" ht="11.25">
      <c r="B1232" s="174"/>
      <c r="D1232" s="160" t="s">
        <v>264</v>
      </c>
      <c r="E1232" s="175" t="s">
        <v>3</v>
      </c>
      <c r="F1232" s="176" t="s">
        <v>724</v>
      </c>
      <c r="H1232" s="177">
        <v>44</v>
      </c>
      <c r="I1232" s="178"/>
      <c r="L1232" s="174"/>
      <c r="M1232" s="179"/>
      <c r="N1232" s="180"/>
      <c r="O1232" s="180"/>
      <c r="P1232" s="180"/>
      <c r="Q1232" s="180"/>
      <c r="R1232" s="180"/>
      <c r="S1232" s="180"/>
      <c r="T1232" s="181"/>
      <c r="AT1232" s="175" t="s">
        <v>264</v>
      </c>
      <c r="AU1232" s="175" t="s">
        <v>82</v>
      </c>
      <c r="AV1232" s="14" t="s">
        <v>82</v>
      </c>
      <c r="AW1232" s="14" t="s">
        <v>34</v>
      </c>
      <c r="AX1232" s="14" t="s">
        <v>73</v>
      </c>
      <c r="AY1232" s="175" t="s">
        <v>252</v>
      </c>
    </row>
    <row r="1233" spans="2:51" s="13" customFormat="1" ht="11.25">
      <c r="B1233" s="167"/>
      <c r="D1233" s="160" t="s">
        <v>264</v>
      </c>
      <c r="E1233" s="168" t="s">
        <v>3</v>
      </c>
      <c r="F1233" s="169" t="s">
        <v>7148</v>
      </c>
      <c r="H1233" s="168" t="s">
        <v>3</v>
      </c>
      <c r="I1233" s="170"/>
      <c r="L1233" s="167"/>
      <c r="M1233" s="171"/>
      <c r="N1233" s="172"/>
      <c r="O1233" s="172"/>
      <c r="P1233" s="172"/>
      <c r="Q1233" s="172"/>
      <c r="R1233" s="172"/>
      <c r="S1233" s="172"/>
      <c r="T1233" s="173"/>
      <c r="AT1233" s="168" t="s">
        <v>264</v>
      </c>
      <c r="AU1233" s="168" t="s">
        <v>82</v>
      </c>
      <c r="AV1233" s="13" t="s">
        <v>80</v>
      </c>
      <c r="AW1233" s="13" t="s">
        <v>34</v>
      </c>
      <c r="AX1233" s="13" t="s">
        <v>73</v>
      </c>
      <c r="AY1233" s="168" t="s">
        <v>252</v>
      </c>
    </row>
    <row r="1234" spans="2:51" s="14" customFormat="1" ht="11.25">
      <c r="B1234" s="174"/>
      <c r="D1234" s="160" t="s">
        <v>264</v>
      </c>
      <c r="E1234" s="175" t="s">
        <v>3</v>
      </c>
      <c r="F1234" s="176" t="s">
        <v>866</v>
      </c>
      <c r="H1234" s="177">
        <v>59</v>
      </c>
      <c r="I1234" s="178"/>
      <c r="L1234" s="174"/>
      <c r="M1234" s="179"/>
      <c r="N1234" s="180"/>
      <c r="O1234" s="180"/>
      <c r="P1234" s="180"/>
      <c r="Q1234" s="180"/>
      <c r="R1234" s="180"/>
      <c r="S1234" s="180"/>
      <c r="T1234" s="181"/>
      <c r="AT1234" s="175" t="s">
        <v>264</v>
      </c>
      <c r="AU1234" s="175" t="s">
        <v>82</v>
      </c>
      <c r="AV1234" s="14" t="s">
        <v>82</v>
      </c>
      <c r="AW1234" s="14" t="s">
        <v>34</v>
      </c>
      <c r="AX1234" s="14" t="s">
        <v>73</v>
      </c>
      <c r="AY1234" s="175" t="s">
        <v>252</v>
      </c>
    </row>
    <row r="1235" spans="2:51" s="13" customFormat="1" ht="11.25">
      <c r="B1235" s="167"/>
      <c r="D1235" s="160" t="s">
        <v>264</v>
      </c>
      <c r="E1235" s="168" t="s">
        <v>3</v>
      </c>
      <c r="F1235" s="169" t="s">
        <v>7149</v>
      </c>
      <c r="H1235" s="168" t="s">
        <v>3</v>
      </c>
      <c r="I1235" s="170"/>
      <c r="L1235" s="167"/>
      <c r="M1235" s="171"/>
      <c r="N1235" s="172"/>
      <c r="O1235" s="172"/>
      <c r="P1235" s="172"/>
      <c r="Q1235" s="172"/>
      <c r="R1235" s="172"/>
      <c r="S1235" s="172"/>
      <c r="T1235" s="173"/>
      <c r="AT1235" s="168" t="s">
        <v>264</v>
      </c>
      <c r="AU1235" s="168" t="s">
        <v>82</v>
      </c>
      <c r="AV1235" s="13" t="s">
        <v>80</v>
      </c>
      <c r="AW1235" s="13" t="s">
        <v>34</v>
      </c>
      <c r="AX1235" s="13" t="s">
        <v>73</v>
      </c>
      <c r="AY1235" s="168" t="s">
        <v>252</v>
      </c>
    </row>
    <row r="1236" spans="2:51" s="14" customFormat="1" ht="11.25">
      <c r="B1236" s="174"/>
      <c r="D1236" s="160" t="s">
        <v>264</v>
      </c>
      <c r="E1236" s="175" t="s">
        <v>3</v>
      </c>
      <c r="F1236" s="176" t="s">
        <v>8</v>
      </c>
      <c r="H1236" s="177">
        <v>21</v>
      </c>
      <c r="I1236" s="178"/>
      <c r="L1236" s="174"/>
      <c r="M1236" s="179"/>
      <c r="N1236" s="180"/>
      <c r="O1236" s="180"/>
      <c r="P1236" s="180"/>
      <c r="Q1236" s="180"/>
      <c r="R1236" s="180"/>
      <c r="S1236" s="180"/>
      <c r="T1236" s="181"/>
      <c r="AT1236" s="175" t="s">
        <v>264</v>
      </c>
      <c r="AU1236" s="175" t="s">
        <v>82</v>
      </c>
      <c r="AV1236" s="14" t="s">
        <v>82</v>
      </c>
      <c r="AW1236" s="14" t="s">
        <v>34</v>
      </c>
      <c r="AX1236" s="14" t="s">
        <v>73</v>
      </c>
      <c r="AY1236" s="175" t="s">
        <v>252</v>
      </c>
    </row>
    <row r="1237" spans="2:51" s="13" customFormat="1" ht="11.25">
      <c r="B1237" s="167"/>
      <c r="D1237" s="160" t="s">
        <v>264</v>
      </c>
      <c r="E1237" s="168" t="s">
        <v>3</v>
      </c>
      <c r="F1237" s="169" t="s">
        <v>7150</v>
      </c>
      <c r="H1237" s="168" t="s">
        <v>3</v>
      </c>
      <c r="I1237" s="170"/>
      <c r="L1237" s="167"/>
      <c r="M1237" s="171"/>
      <c r="N1237" s="172"/>
      <c r="O1237" s="172"/>
      <c r="P1237" s="172"/>
      <c r="Q1237" s="172"/>
      <c r="R1237" s="172"/>
      <c r="S1237" s="172"/>
      <c r="T1237" s="173"/>
      <c r="AT1237" s="168" t="s">
        <v>264</v>
      </c>
      <c r="AU1237" s="168" t="s">
        <v>82</v>
      </c>
      <c r="AV1237" s="13" t="s">
        <v>80</v>
      </c>
      <c r="AW1237" s="13" t="s">
        <v>34</v>
      </c>
      <c r="AX1237" s="13" t="s">
        <v>73</v>
      </c>
      <c r="AY1237" s="168" t="s">
        <v>252</v>
      </c>
    </row>
    <row r="1238" spans="2:51" s="14" customFormat="1" ht="11.25">
      <c r="B1238" s="174"/>
      <c r="D1238" s="160" t="s">
        <v>264</v>
      </c>
      <c r="E1238" s="175" t="s">
        <v>3</v>
      </c>
      <c r="F1238" s="176" t="s">
        <v>360</v>
      </c>
      <c r="H1238" s="177">
        <v>11</v>
      </c>
      <c r="I1238" s="178"/>
      <c r="L1238" s="174"/>
      <c r="M1238" s="179"/>
      <c r="N1238" s="180"/>
      <c r="O1238" s="180"/>
      <c r="P1238" s="180"/>
      <c r="Q1238" s="180"/>
      <c r="R1238" s="180"/>
      <c r="S1238" s="180"/>
      <c r="T1238" s="181"/>
      <c r="AT1238" s="175" t="s">
        <v>264</v>
      </c>
      <c r="AU1238" s="175" t="s">
        <v>82</v>
      </c>
      <c r="AV1238" s="14" t="s">
        <v>82</v>
      </c>
      <c r="AW1238" s="14" t="s">
        <v>34</v>
      </c>
      <c r="AX1238" s="14" t="s">
        <v>73</v>
      </c>
      <c r="AY1238" s="175" t="s">
        <v>252</v>
      </c>
    </row>
    <row r="1239" spans="2:51" s="13" customFormat="1" ht="11.25">
      <c r="B1239" s="167"/>
      <c r="D1239" s="160" t="s">
        <v>264</v>
      </c>
      <c r="E1239" s="168" t="s">
        <v>3</v>
      </c>
      <c r="F1239" s="169" t="s">
        <v>7151</v>
      </c>
      <c r="H1239" s="168" t="s">
        <v>3</v>
      </c>
      <c r="I1239" s="170"/>
      <c r="L1239" s="167"/>
      <c r="M1239" s="171"/>
      <c r="N1239" s="172"/>
      <c r="O1239" s="172"/>
      <c r="P1239" s="172"/>
      <c r="Q1239" s="172"/>
      <c r="R1239" s="172"/>
      <c r="S1239" s="172"/>
      <c r="T1239" s="173"/>
      <c r="AT1239" s="168" t="s">
        <v>264</v>
      </c>
      <c r="AU1239" s="168" t="s">
        <v>82</v>
      </c>
      <c r="AV1239" s="13" t="s">
        <v>80</v>
      </c>
      <c r="AW1239" s="13" t="s">
        <v>34</v>
      </c>
      <c r="AX1239" s="13" t="s">
        <v>73</v>
      </c>
      <c r="AY1239" s="168" t="s">
        <v>252</v>
      </c>
    </row>
    <row r="1240" spans="2:51" s="14" customFormat="1" ht="11.25">
      <c r="B1240" s="174"/>
      <c r="D1240" s="160" t="s">
        <v>264</v>
      </c>
      <c r="E1240" s="175" t="s">
        <v>3</v>
      </c>
      <c r="F1240" s="176" t="s">
        <v>974</v>
      </c>
      <c r="H1240" s="177">
        <v>67</v>
      </c>
      <c r="I1240" s="178"/>
      <c r="L1240" s="174"/>
      <c r="M1240" s="179"/>
      <c r="N1240" s="180"/>
      <c r="O1240" s="180"/>
      <c r="P1240" s="180"/>
      <c r="Q1240" s="180"/>
      <c r="R1240" s="180"/>
      <c r="S1240" s="180"/>
      <c r="T1240" s="181"/>
      <c r="AT1240" s="175" t="s">
        <v>264</v>
      </c>
      <c r="AU1240" s="175" t="s">
        <v>82</v>
      </c>
      <c r="AV1240" s="14" t="s">
        <v>82</v>
      </c>
      <c r="AW1240" s="14" t="s">
        <v>34</v>
      </c>
      <c r="AX1240" s="14" t="s">
        <v>73</v>
      </c>
      <c r="AY1240" s="175" t="s">
        <v>252</v>
      </c>
    </row>
    <row r="1241" spans="2:51" s="13" customFormat="1" ht="11.25">
      <c r="B1241" s="167"/>
      <c r="D1241" s="160" t="s">
        <v>264</v>
      </c>
      <c r="E1241" s="168" t="s">
        <v>3</v>
      </c>
      <c r="F1241" s="169" t="s">
        <v>7152</v>
      </c>
      <c r="H1241" s="168" t="s">
        <v>3</v>
      </c>
      <c r="I1241" s="170"/>
      <c r="L1241" s="167"/>
      <c r="M1241" s="171"/>
      <c r="N1241" s="172"/>
      <c r="O1241" s="172"/>
      <c r="P1241" s="172"/>
      <c r="Q1241" s="172"/>
      <c r="R1241" s="172"/>
      <c r="S1241" s="172"/>
      <c r="T1241" s="173"/>
      <c r="AT1241" s="168" t="s">
        <v>264</v>
      </c>
      <c r="AU1241" s="168" t="s">
        <v>82</v>
      </c>
      <c r="AV1241" s="13" t="s">
        <v>80</v>
      </c>
      <c r="AW1241" s="13" t="s">
        <v>34</v>
      </c>
      <c r="AX1241" s="13" t="s">
        <v>73</v>
      </c>
      <c r="AY1241" s="168" t="s">
        <v>252</v>
      </c>
    </row>
    <row r="1242" spans="2:51" s="14" customFormat="1" ht="11.25">
      <c r="B1242" s="174"/>
      <c r="D1242" s="160" t="s">
        <v>264</v>
      </c>
      <c r="E1242" s="175" t="s">
        <v>3</v>
      </c>
      <c r="F1242" s="176" t="s">
        <v>786</v>
      </c>
      <c r="H1242" s="177">
        <v>52</v>
      </c>
      <c r="I1242" s="178"/>
      <c r="L1242" s="174"/>
      <c r="M1242" s="179"/>
      <c r="N1242" s="180"/>
      <c r="O1242" s="180"/>
      <c r="P1242" s="180"/>
      <c r="Q1242" s="180"/>
      <c r="R1242" s="180"/>
      <c r="S1242" s="180"/>
      <c r="T1242" s="181"/>
      <c r="AT1242" s="175" t="s">
        <v>264</v>
      </c>
      <c r="AU1242" s="175" t="s">
        <v>82</v>
      </c>
      <c r="AV1242" s="14" t="s">
        <v>82</v>
      </c>
      <c r="AW1242" s="14" t="s">
        <v>34</v>
      </c>
      <c r="AX1242" s="14" t="s">
        <v>73</v>
      </c>
      <c r="AY1242" s="175" t="s">
        <v>252</v>
      </c>
    </row>
    <row r="1243" spans="2:51" s="13" customFormat="1" ht="11.25">
      <c r="B1243" s="167"/>
      <c r="D1243" s="160" t="s">
        <v>264</v>
      </c>
      <c r="E1243" s="168" t="s">
        <v>3</v>
      </c>
      <c r="F1243" s="169" t="s">
        <v>7153</v>
      </c>
      <c r="H1243" s="168" t="s">
        <v>3</v>
      </c>
      <c r="I1243" s="170"/>
      <c r="L1243" s="167"/>
      <c r="M1243" s="171"/>
      <c r="N1243" s="172"/>
      <c r="O1243" s="172"/>
      <c r="P1243" s="172"/>
      <c r="Q1243" s="172"/>
      <c r="R1243" s="172"/>
      <c r="S1243" s="172"/>
      <c r="T1243" s="173"/>
      <c r="AT1243" s="168" t="s">
        <v>264</v>
      </c>
      <c r="AU1243" s="168" t="s">
        <v>82</v>
      </c>
      <c r="AV1243" s="13" t="s">
        <v>80</v>
      </c>
      <c r="AW1243" s="13" t="s">
        <v>34</v>
      </c>
      <c r="AX1243" s="13" t="s">
        <v>73</v>
      </c>
      <c r="AY1243" s="168" t="s">
        <v>252</v>
      </c>
    </row>
    <row r="1244" spans="2:51" s="14" customFormat="1" ht="11.25">
      <c r="B1244" s="174"/>
      <c r="D1244" s="160" t="s">
        <v>264</v>
      </c>
      <c r="E1244" s="175" t="s">
        <v>3</v>
      </c>
      <c r="F1244" s="176" t="s">
        <v>730</v>
      </c>
      <c r="H1244" s="177">
        <v>45</v>
      </c>
      <c r="I1244" s="178"/>
      <c r="L1244" s="174"/>
      <c r="M1244" s="179"/>
      <c r="N1244" s="180"/>
      <c r="O1244" s="180"/>
      <c r="P1244" s="180"/>
      <c r="Q1244" s="180"/>
      <c r="R1244" s="180"/>
      <c r="S1244" s="180"/>
      <c r="T1244" s="181"/>
      <c r="AT1244" s="175" t="s">
        <v>264</v>
      </c>
      <c r="AU1244" s="175" t="s">
        <v>82</v>
      </c>
      <c r="AV1244" s="14" t="s">
        <v>82</v>
      </c>
      <c r="AW1244" s="14" t="s">
        <v>34</v>
      </c>
      <c r="AX1244" s="14" t="s">
        <v>73</v>
      </c>
      <c r="AY1244" s="175" t="s">
        <v>252</v>
      </c>
    </row>
    <row r="1245" spans="2:51" s="13" customFormat="1" ht="11.25">
      <c r="B1245" s="167"/>
      <c r="D1245" s="160" t="s">
        <v>264</v>
      </c>
      <c r="E1245" s="168" t="s">
        <v>3</v>
      </c>
      <c r="F1245" s="169" t="s">
        <v>7154</v>
      </c>
      <c r="H1245" s="168" t="s">
        <v>3</v>
      </c>
      <c r="I1245" s="170"/>
      <c r="L1245" s="167"/>
      <c r="M1245" s="171"/>
      <c r="N1245" s="172"/>
      <c r="O1245" s="172"/>
      <c r="P1245" s="172"/>
      <c r="Q1245" s="172"/>
      <c r="R1245" s="172"/>
      <c r="S1245" s="172"/>
      <c r="T1245" s="173"/>
      <c r="AT1245" s="168" t="s">
        <v>264</v>
      </c>
      <c r="AU1245" s="168" t="s">
        <v>82</v>
      </c>
      <c r="AV1245" s="13" t="s">
        <v>80</v>
      </c>
      <c r="AW1245" s="13" t="s">
        <v>34</v>
      </c>
      <c r="AX1245" s="13" t="s">
        <v>73</v>
      </c>
      <c r="AY1245" s="168" t="s">
        <v>252</v>
      </c>
    </row>
    <row r="1246" spans="2:51" s="14" customFormat="1" ht="11.25">
      <c r="B1246" s="174"/>
      <c r="D1246" s="160" t="s">
        <v>264</v>
      </c>
      <c r="E1246" s="175" t="s">
        <v>3</v>
      </c>
      <c r="F1246" s="176" t="s">
        <v>9</v>
      </c>
      <c r="H1246" s="177">
        <v>15</v>
      </c>
      <c r="I1246" s="178"/>
      <c r="L1246" s="174"/>
      <c r="M1246" s="179"/>
      <c r="N1246" s="180"/>
      <c r="O1246" s="180"/>
      <c r="P1246" s="180"/>
      <c r="Q1246" s="180"/>
      <c r="R1246" s="180"/>
      <c r="S1246" s="180"/>
      <c r="T1246" s="181"/>
      <c r="AT1246" s="175" t="s">
        <v>264</v>
      </c>
      <c r="AU1246" s="175" t="s">
        <v>82</v>
      </c>
      <c r="AV1246" s="14" t="s">
        <v>82</v>
      </c>
      <c r="AW1246" s="14" t="s">
        <v>34</v>
      </c>
      <c r="AX1246" s="14" t="s">
        <v>73</v>
      </c>
      <c r="AY1246" s="175" t="s">
        <v>252</v>
      </c>
    </row>
    <row r="1247" spans="2:51" s="13" customFormat="1" ht="11.25">
      <c r="B1247" s="167"/>
      <c r="D1247" s="160" t="s">
        <v>264</v>
      </c>
      <c r="E1247" s="168" t="s">
        <v>3</v>
      </c>
      <c r="F1247" s="169" t="s">
        <v>7155</v>
      </c>
      <c r="H1247" s="168" t="s">
        <v>3</v>
      </c>
      <c r="I1247" s="170"/>
      <c r="L1247" s="167"/>
      <c r="M1247" s="171"/>
      <c r="N1247" s="172"/>
      <c r="O1247" s="172"/>
      <c r="P1247" s="172"/>
      <c r="Q1247" s="172"/>
      <c r="R1247" s="172"/>
      <c r="S1247" s="172"/>
      <c r="T1247" s="173"/>
      <c r="AT1247" s="168" t="s">
        <v>264</v>
      </c>
      <c r="AU1247" s="168" t="s">
        <v>82</v>
      </c>
      <c r="AV1247" s="13" t="s">
        <v>80</v>
      </c>
      <c r="AW1247" s="13" t="s">
        <v>34</v>
      </c>
      <c r="AX1247" s="13" t="s">
        <v>73</v>
      </c>
      <c r="AY1247" s="168" t="s">
        <v>252</v>
      </c>
    </row>
    <row r="1248" spans="2:51" s="14" customFormat="1" ht="11.25">
      <c r="B1248" s="174"/>
      <c r="D1248" s="160" t="s">
        <v>264</v>
      </c>
      <c r="E1248" s="175" t="s">
        <v>3</v>
      </c>
      <c r="F1248" s="176" t="s">
        <v>8</v>
      </c>
      <c r="H1248" s="177">
        <v>21</v>
      </c>
      <c r="I1248" s="178"/>
      <c r="L1248" s="174"/>
      <c r="M1248" s="179"/>
      <c r="N1248" s="180"/>
      <c r="O1248" s="180"/>
      <c r="P1248" s="180"/>
      <c r="Q1248" s="180"/>
      <c r="R1248" s="180"/>
      <c r="S1248" s="180"/>
      <c r="T1248" s="181"/>
      <c r="AT1248" s="175" t="s">
        <v>264</v>
      </c>
      <c r="AU1248" s="175" t="s">
        <v>82</v>
      </c>
      <c r="AV1248" s="14" t="s">
        <v>82</v>
      </c>
      <c r="AW1248" s="14" t="s">
        <v>34</v>
      </c>
      <c r="AX1248" s="14" t="s">
        <v>73</v>
      </c>
      <c r="AY1248" s="175" t="s">
        <v>252</v>
      </c>
    </row>
    <row r="1249" spans="2:51" s="13" customFormat="1" ht="11.25">
      <c r="B1249" s="167"/>
      <c r="D1249" s="160" t="s">
        <v>264</v>
      </c>
      <c r="E1249" s="168" t="s">
        <v>3</v>
      </c>
      <c r="F1249" s="169" t="s">
        <v>7156</v>
      </c>
      <c r="H1249" s="168" t="s">
        <v>3</v>
      </c>
      <c r="I1249" s="170"/>
      <c r="L1249" s="167"/>
      <c r="M1249" s="171"/>
      <c r="N1249" s="172"/>
      <c r="O1249" s="172"/>
      <c r="P1249" s="172"/>
      <c r="Q1249" s="172"/>
      <c r="R1249" s="172"/>
      <c r="S1249" s="172"/>
      <c r="T1249" s="173"/>
      <c r="AT1249" s="168" t="s">
        <v>264</v>
      </c>
      <c r="AU1249" s="168" t="s">
        <v>82</v>
      </c>
      <c r="AV1249" s="13" t="s">
        <v>80</v>
      </c>
      <c r="AW1249" s="13" t="s">
        <v>34</v>
      </c>
      <c r="AX1249" s="13" t="s">
        <v>73</v>
      </c>
      <c r="AY1249" s="168" t="s">
        <v>252</v>
      </c>
    </row>
    <row r="1250" spans="2:51" s="14" customFormat="1" ht="11.25">
      <c r="B1250" s="174"/>
      <c r="D1250" s="160" t="s">
        <v>264</v>
      </c>
      <c r="E1250" s="175" t="s">
        <v>3</v>
      </c>
      <c r="F1250" s="176" t="s">
        <v>588</v>
      </c>
      <c r="H1250" s="177">
        <v>34</v>
      </c>
      <c r="I1250" s="178"/>
      <c r="L1250" s="174"/>
      <c r="M1250" s="179"/>
      <c r="N1250" s="180"/>
      <c r="O1250" s="180"/>
      <c r="P1250" s="180"/>
      <c r="Q1250" s="180"/>
      <c r="R1250" s="180"/>
      <c r="S1250" s="180"/>
      <c r="T1250" s="181"/>
      <c r="AT1250" s="175" t="s">
        <v>264</v>
      </c>
      <c r="AU1250" s="175" t="s">
        <v>82</v>
      </c>
      <c r="AV1250" s="14" t="s">
        <v>82</v>
      </c>
      <c r="AW1250" s="14" t="s">
        <v>34</v>
      </c>
      <c r="AX1250" s="14" t="s">
        <v>73</v>
      </c>
      <c r="AY1250" s="175" t="s">
        <v>252</v>
      </c>
    </row>
    <row r="1251" spans="2:51" s="13" customFormat="1" ht="11.25">
      <c r="B1251" s="167"/>
      <c r="D1251" s="160" t="s">
        <v>264</v>
      </c>
      <c r="E1251" s="168" t="s">
        <v>3</v>
      </c>
      <c r="F1251" s="169" t="s">
        <v>7157</v>
      </c>
      <c r="H1251" s="168" t="s">
        <v>3</v>
      </c>
      <c r="I1251" s="170"/>
      <c r="L1251" s="167"/>
      <c r="M1251" s="171"/>
      <c r="N1251" s="172"/>
      <c r="O1251" s="172"/>
      <c r="P1251" s="172"/>
      <c r="Q1251" s="172"/>
      <c r="R1251" s="172"/>
      <c r="S1251" s="172"/>
      <c r="T1251" s="173"/>
      <c r="AT1251" s="168" t="s">
        <v>264</v>
      </c>
      <c r="AU1251" s="168" t="s">
        <v>82</v>
      </c>
      <c r="AV1251" s="13" t="s">
        <v>80</v>
      </c>
      <c r="AW1251" s="13" t="s">
        <v>34</v>
      </c>
      <c r="AX1251" s="13" t="s">
        <v>73</v>
      </c>
      <c r="AY1251" s="168" t="s">
        <v>252</v>
      </c>
    </row>
    <row r="1252" spans="2:51" s="14" customFormat="1" ht="11.25">
      <c r="B1252" s="174"/>
      <c r="D1252" s="160" t="s">
        <v>264</v>
      </c>
      <c r="E1252" s="175" t="s">
        <v>3</v>
      </c>
      <c r="F1252" s="176" t="s">
        <v>566</v>
      </c>
      <c r="H1252" s="177">
        <v>31</v>
      </c>
      <c r="I1252" s="178"/>
      <c r="L1252" s="174"/>
      <c r="M1252" s="179"/>
      <c r="N1252" s="180"/>
      <c r="O1252" s="180"/>
      <c r="P1252" s="180"/>
      <c r="Q1252" s="180"/>
      <c r="R1252" s="180"/>
      <c r="S1252" s="180"/>
      <c r="T1252" s="181"/>
      <c r="AT1252" s="175" t="s">
        <v>264</v>
      </c>
      <c r="AU1252" s="175" t="s">
        <v>82</v>
      </c>
      <c r="AV1252" s="14" t="s">
        <v>82</v>
      </c>
      <c r="AW1252" s="14" t="s">
        <v>34</v>
      </c>
      <c r="AX1252" s="14" t="s">
        <v>73</v>
      </c>
      <c r="AY1252" s="175" t="s">
        <v>252</v>
      </c>
    </row>
    <row r="1253" spans="2:51" s="13" customFormat="1" ht="11.25">
      <c r="B1253" s="167"/>
      <c r="D1253" s="160" t="s">
        <v>264</v>
      </c>
      <c r="E1253" s="168" t="s">
        <v>3</v>
      </c>
      <c r="F1253" s="169" t="s">
        <v>7158</v>
      </c>
      <c r="H1253" s="168" t="s">
        <v>3</v>
      </c>
      <c r="I1253" s="170"/>
      <c r="L1253" s="167"/>
      <c r="M1253" s="171"/>
      <c r="N1253" s="172"/>
      <c r="O1253" s="172"/>
      <c r="P1253" s="172"/>
      <c r="Q1253" s="172"/>
      <c r="R1253" s="172"/>
      <c r="S1253" s="172"/>
      <c r="T1253" s="173"/>
      <c r="AT1253" s="168" t="s">
        <v>264</v>
      </c>
      <c r="AU1253" s="168" t="s">
        <v>82</v>
      </c>
      <c r="AV1253" s="13" t="s">
        <v>80</v>
      </c>
      <c r="AW1253" s="13" t="s">
        <v>34</v>
      </c>
      <c r="AX1253" s="13" t="s">
        <v>73</v>
      </c>
      <c r="AY1253" s="168" t="s">
        <v>252</v>
      </c>
    </row>
    <row r="1254" spans="2:51" s="14" customFormat="1" ht="11.25">
      <c r="B1254" s="174"/>
      <c r="D1254" s="160" t="s">
        <v>264</v>
      </c>
      <c r="E1254" s="175" t="s">
        <v>3</v>
      </c>
      <c r="F1254" s="176" t="s">
        <v>475</v>
      </c>
      <c r="H1254" s="177">
        <v>24</v>
      </c>
      <c r="I1254" s="178"/>
      <c r="L1254" s="174"/>
      <c r="M1254" s="179"/>
      <c r="N1254" s="180"/>
      <c r="O1254" s="180"/>
      <c r="P1254" s="180"/>
      <c r="Q1254" s="180"/>
      <c r="R1254" s="180"/>
      <c r="S1254" s="180"/>
      <c r="T1254" s="181"/>
      <c r="AT1254" s="175" t="s">
        <v>264</v>
      </c>
      <c r="AU1254" s="175" t="s">
        <v>82</v>
      </c>
      <c r="AV1254" s="14" t="s">
        <v>82</v>
      </c>
      <c r="AW1254" s="14" t="s">
        <v>34</v>
      </c>
      <c r="AX1254" s="14" t="s">
        <v>73</v>
      </c>
      <c r="AY1254" s="175" t="s">
        <v>252</v>
      </c>
    </row>
    <row r="1255" spans="2:51" s="13" customFormat="1" ht="11.25">
      <c r="B1255" s="167"/>
      <c r="D1255" s="160" t="s">
        <v>264</v>
      </c>
      <c r="E1255" s="168" t="s">
        <v>3</v>
      </c>
      <c r="F1255" s="169" t="s">
        <v>7159</v>
      </c>
      <c r="H1255" s="168" t="s">
        <v>3</v>
      </c>
      <c r="I1255" s="170"/>
      <c r="L1255" s="167"/>
      <c r="M1255" s="171"/>
      <c r="N1255" s="172"/>
      <c r="O1255" s="172"/>
      <c r="P1255" s="172"/>
      <c r="Q1255" s="172"/>
      <c r="R1255" s="172"/>
      <c r="S1255" s="172"/>
      <c r="T1255" s="173"/>
      <c r="AT1255" s="168" t="s">
        <v>264</v>
      </c>
      <c r="AU1255" s="168" t="s">
        <v>82</v>
      </c>
      <c r="AV1255" s="13" t="s">
        <v>80</v>
      </c>
      <c r="AW1255" s="13" t="s">
        <v>34</v>
      </c>
      <c r="AX1255" s="13" t="s">
        <v>73</v>
      </c>
      <c r="AY1255" s="168" t="s">
        <v>252</v>
      </c>
    </row>
    <row r="1256" spans="2:51" s="14" customFormat="1" ht="11.25">
      <c r="B1256" s="174"/>
      <c r="D1256" s="160" t="s">
        <v>264</v>
      </c>
      <c r="E1256" s="175" t="s">
        <v>3</v>
      </c>
      <c r="F1256" s="176" t="s">
        <v>517</v>
      </c>
      <c r="H1256" s="177">
        <v>29</v>
      </c>
      <c r="I1256" s="178"/>
      <c r="L1256" s="174"/>
      <c r="M1256" s="179"/>
      <c r="N1256" s="180"/>
      <c r="O1256" s="180"/>
      <c r="P1256" s="180"/>
      <c r="Q1256" s="180"/>
      <c r="R1256" s="180"/>
      <c r="S1256" s="180"/>
      <c r="T1256" s="181"/>
      <c r="AT1256" s="175" t="s">
        <v>264</v>
      </c>
      <c r="AU1256" s="175" t="s">
        <v>82</v>
      </c>
      <c r="AV1256" s="14" t="s">
        <v>82</v>
      </c>
      <c r="AW1256" s="14" t="s">
        <v>34</v>
      </c>
      <c r="AX1256" s="14" t="s">
        <v>73</v>
      </c>
      <c r="AY1256" s="175" t="s">
        <v>252</v>
      </c>
    </row>
    <row r="1257" spans="2:51" s="13" customFormat="1" ht="11.25">
      <c r="B1257" s="167"/>
      <c r="D1257" s="160" t="s">
        <v>264</v>
      </c>
      <c r="E1257" s="168" t="s">
        <v>3</v>
      </c>
      <c r="F1257" s="169" t="s">
        <v>7160</v>
      </c>
      <c r="H1257" s="168" t="s">
        <v>3</v>
      </c>
      <c r="I1257" s="170"/>
      <c r="L1257" s="167"/>
      <c r="M1257" s="171"/>
      <c r="N1257" s="172"/>
      <c r="O1257" s="172"/>
      <c r="P1257" s="172"/>
      <c r="Q1257" s="172"/>
      <c r="R1257" s="172"/>
      <c r="S1257" s="172"/>
      <c r="T1257" s="173"/>
      <c r="AT1257" s="168" t="s">
        <v>264</v>
      </c>
      <c r="AU1257" s="168" t="s">
        <v>82</v>
      </c>
      <c r="AV1257" s="13" t="s">
        <v>80</v>
      </c>
      <c r="AW1257" s="13" t="s">
        <v>34</v>
      </c>
      <c r="AX1257" s="13" t="s">
        <v>73</v>
      </c>
      <c r="AY1257" s="168" t="s">
        <v>252</v>
      </c>
    </row>
    <row r="1258" spans="2:51" s="14" customFormat="1" ht="11.25">
      <c r="B1258" s="174"/>
      <c r="D1258" s="160" t="s">
        <v>264</v>
      </c>
      <c r="E1258" s="175" t="s">
        <v>3</v>
      </c>
      <c r="F1258" s="176" t="s">
        <v>693</v>
      </c>
      <c r="H1258" s="177">
        <v>43</v>
      </c>
      <c r="I1258" s="178"/>
      <c r="L1258" s="174"/>
      <c r="M1258" s="179"/>
      <c r="N1258" s="180"/>
      <c r="O1258" s="180"/>
      <c r="P1258" s="180"/>
      <c r="Q1258" s="180"/>
      <c r="R1258" s="180"/>
      <c r="S1258" s="180"/>
      <c r="T1258" s="181"/>
      <c r="AT1258" s="175" t="s">
        <v>264</v>
      </c>
      <c r="AU1258" s="175" t="s">
        <v>82</v>
      </c>
      <c r="AV1258" s="14" t="s">
        <v>82</v>
      </c>
      <c r="AW1258" s="14" t="s">
        <v>34</v>
      </c>
      <c r="AX1258" s="14" t="s">
        <v>73</v>
      </c>
      <c r="AY1258" s="175" t="s">
        <v>252</v>
      </c>
    </row>
    <row r="1259" spans="2:51" s="13" customFormat="1" ht="11.25">
      <c r="B1259" s="167"/>
      <c r="D1259" s="160" t="s">
        <v>264</v>
      </c>
      <c r="E1259" s="168" t="s">
        <v>3</v>
      </c>
      <c r="F1259" s="169" t="s">
        <v>7161</v>
      </c>
      <c r="H1259" s="168" t="s">
        <v>3</v>
      </c>
      <c r="I1259" s="170"/>
      <c r="L1259" s="167"/>
      <c r="M1259" s="171"/>
      <c r="N1259" s="172"/>
      <c r="O1259" s="172"/>
      <c r="P1259" s="172"/>
      <c r="Q1259" s="172"/>
      <c r="R1259" s="172"/>
      <c r="S1259" s="172"/>
      <c r="T1259" s="173"/>
      <c r="AT1259" s="168" t="s">
        <v>264</v>
      </c>
      <c r="AU1259" s="168" t="s">
        <v>82</v>
      </c>
      <c r="AV1259" s="13" t="s">
        <v>80</v>
      </c>
      <c r="AW1259" s="13" t="s">
        <v>34</v>
      </c>
      <c r="AX1259" s="13" t="s">
        <v>73</v>
      </c>
      <c r="AY1259" s="168" t="s">
        <v>252</v>
      </c>
    </row>
    <row r="1260" spans="2:51" s="14" customFormat="1" ht="11.25">
      <c r="B1260" s="174"/>
      <c r="D1260" s="160" t="s">
        <v>264</v>
      </c>
      <c r="E1260" s="175" t="s">
        <v>3</v>
      </c>
      <c r="F1260" s="176" t="s">
        <v>748</v>
      </c>
      <c r="H1260" s="177">
        <v>47</v>
      </c>
      <c r="I1260" s="178"/>
      <c r="L1260" s="174"/>
      <c r="M1260" s="179"/>
      <c r="N1260" s="180"/>
      <c r="O1260" s="180"/>
      <c r="P1260" s="180"/>
      <c r="Q1260" s="180"/>
      <c r="R1260" s="180"/>
      <c r="S1260" s="180"/>
      <c r="T1260" s="181"/>
      <c r="AT1260" s="175" t="s">
        <v>264</v>
      </c>
      <c r="AU1260" s="175" t="s">
        <v>82</v>
      </c>
      <c r="AV1260" s="14" t="s">
        <v>82</v>
      </c>
      <c r="AW1260" s="14" t="s">
        <v>34</v>
      </c>
      <c r="AX1260" s="14" t="s">
        <v>73</v>
      </c>
      <c r="AY1260" s="175" t="s">
        <v>252</v>
      </c>
    </row>
    <row r="1261" spans="2:51" s="13" customFormat="1" ht="11.25">
      <c r="B1261" s="167"/>
      <c r="D1261" s="160" t="s">
        <v>264</v>
      </c>
      <c r="E1261" s="168" t="s">
        <v>3</v>
      </c>
      <c r="F1261" s="169" t="s">
        <v>7162</v>
      </c>
      <c r="H1261" s="168" t="s">
        <v>3</v>
      </c>
      <c r="I1261" s="170"/>
      <c r="L1261" s="167"/>
      <c r="M1261" s="171"/>
      <c r="N1261" s="172"/>
      <c r="O1261" s="172"/>
      <c r="P1261" s="172"/>
      <c r="Q1261" s="172"/>
      <c r="R1261" s="172"/>
      <c r="S1261" s="172"/>
      <c r="T1261" s="173"/>
      <c r="AT1261" s="168" t="s">
        <v>264</v>
      </c>
      <c r="AU1261" s="168" t="s">
        <v>82</v>
      </c>
      <c r="AV1261" s="13" t="s">
        <v>80</v>
      </c>
      <c r="AW1261" s="13" t="s">
        <v>34</v>
      </c>
      <c r="AX1261" s="13" t="s">
        <v>73</v>
      </c>
      <c r="AY1261" s="168" t="s">
        <v>252</v>
      </c>
    </row>
    <row r="1262" spans="2:51" s="14" customFormat="1" ht="11.25">
      <c r="B1262" s="174"/>
      <c r="D1262" s="160" t="s">
        <v>264</v>
      </c>
      <c r="E1262" s="175" t="s">
        <v>3</v>
      </c>
      <c r="F1262" s="176" t="s">
        <v>724</v>
      </c>
      <c r="H1262" s="177">
        <v>44</v>
      </c>
      <c r="I1262" s="178"/>
      <c r="L1262" s="174"/>
      <c r="M1262" s="179"/>
      <c r="N1262" s="180"/>
      <c r="O1262" s="180"/>
      <c r="P1262" s="180"/>
      <c r="Q1262" s="180"/>
      <c r="R1262" s="180"/>
      <c r="S1262" s="180"/>
      <c r="T1262" s="181"/>
      <c r="AT1262" s="175" t="s">
        <v>264</v>
      </c>
      <c r="AU1262" s="175" t="s">
        <v>82</v>
      </c>
      <c r="AV1262" s="14" t="s">
        <v>82</v>
      </c>
      <c r="AW1262" s="14" t="s">
        <v>34</v>
      </c>
      <c r="AX1262" s="14" t="s">
        <v>73</v>
      </c>
      <c r="AY1262" s="175" t="s">
        <v>252</v>
      </c>
    </row>
    <row r="1263" spans="2:51" s="13" customFormat="1" ht="11.25">
      <c r="B1263" s="167"/>
      <c r="D1263" s="160" t="s">
        <v>264</v>
      </c>
      <c r="E1263" s="168" t="s">
        <v>3</v>
      </c>
      <c r="F1263" s="169" t="s">
        <v>7163</v>
      </c>
      <c r="H1263" s="168" t="s">
        <v>3</v>
      </c>
      <c r="I1263" s="170"/>
      <c r="L1263" s="167"/>
      <c r="M1263" s="171"/>
      <c r="N1263" s="172"/>
      <c r="O1263" s="172"/>
      <c r="P1263" s="172"/>
      <c r="Q1263" s="172"/>
      <c r="R1263" s="172"/>
      <c r="S1263" s="172"/>
      <c r="T1263" s="173"/>
      <c r="AT1263" s="168" t="s">
        <v>264</v>
      </c>
      <c r="AU1263" s="168" t="s">
        <v>82</v>
      </c>
      <c r="AV1263" s="13" t="s">
        <v>80</v>
      </c>
      <c r="AW1263" s="13" t="s">
        <v>34</v>
      </c>
      <c r="AX1263" s="13" t="s">
        <v>73</v>
      </c>
      <c r="AY1263" s="168" t="s">
        <v>252</v>
      </c>
    </row>
    <row r="1264" spans="2:51" s="14" customFormat="1" ht="11.25">
      <c r="B1264" s="174"/>
      <c r="D1264" s="160" t="s">
        <v>264</v>
      </c>
      <c r="E1264" s="175" t="s">
        <v>3</v>
      </c>
      <c r="F1264" s="176" t="s">
        <v>866</v>
      </c>
      <c r="H1264" s="177">
        <v>59</v>
      </c>
      <c r="I1264" s="178"/>
      <c r="L1264" s="174"/>
      <c r="M1264" s="179"/>
      <c r="N1264" s="180"/>
      <c r="O1264" s="180"/>
      <c r="P1264" s="180"/>
      <c r="Q1264" s="180"/>
      <c r="R1264" s="180"/>
      <c r="S1264" s="180"/>
      <c r="T1264" s="181"/>
      <c r="AT1264" s="175" t="s">
        <v>264</v>
      </c>
      <c r="AU1264" s="175" t="s">
        <v>82</v>
      </c>
      <c r="AV1264" s="14" t="s">
        <v>82</v>
      </c>
      <c r="AW1264" s="14" t="s">
        <v>34</v>
      </c>
      <c r="AX1264" s="14" t="s">
        <v>73</v>
      </c>
      <c r="AY1264" s="175" t="s">
        <v>252</v>
      </c>
    </row>
    <row r="1265" spans="2:51" s="13" customFormat="1" ht="11.25">
      <c r="B1265" s="167"/>
      <c r="D1265" s="160" t="s">
        <v>264</v>
      </c>
      <c r="E1265" s="168" t="s">
        <v>3</v>
      </c>
      <c r="F1265" s="169" t="s">
        <v>7164</v>
      </c>
      <c r="H1265" s="168" t="s">
        <v>3</v>
      </c>
      <c r="I1265" s="170"/>
      <c r="L1265" s="167"/>
      <c r="M1265" s="171"/>
      <c r="N1265" s="172"/>
      <c r="O1265" s="172"/>
      <c r="P1265" s="172"/>
      <c r="Q1265" s="172"/>
      <c r="R1265" s="172"/>
      <c r="S1265" s="172"/>
      <c r="T1265" s="173"/>
      <c r="AT1265" s="168" t="s">
        <v>264</v>
      </c>
      <c r="AU1265" s="168" t="s">
        <v>82</v>
      </c>
      <c r="AV1265" s="13" t="s">
        <v>80</v>
      </c>
      <c r="AW1265" s="13" t="s">
        <v>34</v>
      </c>
      <c r="AX1265" s="13" t="s">
        <v>73</v>
      </c>
      <c r="AY1265" s="168" t="s">
        <v>252</v>
      </c>
    </row>
    <row r="1266" spans="2:51" s="14" customFormat="1" ht="11.25">
      <c r="B1266" s="174"/>
      <c r="D1266" s="160" t="s">
        <v>264</v>
      </c>
      <c r="E1266" s="175" t="s">
        <v>3</v>
      </c>
      <c r="F1266" s="176" t="s">
        <v>8</v>
      </c>
      <c r="H1266" s="177">
        <v>21</v>
      </c>
      <c r="I1266" s="178"/>
      <c r="L1266" s="174"/>
      <c r="M1266" s="179"/>
      <c r="N1266" s="180"/>
      <c r="O1266" s="180"/>
      <c r="P1266" s="180"/>
      <c r="Q1266" s="180"/>
      <c r="R1266" s="180"/>
      <c r="S1266" s="180"/>
      <c r="T1266" s="181"/>
      <c r="AT1266" s="175" t="s">
        <v>264</v>
      </c>
      <c r="AU1266" s="175" t="s">
        <v>82</v>
      </c>
      <c r="AV1266" s="14" t="s">
        <v>82</v>
      </c>
      <c r="AW1266" s="14" t="s">
        <v>34</v>
      </c>
      <c r="AX1266" s="14" t="s">
        <v>73</v>
      </c>
      <c r="AY1266" s="175" t="s">
        <v>252</v>
      </c>
    </row>
    <row r="1267" spans="2:51" s="13" customFormat="1" ht="11.25">
      <c r="B1267" s="167"/>
      <c r="D1267" s="160" t="s">
        <v>264</v>
      </c>
      <c r="E1267" s="168" t="s">
        <v>3</v>
      </c>
      <c r="F1267" s="169" t="s">
        <v>7165</v>
      </c>
      <c r="H1267" s="168" t="s">
        <v>3</v>
      </c>
      <c r="I1267" s="170"/>
      <c r="L1267" s="167"/>
      <c r="M1267" s="171"/>
      <c r="N1267" s="172"/>
      <c r="O1267" s="172"/>
      <c r="P1267" s="172"/>
      <c r="Q1267" s="172"/>
      <c r="R1267" s="172"/>
      <c r="S1267" s="172"/>
      <c r="T1267" s="173"/>
      <c r="AT1267" s="168" t="s">
        <v>264</v>
      </c>
      <c r="AU1267" s="168" t="s">
        <v>82</v>
      </c>
      <c r="AV1267" s="13" t="s">
        <v>80</v>
      </c>
      <c r="AW1267" s="13" t="s">
        <v>34</v>
      </c>
      <c r="AX1267" s="13" t="s">
        <v>73</v>
      </c>
      <c r="AY1267" s="168" t="s">
        <v>252</v>
      </c>
    </row>
    <row r="1268" spans="2:51" s="14" customFormat="1" ht="11.25">
      <c r="B1268" s="174"/>
      <c r="D1268" s="160" t="s">
        <v>264</v>
      </c>
      <c r="E1268" s="175" t="s">
        <v>3</v>
      </c>
      <c r="F1268" s="176" t="s">
        <v>834</v>
      </c>
      <c r="H1268" s="177">
        <v>55</v>
      </c>
      <c r="I1268" s="178"/>
      <c r="L1268" s="174"/>
      <c r="M1268" s="179"/>
      <c r="N1268" s="180"/>
      <c r="O1268" s="180"/>
      <c r="P1268" s="180"/>
      <c r="Q1268" s="180"/>
      <c r="R1268" s="180"/>
      <c r="S1268" s="180"/>
      <c r="T1268" s="181"/>
      <c r="AT1268" s="175" t="s">
        <v>264</v>
      </c>
      <c r="AU1268" s="175" t="s">
        <v>82</v>
      </c>
      <c r="AV1268" s="14" t="s">
        <v>82</v>
      </c>
      <c r="AW1268" s="14" t="s">
        <v>34</v>
      </c>
      <c r="AX1268" s="14" t="s">
        <v>73</v>
      </c>
      <c r="AY1268" s="175" t="s">
        <v>252</v>
      </c>
    </row>
    <row r="1269" spans="2:51" s="13" customFormat="1" ht="11.25">
      <c r="B1269" s="167"/>
      <c r="D1269" s="160" t="s">
        <v>264</v>
      </c>
      <c r="E1269" s="168" t="s">
        <v>3</v>
      </c>
      <c r="F1269" s="169" t="s">
        <v>7166</v>
      </c>
      <c r="H1269" s="168" t="s">
        <v>3</v>
      </c>
      <c r="I1269" s="170"/>
      <c r="L1269" s="167"/>
      <c r="M1269" s="171"/>
      <c r="N1269" s="172"/>
      <c r="O1269" s="172"/>
      <c r="P1269" s="172"/>
      <c r="Q1269" s="172"/>
      <c r="R1269" s="172"/>
      <c r="S1269" s="172"/>
      <c r="T1269" s="173"/>
      <c r="AT1269" s="168" t="s">
        <v>264</v>
      </c>
      <c r="AU1269" s="168" t="s">
        <v>82</v>
      </c>
      <c r="AV1269" s="13" t="s">
        <v>80</v>
      </c>
      <c r="AW1269" s="13" t="s">
        <v>34</v>
      </c>
      <c r="AX1269" s="13" t="s">
        <v>73</v>
      </c>
      <c r="AY1269" s="168" t="s">
        <v>252</v>
      </c>
    </row>
    <row r="1270" spans="2:51" s="14" customFormat="1" ht="11.25">
      <c r="B1270" s="174"/>
      <c r="D1270" s="160" t="s">
        <v>264</v>
      </c>
      <c r="E1270" s="175" t="s">
        <v>3</v>
      </c>
      <c r="F1270" s="176" t="s">
        <v>762</v>
      </c>
      <c r="H1270" s="177">
        <v>49</v>
      </c>
      <c r="I1270" s="178"/>
      <c r="L1270" s="174"/>
      <c r="M1270" s="179"/>
      <c r="N1270" s="180"/>
      <c r="O1270" s="180"/>
      <c r="P1270" s="180"/>
      <c r="Q1270" s="180"/>
      <c r="R1270" s="180"/>
      <c r="S1270" s="180"/>
      <c r="T1270" s="181"/>
      <c r="AT1270" s="175" t="s">
        <v>264</v>
      </c>
      <c r="AU1270" s="175" t="s">
        <v>82</v>
      </c>
      <c r="AV1270" s="14" t="s">
        <v>82</v>
      </c>
      <c r="AW1270" s="14" t="s">
        <v>34</v>
      </c>
      <c r="AX1270" s="14" t="s">
        <v>73</v>
      </c>
      <c r="AY1270" s="175" t="s">
        <v>252</v>
      </c>
    </row>
    <row r="1271" spans="2:51" s="13" customFormat="1" ht="11.25">
      <c r="B1271" s="167"/>
      <c r="D1271" s="160" t="s">
        <v>264</v>
      </c>
      <c r="E1271" s="168" t="s">
        <v>3</v>
      </c>
      <c r="F1271" s="169" t="s">
        <v>7167</v>
      </c>
      <c r="H1271" s="168" t="s">
        <v>3</v>
      </c>
      <c r="I1271" s="170"/>
      <c r="L1271" s="167"/>
      <c r="M1271" s="171"/>
      <c r="N1271" s="172"/>
      <c r="O1271" s="172"/>
      <c r="P1271" s="172"/>
      <c r="Q1271" s="172"/>
      <c r="R1271" s="172"/>
      <c r="S1271" s="172"/>
      <c r="T1271" s="173"/>
      <c r="AT1271" s="168" t="s">
        <v>264</v>
      </c>
      <c r="AU1271" s="168" t="s">
        <v>82</v>
      </c>
      <c r="AV1271" s="13" t="s">
        <v>80</v>
      </c>
      <c r="AW1271" s="13" t="s">
        <v>34</v>
      </c>
      <c r="AX1271" s="13" t="s">
        <v>73</v>
      </c>
      <c r="AY1271" s="168" t="s">
        <v>252</v>
      </c>
    </row>
    <row r="1272" spans="2:51" s="14" customFormat="1" ht="11.25">
      <c r="B1272" s="174"/>
      <c r="D1272" s="160" t="s">
        <v>264</v>
      </c>
      <c r="E1272" s="175" t="s">
        <v>3</v>
      </c>
      <c r="F1272" s="176" t="s">
        <v>850</v>
      </c>
      <c r="H1272" s="177">
        <v>57</v>
      </c>
      <c r="I1272" s="178"/>
      <c r="L1272" s="174"/>
      <c r="M1272" s="179"/>
      <c r="N1272" s="180"/>
      <c r="O1272" s="180"/>
      <c r="P1272" s="180"/>
      <c r="Q1272" s="180"/>
      <c r="R1272" s="180"/>
      <c r="S1272" s="180"/>
      <c r="T1272" s="181"/>
      <c r="AT1272" s="175" t="s">
        <v>264</v>
      </c>
      <c r="AU1272" s="175" t="s">
        <v>82</v>
      </c>
      <c r="AV1272" s="14" t="s">
        <v>82</v>
      </c>
      <c r="AW1272" s="14" t="s">
        <v>34</v>
      </c>
      <c r="AX1272" s="14" t="s">
        <v>73</v>
      </c>
      <c r="AY1272" s="175" t="s">
        <v>252</v>
      </c>
    </row>
    <row r="1273" spans="2:51" s="13" customFormat="1" ht="11.25">
      <c r="B1273" s="167"/>
      <c r="D1273" s="160" t="s">
        <v>264</v>
      </c>
      <c r="E1273" s="168" t="s">
        <v>3</v>
      </c>
      <c r="F1273" s="169" t="s">
        <v>7168</v>
      </c>
      <c r="H1273" s="168" t="s">
        <v>3</v>
      </c>
      <c r="I1273" s="170"/>
      <c r="L1273" s="167"/>
      <c r="M1273" s="171"/>
      <c r="N1273" s="172"/>
      <c r="O1273" s="172"/>
      <c r="P1273" s="172"/>
      <c r="Q1273" s="172"/>
      <c r="R1273" s="172"/>
      <c r="S1273" s="172"/>
      <c r="T1273" s="173"/>
      <c r="AT1273" s="168" t="s">
        <v>264</v>
      </c>
      <c r="AU1273" s="168" t="s">
        <v>82</v>
      </c>
      <c r="AV1273" s="13" t="s">
        <v>80</v>
      </c>
      <c r="AW1273" s="13" t="s">
        <v>34</v>
      </c>
      <c r="AX1273" s="13" t="s">
        <v>73</v>
      </c>
      <c r="AY1273" s="168" t="s">
        <v>252</v>
      </c>
    </row>
    <row r="1274" spans="2:51" s="14" customFormat="1" ht="11.25">
      <c r="B1274" s="174"/>
      <c r="D1274" s="160" t="s">
        <v>264</v>
      </c>
      <c r="E1274" s="175" t="s">
        <v>3</v>
      </c>
      <c r="F1274" s="176" t="s">
        <v>819</v>
      </c>
      <c r="H1274" s="177">
        <v>54</v>
      </c>
      <c r="I1274" s="178"/>
      <c r="L1274" s="174"/>
      <c r="M1274" s="179"/>
      <c r="N1274" s="180"/>
      <c r="O1274" s="180"/>
      <c r="P1274" s="180"/>
      <c r="Q1274" s="180"/>
      <c r="R1274" s="180"/>
      <c r="S1274" s="180"/>
      <c r="T1274" s="181"/>
      <c r="AT1274" s="175" t="s">
        <v>264</v>
      </c>
      <c r="AU1274" s="175" t="s">
        <v>82</v>
      </c>
      <c r="AV1274" s="14" t="s">
        <v>82</v>
      </c>
      <c r="AW1274" s="14" t="s">
        <v>34</v>
      </c>
      <c r="AX1274" s="14" t="s">
        <v>73</v>
      </c>
      <c r="AY1274" s="175" t="s">
        <v>252</v>
      </c>
    </row>
    <row r="1275" spans="2:51" s="13" customFormat="1" ht="11.25">
      <c r="B1275" s="167"/>
      <c r="D1275" s="160" t="s">
        <v>264</v>
      </c>
      <c r="E1275" s="168" t="s">
        <v>3</v>
      </c>
      <c r="F1275" s="169" t="s">
        <v>7169</v>
      </c>
      <c r="H1275" s="168" t="s">
        <v>3</v>
      </c>
      <c r="I1275" s="170"/>
      <c r="L1275" s="167"/>
      <c r="M1275" s="171"/>
      <c r="N1275" s="172"/>
      <c r="O1275" s="172"/>
      <c r="P1275" s="172"/>
      <c r="Q1275" s="172"/>
      <c r="R1275" s="172"/>
      <c r="S1275" s="172"/>
      <c r="T1275" s="173"/>
      <c r="AT1275" s="168" t="s">
        <v>264</v>
      </c>
      <c r="AU1275" s="168" t="s">
        <v>82</v>
      </c>
      <c r="AV1275" s="13" t="s">
        <v>80</v>
      </c>
      <c r="AW1275" s="13" t="s">
        <v>34</v>
      </c>
      <c r="AX1275" s="13" t="s">
        <v>73</v>
      </c>
      <c r="AY1275" s="168" t="s">
        <v>252</v>
      </c>
    </row>
    <row r="1276" spans="2:51" s="14" customFormat="1" ht="11.25">
      <c r="B1276" s="174"/>
      <c r="D1276" s="160" t="s">
        <v>264</v>
      </c>
      <c r="E1276" s="175" t="s">
        <v>3</v>
      </c>
      <c r="F1276" s="176" t="s">
        <v>916</v>
      </c>
      <c r="H1276" s="177">
        <v>62</v>
      </c>
      <c r="I1276" s="178"/>
      <c r="L1276" s="174"/>
      <c r="M1276" s="179"/>
      <c r="N1276" s="180"/>
      <c r="O1276" s="180"/>
      <c r="P1276" s="180"/>
      <c r="Q1276" s="180"/>
      <c r="R1276" s="180"/>
      <c r="S1276" s="180"/>
      <c r="T1276" s="181"/>
      <c r="AT1276" s="175" t="s">
        <v>264</v>
      </c>
      <c r="AU1276" s="175" t="s">
        <v>82</v>
      </c>
      <c r="AV1276" s="14" t="s">
        <v>82</v>
      </c>
      <c r="AW1276" s="14" t="s">
        <v>34</v>
      </c>
      <c r="AX1276" s="14" t="s">
        <v>73</v>
      </c>
      <c r="AY1276" s="175" t="s">
        <v>252</v>
      </c>
    </row>
    <row r="1277" spans="2:51" s="13" customFormat="1" ht="11.25">
      <c r="B1277" s="167"/>
      <c r="D1277" s="160" t="s">
        <v>264</v>
      </c>
      <c r="E1277" s="168" t="s">
        <v>3</v>
      </c>
      <c r="F1277" s="169" t="s">
        <v>7170</v>
      </c>
      <c r="H1277" s="168" t="s">
        <v>3</v>
      </c>
      <c r="I1277" s="170"/>
      <c r="L1277" s="167"/>
      <c r="M1277" s="171"/>
      <c r="N1277" s="172"/>
      <c r="O1277" s="172"/>
      <c r="P1277" s="172"/>
      <c r="Q1277" s="172"/>
      <c r="R1277" s="172"/>
      <c r="S1277" s="172"/>
      <c r="T1277" s="173"/>
      <c r="AT1277" s="168" t="s">
        <v>264</v>
      </c>
      <c r="AU1277" s="168" t="s">
        <v>82</v>
      </c>
      <c r="AV1277" s="13" t="s">
        <v>80</v>
      </c>
      <c r="AW1277" s="13" t="s">
        <v>34</v>
      </c>
      <c r="AX1277" s="13" t="s">
        <v>73</v>
      </c>
      <c r="AY1277" s="168" t="s">
        <v>252</v>
      </c>
    </row>
    <row r="1278" spans="2:51" s="14" customFormat="1" ht="11.25">
      <c r="B1278" s="174"/>
      <c r="D1278" s="160" t="s">
        <v>264</v>
      </c>
      <c r="E1278" s="175" t="s">
        <v>3</v>
      </c>
      <c r="F1278" s="176" t="s">
        <v>946</v>
      </c>
      <c r="H1278" s="177">
        <v>65</v>
      </c>
      <c r="I1278" s="178"/>
      <c r="L1278" s="174"/>
      <c r="M1278" s="179"/>
      <c r="N1278" s="180"/>
      <c r="O1278" s="180"/>
      <c r="P1278" s="180"/>
      <c r="Q1278" s="180"/>
      <c r="R1278" s="180"/>
      <c r="S1278" s="180"/>
      <c r="T1278" s="181"/>
      <c r="AT1278" s="175" t="s">
        <v>264</v>
      </c>
      <c r="AU1278" s="175" t="s">
        <v>82</v>
      </c>
      <c r="AV1278" s="14" t="s">
        <v>82</v>
      </c>
      <c r="AW1278" s="14" t="s">
        <v>34</v>
      </c>
      <c r="AX1278" s="14" t="s">
        <v>73</v>
      </c>
      <c r="AY1278" s="175" t="s">
        <v>252</v>
      </c>
    </row>
    <row r="1279" spans="2:51" s="13" customFormat="1" ht="11.25">
      <c r="B1279" s="167"/>
      <c r="D1279" s="160" t="s">
        <v>264</v>
      </c>
      <c r="E1279" s="168" t="s">
        <v>3</v>
      </c>
      <c r="F1279" s="169" t="s">
        <v>7171</v>
      </c>
      <c r="H1279" s="168" t="s">
        <v>3</v>
      </c>
      <c r="I1279" s="170"/>
      <c r="L1279" s="167"/>
      <c r="M1279" s="171"/>
      <c r="N1279" s="172"/>
      <c r="O1279" s="172"/>
      <c r="P1279" s="172"/>
      <c r="Q1279" s="172"/>
      <c r="R1279" s="172"/>
      <c r="S1279" s="172"/>
      <c r="T1279" s="173"/>
      <c r="AT1279" s="168" t="s">
        <v>264</v>
      </c>
      <c r="AU1279" s="168" t="s">
        <v>82</v>
      </c>
      <c r="AV1279" s="13" t="s">
        <v>80</v>
      </c>
      <c r="AW1279" s="13" t="s">
        <v>34</v>
      </c>
      <c r="AX1279" s="13" t="s">
        <v>73</v>
      </c>
      <c r="AY1279" s="168" t="s">
        <v>252</v>
      </c>
    </row>
    <row r="1280" spans="2:51" s="14" customFormat="1" ht="11.25">
      <c r="B1280" s="174"/>
      <c r="D1280" s="160" t="s">
        <v>264</v>
      </c>
      <c r="E1280" s="175" t="s">
        <v>3</v>
      </c>
      <c r="F1280" s="176" t="s">
        <v>866</v>
      </c>
      <c r="H1280" s="177">
        <v>59</v>
      </c>
      <c r="I1280" s="178"/>
      <c r="L1280" s="174"/>
      <c r="M1280" s="179"/>
      <c r="N1280" s="180"/>
      <c r="O1280" s="180"/>
      <c r="P1280" s="180"/>
      <c r="Q1280" s="180"/>
      <c r="R1280" s="180"/>
      <c r="S1280" s="180"/>
      <c r="T1280" s="181"/>
      <c r="AT1280" s="175" t="s">
        <v>264</v>
      </c>
      <c r="AU1280" s="175" t="s">
        <v>82</v>
      </c>
      <c r="AV1280" s="14" t="s">
        <v>82</v>
      </c>
      <c r="AW1280" s="14" t="s">
        <v>34</v>
      </c>
      <c r="AX1280" s="14" t="s">
        <v>73</v>
      </c>
      <c r="AY1280" s="175" t="s">
        <v>252</v>
      </c>
    </row>
    <row r="1281" spans="2:51" s="13" customFormat="1" ht="11.25">
      <c r="B1281" s="167"/>
      <c r="D1281" s="160" t="s">
        <v>264</v>
      </c>
      <c r="E1281" s="168" t="s">
        <v>3</v>
      </c>
      <c r="F1281" s="169" t="s">
        <v>7172</v>
      </c>
      <c r="H1281" s="168" t="s">
        <v>3</v>
      </c>
      <c r="I1281" s="170"/>
      <c r="L1281" s="167"/>
      <c r="M1281" s="171"/>
      <c r="N1281" s="172"/>
      <c r="O1281" s="172"/>
      <c r="P1281" s="172"/>
      <c r="Q1281" s="172"/>
      <c r="R1281" s="172"/>
      <c r="S1281" s="172"/>
      <c r="T1281" s="173"/>
      <c r="AT1281" s="168" t="s">
        <v>264</v>
      </c>
      <c r="AU1281" s="168" t="s">
        <v>82</v>
      </c>
      <c r="AV1281" s="13" t="s">
        <v>80</v>
      </c>
      <c r="AW1281" s="13" t="s">
        <v>34</v>
      </c>
      <c r="AX1281" s="13" t="s">
        <v>73</v>
      </c>
      <c r="AY1281" s="168" t="s">
        <v>252</v>
      </c>
    </row>
    <row r="1282" spans="2:51" s="14" customFormat="1" ht="11.25">
      <c r="B1282" s="174"/>
      <c r="D1282" s="160" t="s">
        <v>264</v>
      </c>
      <c r="E1282" s="175" t="s">
        <v>3</v>
      </c>
      <c r="F1282" s="176" t="s">
        <v>987</v>
      </c>
      <c r="H1282" s="177">
        <v>68</v>
      </c>
      <c r="I1282" s="178"/>
      <c r="L1282" s="174"/>
      <c r="M1282" s="179"/>
      <c r="N1282" s="180"/>
      <c r="O1282" s="180"/>
      <c r="P1282" s="180"/>
      <c r="Q1282" s="180"/>
      <c r="R1282" s="180"/>
      <c r="S1282" s="180"/>
      <c r="T1282" s="181"/>
      <c r="AT1282" s="175" t="s">
        <v>264</v>
      </c>
      <c r="AU1282" s="175" t="s">
        <v>82</v>
      </c>
      <c r="AV1282" s="14" t="s">
        <v>82</v>
      </c>
      <c r="AW1282" s="14" t="s">
        <v>34</v>
      </c>
      <c r="AX1282" s="14" t="s">
        <v>73</v>
      </c>
      <c r="AY1282" s="175" t="s">
        <v>252</v>
      </c>
    </row>
    <row r="1283" spans="2:51" s="13" customFormat="1" ht="11.25">
      <c r="B1283" s="167"/>
      <c r="D1283" s="160" t="s">
        <v>264</v>
      </c>
      <c r="E1283" s="168" t="s">
        <v>3</v>
      </c>
      <c r="F1283" s="169" t="s">
        <v>7173</v>
      </c>
      <c r="H1283" s="168" t="s">
        <v>3</v>
      </c>
      <c r="I1283" s="170"/>
      <c r="L1283" s="167"/>
      <c r="M1283" s="171"/>
      <c r="N1283" s="172"/>
      <c r="O1283" s="172"/>
      <c r="P1283" s="172"/>
      <c r="Q1283" s="172"/>
      <c r="R1283" s="172"/>
      <c r="S1283" s="172"/>
      <c r="T1283" s="173"/>
      <c r="AT1283" s="168" t="s">
        <v>264</v>
      </c>
      <c r="AU1283" s="168" t="s">
        <v>82</v>
      </c>
      <c r="AV1283" s="13" t="s">
        <v>80</v>
      </c>
      <c r="AW1283" s="13" t="s">
        <v>34</v>
      </c>
      <c r="AX1283" s="13" t="s">
        <v>73</v>
      </c>
      <c r="AY1283" s="168" t="s">
        <v>252</v>
      </c>
    </row>
    <row r="1284" spans="2:51" s="14" customFormat="1" ht="11.25">
      <c r="B1284" s="174"/>
      <c r="D1284" s="160" t="s">
        <v>264</v>
      </c>
      <c r="E1284" s="175" t="s">
        <v>3</v>
      </c>
      <c r="F1284" s="176" t="s">
        <v>957</v>
      </c>
      <c r="H1284" s="177">
        <v>66</v>
      </c>
      <c r="I1284" s="178"/>
      <c r="L1284" s="174"/>
      <c r="M1284" s="179"/>
      <c r="N1284" s="180"/>
      <c r="O1284" s="180"/>
      <c r="P1284" s="180"/>
      <c r="Q1284" s="180"/>
      <c r="R1284" s="180"/>
      <c r="S1284" s="180"/>
      <c r="T1284" s="181"/>
      <c r="AT1284" s="175" t="s">
        <v>264</v>
      </c>
      <c r="AU1284" s="175" t="s">
        <v>82</v>
      </c>
      <c r="AV1284" s="14" t="s">
        <v>82</v>
      </c>
      <c r="AW1284" s="14" t="s">
        <v>34</v>
      </c>
      <c r="AX1284" s="14" t="s">
        <v>73</v>
      </c>
      <c r="AY1284" s="175" t="s">
        <v>252</v>
      </c>
    </row>
    <row r="1285" spans="2:51" s="13" customFormat="1" ht="11.25">
      <c r="B1285" s="167"/>
      <c r="D1285" s="160" t="s">
        <v>264</v>
      </c>
      <c r="E1285" s="168" t="s">
        <v>3</v>
      </c>
      <c r="F1285" s="169" t="s">
        <v>7174</v>
      </c>
      <c r="H1285" s="168" t="s">
        <v>3</v>
      </c>
      <c r="I1285" s="170"/>
      <c r="L1285" s="167"/>
      <c r="M1285" s="171"/>
      <c r="N1285" s="172"/>
      <c r="O1285" s="172"/>
      <c r="P1285" s="172"/>
      <c r="Q1285" s="172"/>
      <c r="R1285" s="172"/>
      <c r="S1285" s="172"/>
      <c r="T1285" s="173"/>
      <c r="AT1285" s="168" t="s">
        <v>264</v>
      </c>
      <c r="AU1285" s="168" t="s">
        <v>82</v>
      </c>
      <c r="AV1285" s="13" t="s">
        <v>80</v>
      </c>
      <c r="AW1285" s="13" t="s">
        <v>34</v>
      </c>
      <c r="AX1285" s="13" t="s">
        <v>73</v>
      </c>
      <c r="AY1285" s="168" t="s">
        <v>252</v>
      </c>
    </row>
    <row r="1286" spans="2:51" s="14" customFormat="1" ht="11.25">
      <c r="B1286" s="174"/>
      <c r="D1286" s="160" t="s">
        <v>264</v>
      </c>
      <c r="E1286" s="175" t="s">
        <v>3</v>
      </c>
      <c r="F1286" s="176" t="s">
        <v>974</v>
      </c>
      <c r="H1286" s="177">
        <v>67</v>
      </c>
      <c r="I1286" s="178"/>
      <c r="L1286" s="174"/>
      <c r="M1286" s="179"/>
      <c r="N1286" s="180"/>
      <c r="O1286" s="180"/>
      <c r="P1286" s="180"/>
      <c r="Q1286" s="180"/>
      <c r="R1286" s="180"/>
      <c r="S1286" s="180"/>
      <c r="T1286" s="181"/>
      <c r="AT1286" s="175" t="s">
        <v>264</v>
      </c>
      <c r="AU1286" s="175" t="s">
        <v>82</v>
      </c>
      <c r="AV1286" s="14" t="s">
        <v>82</v>
      </c>
      <c r="AW1286" s="14" t="s">
        <v>34</v>
      </c>
      <c r="AX1286" s="14" t="s">
        <v>73</v>
      </c>
      <c r="AY1286" s="175" t="s">
        <v>252</v>
      </c>
    </row>
    <row r="1287" spans="2:51" s="13" customFormat="1" ht="11.25">
      <c r="B1287" s="167"/>
      <c r="D1287" s="160" t="s">
        <v>264</v>
      </c>
      <c r="E1287" s="168" t="s">
        <v>3</v>
      </c>
      <c r="F1287" s="169" t="s">
        <v>7175</v>
      </c>
      <c r="H1287" s="168" t="s">
        <v>3</v>
      </c>
      <c r="I1287" s="170"/>
      <c r="L1287" s="167"/>
      <c r="M1287" s="171"/>
      <c r="N1287" s="172"/>
      <c r="O1287" s="172"/>
      <c r="P1287" s="172"/>
      <c r="Q1287" s="172"/>
      <c r="R1287" s="172"/>
      <c r="S1287" s="172"/>
      <c r="T1287" s="173"/>
      <c r="AT1287" s="168" t="s">
        <v>264</v>
      </c>
      <c r="AU1287" s="168" t="s">
        <v>82</v>
      </c>
      <c r="AV1287" s="13" t="s">
        <v>80</v>
      </c>
      <c r="AW1287" s="13" t="s">
        <v>34</v>
      </c>
      <c r="AX1287" s="13" t="s">
        <v>73</v>
      </c>
      <c r="AY1287" s="168" t="s">
        <v>252</v>
      </c>
    </row>
    <row r="1288" spans="2:51" s="14" customFormat="1" ht="11.25">
      <c r="B1288" s="174"/>
      <c r="D1288" s="160" t="s">
        <v>264</v>
      </c>
      <c r="E1288" s="175" t="s">
        <v>3</v>
      </c>
      <c r="F1288" s="176" t="s">
        <v>451</v>
      </c>
      <c r="H1288" s="177">
        <v>22</v>
      </c>
      <c r="I1288" s="178"/>
      <c r="L1288" s="174"/>
      <c r="M1288" s="179"/>
      <c r="N1288" s="180"/>
      <c r="O1288" s="180"/>
      <c r="P1288" s="180"/>
      <c r="Q1288" s="180"/>
      <c r="R1288" s="180"/>
      <c r="S1288" s="180"/>
      <c r="T1288" s="181"/>
      <c r="AT1288" s="175" t="s">
        <v>264</v>
      </c>
      <c r="AU1288" s="175" t="s">
        <v>82</v>
      </c>
      <c r="AV1288" s="14" t="s">
        <v>82</v>
      </c>
      <c r="AW1288" s="14" t="s">
        <v>34</v>
      </c>
      <c r="AX1288" s="14" t="s">
        <v>73</v>
      </c>
      <c r="AY1288" s="175" t="s">
        <v>252</v>
      </c>
    </row>
    <row r="1289" spans="2:51" s="13" customFormat="1" ht="11.25">
      <c r="B1289" s="167"/>
      <c r="D1289" s="160" t="s">
        <v>264</v>
      </c>
      <c r="E1289" s="168" t="s">
        <v>3</v>
      </c>
      <c r="F1289" s="169" t="s">
        <v>7176</v>
      </c>
      <c r="H1289" s="168" t="s">
        <v>3</v>
      </c>
      <c r="I1289" s="170"/>
      <c r="L1289" s="167"/>
      <c r="M1289" s="171"/>
      <c r="N1289" s="172"/>
      <c r="O1289" s="172"/>
      <c r="P1289" s="172"/>
      <c r="Q1289" s="172"/>
      <c r="R1289" s="172"/>
      <c r="S1289" s="172"/>
      <c r="T1289" s="173"/>
      <c r="AT1289" s="168" t="s">
        <v>264</v>
      </c>
      <c r="AU1289" s="168" t="s">
        <v>82</v>
      </c>
      <c r="AV1289" s="13" t="s">
        <v>80</v>
      </c>
      <c r="AW1289" s="13" t="s">
        <v>34</v>
      </c>
      <c r="AX1289" s="13" t="s">
        <v>73</v>
      </c>
      <c r="AY1289" s="168" t="s">
        <v>252</v>
      </c>
    </row>
    <row r="1290" spans="2:51" s="14" customFormat="1" ht="11.25">
      <c r="B1290" s="174"/>
      <c r="D1290" s="160" t="s">
        <v>264</v>
      </c>
      <c r="E1290" s="175" t="s">
        <v>3</v>
      </c>
      <c r="F1290" s="176" t="s">
        <v>610</v>
      </c>
      <c r="H1290" s="177">
        <v>37</v>
      </c>
      <c r="I1290" s="178"/>
      <c r="L1290" s="174"/>
      <c r="M1290" s="179"/>
      <c r="N1290" s="180"/>
      <c r="O1290" s="180"/>
      <c r="P1290" s="180"/>
      <c r="Q1290" s="180"/>
      <c r="R1290" s="180"/>
      <c r="S1290" s="180"/>
      <c r="T1290" s="181"/>
      <c r="AT1290" s="175" t="s">
        <v>264</v>
      </c>
      <c r="AU1290" s="175" t="s">
        <v>82</v>
      </c>
      <c r="AV1290" s="14" t="s">
        <v>82</v>
      </c>
      <c r="AW1290" s="14" t="s">
        <v>34</v>
      </c>
      <c r="AX1290" s="14" t="s">
        <v>73</v>
      </c>
      <c r="AY1290" s="175" t="s">
        <v>252</v>
      </c>
    </row>
    <row r="1291" spans="2:51" s="13" customFormat="1" ht="11.25">
      <c r="B1291" s="167"/>
      <c r="D1291" s="160" t="s">
        <v>264</v>
      </c>
      <c r="E1291" s="168" t="s">
        <v>3</v>
      </c>
      <c r="F1291" s="169" t="s">
        <v>7177</v>
      </c>
      <c r="H1291" s="168" t="s">
        <v>3</v>
      </c>
      <c r="I1291" s="170"/>
      <c r="L1291" s="167"/>
      <c r="M1291" s="171"/>
      <c r="N1291" s="172"/>
      <c r="O1291" s="172"/>
      <c r="P1291" s="172"/>
      <c r="Q1291" s="172"/>
      <c r="R1291" s="172"/>
      <c r="S1291" s="172"/>
      <c r="T1291" s="173"/>
      <c r="AT1291" s="168" t="s">
        <v>264</v>
      </c>
      <c r="AU1291" s="168" t="s">
        <v>82</v>
      </c>
      <c r="AV1291" s="13" t="s">
        <v>80</v>
      </c>
      <c r="AW1291" s="13" t="s">
        <v>34</v>
      </c>
      <c r="AX1291" s="13" t="s">
        <v>73</v>
      </c>
      <c r="AY1291" s="168" t="s">
        <v>252</v>
      </c>
    </row>
    <row r="1292" spans="2:51" s="14" customFormat="1" ht="11.25">
      <c r="B1292" s="174"/>
      <c r="D1292" s="160" t="s">
        <v>264</v>
      </c>
      <c r="E1292" s="175" t="s">
        <v>3</v>
      </c>
      <c r="F1292" s="176" t="s">
        <v>974</v>
      </c>
      <c r="H1292" s="177">
        <v>67</v>
      </c>
      <c r="I1292" s="178"/>
      <c r="L1292" s="174"/>
      <c r="M1292" s="179"/>
      <c r="N1292" s="180"/>
      <c r="O1292" s="180"/>
      <c r="P1292" s="180"/>
      <c r="Q1292" s="180"/>
      <c r="R1292" s="180"/>
      <c r="S1292" s="180"/>
      <c r="T1292" s="181"/>
      <c r="AT1292" s="175" t="s">
        <v>264</v>
      </c>
      <c r="AU1292" s="175" t="s">
        <v>82</v>
      </c>
      <c r="AV1292" s="14" t="s">
        <v>82</v>
      </c>
      <c r="AW1292" s="14" t="s">
        <v>34</v>
      </c>
      <c r="AX1292" s="14" t="s">
        <v>73</v>
      </c>
      <c r="AY1292" s="175" t="s">
        <v>252</v>
      </c>
    </row>
    <row r="1293" spans="2:51" s="13" customFormat="1" ht="11.25">
      <c r="B1293" s="167"/>
      <c r="D1293" s="160" t="s">
        <v>264</v>
      </c>
      <c r="E1293" s="168" t="s">
        <v>3</v>
      </c>
      <c r="F1293" s="169" t="s">
        <v>7178</v>
      </c>
      <c r="H1293" s="168" t="s">
        <v>3</v>
      </c>
      <c r="I1293" s="170"/>
      <c r="L1293" s="167"/>
      <c r="M1293" s="171"/>
      <c r="N1293" s="172"/>
      <c r="O1293" s="172"/>
      <c r="P1293" s="172"/>
      <c r="Q1293" s="172"/>
      <c r="R1293" s="172"/>
      <c r="S1293" s="172"/>
      <c r="T1293" s="173"/>
      <c r="AT1293" s="168" t="s">
        <v>264</v>
      </c>
      <c r="AU1293" s="168" t="s">
        <v>82</v>
      </c>
      <c r="AV1293" s="13" t="s">
        <v>80</v>
      </c>
      <c r="AW1293" s="13" t="s">
        <v>34</v>
      </c>
      <c r="AX1293" s="13" t="s">
        <v>73</v>
      </c>
      <c r="AY1293" s="168" t="s">
        <v>252</v>
      </c>
    </row>
    <row r="1294" spans="2:51" s="14" customFormat="1" ht="11.25">
      <c r="B1294" s="174"/>
      <c r="D1294" s="160" t="s">
        <v>264</v>
      </c>
      <c r="E1294" s="175" t="s">
        <v>3</v>
      </c>
      <c r="F1294" s="176" t="s">
        <v>786</v>
      </c>
      <c r="H1294" s="177">
        <v>52</v>
      </c>
      <c r="I1294" s="178"/>
      <c r="L1294" s="174"/>
      <c r="M1294" s="179"/>
      <c r="N1294" s="180"/>
      <c r="O1294" s="180"/>
      <c r="P1294" s="180"/>
      <c r="Q1294" s="180"/>
      <c r="R1294" s="180"/>
      <c r="S1294" s="180"/>
      <c r="T1294" s="181"/>
      <c r="AT1294" s="175" t="s">
        <v>264</v>
      </c>
      <c r="AU1294" s="175" t="s">
        <v>82</v>
      </c>
      <c r="AV1294" s="14" t="s">
        <v>82</v>
      </c>
      <c r="AW1294" s="14" t="s">
        <v>34</v>
      </c>
      <c r="AX1294" s="14" t="s">
        <v>73</v>
      </c>
      <c r="AY1294" s="175" t="s">
        <v>252</v>
      </c>
    </row>
    <row r="1295" spans="2:51" s="13" customFormat="1" ht="11.25">
      <c r="B1295" s="167"/>
      <c r="D1295" s="160" t="s">
        <v>264</v>
      </c>
      <c r="E1295" s="168" t="s">
        <v>3</v>
      </c>
      <c r="F1295" s="169" t="s">
        <v>7179</v>
      </c>
      <c r="H1295" s="168" t="s">
        <v>3</v>
      </c>
      <c r="I1295" s="170"/>
      <c r="L1295" s="167"/>
      <c r="M1295" s="171"/>
      <c r="N1295" s="172"/>
      <c r="O1295" s="172"/>
      <c r="P1295" s="172"/>
      <c r="Q1295" s="172"/>
      <c r="R1295" s="172"/>
      <c r="S1295" s="172"/>
      <c r="T1295" s="173"/>
      <c r="AT1295" s="168" t="s">
        <v>264</v>
      </c>
      <c r="AU1295" s="168" t="s">
        <v>82</v>
      </c>
      <c r="AV1295" s="13" t="s">
        <v>80</v>
      </c>
      <c r="AW1295" s="13" t="s">
        <v>34</v>
      </c>
      <c r="AX1295" s="13" t="s">
        <v>73</v>
      </c>
      <c r="AY1295" s="168" t="s">
        <v>252</v>
      </c>
    </row>
    <row r="1296" spans="2:51" s="14" customFormat="1" ht="11.25">
      <c r="B1296" s="174"/>
      <c r="D1296" s="160" t="s">
        <v>264</v>
      </c>
      <c r="E1296" s="175" t="s">
        <v>3</v>
      </c>
      <c r="F1296" s="176" t="s">
        <v>730</v>
      </c>
      <c r="H1296" s="177">
        <v>45</v>
      </c>
      <c r="I1296" s="178"/>
      <c r="L1296" s="174"/>
      <c r="M1296" s="179"/>
      <c r="N1296" s="180"/>
      <c r="O1296" s="180"/>
      <c r="P1296" s="180"/>
      <c r="Q1296" s="180"/>
      <c r="R1296" s="180"/>
      <c r="S1296" s="180"/>
      <c r="T1296" s="181"/>
      <c r="AT1296" s="175" t="s">
        <v>264</v>
      </c>
      <c r="AU1296" s="175" t="s">
        <v>82</v>
      </c>
      <c r="AV1296" s="14" t="s">
        <v>82</v>
      </c>
      <c r="AW1296" s="14" t="s">
        <v>34</v>
      </c>
      <c r="AX1296" s="14" t="s">
        <v>73</v>
      </c>
      <c r="AY1296" s="175" t="s">
        <v>252</v>
      </c>
    </row>
    <row r="1297" spans="2:51" s="13" customFormat="1" ht="11.25">
      <c r="B1297" s="167"/>
      <c r="D1297" s="160" t="s">
        <v>264</v>
      </c>
      <c r="E1297" s="168" t="s">
        <v>3</v>
      </c>
      <c r="F1297" s="169" t="s">
        <v>7180</v>
      </c>
      <c r="H1297" s="168" t="s">
        <v>3</v>
      </c>
      <c r="I1297" s="170"/>
      <c r="L1297" s="167"/>
      <c r="M1297" s="171"/>
      <c r="N1297" s="172"/>
      <c r="O1297" s="172"/>
      <c r="P1297" s="172"/>
      <c r="Q1297" s="172"/>
      <c r="R1297" s="172"/>
      <c r="S1297" s="172"/>
      <c r="T1297" s="173"/>
      <c r="AT1297" s="168" t="s">
        <v>264</v>
      </c>
      <c r="AU1297" s="168" t="s">
        <v>82</v>
      </c>
      <c r="AV1297" s="13" t="s">
        <v>80</v>
      </c>
      <c r="AW1297" s="13" t="s">
        <v>34</v>
      </c>
      <c r="AX1297" s="13" t="s">
        <v>73</v>
      </c>
      <c r="AY1297" s="168" t="s">
        <v>252</v>
      </c>
    </row>
    <row r="1298" spans="2:51" s="14" customFormat="1" ht="11.25">
      <c r="B1298" s="174"/>
      <c r="D1298" s="160" t="s">
        <v>264</v>
      </c>
      <c r="E1298" s="175" t="s">
        <v>3</v>
      </c>
      <c r="F1298" s="176" t="s">
        <v>9</v>
      </c>
      <c r="H1298" s="177">
        <v>15</v>
      </c>
      <c r="I1298" s="178"/>
      <c r="L1298" s="174"/>
      <c r="M1298" s="179"/>
      <c r="N1298" s="180"/>
      <c r="O1298" s="180"/>
      <c r="P1298" s="180"/>
      <c r="Q1298" s="180"/>
      <c r="R1298" s="180"/>
      <c r="S1298" s="180"/>
      <c r="T1298" s="181"/>
      <c r="AT1298" s="175" t="s">
        <v>264</v>
      </c>
      <c r="AU1298" s="175" t="s">
        <v>82</v>
      </c>
      <c r="AV1298" s="14" t="s">
        <v>82</v>
      </c>
      <c r="AW1298" s="14" t="s">
        <v>34</v>
      </c>
      <c r="AX1298" s="14" t="s">
        <v>73</v>
      </c>
      <c r="AY1298" s="175" t="s">
        <v>252</v>
      </c>
    </row>
    <row r="1299" spans="2:51" s="13" customFormat="1" ht="11.25">
      <c r="B1299" s="167"/>
      <c r="D1299" s="160" t="s">
        <v>264</v>
      </c>
      <c r="E1299" s="168" t="s">
        <v>3</v>
      </c>
      <c r="F1299" s="169" t="s">
        <v>7181</v>
      </c>
      <c r="H1299" s="168" t="s">
        <v>3</v>
      </c>
      <c r="I1299" s="170"/>
      <c r="L1299" s="167"/>
      <c r="M1299" s="171"/>
      <c r="N1299" s="172"/>
      <c r="O1299" s="172"/>
      <c r="P1299" s="172"/>
      <c r="Q1299" s="172"/>
      <c r="R1299" s="172"/>
      <c r="S1299" s="172"/>
      <c r="T1299" s="173"/>
      <c r="AT1299" s="168" t="s">
        <v>264</v>
      </c>
      <c r="AU1299" s="168" t="s">
        <v>82</v>
      </c>
      <c r="AV1299" s="13" t="s">
        <v>80</v>
      </c>
      <c r="AW1299" s="13" t="s">
        <v>34</v>
      </c>
      <c r="AX1299" s="13" t="s">
        <v>73</v>
      </c>
      <c r="AY1299" s="168" t="s">
        <v>252</v>
      </c>
    </row>
    <row r="1300" spans="2:51" s="14" customFormat="1" ht="11.25">
      <c r="B1300" s="174"/>
      <c r="D1300" s="160" t="s">
        <v>264</v>
      </c>
      <c r="E1300" s="175" t="s">
        <v>3</v>
      </c>
      <c r="F1300" s="176" t="s">
        <v>8</v>
      </c>
      <c r="H1300" s="177">
        <v>21</v>
      </c>
      <c r="I1300" s="178"/>
      <c r="L1300" s="174"/>
      <c r="M1300" s="179"/>
      <c r="N1300" s="180"/>
      <c r="O1300" s="180"/>
      <c r="P1300" s="180"/>
      <c r="Q1300" s="180"/>
      <c r="R1300" s="180"/>
      <c r="S1300" s="180"/>
      <c r="T1300" s="181"/>
      <c r="AT1300" s="175" t="s">
        <v>264</v>
      </c>
      <c r="AU1300" s="175" t="s">
        <v>82</v>
      </c>
      <c r="AV1300" s="14" t="s">
        <v>82</v>
      </c>
      <c r="AW1300" s="14" t="s">
        <v>34</v>
      </c>
      <c r="AX1300" s="14" t="s">
        <v>73</v>
      </c>
      <c r="AY1300" s="175" t="s">
        <v>252</v>
      </c>
    </row>
    <row r="1301" spans="2:51" s="13" customFormat="1" ht="11.25">
      <c r="B1301" s="167"/>
      <c r="D1301" s="160" t="s">
        <v>264</v>
      </c>
      <c r="E1301" s="168" t="s">
        <v>3</v>
      </c>
      <c r="F1301" s="169" t="s">
        <v>7182</v>
      </c>
      <c r="H1301" s="168" t="s">
        <v>3</v>
      </c>
      <c r="I1301" s="170"/>
      <c r="L1301" s="167"/>
      <c r="M1301" s="171"/>
      <c r="N1301" s="172"/>
      <c r="O1301" s="172"/>
      <c r="P1301" s="172"/>
      <c r="Q1301" s="172"/>
      <c r="R1301" s="172"/>
      <c r="S1301" s="172"/>
      <c r="T1301" s="173"/>
      <c r="AT1301" s="168" t="s">
        <v>264</v>
      </c>
      <c r="AU1301" s="168" t="s">
        <v>82</v>
      </c>
      <c r="AV1301" s="13" t="s">
        <v>80</v>
      </c>
      <c r="AW1301" s="13" t="s">
        <v>34</v>
      </c>
      <c r="AX1301" s="13" t="s">
        <v>73</v>
      </c>
      <c r="AY1301" s="168" t="s">
        <v>252</v>
      </c>
    </row>
    <row r="1302" spans="2:51" s="14" customFormat="1" ht="11.25">
      <c r="B1302" s="174"/>
      <c r="D1302" s="160" t="s">
        <v>264</v>
      </c>
      <c r="E1302" s="175" t="s">
        <v>3</v>
      </c>
      <c r="F1302" s="176" t="s">
        <v>588</v>
      </c>
      <c r="H1302" s="177">
        <v>34</v>
      </c>
      <c r="I1302" s="178"/>
      <c r="L1302" s="174"/>
      <c r="M1302" s="179"/>
      <c r="N1302" s="180"/>
      <c r="O1302" s="180"/>
      <c r="P1302" s="180"/>
      <c r="Q1302" s="180"/>
      <c r="R1302" s="180"/>
      <c r="S1302" s="180"/>
      <c r="T1302" s="181"/>
      <c r="AT1302" s="175" t="s">
        <v>264</v>
      </c>
      <c r="AU1302" s="175" t="s">
        <v>82</v>
      </c>
      <c r="AV1302" s="14" t="s">
        <v>82</v>
      </c>
      <c r="AW1302" s="14" t="s">
        <v>34</v>
      </c>
      <c r="AX1302" s="14" t="s">
        <v>73</v>
      </c>
      <c r="AY1302" s="175" t="s">
        <v>252</v>
      </c>
    </row>
    <row r="1303" spans="2:51" s="13" customFormat="1" ht="11.25">
      <c r="B1303" s="167"/>
      <c r="D1303" s="160" t="s">
        <v>264</v>
      </c>
      <c r="E1303" s="168" t="s">
        <v>3</v>
      </c>
      <c r="F1303" s="169" t="s">
        <v>7183</v>
      </c>
      <c r="H1303" s="168" t="s">
        <v>3</v>
      </c>
      <c r="I1303" s="170"/>
      <c r="L1303" s="167"/>
      <c r="M1303" s="171"/>
      <c r="N1303" s="172"/>
      <c r="O1303" s="172"/>
      <c r="P1303" s="172"/>
      <c r="Q1303" s="172"/>
      <c r="R1303" s="172"/>
      <c r="S1303" s="172"/>
      <c r="T1303" s="173"/>
      <c r="AT1303" s="168" t="s">
        <v>264</v>
      </c>
      <c r="AU1303" s="168" t="s">
        <v>82</v>
      </c>
      <c r="AV1303" s="13" t="s">
        <v>80</v>
      </c>
      <c r="AW1303" s="13" t="s">
        <v>34</v>
      </c>
      <c r="AX1303" s="13" t="s">
        <v>73</v>
      </c>
      <c r="AY1303" s="168" t="s">
        <v>252</v>
      </c>
    </row>
    <row r="1304" spans="2:51" s="14" customFormat="1" ht="11.25">
      <c r="B1304" s="174"/>
      <c r="D1304" s="160" t="s">
        <v>264</v>
      </c>
      <c r="E1304" s="175" t="s">
        <v>3</v>
      </c>
      <c r="F1304" s="176" t="s">
        <v>566</v>
      </c>
      <c r="H1304" s="177">
        <v>31</v>
      </c>
      <c r="I1304" s="178"/>
      <c r="L1304" s="174"/>
      <c r="M1304" s="179"/>
      <c r="N1304" s="180"/>
      <c r="O1304" s="180"/>
      <c r="P1304" s="180"/>
      <c r="Q1304" s="180"/>
      <c r="R1304" s="180"/>
      <c r="S1304" s="180"/>
      <c r="T1304" s="181"/>
      <c r="AT1304" s="175" t="s">
        <v>264</v>
      </c>
      <c r="AU1304" s="175" t="s">
        <v>82</v>
      </c>
      <c r="AV1304" s="14" t="s">
        <v>82</v>
      </c>
      <c r="AW1304" s="14" t="s">
        <v>34</v>
      </c>
      <c r="AX1304" s="14" t="s">
        <v>73</v>
      </c>
      <c r="AY1304" s="175" t="s">
        <v>252</v>
      </c>
    </row>
    <row r="1305" spans="2:51" s="13" customFormat="1" ht="11.25">
      <c r="B1305" s="167"/>
      <c r="D1305" s="160" t="s">
        <v>264</v>
      </c>
      <c r="E1305" s="168" t="s">
        <v>3</v>
      </c>
      <c r="F1305" s="169" t="s">
        <v>7184</v>
      </c>
      <c r="H1305" s="168" t="s">
        <v>3</v>
      </c>
      <c r="I1305" s="170"/>
      <c r="L1305" s="167"/>
      <c r="M1305" s="171"/>
      <c r="N1305" s="172"/>
      <c r="O1305" s="172"/>
      <c r="P1305" s="172"/>
      <c r="Q1305" s="172"/>
      <c r="R1305" s="172"/>
      <c r="S1305" s="172"/>
      <c r="T1305" s="173"/>
      <c r="AT1305" s="168" t="s">
        <v>264</v>
      </c>
      <c r="AU1305" s="168" t="s">
        <v>82</v>
      </c>
      <c r="AV1305" s="13" t="s">
        <v>80</v>
      </c>
      <c r="AW1305" s="13" t="s">
        <v>34</v>
      </c>
      <c r="AX1305" s="13" t="s">
        <v>73</v>
      </c>
      <c r="AY1305" s="168" t="s">
        <v>252</v>
      </c>
    </row>
    <row r="1306" spans="2:51" s="14" customFormat="1" ht="11.25">
      <c r="B1306" s="174"/>
      <c r="D1306" s="160" t="s">
        <v>264</v>
      </c>
      <c r="E1306" s="175" t="s">
        <v>3</v>
      </c>
      <c r="F1306" s="176" t="s">
        <v>475</v>
      </c>
      <c r="H1306" s="177">
        <v>24</v>
      </c>
      <c r="I1306" s="178"/>
      <c r="L1306" s="174"/>
      <c r="M1306" s="179"/>
      <c r="N1306" s="180"/>
      <c r="O1306" s="180"/>
      <c r="P1306" s="180"/>
      <c r="Q1306" s="180"/>
      <c r="R1306" s="180"/>
      <c r="S1306" s="180"/>
      <c r="T1306" s="181"/>
      <c r="AT1306" s="175" t="s">
        <v>264</v>
      </c>
      <c r="AU1306" s="175" t="s">
        <v>82</v>
      </c>
      <c r="AV1306" s="14" t="s">
        <v>82</v>
      </c>
      <c r="AW1306" s="14" t="s">
        <v>34</v>
      </c>
      <c r="AX1306" s="14" t="s">
        <v>73</v>
      </c>
      <c r="AY1306" s="175" t="s">
        <v>252</v>
      </c>
    </row>
    <row r="1307" spans="2:51" s="13" customFormat="1" ht="11.25">
      <c r="B1307" s="167"/>
      <c r="D1307" s="160" t="s">
        <v>264</v>
      </c>
      <c r="E1307" s="168" t="s">
        <v>3</v>
      </c>
      <c r="F1307" s="169" t="s">
        <v>7185</v>
      </c>
      <c r="H1307" s="168" t="s">
        <v>3</v>
      </c>
      <c r="I1307" s="170"/>
      <c r="L1307" s="167"/>
      <c r="M1307" s="171"/>
      <c r="N1307" s="172"/>
      <c r="O1307" s="172"/>
      <c r="P1307" s="172"/>
      <c r="Q1307" s="172"/>
      <c r="R1307" s="172"/>
      <c r="S1307" s="172"/>
      <c r="T1307" s="173"/>
      <c r="AT1307" s="168" t="s">
        <v>264</v>
      </c>
      <c r="AU1307" s="168" t="s">
        <v>82</v>
      </c>
      <c r="AV1307" s="13" t="s">
        <v>80</v>
      </c>
      <c r="AW1307" s="13" t="s">
        <v>34</v>
      </c>
      <c r="AX1307" s="13" t="s">
        <v>73</v>
      </c>
      <c r="AY1307" s="168" t="s">
        <v>252</v>
      </c>
    </row>
    <row r="1308" spans="2:51" s="14" customFormat="1" ht="11.25">
      <c r="B1308" s="174"/>
      <c r="D1308" s="160" t="s">
        <v>264</v>
      </c>
      <c r="E1308" s="175" t="s">
        <v>3</v>
      </c>
      <c r="F1308" s="176" t="s">
        <v>517</v>
      </c>
      <c r="H1308" s="177">
        <v>29</v>
      </c>
      <c r="I1308" s="178"/>
      <c r="L1308" s="174"/>
      <c r="M1308" s="179"/>
      <c r="N1308" s="180"/>
      <c r="O1308" s="180"/>
      <c r="P1308" s="180"/>
      <c r="Q1308" s="180"/>
      <c r="R1308" s="180"/>
      <c r="S1308" s="180"/>
      <c r="T1308" s="181"/>
      <c r="AT1308" s="175" t="s">
        <v>264</v>
      </c>
      <c r="AU1308" s="175" t="s">
        <v>82</v>
      </c>
      <c r="AV1308" s="14" t="s">
        <v>82</v>
      </c>
      <c r="AW1308" s="14" t="s">
        <v>34</v>
      </c>
      <c r="AX1308" s="14" t="s">
        <v>73</v>
      </c>
      <c r="AY1308" s="175" t="s">
        <v>252</v>
      </c>
    </row>
    <row r="1309" spans="2:51" s="13" customFormat="1" ht="11.25">
      <c r="B1309" s="167"/>
      <c r="D1309" s="160" t="s">
        <v>264</v>
      </c>
      <c r="E1309" s="168" t="s">
        <v>3</v>
      </c>
      <c r="F1309" s="169" t="s">
        <v>7186</v>
      </c>
      <c r="H1309" s="168" t="s">
        <v>3</v>
      </c>
      <c r="I1309" s="170"/>
      <c r="L1309" s="167"/>
      <c r="M1309" s="171"/>
      <c r="N1309" s="172"/>
      <c r="O1309" s="172"/>
      <c r="P1309" s="172"/>
      <c r="Q1309" s="172"/>
      <c r="R1309" s="172"/>
      <c r="S1309" s="172"/>
      <c r="T1309" s="173"/>
      <c r="AT1309" s="168" t="s">
        <v>264</v>
      </c>
      <c r="AU1309" s="168" t="s">
        <v>82</v>
      </c>
      <c r="AV1309" s="13" t="s">
        <v>80</v>
      </c>
      <c r="AW1309" s="13" t="s">
        <v>34</v>
      </c>
      <c r="AX1309" s="13" t="s">
        <v>73</v>
      </c>
      <c r="AY1309" s="168" t="s">
        <v>252</v>
      </c>
    </row>
    <row r="1310" spans="2:51" s="14" customFormat="1" ht="11.25">
      <c r="B1310" s="174"/>
      <c r="D1310" s="160" t="s">
        <v>264</v>
      </c>
      <c r="E1310" s="175" t="s">
        <v>3</v>
      </c>
      <c r="F1310" s="176" t="s">
        <v>693</v>
      </c>
      <c r="H1310" s="177">
        <v>43</v>
      </c>
      <c r="I1310" s="178"/>
      <c r="L1310" s="174"/>
      <c r="M1310" s="179"/>
      <c r="N1310" s="180"/>
      <c r="O1310" s="180"/>
      <c r="P1310" s="180"/>
      <c r="Q1310" s="180"/>
      <c r="R1310" s="180"/>
      <c r="S1310" s="180"/>
      <c r="T1310" s="181"/>
      <c r="AT1310" s="175" t="s">
        <v>264</v>
      </c>
      <c r="AU1310" s="175" t="s">
        <v>82</v>
      </c>
      <c r="AV1310" s="14" t="s">
        <v>82</v>
      </c>
      <c r="AW1310" s="14" t="s">
        <v>34</v>
      </c>
      <c r="AX1310" s="14" t="s">
        <v>73</v>
      </c>
      <c r="AY1310" s="175" t="s">
        <v>252</v>
      </c>
    </row>
    <row r="1311" spans="2:51" s="13" customFormat="1" ht="11.25">
      <c r="B1311" s="167"/>
      <c r="D1311" s="160" t="s">
        <v>264</v>
      </c>
      <c r="E1311" s="168" t="s">
        <v>3</v>
      </c>
      <c r="F1311" s="169" t="s">
        <v>7187</v>
      </c>
      <c r="H1311" s="168" t="s">
        <v>3</v>
      </c>
      <c r="I1311" s="170"/>
      <c r="L1311" s="167"/>
      <c r="M1311" s="171"/>
      <c r="N1311" s="172"/>
      <c r="O1311" s="172"/>
      <c r="P1311" s="172"/>
      <c r="Q1311" s="172"/>
      <c r="R1311" s="172"/>
      <c r="S1311" s="172"/>
      <c r="T1311" s="173"/>
      <c r="AT1311" s="168" t="s">
        <v>264</v>
      </c>
      <c r="AU1311" s="168" t="s">
        <v>82</v>
      </c>
      <c r="AV1311" s="13" t="s">
        <v>80</v>
      </c>
      <c r="AW1311" s="13" t="s">
        <v>34</v>
      </c>
      <c r="AX1311" s="13" t="s">
        <v>73</v>
      </c>
      <c r="AY1311" s="168" t="s">
        <v>252</v>
      </c>
    </row>
    <row r="1312" spans="2:51" s="14" customFormat="1" ht="11.25">
      <c r="B1312" s="174"/>
      <c r="D1312" s="160" t="s">
        <v>264</v>
      </c>
      <c r="E1312" s="175" t="s">
        <v>3</v>
      </c>
      <c r="F1312" s="176" t="s">
        <v>748</v>
      </c>
      <c r="H1312" s="177">
        <v>47</v>
      </c>
      <c r="I1312" s="178"/>
      <c r="L1312" s="174"/>
      <c r="M1312" s="179"/>
      <c r="N1312" s="180"/>
      <c r="O1312" s="180"/>
      <c r="P1312" s="180"/>
      <c r="Q1312" s="180"/>
      <c r="R1312" s="180"/>
      <c r="S1312" s="180"/>
      <c r="T1312" s="181"/>
      <c r="AT1312" s="175" t="s">
        <v>264</v>
      </c>
      <c r="AU1312" s="175" t="s">
        <v>82</v>
      </c>
      <c r="AV1312" s="14" t="s">
        <v>82</v>
      </c>
      <c r="AW1312" s="14" t="s">
        <v>34</v>
      </c>
      <c r="AX1312" s="14" t="s">
        <v>73</v>
      </c>
      <c r="AY1312" s="175" t="s">
        <v>252</v>
      </c>
    </row>
    <row r="1313" spans="2:51" s="13" customFormat="1" ht="11.25">
      <c r="B1313" s="167"/>
      <c r="D1313" s="160" t="s">
        <v>264</v>
      </c>
      <c r="E1313" s="168" t="s">
        <v>3</v>
      </c>
      <c r="F1313" s="169" t="s">
        <v>7188</v>
      </c>
      <c r="H1313" s="168" t="s">
        <v>3</v>
      </c>
      <c r="I1313" s="170"/>
      <c r="L1313" s="167"/>
      <c r="M1313" s="171"/>
      <c r="N1313" s="172"/>
      <c r="O1313" s="172"/>
      <c r="P1313" s="172"/>
      <c r="Q1313" s="172"/>
      <c r="R1313" s="172"/>
      <c r="S1313" s="172"/>
      <c r="T1313" s="173"/>
      <c r="AT1313" s="168" t="s">
        <v>264</v>
      </c>
      <c r="AU1313" s="168" t="s">
        <v>82</v>
      </c>
      <c r="AV1313" s="13" t="s">
        <v>80</v>
      </c>
      <c r="AW1313" s="13" t="s">
        <v>34</v>
      </c>
      <c r="AX1313" s="13" t="s">
        <v>73</v>
      </c>
      <c r="AY1313" s="168" t="s">
        <v>252</v>
      </c>
    </row>
    <row r="1314" spans="2:51" s="14" customFormat="1" ht="11.25">
      <c r="B1314" s="174"/>
      <c r="D1314" s="160" t="s">
        <v>264</v>
      </c>
      <c r="E1314" s="175" t="s">
        <v>3</v>
      </c>
      <c r="F1314" s="176" t="s">
        <v>724</v>
      </c>
      <c r="H1314" s="177">
        <v>44</v>
      </c>
      <c r="I1314" s="178"/>
      <c r="L1314" s="174"/>
      <c r="M1314" s="179"/>
      <c r="N1314" s="180"/>
      <c r="O1314" s="180"/>
      <c r="P1314" s="180"/>
      <c r="Q1314" s="180"/>
      <c r="R1314" s="180"/>
      <c r="S1314" s="180"/>
      <c r="T1314" s="181"/>
      <c r="AT1314" s="175" t="s">
        <v>264</v>
      </c>
      <c r="AU1314" s="175" t="s">
        <v>82</v>
      </c>
      <c r="AV1314" s="14" t="s">
        <v>82</v>
      </c>
      <c r="AW1314" s="14" t="s">
        <v>34</v>
      </c>
      <c r="AX1314" s="14" t="s">
        <v>73</v>
      </c>
      <c r="AY1314" s="175" t="s">
        <v>252</v>
      </c>
    </row>
    <row r="1315" spans="2:51" s="13" customFormat="1" ht="11.25">
      <c r="B1315" s="167"/>
      <c r="D1315" s="160" t="s">
        <v>264</v>
      </c>
      <c r="E1315" s="168" t="s">
        <v>3</v>
      </c>
      <c r="F1315" s="169" t="s">
        <v>7189</v>
      </c>
      <c r="H1315" s="168" t="s">
        <v>3</v>
      </c>
      <c r="I1315" s="170"/>
      <c r="L1315" s="167"/>
      <c r="M1315" s="171"/>
      <c r="N1315" s="172"/>
      <c r="O1315" s="172"/>
      <c r="P1315" s="172"/>
      <c r="Q1315" s="172"/>
      <c r="R1315" s="172"/>
      <c r="S1315" s="172"/>
      <c r="T1315" s="173"/>
      <c r="AT1315" s="168" t="s">
        <v>264</v>
      </c>
      <c r="AU1315" s="168" t="s">
        <v>82</v>
      </c>
      <c r="AV1315" s="13" t="s">
        <v>80</v>
      </c>
      <c r="AW1315" s="13" t="s">
        <v>34</v>
      </c>
      <c r="AX1315" s="13" t="s">
        <v>73</v>
      </c>
      <c r="AY1315" s="168" t="s">
        <v>252</v>
      </c>
    </row>
    <row r="1316" spans="2:51" s="14" customFormat="1" ht="11.25">
      <c r="B1316" s="174"/>
      <c r="D1316" s="160" t="s">
        <v>264</v>
      </c>
      <c r="E1316" s="175" t="s">
        <v>3</v>
      </c>
      <c r="F1316" s="176" t="s">
        <v>866</v>
      </c>
      <c r="H1316" s="177">
        <v>59</v>
      </c>
      <c r="I1316" s="178"/>
      <c r="L1316" s="174"/>
      <c r="M1316" s="179"/>
      <c r="N1316" s="180"/>
      <c r="O1316" s="180"/>
      <c r="P1316" s="180"/>
      <c r="Q1316" s="180"/>
      <c r="R1316" s="180"/>
      <c r="S1316" s="180"/>
      <c r="T1316" s="181"/>
      <c r="AT1316" s="175" t="s">
        <v>264</v>
      </c>
      <c r="AU1316" s="175" t="s">
        <v>82</v>
      </c>
      <c r="AV1316" s="14" t="s">
        <v>82</v>
      </c>
      <c r="AW1316" s="14" t="s">
        <v>34</v>
      </c>
      <c r="AX1316" s="14" t="s">
        <v>73</v>
      </c>
      <c r="AY1316" s="175" t="s">
        <v>252</v>
      </c>
    </row>
    <row r="1317" spans="2:51" s="13" customFormat="1" ht="11.25">
      <c r="B1317" s="167"/>
      <c r="D1317" s="160" t="s">
        <v>264</v>
      </c>
      <c r="E1317" s="168" t="s">
        <v>3</v>
      </c>
      <c r="F1317" s="169" t="s">
        <v>7190</v>
      </c>
      <c r="H1317" s="168" t="s">
        <v>3</v>
      </c>
      <c r="I1317" s="170"/>
      <c r="L1317" s="167"/>
      <c r="M1317" s="171"/>
      <c r="N1317" s="172"/>
      <c r="O1317" s="172"/>
      <c r="P1317" s="172"/>
      <c r="Q1317" s="172"/>
      <c r="R1317" s="172"/>
      <c r="S1317" s="172"/>
      <c r="T1317" s="173"/>
      <c r="AT1317" s="168" t="s">
        <v>264</v>
      </c>
      <c r="AU1317" s="168" t="s">
        <v>82</v>
      </c>
      <c r="AV1317" s="13" t="s">
        <v>80</v>
      </c>
      <c r="AW1317" s="13" t="s">
        <v>34</v>
      </c>
      <c r="AX1317" s="13" t="s">
        <v>73</v>
      </c>
      <c r="AY1317" s="168" t="s">
        <v>252</v>
      </c>
    </row>
    <row r="1318" spans="2:51" s="14" customFormat="1" ht="11.25">
      <c r="B1318" s="174"/>
      <c r="D1318" s="160" t="s">
        <v>264</v>
      </c>
      <c r="E1318" s="175" t="s">
        <v>3</v>
      </c>
      <c r="F1318" s="176" t="s">
        <v>451</v>
      </c>
      <c r="H1318" s="177">
        <v>22</v>
      </c>
      <c r="I1318" s="178"/>
      <c r="L1318" s="174"/>
      <c r="M1318" s="179"/>
      <c r="N1318" s="180"/>
      <c r="O1318" s="180"/>
      <c r="P1318" s="180"/>
      <c r="Q1318" s="180"/>
      <c r="R1318" s="180"/>
      <c r="S1318" s="180"/>
      <c r="T1318" s="181"/>
      <c r="AT1318" s="175" t="s">
        <v>264</v>
      </c>
      <c r="AU1318" s="175" t="s">
        <v>82</v>
      </c>
      <c r="AV1318" s="14" t="s">
        <v>82</v>
      </c>
      <c r="AW1318" s="14" t="s">
        <v>34</v>
      </c>
      <c r="AX1318" s="14" t="s">
        <v>73</v>
      </c>
      <c r="AY1318" s="175" t="s">
        <v>252</v>
      </c>
    </row>
    <row r="1319" spans="2:51" s="13" customFormat="1" ht="11.25">
      <c r="B1319" s="167"/>
      <c r="D1319" s="160" t="s">
        <v>264</v>
      </c>
      <c r="E1319" s="168" t="s">
        <v>3</v>
      </c>
      <c r="F1319" s="169" t="s">
        <v>7191</v>
      </c>
      <c r="H1319" s="168" t="s">
        <v>3</v>
      </c>
      <c r="I1319" s="170"/>
      <c r="L1319" s="167"/>
      <c r="M1319" s="171"/>
      <c r="N1319" s="172"/>
      <c r="O1319" s="172"/>
      <c r="P1319" s="172"/>
      <c r="Q1319" s="172"/>
      <c r="R1319" s="172"/>
      <c r="S1319" s="172"/>
      <c r="T1319" s="173"/>
      <c r="AT1319" s="168" t="s">
        <v>264</v>
      </c>
      <c r="AU1319" s="168" t="s">
        <v>82</v>
      </c>
      <c r="AV1319" s="13" t="s">
        <v>80</v>
      </c>
      <c r="AW1319" s="13" t="s">
        <v>34</v>
      </c>
      <c r="AX1319" s="13" t="s">
        <v>73</v>
      </c>
      <c r="AY1319" s="168" t="s">
        <v>252</v>
      </c>
    </row>
    <row r="1320" spans="2:51" s="14" customFormat="1" ht="11.25">
      <c r="B1320" s="174"/>
      <c r="D1320" s="160" t="s">
        <v>264</v>
      </c>
      <c r="E1320" s="175" t="s">
        <v>3</v>
      </c>
      <c r="F1320" s="176" t="s">
        <v>360</v>
      </c>
      <c r="H1320" s="177">
        <v>11</v>
      </c>
      <c r="I1320" s="178"/>
      <c r="L1320" s="174"/>
      <c r="M1320" s="179"/>
      <c r="N1320" s="180"/>
      <c r="O1320" s="180"/>
      <c r="P1320" s="180"/>
      <c r="Q1320" s="180"/>
      <c r="R1320" s="180"/>
      <c r="S1320" s="180"/>
      <c r="T1320" s="181"/>
      <c r="AT1320" s="175" t="s">
        <v>264</v>
      </c>
      <c r="AU1320" s="175" t="s">
        <v>82</v>
      </c>
      <c r="AV1320" s="14" t="s">
        <v>82</v>
      </c>
      <c r="AW1320" s="14" t="s">
        <v>34</v>
      </c>
      <c r="AX1320" s="14" t="s">
        <v>73</v>
      </c>
      <c r="AY1320" s="175" t="s">
        <v>252</v>
      </c>
    </row>
    <row r="1321" spans="2:51" s="16" customFormat="1" ht="11.25">
      <c r="B1321" s="190"/>
      <c r="D1321" s="160" t="s">
        <v>264</v>
      </c>
      <c r="E1321" s="191" t="s">
        <v>3</v>
      </c>
      <c r="F1321" s="192" t="s">
        <v>354</v>
      </c>
      <c r="H1321" s="193">
        <v>6068</v>
      </c>
      <c r="I1321" s="194"/>
      <c r="L1321" s="190"/>
      <c r="M1321" s="195"/>
      <c r="N1321" s="196"/>
      <c r="O1321" s="196"/>
      <c r="P1321" s="196"/>
      <c r="Q1321" s="196"/>
      <c r="R1321" s="196"/>
      <c r="S1321" s="196"/>
      <c r="T1321" s="197"/>
      <c r="AT1321" s="191" t="s">
        <v>264</v>
      </c>
      <c r="AU1321" s="191" t="s">
        <v>82</v>
      </c>
      <c r="AV1321" s="16" t="s">
        <v>95</v>
      </c>
      <c r="AW1321" s="16" t="s">
        <v>34</v>
      </c>
      <c r="AX1321" s="16" t="s">
        <v>73</v>
      </c>
      <c r="AY1321" s="191" t="s">
        <v>252</v>
      </c>
    </row>
    <row r="1322" spans="2:51" s="13" customFormat="1" ht="11.25">
      <c r="B1322" s="167"/>
      <c r="D1322" s="160" t="s">
        <v>264</v>
      </c>
      <c r="E1322" s="168" t="s">
        <v>3</v>
      </c>
      <c r="F1322" s="169" t="s">
        <v>7192</v>
      </c>
      <c r="H1322" s="168" t="s">
        <v>3</v>
      </c>
      <c r="I1322" s="170"/>
      <c r="L1322" s="167"/>
      <c r="M1322" s="171"/>
      <c r="N1322" s="172"/>
      <c r="O1322" s="172"/>
      <c r="P1322" s="172"/>
      <c r="Q1322" s="172"/>
      <c r="R1322" s="172"/>
      <c r="S1322" s="172"/>
      <c r="T1322" s="173"/>
      <c r="AT1322" s="168" t="s">
        <v>264</v>
      </c>
      <c r="AU1322" s="168" t="s">
        <v>82</v>
      </c>
      <c r="AV1322" s="13" t="s">
        <v>80</v>
      </c>
      <c r="AW1322" s="13" t="s">
        <v>34</v>
      </c>
      <c r="AX1322" s="13" t="s">
        <v>73</v>
      </c>
      <c r="AY1322" s="168" t="s">
        <v>252</v>
      </c>
    </row>
    <row r="1323" spans="2:51" s="13" customFormat="1" ht="11.25">
      <c r="B1323" s="167"/>
      <c r="D1323" s="160" t="s">
        <v>264</v>
      </c>
      <c r="E1323" s="168" t="s">
        <v>3</v>
      </c>
      <c r="F1323" s="169" t="s">
        <v>7193</v>
      </c>
      <c r="H1323" s="168" t="s">
        <v>3</v>
      </c>
      <c r="I1323" s="170"/>
      <c r="L1323" s="167"/>
      <c r="M1323" s="171"/>
      <c r="N1323" s="172"/>
      <c r="O1323" s="172"/>
      <c r="P1323" s="172"/>
      <c r="Q1323" s="172"/>
      <c r="R1323" s="172"/>
      <c r="S1323" s="172"/>
      <c r="T1323" s="173"/>
      <c r="AT1323" s="168" t="s">
        <v>264</v>
      </c>
      <c r="AU1323" s="168" t="s">
        <v>82</v>
      </c>
      <c r="AV1323" s="13" t="s">
        <v>80</v>
      </c>
      <c r="AW1323" s="13" t="s">
        <v>34</v>
      </c>
      <c r="AX1323" s="13" t="s">
        <v>73</v>
      </c>
      <c r="AY1323" s="168" t="s">
        <v>252</v>
      </c>
    </row>
    <row r="1324" spans="2:51" s="14" customFormat="1" ht="11.25">
      <c r="B1324" s="174"/>
      <c r="D1324" s="160" t="s">
        <v>264</v>
      </c>
      <c r="E1324" s="175" t="s">
        <v>3</v>
      </c>
      <c r="F1324" s="176" t="s">
        <v>572</v>
      </c>
      <c r="H1324" s="177">
        <v>32</v>
      </c>
      <c r="I1324" s="178"/>
      <c r="L1324" s="174"/>
      <c r="M1324" s="179"/>
      <c r="N1324" s="180"/>
      <c r="O1324" s="180"/>
      <c r="P1324" s="180"/>
      <c r="Q1324" s="180"/>
      <c r="R1324" s="180"/>
      <c r="S1324" s="180"/>
      <c r="T1324" s="181"/>
      <c r="AT1324" s="175" t="s">
        <v>264</v>
      </c>
      <c r="AU1324" s="175" t="s">
        <v>82</v>
      </c>
      <c r="AV1324" s="14" t="s">
        <v>82</v>
      </c>
      <c r="AW1324" s="14" t="s">
        <v>34</v>
      </c>
      <c r="AX1324" s="14" t="s">
        <v>73</v>
      </c>
      <c r="AY1324" s="175" t="s">
        <v>252</v>
      </c>
    </row>
    <row r="1325" spans="2:51" s="13" customFormat="1" ht="11.25">
      <c r="B1325" s="167"/>
      <c r="D1325" s="160" t="s">
        <v>264</v>
      </c>
      <c r="E1325" s="168" t="s">
        <v>3</v>
      </c>
      <c r="F1325" s="169" t="s">
        <v>7194</v>
      </c>
      <c r="H1325" s="168" t="s">
        <v>3</v>
      </c>
      <c r="I1325" s="170"/>
      <c r="L1325" s="167"/>
      <c r="M1325" s="171"/>
      <c r="N1325" s="172"/>
      <c r="O1325" s="172"/>
      <c r="P1325" s="172"/>
      <c r="Q1325" s="172"/>
      <c r="R1325" s="172"/>
      <c r="S1325" s="172"/>
      <c r="T1325" s="173"/>
      <c r="AT1325" s="168" t="s">
        <v>264</v>
      </c>
      <c r="AU1325" s="168" t="s">
        <v>82</v>
      </c>
      <c r="AV1325" s="13" t="s">
        <v>80</v>
      </c>
      <c r="AW1325" s="13" t="s">
        <v>34</v>
      </c>
      <c r="AX1325" s="13" t="s">
        <v>73</v>
      </c>
      <c r="AY1325" s="168" t="s">
        <v>252</v>
      </c>
    </row>
    <row r="1326" spans="2:51" s="14" customFormat="1" ht="11.25">
      <c r="B1326" s="174"/>
      <c r="D1326" s="160" t="s">
        <v>264</v>
      </c>
      <c r="E1326" s="175" t="s">
        <v>3</v>
      </c>
      <c r="F1326" s="176" t="s">
        <v>373</v>
      </c>
      <c r="H1326" s="177">
        <v>12</v>
      </c>
      <c r="I1326" s="178"/>
      <c r="L1326" s="174"/>
      <c r="M1326" s="179"/>
      <c r="N1326" s="180"/>
      <c r="O1326" s="180"/>
      <c r="P1326" s="180"/>
      <c r="Q1326" s="180"/>
      <c r="R1326" s="180"/>
      <c r="S1326" s="180"/>
      <c r="T1326" s="181"/>
      <c r="AT1326" s="175" t="s">
        <v>264</v>
      </c>
      <c r="AU1326" s="175" t="s">
        <v>82</v>
      </c>
      <c r="AV1326" s="14" t="s">
        <v>82</v>
      </c>
      <c r="AW1326" s="14" t="s">
        <v>34</v>
      </c>
      <c r="AX1326" s="14" t="s">
        <v>73</v>
      </c>
      <c r="AY1326" s="175" t="s">
        <v>252</v>
      </c>
    </row>
    <row r="1327" spans="2:51" s="13" customFormat="1" ht="11.25">
      <c r="B1327" s="167"/>
      <c r="D1327" s="160" t="s">
        <v>264</v>
      </c>
      <c r="E1327" s="168" t="s">
        <v>3</v>
      </c>
      <c r="F1327" s="169" t="s">
        <v>7195</v>
      </c>
      <c r="H1327" s="168" t="s">
        <v>3</v>
      </c>
      <c r="I1327" s="170"/>
      <c r="L1327" s="167"/>
      <c r="M1327" s="171"/>
      <c r="N1327" s="172"/>
      <c r="O1327" s="172"/>
      <c r="P1327" s="172"/>
      <c r="Q1327" s="172"/>
      <c r="R1327" s="172"/>
      <c r="S1327" s="172"/>
      <c r="T1327" s="173"/>
      <c r="AT1327" s="168" t="s">
        <v>264</v>
      </c>
      <c r="AU1327" s="168" t="s">
        <v>82</v>
      </c>
      <c r="AV1327" s="13" t="s">
        <v>80</v>
      </c>
      <c r="AW1327" s="13" t="s">
        <v>34</v>
      </c>
      <c r="AX1327" s="13" t="s">
        <v>73</v>
      </c>
      <c r="AY1327" s="168" t="s">
        <v>252</v>
      </c>
    </row>
    <row r="1328" spans="2:51" s="14" customFormat="1" ht="11.25">
      <c r="B1328" s="174"/>
      <c r="D1328" s="160" t="s">
        <v>264</v>
      </c>
      <c r="E1328" s="175" t="s">
        <v>3</v>
      </c>
      <c r="F1328" s="176" t="s">
        <v>451</v>
      </c>
      <c r="H1328" s="177">
        <v>22</v>
      </c>
      <c r="I1328" s="178"/>
      <c r="L1328" s="174"/>
      <c r="M1328" s="179"/>
      <c r="N1328" s="180"/>
      <c r="O1328" s="180"/>
      <c r="P1328" s="180"/>
      <c r="Q1328" s="180"/>
      <c r="R1328" s="180"/>
      <c r="S1328" s="180"/>
      <c r="T1328" s="181"/>
      <c r="AT1328" s="175" t="s">
        <v>264</v>
      </c>
      <c r="AU1328" s="175" t="s">
        <v>82</v>
      </c>
      <c r="AV1328" s="14" t="s">
        <v>82</v>
      </c>
      <c r="AW1328" s="14" t="s">
        <v>34</v>
      </c>
      <c r="AX1328" s="14" t="s">
        <v>73</v>
      </c>
      <c r="AY1328" s="175" t="s">
        <v>252</v>
      </c>
    </row>
    <row r="1329" spans="2:51" s="13" customFormat="1" ht="11.25">
      <c r="B1329" s="167"/>
      <c r="D1329" s="160" t="s">
        <v>264</v>
      </c>
      <c r="E1329" s="168" t="s">
        <v>3</v>
      </c>
      <c r="F1329" s="169" t="s">
        <v>7196</v>
      </c>
      <c r="H1329" s="168" t="s">
        <v>3</v>
      </c>
      <c r="I1329" s="170"/>
      <c r="L1329" s="167"/>
      <c r="M1329" s="171"/>
      <c r="N1329" s="172"/>
      <c r="O1329" s="172"/>
      <c r="P1329" s="172"/>
      <c r="Q1329" s="172"/>
      <c r="R1329" s="172"/>
      <c r="S1329" s="172"/>
      <c r="T1329" s="173"/>
      <c r="AT1329" s="168" t="s">
        <v>264</v>
      </c>
      <c r="AU1329" s="168" t="s">
        <v>82</v>
      </c>
      <c r="AV1329" s="13" t="s">
        <v>80</v>
      </c>
      <c r="AW1329" s="13" t="s">
        <v>34</v>
      </c>
      <c r="AX1329" s="13" t="s">
        <v>73</v>
      </c>
      <c r="AY1329" s="168" t="s">
        <v>252</v>
      </c>
    </row>
    <row r="1330" spans="2:51" s="14" customFormat="1" ht="11.25">
      <c r="B1330" s="174"/>
      <c r="D1330" s="160" t="s">
        <v>264</v>
      </c>
      <c r="E1330" s="175" t="s">
        <v>3</v>
      </c>
      <c r="F1330" s="176" t="s">
        <v>494</v>
      </c>
      <c r="H1330" s="177">
        <v>26</v>
      </c>
      <c r="I1330" s="178"/>
      <c r="L1330" s="174"/>
      <c r="M1330" s="179"/>
      <c r="N1330" s="180"/>
      <c r="O1330" s="180"/>
      <c r="P1330" s="180"/>
      <c r="Q1330" s="180"/>
      <c r="R1330" s="180"/>
      <c r="S1330" s="180"/>
      <c r="T1330" s="181"/>
      <c r="AT1330" s="175" t="s">
        <v>264</v>
      </c>
      <c r="AU1330" s="175" t="s">
        <v>82</v>
      </c>
      <c r="AV1330" s="14" t="s">
        <v>82</v>
      </c>
      <c r="AW1330" s="14" t="s">
        <v>34</v>
      </c>
      <c r="AX1330" s="14" t="s">
        <v>73</v>
      </c>
      <c r="AY1330" s="175" t="s">
        <v>252</v>
      </c>
    </row>
    <row r="1331" spans="2:51" s="13" customFormat="1" ht="11.25">
      <c r="B1331" s="167"/>
      <c r="D1331" s="160" t="s">
        <v>264</v>
      </c>
      <c r="E1331" s="168" t="s">
        <v>3</v>
      </c>
      <c r="F1331" s="169" t="s">
        <v>7197</v>
      </c>
      <c r="H1331" s="168" t="s">
        <v>3</v>
      </c>
      <c r="I1331" s="170"/>
      <c r="L1331" s="167"/>
      <c r="M1331" s="171"/>
      <c r="N1331" s="172"/>
      <c r="O1331" s="172"/>
      <c r="P1331" s="172"/>
      <c r="Q1331" s="172"/>
      <c r="R1331" s="172"/>
      <c r="S1331" s="172"/>
      <c r="T1331" s="173"/>
      <c r="AT1331" s="168" t="s">
        <v>264</v>
      </c>
      <c r="AU1331" s="168" t="s">
        <v>82</v>
      </c>
      <c r="AV1331" s="13" t="s">
        <v>80</v>
      </c>
      <c r="AW1331" s="13" t="s">
        <v>34</v>
      </c>
      <c r="AX1331" s="13" t="s">
        <v>73</v>
      </c>
      <c r="AY1331" s="168" t="s">
        <v>252</v>
      </c>
    </row>
    <row r="1332" spans="2:51" s="14" customFormat="1" ht="11.25">
      <c r="B1332" s="174"/>
      <c r="D1332" s="160" t="s">
        <v>264</v>
      </c>
      <c r="E1332" s="175" t="s">
        <v>3</v>
      </c>
      <c r="F1332" s="176" t="s">
        <v>580</v>
      </c>
      <c r="H1332" s="177">
        <v>33</v>
      </c>
      <c r="I1332" s="178"/>
      <c r="L1332" s="174"/>
      <c r="M1332" s="179"/>
      <c r="N1332" s="180"/>
      <c r="O1332" s="180"/>
      <c r="P1332" s="180"/>
      <c r="Q1332" s="180"/>
      <c r="R1332" s="180"/>
      <c r="S1332" s="180"/>
      <c r="T1332" s="181"/>
      <c r="AT1332" s="175" t="s">
        <v>264</v>
      </c>
      <c r="AU1332" s="175" t="s">
        <v>82</v>
      </c>
      <c r="AV1332" s="14" t="s">
        <v>82</v>
      </c>
      <c r="AW1332" s="14" t="s">
        <v>34</v>
      </c>
      <c r="AX1332" s="14" t="s">
        <v>73</v>
      </c>
      <c r="AY1332" s="175" t="s">
        <v>252</v>
      </c>
    </row>
    <row r="1333" spans="2:51" s="13" customFormat="1" ht="11.25">
      <c r="B1333" s="167"/>
      <c r="D1333" s="160" t="s">
        <v>264</v>
      </c>
      <c r="E1333" s="168" t="s">
        <v>3</v>
      </c>
      <c r="F1333" s="169" t="s">
        <v>7198</v>
      </c>
      <c r="H1333" s="168" t="s">
        <v>3</v>
      </c>
      <c r="I1333" s="170"/>
      <c r="L1333" s="167"/>
      <c r="M1333" s="171"/>
      <c r="N1333" s="172"/>
      <c r="O1333" s="172"/>
      <c r="P1333" s="172"/>
      <c r="Q1333" s="172"/>
      <c r="R1333" s="172"/>
      <c r="S1333" s="172"/>
      <c r="T1333" s="173"/>
      <c r="AT1333" s="168" t="s">
        <v>264</v>
      </c>
      <c r="AU1333" s="168" t="s">
        <v>82</v>
      </c>
      <c r="AV1333" s="13" t="s">
        <v>80</v>
      </c>
      <c r="AW1333" s="13" t="s">
        <v>34</v>
      </c>
      <c r="AX1333" s="13" t="s">
        <v>73</v>
      </c>
      <c r="AY1333" s="168" t="s">
        <v>252</v>
      </c>
    </row>
    <row r="1334" spans="2:51" s="14" customFormat="1" ht="11.25">
      <c r="B1334" s="174"/>
      <c r="D1334" s="160" t="s">
        <v>264</v>
      </c>
      <c r="E1334" s="175" t="s">
        <v>3</v>
      </c>
      <c r="F1334" s="176" t="s">
        <v>580</v>
      </c>
      <c r="H1334" s="177">
        <v>33</v>
      </c>
      <c r="I1334" s="178"/>
      <c r="L1334" s="174"/>
      <c r="M1334" s="179"/>
      <c r="N1334" s="180"/>
      <c r="O1334" s="180"/>
      <c r="P1334" s="180"/>
      <c r="Q1334" s="180"/>
      <c r="R1334" s="180"/>
      <c r="S1334" s="180"/>
      <c r="T1334" s="181"/>
      <c r="AT1334" s="175" t="s">
        <v>264</v>
      </c>
      <c r="AU1334" s="175" t="s">
        <v>82</v>
      </c>
      <c r="AV1334" s="14" t="s">
        <v>82</v>
      </c>
      <c r="AW1334" s="14" t="s">
        <v>34</v>
      </c>
      <c r="AX1334" s="14" t="s">
        <v>73</v>
      </c>
      <c r="AY1334" s="175" t="s">
        <v>252</v>
      </c>
    </row>
    <row r="1335" spans="2:51" s="13" customFormat="1" ht="11.25">
      <c r="B1335" s="167"/>
      <c r="D1335" s="160" t="s">
        <v>264</v>
      </c>
      <c r="E1335" s="168" t="s">
        <v>3</v>
      </c>
      <c r="F1335" s="169" t="s">
        <v>7199</v>
      </c>
      <c r="H1335" s="168" t="s">
        <v>3</v>
      </c>
      <c r="I1335" s="170"/>
      <c r="L1335" s="167"/>
      <c r="M1335" s="171"/>
      <c r="N1335" s="172"/>
      <c r="O1335" s="172"/>
      <c r="P1335" s="172"/>
      <c r="Q1335" s="172"/>
      <c r="R1335" s="172"/>
      <c r="S1335" s="172"/>
      <c r="T1335" s="173"/>
      <c r="AT1335" s="168" t="s">
        <v>264</v>
      </c>
      <c r="AU1335" s="168" t="s">
        <v>82</v>
      </c>
      <c r="AV1335" s="13" t="s">
        <v>80</v>
      </c>
      <c r="AW1335" s="13" t="s">
        <v>34</v>
      </c>
      <c r="AX1335" s="13" t="s">
        <v>73</v>
      </c>
      <c r="AY1335" s="168" t="s">
        <v>252</v>
      </c>
    </row>
    <row r="1336" spans="2:51" s="14" customFormat="1" ht="11.25">
      <c r="B1336" s="174"/>
      <c r="D1336" s="160" t="s">
        <v>264</v>
      </c>
      <c r="E1336" s="175" t="s">
        <v>3</v>
      </c>
      <c r="F1336" s="176" t="s">
        <v>517</v>
      </c>
      <c r="H1336" s="177">
        <v>29</v>
      </c>
      <c r="I1336" s="178"/>
      <c r="L1336" s="174"/>
      <c r="M1336" s="179"/>
      <c r="N1336" s="180"/>
      <c r="O1336" s="180"/>
      <c r="P1336" s="180"/>
      <c r="Q1336" s="180"/>
      <c r="R1336" s="180"/>
      <c r="S1336" s="180"/>
      <c r="T1336" s="181"/>
      <c r="AT1336" s="175" t="s">
        <v>264</v>
      </c>
      <c r="AU1336" s="175" t="s">
        <v>82</v>
      </c>
      <c r="AV1336" s="14" t="s">
        <v>82</v>
      </c>
      <c r="AW1336" s="14" t="s">
        <v>34</v>
      </c>
      <c r="AX1336" s="14" t="s">
        <v>73</v>
      </c>
      <c r="AY1336" s="175" t="s">
        <v>252</v>
      </c>
    </row>
    <row r="1337" spans="2:51" s="13" customFormat="1" ht="11.25">
      <c r="B1337" s="167"/>
      <c r="D1337" s="160" t="s">
        <v>264</v>
      </c>
      <c r="E1337" s="168" t="s">
        <v>3</v>
      </c>
      <c r="F1337" s="169" t="s">
        <v>7200</v>
      </c>
      <c r="H1337" s="168" t="s">
        <v>3</v>
      </c>
      <c r="I1337" s="170"/>
      <c r="L1337" s="167"/>
      <c r="M1337" s="171"/>
      <c r="N1337" s="172"/>
      <c r="O1337" s="172"/>
      <c r="P1337" s="172"/>
      <c r="Q1337" s="172"/>
      <c r="R1337" s="172"/>
      <c r="S1337" s="172"/>
      <c r="T1337" s="173"/>
      <c r="AT1337" s="168" t="s">
        <v>264</v>
      </c>
      <c r="AU1337" s="168" t="s">
        <v>82</v>
      </c>
      <c r="AV1337" s="13" t="s">
        <v>80</v>
      </c>
      <c r="AW1337" s="13" t="s">
        <v>34</v>
      </c>
      <c r="AX1337" s="13" t="s">
        <v>73</v>
      </c>
      <c r="AY1337" s="168" t="s">
        <v>252</v>
      </c>
    </row>
    <row r="1338" spans="2:51" s="14" customFormat="1" ht="11.25">
      <c r="B1338" s="174"/>
      <c r="D1338" s="160" t="s">
        <v>264</v>
      </c>
      <c r="E1338" s="175" t="s">
        <v>3</v>
      </c>
      <c r="F1338" s="176" t="s">
        <v>517</v>
      </c>
      <c r="H1338" s="177">
        <v>29</v>
      </c>
      <c r="I1338" s="178"/>
      <c r="L1338" s="174"/>
      <c r="M1338" s="179"/>
      <c r="N1338" s="180"/>
      <c r="O1338" s="180"/>
      <c r="P1338" s="180"/>
      <c r="Q1338" s="180"/>
      <c r="R1338" s="180"/>
      <c r="S1338" s="180"/>
      <c r="T1338" s="181"/>
      <c r="AT1338" s="175" t="s">
        <v>264</v>
      </c>
      <c r="AU1338" s="175" t="s">
        <v>82</v>
      </c>
      <c r="AV1338" s="14" t="s">
        <v>82</v>
      </c>
      <c r="AW1338" s="14" t="s">
        <v>34</v>
      </c>
      <c r="AX1338" s="14" t="s">
        <v>73</v>
      </c>
      <c r="AY1338" s="175" t="s">
        <v>252</v>
      </c>
    </row>
    <row r="1339" spans="2:51" s="13" customFormat="1" ht="11.25">
      <c r="B1339" s="167"/>
      <c r="D1339" s="160" t="s">
        <v>264</v>
      </c>
      <c r="E1339" s="168" t="s">
        <v>3</v>
      </c>
      <c r="F1339" s="169" t="s">
        <v>7201</v>
      </c>
      <c r="H1339" s="168" t="s">
        <v>3</v>
      </c>
      <c r="I1339" s="170"/>
      <c r="L1339" s="167"/>
      <c r="M1339" s="171"/>
      <c r="N1339" s="172"/>
      <c r="O1339" s="172"/>
      <c r="P1339" s="172"/>
      <c r="Q1339" s="172"/>
      <c r="R1339" s="172"/>
      <c r="S1339" s="172"/>
      <c r="T1339" s="173"/>
      <c r="AT1339" s="168" t="s">
        <v>264</v>
      </c>
      <c r="AU1339" s="168" t="s">
        <v>82</v>
      </c>
      <c r="AV1339" s="13" t="s">
        <v>80</v>
      </c>
      <c r="AW1339" s="13" t="s">
        <v>34</v>
      </c>
      <c r="AX1339" s="13" t="s">
        <v>73</v>
      </c>
      <c r="AY1339" s="168" t="s">
        <v>252</v>
      </c>
    </row>
    <row r="1340" spans="2:51" s="14" customFormat="1" ht="11.25">
      <c r="B1340" s="174"/>
      <c r="D1340" s="160" t="s">
        <v>264</v>
      </c>
      <c r="E1340" s="175" t="s">
        <v>3</v>
      </c>
      <c r="F1340" s="176" t="s">
        <v>588</v>
      </c>
      <c r="H1340" s="177">
        <v>34</v>
      </c>
      <c r="I1340" s="178"/>
      <c r="L1340" s="174"/>
      <c r="M1340" s="179"/>
      <c r="N1340" s="180"/>
      <c r="O1340" s="180"/>
      <c r="P1340" s="180"/>
      <c r="Q1340" s="180"/>
      <c r="R1340" s="180"/>
      <c r="S1340" s="180"/>
      <c r="T1340" s="181"/>
      <c r="AT1340" s="175" t="s">
        <v>264</v>
      </c>
      <c r="AU1340" s="175" t="s">
        <v>82</v>
      </c>
      <c r="AV1340" s="14" t="s">
        <v>82</v>
      </c>
      <c r="AW1340" s="14" t="s">
        <v>34</v>
      </c>
      <c r="AX1340" s="14" t="s">
        <v>73</v>
      </c>
      <c r="AY1340" s="175" t="s">
        <v>252</v>
      </c>
    </row>
    <row r="1341" spans="2:51" s="13" customFormat="1" ht="11.25">
      <c r="B1341" s="167"/>
      <c r="D1341" s="160" t="s">
        <v>264</v>
      </c>
      <c r="E1341" s="168" t="s">
        <v>3</v>
      </c>
      <c r="F1341" s="169" t="s">
        <v>7202</v>
      </c>
      <c r="H1341" s="168" t="s">
        <v>3</v>
      </c>
      <c r="I1341" s="170"/>
      <c r="L1341" s="167"/>
      <c r="M1341" s="171"/>
      <c r="N1341" s="172"/>
      <c r="O1341" s="172"/>
      <c r="P1341" s="172"/>
      <c r="Q1341" s="172"/>
      <c r="R1341" s="172"/>
      <c r="S1341" s="172"/>
      <c r="T1341" s="173"/>
      <c r="AT1341" s="168" t="s">
        <v>264</v>
      </c>
      <c r="AU1341" s="168" t="s">
        <v>82</v>
      </c>
      <c r="AV1341" s="13" t="s">
        <v>80</v>
      </c>
      <c r="AW1341" s="13" t="s">
        <v>34</v>
      </c>
      <c r="AX1341" s="13" t="s">
        <v>73</v>
      </c>
      <c r="AY1341" s="168" t="s">
        <v>252</v>
      </c>
    </row>
    <row r="1342" spans="2:51" s="14" customFormat="1" ht="11.25">
      <c r="B1342" s="174"/>
      <c r="D1342" s="160" t="s">
        <v>264</v>
      </c>
      <c r="E1342" s="175" t="s">
        <v>3</v>
      </c>
      <c r="F1342" s="176" t="s">
        <v>602</v>
      </c>
      <c r="H1342" s="177">
        <v>36</v>
      </c>
      <c r="I1342" s="178"/>
      <c r="L1342" s="174"/>
      <c r="M1342" s="179"/>
      <c r="N1342" s="180"/>
      <c r="O1342" s="180"/>
      <c r="P1342" s="180"/>
      <c r="Q1342" s="180"/>
      <c r="R1342" s="180"/>
      <c r="S1342" s="180"/>
      <c r="T1342" s="181"/>
      <c r="AT1342" s="175" t="s">
        <v>264</v>
      </c>
      <c r="AU1342" s="175" t="s">
        <v>82</v>
      </c>
      <c r="AV1342" s="14" t="s">
        <v>82</v>
      </c>
      <c r="AW1342" s="14" t="s">
        <v>34</v>
      </c>
      <c r="AX1342" s="14" t="s">
        <v>73</v>
      </c>
      <c r="AY1342" s="175" t="s">
        <v>252</v>
      </c>
    </row>
    <row r="1343" spans="2:51" s="13" customFormat="1" ht="11.25">
      <c r="B1343" s="167"/>
      <c r="D1343" s="160" t="s">
        <v>264</v>
      </c>
      <c r="E1343" s="168" t="s">
        <v>3</v>
      </c>
      <c r="F1343" s="169" t="s">
        <v>7203</v>
      </c>
      <c r="H1343" s="168" t="s">
        <v>3</v>
      </c>
      <c r="I1343" s="170"/>
      <c r="L1343" s="167"/>
      <c r="M1343" s="171"/>
      <c r="N1343" s="172"/>
      <c r="O1343" s="172"/>
      <c r="P1343" s="172"/>
      <c r="Q1343" s="172"/>
      <c r="R1343" s="172"/>
      <c r="S1343" s="172"/>
      <c r="T1343" s="173"/>
      <c r="AT1343" s="168" t="s">
        <v>264</v>
      </c>
      <c r="AU1343" s="168" t="s">
        <v>82</v>
      </c>
      <c r="AV1343" s="13" t="s">
        <v>80</v>
      </c>
      <c r="AW1343" s="13" t="s">
        <v>34</v>
      </c>
      <c r="AX1343" s="13" t="s">
        <v>73</v>
      </c>
      <c r="AY1343" s="168" t="s">
        <v>252</v>
      </c>
    </row>
    <row r="1344" spans="2:51" s="14" customFormat="1" ht="11.25">
      <c r="B1344" s="174"/>
      <c r="D1344" s="160" t="s">
        <v>264</v>
      </c>
      <c r="E1344" s="175" t="s">
        <v>3</v>
      </c>
      <c r="F1344" s="176" t="s">
        <v>475</v>
      </c>
      <c r="H1344" s="177">
        <v>24</v>
      </c>
      <c r="I1344" s="178"/>
      <c r="L1344" s="174"/>
      <c r="M1344" s="179"/>
      <c r="N1344" s="180"/>
      <c r="O1344" s="180"/>
      <c r="P1344" s="180"/>
      <c r="Q1344" s="180"/>
      <c r="R1344" s="180"/>
      <c r="S1344" s="180"/>
      <c r="T1344" s="181"/>
      <c r="AT1344" s="175" t="s">
        <v>264</v>
      </c>
      <c r="AU1344" s="175" t="s">
        <v>82</v>
      </c>
      <c r="AV1344" s="14" t="s">
        <v>82</v>
      </c>
      <c r="AW1344" s="14" t="s">
        <v>34</v>
      </c>
      <c r="AX1344" s="14" t="s">
        <v>73</v>
      </c>
      <c r="AY1344" s="175" t="s">
        <v>252</v>
      </c>
    </row>
    <row r="1345" spans="2:51" s="13" customFormat="1" ht="11.25">
      <c r="B1345" s="167"/>
      <c r="D1345" s="160" t="s">
        <v>264</v>
      </c>
      <c r="E1345" s="168" t="s">
        <v>3</v>
      </c>
      <c r="F1345" s="169" t="s">
        <v>7204</v>
      </c>
      <c r="H1345" s="168" t="s">
        <v>3</v>
      </c>
      <c r="I1345" s="170"/>
      <c r="L1345" s="167"/>
      <c r="M1345" s="171"/>
      <c r="N1345" s="172"/>
      <c r="O1345" s="172"/>
      <c r="P1345" s="172"/>
      <c r="Q1345" s="172"/>
      <c r="R1345" s="172"/>
      <c r="S1345" s="172"/>
      <c r="T1345" s="173"/>
      <c r="AT1345" s="168" t="s">
        <v>264</v>
      </c>
      <c r="AU1345" s="168" t="s">
        <v>82</v>
      </c>
      <c r="AV1345" s="13" t="s">
        <v>80</v>
      </c>
      <c r="AW1345" s="13" t="s">
        <v>34</v>
      </c>
      <c r="AX1345" s="13" t="s">
        <v>73</v>
      </c>
      <c r="AY1345" s="168" t="s">
        <v>252</v>
      </c>
    </row>
    <row r="1346" spans="2:51" s="14" customFormat="1" ht="11.25">
      <c r="B1346" s="174"/>
      <c r="D1346" s="160" t="s">
        <v>264</v>
      </c>
      <c r="E1346" s="175" t="s">
        <v>3</v>
      </c>
      <c r="F1346" s="176" t="s">
        <v>475</v>
      </c>
      <c r="H1346" s="177">
        <v>24</v>
      </c>
      <c r="I1346" s="178"/>
      <c r="L1346" s="174"/>
      <c r="M1346" s="179"/>
      <c r="N1346" s="180"/>
      <c r="O1346" s="180"/>
      <c r="P1346" s="180"/>
      <c r="Q1346" s="180"/>
      <c r="R1346" s="180"/>
      <c r="S1346" s="180"/>
      <c r="T1346" s="181"/>
      <c r="AT1346" s="175" t="s">
        <v>264</v>
      </c>
      <c r="AU1346" s="175" t="s">
        <v>82</v>
      </c>
      <c r="AV1346" s="14" t="s">
        <v>82</v>
      </c>
      <c r="AW1346" s="14" t="s">
        <v>34</v>
      </c>
      <c r="AX1346" s="14" t="s">
        <v>73</v>
      </c>
      <c r="AY1346" s="175" t="s">
        <v>252</v>
      </c>
    </row>
    <row r="1347" spans="2:51" s="13" customFormat="1" ht="11.25">
      <c r="B1347" s="167"/>
      <c r="D1347" s="160" t="s">
        <v>264</v>
      </c>
      <c r="E1347" s="168" t="s">
        <v>3</v>
      </c>
      <c r="F1347" s="169" t="s">
        <v>7205</v>
      </c>
      <c r="H1347" s="168" t="s">
        <v>3</v>
      </c>
      <c r="I1347" s="170"/>
      <c r="L1347" s="167"/>
      <c r="M1347" s="171"/>
      <c r="N1347" s="172"/>
      <c r="O1347" s="172"/>
      <c r="P1347" s="172"/>
      <c r="Q1347" s="172"/>
      <c r="R1347" s="172"/>
      <c r="S1347" s="172"/>
      <c r="T1347" s="173"/>
      <c r="AT1347" s="168" t="s">
        <v>264</v>
      </c>
      <c r="AU1347" s="168" t="s">
        <v>82</v>
      </c>
      <c r="AV1347" s="13" t="s">
        <v>80</v>
      </c>
      <c r="AW1347" s="13" t="s">
        <v>34</v>
      </c>
      <c r="AX1347" s="13" t="s">
        <v>73</v>
      </c>
      <c r="AY1347" s="168" t="s">
        <v>252</v>
      </c>
    </row>
    <row r="1348" spans="2:51" s="14" customFormat="1" ht="11.25">
      <c r="B1348" s="174"/>
      <c r="D1348" s="160" t="s">
        <v>264</v>
      </c>
      <c r="E1348" s="175" t="s">
        <v>3</v>
      </c>
      <c r="F1348" s="176" t="s">
        <v>9</v>
      </c>
      <c r="H1348" s="177">
        <v>15</v>
      </c>
      <c r="I1348" s="178"/>
      <c r="L1348" s="174"/>
      <c r="M1348" s="179"/>
      <c r="N1348" s="180"/>
      <c r="O1348" s="180"/>
      <c r="P1348" s="180"/>
      <c r="Q1348" s="180"/>
      <c r="R1348" s="180"/>
      <c r="S1348" s="180"/>
      <c r="T1348" s="181"/>
      <c r="AT1348" s="175" t="s">
        <v>264</v>
      </c>
      <c r="AU1348" s="175" t="s">
        <v>82</v>
      </c>
      <c r="AV1348" s="14" t="s">
        <v>82</v>
      </c>
      <c r="AW1348" s="14" t="s">
        <v>34</v>
      </c>
      <c r="AX1348" s="14" t="s">
        <v>73</v>
      </c>
      <c r="AY1348" s="175" t="s">
        <v>252</v>
      </c>
    </row>
    <row r="1349" spans="2:51" s="13" customFormat="1" ht="11.25">
      <c r="B1349" s="167"/>
      <c r="D1349" s="160" t="s">
        <v>264</v>
      </c>
      <c r="E1349" s="168" t="s">
        <v>3</v>
      </c>
      <c r="F1349" s="169" t="s">
        <v>7206</v>
      </c>
      <c r="H1349" s="168" t="s">
        <v>3</v>
      </c>
      <c r="I1349" s="170"/>
      <c r="L1349" s="167"/>
      <c r="M1349" s="171"/>
      <c r="N1349" s="172"/>
      <c r="O1349" s="172"/>
      <c r="P1349" s="172"/>
      <c r="Q1349" s="172"/>
      <c r="R1349" s="172"/>
      <c r="S1349" s="172"/>
      <c r="T1349" s="173"/>
      <c r="AT1349" s="168" t="s">
        <v>264</v>
      </c>
      <c r="AU1349" s="168" t="s">
        <v>82</v>
      </c>
      <c r="AV1349" s="13" t="s">
        <v>80</v>
      </c>
      <c r="AW1349" s="13" t="s">
        <v>34</v>
      </c>
      <c r="AX1349" s="13" t="s">
        <v>73</v>
      </c>
      <c r="AY1349" s="168" t="s">
        <v>252</v>
      </c>
    </row>
    <row r="1350" spans="2:51" s="14" customFormat="1" ht="11.25">
      <c r="B1350" s="174"/>
      <c r="D1350" s="160" t="s">
        <v>264</v>
      </c>
      <c r="E1350" s="175" t="s">
        <v>3</v>
      </c>
      <c r="F1350" s="176" t="s">
        <v>414</v>
      </c>
      <c r="H1350" s="177">
        <v>17</v>
      </c>
      <c r="I1350" s="178"/>
      <c r="L1350" s="174"/>
      <c r="M1350" s="179"/>
      <c r="N1350" s="180"/>
      <c r="O1350" s="180"/>
      <c r="P1350" s="180"/>
      <c r="Q1350" s="180"/>
      <c r="R1350" s="180"/>
      <c r="S1350" s="180"/>
      <c r="T1350" s="181"/>
      <c r="AT1350" s="175" t="s">
        <v>264</v>
      </c>
      <c r="AU1350" s="175" t="s">
        <v>82</v>
      </c>
      <c r="AV1350" s="14" t="s">
        <v>82</v>
      </c>
      <c r="AW1350" s="14" t="s">
        <v>34</v>
      </c>
      <c r="AX1350" s="14" t="s">
        <v>73</v>
      </c>
      <c r="AY1350" s="175" t="s">
        <v>252</v>
      </c>
    </row>
    <row r="1351" spans="2:51" s="13" customFormat="1" ht="11.25">
      <c r="B1351" s="167"/>
      <c r="D1351" s="160" t="s">
        <v>264</v>
      </c>
      <c r="E1351" s="168" t="s">
        <v>3</v>
      </c>
      <c r="F1351" s="169" t="s">
        <v>7207</v>
      </c>
      <c r="H1351" s="168" t="s">
        <v>3</v>
      </c>
      <c r="I1351" s="170"/>
      <c r="L1351" s="167"/>
      <c r="M1351" s="171"/>
      <c r="N1351" s="172"/>
      <c r="O1351" s="172"/>
      <c r="P1351" s="172"/>
      <c r="Q1351" s="172"/>
      <c r="R1351" s="172"/>
      <c r="S1351" s="172"/>
      <c r="T1351" s="173"/>
      <c r="AT1351" s="168" t="s">
        <v>264</v>
      </c>
      <c r="AU1351" s="168" t="s">
        <v>82</v>
      </c>
      <c r="AV1351" s="13" t="s">
        <v>80</v>
      </c>
      <c r="AW1351" s="13" t="s">
        <v>34</v>
      </c>
      <c r="AX1351" s="13" t="s">
        <v>73</v>
      </c>
      <c r="AY1351" s="168" t="s">
        <v>252</v>
      </c>
    </row>
    <row r="1352" spans="2:51" s="14" customFormat="1" ht="11.25">
      <c r="B1352" s="174"/>
      <c r="D1352" s="160" t="s">
        <v>264</v>
      </c>
      <c r="E1352" s="175" t="s">
        <v>3</v>
      </c>
      <c r="F1352" s="176" t="s">
        <v>548</v>
      </c>
      <c r="H1352" s="177">
        <v>30</v>
      </c>
      <c r="I1352" s="178"/>
      <c r="L1352" s="174"/>
      <c r="M1352" s="179"/>
      <c r="N1352" s="180"/>
      <c r="O1352" s="180"/>
      <c r="P1352" s="180"/>
      <c r="Q1352" s="180"/>
      <c r="R1352" s="180"/>
      <c r="S1352" s="180"/>
      <c r="T1352" s="181"/>
      <c r="AT1352" s="175" t="s">
        <v>264</v>
      </c>
      <c r="AU1352" s="175" t="s">
        <v>82</v>
      </c>
      <c r="AV1352" s="14" t="s">
        <v>82</v>
      </c>
      <c r="AW1352" s="14" t="s">
        <v>34</v>
      </c>
      <c r="AX1352" s="14" t="s">
        <v>73</v>
      </c>
      <c r="AY1352" s="175" t="s">
        <v>252</v>
      </c>
    </row>
    <row r="1353" spans="2:51" s="13" customFormat="1" ht="11.25">
      <c r="B1353" s="167"/>
      <c r="D1353" s="160" t="s">
        <v>264</v>
      </c>
      <c r="E1353" s="168" t="s">
        <v>3</v>
      </c>
      <c r="F1353" s="169" t="s">
        <v>7208</v>
      </c>
      <c r="H1353" s="168" t="s">
        <v>3</v>
      </c>
      <c r="I1353" s="170"/>
      <c r="L1353" s="167"/>
      <c r="M1353" s="171"/>
      <c r="N1353" s="172"/>
      <c r="O1353" s="172"/>
      <c r="P1353" s="172"/>
      <c r="Q1353" s="172"/>
      <c r="R1353" s="172"/>
      <c r="S1353" s="172"/>
      <c r="T1353" s="173"/>
      <c r="AT1353" s="168" t="s">
        <v>264</v>
      </c>
      <c r="AU1353" s="168" t="s">
        <v>82</v>
      </c>
      <c r="AV1353" s="13" t="s">
        <v>80</v>
      </c>
      <c r="AW1353" s="13" t="s">
        <v>34</v>
      </c>
      <c r="AX1353" s="13" t="s">
        <v>73</v>
      </c>
      <c r="AY1353" s="168" t="s">
        <v>252</v>
      </c>
    </row>
    <row r="1354" spans="2:51" s="14" customFormat="1" ht="11.25">
      <c r="B1354" s="174"/>
      <c r="D1354" s="160" t="s">
        <v>264</v>
      </c>
      <c r="E1354" s="175" t="s">
        <v>3</v>
      </c>
      <c r="F1354" s="176" t="s">
        <v>296</v>
      </c>
      <c r="H1354" s="177">
        <v>5</v>
      </c>
      <c r="I1354" s="178"/>
      <c r="L1354" s="174"/>
      <c r="M1354" s="179"/>
      <c r="N1354" s="180"/>
      <c r="O1354" s="180"/>
      <c r="P1354" s="180"/>
      <c r="Q1354" s="180"/>
      <c r="R1354" s="180"/>
      <c r="S1354" s="180"/>
      <c r="T1354" s="181"/>
      <c r="AT1354" s="175" t="s">
        <v>264</v>
      </c>
      <c r="AU1354" s="175" t="s">
        <v>82</v>
      </c>
      <c r="AV1354" s="14" t="s">
        <v>82</v>
      </c>
      <c r="AW1354" s="14" t="s">
        <v>34</v>
      </c>
      <c r="AX1354" s="14" t="s">
        <v>73</v>
      </c>
      <c r="AY1354" s="175" t="s">
        <v>252</v>
      </c>
    </row>
    <row r="1355" spans="2:51" s="13" customFormat="1" ht="11.25">
      <c r="B1355" s="167"/>
      <c r="D1355" s="160" t="s">
        <v>264</v>
      </c>
      <c r="E1355" s="168" t="s">
        <v>3</v>
      </c>
      <c r="F1355" s="169" t="s">
        <v>7209</v>
      </c>
      <c r="H1355" s="168" t="s">
        <v>3</v>
      </c>
      <c r="I1355" s="170"/>
      <c r="L1355" s="167"/>
      <c r="M1355" s="171"/>
      <c r="N1355" s="172"/>
      <c r="O1355" s="172"/>
      <c r="P1355" s="172"/>
      <c r="Q1355" s="172"/>
      <c r="R1355" s="172"/>
      <c r="S1355" s="172"/>
      <c r="T1355" s="173"/>
      <c r="AT1355" s="168" t="s">
        <v>264</v>
      </c>
      <c r="AU1355" s="168" t="s">
        <v>82</v>
      </c>
      <c r="AV1355" s="13" t="s">
        <v>80</v>
      </c>
      <c r="AW1355" s="13" t="s">
        <v>34</v>
      </c>
      <c r="AX1355" s="13" t="s">
        <v>73</v>
      </c>
      <c r="AY1355" s="168" t="s">
        <v>252</v>
      </c>
    </row>
    <row r="1356" spans="2:51" s="14" customFormat="1" ht="11.25">
      <c r="B1356" s="174"/>
      <c r="D1356" s="160" t="s">
        <v>264</v>
      </c>
      <c r="E1356" s="175" t="s">
        <v>3</v>
      </c>
      <c r="F1356" s="176" t="s">
        <v>328</v>
      </c>
      <c r="H1356" s="177">
        <v>9</v>
      </c>
      <c r="I1356" s="178"/>
      <c r="L1356" s="174"/>
      <c r="M1356" s="179"/>
      <c r="N1356" s="180"/>
      <c r="O1356" s="180"/>
      <c r="P1356" s="180"/>
      <c r="Q1356" s="180"/>
      <c r="R1356" s="180"/>
      <c r="S1356" s="180"/>
      <c r="T1356" s="181"/>
      <c r="AT1356" s="175" t="s">
        <v>264</v>
      </c>
      <c r="AU1356" s="175" t="s">
        <v>82</v>
      </c>
      <c r="AV1356" s="14" t="s">
        <v>82</v>
      </c>
      <c r="AW1356" s="14" t="s">
        <v>34</v>
      </c>
      <c r="AX1356" s="14" t="s">
        <v>73</v>
      </c>
      <c r="AY1356" s="175" t="s">
        <v>252</v>
      </c>
    </row>
    <row r="1357" spans="2:51" s="13" customFormat="1" ht="11.25">
      <c r="B1357" s="167"/>
      <c r="D1357" s="160" t="s">
        <v>264</v>
      </c>
      <c r="E1357" s="168" t="s">
        <v>3</v>
      </c>
      <c r="F1357" s="169" t="s">
        <v>7210</v>
      </c>
      <c r="H1357" s="168" t="s">
        <v>3</v>
      </c>
      <c r="I1357" s="170"/>
      <c r="L1357" s="167"/>
      <c r="M1357" s="171"/>
      <c r="N1357" s="172"/>
      <c r="O1357" s="172"/>
      <c r="P1357" s="172"/>
      <c r="Q1357" s="172"/>
      <c r="R1357" s="172"/>
      <c r="S1357" s="172"/>
      <c r="T1357" s="173"/>
      <c r="AT1357" s="168" t="s">
        <v>264</v>
      </c>
      <c r="AU1357" s="168" t="s">
        <v>82</v>
      </c>
      <c r="AV1357" s="13" t="s">
        <v>80</v>
      </c>
      <c r="AW1357" s="13" t="s">
        <v>34</v>
      </c>
      <c r="AX1357" s="13" t="s">
        <v>73</v>
      </c>
      <c r="AY1357" s="168" t="s">
        <v>252</v>
      </c>
    </row>
    <row r="1358" spans="2:51" s="14" customFormat="1" ht="11.25">
      <c r="B1358" s="174"/>
      <c r="D1358" s="160" t="s">
        <v>264</v>
      </c>
      <c r="E1358" s="175" t="s">
        <v>3</v>
      </c>
      <c r="F1358" s="176" t="s">
        <v>328</v>
      </c>
      <c r="H1358" s="177">
        <v>9</v>
      </c>
      <c r="I1358" s="178"/>
      <c r="L1358" s="174"/>
      <c r="M1358" s="179"/>
      <c r="N1358" s="180"/>
      <c r="O1358" s="180"/>
      <c r="P1358" s="180"/>
      <c r="Q1358" s="180"/>
      <c r="R1358" s="180"/>
      <c r="S1358" s="180"/>
      <c r="T1358" s="181"/>
      <c r="AT1358" s="175" t="s">
        <v>264</v>
      </c>
      <c r="AU1358" s="175" t="s">
        <v>82</v>
      </c>
      <c r="AV1358" s="14" t="s">
        <v>82</v>
      </c>
      <c r="AW1358" s="14" t="s">
        <v>34</v>
      </c>
      <c r="AX1358" s="14" t="s">
        <v>73</v>
      </c>
      <c r="AY1358" s="175" t="s">
        <v>252</v>
      </c>
    </row>
    <row r="1359" spans="2:51" s="13" customFormat="1" ht="11.25">
      <c r="B1359" s="167"/>
      <c r="D1359" s="160" t="s">
        <v>264</v>
      </c>
      <c r="E1359" s="168" t="s">
        <v>3</v>
      </c>
      <c r="F1359" s="169" t="s">
        <v>7211</v>
      </c>
      <c r="H1359" s="168" t="s">
        <v>3</v>
      </c>
      <c r="I1359" s="170"/>
      <c r="L1359" s="167"/>
      <c r="M1359" s="171"/>
      <c r="N1359" s="172"/>
      <c r="O1359" s="172"/>
      <c r="P1359" s="172"/>
      <c r="Q1359" s="172"/>
      <c r="R1359" s="172"/>
      <c r="S1359" s="172"/>
      <c r="T1359" s="173"/>
      <c r="AT1359" s="168" t="s">
        <v>264</v>
      </c>
      <c r="AU1359" s="168" t="s">
        <v>82</v>
      </c>
      <c r="AV1359" s="13" t="s">
        <v>80</v>
      </c>
      <c r="AW1359" s="13" t="s">
        <v>34</v>
      </c>
      <c r="AX1359" s="13" t="s">
        <v>73</v>
      </c>
      <c r="AY1359" s="168" t="s">
        <v>252</v>
      </c>
    </row>
    <row r="1360" spans="2:51" s="14" customFormat="1" ht="11.25">
      <c r="B1360" s="174"/>
      <c r="D1360" s="160" t="s">
        <v>264</v>
      </c>
      <c r="E1360" s="175" t="s">
        <v>3</v>
      </c>
      <c r="F1360" s="176" t="s">
        <v>296</v>
      </c>
      <c r="H1360" s="177">
        <v>5</v>
      </c>
      <c r="I1360" s="178"/>
      <c r="L1360" s="174"/>
      <c r="M1360" s="179"/>
      <c r="N1360" s="180"/>
      <c r="O1360" s="180"/>
      <c r="P1360" s="180"/>
      <c r="Q1360" s="180"/>
      <c r="R1360" s="180"/>
      <c r="S1360" s="180"/>
      <c r="T1360" s="181"/>
      <c r="AT1360" s="175" t="s">
        <v>264</v>
      </c>
      <c r="AU1360" s="175" t="s">
        <v>82</v>
      </c>
      <c r="AV1360" s="14" t="s">
        <v>82</v>
      </c>
      <c r="AW1360" s="14" t="s">
        <v>34</v>
      </c>
      <c r="AX1360" s="14" t="s">
        <v>73</v>
      </c>
      <c r="AY1360" s="175" t="s">
        <v>252</v>
      </c>
    </row>
    <row r="1361" spans="2:51" s="13" customFormat="1" ht="11.25">
      <c r="B1361" s="167"/>
      <c r="D1361" s="160" t="s">
        <v>264</v>
      </c>
      <c r="E1361" s="168" t="s">
        <v>3</v>
      </c>
      <c r="F1361" s="169" t="s">
        <v>7212</v>
      </c>
      <c r="H1361" s="168" t="s">
        <v>3</v>
      </c>
      <c r="I1361" s="170"/>
      <c r="L1361" s="167"/>
      <c r="M1361" s="171"/>
      <c r="N1361" s="172"/>
      <c r="O1361" s="172"/>
      <c r="P1361" s="172"/>
      <c r="Q1361" s="172"/>
      <c r="R1361" s="172"/>
      <c r="S1361" s="172"/>
      <c r="T1361" s="173"/>
      <c r="AT1361" s="168" t="s">
        <v>264</v>
      </c>
      <c r="AU1361" s="168" t="s">
        <v>82</v>
      </c>
      <c r="AV1361" s="13" t="s">
        <v>80</v>
      </c>
      <c r="AW1361" s="13" t="s">
        <v>34</v>
      </c>
      <c r="AX1361" s="13" t="s">
        <v>73</v>
      </c>
      <c r="AY1361" s="168" t="s">
        <v>252</v>
      </c>
    </row>
    <row r="1362" spans="2:51" s="14" customFormat="1" ht="11.25">
      <c r="B1362" s="174"/>
      <c r="D1362" s="160" t="s">
        <v>264</v>
      </c>
      <c r="E1362" s="175" t="s">
        <v>3</v>
      </c>
      <c r="F1362" s="176" t="s">
        <v>328</v>
      </c>
      <c r="H1362" s="177">
        <v>9</v>
      </c>
      <c r="I1362" s="178"/>
      <c r="L1362" s="174"/>
      <c r="M1362" s="179"/>
      <c r="N1362" s="180"/>
      <c r="O1362" s="180"/>
      <c r="P1362" s="180"/>
      <c r="Q1362" s="180"/>
      <c r="R1362" s="180"/>
      <c r="S1362" s="180"/>
      <c r="T1362" s="181"/>
      <c r="AT1362" s="175" t="s">
        <v>264</v>
      </c>
      <c r="AU1362" s="175" t="s">
        <v>82</v>
      </c>
      <c r="AV1362" s="14" t="s">
        <v>82</v>
      </c>
      <c r="AW1362" s="14" t="s">
        <v>34</v>
      </c>
      <c r="AX1362" s="14" t="s">
        <v>73</v>
      </c>
      <c r="AY1362" s="175" t="s">
        <v>252</v>
      </c>
    </row>
    <row r="1363" spans="2:51" s="13" customFormat="1" ht="11.25">
      <c r="B1363" s="167"/>
      <c r="D1363" s="160" t="s">
        <v>264</v>
      </c>
      <c r="E1363" s="168" t="s">
        <v>3</v>
      </c>
      <c r="F1363" s="169" t="s">
        <v>7213</v>
      </c>
      <c r="H1363" s="168" t="s">
        <v>3</v>
      </c>
      <c r="I1363" s="170"/>
      <c r="L1363" s="167"/>
      <c r="M1363" s="171"/>
      <c r="N1363" s="172"/>
      <c r="O1363" s="172"/>
      <c r="P1363" s="172"/>
      <c r="Q1363" s="172"/>
      <c r="R1363" s="172"/>
      <c r="S1363" s="172"/>
      <c r="T1363" s="173"/>
      <c r="AT1363" s="168" t="s">
        <v>264</v>
      </c>
      <c r="AU1363" s="168" t="s">
        <v>82</v>
      </c>
      <c r="AV1363" s="13" t="s">
        <v>80</v>
      </c>
      <c r="AW1363" s="13" t="s">
        <v>34</v>
      </c>
      <c r="AX1363" s="13" t="s">
        <v>73</v>
      </c>
      <c r="AY1363" s="168" t="s">
        <v>252</v>
      </c>
    </row>
    <row r="1364" spans="2:51" s="14" customFormat="1" ht="11.25">
      <c r="B1364" s="174"/>
      <c r="D1364" s="160" t="s">
        <v>264</v>
      </c>
      <c r="E1364" s="175" t="s">
        <v>3</v>
      </c>
      <c r="F1364" s="176" t="s">
        <v>328</v>
      </c>
      <c r="H1364" s="177">
        <v>9</v>
      </c>
      <c r="I1364" s="178"/>
      <c r="L1364" s="174"/>
      <c r="M1364" s="179"/>
      <c r="N1364" s="180"/>
      <c r="O1364" s="180"/>
      <c r="P1364" s="180"/>
      <c r="Q1364" s="180"/>
      <c r="R1364" s="180"/>
      <c r="S1364" s="180"/>
      <c r="T1364" s="181"/>
      <c r="AT1364" s="175" t="s">
        <v>264</v>
      </c>
      <c r="AU1364" s="175" t="s">
        <v>82</v>
      </c>
      <c r="AV1364" s="14" t="s">
        <v>82</v>
      </c>
      <c r="AW1364" s="14" t="s">
        <v>34</v>
      </c>
      <c r="AX1364" s="14" t="s">
        <v>73</v>
      </c>
      <c r="AY1364" s="175" t="s">
        <v>252</v>
      </c>
    </row>
    <row r="1365" spans="2:51" s="13" customFormat="1" ht="11.25">
      <c r="B1365" s="167"/>
      <c r="D1365" s="160" t="s">
        <v>264</v>
      </c>
      <c r="E1365" s="168" t="s">
        <v>3</v>
      </c>
      <c r="F1365" s="169" t="s">
        <v>7214</v>
      </c>
      <c r="H1365" s="168" t="s">
        <v>3</v>
      </c>
      <c r="I1365" s="170"/>
      <c r="L1365" s="167"/>
      <c r="M1365" s="171"/>
      <c r="N1365" s="172"/>
      <c r="O1365" s="172"/>
      <c r="P1365" s="172"/>
      <c r="Q1365" s="172"/>
      <c r="R1365" s="172"/>
      <c r="S1365" s="172"/>
      <c r="T1365" s="173"/>
      <c r="AT1365" s="168" t="s">
        <v>264</v>
      </c>
      <c r="AU1365" s="168" t="s">
        <v>82</v>
      </c>
      <c r="AV1365" s="13" t="s">
        <v>80</v>
      </c>
      <c r="AW1365" s="13" t="s">
        <v>34</v>
      </c>
      <c r="AX1365" s="13" t="s">
        <v>73</v>
      </c>
      <c r="AY1365" s="168" t="s">
        <v>252</v>
      </c>
    </row>
    <row r="1366" spans="2:51" s="14" customFormat="1" ht="11.25">
      <c r="B1366" s="174"/>
      <c r="D1366" s="160" t="s">
        <v>264</v>
      </c>
      <c r="E1366" s="175" t="s">
        <v>3</v>
      </c>
      <c r="F1366" s="176" t="s">
        <v>610</v>
      </c>
      <c r="H1366" s="177">
        <v>37</v>
      </c>
      <c r="I1366" s="178"/>
      <c r="L1366" s="174"/>
      <c r="M1366" s="179"/>
      <c r="N1366" s="180"/>
      <c r="O1366" s="180"/>
      <c r="P1366" s="180"/>
      <c r="Q1366" s="180"/>
      <c r="R1366" s="180"/>
      <c r="S1366" s="180"/>
      <c r="T1366" s="181"/>
      <c r="AT1366" s="175" t="s">
        <v>264</v>
      </c>
      <c r="AU1366" s="175" t="s">
        <v>82</v>
      </c>
      <c r="AV1366" s="14" t="s">
        <v>82</v>
      </c>
      <c r="AW1366" s="14" t="s">
        <v>34</v>
      </c>
      <c r="AX1366" s="14" t="s">
        <v>73</v>
      </c>
      <c r="AY1366" s="175" t="s">
        <v>252</v>
      </c>
    </row>
    <row r="1367" spans="2:51" s="13" customFormat="1" ht="11.25">
      <c r="B1367" s="167"/>
      <c r="D1367" s="160" t="s">
        <v>264</v>
      </c>
      <c r="E1367" s="168" t="s">
        <v>3</v>
      </c>
      <c r="F1367" s="169" t="s">
        <v>7215</v>
      </c>
      <c r="H1367" s="168" t="s">
        <v>3</v>
      </c>
      <c r="I1367" s="170"/>
      <c r="L1367" s="167"/>
      <c r="M1367" s="171"/>
      <c r="N1367" s="172"/>
      <c r="O1367" s="172"/>
      <c r="P1367" s="172"/>
      <c r="Q1367" s="172"/>
      <c r="R1367" s="172"/>
      <c r="S1367" s="172"/>
      <c r="T1367" s="173"/>
      <c r="AT1367" s="168" t="s">
        <v>264</v>
      </c>
      <c r="AU1367" s="168" t="s">
        <v>82</v>
      </c>
      <c r="AV1367" s="13" t="s">
        <v>80</v>
      </c>
      <c r="AW1367" s="13" t="s">
        <v>34</v>
      </c>
      <c r="AX1367" s="13" t="s">
        <v>73</v>
      </c>
      <c r="AY1367" s="168" t="s">
        <v>252</v>
      </c>
    </row>
    <row r="1368" spans="2:51" s="14" customFormat="1" ht="11.25">
      <c r="B1368" s="174"/>
      <c r="D1368" s="160" t="s">
        <v>264</v>
      </c>
      <c r="E1368" s="175" t="s">
        <v>3</v>
      </c>
      <c r="F1368" s="176" t="s">
        <v>485</v>
      </c>
      <c r="H1368" s="177">
        <v>25</v>
      </c>
      <c r="I1368" s="178"/>
      <c r="L1368" s="174"/>
      <c r="M1368" s="179"/>
      <c r="N1368" s="180"/>
      <c r="O1368" s="180"/>
      <c r="P1368" s="180"/>
      <c r="Q1368" s="180"/>
      <c r="R1368" s="180"/>
      <c r="S1368" s="180"/>
      <c r="T1368" s="181"/>
      <c r="AT1368" s="175" t="s">
        <v>264</v>
      </c>
      <c r="AU1368" s="175" t="s">
        <v>82</v>
      </c>
      <c r="AV1368" s="14" t="s">
        <v>82</v>
      </c>
      <c r="AW1368" s="14" t="s">
        <v>34</v>
      </c>
      <c r="AX1368" s="14" t="s">
        <v>73</v>
      </c>
      <c r="AY1368" s="175" t="s">
        <v>252</v>
      </c>
    </row>
    <row r="1369" spans="2:51" s="13" customFormat="1" ht="11.25">
      <c r="B1369" s="167"/>
      <c r="D1369" s="160" t="s">
        <v>264</v>
      </c>
      <c r="E1369" s="168" t="s">
        <v>3</v>
      </c>
      <c r="F1369" s="169" t="s">
        <v>7216</v>
      </c>
      <c r="H1369" s="168" t="s">
        <v>3</v>
      </c>
      <c r="I1369" s="170"/>
      <c r="L1369" s="167"/>
      <c r="M1369" s="171"/>
      <c r="N1369" s="172"/>
      <c r="O1369" s="172"/>
      <c r="P1369" s="172"/>
      <c r="Q1369" s="172"/>
      <c r="R1369" s="172"/>
      <c r="S1369" s="172"/>
      <c r="T1369" s="173"/>
      <c r="AT1369" s="168" t="s">
        <v>264</v>
      </c>
      <c r="AU1369" s="168" t="s">
        <v>82</v>
      </c>
      <c r="AV1369" s="13" t="s">
        <v>80</v>
      </c>
      <c r="AW1369" s="13" t="s">
        <v>34</v>
      </c>
      <c r="AX1369" s="13" t="s">
        <v>73</v>
      </c>
      <c r="AY1369" s="168" t="s">
        <v>252</v>
      </c>
    </row>
    <row r="1370" spans="2:51" s="14" customFormat="1" ht="11.25">
      <c r="B1370" s="174"/>
      <c r="D1370" s="160" t="s">
        <v>264</v>
      </c>
      <c r="E1370" s="175" t="s">
        <v>3</v>
      </c>
      <c r="F1370" s="176" t="s">
        <v>596</v>
      </c>
      <c r="H1370" s="177">
        <v>35</v>
      </c>
      <c r="I1370" s="178"/>
      <c r="L1370" s="174"/>
      <c r="M1370" s="179"/>
      <c r="N1370" s="180"/>
      <c r="O1370" s="180"/>
      <c r="P1370" s="180"/>
      <c r="Q1370" s="180"/>
      <c r="R1370" s="180"/>
      <c r="S1370" s="180"/>
      <c r="T1370" s="181"/>
      <c r="AT1370" s="175" t="s">
        <v>264</v>
      </c>
      <c r="AU1370" s="175" t="s">
        <v>82</v>
      </c>
      <c r="AV1370" s="14" t="s">
        <v>82</v>
      </c>
      <c r="AW1370" s="14" t="s">
        <v>34</v>
      </c>
      <c r="AX1370" s="14" t="s">
        <v>73</v>
      </c>
      <c r="AY1370" s="175" t="s">
        <v>252</v>
      </c>
    </row>
    <row r="1371" spans="2:51" s="13" customFormat="1" ht="11.25">
      <c r="B1371" s="167"/>
      <c r="D1371" s="160" t="s">
        <v>264</v>
      </c>
      <c r="E1371" s="168" t="s">
        <v>3</v>
      </c>
      <c r="F1371" s="169" t="s">
        <v>7217</v>
      </c>
      <c r="H1371" s="168" t="s">
        <v>3</v>
      </c>
      <c r="I1371" s="170"/>
      <c r="L1371" s="167"/>
      <c r="M1371" s="171"/>
      <c r="N1371" s="172"/>
      <c r="O1371" s="172"/>
      <c r="P1371" s="172"/>
      <c r="Q1371" s="172"/>
      <c r="R1371" s="172"/>
      <c r="S1371" s="172"/>
      <c r="T1371" s="173"/>
      <c r="AT1371" s="168" t="s">
        <v>264</v>
      </c>
      <c r="AU1371" s="168" t="s">
        <v>82</v>
      </c>
      <c r="AV1371" s="13" t="s">
        <v>80</v>
      </c>
      <c r="AW1371" s="13" t="s">
        <v>34</v>
      </c>
      <c r="AX1371" s="13" t="s">
        <v>73</v>
      </c>
      <c r="AY1371" s="168" t="s">
        <v>252</v>
      </c>
    </row>
    <row r="1372" spans="2:51" s="14" customFormat="1" ht="11.25">
      <c r="B1372" s="174"/>
      <c r="D1372" s="160" t="s">
        <v>264</v>
      </c>
      <c r="E1372" s="175" t="s">
        <v>3</v>
      </c>
      <c r="F1372" s="176" t="s">
        <v>517</v>
      </c>
      <c r="H1372" s="177">
        <v>29</v>
      </c>
      <c r="I1372" s="178"/>
      <c r="L1372" s="174"/>
      <c r="M1372" s="179"/>
      <c r="N1372" s="180"/>
      <c r="O1372" s="180"/>
      <c r="P1372" s="180"/>
      <c r="Q1372" s="180"/>
      <c r="R1372" s="180"/>
      <c r="S1372" s="180"/>
      <c r="T1372" s="181"/>
      <c r="AT1372" s="175" t="s">
        <v>264</v>
      </c>
      <c r="AU1372" s="175" t="s">
        <v>82</v>
      </c>
      <c r="AV1372" s="14" t="s">
        <v>82</v>
      </c>
      <c r="AW1372" s="14" t="s">
        <v>34</v>
      </c>
      <c r="AX1372" s="14" t="s">
        <v>73</v>
      </c>
      <c r="AY1372" s="175" t="s">
        <v>252</v>
      </c>
    </row>
    <row r="1373" spans="2:51" s="13" customFormat="1" ht="11.25">
      <c r="B1373" s="167"/>
      <c r="D1373" s="160" t="s">
        <v>264</v>
      </c>
      <c r="E1373" s="168" t="s">
        <v>3</v>
      </c>
      <c r="F1373" s="169" t="s">
        <v>7218</v>
      </c>
      <c r="H1373" s="168" t="s">
        <v>3</v>
      </c>
      <c r="I1373" s="170"/>
      <c r="L1373" s="167"/>
      <c r="M1373" s="171"/>
      <c r="N1373" s="172"/>
      <c r="O1373" s="172"/>
      <c r="P1373" s="172"/>
      <c r="Q1373" s="172"/>
      <c r="R1373" s="172"/>
      <c r="S1373" s="172"/>
      <c r="T1373" s="173"/>
      <c r="AT1373" s="168" t="s">
        <v>264</v>
      </c>
      <c r="AU1373" s="168" t="s">
        <v>82</v>
      </c>
      <c r="AV1373" s="13" t="s">
        <v>80</v>
      </c>
      <c r="AW1373" s="13" t="s">
        <v>34</v>
      </c>
      <c r="AX1373" s="13" t="s">
        <v>73</v>
      </c>
      <c r="AY1373" s="168" t="s">
        <v>252</v>
      </c>
    </row>
    <row r="1374" spans="2:51" s="14" customFormat="1" ht="11.25">
      <c r="B1374" s="174"/>
      <c r="D1374" s="160" t="s">
        <v>264</v>
      </c>
      <c r="E1374" s="175" t="s">
        <v>3</v>
      </c>
      <c r="F1374" s="176" t="s">
        <v>475</v>
      </c>
      <c r="H1374" s="177">
        <v>24</v>
      </c>
      <c r="I1374" s="178"/>
      <c r="L1374" s="174"/>
      <c r="M1374" s="179"/>
      <c r="N1374" s="180"/>
      <c r="O1374" s="180"/>
      <c r="P1374" s="180"/>
      <c r="Q1374" s="180"/>
      <c r="R1374" s="180"/>
      <c r="S1374" s="180"/>
      <c r="T1374" s="181"/>
      <c r="AT1374" s="175" t="s">
        <v>264</v>
      </c>
      <c r="AU1374" s="175" t="s">
        <v>82</v>
      </c>
      <c r="AV1374" s="14" t="s">
        <v>82</v>
      </c>
      <c r="AW1374" s="14" t="s">
        <v>34</v>
      </c>
      <c r="AX1374" s="14" t="s">
        <v>73</v>
      </c>
      <c r="AY1374" s="175" t="s">
        <v>252</v>
      </c>
    </row>
    <row r="1375" spans="2:51" s="13" customFormat="1" ht="11.25">
      <c r="B1375" s="167"/>
      <c r="D1375" s="160" t="s">
        <v>264</v>
      </c>
      <c r="E1375" s="168" t="s">
        <v>3</v>
      </c>
      <c r="F1375" s="169" t="s">
        <v>7219</v>
      </c>
      <c r="H1375" s="168" t="s">
        <v>3</v>
      </c>
      <c r="I1375" s="170"/>
      <c r="L1375" s="167"/>
      <c r="M1375" s="171"/>
      <c r="N1375" s="172"/>
      <c r="O1375" s="172"/>
      <c r="P1375" s="172"/>
      <c r="Q1375" s="172"/>
      <c r="R1375" s="172"/>
      <c r="S1375" s="172"/>
      <c r="T1375" s="173"/>
      <c r="AT1375" s="168" t="s">
        <v>264</v>
      </c>
      <c r="AU1375" s="168" t="s">
        <v>82</v>
      </c>
      <c r="AV1375" s="13" t="s">
        <v>80</v>
      </c>
      <c r="AW1375" s="13" t="s">
        <v>34</v>
      </c>
      <c r="AX1375" s="13" t="s">
        <v>73</v>
      </c>
      <c r="AY1375" s="168" t="s">
        <v>252</v>
      </c>
    </row>
    <row r="1376" spans="2:51" s="14" customFormat="1" ht="11.25">
      <c r="B1376" s="174"/>
      <c r="D1376" s="160" t="s">
        <v>264</v>
      </c>
      <c r="E1376" s="175" t="s">
        <v>3</v>
      </c>
      <c r="F1376" s="176" t="s">
        <v>503</v>
      </c>
      <c r="H1376" s="177">
        <v>27</v>
      </c>
      <c r="I1376" s="178"/>
      <c r="L1376" s="174"/>
      <c r="M1376" s="179"/>
      <c r="N1376" s="180"/>
      <c r="O1376" s="180"/>
      <c r="P1376" s="180"/>
      <c r="Q1376" s="180"/>
      <c r="R1376" s="180"/>
      <c r="S1376" s="180"/>
      <c r="T1376" s="181"/>
      <c r="AT1376" s="175" t="s">
        <v>264</v>
      </c>
      <c r="AU1376" s="175" t="s">
        <v>82</v>
      </c>
      <c r="AV1376" s="14" t="s">
        <v>82</v>
      </c>
      <c r="AW1376" s="14" t="s">
        <v>34</v>
      </c>
      <c r="AX1376" s="14" t="s">
        <v>73</v>
      </c>
      <c r="AY1376" s="175" t="s">
        <v>252</v>
      </c>
    </row>
    <row r="1377" spans="2:51" s="13" customFormat="1" ht="11.25">
      <c r="B1377" s="167"/>
      <c r="D1377" s="160" t="s">
        <v>264</v>
      </c>
      <c r="E1377" s="168" t="s">
        <v>3</v>
      </c>
      <c r="F1377" s="169" t="s">
        <v>7220</v>
      </c>
      <c r="H1377" s="168" t="s">
        <v>3</v>
      </c>
      <c r="I1377" s="170"/>
      <c r="L1377" s="167"/>
      <c r="M1377" s="171"/>
      <c r="N1377" s="172"/>
      <c r="O1377" s="172"/>
      <c r="P1377" s="172"/>
      <c r="Q1377" s="172"/>
      <c r="R1377" s="172"/>
      <c r="S1377" s="172"/>
      <c r="T1377" s="173"/>
      <c r="AT1377" s="168" t="s">
        <v>264</v>
      </c>
      <c r="AU1377" s="168" t="s">
        <v>82</v>
      </c>
      <c r="AV1377" s="13" t="s">
        <v>80</v>
      </c>
      <c r="AW1377" s="13" t="s">
        <v>34</v>
      </c>
      <c r="AX1377" s="13" t="s">
        <v>73</v>
      </c>
      <c r="AY1377" s="168" t="s">
        <v>252</v>
      </c>
    </row>
    <row r="1378" spans="2:51" s="14" customFormat="1" ht="11.25">
      <c r="B1378" s="174"/>
      <c r="D1378" s="160" t="s">
        <v>264</v>
      </c>
      <c r="E1378" s="175" t="s">
        <v>3</v>
      </c>
      <c r="F1378" s="176" t="s">
        <v>485</v>
      </c>
      <c r="H1378" s="177">
        <v>25</v>
      </c>
      <c r="I1378" s="178"/>
      <c r="L1378" s="174"/>
      <c r="M1378" s="179"/>
      <c r="N1378" s="180"/>
      <c r="O1378" s="180"/>
      <c r="P1378" s="180"/>
      <c r="Q1378" s="180"/>
      <c r="R1378" s="180"/>
      <c r="S1378" s="180"/>
      <c r="T1378" s="181"/>
      <c r="AT1378" s="175" t="s">
        <v>264</v>
      </c>
      <c r="AU1378" s="175" t="s">
        <v>82</v>
      </c>
      <c r="AV1378" s="14" t="s">
        <v>82</v>
      </c>
      <c r="AW1378" s="14" t="s">
        <v>34</v>
      </c>
      <c r="AX1378" s="14" t="s">
        <v>73</v>
      </c>
      <c r="AY1378" s="175" t="s">
        <v>252</v>
      </c>
    </row>
    <row r="1379" spans="2:51" s="13" customFormat="1" ht="11.25">
      <c r="B1379" s="167"/>
      <c r="D1379" s="160" t="s">
        <v>264</v>
      </c>
      <c r="E1379" s="168" t="s">
        <v>3</v>
      </c>
      <c r="F1379" s="169" t="s">
        <v>7221</v>
      </c>
      <c r="H1379" s="168" t="s">
        <v>3</v>
      </c>
      <c r="I1379" s="170"/>
      <c r="L1379" s="167"/>
      <c r="M1379" s="171"/>
      <c r="N1379" s="172"/>
      <c r="O1379" s="172"/>
      <c r="P1379" s="172"/>
      <c r="Q1379" s="172"/>
      <c r="R1379" s="172"/>
      <c r="S1379" s="172"/>
      <c r="T1379" s="173"/>
      <c r="AT1379" s="168" t="s">
        <v>264</v>
      </c>
      <c r="AU1379" s="168" t="s">
        <v>82</v>
      </c>
      <c r="AV1379" s="13" t="s">
        <v>80</v>
      </c>
      <c r="AW1379" s="13" t="s">
        <v>34</v>
      </c>
      <c r="AX1379" s="13" t="s">
        <v>73</v>
      </c>
      <c r="AY1379" s="168" t="s">
        <v>252</v>
      </c>
    </row>
    <row r="1380" spans="2:51" s="14" customFormat="1" ht="11.25">
      <c r="B1380" s="174"/>
      <c r="D1380" s="160" t="s">
        <v>264</v>
      </c>
      <c r="E1380" s="175" t="s">
        <v>3</v>
      </c>
      <c r="F1380" s="176" t="s">
        <v>648</v>
      </c>
      <c r="H1380" s="177">
        <v>42</v>
      </c>
      <c r="I1380" s="178"/>
      <c r="L1380" s="174"/>
      <c r="M1380" s="179"/>
      <c r="N1380" s="180"/>
      <c r="O1380" s="180"/>
      <c r="P1380" s="180"/>
      <c r="Q1380" s="180"/>
      <c r="R1380" s="180"/>
      <c r="S1380" s="180"/>
      <c r="T1380" s="181"/>
      <c r="AT1380" s="175" t="s">
        <v>264</v>
      </c>
      <c r="AU1380" s="175" t="s">
        <v>82</v>
      </c>
      <c r="AV1380" s="14" t="s">
        <v>82</v>
      </c>
      <c r="AW1380" s="14" t="s">
        <v>34</v>
      </c>
      <c r="AX1380" s="14" t="s">
        <v>73</v>
      </c>
      <c r="AY1380" s="175" t="s">
        <v>252</v>
      </c>
    </row>
    <row r="1381" spans="2:51" s="13" customFormat="1" ht="11.25">
      <c r="B1381" s="167"/>
      <c r="D1381" s="160" t="s">
        <v>264</v>
      </c>
      <c r="E1381" s="168" t="s">
        <v>3</v>
      </c>
      <c r="F1381" s="169" t="s">
        <v>7222</v>
      </c>
      <c r="H1381" s="168" t="s">
        <v>3</v>
      </c>
      <c r="I1381" s="170"/>
      <c r="L1381" s="167"/>
      <c r="M1381" s="171"/>
      <c r="N1381" s="172"/>
      <c r="O1381" s="172"/>
      <c r="P1381" s="172"/>
      <c r="Q1381" s="172"/>
      <c r="R1381" s="172"/>
      <c r="S1381" s="172"/>
      <c r="T1381" s="173"/>
      <c r="AT1381" s="168" t="s">
        <v>264</v>
      </c>
      <c r="AU1381" s="168" t="s">
        <v>82</v>
      </c>
      <c r="AV1381" s="13" t="s">
        <v>80</v>
      </c>
      <c r="AW1381" s="13" t="s">
        <v>34</v>
      </c>
      <c r="AX1381" s="13" t="s">
        <v>73</v>
      </c>
      <c r="AY1381" s="168" t="s">
        <v>252</v>
      </c>
    </row>
    <row r="1382" spans="2:51" s="14" customFormat="1" ht="11.25">
      <c r="B1382" s="174"/>
      <c r="D1382" s="160" t="s">
        <v>264</v>
      </c>
      <c r="E1382" s="175" t="s">
        <v>3</v>
      </c>
      <c r="F1382" s="176" t="s">
        <v>724</v>
      </c>
      <c r="H1382" s="177">
        <v>44</v>
      </c>
      <c r="I1382" s="178"/>
      <c r="L1382" s="174"/>
      <c r="M1382" s="179"/>
      <c r="N1382" s="180"/>
      <c r="O1382" s="180"/>
      <c r="P1382" s="180"/>
      <c r="Q1382" s="180"/>
      <c r="R1382" s="180"/>
      <c r="S1382" s="180"/>
      <c r="T1382" s="181"/>
      <c r="AT1382" s="175" t="s">
        <v>264</v>
      </c>
      <c r="AU1382" s="175" t="s">
        <v>82</v>
      </c>
      <c r="AV1382" s="14" t="s">
        <v>82</v>
      </c>
      <c r="AW1382" s="14" t="s">
        <v>34</v>
      </c>
      <c r="AX1382" s="14" t="s">
        <v>73</v>
      </c>
      <c r="AY1382" s="175" t="s">
        <v>252</v>
      </c>
    </row>
    <row r="1383" spans="2:51" s="13" customFormat="1" ht="11.25">
      <c r="B1383" s="167"/>
      <c r="D1383" s="160" t="s">
        <v>264</v>
      </c>
      <c r="E1383" s="168" t="s">
        <v>3</v>
      </c>
      <c r="F1383" s="169" t="s">
        <v>7223</v>
      </c>
      <c r="H1383" s="168" t="s">
        <v>3</v>
      </c>
      <c r="I1383" s="170"/>
      <c r="L1383" s="167"/>
      <c r="M1383" s="171"/>
      <c r="N1383" s="172"/>
      <c r="O1383" s="172"/>
      <c r="P1383" s="172"/>
      <c r="Q1383" s="172"/>
      <c r="R1383" s="172"/>
      <c r="S1383" s="172"/>
      <c r="T1383" s="173"/>
      <c r="AT1383" s="168" t="s">
        <v>264</v>
      </c>
      <c r="AU1383" s="168" t="s">
        <v>82</v>
      </c>
      <c r="AV1383" s="13" t="s">
        <v>80</v>
      </c>
      <c r="AW1383" s="13" t="s">
        <v>34</v>
      </c>
      <c r="AX1383" s="13" t="s">
        <v>73</v>
      </c>
      <c r="AY1383" s="168" t="s">
        <v>252</v>
      </c>
    </row>
    <row r="1384" spans="2:51" s="14" customFormat="1" ht="11.25">
      <c r="B1384" s="174"/>
      <c r="D1384" s="160" t="s">
        <v>264</v>
      </c>
      <c r="E1384" s="175" t="s">
        <v>3</v>
      </c>
      <c r="F1384" s="176" t="s">
        <v>580</v>
      </c>
      <c r="H1384" s="177">
        <v>33</v>
      </c>
      <c r="I1384" s="178"/>
      <c r="L1384" s="174"/>
      <c r="M1384" s="179"/>
      <c r="N1384" s="180"/>
      <c r="O1384" s="180"/>
      <c r="P1384" s="180"/>
      <c r="Q1384" s="180"/>
      <c r="R1384" s="180"/>
      <c r="S1384" s="180"/>
      <c r="T1384" s="181"/>
      <c r="AT1384" s="175" t="s">
        <v>264</v>
      </c>
      <c r="AU1384" s="175" t="s">
        <v>82</v>
      </c>
      <c r="AV1384" s="14" t="s">
        <v>82</v>
      </c>
      <c r="AW1384" s="14" t="s">
        <v>34</v>
      </c>
      <c r="AX1384" s="14" t="s">
        <v>73</v>
      </c>
      <c r="AY1384" s="175" t="s">
        <v>252</v>
      </c>
    </row>
    <row r="1385" spans="2:51" s="13" customFormat="1" ht="11.25">
      <c r="B1385" s="167"/>
      <c r="D1385" s="160" t="s">
        <v>264</v>
      </c>
      <c r="E1385" s="168" t="s">
        <v>3</v>
      </c>
      <c r="F1385" s="169" t="s">
        <v>7224</v>
      </c>
      <c r="H1385" s="168" t="s">
        <v>3</v>
      </c>
      <c r="I1385" s="170"/>
      <c r="L1385" s="167"/>
      <c r="M1385" s="171"/>
      <c r="N1385" s="172"/>
      <c r="O1385" s="172"/>
      <c r="P1385" s="172"/>
      <c r="Q1385" s="172"/>
      <c r="R1385" s="172"/>
      <c r="S1385" s="172"/>
      <c r="T1385" s="173"/>
      <c r="AT1385" s="168" t="s">
        <v>264</v>
      </c>
      <c r="AU1385" s="168" t="s">
        <v>82</v>
      </c>
      <c r="AV1385" s="13" t="s">
        <v>80</v>
      </c>
      <c r="AW1385" s="13" t="s">
        <v>34</v>
      </c>
      <c r="AX1385" s="13" t="s">
        <v>73</v>
      </c>
      <c r="AY1385" s="168" t="s">
        <v>252</v>
      </c>
    </row>
    <row r="1386" spans="2:51" s="14" customFormat="1" ht="11.25">
      <c r="B1386" s="174"/>
      <c r="D1386" s="160" t="s">
        <v>264</v>
      </c>
      <c r="E1386" s="175" t="s">
        <v>3</v>
      </c>
      <c r="F1386" s="176" t="s">
        <v>1112</v>
      </c>
      <c r="H1386" s="177">
        <v>77</v>
      </c>
      <c r="I1386" s="178"/>
      <c r="L1386" s="174"/>
      <c r="M1386" s="179"/>
      <c r="N1386" s="180"/>
      <c r="O1386" s="180"/>
      <c r="P1386" s="180"/>
      <c r="Q1386" s="180"/>
      <c r="R1386" s="180"/>
      <c r="S1386" s="180"/>
      <c r="T1386" s="181"/>
      <c r="AT1386" s="175" t="s">
        <v>264</v>
      </c>
      <c r="AU1386" s="175" t="s">
        <v>82</v>
      </c>
      <c r="AV1386" s="14" t="s">
        <v>82</v>
      </c>
      <c r="AW1386" s="14" t="s">
        <v>34</v>
      </c>
      <c r="AX1386" s="14" t="s">
        <v>73</v>
      </c>
      <c r="AY1386" s="175" t="s">
        <v>252</v>
      </c>
    </row>
    <row r="1387" spans="2:51" s="13" customFormat="1" ht="11.25">
      <c r="B1387" s="167"/>
      <c r="D1387" s="160" t="s">
        <v>264</v>
      </c>
      <c r="E1387" s="168" t="s">
        <v>3</v>
      </c>
      <c r="F1387" s="169" t="s">
        <v>7225</v>
      </c>
      <c r="H1387" s="168" t="s">
        <v>3</v>
      </c>
      <c r="I1387" s="170"/>
      <c r="L1387" s="167"/>
      <c r="M1387" s="171"/>
      <c r="N1387" s="172"/>
      <c r="O1387" s="172"/>
      <c r="P1387" s="172"/>
      <c r="Q1387" s="172"/>
      <c r="R1387" s="172"/>
      <c r="S1387" s="172"/>
      <c r="T1387" s="173"/>
      <c r="AT1387" s="168" t="s">
        <v>264</v>
      </c>
      <c r="AU1387" s="168" t="s">
        <v>82</v>
      </c>
      <c r="AV1387" s="13" t="s">
        <v>80</v>
      </c>
      <c r="AW1387" s="13" t="s">
        <v>34</v>
      </c>
      <c r="AX1387" s="13" t="s">
        <v>73</v>
      </c>
      <c r="AY1387" s="168" t="s">
        <v>252</v>
      </c>
    </row>
    <row r="1388" spans="2:51" s="14" customFormat="1" ht="11.25">
      <c r="B1388" s="174"/>
      <c r="D1388" s="160" t="s">
        <v>264</v>
      </c>
      <c r="E1388" s="175" t="s">
        <v>3</v>
      </c>
      <c r="F1388" s="176" t="s">
        <v>475</v>
      </c>
      <c r="H1388" s="177">
        <v>24</v>
      </c>
      <c r="I1388" s="178"/>
      <c r="L1388" s="174"/>
      <c r="M1388" s="179"/>
      <c r="N1388" s="180"/>
      <c r="O1388" s="180"/>
      <c r="P1388" s="180"/>
      <c r="Q1388" s="180"/>
      <c r="R1388" s="180"/>
      <c r="S1388" s="180"/>
      <c r="T1388" s="181"/>
      <c r="AT1388" s="175" t="s">
        <v>264</v>
      </c>
      <c r="AU1388" s="175" t="s">
        <v>82</v>
      </c>
      <c r="AV1388" s="14" t="s">
        <v>82</v>
      </c>
      <c r="AW1388" s="14" t="s">
        <v>34</v>
      </c>
      <c r="AX1388" s="14" t="s">
        <v>73</v>
      </c>
      <c r="AY1388" s="175" t="s">
        <v>252</v>
      </c>
    </row>
    <row r="1389" spans="2:51" s="13" customFormat="1" ht="11.25">
      <c r="B1389" s="167"/>
      <c r="D1389" s="160" t="s">
        <v>264</v>
      </c>
      <c r="E1389" s="168" t="s">
        <v>3</v>
      </c>
      <c r="F1389" s="169" t="s">
        <v>7226</v>
      </c>
      <c r="H1389" s="168" t="s">
        <v>3</v>
      </c>
      <c r="I1389" s="170"/>
      <c r="L1389" s="167"/>
      <c r="M1389" s="171"/>
      <c r="N1389" s="172"/>
      <c r="O1389" s="172"/>
      <c r="P1389" s="172"/>
      <c r="Q1389" s="172"/>
      <c r="R1389" s="172"/>
      <c r="S1389" s="172"/>
      <c r="T1389" s="173"/>
      <c r="AT1389" s="168" t="s">
        <v>264</v>
      </c>
      <c r="AU1389" s="168" t="s">
        <v>82</v>
      </c>
      <c r="AV1389" s="13" t="s">
        <v>80</v>
      </c>
      <c r="AW1389" s="13" t="s">
        <v>34</v>
      </c>
      <c r="AX1389" s="13" t="s">
        <v>73</v>
      </c>
      <c r="AY1389" s="168" t="s">
        <v>252</v>
      </c>
    </row>
    <row r="1390" spans="2:51" s="14" customFormat="1" ht="11.25">
      <c r="B1390" s="174"/>
      <c r="D1390" s="160" t="s">
        <v>264</v>
      </c>
      <c r="E1390" s="175" t="s">
        <v>3</v>
      </c>
      <c r="F1390" s="176" t="s">
        <v>451</v>
      </c>
      <c r="H1390" s="177">
        <v>22</v>
      </c>
      <c r="I1390" s="178"/>
      <c r="L1390" s="174"/>
      <c r="M1390" s="179"/>
      <c r="N1390" s="180"/>
      <c r="O1390" s="180"/>
      <c r="P1390" s="180"/>
      <c r="Q1390" s="180"/>
      <c r="R1390" s="180"/>
      <c r="S1390" s="180"/>
      <c r="T1390" s="181"/>
      <c r="AT1390" s="175" t="s">
        <v>264</v>
      </c>
      <c r="AU1390" s="175" t="s">
        <v>82</v>
      </c>
      <c r="AV1390" s="14" t="s">
        <v>82</v>
      </c>
      <c r="AW1390" s="14" t="s">
        <v>34</v>
      </c>
      <c r="AX1390" s="14" t="s">
        <v>73</v>
      </c>
      <c r="AY1390" s="175" t="s">
        <v>252</v>
      </c>
    </row>
    <row r="1391" spans="2:51" s="13" customFormat="1" ht="11.25">
      <c r="B1391" s="167"/>
      <c r="D1391" s="160" t="s">
        <v>264</v>
      </c>
      <c r="E1391" s="168" t="s">
        <v>3</v>
      </c>
      <c r="F1391" s="169" t="s">
        <v>7227</v>
      </c>
      <c r="H1391" s="168" t="s">
        <v>3</v>
      </c>
      <c r="I1391" s="170"/>
      <c r="L1391" s="167"/>
      <c r="M1391" s="171"/>
      <c r="N1391" s="172"/>
      <c r="O1391" s="172"/>
      <c r="P1391" s="172"/>
      <c r="Q1391" s="172"/>
      <c r="R1391" s="172"/>
      <c r="S1391" s="172"/>
      <c r="T1391" s="173"/>
      <c r="AT1391" s="168" t="s">
        <v>264</v>
      </c>
      <c r="AU1391" s="168" t="s">
        <v>82</v>
      </c>
      <c r="AV1391" s="13" t="s">
        <v>80</v>
      </c>
      <c r="AW1391" s="13" t="s">
        <v>34</v>
      </c>
      <c r="AX1391" s="13" t="s">
        <v>73</v>
      </c>
      <c r="AY1391" s="168" t="s">
        <v>252</v>
      </c>
    </row>
    <row r="1392" spans="2:51" s="14" customFormat="1" ht="11.25">
      <c r="B1392" s="174"/>
      <c r="D1392" s="160" t="s">
        <v>264</v>
      </c>
      <c r="E1392" s="175" t="s">
        <v>3</v>
      </c>
      <c r="F1392" s="176" t="s">
        <v>435</v>
      </c>
      <c r="H1392" s="177">
        <v>20</v>
      </c>
      <c r="I1392" s="178"/>
      <c r="L1392" s="174"/>
      <c r="M1392" s="179"/>
      <c r="N1392" s="180"/>
      <c r="O1392" s="180"/>
      <c r="P1392" s="180"/>
      <c r="Q1392" s="180"/>
      <c r="R1392" s="180"/>
      <c r="S1392" s="180"/>
      <c r="T1392" s="181"/>
      <c r="AT1392" s="175" t="s">
        <v>264</v>
      </c>
      <c r="AU1392" s="175" t="s">
        <v>82</v>
      </c>
      <c r="AV1392" s="14" t="s">
        <v>82</v>
      </c>
      <c r="AW1392" s="14" t="s">
        <v>34</v>
      </c>
      <c r="AX1392" s="14" t="s">
        <v>73</v>
      </c>
      <c r="AY1392" s="175" t="s">
        <v>252</v>
      </c>
    </row>
    <row r="1393" spans="2:51" s="13" customFormat="1" ht="11.25">
      <c r="B1393" s="167"/>
      <c r="D1393" s="160" t="s">
        <v>264</v>
      </c>
      <c r="E1393" s="168" t="s">
        <v>3</v>
      </c>
      <c r="F1393" s="169" t="s">
        <v>7228</v>
      </c>
      <c r="H1393" s="168" t="s">
        <v>3</v>
      </c>
      <c r="I1393" s="170"/>
      <c r="L1393" s="167"/>
      <c r="M1393" s="171"/>
      <c r="N1393" s="172"/>
      <c r="O1393" s="172"/>
      <c r="P1393" s="172"/>
      <c r="Q1393" s="172"/>
      <c r="R1393" s="172"/>
      <c r="S1393" s="172"/>
      <c r="T1393" s="173"/>
      <c r="AT1393" s="168" t="s">
        <v>264</v>
      </c>
      <c r="AU1393" s="168" t="s">
        <v>82</v>
      </c>
      <c r="AV1393" s="13" t="s">
        <v>80</v>
      </c>
      <c r="AW1393" s="13" t="s">
        <v>34</v>
      </c>
      <c r="AX1393" s="13" t="s">
        <v>73</v>
      </c>
      <c r="AY1393" s="168" t="s">
        <v>252</v>
      </c>
    </row>
    <row r="1394" spans="2:51" s="14" customFormat="1" ht="11.25">
      <c r="B1394" s="174"/>
      <c r="D1394" s="160" t="s">
        <v>264</v>
      </c>
      <c r="E1394" s="175" t="s">
        <v>3</v>
      </c>
      <c r="F1394" s="176" t="s">
        <v>414</v>
      </c>
      <c r="H1394" s="177">
        <v>17</v>
      </c>
      <c r="I1394" s="178"/>
      <c r="L1394" s="174"/>
      <c r="M1394" s="179"/>
      <c r="N1394" s="180"/>
      <c r="O1394" s="180"/>
      <c r="P1394" s="180"/>
      <c r="Q1394" s="180"/>
      <c r="R1394" s="180"/>
      <c r="S1394" s="180"/>
      <c r="T1394" s="181"/>
      <c r="AT1394" s="175" t="s">
        <v>264</v>
      </c>
      <c r="AU1394" s="175" t="s">
        <v>82</v>
      </c>
      <c r="AV1394" s="14" t="s">
        <v>82</v>
      </c>
      <c r="AW1394" s="14" t="s">
        <v>34</v>
      </c>
      <c r="AX1394" s="14" t="s">
        <v>73</v>
      </c>
      <c r="AY1394" s="175" t="s">
        <v>252</v>
      </c>
    </row>
    <row r="1395" spans="2:51" s="13" customFormat="1" ht="11.25">
      <c r="B1395" s="167"/>
      <c r="D1395" s="160" t="s">
        <v>264</v>
      </c>
      <c r="E1395" s="168" t="s">
        <v>3</v>
      </c>
      <c r="F1395" s="169" t="s">
        <v>7229</v>
      </c>
      <c r="H1395" s="168" t="s">
        <v>3</v>
      </c>
      <c r="I1395" s="170"/>
      <c r="L1395" s="167"/>
      <c r="M1395" s="171"/>
      <c r="N1395" s="172"/>
      <c r="O1395" s="172"/>
      <c r="P1395" s="172"/>
      <c r="Q1395" s="172"/>
      <c r="R1395" s="172"/>
      <c r="S1395" s="172"/>
      <c r="T1395" s="173"/>
      <c r="AT1395" s="168" t="s">
        <v>264</v>
      </c>
      <c r="AU1395" s="168" t="s">
        <v>82</v>
      </c>
      <c r="AV1395" s="13" t="s">
        <v>80</v>
      </c>
      <c r="AW1395" s="13" t="s">
        <v>34</v>
      </c>
      <c r="AX1395" s="13" t="s">
        <v>73</v>
      </c>
      <c r="AY1395" s="168" t="s">
        <v>252</v>
      </c>
    </row>
    <row r="1396" spans="2:51" s="14" customFormat="1" ht="11.25">
      <c r="B1396" s="174"/>
      <c r="D1396" s="160" t="s">
        <v>264</v>
      </c>
      <c r="E1396" s="175" t="s">
        <v>3</v>
      </c>
      <c r="F1396" s="176" t="s">
        <v>406</v>
      </c>
      <c r="H1396" s="177">
        <v>16</v>
      </c>
      <c r="I1396" s="178"/>
      <c r="L1396" s="174"/>
      <c r="M1396" s="179"/>
      <c r="N1396" s="180"/>
      <c r="O1396" s="180"/>
      <c r="P1396" s="180"/>
      <c r="Q1396" s="180"/>
      <c r="R1396" s="180"/>
      <c r="S1396" s="180"/>
      <c r="T1396" s="181"/>
      <c r="AT1396" s="175" t="s">
        <v>264</v>
      </c>
      <c r="AU1396" s="175" t="s">
        <v>82</v>
      </c>
      <c r="AV1396" s="14" t="s">
        <v>82</v>
      </c>
      <c r="AW1396" s="14" t="s">
        <v>34</v>
      </c>
      <c r="AX1396" s="14" t="s">
        <v>73</v>
      </c>
      <c r="AY1396" s="175" t="s">
        <v>252</v>
      </c>
    </row>
    <row r="1397" spans="2:51" s="13" customFormat="1" ht="11.25">
      <c r="B1397" s="167"/>
      <c r="D1397" s="160" t="s">
        <v>264</v>
      </c>
      <c r="E1397" s="168" t="s">
        <v>3</v>
      </c>
      <c r="F1397" s="169" t="s">
        <v>7230</v>
      </c>
      <c r="H1397" s="168" t="s">
        <v>3</v>
      </c>
      <c r="I1397" s="170"/>
      <c r="L1397" s="167"/>
      <c r="M1397" s="171"/>
      <c r="N1397" s="172"/>
      <c r="O1397" s="172"/>
      <c r="P1397" s="172"/>
      <c r="Q1397" s="172"/>
      <c r="R1397" s="172"/>
      <c r="S1397" s="172"/>
      <c r="T1397" s="173"/>
      <c r="AT1397" s="168" t="s">
        <v>264</v>
      </c>
      <c r="AU1397" s="168" t="s">
        <v>82</v>
      </c>
      <c r="AV1397" s="13" t="s">
        <v>80</v>
      </c>
      <c r="AW1397" s="13" t="s">
        <v>34</v>
      </c>
      <c r="AX1397" s="13" t="s">
        <v>73</v>
      </c>
      <c r="AY1397" s="168" t="s">
        <v>252</v>
      </c>
    </row>
    <row r="1398" spans="2:51" s="14" customFormat="1" ht="11.25">
      <c r="B1398" s="174"/>
      <c r="D1398" s="160" t="s">
        <v>264</v>
      </c>
      <c r="E1398" s="175" t="s">
        <v>3</v>
      </c>
      <c r="F1398" s="176" t="s">
        <v>360</v>
      </c>
      <c r="H1398" s="177">
        <v>11</v>
      </c>
      <c r="I1398" s="178"/>
      <c r="L1398" s="174"/>
      <c r="M1398" s="179"/>
      <c r="N1398" s="180"/>
      <c r="O1398" s="180"/>
      <c r="P1398" s="180"/>
      <c r="Q1398" s="180"/>
      <c r="R1398" s="180"/>
      <c r="S1398" s="180"/>
      <c r="T1398" s="181"/>
      <c r="AT1398" s="175" t="s">
        <v>264</v>
      </c>
      <c r="AU1398" s="175" t="s">
        <v>82</v>
      </c>
      <c r="AV1398" s="14" t="s">
        <v>82</v>
      </c>
      <c r="AW1398" s="14" t="s">
        <v>34</v>
      </c>
      <c r="AX1398" s="14" t="s">
        <v>73</v>
      </c>
      <c r="AY1398" s="175" t="s">
        <v>252</v>
      </c>
    </row>
    <row r="1399" spans="2:51" s="13" customFormat="1" ht="11.25">
      <c r="B1399" s="167"/>
      <c r="D1399" s="160" t="s">
        <v>264</v>
      </c>
      <c r="E1399" s="168" t="s">
        <v>3</v>
      </c>
      <c r="F1399" s="169" t="s">
        <v>7231</v>
      </c>
      <c r="H1399" s="168" t="s">
        <v>3</v>
      </c>
      <c r="I1399" s="170"/>
      <c r="L1399" s="167"/>
      <c r="M1399" s="171"/>
      <c r="N1399" s="172"/>
      <c r="O1399" s="172"/>
      <c r="P1399" s="172"/>
      <c r="Q1399" s="172"/>
      <c r="R1399" s="172"/>
      <c r="S1399" s="172"/>
      <c r="T1399" s="173"/>
      <c r="AT1399" s="168" t="s">
        <v>264</v>
      </c>
      <c r="AU1399" s="168" t="s">
        <v>82</v>
      </c>
      <c r="AV1399" s="13" t="s">
        <v>80</v>
      </c>
      <c r="AW1399" s="13" t="s">
        <v>34</v>
      </c>
      <c r="AX1399" s="13" t="s">
        <v>73</v>
      </c>
      <c r="AY1399" s="168" t="s">
        <v>252</v>
      </c>
    </row>
    <row r="1400" spans="2:51" s="14" customFormat="1" ht="11.25">
      <c r="B1400" s="174"/>
      <c r="D1400" s="160" t="s">
        <v>264</v>
      </c>
      <c r="E1400" s="175" t="s">
        <v>3</v>
      </c>
      <c r="F1400" s="176" t="s">
        <v>451</v>
      </c>
      <c r="H1400" s="177">
        <v>22</v>
      </c>
      <c r="I1400" s="178"/>
      <c r="L1400" s="174"/>
      <c r="M1400" s="179"/>
      <c r="N1400" s="180"/>
      <c r="O1400" s="180"/>
      <c r="P1400" s="180"/>
      <c r="Q1400" s="180"/>
      <c r="R1400" s="180"/>
      <c r="S1400" s="180"/>
      <c r="T1400" s="181"/>
      <c r="AT1400" s="175" t="s">
        <v>264</v>
      </c>
      <c r="AU1400" s="175" t="s">
        <v>82</v>
      </c>
      <c r="AV1400" s="14" t="s">
        <v>82</v>
      </c>
      <c r="AW1400" s="14" t="s">
        <v>34</v>
      </c>
      <c r="AX1400" s="14" t="s">
        <v>73</v>
      </c>
      <c r="AY1400" s="175" t="s">
        <v>252</v>
      </c>
    </row>
    <row r="1401" spans="2:51" s="13" customFormat="1" ht="11.25">
      <c r="B1401" s="167"/>
      <c r="D1401" s="160" t="s">
        <v>264</v>
      </c>
      <c r="E1401" s="168" t="s">
        <v>3</v>
      </c>
      <c r="F1401" s="169" t="s">
        <v>7232</v>
      </c>
      <c r="H1401" s="168" t="s">
        <v>3</v>
      </c>
      <c r="I1401" s="170"/>
      <c r="L1401" s="167"/>
      <c r="M1401" s="171"/>
      <c r="N1401" s="172"/>
      <c r="O1401" s="172"/>
      <c r="P1401" s="172"/>
      <c r="Q1401" s="172"/>
      <c r="R1401" s="172"/>
      <c r="S1401" s="172"/>
      <c r="T1401" s="173"/>
      <c r="AT1401" s="168" t="s">
        <v>264</v>
      </c>
      <c r="AU1401" s="168" t="s">
        <v>82</v>
      </c>
      <c r="AV1401" s="13" t="s">
        <v>80</v>
      </c>
      <c r="AW1401" s="13" t="s">
        <v>34</v>
      </c>
      <c r="AX1401" s="13" t="s">
        <v>73</v>
      </c>
      <c r="AY1401" s="168" t="s">
        <v>252</v>
      </c>
    </row>
    <row r="1402" spans="2:51" s="14" customFormat="1" ht="11.25">
      <c r="B1402" s="174"/>
      <c r="D1402" s="160" t="s">
        <v>264</v>
      </c>
      <c r="E1402" s="175" t="s">
        <v>3</v>
      </c>
      <c r="F1402" s="176" t="s">
        <v>423</v>
      </c>
      <c r="H1402" s="177">
        <v>18</v>
      </c>
      <c r="I1402" s="178"/>
      <c r="L1402" s="174"/>
      <c r="M1402" s="179"/>
      <c r="N1402" s="180"/>
      <c r="O1402" s="180"/>
      <c r="P1402" s="180"/>
      <c r="Q1402" s="180"/>
      <c r="R1402" s="180"/>
      <c r="S1402" s="180"/>
      <c r="T1402" s="181"/>
      <c r="AT1402" s="175" t="s">
        <v>264</v>
      </c>
      <c r="AU1402" s="175" t="s">
        <v>82</v>
      </c>
      <c r="AV1402" s="14" t="s">
        <v>82</v>
      </c>
      <c r="AW1402" s="14" t="s">
        <v>34</v>
      </c>
      <c r="AX1402" s="14" t="s">
        <v>73</v>
      </c>
      <c r="AY1402" s="175" t="s">
        <v>252</v>
      </c>
    </row>
    <row r="1403" spans="2:51" s="13" customFormat="1" ht="11.25">
      <c r="B1403" s="167"/>
      <c r="D1403" s="160" t="s">
        <v>264</v>
      </c>
      <c r="E1403" s="168" t="s">
        <v>3</v>
      </c>
      <c r="F1403" s="169" t="s">
        <v>7233</v>
      </c>
      <c r="H1403" s="168" t="s">
        <v>3</v>
      </c>
      <c r="I1403" s="170"/>
      <c r="L1403" s="167"/>
      <c r="M1403" s="171"/>
      <c r="N1403" s="172"/>
      <c r="O1403" s="172"/>
      <c r="P1403" s="172"/>
      <c r="Q1403" s="172"/>
      <c r="R1403" s="172"/>
      <c r="S1403" s="172"/>
      <c r="T1403" s="173"/>
      <c r="AT1403" s="168" t="s">
        <v>264</v>
      </c>
      <c r="AU1403" s="168" t="s">
        <v>82</v>
      </c>
      <c r="AV1403" s="13" t="s">
        <v>80</v>
      </c>
      <c r="AW1403" s="13" t="s">
        <v>34</v>
      </c>
      <c r="AX1403" s="13" t="s">
        <v>73</v>
      </c>
      <c r="AY1403" s="168" t="s">
        <v>252</v>
      </c>
    </row>
    <row r="1404" spans="2:51" s="14" customFormat="1" ht="11.25">
      <c r="B1404" s="174"/>
      <c r="D1404" s="160" t="s">
        <v>264</v>
      </c>
      <c r="E1404" s="175" t="s">
        <v>3</v>
      </c>
      <c r="F1404" s="176" t="s">
        <v>475</v>
      </c>
      <c r="H1404" s="177">
        <v>24</v>
      </c>
      <c r="I1404" s="178"/>
      <c r="L1404" s="174"/>
      <c r="M1404" s="179"/>
      <c r="N1404" s="180"/>
      <c r="O1404" s="180"/>
      <c r="P1404" s="180"/>
      <c r="Q1404" s="180"/>
      <c r="R1404" s="180"/>
      <c r="S1404" s="180"/>
      <c r="T1404" s="181"/>
      <c r="AT1404" s="175" t="s">
        <v>264</v>
      </c>
      <c r="AU1404" s="175" t="s">
        <v>82</v>
      </c>
      <c r="AV1404" s="14" t="s">
        <v>82</v>
      </c>
      <c r="AW1404" s="14" t="s">
        <v>34</v>
      </c>
      <c r="AX1404" s="14" t="s">
        <v>73</v>
      </c>
      <c r="AY1404" s="175" t="s">
        <v>252</v>
      </c>
    </row>
    <row r="1405" spans="2:51" s="13" customFormat="1" ht="11.25">
      <c r="B1405" s="167"/>
      <c r="D1405" s="160" t="s">
        <v>264</v>
      </c>
      <c r="E1405" s="168" t="s">
        <v>3</v>
      </c>
      <c r="F1405" s="169" t="s">
        <v>7234</v>
      </c>
      <c r="H1405" s="168" t="s">
        <v>3</v>
      </c>
      <c r="I1405" s="170"/>
      <c r="L1405" s="167"/>
      <c r="M1405" s="171"/>
      <c r="N1405" s="172"/>
      <c r="O1405" s="172"/>
      <c r="P1405" s="172"/>
      <c r="Q1405" s="172"/>
      <c r="R1405" s="172"/>
      <c r="S1405" s="172"/>
      <c r="T1405" s="173"/>
      <c r="AT1405" s="168" t="s">
        <v>264</v>
      </c>
      <c r="AU1405" s="168" t="s">
        <v>82</v>
      </c>
      <c r="AV1405" s="13" t="s">
        <v>80</v>
      </c>
      <c r="AW1405" s="13" t="s">
        <v>34</v>
      </c>
      <c r="AX1405" s="13" t="s">
        <v>73</v>
      </c>
      <c r="AY1405" s="168" t="s">
        <v>252</v>
      </c>
    </row>
    <row r="1406" spans="2:51" s="14" customFormat="1" ht="11.25">
      <c r="B1406" s="174"/>
      <c r="D1406" s="160" t="s">
        <v>264</v>
      </c>
      <c r="E1406" s="175" t="s">
        <v>3</v>
      </c>
      <c r="F1406" s="176" t="s">
        <v>451</v>
      </c>
      <c r="H1406" s="177">
        <v>22</v>
      </c>
      <c r="I1406" s="178"/>
      <c r="L1406" s="174"/>
      <c r="M1406" s="179"/>
      <c r="N1406" s="180"/>
      <c r="O1406" s="180"/>
      <c r="P1406" s="180"/>
      <c r="Q1406" s="180"/>
      <c r="R1406" s="180"/>
      <c r="S1406" s="180"/>
      <c r="T1406" s="181"/>
      <c r="AT1406" s="175" t="s">
        <v>264</v>
      </c>
      <c r="AU1406" s="175" t="s">
        <v>82</v>
      </c>
      <c r="AV1406" s="14" t="s">
        <v>82</v>
      </c>
      <c r="AW1406" s="14" t="s">
        <v>34</v>
      </c>
      <c r="AX1406" s="14" t="s">
        <v>73</v>
      </c>
      <c r="AY1406" s="175" t="s">
        <v>252</v>
      </c>
    </row>
    <row r="1407" spans="2:51" s="13" customFormat="1" ht="11.25">
      <c r="B1407" s="167"/>
      <c r="D1407" s="160" t="s">
        <v>264</v>
      </c>
      <c r="E1407" s="168" t="s">
        <v>3</v>
      </c>
      <c r="F1407" s="169" t="s">
        <v>7235</v>
      </c>
      <c r="H1407" s="168" t="s">
        <v>3</v>
      </c>
      <c r="I1407" s="170"/>
      <c r="L1407" s="167"/>
      <c r="M1407" s="171"/>
      <c r="N1407" s="172"/>
      <c r="O1407" s="172"/>
      <c r="P1407" s="172"/>
      <c r="Q1407" s="172"/>
      <c r="R1407" s="172"/>
      <c r="S1407" s="172"/>
      <c r="T1407" s="173"/>
      <c r="AT1407" s="168" t="s">
        <v>264</v>
      </c>
      <c r="AU1407" s="168" t="s">
        <v>82</v>
      </c>
      <c r="AV1407" s="13" t="s">
        <v>80</v>
      </c>
      <c r="AW1407" s="13" t="s">
        <v>34</v>
      </c>
      <c r="AX1407" s="13" t="s">
        <v>73</v>
      </c>
      <c r="AY1407" s="168" t="s">
        <v>252</v>
      </c>
    </row>
    <row r="1408" spans="2:51" s="14" customFormat="1" ht="11.25">
      <c r="B1408" s="174"/>
      <c r="D1408" s="160" t="s">
        <v>264</v>
      </c>
      <c r="E1408" s="175" t="s">
        <v>3</v>
      </c>
      <c r="F1408" s="176" t="s">
        <v>548</v>
      </c>
      <c r="H1408" s="177">
        <v>30</v>
      </c>
      <c r="I1408" s="178"/>
      <c r="L1408" s="174"/>
      <c r="M1408" s="179"/>
      <c r="N1408" s="180"/>
      <c r="O1408" s="180"/>
      <c r="P1408" s="180"/>
      <c r="Q1408" s="180"/>
      <c r="R1408" s="180"/>
      <c r="S1408" s="180"/>
      <c r="T1408" s="181"/>
      <c r="AT1408" s="175" t="s">
        <v>264</v>
      </c>
      <c r="AU1408" s="175" t="s">
        <v>82</v>
      </c>
      <c r="AV1408" s="14" t="s">
        <v>82</v>
      </c>
      <c r="AW1408" s="14" t="s">
        <v>34</v>
      </c>
      <c r="AX1408" s="14" t="s">
        <v>73</v>
      </c>
      <c r="AY1408" s="175" t="s">
        <v>252</v>
      </c>
    </row>
    <row r="1409" spans="2:51" s="13" customFormat="1" ht="11.25">
      <c r="B1409" s="167"/>
      <c r="D1409" s="160" t="s">
        <v>264</v>
      </c>
      <c r="E1409" s="168" t="s">
        <v>3</v>
      </c>
      <c r="F1409" s="169" t="s">
        <v>7236</v>
      </c>
      <c r="H1409" s="168" t="s">
        <v>3</v>
      </c>
      <c r="I1409" s="170"/>
      <c r="L1409" s="167"/>
      <c r="M1409" s="171"/>
      <c r="N1409" s="172"/>
      <c r="O1409" s="172"/>
      <c r="P1409" s="172"/>
      <c r="Q1409" s="172"/>
      <c r="R1409" s="172"/>
      <c r="S1409" s="172"/>
      <c r="T1409" s="173"/>
      <c r="AT1409" s="168" t="s">
        <v>264</v>
      </c>
      <c r="AU1409" s="168" t="s">
        <v>82</v>
      </c>
      <c r="AV1409" s="13" t="s">
        <v>80</v>
      </c>
      <c r="AW1409" s="13" t="s">
        <v>34</v>
      </c>
      <c r="AX1409" s="13" t="s">
        <v>73</v>
      </c>
      <c r="AY1409" s="168" t="s">
        <v>252</v>
      </c>
    </row>
    <row r="1410" spans="2:51" s="14" customFormat="1" ht="11.25">
      <c r="B1410" s="174"/>
      <c r="D1410" s="160" t="s">
        <v>264</v>
      </c>
      <c r="E1410" s="175" t="s">
        <v>3</v>
      </c>
      <c r="F1410" s="176" t="s">
        <v>572</v>
      </c>
      <c r="H1410" s="177">
        <v>32</v>
      </c>
      <c r="I1410" s="178"/>
      <c r="L1410" s="174"/>
      <c r="M1410" s="179"/>
      <c r="N1410" s="180"/>
      <c r="O1410" s="180"/>
      <c r="P1410" s="180"/>
      <c r="Q1410" s="180"/>
      <c r="R1410" s="180"/>
      <c r="S1410" s="180"/>
      <c r="T1410" s="181"/>
      <c r="AT1410" s="175" t="s">
        <v>264</v>
      </c>
      <c r="AU1410" s="175" t="s">
        <v>82</v>
      </c>
      <c r="AV1410" s="14" t="s">
        <v>82</v>
      </c>
      <c r="AW1410" s="14" t="s">
        <v>34</v>
      </c>
      <c r="AX1410" s="14" t="s">
        <v>73</v>
      </c>
      <c r="AY1410" s="175" t="s">
        <v>252</v>
      </c>
    </row>
    <row r="1411" spans="2:51" s="13" customFormat="1" ht="11.25">
      <c r="B1411" s="167"/>
      <c r="D1411" s="160" t="s">
        <v>264</v>
      </c>
      <c r="E1411" s="168" t="s">
        <v>3</v>
      </c>
      <c r="F1411" s="169" t="s">
        <v>7237</v>
      </c>
      <c r="H1411" s="168" t="s">
        <v>3</v>
      </c>
      <c r="I1411" s="170"/>
      <c r="L1411" s="167"/>
      <c r="M1411" s="171"/>
      <c r="N1411" s="172"/>
      <c r="O1411" s="172"/>
      <c r="P1411" s="172"/>
      <c r="Q1411" s="172"/>
      <c r="R1411" s="172"/>
      <c r="S1411" s="172"/>
      <c r="T1411" s="173"/>
      <c r="AT1411" s="168" t="s">
        <v>264</v>
      </c>
      <c r="AU1411" s="168" t="s">
        <v>82</v>
      </c>
      <c r="AV1411" s="13" t="s">
        <v>80</v>
      </c>
      <c r="AW1411" s="13" t="s">
        <v>34</v>
      </c>
      <c r="AX1411" s="13" t="s">
        <v>73</v>
      </c>
      <c r="AY1411" s="168" t="s">
        <v>252</v>
      </c>
    </row>
    <row r="1412" spans="2:51" s="14" customFormat="1" ht="11.25">
      <c r="B1412" s="174"/>
      <c r="D1412" s="160" t="s">
        <v>264</v>
      </c>
      <c r="E1412" s="175" t="s">
        <v>3</v>
      </c>
      <c r="F1412" s="176" t="s">
        <v>475</v>
      </c>
      <c r="H1412" s="177">
        <v>24</v>
      </c>
      <c r="I1412" s="178"/>
      <c r="L1412" s="174"/>
      <c r="M1412" s="179"/>
      <c r="N1412" s="180"/>
      <c r="O1412" s="180"/>
      <c r="P1412" s="180"/>
      <c r="Q1412" s="180"/>
      <c r="R1412" s="180"/>
      <c r="S1412" s="180"/>
      <c r="T1412" s="181"/>
      <c r="AT1412" s="175" t="s">
        <v>264</v>
      </c>
      <c r="AU1412" s="175" t="s">
        <v>82</v>
      </c>
      <c r="AV1412" s="14" t="s">
        <v>82</v>
      </c>
      <c r="AW1412" s="14" t="s">
        <v>34</v>
      </c>
      <c r="AX1412" s="14" t="s">
        <v>73</v>
      </c>
      <c r="AY1412" s="175" t="s">
        <v>252</v>
      </c>
    </row>
    <row r="1413" spans="2:51" s="13" customFormat="1" ht="11.25">
      <c r="B1413" s="167"/>
      <c r="D1413" s="160" t="s">
        <v>264</v>
      </c>
      <c r="E1413" s="168" t="s">
        <v>3</v>
      </c>
      <c r="F1413" s="169" t="s">
        <v>7238</v>
      </c>
      <c r="H1413" s="168" t="s">
        <v>3</v>
      </c>
      <c r="I1413" s="170"/>
      <c r="L1413" s="167"/>
      <c r="M1413" s="171"/>
      <c r="N1413" s="172"/>
      <c r="O1413" s="172"/>
      <c r="P1413" s="172"/>
      <c r="Q1413" s="172"/>
      <c r="R1413" s="172"/>
      <c r="S1413" s="172"/>
      <c r="T1413" s="173"/>
      <c r="AT1413" s="168" t="s">
        <v>264</v>
      </c>
      <c r="AU1413" s="168" t="s">
        <v>82</v>
      </c>
      <c r="AV1413" s="13" t="s">
        <v>80</v>
      </c>
      <c r="AW1413" s="13" t="s">
        <v>34</v>
      </c>
      <c r="AX1413" s="13" t="s">
        <v>73</v>
      </c>
      <c r="AY1413" s="168" t="s">
        <v>252</v>
      </c>
    </row>
    <row r="1414" spans="2:51" s="14" customFormat="1" ht="11.25">
      <c r="B1414" s="174"/>
      <c r="D1414" s="160" t="s">
        <v>264</v>
      </c>
      <c r="E1414" s="175" t="s">
        <v>3</v>
      </c>
      <c r="F1414" s="176" t="s">
        <v>326</v>
      </c>
      <c r="H1414" s="177">
        <v>23</v>
      </c>
      <c r="I1414" s="178"/>
      <c r="L1414" s="174"/>
      <c r="M1414" s="179"/>
      <c r="N1414" s="180"/>
      <c r="O1414" s="180"/>
      <c r="P1414" s="180"/>
      <c r="Q1414" s="180"/>
      <c r="R1414" s="180"/>
      <c r="S1414" s="180"/>
      <c r="T1414" s="181"/>
      <c r="AT1414" s="175" t="s">
        <v>264</v>
      </c>
      <c r="AU1414" s="175" t="s">
        <v>82</v>
      </c>
      <c r="AV1414" s="14" t="s">
        <v>82</v>
      </c>
      <c r="AW1414" s="14" t="s">
        <v>34</v>
      </c>
      <c r="AX1414" s="14" t="s">
        <v>73</v>
      </c>
      <c r="AY1414" s="175" t="s">
        <v>252</v>
      </c>
    </row>
    <row r="1415" spans="2:51" s="13" customFormat="1" ht="11.25">
      <c r="B1415" s="167"/>
      <c r="D1415" s="160" t="s">
        <v>264</v>
      </c>
      <c r="E1415" s="168" t="s">
        <v>3</v>
      </c>
      <c r="F1415" s="169" t="s">
        <v>7239</v>
      </c>
      <c r="H1415" s="168" t="s">
        <v>3</v>
      </c>
      <c r="I1415" s="170"/>
      <c r="L1415" s="167"/>
      <c r="M1415" s="171"/>
      <c r="N1415" s="172"/>
      <c r="O1415" s="172"/>
      <c r="P1415" s="172"/>
      <c r="Q1415" s="172"/>
      <c r="R1415" s="172"/>
      <c r="S1415" s="172"/>
      <c r="T1415" s="173"/>
      <c r="AT1415" s="168" t="s">
        <v>264</v>
      </c>
      <c r="AU1415" s="168" t="s">
        <v>82</v>
      </c>
      <c r="AV1415" s="13" t="s">
        <v>80</v>
      </c>
      <c r="AW1415" s="13" t="s">
        <v>34</v>
      </c>
      <c r="AX1415" s="13" t="s">
        <v>73</v>
      </c>
      <c r="AY1415" s="168" t="s">
        <v>252</v>
      </c>
    </row>
    <row r="1416" spans="2:51" s="14" customFormat="1" ht="11.25">
      <c r="B1416" s="174"/>
      <c r="D1416" s="160" t="s">
        <v>264</v>
      </c>
      <c r="E1416" s="175" t="s">
        <v>3</v>
      </c>
      <c r="F1416" s="176" t="s">
        <v>451</v>
      </c>
      <c r="H1416" s="177">
        <v>22</v>
      </c>
      <c r="I1416" s="178"/>
      <c r="L1416" s="174"/>
      <c r="M1416" s="179"/>
      <c r="N1416" s="180"/>
      <c r="O1416" s="180"/>
      <c r="P1416" s="180"/>
      <c r="Q1416" s="180"/>
      <c r="R1416" s="180"/>
      <c r="S1416" s="180"/>
      <c r="T1416" s="181"/>
      <c r="AT1416" s="175" t="s">
        <v>264</v>
      </c>
      <c r="AU1416" s="175" t="s">
        <v>82</v>
      </c>
      <c r="AV1416" s="14" t="s">
        <v>82</v>
      </c>
      <c r="AW1416" s="14" t="s">
        <v>34</v>
      </c>
      <c r="AX1416" s="14" t="s">
        <v>73</v>
      </c>
      <c r="AY1416" s="175" t="s">
        <v>252</v>
      </c>
    </row>
    <row r="1417" spans="2:51" s="13" customFormat="1" ht="11.25">
      <c r="B1417" s="167"/>
      <c r="D1417" s="160" t="s">
        <v>264</v>
      </c>
      <c r="E1417" s="168" t="s">
        <v>3</v>
      </c>
      <c r="F1417" s="169" t="s">
        <v>7240</v>
      </c>
      <c r="H1417" s="168" t="s">
        <v>3</v>
      </c>
      <c r="I1417" s="170"/>
      <c r="L1417" s="167"/>
      <c r="M1417" s="171"/>
      <c r="N1417" s="172"/>
      <c r="O1417" s="172"/>
      <c r="P1417" s="172"/>
      <c r="Q1417" s="172"/>
      <c r="R1417" s="172"/>
      <c r="S1417" s="172"/>
      <c r="T1417" s="173"/>
      <c r="AT1417" s="168" t="s">
        <v>264</v>
      </c>
      <c r="AU1417" s="168" t="s">
        <v>82</v>
      </c>
      <c r="AV1417" s="13" t="s">
        <v>80</v>
      </c>
      <c r="AW1417" s="13" t="s">
        <v>34</v>
      </c>
      <c r="AX1417" s="13" t="s">
        <v>73</v>
      </c>
      <c r="AY1417" s="168" t="s">
        <v>252</v>
      </c>
    </row>
    <row r="1418" spans="2:51" s="14" customFormat="1" ht="11.25">
      <c r="B1418" s="174"/>
      <c r="D1418" s="160" t="s">
        <v>264</v>
      </c>
      <c r="E1418" s="175" t="s">
        <v>3</v>
      </c>
      <c r="F1418" s="176" t="s">
        <v>503</v>
      </c>
      <c r="H1418" s="177">
        <v>27</v>
      </c>
      <c r="I1418" s="178"/>
      <c r="L1418" s="174"/>
      <c r="M1418" s="179"/>
      <c r="N1418" s="180"/>
      <c r="O1418" s="180"/>
      <c r="P1418" s="180"/>
      <c r="Q1418" s="180"/>
      <c r="R1418" s="180"/>
      <c r="S1418" s="180"/>
      <c r="T1418" s="181"/>
      <c r="AT1418" s="175" t="s">
        <v>264</v>
      </c>
      <c r="AU1418" s="175" t="s">
        <v>82</v>
      </c>
      <c r="AV1418" s="14" t="s">
        <v>82</v>
      </c>
      <c r="AW1418" s="14" t="s">
        <v>34</v>
      </c>
      <c r="AX1418" s="14" t="s">
        <v>73</v>
      </c>
      <c r="AY1418" s="175" t="s">
        <v>252</v>
      </c>
    </row>
    <row r="1419" spans="2:51" s="13" customFormat="1" ht="11.25">
      <c r="B1419" s="167"/>
      <c r="D1419" s="160" t="s">
        <v>264</v>
      </c>
      <c r="E1419" s="168" t="s">
        <v>3</v>
      </c>
      <c r="F1419" s="169" t="s">
        <v>7241</v>
      </c>
      <c r="H1419" s="168" t="s">
        <v>3</v>
      </c>
      <c r="I1419" s="170"/>
      <c r="L1419" s="167"/>
      <c r="M1419" s="171"/>
      <c r="N1419" s="172"/>
      <c r="O1419" s="172"/>
      <c r="P1419" s="172"/>
      <c r="Q1419" s="172"/>
      <c r="R1419" s="172"/>
      <c r="S1419" s="172"/>
      <c r="T1419" s="173"/>
      <c r="AT1419" s="168" t="s">
        <v>264</v>
      </c>
      <c r="AU1419" s="168" t="s">
        <v>82</v>
      </c>
      <c r="AV1419" s="13" t="s">
        <v>80</v>
      </c>
      <c r="AW1419" s="13" t="s">
        <v>34</v>
      </c>
      <c r="AX1419" s="13" t="s">
        <v>73</v>
      </c>
      <c r="AY1419" s="168" t="s">
        <v>252</v>
      </c>
    </row>
    <row r="1420" spans="2:51" s="14" customFormat="1" ht="11.25">
      <c r="B1420" s="174"/>
      <c r="D1420" s="160" t="s">
        <v>264</v>
      </c>
      <c r="E1420" s="175" t="s">
        <v>3</v>
      </c>
      <c r="F1420" s="176" t="s">
        <v>485</v>
      </c>
      <c r="H1420" s="177">
        <v>25</v>
      </c>
      <c r="I1420" s="178"/>
      <c r="L1420" s="174"/>
      <c r="M1420" s="179"/>
      <c r="N1420" s="180"/>
      <c r="O1420" s="180"/>
      <c r="P1420" s="180"/>
      <c r="Q1420" s="180"/>
      <c r="R1420" s="180"/>
      <c r="S1420" s="180"/>
      <c r="T1420" s="181"/>
      <c r="AT1420" s="175" t="s">
        <v>264</v>
      </c>
      <c r="AU1420" s="175" t="s">
        <v>82</v>
      </c>
      <c r="AV1420" s="14" t="s">
        <v>82</v>
      </c>
      <c r="AW1420" s="14" t="s">
        <v>34</v>
      </c>
      <c r="AX1420" s="14" t="s">
        <v>73</v>
      </c>
      <c r="AY1420" s="175" t="s">
        <v>252</v>
      </c>
    </row>
    <row r="1421" spans="2:51" s="13" customFormat="1" ht="11.25">
      <c r="B1421" s="167"/>
      <c r="D1421" s="160" t="s">
        <v>264</v>
      </c>
      <c r="E1421" s="168" t="s">
        <v>3</v>
      </c>
      <c r="F1421" s="169" t="s">
        <v>7242</v>
      </c>
      <c r="H1421" s="168" t="s">
        <v>3</v>
      </c>
      <c r="I1421" s="170"/>
      <c r="L1421" s="167"/>
      <c r="M1421" s="171"/>
      <c r="N1421" s="172"/>
      <c r="O1421" s="172"/>
      <c r="P1421" s="172"/>
      <c r="Q1421" s="172"/>
      <c r="R1421" s="172"/>
      <c r="S1421" s="172"/>
      <c r="T1421" s="173"/>
      <c r="AT1421" s="168" t="s">
        <v>264</v>
      </c>
      <c r="AU1421" s="168" t="s">
        <v>82</v>
      </c>
      <c r="AV1421" s="13" t="s">
        <v>80</v>
      </c>
      <c r="AW1421" s="13" t="s">
        <v>34</v>
      </c>
      <c r="AX1421" s="13" t="s">
        <v>73</v>
      </c>
      <c r="AY1421" s="168" t="s">
        <v>252</v>
      </c>
    </row>
    <row r="1422" spans="2:51" s="14" customFormat="1" ht="11.25">
      <c r="B1422" s="174"/>
      <c r="D1422" s="160" t="s">
        <v>264</v>
      </c>
      <c r="E1422" s="175" t="s">
        <v>3</v>
      </c>
      <c r="F1422" s="176" t="s">
        <v>475</v>
      </c>
      <c r="H1422" s="177">
        <v>24</v>
      </c>
      <c r="I1422" s="178"/>
      <c r="L1422" s="174"/>
      <c r="M1422" s="179"/>
      <c r="N1422" s="180"/>
      <c r="O1422" s="180"/>
      <c r="P1422" s="180"/>
      <c r="Q1422" s="180"/>
      <c r="R1422" s="180"/>
      <c r="S1422" s="180"/>
      <c r="T1422" s="181"/>
      <c r="AT1422" s="175" t="s">
        <v>264</v>
      </c>
      <c r="AU1422" s="175" t="s">
        <v>82</v>
      </c>
      <c r="AV1422" s="14" t="s">
        <v>82</v>
      </c>
      <c r="AW1422" s="14" t="s">
        <v>34</v>
      </c>
      <c r="AX1422" s="14" t="s">
        <v>73</v>
      </c>
      <c r="AY1422" s="175" t="s">
        <v>252</v>
      </c>
    </row>
    <row r="1423" spans="2:51" s="13" customFormat="1" ht="11.25">
      <c r="B1423" s="167"/>
      <c r="D1423" s="160" t="s">
        <v>264</v>
      </c>
      <c r="E1423" s="168" t="s">
        <v>3</v>
      </c>
      <c r="F1423" s="169" t="s">
        <v>7243</v>
      </c>
      <c r="H1423" s="168" t="s">
        <v>3</v>
      </c>
      <c r="I1423" s="170"/>
      <c r="L1423" s="167"/>
      <c r="M1423" s="171"/>
      <c r="N1423" s="172"/>
      <c r="O1423" s="172"/>
      <c r="P1423" s="172"/>
      <c r="Q1423" s="172"/>
      <c r="R1423" s="172"/>
      <c r="S1423" s="172"/>
      <c r="T1423" s="173"/>
      <c r="AT1423" s="168" t="s">
        <v>264</v>
      </c>
      <c r="AU1423" s="168" t="s">
        <v>82</v>
      </c>
      <c r="AV1423" s="13" t="s">
        <v>80</v>
      </c>
      <c r="AW1423" s="13" t="s">
        <v>34</v>
      </c>
      <c r="AX1423" s="13" t="s">
        <v>73</v>
      </c>
      <c r="AY1423" s="168" t="s">
        <v>252</v>
      </c>
    </row>
    <row r="1424" spans="2:51" s="14" customFormat="1" ht="11.25">
      <c r="B1424" s="174"/>
      <c r="D1424" s="160" t="s">
        <v>264</v>
      </c>
      <c r="E1424" s="175" t="s">
        <v>3</v>
      </c>
      <c r="F1424" s="176" t="s">
        <v>406</v>
      </c>
      <c r="H1424" s="177">
        <v>16</v>
      </c>
      <c r="I1424" s="178"/>
      <c r="L1424" s="174"/>
      <c r="M1424" s="179"/>
      <c r="N1424" s="180"/>
      <c r="O1424" s="180"/>
      <c r="P1424" s="180"/>
      <c r="Q1424" s="180"/>
      <c r="R1424" s="180"/>
      <c r="S1424" s="180"/>
      <c r="T1424" s="181"/>
      <c r="AT1424" s="175" t="s">
        <v>264</v>
      </c>
      <c r="AU1424" s="175" t="s">
        <v>82</v>
      </c>
      <c r="AV1424" s="14" t="s">
        <v>82</v>
      </c>
      <c r="AW1424" s="14" t="s">
        <v>34</v>
      </c>
      <c r="AX1424" s="14" t="s">
        <v>73</v>
      </c>
      <c r="AY1424" s="175" t="s">
        <v>252</v>
      </c>
    </row>
    <row r="1425" spans="2:51" s="13" customFormat="1" ht="11.25">
      <c r="B1425" s="167"/>
      <c r="D1425" s="160" t="s">
        <v>264</v>
      </c>
      <c r="E1425" s="168" t="s">
        <v>3</v>
      </c>
      <c r="F1425" s="169" t="s">
        <v>7244</v>
      </c>
      <c r="H1425" s="168" t="s">
        <v>3</v>
      </c>
      <c r="I1425" s="170"/>
      <c r="L1425" s="167"/>
      <c r="M1425" s="171"/>
      <c r="N1425" s="172"/>
      <c r="O1425" s="172"/>
      <c r="P1425" s="172"/>
      <c r="Q1425" s="172"/>
      <c r="R1425" s="172"/>
      <c r="S1425" s="172"/>
      <c r="T1425" s="173"/>
      <c r="AT1425" s="168" t="s">
        <v>264</v>
      </c>
      <c r="AU1425" s="168" t="s">
        <v>82</v>
      </c>
      <c r="AV1425" s="13" t="s">
        <v>80</v>
      </c>
      <c r="AW1425" s="13" t="s">
        <v>34</v>
      </c>
      <c r="AX1425" s="13" t="s">
        <v>73</v>
      </c>
      <c r="AY1425" s="168" t="s">
        <v>252</v>
      </c>
    </row>
    <row r="1426" spans="2:51" s="14" customFormat="1" ht="11.25">
      <c r="B1426" s="174"/>
      <c r="D1426" s="160" t="s">
        <v>264</v>
      </c>
      <c r="E1426" s="175" t="s">
        <v>3</v>
      </c>
      <c r="F1426" s="176" t="s">
        <v>389</v>
      </c>
      <c r="H1426" s="177">
        <v>14</v>
      </c>
      <c r="I1426" s="178"/>
      <c r="L1426" s="174"/>
      <c r="M1426" s="179"/>
      <c r="N1426" s="180"/>
      <c r="O1426" s="180"/>
      <c r="P1426" s="180"/>
      <c r="Q1426" s="180"/>
      <c r="R1426" s="180"/>
      <c r="S1426" s="180"/>
      <c r="T1426" s="181"/>
      <c r="AT1426" s="175" t="s">
        <v>264</v>
      </c>
      <c r="AU1426" s="175" t="s">
        <v>82</v>
      </c>
      <c r="AV1426" s="14" t="s">
        <v>82</v>
      </c>
      <c r="AW1426" s="14" t="s">
        <v>34</v>
      </c>
      <c r="AX1426" s="14" t="s">
        <v>73</v>
      </c>
      <c r="AY1426" s="175" t="s">
        <v>252</v>
      </c>
    </row>
    <row r="1427" spans="2:51" s="13" customFormat="1" ht="11.25">
      <c r="B1427" s="167"/>
      <c r="D1427" s="160" t="s">
        <v>264</v>
      </c>
      <c r="E1427" s="168" t="s">
        <v>3</v>
      </c>
      <c r="F1427" s="169" t="s">
        <v>7245</v>
      </c>
      <c r="H1427" s="168" t="s">
        <v>3</v>
      </c>
      <c r="I1427" s="170"/>
      <c r="L1427" s="167"/>
      <c r="M1427" s="171"/>
      <c r="N1427" s="172"/>
      <c r="O1427" s="172"/>
      <c r="P1427" s="172"/>
      <c r="Q1427" s="172"/>
      <c r="R1427" s="172"/>
      <c r="S1427" s="172"/>
      <c r="T1427" s="173"/>
      <c r="AT1427" s="168" t="s">
        <v>264</v>
      </c>
      <c r="AU1427" s="168" t="s">
        <v>82</v>
      </c>
      <c r="AV1427" s="13" t="s">
        <v>80</v>
      </c>
      <c r="AW1427" s="13" t="s">
        <v>34</v>
      </c>
      <c r="AX1427" s="13" t="s">
        <v>73</v>
      </c>
      <c r="AY1427" s="168" t="s">
        <v>252</v>
      </c>
    </row>
    <row r="1428" spans="2:51" s="14" customFormat="1" ht="11.25">
      <c r="B1428" s="174"/>
      <c r="D1428" s="160" t="s">
        <v>264</v>
      </c>
      <c r="E1428" s="175" t="s">
        <v>3</v>
      </c>
      <c r="F1428" s="176" t="s">
        <v>360</v>
      </c>
      <c r="H1428" s="177">
        <v>11</v>
      </c>
      <c r="I1428" s="178"/>
      <c r="L1428" s="174"/>
      <c r="M1428" s="179"/>
      <c r="N1428" s="180"/>
      <c r="O1428" s="180"/>
      <c r="P1428" s="180"/>
      <c r="Q1428" s="180"/>
      <c r="R1428" s="180"/>
      <c r="S1428" s="180"/>
      <c r="T1428" s="181"/>
      <c r="AT1428" s="175" t="s">
        <v>264</v>
      </c>
      <c r="AU1428" s="175" t="s">
        <v>82</v>
      </c>
      <c r="AV1428" s="14" t="s">
        <v>82</v>
      </c>
      <c r="AW1428" s="14" t="s">
        <v>34</v>
      </c>
      <c r="AX1428" s="14" t="s">
        <v>73</v>
      </c>
      <c r="AY1428" s="175" t="s">
        <v>252</v>
      </c>
    </row>
    <row r="1429" spans="2:51" s="13" customFormat="1" ht="11.25">
      <c r="B1429" s="167"/>
      <c r="D1429" s="160" t="s">
        <v>264</v>
      </c>
      <c r="E1429" s="168" t="s">
        <v>3</v>
      </c>
      <c r="F1429" s="169" t="s">
        <v>7246</v>
      </c>
      <c r="H1429" s="168" t="s">
        <v>3</v>
      </c>
      <c r="I1429" s="170"/>
      <c r="L1429" s="167"/>
      <c r="M1429" s="171"/>
      <c r="N1429" s="172"/>
      <c r="O1429" s="172"/>
      <c r="P1429" s="172"/>
      <c r="Q1429" s="172"/>
      <c r="R1429" s="172"/>
      <c r="S1429" s="172"/>
      <c r="T1429" s="173"/>
      <c r="AT1429" s="168" t="s">
        <v>264</v>
      </c>
      <c r="AU1429" s="168" t="s">
        <v>82</v>
      </c>
      <c r="AV1429" s="13" t="s">
        <v>80</v>
      </c>
      <c r="AW1429" s="13" t="s">
        <v>34</v>
      </c>
      <c r="AX1429" s="13" t="s">
        <v>73</v>
      </c>
      <c r="AY1429" s="168" t="s">
        <v>252</v>
      </c>
    </row>
    <row r="1430" spans="2:51" s="14" customFormat="1" ht="11.25">
      <c r="B1430" s="174"/>
      <c r="D1430" s="160" t="s">
        <v>264</v>
      </c>
      <c r="E1430" s="175" t="s">
        <v>3</v>
      </c>
      <c r="F1430" s="176" t="s">
        <v>580</v>
      </c>
      <c r="H1430" s="177">
        <v>33</v>
      </c>
      <c r="I1430" s="178"/>
      <c r="L1430" s="174"/>
      <c r="M1430" s="179"/>
      <c r="N1430" s="180"/>
      <c r="O1430" s="180"/>
      <c r="P1430" s="180"/>
      <c r="Q1430" s="180"/>
      <c r="R1430" s="180"/>
      <c r="S1430" s="180"/>
      <c r="T1430" s="181"/>
      <c r="AT1430" s="175" t="s">
        <v>264</v>
      </c>
      <c r="AU1430" s="175" t="s">
        <v>82</v>
      </c>
      <c r="AV1430" s="14" t="s">
        <v>82</v>
      </c>
      <c r="AW1430" s="14" t="s">
        <v>34</v>
      </c>
      <c r="AX1430" s="14" t="s">
        <v>73</v>
      </c>
      <c r="AY1430" s="175" t="s">
        <v>252</v>
      </c>
    </row>
    <row r="1431" spans="2:51" s="13" customFormat="1" ht="11.25">
      <c r="B1431" s="167"/>
      <c r="D1431" s="160" t="s">
        <v>264</v>
      </c>
      <c r="E1431" s="168" t="s">
        <v>3</v>
      </c>
      <c r="F1431" s="169" t="s">
        <v>7247</v>
      </c>
      <c r="H1431" s="168" t="s">
        <v>3</v>
      </c>
      <c r="I1431" s="170"/>
      <c r="L1431" s="167"/>
      <c r="M1431" s="171"/>
      <c r="N1431" s="172"/>
      <c r="O1431" s="172"/>
      <c r="P1431" s="172"/>
      <c r="Q1431" s="172"/>
      <c r="R1431" s="172"/>
      <c r="S1431" s="172"/>
      <c r="T1431" s="173"/>
      <c r="AT1431" s="168" t="s">
        <v>264</v>
      </c>
      <c r="AU1431" s="168" t="s">
        <v>82</v>
      </c>
      <c r="AV1431" s="13" t="s">
        <v>80</v>
      </c>
      <c r="AW1431" s="13" t="s">
        <v>34</v>
      </c>
      <c r="AX1431" s="13" t="s">
        <v>73</v>
      </c>
      <c r="AY1431" s="168" t="s">
        <v>252</v>
      </c>
    </row>
    <row r="1432" spans="2:51" s="14" customFormat="1" ht="11.25">
      <c r="B1432" s="174"/>
      <c r="D1432" s="160" t="s">
        <v>264</v>
      </c>
      <c r="E1432" s="175" t="s">
        <v>3</v>
      </c>
      <c r="F1432" s="176" t="s">
        <v>730</v>
      </c>
      <c r="H1432" s="177">
        <v>45</v>
      </c>
      <c r="I1432" s="178"/>
      <c r="L1432" s="174"/>
      <c r="M1432" s="179"/>
      <c r="N1432" s="180"/>
      <c r="O1432" s="180"/>
      <c r="P1432" s="180"/>
      <c r="Q1432" s="180"/>
      <c r="R1432" s="180"/>
      <c r="S1432" s="180"/>
      <c r="T1432" s="181"/>
      <c r="AT1432" s="175" t="s">
        <v>264</v>
      </c>
      <c r="AU1432" s="175" t="s">
        <v>82</v>
      </c>
      <c r="AV1432" s="14" t="s">
        <v>82</v>
      </c>
      <c r="AW1432" s="14" t="s">
        <v>34</v>
      </c>
      <c r="AX1432" s="14" t="s">
        <v>73</v>
      </c>
      <c r="AY1432" s="175" t="s">
        <v>252</v>
      </c>
    </row>
    <row r="1433" spans="2:51" s="13" customFormat="1" ht="11.25">
      <c r="B1433" s="167"/>
      <c r="D1433" s="160" t="s">
        <v>264</v>
      </c>
      <c r="E1433" s="168" t="s">
        <v>3</v>
      </c>
      <c r="F1433" s="169" t="s">
        <v>7248</v>
      </c>
      <c r="H1433" s="168" t="s">
        <v>3</v>
      </c>
      <c r="I1433" s="170"/>
      <c r="L1433" s="167"/>
      <c r="M1433" s="171"/>
      <c r="N1433" s="172"/>
      <c r="O1433" s="172"/>
      <c r="P1433" s="172"/>
      <c r="Q1433" s="172"/>
      <c r="R1433" s="172"/>
      <c r="S1433" s="172"/>
      <c r="T1433" s="173"/>
      <c r="AT1433" s="168" t="s">
        <v>264</v>
      </c>
      <c r="AU1433" s="168" t="s">
        <v>82</v>
      </c>
      <c r="AV1433" s="13" t="s">
        <v>80</v>
      </c>
      <c r="AW1433" s="13" t="s">
        <v>34</v>
      </c>
      <c r="AX1433" s="13" t="s">
        <v>73</v>
      </c>
      <c r="AY1433" s="168" t="s">
        <v>252</v>
      </c>
    </row>
    <row r="1434" spans="2:51" s="14" customFormat="1" ht="11.25">
      <c r="B1434" s="174"/>
      <c r="D1434" s="160" t="s">
        <v>264</v>
      </c>
      <c r="E1434" s="175" t="s">
        <v>3</v>
      </c>
      <c r="F1434" s="176" t="s">
        <v>618</v>
      </c>
      <c r="H1434" s="177">
        <v>38</v>
      </c>
      <c r="I1434" s="178"/>
      <c r="L1434" s="174"/>
      <c r="M1434" s="179"/>
      <c r="N1434" s="180"/>
      <c r="O1434" s="180"/>
      <c r="P1434" s="180"/>
      <c r="Q1434" s="180"/>
      <c r="R1434" s="180"/>
      <c r="S1434" s="180"/>
      <c r="T1434" s="181"/>
      <c r="AT1434" s="175" t="s">
        <v>264</v>
      </c>
      <c r="AU1434" s="175" t="s">
        <v>82</v>
      </c>
      <c r="AV1434" s="14" t="s">
        <v>82</v>
      </c>
      <c r="AW1434" s="14" t="s">
        <v>34</v>
      </c>
      <c r="AX1434" s="14" t="s">
        <v>73</v>
      </c>
      <c r="AY1434" s="175" t="s">
        <v>252</v>
      </c>
    </row>
    <row r="1435" spans="2:51" s="13" customFormat="1" ht="11.25">
      <c r="B1435" s="167"/>
      <c r="D1435" s="160" t="s">
        <v>264</v>
      </c>
      <c r="E1435" s="168" t="s">
        <v>3</v>
      </c>
      <c r="F1435" s="169" t="s">
        <v>7249</v>
      </c>
      <c r="H1435" s="168" t="s">
        <v>3</v>
      </c>
      <c r="I1435" s="170"/>
      <c r="L1435" s="167"/>
      <c r="M1435" s="171"/>
      <c r="N1435" s="172"/>
      <c r="O1435" s="172"/>
      <c r="P1435" s="172"/>
      <c r="Q1435" s="172"/>
      <c r="R1435" s="172"/>
      <c r="S1435" s="172"/>
      <c r="T1435" s="173"/>
      <c r="AT1435" s="168" t="s">
        <v>264</v>
      </c>
      <c r="AU1435" s="168" t="s">
        <v>82</v>
      </c>
      <c r="AV1435" s="13" t="s">
        <v>80</v>
      </c>
      <c r="AW1435" s="13" t="s">
        <v>34</v>
      </c>
      <c r="AX1435" s="13" t="s">
        <v>73</v>
      </c>
      <c r="AY1435" s="168" t="s">
        <v>252</v>
      </c>
    </row>
    <row r="1436" spans="2:51" s="14" customFormat="1" ht="11.25">
      <c r="B1436" s="174"/>
      <c r="D1436" s="160" t="s">
        <v>264</v>
      </c>
      <c r="E1436" s="175" t="s">
        <v>3</v>
      </c>
      <c r="F1436" s="176" t="s">
        <v>740</v>
      </c>
      <c r="H1436" s="177">
        <v>46</v>
      </c>
      <c r="I1436" s="178"/>
      <c r="L1436" s="174"/>
      <c r="M1436" s="179"/>
      <c r="N1436" s="180"/>
      <c r="O1436" s="180"/>
      <c r="P1436" s="180"/>
      <c r="Q1436" s="180"/>
      <c r="R1436" s="180"/>
      <c r="S1436" s="180"/>
      <c r="T1436" s="181"/>
      <c r="AT1436" s="175" t="s">
        <v>264</v>
      </c>
      <c r="AU1436" s="175" t="s">
        <v>82</v>
      </c>
      <c r="AV1436" s="14" t="s">
        <v>82</v>
      </c>
      <c r="AW1436" s="14" t="s">
        <v>34</v>
      </c>
      <c r="AX1436" s="14" t="s">
        <v>73</v>
      </c>
      <c r="AY1436" s="175" t="s">
        <v>252</v>
      </c>
    </row>
    <row r="1437" spans="2:51" s="13" customFormat="1" ht="11.25">
      <c r="B1437" s="167"/>
      <c r="D1437" s="160" t="s">
        <v>264</v>
      </c>
      <c r="E1437" s="168" t="s">
        <v>3</v>
      </c>
      <c r="F1437" s="169" t="s">
        <v>7250</v>
      </c>
      <c r="H1437" s="168" t="s">
        <v>3</v>
      </c>
      <c r="I1437" s="170"/>
      <c r="L1437" s="167"/>
      <c r="M1437" s="171"/>
      <c r="N1437" s="172"/>
      <c r="O1437" s="172"/>
      <c r="P1437" s="172"/>
      <c r="Q1437" s="172"/>
      <c r="R1437" s="172"/>
      <c r="S1437" s="172"/>
      <c r="T1437" s="173"/>
      <c r="AT1437" s="168" t="s">
        <v>264</v>
      </c>
      <c r="AU1437" s="168" t="s">
        <v>82</v>
      </c>
      <c r="AV1437" s="13" t="s">
        <v>80</v>
      </c>
      <c r="AW1437" s="13" t="s">
        <v>34</v>
      </c>
      <c r="AX1437" s="13" t="s">
        <v>73</v>
      </c>
      <c r="AY1437" s="168" t="s">
        <v>252</v>
      </c>
    </row>
    <row r="1438" spans="2:51" s="14" customFormat="1" ht="11.25">
      <c r="B1438" s="174"/>
      <c r="D1438" s="160" t="s">
        <v>264</v>
      </c>
      <c r="E1438" s="175" t="s">
        <v>3</v>
      </c>
      <c r="F1438" s="176" t="s">
        <v>423</v>
      </c>
      <c r="H1438" s="177">
        <v>18</v>
      </c>
      <c r="I1438" s="178"/>
      <c r="L1438" s="174"/>
      <c r="M1438" s="179"/>
      <c r="N1438" s="180"/>
      <c r="O1438" s="180"/>
      <c r="P1438" s="180"/>
      <c r="Q1438" s="180"/>
      <c r="R1438" s="180"/>
      <c r="S1438" s="180"/>
      <c r="T1438" s="181"/>
      <c r="AT1438" s="175" t="s">
        <v>264</v>
      </c>
      <c r="AU1438" s="175" t="s">
        <v>82</v>
      </c>
      <c r="AV1438" s="14" t="s">
        <v>82</v>
      </c>
      <c r="AW1438" s="14" t="s">
        <v>34</v>
      </c>
      <c r="AX1438" s="14" t="s">
        <v>73</v>
      </c>
      <c r="AY1438" s="175" t="s">
        <v>252</v>
      </c>
    </row>
    <row r="1439" spans="2:51" s="13" customFormat="1" ht="11.25">
      <c r="B1439" s="167"/>
      <c r="D1439" s="160" t="s">
        <v>264</v>
      </c>
      <c r="E1439" s="168" t="s">
        <v>3</v>
      </c>
      <c r="F1439" s="169" t="s">
        <v>7251</v>
      </c>
      <c r="H1439" s="168" t="s">
        <v>3</v>
      </c>
      <c r="I1439" s="170"/>
      <c r="L1439" s="167"/>
      <c r="M1439" s="171"/>
      <c r="N1439" s="172"/>
      <c r="O1439" s="172"/>
      <c r="P1439" s="172"/>
      <c r="Q1439" s="172"/>
      <c r="R1439" s="172"/>
      <c r="S1439" s="172"/>
      <c r="T1439" s="173"/>
      <c r="AT1439" s="168" t="s">
        <v>264</v>
      </c>
      <c r="AU1439" s="168" t="s">
        <v>82</v>
      </c>
      <c r="AV1439" s="13" t="s">
        <v>80</v>
      </c>
      <c r="AW1439" s="13" t="s">
        <v>34</v>
      </c>
      <c r="AX1439" s="13" t="s">
        <v>73</v>
      </c>
      <c r="AY1439" s="168" t="s">
        <v>252</v>
      </c>
    </row>
    <row r="1440" spans="2:51" s="14" customFormat="1" ht="11.25">
      <c r="B1440" s="174"/>
      <c r="D1440" s="160" t="s">
        <v>264</v>
      </c>
      <c r="E1440" s="175" t="s">
        <v>3</v>
      </c>
      <c r="F1440" s="176" t="s">
        <v>414</v>
      </c>
      <c r="H1440" s="177">
        <v>17</v>
      </c>
      <c r="I1440" s="178"/>
      <c r="L1440" s="174"/>
      <c r="M1440" s="179"/>
      <c r="N1440" s="180"/>
      <c r="O1440" s="180"/>
      <c r="P1440" s="180"/>
      <c r="Q1440" s="180"/>
      <c r="R1440" s="180"/>
      <c r="S1440" s="180"/>
      <c r="T1440" s="181"/>
      <c r="AT1440" s="175" t="s">
        <v>264</v>
      </c>
      <c r="AU1440" s="175" t="s">
        <v>82</v>
      </c>
      <c r="AV1440" s="14" t="s">
        <v>82</v>
      </c>
      <c r="AW1440" s="14" t="s">
        <v>34</v>
      </c>
      <c r="AX1440" s="14" t="s">
        <v>73</v>
      </c>
      <c r="AY1440" s="175" t="s">
        <v>252</v>
      </c>
    </row>
    <row r="1441" spans="2:51" s="13" customFormat="1" ht="11.25">
      <c r="B1441" s="167"/>
      <c r="D1441" s="160" t="s">
        <v>264</v>
      </c>
      <c r="E1441" s="168" t="s">
        <v>3</v>
      </c>
      <c r="F1441" s="169" t="s">
        <v>7252</v>
      </c>
      <c r="H1441" s="168" t="s">
        <v>3</v>
      </c>
      <c r="I1441" s="170"/>
      <c r="L1441" s="167"/>
      <c r="M1441" s="171"/>
      <c r="N1441" s="172"/>
      <c r="O1441" s="172"/>
      <c r="P1441" s="172"/>
      <c r="Q1441" s="172"/>
      <c r="R1441" s="172"/>
      <c r="S1441" s="172"/>
      <c r="T1441" s="173"/>
      <c r="AT1441" s="168" t="s">
        <v>264</v>
      </c>
      <c r="AU1441" s="168" t="s">
        <v>82</v>
      </c>
      <c r="AV1441" s="13" t="s">
        <v>80</v>
      </c>
      <c r="AW1441" s="13" t="s">
        <v>34</v>
      </c>
      <c r="AX1441" s="13" t="s">
        <v>73</v>
      </c>
      <c r="AY1441" s="168" t="s">
        <v>252</v>
      </c>
    </row>
    <row r="1442" spans="2:51" s="14" customFormat="1" ht="11.25">
      <c r="B1442" s="174"/>
      <c r="D1442" s="160" t="s">
        <v>264</v>
      </c>
      <c r="E1442" s="175" t="s">
        <v>3</v>
      </c>
      <c r="F1442" s="176" t="s">
        <v>503</v>
      </c>
      <c r="H1442" s="177">
        <v>27</v>
      </c>
      <c r="I1442" s="178"/>
      <c r="L1442" s="174"/>
      <c r="M1442" s="179"/>
      <c r="N1442" s="180"/>
      <c r="O1442" s="180"/>
      <c r="P1442" s="180"/>
      <c r="Q1442" s="180"/>
      <c r="R1442" s="180"/>
      <c r="S1442" s="180"/>
      <c r="T1442" s="181"/>
      <c r="AT1442" s="175" t="s">
        <v>264</v>
      </c>
      <c r="AU1442" s="175" t="s">
        <v>82</v>
      </c>
      <c r="AV1442" s="14" t="s">
        <v>82</v>
      </c>
      <c r="AW1442" s="14" t="s">
        <v>34</v>
      </c>
      <c r="AX1442" s="14" t="s">
        <v>73</v>
      </c>
      <c r="AY1442" s="175" t="s">
        <v>252</v>
      </c>
    </row>
    <row r="1443" spans="2:51" s="13" customFormat="1" ht="11.25">
      <c r="B1443" s="167"/>
      <c r="D1443" s="160" t="s">
        <v>264</v>
      </c>
      <c r="E1443" s="168" t="s">
        <v>3</v>
      </c>
      <c r="F1443" s="169" t="s">
        <v>7253</v>
      </c>
      <c r="H1443" s="168" t="s">
        <v>3</v>
      </c>
      <c r="I1443" s="170"/>
      <c r="L1443" s="167"/>
      <c r="M1443" s="171"/>
      <c r="N1443" s="172"/>
      <c r="O1443" s="172"/>
      <c r="P1443" s="172"/>
      <c r="Q1443" s="172"/>
      <c r="R1443" s="172"/>
      <c r="S1443" s="172"/>
      <c r="T1443" s="173"/>
      <c r="AT1443" s="168" t="s">
        <v>264</v>
      </c>
      <c r="AU1443" s="168" t="s">
        <v>82</v>
      </c>
      <c r="AV1443" s="13" t="s">
        <v>80</v>
      </c>
      <c r="AW1443" s="13" t="s">
        <v>34</v>
      </c>
      <c r="AX1443" s="13" t="s">
        <v>73</v>
      </c>
      <c r="AY1443" s="168" t="s">
        <v>252</v>
      </c>
    </row>
    <row r="1444" spans="2:51" s="14" customFormat="1" ht="11.25">
      <c r="B1444" s="174"/>
      <c r="D1444" s="160" t="s">
        <v>264</v>
      </c>
      <c r="E1444" s="175" t="s">
        <v>3</v>
      </c>
      <c r="F1444" s="176" t="s">
        <v>572</v>
      </c>
      <c r="H1444" s="177">
        <v>32</v>
      </c>
      <c r="I1444" s="178"/>
      <c r="L1444" s="174"/>
      <c r="M1444" s="179"/>
      <c r="N1444" s="180"/>
      <c r="O1444" s="180"/>
      <c r="P1444" s="180"/>
      <c r="Q1444" s="180"/>
      <c r="R1444" s="180"/>
      <c r="S1444" s="180"/>
      <c r="T1444" s="181"/>
      <c r="AT1444" s="175" t="s">
        <v>264</v>
      </c>
      <c r="AU1444" s="175" t="s">
        <v>82</v>
      </c>
      <c r="AV1444" s="14" t="s">
        <v>82</v>
      </c>
      <c r="AW1444" s="14" t="s">
        <v>34</v>
      </c>
      <c r="AX1444" s="14" t="s">
        <v>73</v>
      </c>
      <c r="AY1444" s="175" t="s">
        <v>252</v>
      </c>
    </row>
    <row r="1445" spans="2:51" s="13" customFormat="1" ht="11.25">
      <c r="B1445" s="167"/>
      <c r="D1445" s="160" t="s">
        <v>264</v>
      </c>
      <c r="E1445" s="168" t="s">
        <v>3</v>
      </c>
      <c r="F1445" s="169" t="s">
        <v>7254</v>
      </c>
      <c r="H1445" s="168" t="s">
        <v>3</v>
      </c>
      <c r="I1445" s="170"/>
      <c r="L1445" s="167"/>
      <c r="M1445" s="171"/>
      <c r="N1445" s="172"/>
      <c r="O1445" s="172"/>
      <c r="P1445" s="172"/>
      <c r="Q1445" s="172"/>
      <c r="R1445" s="172"/>
      <c r="S1445" s="172"/>
      <c r="T1445" s="173"/>
      <c r="AT1445" s="168" t="s">
        <v>264</v>
      </c>
      <c r="AU1445" s="168" t="s">
        <v>82</v>
      </c>
      <c r="AV1445" s="13" t="s">
        <v>80</v>
      </c>
      <c r="AW1445" s="13" t="s">
        <v>34</v>
      </c>
      <c r="AX1445" s="13" t="s">
        <v>73</v>
      </c>
      <c r="AY1445" s="168" t="s">
        <v>252</v>
      </c>
    </row>
    <row r="1446" spans="2:51" s="14" customFormat="1" ht="11.25">
      <c r="B1446" s="174"/>
      <c r="D1446" s="160" t="s">
        <v>264</v>
      </c>
      <c r="E1446" s="175" t="s">
        <v>3</v>
      </c>
      <c r="F1446" s="176" t="s">
        <v>517</v>
      </c>
      <c r="H1446" s="177">
        <v>29</v>
      </c>
      <c r="I1446" s="178"/>
      <c r="L1446" s="174"/>
      <c r="M1446" s="179"/>
      <c r="N1446" s="180"/>
      <c r="O1446" s="180"/>
      <c r="P1446" s="180"/>
      <c r="Q1446" s="180"/>
      <c r="R1446" s="180"/>
      <c r="S1446" s="180"/>
      <c r="T1446" s="181"/>
      <c r="AT1446" s="175" t="s">
        <v>264</v>
      </c>
      <c r="AU1446" s="175" t="s">
        <v>82</v>
      </c>
      <c r="AV1446" s="14" t="s">
        <v>82</v>
      </c>
      <c r="AW1446" s="14" t="s">
        <v>34</v>
      </c>
      <c r="AX1446" s="14" t="s">
        <v>73</v>
      </c>
      <c r="AY1446" s="175" t="s">
        <v>252</v>
      </c>
    </row>
    <row r="1447" spans="2:51" s="13" customFormat="1" ht="11.25">
      <c r="B1447" s="167"/>
      <c r="D1447" s="160" t="s">
        <v>264</v>
      </c>
      <c r="E1447" s="168" t="s">
        <v>3</v>
      </c>
      <c r="F1447" s="169" t="s">
        <v>7255</v>
      </c>
      <c r="H1447" s="168" t="s">
        <v>3</v>
      </c>
      <c r="I1447" s="170"/>
      <c r="L1447" s="167"/>
      <c r="M1447" s="171"/>
      <c r="N1447" s="172"/>
      <c r="O1447" s="172"/>
      <c r="P1447" s="172"/>
      <c r="Q1447" s="172"/>
      <c r="R1447" s="172"/>
      <c r="S1447" s="172"/>
      <c r="T1447" s="173"/>
      <c r="AT1447" s="168" t="s">
        <v>264</v>
      </c>
      <c r="AU1447" s="168" t="s">
        <v>82</v>
      </c>
      <c r="AV1447" s="13" t="s">
        <v>80</v>
      </c>
      <c r="AW1447" s="13" t="s">
        <v>34</v>
      </c>
      <c r="AX1447" s="13" t="s">
        <v>73</v>
      </c>
      <c r="AY1447" s="168" t="s">
        <v>252</v>
      </c>
    </row>
    <row r="1448" spans="2:51" s="14" customFormat="1" ht="11.25">
      <c r="B1448" s="174"/>
      <c r="D1448" s="160" t="s">
        <v>264</v>
      </c>
      <c r="E1448" s="175" t="s">
        <v>3</v>
      </c>
      <c r="F1448" s="176" t="s">
        <v>580</v>
      </c>
      <c r="H1448" s="177">
        <v>33</v>
      </c>
      <c r="I1448" s="178"/>
      <c r="L1448" s="174"/>
      <c r="M1448" s="179"/>
      <c r="N1448" s="180"/>
      <c r="O1448" s="180"/>
      <c r="P1448" s="180"/>
      <c r="Q1448" s="180"/>
      <c r="R1448" s="180"/>
      <c r="S1448" s="180"/>
      <c r="T1448" s="181"/>
      <c r="AT1448" s="175" t="s">
        <v>264</v>
      </c>
      <c r="AU1448" s="175" t="s">
        <v>82</v>
      </c>
      <c r="AV1448" s="14" t="s">
        <v>82</v>
      </c>
      <c r="AW1448" s="14" t="s">
        <v>34</v>
      </c>
      <c r="AX1448" s="14" t="s">
        <v>73</v>
      </c>
      <c r="AY1448" s="175" t="s">
        <v>252</v>
      </c>
    </row>
    <row r="1449" spans="2:51" s="13" customFormat="1" ht="11.25">
      <c r="B1449" s="167"/>
      <c r="D1449" s="160" t="s">
        <v>264</v>
      </c>
      <c r="E1449" s="168" t="s">
        <v>3</v>
      </c>
      <c r="F1449" s="169" t="s">
        <v>7256</v>
      </c>
      <c r="H1449" s="168" t="s">
        <v>3</v>
      </c>
      <c r="I1449" s="170"/>
      <c r="L1449" s="167"/>
      <c r="M1449" s="171"/>
      <c r="N1449" s="172"/>
      <c r="O1449" s="172"/>
      <c r="P1449" s="172"/>
      <c r="Q1449" s="172"/>
      <c r="R1449" s="172"/>
      <c r="S1449" s="172"/>
      <c r="T1449" s="173"/>
      <c r="AT1449" s="168" t="s">
        <v>264</v>
      </c>
      <c r="AU1449" s="168" t="s">
        <v>82</v>
      </c>
      <c r="AV1449" s="13" t="s">
        <v>80</v>
      </c>
      <c r="AW1449" s="13" t="s">
        <v>34</v>
      </c>
      <c r="AX1449" s="13" t="s">
        <v>73</v>
      </c>
      <c r="AY1449" s="168" t="s">
        <v>252</v>
      </c>
    </row>
    <row r="1450" spans="2:51" s="14" customFormat="1" ht="11.25">
      <c r="B1450" s="174"/>
      <c r="D1450" s="160" t="s">
        <v>264</v>
      </c>
      <c r="E1450" s="175" t="s">
        <v>3</v>
      </c>
      <c r="F1450" s="176" t="s">
        <v>406</v>
      </c>
      <c r="H1450" s="177">
        <v>16</v>
      </c>
      <c r="I1450" s="178"/>
      <c r="L1450" s="174"/>
      <c r="M1450" s="179"/>
      <c r="N1450" s="180"/>
      <c r="O1450" s="180"/>
      <c r="P1450" s="180"/>
      <c r="Q1450" s="180"/>
      <c r="R1450" s="180"/>
      <c r="S1450" s="180"/>
      <c r="T1450" s="181"/>
      <c r="AT1450" s="175" t="s">
        <v>264</v>
      </c>
      <c r="AU1450" s="175" t="s">
        <v>82</v>
      </c>
      <c r="AV1450" s="14" t="s">
        <v>82</v>
      </c>
      <c r="AW1450" s="14" t="s">
        <v>34</v>
      </c>
      <c r="AX1450" s="14" t="s">
        <v>73</v>
      </c>
      <c r="AY1450" s="175" t="s">
        <v>252</v>
      </c>
    </row>
    <row r="1451" spans="2:51" s="13" customFormat="1" ht="11.25">
      <c r="B1451" s="167"/>
      <c r="D1451" s="160" t="s">
        <v>264</v>
      </c>
      <c r="E1451" s="168" t="s">
        <v>3</v>
      </c>
      <c r="F1451" s="169" t="s">
        <v>7257</v>
      </c>
      <c r="H1451" s="168" t="s">
        <v>3</v>
      </c>
      <c r="I1451" s="170"/>
      <c r="L1451" s="167"/>
      <c r="M1451" s="171"/>
      <c r="N1451" s="172"/>
      <c r="O1451" s="172"/>
      <c r="P1451" s="172"/>
      <c r="Q1451" s="172"/>
      <c r="R1451" s="172"/>
      <c r="S1451" s="172"/>
      <c r="T1451" s="173"/>
      <c r="AT1451" s="168" t="s">
        <v>264</v>
      </c>
      <c r="AU1451" s="168" t="s">
        <v>82</v>
      </c>
      <c r="AV1451" s="13" t="s">
        <v>80</v>
      </c>
      <c r="AW1451" s="13" t="s">
        <v>34</v>
      </c>
      <c r="AX1451" s="13" t="s">
        <v>73</v>
      </c>
      <c r="AY1451" s="168" t="s">
        <v>252</v>
      </c>
    </row>
    <row r="1452" spans="2:51" s="14" customFormat="1" ht="11.25">
      <c r="B1452" s="174"/>
      <c r="D1452" s="160" t="s">
        <v>264</v>
      </c>
      <c r="E1452" s="175" t="s">
        <v>3</v>
      </c>
      <c r="F1452" s="176" t="s">
        <v>406</v>
      </c>
      <c r="H1452" s="177">
        <v>16</v>
      </c>
      <c r="I1452" s="178"/>
      <c r="L1452" s="174"/>
      <c r="M1452" s="179"/>
      <c r="N1452" s="180"/>
      <c r="O1452" s="180"/>
      <c r="P1452" s="180"/>
      <c r="Q1452" s="180"/>
      <c r="R1452" s="180"/>
      <c r="S1452" s="180"/>
      <c r="T1452" s="181"/>
      <c r="AT1452" s="175" t="s">
        <v>264</v>
      </c>
      <c r="AU1452" s="175" t="s">
        <v>82</v>
      </c>
      <c r="AV1452" s="14" t="s">
        <v>82</v>
      </c>
      <c r="AW1452" s="14" t="s">
        <v>34</v>
      </c>
      <c r="AX1452" s="14" t="s">
        <v>73</v>
      </c>
      <c r="AY1452" s="175" t="s">
        <v>252</v>
      </c>
    </row>
    <row r="1453" spans="2:51" s="13" customFormat="1" ht="11.25">
      <c r="B1453" s="167"/>
      <c r="D1453" s="160" t="s">
        <v>264</v>
      </c>
      <c r="E1453" s="168" t="s">
        <v>3</v>
      </c>
      <c r="F1453" s="169" t="s">
        <v>7258</v>
      </c>
      <c r="H1453" s="168" t="s">
        <v>3</v>
      </c>
      <c r="I1453" s="170"/>
      <c r="L1453" s="167"/>
      <c r="M1453" s="171"/>
      <c r="N1453" s="172"/>
      <c r="O1453" s="172"/>
      <c r="P1453" s="172"/>
      <c r="Q1453" s="172"/>
      <c r="R1453" s="172"/>
      <c r="S1453" s="172"/>
      <c r="T1453" s="173"/>
      <c r="AT1453" s="168" t="s">
        <v>264</v>
      </c>
      <c r="AU1453" s="168" t="s">
        <v>82</v>
      </c>
      <c r="AV1453" s="13" t="s">
        <v>80</v>
      </c>
      <c r="AW1453" s="13" t="s">
        <v>34</v>
      </c>
      <c r="AX1453" s="13" t="s">
        <v>73</v>
      </c>
      <c r="AY1453" s="168" t="s">
        <v>252</v>
      </c>
    </row>
    <row r="1454" spans="2:51" s="14" customFormat="1" ht="11.25">
      <c r="B1454" s="174"/>
      <c r="D1454" s="160" t="s">
        <v>264</v>
      </c>
      <c r="E1454" s="175" t="s">
        <v>3</v>
      </c>
      <c r="F1454" s="176" t="s">
        <v>8</v>
      </c>
      <c r="H1454" s="177">
        <v>21</v>
      </c>
      <c r="I1454" s="178"/>
      <c r="L1454" s="174"/>
      <c r="M1454" s="179"/>
      <c r="N1454" s="180"/>
      <c r="O1454" s="180"/>
      <c r="P1454" s="180"/>
      <c r="Q1454" s="180"/>
      <c r="R1454" s="180"/>
      <c r="S1454" s="180"/>
      <c r="T1454" s="181"/>
      <c r="AT1454" s="175" t="s">
        <v>264</v>
      </c>
      <c r="AU1454" s="175" t="s">
        <v>82</v>
      </c>
      <c r="AV1454" s="14" t="s">
        <v>82</v>
      </c>
      <c r="AW1454" s="14" t="s">
        <v>34</v>
      </c>
      <c r="AX1454" s="14" t="s">
        <v>73</v>
      </c>
      <c r="AY1454" s="175" t="s">
        <v>252</v>
      </c>
    </row>
    <row r="1455" spans="2:51" s="13" customFormat="1" ht="11.25">
      <c r="B1455" s="167"/>
      <c r="D1455" s="160" t="s">
        <v>264</v>
      </c>
      <c r="E1455" s="168" t="s">
        <v>3</v>
      </c>
      <c r="F1455" s="169" t="s">
        <v>7259</v>
      </c>
      <c r="H1455" s="168" t="s">
        <v>3</v>
      </c>
      <c r="I1455" s="170"/>
      <c r="L1455" s="167"/>
      <c r="M1455" s="171"/>
      <c r="N1455" s="172"/>
      <c r="O1455" s="172"/>
      <c r="P1455" s="172"/>
      <c r="Q1455" s="172"/>
      <c r="R1455" s="172"/>
      <c r="S1455" s="172"/>
      <c r="T1455" s="173"/>
      <c r="AT1455" s="168" t="s">
        <v>264</v>
      </c>
      <c r="AU1455" s="168" t="s">
        <v>82</v>
      </c>
      <c r="AV1455" s="13" t="s">
        <v>80</v>
      </c>
      <c r="AW1455" s="13" t="s">
        <v>34</v>
      </c>
      <c r="AX1455" s="13" t="s">
        <v>73</v>
      </c>
      <c r="AY1455" s="168" t="s">
        <v>252</v>
      </c>
    </row>
    <row r="1456" spans="2:51" s="14" customFormat="1" ht="11.25">
      <c r="B1456" s="174"/>
      <c r="D1456" s="160" t="s">
        <v>264</v>
      </c>
      <c r="E1456" s="175" t="s">
        <v>3</v>
      </c>
      <c r="F1456" s="176" t="s">
        <v>8</v>
      </c>
      <c r="H1456" s="177">
        <v>21</v>
      </c>
      <c r="I1456" s="178"/>
      <c r="L1456" s="174"/>
      <c r="M1456" s="179"/>
      <c r="N1456" s="180"/>
      <c r="O1456" s="180"/>
      <c r="P1456" s="180"/>
      <c r="Q1456" s="180"/>
      <c r="R1456" s="180"/>
      <c r="S1456" s="180"/>
      <c r="T1456" s="181"/>
      <c r="AT1456" s="175" t="s">
        <v>264</v>
      </c>
      <c r="AU1456" s="175" t="s">
        <v>82</v>
      </c>
      <c r="AV1456" s="14" t="s">
        <v>82</v>
      </c>
      <c r="AW1456" s="14" t="s">
        <v>34</v>
      </c>
      <c r="AX1456" s="14" t="s">
        <v>73</v>
      </c>
      <c r="AY1456" s="175" t="s">
        <v>252</v>
      </c>
    </row>
    <row r="1457" spans="2:51" s="13" customFormat="1" ht="11.25">
      <c r="B1457" s="167"/>
      <c r="D1457" s="160" t="s">
        <v>264</v>
      </c>
      <c r="E1457" s="168" t="s">
        <v>3</v>
      </c>
      <c r="F1457" s="169" t="s">
        <v>7260</v>
      </c>
      <c r="H1457" s="168" t="s">
        <v>3</v>
      </c>
      <c r="I1457" s="170"/>
      <c r="L1457" s="167"/>
      <c r="M1457" s="171"/>
      <c r="N1457" s="172"/>
      <c r="O1457" s="172"/>
      <c r="P1457" s="172"/>
      <c r="Q1457" s="172"/>
      <c r="R1457" s="172"/>
      <c r="S1457" s="172"/>
      <c r="T1457" s="173"/>
      <c r="AT1457" s="168" t="s">
        <v>264</v>
      </c>
      <c r="AU1457" s="168" t="s">
        <v>82</v>
      </c>
      <c r="AV1457" s="13" t="s">
        <v>80</v>
      </c>
      <c r="AW1457" s="13" t="s">
        <v>34</v>
      </c>
      <c r="AX1457" s="13" t="s">
        <v>73</v>
      </c>
      <c r="AY1457" s="168" t="s">
        <v>252</v>
      </c>
    </row>
    <row r="1458" spans="2:51" s="14" customFormat="1" ht="11.25">
      <c r="B1458" s="174"/>
      <c r="D1458" s="160" t="s">
        <v>264</v>
      </c>
      <c r="E1458" s="175" t="s">
        <v>3</v>
      </c>
      <c r="F1458" s="176" t="s">
        <v>517</v>
      </c>
      <c r="H1458" s="177">
        <v>29</v>
      </c>
      <c r="I1458" s="178"/>
      <c r="L1458" s="174"/>
      <c r="M1458" s="179"/>
      <c r="N1458" s="180"/>
      <c r="O1458" s="180"/>
      <c r="P1458" s="180"/>
      <c r="Q1458" s="180"/>
      <c r="R1458" s="180"/>
      <c r="S1458" s="180"/>
      <c r="T1458" s="181"/>
      <c r="AT1458" s="175" t="s">
        <v>264</v>
      </c>
      <c r="AU1458" s="175" t="s">
        <v>82</v>
      </c>
      <c r="AV1458" s="14" t="s">
        <v>82</v>
      </c>
      <c r="AW1458" s="14" t="s">
        <v>34</v>
      </c>
      <c r="AX1458" s="14" t="s">
        <v>73</v>
      </c>
      <c r="AY1458" s="175" t="s">
        <v>252</v>
      </c>
    </row>
    <row r="1459" spans="2:51" s="13" customFormat="1" ht="11.25">
      <c r="B1459" s="167"/>
      <c r="D1459" s="160" t="s">
        <v>264</v>
      </c>
      <c r="E1459" s="168" t="s">
        <v>3</v>
      </c>
      <c r="F1459" s="169" t="s">
        <v>7261</v>
      </c>
      <c r="H1459" s="168" t="s">
        <v>3</v>
      </c>
      <c r="I1459" s="170"/>
      <c r="L1459" s="167"/>
      <c r="M1459" s="171"/>
      <c r="N1459" s="172"/>
      <c r="O1459" s="172"/>
      <c r="P1459" s="172"/>
      <c r="Q1459" s="172"/>
      <c r="R1459" s="172"/>
      <c r="S1459" s="172"/>
      <c r="T1459" s="173"/>
      <c r="AT1459" s="168" t="s">
        <v>264</v>
      </c>
      <c r="AU1459" s="168" t="s">
        <v>82</v>
      </c>
      <c r="AV1459" s="13" t="s">
        <v>80</v>
      </c>
      <c r="AW1459" s="13" t="s">
        <v>34</v>
      </c>
      <c r="AX1459" s="13" t="s">
        <v>73</v>
      </c>
      <c r="AY1459" s="168" t="s">
        <v>252</v>
      </c>
    </row>
    <row r="1460" spans="2:51" s="14" customFormat="1" ht="11.25">
      <c r="B1460" s="174"/>
      <c r="D1460" s="160" t="s">
        <v>264</v>
      </c>
      <c r="E1460" s="175" t="s">
        <v>3</v>
      </c>
      <c r="F1460" s="176" t="s">
        <v>517</v>
      </c>
      <c r="H1460" s="177">
        <v>29</v>
      </c>
      <c r="I1460" s="178"/>
      <c r="L1460" s="174"/>
      <c r="M1460" s="179"/>
      <c r="N1460" s="180"/>
      <c r="O1460" s="180"/>
      <c r="P1460" s="180"/>
      <c r="Q1460" s="180"/>
      <c r="R1460" s="180"/>
      <c r="S1460" s="180"/>
      <c r="T1460" s="181"/>
      <c r="AT1460" s="175" t="s">
        <v>264</v>
      </c>
      <c r="AU1460" s="175" t="s">
        <v>82</v>
      </c>
      <c r="AV1460" s="14" t="s">
        <v>82</v>
      </c>
      <c r="AW1460" s="14" t="s">
        <v>34</v>
      </c>
      <c r="AX1460" s="14" t="s">
        <v>73</v>
      </c>
      <c r="AY1460" s="175" t="s">
        <v>252</v>
      </c>
    </row>
    <row r="1461" spans="2:51" s="13" customFormat="1" ht="11.25">
      <c r="B1461" s="167"/>
      <c r="D1461" s="160" t="s">
        <v>264</v>
      </c>
      <c r="E1461" s="168" t="s">
        <v>3</v>
      </c>
      <c r="F1461" s="169" t="s">
        <v>7262</v>
      </c>
      <c r="H1461" s="168" t="s">
        <v>3</v>
      </c>
      <c r="I1461" s="170"/>
      <c r="L1461" s="167"/>
      <c r="M1461" s="171"/>
      <c r="N1461" s="172"/>
      <c r="O1461" s="172"/>
      <c r="P1461" s="172"/>
      <c r="Q1461" s="172"/>
      <c r="R1461" s="172"/>
      <c r="S1461" s="172"/>
      <c r="T1461" s="173"/>
      <c r="AT1461" s="168" t="s">
        <v>264</v>
      </c>
      <c r="AU1461" s="168" t="s">
        <v>82</v>
      </c>
      <c r="AV1461" s="13" t="s">
        <v>80</v>
      </c>
      <c r="AW1461" s="13" t="s">
        <v>34</v>
      </c>
      <c r="AX1461" s="13" t="s">
        <v>73</v>
      </c>
      <c r="AY1461" s="168" t="s">
        <v>252</v>
      </c>
    </row>
    <row r="1462" spans="2:51" s="14" customFormat="1" ht="11.25">
      <c r="B1462" s="174"/>
      <c r="D1462" s="160" t="s">
        <v>264</v>
      </c>
      <c r="E1462" s="175" t="s">
        <v>3</v>
      </c>
      <c r="F1462" s="176" t="s">
        <v>596</v>
      </c>
      <c r="H1462" s="177">
        <v>35</v>
      </c>
      <c r="I1462" s="178"/>
      <c r="L1462" s="174"/>
      <c r="M1462" s="179"/>
      <c r="N1462" s="180"/>
      <c r="O1462" s="180"/>
      <c r="P1462" s="180"/>
      <c r="Q1462" s="180"/>
      <c r="R1462" s="180"/>
      <c r="S1462" s="180"/>
      <c r="T1462" s="181"/>
      <c r="AT1462" s="175" t="s">
        <v>264</v>
      </c>
      <c r="AU1462" s="175" t="s">
        <v>82</v>
      </c>
      <c r="AV1462" s="14" t="s">
        <v>82</v>
      </c>
      <c r="AW1462" s="14" t="s">
        <v>34</v>
      </c>
      <c r="AX1462" s="14" t="s">
        <v>73</v>
      </c>
      <c r="AY1462" s="175" t="s">
        <v>252</v>
      </c>
    </row>
    <row r="1463" spans="2:51" s="13" customFormat="1" ht="11.25">
      <c r="B1463" s="167"/>
      <c r="D1463" s="160" t="s">
        <v>264</v>
      </c>
      <c r="E1463" s="168" t="s">
        <v>3</v>
      </c>
      <c r="F1463" s="169" t="s">
        <v>7263</v>
      </c>
      <c r="H1463" s="168" t="s">
        <v>3</v>
      </c>
      <c r="I1463" s="170"/>
      <c r="L1463" s="167"/>
      <c r="M1463" s="171"/>
      <c r="N1463" s="172"/>
      <c r="O1463" s="172"/>
      <c r="P1463" s="172"/>
      <c r="Q1463" s="172"/>
      <c r="R1463" s="172"/>
      <c r="S1463" s="172"/>
      <c r="T1463" s="173"/>
      <c r="AT1463" s="168" t="s">
        <v>264</v>
      </c>
      <c r="AU1463" s="168" t="s">
        <v>82</v>
      </c>
      <c r="AV1463" s="13" t="s">
        <v>80</v>
      </c>
      <c r="AW1463" s="13" t="s">
        <v>34</v>
      </c>
      <c r="AX1463" s="13" t="s">
        <v>73</v>
      </c>
      <c r="AY1463" s="168" t="s">
        <v>252</v>
      </c>
    </row>
    <row r="1464" spans="2:51" s="14" customFormat="1" ht="11.25">
      <c r="B1464" s="174"/>
      <c r="D1464" s="160" t="s">
        <v>264</v>
      </c>
      <c r="E1464" s="175" t="s">
        <v>3</v>
      </c>
      <c r="F1464" s="176" t="s">
        <v>596</v>
      </c>
      <c r="H1464" s="177">
        <v>35</v>
      </c>
      <c r="I1464" s="178"/>
      <c r="L1464" s="174"/>
      <c r="M1464" s="179"/>
      <c r="N1464" s="180"/>
      <c r="O1464" s="180"/>
      <c r="P1464" s="180"/>
      <c r="Q1464" s="180"/>
      <c r="R1464" s="180"/>
      <c r="S1464" s="180"/>
      <c r="T1464" s="181"/>
      <c r="AT1464" s="175" t="s">
        <v>264</v>
      </c>
      <c r="AU1464" s="175" t="s">
        <v>82</v>
      </c>
      <c r="AV1464" s="14" t="s">
        <v>82</v>
      </c>
      <c r="AW1464" s="14" t="s">
        <v>34</v>
      </c>
      <c r="AX1464" s="14" t="s">
        <v>73</v>
      </c>
      <c r="AY1464" s="175" t="s">
        <v>252</v>
      </c>
    </row>
    <row r="1465" spans="2:51" s="13" customFormat="1" ht="11.25">
      <c r="B1465" s="167"/>
      <c r="D1465" s="160" t="s">
        <v>264</v>
      </c>
      <c r="E1465" s="168" t="s">
        <v>3</v>
      </c>
      <c r="F1465" s="169" t="s">
        <v>7264</v>
      </c>
      <c r="H1465" s="168" t="s">
        <v>3</v>
      </c>
      <c r="I1465" s="170"/>
      <c r="L1465" s="167"/>
      <c r="M1465" s="171"/>
      <c r="N1465" s="172"/>
      <c r="O1465" s="172"/>
      <c r="P1465" s="172"/>
      <c r="Q1465" s="172"/>
      <c r="R1465" s="172"/>
      <c r="S1465" s="172"/>
      <c r="T1465" s="173"/>
      <c r="AT1465" s="168" t="s">
        <v>264</v>
      </c>
      <c r="AU1465" s="168" t="s">
        <v>82</v>
      </c>
      <c r="AV1465" s="13" t="s">
        <v>80</v>
      </c>
      <c r="AW1465" s="13" t="s">
        <v>34</v>
      </c>
      <c r="AX1465" s="13" t="s">
        <v>73</v>
      </c>
      <c r="AY1465" s="168" t="s">
        <v>252</v>
      </c>
    </row>
    <row r="1466" spans="2:51" s="14" customFormat="1" ht="11.25">
      <c r="B1466" s="174"/>
      <c r="D1466" s="160" t="s">
        <v>264</v>
      </c>
      <c r="E1466" s="175" t="s">
        <v>3</v>
      </c>
      <c r="F1466" s="176" t="s">
        <v>509</v>
      </c>
      <c r="H1466" s="177">
        <v>28</v>
      </c>
      <c r="I1466" s="178"/>
      <c r="L1466" s="174"/>
      <c r="M1466" s="179"/>
      <c r="N1466" s="180"/>
      <c r="O1466" s="180"/>
      <c r="P1466" s="180"/>
      <c r="Q1466" s="180"/>
      <c r="R1466" s="180"/>
      <c r="S1466" s="180"/>
      <c r="T1466" s="181"/>
      <c r="AT1466" s="175" t="s">
        <v>264</v>
      </c>
      <c r="AU1466" s="175" t="s">
        <v>82</v>
      </c>
      <c r="AV1466" s="14" t="s">
        <v>82</v>
      </c>
      <c r="AW1466" s="14" t="s">
        <v>34</v>
      </c>
      <c r="AX1466" s="14" t="s">
        <v>73</v>
      </c>
      <c r="AY1466" s="175" t="s">
        <v>252</v>
      </c>
    </row>
    <row r="1467" spans="2:51" s="13" customFormat="1" ht="11.25">
      <c r="B1467" s="167"/>
      <c r="D1467" s="160" t="s">
        <v>264</v>
      </c>
      <c r="E1467" s="168" t="s">
        <v>3</v>
      </c>
      <c r="F1467" s="169" t="s">
        <v>7265</v>
      </c>
      <c r="H1467" s="168" t="s">
        <v>3</v>
      </c>
      <c r="I1467" s="170"/>
      <c r="L1467" s="167"/>
      <c r="M1467" s="171"/>
      <c r="N1467" s="172"/>
      <c r="O1467" s="172"/>
      <c r="P1467" s="172"/>
      <c r="Q1467" s="172"/>
      <c r="R1467" s="172"/>
      <c r="S1467" s="172"/>
      <c r="T1467" s="173"/>
      <c r="AT1467" s="168" t="s">
        <v>264</v>
      </c>
      <c r="AU1467" s="168" t="s">
        <v>82</v>
      </c>
      <c r="AV1467" s="13" t="s">
        <v>80</v>
      </c>
      <c r="AW1467" s="13" t="s">
        <v>34</v>
      </c>
      <c r="AX1467" s="13" t="s">
        <v>73</v>
      </c>
      <c r="AY1467" s="168" t="s">
        <v>252</v>
      </c>
    </row>
    <row r="1468" spans="2:51" s="14" customFormat="1" ht="11.25">
      <c r="B1468" s="174"/>
      <c r="D1468" s="160" t="s">
        <v>264</v>
      </c>
      <c r="E1468" s="175" t="s">
        <v>3</v>
      </c>
      <c r="F1468" s="176" t="s">
        <v>588</v>
      </c>
      <c r="H1468" s="177">
        <v>34</v>
      </c>
      <c r="I1468" s="178"/>
      <c r="L1468" s="174"/>
      <c r="M1468" s="179"/>
      <c r="N1468" s="180"/>
      <c r="O1468" s="180"/>
      <c r="P1468" s="180"/>
      <c r="Q1468" s="180"/>
      <c r="R1468" s="180"/>
      <c r="S1468" s="180"/>
      <c r="T1468" s="181"/>
      <c r="AT1468" s="175" t="s">
        <v>264</v>
      </c>
      <c r="AU1468" s="175" t="s">
        <v>82</v>
      </c>
      <c r="AV1468" s="14" t="s">
        <v>82</v>
      </c>
      <c r="AW1468" s="14" t="s">
        <v>34</v>
      </c>
      <c r="AX1468" s="14" t="s">
        <v>73</v>
      </c>
      <c r="AY1468" s="175" t="s">
        <v>252</v>
      </c>
    </row>
    <row r="1469" spans="2:51" s="13" customFormat="1" ht="11.25">
      <c r="B1469" s="167"/>
      <c r="D1469" s="160" t="s">
        <v>264</v>
      </c>
      <c r="E1469" s="168" t="s">
        <v>3</v>
      </c>
      <c r="F1469" s="169" t="s">
        <v>7266</v>
      </c>
      <c r="H1469" s="168" t="s">
        <v>3</v>
      </c>
      <c r="I1469" s="170"/>
      <c r="L1469" s="167"/>
      <c r="M1469" s="171"/>
      <c r="N1469" s="172"/>
      <c r="O1469" s="172"/>
      <c r="P1469" s="172"/>
      <c r="Q1469" s="172"/>
      <c r="R1469" s="172"/>
      <c r="S1469" s="172"/>
      <c r="T1469" s="173"/>
      <c r="AT1469" s="168" t="s">
        <v>264</v>
      </c>
      <c r="AU1469" s="168" t="s">
        <v>82</v>
      </c>
      <c r="AV1469" s="13" t="s">
        <v>80</v>
      </c>
      <c r="AW1469" s="13" t="s">
        <v>34</v>
      </c>
      <c r="AX1469" s="13" t="s">
        <v>73</v>
      </c>
      <c r="AY1469" s="168" t="s">
        <v>252</v>
      </c>
    </row>
    <row r="1470" spans="2:51" s="14" customFormat="1" ht="11.25">
      <c r="B1470" s="174"/>
      <c r="D1470" s="160" t="s">
        <v>264</v>
      </c>
      <c r="E1470" s="175" t="s">
        <v>3</v>
      </c>
      <c r="F1470" s="176" t="s">
        <v>9</v>
      </c>
      <c r="H1470" s="177">
        <v>15</v>
      </c>
      <c r="I1470" s="178"/>
      <c r="L1470" s="174"/>
      <c r="M1470" s="179"/>
      <c r="N1470" s="180"/>
      <c r="O1470" s="180"/>
      <c r="P1470" s="180"/>
      <c r="Q1470" s="180"/>
      <c r="R1470" s="180"/>
      <c r="S1470" s="180"/>
      <c r="T1470" s="181"/>
      <c r="AT1470" s="175" t="s">
        <v>264</v>
      </c>
      <c r="AU1470" s="175" t="s">
        <v>82</v>
      </c>
      <c r="AV1470" s="14" t="s">
        <v>82</v>
      </c>
      <c r="AW1470" s="14" t="s">
        <v>34</v>
      </c>
      <c r="AX1470" s="14" t="s">
        <v>73</v>
      </c>
      <c r="AY1470" s="175" t="s">
        <v>252</v>
      </c>
    </row>
    <row r="1471" spans="2:51" s="13" customFormat="1" ht="11.25">
      <c r="B1471" s="167"/>
      <c r="D1471" s="160" t="s">
        <v>264</v>
      </c>
      <c r="E1471" s="168" t="s">
        <v>3</v>
      </c>
      <c r="F1471" s="169" t="s">
        <v>7267</v>
      </c>
      <c r="H1471" s="168" t="s">
        <v>3</v>
      </c>
      <c r="I1471" s="170"/>
      <c r="L1471" s="167"/>
      <c r="M1471" s="171"/>
      <c r="N1471" s="172"/>
      <c r="O1471" s="172"/>
      <c r="P1471" s="172"/>
      <c r="Q1471" s="172"/>
      <c r="R1471" s="172"/>
      <c r="S1471" s="172"/>
      <c r="T1471" s="173"/>
      <c r="AT1471" s="168" t="s">
        <v>264</v>
      </c>
      <c r="AU1471" s="168" t="s">
        <v>82</v>
      </c>
      <c r="AV1471" s="13" t="s">
        <v>80</v>
      </c>
      <c r="AW1471" s="13" t="s">
        <v>34</v>
      </c>
      <c r="AX1471" s="13" t="s">
        <v>73</v>
      </c>
      <c r="AY1471" s="168" t="s">
        <v>252</v>
      </c>
    </row>
    <row r="1472" spans="2:51" s="14" customFormat="1" ht="11.25">
      <c r="B1472" s="174"/>
      <c r="D1472" s="160" t="s">
        <v>264</v>
      </c>
      <c r="E1472" s="175" t="s">
        <v>3</v>
      </c>
      <c r="F1472" s="176" t="s">
        <v>588</v>
      </c>
      <c r="H1472" s="177">
        <v>34</v>
      </c>
      <c r="I1472" s="178"/>
      <c r="L1472" s="174"/>
      <c r="M1472" s="179"/>
      <c r="N1472" s="180"/>
      <c r="O1472" s="180"/>
      <c r="P1472" s="180"/>
      <c r="Q1472" s="180"/>
      <c r="R1472" s="180"/>
      <c r="S1472" s="180"/>
      <c r="T1472" s="181"/>
      <c r="AT1472" s="175" t="s">
        <v>264</v>
      </c>
      <c r="AU1472" s="175" t="s">
        <v>82</v>
      </c>
      <c r="AV1472" s="14" t="s">
        <v>82</v>
      </c>
      <c r="AW1472" s="14" t="s">
        <v>34</v>
      </c>
      <c r="AX1472" s="14" t="s">
        <v>73</v>
      </c>
      <c r="AY1472" s="175" t="s">
        <v>252</v>
      </c>
    </row>
    <row r="1473" spans="2:51" s="13" customFormat="1" ht="11.25">
      <c r="B1473" s="167"/>
      <c r="D1473" s="160" t="s">
        <v>264</v>
      </c>
      <c r="E1473" s="168" t="s">
        <v>3</v>
      </c>
      <c r="F1473" s="169" t="s">
        <v>7268</v>
      </c>
      <c r="H1473" s="168" t="s">
        <v>3</v>
      </c>
      <c r="I1473" s="170"/>
      <c r="L1473" s="167"/>
      <c r="M1473" s="171"/>
      <c r="N1473" s="172"/>
      <c r="O1473" s="172"/>
      <c r="P1473" s="172"/>
      <c r="Q1473" s="172"/>
      <c r="R1473" s="172"/>
      <c r="S1473" s="172"/>
      <c r="T1473" s="173"/>
      <c r="AT1473" s="168" t="s">
        <v>264</v>
      </c>
      <c r="AU1473" s="168" t="s">
        <v>82</v>
      </c>
      <c r="AV1473" s="13" t="s">
        <v>80</v>
      </c>
      <c r="AW1473" s="13" t="s">
        <v>34</v>
      </c>
      <c r="AX1473" s="13" t="s">
        <v>73</v>
      </c>
      <c r="AY1473" s="168" t="s">
        <v>252</v>
      </c>
    </row>
    <row r="1474" spans="2:51" s="14" customFormat="1" ht="11.25">
      <c r="B1474" s="174"/>
      <c r="D1474" s="160" t="s">
        <v>264</v>
      </c>
      <c r="E1474" s="175" t="s">
        <v>3</v>
      </c>
      <c r="F1474" s="176" t="s">
        <v>338</v>
      </c>
      <c r="H1474" s="177">
        <v>10</v>
      </c>
      <c r="I1474" s="178"/>
      <c r="L1474" s="174"/>
      <c r="M1474" s="179"/>
      <c r="N1474" s="180"/>
      <c r="O1474" s="180"/>
      <c r="P1474" s="180"/>
      <c r="Q1474" s="180"/>
      <c r="R1474" s="180"/>
      <c r="S1474" s="180"/>
      <c r="T1474" s="181"/>
      <c r="AT1474" s="175" t="s">
        <v>264</v>
      </c>
      <c r="AU1474" s="175" t="s">
        <v>82</v>
      </c>
      <c r="AV1474" s="14" t="s">
        <v>82</v>
      </c>
      <c r="AW1474" s="14" t="s">
        <v>34</v>
      </c>
      <c r="AX1474" s="14" t="s">
        <v>73</v>
      </c>
      <c r="AY1474" s="175" t="s">
        <v>252</v>
      </c>
    </row>
    <row r="1475" spans="2:51" s="13" customFormat="1" ht="11.25">
      <c r="B1475" s="167"/>
      <c r="D1475" s="160" t="s">
        <v>264</v>
      </c>
      <c r="E1475" s="168" t="s">
        <v>3</v>
      </c>
      <c r="F1475" s="169" t="s">
        <v>7269</v>
      </c>
      <c r="H1475" s="168" t="s">
        <v>3</v>
      </c>
      <c r="I1475" s="170"/>
      <c r="L1475" s="167"/>
      <c r="M1475" s="171"/>
      <c r="N1475" s="172"/>
      <c r="O1475" s="172"/>
      <c r="P1475" s="172"/>
      <c r="Q1475" s="172"/>
      <c r="R1475" s="172"/>
      <c r="S1475" s="172"/>
      <c r="T1475" s="173"/>
      <c r="AT1475" s="168" t="s">
        <v>264</v>
      </c>
      <c r="AU1475" s="168" t="s">
        <v>82</v>
      </c>
      <c r="AV1475" s="13" t="s">
        <v>80</v>
      </c>
      <c r="AW1475" s="13" t="s">
        <v>34</v>
      </c>
      <c r="AX1475" s="13" t="s">
        <v>73</v>
      </c>
      <c r="AY1475" s="168" t="s">
        <v>252</v>
      </c>
    </row>
    <row r="1476" spans="2:51" s="14" customFormat="1" ht="11.25">
      <c r="B1476" s="174"/>
      <c r="D1476" s="160" t="s">
        <v>264</v>
      </c>
      <c r="E1476" s="175" t="s">
        <v>3</v>
      </c>
      <c r="F1476" s="176" t="s">
        <v>328</v>
      </c>
      <c r="H1476" s="177">
        <v>9</v>
      </c>
      <c r="I1476" s="178"/>
      <c r="L1476" s="174"/>
      <c r="M1476" s="179"/>
      <c r="N1476" s="180"/>
      <c r="O1476" s="180"/>
      <c r="P1476" s="180"/>
      <c r="Q1476" s="180"/>
      <c r="R1476" s="180"/>
      <c r="S1476" s="180"/>
      <c r="T1476" s="181"/>
      <c r="AT1476" s="175" t="s">
        <v>264</v>
      </c>
      <c r="AU1476" s="175" t="s">
        <v>82</v>
      </c>
      <c r="AV1476" s="14" t="s">
        <v>82</v>
      </c>
      <c r="AW1476" s="14" t="s">
        <v>34</v>
      </c>
      <c r="AX1476" s="14" t="s">
        <v>73</v>
      </c>
      <c r="AY1476" s="175" t="s">
        <v>252</v>
      </c>
    </row>
    <row r="1477" spans="2:51" s="13" customFormat="1" ht="11.25">
      <c r="B1477" s="167"/>
      <c r="D1477" s="160" t="s">
        <v>264</v>
      </c>
      <c r="E1477" s="168" t="s">
        <v>3</v>
      </c>
      <c r="F1477" s="169" t="s">
        <v>7270</v>
      </c>
      <c r="H1477" s="168" t="s">
        <v>3</v>
      </c>
      <c r="I1477" s="170"/>
      <c r="L1477" s="167"/>
      <c r="M1477" s="171"/>
      <c r="N1477" s="172"/>
      <c r="O1477" s="172"/>
      <c r="P1477" s="172"/>
      <c r="Q1477" s="172"/>
      <c r="R1477" s="172"/>
      <c r="S1477" s="172"/>
      <c r="T1477" s="173"/>
      <c r="AT1477" s="168" t="s">
        <v>264</v>
      </c>
      <c r="AU1477" s="168" t="s">
        <v>82</v>
      </c>
      <c r="AV1477" s="13" t="s">
        <v>80</v>
      </c>
      <c r="AW1477" s="13" t="s">
        <v>34</v>
      </c>
      <c r="AX1477" s="13" t="s">
        <v>73</v>
      </c>
      <c r="AY1477" s="168" t="s">
        <v>252</v>
      </c>
    </row>
    <row r="1478" spans="2:51" s="14" customFormat="1" ht="11.25">
      <c r="B1478" s="174"/>
      <c r="D1478" s="160" t="s">
        <v>264</v>
      </c>
      <c r="E1478" s="175" t="s">
        <v>3</v>
      </c>
      <c r="F1478" s="176" t="s">
        <v>360</v>
      </c>
      <c r="H1478" s="177">
        <v>11</v>
      </c>
      <c r="I1478" s="178"/>
      <c r="L1478" s="174"/>
      <c r="M1478" s="179"/>
      <c r="N1478" s="180"/>
      <c r="O1478" s="180"/>
      <c r="P1478" s="180"/>
      <c r="Q1478" s="180"/>
      <c r="R1478" s="180"/>
      <c r="S1478" s="180"/>
      <c r="T1478" s="181"/>
      <c r="AT1478" s="175" t="s">
        <v>264</v>
      </c>
      <c r="AU1478" s="175" t="s">
        <v>82</v>
      </c>
      <c r="AV1478" s="14" t="s">
        <v>82</v>
      </c>
      <c r="AW1478" s="14" t="s">
        <v>34</v>
      </c>
      <c r="AX1478" s="14" t="s">
        <v>73</v>
      </c>
      <c r="AY1478" s="175" t="s">
        <v>252</v>
      </c>
    </row>
    <row r="1479" spans="2:51" s="13" customFormat="1" ht="11.25">
      <c r="B1479" s="167"/>
      <c r="D1479" s="160" t="s">
        <v>264</v>
      </c>
      <c r="E1479" s="168" t="s">
        <v>3</v>
      </c>
      <c r="F1479" s="169" t="s">
        <v>7271</v>
      </c>
      <c r="H1479" s="168" t="s">
        <v>3</v>
      </c>
      <c r="I1479" s="170"/>
      <c r="L1479" s="167"/>
      <c r="M1479" s="171"/>
      <c r="N1479" s="172"/>
      <c r="O1479" s="172"/>
      <c r="P1479" s="172"/>
      <c r="Q1479" s="172"/>
      <c r="R1479" s="172"/>
      <c r="S1479" s="172"/>
      <c r="T1479" s="173"/>
      <c r="AT1479" s="168" t="s">
        <v>264</v>
      </c>
      <c r="AU1479" s="168" t="s">
        <v>82</v>
      </c>
      <c r="AV1479" s="13" t="s">
        <v>80</v>
      </c>
      <c r="AW1479" s="13" t="s">
        <v>34</v>
      </c>
      <c r="AX1479" s="13" t="s">
        <v>73</v>
      </c>
      <c r="AY1479" s="168" t="s">
        <v>252</v>
      </c>
    </row>
    <row r="1480" spans="2:51" s="14" customFormat="1" ht="11.25">
      <c r="B1480" s="174"/>
      <c r="D1480" s="160" t="s">
        <v>264</v>
      </c>
      <c r="E1480" s="175" t="s">
        <v>3</v>
      </c>
      <c r="F1480" s="176" t="s">
        <v>373</v>
      </c>
      <c r="H1480" s="177">
        <v>12</v>
      </c>
      <c r="I1480" s="178"/>
      <c r="L1480" s="174"/>
      <c r="M1480" s="179"/>
      <c r="N1480" s="180"/>
      <c r="O1480" s="180"/>
      <c r="P1480" s="180"/>
      <c r="Q1480" s="180"/>
      <c r="R1480" s="180"/>
      <c r="S1480" s="180"/>
      <c r="T1480" s="181"/>
      <c r="AT1480" s="175" t="s">
        <v>264</v>
      </c>
      <c r="AU1480" s="175" t="s">
        <v>82</v>
      </c>
      <c r="AV1480" s="14" t="s">
        <v>82</v>
      </c>
      <c r="AW1480" s="14" t="s">
        <v>34</v>
      </c>
      <c r="AX1480" s="14" t="s">
        <v>73</v>
      </c>
      <c r="AY1480" s="175" t="s">
        <v>252</v>
      </c>
    </row>
    <row r="1481" spans="2:51" s="13" customFormat="1" ht="11.25">
      <c r="B1481" s="167"/>
      <c r="D1481" s="160" t="s">
        <v>264</v>
      </c>
      <c r="E1481" s="168" t="s">
        <v>3</v>
      </c>
      <c r="F1481" s="169" t="s">
        <v>7272</v>
      </c>
      <c r="H1481" s="168" t="s">
        <v>3</v>
      </c>
      <c r="I1481" s="170"/>
      <c r="L1481" s="167"/>
      <c r="M1481" s="171"/>
      <c r="N1481" s="172"/>
      <c r="O1481" s="172"/>
      <c r="P1481" s="172"/>
      <c r="Q1481" s="172"/>
      <c r="R1481" s="172"/>
      <c r="S1481" s="172"/>
      <c r="T1481" s="173"/>
      <c r="AT1481" s="168" t="s">
        <v>264</v>
      </c>
      <c r="AU1481" s="168" t="s">
        <v>82</v>
      </c>
      <c r="AV1481" s="13" t="s">
        <v>80</v>
      </c>
      <c r="AW1481" s="13" t="s">
        <v>34</v>
      </c>
      <c r="AX1481" s="13" t="s">
        <v>73</v>
      </c>
      <c r="AY1481" s="168" t="s">
        <v>252</v>
      </c>
    </row>
    <row r="1482" spans="2:51" s="14" customFormat="1" ht="11.25">
      <c r="B1482" s="174"/>
      <c r="D1482" s="160" t="s">
        <v>264</v>
      </c>
      <c r="E1482" s="175" t="s">
        <v>3</v>
      </c>
      <c r="F1482" s="176" t="s">
        <v>503</v>
      </c>
      <c r="H1482" s="177">
        <v>27</v>
      </c>
      <c r="I1482" s="178"/>
      <c r="L1482" s="174"/>
      <c r="M1482" s="179"/>
      <c r="N1482" s="180"/>
      <c r="O1482" s="180"/>
      <c r="P1482" s="180"/>
      <c r="Q1482" s="180"/>
      <c r="R1482" s="180"/>
      <c r="S1482" s="180"/>
      <c r="T1482" s="181"/>
      <c r="AT1482" s="175" t="s">
        <v>264</v>
      </c>
      <c r="AU1482" s="175" t="s">
        <v>82</v>
      </c>
      <c r="AV1482" s="14" t="s">
        <v>82</v>
      </c>
      <c r="AW1482" s="14" t="s">
        <v>34</v>
      </c>
      <c r="AX1482" s="14" t="s">
        <v>73</v>
      </c>
      <c r="AY1482" s="175" t="s">
        <v>252</v>
      </c>
    </row>
    <row r="1483" spans="2:51" s="13" customFormat="1" ht="11.25">
      <c r="B1483" s="167"/>
      <c r="D1483" s="160" t="s">
        <v>264</v>
      </c>
      <c r="E1483" s="168" t="s">
        <v>3</v>
      </c>
      <c r="F1483" s="169" t="s">
        <v>7273</v>
      </c>
      <c r="H1483" s="168" t="s">
        <v>3</v>
      </c>
      <c r="I1483" s="170"/>
      <c r="L1483" s="167"/>
      <c r="M1483" s="171"/>
      <c r="N1483" s="172"/>
      <c r="O1483" s="172"/>
      <c r="P1483" s="172"/>
      <c r="Q1483" s="172"/>
      <c r="R1483" s="172"/>
      <c r="S1483" s="172"/>
      <c r="T1483" s="173"/>
      <c r="AT1483" s="168" t="s">
        <v>264</v>
      </c>
      <c r="AU1483" s="168" t="s">
        <v>82</v>
      </c>
      <c r="AV1483" s="13" t="s">
        <v>80</v>
      </c>
      <c r="AW1483" s="13" t="s">
        <v>34</v>
      </c>
      <c r="AX1483" s="13" t="s">
        <v>73</v>
      </c>
      <c r="AY1483" s="168" t="s">
        <v>252</v>
      </c>
    </row>
    <row r="1484" spans="2:51" s="14" customFormat="1" ht="11.25">
      <c r="B1484" s="174"/>
      <c r="D1484" s="160" t="s">
        <v>264</v>
      </c>
      <c r="E1484" s="175" t="s">
        <v>3</v>
      </c>
      <c r="F1484" s="176" t="s">
        <v>509</v>
      </c>
      <c r="H1484" s="177">
        <v>28</v>
      </c>
      <c r="I1484" s="178"/>
      <c r="L1484" s="174"/>
      <c r="M1484" s="179"/>
      <c r="N1484" s="180"/>
      <c r="O1484" s="180"/>
      <c r="P1484" s="180"/>
      <c r="Q1484" s="180"/>
      <c r="R1484" s="180"/>
      <c r="S1484" s="180"/>
      <c r="T1484" s="181"/>
      <c r="AT1484" s="175" t="s">
        <v>264</v>
      </c>
      <c r="AU1484" s="175" t="s">
        <v>82</v>
      </c>
      <c r="AV1484" s="14" t="s">
        <v>82</v>
      </c>
      <c r="AW1484" s="14" t="s">
        <v>34</v>
      </c>
      <c r="AX1484" s="14" t="s">
        <v>73</v>
      </c>
      <c r="AY1484" s="175" t="s">
        <v>252</v>
      </c>
    </row>
    <row r="1485" spans="2:51" s="13" customFormat="1" ht="11.25">
      <c r="B1485" s="167"/>
      <c r="D1485" s="160" t="s">
        <v>264</v>
      </c>
      <c r="E1485" s="168" t="s">
        <v>3</v>
      </c>
      <c r="F1485" s="169" t="s">
        <v>7274</v>
      </c>
      <c r="H1485" s="168" t="s">
        <v>3</v>
      </c>
      <c r="I1485" s="170"/>
      <c r="L1485" s="167"/>
      <c r="M1485" s="171"/>
      <c r="N1485" s="172"/>
      <c r="O1485" s="172"/>
      <c r="P1485" s="172"/>
      <c r="Q1485" s="172"/>
      <c r="R1485" s="172"/>
      <c r="S1485" s="172"/>
      <c r="T1485" s="173"/>
      <c r="AT1485" s="168" t="s">
        <v>264</v>
      </c>
      <c r="AU1485" s="168" t="s">
        <v>82</v>
      </c>
      <c r="AV1485" s="13" t="s">
        <v>80</v>
      </c>
      <c r="AW1485" s="13" t="s">
        <v>34</v>
      </c>
      <c r="AX1485" s="13" t="s">
        <v>73</v>
      </c>
      <c r="AY1485" s="168" t="s">
        <v>252</v>
      </c>
    </row>
    <row r="1486" spans="2:51" s="14" customFormat="1" ht="11.25">
      <c r="B1486" s="174"/>
      <c r="D1486" s="160" t="s">
        <v>264</v>
      </c>
      <c r="E1486" s="175" t="s">
        <v>3</v>
      </c>
      <c r="F1486" s="176" t="s">
        <v>572</v>
      </c>
      <c r="H1486" s="177">
        <v>32</v>
      </c>
      <c r="I1486" s="178"/>
      <c r="L1486" s="174"/>
      <c r="M1486" s="179"/>
      <c r="N1486" s="180"/>
      <c r="O1486" s="180"/>
      <c r="P1486" s="180"/>
      <c r="Q1486" s="180"/>
      <c r="R1486" s="180"/>
      <c r="S1486" s="180"/>
      <c r="T1486" s="181"/>
      <c r="AT1486" s="175" t="s">
        <v>264</v>
      </c>
      <c r="AU1486" s="175" t="s">
        <v>82</v>
      </c>
      <c r="AV1486" s="14" t="s">
        <v>82</v>
      </c>
      <c r="AW1486" s="14" t="s">
        <v>34</v>
      </c>
      <c r="AX1486" s="14" t="s">
        <v>73</v>
      </c>
      <c r="AY1486" s="175" t="s">
        <v>252</v>
      </c>
    </row>
    <row r="1487" spans="2:51" s="13" customFormat="1" ht="11.25">
      <c r="B1487" s="167"/>
      <c r="D1487" s="160" t="s">
        <v>264</v>
      </c>
      <c r="E1487" s="168" t="s">
        <v>3</v>
      </c>
      <c r="F1487" s="169" t="s">
        <v>7275</v>
      </c>
      <c r="H1487" s="168" t="s">
        <v>3</v>
      </c>
      <c r="I1487" s="170"/>
      <c r="L1487" s="167"/>
      <c r="M1487" s="171"/>
      <c r="N1487" s="172"/>
      <c r="O1487" s="172"/>
      <c r="P1487" s="172"/>
      <c r="Q1487" s="172"/>
      <c r="R1487" s="172"/>
      <c r="S1487" s="172"/>
      <c r="T1487" s="173"/>
      <c r="AT1487" s="168" t="s">
        <v>264</v>
      </c>
      <c r="AU1487" s="168" t="s">
        <v>82</v>
      </c>
      <c r="AV1487" s="13" t="s">
        <v>80</v>
      </c>
      <c r="AW1487" s="13" t="s">
        <v>34</v>
      </c>
      <c r="AX1487" s="13" t="s">
        <v>73</v>
      </c>
      <c r="AY1487" s="168" t="s">
        <v>252</v>
      </c>
    </row>
    <row r="1488" spans="2:51" s="14" customFormat="1" ht="11.25">
      <c r="B1488" s="174"/>
      <c r="D1488" s="160" t="s">
        <v>264</v>
      </c>
      <c r="E1488" s="175" t="s">
        <v>3</v>
      </c>
      <c r="F1488" s="176" t="s">
        <v>618</v>
      </c>
      <c r="H1488" s="177">
        <v>38</v>
      </c>
      <c r="I1488" s="178"/>
      <c r="L1488" s="174"/>
      <c r="M1488" s="179"/>
      <c r="N1488" s="180"/>
      <c r="O1488" s="180"/>
      <c r="P1488" s="180"/>
      <c r="Q1488" s="180"/>
      <c r="R1488" s="180"/>
      <c r="S1488" s="180"/>
      <c r="T1488" s="181"/>
      <c r="AT1488" s="175" t="s">
        <v>264</v>
      </c>
      <c r="AU1488" s="175" t="s">
        <v>82</v>
      </c>
      <c r="AV1488" s="14" t="s">
        <v>82</v>
      </c>
      <c r="AW1488" s="14" t="s">
        <v>34</v>
      </c>
      <c r="AX1488" s="14" t="s">
        <v>73</v>
      </c>
      <c r="AY1488" s="175" t="s">
        <v>252</v>
      </c>
    </row>
    <row r="1489" spans="2:51" s="13" customFormat="1" ht="11.25">
      <c r="B1489" s="167"/>
      <c r="D1489" s="160" t="s">
        <v>264</v>
      </c>
      <c r="E1489" s="168" t="s">
        <v>3</v>
      </c>
      <c r="F1489" s="169" t="s">
        <v>7276</v>
      </c>
      <c r="H1489" s="168" t="s">
        <v>3</v>
      </c>
      <c r="I1489" s="170"/>
      <c r="L1489" s="167"/>
      <c r="M1489" s="171"/>
      <c r="N1489" s="172"/>
      <c r="O1489" s="172"/>
      <c r="P1489" s="172"/>
      <c r="Q1489" s="172"/>
      <c r="R1489" s="172"/>
      <c r="S1489" s="172"/>
      <c r="T1489" s="173"/>
      <c r="AT1489" s="168" t="s">
        <v>264</v>
      </c>
      <c r="AU1489" s="168" t="s">
        <v>82</v>
      </c>
      <c r="AV1489" s="13" t="s">
        <v>80</v>
      </c>
      <c r="AW1489" s="13" t="s">
        <v>34</v>
      </c>
      <c r="AX1489" s="13" t="s">
        <v>73</v>
      </c>
      <c r="AY1489" s="168" t="s">
        <v>252</v>
      </c>
    </row>
    <row r="1490" spans="2:51" s="14" customFormat="1" ht="11.25">
      <c r="B1490" s="174"/>
      <c r="D1490" s="160" t="s">
        <v>264</v>
      </c>
      <c r="E1490" s="175" t="s">
        <v>3</v>
      </c>
      <c r="F1490" s="176" t="s">
        <v>618</v>
      </c>
      <c r="H1490" s="177">
        <v>38</v>
      </c>
      <c r="I1490" s="178"/>
      <c r="L1490" s="174"/>
      <c r="M1490" s="179"/>
      <c r="N1490" s="180"/>
      <c r="O1490" s="180"/>
      <c r="P1490" s="180"/>
      <c r="Q1490" s="180"/>
      <c r="R1490" s="180"/>
      <c r="S1490" s="180"/>
      <c r="T1490" s="181"/>
      <c r="AT1490" s="175" t="s">
        <v>264</v>
      </c>
      <c r="AU1490" s="175" t="s">
        <v>82</v>
      </c>
      <c r="AV1490" s="14" t="s">
        <v>82</v>
      </c>
      <c r="AW1490" s="14" t="s">
        <v>34</v>
      </c>
      <c r="AX1490" s="14" t="s">
        <v>73</v>
      </c>
      <c r="AY1490" s="175" t="s">
        <v>252</v>
      </c>
    </row>
    <row r="1491" spans="2:51" s="13" customFormat="1" ht="11.25">
      <c r="B1491" s="167"/>
      <c r="D1491" s="160" t="s">
        <v>264</v>
      </c>
      <c r="E1491" s="168" t="s">
        <v>3</v>
      </c>
      <c r="F1491" s="169" t="s">
        <v>7277</v>
      </c>
      <c r="H1491" s="168" t="s">
        <v>3</v>
      </c>
      <c r="I1491" s="170"/>
      <c r="L1491" s="167"/>
      <c r="M1491" s="171"/>
      <c r="N1491" s="172"/>
      <c r="O1491" s="172"/>
      <c r="P1491" s="172"/>
      <c r="Q1491" s="172"/>
      <c r="R1491" s="172"/>
      <c r="S1491" s="172"/>
      <c r="T1491" s="173"/>
      <c r="AT1491" s="168" t="s">
        <v>264</v>
      </c>
      <c r="AU1491" s="168" t="s">
        <v>82</v>
      </c>
      <c r="AV1491" s="13" t="s">
        <v>80</v>
      </c>
      <c r="AW1491" s="13" t="s">
        <v>34</v>
      </c>
      <c r="AX1491" s="13" t="s">
        <v>73</v>
      </c>
      <c r="AY1491" s="168" t="s">
        <v>252</v>
      </c>
    </row>
    <row r="1492" spans="2:51" s="14" customFormat="1" ht="11.25">
      <c r="B1492" s="174"/>
      <c r="D1492" s="160" t="s">
        <v>264</v>
      </c>
      <c r="E1492" s="175" t="s">
        <v>3</v>
      </c>
      <c r="F1492" s="176" t="s">
        <v>624</v>
      </c>
      <c r="H1492" s="177">
        <v>39</v>
      </c>
      <c r="I1492" s="178"/>
      <c r="L1492" s="174"/>
      <c r="M1492" s="179"/>
      <c r="N1492" s="180"/>
      <c r="O1492" s="180"/>
      <c r="P1492" s="180"/>
      <c r="Q1492" s="180"/>
      <c r="R1492" s="180"/>
      <c r="S1492" s="180"/>
      <c r="T1492" s="181"/>
      <c r="AT1492" s="175" t="s">
        <v>264</v>
      </c>
      <c r="AU1492" s="175" t="s">
        <v>82</v>
      </c>
      <c r="AV1492" s="14" t="s">
        <v>82</v>
      </c>
      <c r="AW1492" s="14" t="s">
        <v>34</v>
      </c>
      <c r="AX1492" s="14" t="s">
        <v>73</v>
      </c>
      <c r="AY1492" s="175" t="s">
        <v>252</v>
      </c>
    </row>
    <row r="1493" spans="2:51" s="13" customFormat="1" ht="11.25">
      <c r="B1493" s="167"/>
      <c r="D1493" s="160" t="s">
        <v>264</v>
      </c>
      <c r="E1493" s="168" t="s">
        <v>3</v>
      </c>
      <c r="F1493" s="169" t="s">
        <v>7278</v>
      </c>
      <c r="H1493" s="168" t="s">
        <v>3</v>
      </c>
      <c r="I1493" s="170"/>
      <c r="L1493" s="167"/>
      <c r="M1493" s="171"/>
      <c r="N1493" s="172"/>
      <c r="O1493" s="172"/>
      <c r="P1493" s="172"/>
      <c r="Q1493" s="172"/>
      <c r="R1493" s="172"/>
      <c r="S1493" s="172"/>
      <c r="T1493" s="173"/>
      <c r="AT1493" s="168" t="s">
        <v>264</v>
      </c>
      <c r="AU1493" s="168" t="s">
        <v>82</v>
      </c>
      <c r="AV1493" s="13" t="s">
        <v>80</v>
      </c>
      <c r="AW1493" s="13" t="s">
        <v>34</v>
      </c>
      <c r="AX1493" s="13" t="s">
        <v>73</v>
      </c>
      <c r="AY1493" s="168" t="s">
        <v>252</v>
      </c>
    </row>
    <row r="1494" spans="2:51" s="14" customFormat="1" ht="11.25">
      <c r="B1494" s="174"/>
      <c r="D1494" s="160" t="s">
        <v>264</v>
      </c>
      <c r="E1494" s="175" t="s">
        <v>3</v>
      </c>
      <c r="F1494" s="176" t="s">
        <v>640</v>
      </c>
      <c r="H1494" s="177">
        <v>41</v>
      </c>
      <c r="I1494" s="178"/>
      <c r="L1494" s="174"/>
      <c r="M1494" s="179"/>
      <c r="N1494" s="180"/>
      <c r="O1494" s="180"/>
      <c r="P1494" s="180"/>
      <c r="Q1494" s="180"/>
      <c r="R1494" s="180"/>
      <c r="S1494" s="180"/>
      <c r="T1494" s="181"/>
      <c r="AT1494" s="175" t="s">
        <v>264</v>
      </c>
      <c r="AU1494" s="175" t="s">
        <v>82</v>
      </c>
      <c r="AV1494" s="14" t="s">
        <v>82</v>
      </c>
      <c r="AW1494" s="14" t="s">
        <v>34</v>
      </c>
      <c r="AX1494" s="14" t="s">
        <v>73</v>
      </c>
      <c r="AY1494" s="175" t="s">
        <v>252</v>
      </c>
    </row>
    <row r="1495" spans="2:51" s="13" customFormat="1" ht="11.25">
      <c r="B1495" s="167"/>
      <c r="D1495" s="160" t="s">
        <v>264</v>
      </c>
      <c r="E1495" s="168" t="s">
        <v>3</v>
      </c>
      <c r="F1495" s="169" t="s">
        <v>7279</v>
      </c>
      <c r="H1495" s="168" t="s">
        <v>3</v>
      </c>
      <c r="I1495" s="170"/>
      <c r="L1495" s="167"/>
      <c r="M1495" s="171"/>
      <c r="N1495" s="172"/>
      <c r="O1495" s="172"/>
      <c r="P1495" s="172"/>
      <c r="Q1495" s="172"/>
      <c r="R1495" s="172"/>
      <c r="S1495" s="172"/>
      <c r="T1495" s="173"/>
      <c r="AT1495" s="168" t="s">
        <v>264</v>
      </c>
      <c r="AU1495" s="168" t="s">
        <v>82</v>
      </c>
      <c r="AV1495" s="13" t="s">
        <v>80</v>
      </c>
      <c r="AW1495" s="13" t="s">
        <v>34</v>
      </c>
      <c r="AX1495" s="13" t="s">
        <v>73</v>
      </c>
      <c r="AY1495" s="168" t="s">
        <v>252</v>
      </c>
    </row>
    <row r="1496" spans="2:51" s="14" customFormat="1" ht="11.25">
      <c r="B1496" s="174"/>
      <c r="D1496" s="160" t="s">
        <v>264</v>
      </c>
      <c r="E1496" s="175" t="s">
        <v>3</v>
      </c>
      <c r="F1496" s="176" t="s">
        <v>588</v>
      </c>
      <c r="H1496" s="177">
        <v>34</v>
      </c>
      <c r="I1496" s="178"/>
      <c r="L1496" s="174"/>
      <c r="M1496" s="179"/>
      <c r="N1496" s="180"/>
      <c r="O1496" s="180"/>
      <c r="P1496" s="180"/>
      <c r="Q1496" s="180"/>
      <c r="R1496" s="180"/>
      <c r="S1496" s="180"/>
      <c r="T1496" s="181"/>
      <c r="AT1496" s="175" t="s">
        <v>264</v>
      </c>
      <c r="AU1496" s="175" t="s">
        <v>82</v>
      </c>
      <c r="AV1496" s="14" t="s">
        <v>82</v>
      </c>
      <c r="AW1496" s="14" t="s">
        <v>34</v>
      </c>
      <c r="AX1496" s="14" t="s">
        <v>73</v>
      </c>
      <c r="AY1496" s="175" t="s">
        <v>252</v>
      </c>
    </row>
    <row r="1497" spans="2:51" s="13" customFormat="1" ht="11.25">
      <c r="B1497" s="167"/>
      <c r="D1497" s="160" t="s">
        <v>264</v>
      </c>
      <c r="E1497" s="168" t="s">
        <v>3</v>
      </c>
      <c r="F1497" s="169" t="s">
        <v>7280</v>
      </c>
      <c r="H1497" s="168" t="s">
        <v>3</v>
      </c>
      <c r="I1497" s="170"/>
      <c r="L1497" s="167"/>
      <c r="M1497" s="171"/>
      <c r="N1497" s="172"/>
      <c r="O1497" s="172"/>
      <c r="P1497" s="172"/>
      <c r="Q1497" s="172"/>
      <c r="R1497" s="172"/>
      <c r="S1497" s="172"/>
      <c r="T1497" s="173"/>
      <c r="AT1497" s="168" t="s">
        <v>264</v>
      </c>
      <c r="AU1497" s="168" t="s">
        <v>82</v>
      </c>
      <c r="AV1497" s="13" t="s">
        <v>80</v>
      </c>
      <c r="AW1497" s="13" t="s">
        <v>34</v>
      </c>
      <c r="AX1497" s="13" t="s">
        <v>73</v>
      </c>
      <c r="AY1497" s="168" t="s">
        <v>252</v>
      </c>
    </row>
    <row r="1498" spans="2:51" s="14" customFormat="1" ht="11.25">
      <c r="B1498" s="174"/>
      <c r="D1498" s="160" t="s">
        <v>264</v>
      </c>
      <c r="E1498" s="175" t="s">
        <v>3</v>
      </c>
      <c r="F1498" s="176" t="s">
        <v>640</v>
      </c>
      <c r="H1498" s="177">
        <v>41</v>
      </c>
      <c r="I1498" s="178"/>
      <c r="L1498" s="174"/>
      <c r="M1498" s="179"/>
      <c r="N1498" s="180"/>
      <c r="O1498" s="180"/>
      <c r="P1498" s="180"/>
      <c r="Q1498" s="180"/>
      <c r="R1498" s="180"/>
      <c r="S1498" s="180"/>
      <c r="T1498" s="181"/>
      <c r="AT1498" s="175" t="s">
        <v>264</v>
      </c>
      <c r="AU1498" s="175" t="s">
        <v>82</v>
      </c>
      <c r="AV1498" s="14" t="s">
        <v>82</v>
      </c>
      <c r="AW1498" s="14" t="s">
        <v>34</v>
      </c>
      <c r="AX1498" s="14" t="s">
        <v>73</v>
      </c>
      <c r="AY1498" s="175" t="s">
        <v>252</v>
      </c>
    </row>
    <row r="1499" spans="2:51" s="13" customFormat="1" ht="11.25">
      <c r="B1499" s="167"/>
      <c r="D1499" s="160" t="s">
        <v>264</v>
      </c>
      <c r="E1499" s="168" t="s">
        <v>3</v>
      </c>
      <c r="F1499" s="169" t="s">
        <v>7281</v>
      </c>
      <c r="H1499" s="168" t="s">
        <v>3</v>
      </c>
      <c r="I1499" s="170"/>
      <c r="L1499" s="167"/>
      <c r="M1499" s="171"/>
      <c r="N1499" s="172"/>
      <c r="O1499" s="172"/>
      <c r="P1499" s="172"/>
      <c r="Q1499" s="172"/>
      <c r="R1499" s="172"/>
      <c r="S1499" s="172"/>
      <c r="T1499" s="173"/>
      <c r="AT1499" s="168" t="s">
        <v>264</v>
      </c>
      <c r="AU1499" s="168" t="s">
        <v>82</v>
      </c>
      <c r="AV1499" s="13" t="s">
        <v>80</v>
      </c>
      <c r="AW1499" s="13" t="s">
        <v>34</v>
      </c>
      <c r="AX1499" s="13" t="s">
        <v>73</v>
      </c>
      <c r="AY1499" s="168" t="s">
        <v>252</v>
      </c>
    </row>
    <row r="1500" spans="2:51" s="14" customFormat="1" ht="11.25">
      <c r="B1500" s="174"/>
      <c r="D1500" s="160" t="s">
        <v>264</v>
      </c>
      <c r="E1500" s="175" t="s">
        <v>3</v>
      </c>
      <c r="F1500" s="176" t="s">
        <v>748</v>
      </c>
      <c r="H1500" s="177">
        <v>47</v>
      </c>
      <c r="I1500" s="178"/>
      <c r="L1500" s="174"/>
      <c r="M1500" s="179"/>
      <c r="N1500" s="180"/>
      <c r="O1500" s="180"/>
      <c r="P1500" s="180"/>
      <c r="Q1500" s="180"/>
      <c r="R1500" s="180"/>
      <c r="S1500" s="180"/>
      <c r="T1500" s="181"/>
      <c r="AT1500" s="175" t="s">
        <v>264</v>
      </c>
      <c r="AU1500" s="175" t="s">
        <v>82</v>
      </c>
      <c r="AV1500" s="14" t="s">
        <v>82</v>
      </c>
      <c r="AW1500" s="14" t="s">
        <v>34</v>
      </c>
      <c r="AX1500" s="14" t="s">
        <v>73</v>
      </c>
      <c r="AY1500" s="175" t="s">
        <v>252</v>
      </c>
    </row>
    <row r="1501" spans="2:51" s="13" customFormat="1" ht="11.25">
      <c r="B1501" s="167"/>
      <c r="D1501" s="160" t="s">
        <v>264</v>
      </c>
      <c r="E1501" s="168" t="s">
        <v>3</v>
      </c>
      <c r="F1501" s="169" t="s">
        <v>7282</v>
      </c>
      <c r="H1501" s="168" t="s">
        <v>3</v>
      </c>
      <c r="I1501" s="170"/>
      <c r="L1501" s="167"/>
      <c r="M1501" s="171"/>
      <c r="N1501" s="172"/>
      <c r="O1501" s="172"/>
      <c r="P1501" s="172"/>
      <c r="Q1501" s="172"/>
      <c r="R1501" s="172"/>
      <c r="S1501" s="172"/>
      <c r="T1501" s="173"/>
      <c r="AT1501" s="168" t="s">
        <v>264</v>
      </c>
      <c r="AU1501" s="168" t="s">
        <v>82</v>
      </c>
      <c r="AV1501" s="13" t="s">
        <v>80</v>
      </c>
      <c r="AW1501" s="13" t="s">
        <v>34</v>
      </c>
      <c r="AX1501" s="13" t="s">
        <v>73</v>
      </c>
      <c r="AY1501" s="168" t="s">
        <v>252</v>
      </c>
    </row>
    <row r="1502" spans="2:51" s="14" customFormat="1" ht="11.25">
      <c r="B1502" s="174"/>
      <c r="D1502" s="160" t="s">
        <v>264</v>
      </c>
      <c r="E1502" s="175" t="s">
        <v>3</v>
      </c>
      <c r="F1502" s="176" t="s">
        <v>693</v>
      </c>
      <c r="H1502" s="177">
        <v>43</v>
      </c>
      <c r="I1502" s="178"/>
      <c r="L1502" s="174"/>
      <c r="M1502" s="179"/>
      <c r="N1502" s="180"/>
      <c r="O1502" s="180"/>
      <c r="P1502" s="180"/>
      <c r="Q1502" s="180"/>
      <c r="R1502" s="180"/>
      <c r="S1502" s="180"/>
      <c r="T1502" s="181"/>
      <c r="AT1502" s="175" t="s">
        <v>264</v>
      </c>
      <c r="AU1502" s="175" t="s">
        <v>82</v>
      </c>
      <c r="AV1502" s="14" t="s">
        <v>82</v>
      </c>
      <c r="AW1502" s="14" t="s">
        <v>34</v>
      </c>
      <c r="AX1502" s="14" t="s">
        <v>73</v>
      </c>
      <c r="AY1502" s="175" t="s">
        <v>252</v>
      </c>
    </row>
    <row r="1503" spans="2:51" s="13" customFormat="1" ht="11.25">
      <c r="B1503" s="167"/>
      <c r="D1503" s="160" t="s">
        <v>264</v>
      </c>
      <c r="E1503" s="168" t="s">
        <v>3</v>
      </c>
      <c r="F1503" s="169" t="s">
        <v>7283</v>
      </c>
      <c r="H1503" s="168" t="s">
        <v>3</v>
      </c>
      <c r="I1503" s="170"/>
      <c r="L1503" s="167"/>
      <c r="M1503" s="171"/>
      <c r="N1503" s="172"/>
      <c r="O1503" s="172"/>
      <c r="P1503" s="172"/>
      <c r="Q1503" s="172"/>
      <c r="R1503" s="172"/>
      <c r="S1503" s="172"/>
      <c r="T1503" s="173"/>
      <c r="AT1503" s="168" t="s">
        <v>264</v>
      </c>
      <c r="AU1503" s="168" t="s">
        <v>82</v>
      </c>
      <c r="AV1503" s="13" t="s">
        <v>80</v>
      </c>
      <c r="AW1503" s="13" t="s">
        <v>34</v>
      </c>
      <c r="AX1503" s="13" t="s">
        <v>73</v>
      </c>
      <c r="AY1503" s="168" t="s">
        <v>252</v>
      </c>
    </row>
    <row r="1504" spans="2:51" s="14" customFormat="1" ht="11.25">
      <c r="B1504" s="174"/>
      <c r="D1504" s="160" t="s">
        <v>264</v>
      </c>
      <c r="E1504" s="175" t="s">
        <v>3</v>
      </c>
      <c r="F1504" s="176" t="s">
        <v>451</v>
      </c>
      <c r="H1504" s="177">
        <v>22</v>
      </c>
      <c r="I1504" s="178"/>
      <c r="L1504" s="174"/>
      <c r="M1504" s="179"/>
      <c r="N1504" s="180"/>
      <c r="O1504" s="180"/>
      <c r="P1504" s="180"/>
      <c r="Q1504" s="180"/>
      <c r="R1504" s="180"/>
      <c r="S1504" s="180"/>
      <c r="T1504" s="181"/>
      <c r="AT1504" s="175" t="s">
        <v>264</v>
      </c>
      <c r="AU1504" s="175" t="s">
        <v>82</v>
      </c>
      <c r="AV1504" s="14" t="s">
        <v>82</v>
      </c>
      <c r="AW1504" s="14" t="s">
        <v>34</v>
      </c>
      <c r="AX1504" s="14" t="s">
        <v>73</v>
      </c>
      <c r="AY1504" s="175" t="s">
        <v>252</v>
      </c>
    </row>
    <row r="1505" spans="2:51" s="13" customFormat="1" ht="11.25">
      <c r="B1505" s="167"/>
      <c r="D1505" s="160" t="s">
        <v>264</v>
      </c>
      <c r="E1505" s="168" t="s">
        <v>3</v>
      </c>
      <c r="F1505" s="169" t="s">
        <v>7284</v>
      </c>
      <c r="H1505" s="168" t="s">
        <v>3</v>
      </c>
      <c r="I1505" s="170"/>
      <c r="L1505" s="167"/>
      <c r="M1505" s="171"/>
      <c r="N1505" s="172"/>
      <c r="O1505" s="172"/>
      <c r="P1505" s="172"/>
      <c r="Q1505" s="172"/>
      <c r="R1505" s="172"/>
      <c r="S1505" s="172"/>
      <c r="T1505" s="173"/>
      <c r="AT1505" s="168" t="s">
        <v>264</v>
      </c>
      <c r="AU1505" s="168" t="s">
        <v>82</v>
      </c>
      <c r="AV1505" s="13" t="s">
        <v>80</v>
      </c>
      <c r="AW1505" s="13" t="s">
        <v>34</v>
      </c>
      <c r="AX1505" s="13" t="s">
        <v>73</v>
      </c>
      <c r="AY1505" s="168" t="s">
        <v>252</v>
      </c>
    </row>
    <row r="1506" spans="2:51" s="14" customFormat="1" ht="11.25">
      <c r="B1506" s="174"/>
      <c r="D1506" s="160" t="s">
        <v>264</v>
      </c>
      <c r="E1506" s="175" t="s">
        <v>3</v>
      </c>
      <c r="F1506" s="176" t="s">
        <v>494</v>
      </c>
      <c r="H1506" s="177">
        <v>26</v>
      </c>
      <c r="I1506" s="178"/>
      <c r="L1506" s="174"/>
      <c r="M1506" s="179"/>
      <c r="N1506" s="180"/>
      <c r="O1506" s="180"/>
      <c r="P1506" s="180"/>
      <c r="Q1506" s="180"/>
      <c r="R1506" s="180"/>
      <c r="S1506" s="180"/>
      <c r="T1506" s="181"/>
      <c r="AT1506" s="175" t="s">
        <v>264</v>
      </c>
      <c r="AU1506" s="175" t="s">
        <v>82</v>
      </c>
      <c r="AV1506" s="14" t="s">
        <v>82</v>
      </c>
      <c r="AW1506" s="14" t="s">
        <v>34</v>
      </c>
      <c r="AX1506" s="14" t="s">
        <v>73</v>
      </c>
      <c r="AY1506" s="175" t="s">
        <v>252</v>
      </c>
    </row>
    <row r="1507" spans="2:51" s="13" customFormat="1" ht="11.25">
      <c r="B1507" s="167"/>
      <c r="D1507" s="160" t="s">
        <v>264</v>
      </c>
      <c r="E1507" s="168" t="s">
        <v>3</v>
      </c>
      <c r="F1507" s="169" t="s">
        <v>7285</v>
      </c>
      <c r="H1507" s="168" t="s">
        <v>3</v>
      </c>
      <c r="I1507" s="170"/>
      <c r="L1507" s="167"/>
      <c r="M1507" s="171"/>
      <c r="N1507" s="172"/>
      <c r="O1507" s="172"/>
      <c r="P1507" s="172"/>
      <c r="Q1507" s="172"/>
      <c r="R1507" s="172"/>
      <c r="S1507" s="172"/>
      <c r="T1507" s="173"/>
      <c r="AT1507" s="168" t="s">
        <v>264</v>
      </c>
      <c r="AU1507" s="168" t="s">
        <v>82</v>
      </c>
      <c r="AV1507" s="13" t="s">
        <v>80</v>
      </c>
      <c r="AW1507" s="13" t="s">
        <v>34</v>
      </c>
      <c r="AX1507" s="13" t="s">
        <v>73</v>
      </c>
      <c r="AY1507" s="168" t="s">
        <v>252</v>
      </c>
    </row>
    <row r="1508" spans="2:51" s="14" customFormat="1" ht="11.25">
      <c r="B1508" s="174"/>
      <c r="D1508" s="160" t="s">
        <v>264</v>
      </c>
      <c r="E1508" s="175" t="s">
        <v>3</v>
      </c>
      <c r="F1508" s="176" t="s">
        <v>485</v>
      </c>
      <c r="H1508" s="177">
        <v>25</v>
      </c>
      <c r="I1508" s="178"/>
      <c r="L1508" s="174"/>
      <c r="M1508" s="179"/>
      <c r="N1508" s="180"/>
      <c r="O1508" s="180"/>
      <c r="P1508" s="180"/>
      <c r="Q1508" s="180"/>
      <c r="R1508" s="180"/>
      <c r="S1508" s="180"/>
      <c r="T1508" s="181"/>
      <c r="AT1508" s="175" t="s">
        <v>264</v>
      </c>
      <c r="AU1508" s="175" t="s">
        <v>82</v>
      </c>
      <c r="AV1508" s="14" t="s">
        <v>82</v>
      </c>
      <c r="AW1508" s="14" t="s">
        <v>34</v>
      </c>
      <c r="AX1508" s="14" t="s">
        <v>73</v>
      </c>
      <c r="AY1508" s="175" t="s">
        <v>252</v>
      </c>
    </row>
    <row r="1509" spans="2:51" s="13" customFormat="1" ht="11.25">
      <c r="B1509" s="167"/>
      <c r="D1509" s="160" t="s">
        <v>264</v>
      </c>
      <c r="E1509" s="168" t="s">
        <v>3</v>
      </c>
      <c r="F1509" s="169" t="s">
        <v>7286</v>
      </c>
      <c r="H1509" s="168" t="s">
        <v>3</v>
      </c>
      <c r="I1509" s="170"/>
      <c r="L1509" s="167"/>
      <c r="M1509" s="171"/>
      <c r="N1509" s="172"/>
      <c r="O1509" s="172"/>
      <c r="P1509" s="172"/>
      <c r="Q1509" s="172"/>
      <c r="R1509" s="172"/>
      <c r="S1509" s="172"/>
      <c r="T1509" s="173"/>
      <c r="AT1509" s="168" t="s">
        <v>264</v>
      </c>
      <c r="AU1509" s="168" t="s">
        <v>82</v>
      </c>
      <c r="AV1509" s="13" t="s">
        <v>80</v>
      </c>
      <c r="AW1509" s="13" t="s">
        <v>34</v>
      </c>
      <c r="AX1509" s="13" t="s">
        <v>73</v>
      </c>
      <c r="AY1509" s="168" t="s">
        <v>252</v>
      </c>
    </row>
    <row r="1510" spans="2:51" s="14" customFormat="1" ht="11.25">
      <c r="B1510" s="174"/>
      <c r="D1510" s="160" t="s">
        <v>264</v>
      </c>
      <c r="E1510" s="175" t="s">
        <v>3</v>
      </c>
      <c r="F1510" s="176" t="s">
        <v>475</v>
      </c>
      <c r="H1510" s="177">
        <v>24</v>
      </c>
      <c r="I1510" s="178"/>
      <c r="L1510" s="174"/>
      <c r="M1510" s="179"/>
      <c r="N1510" s="180"/>
      <c r="O1510" s="180"/>
      <c r="P1510" s="180"/>
      <c r="Q1510" s="180"/>
      <c r="R1510" s="180"/>
      <c r="S1510" s="180"/>
      <c r="T1510" s="181"/>
      <c r="AT1510" s="175" t="s">
        <v>264</v>
      </c>
      <c r="AU1510" s="175" t="s">
        <v>82</v>
      </c>
      <c r="AV1510" s="14" t="s">
        <v>82</v>
      </c>
      <c r="AW1510" s="14" t="s">
        <v>34</v>
      </c>
      <c r="AX1510" s="14" t="s">
        <v>73</v>
      </c>
      <c r="AY1510" s="175" t="s">
        <v>252</v>
      </c>
    </row>
    <row r="1511" spans="2:51" s="13" customFormat="1" ht="11.25">
      <c r="B1511" s="167"/>
      <c r="D1511" s="160" t="s">
        <v>264</v>
      </c>
      <c r="E1511" s="168" t="s">
        <v>3</v>
      </c>
      <c r="F1511" s="169" t="s">
        <v>7287</v>
      </c>
      <c r="H1511" s="168" t="s">
        <v>3</v>
      </c>
      <c r="I1511" s="170"/>
      <c r="L1511" s="167"/>
      <c r="M1511" s="171"/>
      <c r="N1511" s="172"/>
      <c r="O1511" s="172"/>
      <c r="P1511" s="172"/>
      <c r="Q1511" s="172"/>
      <c r="R1511" s="172"/>
      <c r="S1511" s="172"/>
      <c r="T1511" s="173"/>
      <c r="AT1511" s="168" t="s">
        <v>264</v>
      </c>
      <c r="AU1511" s="168" t="s">
        <v>82</v>
      </c>
      <c r="AV1511" s="13" t="s">
        <v>80</v>
      </c>
      <c r="AW1511" s="13" t="s">
        <v>34</v>
      </c>
      <c r="AX1511" s="13" t="s">
        <v>73</v>
      </c>
      <c r="AY1511" s="168" t="s">
        <v>252</v>
      </c>
    </row>
    <row r="1512" spans="2:51" s="14" customFormat="1" ht="11.25">
      <c r="B1512" s="174"/>
      <c r="D1512" s="160" t="s">
        <v>264</v>
      </c>
      <c r="E1512" s="175" t="s">
        <v>3</v>
      </c>
      <c r="F1512" s="176" t="s">
        <v>503</v>
      </c>
      <c r="H1512" s="177">
        <v>27</v>
      </c>
      <c r="I1512" s="178"/>
      <c r="L1512" s="174"/>
      <c r="M1512" s="179"/>
      <c r="N1512" s="180"/>
      <c r="O1512" s="180"/>
      <c r="P1512" s="180"/>
      <c r="Q1512" s="180"/>
      <c r="R1512" s="180"/>
      <c r="S1512" s="180"/>
      <c r="T1512" s="181"/>
      <c r="AT1512" s="175" t="s">
        <v>264</v>
      </c>
      <c r="AU1512" s="175" t="s">
        <v>82</v>
      </c>
      <c r="AV1512" s="14" t="s">
        <v>82</v>
      </c>
      <c r="AW1512" s="14" t="s">
        <v>34</v>
      </c>
      <c r="AX1512" s="14" t="s">
        <v>73</v>
      </c>
      <c r="AY1512" s="175" t="s">
        <v>252</v>
      </c>
    </row>
    <row r="1513" spans="2:51" s="13" customFormat="1" ht="11.25">
      <c r="B1513" s="167"/>
      <c r="D1513" s="160" t="s">
        <v>264</v>
      </c>
      <c r="E1513" s="168" t="s">
        <v>3</v>
      </c>
      <c r="F1513" s="169" t="s">
        <v>7288</v>
      </c>
      <c r="H1513" s="168" t="s">
        <v>3</v>
      </c>
      <c r="I1513" s="170"/>
      <c r="L1513" s="167"/>
      <c r="M1513" s="171"/>
      <c r="N1513" s="172"/>
      <c r="O1513" s="172"/>
      <c r="P1513" s="172"/>
      <c r="Q1513" s="172"/>
      <c r="R1513" s="172"/>
      <c r="S1513" s="172"/>
      <c r="T1513" s="173"/>
      <c r="AT1513" s="168" t="s">
        <v>264</v>
      </c>
      <c r="AU1513" s="168" t="s">
        <v>82</v>
      </c>
      <c r="AV1513" s="13" t="s">
        <v>80</v>
      </c>
      <c r="AW1513" s="13" t="s">
        <v>34</v>
      </c>
      <c r="AX1513" s="13" t="s">
        <v>73</v>
      </c>
      <c r="AY1513" s="168" t="s">
        <v>252</v>
      </c>
    </row>
    <row r="1514" spans="2:51" s="14" customFormat="1" ht="11.25">
      <c r="B1514" s="174"/>
      <c r="D1514" s="160" t="s">
        <v>264</v>
      </c>
      <c r="E1514" s="175" t="s">
        <v>3</v>
      </c>
      <c r="F1514" s="176" t="s">
        <v>503</v>
      </c>
      <c r="H1514" s="177">
        <v>27</v>
      </c>
      <c r="I1514" s="178"/>
      <c r="L1514" s="174"/>
      <c r="M1514" s="179"/>
      <c r="N1514" s="180"/>
      <c r="O1514" s="180"/>
      <c r="P1514" s="180"/>
      <c r="Q1514" s="180"/>
      <c r="R1514" s="180"/>
      <c r="S1514" s="180"/>
      <c r="T1514" s="181"/>
      <c r="AT1514" s="175" t="s">
        <v>264</v>
      </c>
      <c r="AU1514" s="175" t="s">
        <v>82</v>
      </c>
      <c r="AV1514" s="14" t="s">
        <v>82</v>
      </c>
      <c r="AW1514" s="14" t="s">
        <v>34</v>
      </c>
      <c r="AX1514" s="14" t="s">
        <v>73</v>
      </c>
      <c r="AY1514" s="175" t="s">
        <v>252</v>
      </c>
    </row>
    <row r="1515" spans="2:51" s="13" customFormat="1" ht="11.25">
      <c r="B1515" s="167"/>
      <c r="D1515" s="160" t="s">
        <v>264</v>
      </c>
      <c r="E1515" s="168" t="s">
        <v>3</v>
      </c>
      <c r="F1515" s="169" t="s">
        <v>7289</v>
      </c>
      <c r="H1515" s="168" t="s">
        <v>3</v>
      </c>
      <c r="I1515" s="170"/>
      <c r="L1515" s="167"/>
      <c r="M1515" s="171"/>
      <c r="N1515" s="172"/>
      <c r="O1515" s="172"/>
      <c r="P1515" s="172"/>
      <c r="Q1515" s="172"/>
      <c r="R1515" s="172"/>
      <c r="S1515" s="172"/>
      <c r="T1515" s="173"/>
      <c r="AT1515" s="168" t="s">
        <v>264</v>
      </c>
      <c r="AU1515" s="168" t="s">
        <v>82</v>
      </c>
      <c r="AV1515" s="13" t="s">
        <v>80</v>
      </c>
      <c r="AW1515" s="13" t="s">
        <v>34</v>
      </c>
      <c r="AX1515" s="13" t="s">
        <v>73</v>
      </c>
      <c r="AY1515" s="168" t="s">
        <v>252</v>
      </c>
    </row>
    <row r="1516" spans="2:51" s="14" customFormat="1" ht="11.25">
      <c r="B1516" s="174"/>
      <c r="D1516" s="160" t="s">
        <v>264</v>
      </c>
      <c r="E1516" s="175" t="s">
        <v>3</v>
      </c>
      <c r="F1516" s="176" t="s">
        <v>503</v>
      </c>
      <c r="H1516" s="177">
        <v>27</v>
      </c>
      <c r="I1516" s="178"/>
      <c r="L1516" s="174"/>
      <c r="M1516" s="179"/>
      <c r="N1516" s="180"/>
      <c r="O1516" s="180"/>
      <c r="P1516" s="180"/>
      <c r="Q1516" s="180"/>
      <c r="R1516" s="180"/>
      <c r="S1516" s="180"/>
      <c r="T1516" s="181"/>
      <c r="AT1516" s="175" t="s">
        <v>264</v>
      </c>
      <c r="AU1516" s="175" t="s">
        <v>82</v>
      </c>
      <c r="AV1516" s="14" t="s">
        <v>82</v>
      </c>
      <c r="AW1516" s="14" t="s">
        <v>34</v>
      </c>
      <c r="AX1516" s="14" t="s">
        <v>73</v>
      </c>
      <c r="AY1516" s="175" t="s">
        <v>252</v>
      </c>
    </row>
    <row r="1517" spans="2:51" s="13" customFormat="1" ht="11.25">
      <c r="B1517" s="167"/>
      <c r="D1517" s="160" t="s">
        <v>264</v>
      </c>
      <c r="E1517" s="168" t="s">
        <v>3</v>
      </c>
      <c r="F1517" s="169" t="s">
        <v>7290</v>
      </c>
      <c r="H1517" s="168" t="s">
        <v>3</v>
      </c>
      <c r="I1517" s="170"/>
      <c r="L1517" s="167"/>
      <c r="M1517" s="171"/>
      <c r="N1517" s="172"/>
      <c r="O1517" s="172"/>
      <c r="P1517" s="172"/>
      <c r="Q1517" s="172"/>
      <c r="R1517" s="172"/>
      <c r="S1517" s="172"/>
      <c r="T1517" s="173"/>
      <c r="AT1517" s="168" t="s">
        <v>264</v>
      </c>
      <c r="AU1517" s="168" t="s">
        <v>82</v>
      </c>
      <c r="AV1517" s="13" t="s">
        <v>80</v>
      </c>
      <c r="AW1517" s="13" t="s">
        <v>34</v>
      </c>
      <c r="AX1517" s="13" t="s">
        <v>73</v>
      </c>
      <c r="AY1517" s="168" t="s">
        <v>252</v>
      </c>
    </row>
    <row r="1518" spans="2:51" s="14" customFormat="1" ht="11.25">
      <c r="B1518" s="174"/>
      <c r="D1518" s="160" t="s">
        <v>264</v>
      </c>
      <c r="E1518" s="175" t="s">
        <v>3</v>
      </c>
      <c r="F1518" s="176" t="s">
        <v>503</v>
      </c>
      <c r="H1518" s="177">
        <v>27</v>
      </c>
      <c r="I1518" s="178"/>
      <c r="L1518" s="174"/>
      <c r="M1518" s="179"/>
      <c r="N1518" s="180"/>
      <c r="O1518" s="180"/>
      <c r="P1518" s="180"/>
      <c r="Q1518" s="180"/>
      <c r="R1518" s="180"/>
      <c r="S1518" s="180"/>
      <c r="T1518" s="181"/>
      <c r="AT1518" s="175" t="s">
        <v>264</v>
      </c>
      <c r="AU1518" s="175" t="s">
        <v>82</v>
      </c>
      <c r="AV1518" s="14" t="s">
        <v>82</v>
      </c>
      <c r="AW1518" s="14" t="s">
        <v>34</v>
      </c>
      <c r="AX1518" s="14" t="s">
        <v>73</v>
      </c>
      <c r="AY1518" s="175" t="s">
        <v>252</v>
      </c>
    </row>
    <row r="1519" spans="2:51" s="13" customFormat="1" ht="11.25">
      <c r="B1519" s="167"/>
      <c r="D1519" s="160" t="s">
        <v>264</v>
      </c>
      <c r="E1519" s="168" t="s">
        <v>3</v>
      </c>
      <c r="F1519" s="169" t="s">
        <v>7291</v>
      </c>
      <c r="H1519" s="168" t="s">
        <v>3</v>
      </c>
      <c r="I1519" s="170"/>
      <c r="L1519" s="167"/>
      <c r="M1519" s="171"/>
      <c r="N1519" s="172"/>
      <c r="O1519" s="172"/>
      <c r="P1519" s="172"/>
      <c r="Q1519" s="172"/>
      <c r="R1519" s="172"/>
      <c r="S1519" s="172"/>
      <c r="T1519" s="173"/>
      <c r="AT1519" s="168" t="s">
        <v>264</v>
      </c>
      <c r="AU1519" s="168" t="s">
        <v>82</v>
      </c>
      <c r="AV1519" s="13" t="s">
        <v>80</v>
      </c>
      <c r="AW1519" s="13" t="s">
        <v>34</v>
      </c>
      <c r="AX1519" s="13" t="s">
        <v>73</v>
      </c>
      <c r="AY1519" s="168" t="s">
        <v>252</v>
      </c>
    </row>
    <row r="1520" spans="2:51" s="14" customFormat="1" ht="11.25">
      <c r="B1520" s="174"/>
      <c r="D1520" s="160" t="s">
        <v>264</v>
      </c>
      <c r="E1520" s="175" t="s">
        <v>3</v>
      </c>
      <c r="F1520" s="176" t="s">
        <v>8</v>
      </c>
      <c r="H1520" s="177">
        <v>21</v>
      </c>
      <c r="I1520" s="178"/>
      <c r="L1520" s="174"/>
      <c r="M1520" s="179"/>
      <c r="N1520" s="180"/>
      <c r="O1520" s="180"/>
      <c r="P1520" s="180"/>
      <c r="Q1520" s="180"/>
      <c r="R1520" s="180"/>
      <c r="S1520" s="180"/>
      <c r="T1520" s="181"/>
      <c r="AT1520" s="175" t="s">
        <v>264</v>
      </c>
      <c r="AU1520" s="175" t="s">
        <v>82</v>
      </c>
      <c r="AV1520" s="14" t="s">
        <v>82</v>
      </c>
      <c r="AW1520" s="14" t="s">
        <v>34</v>
      </c>
      <c r="AX1520" s="14" t="s">
        <v>73</v>
      </c>
      <c r="AY1520" s="175" t="s">
        <v>252</v>
      </c>
    </row>
    <row r="1521" spans="2:51" s="13" customFormat="1" ht="11.25">
      <c r="B1521" s="167"/>
      <c r="D1521" s="160" t="s">
        <v>264</v>
      </c>
      <c r="E1521" s="168" t="s">
        <v>3</v>
      </c>
      <c r="F1521" s="169" t="s">
        <v>7292</v>
      </c>
      <c r="H1521" s="168" t="s">
        <v>3</v>
      </c>
      <c r="I1521" s="170"/>
      <c r="L1521" s="167"/>
      <c r="M1521" s="171"/>
      <c r="N1521" s="172"/>
      <c r="O1521" s="172"/>
      <c r="P1521" s="172"/>
      <c r="Q1521" s="172"/>
      <c r="R1521" s="172"/>
      <c r="S1521" s="172"/>
      <c r="T1521" s="173"/>
      <c r="AT1521" s="168" t="s">
        <v>264</v>
      </c>
      <c r="AU1521" s="168" t="s">
        <v>82</v>
      </c>
      <c r="AV1521" s="13" t="s">
        <v>80</v>
      </c>
      <c r="AW1521" s="13" t="s">
        <v>34</v>
      </c>
      <c r="AX1521" s="13" t="s">
        <v>73</v>
      </c>
      <c r="AY1521" s="168" t="s">
        <v>252</v>
      </c>
    </row>
    <row r="1522" spans="2:51" s="14" customFormat="1" ht="11.25">
      <c r="B1522" s="174"/>
      <c r="D1522" s="160" t="s">
        <v>264</v>
      </c>
      <c r="E1522" s="175" t="s">
        <v>3</v>
      </c>
      <c r="F1522" s="176" t="s">
        <v>485</v>
      </c>
      <c r="H1522" s="177">
        <v>25</v>
      </c>
      <c r="I1522" s="178"/>
      <c r="L1522" s="174"/>
      <c r="M1522" s="179"/>
      <c r="N1522" s="180"/>
      <c r="O1522" s="180"/>
      <c r="P1522" s="180"/>
      <c r="Q1522" s="180"/>
      <c r="R1522" s="180"/>
      <c r="S1522" s="180"/>
      <c r="T1522" s="181"/>
      <c r="AT1522" s="175" t="s">
        <v>264</v>
      </c>
      <c r="AU1522" s="175" t="s">
        <v>82</v>
      </c>
      <c r="AV1522" s="14" t="s">
        <v>82</v>
      </c>
      <c r="AW1522" s="14" t="s">
        <v>34</v>
      </c>
      <c r="AX1522" s="14" t="s">
        <v>73</v>
      </c>
      <c r="AY1522" s="175" t="s">
        <v>252</v>
      </c>
    </row>
    <row r="1523" spans="2:51" s="13" customFormat="1" ht="11.25">
      <c r="B1523" s="167"/>
      <c r="D1523" s="160" t="s">
        <v>264</v>
      </c>
      <c r="E1523" s="168" t="s">
        <v>3</v>
      </c>
      <c r="F1523" s="169" t="s">
        <v>7293</v>
      </c>
      <c r="H1523" s="168" t="s">
        <v>3</v>
      </c>
      <c r="I1523" s="170"/>
      <c r="L1523" s="167"/>
      <c r="M1523" s="171"/>
      <c r="N1523" s="172"/>
      <c r="O1523" s="172"/>
      <c r="P1523" s="172"/>
      <c r="Q1523" s="172"/>
      <c r="R1523" s="172"/>
      <c r="S1523" s="172"/>
      <c r="T1523" s="173"/>
      <c r="AT1523" s="168" t="s">
        <v>264</v>
      </c>
      <c r="AU1523" s="168" t="s">
        <v>82</v>
      </c>
      <c r="AV1523" s="13" t="s">
        <v>80</v>
      </c>
      <c r="AW1523" s="13" t="s">
        <v>34</v>
      </c>
      <c r="AX1523" s="13" t="s">
        <v>73</v>
      </c>
      <c r="AY1523" s="168" t="s">
        <v>252</v>
      </c>
    </row>
    <row r="1524" spans="2:51" s="14" customFormat="1" ht="11.25">
      <c r="B1524" s="174"/>
      <c r="D1524" s="160" t="s">
        <v>264</v>
      </c>
      <c r="E1524" s="175" t="s">
        <v>3</v>
      </c>
      <c r="F1524" s="176" t="s">
        <v>596</v>
      </c>
      <c r="H1524" s="177">
        <v>35</v>
      </c>
      <c r="I1524" s="178"/>
      <c r="L1524" s="174"/>
      <c r="M1524" s="179"/>
      <c r="N1524" s="180"/>
      <c r="O1524" s="180"/>
      <c r="P1524" s="180"/>
      <c r="Q1524" s="180"/>
      <c r="R1524" s="180"/>
      <c r="S1524" s="180"/>
      <c r="T1524" s="181"/>
      <c r="AT1524" s="175" t="s">
        <v>264</v>
      </c>
      <c r="AU1524" s="175" t="s">
        <v>82</v>
      </c>
      <c r="AV1524" s="14" t="s">
        <v>82</v>
      </c>
      <c r="AW1524" s="14" t="s">
        <v>34</v>
      </c>
      <c r="AX1524" s="14" t="s">
        <v>73</v>
      </c>
      <c r="AY1524" s="175" t="s">
        <v>252</v>
      </c>
    </row>
    <row r="1525" spans="2:51" s="13" customFormat="1" ht="11.25">
      <c r="B1525" s="167"/>
      <c r="D1525" s="160" t="s">
        <v>264</v>
      </c>
      <c r="E1525" s="168" t="s">
        <v>3</v>
      </c>
      <c r="F1525" s="169" t="s">
        <v>7294</v>
      </c>
      <c r="H1525" s="168" t="s">
        <v>3</v>
      </c>
      <c r="I1525" s="170"/>
      <c r="L1525" s="167"/>
      <c r="M1525" s="171"/>
      <c r="N1525" s="172"/>
      <c r="O1525" s="172"/>
      <c r="P1525" s="172"/>
      <c r="Q1525" s="172"/>
      <c r="R1525" s="172"/>
      <c r="S1525" s="172"/>
      <c r="T1525" s="173"/>
      <c r="AT1525" s="168" t="s">
        <v>264</v>
      </c>
      <c r="AU1525" s="168" t="s">
        <v>82</v>
      </c>
      <c r="AV1525" s="13" t="s">
        <v>80</v>
      </c>
      <c r="AW1525" s="13" t="s">
        <v>34</v>
      </c>
      <c r="AX1525" s="13" t="s">
        <v>73</v>
      </c>
      <c r="AY1525" s="168" t="s">
        <v>252</v>
      </c>
    </row>
    <row r="1526" spans="2:51" s="14" customFormat="1" ht="11.25">
      <c r="B1526" s="174"/>
      <c r="D1526" s="160" t="s">
        <v>264</v>
      </c>
      <c r="E1526" s="175" t="s">
        <v>3</v>
      </c>
      <c r="F1526" s="176" t="s">
        <v>517</v>
      </c>
      <c r="H1526" s="177">
        <v>29</v>
      </c>
      <c r="I1526" s="178"/>
      <c r="L1526" s="174"/>
      <c r="M1526" s="179"/>
      <c r="N1526" s="180"/>
      <c r="O1526" s="180"/>
      <c r="P1526" s="180"/>
      <c r="Q1526" s="180"/>
      <c r="R1526" s="180"/>
      <c r="S1526" s="180"/>
      <c r="T1526" s="181"/>
      <c r="AT1526" s="175" t="s">
        <v>264</v>
      </c>
      <c r="AU1526" s="175" t="s">
        <v>82</v>
      </c>
      <c r="AV1526" s="14" t="s">
        <v>82</v>
      </c>
      <c r="AW1526" s="14" t="s">
        <v>34</v>
      </c>
      <c r="AX1526" s="14" t="s">
        <v>73</v>
      </c>
      <c r="AY1526" s="175" t="s">
        <v>252</v>
      </c>
    </row>
    <row r="1527" spans="2:51" s="13" customFormat="1" ht="11.25">
      <c r="B1527" s="167"/>
      <c r="D1527" s="160" t="s">
        <v>264</v>
      </c>
      <c r="E1527" s="168" t="s">
        <v>3</v>
      </c>
      <c r="F1527" s="169" t="s">
        <v>7295</v>
      </c>
      <c r="H1527" s="168" t="s">
        <v>3</v>
      </c>
      <c r="I1527" s="170"/>
      <c r="L1527" s="167"/>
      <c r="M1527" s="171"/>
      <c r="N1527" s="172"/>
      <c r="O1527" s="172"/>
      <c r="P1527" s="172"/>
      <c r="Q1527" s="172"/>
      <c r="R1527" s="172"/>
      <c r="S1527" s="172"/>
      <c r="T1527" s="173"/>
      <c r="AT1527" s="168" t="s">
        <v>264</v>
      </c>
      <c r="AU1527" s="168" t="s">
        <v>82</v>
      </c>
      <c r="AV1527" s="13" t="s">
        <v>80</v>
      </c>
      <c r="AW1527" s="13" t="s">
        <v>34</v>
      </c>
      <c r="AX1527" s="13" t="s">
        <v>73</v>
      </c>
      <c r="AY1527" s="168" t="s">
        <v>252</v>
      </c>
    </row>
    <row r="1528" spans="2:51" s="14" customFormat="1" ht="11.25">
      <c r="B1528" s="174"/>
      <c r="D1528" s="160" t="s">
        <v>264</v>
      </c>
      <c r="E1528" s="175" t="s">
        <v>3</v>
      </c>
      <c r="F1528" s="176" t="s">
        <v>475</v>
      </c>
      <c r="H1528" s="177">
        <v>24</v>
      </c>
      <c r="I1528" s="178"/>
      <c r="L1528" s="174"/>
      <c r="M1528" s="179"/>
      <c r="N1528" s="180"/>
      <c r="O1528" s="180"/>
      <c r="P1528" s="180"/>
      <c r="Q1528" s="180"/>
      <c r="R1528" s="180"/>
      <c r="S1528" s="180"/>
      <c r="T1528" s="181"/>
      <c r="AT1528" s="175" t="s">
        <v>264</v>
      </c>
      <c r="AU1528" s="175" t="s">
        <v>82</v>
      </c>
      <c r="AV1528" s="14" t="s">
        <v>82</v>
      </c>
      <c r="AW1528" s="14" t="s">
        <v>34</v>
      </c>
      <c r="AX1528" s="14" t="s">
        <v>73</v>
      </c>
      <c r="AY1528" s="175" t="s">
        <v>252</v>
      </c>
    </row>
    <row r="1529" spans="2:51" s="13" customFormat="1" ht="11.25">
      <c r="B1529" s="167"/>
      <c r="D1529" s="160" t="s">
        <v>264</v>
      </c>
      <c r="E1529" s="168" t="s">
        <v>3</v>
      </c>
      <c r="F1529" s="169" t="s">
        <v>7296</v>
      </c>
      <c r="H1529" s="168" t="s">
        <v>3</v>
      </c>
      <c r="I1529" s="170"/>
      <c r="L1529" s="167"/>
      <c r="M1529" s="171"/>
      <c r="N1529" s="172"/>
      <c r="O1529" s="172"/>
      <c r="P1529" s="172"/>
      <c r="Q1529" s="172"/>
      <c r="R1529" s="172"/>
      <c r="S1529" s="172"/>
      <c r="T1529" s="173"/>
      <c r="AT1529" s="168" t="s">
        <v>264</v>
      </c>
      <c r="AU1529" s="168" t="s">
        <v>82</v>
      </c>
      <c r="AV1529" s="13" t="s">
        <v>80</v>
      </c>
      <c r="AW1529" s="13" t="s">
        <v>34</v>
      </c>
      <c r="AX1529" s="13" t="s">
        <v>73</v>
      </c>
      <c r="AY1529" s="168" t="s">
        <v>252</v>
      </c>
    </row>
    <row r="1530" spans="2:51" s="14" customFormat="1" ht="11.25">
      <c r="B1530" s="174"/>
      <c r="D1530" s="160" t="s">
        <v>264</v>
      </c>
      <c r="E1530" s="175" t="s">
        <v>3</v>
      </c>
      <c r="F1530" s="176" t="s">
        <v>503</v>
      </c>
      <c r="H1530" s="177">
        <v>27</v>
      </c>
      <c r="I1530" s="178"/>
      <c r="L1530" s="174"/>
      <c r="M1530" s="179"/>
      <c r="N1530" s="180"/>
      <c r="O1530" s="180"/>
      <c r="P1530" s="180"/>
      <c r="Q1530" s="180"/>
      <c r="R1530" s="180"/>
      <c r="S1530" s="180"/>
      <c r="T1530" s="181"/>
      <c r="AT1530" s="175" t="s">
        <v>264</v>
      </c>
      <c r="AU1530" s="175" t="s">
        <v>82</v>
      </c>
      <c r="AV1530" s="14" t="s">
        <v>82</v>
      </c>
      <c r="AW1530" s="14" t="s">
        <v>34</v>
      </c>
      <c r="AX1530" s="14" t="s">
        <v>73</v>
      </c>
      <c r="AY1530" s="175" t="s">
        <v>252</v>
      </c>
    </row>
    <row r="1531" spans="2:51" s="13" customFormat="1" ht="11.25">
      <c r="B1531" s="167"/>
      <c r="D1531" s="160" t="s">
        <v>264</v>
      </c>
      <c r="E1531" s="168" t="s">
        <v>3</v>
      </c>
      <c r="F1531" s="169" t="s">
        <v>7297</v>
      </c>
      <c r="H1531" s="168" t="s">
        <v>3</v>
      </c>
      <c r="I1531" s="170"/>
      <c r="L1531" s="167"/>
      <c r="M1531" s="171"/>
      <c r="N1531" s="172"/>
      <c r="O1531" s="172"/>
      <c r="P1531" s="172"/>
      <c r="Q1531" s="172"/>
      <c r="R1531" s="172"/>
      <c r="S1531" s="172"/>
      <c r="T1531" s="173"/>
      <c r="AT1531" s="168" t="s">
        <v>264</v>
      </c>
      <c r="AU1531" s="168" t="s">
        <v>82</v>
      </c>
      <c r="AV1531" s="13" t="s">
        <v>80</v>
      </c>
      <c r="AW1531" s="13" t="s">
        <v>34</v>
      </c>
      <c r="AX1531" s="13" t="s">
        <v>73</v>
      </c>
      <c r="AY1531" s="168" t="s">
        <v>252</v>
      </c>
    </row>
    <row r="1532" spans="2:51" s="14" customFormat="1" ht="11.25">
      <c r="B1532" s="174"/>
      <c r="D1532" s="160" t="s">
        <v>264</v>
      </c>
      <c r="E1532" s="175" t="s">
        <v>3</v>
      </c>
      <c r="F1532" s="176" t="s">
        <v>485</v>
      </c>
      <c r="H1532" s="177">
        <v>25</v>
      </c>
      <c r="I1532" s="178"/>
      <c r="L1532" s="174"/>
      <c r="M1532" s="179"/>
      <c r="N1532" s="180"/>
      <c r="O1532" s="180"/>
      <c r="P1532" s="180"/>
      <c r="Q1532" s="180"/>
      <c r="R1532" s="180"/>
      <c r="S1532" s="180"/>
      <c r="T1532" s="181"/>
      <c r="AT1532" s="175" t="s">
        <v>264</v>
      </c>
      <c r="AU1532" s="175" t="s">
        <v>82</v>
      </c>
      <c r="AV1532" s="14" t="s">
        <v>82</v>
      </c>
      <c r="AW1532" s="14" t="s">
        <v>34</v>
      </c>
      <c r="AX1532" s="14" t="s">
        <v>73</v>
      </c>
      <c r="AY1532" s="175" t="s">
        <v>252</v>
      </c>
    </row>
    <row r="1533" spans="2:51" s="13" customFormat="1" ht="11.25">
      <c r="B1533" s="167"/>
      <c r="D1533" s="160" t="s">
        <v>264</v>
      </c>
      <c r="E1533" s="168" t="s">
        <v>3</v>
      </c>
      <c r="F1533" s="169" t="s">
        <v>7298</v>
      </c>
      <c r="H1533" s="168" t="s">
        <v>3</v>
      </c>
      <c r="I1533" s="170"/>
      <c r="L1533" s="167"/>
      <c r="M1533" s="171"/>
      <c r="N1533" s="172"/>
      <c r="O1533" s="172"/>
      <c r="P1533" s="172"/>
      <c r="Q1533" s="172"/>
      <c r="R1533" s="172"/>
      <c r="S1533" s="172"/>
      <c r="T1533" s="173"/>
      <c r="AT1533" s="168" t="s">
        <v>264</v>
      </c>
      <c r="AU1533" s="168" t="s">
        <v>82</v>
      </c>
      <c r="AV1533" s="13" t="s">
        <v>80</v>
      </c>
      <c r="AW1533" s="13" t="s">
        <v>34</v>
      </c>
      <c r="AX1533" s="13" t="s">
        <v>73</v>
      </c>
      <c r="AY1533" s="168" t="s">
        <v>252</v>
      </c>
    </row>
    <row r="1534" spans="2:51" s="14" customFormat="1" ht="11.25">
      <c r="B1534" s="174"/>
      <c r="D1534" s="160" t="s">
        <v>264</v>
      </c>
      <c r="E1534" s="175" t="s">
        <v>3</v>
      </c>
      <c r="F1534" s="176" t="s">
        <v>648</v>
      </c>
      <c r="H1534" s="177">
        <v>42</v>
      </c>
      <c r="I1534" s="178"/>
      <c r="L1534" s="174"/>
      <c r="M1534" s="179"/>
      <c r="N1534" s="180"/>
      <c r="O1534" s="180"/>
      <c r="P1534" s="180"/>
      <c r="Q1534" s="180"/>
      <c r="R1534" s="180"/>
      <c r="S1534" s="180"/>
      <c r="T1534" s="181"/>
      <c r="AT1534" s="175" t="s">
        <v>264</v>
      </c>
      <c r="AU1534" s="175" t="s">
        <v>82</v>
      </c>
      <c r="AV1534" s="14" t="s">
        <v>82</v>
      </c>
      <c r="AW1534" s="14" t="s">
        <v>34</v>
      </c>
      <c r="AX1534" s="14" t="s">
        <v>73</v>
      </c>
      <c r="AY1534" s="175" t="s">
        <v>252</v>
      </c>
    </row>
    <row r="1535" spans="2:51" s="13" customFormat="1" ht="11.25">
      <c r="B1535" s="167"/>
      <c r="D1535" s="160" t="s">
        <v>264</v>
      </c>
      <c r="E1535" s="168" t="s">
        <v>3</v>
      </c>
      <c r="F1535" s="169" t="s">
        <v>7299</v>
      </c>
      <c r="H1535" s="168" t="s">
        <v>3</v>
      </c>
      <c r="I1535" s="170"/>
      <c r="L1535" s="167"/>
      <c r="M1535" s="171"/>
      <c r="N1535" s="172"/>
      <c r="O1535" s="172"/>
      <c r="P1535" s="172"/>
      <c r="Q1535" s="172"/>
      <c r="R1535" s="172"/>
      <c r="S1535" s="172"/>
      <c r="T1535" s="173"/>
      <c r="AT1535" s="168" t="s">
        <v>264</v>
      </c>
      <c r="AU1535" s="168" t="s">
        <v>82</v>
      </c>
      <c r="AV1535" s="13" t="s">
        <v>80</v>
      </c>
      <c r="AW1535" s="13" t="s">
        <v>34</v>
      </c>
      <c r="AX1535" s="13" t="s">
        <v>73</v>
      </c>
      <c r="AY1535" s="168" t="s">
        <v>252</v>
      </c>
    </row>
    <row r="1536" spans="2:51" s="14" customFormat="1" ht="11.25">
      <c r="B1536" s="174"/>
      <c r="D1536" s="160" t="s">
        <v>264</v>
      </c>
      <c r="E1536" s="175" t="s">
        <v>3</v>
      </c>
      <c r="F1536" s="176" t="s">
        <v>724</v>
      </c>
      <c r="H1536" s="177">
        <v>44</v>
      </c>
      <c r="I1536" s="178"/>
      <c r="L1536" s="174"/>
      <c r="M1536" s="179"/>
      <c r="N1536" s="180"/>
      <c r="O1536" s="180"/>
      <c r="P1536" s="180"/>
      <c r="Q1536" s="180"/>
      <c r="R1536" s="180"/>
      <c r="S1536" s="180"/>
      <c r="T1536" s="181"/>
      <c r="AT1536" s="175" t="s">
        <v>264</v>
      </c>
      <c r="AU1536" s="175" t="s">
        <v>82</v>
      </c>
      <c r="AV1536" s="14" t="s">
        <v>82</v>
      </c>
      <c r="AW1536" s="14" t="s">
        <v>34</v>
      </c>
      <c r="AX1536" s="14" t="s">
        <v>73</v>
      </c>
      <c r="AY1536" s="175" t="s">
        <v>252</v>
      </c>
    </row>
    <row r="1537" spans="2:51" s="13" customFormat="1" ht="11.25">
      <c r="B1537" s="167"/>
      <c r="D1537" s="160" t="s">
        <v>264</v>
      </c>
      <c r="E1537" s="168" t="s">
        <v>3</v>
      </c>
      <c r="F1537" s="169" t="s">
        <v>7300</v>
      </c>
      <c r="H1537" s="168" t="s">
        <v>3</v>
      </c>
      <c r="I1537" s="170"/>
      <c r="L1537" s="167"/>
      <c r="M1537" s="171"/>
      <c r="N1537" s="172"/>
      <c r="O1537" s="172"/>
      <c r="P1537" s="172"/>
      <c r="Q1537" s="172"/>
      <c r="R1537" s="172"/>
      <c r="S1537" s="172"/>
      <c r="T1537" s="173"/>
      <c r="AT1537" s="168" t="s">
        <v>264</v>
      </c>
      <c r="AU1537" s="168" t="s">
        <v>82</v>
      </c>
      <c r="AV1537" s="13" t="s">
        <v>80</v>
      </c>
      <c r="AW1537" s="13" t="s">
        <v>34</v>
      </c>
      <c r="AX1537" s="13" t="s">
        <v>73</v>
      </c>
      <c r="AY1537" s="168" t="s">
        <v>252</v>
      </c>
    </row>
    <row r="1538" spans="2:51" s="14" customFormat="1" ht="11.25">
      <c r="B1538" s="174"/>
      <c r="D1538" s="160" t="s">
        <v>264</v>
      </c>
      <c r="E1538" s="175" t="s">
        <v>3</v>
      </c>
      <c r="F1538" s="176" t="s">
        <v>580</v>
      </c>
      <c r="H1538" s="177">
        <v>33</v>
      </c>
      <c r="I1538" s="178"/>
      <c r="L1538" s="174"/>
      <c r="M1538" s="179"/>
      <c r="N1538" s="180"/>
      <c r="O1538" s="180"/>
      <c r="P1538" s="180"/>
      <c r="Q1538" s="180"/>
      <c r="R1538" s="180"/>
      <c r="S1538" s="180"/>
      <c r="T1538" s="181"/>
      <c r="AT1538" s="175" t="s">
        <v>264</v>
      </c>
      <c r="AU1538" s="175" t="s">
        <v>82</v>
      </c>
      <c r="AV1538" s="14" t="s">
        <v>82</v>
      </c>
      <c r="AW1538" s="14" t="s">
        <v>34</v>
      </c>
      <c r="AX1538" s="14" t="s">
        <v>73</v>
      </c>
      <c r="AY1538" s="175" t="s">
        <v>252</v>
      </c>
    </row>
    <row r="1539" spans="2:51" s="13" customFormat="1" ht="11.25">
      <c r="B1539" s="167"/>
      <c r="D1539" s="160" t="s">
        <v>264</v>
      </c>
      <c r="E1539" s="168" t="s">
        <v>3</v>
      </c>
      <c r="F1539" s="169" t="s">
        <v>7301</v>
      </c>
      <c r="H1539" s="168" t="s">
        <v>3</v>
      </c>
      <c r="I1539" s="170"/>
      <c r="L1539" s="167"/>
      <c r="M1539" s="171"/>
      <c r="N1539" s="172"/>
      <c r="O1539" s="172"/>
      <c r="P1539" s="172"/>
      <c r="Q1539" s="172"/>
      <c r="R1539" s="172"/>
      <c r="S1539" s="172"/>
      <c r="T1539" s="173"/>
      <c r="AT1539" s="168" t="s">
        <v>264</v>
      </c>
      <c r="AU1539" s="168" t="s">
        <v>82</v>
      </c>
      <c r="AV1539" s="13" t="s">
        <v>80</v>
      </c>
      <c r="AW1539" s="13" t="s">
        <v>34</v>
      </c>
      <c r="AX1539" s="13" t="s">
        <v>73</v>
      </c>
      <c r="AY1539" s="168" t="s">
        <v>252</v>
      </c>
    </row>
    <row r="1540" spans="2:51" s="14" customFormat="1" ht="11.25">
      <c r="B1540" s="174"/>
      <c r="D1540" s="160" t="s">
        <v>264</v>
      </c>
      <c r="E1540" s="175" t="s">
        <v>3</v>
      </c>
      <c r="F1540" s="176" t="s">
        <v>1112</v>
      </c>
      <c r="H1540" s="177">
        <v>77</v>
      </c>
      <c r="I1540" s="178"/>
      <c r="L1540" s="174"/>
      <c r="M1540" s="179"/>
      <c r="N1540" s="180"/>
      <c r="O1540" s="180"/>
      <c r="P1540" s="180"/>
      <c r="Q1540" s="180"/>
      <c r="R1540" s="180"/>
      <c r="S1540" s="180"/>
      <c r="T1540" s="181"/>
      <c r="AT1540" s="175" t="s">
        <v>264</v>
      </c>
      <c r="AU1540" s="175" t="s">
        <v>82</v>
      </c>
      <c r="AV1540" s="14" t="s">
        <v>82</v>
      </c>
      <c r="AW1540" s="14" t="s">
        <v>34</v>
      </c>
      <c r="AX1540" s="14" t="s">
        <v>73</v>
      </c>
      <c r="AY1540" s="175" t="s">
        <v>252</v>
      </c>
    </row>
    <row r="1541" spans="2:51" s="13" customFormat="1" ht="11.25">
      <c r="B1541" s="167"/>
      <c r="D1541" s="160" t="s">
        <v>264</v>
      </c>
      <c r="E1541" s="168" t="s">
        <v>3</v>
      </c>
      <c r="F1541" s="169" t="s">
        <v>7302</v>
      </c>
      <c r="H1541" s="168" t="s">
        <v>3</v>
      </c>
      <c r="I1541" s="170"/>
      <c r="L1541" s="167"/>
      <c r="M1541" s="171"/>
      <c r="N1541" s="172"/>
      <c r="O1541" s="172"/>
      <c r="P1541" s="172"/>
      <c r="Q1541" s="172"/>
      <c r="R1541" s="172"/>
      <c r="S1541" s="172"/>
      <c r="T1541" s="173"/>
      <c r="AT1541" s="168" t="s">
        <v>264</v>
      </c>
      <c r="AU1541" s="168" t="s">
        <v>82</v>
      </c>
      <c r="AV1541" s="13" t="s">
        <v>80</v>
      </c>
      <c r="AW1541" s="13" t="s">
        <v>34</v>
      </c>
      <c r="AX1541" s="13" t="s">
        <v>73</v>
      </c>
      <c r="AY1541" s="168" t="s">
        <v>252</v>
      </c>
    </row>
    <row r="1542" spans="2:51" s="14" customFormat="1" ht="11.25">
      <c r="B1542" s="174"/>
      <c r="D1542" s="160" t="s">
        <v>264</v>
      </c>
      <c r="E1542" s="175" t="s">
        <v>3</v>
      </c>
      <c r="F1542" s="176" t="s">
        <v>475</v>
      </c>
      <c r="H1542" s="177">
        <v>24</v>
      </c>
      <c r="I1542" s="178"/>
      <c r="L1542" s="174"/>
      <c r="M1542" s="179"/>
      <c r="N1542" s="180"/>
      <c r="O1542" s="180"/>
      <c r="P1542" s="180"/>
      <c r="Q1542" s="180"/>
      <c r="R1542" s="180"/>
      <c r="S1542" s="180"/>
      <c r="T1542" s="181"/>
      <c r="AT1542" s="175" t="s">
        <v>264</v>
      </c>
      <c r="AU1542" s="175" t="s">
        <v>82</v>
      </c>
      <c r="AV1542" s="14" t="s">
        <v>82</v>
      </c>
      <c r="AW1542" s="14" t="s">
        <v>34</v>
      </c>
      <c r="AX1542" s="14" t="s">
        <v>73</v>
      </c>
      <c r="AY1542" s="175" t="s">
        <v>252</v>
      </c>
    </row>
    <row r="1543" spans="2:51" s="13" customFormat="1" ht="11.25">
      <c r="B1543" s="167"/>
      <c r="D1543" s="160" t="s">
        <v>264</v>
      </c>
      <c r="E1543" s="168" t="s">
        <v>3</v>
      </c>
      <c r="F1543" s="169" t="s">
        <v>7303</v>
      </c>
      <c r="H1543" s="168" t="s">
        <v>3</v>
      </c>
      <c r="I1543" s="170"/>
      <c r="L1543" s="167"/>
      <c r="M1543" s="171"/>
      <c r="N1543" s="172"/>
      <c r="O1543" s="172"/>
      <c r="P1543" s="172"/>
      <c r="Q1543" s="172"/>
      <c r="R1543" s="172"/>
      <c r="S1543" s="172"/>
      <c r="T1543" s="173"/>
      <c r="AT1543" s="168" t="s">
        <v>264</v>
      </c>
      <c r="AU1543" s="168" t="s">
        <v>82</v>
      </c>
      <c r="AV1543" s="13" t="s">
        <v>80</v>
      </c>
      <c r="AW1543" s="13" t="s">
        <v>34</v>
      </c>
      <c r="AX1543" s="13" t="s">
        <v>73</v>
      </c>
      <c r="AY1543" s="168" t="s">
        <v>252</v>
      </c>
    </row>
    <row r="1544" spans="2:51" s="14" customFormat="1" ht="11.25">
      <c r="B1544" s="174"/>
      <c r="D1544" s="160" t="s">
        <v>264</v>
      </c>
      <c r="E1544" s="175" t="s">
        <v>3</v>
      </c>
      <c r="F1544" s="176" t="s">
        <v>451</v>
      </c>
      <c r="H1544" s="177">
        <v>22</v>
      </c>
      <c r="I1544" s="178"/>
      <c r="L1544" s="174"/>
      <c r="M1544" s="179"/>
      <c r="N1544" s="180"/>
      <c r="O1544" s="180"/>
      <c r="P1544" s="180"/>
      <c r="Q1544" s="180"/>
      <c r="R1544" s="180"/>
      <c r="S1544" s="180"/>
      <c r="T1544" s="181"/>
      <c r="AT1544" s="175" t="s">
        <v>264</v>
      </c>
      <c r="AU1544" s="175" t="s">
        <v>82</v>
      </c>
      <c r="AV1544" s="14" t="s">
        <v>82</v>
      </c>
      <c r="AW1544" s="14" t="s">
        <v>34</v>
      </c>
      <c r="AX1544" s="14" t="s">
        <v>73</v>
      </c>
      <c r="AY1544" s="175" t="s">
        <v>252</v>
      </c>
    </row>
    <row r="1545" spans="2:51" s="13" customFormat="1" ht="11.25">
      <c r="B1545" s="167"/>
      <c r="D1545" s="160" t="s">
        <v>264</v>
      </c>
      <c r="E1545" s="168" t="s">
        <v>3</v>
      </c>
      <c r="F1545" s="169" t="s">
        <v>7304</v>
      </c>
      <c r="H1545" s="168" t="s">
        <v>3</v>
      </c>
      <c r="I1545" s="170"/>
      <c r="L1545" s="167"/>
      <c r="M1545" s="171"/>
      <c r="N1545" s="172"/>
      <c r="O1545" s="172"/>
      <c r="P1545" s="172"/>
      <c r="Q1545" s="172"/>
      <c r="R1545" s="172"/>
      <c r="S1545" s="172"/>
      <c r="T1545" s="173"/>
      <c r="AT1545" s="168" t="s">
        <v>264</v>
      </c>
      <c r="AU1545" s="168" t="s">
        <v>82</v>
      </c>
      <c r="AV1545" s="13" t="s">
        <v>80</v>
      </c>
      <c r="AW1545" s="13" t="s">
        <v>34</v>
      </c>
      <c r="AX1545" s="13" t="s">
        <v>73</v>
      </c>
      <c r="AY1545" s="168" t="s">
        <v>252</v>
      </c>
    </row>
    <row r="1546" spans="2:51" s="14" customFormat="1" ht="11.25">
      <c r="B1546" s="174"/>
      <c r="D1546" s="160" t="s">
        <v>264</v>
      </c>
      <c r="E1546" s="175" t="s">
        <v>3</v>
      </c>
      <c r="F1546" s="176" t="s">
        <v>435</v>
      </c>
      <c r="H1546" s="177">
        <v>20</v>
      </c>
      <c r="I1546" s="178"/>
      <c r="L1546" s="174"/>
      <c r="M1546" s="179"/>
      <c r="N1546" s="180"/>
      <c r="O1546" s="180"/>
      <c r="P1546" s="180"/>
      <c r="Q1546" s="180"/>
      <c r="R1546" s="180"/>
      <c r="S1546" s="180"/>
      <c r="T1546" s="181"/>
      <c r="AT1546" s="175" t="s">
        <v>264</v>
      </c>
      <c r="AU1546" s="175" t="s">
        <v>82</v>
      </c>
      <c r="AV1546" s="14" t="s">
        <v>82</v>
      </c>
      <c r="AW1546" s="14" t="s">
        <v>34</v>
      </c>
      <c r="AX1546" s="14" t="s">
        <v>73</v>
      </c>
      <c r="AY1546" s="175" t="s">
        <v>252</v>
      </c>
    </row>
    <row r="1547" spans="2:51" s="13" customFormat="1" ht="11.25">
      <c r="B1547" s="167"/>
      <c r="D1547" s="160" t="s">
        <v>264</v>
      </c>
      <c r="E1547" s="168" t="s">
        <v>3</v>
      </c>
      <c r="F1547" s="169" t="s">
        <v>7305</v>
      </c>
      <c r="H1547" s="168" t="s">
        <v>3</v>
      </c>
      <c r="I1547" s="170"/>
      <c r="L1547" s="167"/>
      <c r="M1547" s="171"/>
      <c r="N1547" s="172"/>
      <c r="O1547" s="172"/>
      <c r="P1547" s="172"/>
      <c r="Q1547" s="172"/>
      <c r="R1547" s="172"/>
      <c r="S1547" s="172"/>
      <c r="T1547" s="173"/>
      <c r="AT1547" s="168" t="s">
        <v>264</v>
      </c>
      <c r="AU1547" s="168" t="s">
        <v>82</v>
      </c>
      <c r="AV1547" s="13" t="s">
        <v>80</v>
      </c>
      <c r="AW1547" s="13" t="s">
        <v>34</v>
      </c>
      <c r="AX1547" s="13" t="s">
        <v>73</v>
      </c>
      <c r="AY1547" s="168" t="s">
        <v>252</v>
      </c>
    </row>
    <row r="1548" spans="2:51" s="14" customFormat="1" ht="11.25">
      <c r="B1548" s="174"/>
      <c r="D1548" s="160" t="s">
        <v>264</v>
      </c>
      <c r="E1548" s="175" t="s">
        <v>3</v>
      </c>
      <c r="F1548" s="176" t="s">
        <v>414</v>
      </c>
      <c r="H1548" s="177">
        <v>17</v>
      </c>
      <c r="I1548" s="178"/>
      <c r="L1548" s="174"/>
      <c r="M1548" s="179"/>
      <c r="N1548" s="180"/>
      <c r="O1548" s="180"/>
      <c r="P1548" s="180"/>
      <c r="Q1548" s="180"/>
      <c r="R1548" s="180"/>
      <c r="S1548" s="180"/>
      <c r="T1548" s="181"/>
      <c r="AT1548" s="175" t="s">
        <v>264</v>
      </c>
      <c r="AU1548" s="175" t="s">
        <v>82</v>
      </c>
      <c r="AV1548" s="14" t="s">
        <v>82</v>
      </c>
      <c r="AW1548" s="14" t="s">
        <v>34</v>
      </c>
      <c r="AX1548" s="14" t="s">
        <v>73</v>
      </c>
      <c r="AY1548" s="175" t="s">
        <v>252</v>
      </c>
    </row>
    <row r="1549" spans="2:51" s="13" customFormat="1" ht="11.25">
      <c r="B1549" s="167"/>
      <c r="D1549" s="160" t="s">
        <v>264</v>
      </c>
      <c r="E1549" s="168" t="s">
        <v>3</v>
      </c>
      <c r="F1549" s="169" t="s">
        <v>7306</v>
      </c>
      <c r="H1549" s="168" t="s">
        <v>3</v>
      </c>
      <c r="I1549" s="170"/>
      <c r="L1549" s="167"/>
      <c r="M1549" s="171"/>
      <c r="N1549" s="172"/>
      <c r="O1549" s="172"/>
      <c r="P1549" s="172"/>
      <c r="Q1549" s="172"/>
      <c r="R1549" s="172"/>
      <c r="S1549" s="172"/>
      <c r="T1549" s="173"/>
      <c r="AT1549" s="168" t="s">
        <v>264</v>
      </c>
      <c r="AU1549" s="168" t="s">
        <v>82</v>
      </c>
      <c r="AV1549" s="13" t="s">
        <v>80</v>
      </c>
      <c r="AW1549" s="13" t="s">
        <v>34</v>
      </c>
      <c r="AX1549" s="13" t="s">
        <v>73</v>
      </c>
      <c r="AY1549" s="168" t="s">
        <v>252</v>
      </c>
    </row>
    <row r="1550" spans="2:51" s="14" customFormat="1" ht="11.25">
      <c r="B1550" s="174"/>
      <c r="D1550" s="160" t="s">
        <v>264</v>
      </c>
      <c r="E1550" s="175" t="s">
        <v>3</v>
      </c>
      <c r="F1550" s="176" t="s">
        <v>406</v>
      </c>
      <c r="H1550" s="177">
        <v>16</v>
      </c>
      <c r="I1550" s="178"/>
      <c r="L1550" s="174"/>
      <c r="M1550" s="179"/>
      <c r="N1550" s="180"/>
      <c r="O1550" s="180"/>
      <c r="P1550" s="180"/>
      <c r="Q1550" s="180"/>
      <c r="R1550" s="180"/>
      <c r="S1550" s="180"/>
      <c r="T1550" s="181"/>
      <c r="AT1550" s="175" t="s">
        <v>264</v>
      </c>
      <c r="AU1550" s="175" t="s">
        <v>82</v>
      </c>
      <c r="AV1550" s="14" t="s">
        <v>82</v>
      </c>
      <c r="AW1550" s="14" t="s">
        <v>34</v>
      </c>
      <c r="AX1550" s="14" t="s">
        <v>73</v>
      </c>
      <c r="AY1550" s="175" t="s">
        <v>252</v>
      </c>
    </row>
    <row r="1551" spans="2:51" s="13" customFormat="1" ht="11.25">
      <c r="B1551" s="167"/>
      <c r="D1551" s="160" t="s">
        <v>264</v>
      </c>
      <c r="E1551" s="168" t="s">
        <v>3</v>
      </c>
      <c r="F1551" s="169" t="s">
        <v>7307</v>
      </c>
      <c r="H1551" s="168" t="s">
        <v>3</v>
      </c>
      <c r="I1551" s="170"/>
      <c r="L1551" s="167"/>
      <c r="M1551" s="171"/>
      <c r="N1551" s="172"/>
      <c r="O1551" s="172"/>
      <c r="P1551" s="172"/>
      <c r="Q1551" s="172"/>
      <c r="R1551" s="172"/>
      <c r="S1551" s="172"/>
      <c r="T1551" s="173"/>
      <c r="AT1551" s="168" t="s">
        <v>264</v>
      </c>
      <c r="AU1551" s="168" t="s">
        <v>82</v>
      </c>
      <c r="AV1551" s="13" t="s">
        <v>80</v>
      </c>
      <c r="AW1551" s="13" t="s">
        <v>34</v>
      </c>
      <c r="AX1551" s="13" t="s">
        <v>73</v>
      </c>
      <c r="AY1551" s="168" t="s">
        <v>252</v>
      </c>
    </row>
    <row r="1552" spans="2:51" s="14" customFormat="1" ht="11.25">
      <c r="B1552" s="174"/>
      <c r="D1552" s="160" t="s">
        <v>264</v>
      </c>
      <c r="E1552" s="175" t="s">
        <v>3</v>
      </c>
      <c r="F1552" s="176" t="s">
        <v>360</v>
      </c>
      <c r="H1552" s="177">
        <v>11</v>
      </c>
      <c r="I1552" s="178"/>
      <c r="L1552" s="174"/>
      <c r="M1552" s="179"/>
      <c r="N1552" s="180"/>
      <c r="O1552" s="180"/>
      <c r="P1552" s="180"/>
      <c r="Q1552" s="180"/>
      <c r="R1552" s="180"/>
      <c r="S1552" s="180"/>
      <c r="T1552" s="181"/>
      <c r="AT1552" s="175" t="s">
        <v>264</v>
      </c>
      <c r="AU1552" s="175" t="s">
        <v>82</v>
      </c>
      <c r="AV1552" s="14" t="s">
        <v>82</v>
      </c>
      <c r="AW1552" s="14" t="s">
        <v>34</v>
      </c>
      <c r="AX1552" s="14" t="s">
        <v>73</v>
      </c>
      <c r="AY1552" s="175" t="s">
        <v>252</v>
      </c>
    </row>
    <row r="1553" spans="2:51" s="13" customFormat="1" ht="11.25">
      <c r="B1553" s="167"/>
      <c r="D1553" s="160" t="s">
        <v>264</v>
      </c>
      <c r="E1553" s="168" t="s">
        <v>3</v>
      </c>
      <c r="F1553" s="169" t="s">
        <v>7308</v>
      </c>
      <c r="H1553" s="168" t="s">
        <v>3</v>
      </c>
      <c r="I1553" s="170"/>
      <c r="L1553" s="167"/>
      <c r="M1553" s="171"/>
      <c r="N1553" s="172"/>
      <c r="O1553" s="172"/>
      <c r="P1553" s="172"/>
      <c r="Q1553" s="172"/>
      <c r="R1553" s="172"/>
      <c r="S1553" s="172"/>
      <c r="T1553" s="173"/>
      <c r="AT1553" s="168" t="s">
        <v>264</v>
      </c>
      <c r="AU1553" s="168" t="s">
        <v>82</v>
      </c>
      <c r="AV1553" s="13" t="s">
        <v>80</v>
      </c>
      <c r="AW1553" s="13" t="s">
        <v>34</v>
      </c>
      <c r="AX1553" s="13" t="s">
        <v>73</v>
      </c>
      <c r="AY1553" s="168" t="s">
        <v>252</v>
      </c>
    </row>
    <row r="1554" spans="2:51" s="14" customFormat="1" ht="11.25">
      <c r="B1554" s="174"/>
      <c r="D1554" s="160" t="s">
        <v>264</v>
      </c>
      <c r="E1554" s="175" t="s">
        <v>3</v>
      </c>
      <c r="F1554" s="176" t="s">
        <v>451</v>
      </c>
      <c r="H1554" s="177">
        <v>22</v>
      </c>
      <c r="I1554" s="178"/>
      <c r="L1554" s="174"/>
      <c r="M1554" s="179"/>
      <c r="N1554" s="180"/>
      <c r="O1554" s="180"/>
      <c r="P1554" s="180"/>
      <c r="Q1554" s="180"/>
      <c r="R1554" s="180"/>
      <c r="S1554" s="180"/>
      <c r="T1554" s="181"/>
      <c r="AT1554" s="175" t="s">
        <v>264</v>
      </c>
      <c r="AU1554" s="175" t="s">
        <v>82</v>
      </c>
      <c r="AV1554" s="14" t="s">
        <v>82</v>
      </c>
      <c r="AW1554" s="14" t="s">
        <v>34</v>
      </c>
      <c r="AX1554" s="14" t="s">
        <v>73</v>
      </c>
      <c r="AY1554" s="175" t="s">
        <v>252</v>
      </c>
    </row>
    <row r="1555" spans="2:51" s="13" customFormat="1" ht="11.25">
      <c r="B1555" s="167"/>
      <c r="D1555" s="160" t="s">
        <v>264</v>
      </c>
      <c r="E1555" s="168" t="s">
        <v>3</v>
      </c>
      <c r="F1555" s="169" t="s">
        <v>7309</v>
      </c>
      <c r="H1555" s="168" t="s">
        <v>3</v>
      </c>
      <c r="I1555" s="170"/>
      <c r="L1555" s="167"/>
      <c r="M1555" s="171"/>
      <c r="N1555" s="172"/>
      <c r="O1555" s="172"/>
      <c r="P1555" s="172"/>
      <c r="Q1555" s="172"/>
      <c r="R1555" s="172"/>
      <c r="S1555" s="172"/>
      <c r="T1555" s="173"/>
      <c r="AT1555" s="168" t="s">
        <v>264</v>
      </c>
      <c r="AU1555" s="168" t="s">
        <v>82</v>
      </c>
      <c r="AV1555" s="13" t="s">
        <v>80</v>
      </c>
      <c r="AW1555" s="13" t="s">
        <v>34</v>
      </c>
      <c r="AX1555" s="13" t="s">
        <v>73</v>
      </c>
      <c r="AY1555" s="168" t="s">
        <v>252</v>
      </c>
    </row>
    <row r="1556" spans="2:51" s="14" customFormat="1" ht="11.25">
      <c r="B1556" s="174"/>
      <c r="D1556" s="160" t="s">
        <v>264</v>
      </c>
      <c r="E1556" s="175" t="s">
        <v>3</v>
      </c>
      <c r="F1556" s="176" t="s">
        <v>423</v>
      </c>
      <c r="H1556" s="177">
        <v>18</v>
      </c>
      <c r="I1556" s="178"/>
      <c r="L1556" s="174"/>
      <c r="M1556" s="179"/>
      <c r="N1556" s="180"/>
      <c r="O1556" s="180"/>
      <c r="P1556" s="180"/>
      <c r="Q1556" s="180"/>
      <c r="R1556" s="180"/>
      <c r="S1556" s="180"/>
      <c r="T1556" s="181"/>
      <c r="AT1556" s="175" t="s">
        <v>264</v>
      </c>
      <c r="AU1556" s="175" t="s">
        <v>82</v>
      </c>
      <c r="AV1556" s="14" t="s">
        <v>82</v>
      </c>
      <c r="AW1556" s="14" t="s">
        <v>34</v>
      </c>
      <c r="AX1556" s="14" t="s">
        <v>73</v>
      </c>
      <c r="AY1556" s="175" t="s">
        <v>252</v>
      </c>
    </row>
    <row r="1557" spans="2:51" s="13" customFormat="1" ht="11.25">
      <c r="B1557" s="167"/>
      <c r="D1557" s="160" t="s">
        <v>264</v>
      </c>
      <c r="E1557" s="168" t="s">
        <v>3</v>
      </c>
      <c r="F1557" s="169" t="s">
        <v>7310</v>
      </c>
      <c r="H1557" s="168" t="s">
        <v>3</v>
      </c>
      <c r="I1557" s="170"/>
      <c r="L1557" s="167"/>
      <c r="M1557" s="171"/>
      <c r="N1557" s="172"/>
      <c r="O1557" s="172"/>
      <c r="P1557" s="172"/>
      <c r="Q1557" s="172"/>
      <c r="R1557" s="172"/>
      <c r="S1557" s="172"/>
      <c r="T1557" s="173"/>
      <c r="AT1557" s="168" t="s">
        <v>264</v>
      </c>
      <c r="AU1557" s="168" t="s">
        <v>82</v>
      </c>
      <c r="AV1557" s="13" t="s">
        <v>80</v>
      </c>
      <c r="AW1557" s="13" t="s">
        <v>34</v>
      </c>
      <c r="AX1557" s="13" t="s">
        <v>73</v>
      </c>
      <c r="AY1557" s="168" t="s">
        <v>252</v>
      </c>
    </row>
    <row r="1558" spans="2:51" s="14" customFormat="1" ht="11.25">
      <c r="B1558" s="174"/>
      <c r="D1558" s="160" t="s">
        <v>264</v>
      </c>
      <c r="E1558" s="175" t="s">
        <v>3</v>
      </c>
      <c r="F1558" s="176" t="s">
        <v>475</v>
      </c>
      <c r="H1558" s="177">
        <v>24</v>
      </c>
      <c r="I1558" s="178"/>
      <c r="L1558" s="174"/>
      <c r="M1558" s="179"/>
      <c r="N1558" s="180"/>
      <c r="O1558" s="180"/>
      <c r="P1558" s="180"/>
      <c r="Q1558" s="180"/>
      <c r="R1558" s="180"/>
      <c r="S1558" s="180"/>
      <c r="T1558" s="181"/>
      <c r="AT1558" s="175" t="s">
        <v>264</v>
      </c>
      <c r="AU1558" s="175" t="s">
        <v>82</v>
      </c>
      <c r="AV1558" s="14" t="s">
        <v>82</v>
      </c>
      <c r="AW1558" s="14" t="s">
        <v>34</v>
      </c>
      <c r="AX1558" s="14" t="s">
        <v>73</v>
      </c>
      <c r="AY1558" s="175" t="s">
        <v>252</v>
      </c>
    </row>
    <row r="1559" spans="2:51" s="13" customFormat="1" ht="11.25">
      <c r="B1559" s="167"/>
      <c r="D1559" s="160" t="s">
        <v>264</v>
      </c>
      <c r="E1559" s="168" t="s">
        <v>3</v>
      </c>
      <c r="F1559" s="169" t="s">
        <v>7311</v>
      </c>
      <c r="H1559" s="168" t="s">
        <v>3</v>
      </c>
      <c r="I1559" s="170"/>
      <c r="L1559" s="167"/>
      <c r="M1559" s="171"/>
      <c r="N1559" s="172"/>
      <c r="O1559" s="172"/>
      <c r="P1559" s="172"/>
      <c r="Q1559" s="172"/>
      <c r="R1559" s="172"/>
      <c r="S1559" s="172"/>
      <c r="T1559" s="173"/>
      <c r="AT1559" s="168" t="s">
        <v>264</v>
      </c>
      <c r="AU1559" s="168" t="s">
        <v>82</v>
      </c>
      <c r="AV1559" s="13" t="s">
        <v>80</v>
      </c>
      <c r="AW1559" s="13" t="s">
        <v>34</v>
      </c>
      <c r="AX1559" s="13" t="s">
        <v>73</v>
      </c>
      <c r="AY1559" s="168" t="s">
        <v>252</v>
      </c>
    </row>
    <row r="1560" spans="2:51" s="14" customFormat="1" ht="11.25">
      <c r="B1560" s="174"/>
      <c r="D1560" s="160" t="s">
        <v>264</v>
      </c>
      <c r="E1560" s="175" t="s">
        <v>3</v>
      </c>
      <c r="F1560" s="176" t="s">
        <v>451</v>
      </c>
      <c r="H1560" s="177">
        <v>22</v>
      </c>
      <c r="I1560" s="178"/>
      <c r="L1560" s="174"/>
      <c r="M1560" s="179"/>
      <c r="N1560" s="180"/>
      <c r="O1560" s="180"/>
      <c r="P1560" s="180"/>
      <c r="Q1560" s="180"/>
      <c r="R1560" s="180"/>
      <c r="S1560" s="180"/>
      <c r="T1560" s="181"/>
      <c r="AT1560" s="175" t="s">
        <v>264</v>
      </c>
      <c r="AU1560" s="175" t="s">
        <v>82</v>
      </c>
      <c r="AV1560" s="14" t="s">
        <v>82</v>
      </c>
      <c r="AW1560" s="14" t="s">
        <v>34</v>
      </c>
      <c r="AX1560" s="14" t="s">
        <v>73</v>
      </c>
      <c r="AY1560" s="175" t="s">
        <v>252</v>
      </c>
    </row>
    <row r="1561" spans="2:51" s="13" customFormat="1" ht="11.25">
      <c r="B1561" s="167"/>
      <c r="D1561" s="160" t="s">
        <v>264</v>
      </c>
      <c r="E1561" s="168" t="s">
        <v>3</v>
      </c>
      <c r="F1561" s="169" t="s">
        <v>7312</v>
      </c>
      <c r="H1561" s="168" t="s">
        <v>3</v>
      </c>
      <c r="I1561" s="170"/>
      <c r="L1561" s="167"/>
      <c r="M1561" s="171"/>
      <c r="N1561" s="172"/>
      <c r="O1561" s="172"/>
      <c r="P1561" s="172"/>
      <c r="Q1561" s="172"/>
      <c r="R1561" s="172"/>
      <c r="S1561" s="172"/>
      <c r="T1561" s="173"/>
      <c r="AT1561" s="168" t="s">
        <v>264</v>
      </c>
      <c r="AU1561" s="168" t="s">
        <v>82</v>
      </c>
      <c r="AV1561" s="13" t="s">
        <v>80</v>
      </c>
      <c r="AW1561" s="13" t="s">
        <v>34</v>
      </c>
      <c r="AX1561" s="13" t="s">
        <v>73</v>
      </c>
      <c r="AY1561" s="168" t="s">
        <v>252</v>
      </c>
    </row>
    <row r="1562" spans="2:51" s="14" customFormat="1" ht="11.25">
      <c r="B1562" s="174"/>
      <c r="D1562" s="160" t="s">
        <v>264</v>
      </c>
      <c r="E1562" s="175" t="s">
        <v>3</v>
      </c>
      <c r="F1562" s="176" t="s">
        <v>548</v>
      </c>
      <c r="H1562" s="177">
        <v>30</v>
      </c>
      <c r="I1562" s="178"/>
      <c r="L1562" s="174"/>
      <c r="M1562" s="179"/>
      <c r="N1562" s="180"/>
      <c r="O1562" s="180"/>
      <c r="P1562" s="180"/>
      <c r="Q1562" s="180"/>
      <c r="R1562" s="180"/>
      <c r="S1562" s="180"/>
      <c r="T1562" s="181"/>
      <c r="AT1562" s="175" t="s">
        <v>264</v>
      </c>
      <c r="AU1562" s="175" t="s">
        <v>82</v>
      </c>
      <c r="AV1562" s="14" t="s">
        <v>82</v>
      </c>
      <c r="AW1562" s="14" t="s">
        <v>34</v>
      </c>
      <c r="AX1562" s="14" t="s">
        <v>73</v>
      </c>
      <c r="AY1562" s="175" t="s">
        <v>252</v>
      </c>
    </row>
    <row r="1563" spans="2:51" s="13" customFormat="1" ht="11.25">
      <c r="B1563" s="167"/>
      <c r="D1563" s="160" t="s">
        <v>264</v>
      </c>
      <c r="E1563" s="168" t="s">
        <v>3</v>
      </c>
      <c r="F1563" s="169" t="s">
        <v>7313</v>
      </c>
      <c r="H1563" s="168" t="s">
        <v>3</v>
      </c>
      <c r="I1563" s="170"/>
      <c r="L1563" s="167"/>
      <c r="M1563" s="171"/>
      <c r="N1563" s="172"/>
      <c r="O1563" s="172"/>
      <c r="P1563" s="172"/>
      <c r="Q1563" s="172"/>
      <c r="R1563" s="172"/>
      <c r="S1563" s="172"/>
      <c r="T1563" s="173"/>
      <c r="AT1563" s="168" t="s">
        <v>264</v>
      </c>
      <c r="AU1563" s="168" t="s">
        <v>82</v>
      </c>
      <c r="AV1563" s="13" t="s">
        <v>80</v>
      </c>
      <c r="AW1563" s="13" t="s">
        <v>34</v>
      </c>
      <c r="AX1563" s="13" t="s">
        <v>73</v>
      </c>
      <c r="AY1563" s="168" t="s">
        <v>252</v>
      </c>
    </row>
    <row r="1564" spans="2:51" s="14" customFormat="1" ht="11.25">
      <c r="B1564" s="174"/>
      <c r="D1564" s="160" t="s">
        <v>264</v>
      </c>
      <c r="E1564" s="175" t="s">
        <v>3</v>
      </c>
      <c r="F1564" s="176" t="s">
        <v>572</v>
      </c>
      <c r="H1564" s="177">
        <v>32</v>
      </c>
      <c r="I1564" s="178"/>
      <c r="L1564" s="174"/>
      <c r="M1564" s="179"/>
      <c r="N1564" s="180"/>
      <c r="O1564" s="180"/>
      <c r="P1564" s="180"/>
      <c r="Q1564" s="180"/>
      <c r="R1564" s="180"/>
      <c r="S1564" s="180"/>
      <c r="T1564" s="181"/>
      <c r="AT1564" s="175" t="s">
        <v>264</v>
      </c>
      <c r="AU1564" s="175" t="s">
        <v>82</v>
      </c>
      <c r="AV1564" s="14" t="s">
        <v>82</v>
      </c>
      <c r="AW1564" s="14" t="s">
        <v>34</v>
      </c>
      <c r="AX1564" s="14" t="s">
        <v>73</v>
      </c>
      <c r="AY1564" s="175" t="s">
        <v>252</v>
      </c>
    </row>
    <row r="1565" spans="2:51" s="13" customFormat="1" ht="11.25">
      <c r="B1565" s="167"/>
      <c r="D1565" s="160" t="s">
        <v>264</v>
      </c>
      <c r="E1565" s="168" t="s">
        <v>3</v>
      </c>
      <c r="F1565" s="169" t="s">
        <v>7314</v>
      </c>
      <c r="H1565" s="168" t="s">
        <v>3</v>
      </c>
      <c r="I1565" s="170"/>
      <c r="L1565" s="167"/>
      <c r="M1565" s="171"/>
      <c r="N1565" s="172"/>
      <c r="O1565" s="172"/>
      <c r="P1565" s="172"/>
      <c r="Q1565" s="172"/>
      <c r="R1565" s="172"/>
      <c r="S1565" s="172"/>
      <c r="T1565" s="173"/>
      <c r="AT1565" s="168" t="s">
        <v>264</v>
      </c>
      <c r="AU1565" s="168" t="s">
        <v>82</v>
      </c>
      <c r="AV1565" s="13" t="s">
        <v>80</v>
      </c>
      <c r="AW1565" s="13" t="s">
        <v>34</v>
      </c>
      <c r="AX1565" s="13" t="s">
        <v>73</v>
      </c>
      <c r="AY1565" s="168" t="s">
        <v>252</v>
      </c>
    </row>
    <row r="1566" spans="2:51" s="14" customFormat="1" ht="11.25">
      <c r="B1566" s="174"/>
      <c r="D1566" s="160" t="s">
        <v>264</v>
      </c>
      <c r="E1566" s="175" t="s">
        <v>3</v>
      </c>
      <c r="F1566" s="176" t="s">
        <v>475</v>
      </c>
      <c r="H1566" s="177">
        <v>24</v>
      </c>
      <c r="I1566" s="178"/>
      <c r="L1566" s="174"/>
      <c r="M1566" s="179"/>
      <c r="N1566" s="180"/>
      <c r="O1566" s="180"/>
      <c r="P1566" s="180"/>
      <c r="Q1566" s="180"/>
      <c r="R1566" s="180"/>
      <c r="S1566" s="180"/>
      <c r="T1566" s="181"/>
      <c r="AT1566" s="175" t="s">
        <v>264</v>
      </c>
      <c r="AU1566" s="175" t="s">
        <v>82</v>
      </c>
      <c r="AV1566" s="14" t="s">
        <v>82</v>
      </c>
      <c r="AW1566" s="14" t="s">
        <v>34</v>
      </c>
      <c r="AX1566" s="14" t="s">
        <v>73</v>
      </c>
      <c r="AY1566" s="175" t="s">
        <v>252</v>
      </c>
    </row>
    <row r="1567" spans="2:51" s="13" customFormat="1" ht="11.25">
      <c r="B1567" s="167"/>
      <c r="D1567" s="160" t="s">
        <v>264</v>
      </c>
      <c r="E1567" s="168" t="s">
        <v>3</v>
      </c>
      <c r="F1567" s="169" t="s">
        <v>7315</v>
      </c>
      <c r="H1567" s="168" t="s">
        <v>3</v>
      </c>
      <c r="I1567" s="170"/>
      <c r="L1567" s="167"/>
      <c r="M1567" s="171"/>
      <c r="N1567" s="172"/>
      <c r="O1567" s="172"/>
      <c r="P1567" s="172"/>
      <c r="Q1567" s="172"/>
      <c r="R1567" s="172"/>
      <c r="S1567" s="172"/>
      <c r="T1567" s="173"/>
      <c r="AT1567" s="168" t="s">
        <v>264</v>
      </c>
      <c r="AU1567" s="168" t="s">
        <v>82</v>
      </c>
      <c r="AV1567" s="13" t="s">
        <v>80</v>
      </c>
      <c r="AW1567" s="13" t="s">
        <v>34</v>
      </c>
      <c r="AX1567" s="13" t="s">
        <v>73</v>
      </c>
      <c r="AY1567" s="168" t="s">
        <v>252</v>
      </c>
    </row>
    <row r="1568" spans="2:51" s="14" customFormat="1" ht="11.25">
      <c r="B1568" s="174"/>
      <c r="D1568" s="160" t="s">
        <v>264</v>
      </c>
      <c r="E1568" s="175" t="s">
        <v>3</v>
      </c>
      <c r="F1568" s="176" t="s">
        <v>326</v>
      </c>
      <c r="H1568" s="177">
        <v>23</v>
      </c>
      <c r="I1568" s="178"/>
      <c r="L1568" s="174"/>
      <c r="M1568" s="179"/>
      <c r="N1568" s="180"/>
      <c r="O1568" s="180"/>
      <c r="P1568" s="180"/>
      <c r="Q1568" s="180"/>
      <c r="R1568" s="180"/>
      <c r="S1568" s="180"/>
      <c r="T1568" s="181"/>
      <c r="AT1568" s="175" t="s">
        <v>264</v>
      </c>
      <c r="AU1568" s="175" t="s">
        <v>82</v>
      </c>
      <c r="AV1568" s="14" t="s">
        <v>82</v>
      </c>
      <c r="AW1568" s="14" t="s">
        <v>34</v>
      </c>
      <c r="AX1568" s="14" t="s">
        <v>73</v>
      </c>
      <c r="AY1568" s="175" t="s">
        <v>252</v>
      </c>
    </row>
    <row r="1569" spans="2:51" s="13" customFormat="1" ht="11.25">
      <c r="B1569" s="167"/>
      <c r="D1569" s="160" t="s">
        <v>264</v>
      </c>
      <c r="E1569" s="168" t="s">
        <v>3</v>
      </c>
      <c r="F1569" s="169" t="s">
        <v>7316</v>
      </c>
      <c r="H1569" s="168" t="s">
        <v>3</v>
      </c>
      <c r="I1569" s="170"/>
      <c r="L1569" s="167"/>
      <c r="M1569" s="171"/>
      <c r="N1569" s="172"/>
      <c r="O1569" s="172"/>
      <c r="P1569" s="172"/>
      <c r="Q1569" s="172"/>
      <c r="R1569" s="172"/>
      <c r="S1569" s="172"/>
      <c r="T1569" s="173"/>
      <c r="AT1569" s="168" t="s">
        <v>264</v>
      </c>
      <c r="AU1569" s="168" t="s">
        <v>82</v>
      </c>
      <c r="AV1569" s="13" t="s">
        <v>80</v>
      </c>
      <c r="AW1569" s="13" t="s">
        <v>34</v>
      </c>
      <c r="AX1569" s="13" t="s">
        <v>73</v>
      </c>
      <c r="AY1569" s="168" t="s">
        <v>252</v>
      </c>
    </row>
    <row r="1570" spans="2:51" s="14" customFormat="1" ht="11.25">
      <c r="B1570" s="174"/>
      <c r="D1570" s="160" t="s">
        <v>264</v>
      </c>
      <c r="E1570" s="175" t="s">
        <v>3</v>
      </c>
      <c r="F1570" s="176" t="s">
        <v>451</v>
      </c>
      <c r="H1570" s="177">
        <v>22</v>
      </c>
      <c r="I1570" s="178"/>
      <c r="L1570" s="174"/>
      <c r="M1570" s="179"/>
      <c r="N1570" s="180"/>
      <c r="O1570" s="180"/>
      <c r="P1570" s="180"/>
      <c r="Q1570" s="180"/>
      <c r="R1570" s="180"/>
      <c r="S1570" s="180"/>
      <c r="T1570" s="181"/>
      <c r="AT1570" s="175" t="s">
        <v>264</v>
      </c>
      <c r="AU1570" s="175" t="s">
        <v>82</v>
      </c>
      <c r="AV1570" s="14" t="s">
        <v>82</v>
      </c>
      <c r="AW1570" s="14" t="s">
        <v>34</v>
      </c>
      <c r="AX1570" s="14" t="s">
        <v>73</v>
      </c>
      <c r="AY1570" s="175" t="s">
        <v>252</v>
      </c>
    </row>
    <row r="1571" spans="2:51" s="13" customFormat="1" ht="11.25">
      <c r="B1571" s="167"/>
      <c r="D1571" s="160" t="s">
        <v>264</v>
      </c>
      <c r="E1571" s="168" t="s">
        <v>3</v>
      </c>
      <c r="F1571" s="169" t="s">
        <v>7317</v>
      </c>
      <c r="H1571" s="168" t="s">
        <v>3</v>
      </c>
      <c r="I1571" s="170"/>
      <c r="L1571" s="167"/>
      <c r="M1571" s="171"/>
      <c r="N1571" s="172"/>
      <c r="O1571" s="172"/>
      <c r="P1571" s="172"/>
      <c r="Q1571" s="172"/>
      <c r="R1571" s="172"/>
      <c r="S1571" s="172"/>
      <c r="T1571" s="173"/>
      <c r="AT1571" s="168" t="s">
        <v>264</v>
      </c>
      <c r="AU1571" s="168" t="s">
        <v>82</v>
      </c>
      <c r="AV1571" s="13" t="s">
        <v>80</v>
      </c>
      <c r="AW1571" s="13" t="s">
        <v>34</v>
      </c>
      <c r="AX1571" s="13" t="s">
        <v>73</v>
      </c>
      <c r="AY1571" s="168" t="s">
        <v>252</v>
      </c>
    </row>
    <row r="1572" spans="2:51" s="14" customFormat="1" ht="11.25">
      <c r="B1572" s="174"/>
      <c r="D1572" s="160" t="s">
        <v>264</v>
      </c>
      <c r="E1572" s="175" t="s">
        <v>3</v>
      </c>
      <c r="F1572" s="176" t="s">
        <v>503</v>
      </c>
      <c r="H1572" s="177">
        <v>27</v>
      </c>
      <c r="I1572" s="178"/>
      <c r="L1572" s="174"/>
      <c r="M1572" s="179"/>
      <c r="N1572" s="180"/>
      <c r="O1572" s="180"/>
      <c r="P1572" s="180"/>
      <c r="Q1572" s="180"/>
      <c r="R1572" s="180"/>
      <c r="S1572" s="180"/>
      <c r="T1572" s="181"/>
      <c r="AT1572" s="175" t="s">
        <v>264</v>
      </c>
      <c r="AU1572" s="175" t="s">
        <v>82</v>
      </c>
      <c r="AV1572" s="14" t="s">
        <v>82</v>
      </c>
      <c r="AW1572" s="14" t="s">
        <v>34</v>
      </c>
      <c r="AX1572" s="14" t="s">
        <v>73</v>
      </c>
      <c r="AY1572" s="175" t="s">
        <v>252</v>
      </c>
    </row>
    <row r="1573" spans="2:51" s="13" customFormat="1" ht="11.25">
      <c r="B1573" s="167"/>
      <c r="D1573" s="160" t="s">
        <v>264</v>
      </c>
      <c r="E1573" s="168" t="s">
        <v>3</v>
      </c>
      <c r="F1573" s="169" t="s">
        <v>7318</v>
      </c>
      <c r="H1573" s="168" t="s">
        <v>3</v>
      </c>
      <c r="I1573" s="170"/>
      <c r="L1573" s="167"/>
      <c r="M1573" s="171"/>
      <c r="N1573" s="172"/>
      <c r="O1573" s="172"/>
      <c r="P1573" s="172"/>
      <c r="Q1573" s="172"/>
      <c r="R1573" s="172"/>
      <c r="S1573" s="172"/>
      <c r="T1573" s="173"/>
      <c r="AT1573" s="168" t="s">
        <v>264</v>
      </c>
      <c r="AU1573" s="168" t="s">
        <v>82</v>
      </c>
      <c r="AV1573" s="13" t="s">
        <v>80</v>
      </c>
      <c r="AW1573" s="13" t="s">
        <v>34</v>
      </c>
      <c r="AX1573" s="13" t="s">
        <v>73</v>
      </c>
      <c r="AY1573" s="168" t="s">
        <v>252</v>
      </c>
    </row>
    <row r="1574" spans="2:51" s="14" customFormat="1" ht="11.25">
      <c r="B1574" s="174"/>
      <c r="D1574" s="160" t="s">
        <v>264</v>
      </c>
      <c r="E1574" s="175" t="s">
        <v>3</v>
      </c>
      <c r="F1574" s="176" t="s">
        <v>485</v>
      </c>
      <c r="H1574" s="177">
        <v>25</v>
      </c>
      <c r="I1574" s="178"/>
      <c r="L1574" s="174"/>
      <c r="M1574" s="179"/>
      <c r="N1574" s="180"/>
      <c r="O1574" s="180"/>
      <c r="P1574" s="180"/>
      <c r="Q1574" s="180"/>
      <c r="R1574" s="180"/>
      <c r="S1574" s="180"/>
      <c r="T1574" s="181"/>
      <c r="AT1574" s="175" t="s">
        <v>264</v>
      </c>
      <c r="AU1574" s="175" t="s">
        <v>82</v>
      </c>
      <c r="AV1574" s="14" t="s">
        <v>82</v>
      </c>
      <c r="AW1574" s="14" t="s">
        <v>34</v>
      </c>
      <c r="AX1574" s="14" t="s">
        <v>73</v>
      </c>
      <c r="AY1574" s="175" t="s">
        <v>252</v>
      </c>
    </row>
    <row r="1575" spans="2:51" s="13" customFormat="1" ht="11.25">
      <c r="B1575" s="167"/>
      <c r="D1575" s="160" t="s">
        <v>264</v>
      </c>
      <c r="E1575" s="168" t="s">
        <v>3</v>
      </c>
      <c r="F1575" s="169" t="s">
        <v>7319</v>
      </c>
      <c r="H1575" s="168" t="s">
        <v>3</v>
      </c>
      <c r="I1575" s="170"/>
      <c r="L1575" s="167"/>
      <c r="M1575" s="171"/>
      <c r="N1575" s="172"/>
      <c r="O1575" s="172"/>
      <c r="P1575" s="172"/>
      <c r="Q1575" s="172"/>
      <c r="R1575" s="172"/>
      <c r="S1575" s="172"/>
      <c r="T1575" s="173"/>
      <c r="AT1575" s="168" t="s">
        <v>264</v>
      </c>
      <c r="AU1575" s="168" t="s">
        <v>82</v>
      </c>
      <c r="AV1575" s="13" t="s">
        <v>80</v>
      </c>
      <c r="AW1575" s="13" t="s">
        <v>34</v>
      </c>
      <c r="AX1575" s="13" t="s">
        <v>73</v>
      </c>
      <c r="AY1575" s="168" t="s">
        <v>252</v>
      </c>
    </row>
    <row r="1576" spans="2:51" s="14" customFormat="1" ht="11.25">
      <c r="B1576" s="174"/>
      <c r="D1576" s="160" t="s">
        <v>264</v>
      </c>
      <c r="E1576" s="175" t="s">
        <v>3</v>
      </c>
      <c r="F1576" s="176" t="s">
        <v>475</v>
      </c>
      <c r="H1576" s="177">
        <v>24</v>
      </c>
      <c r="I1576" s="178"/>
      <c r="L1576" s="174"/>
      <c r="M1576" s="179"/>
      <c r="N1576" s="180"/>
      <c r="O1576" s="180"/>
      <c r="P1576" s="180"/>
      <c r="Q1576" s="180"/>
      <c r="R1576" s="180"/>
      <c r="S1576" s="180"/>
      <c r="T1576" s="181"/>
      <c r="AT1576" s="175" t="s">
        <v>264</v>
      </c>
      <c r="AU1576" s="175" t="s">
        <v>82</v>
      </c>
      <c r="AV1576" s="14" t="s">
        <v>82</v>
      </c>
      <c r="AW1576" s="14" t="s">
        <v>34</v>
      </c>
      <c r="AX1576" s="14" t="s">
        <v>73</v>
      </c>
      <c r="AY1576" s="175" t="s">
        <v>252</v>
      </c>
    </row>
    <row r="1577" spans="2:51" s="13" customFormat="1" ht="11.25">
      <c r="B1577" s="167"/>
      <c r="D1577" s="160" t="s">
        <v>264</v>
      </c>
      <c r="E1577" s="168" t="s">
        <v>3</v>
      </c>
      <c r="F1577" s="169" t="s">
        <v>7320</v>
      </c>
      <c r="H1577" s="168" t="s">
        <v>3</v>
      </c>
      <c r="I1577" s="170"/>
      <c r="L1577" s="167"/>
      <c r="M1577" s="171"/>
      <c r="N1577" s="172"/>
      <c r="O1577" s="172"/>
      <c r="P1577" s="172"/>
      <c r="Q1577" s="172"/>
      <c r="R1577" s="172"/>
      <c r="S1577" s="172"/>
      <c r="T1577" s="173"/>
      <c r="AT1577" s="168" t="s">
        <v>264</v>
      </c>
      <c r="AU1577" s="168" t="s">
        <v>82</v>
      </c>
      <c r="AV1577" s="13" t="s">
        <v>80</v>
      </c>
      <c r="AW1577" s="13" t="s">
        <v>34</v>
      </c>
      <c r="AX1577" s="13" t="s">
        <v>73</v>
      </c>
      <c r="AY1577" s="168" t="s">
        <v>252</v>
      </c>
    </row>
    <row r="1578" spans="2:51" s="14" customFormat="1" ht="11.25">
      <c r="B1578" s="174"/>
      <c r="D1578" s="160" t="s">
        <v>264</v>
      </c>
      <c r="E1578" s="175" t="s">
        <v>3</v>
      </c>
      <c r="F1578" s="176" t="s">
        <v>406</v>
      </c>
      <c r="H1578" s="177">
        <v>16</v>
      </c>
      <c r="I1578" s="178"/>
      <c r="L1578" s="174"/>
      <c r="M1578" s="179"/>
      <c r="N1578" s="180"/>
      <c r="O1578" s="180"/>
      <c r="P1578" s="180"/>
      <c r="Q1578" s="180"/>
      <c r="R1578" s="180"/>
      <c r="S1578" s="180"/>
      <c r="T1578" s="181"/>
      <c r="AT1578" s="175" t="s">
        <v>264</v>
      </c>
      <c r="AU1578" s="175" t="s">
        <v>82</v>
      </c>
      <c r="AV1578" s="14" t="s">
        <v>82</v>
      </c>
      <c r="AW1578" s="14" t="s">
        <v>34</v>
      </c>
      <c r="AX1578" s="14" t="s">
        <v>73</v>
      </c>
      <c r="AY1578" s="175" t="s">
        <v>252</v>
      </c>
    </row>
    <row r="1579" spans="2:51" s="13" customFormat="1" ht="11.25">
      <c r="B1579" s="167"/>
      <c r="D1579" s="160" t="s">
        <v>264</v>
      </c>
      <c r="E1579" s="168" t="s">
        <v>3</v>
      </c>
      <c r="F1579" s="169" t="s">
        <v>7321</v>
      </c>
      <c r="H1579" s="168" t="s">
        <v>3</v>
      </c>
      <c r="I1579" s="170"/>
      <c r="L1579" s="167"/>
      <c r="M1579" s="171"/>
      <c r="N1579" s="172"/>
      <c r="O1579" s="172"/>
      <c r="P1579" s="172"/>
      <c r="Q1579" s="172"/>
      <c r="R1579" s="172"/>
      <c r="S1579" s="172"/>
      <c r="T1579" s="173"/>
      <c r="AT1579" s="168" t="s">
        <v>264</v>
      </c>
      <c r="AU1579" s="168" t="s">
        <v>82</v>
      </c>
      <c r="AV1579" s="13" t="s">
        <v>80</v>
      </c>
      <c r="AW1579" s="13" t="s">
        <v>34</v>
      </c>
      <c r="AX1579" s="13" t="s">
        <v>73</v>
      </c>
      <c r="AY1579" s="168" t="s">
        <v>252</v>
      </c>
    </row>
    <row r="1580" spans="2:51" s="14" customFormat="1" ht="11.25">
      <c r="B1580" s="174"/>
      <c r="D1580" s="160" t="s">
        <v>264</v>
      </c>
      <c r="E1580" s="175" t="s">
        <v>3</v>
      </c>
      <c r="F1580" s="176" t="s">
        <v>389</v>
      </c>
      <c r="H1580" s="177">
        <v>14</v>
      </c>
      <c r="I1580" s="178"/>
      <c r="L1580" s="174"/>
      <c r="M1580" s="179"/>
      <c r="N1580" s="180"/>
      <c r="O1580" s="180"/>
      <c r="P1580" s="180"/>
      <c r="Q1580" s="180"/>
      <c r="R1580" s="180"/>
      <c r="S1580" s="180"/>
      <c r="T1580" s="181"/>
      <c r="AT1580" s="175" t="s">
        <v>264</v>
      </c>
      <c r="AU1580" s="175" t="s">
        <v>82</v>
      </c>
      <c r="AV1580" s="14" t="s">
        <v>82</v>
      </c>
      <c r="AW1580" s="14" t="s">
        <v>34</v>
      </c>
      <c r="AX1580" s="14" t="s">
        <v>73</v>
      </c>
      <c r="AY1580" s="175" t="s">
        <v>252</v>
      </c>
    </row>
    <row r="1581" spans="2:51" s="13" customFormat="1" ht="11.25">
      <c r="B1581" s="167"/>
      <c r="D1581" s="160" t="s">
        <v>264</v>
      </c>
      <c r="E1581" s="168" t="s">
        <v>3</v>
      </c>
      <c r="F1581" s="169" t="s">
        <v>7322</v>
      </c>
      <c r="H1581" s="168" t="s">
        <v>3</v>
      </c>
      <c r="I1581" s="170"/>
      <c r="L1581" s="167"/>
      <c r="M1581" s="171"/>
      <c r="N1581" s="172"/>
      <c r="O1581" s="172"/>
      <c r="P1581" s="172"/>
      <c r="Q1581" s="172"/>
      <c r="R1581" s="172"/>
      <c r="S1581" s="172"/>
      <c r="T1581" s="173"/>
      <c r="AT1581" s="168" t="s">
        <v>264</v>
      </c>
      <c r="AU1581" s="168" t="s">
        <v>82</v>
      </c>
      <c r="AV1581" s="13" t="s">
        <v>80</v>
      </c>
      <c r="AW1581" s="13" t="s">
        <v>34</v>
      </c>
      <c r="AX1581" s="13" t="s">
        <v>73</v>
      </c>
      <c r="AY1581" s="168" t="s">
        <v>252</v>
      </c>
    </row>
    <row r="1582" spans="2:51" s="14" customFormat="1" ht="11.25">
      <c r="B1582" s="174"/>
      <c r="D1582" s="160" t="s">
        <v>264</v>
      </c>
      <c r="E1582" s="175" t="s">
        <v>3</v>
      </c>
      <c r="F1582" s="176" t="s">
        <v>9</v>
      </c>
      <c r="H1582" s="177">
        <v>15</v>
      </c>
      <c r="I1582" s="178"/>
      <c r="L1582" s="174"/>
      <c r="M1582" s="179"/>
      <c r="N1582" s="180"/>
      <c r="O1582" s="180"/>
      <c r="P1582" s="180"/>
      <c r="Q1582" s="180"/>
      <c r="R1582" s="180"/>
      <c r="S1582" s="180"/>
      <c r="T1582" s="181"/>
      <c r="AT1582" s="175" t="s">
        <v>264</v>
      </c>
      <c r="AU1582" s="175" t="s">
        <v>82</v>
      </c>
      <c r="AV1582" s="14" t="s">
        <v>82</v>
      </c>
      <c r="AW1582" s="14" t="s">
        <v>34</v>
      </c>
      <c r="AX1582" s="14" t="s">
        <v>73</v>
      </c>
      <c r="AY1582" s="175" t="s">
        <v>252</v>
      </c>
    </row>
    <row r="1583" spans="2:51" s="13" customFormat="1" ht="11.25">
      <c r="B1583" s="167"/>
      <c r="D1583" s="160" t="s">
        <v>264</v>
      </c>
      <c r="E1583" s="168" t="s">
        <v>3</v>
      </c>
      <c r="F1583" s="169" t="s">
        <v>7323</v>
      </c>
      <c r="H1583" s="168" t="s">
        <v>3</v>
      </c>
      <c r="I1583" s="170"/>
      <c r="L1583" s="167"/>
      <c r="M1583" s="171"/>
      <c r="N1583" s="172"/>
      <c r="O1583" s="172"/>
      <c r="P1583" s="172"/>
      <c r="Q1583" s="172"/>
      <c r="R1583" s="172"/>
      <c r="S1583" s="172"/>
      <c r="T1583" s="173"/>
      <c r="AT1583" s="168" t="s">
        <v>264</v>
      </c>
      <c r="AU1583" s="168" t="s">
        <v>82</v>
      </c>
      <c r="AV1583" s="13" t="s">
        <v>80</v>
      </c>
      <c r="AW1583" s="13" t="s">
        <v>34</v>
      </c>
      <c r="AX1583" s="13" t="s">
        <v>73</v>
      </c>
      <c r="AY1583" s="168" t="s">
        <v>252</v>
      </c>
    </row>
    <row r="1584" spans="2:51" s="14" customFormat="1" ht="11.25">
      <c r="B1584" s="174"/>
      <c r="D1584" s="160" t="s">
        <v>264</v>
      </c>
      <c r="E1584" s="175" t="s">
        <v>3</v>
      </c>
      <c r="F1584" s="176" t="s">
        <v>9</v>
      </c>
      <c r="H1584" s="177">
        <v>15</v>
      </c>
      <c r="I1584" s="178"/>
      <c r="L1584" s="174"/>
      <c r="M1584" s="179"/>
      <c r="N1584" s="180"/>
      <c r="O1584" s="180"/>
      <c r="P1584" s="180"/>
      <c r="Q1584" s="180"/>
      <c r="R1584" s="180"/>
      <c r="S1584" s="180"/>
      <c r="T1584" s="181"/>
      <c r="AT1584" s="175" t="s">
        <v>264</v>
      </c>
      <c r="AU1584" s="175" t="s">
        <v>82</v>
      </c>
      <c r="AV1584" s="14" t="s">
        <v>82</v>
      </c>
      <c r="AW1584" s="14" t="s">
        <v>34</v>
      </c>
      <c r="AX1584" s="14" t="s">
        <v>73</v>
      </c>
      <c r="AY1584" s="175" t="s">
        <v>252</v>
      </c>
    </row>
    <row r="1585" spans="2:51" s="13" customFormat="1" ht="11.25">
      <c r="B1585" s="167"/>
      <c r="D1585" s="160" t="s">
        <v>264</v>
      </c>
      <c r="E1585" s="168" t="s">
        <v>3</v>
      </c>
      <c r="F1585" s="169" t="s">
        <v>7324</v>
      </c>
      <c r="H1585" s="168" t="s">
        <v>3</v>
      </c>
      <c r="I1585" s="170"/>
      <c r="L1585" s="167"/>
      <c r="M1585" s="171"/>
      <c r="N1585" s="172"/>
      <c r="O1585" s="172"/>
      <c r="P1585" s="172"/>
      <c r="Q1585" s="172"/>
      <c r="R1585" s="172"/>
      <c r="S1585" s="172"/>
      <c r="T1585" s="173"/>
      <c r="AT1585" s="168" t="s">
        <v>264</v>
      </c>
      <c r="AU1585" s="168" t="s">
        <v>82</v>
      </c>
      <c r="AV1585" s="13" t="s">
        <v>80</v>
      </c>
      <c r="AW1585" s="13" t="s">
        <v>34</v>
      </c>
      <c r="AX1585" s="13" t="s">
        <v>73</v>
      </c>
      <c r="AY1585" s="168" t="s">
        <v>252</v>
      </c>
    </row>
    <row r="1586" spans="2:51" s="14" customFormat="1" ht="11.25">
      <c r="B1586" s="174"/>
      <c r="D1586" s="160" t="s">
        <v>264</v>
      </c>
      <c r="E1586" s="175" t="s">
        <v>3</v>
      </c>
      <c r="F1586" s="176" t="s">
        <v>360</v>
      </c>
      <c r="H1586" s="177">
        <v>11</v>
      </c>
      <c r="I1586" s="178"/>
      <c r="L1586" s="174"/>
      <c r="M1586" s="179"/>
      <c r="N1586" s="180"/>
      <c r="O1586" s="180"/>
      <c r="P1586" s="180"/>
      <c r="Q1586" s="180"/>
      <c r="R1586" s="180"/>
      <c r="S1586" s="180"/>
      <c r="T1586" s="181"/>
      <c r="AT1586" s="175" t="s">
        <v>264</v>
      </c>
      <c r="AU1586" s="175" t="s">
        <v>82</v>
      </c>
      <c r="AV1586" s="14" t="s">
        <v>82</v>
      </c>
      <c r="AW1586" s="14" t="s">
        <v>34</v>
      </c>
      <c r="AX1586" s="14" t="s">
        <v>73</v>
      </c>
      <c r="AY1586" s="175" t="s">
        <v>252</v>
      </c>
    </row>
    <row r="1587" spans="2:51" s="13" customFormat="1" ht="11.25">
      <c r="B1587" s="167"/>
      <c r="D1587" s="160" t="s">
        <v>264</v>
      </c>
      <c r="E1587" s="168" t="s">
        <v>3</v>
      </c>
      <c r="F1587" s="169" t="s">
        <v>7325</v>
      </c>
      <c r="H1587" s="168" t="s">
        <v>3</v>
      </c>
      <c r="I1587" s="170"/>
      <c r="L1587" s="167"/>
      <c r="M1587" s="171"/>
      <c r="N1587" s="172"/>
      <c r="O1587" s="172"/>
      <c r="P1587" s="172"/>
      <c r="Q1587" s="172"/>
      <c r="R1587" s="172"/>
      <c r="S1587" s="172"/>
      <c r="T1587" s="173"/>
      <c r="AT1587" s="168" t="s">
        <v>264</v>
      </c>
      <c r="AU1587" s="168" t="s">
        <v>82</v>
      </c>
      <c r="AV1587" s="13" t="s">
        <v>80</v>
      </c>
      <c r="AW1587" s="13" t="s">
        <v>34</v>
      </c>
      <c r="AX1587" s="13" t="s">
        <v>73</v>
      </c>
      <c r="AY1587" s="168" t="s">
        <v>252</v>
      </c>
    </row>
    <row r="1588" spans="2:51" s="14" customFormat="1" ht="11.25">
      <c r="B1588" s="174"/>
      <c r="D1588" s="160" t="s">
        <v>264</v>
      </c>
      <c r="E1588" s="175" t="s">
        <v>3</v>
      </c>
      <c r="F1588" s="176" t="s">
        <v>360</v>
      </c>
      <c r="H1588" s="177">
        <v>11</v>
      </c>
      <c r="I1588" s="178"/>
      <c r="L1588" s="174"/>
      <c r="M1588" s="179"/>
      <c r="N1588" s="180"/>
      <c r="O1588" s="180"/>
      <c r="P1588" s="180"/>
      <c r="Q1588" s="180"/>
      <c r="R1588" s="180"/>
      <c r="S1588" s="180"/>
      <c r="T1588" s="181"/>
      <c r="AT1588" s="175" t="s">
        <v>264</v>
      </c>
      <c r="AU1588" s="175" t="s">
        <v>82</v>
      </c>
      <c r="AV1588" s="14" t="s">
        <v>82</v>
      </c>
      <c r="AW1588" s="14" t="s">
        <v>34</v>
      </c>
      <c r="AX1588" s="14" t="s">
        <v>73</v>
      </c>
      <c r="AY1588" s="175" t="s">
        <v>252</v>
      </c>
    </row>
    <row r="1589" spans="2:51" s="13" customFormat="1" ht="11.25">
      <c r="B1589" s="167"/>
      <c r="D1589" s="160" t="s">
        <v>264</v>
      </c>
      <c r="E1589" s="168" t="s">
        <v>3</v>
      </c>
      <c r="F1589" s="169" t="s">
        <v>7326</v>
      </c>
      <c r="H1589" s="168" t="s">
        <v>3</v>
      </c>
      <c r="I1589" s="170"/>
      <c r="L1589" s="167"/>
      <c r="M1589" s="171"/>
      <c r="N1589" s="172"/>
      <c r="O1589" s="172"/>
      <c r="P1589" s="172"/>
      <c r="Q1589" s="172"/>
      <c r="R1589" s="172"/>
      <c r="S1589" s="172"/>
      <c r="T1589" s="173"/>
      <c r="AT1589" s="168" t="s">
        <v>264</v>
      </c>
      <c r="AU1589" s="168" t="s">
        <v>82</v>
      </c>
      <c r="AV1589" s="13" t="s">
        <v>80</v>
      </c>
      <c r="AW1589" s="13" t="s">
        <v>34</v>
      </c>
      <c r="AX1589" s="13" t="s">
        <v>73</v>
      </c>
      <c r="AY1589" s="168" t="s">
        <v>252</v>
      </c>
    </row>
    <row r="1590" spans="2:51" s="14" customFormat="1" ht="11.25">
      <c r="B1590" s="174"/>
      <c r="D1590" s="160" t="s">
        <v>264</v>
      </c>
      <c r="E1590" s="175" t="s">
        <v>3</v>
      </c>
      <c r="F1590" s="176" t="s">
        <v>596</v>
      </c>
      <c r="H1590" s="177">
        <v>35</v>
      </c>
      <c r="I1590" s="178"/>
      <c r="L1590" s="174"/>
      <c r="M1590" s="179"/>
      <c r="N1590" s="180"/>
      <c r="O1590" s="180"/>
      <c r="P1590" s="180"/>
      <c r="Q1590" s="180"/>
      <c r="R1590" s="180"/>
      <c r="S1590" s="180"/>
      <c r="T1590" s="181"/>
      <c r="AT1590" s="175" t="s">
        <v>264</v>
      </c>
      <c r="AU1590" s="175" t="s">
        <v>82</v>
      </c>
      <c r="AV1590" s="14" t="s">
        <v>82</v>
      </c>
      <c r="AW1590" s="14" t="s">
        <v>34</v>
      </c>
      <c r="AX1590" s="14" t="s">
        <v>73</v>
      </c>
      <c r="AY1590" s="175" t="s">
        <v>252</v>
      </c>
    </row>
    <row r="1591" spans="2:51" s="13" customFormat="1" ht="11.25">
      <c r="B1591" s="167"/>
      <c r="D1591" s="160" t="s">
        <v>264</v>
      </c>
      <c r="E1591" s="168" t="s">
        <v>3</v>
      </c>
      <c r="F1591" s="169" t="s">
        <v>7327</v>
      </c>
      <c r="H1591" s="168" t="s">
        <v>3</v>
      </c>
      <c r="I1591" s="170"/>
      <c r="L1591" s="167"/>
      <c r="M1591" s="171"/>
      <c r="N1591" s="172"/>
      <c r="O1591" s="172"/>
      <c r="P1591" s="172"/>
      <c r="Q1591" s="172"/>
      <c r="R1591" s="172"/>
      <c r="S1591" s="172"/>
      <c r="T1591" s="173"/>
      <c r="AT1591" s="168" t="s">
        <v>264</v>
      </c>
      <c r="AU1591" s="168" t="s">
        <v>82</v>
      </c>
      <c r="AV1591" s="13" t="s">
        <v>80</v>
      </c>
      <c r="AW1591" s="13" t="s">
        <v>34</v>
      </c>
      <c r="AX1591" s="13" t="s">
        <v>73</v>
      </c>
      <c r="AY1591" s="168" t="s">
        <v>252</v>
      </c>
    </row>
    <row r="1592" spans="2:51" s="14" customFormat="1" ht="11.25">
      <c r="B1592" s="174"/>
      <c r="D1592" s="160" t="s">
        <v>264</v>
      </c>
      <c r="E1592" s="175" t="s">
        <v>3</v>
      </c>
      <c r="F1592" s="176" t="s">
        <v>517</v>
      </c>
      <c r="H1592" s="177">
        <v>29</v>
      </c>
      <c r="I1592" s="178"/>
      <c r="L1592" s="174"/>
      <c r="M1592" s="179"/>
      <c r="N1592" s="180"/>
      <c r="O1592" s="180"/>
      <c r="P1592" s="180"/>
      <c r="Q1592" s="180"/>
      <c r="R1592" s="180"/>
      <c r="S1592" s="180"/>
      <c r="T1592" s="181"/>
      <c r="AT1592" s="175" t="s">
        <v>264</v>
      </c>
      <c r="AU1592" s="175" t="s">
        <v>82</v>
      </c>
      <c r="AV1592" s="14" t="s">
        <v>82</v>
      </c>
      <c r="AW1592" s="14" t="s">
        <v>34</v>
      </c>
      <c r="AX1592" s="14" t="s">
        <v>73</v>
      </c>
      <c r="AY1592" s="175" t="s">
        <v>252</v>
      </c>
    </row>
    <row r="1593" spans="2:51" s="13" customFormat="1" ht="11.25">
      <c r="B1593" s="167"/>
      <c r="D1593" s="160" t="s">
        <v>264</v>
      </c>
      <c r="E1593" s="168" t="s">
        <v>3</v>
      </c>
      <c r="F1593" s="169" t="s">
        <v>7328</v>
      </c>
      <c r="H1593" s="168" t="s">
        <v>3</v>
      </c>
      <c r="I1593" s="170"/>
      <c r="L1593" s="167"/>
      <c r="M1593" s="171"/>
      <c r="N1593" s="172"/>
      <c r="O1593" s="172"/>
      <c r="P1593" s="172"/>
      <c r="Q1593" s="172"/>
      <c r="R1593" s="172"/>
      <c r="S1593" s="172"/>
      <c r="T1593" s="173"/>
      <c r="AT1593" s="168" t="s">
        <v>264</v>
      </c>
      <c r="AU1593" s="168" t="s">
        <v>82</v>
      </c>
      <c r="AV1593" s="13" t="s">
        <v>80</v>
      </c>
      <c r="AW1593" s="13" t="s">
        <v>34</v>
      </c>
      <c r="AX1593" s="13" t="s">
        <v>73</v>
      </c>
      <c r="AY1593" s="168" t="s">
        <v>252</v>
      </c>
    </row>
    <row r="1594" spans="2:51" s="14" customFormat="1" ht="11.25">
      <c r="B1594" s="174"/>
      <c r="D1594" s="160" t="s">
        <v>264</v>
      </c>
      <c r="E1594" s="175" t="s">
        <v>3</v>
      </c>
      <c r="F1594" s="176" t="s">
        <v>475</v>
      </c>
      <c r="H1594" s="177">
        <v>24</v>
      </c>
      <c r="I1594" s="178"/>
      <c r="L1594" s="174"/>
      <c r="M1594" s="179"/>
      <c r="N1594" s="180"/>
      <c r="O1594" s="180"/>
      <c r="P1594" s="180"/>
      <c r="Q1594" s="180"/>
      <c r="R1594" s="180"/>
      <c r="S1594" s="180"/>
      <c r="T1594" s="181"/>
      <c r="AT1594" s="175" t="s">
        <v>264</v>
      </c>
      <c r="AU1594" s="175" t="s">
        <v>82</v>
      </c>
      <c r="AV1594" s="14" t="s">
        <v>82</v>
      </c>
      <c r="AW1594" s="14" t="s">
        <v>34</v>
      </c>
      <c r="AX1594" s="14" t="s">
        <v>73</v>
      </c>
      <c r="AY1594" s="175" t="s">
        <v>252</v>
      </c>
    </row>
    <row r="1595" spans="2:51" s="13" customFormat="1" ht="11.25">
      <c r="B1595" s="167"/>
      <c r="D1595" s="160" t="s">
        <v>264</v>
      </c>
      <c r="E1595" s="168" t="s">
        <v>3</v>
      </c>
      <c r="F1595" s="169" t="s">
        <v>7329</v>
      </c>
      <c r="H1595" s="168" t="s">
        <v>3</v>
      </c>
      <c r="I1595" s="170"/>
      <c r="L1595" s="167"/>
      <c r="M1595" s="171"/>
      <c r="N1595" s="172"/>
      <c r="O1595" s="172"/>
      <c r="P1595" s="172"/>
      <c r="Q1595" s="172"/>
      <c r="R1595" s="172"/>
      <c r="S1595" s="172"/>
      <c r="T1595" s="173"/>
      <c r="AT1595" s="168" t="s">
        <v>264</v>
      </c>
      <c r="AU1595" s="168" t="s">
        <v>82</v>
      </c>
      <c r="AV1595" s="13" t="s">
        <v>80</v>
      </c>
      <c r="AW1595" s="13" t="s">
        <v>34</v>
      </c>
      <c r="AX1595" s="13" t="s">
        <v>73</v>
      </c>
      <c r="AY1595" s="168" t="s">
        <v>252</v>
      </c>
    </row>
    <row r="1596" spans="2:51" s="14" customFormat="1" ht="11.25">
      <c r="B1596" s="174"/>
      <c r="D1596" s="160" t="s">
        <v>264</v>
      </c>
      <c r="E1596" s="175" t="s">
        <v>3</v>
      </c>
      <c r="F1596" s="176" t="s">
        <v>503</v>
      </c>
      <c r="H1596" s="177">
        <v>27</v>
      </c>
      <c r="I1596" s="178"/>
      <c r="L1596" s="174"/>
      <c r="M1596" s="179"/>
      <c r="N1596" s="180"/>
      <c r="O1596" s="180"/>
      <c r="P1596" s="180"/>
      <c r="Q1596" s="180"/>
      <c r="R1596" s="180"/>
      <c r="S1596" s="180"/>
      <c r="T1596" s="181"/>
      <c r="AT1596" s="175" t="s">
        <v>264</v>
      </c>
      <c r="AU1596" s="175" t="s">
        <v>82</v>
      </c>
      <c r="AV1596" s="14" t="s">
        <v>82</v>
      </c>
      <c r="AW1596" s="14" t="s">
        <v>34</v>
      </c>
      <c r="AX1596" s="14" t="s">
        <v>73</v>
      </c>
      <c r="AY1596" s="175" t="s">
        <v>252</v>
      </c>
    </row>
    <row r="1597" spans="2:51" s="13" customFormat="1" ht="11.25">
      <c r="B1597" s="167"/>
      <c r="D1597" s="160" t="s">
        <v>264</v>
      </c>
      <c r="E1597" s="168" t="s">
        <v>3</v>
      </c>
      <c r="F1597" s="169" t="s">
        <v>7330</v>
      </c>
      <c r="H1597" s="168" t="s">
        <v>3</v>
      </c>
      <c r="I1597" s="170"/>
      <c r="L1597" s="167"/>
      <c r="M1597" s="171"/>
      <c r="N1597" s="172"/>
      <c r="O1597" s="172"/>
      <c r="P1597" s="172"/>
      <c r="Q1597" s="172"/>
      <c r="R1597" s="172"/>
      <c r="S1597" s="172"/>
      <c r="T1597" s="173"/>
      <c r="AT1597" s="168" t="s">
        <v>264</v>
      </c>
      <c r="AU1597" s="168" t="s">
        <v>82</v>
      </c>
      <c r="AV1597" s="13" t="s">
        <v>80</v>
      </c>
      <c r="AW1597" s="13" t="s">
        <v>34</v>
      </c>
      <c r="AX1597" s="13" t="s">
        <v>73</v>
      </c>
      <c r="AY1597" s="168" t="s">
        <v>252</v>
      </c>
    </row>
    <row r="1598" spans="2:51" s="14" customFormat="1" ht="11.25">
      <c r="B1598" s="174"/>
      <c r="D1598" s="160" t="s">
        <v>264</v>
      </c>
      <c r="E1598" s="175" t="s">
        <v>3</v>
      </c>
      <c r="F1598" s="176" t="s">
        <v>485</v>
      </c>
      <c r="H1598" s="177">
        <v>25</v>
      </c>
      <c r="I1598" s="178"/>
      <c r="L1598" s="174"/>
      <c r="M1598" s="179"/>
      <c r="N1598" s="180"/>
      <c r="O1598" s="180"/>
      <c r="P1598" s="180"/>
      <c r="Q1598" s="180"/>
      <c r="R1598" s="180"/>
      <c r="S1598" s="180"/>
      <c r="T1598" s="181"/>
      <c r="AT1598" s="175" t="s">
        <v>264</v>
      </c>
      <c r="AU1598" s="175" t="s">
        <v>82</v>
      </c>
      <c r="AV1598" s="14" t="s">
        <v>82</v>
      </c>
      <c r="AW1598" s="14" t="s">
        <v>34</v>
      </c>
      <c r="AX1598" s="14" t="s">
        <v>73</v>
      </c>
      <c r="AY1598" s="175" t="s">
        <v>252</v>
      </c>
    </row>
    <row r="1599" spans="2:51" s="13" customFormat="1" ht="11.25">
      <c r="B1599" s="167"/>
      <c r="D1599" s="160" t="s">
        <v>264</v>
      </c>
      <c r="E1599" s="168" t="s">
        <v>3</v>
      </c>
      <c r="F1599" s="169" t="s">
        <v>7331</v>
      </c>
      <c r="H1599" s="168" t="s">
        <v>3</v>
      </c>
      <c r="I1599" s="170"/>
      <c r="L1599" s="167"/>
      <c r="M1599" s="171"/>
      <c r="N1599" s="172"/>
      <c r="O1599" s="172"/>
      <c r="P1599" s="172"/>
      <c r="Q1599" s="172"/>
      <c r="R1599" s="172"/>
      <c r="S1599" s="172"/>
      <c r="T1599" s="173"/>
      <c r="AT1599" s="168" t="s">
        <v>264</v>
      </c>
      <c r="AU1599" s="168" t="s">
        <v>82</v>
      </c>
      <c r="AV1599" s="13" t="s">
        <v>80</v>
      </c>
      <c r="AW1599" s="13" t="s">
        <v>34</v>
      </c>
      <c r="AX1599" s="13" t="s">
        <v>73</v>
      </c>
      <c r="AY1599" s="168" t="s">
        <v>252</v>
      </c>
    </row>
    <row r="1600" spans="2:51" s="14" customFormat="1" ht="11.25">
      <c r="B1600" s="174"/>
      <c r="D1600" s="160" t="s">
        <v>264</v>
      </c>
      <c r="E1600" s="175" t="s">
        <v>3</v>
      </c>
      <c r="F1600" s="176" t="s">
        <v>648</v>
      </c>
      <c r="H1600" s="177">
        <v>42</v>
      </c>
      <c r="I1600" s="178"/>
      <c r="L1600" s="174"/>
      <c r="M1600" s="179"/>
      <c r="N1600" s="180"/>
      <c r="O1600" s="180"/>
      <c r="P1600" s="180"/>
      <c r="Q1600" s="180"/>
      <c r="R1600" s="180"/>
      <c r="S1600" s="180"/>
      <c r="T1600" s="181"/>
      <c r="AT1600" s="175" t="s">
        <v>264</v>
      </c>
      <c r="AU1600" s="175" t="s">
        <v>82</v>
      </c>
      <c r="AV1600" s="14" t="s">
        <v>82</v>
      </c>
      <c r="AW1600" s="14" t="s">
        <v>34</v>
      </c>
      <c r="AX1600" s="14" t="s">
        <v>73</v>
      </c>
      <c r="AY1600" s="175" t="s">
        <v>252</v>
      </c>
    </row>
    <row r="1601" spans="2:51" s="13" customFormat="1" ht="11.25">
      <c r="B1601" s="167"/>
      <c r="D1601" s="160" t="s">
        <v>264</v>
      </c>
      <c r="E1601" s="168" t="s">
        <v>3</v>
      </c>
      <c r="F1601" s="169" t="s">
        <v>7332</v>
      </c>
      <c r="H1601" s="168" t="s">
        <v>3</v>
      </c>
      <c r="I1601" s="170"/>
      <c r="L1601" s="167"/>
      <c r="M1601" s="171"/>
      <c r="N1601" s="172"/>
      <c r="O1601" s="172"/>
      <c r="P1601" s="172"/>
      <c r="Q1601" s="172"/>
      <c r="R1601" s="172"/>
      <c r="S1601" s="172"/>
      <c r="T1601" s="173"/>
      <c r="AT1601" s="168" t="s">
        <v>264</v>
      </c>
      <c r="AU1601" s="168" t="s">
        <v>82</v>
      </c>
      <c r="AV1601" s="13" t="s">
        <v>80</v>
      </c>
      <c r="AW1601" s="13" t="s">
        <v>34</v>
      </c>
      <c r="AX1601" s="13" t="s">
        <v>73</v>
      </c>
      <c r="AY1601" s="168" t="s">
        <v>252</v>
      </c>
    </row>
    <row r="1602" spans="2:51" s="14" customFormat="1" ht="11.25">
      <c r="B1602" s="174"/>
      <c r="D1602" s="160" t="s">
        <v>264</v>
      </c>
      <c r="E1602" s="175" t="s">
        <v>3</v>
      </c>
      <c r="F1602" s="176" t="s">
        <v>724</v>
      </c>
      <c r="H1602" s="177">
        <v>44</v>
      </c>
      <c r="I1602" s="178"/>
      <c r="L1602" s="174"/>
      <c r="M1602" s="179"/>
      <c r="N1602" s="180"/>
      <c r="O1602" s="180"/>
      <c r="P1602" s="180"/>
      <c r="Q1602" s="180"/>
      <c r="R1602" s="180"/>
      <c r="S1602" s="180"/>
      <c r="T1602" s="181"/>
      <c r="AT1602" s="175" t="s">
        <v>264</v>
      </c>
      <c r="AU1602" s="175" t="s">
        <v>82</v>
      </c>
      <c r="AV1602" s="14" t="s">
        <v>82</v>
      </c>
      <c r="AW1602" s="14" t="s">
        <v>34</v>
      </c>
      <c r="AX1602" s="14" t="s">
        <v>73</v>
      </c>
      <c r="AY1602" s="175" t="s">
        <v>252</v>
      </c>
    </row>
    <row r="1603" spans="2:51" s="13" customFormat="1" ht="11.25">
      <c r="B1603" s="167"/>
      <c r="D1603" s="160" t="s">
        <v>264</v>
      </c>
      <c r="E1603" s="168" t="s">
        <v>3</v>
      </c>
      <c r="F1603" s="169" t="s">
        <v>7333</v>
      </c>
      <c r="H1603" s="168" t="s">
        <v>3</v>
      </c>
      <c r="I1603" s="170"/>
      <c r="L1603" s="167"/>
      <c r="M1603" s="171"/>
      <c r="N1603" s="172"/>
      <c r="O1603" s="172"/>
      <c r="P1603" s="172"/>
      <c r="Q1603" s="172"/>
      <c r="R1603" s="172"/>
      <c r="S1603" s="172"/>
      <c r="T1603" s="173"/>
      <c r="AT1603" s="168" t="s">
        <v>264</v>
      </c>
      <c r="AU1603" s="168" t="s">
        <v>82</v>
      </c>
      <c r="AV1603" s="13" t="s">
        <v>80</v>
      </c>
      <c r="AW1603" s="13" t="s">
        <v>34</v>
      </c>
      <c r="AX1603" s="13" t="s">
        <v>73</v>
      </c>
      <c r="AY1603" s="168" t="s">
        <v>252</v>
      </c>
    </row>
    <row r="1604" spans="2:51" s="14" customFormat="1" ht="11.25">
      <c r="B1604" s="174"/>
      <c r="D1604" s="160" t="s">
        <v>264</v>
      </c>
      <c r="E1604" s="175" t="s">
        <v>3</v>
      </c>
      <c r="F1604" s="176" t="s">
        <v>580</v>
      </c>
      <c r="H1604" s="177">
        <v>33</v>
      </c>
      <c r="I1604" s="178"/>
      <c r="L1604" s="174"/>
      <c r="M1604" s="179"/>
      <c r="N1604" s="180"/>
      <c r="O1604" s="180"/>
      <c r="P1604" s="180"/>
      <c r="Q1604" s="180"/>
      <c r="R1604" s="180"/>
      <c r="S1604" s="180"/>
      <c r="T1604" s="181"/>
      <c r="AT1604" s="175" t="s">
        <v>264</v>
      </c>
      <c r="AU1604" s="175" t="s">
        <v>82</v>
      </c>
      <c r="AV1604" s="14" t="s">
        <v>82</v>
      </c>
      <c r="AW1604" s="14" t="s">
        <v>34</v>
      </c>
      <c r="AX1604" s="14" t="s">
        <v>73</v>
      </c>
      <c r="AY1604" s="175" t="s">
        <v>252</v>
      </c>
    </row>
    <row r="1605" spans="2:51" s="13" customFormat="1" ht="11.25">
      <c r="B1605" s="167"/>
      <c r="D1605" s="160" t="s">
        <v>264</v>
      </c>
      <c r="E1605" s="168" t="s">
        <v>3</v>
      </c>
      <c r="F1605" s="169" t="s">
        <v>7334</v>
      </c>
      <c r="H1605" s="168" t="s">
        <v>3</v>
      </c>
      <c r="I1605" s="170"/>
      <c r="L1605" s="167"/>
      <c r="M1605" s="171"/>
      <c r="N1605" s="172"/>
      <c r="O1605" s="172"/>
      <c r="P1605" s="172"/>
      <c r="Q1605" s="172"/>
      <c r="R1605" s="172"/>
      <c r="S1605" s="172"/>
      <c r="T1605" s="173"/>
      <c r="AT1605" s="168" t="s">
        <v>264</v>
      </c>
      <c r="AU1605" s="168" t="s">
        <v>82</v>
      </c>
      <c r="AV1605" s="13" t="s">
        <v>80</v>
      </c>
      <c r="AW1605" s="13" t="s">
        <v>34</v>
      </c>
      <c r="AX1605" s="13" t="s">
        <v>73</v>
      </c>
      <c r="AY1605" s="168" t="s">
        <v>252</v>
      </c>
    </row>
    <row r="1606" spans="2:51" s="14" customFormat="1" ht="11.25">
      <c r="B1606" s="174"/>
      <c r="D1606" s="160" t="s">
        <v>264</v>
      </c>
      <c r="E1606" s="175" t="s">
        <v>3</v>
      </c>
      <c r="F1606" s="176" t="s">
        <v>1112</v>
      </c>
      <c r="H1606" s="177">
        <v>77</v>
      </c>
      <c r="I1606" s="178"/>
      <c r="L1606" s="174"/>
      <c r="M1606" s="179"/>
      <c r="N1606" s="180"/>
      <c r="O1606" s="180"/>
      <c r="P1606" s="180"/>
      <c r="Q1606" s="180"/>
      <c r="R1606" s="180"/>
      <c r="S1606" s="180"/>
      <c r="T1606" s="181"/>
      <c r="AT1606" s="175" t="s">
        <v>264</v>
      </c>
      <c r="AU1606" s="175" t="s">
        <v>82</v>
      </c>
      <c r="AV1606" s="14" t="s">
        <v>82</v>
      </c>
      <c r="AW1606" s="14" t="s">
        <v>34</v>
      </c>
      <c r="AX1606" s="14" t="s">
        <v>73</v>
      </c>
      <c r="AY1606" s="175" t="s">
        <v>252</v>
      </c>
    </row>
    <row r="1607" spans="2:51" s="13" customFormat="1" ht="11.25">
      <c r="B1607" s="167"/>
      <c r="D1607" s="160" t="s">
        <v>264</v>
      </c>
      <c r="E1607" s="168" t="s">
        <v>3</v>
      </c>
      <c r="F1607" s="169" t="s">
        <v>7335</v>
      </c>
      <c r="H1607" s="168" t="s">
        <v>3</v>
      </c>
      <c r="I1607" s="170"/>
      <c r="L1607" s="167"/>
      <c r="M1607" s="171"/>
      <c r="N1607" s="172"/>
      <c r="O1607" s="172"/>
      <c r="P1607" s="172"/>
      <c r="Q1607" s="172"/>
      <c r="R1607" s="172"/>
      <c r="S1607" s="172"/>
      <c r="T1607" s="173"/>
      <c r="AT1607" s="168" t="s">
        <v>264</v>
      </c>
      <c r="AU1607" s="168" t="s">
        <v>82</v>
      </c>
      <c r="AV1607" s="13" t="s">
        <v>80</v>
      </c>
      <c r="AW1607" s="13" t="s">
        <v>34</v>
      </c>
      <c r="AX1607" s="13" t="s">
        <v>73</v>
      </c>
      <c r="AY1607" s="168" t="s">
        <v>252</v>
      </c>
    </row>
    <row r="1608" spans="2:51" s="14" customFormat="1" ht="11.25">
      <c r="B1608" s="174"/>
      <c r="D1608" s="160" t="s">
        <v>264</v>
      </c>
      <c r="E1608" s="175" t="s">
        <v>3</v>
      </c>
      <c r="F1608" s="176" t="s">
        <v>475</v>
      </c>
      <c r="H1608" s="177">
        <v>24</v>
      </c>
      <c r="I1608" s="178"/>
      <c r="L1608" s="174"/>
      <c r="M1608" s="179"/>
      <c r="N1608" s="180"/>
      <c r="O1608" s="180"/>
      <c r="P1608" s="180"/>
      <c r="Q1608" s="180"/>
      <c r="R1608" s="180"/>
      <c r="S1608" s="180"/>
      <c r="T1608" s="181"/>
      <c r="AT1608" s="175" t="s">
        <v>264</v>
      </c>
      <c r="AU1608" s="175" t="s">
        <v>82</v>
      </c>
      <c r="AV1608" s="14" t="s">
        <v>82</v>
      </c>
      <c r="AW1608" s="14" t="s">
        <v>34</v>
      </c>
      <c r="AX1608" s="14" t="s">
        <v>73</v>
      </c>
      <c r="AY1608" s="175" t="s">
        <v>252</v>
      </c>
    </row>
    <row r="1609" spans="2:51" s="13" customFormat="1" ht="11.25">
      <c r="B1609" s="167"/>
      <c r="D1609" s="160" t="s">
        <v>264</v>
      </c>
      <c r="E1609" s="168" t="s">
        <v>3</v>
      </c>
      <c r="F1609" s="169" t="s">
        <v>7336</v>
      </c>
      <c r="H1609" s="168" t="s">
        <v>3</v>
      </c>
      <c r="I1609" s="170"/>
      <c r="L1609" s="167"/>
      <c r="M1609" s="171"/>
      <c r="N1609" s="172"/>
      <c r="O1609" s="172"/>
      <c r="P1609" s="172"/>
      <c r="Q1609" s="172"/>
      <c r="R1609" s="172"/>
      <c r="S1609" s="172"/>
      <c r="T1609" s="173"/>
      <c r="AT1609" s="168" t="s">
        <v>264</v>
      </c>
      <c r="AU1609" s="168" t="s">
        <v>82</v>
      </c>
      <c r="AV1609" s="13" t="s">
        <v>80</v>
      </c>
      <c r="AW1609" s="13" t="s">
        <v>34</v>
      </c>
      <c r="AX1609" s="13" t="s">
        <v>73</v>
      </c>
      <c r="AY1609" s="168" t="s">
        <v>252</v>
      </c>
    </row>
    <row r="1610" spans="2:51" s="14" customFormat="1" ht="11.25">
      <c r="B1610" s="174"/>
      <c r="D1610" s="160" t="s">
        <v>264</v>
      </c>
      <c r="E1610" s="175" t="s">
        <v>3</v>
      </c>
      <c r="F1610" s="176" t="s">
        <v>451</v>
      </c>
      <c r="H1610" s="177">
        <v>22</v>
      </c>
      <c r="I1610" s="178"/>
      <c r="L1610" s="174"/>
      <c r="M1610" s="179"/>
      <c r="N1610" s="180"/>
      <c r="O1610" s="180"/>
      <c r="P1610" s="180"/>
      <c r="Q1610" s="180"/>
      <c r="R1610" s="180"/>
      <c r="S1610" s="180"/>
      <c r="T1610" s="181"/>
      <c r="AT1610" s="175" t="s">
        <v>264</v>
      </c>
      <c r="AU1610" s="175" t="s">
        <v>82</v>
      </c>
      <c r="AV1610" s="14" t="s">
        <v>82</v>
      </c>
      <c r="AW1610" s="14" t="s">
        <v>34</v>
      </c>
      <c r="AX1610" s="14" t="s">
        <v>73</v>
      </c>
      <c r="AY1610" s="175" t="s">
        <v>252</v>
      </c>
    </row>
    <row r="1611" spans="2:51" s="13" customFormat="1" ht="11.25">
      <c r="B1611" s="167"/>
      <c r="D1611" s="160" t="s">
        <v>264</v>
      </c>
      <c r="E1611" s="168" t="s">
        <v>3</v>
      </c>
      <c r="F1611" s="169" t="s">
        <v>7337</v>
      </c>
      <c r="H1611" s="168" t="s">
        <v>3</v>
      </c>
      <c r="I1611" s="170"/>
      <c r="L1611" s="167"/>
      <c r="M1611" s="171"/>
      <c r="N1611" s="172"/>
      <c r="O1611" s="172"/>
      <c r="P1611" s="172"/>
      <c r="Q1611" s="172"/>
      <c r="R1611" s="172"/>
      <c r="S1611" s="172"/>
      <c r="T1611" s="173"/>
      <c r="AT1611" s="168" t="s">
        <v>264</v>
      </c>
      <c r="AU1611" s="168" t="s">
        <v>82</v>
      </c>
      <c r="AV1611" s="13" t="s">
        <v>80</v>
      </c>
      <c r="AW1611" s="13" t="s">
        <v>34</v>
      </c>
      <c r="AX1611" s="13" t="s">
        <v>73</v>
      </c>
      <c r="AY1611" s="168" t="s">
        <v>252</v>
      </c>
    </row>
    <row r="1612" spans="2:51" s="14" customFormat="1" ht="11.25">
      <c r="B1612" s="174"/>
      <c r="D1612" s="160" t="s">
        <v>264</v>
      </c>
      <c r="E1612" s="175" t="s">
        <v>3</v>
      </c>
      <c r="F1612" s="176" t="s">
        <v>435</v>
      </c>
      <c r="H1612" s="177">
        <v>20</v>
      </c>
      <c r="I1612" s="178"/>
      <c r="L1612" s="174"/>
      <c r="M1612" s="179"/>
      <c r="N1612" s="180"/>
      <c r="O1612" s="180"/>
      <c r="P1612" s="180"/>
      <c r="Q1612" s="180"/>
      <c r="R1612" s="180"/>
      <c r="S1612" s="180"/>
      <c r="T1612" s="181"/>
      <c r="AT1612" s="175" t="s">
        <v>264</v>
      </c>
      <c r="AU1612" s="175" t="s">
        <v>82</v>
      </c>
      <c r="AV1612" s="14" t="s">
        <v>82</v>
      </c>
      <c r="AW1612" s="14" t="s">
        <v>34</v>
      </c>
      <c r="AX1612" s="14" t="s">
        <v>73</v>
      </c>
      <c r="AY1612" s="175" t="s">
        <v>252</v>
      </c>
    </row>
    <row r="1613" spans="2:51" s="13" customFormat="1" ht="11.25">
      <c r="B1613" s="167"/>
      <c r="D1613" s="160" t="s">
        <v>264</v>
      </c>
      <c r="E1613" s="168" t="s">
        <v>3</v>
      </c>
      <c r="F1613" s="169" t="s">
        <v>7338</v>
      </c>
      <c r="H1613" s="168" t="s">
        <v>3</v>
      </c>
      <c r="I1613" s="170"/>
      <c r="L1613" s="167"/>
      <c r="M1613" s="171"/>
      <c r="N1613" s="172"/>
      <c r="O1613" s="172"/>
      <c r="P1613" s="172"/>
      <c r="Q1613" s="172"/>
      <c r="R1613" s="172"/>
      <c r="S1613" s="172"/>
      <c r="T1613" s="173"/>
      <c r="AT1613" s="168" t="s">
        <v>264</v>
      </c>
      <c r="AU1613" s="168" t="s">
        <v>82</v>
      </c>
      <c r="AV1613" s="13" t="s">
        <v>80</v>
      </c>
      <c r="AW1613" s="13" t="s">
        <v>34</v>
      </c>
      <c r="AX1613" s="13" t="s">
        <v>73</v>
      </c>
      <c r="AY1613" s="168" t="s">
        <v>252</v>
      </c>
    </row>
    <row r="1614" spans="2:51" s="14" customFormat="1" ht="11.25">
      <c r="B1614" s="174"/>
      <c r="D1614" s="160" t="s">
        <v>264</v>
      </c>
      <c r="E1614" s="175" t="s">
        <v>3</v>
      </c>
      <c r="F1614" s="176" t="s">
        <v>414</v>
      </c>
      <c r="H1614" s="177">
        <v>17</v>
      </c>
      <c r="I1614" s="178"/>
      <c r="L1614" s="174"/>
      <c r="M1614" s="179"/>
      <c r="N1614" s="180"/>
      <c r="O1614" s="180"/>
      <c r="P1614" s="180"/>
      <c r="Q1614" s="180"/>
      <c r="R1614" s="180"/>
      <c r="S1614" s="180"/>
      <c r="T1614" s="181"/>
      <c r="AT1614" s="175" t="s">
        <v>264</v>
      </c>
      <c r="AU1614" s="175" t="s">
        <v>82</v>
      </c>
      <c r="AV1614" s="14" t="s">
        <v>82</v>
      </c>
      <c r="AW1614" s="14" t="s">
        <v>34</v>
      </c>
      <c r="AX1614" s="14" t="s">
        <v>73</v>
      </c>
      <c r="AY1614" s="175" t="s">
        <v>252</v>
      </c>
    </row>
    <row r="1615" spans="2:51" s="13" customFormat="1" ht="11.25">
      <c r="B1615" s="167"/>
      <c r="D1615" s="160" t="s">
        <v>264</v>
      </c>
      <c r="E1615" s="168" t="s">
        <v>3</v>
      </c>
      <c r="F1615" s="169" t="s">
        <v>7339</v>
      </c>
      <c r="H1615" s="168" t="s">
        <v>3</v>
      </c>
      <c r="I1615" s="170"/>
      <c r="L1615" s="167"/>
      <c r="M1615" s="171"/>
      <c r="N1615" s="172"/>
      <c r="O1615" s="172"/>
      <c r="P1615" s="172"/>
      <c r="Q1615" s="172"/>
      <c r="R1615" s="172"/>
      <c r="S1615" s="172"/>
      <c r="T1615" s="173"/>
      <c r="AT1615" s="168" t="s">
        <v>264</v>
      </c>
      <c r="AU1615" s="168" t="s">
        <v>82</v>
      </c>
      <c r="AV1615" s="13" t="s">
        <v>80</v>
      </c>
      <c r="AW1615" s="13" t="s">
        <v>34</v>
      </c>
      <c r="AX1615" s="13" t="s">
        <v>73</v>
      </c>
      <c r="AY1615" s="168" t="s">
        <v>252</v>
      </c>
    </row>
    <row r="1616" spans="2:51" s="14" customFormat="1" ht="11.25">
      <c r="B1616" s="174"/>
      <c r="D1616" s="160" t="s">
        <v>264</v>
      </c>
      <c r="E1616" s="175" t="s">
        <v>3</v>
      </c>
      <c r="F1616" s="176" t="s">
        <v>406</v>
      </c>
      <c r="H1616" s="177">
        <v>16</v>
      </c>
      <c r="I1616" s="178"/>
      <c r="L1616" s="174"/>
      <c r="M1616" s="179"/>
      <c r="N1616" s="180"/>
      <c r="O1616" s="180"/>
      <c r="P1616" s="180"/>
      <c r="Q1616" s="180"/>
      <c r="R1616" s="180"/>
      <c r="S1616" s="180"/>
      <c r="T1616" s="181"/>
      <c r="AT1616" s="175" t="s">
        <v>264</v>
      </c>
      <c r="AU1616" s="175" t="s">
        <v>82</v>
      </c>
      <c r="AV1616" s="14" t="s">
        <v>82</v>
      </c>
      <c r="AW1616" s="14" t="s">
        <v>34</v>
      </c>
      <c r="AX1616" s="14" t="s">
        <v>73</v>
      </c>
      <c r="AY1616" s="175" t="s">
        <v>252</v>
      </c>
    </row>
    <row r="1617" spans="2:51" s="13" customFormat="1" ht="11.25">
      <c r="B1617" s="167"/>
      <c r="D1617" s="160" t="s">
        <v>264</v>
      </c>
      <c r="E1617" s="168" t="s">
        <v>3</v>
      </c>
      <c r="F1617" s="169" t="s">
        <v>7340</v>
      </c>
      <c r="H1617" s="168" t="s">
        <v>3</v>
      </c>
      <c r="I1617" s="170"/>
      <c r="L1617" s="167"/>
      <c r="M1617" s="171"/>
      <c r="N1617" s="172"/>
      <c r="O1617" s="172"/>
      <c r="P1617" s="172"/>
      <c r="Q1617" s="172"/>
      <c r="R1617" s="172"/>
      <c r="S1617" s="172"/>
      <c r="T1617" s="173"/>
      <c r="AT1617" s="168" t="s">
        <v>264</v>
      </c>
      <c r="AU1617" s="168" t="s">
        <v>82</v>
      </c>
      <c r="AV1617" s="13" t="s">
        <v>80</v>
      </c>
      <c r="AW1617" s="13" t="s">
        <v>34</v>
      </c>
      <c r="AX1617" s="13" t="s">
        <v>73</v>
      </c>
      <c r="AY1617" s="168" t="s">
        <v>252</v>
      </c>
    </row>
    <row r="1618" spans="2:51" s="14" customFormat="1" ht="11.25">
      <c r="B1618" s="174"/>
      <c r="D1618" s="160" t="s">
        <v>264</v>
      </c>
      <c r="E1618" s="175" t="s">
        <v>3</v>
      </c>
      <c r="F1618" s="176" t="s">
        <v>360</v>
      </c>
      <c r="H1618" s="177">
        <v>11</v>
      </c>
      <c r="I1618" s="178"/>
      <c r="L1618" s="174"/>
      <c r="M1618" s="179"/>
      <c r="N1618" s="180"/>
      <c r="O1618" s="180"/>
      <c r="P1618" s="180"/>
      <c r="Q1618" s="180"/>
      <c r="R1618" s="180"/>
      <c r="S1618" s="180"/>
      <c r="T1618" s="181"/>
      <c r="AT1618" s="175" t="s">
        <v>264</v>
      </c>
      <c r="AU1618" s="175" t="s">
        <v>82</v>
      </c>
      <c r="AV1618" s="14" t="s">
        <v>82</v>
      </c>
      <c r="AW1618" s="14" t="s">
        <v>34</v>
      </c>
      <c r="AX1618" s="14" t="s">
        <v>73</v>
      </c>
      <c r="AY1618" s="175" t="s">
        <v>252</v>
      </c>
    </row>
    <row r="1619" spans="2:51" s="13" customFormat="1" ht="11.25">
      <c r="B1619" s="167"/>
      <c r="D1619" s="160" t="s">
        <v>264</v>
      </c>
      <c r="E1619" s="168" t="s">
        <v>3</v>
      </c>
      <c r="F1619" s="169" t="s">
        <v>7341</v>
      </c>
      <c r="H1619" s="168" t="s">
        <v>3</v>
      </c>
      <c r="I1619" s="170"/>
      <c r="L1619" s="167"/>
      <c r="M1619" s="171"/>
      <c r="N1619" s="172"/>
      <c r="O1619" s="172"/>
      <c r="P1619" s="172"/>
      <c r="Q1619" s="172"/>
      <c r="R1619" s="172"/>
      <c r="S1619" s="172"/>
      <c r="T1619" s="173"/>
      <c r="AT1619" s="168" t="s">
        <v>264</v>
      </c>
      <c r="AU1619" s="168" t="s">
        <v>82</v>
      </c>
      <c r="AV1619" s="13" t="s">
        <v>80</v>
      </c>
      <c r="AW1619" s="13" t="s">
        <v>34</v>
      </c>
      <c r="AX1619" s="13" t="s">
        <v>73</v>
      </c>
      <c r="AY1619" s="168" t="s">
        <v>252</v>
      </c>
    </row>
    <row r="1620" spans="2:51" s="14" customFormat="1" ht="11.25">
      <c r="B1620" s="174"/>
      <c r="D1620" s="160" t="s">
        <v>264</v>
      </c>
      <c r="E1620" s="175" t="s">
        <v>3</v>
      </c>
      <c r="F1620" s="176" t="s">
        <v>451</v>
      </c>
      <c r="H1620" s="177">
        <v>22</v>
      </c>
      <c r="I1620" s="178"/>
      <c r="L1620" s="174"/>
      <c r="M1620" s="179"/>
      <c r="N1620" s="180"/>
      <c r="O1620" s="180"/>
      <c r="P1620" s="180"/>
      <c r="Q1620" s="180"/>
      <c r="R1620" s="180"/>
      <c r="S1620" s="180"/>
      <c r="T1620" s="181"/>
      <c r="AT1620" s="175" t="s">
        <v>264</v>
      </c>
      <c r="AU1620" s="175" t="s">
        <v>82</v>
      </c>
      <c r="AV1620" s="14" t="s">
        <v>82</v>
      </c>
      <c r="AW1620" s="14" t="s">
        <v>34</v>
      </c>
      <c r="AX1620" s="14" t="s">
        <v>73</v>
      </c>
      <c r="AY1620" s="175" t="s">
        <v>252</v>
      </c>
    </row>
    <row r="1621" spans="2:51" s="13" customFormat="1" ht="11.25">
      <c r="B1621" s="167"/>
      <c r="D1621" s="160" t="s">
        <v>264</v>
      </c>
      <c r="E1621" s="168" t="s">
        <v>3</v>
      </c>
      <c r="F1621" s="169" t="s">
        <v>7342</v>
      </c>
      <c r="H1621" s="168" t="s">
        <v>3</v>
      </c>
      <c r="I1621" s="170"/>
      <c r="L1621" s="167"/>
      <c r="M1621" s="171"/>
      <c r="N1621" s="172"/>
      <c r="O1621" s="172"/>
      <c r="P1621" s="172"/>
      <c r="Q1621" s="172"/>
      <c r="R1621" s="172"/>
      <c r="S1621" s="172"/>
      <c r="T1621" s="173"/>
      <c r="AT1621" s="168" t="s">
        <v>264</v>
      </c>
      <c r="AU1621" s="168" t="s">
        <v>82</v>
      </c>
      <c r="AV1621" s="13" t="s">
        <v>80</v>
      </c>
      <c r="AW1621" s="13" t="s">
        <v>34</v>
      </c>
      <c r="AX1621" s="13" t="s">
        <v>73</v>
      </c>
      <c r="AY1621" s="168" t="s">
        <v>252</v>
      </c>
    </row>
    <row r="1622" spans="2:51" s="14" customFormat="1" ht="11.25">
      <c r="B1622" s="174"/>
      <c r="D1622" s="160" t="s">
        <v>264</v>
      </c>
      <c r="E1622" s="175" t="s">
        <v>3</v>
      </c>
      <c r="F1622" s="176" t="s">
        <v>423</v>
      </c>
      <c r="H1622" s="177">
        <v>18</v>
      </c>
      <c r="I1622" s="178"/>
      <c r="L1622" s="174"/>
      <c r="M1622" s="179"/>
      <c r="N1622" s="180"/>
      <c r="O1622" s="180"/>
      <c r="P1622" s="180"/>
      <c r="Q1622" s="180"/>
      <c r="R1622" s="180"/>
      <c r="S1622" s="180"/>
      <c r="T1622" s="181"/>
      <c r="AT1622" s="175" t="s">
        <v>264</v>
      </c>
      <c r="AU1622" s="175" t="s">
        <v>82</v>
      </c>
      <c r="AV1622" s="14" t="s">
        <v>82</v>
      </c>
      <c r="AW1622" s="14" t="s">
        <v>34</v>
      </c>
      <c r="AX1622" s="14" t="s">
        <v>73</v>
      </c>
      <c r="AY1622" s="175" t="s">
        <v>252</v>
      </c>
    </row>
    <row r="1623" spans="2:51" s="13" customFormat="1" ht="11.25">
      <c r="B1623" s="167"/>
      <c r="D1623" s="160" t="s">
        <v>264</v>
      </c>
      <c r="E1623" s="168" t="s">
        <v>3</v>
      </c>
      <c r="F1623" s="169" t="s">
        <v>7343</v>
      </c>
      <c r="H1623" s="168" t="s">
        <v>3</v>
      </c>
      <c r="I1623" s="170"/>
      <c r="L1623" s="167"/>
      <c r="M1623" s="171"/>
      <c r="N1623" s="172"/>
      <c r="O1623" s="172"/>
      <c r="P1623" s="172"/>
      <c r="Q1623" s="172"/>
      <c r="R1623" s="172"/>
      <c r="S1623" s="172"/>
      <c r="T1623" s="173"/>
      <c r="AT1623" s="168" t="s">
        <v>264</v>
      </c>
      <c r="AU1623" s="168" t="s">
        <v>82</v>
      </c>
      <c r="AV1623" s="13" t="s">
        <v>80</v>
      </c>
      <c r="AW1623" s="13" t="s">
        <v>34</v>
      </c>
      <c r="AX1623" s="13" t="s">
        <v>73</v>
      </c>
      <c r="AY1623" s="168" t="s">
        <v>252</v>
      </c>
    </row>
    <row r="1624" spans="2:51" s="14" customFormat="1" ht="11.25">
      <c r="B1624" s="174"/>
      <c r="D1624" s="160" t="s">
        <v>264</v>
      </c>
      <c r="E1624" s="175" t="s">
        <v>3</v>
      </c>
      <c r="F1624" s="176" t="s">
        <v>475</v>
      </c>
      <c r="H1624" s="177">
        <v>24</v>
      </c>
      <c r="I1624" s="178"/>
      <c r="L1624" s="174"/>
      <c r="M1624" s="179"/>
      <c r="N1624" s="180"/>
      <c r="O1624" s="180"/>
      <c r="P1624" s="180"/>
      <c r="Q1624" s="180"/>
      <c r="R1624" s="180"/>
      <c r="S1624" s="180"/>
      <c r="T1624" s="181"/>
      <c r="AT1624" s="175" t="s">
        <v>264</v>
      </c>
      <c r="AU1624" s="175" t="s">
        <v>82</v>
      </c>
      <c r="AV1624" s="14" t="s">
        <v>82</v>
      </c>
      <c r="AW1624" s="14" t="s">
        <v>34</v>
      </c>
      <c r="AX1624" s="14" t="s">
        <v>73</v>
      </c>
      <c r="AY1624" s="175" t="s">
        <v>252</v>
      </c>
    </row>
    <row r="1625" spans="2:51" s="13" customFormat="1" ht="11.25">
      <c r="B1625" s="167"/>
      <c r="D1625" s="160" t="s">
        <v>264</v>
      </c>
      <c r="E1625" s="168" t="s">
        <v>3</v>
      </c>
      <c r="F1625" s="169" t="s">
        <v>7344</v>
      </c>
      <c r="H1625" s="168" t="s">
        <v>3</v>
      </c>
      <c r="I1625" s="170"/>
      <c r="L1625" s="167"/>
      <c r="M1625" s="171"/>
      <c r="N1625" s="172"/>
      <c r="O1625" s="172"/>
      <c r="P1625" s="172"/>
      <c r="Q1625" s="172"/>
      <c r="R1625" s="172"/>
      <c r="S1625" s="172"/>
      <c r="T1625" s="173"/>
      <c r="AT1625" s="168" t="s">
        <v>264</v>
      </c>
      <c r="AU1625" s="168" t="s">
        <v>82</v>
      </c>
      <c r="AV1625" s="13" t="s">
        <v>80</v>
      </c>
      <c r="AW1625" s="13" t="s">
        <v>34</v>
      </c>
      <c r="AX1625" s="13" t="s">
        <v>73</v>
      </c>
      <c r="AY1625" s="168" t="s">
        <v>252</v>
      </c>
    </row>
    <row r="1626" spans="2:51" s="14" customFormat="1" ht="11.25">
      <c r="B1626" s="174"/>
      <c r="D1626" s="160" t="s">
        <v>264</v>
      </c>
      <c r="E1626" s="175" t="s">
        <v>3</v>
      </c>
      <c r="F1626" s="176" t="s">
        <v>451</v>
      </c>
      <c r="H1626" s="177">
        <v>22</v>
      </c>
      <c r="I1626" s="178"/>
      <c r="L1626" s="174"/>
      <c r="M1626" s="179"/>
      <c r="N1626" s="180"/>
      <c r="O1626" s="180"/>
      <c r="P1626" s="180"/>
      <c r="Q1626" s="180"/>
      <c r="R1626" s="180"/>
      <c r="S1626" s="180"/>
      <c r="T1626" s="181"/>
      <c r="AT1626" s="175" t="s">
        <v>264</v>
      </c>
      <c r="AU1626" s="175" t="s">
        <v>82</v>
      </c>
      <c r="AV1626" s="14" t="s">
        <v>82</v>
      </c>
      <c r="AW1626" s="14" t="s">
        <v>34</v>
      </c>
      <c r="AX1626" s="14" t="s">
        <v>73</v>
      </c>
      <c r="AY1626" s="175" t="s">
        <v>252</v>
      </c>
    </row>
    <row r="1627" spans="2:51" s="13" customFormat="1" ht="11.25">
      <c r="B1627" s="167"/>
      <c r="D1627" s="160" t="s">
        <v>264</v>
      </c>
      <c r="E1627" s="168" t="s">
        <v>3</v>
      </c>
      <c r="F1627" s="169" t="s">
        <v>7345</v>
      </c>
      <c r="H1627" s="168" t="s">
        <v>3</v>
      </c>
      <c r="I1627" s="170"/>
      <c r="L1627" s="167"/>
      <c r="M1627" s="171"/>
      <c r="N1627" s="172"/>
      <c r="O1627" s="172"/>
      <c r="P1627" s="172"/>
      <c r="Q1627" s="172"/>
      <c r="R1627" s="172"/>
      <c r="S1627" s="172"/>
      <c r="T1627" s="173"/>
      <c r="AT1627" s="168" t="s">
        <v>264</v>
      </c>
      <c r="AU1627" s="168" t="s">
        <v>82</v>
      </c>
      <c r="AV1627" s="13" t="s">
        <v>80</v>
      </c>
      <c r="AW1627" s="13" t="s">
        <v>34</v>
      </c>
      <c r="AX1627" s="13" t="s">
        <v>73</v>
      </c>
      <c r="AY1627" s="168" t="s">
        <v>252</v>
      </c>
    </row>
    <row r="1628" spans="2:51" s="14" customFormat="1" ht="11.25">
      <c r="B1628" s="174"/>
      <c r="D1628" s="160" t="s">
        <v>264</v>
      </c>
      <c r="E1628" s="175" t="s">
        <v>3</v>
      </c>
      <c r="F1628" s="176" t="s">
        <v>548</v>
      </c>
      <c r="H1628" s="177">
        <v>30</v>
      </c>
      <c r="I1628" s="178"/>
      <c r="L1628" s="174"/>
      <c r="M1628" s="179"/>
      <c r="N1628" s="180"/>
      <c r="O1628" s="180"/>
      <c r="P1628" s="180"/>
      <c r="Q1628" s="180"/>
      <c r="R1628" s="180"/>
      <c r="S1628" s="180"/>
      <c r="T1628" s="181"/>
      <c r="AT1628" s="175" t="s">
        <v>264</v>
      </c>
      <c r="AU1628" s="175" t="s">
        <v>82</v>
      </c>
      <c r="AV1628" s="14" t="s">
        <v>82</v>
      </c>
      <c r="AW1628" s="14" t="s">
        <v>34</v>
      </c>
      <c r="AX1628" s="14" t="s">
        <v>73</v>
      </c>
      <c r="AY1628" s="175" t="s">
        <v>252</v>
      </c>
    </row>
    <row r="1629" spans="2:51" s="13" customFormat="1" ht="11.25">
      <c r="B1629" s="167"/>
      <c r="D1629" s="160" t="s">
        <v>264</v>
      </c>
      <c r="E1629" s="168" t="s">
        <v>3</v>
      </c>
      <c r="F1629" s="169" t="s">
        <v>7346</v>
      </c>
      <c r="H1629" s="168" t="s">
        <v>3</v>
      </c>
      <c r="I1629" s="170"/>
      <c r="L1629" s="167"/>
      <c r="M1629" s="171"/>
      <c r="N1629" s="172"/>
      <c r="O1629" s="172"/>
      <c r="P1629" s="172"/>
      <c r="Q1629" s="172"/>
      <c r="R1629" s="172"/>
      <c r="S1629" s="172"/>
      <c r="T1629" s="173"/>
      <c r="AT1629" s="168" t="s">
        <v>264</v>
      </c>
      <c r="AU1629" s="168" t="s">
        <v>82</v>
      </c>
      <c r="AV1629" s="13" t="s">
        <v>80</v>
      </c>
      <c r="AW1629" s="13" t="s">
        <v>34</v>
      </c>
      <c r="AX1629" s="13" t="s">
        <v>73</v>
      </c>
      <c r="AY1629" s="168" t="s">
        <v>252</v>
      </c>
    </row>
    <row r="1630" spans="2:51" s="14" customFormat="1" ht="11.25">
      <c r="B1630" s="174"/>
      <c r="D1630" s="160" t="s">
        <v>264</v>
      </c>
      <c r="E1630" s="175" t="s">
        <v>3</v>
      </c>
      <c r="F1630" s="176" t="s">
        <v>572</v>
      </c>
      <c r="H1630" s="177">
        <v>32</v>
      </c>
      <c r="I1630" s="178"/>
      <c r="L1630" s="174"/>
      <c r="M1630" s="179"/>
      <c r="N1630" s="180"/>
      <c r="O1630" s="180"/>
      <c r="P1630" s="180"/>
      <c r="Q1630" s="180"/>
      <c r="R1630" s="180"/>
      <c r="S1630" s="180"/>
      <c r="T1630" s="181"/>
      <c r="AT1630" s="175" t="s">
        <v>264</v>
      </c>
      <c r="AU1630" s="175" t="s">
        <v>82</v>
      </c>
      <c r="AV1630" s="14" t="s">
        <v>82</v>
      </c>
      <c r="AW1630" s="14" t="s">
        <v>34</v>
      </c>
      <c r="AX1630" s="14" t="s">
        <v>73</v>
      </c>
      <c r="AY1630" s="175" t="s">
        <v>252</v>
      </c>
    </row>
    <row r="1631" spans="2:51" s="13" customFormat="1" ht="11.25">
      <c r="B1631" s="167"/>
      <c r="D1631" s="160" t="s">
        <v>264</v>
      </c>
      <c r="E1631" s="168" t="s">
        <v>3</v>
      </c>
      <c r="F1631" s="169" t="s">
        <v>7347</v>
      </c>
      <c r="H1631" s="168" t="s">
        <v>3</v>
      </c>
      <c r="I1631" s="170"/>
      <c r="L1631" s="167"/>
      <c r="M1631" s="171"/>
      <c r="N1631" s="172"/>
      <c r="O1631" s="172"/>
      <c r="P1631" s="172"/>
      <c r="Q1631" s="172"/>
      <c r="R1631" s="172"/>
      <c r="S1631" s="172"/>
      <c r="T1631" s="173"/>
      <c r="AT1631" s="168" t="s">
        <v>264</v>
      </c>
      <c r="AU1631" s="168" t="s">
        <v>82</v>
      </c>
      <c r="AV1631" s="13" t="s">
        <v>80</v>
      </c>
      <c r="AW1631" s="13" t="s">
        <v>34</v>
      </c>
      <c r="AX1631" s="13" t="s">
        <v>73</v>
      </c>
      <c r="AY1631" s="168" t="s">
        <v>252</v>
      </c>
    </row>
    <row r="1632" spans="2:51" s="14" customFormat="1" ht="11.25">
      <c r="B1632" s="174"/>
      <c r="D1632" s="160" t="s">
        <v>264</v>
      </c>
      <c r="E1632" s="175" t="s">
        <v>3</v>
      </c>
      <c r="F1632" s="176" t="s">
        <v>475</v>
      </c>
      <c r="H1632" s="177">
        <v>24</v>
      </c>
      <c r="I1632" s="178"/>
      <c r="L1632" s="174"/>
      <c r="M1632" s="179"/>
      <c r="N1632" s="180"/>
      <c r="O1632" s="180"/>
      <c r="P1632" s="180"/>
      <c r="Q1632" s="180"/>
      <c r="R1632" s="180"/>
      <c r="S1632" s="180"/>
      <c r="T1632" s="181"/>
      <c r="AT1632" s="175" t="s">
        <v>264</v>
      </c>
      <c r="AU1632" s="175" t="s">
        <v>82</v>
      </c>
      <c r="AV1632" s="14" t="s">
        <v>82</v>
      </c>
      <c r="AW1632" s="14" t="s">
        <v>34</v>
      </c>
      <c r="AX1632" s="14" t="s">
        <v>73</v>
      </c>
      <c r="AY1632" s="175" t="s">
        <v>252</v>
      </c>
    </row>
    <row r="1633" spans="2:51" s="13" customFormat="1" ht="11.25">
      <c r="B1633" s="167"/>
      <c r="D1633" s="160" t="s">
        <v>264</v>
      </c>
      <c r="E1633" s="168" t="s">
        <v>3</v>
      </c>
      <c r="F1633" s="169" t="s">
        <v>7348</v>
      </c>
      <c r="H1633" s="168" t="s">
        <v>3</v>
      </c>
      <c r="I1633" s="170"/>
      <c r="L1633" s="167"/>
      <c r="M1633" s="171"/>
      <c r="N1633" s="172"/>
      <c r="O1633" s="172"/>
      <c r="P1633" s="172"/>
      <c r="Q1633" s="172"/>
      <c r="R1633" s="172"/>
      <c r="S1633" s="172"/>
      <c r="T1633" s="173"/>
      <c r="AT1633" s="168" t="s">
        <v>264</v>
      </c>
      <c r="AU1633" s="168" t="s">
        <v>82</v>
      </c>
      <c r="AV1633" s="13" t="s">
        <v>80</v>
      </c>
      <c r="AW1633" s="13" t="s">
        <v>34</v>
      </c>
      <c r="AX1633" s="13" t="s">
        <v>73</v>
      </c>
      <c r="AY1633" s="168" t="s">
        <v>252</v>
      </c>
    </row>
    <row r="1634" spans="2:51" s="14" customFormat="1" ht="11.25">
      <c r="B1634" s="174"/>
      <c r="D1634" s="160" t="s">
        <v>264</v>
      </c>
      <c r="E1634" s="175" t="s">
        <v>3</v>
      </c>
      <c r="F1634" s="176" t="s">
        <v>326</v>
      </c>
      <c r="H1634" s="177">
        <v>23</v>
      </c>
      <c r="I1634" s="178"/>
      <c r="L1634" s="174"/>
      <c r="M1634" s="179"/>
      <c r="N1634" s="180"/>
      <c r="O1634" s="180"/>
      <c r="P1634" s="180"/>
      <c r="Q1634" s="180"/>
      <c r="R1634" s="180"/>
      <c r="S1634" s="180"/>
      <c r="T1634" s="181"/>
      <c r="AT1634" s="175" t="s">
        <v>264</v>
      </c>
      <c r="AU1634" s="175" t="s">
        <v>82</v>
      </c>
      <c r="AV1634" s="14" t="s">
        <v>82</v>
      </c>
      <c r="AW1634" s="14" t="s">
        <v>34</v>
      </c>
      <c r="AX1634" s="14" t="s">
        <v>73</v>
      </c>
      <c r="AY1634" s="175" t="s">
        <v>252</v>
      </c>
    </row>
    <row r="1635" spans="2:51" s="13" customFormat="1" ht="11.25">
      <c r="B1635" s="167"/>
      <c r="D1635" s="160" t="s">
        <v>264</v>
      </c>
      <c r="E1635" s="168" t="s">
        <v>3</v>
      </c>
      <c r="F1635" s="169" t="s">
        <v>7349</v>
      </c>
      <c r="H1635" s="168" t="s">
        <v>3</v>
      </c>
      <c r="I1635" s="170"/>
      <c r="L1635" s="167"/>
      <c r="M1635" s="171"/>
      <c r="N1635" s="172"/>
      <c r="O1635" s="172"/>
      <c r="P1635" s="172"/>
      <c r="Q1635" s="172"/>
      <c r="R1635" s="172"/>
      <c r="S1635" s="172"/>
      <c r="T1635" s="173"/>
      <c r="AT1635" s="168" t="s">
        <v>264</v>
      </c>
      <c r="AU1635" s="168" t="s">
        <v>82</v>
      </c>
      <c r="AV1635" s="13" t="s">
        <v>80</v>
      </c>
      <c r="AW1635" s="13" t="s">
        <v>34</v>
      </c>
      <c r="AX1635" s="13" t="s">
        <v>73</v>
      </c>
      <c r="AY1635" s="168" t="s">
        <v>252</v>
      </c>
    </row>
    <row r="1636" spans="2:51" s="14" customFormat="1" ht="11.25">
      <c r="B1636" s="174"/>
      <c r="D1636" s="160" t="s">
        <v>264</v>
      </c>
      <c r="E1636" s="175" t="s">
        <v>3</v>
      </c>
      <c r="F1636" s="176" t="s">
        <v>451</v>
      </c>
      <c r="H1636" s="177">
        <v>22</v>
      </c>
      <c r="I1636" s="178"/>
      <c r="L1636" s="174"/>
      <c r="M1636" s="179"/>
      <c r="N1636" s="180"/>
      <c r="O1636" s="180"/>
      <c r="P1636" s="180"/>
      <c r="Q1636" s="180"/>
      <c r="R1636" s="180"/>
      <c r="S1636" s="180"/>
      <c r="T1636" s="181"/>
      <c r="AT1636" s="175" t="s">
        <v>264</v>
      </c>
      <c r="AU1636" s="175" t="s">
        <v>82</v>
      </c>
      <c r="AV1636" s="14" t="s">
        <v>82</v>
      </c>
      <c r="AW1636" s="14" t="s">
        <v>34</v>
      </c>
      <c r="AX1636" s="14" t="s">
        <v>73</v>
      </c>
      <c r="AY1636" s="175" t="s">
        <v>252</v>
      </c>
    </row>
    <row r="1637" spans="2:51" s="13" customFormat="1" ht="11.25">
      <c r="B1637" s="167"/>
      <c r="D1637" s="160" t="s">
        <v>264</v>
      </c>
      <c r="E1637" s="168" t="s">
        <v>3</v>
      </c>
      <c r="F1637" s="169" t="s">
        <v>7350</v>
      </c>
      <c r="H1637" s="168" t="s">
        <v>3</v>
      </c>
      <c r="I1637" s="170"/>
      <c r="L1637" s="167"/>
      <c r="M1637" s="171"/>
      <c r="N1637" s="172"/>
      <c r="O1637" s="172"/>
      <c r="P1637" s="172"/>
      <c r="Q1637" s="172"/>
      <c r="R1637" s="172"/>
      <c r="S1637" s="172"/>
      <c r="T1637" s="173"/>
      <c r="AT1637" s="168" t="s">
        <v>264</v>
      </c>
      <c r="AU1637" s="168" t="s">
        <v>82</v>
      </c>
      <c r="AV1637" s="13" t="s">
        <v>80</v>
      </c>
      <c r="AW1637" s="13" t="s">
        <v>34</v>
      </c>
      <c r="AX1637" s="13" t="s">
        <v>73</v>
      </c>
      <c r="AY1637" s="168" t="s">
        <v>252</v>
      </c>
    </row>
    <row r="1638" spans="2:51" s="14" customFormat="1" ht="11.25">
      <c r="B1638" s="174"/>
      <c r="D1638" s="160" t="s">
        <v>264</v>
      </c>
      <c r="E1638" s="175" t="s">
        <v>3</v>
      </c>
      <c r="F1638" s="176" t="s">
        <v>503</v>
      </c>
      <c r="H1638" s="177">
        <v>27</v>
      </c>
      <c r="I1638" s="178"/>
      <c r="L1638" s="174"/>
      <c r="M1638" s="179"/>
      <c r="N1638" s="180"/>
      <c r="O1638" s="180"/>
      <c r="P1638" s="180"/>
      <c r="Q1638" s="180"/>
      <c r="R1638" s="180"/>
      <c r="S1638" s="180"/>
      <c r="T1638" s="181"/>
      <c r="AT1638" s="175" t="s">
        <v>264</v>
      </c>
      <c r="AU1638" s="175" t="s">
        <v>82</v>
      </c>
      <c r="AV1638" s="14" t="s">
        <v>82</v>
      </c>
      <c r="AW1638" s="14" t="s">
        <v>34</v>
      </c>
      <c r="AX1638" s="14" t="s">
        <v>73</v>
      </c>
      <c r="AY1638" s="175" t="s">
        <v>252</v>
      </c>
    </row>
    <row r="1639" spans="2:51" s="13" customFormat="1" ht="11.25">
      <c r="B1639" s="167"/>
      <c r="D1639" s="160" t="s">
        <v>264</v>
      </c>
      <c r="E1639" s="168" t="s">
        <v>3</v>
      </c>
      <c r="F1639" s="169" t="s">
        <v>7351</v>
      </c>
      <c r="H1639" s="168" t="s">
        <v>3</v>
      </c>
      <c r="I1639" s="170"/>
      <c r="L1639" s="167"/>
      <c r="M1639" s="171"/>
      <c r="N1639" s="172"/>
      <c r="O1639" s="172"/>
      <c r="P1639" s="172"/>
      <c r="Q1639" s="172"/>
      <c r="R1639" s="172"/>
      <c r="S1639" s="172"/>
      <c r="T1639" s="173"/>
      <c r="AT1639" s="168" t="s">
        <v>264</v>
      </c>
      <c r="AU1639" s="168" t="s">
        <v>82</v>
      </c>
      <c r="AV1639" s="13" t="s">
        <v>80</v>
      </c>
      <c r="AW1639" s="13" t="s">
        <v>34</v>
      </c>
      <c r="AX1639" s="13" t="s">
        <v>73</v>
      </c>
      <c r="AY1639" s="168" t="s">
        <v>252</v>
      </c>
    </row>
    <row r="1640" spans="2:51" s="14" customFormat="1" ht="11.25">
      <c r="B1640" s="174"/>
      <c r="D1640" s="160" t="s">
        <v>264</v>
      </c>
      <c r="E1640" s="175" t="s">
        <v>3</v>
      </c>
      <c r="F1640" s="176" t="s">
        <v>485</v>
      </c>
      <c r="H1640" s="177">
        <v>25</v>
      </c>
      <c r="I1640" s="178"/>
      <c r="L1640" s="174"/>
      <c r="M1640" s="179"/>
      <c r="N1640" s="180"/>
      <c r="O1640" s="180"/>
      <c r="P1640" s="180"/>
      <c r="Q1640" s="180"/>
      <c r="R1640" s="180"/>
      <c r="S1640" s="180"/>
      <c r="T1640" s="181"/>
      <c r="AT1640" s="175" t="s">
        <v>264</v>
      </c>
      <c r="AU1640" s="175" t="s">
        <v>82</v>
      </c>
      <c r="AV1640" s="14" t="s">
        <v>82</v>
      </c>
      <c r="AW1640" s="14" t="s">
        <v>34</v>
      </c>
      <c r="AX1640" s="14" t="s">
        <v>73</v>
      </c>
      <c r="AY1640" s="175" t="s">
        <v>252</v>
      </c>
    </row>
    <row r="1641" spans="2:51" s="13" customFormat="1" ht="11.25">
      <c r="B1641" s="167"/>
      <c r="D1641" s="160" t="s">
        <v>264</v>
      </c>
      <c r="E1641" s="168" t="s">
        <v>3</v>
      </c>
      <c r="F1641" s="169" t="s">
        <v>7352</v>
      </c>
      <c r="H1641" s="168" t="s">
        <v>3</v>
      </c>
      <c r="I1641" s="170"/>
      <c r="L1641" s="167"/>
      <c r="M1641" s="171"/>
      <c r="N1641" s="172"/>
      <c r="O1641" s="172"/>
      <c r="P1641" s="172"/>
      <c r="Q1641" s="172"/>
      <c r="R1641" s="172"/>
      <c r="S1641" s="172"/>
      <c r="T1641" s="173"/>
      <c r="AT1641" s="168" t="s">
        <v>264</v>
      </c>
      <c r="AU1641" s="168" t="s">
        <v>82</v>
      </c>
      <c r="AV1641" s="13" t="s">
        <v>80</v>
      </c>
      <c r="AW1641" s="13" t="s">
        <v>34</v>
      </c>
      <c r="AX1641" s="13" t="s">
        <v>73</v>
      </c>
      <c r="AY1641" s="168" t="s">
        <v>252</v>
      </c>
    </row>
    <row r="1642" spans="2:51" s="14" customFormat="1" ht="11.25">
      <c r="B1642" s="174"/>
      <c r="D1642" s="160" t="s">
        <v>264</v>
      </c>
      <c r="E1642" s="175" t="s">
        <v>3</v>
      </c>
      <c r="F1642" s="176" t="s">
        <v>475</v>
      </c>
      <c r="H1642" s="177">
        <v>24</v>
      </c>
      <c r="I1642" s="178"/>
      <c r="L1642" s="174"/>
      <c r="M1642" s="179"/>
      <c r="N1642" s="180"/>
      <c r="O1642" s="180"/>
      <c r="P1642" s="180"/>
      <c r="Q1642" s="180"/>
      <c r="R1642" s="180"/>
      <c r="S1642" s="180"/>
      <c r="T1642" s="181"/>
      <c r="AT1642" s="175" t="s">
        <v>264</v>
      </c>
      <c r="AU1642" s="175" t="s">
        <v>82</v>
      </c>
      <c r="AV1642" s="14" t="s">
        <v>82</v>
      </c>
      <c r="AW1642" s="14" t="s">
        <v>34</v>
      </c>
      <c r="AX1642" s="14" t="s">
        <v>73</v>
      </c>
      <c r="AY1642" s="175" t="s">
        <v>252</v>
      </c>
    </row>
    <row r="1643" spans="2:51" s="13" customFormat="1" ht="11.25">
      <c r="B1643" s="167"/>
      <c r="D1643" s="160" t="s">
        <v>264</v>
      </c>
      <c r="E1643" s="168" t="s">
        <v>3</v>
      </c>
      <c r="F1643" s="169" t="s">
        <v>7353</v>
      </c>
      <c r="H1643" s="168" t="s">
        <v>3</v>
      </c>
      <c r="I1643" s="170"/>
      <c r="L1643" s="167"/>
      <c r="M1643" s="171"/>
      <c r="N1643" s="172"/>
      <c r="O1643" s="172"/>
      <c r="P1643" s="172"/>
      <c r="Q1643" s="172"/>
      <c r="R1643" s="172"/>
      <c r="S1643" s="172"/>
      <c r="T1643" s="173"/>
      <c r="AT1643" s="168" t="s">
        <v>264</v>
      </c>
      <c r="AU1643" s="168" t="s">
        <v>82</v>
      </c>
      <c r="AV1643" s="13" t="s">
        <v>80</v>
      </c>
      <c r="AW1643" s="13" t="s">
        <v>34</v>
      </c>
      <c r="AX1643" s="13" t="s">
        <v>73</v>
      </c>
      <c r="AY1643" s="168" t="s">
        <v>252</v>
      </c>
    </row>
    <row r="1644" spans="2:51" s="14" customFormat="1" ht="11.25">
      <c r="B1644" s="174"/>
      <c r="D1644" s="160" t="s">
        <v>264</v>
      </c>
      <c r="E1644" s="175" t="s">
        <v>3</v>
      </c>
      <c r="F1644" s="176" t="s">
        <v>406</v>
      </c>
      <c r="H1644" s="177">
        <v>16</v>
      </c>
      <c r="I1644" s="178"/>
      <c r="L1644" s="174"/>
      <c r="M1644" s="179"/>
      <c r="N1644" s="180"/>
      <c r="O1644" s="180"/>
      <c r="P1644" s="180"/>
      <c r="Q1644" s="180"/>
      <c r="R1644" s="180"/>
      <c r="S1644" s="180"/>
      <c r="T1644" s="181"/>
      <c r="AT1644" s="175" t="s">
        <v>264</v>
      </c>
      <c r="AU1644" s="175" t="s">
        <v>82</v>
      </c>
      <c r="AV1644" s="14" t="s">
        <v>82</v>
      </c>
      <c r="AW1644" s="14" t="s">
        <v>34</v>
      </c>
      <c r="AX1644" s="14" t="s">
        <v>73</v>
      </c>
      <c r="AY1644" s="175" t="s">
        <v>252</v>
      </c>
    </row>
    <row r="1645" spans="2:51" s="13" customFormat="1" ht="11.25">
      <c r="B1645" s="167"/>
      <c r="D1645" s="160" t="s">
        <v>264</v>
      </c>
      <c r="E1645" s="168" t="s">
        <v>3</v>
      </c>
      <c r="F1645" s="169" t="s">
        <v>7354</v>
      </c>
      <c r="H1645" s="168" t="s">
        <v>3</v>
      </c>
      <c r="I1645" s="170"/>
      <c r="L1645" s="167"/>
      <c r="M1645" s="171"/>
      <c r="N1645" s="172"/>
      <c r="O1645" s="172"/>
      <c r="P1645" s="172"/>
      <c r="Q1645" s="172"/>
      <c r="R1645" s="172"/>
      <c r="S1645" s="172"/>
      <c r="T1645" s="173"/>
      <c r="AT1645" s="168" t="s">
        <v>264</v>
      </c>
      <c r="AU1645" s="168" t="s">
        <v>82</v>
      </c>
      <c r="AV1645" s="13" t="s">
        <v>80</v>
      </c>
      <c r="AW1645" s="13" t="s">
        <v>34</v>
      </c>
      <c r="AX1645" s="13" t="s">
        <v>73</v>
      </c>
      <c r="AY1645" s="168" t="s">
        <v>252</v>
      </c>
    </row>
    <row r="1646" spans="2:51" s="14" customFormat="1" ht="11.25">
      <c r="B1646" s="174"/>
      <c r="D1646" s="160" t="s">
        <v>264</v>
      </c>
      <c r="E1646" s="175" t="s">
        <v>3</v>
      </c>
      <c r="F1646" s="176" t="s">
        <v>389</v>
      </c>
      <c r="H1646" s="177">
        <v>14</v>
      </c>
      <c r="I1646" s="178"/>
      <c r="L1646" s="174"/>
      <c r="M1646" s="179"/>
      <c r="N1646" s="180"/>
      <c r="O1646" s="180"/>
      <c r="P1646" s="180"/>
      <c r="Q1646" s="180"/>
      <c r="R1646" s="180"/>
      <c r="S1646" s="180"/>
      <c r="T1646" s="181"/>
      <c r="AT1646" s="175" t="s">
        <v>264</v>
      </c>
      <c r="AU1646" s="175" t="s">
        <v>82</v>
      </c>
      <c r="AV1646" s="14" t="s">
        <v>82</v>
      </c>
      <c r="AW1646" s="14" t="s">
        <v>34</v>
      </c>
      <c r="AX1646" s="14" t="s">
        <v>73</v>
      </c>
      <c r="AY1646" s="175" t="s">
        <v>252</v>
      </c>
    </row>
    <row r="1647" spans="2:51" s="13" customFormat="1" ht="11.25">
      <c r="B1647" s="167"/>
      <c r="D1647" s="160" t="s">
        <v>264</v>
      </c>
      <c r="E1647" s="168" t="s">
        <v>3</v>
      </c>
      <c r="F1647" s="169" t="s">
        <v>7355</v>
      </c>
      <c r="H1647" s="168" t="s">
        <v>3</v>
      </c>
      <c r="I1647" s="170"/>
      <c r="L1647" s="167"/>
      <c r="M1647" s="171"/>
      <c r="N1647" s="172"/>
      <c r="O1647" s="172"/>
      <c r="P1647" s="172"/>
      <c r="Q1647" s="172"/>
      <c r="R1647" s="172"/>
      <c r="S1647" s="172"/>
      <c r="T1647" s="173"/>
      <c r="AT1647" s="168" t="s">
        <v>264</v>
      </c>
      <c r="AU1647" s="168" t="s">
        <v>82</v>
      </c>
      <c r="AV1647" s="13" t="s">
        <v>80</v>
      </c>
      <c r="AW1647" s="13" t="s">
        <v>34</v>
      </c>
      <c r="AX1647" s="13" t="s">
        <v>73</v>
      </c>
      <c r="AY1647" s="168" t="s">
        <v>252</v>
      </c>
    </row>
    <row r="1648" spans="2:51" s="14" customFormat="1" ht="11.25">
      <c r="B1648" s="174"/>
      <c r="D1648" s="160" t="s">
        <v>264</v>
      </c>
      <c r="E1648" s="175" t="s">
        <v>3</v>
      </c>
      <c r="F1648" s="176" t="s">
        <v>503</v>
      </c>
      <c r="H1648" s="177">
        <v>27</v>
      </c>
      <c r="I1648" s="178"/>
      <c r="L1648" s="174"/>
      <c r="M1648" s="179"/>
      <c r="N1648" s="180"/>
      <c r="O1648" s="180"/>
      <c r="P1648" s="180"/>
      <c r="Q1648" s="180"/>
      <c r="R1648" s="180"/>
      <c r="S1648" s="180"/>
      <c r="T1648" s="181"/>
      <c r="AT1648" s="175" t="s">
        <v>264</v>
      </c>
      <c r="AU1648" s="175" t="s">
        <v>82</v>
      </c>
      <c r="AV1648" s="14" t="s">
        <v>82</v>
      </c>
      <c r="AW1648" s="14" t="s">
        <v>34</v>
      </c>
      <c r="AX1648" s="14" t="s">
        <v>73</v>
      </c>
      <c r="AY1648" s="175" t="s">
        <v>252</v>
      </c>
    </row>
    <row r="1649" spans="2:51" s="13" customFormat="1" ht="11.25">
      <c r="B1649" s="167"/>
      <c r="D1649" s="160" t="s">
        <v>264</v>
      </c>
      <c r="E1649" s="168" t="s">
        <v>3</v>
      </c>
      <c r="F1649" s="169" t="s">
        <v>7356</v>
      </c>
      <c r="H1649" s="168" t="s">
        <v>3</v>
      </c>
      <c r="I1649" s="170"/>
      <c r="L1649" s="167"/>
      <c r="M1649" s="171"/>
      <c r="N1649" s="172"/>
      <c r="O1649" s="172"/>
      <c r="P1649" s="172"/>
      <c r="Q1649" s="172"/>
      <c r="R1649" s="172"/>
      <c r="S1649" s="172"/>
      <c r="T1649" s="173"/>
      <c r="AT1649" s="168" t="s">
        <v>264</v>
      </c>
      <c r="AU1649" s="168" t="s">
        <v>82</v>
      </c>
      <c r="AV1649" s="13" t="s">
        <v>80</v>
      </c>
      <c r="AW1649" s="13" t="s">
        <v>34</v>
      </c>
      <c r="AX1649" s="13" t="s">
        <v>73</v>
      </c>
      <c r="AY1649" s="168" t="s">
        <v>252</v>
      </c>
    </row>
    <row r="1650" spans="2:51" s="14" customFormat="1" ht="11.25">
      <c r="B1650" s="174"/>
      <c r="D1650" s="160" t="s">
        <v>264</v>
      </c>
      <c r="E1650" s="175" t="s">
        <v>3</v>
      </c>
      <c r="F1650" s="176" t="s">
        <v>596</v>
      </c>
      <c r="H1650" s="177">
        <v>35</v>
      </c>
      <c r="I1650" s="178"/>
      <c r="L1650" s="174"/>
      <c r="M1650" s="179"/>
      <c r="N1650" s="180"/>
      <c r="O1650" s="180"/>
      <c r="P1650" s="180"/>
      <c r="Q1650" s="180"/>
      <c r="R1650" s="180"/>
      <c r="S1650" s="180"/>
      <c r="T1650" s="181"/>
      <c r="AT1650" s="175" t="s">
        <v>264</v>
      </c>
      <c r="AU1650" s="175" t="s">
        <v>82</v>
      </c>
      <c r="AV1650" s="14" t="s">
        <v>82</v>
      </c>
      <c r="AW1650" s="14" t="s">
        <v>34</v>
      </c>
      <c r="AX1650" s="14" t="s">
        <v>73</v>
      </c>
      <c r="AY1650" s="175" t="s">
        <v>252</v>
      </c>
    </row>
    <row r="1651" spans="2:51" s="13" customFormat="1" ht="11.25">
      <c r="B1651" s="167"/>
      <c r="D1651" s="160" t="s">
        <v>264</v>
      </c>
      <c r="E1651" s="168" t="s">
        <v>3</v>
      </c>
      <c r="F1651" s="169" t="s">
        <v>7357</v>
      </c>
      <c r="H1651" s="168" t="s">
        <v>3</v>
      </c>
      <c r="I1651" s="170"/>
      <c r="L1651" s="167"/>
      <c r="M1651" s="171"/>
      <c r="N1651" s="172"/>
      <c r="O1651" s="172"/>
      <c r="P1651" s="172"/>
      <c r="Q1651" s="172"/>
      <c r="R1651" s="172"/>
      <c r="S1651" s="172"/>
      <c r="T1651" s="173"/>
      <c r="AT1651" s="168" t="s">
        <v>264</v>
      </c>
      <c r="AU1651" s="168" t="s">
        <v>82</v>
      </c>
      <c r="AV1651" s="13" t="s">
        <v>80</v>
      </c>
      <c r="AW1651" s="13" t="s">
        <v>34</v>
      </c>
      <c r="AX1651" s="13" t="s">
        <v>73</v>
      </c>
      <c r="AY1651" s="168" t="s">
        <v>252</v>
      </c>
    </row>
    <row r="1652" spans="2:51" s="14" customFormat="1" ht="11.25">
      <c r="B1652" s="174"/>
      <c r="D1652" s="160" t="s">
        <v>264</v>
      </c>
      <c r="E1652" s="175" t="s">
        <v>3</v>
      </c>
      <c r="F1652" s="176" t="s">
        <v>517</v>
      </c>
      <c r="H1652" s="177">
        <v>29</v>
      </c>
      <c r="I1652" s="178"/>
      <c r="L1652" s="174"/>
      <c r="M1652" s="179"/>
      <c r="N1652" s="180"/>
      <c r="O1652" s="180"/>
      <c r="P1652" s="180"/>
      <c r="Q1652" s="180"/>
      <c r="R1652" s="180"/>
      <c r="S1652" s="180"/>
      <c r="T1652" s="181"/>
      <c r="AT1652" s="175" t="s">
        <v>264</v>
      </c>
      <c r="AU1652" s="175" t="s">
        <v>82</v>
      </c>
      <c r="AV1652" s="14" t="s">
        <v>82</v>
      </c>
      <c r="AW1652" s="14" t="s">
        <v>34</v>
      </c>
      <c r="AX1652" s="14" t="s">
        <v>73</v>
      </c>
      <c r="AY1652" s="175" t="s">
        <v>252</v>
      </c>
    </row>
    <row r="1653" spans="2:51" s="13" customFormat="1" ht="11.25">
      <c r="B1653" s="167"/>
      <c r="D1653" s="160" t="s">
        <v>264</v>
      </c>
      <c r="E1653" s="168" t="s">
        <v>3</v>
      </c>
      <c r="F1653" s="169" t="s">
        <v>7358</v>
      </c>
      <c r="H1653" s="168" t="s">
        <v>3</v>
      </c>
      <c r="I1653" s="170"/>
      <c r="L1653" s="167"/>
      <c r="M1653" s="171"/>
      <c r="N1653" s="172"/>
      <c r="O1653" s="172"/>
      <c r="P1653" s="172"/>
      <c r="Q1653" s="172"/>
      <c r="R1653" s="172"/>
      <c r="S1653" s="172"/>
      <c r="T1653" s="173"/>
      <c r="AT1653" s="168" t="s">
        <v>264</v>
      </c>
      <c r="AU1653" s="168" t="s">
        <v>82</v>
      </c>
      <c r="AV1653" s="13" t="s">
        <v>80</v>
      </c>
      <c r="AW1653" s="13" t="s">
        <v>34</v>
      </c>
      <c r="AX1653" s="13" t="s">
        <v>73</v>
      </c>
      <c r="AY1653" s="168" t="s">
        <v>252</v>
      </c>
    </row>
    <row r="1654" spans="2:51" s="14" customFormat="1" ht="11.25">
      <c r="B1654" s="174"/>
      <c r="D1654" s="160" t="s">
        <v>264</v>
      </c>
      <c r="E1654" s="175" t="s">
        <v>3</v>
      </c>
      <c r="F1654" s="176" t="s">
        <v>475</v>
      </c>
      <c r="H1654" s="177">
        <v>24</v>
      </c>
      <c r="I1654" s="178"/>
      <c r="L1654" s="174"/>
      <c r="M1654" s="179"/>
      <c r="N1654" s="180"/>
      <c r="O1654" s="180"/>
      <c r="P1654" s="180"/>
      <c r="Q1654" s="180"/>
      <c r="R1654" s="180"/>
      <c r="S1654" s="180"/>
      <c r="T1654" s="181"/>
      <c r="AT1654" s="175" t="s">
        <v>264</v>
      </c>
      <c r="AU1654" s="175" t="s">
        <v>82</v>
      </c>
      <c r="AV1654" s="14" t="s">
        <v>82</v>
      </c>
      <c r="AW1654" s="14" t="s">
        <v>34</v>
      </c>
      <c r="AX1654" s="14" t="s">
        <v>73</v>
      </c>
      <c r="AY1654" s="175" t="s">
        <v>252</v>
      </c>
    </row>
    <row r="1655" spans="2:51" s="13" customFormat="1" ht="11.25">
      <c r="B1655" s="167"/>
      <c r="D1655" s="160" t="s">
        <v>264</v>
      </c>
      <c r="E1655" s="168" t="s">
        <v>3</v>
      </c>
      <c r="F1655" s="169" t="s">
        <v>7359</v>
      </c>
      <c r="H1655" s="168" t="s">
        <v>3</v>
      </c>
      <c r="I1655" s="170"/>
      <c r="L1655" s="167"/>
      <c r="M1655" s="171"/>
      <c r="N1655" s="172"/>
      <c r="O1655" s="172"/>
      <c r="P1655" s="172"/>
      <c r="Q1655" s="172"/>
      <c r="R1655" s="172"/>
      <c r="S1655" s="172"/>
      <c r="T1655" s="173"/>
      <c r="AT1655" s="168" t="s">
        <v>264</v>
      </c>
      <c r="AU1655" s="168" t="s">
        <v>82</v>
      </c>
      <c r="AV1655" s="13" t="s">
        <v>80</v>
      </c>
      <c r="AW1655" s="13" t="s">
        <v>34</v>
      </c>
      <c r="AX1655" s="13" t="s">
        <v>73</v>
      </c>
      <c r="AY1655" s="168" t="s">
        <v>252</v>
      </c>
    </row>
    <row r="1656" spans="2:51" s="14" customFormat="1" ht="11.25">
      <c r="B1656" s="174"/>
      <c r="D1656" s="160" t="s">
        <v>264</v>
      </c>
      <c r="E1656" s="175" t="s">
        <v>3</v>
      </c>
      <c r="F1656" s="176" t="s">
        <v>503</v>
      </c>
      <c r="H1656" s="177">
        <v>27</v>
      </c>
      <c r="I1656" s="178"/>
      <c r="L1656" s="174"/>
      <c r="M1656" s="179"/>
      <c r="N1656" s="180"/>
      <c r="O1656" s="180"/>
      <c r="P1656" s="180"/>
      <c r="Q1656" s="180"/>
      <c r="R1656" s="180"/>
      <c r="S1656" s="180"/>
      <c r="T1656" s="181"/>
      <c r="AT1656" s="175" t="s">
        <v>264</v>
      </c>
      <c r="AU1656" s="175" t="s">
        <v>82</v>
      </c>
      <c r="AV1656" s="14" t="s">
        <v>82</v>
      </c>
      <c r="AW1656" s="14" t="s">
        <v>34</v>
      </c>
      <c r="AX1656" s="14" t="s">
        <v>73</v>
      </c>
      <c r="AY1656" s="175" t="s">
        <v>252</v>
      </c>
    </row>
    <row r="1657" spans="2:51" s="13" customFormat="1" ht="11.25">
      <c r="B1657" s="167"/>
      <c r="D1657" s="160" t="s">
        <v>264</v>
      </c>
      <c r="E1657" s="168" t="s">
        <v>3</v>
      </c>
      <c r="F1657" s="169" t="s">
        <v>7360</v>
      </c>
      <c r="H1657" s="168" t="s">
        <v>3</v>
      </c>
      <c r="I1657" s="170"/>
      <c r="L1657" s="167"/>
      <c r="M1657" s="171"/>
      <c r="N1657" s="172"/>
      <c r="O1657" s="172"/>
      <c r="P1657" s="172"/>
      <c r="Q1657" s="172"/>
      <c r="R1657" s="172"/>
      <c r="S1657" s="172"/>
      <c r="T1657" s="173"/>
      <c r="AT1657" s="168" t="s">
        <v>264</v>
      </c>
      <c r="AU1657" s="168" t="s">
        <v>82</v>
      </c>
      <c r="AV1657" s="13" t="s">
        <v>80</v>
      </c>
      <c r="AW1657" s="13" t="s">
        <v>34</v>
      </c>
      <c r="AX1657" s="13" t="s">
        <v>73</v>
      </c>
      <c r="AY1657" s="168" t="s">
        <v>252</v>
      </c>
    </row>
    <row r="1658" spans="2:51" s="14" customFormat="1" ht="11.25">
      <c r="B1658" s="174"/>
      <c r="D1658" s="160" t="s">
        <v>264</v>
      </c>
      <c r="E1658" s="175" t="s">
        <v>3</v>
      </c>
      <c r="F1658" s="176" t="s">
        <v>485</v>
      </c>
      <c r="H1658" s="177">
        <v>25</v>
      </c>
      <c r="I1658" s="178"/>
      <c r="L1658" s="174"/>
      <c r="M1658" s="179"/>
      <c r="N1658" s="180"/>
      <c r="O1658" s="180"/>
      <c r="P1658" s="180"/>
      <c r="Q1658" s="180"/>
      <c r="R1658" s="180"/>
      <c r="S1658" s="180"/>
      <c r="T1658" s="181"/>
      <c r="AT1658" s="175" t="s">
        <v>264</v>
      </c>
      <c r="AU1658" s="175" t="s">
        <v>82</v>
      </c>
      <c r="AV1658" s="14" t="s">
        <v>82</v>
      </c>
      <c r="AW1658" s="14" t="s">
        <v>34</v>
      </c>
      <c r="AX1658" s="14" t="s">
        <v>73</v>
      </c>
      <c r="AY1658" s="175" t="s">
        <v>252</v>
      </c>
    </row>
    <row r="1659" spans="2:51" s="13" customFormat="1" ht="11.25">
      <c r="B1659" s="167"/>
      <c r="D1659" s="160" t="s">
        <v>264</v>
      </c>
      <c r="E1659" s="168" t="s">
        <v>3</v>
      </c>
      <c r="F1659" s="169" t="s">
        <v>7361</v>
      </c>
      <c r="H1659" s="168" t="s">
        <v>3</v>
      </c>
      <c r="I1659" s="170"/>
      <c r="L1659" s="167"/>
      <c r="M1659" s="171"/>
      <c r="N1659" s="172"/>
      <c r="O1659" s="172"/>
      <c r="P1659" s="172"/>
      <c r="Q1659" s="172"/>
      <c r="R1659" s="172"/>
      <c r="S1659" s="172"/>
      <c r="T1659" s="173"/>
      <c r="AT1659" s="168" t="s">
        <v>264</v>
      </c>
      <c r="AU1659" s="168" t="s">
        <v>82</v>
      </c>
      <c r="AV1659" s="13" t="s">
        <v>80</v>
      </c>
      <c r="AW1659" s="13" t="s">
        <v>34</v>
      </c>
      <c r="AX1659" s="13" t="s">
        <v>73</v>
      </c>
      <c r="AY1659" s="168" t="s">
        <v>252</v>
      </c>
    </row>
    <row r="1660" spans="2:51" s="14" customFormat="1" ht="11.25">
      <c r="B1660" s="174"/>
      <c r="D1660" s="160" t="s">
        <v>264</v>
      </c>
      <c r="E1660" s="175" t="s">
        <v>3</v>
      </c>
      <c r="F1660" s="176" t="s">
        <v>648</v>
      </c>
      <c r="H1660" s="177">
        <v>42</v>
      </c>
      <c r="I1660" s="178"/>
      <c r="L1660" s="174"/>
      <c r="M1660" s="179"/>
      <c r="N1660" s="180"/>
      <c r="O1660" s="180"/>
      <c r="P1660" s="180"/>
      <c r="Q1660" s="180"/>
      <c r="R1660" s="180"/>
      <c r="S1660" s="180"/>
      <c r="T1660" s="181"/>
      <c r="AT1660" s="175" t="s">
        <v>264</v>
      </c>
      <c r="AU1660" s="175" t="s">
        <v>82</v>
      </c>
      <c r="AV1660" s="14" t="s">
        <v>82</v>
      </c>
      <c r="AW1660" s="14" t="s">
        <v>34</v>
      </c>
      <c r="AX1660" s="14" t="s">
        <v>73</v>
      </c>
      <c r="AY1660" s="175" t="s">
        <v>252</v>
      </c>
    </row>
    <row r="1661" spans="2:51" s="13" customFormat="1" ht="11.25">
      <c r="B1661" s="167"/>
      <c r="D1661" s="160" t="s">
        <v>264</v>
      </c>
      <c r="E1661" s="168" t="s">
        <v>3</v>
      </c>
      <c r="F1661" s="169" t="s">
        <v>7362</v>
      </c>
      <c r="H1661" s="168" t="s">
        <v>3</v>
      </c>
      <c r="I1661" s="170"/>
      <c r="L1661" s="167"/>
      <c r="M1661" s="171"/>
      <c r="N1661" s="172"/>
      <c r="O1661" s="172"/>
      <c r="P1661" s="172"/>
      <c r="Q1661" s="172"/>
      <c r="R1661" s="172"/>
      <c r="S1661" s="172"/>
      <c r="T1661" s="173"/>
      <c r="AT1661" s="168" t="s">
        <v>264</v>
      </c>
      <c r="AU1661" s="168" t="s">
        <v>82</v>
      </c>
      <c r="AV1661" s="13" t="s">
        <v>80</v>
      </c>
      <c r="AW1661" s="13" t="s">
        <v>34</v>
      </c>
      <c r="AX1661" s="13" t="s">
        <v>73</v>
      </c>
      <c r="AY1661" s="168" t="s">
        <v>252</v>
      </c>
    </row>
    <row r="1662" spans="2:51" s="14" customFormat="1" ht="11.25">
      <c r="B1662" s="174"/>
      <c r="D1662" s="160" t="s">
        <v>264</v>
      </c>
      <c r="E1662" s="175" t="s">
        <v>3</v>
      </c>
      <c r="F1662" s="176" t="s">
        <v>724</v>
      </c>
      <c r="H1662" s="177">
        <v>44</v>
      </c>
      <c r="I1662" s="178"/>
      <c r="L1662" s="174"/>
      <c r="M1662" s="179"/>
      <c r="N1662" s="180"/>
      <c r="O1662" s="180"/>
      <c r="P1662" s="180"/>
      <c r="Q1662" s="180"/>
      <c r="R1662" s="180"/>
      <c r="S1662" s="180"/>
      <c r="T1662" s="181"/>
      <c r="AT1662" s="175" t="s">
        <v>264</v>
      </c>
      <c r="AU1662" s="175" t="s">
        <v>82</v>
      </c>
      <c r="AV1662" s="14" t="s">
        <v>82</v>
      </c>
      <c r="AW1662" s="14" t="s">
        <v>34</v>
      </c>
      <c r="AX1662" s="14" t="s">
        <v>73</v>
      </c>
      <c r="AY1662" s="175" t="s">
        <v>252</v>
      </c>
    </row>
    <row r="1663" spans="2:51" s="13" customFormat="1" ht="11.25">
      <c r="B1663" s="167"/>
      <c r="D1663" s="160" t="s">
        <v>264</v>
      </c>
      <c r="E1663" s="168" t="s">
        <v>3</v>
      </c>
      <c r="F1663" s="169" t="s">
        <v>7363</v>
      </c>
      <c r="H1663" s="168" t="s">
        <v>3</v>
      </c>
      <c r="I1663" s="170"/>
      <c r="L1663" s="167"/>
      <c r="M1663" s="171"/>
      <c r="N1663" s="172"/>
      <c r="O1663" s="172"/>
      <c r="P1663" s="172"/>
      <c r="Q1663" s="172"/>
      <c r="R1663" s="172"/>
      <c r="S1663" s="172"/>
      <c r="T1663" s="173"/>
      <c r="AT1663" s="168" t="s">
        <v>264</v>
      </c>
      <c r="AU1663" s="168" t="s">
        <v>82</v>
      </c>
      <c r="AV1663" s="13" t="s">
        <v>80</v>
      </c>
      <c r="AW1663" s="13" t="s">
        <v>34</v>
      </c>
      <c r="AX1663" s="13" t="s">
        <v>73</v>
      </c>
      <c r="AY1663" s="168" t="s">
        <v>252</v>
      </c>
    </row>
    <row r="1664" spans="2:51" s="14" customFormat="1" ht="11.25">
      <c r="B1664" s="174"/>
      <c r="D1664" s="160" t="s">
        <v>264</v>
      </c>
      <c r="E1664" s="175" t="s">
        <v>3</v>
      </c>
      <c r="F1664" s="176" t="s">
        <v>580</v>
      </c>
      <c r="H1664" s="177">
        <v>33</v>
      </c>
      <c r="I1664" s="178"/>
      <c r="L1664" s="174"/>
      <c r="M1664" s="179"/>
      <c r="N1664" s="180"/>
      <c r="O1664" s="180"/>
      <c r="P1664" s="180"/>
      <c r="Q1664" s="180"/>
      <c r="R1664" s="180"/>
      <c r="S1664" s="180"/>
      <c r="T1664" s="181"/>
      <c r="AT1664" s="175" t="s">
        <v>264</v>
      </c>
      <c r="AU1664" s="175" t="s">
        <v>82</v>
      </c>
      <c r="AV1664" s="14" t="s">
        <v>82</v>
      </c>
      <c r="AW1664" s="14" t="s">
        <v>34</v>
      </c>
      <c r="AX1664" s="14" t="s">
        <v>73</v>
      </c>
      <c r="AY1664" s="175" t="s">
        <v>252</v>
      </c>
    </row>
    <row r="1665" spans="2:51" s="13" customFormat="1" ht="11.25">
      <c r="B1665" s="167"/>
      <c r="D1665" s="160" t="s">
        <v>264</v>
      </c>
      <c r="E1665" s="168" t="s">
        <v>3</v>
      </c>
      <c r="F1665" s="169" t="s">
        <v>7364</v>
      </c>
      <c r="H1665" s="168" t="s">
        <v>3</v>
      </c>
      <c r="I1665" s="170"/>
      <c r="L1665" s="167"/>
      <c r="M1665" s="171"/>
      <c r="N1665" s="172"/>
      <c r="O1665" s="172"/>
      <c r="P1665" s="172"/>
      <c r="Q1665" s="172"/>
      <c r="R1665" s="172"/>
      <c r="S1665" s="172"/>
      <c r="T1665" s="173"/>
      <c r="AT1665" s="168" t="s">
        <v>264</v>
      </c>
      <c r="AU1665" s="168" t="s">
        <v>82</v>
      </c>
      <c r="AV1665" s="13" t="s">
        <v>80</v>
      </c>
      <c r="AW1665" s="13" t="s">
        <v>34</v>
      </c>
      <c r="AX1665" s="13" t="s">
        <v>73</v>
      </c>
      <c r="AY1665" s="168" t="s">
        <v>252</v>
      </c>
    </row>
    <row r="1666" spans="2:51" s="14" customFormat="1" ht="11.25">
      <c r="B1666" s="174"/>
      <c r="D1666" s="160" t="s">
        <v>264</v>
      </c>
      <c r="E1666" s="175" t="s">
        <v>3</v>
      </c>
      <c r="F1666" s="176" t="s">
        <v>1112</v>
      </c>
      <c r="H1666" s="177">
        <v>77</v>
      </c>
      <c r="I1666" s="178"/>
      <c r="L1666" s="174"/>
      <c r="M1666" s="179"/>
      <c r="N1666" s="180"/>
      <c r="O1666" s="180"/>
      <c r="P1666" s="180"/>
      <c r="Q1666" s="180"/>
      <c r="R1666" s="180"/>
      <c r="S1666" s="180"/>
      <c r="T1666" s="181"/>
      <c r="AT1666" s="175" t="s">
        <v>264</v>
      </c>
      <c r="AU1666" s="175" t="s">
        <v>82</v>
      </c>
      <c r="AV1666" s="14" t="s">
        <v>82</v>
      </c>
      <c r="AW1666" s="14" t="s">
        <v>34</v>
      </c>
      <c r="AX1666" s="14" t="s">
        <v>73</v>
      </c>
      <c r="AY1666" s="175" t="s">
        <v>252</v>
      </c>
    </row>
    <row r="1667" spans="2:51" s="13" customFormat="1" ht="11.25">
      <c r="B1667" s="167"/>
      <c r="D1667" s="160" t="s">
        <v>264</v>
      </c>
      <c r="E1667" s="168" t="s">
        <v>3</v>
      </c>
      <c r="F1667" s="169" t="s">
        <v>7365</v>
      </c>
      <c r="H1667" s="168" t="s">
        <v>3</v>
      </c>
      <c r="I1667" s="170"/>
      <c r="L1667" s="167"/>
      <c r="M1667" s="171"/>
      <c r="N1667" s="172"/>
      <c r="O1667" s="172"/>
      <c r="P1667" s="172"/>
      <c r="Q1667" s="172"/>
      <c r="R1667" s="172"/>
      <c r="S1667" s="172"/>
      <c r="T1667" s="173"/>
      <c r="AT1667" s="168" t="s">
        <v>264</v>
      </c>
      <c r="AU1667" s="168" t="s">
        <v>82</v>
      </c>
      <c r="AV1667" s="13" t="s">
        <v>80</v>
      </c>
      <c r="AW1667" s="13" t="s">
        <v>34</v>
      </c>
      <c r="AX1667" s="13" t="s">
        <v>73</v>
      </c>
      <c r="AY1667" s="168" t="s">
        <v>252</v>
      </c>
    </row>
    <row r="1668" spans="2:51" s="14" customFormat="1" ht="11.25">
      <c r="B1668" s="174"/>
      <c r="D1668" s="160" t="s">
        <v>264</v>
      </c>
      <c r="E1668" s="175" t="s">
        <v>3</v>
      </c>
      <c r="F1668" s="176" t="s">
        <v>475</v>
      </c>
      <c r="H1668" s="177">
        <v>24</v>
      </c>
      <c r="I1668" s="178"/>
      <c r="L1668" s="174"/>
      <c r="M1668" s="179"/>
      <c r="N1668" s="180"/>
      <c r="O1668" s="180"/>
      <c r="P1668" s="180"/>
      <c r="Q1668" s="180"/>
      <c r="R1668" s="180"/>
      <c r="S1668" s="180"/>
      <c r="T1668" s="181"/>
      <c r="AT1668" s="175" t="s">
        <v>264</v>
      </c>
      <c r="AU1668" s="175" t="s">
        <v>82</v>
      </c>
      <c r="AV1668" s="14" t="s">
        <v>82</v>
      </c>
      <c r="AW1668" s="14" t="s">
        <v>34</v>
      </c>
      <c r="AX1668" s="14" t="s">
        <v>73</v>
      </c>
      <c r="AY1668" s="175" t="s">
        <v>252</v>
      </c>
    </row>
    <row r="1669" spans="2:51" s="13" customFormat="1" ht="11.25">
      <c r="B1669" s="167"/>
      <c r="D1669" s="160" t="s">
        <v>264</v>
      </c>
      <c r="E1669" s="168" t="s">
        <v>3</v>
      </c>
      <c r="F1669" s="169" t="s">
        <v>7366</v>
      </c>
      <c r="H1669" s="168" t="s">
        <v>3</v>
      </c>
      <c r="I1669" s="170"/>
      <c r="L1669" s="167"/>
      <c r="M1669" s="171"/>
      <c r="N1669" s="172"/>
      <c r="O1669" s="172"/>
      <c r="P1669" s="172"/>
      <c r="Q1669" s="172"/>
      <c r="R1669" s="172"/>
      <c r="S1669" s="172"/>
      <c r="T1669" s="173"/>
      <c r="AT1669" s="168" t="s">
        <v>264</v>
      </c>
      <c r="AU1669" s="168" t="s">
        <v>82</v>
      </c>
      <c r="AV1669" s="13" t="s">
        <v>80</v>
      </c>
      <c r="AW1669" s="13" t="s">
        <v>34</v>
      </c>
      <c r="AX1669" s="13" t="s">
        <v>73</v>
      </c>
      <c r="AY1669" s="168" t="s">
        <v>252</v>
      </c>
    </row>
    <row r="1670" spans="2:51" s="14" customFormat="1" ht="11.25">
      <c r="B1670" s="174"/>
      <c r="D1670" s="160" t="s">
        <v>264</v>
      </c>
      <c r="E1670" s="175" t="s">
        <v>3</v>
      </c>
      <c r="F1670" s="176" t="s">
        <v>451</v>
      </c>
      <c r="H1670" s="177">
        <v>22</v>
      </c>
      <c r="I1670" s="178"/>
      <c r="L1670" s="174"/>
      <c r="M1670" s="179"/>
      <c r="N1670" s="180"/>
      <c r="O1670" s="180"/>
      <c r="P1670" s="180"/>
      <c r="Q1670" s="180"/>
      <c r="R1670" s="180"/>
      <c r="S1670" s="180"/>
      <c r="T1670" s="181"/>
      <c r="AT1670" s="175" t="s">
        <v>264</v>
      </c>
      <c r="AU1670" s="175" t="s">
        <v>82</v>
      </c>
      <c r="AV1670" s="14" t="s">
        <v>82</v>
      </c>
      <c r="AW1670" s="14" t="s">
        <v>34</v>
      </c>
      <c r="AX1670" s="14" t="s">
        <v>73</v>
      </c>
      <c r="AY1670" s="175" t="s">
        <v>252</v>
      </c>
    </row>
    <row r="1671" spans="2:51" s="13" customFormat="1" ht="11.25">
      <c r="B1671" s="167"/>
      <c r="D1671" s="160" t="s">
        <v>264</v>
      </c>
      <c r="E1671" s="168" t="s">
        <v>3</v>
      </c>
      <c r="F1671" s="169" t="s">
        <v>7367</v>
      </c>
      <c r="H1671" s="168" t="s">
        <v>3</v>
      </c>
      <c r="I1671" s="170"/>
      <c r="L1671" s="167"/>
      <c r="M1671" s="171"/>
      <c r="N1671" s="172"/>
      <c r="O1671" s="172"/>
      <c r="P1671" s="172"/>
      <c r="Q1671" s="172"/>
      <c r="R1671" s="172"/>
      <c r="S1671" s="172"/>
      <c r="T1671" s="173"/>
      <c r="AT1671" s="168" t="s">
        <v>264</v>
      </c>
      <c r="AU1671" s="168" t="s">
        <v>82</v>
      </c>
      <c r="AV1671" s="13" t="s">
        <v>80</v>
      </c>
      <c r="AW1671" s="13" t="s">
        <v>34</v>
      </c>
      <c r="AX1671" s="13" t="s">
        <v>73</v>
      </c>
      <c r="AY1671" s="168" t="s">
        <v>252</v>
      </c>
    </row>
    <row r="1672" spans="2:51" s="14" customFormat="1" ht="11.25">
      <c r="B1672" s="174"/>
      <c r="D1672" s="160" t="s">
        <v>264</v>
      </c>
      <c r="E1672" s="175" t="s">
        <v>3</v>
      </c>
      <c r="F1672" s="176" t="s">
        <v>435</v>
      </c>
      <c r="H1672" s="177">
        <v>20</v>
      </c>
      <c r="I1672" s="178"/>
      <c r="L1672" s="174"/>
      <c r="M1672" s="179"/>
      <c r="N1672" s="180"/>
      <c r="O1672" s="180"/>
      <c r="P1672" s="180"/>
      <c r="Q1672" s="180"/>
      <c r="R1672" s="180"/>
      <c r="S1672" s="180"/>
      <c r="T1672" s="181"/>
      <c r="AT1672" s="175" t="s">
        <v>264</v>
      </c>
      <c r="AU1672" s="175" t="s">
        <v>82</v>
      </c>
      <c r="AV1672" s="14" t="s">
        <v>82</v>
      </c>
      <c r="AW1672" s="14" t="s">
        <v>34</v>
      </c>
      <c r="AX1672" s="14" t="s">
        <v>73</v>
      </c>
      <c r="AY1672" s="175" t="s">
        <v>252</v>
      </c>
    </row>
    <row r="1673" spans="2:51" s="13" customFormat="1" ht="11.25">
      <c r="B1673" s="167"/>
      <c r="D1673" s="160" t="s">
        <v>264</v>
      </c>
      <c r="E1673" s="168" t="s">
        <v>3</v>
      </c>
      <c r="F1673" s="169" t="s">
        <v>7368</v>
      </c>
      <c r="H1673" s="168" t="s">
        <v>3</v>
      </c>
      <c r="I1673" s="170"/>
      <c r="L1673" s="167"/>
      <c r="M1673" s="171"/>
      <c r="N1673" s="172"/>
      <c r="O1673" s="172"/>
      <c r="P1673" s="172"/>
      <c r="Q1673" s="172"/>
      <c r="R1673" s="172"/>
      <c r="S1673" s="172"/>
      <c r="T1673" s="173"/>
      <c r="AT1673" s="168" t="s">
        <v>264</v>
      </c>
      <c r="AU1673" s="168" t="s">
        <v>82</v>
      </c>
      <c r="AV1673" s="13" t="s">
        <v>80</v>
      </c>
      <c r="AW1673" s="13" t="s">
        <v>34</v>
      </c>
      <c r="AX1673" s="13" t="s">
        <v>73</v>
      </c>
      <c r="AY1673" s="168" t="s">
        <v>252</v>
      </c>
    </row>
    <row r="1674" spans="2:51" s="14" customFormat="1" ht="11.25">
      <c r="B1674" s="174"/>
      <c r="D1674" s="160" t="s">
        <v>264</v>
      </c>
      <c r="E1674" s="175" t="s">
        <v>3</v>
      </c>
      <c r="F1674" s="176" t="s">
        <v>414</v>
      </c>
      <c r="H1674" s="177">
        <v>17</v>
      </c>
      <c r="I1674" s="178"/>
      <c r="L1674" s="174"/>
      <c r="M1674" s="179"/>
      <c r="N1674" s="180"/>
      <c r="O1674" s="180"/>
      <c r="P1674" s="180"/>
      <c r="Q1674" s="180"/>
      <c r="R1674" s="180"/>
      <c r="S1674" s="180"/>
      <c r="T1674" s="181"/>
      <c r="AT1674" s="175" t="s">
        <v>264</v>
      </c>
      <c r="AU1674" s="175" t="s">
        <v>82</v>
      </c>
      <c r="AV1674" s="14" t="s">
        <v>82</v>
      </c>
      <c r="AW1674" s="14" t="s">
        <v>34</v>
      </c>
      <c r="AX1674" s="14" t="s">
        <v>73</v>
      </c>
      <c r="AY1674" s="175" t="s">
        <v>252</v>
      </c>
    </row>
    <row r="1675" spans="2:51" s="13" customFormat="1" ht="11.25">
      <c r="B1675" s="167"/>
      <c r="D1675" s="160" t="s">
        <v>264</v>
      </c>
      <c r="E1675" s="168" t="s">
        <v>3</v>
      </c>
      <c r="F1675" s="169" t="s">
        <v>7369</v>
      </c>
      <c r="H1675" s="168" t="s">
        <v>3</v>
      </c>
      <c r="I1675" s="170"/>
      <c r="L1675" s="167"/>
      <c r="M1675" s="171"/>
      <c r="N1675" s="172"/>
      <c r="O1675" s="172"/>
      <c r="P1675" s="172"/>
      <c r="Q1675" s="172"/>
      <c r="R1675" s="172"/>
      <c r="S1675" s="172"/>
      <c r="T1675" s="173"/>
      <c r="AT1675" s="168" t="s">
        <v>264</v>
      </c>
      <c r="AU1675" s="168" t="s">
        <v>82</v>
      </c>
      <c r="AV1675" s="13" t="s">
        <v>80</v>
      </c>
      <c r="AW1675" s="13" t="s">
        <v>34</v>
      </c>
      <c r="AX1675" s="13" t="s">
        <v>73</v>
      </c>
      <c r="AY1675" s="168" t="s">
        <v>252</v>
      </c>
    </row>
    <row r="1676" spans="2:51" s="14" customFormat="1" ht="11.25">
      <c r="B1676" s="174"/>
      <c r="D1676" s="160" t="s">
        <v>264</v>
      </c>
      <c r="E1676" s="175" t="s">
        <v>3</v>
      </c>
      <c r="F1676" s="176" t="s">
        <v>406</v>
      </c>
      <c r="H1676" s="177">
        <v>16</v>
      </c>
      <c r="I1676" s="178"/>
      <c r="L1676" s="174"/>
      <c r="M1676" s="179"/>
      <c r="N1676" s="180"/>
      <c r="O1676" s="180"/>
      <c r="P1676" s="180"/>
      <c r="Q1676" s="180"/>
      <c r="R1676" s="180"/>
      <c r="S1676" s="180"/>
      <c r="T1676" s="181"/>
      <c r="AT1676" s="175" t="s">
        <v>264</v>
      </c>
      <c r="AU1676" s="175" t="s">
        <v>82</v>
      </c>
      <c r="AV1676" s="14" t="s">
        <v>82</v>
      </c>
      <c r="AW1676" s="14" t="s">
        <v>34</v>
      </c>
      <c r="AX1676" s="14" t="s">
        <v>73</v>
      </c>
      <c r="AY1676" s="175" t="s">
        <v>252</v>
      </c>
    </row>
    <row r="1677" spans="2:51" s="13" customFormat="1" ht="11.25">
      <c r="B1677" s="167"/>
      <c r="D1677" s="160" t="s">
        <v>264</v>
      </c>
      <c r="E1677" s="168" t="s">
        <v>3</v>
      </c>
      <c r="F1677" s="169" t="s">
        <v>7370</v>
      </c>
      <c r="H1677" s="168" t="s">
        <v>3</v>
      </c>
      <c r="I1677" s="170"/>
      <c r="L1677" s="167"/>
      <c r="M1677" s="171"/>
      <c r="N1677" s="172"/>
      <c r="O1677" s="172"/>
      <c r="P1677" s="172"/>
      <c r="Q1677" s="172"/>
      <c r="R1677" s="172"/>
      <c r="S1677" s="172"/>
      <c r="T1677" s="173"/>
      <c r="AT1677" s="168" t="s">
        <v>264</v>
      </c>
      <c r="AU1677" s="168" t="s">
        <v>82</v>
      </c>
      <c r="AV1677" s="13" t="s">
        <v>80</v>
      </c>
      <c r="AW1677" s="13" t="s">
        <v>34</v>
      </c>
      <c r="AX1677" s="13" t="s">
        <v>73</v>
      </c>
      <c r="AY1677" s="168" t="s">
        <v>252</v>
      </c>
    </row>
    <row r="1678" spans="2:51" s="14" customFormat="1" ht="11.25">
      <c r="B1678" s="174"/>
      <c r="D1678" s="160" t="s">
        <v>264</v>
      </c>
      <c r="E1678" s="175" t="s">
        <v>3</v>
      </c>
      <c r="F1678" s="176" t="s">
        <v>360</v>
      </c>
      <c r="H1678" s="177">
        <v>11</v>
      </c>
      <c r="I1678" s="178"/>
      <c r="L1678" s="174"/>
      <c r="M1678" s="179"/>
      <c r="N1678" s="180"/>
      <c r="O1678" s="180"/>
      <c r="P1678" s="180"/>
      <c r="Q1678" s="180"/>
      <c r="R1678" s="180"/>
      <c r="S1678" s="180"/>
      <c r="T1678" s="181"/>
      <c r="AT1678" s="175" t="s">
        <v>264</v>
      </c>
      <c r="AU1678" s="175" t="s">
        <v>82</v>
      </c>
      <c r="AV1678" s="14" t="s">
        <v>82</v>
      </c>
      <c r="AW1678" s="14" t="s">
        <v>34</v>
      </c>
      <c r="AX1678" s="14" t="s">
        <v>73</v>
      </c>
      <c r="AY1678" s="175" t="s">
        <v>252</v>
      </c>
    </row>
    <row r="1679" spans="2:51" s="13" customFormat="1" ht="11.25">
      <c r="B1679" s="167"/>
      <c r="D1679" s="160" t="s">
        <v>264</v>
      </c>
      <c r="E1679" s="168" t="s">
        <v>3</v>
      </c>
      <c r="F1679" s="169" t="s">
        <v>7371</v>
      </c>
      <c r="H1679" s="168" t="s">
        <v>3</v>
      </c>
      <c r="I1679" s="170"/>
      <c r="L1679" s="167"/>
      <c r="M1679" s="171"/>
      <c r="N1679" s="172"/>
      <c r="O1679" s="172"/>
      <c r="P1679" s="172"/>
      <c r="Q1679" s="172"/>
      <c r="R1679" s="172"/>
      <c r="S1679" s="172"/>
      <c r="T1679" s="173"/>
      <c r="AT1679" s="168" t="s">
        <v>264</v>
      </c>
      <c r="AU1679" s="168" t="s">
        <v>82</v>
      </c>
      <c r="AV1679" s="13" t="s">
        <v>80</v>
      </c>
      <c r="AW1679" s="13" t="s">
        <v>34</v>
      </c>
      <c r="AX1679" s="13" t="s">
        <v>73</v>
      </c>
      <c r="AY1679" s="168" t="s">
        <v>252</v>
      </c>
    </row>
    <row r="1680" spans="2:51" s="14" customFormat="1" ht="11.25">
      <c r="B1680" s="174"/>
      <c r="D1680" s="160" t="s">
        <v>264</v>
      </c>
      <c r="E1680" s="175" t="s">
        <v>3</v>
      </c>
      <c r="F1680" s="176" t="s">
        <v>451</v>
      </c>
      <c r="H1680" s="177">
        <v>22</v>
      </c>
      <c r="I1680" s="178"/>
      <c r="L1680" s="174"/>
      <c r="M1680" s="179"/>
      <c r="N1680" s="180"/>
      <c r="O1680" s="180"/>
      <c r="P1680" s="180"/>
      <c r="Q1680" s="180"/>
      <c r="R1680" s="180"/>
      <c r="S1680" s="180"/>
      <c r="T1680" s="181"/>
      <c r="AT1680" s="175" t="s">
        <v>264</v>
      </c>
      <c r="AU1680" s="175" t="s">
        <v>82</v>
      </c>
      <c r="AV1680" s="14" t="s">
        <v>82</v>
      </c>
      <c r="AW1680" s="14" t="s">
        <v>34</v>
      </c>
      <c r="AX1680" s="14" t="s">
        <v>73</v>
      </c>
      <c r="AY1680" s="175" t="s">
        <v>252</v>
      </c>
    </row>
    <row r="1681" spans="2:51" s="13" customFormat="1" ht="11.25">
      <c r="B1681" s="167"/>
      <c r="D1681" s="160" t="s">
        <v>264</v>
      </c>
      <c r="E1681" s="168" t="s">
        <v>3</v>
      </c>
      <c r="F1681" s="169" t="s">
        <v>7372</v>
      </c>
      <c r="H1681" s="168" t="s">
        <v>3</v>
      </c>
      <c r="I1681" s="170"/>
      <c r="L1681" s="167"/>
      <c r="M1681" s="171"/>
      <c r="N1681" s="172"/>
      <c r="O1681" s="172"/>
      <c r="P1681" s="172"/>
      <c r="Q1681" s="172"/>
      <c r="R1681" s="172"/>
      <c r="S1681" s="172"/>
      <c r="T1681" s="173"/>
      <c r="AT1681" s="168" t="s">
        <v>264</v>
      </c>
      <c r="AU1681" s="168" t="s">
        <v>82</v>
      </c>
      <c r="AV1681" s="13" t="s">
        <v>80</v>
      </c>
      <c r="AW1681" s="13" t="s">
        <v>34</v>
      </c>
      <c r="AX1681" s="13" t="s">
        <v>73</v>
      </c>
      <c r="AY1681" s="168" t="s">
        <v>252</v>
      </c>
    </row>
    <row r="1682" spans="2:51" s="14" customFormat="1" ht="11.25">
      <c r="B1682" s="174"/>
      <c r="D1682" s="160" t="s">
        <v>264</v>
      </c>
      <c r="E1682" s="175" t="s">
        <v>3</v>
      </c>
      <c r="F1682" s="176" t="s">
        <v>423</v>
      </c>
      <c r="H1682" s="177">
        <v>18</v>
      </c>
      <c r="I1682" s="178"/>
      <c r="L1682" s="174"/>
      <c r="M1682" s="179"/>
      <c r="N1682" s="180"/>
      <c r="O1682" s="180"/>
      <c r="P1682" s="180"/>
      <c r="Q1682" s="180"/>
      <c r="R1682" s="180"/>
      <c r="S1682" s="180"/>
      <c r="T1682" s="181"/>
      <c r="AT1682" s="175" t="s">
        <v>264</v>
      </c>
      <c r="AU1682" s="175" t="s">
        <v>82</v>
      </c>
      <c r="AV1682" s="14" t="s">
        <v>82</v>
      </c>
      <c r="AW1682" s="14" t="s">
        <v>34</v>
      </c>
      <c r="AX1682" s="14" t="s">
        <v>73</v>
      </c>
      <c r="AY1682" s="175" t="s">
        <v>252</v>
      </c>
    </row>
    <row r="1683" spans="2:51" s="13" customFormat="1" ht="11.25">
      <c r="B1683" s="167"/>
      <c r="D1683" s="160" t="s">
        <v>264</v>
      </c>
      <c r="E1683" s="168" t="s">
        <v>3</v>
      </c>
      <c r="F1683" s="169" t="s">
        <v>7373</v>
      </c>
      <c r="H1683" s="168" t="s">
        <v>3</v>
      </c>
      <c r="I1683" s="170"/>
      <c r="L1683" s="167"/>
      <c r="M1683" s="171"/>
      <c r="N1683" s="172"/>
      <c r="O1683" s="172"/>
      <c r="P1683" s="172"/>
      <c r="Q1683" s="172"/>
      <c r="R1683" s="172"/>
      <c r="S1683" s="172"/>
      <c r="T1683" s="173"/>
      <c r="AT1683" s="168" t="s">
        <v>264</v>
      </c>
      <c r="AU1683" s="168" t="s">
        <v>82</v>
      </c>
      <c r="AV1683" s="13" t="s">
        <v>80</v>
      </c>
      <c r="AW1683" s="13" t="s">
        <v>34</v>
      </c>
      <c r="AX1683" s="13" t="s">
        <v>73</v>
      </c>
      <c r="AY1683" s="168" t="s">
        <v>252</v>
      </c>
    </row>
    <row r="1684" spans="2:51" s="14" customFormat="1" ht="11.25">
      <c r="B1684" s="174"/>
      <c r="D1684" s="160" t="s">
        <v>264</v>
      </c>
      <c r="E1684" s="175" t="s">
        <v>3</v>
      </c>
      <c r="F1684" s="176" t="s">
        <v>475</v>
      </c>
      <c r="H1684" s="177">
        <v>24</v>
      </c>
      <c r="I1684" s="178"/>
      <c r="L1684" s="174"/>
      <c r="M1684" s="179"/>
      <c r="N1684" s="180"/>
      <c r="O1684" s="180"/>
      <c r="P1684" s="180"/>
      <c r="Q1684" s="180"/>
      <c r="R1684" s="180"/>
      <c r="S1684" s="180"/>
      <c r="T1684" s="181"/>
      <c r="AT1684" s="175" t="s">
        <v>264</v>
      </c>
      <c r="AU1684" s="175" t="s">
        <v>82</v>
      </c>
      <c r="AV1684" s="14" t="s">
        <v>82</v>
      </c>
      <c r="AW1684" s="14" t="s">
        <v>34</v>
      </c>
      <c r="AX1684" s="14" t="s">
        <v>73</v>
      </c>
      <c r="AY1684" s="175" t="s">
        <v>252</v>
      </c>
    </row>
    <row r="1685" spans="2:51" s="13" customFormat="1" ht="11.25">
      <c r="B1685" s="167"/>
      <c r="D1685" s="160" t="s">
        <v>264</v>
      </c>
      <c r="E1685" s="168" t="s">
        <v>3</v>
      </c>
      <c r="F1685" s="169" t="s">
        <v>7374</v>
      </c>
      <c r="H1685" s="168" t="s">
        <v>3</v>
      </c>
      <c r="I1685" s="170"/>
      <c r="L1685" s="167"/>
      <c r="M1685" s="171"/>
      <c r="N1685" s="172"/>
      <c r="O1685" s="172"/>
      <c r="P1685" s="172"/>
      <c r="Q1685" s="172"/>
      <c r="R1685" s="172"/>
      <c r="S1685" s="172"/>
      <c r="T1685" s="173"/>
      <c r="AT1685" s="168" t="s">
        <v>264</v>
      </c>
      <c r="AU1685" s="168" t="s">
        <v>82</v>
      </c>
      <c r="AV1685" s="13" t="s">
        <v>80</v>
      </c>
      <c r="AW1685" s="13" t="s">
        <v>34</v>
      </c>
      <c r="AX1685" s="13" t="s">
        <v>73</v>
      </c>
      <c r="AY1685" s="168" t="s">
        <v>252</v>
      </c>
    </row>
    <row r="1686" spans="2:51" s="14" customFormat="1" ht="11.25">
      <c r="B1686" s="174"/>
      <c r="D1686" s="160" t="s">
        <v>264</v>
      </c>
      <c r="E1686" s="175" t="s">
        <v>3</v>
      </c>
      <c r="F1686" s="176" t="s">
        <v>451</v>
      </c>
      <c r="H1686" s="177">
        <v>22</v>
      </c>
      <c r="I1686" s="178"/>
      <c r="L1686" s="174"/>
      <c r="M1686" s="179"/>
      <c r="N1686" s="180"/>
      <c r="O1686" s="180"/>
      <c r="P1686" s="180"/>
      <c r="Q1686" s="180"/>
      <c r="R1686" s="180"/>
      <c r="S1686" s="180"/>
      <c r="T1686" s="181"/>
      <c r="AT1686" s="175" t="s">
        <v>264</v>
      </c>
      <c r="AU1686" s="175" t="s">
        <v>82</v>
      </c>
      <c r="AV1686" s="14" t="s">
        <v>82</v>
      </c>
      <c r="AW1686" s="14" t="s">
        <v>34</v>
      </c>
      <c r="AX1686" s="14" t="s">
        <v>73</v>
      </c>
      <c r="AY1686" s="175" t="s">
        <v>252</v>
      </c>
    </row>
    <row r="1687" spans="2:51" s="13" customFormat="1" ht="11.25">
      <c r="B1687" s="167"/>
      <c r="D1687" s="160" t="s">
        <v>264</v>
      </c>
      <c r="E1687" s="168" t="s">
        <v>3</v>
      </c>
      <c r="F1687" s="169" t="s">
        <v>7375</v>
      </c>
      <c r="H1687" s="168" t="s">
        <v>3</v>
      </c>
      <c r="I1687" s="170"/>
      <c r="L1687" s="167"/>
      <c r="M1687" s="171"/>
      <c r="N1687" s="172"/>
      <c r="O1687" s="172"/>
      <c r="P1687" s="172"/>
      <c r="Q1687" s="172"/>
      <c r="R1687" s="172"/>
      <c r="S1687" s="172"/>
      <c r="T1687" s="173"/>
      <c r="AT1687" s="168" t="s">
        <v>264</v>
      </c>
      <c r="AU1687" s="168" t="s">
        <v>82</v>
      </c>
      <c r="AV1687" s="13" t="s">
        <v>80</v>
      </c>
      <c r="AW1687" s="13" t="s">
        <v>34</v>
      </c>
      <c r="AX1687" s="13" t="s">
        <v>73</v>
      </c>
      <c r="AY1687" s="168" t="s">
        <v>252</v>
      </c>
    </row>
    <row r="1688" spans="2:51" s="14" customFormat="1" ht="11.25">
      <c r="B1688" s="174"/>
      <c r="D1688" s="160" t="s">
        <v>264</v>
      </c>
      <c r="E1688" s="175" t="s">
        <v>3</v>
      </c>
      <c r="F1688" s="176" t="s">
        <v>548</v>
      </c>
      <c r="H1688" s="177">
        <v>30</v>
      </c>
      <c r="I1688" s="178"/>
      <c r="L1688" s="174"/>
      <c r="M1688" s="179"/>
      <c r="N1688" s="180"/>
      <c r="O1688" s="180"/>
      <c r="P1688" s="180"/>
      <c r="Q1688" s="180"/>
      <c r="R1688" s="180"/>
      <c r="S1688" s="180"/>
      <c r="T1688" s="181"/>
      <c r="AT1688" s="175" t="s">
        <v>264</v>
      </c>
      <c r="AU1688" s="175" t="s">
        <v>82</v>
      </c>
      <c r="AV1688" s="14" t="s">
        <v>82</v>
      </c>
      <c r="AW1688" s="14" t="s">
        <v>34</v>
      </c>
      <c r="AX1688" s="14" t="s">
        <v>73</v>
      </c>
      <c r="AY1688" s="175" t="s">
        <v>252</v>
      </c>
    </row>
    <row r="1689" spans="2:51" s="13" customFormat="1" ht="11.25">
      <c r="B1689" s="167"/>
      <c r="D1689" s="160" t="s">
        <v>264</v>
      </c>
      <c r="E1689" s="168" t="s">
        <v>3</v>
      </c>
      <c r="F1689" s="169" t="s">
        <v>7376</v>
      </c>
      <c r="H1689" s="168" t="s">
        <v>3</v>
      </c>
      <c r="I1689" s="170"/>
      <c r="L1689" s="167"/>
      <c r="M1689" s="171"/>
      <c r="N1689" s="172"/>
      <c r="O1689" s="172"/>
      <c r="P1689" s="172"/>
      <c r="Q1689" s="172"/>
      <c r="R1689" s="172"/>
      <c r="S1689" s="172"/>
      <c r="T1689" s="173"/>
      <c r="AT1689" s="168" t="s">
        <v>264</v>
      </c>
      <c r="AU1689" s="168" t="s">
        <v>82</v>
      </c>
      <c r="AV1689" s="13" t="s">
        <v>80</v>
      </c>
      <c r="AW1689" s="13" t="s">
        <v>34</v>
      </c>
      <c r="AX1689" s="13" t="s">
        <v>73</v>
      </c>
      <c r="AY1689" s="168" t="s">
        <v>252</v>
      </c>
    </row>
    <row r="1690" spans="2:51" s="14" customFormat="1" ht="11.25">
      <c r="B1690" s="174"/>
      <c r="D1690" s="160" t="s">
        <v>264</v>
      </c>
      <c r="E1690" s="175" t="s">
        <v>3</v>
      </c>
      <c r="F1690" s="176" t="s">
        <v>572</v>
      </c>
      <c r="H1690" s="177">
        <v>32</v>
      </c>
      <c r="I1690" s="178"/>
      <c r="L1690" s="174"/>
      <c r="M1690" s="179"/>
      <c r="N1690" s="180"/>
      <c r="O1690" s="180"/>
      <c r="P1690" s="180"/>
      <c r="Q1690" s="180"/>
      <c r="R1690" s="180"/>
      <c r="S1690" s="180"/>
      <c r="T1690" s="181"/>
      <c r="AT1690" s="175" t="s">
        <v>264</v>
      </c>
      <c r="AU1690" s="175" t="s">
        <v>82</v>
      </c>
      <c r="AV1690" s="14" t="s">
        <v>82</v>
      </c>
      <c r="AW1690" s="14" t="s">
        <v>34</v>
      </c>
      <c r="AX1690" s="14" t="s">
        <v>73</v>
      </c>
      <c r="AY1690" s="175" t="s">
        <v>252</v>
      </c>
    </row>
    <row r="1691" spans="2:51" s="13" customFormat="1" ht="11.25">
      <c r="B1691" s="167"/>
      <c r="D1691" s="160" t="s">
        <v>264</v>
      </c>
      <c r="E1691" s="168" t="s">
        <v>3</v>
      </c>
      <c r="F1691" s="169" t="s">
        <v>7377</v>
      </c>
      <c r="H1691" s="168" t="s">
        <v>3</v>
      </c>
      <c r="I1691" s="170"/>
      <c r="L1691" s="167"/>
      <c r="M1691" s="171"/>
      <c r="N1691" s="172"/>
      <c r="O1691" s="172"/>
      <c r="P1691" s="172"/>
      <c r="Q1691" s="172"/>
      <c r="R1691" s="172"/>
      <c r="S1691" s="172"/>
      <c r="T1691" s="173"/>
      <c r="AT1691" s="168" t="s">
        <v>264</v>
      </c>
      <c r="AU1691" s="168" t="s">
        <v>82</v>
      </c>
      <c r="AV1691" s="13" t="s">
        <v>80</v>
      </c>
      <c r="AW1691" s="13" t="s">
        <v>34</v>
      </c>
      <c r="AX1691" s="13" t="s">
        <v>73</v>
      </c>
      <c r="AY1691" s="168" t="s">
        <v>252</v>
      </c>
    </row>
    <row r="1692" spans="2:51" s="14" customFormat="1" ht="11.25">
      <c r="B1692" s="174"/>
      <c r="D1692" s="160" t="s">
        <v>264</v>
      </c>
      <c r="E1692" s="175" t="s">
        <v>3</v>
      </c>
      <c r="F1692" s="176" t="s">
        <v>475</v>
      </c>
      <c r="H1692" s="177">
        <v>24</v>
      </c>
      <c r="I1692" s="178"/>
      <c r="L1692" s="174"/>
      <c r="M1692" s="179"/>
      <c r="N1692" s="180"/>
      <c r="O1692" s="180"/>
      <c r="P1692" s="180"/>
      <c r="Q1692" s="180"/>
      <c r="R1692" s="180"/>
      <c r="S1692" s="180"/>
      <c r="T1692" s="181"/>
      <c r="AT1692" s="175" t="s">
        <v>264</v>
      </c>
      <c r="AU1692" s="175" t="s">
        <v>82</v>
      </c>
      <c r="AV1692" s="14" t="s">
        <v>82</v>
      </c>
      <c r="AW1692" s="14" t="s">
        <v>34</v>
      </c>
      <c r="AX1692" s="14" t="s">
        <v>73</v>
      </c>
      <c r="AY1692" s="175" t="s">
        <v>252</v>
      </c>
    </row>
    <row r="1693" spans="2:51" s="13" customFormat="1" ht="11.25">
      <c r="B1693" s="167"/>
      <c r="D1693" s="160" t="s">
        <v>264</v>
      </c>
      <c r="E1693" s="168" t="s">
        <v>3</v>
      </c>
      <c r="F1693" s="169" t="s">
        <v>7378</v>
      </c>
      <c r="H1693" s="168" t="s">
        <v>3</v>
      </c>
      <c r="I1693" s="170"/>
      <c r="L1693" s="167"/>
      <c r="M1693" s="171"/>
      <c r="N1693" s="172"/>
      <c r="O1693" s="172"/>
      <c r="P1693" s="172"/>
      <c r="Q1693" s="172"/>
      <c r="R1693" s="172"/>
      <c r="S1693" s="172"/>
      <c r="T1693" s="173"/>
      <c r="AT1693" s="168" t="s">
        <v>264</v>
      </c>
      <c r="AU1693" s="168" t="s">
        <v>82</v>
      </c>
      <c r="AV1693" s="13" t="s">
        <v>80</v>
      </c>
      <c r="AW1693" s="13" t="s">
        <v>34</v>
      </c>
      <c r="AX1693" s="13" t="s">
        <v>73</v>
      </c>
      <c r="AY1693" s="168" t="s">
        <v>252</v>
      </c>
    </row>
    <row r="1694" spans="2:51" s="14" customFormat="1" ht="11.25">
      <c r="B1694" s="174"/>
      <c r="D1694" s="160" t="s">
        <v>264</v>
      </c>
      <c r="E1694" s="175" t="s">
        <v>3</v>
      </c>
      <c r="F1694" s="176" t="s">
        <v>326</v>
      </c>
      <c r="H1694" s="177">
        <v>23</v>
      </c>
      <c r="I1694" s="178"/>
      <c r="L1694" s="174"/>
      <c r="M1694" s="179"/>
      <c r="N1694" s="180"/>
      <c r="O1694" s="180"/>
      <c r="P1694" s="180"/>
      <c r="Q1694" s="180"/>
      <c r="R1694" s="180"/>
      <c r="S1694" s="180"/>
      <c r="T1694" s="181"/>
      <c r="AT1694" s="175" t="s">
        <v>264</v>
      </c>
      <c r="AU1694" s="175" t="s">
        <v>82</v>
      </c>
      <c r="AV1694" s="14" t="s">
        <v>82</v>
      </c>
      <c r="AW1694" s="14" t="s">
        <v>34</v>
      </c>
      <c r="AX1694" s="14" t="s">
        <v>73</v>
      </c>
      <c r="AY1694" s="175" t="s">
        <v>252</v>
      </c>
    </row>
    <row r="1695" spans="2:51" s="13" customFormat="1" ht="11.25">
      <c r="B1695" s="167"/>
      <c r="D1695" s="160" t="s">
        <v>264</v>
      </c>
      <c r="E1695" s="168" t="s">
        <v>3</v>
      </c>
      <c r="F1695" s="169" t="s">
        <v>7379</v>
      </c>
      <c r="H1695" s="168" t="s">
        <v>3</v>
      </c>
      <c r="I1695" s="170"/>
      <c r="L1695" s="167"/>
      <c r="M1695" s="171"/>
      <c r="N1695" s="172"/>
      <c r="O1695" s="172"/>
      <c r="P1695" s="172"/>
      <c r="Q1695" s="172"/>
      <c r="R1695" s="172"/>
      <c r="S1695" s="172"/>
      <c r="T1695" s="173"/>
      <c r="AT1695" s="168" t="s">
        <v>264</v>
      </c>
      <c r="AU1695" s="168" t="s">
        <v>82</v>
      </c>
      <c r="AV1695" s="13" t="s">
        <v>80</v>
      </c>
      <c r="AW1695" s="13" t="s">
        <v>34</v>
      </c>
      <c r="AX1695" s="13" t="s">
        <v>73</v>
      </c>
      <c r="AY1695" s="168" t="s">
        <v>252</v>
      </c>
    </row>
    <row r="1696" spans="2:51" s="14" customFormat="1" ht="11.25">
      <c r="B1696" s="174"/>
      <c r="D1696" s="160" t="s">
        <v>264</v>
      </c>
      <c r="E1696" s="175" t="s">
        <v>3</v>
      </c>
      <c r="F1696" s="176" t="s">
        <v>451</v>
      </c>
      <c r="H1696" s="177">
        <v>22</v>
      </c>
      <c r="I1696" s="178"/>
      <c r="L1696" s="174"/>
      <c r="M1696" s="179"/>
      <c r="N1696" s="180"/>
      <c r="O1696" s="180"/>
      <c r="P1696" s="180"/>
      <c r="Q1696" s="180"/>
      <c r="R1696" s="180"/>
      <c r="S1696" s="180"/>
      <c r="T1696" s="181"/>
      <c r="AT1696" s="175" t="s">
        <v>264</v>
      </c>
      <c r="AU1696" s="175" t="s">
        <v>82</v>
      </c>
      <c r="AV1696" s="14" t="s">
        <v>82</v>
      </c>
      <c r="AW1696" s="14" t="s">
        <v>34</v>
      </c>
      <c r="AX1696" s="14" t="s">
        <v>73</v>
      </c>
      <c r="AY1696" s="175" t="s">
        <v>252</v>
      </c>
    </row>
    <row r="1697" spans="2:51" s="13" customFormat="1" ht="11.25">
      <c r="B1697" s="167"/>
      <c r="D1697" s="160" t="s">
        <v>264</v>
      </c>
      <c r="E1697" s="168" t="s">
        <v>3</v>
      </c>
      <c r="F1697" s="169" t="s">
        <v>7380</v>
      </c>
      <c r="H1697" s="168" t="s">
        <v>3</v>
      </c>
      <c r="I1697" s="170"/>
      <c r="L1697" s="167"/>
      <c r="M1697" s="171"/>
      <c r="N1697" s="172"/>
      <c r="O1697" s="172"/>
      <c r="P1697" s="172"/>
      <c r="Q1697" s="172"/>
      <c r="R1697" s="172"/>
      <c r="S1697" s="172"/>
      <c r="T1697" s="173"/>
      <c r="AT1697" s="168" t="s">
        <v>264</v>
      </c>
      <c r="AU1697" s="168" t="s">
        <v>82</v>
      </c>
      <c r="AV1697" s="13" t="s">
        <v>80</v>
      </c>
      <c r="AW1697" s="13" t="s">
        <v>34</v>
      </c>
      <c r="AX1697" s="13" t="s">
        <v>73</v>
      </c>
      <c r="AY1697" s="168" t="s">
        <v>252</v>
      </c>
    </row>
    <row r="1698" spans="2:51" s="14" customFormat="1" ht="11.25">
      <c r="B1698" s="174"/>
      <c r="D1698" s="160" t="s">
        <v>264</v>
      </c>
      <c r="E1698" s="175" t="s">
        <v>3</v>
      </c>
      <c r="F1698" s="176" t="s">
        <v>503</v>
      </c>
      <c r="H1698" s="177">
        <v>27</v>
      </c>
      <c r="I1698" s="178"/>
      <c r="L1698" s="174"/>
      <c r="M1698" s="179"/>
      <c r="N1698" s="180"/>
      <c r="O1698" s="180"/>
      <c r="P1698" s="180"/>
      <c r="Q1698" s="180"/>
      <c r="R1698" s="180"/>
      <c r="S1698" s="180"/>
      <c r="T1698" s="181"/>
      <c r="AT1698" s="175" t="s">
        <v>264</v>
      </c>
      <c r="AU1698" s="175" t="s">
        <v>82</v>
      </c>
      <c r="AV1698" s="14" t="s">
        <v>82</v>
      </c>
      <c r="AW1698" s="14" t="s">
        <v>34</v>
      </c>
      <c r="AX1698" s="14" t="s">
        <v>73</v>
      </c>
      <c r="AY1698" s="175" t="s">
        <v>252</v>
      </c>
    </row>
    <row r="1699" spans="2:51" s="13" customFormat="1" ht="11.25">
      <c r="B1699" s="167"/>
      <c r="D1699" s="160" t="s">
        <v>264</v>
      </c>
      <c r="E1699" s="168" t="s">
        <v>3</v>
      </c>
      <c r="F1699" s="169" t="s">
        <v>7381</v>
      </c>
      <c r="H1699" s="168" t="s">
        <v>3</v>
      </c>
      <c r="I1699" s="170"/>
      <c r="L1699" s="167"/>
      <c r="M1699" s="171"/>
      <c r="N1699" s="172"/>
      <c r="O1699" s="172"/>
      <c r="P1699" s="172"/>
      <c r="Q1699" s="172"/>
      <c r="R1699" s="172"/>
      <c r="S1699" s="172"/>
      <c r="T1699" s="173"/>
      <c r="AT1699" s="168" t="s">
        <v>264</v>
      </c>
      <c r="AU1699" s="168" t="s">
        <v>82</v>
      </c>
      <c r="AV1699" s="13" t="s">
        <v>80</v>
      </c>
      <c r="AW1699" s="13" t="s">
        <v>34</v>
      </c>
      <c r="AX1699" s="13" t="s">
        <v>73</v>
      </c>
      <c r="AY1699" s="168" t="s">
        <v>252</v>
      </c>
    </row>
    <row r="1700" spans="2:51" s="14" customFormat="1" ht="11.25">
      <c r="B1700" s="174"/>
      <c r="D1700" s="160" t="s">
        <v>264</v>
      </c>
      <c r="E1700" s="175" t="s">
        <v>3</v>
      </c>
      <c r="F1700" s="176" t="s">
        <v>485</v>
      </c>
      <c r="H1700" s="177">
        <v>25</v>
      </c>
      <c r="I1700" s="178"/>
      <c r="L1700" s="174"/>
      <c r="M1700" s="179"/>
      <c r="N1700" s="180"/>
      <c r="O1700" s="180"/>
      <c r="P1700" s="180"/>
      <c r="Q1700" s="180"/>
      <c r="R1700" s="180"/>
      <c r="S1700" s="180"/>
      <c r="T1700" s="181"/>
      <c r="AT1700" s="175" t="s">
        <v>264</v>
      </c>
      <c r="AU1700" s="175" t="s">
        <v>82</v>
      </c>
      <c r="AV1700" s="14" t="s">
        <v>82</v>
      </c>
      <c r="AW1700" s="14" t="s">
        <v>34</v>
      </c>
      <c r="AX1700" s="14" t="s">
        <v>73</v>
      </c>
      <c r="AY1700" s="175" t="s">
        <v>252</v>
      </c>
    </row>
    <row r="1701" spans="2:51" s="13" customFormat="1" ht="11.25">
      <c r="B1701" s="167"/>
      <c r="D1701" s="160" t="s">
        <v>264</v>
      </c>
      <c r="E1701" s="168" t="s">
        <v>3</v>
      </c>
      <c r="F1701" s="169" t="s">
        <v>7382</v>
      </c>
      <c r="H1701" s="168" t="s">
        <v>3</v>
      </c>
      <c r="I1701" s="170"/>
      <c r="L1701" s="167"/>
      <c r="M1701" s="171"/>
      <c r="N1701" s="172"/>
      <c r="O1701" s="172"/>
      <c r="P1701" s="172"/>
      <c r="Q1701" s="172"/>
      <c r="R1701" s="172"/>
      <c r="S1701" s="172"/>
      <c r="T1701" s="173"/>
      <c r="AT1701" s="168" t="s">
        <v>264</v>
      </c>
      <c r="AU1701" s="168" t="s">
        <v>82</v>
      </c>
      <c r="AV1701" s="13" t="s">
        <v>80</v>
      </c>
      <c r="AW1701" s="13" t="s">
        <v>34</v>
      </c>
      <c r="AX1701" s="13" t="s">
        <v>73</v>
      </c>
      <c r="AY1701" s="168" t="s">
        <v>252</v>
      </c>
    </row>
    <row r="1702" spans="2:51" s="14" customFormat="1" ht="11.25">
      <c r="B1702" s="174"/>
      <c r="D1702" s="160" t="s">
        <v>264</v>
      </c>
      <c r="E1702" s="175" t="s">
        <v>3</v>
      </c>
      <c r="F1702" s="176" t="s">
        <v>475</v>
      </c>
      <c r="H1702" s="177">
        <v>24</v>
      </c>
      <c r="I1702" s="178"/>
      <c r="L1702" s="174"/>
      <c r="M1702" s="179"/>
      <c r="N1702" s="180"/>
      <c r="O1702" s="180"/>
      <c r="P1702" s="180"/>
      <c r="Q1702" s="180"/>
      <c r="R1702" s="180"/>
      <c r="S1702" s="180"/>
      <c r="T1702" s="181"/>
      <c r="AT1702" s="175" t="s">
        <v>264</v>
      </c>
      <c r="AU1702" s="175" t="s">
        <v>82</v>
      </c>
      <c r="AV1702" s="14" t="s">
        <v>82</v>
      </c>
      <c r="AW1702" s="14" t="s">
        <v>34</v>
      </c>
      <c r="AX1702" s="14" t="s">
        <v>73</v>
      </c>
      <c r="AY1702" s="175" t="s">
        <v>252</v>
      </c>
    </row>
    <row r="1703" spans="2:51" s="13" customFormat="1" ht="11.25">
      <c r="B1703" s="167"/>
      <c r="D1703" s="160" t="s">
        <v>264</v>
      </c>
      <c r="E1703" s="168" t="s">
        <v>3</v>
      </c>
      <c r="F1703" s="169" t="s">
        <v>7383</v>
      </c>
      <c r="H1703" s="168" t="s">
        <v>3</v>
      </c>
      <c r="I1703" s="170"/>
      <c r="L1703" s="167"/>
      <c r="M1703" s="171"/>
      <c r="N1703" s="172"/>
      <c r="O1703" s="172"/>
      <c r="P1703" s="172"/>
      <c r="Q1703" s="172"/>
      <c r="R1703" s="172"/>
      <c r="S1703" s="172"/>
      <c r="T1703" s="173"/>
      <c r="AT1703" s="168" t="s">
        <v>264</v>
      </c>
      <c r="AU1703" s="168" t="s">
        <v>82</v>
      </c>
      <c r="AV1703" s="13" t="s">
        <v>80</v>
      </c>
      <c r="AW1703" s="13" t="s">
        <v>34</v>
      </c>
      <c r="AX1703" s="13" t="s">
        <v>73</v>
      </c>
      <c r="AY1703" s="168" t="s">
        <v>252</v>
      </c>
    </row>
    <row r="1704" spans="2:51" s="14" customFormat="1" ht="11.25">
      <c r="B1704" s="174"/>
      <c r="D1704" s="160" t="s">
        <v>264</v>
      </c>
      <c r="E1704" s="175" t="s">
        <v>3</v>
      </c>
      <c r="F1704" s="176" t="s">
        <v>406</v>
      </c>
      <c r="H1704" s="177">
        <v>16</v>
      </c>
      <c r="I1704" s="178"/>
      <c r="L1704" s="174"/>
      <c r="M1704" s="179"/>
      <c r="N1704" s="180"/>
      <c r="O1704" s="180"/>
      <c r="P1704" s="180"/>
      <c r="Q1704" s="180"/>
      <c r="R1704" s="180"/>
      <c r="S1704" s="180"/>
      <c r="T1704" s="181"/>
      <c r="AT1704" s="175" t="s">
        <v>264</v>
      </c>
      <c r="AU1704" s="175" t="s">
        <v>82</v>
      </c>
      <c r="AV1704" s="14" t="s">
        <v>82</v>
      </c>
      <c r="AW1704" s="14" t="s">
        <v>34</v>
      </c>
      <c r="AX1704" s="14" t="s">
        <v>73</v>
      </c>
      <c r="AY1704" s="175" t="s">
        <v>252</v>
      </c>
    </row>
    <row r="1705" spans="2:51" s="13" customFormat="1" ht="11.25">
      <c r="B1705" s="167"/>
      <c r="D1705" s="160" t="s">
        <v>264</v>
      </c>
      <c r="E1705" s="168" t="s">
        <v>3</v>
      </c>
      <c r="F1705" s="169" t="s">
        <v>7384</v>
      </c>
      <c r="H1705" s="168" t="s">
        <v>3</v>
      </c>
      <c r="I1705" s="170"/>
      <c r="L1705" s="167"/>
      <c r="M1705" s="171"/>
      <c r="N1705" s="172"/>
      <c r="O1705" s="172"/>
      <c r="P1705" s="172"/>
      <c r="Q1705" s="172"/>
      <c r="R1705" s="172"/>
      <c r="S1705" s="172"/>
      <c r="T1705" s="173"/>
      <c r="AT1705" s="168" t="s">
        <v>264</v>
      </c>
      <c r="AU1705" s="168" t="s">
        <v>82</v>
      </c>
      <c r="AV1705" s="13" t="s">
        <v>80</v>
      </c>
      <c r="AW1705" s="13" t="s">
        <v>34</v>
      </c>
      <c r="AX1705" s="13" t="s">
        <v>73</v>
      </c>
      <c r="AY1705" s="168" t="s">
        <v>252</v>
      </c>
    </row>
    <row r="1706" spans="2:51" s="14" customFormat="1" ht="11.25">
      <c r="B1706" s="174"/>
      <c r="D1706" s="160" t="s">
        <v>264</v>
      </c>
      <c r="E1706" s="175" t="s">
        <v>3</v>
      </c>
      <c r="F1706" s="176" t="s">
        <v>389</v>
      </c>
      <c r="H1706" s="177">
        <v>14</v>
      </c>
      <c r="I1706" s="178"/>
      <c r="L1706" s="174"/>
      <c r="M1706" s="179"/>
      <c r="N1706" s="180"/>
      <c r="O1706" s="180"/>
      <c r="P1706" s="180"/>
      <c r="Q1706" s="180"/>
      <c r="R1706" s="180"/>
      <c r="S1706" s="180"/>
      <c r="T1706" s="181"/>
      <c r="AT1706" s="175" t="s">
        <v>264</v>
      </c>
      <c r="AU1706" s="175" t="s">
        <v>82</v>
      </c>
      <c r="AV1706" s="14" t="s">
        <v>82</v>
      </c>
      <c r="AW1706" s="14" t="s">
        <v>34</v>
      </c>
      <c r="AX1706" s="14" t="s">
        <v>73</v>
      </c>
      <c r="AY1706" s="175" t="s">
        <v>252</v>
      </c>
    </row>
    <row r="1707" spans="2:51" s="13" customFormat="1" ht="11.25">
      <c r="B1707" s="167"/>
      <c r="D1707" s="160" t="s">
        <v>264</v>
      </c>
      <c r="E1707" s="168" t="s">
        <v>3</v>
      </c>
      <c r="F1707" s="169" t="s">
        <v>7385</v>
      </c>
      <c r="H1707" s="168" t="s">
        <v>3</v>
      </c>
      <c r="I1707" s="170"/>
      <c r="L1707" s="167"/>
      <c r="M1707" s="171"/>
      <c r="N1707" s="172"/>
      <c r="O1707" s="172"/>
      <c r="P1707" s="172"/>
      <c r="Q1707" s="172"/>
      <c r="R1707" s="172"/>
      <c r="S1707" s="172"/>
      <c r="T1707" s="173"/>
      <c r="AT1707" s="168" t="s">
        <v>264</v>
      </c>
      <c r="AU1707" s="168" t="s">
        <v>82</v>
      </c>
      <c r="AV1707" s="13" t="s">
        <v>80</v>
      </c>
      <c r="AW1707" s="13" t="s">
        <v>34</v>
      </c>
      <c r="AX1707" s="13" t="s">
        <v>73</v>
      </c>
      <c r="AY1707" s="168" t="s">
        <v>252</v>
      </c>
    </row>
    <row r="1708" spans="2:51" s="14" customFormat="1" ht="11.25">
      <c r="B1708" s="174"/>
      <c r="D1708" s="160" t="s">
        <v>264</v>
      </c>
      <c r="E1708" s="175" t="s">
        <v>3</v>
      </c>
      <c r="F1708" s="176" t="s">
        <v>360</v>
      </c>
      <c r="H1708" s="177">
        <v>11</v>
      </c>
      <c r="I1708" s="178"/>
      <c r="L1708" s="174"/>
      <c r="M1708" s="179"/>
      <c r="N1708" s="180"/>
      <c r="O1708" s="180"/>
      <c r="P1708" s="180"/>
      <c r="Q1708" s="180"/>
      <c r="R1708" s="180"/>
      <c r="S1708" s="180"/>
      <c r="T1708" s="181"/>
      <c r="AT1708" s="175" t="s">
        <v>264</v>
      </c>
      <c r="AU1708" s="175" t="s">
        <v>82</v>
      </c>
      <c r="AV1708" s="14" t="s">
        <v>82</v>
      </c>
      <c r="AW1708" s="14" t="s">
        <v>34</v>
      </c>
      <c r="AX1708" s="14" t="s">
        <v>73</v>
      </c>
      <c r="AY1708" s="175" t="s">
        <v>252</v>
      </c>
    </row>
    <row r="1709" spans="2:51" s="13" customFormat="1" ht="11.25">
      <c r="B1709" s="167"/>
      <c r="D1709" s="160" t="s">
        <v>264</v>
      </c>
      <c r="E1709" s="168" t="s">
        <v>3</v>
      </c>
      <c r="F1709" s="169" t="s">
        <v>7386</v>
      </c>
      <c r="H1709" s="168" t="s">
        <v>3</v>
      </c>
      <c r="I1709" s="170"/>
      <c r="L1709" s="167"/>
      <c r="M1709" s="171"/>
      <c r="N1709" s="172"/>
      <c r="O1709" s="172"/>
      <c r="P1709" s="172"/>
      <c r="Q1709" s="172"/>
      <c r="R1709" s="172"/>
      <c r="S1709" s="172"/>
      <c r="T1709" s="173"/>
      <c r="AT1709" s="168" t="s">
        <v>264</v>
      </c>
      <c r="AU1709" s="168" t="s">
        <v>82</v>
      </c>
      <c r="AV1709" s="13" t="s">
        <v>80</v>
      </c>
      <c r="AW1709" s="13" t="s">
        <v>34</v>
      </c>
      <c r="AX1709" s="13" t="s">
        <v>73</v>
      </c>
      <c r="AY1709" s="168" t="s">
        <v>252</v>
      </c>
    </row>
    <row r="1710" spans="2:51" s="14" customFormat="1" ht="11.25">
      <c r="B1710" s="174"/>
      <c r="D1710" s="160" t="s">
        <v>264</v>
      </c>
      <c r="E1710" s="175" t="s">
        <v>3</v>
      </c>
      <c r="F1710" s="176" t="s">
        <v>596</v>
      </c>
      <c r="H1710" s="177">
        <v>35</v>
      </c>
      <c r="I1710" s="178"/>
      <c r="L1710" s="174"/>
      <c r="M1710" s="179"/>
      <c r="N1710" s="180"/>
      <c r="O1710" s="180"/>
      <c r="P1710" s="180"/>
      <c r="Q1710" s="180"/>
      <c r="R1710" s="180"/>
      <c r="S1710" s="180"/>
      <c r="T1710" s="181"/>
      <c r="AT1710" s="175" t="s">
        <v>264</v>
      </c>
      <c r="AU1710" s="175" t="s">
        <v>82</v>
      </c>
      <c r="AV1710" s="14" t="s">
        <v>82</v>
      </c>
      <c r="AW1710" s="14" t="s">
        <v>34</v>
      </c>
      <c r="AX1710" s="14" t="s">
        <v>73</v>
      </c>
      <c r="AY1710" s="175" t="s">
        <v>252</v>
      </c>
    </row>
    <row r="1711" spans="2:51" s="13" customFormat="1" ht="11.25">
      <c r="B1711" s="167"/>
      <c r="D1711" s="160" t="s">
        <v>264</v>
      </c>
      <c r="E1711" s="168" t="s">
        <v>3</v>
      </c>
      <c r="F1711" s="169" t="s">
        <v>7387</v>
      </c>
      <c r="H1711" s="168" t="s">
        <v>3</v>
      </c>
      <c r="I1711" s="170"/>
      <c r="L1711" s="167"/>
      <c r="M1711" s="171"/>
      <c r="N1711" s="172"/>
      <c r="O1711" s="172"/>
      <c r="P1711" s="172"/>
      <c r="Q1711" s="172"/>
      <c r="R1711" s="172"/>
      <c r="S1711" s="172"/>
      <c r="T1711" s="173"/>
      <c r="AT1711" s="168" t="s">
        <v>264</v>
      </c>
      <c r="AU1711" s="168" t="s">
        <v>82</v>
      </c>
      <c r="AV1711" s="13" t="s">
        <v>80</v>
      </c>
      <c r="AW1711" s="13" t="s">
        <v>34</v>
      </c>
      <c r="AX1711" s="13" t="s">
        <v>73</v>
      </c>
      <c r="AY1711" s="168" t="s">
        <v>252</v>
      </c>
    </row>
    <row r="1712" spans="2:51" s="14" customFormat="1" ht="11.25">
      <c r="B1712" s="174"/>
      <c r="D1712" s="160" t="s">
        <v>264</v>
      </c>
      <c r="E1712" s="175" t="s">
        <v>3</v>
      </c>
      <c r="F1712" s="176" t="s">
        <v>517</v>
      </c>
      <c r="H1712" s="177">
        <v>29</v>
      </c>
      <c r="I1712" s="178"/>
      <c r="L1712" s="174"/>
      <c r="M1712" s="179"/>
      <c r="N1712" s="180"/>
      <c r="O1712" s="180"/>
      <c r="P1712" s="180"/>
      <c r="Q1712" s="180"/>
      <c r="R1712" s="180"/>
      <c r="S1712" s="180"/>
      <c r="T1712" s="181"/>
      <c r="AT1712" s="175" t="s">
        <v>264</v>
      </c>
      <c r="AU1712" s="175" t="s">
        <v>82</v>
      </c>
      <c r="AV1712" s="14" t="s">
        <v>82</v>
      </c>
      <c r="AW1712" s="14" t="s">
        <v>34</v>
      </c>
      <c r="AX1712" s="14" t="s">
        <v>73</v>
      </c>
      <c r="AY1712" s="175" t="s">
        <v>252</v>
      </c>
    </row>
    <row r="1713" spans="2:51" s="13" customFormat="1" ht="11.25">
      <c r="B1713" s="167"/>
      <c r="D1713" s="160" t="s">
        <v>264</v>
      </c>
      <c r="E1713" s="168" t="s">
        <v>3</v>
      </c>
      <c r="F1713" s="169" t="s">
        <v>7388</v>
      </c>
      <c r="H1713" s="168" t="s">
        <v>3</v>
      </c>
      <c r="I1713" s="170"/>
      <c r="L1713" s="167"/>
      <c r="M1713" s="171"/>
      <c r="N1713" s="172"/>
      <c r="O1713" s="172"/>
      <c r="P1713" s="172"/>
      <c r="Q1713" s="172"/>
      <c r="R1713" s="172"/>
      <c r="S1713" s="172"/>
      <c r="T1713" s="173"/>
      <c r="AT1713" s="168" t="s">
        <v>264</v>
      </c>
      <c r="AU1713" s="168" t="s">
        <v>82</v>
      </c>
      <c r="AV1713" s="13" t="s">
        <v>80</v>
      </c>
      <c r="AW1713" s="13" t="s">
        <v>34</v>
      </c>
      <c r="AX1713" s="13" t="s">
        <v>73</v>
      </c>
      <c r="AY1713" s="168" t="s">
        <v>252</v>
      </c>
    </row>
    <row r="1714" spans="2:51" s="14" customFormat="1" ht="11.25">
      <c r="B1714" s="174"/>
      <c r="D1714" s="160" t="s">
        <v>264</v>
      </c>
      <c r="E1714" s="175" t="s">
        <v>3</v>
      </c>
      <c r="F1714" s="176" t="s">
        <v>475</v>
      </c>
      <c r="H1714" s="177">
        <v>24</v>
      </c>
      <c r="I1714" s="178"/>
      <c r="L1714" s="174"/>
      <c r="M1714" s="179"/>
      <c r="N1714" s="180"/>
      <c r="O1714" s="180"/>
      <c r="P1714" s="180"/>
      <c r="Q1714" s="180"/>
      <c r="R1714" s="180"/>
      <c r="S1714" s="180"/>
      <c r="T1714" s="181"/>
      <c r="AT1714" s="175" t="s">
        <v>264</v>
      </c>
      <c r="AU1714" s="175" t="s">
        <v>82</v>
      </c>
      <c r="AV1714" s="14" t="s">
        <v>82</v>
      </c>
      <c r="AW1714" s="14" t="s">
        <v>34</v>
      </c>
      <c r="AX1714" s="14" t="s">
        <v>73</v>
      </c>
      <c r="AY1714" s="175" t="s">
        <v>252</v>
      </c>
    </row>
    <row r="1715" spans="2:51" s="13" customFormat="1" ht="11.25">
      <c r="B1715" s="167"/>
      <c r="D1715" s="160" t="s">
        <v>264</v>
      </c>
      <c r="E1715" s="168" t="s">
        <v>3</v>
      </c>
      <c r="F1715" s="169" t="s">
        <v>7389</v>
      </c>
      <c r="H1715" s="168" t="s">
        <v>3</v>
      </c>
      <c r="I1715" s="170"/>
      <c r="L1715" s="167"/>
      <c r="M1715" s="171"/>
      <c r="N1715" s="172"/>
      <c r="O1715" s="172"/>
      <c r="P1715" s="172"/>
      <c r="Q1715" s="172"/>
      <c r="R1715" s="172"/>
      <c r="S1715" s="172"/>
      <c r="T1715" s="173"/>
      <c r="AT1715" s="168" t="s">
        <v>264</v>
      </c>
      <c r="AU1715" s="168" t="s">
        <v>82</v>
      </c>
      <c r="AV1715" s="13" t="s">
        <v>80</v>
      </c>
      <c r="AW1715" s="13" t="s">
        <v>34</v>
      </c>
      <c r="AX1715" s="13" t="s">
        <v>73</v>
      </c>
      <c r="AY1715" s="168" t="s">
        <v>252</v>
      </c>
    </row>
    <row r="1716" spans="2:51" s="14" customFormat="1" ht="11.25">
      <c r="B1716" s="174"/>
      <c r="D1716" s="160" t="s">
        <v>264</v>
      </c>
      <c r="E1716" s="175" t="s">
        <v>3</v>
      </c>
      <c r="F1716" s="176" t="s">
        <v>503</v>
      </c>
      <c r="H1716" s="177">
        <v>27</v>
      </c>
      <c r="I1716" s="178"/>
      <c r="L1716" s="174"/>
      <c r="M1716" s="179"/>
      <c r="N1716" s="180"/>
      <c r="O1716" s="180"/>
      <c r="P1716" s="180"/>
      <c r="Q1716" s="180"/>
      <c r="R1716" s="180"/>
      <c r="S1716" s="180"/>
      <c r="T1716" s="181"/>
      <c r="AT1716" s="175" t="s">
        <v>264</v>
      </c>
      <c r="AU1716" s="175" t="s">
        <v>82</v>
      </c>
      <c r="AV1716" s="14" t="s">
        <v>82</v>
      </c>
      <c r="AW1716" s="14" t="s">
        <v>34</v>
      </c>
      <c r="AX1716" s="14" t="s">
        <v>73</v>
      </c>
      <c r="AY1716" s="175" t="s">
        <v>252</v>
      </c>
    </row>
    <row r="1717" spans="2:51" s="13" customFormat="1" ht="11.25">
      <c r="B1717" s="167"/>
      <c r="D1717" s="160" t="s">
        <v>264</v>
      </c>
      <c r="E1717" s="168" t="s">
        <v>3</v>
      </c>
      <c r="F1717" s="169" t="s">
        <v>7390</v>
      </c>
      <c r="H1717" s="168" t="s">
        <v>3</v>
      </c>
      <c r="I1717" s="170"/>
      <c r="L1717" s="167"/>
      <c r="M1717" s="171"/>
      <c r="N1717" s="172"/>
      <c r="O1717" s="172"/>
      <c r="P1717" s="172"/>
      <c r="Q1717" s="172"/>
      <c r="R1717" s="172"/>
      <c r="S1717" s="172"/>
      <c r="T1717" s="173"/>
      <c r="AT1717" s="168" t="s">
        <v>264</v>
      </c>
      <c r="AU1717" s="168" t="s">
        <v>82</v>
      </c>
      <c r="AV1717" s="13" t="s">
        <v>80</v>
      </c>
      <c r="AW1717" s="13" t="s">
        <v>34</v>
      </c>
      <c r="AX1717" s="13" t="s">
        <v>73</v>
      </c>
      <c r="AY1717" s="168" t="s">
        <v>252</v>
      </c>
    </row>
    <row r="1718" spans="2:51" s="14" customFormat="1" ht="11.25">
      <c r="B1718" s="174"/>
      <c r="D1718" s="160" t="s">
        <v>264</v>
      </c>
      <c r="E1718" s="175" t="s">
        <v>3</v>
      </c>
      <c r="F1718" s="176" t="s">
        <v>485</v>
      </c>
      <c r="H1718" s="177">
        <v>25</v>
      </c>
      <c r="I1718" s="178"/>
      <c r="L1718" s="174"/>
      <c r="M1718" s="179"/>
      <c r="N1718" s="180"/>
      <c r="O1718" s="180"/>
      <c r="P1718" s="180"/>
      <c r="Q1718" s="180"/>
      <c r="R1718" s="180"/>
      <c r="S1718" s="180"/>
      <c r="T1718" s="181"/>
      <c r="AT1718" s="175" t="s">
        <v>264</v>
      </c>
      <c r="AU1718" s="175" t="s">
        <v>82</v>
      </c>
      <c r="AV1718" s="14" t="s">
        <v>82</v>
      </c>
      <c r="AW1718" s="14" t="s">
        <v>34</v>
      </c>
      <c r="AX1718" s="14" t="s">
        <v>73</v>
      </c>
      <c r="AY1718" s="175" t="s">
        <v>252</v>
      </c>
    </row>
    <row r="1719" spans="2:51" s="13" customFormat="1" ht="11.25">
      <c r="B1719" s="167"/>
      <c r="D1719" s="160" t="s">
        <v>264</v>
      </c>
      <c r="E1719" s="168" t="s">
        <v>3</v>
      </c>
      <c r="F1719" s="169" t="s">
        <v>7391</v>
      </c>
      <c r="H1719" s="168" t="s">
        <v>3</v>
      </c>
      <c r="I1719" s="170"/>
      <c r="L1719" s="167"/>
      <c r="M1719" s="171"/>
      <c r="N1719" s="172"/>
      <c r="O1719" s="172"/>
      <c r="P1719" s="172"/>
      <c r="Q1719" s="172"/>
      <c r="R1719" s="172"/>
      <c r="S1719" s="172"/>
      <c r="T1719" s="173"/>
      <c r="AT1719" s="168" t="s">
        <v>264</v>
      </c>
      <c r="AU1719" s="168" t="s">
        <v>82</v>
      </c>
      <c r="AV1719" s="13" t="s">
        <v>80</v>
      </c>
      <c r="AW1719" s="13" t="s">
        <v>34</v>
      </c>
      <c r="AX1719" s="13" t="s">
        <v>73</v>
      </c>
      <c r="AY1719" s="168" t="s">
        <v>252</v>
      </c>
    </row>
    <row r="1720" spans="2:51" s="14" customFormat="1" ht="11.25">
      <c r="B1720" s="174"/>
      <c r="D1720" s="160" t="s">
        <v>264</v>
      </c>
      <c r="E1720" s="175" t="s">
        <v>3</v>
      </c>
      <c r="F1720" s="176" t="s">
        <v>648</v>
      </c>
      <c r="H1720" s="177">
        <v>42</v>
      </c>
      <c r="I1720" s="178"/>
      <c r="L1720" s="174"/>
      <c r="M1720" s="179"/>
      <c r="N1720" s="180"/>
      <c r="O1720" s="180"/>
      <c r="P1720" s="180"/>
      <c r="Q1720" s="180"/>
      <c r="R1720" s="180"/>
      <c r="S1720" s="180"/>
      <c r="T1720" s="181"/>
      <c r="AT1720" s="175" t="s">
        <v>264</v>
      </c>
      <c r="AU1720" s="175" t="s">
        <v>82</v>
      </c>
      <c r="AV1720" s="14" t="s">
        <v>82</v>
      </c>
      <c r="AW1720" s="14" t="s">
        <v>34</v>
      </c>
      <c r="AX1720" s="14" t="s">
        <v>73</v>
      </c>
      <c r="AY1720" s="175" t="s">
        <v>252</v>
      </c>
    </row>
    <row r="1721" spans="2:51" s="13" customFormat="1" ht="11.25">
      <c r="B1721" s="167"/>
      <c r="D1721" s="160" t="s">
        <v>264</v>
      </c>
      <c r="E1721" s="168" t="s">
        <v>3</v>
      </c>
      <c r="F1721" s="169" t="s">
        <v>7392</v>
      </c>
      <c r="H1721" s="168" t="s">
        <v>3</v>
      </c>
      <c r="I1721" s="170"/>
      <c r="L1721" s="167"/>
      <c r="M1721" s="171"/>
      <c r="N1721" s="172"/>
      <c r="O1721" s="172"/>
      <c r="P1721" s="172"/>
      <c r="Q1721" s="172"/>
      <c r="R1721" s="172"/>
      <c r="S1721" s="172"/>
      <c r="T1721" s="173"/>
      <c r="AT1721" s="168" t="s">
        <v>264</v>
      </c>
      <c r="AU1721" s="168" t="s">
        <v>82</v>
      </c>
      <c r="AV1721" s="13" t="s">
        <v>80</v>
      </c>
      <c r="AW1721" s="13" t="s">
        <v>34</v>
      </c>
      <c r="AX1721" s="13" t="s">
        <v>73</v>
      </c>
      <c r="AY1721" s="168" t="s">
        <v>252</v>
      </c>
    </row>
    <row r="1722" spans="2:51" s="14" customFormat="1" ht="11.25">
      <c r="B1722" s="174"/>
      <c r="D1722" s="160" t="s">
        <v>264</v>
      </c>
      <c r="E1722" s="175" t="s">
        <v>3</v>
      </c>
      <c r="F1722" s="176" t="s">
        <v>724</v>
      </c>
      <c r="H1722" s="177">
        <v>44</v>
      </c>
      <c r="I1722" s="178"/>
      <c r="L1722" s="174"/>
      <c r="M1722" s="179"/>
      <c r="N1722" s="180"/>
      <c r="O1722" s="180"/>
      <c r="P1722" s="180"/>
      <c r="Q1722" s="180"/>
      <c r="R1722" s="180"/>
      <c r="S1722" s="180"/>
      <c r="T1722" s="181"/>
      <c r="AT1722" s="175" t="s">
        <v>264</v>
      </c>
      <c r="AU1722" s="175" t="s">
        <v>82</v>
      </c>
      <c r="AV1722" s="14" t="s">
        <v>82</v>
      </c>
      <c r="AW1722" s="14" t="s">
        <v>34</v>
      </c>
      <c r="AX1722" s="14" t="s">
        <v>73</v>
      </c>
      <c r="AY1722" s="175" t="s">
        <v>252</v>
      </c>
    </row>
    <row r="1723" spans="2:51" s="13" customFormat="1" ht="11.25">
      <c r="B1723" s="167"/>
      <c r="D1723" s="160" t="s">
        <v>264</v>
      </c>
      <c r="E1723" s="168" t="s">
        <v>3</v>
      </c>
      <c r="F1723" s="169" t="s">
        <v>7393</v>
      </c>
      <c r="H1723" s="168" t="s">
        <v>3</v>
      </c>
      <c r="I1723" s="170"/>
      <c r="L1723" s="167"/>
      <c r="M1723" s="171"/>
      <c r="N1723" s="172"/>
      <c r="O1723" s="172"/>
      <c r="P1723" s="172"/>
      <c r="Q1723" s="172"/>
      <c r="R1723" s="172"/>
      <c r="S1723" s="172"/>
      <c r="T1723" s="173"/>
      <c r="AT1723" s="168" t="s">
        <v>264</v>
      </c>
      <c r="AU1723" s="168" t="s">
        <v>82</v>
      </c>
      <c r="AV1723" s="13" t="s">
        <v>80</v>
      </c>
      <c r="AW1723" s="13" t="s">
        <v>34</v>
      </c>
      <c r="AX1723" s="13" t="s">
        <v>73</v>
      </c>
      <c r="AY1723" s="168" t="s">
        <v>252</v>
      </c>
    </row>
    <row r="1724" spans="2:51" s="14" customFormat="1" ht="11.25">
      <c r="B1724" s="174"/>
      <c r="D1724" s="160" t="s">
        <v>264</v>
      </c>
      <c r="E1724" s="175" t="s">
        <v>3</v>
      </c>
      <c r="F1724" s="176" t="s">
        <v>580</v>
      </c>
      <c r="H1724" s="177">
        <v>33</v>
      </c>
      <c r="I1724" s="178"/>
      <c r="L1724" s="174"/>
      <c r="M1724" s="179"/>
      <c r="N1724" s="180"/>
      <c r="O1724" s="180"/>
      <c r="P1724" s="180"/>
      <c r="Q1724" s="180"/>
      <c r="R1724" s="180"/>
      <c r="S1724" s="180"/>
      <c r="T1724" s="181"/>
      <c r="AT1724" s="175" t="s">
        <v>264</v>
      </c>
      <c r="AU1724" s="175" t="s">
        <v>82</v>
      </c>
      <c r="AV1724" s="14" t="s">
        <v>82</v>
      </c>
      <c r="AW1724" s="14" t="s">
        <v>34</v>
      </c>
      <c r="AX1724" s="14" t="s">
        <v>73</v>
      </c>
      <c r="AY1724" s="175" t="s">
        <v>252</v>
      </c>
    </row>
    <row r="1725" spans="2:51" s="13" customFormat="1" ht="11.25">
      <c r="B1725" s="167"/>
      <c r="D1725" s="160" t="s">
        <v>264</v>
      </c>
      <c r="E1725" s="168" t="s">
        <v>3</v>
      </c>
      <c r="F1725" s="169" t="s">
        <v>7394</v>
      </c>
      <c r="H1725" s="168" t="s">
        <v>3</v>
      </c>
      <c r="I1725" s="170"/>
      <c r="L1725" s="167"/>
      <c r="M1725" s="171"/>
      <c r="N1725" s="172"/>
      <c r="O1725" s="172"/>
      <c r="P1725" s="172"/>
      <c r="Q1725" s="172"/>
      <c r="R1725" s="172"/>
      <c r="S1725" s="172"/>
      <c r="T1725" s="173"/>
      <c r="AT1725" s="168" t="s">
        <v>264</v>
      </c>
      <c r="AU1725" s="168" t="s">
        <v>82</v>
      </c>
      <c r="AV1725" s="13" t="s">
        <v>80</v>
      </c>
      <c r="AW1725" s="13" t="s">
        <v>34</v>
      </c>
      <c r="AX1725" s="13" t="s">
        <v>73</v>
      </c>
      <c r="AY1725" s="168" t="s">
        <v>252</v>
      </c>
    </row>
    <row r="1726" spans="2:51" s="14" customFormat="1" ht="11.25">
      <c r="B1726" s="174"/>
      <c r="D1726" s="160" t="s">
        <v>264</v>
      </c>
      <c r="E1726" s="175" t="s">
        <v>3</v>
      </c>
      <c r="F1726" s="176" t="s">
        <v>1112</v>
      </c>
      <c r="H1726" s="177">
        <v>77</v>
      </c>
      <c r="I1726" s="178"/>
      <c r="L1726" s="174"/>
      <c r="M1726" s="179"/>
      <c r="N1726" s="180"/>
      <c r="O1726" s="180"/>
      <c r="P1726" s="180"/>
      <c r="Q1726" s="180"/>
      <c r="R1726" s="180"/>
      <c r="S1726" s="180"/>
      <c r="T1726" s="181"/>
      <c r="AT1726" s="175" t="s">
        <v>264</v>
      </c>
      <c r="AU1726" s="175" t="s">
        <v>82</v>
      </c>
      <c r="AV1726" s="14" t="s">
        <v>82</v>
      </c>
      <c r="AW1726" s="14" t="s">
        <v>34</v>
      </c>
      <c r="AX1726" s="14" t="s">
        <v>73</v>
      </c>
      <c r="AY1726" s="175" t="s">
        <v>252</v>
      </c>
    </row>
    <row r="1727" spans="2:51" s="13" customFormat="1" ht="11.25">
      <c r="B1727" s="167"/>
      <c r="D1727" s="160" t="s">
        <v>264</v>
      </c>
      <c r="E1727" s="168" t="s">
        <v>3</v>
      </c>
      <c r="F1727" s="169" t="s">
        <v>7395</v>
      </c>
      <c r="H1727" s="168" t="s">
        <v>3</v>
      </c>
      <c r="I1727" s="170"/>
      <c r="L1727" s="167"/>
      <c r="M1727" s="171"/>
      <c r="N1727" s="172"/>
      <c r="O1727" s="172"/>
      <c r="P1727" s="172"/>
      <c r="Q1727" s="172"/>
      <c r="R1727" s="172"/>
      <c r="S1727" s="172"/>
      <c r="T1727" s="173"/>
      <c r="AT1727" s="168" t="s">
        <v>264</v>
      </c>
      <c r="AU1727" s="168" t="s">
        <v>82</v>
      </c>
      <c r="AV1727" s="13" t="s">
        <v>80</v>
      </c>
      <c r="AW1727" s="13" t="s">
        <v>34</v>
      </c>
      <c r="AX1727" s="13" t="s">
        <v>73</v>
      </c>
      <c r="AY1727" s="168" t="s">
        <v>252</v>
      </c>
    </row>
    <row r="1728" spans="2:51" s="14" customFormat="1" ht="11.25">
      <c r="B1728" s="174"/>
      <c r="D1728" s="160" t="s">
        <v>264</v>
      </c>
      <c r="E1728" s="175" t="s">
        <v>3</v>
      </c>
      <c r="F1728" s="176" t="s">
        <v>475</v>
      </c>
      <c r="H1728" s="177">
        <v>24</v>
      </c>
      <c r="I1728" s="178"/>
      <c r="L1728" s="174"/>
      <c r="M1728" s="179"/>
      <c r="N1728" s="180"/>
      <c r="O1728" s="180"/>
      <c r="P1728" s="180"/>
      <c r="Q1728" s="180"/>
      <c r="R1728" s="180"/>
      <c r="S1728" s="180"/>
      <c r="T1728" s="181"/>
      <c r="AT1728" s="175" t="s">
        <v>264</v>
      </c>
      <c r="AU1728" s="175" t="s">
        <v>82</v>
      </c>
      <c r="AV1728" s="14" t="s">
        <v>82</v>
      </c>
      <c r="AW1728" s="14" t="s">
        <v>34</v>
      </c>
      <c r="AX1728" s="14" t="s">
        <v>73</v>
      </c>
      <c r="AY1728" s="175" t="s">
        <v>252</v>
      </c>
    </row>
    <row r="1729" spans="2:51" s="13" customFormat="1" ht="11.25">
      <c r="B1729" s="167"/>
      <c r="D1729" s="160" t="s">
        <v>264</v>
      </c>
      <c r="E1729" s="168" t="s">
        <v>3</v>
      </c>
      <c r="F1729" s="169" t="s">
        <v>7396</v>
      </c>
      <c r="H1729" s="168" t="s">
        <v>3</v>
      </c>
      <c r="I1729" s="170"/>
      <c r="L1729" s="167"/>
      <c r="M1729" s="171"/>
      <c r="N1729" s="172"/>
      <c r="O1729" s="172"/>
      <c r="P1729" s="172"/>
      <c r="Q1729" s="172"/>
      <c r="R1729" s="172"/>
      <c r="S1729" s="172"/>
      <c r="T1729" s="173"/>
      <c r="AT1729" s="168" t="s">
        <v>264</v>
      </c>
      <c r="AU1729" s="168" t="s">
        <v>82</v>
      </c>
      <c r="AV1729" s="13" t="s">
        <v>80</v>
      </c>
      <c r="AW1729" s="13" t="s">
        <v>34</v>
      </c>
      <c r="AX1729" s="13" t="s">
        <v>73</v>
      </c>
      <c r="AY1729" s="168" t="s">
        <v>252</v>
      </c>
    </row>
    <row r="1730" spans="2:51" s="14" customFormat="1" ht="11.25">
      <c r="B1730" s="174"/>
      <c r="D1730" s="160" t="s">
        <v>264</v>
      </c>
      <c r="E1730" s="175" t="s">
        <v>3</v>
      </c>
      <c r="F1730" s="176" t="s">
        <v>451</v>
      </c>
      <c r="H1730" s="177">
        <v>22</v>
      </c>
      <c r="I1730" s="178"/>
      <c r="L1730" s="174"/>
      <c r="M1730" s="179"/>
      <c r="N1730" s="180"/>
      <c r="O1730" s="180"/>
      <c r="P1730" s="180"/>
      <c r="Q1730" s="180"/>
      <c r="R1730" s="180"/>
      <c r="S1730" s="180"/>
      <c r="T1730" s="181"/>
      <c r="AT1730" s="175" t="s">
        <v>264</v>
      </c>
      <c r="AU1730" s="175" t="s">
        <v>82</v>
      </c>
      <c r="AV1730" s="14" t="s">
        <v>82</v>
      </c>
      <c r="AW1730" s="14" t="s">
        <v>34</v>
      </c>
      <c r="AX1730" s="14" t="s">
        <v>73</v>
      </c>
      <c r="AY1730" s="175" t="s">
        <v>252</v>
      </c>
    </row>
    <row r="1731" spans="2:51" s="13" customFormat="1" ht="11.25">
      <c r="B1731" s="167"/>
      <c r="D1731" s="160" t="s">
        <v>264</v>
      </c>
      <c r="E1731" s="168" t="s">
        <v>3</v>
      </c>
      <c r="F1731" s="169" t="s">
        <v>7397</v>
      </c>
      <c r="H1731" s="168" t="s">
        <v>3</v>
      </c>
      <c r="I1731" s="170"/>
      <c r="L1731" s="167"/>
      <c r="M1731" s="171"/>
      <c r="N1731" s="172"/>
      <c r="O1731" s="172"/>
      <c r="P1731" s="172"/>
      <c r="Q1731" s="172"/>
      <c r="R1731" s="172"/>
      <c r="S1731" s="172"/>
      <c r="T1731" s="173"/>
      <c r="AT1731" s="168" t="s">
        <v>264</v>
      </c>
      <c r="AU1731" s="168" t="s">
        <v>82</v>
      </c>
      <c r="AV1731" s="13" t="s">
        <v>80</v>
      </c>
      <c r="AW1731" s="13" t="s">
        <v>34</v>
      </c>
      <c r="AX1731" s="13" t="s">
        <v>73</v>
      </c>
      <c r="AY1731" s="168" t="s">
        <v>252</v>
      </c>
    </row>
    <row r="1732" spans="2:51" s="14" customFormat="1" ht="11.25">
      <c r="B1732" s="174"/>
      <c r="D1732" s="160" t="s">
        <v>264</v>
      </c>
      <c r="E1732" s="175" t="s">
        <v>3</v>
      </c>
      <c r="F1732" s="176" t="s">
        <v>435</v>
      </c>
      <c r="H1732" s="177">
        <v>20</v>
      </c>
      <c r="I1732" s="178"/>
      <c r="L1732" s="174"/>
      <c r="M1732" s="179"/>
      <c r="N1732" s="180"/>
      <c r="O1732" s="180"/>
      <c r="P1732" s="180"/>
      <c r="Q1732" s="180"/>
      <c r="R1732" s="180"/>
      <c r="S1732" s="180"/>
      <c r="T1732" s="181"/>
      <c r="AT1732" s="175" t="s">
        <v>264</v>
      </c>
      <c r="AU1732" s="175" t="s">
        <v>82</v>
      </c>
      <c r="AV1732" s="14" t="s">
        <v>82</v>
      </c>
      <c r="AW1732" s="14" t="s">
        <v>34</v>
      </c>
      <c r="AX1732" s="14" t="s">
        <v>73</v>
      </c>
      <c r="AY1732" s="175" t="s">
        <v>252</v>
      </c>
    </row>
    <row r="1733" spans="2:51" s="13" customFormat="1" ht="11.25">
      <c r="B1733" s="167"/>
      <c r="D1733" s="160" t="s">
        <v>264</v>
      </c>
      <c r="E1733" s="168" t="s">
        <v>3</v>
      </c>
      <c r="F1733" s="169" t="s">
        <v>7398</v>
      </c>
      <c r="H1733" s="168" t="s">
        <v>3</v>
      </c>
      <c r="I1733" s="170"/>
      <c r="L1733" s="167"/>
      <c r="M1733" s="171"/>
      <c r="N1733" s="172"/>
      <c r="O1733" s="172"/>
      <c r="P1733" s="172"/>
      <c r="Q1733" s="172"/>
      <c r="R1733" s="172"/>
      <c r="S1733" s="172"/>
      <c r="T1733" s="173"/>
      <c r="AT1733" s="168" t="s">
        <v>264</v>
      </c>
      <c r="AU1733" s="168" t="s">
        <v>82</v>
      </c>
      <c r="AV1733" s="13" t="s">
        <v>80</v>
      </c>
      <c r="AW1733" s="13" t="s">
        <v>34</v>
      </c>
      <c r="AX1733" s="13" t="s">
        <v>73</v>
      </c>
      <c r="AY1733" s="168" t="s">
        <v>252</v>
      </c>
    </row>
    <row r="1734" spans="2:51" s="14" customFormat="1" ht="11.25">
      <c r="B1734" s="174"/>
      <c r="D1734" s="160" t="s">
        <v>264</v>
      </c>
      <c r="E1734" s="175" t="s">
        <v>3</v>
      </c>
      <c r="F1734" s="176" t="s">
        <v>414</v>
      </c>
      <c r="H1734" s="177">
        <v>17</v>
      </c>
      <c r="I1734" s="178"/>
      <c r="L1734" s="174"/>
      <c r="M1734" s="179"/>
      <c r="N1734" s="180"/>
      <c r="O1734" s="180"/>
      <c r="P1734" s="180"/>
      <c r="Q1734" s="180"/>
      <c r="R1734" s="180"/>
      <c r="S1734" s="180"/>
      <c r="T1734" s="181"/>
      <c r="AT1734" s="175" t="s">
        <v>264</v>
      </c>
      <c r="AU1734" s="175" t="s">
        <v>82</v>
      </c>
      <c r="AV1734" s="14" t="s">
        <v>82</v>
      </c>
      <c r="AW1734" s="14" t="s">
        <v>34</v>
      </c>
      <c r="AX1734" s="14" t="s">
        <v>73</v>
      </c>
      <c r="AY1734" s="175" t="s">
        <v>252</v>
      </c>
    </row>
    <row r="1735" spans="2:51" s="13" customFormat="1" ht="11.25">
      <c r="B1735" s="167"/>
      <c r="D1735" s="160" t="s">
        <v>264</v>
      </c>
      <c r="E1735" s="168" t="s">
        <v>3</v>
      </c>
      <c r="F1735" s="169" t="s">
        <v>7399</v>
      </c>
      <c r="H1735" s="168" t="s">
        <v>3</v>
      </c>
      <c r="I1735" s="170"/>
      <c r="L1735" s="167"/>
      <c r="M1735" s="171"/>
      <c r="N1735" s="172"/>
      <c r="O1735" s="172"/>
      <c r="P1735" s="172"/>
      <c r="Q1735" s="172"/>
      <c r="R1735" s="172"/>
      <c r="S1735" s="172"/>
      <c r="T1735" s="173"/>
      <c r="AT1735" s="168" t="s">
        <v>264</v>
      </c>
      <c r="AU1735" s="168" t="s">
        <v>82</v>
      </c>
      <c r="AV1735" s="13" t="s">
        <v>80</v>
      </c>
      <c r="AW1735" s="13" t="s">
        <v>34</v>
      </c>
      <c r="AX1735" s="13" t="s">
        <v>73</v>
      </c>
      <c r="AY1735" s="168" t="s">
        <v>252</v>
      </c>
    </row>
    <row r="1736" spans="2:51" s="14" customFormat="1" ht="11.25">
      <c r="B1736" s="174"/>
      <c r="D1736" s="160" t="s">
        <v>264</v>
      </c>
      <c r="E1736" s="175" t="s">
        <v>3</v>
      </c>
      <c r="F1736" s="176" t="s">
        <v>406</v>
      </c>
      <c r="H1736" s="177">
        <v>16</v>
      </c>
      <c r="I1736" s="178"/>
      <c r="L1736" s="174"/>
      <c r="M1736" s="179"/>
      <c r="N1736" s="180"/>
      <c r="O1736" s="180"/>
      <c r="P1736" s="180"/>
      <c r="Q1736" s="180"/>
      <c r="R1736" s="180"/>
      <c r="S1736" s="180"/>
      <c r="T1736" s="181"/>
      <c r="AT1736" s="175" t="s">
        <v>264</v>
      </c>
      <c r="AU1736" s="175" t="s">
        <v>82</v>
      </c>
      <c r="AV1736" s="14" t="s">
        <v>82</v>
      </c>
      <c r="AW1736" s="14" t="s">
        <v>34</v>
      </c>
      <c r="AX1736" s="14" t="s">
        <v>73</v>
      </c>
      <c r="AY1736" s="175" t="s">
        <v>252</v>
      </c>
    </row>
    <row r="1737" spans="2:51" s="13" customFormat="1" ht="11.25">
      <c r="B1737" s="167"/>
      <c r="D1737" s="160" t="s">
        <v>264</v>
      </c>
      <c r="E1737" s="168" t="s">
        <v>3</v>
      </c>
      <c r="F1737" s="169" t="s">
        <v>7400</v>
      </c>
      <c r="H1737" s="168" t="s">
        <v>3</v>
      </c>
      <c r="I1737" s="170"/>
      <c r="L1737" s="167"/>
      <c r="M1737" s="171"/>
      <c r="N1737" s="172"/>
      <c r="O1737" s="172"/>
      <c r="P1737" s="172"/>
      <c r="Q1737" s="172"/>
      <c r="R1737" s="172"/>
      <c r="S1737" s="172"/>
      <c r="T1737" s="173"/>
      <c r="AT1737" s="168" t="s">
        <v>264</v>
      </c>
      <c r="AU1737" s="168" t="s">
        <v>82</v>
      </c>
      <c r="AV1737" s="13" t="s">
        <v>80</v>
      </c>
      <c r="AW1737" s="13" t="s">
        <v>34</v>
      </c>
      <c r="AX1737" s="13" t="s">
        <v>73</v>
      </c>
      <c r="AY1737" s="168" t="s">
        <v>252</v>
      </c>
    </row>
    <row r="1738" spans="2:51" s="14" customFormat="1" ht="11.25">
      <c r="B1738" s="174"/>
      <c r="D1738" s="160" t="s">
        <v>264</v>
      </c>
      <c r="E1738" s="175" t="s">
        <v>3</v>
      </c>
      <c r="F1738" s="176" t="s">
        <v>360</v>
      </c>
      <c r="H1738" s="177">
        <v>11</v>
      </c>
      <c r="I1738" s="178"/>
      <c r="L1738" s="174"/>
      <c r="M1738" s="179"/>
      <c r="N1738" s="180"/>
      <c r="O1738" s="180"/>
      <c r="P1738" s="180"/>
      <c r="Q1738" s="180"/>
      <c r="R1738" s="180"/>
      <c r="S1738" s="180"/>
      <c r="T1738" s="181"/>
      <c r="AT1738" s="175" t="s">
        <v>264</v>
      </c>
      <c r="AU1738" s="175" t="s">
        <v>82</v>
      </c>
      <c r="AV1738" s="14" t="s">
        <v>82</v>
      </c>
      <c r="AW1738" s="14" t="s">
        <v>34</v>
      </c>
      <c r="AX1738" s="14" t="s">
        <v>73</v>
      </c>
      <c r="AY1738" s="175" t="s">
        <v>252</v>
      </c>
    </row>
    <row r="1739" spans="2:51" s="13" customFormat="1" ht="11.25">
      <c r="B1739" s="167"/>
      <c r="D1739" s="160" t="s">
        <v>264</v>
      </c>
      <c r="E1739" s="168" t="s">
        <v>3</v>
      </c>
      <c r="F1739" s="169" t="s">
        <v>7401</v>
      </c>
      <c r="H1739" s="168" t="s">
        <v>3</v>
      </c>
      <c r="I1739" s="170"/>
      <c r="L1739" s="167"/>
      <c r="M1739" s="171"/>
      <c r="N1739" s="172"/>
      <c r="O1739" s="172"/>
      <c r="P1739" s="172"/>
      <c r="Q1739" s="172"/>
      <c r="R1739" s="172"/>
      <c r="S1739" s="172"/>
      <c r="T1739" s="173"/>
      <c r="AT1739" s="168" t="s">
        <v>264</v>
      </c>
      <c r="AU1739" s="168" t="s">
        <v>82</v>
      </c>
      <c r="AV1739" s="13" t="s">
        <v>80</v>
      </c>
      <c r="AW1739" s="13" t="s">
        <v>34</v>
      </c>
      <c r="AX1739" s="13" t="s">
        <v>73</v>
      </c>
      <c r="AY1739" s="168" t="s">
        <v>252</v>
      </c>
    </row>
    <row r="1740" spans="2:51" s="14" customFormat="1" ht="11.25">
      <c r="B1740" s="174"/>
      <c r="D1740" s="160" t="s">
        <v>264</v>
      </c>
      <c r="E1740" s="175" t="s">
        <v>3</v>
      </c>
      <c r="F1740" s="176" t="s">
        <v>451</v>
      </c>
      <c r="H1740" s="177">
        <v>22</v>
      </c>
      <c r="I1740" s="178"/>
      <c r="L1740" s="174"/>
      <c r="M1740" s="179"/>
      <c r="N1740" s="180"/>
      <c r="O1740" s="180"/>
      <c r="P1740" s="180"/>
      <c r="Q1740" s="180"/>
      <c r="R1740" s="180"/>
      <c r="S1740" s="180"/>
      <c r="T1740" s="181"/>
      <c r="AT1740" s="175" t="s">
        <v>264</v>
      </c>
      <c r="AU1740" s="175" t="s">
        <v>82</v>
      </c>
      <c r="AV1740" s="14" t="s">
        <v>82</v>
      </c>
      <c r="AW1740" s="14" t="s">
        <v>34</v>
      </c>
      <c r="AX1740" s="14" t="s">
        <v>73</v>
      </c>
      <c r="AY1740" s="175" t="s">
        <v>252</v>
      </c>
    </row>
    <row r="1741" spans="2:51" s="13" customFormat="1" ht="11.25">
      <c r="B1741" s="167"/>
      <c r="D1741" s="160" t="s">
        <v>264</v>
      </c>
      <c r="E1741" s="168" t="s">
        <v>3</v>
      </c>
      <c r="F1741" s="169" t="s">
        <v>7402</v>
      </c>
      <c r="H1741" s="168" t="s">
        <v>3</v>
      </c>
      <c r="I1741" s="170"/>
      <c r="L1741" s="167"/>
      <c r="M1741" s="171"/>
      <c r="N1741" s="172"/>
      <c r="O1741" s="172"/>
      <c r="P1741" s="172"/>
      <c r="Q1741" s="172"/>
      <c r="R1741" s="172"/>
      <c r="S1741" s="172"/>
      <c r="T1741" s="173"/>
      <c r="AT1741" s="168" t="s">
        <v>264</v>
      </c>
      <c r="AU1741" s="168" t="s">
        <v>82</v>
      </c>
      <c r="AV1741" s="13" t="s">
        <v>80</v>
      </c>
      <c r="AW1741" s="13" t="s">
        <v>34</v>
      </c>
      <c r="AX1741" s="13" t="s">
        <v>73</v>
      </c>
      <c r="AY1741" s="168" t="s">
        <v>252</v>
      </c>
    </row>
    <row r="1742" spans="2:51" s="14" customFormat="1" ht="11.25">
      <c r="B1742" s="174"/>
      <c r="D1742" s="160" t="s">
        <v>264</v>
      </c>
      <c r="E1742" s="175" t="s">
        <v>3</v>
      </c>
      <c r="F1742" s="176" t="s">
        <v>423</v>
      </c>
      <c r="H1742" s="177">
        <v>18</v>
      </c>
      <c r="I1742" s="178"/>
      <c r="L1742" s="174"/>
      <c r="M1742" s="179"/>
      <c r="N1742" s="180"/>
      <c r="O1742" s="180"/>
      <c r="P1742" s="180"/>
      <c r="Q1742" s="180"/>
      <c r="R1742" s="180"/>
      <c r="S1742" s="180"/>
      <c r="T1742" s="181"/>
      <c r="AT1742" s="175" t="s">
        <v>264</v>
      </c>
      <c r="AU1742" s="175" t="s">
        <v>82</v>
      </c>
      <c r="AV1742" s="14" t="s">
        <v>82</v>
      </c>
      <c r="AW1742" s="14" t="s">
        <v>34</v>
      </c>
      <c r="AX1742" s="14" t="s">
        <v>73</v>
      </c>
      <c r="AY1742" s="175" t="s">
        <v>252</v>
      </c>
    </row>
    <row r="1743" spans="2:51" s="13" customFormat="1" ht="11.25">
      <c r="B1743" s="167"/>
      <c r="D1743" s="160" t="s">
        <v>264</v>
      </c>
      <c r="E1743" s="168" t="s">
        <v>3</v>
      </c>
      <c r="F1743" s="169" t="s">
        <v>7403</v>
      </c>
      <c r="H1743" s="168" t="s">
        <v>3</v>
      </c>
      <c r="I1743" s="170"/>
      <c r="L1743" s="167"/>
      <c r="M1743" s="171"/>
      <c r="N1743" s="172"/>
      <c r="O1743" s="172"/>
      <c r="P1743" s="172"/>
      <c r="Q1743" s="172"/>
      <c r="R1743" s="172"/>
      <c r="S1743" s="172"/>
      <c r="T1743" s="173"/>
      <c r="AT1743" s="168" t="s">
        <v>264</v>
      </c>
      <c r="AU1743" s="168" t="s">
        <v>82</v>
      </c>
      <c r="AV1743" s="13" t="s">
        <v>80</v>
      </c>
      <c r="AW1743" s="13" t="s">
        <v>34</v>
      </c>
      <c r="AX1743" s="13" t="s">
        <v>73</v>
      </c>
      <c r="AY1743" s="168" t="s">
        <v>252</v>
      </c>
    </row>
    <row r="1744" spans="2:51" s="14" customFormat="1" ht="11.25">
      <c r="B1744" s="174"/>
      <c r="D1744" s="160" t="s">
        <v>264</v>
      </c>
      <c r="E1744" s="175" t="s">
        <v>3</v>
      </c>
      <c r="F1744" s="176" t="s">
        <v>475</v>
      </c>
      <c r="H1744" s="177">
        <v>24</v>
      </c>
      <c r="I1744" s="178"/>
      <c r="L1744" s="174"/>
      <c r="M1744" s="179"/>
      <c r="N1744" s="180"/>
      <c r="O1744" s="180"/>
      <c r="P1744" s="180"/>
      <c r="Q1744" s="180"/>
      <c r="R1744" s="180"/>
      <c r="S1744" s="180"/>
      <c r="T1744" s="181"/>
      <c r="AT1744" s="175" t="s">
        <v>264</v>
      </c>
      <c r="AU1744" s="175" t="s">
        <v>82</v>
      </c>
      <c r="AV1744" s="14" t="s">
        <v>82</v>
      </c>
      <c r="AW1744" s="14" t="s">
        <v>34</v>
      </c>
      <c r="AX1744" s="14" t="s">
        <v>73</v>
      </c>
      <c r="AY1744" s="175" t="s">
        <v>252</v>
      </c>
    </row>
    <row r="1745" spans="2:51" s="13" customFormat="1" ht="11.25">
      <c r="B1745" s="167"/>
      <c r="D1745" s="160" t="s">
        <v>264</v>
      </c>
      <c r="E1745" s="168" t="s">
        <v>3</v>
      </c>
      <c r="F1745" s="169" t="s">
        <v>7404</v>
      </c>
      <c r="H1745" s="168" t="s">
        <v>3</v>
      </c>
      <c r="I1745" s="170"/>
      <c r="L1745" s="167"/>
      <c r="M1745" s="171"/>
      <c r="N1745" s="172"/>
      <c r="O1745" s="172"/>
      <c r="P1745" s="172"/>
      <c r="Q1745" s="172"/>
      <c r="R1745" s="172"/>
      <c r="S1745" s="172"/>
      <c r="T1745" s="173"/>
      <c r="AT1745" s="168" t="s">
        <v>264</v>
      </c>
      <c r="AU1745" s="168" t="s">
        <v>82</v>
      </c>
      <c r="AV1745" s="13" t="s">
        <v>80</v>
      </c>
      <c r="AW1745" s="13" t="s">
        <v>34</v>
      </c>
      <c r="AX1745" s="13" t="s">
        <v>73</v>
      </c>
      <c r="AY1745" s="168" t="s">
        <v>252</v>
      </c>
    </row>
    <row r="1746" spans="2:51" s="14" customFormat="1" ht="11.25">
      <c r="B1746" s="174"/>
      <c r="D1746" s="160" t="s">
        <v>264</v>
      </c>
      <c r="E1746" s="175" t="s">
        <v>3</v>
      </c>
      <c r="F1746" s="176" t="s">
        <v>451</v>
      </c>
      <c r="H1746" s="177">
        <v>22</v>
      </c>
      <c r="I1746" s="178"/>
      <c r="L1746" s="174"/>
      <c r="M1746" s="179"/>
      <c r="N1746" s="180"/>
      <c r="O1746" s="180"/>
      <c r="P1746" s="180"/>
      <c r="Q1746" s="180"/>
      <c r="R1746" s="180"/>
      <c r="S1746" s="180"/>
      <c r="T1746" s="181"/>
      <c r="AT1746" s="175" t="s">
        <v>264</v>
      </c>
      <c r="AU1746" s="175" t="s">
        <v>82</v>
      </c>
      <c r="AV1746" s="14" t="s">
        <v>82</v>
      </c>
      <c r="AW1746" s="14" t="s">
        <v>34</v>
      </c>
      <c r="AX1746" s="14" t="s">
        <v>73</v>
      </c>
      <c r="AY1746" s="175" t="s">
        <v>252</v>
      </c>
    </row>
    <row r="1747" spans="2:51" s="13" customFormat="1" ht="11.25">
      <c r="B1747" s="167"/>
      <c r="D1747" s="160" t="s">
        <v>264</v>
      </c>
      <c r="E1747" s="168" t="s">
        <v>3</v>
      </c>
      <c r="F1747" s="169" t="s">
        <v>7405</v>
      </c>
      <c r="H1747" s="168" t="s">
        <v>3</v>
      </c>
      <c r="I1747" s="170"/>
      <c r="L1747" s="167"/>
      <c r="M1747" s="171"/>
      <c r="N1747" s="172"/>
      <c r="O1747" s="172"/>
      <c r="P1747" s="172"/>
      <c r="Q1747" s="172"/>
      <c r="R1747" s="172"/>
      <c r="S1747" s="172"/>
      <c r="T1747" s="173"/>
      <c r="AT1747" s="168" t="s">
        <v>264</v>
      </c>
      <c r="AU1747" s="168" t="s">
        <v>82</v>
      </c>
      <c r="AV1747" s="13" t="s">
        <v>80</v>
      </c>
      <c r="AW1747" s="13" t="s">
        <v>34</v>
      </c>
      <c r="AX1747" s="13" t="s">
        <v>73</v>
      </c>
      <c r="AY1747" s="168" t="s">
        <v>252</v>
      </c>
    </row>
    <row r="1748" spans="2:51" s="14" customFormat="1" ht="11.25">
      <c r="B1748" s="174"/>
      <c r="D1748" s="160" t="s">
        <v>264</v>
      </c>
      <c r="E1748" s="175" t="s">
        <v>3</v>
      </c>
      <c r="F1748" s="176" t="s">
        <v>548</v>
      </c>
      <c r="H1748" s="177">
        <v>30</v>
      </c>
      <c r="I1748" s="178"/>
      <c r="L1748" s="174"/>
      <c r="M1748" s="179"/>
      <c r="N1748" s="180"/>
      <c r="O1748" s="180"/>
      <c r="P1748" s="180"/>
      <c r="Q1748" s="180"/>
      <c r="R1748" s="180"/>
      <c r="S1748" s="180"/>
      <c r="T1748" s="181"/>
      <c r="AT1748" s="175" t="s">
        <v>264</v>
      </c>
      <c r="AU1748" s="175" t="s">
        <v>82</v>
      </c>
      <c r="AV1748" s="14" t="s">
        <v>82</v>
      </c>
      <c r="AW1748" s="14" t="s">
        <v>34</v>
      </c>
      <c r="AX1748" s="14" t="s">
        <v>73</v>
      </c>
      <c r="AY1748" s="175" t="s">
        <v>252</v>
      </c>
    </row>
    <row r="1749" spans="2:51" s="13" customFormat="1" ht="11.25">
      <c r="B1749" s="167"/>
      <c r="D1749" s="160" t="s">
        <v>264</v>
      </c>
      <c r="E1749" s="168" t="s">
        <v>3</v>
      </c>
      <c r="F1749" s="169" t="s">
        <v>7406</v>
      </c>
      <c r="H1749" s="168" t="s">
        <v>3</v>
      </c>
      <c r="I1749" s="170"/>
      <c r="L1749" s="167"/>
      <c r="M1749" s="171"/>
      <c r="N1749" s="172"/>
      <c r="O1749" s="172"/>
      <c r="P1749" s="172"/>
      <c r="Q1749" s="172"/>
      <c r="R1749" s="172"/>
      <c r="S1749" s="172"/>
      <c r="T1749" s="173"/>
      <c r="AT1749" s="168" t="s">
        <v>264</v>
      </c>
      <c r="AU1749" s="168" t="s">
        <v>82</v>
      </c>
      <c r="AV1749" s="13" t="s">
        <v>80</v>
      </c>
      <c r="AW1749" s="13" t="s">
        <v>34</v>
      </c>
      <c r="AX1749" s="13" t="s">
        <v>73</v>
      </c>
      <c r="AY1749" s="168" t="s">
        <v>252</v>
      </c>
    </row>
    <row r="1750" spans="2:51" s="14" customFormat="1" ht="11.25">
      <c r="B1750" s="174"/>
      <c r="D1750" s="160" t="s">
        <v>264</v>
      </c>
      <c r="E1750" s="175" t="s">
        <v>3</v>
      </c>
      <c r="F1750" s="176" t="s">
        <v>572</v>
      </c>
      <c r="H1750" s="177">
        <v>32</v>
      </c>
      <c r="I1750" s="178"/>
      <c r="L1750" s="174"/>
      <c r="M1750" s="179"/>
      <c r="N1750" s="180"/>
      <c r="O1750" s="180"/>
      <c r="P1750" s="180"/>
      <c r="Q1750" s="180"/>
      <c r="R1750" s="180"/>
      <c r="S1750" s="180"/>
      <c r="T1750" s="181"/>
      <c r="AT1750" s="175" t="s">
        <v>264</v>
      </c>
      <c r="AU1750" s="175" t="s">
        <v>82</v>
      </c>
      <c r="AV1750" s="14" t="s">
        <v>82</v>
      </c>
      <c r="AW1750" s="14" t="s">
        <v>34</v>
      </c>
      <c r="AX1750" s="14" t="s">
        <v>73</v>
      </c>
      <c r="AY1750" s="175" t="s">
        <v>252</v>
      </c>
    </row>
    <row r="1751" spans="2:51" s="13" customFormat="1" ht="11.25">
      <c r="B1751" s="167"/>
      <c r="D1751" s="160" t="s">
        <v>264</v>
      </c>
      <c r="E1751" s="168" t="s">
        <v>3</v>
      </c>
      <c r="F1751" s="169" t="s">
        <v>7407</v>
      </c>
      <c r="H1751" s="168" t="s">
        <v>3</v>
      </c>
      <c r="I1751" s="170"/>
      <c r="L1751" s="167"/>
      <c r="M1751" s="171"/>
      <c r="N1751" s="172"/>
      <c r="O1751" s="172"/>
      <c r="P1751" s="172"/>
      <c r="Q1751" s="172"/>
      <c r="R1751" s="172"/>
      <c r="S1751" s="172"/>
      <c r="T1751" s="173"/>
      <c r="AT1751" s="168" t="s">
        <v>264</v>
      </c>
      <c r="AU1751" s="168" t="s">
        <v>82</v>
      </c>
      <c r="AV1751" s="13" t="s">
        <v>80</v>
      </c>
      <c r="AW1751" s="13" t="s">
        <v>34</v>
      </c>
      <c r="AX1751" s="13" t="s">
        <v>73</v>
      </c>
      <c r="AY1751" s="168" t="s">
        <v>252</v>
      </c>
    </row>
    <row r="1752" spans="2:51" s="14" customFormat="1" ht="11.25">
      <c r="B1752" s="174"/>
      <c r="D1752" s="160" t="s">
        <v>264</v>
      </c>
      <c r="E1752" s="175" t="s">
        <v>3</v>
      </c>
      <c r="F1752" s="176" t="s">
        <v>475</v>
      </c>
      <c r="H1752" s="177">
        <v>24</v>
      </c>
      <c r="I1752" s="178"/>
      <c r="L1752" s="174"/>
      <c r="M1752" s="179"/>
      <c r="N1752" s="180"/>
      <c r="O1752" s="180"/>
      <c r="P1752" s="180"/>
      <c r="Q1752" s="180"/>
      <c r="R1752" s="180"/>
      <c r="S1752" s="180"/>
      <c r="T1752" s="181"/>
      <c r="AT1752" s="175" t="s">
        <v>264</v>
      </c>
      <c r="AU1752" s="175" t="s">
        <v>82</v>
      </c>
      <c r="AV1752" s="14" t="s">
        <v>82</v>
      </c>
      <c r="AW1752" s="14" t="s">
        <v>34</v>
      </c>
      <c r="AX1752" s="14" t="s">
        <v>73</v>
      </c>
      <c r="AY1752" s="175" t="s">
        <v>252</v>
      </c>
    </row>
    <row r="1753" spans="2:51" s="13" customFormat="1" ht="11.25">
      <c r="B1753" s="167"/>
      <c r="D1753" s="160" t="s">
        <v>264</v>
      </c>
      <c r="E1753" s="168" t="s">
        <v>3</v>
      </c>
      <c r="F1753" s="169" t="s">
        <v>7408</v>
      </c>
      <c r="H1753" s="168" t="s">
        <v>3</v>
      </c>
      <c r="I1753" s="170"/>
      <c r="L1753" s="167"/>
      <c r="M1753" s="171"/>
      <c r="N1753" s="172"/>
      <c r="O1753" s="172"/>
      <c r="P1753" s="172"/>
      <c r="Q1753" s="172"/>
      <c r="R1753" s="172"/>
      <c r="S1753" s="172"/>
      <c r="T1753" s="173"/>
      <c r="AT1753" s="168" t="s">
        <v>264</v>
      </c>
      <c r="AU1753" s="168" t="s">
        <v>82</v>
      </c>
      <c r="AV1753" s="13" t="s">
        <v>80</v>
      </c>
      <c r="AW1753" s="13" t="s">
        <v>34</v>
      </c>
      <c r="AX1753" s="13" t="s">
        <v>73</v>
      </c>
      <c r="AY1753" s="168" t="s">
        <v>252</v>
      </c>
    </row>
    <row r="1754" spans="2:51" s="14" customFormat="1" ht="11.25">
      <c r="B1754" s="174"/>
      <c r="D1754" s="160" t="s">
        <v>264</v>
      </c>
      <c r="E1754" s="175" t="s">
        <v>3</v>
      </c>
      <c r="F1754" s="176" t="s">
        <v>326</v>
      </c>
      <c r="H1754" s="177">
        <v>23</v>
      </c>
      <c r="I1754" s="178"/>
      <c r="L1754" s="174"/>
      <c r="M1754" s="179"/>
      <c r="N1754" s="180"/>
      <c r="O1754" s="180"/>
      <c r="P1754" s="180"/>
      <c r="Q1754" s="180"/>
      <c r="R1754" s="180"/>
      <c r="S1754" s="180"/>
      <c r="T1754" s="181"/>
      <c r="AT1754" s="175" t="s">
        <v>264</v>
      </c>
      <c r="AU1754" s="175" t="s">
        <v>82</v>
      </c>
      <c r="AV1754" s="14" t="s">
        <v>82</v>
      </c>
      <c r="AW1754" s="14" t="s">
        <v>34</v>
      </c>
      <c r="AX1754" s="14" t="s">
        <v>73</v>
      </c>
      <c r="AY1754" s="175" t="s">
        <v>252</v>
      </c>
    </row>
    <row r="1755" spans="2:51" s="13" customFormat="1" ht="11.25">
      <c r="B1755" s="167"/>
      <c r="D1755" s="160" t="s">
        <v>264</v>
      </c>
      <c r="E1755" s="168" t="s">
        <v>3</v>
      </c>
      <c r="F1755" s="169" t="s">
        <v>7409</v>
      </c>
      <c r="H1755" s="168" t="s">
        <v>3</v>
      </c>
      <c r="I1755" s="170"/>
      <c r="L1755" s="167"/>
      <c r="M1755" s="171"/>
      <c r="N1755" s="172"/>
      <c r="O1755" s="172"/>
      <c r="P1755" s="172"/>
      <c r="Q1755" s="172"/>
      <c r="R1755" s="172"/>
      <c r="S1755" s="172"/>
      <c r="T1755" s="173"/>
      <c r="AT1755" s="168" t="s">
        <v>264</v>
      </c>
      <c r="AU1755" s="168" t="s">
        <v>82</v>
      </c>
      <c r="AV1755" s="13" t="s">
        <v>80</v>
      </c>
      <c r="AW1755" s="13" t="s">
        <v>34</v>
      </c>
      <c r="AX1755" s="13" t="s">
        <v>73</v>
      </c>
      <c r="AY1755" s="168" t="s">
        <v>252</v>
      </c>
    </row>
    <row r="1756" spans="2:51" s="14" customFormat="1" ht="11.25">
      <c r="B1756" s="174"/>
      <c r="D1756" s="160" t="s">
        <v>264</v>
      </c>
      <c r="E1756" s="175" t="s">
        <v>3</v>
      </c>
      <c r="F1756" s="176" t="s">
        <v>451</v>
      </c>
      <c r="H1756" s="177">
        <v>22</v>
      </c>
      <c r="I1756" s="178"/>
      <c r="L1756" s="174"/>
      <c r="M1756" s="179"/>
      <c r="N1756" s="180"/>
      <c r="O1756" s="180"/>
      <c r="P1756" s="180"/>
      <c r="Q1756" s="180"/>
      <c r="R1756" s="180"/>
      <c r="S1756" s="180"/>
      <c r="T1756" s="181"/>
      <c r="AT1756" s="175" t="s">
        <v>264</v>
      </c>
      <c r="AU1756" s="175" t="s">
        <v>82</v>
      </c>
      <c r="AV1756" s="14" t="s">
        <v>82</v>
      </c>
      <c r="AW1756" s="14" t="s">
        <v>34</v>
      </c>
      <c r="AX1756" s="14" t="s">
        <v>73</v>
      </c>
      <c r="AY1756" s="175" t="s">
        <v>252</v>
      </c>
    </row>
    <row r="1757" spans="2:51" s="13" customFormat="1" ht="11.25">
      <c r="B1757" s="167"/>
      <c r="D1757" s="160" t="s">
        <v>264</v>
      </c>
      <c r="E1757" s="168" t="s">
        <v>3</v>
      </c>
      <c r="F1757" s="169" t="s">
        <v>7410</v>
      </c>
      <c r="H1757" s="168" t="s">
        <v>3</v>
      </c>
      <c r="I1757" s="170"/>
      <c r="L1757" s="167"/>
      <c r="M1757" s="171"/>
      <c r="N1757" s="172"/>
      <c r="O1757" s="172"/>
      <c r="P1757" s="172"/>
      <c r="Q1757" s="172"/>
      <c r="R1757" s="172"/>
      <c r="S1757" s="172"/>
      <c r="T1757" s="173"/>
      <c r="AT1757" s="168" t="s">
        <v>264</v>
      </c>
      <c r="AU1757" s="168" t="s">
        <v>82</v>
      </c>
      <c r="AV1757" s="13" t="s">
        <v>80</v>
      </c>
      <c r="AW1757" s="13" t="s">
        <v>34</v>
      </c>
      <c r="AX1757" s="13" t="s">
        <v>73</v>
      </c>
      <c r="AY1757" s="168" t="s">
        <v>252</v>
      </c>
    </row>
    <row r="1758" spans="2:51" s="14" customFormat="1" ht="11.25">
      <c r="B1758" s="174"/>
      <c r="D1758" s="160" t="s">
        <v>264</v>
      </c>
      <c r="E1758" s="175" t="s">
        <v>3</v>
      </c>
      <c r="F1758" s="176" t="s">
        <v>503</v>
      </c>
      <c r="H1758" s="177">
        <v>27</v>
      </c>
      <c r="I1758" s="178"/>
      <c r="L1758" s="174"/>
      <c r="M1758" s="179"/>
      <c r="N1758" s="180"/>
      <c r="O1758" s="180"/>
      <c r="P1758" s="180"/>
      <c r="Q1758" s="180"/>
      <c r="R1758" s="180"/>
      <c r="S1758" s="180"/>
      <c r="T1758" s="181"/>
      <c r="AT1758" s="175" t="s">
        <v>264</v>
      </c>
      <c r="AU1758" s="175" t="s">
        <v>82</v>
      </c>
      <c r="AV1758" s="14" t="s">
        <v>82</v>
      </c>
      <c r="AW1758" s="14" t="s">
        <v>34</v>
      </c>
      <c r="AX1758" s="14" t="s">
        <v>73</v>
      </c>
      <c r="AY1758" s="175" t="s">
        <v>252</v>
      </c>
    </row>
    <row r="1759" spans="2:51" s="13" customFormat="1" ht="11.25">
      <c r="B1759" s="167"/>
      <c r="D1759" s="160" t="s">
        <v>264</v>
      </c>
      <c r="E1759" s="168" t="s">
        <v>3</v>
      </c>
      <c r="F1759" s="169" t="s">
        <v>7411</v>
      </c>
      <c r="H1759" s="168" t="s">
        <v>3</v>
      </c>
      <c r="I1759" s="170"/>
      <c r="L1759" s="167"/>
      <c r="M1759" s="171"/>
      <c r="N1759" s="172"/>
      <c r="O1759" s="172"/>
      <c r="P1759" s="172"/>
      <c r="Q1759" s="172"/>
      <c r="R1759" s="172"/>
      <c r="S1759" s="172"/>
      <c r="T1759" s="173"/>
      <c r="AT1759" s="168" t="s">
        <v>264</v>
      </c>
      <c r="AU1759" s="168" t="s">
        <v>82</v>
      </c>
      <c r="AV1759" s="13" t="s">
        <v>80</v>
      </c>
      <c r="AW1759" s="13" t="s">
        <v>34</v>
      </c>
      <c r="AX1759" s="13" t="s">
        <v>73</v>
      </c>
      <c r="AY1759" s="168" t="s">
        <v>252</v>
      </c>
    </row>
    <row r="1760" spans="2:51" s="14" customFormat="1" ht="11.25">
      <c r="B1760" s="174"/>
      <c r="D1760" s="160" t="s">
        <v>264</v>
      </c>
      <c r="E1760" s="175" t="s">
        <v>3</v>
      </c>
      <c r="F1760" s="176" t="s">
        <v>485</v>
      </c>
      <c r="H1760" s="177">
        <v>25</v>
      </c>
      <c r="I1760" s="178"/>
      <c r="L1760" s="174"/>
      <c r="M1760" s="179"/>
      <c r="N1760" s="180"/>
      <c r="O1760" s="180"/>
      <c r="P1760" s="180"/>
      <c r="Q1760" s="180"/>
      <c r="R1760" s="180"/>
      <c r="S1760" s="180"/>
      <c r="T1760" s="181"/>
      <c r="AT1760" s="175" t="s">
        <v>264</v>
      </c>
      <c r="AU1760" s="175" t="s">
        <v>82</v>
      </c>
      <c r="AV1760" s="14" t="s">
        <v>82</v>
      </c>
      <c r="AW1760" s="14" t="s">
        <v>34</v>
      </c>
      <c r="AX1760" s="14" t="s">
        <v>73</v>
      </c>
      <c r="AY1760" s="175" t="s">
        <v>252</v>
      </c>
    </row>
    <row r="1761" spans="2:51" s="13" customFormat="1" ht="11.25">
      <c r="B1761" s="167"/>
      <c r="D1761" s="160" t="s">
        <v>264</v>
      </c>
      <c r="E1761" s="168" t="s">
        <v>3</v>
      </c>
      <c r="F1761" s="169" t="s">
        <v>7412</v>
      </c>
      <c r="H1761" s="168" t="s">
        <v>3</v>
      </c>
      <c r="I1761" s="170"/>
      <c r="L1761" s="167"/>
      <c r="M1761" s="171"/>
      <c r="N1761" s="172"/>
      <c r="O1761" s="172"/>
      <c r="P1761" s="172"/>
      <c r="Q1761" s="172"/>
      <c r="R1761" s="172"/>
      <c r="S1761" s="172"/>
      <c r="T1761" s="173"/>
      <c r="AT1761" s="168" t="s">
        <v>264</v>
      </c>
      <c r="AU1761" s="168" t="s">
        <v>82</v>
      </c>
      <c r="AV1761" s="13" t="s">
        <v>80</v>
      </c>
      <c r="AW1761" s="13" t="s">
        <v>34</v>
      </c>
      <c r="AX1761" s="13" t="s">
        <v>73</v>
      </c>
      <c r="AY1761" s="168" t="s">
        <v>252</v>
      </c>
    </row>
    <row r="1762" spans="2:51" s="14" customFormat="1" ht="11.25">
      <c r="B1762" s="174"/>
      <c r="D1762" s="160" t="s">
        <v>264</v>
      </c>
      <c r="E1762" s="175" t="s">
        <v>3</v>
      </c>
      <c r="F1762" s="176" t="s">
        <v>475</v>
      </c>
      <c r="H1762" s="177">
        <v>24</v>
      </c>
      <c r="I1762" s="178"/>
      <c r="L1762" s="174"/>
      <c r="M1762" s="179"/>
      <c r="N1762" s="180"/>
      <c r="O1762" s="180"/>
      <c r="P1762" s="180"/>
      <c r="Q1762" s="180"/>
      <c r="R1762" s="180"/>
      <c r="S1762" s="180"/>
      <c r="T1762" s="181"/>
      <c r="AT1762" s="175" t="s">
        <v>264</v>
      </c>
      <c r="AU1762" s="175" t="s">
        <v>82</v>
      </c>
      <c r="AV1762" s="14" t="s">
        <v>82</v>
      </c>
      <c r="AW1762" s="14" t="s">
        <v>34</v>
      </c>
      <c r="AX1762" s="14" t="s">
        <v>73</v>
      </c>
      <c r="AY1762" s="175" t="s">
        <v>252</v>
      </c>
    </row>
    <row r="1763" spans="2:51" s="13" customFormat="1" ht="11.25">
      <c r="B1763" s="167"/>
      <c r="D1763" s="160" t="s">
        <v>264</v>
      </c>
      <c r="E1763" s="168" t="s">
        <v>3</v>
      </c>
      <c r="F1763" s="169" t="s">
        <v>7413</v>
      </c>
      <c r="H1763" s="168" t="s">
        <v>3</v>
      </c>
      <c r="I1763" s="170"/>
      <c r="L1763" s="167"/>
      <c r="M1763" s="171"/>
      <c r="N1763" s="172"/>
      <c r="O1763" s="172"/>
      <c r="P1763" s="172"/>
      <c r="Q1763" s="172"/>
      <c r="R1763" s="172"/>
      <c r="S1763" s="172"/>
      <c r="T1763" s="173"/>
      <c r="AT1763" s="168" t="s">
        <v>264</v>
      </c>
      <c r="AU1763" s="168" t="s">
        <v>82</v>
      </c>
      <c r="AV1763" s="13" t="s">
        <v>80</v>
      </c>
      <c r="AW1763" s="13" t="s">
        <v>34</v>
      </c>
      <c r="AX1763" s="13" t="s">
        <v>73</v>
      </c>
      <c r="AY1763" s="168" t="s">
        <v>252</v>
      </c>
    </row>
    <row r="1764" spans="2:51" s="14" customFormat="1" ht="11.25">
      <c r="B1764" s="174"/>
      <c r="D1764" s="160" t="s">
        <v>264</v>
      </c>
      <c r="E1764" s="175" t="s">
        <v>3</v>
      </c>
      <c r="F1764" s="176" t="s">
        <v>406</v>
      </c>
      <c r="H1764" s="177">
        <v>16</v>
      </c>
      <c r="I1764" s="178"/>
      <c r="L1764" s="174"/>
      <c r="M1764" s="179"/>
      <c r="N1764" s="180"/>
      <c r="O1764" s="180"/>
      <c r="P1764" s="180"/>
      <c r="Q1764" s="180"/>
      <c r="R1764" s="180"/>
      <c r="S1764" s="180"/>
      <c r="T1764" s="181"/>
      <c r="AT1764" s="175" t="s">
        <v>264</v>
      </c>
      <c r="AU1764" s="175" t="s">
        <v>82</v>
      </c>
      <c r="AV1764" s="14" t="s">
        <v>82</v>
      </c>
      <c r="AW1764" s="14" t="s">
        <v>34</v>
      </c>
      <c r="AX1764" s="14" t="s">
        <v>73</v>
      </c>
      <c r="AY1764" s="175" t="s">
        <v>252</v>
      </c>
    </row>
    <row r="1765" spans="2:51" s="13" customFormat="1" ht="11.25">
      <c r="B1765" s="167"/>
      <c r="D1765" s="160" t="s">
        <v>264</v>
      </c>
      <c r="E1765" s="168" t="s">
        <v>3</v>
      </c>
      <c r="F1765" s="169" t="s">
        <v>7414</v>
      </c>
      <c r="H1765" s="168" t="s">
        <v>3</v>
      </c>
      <c r="I1765" s="170"/>
      <c r="L1765" s="167"/>
      <c r="M1765" s="171"/>
      <c r="N1765" s="172"/>
      <c r="O1765" s="172"/>
      <c r="P1765" s="172"/>
      <c r="Q1765" s="172"/>
      <c r="R1765" s="172"/>
      <c r="S1765" s="172"/>
      <c r="T1765" s="173"/>
      <c r="AT1765" s="168" t="s">
        <v>264</v>
      </c>
      <c r="AU1765" s="168" t="s">
        <v>82</v>
      </c>
      <c r="AV1765" s="13" t="s">
        <v>80</v>
      </c>
      <c r="AW1765" s="13" t="s">
        <v>34</v>
      </c>
      <c r="AX1765" s="13" t="s">
        <v>73</v>
      </c>
      <c r="AY1765" s="168" t="s">
        <v>252</v>
      </c>
    </row>
    <row r="1766" spans="2:51" s="14" customFormat="1" ht="11.25">
      <c r="B1766" s="174"/>
      <c r="D1766" s="160" t="s">
        <v>264</v>
      </c>
      <c r="E1766" s="175" t="s">
        <v>3</v>
      </c>
      <c r="F1766" s="176" t="s">
        <v>389</v>
      </c>
      <c r="H1766" s="177">
        <v>14</v>
      </c>
      <c r="I1766" s="178"/>
      <c r="L1766" s="174"/>
      <c r="M1766" s="179"/>
      <c r="N1766" s="180"/>
      <c r="O1766" s="180"/>
      <c r="P1766" s="180"/>
      <c r="Q1766" s="180"/>
      <c r="R1766" s="180"/>
      <c r="S1766" s="180"/>
      <c r="T1766" s="181"/>
      <c r="AT1766" s="175" t="s">
        <v>264</v>
      </c>
      <c r="AU1766" s="175" t="s">
        <v>82</v>
      </c>
      <c r="AV1766" s="14" t="s">
        <v>82</v>
      </c>
      <c r="AW1766" s="14" t="s">
        <v>34</v>
      </c>
      <c r="AX1766" s="14" t="s">
        <v>73</v>
      </c>
      <c r="AY1766" s="175" t="s">
        <v>252</v>
      </c>
    </row>
    <row r="1767" spans="2:51" s="13" customFormat="1" ht="11.25">
      <c r="B1767" s="167"/>
      <c r="D1767" s="160" t="s">
        <v>264</v>
      </c>
      <c r="E1767" s="168" t="s">
        <v>3</v>
      </c>
      <c r="F1767" s="169" t="s">
        <v>7415</v>
      </c>
      <c r="H1767" s="168" t="s">
        <v>3</v>
      </c>
      <c r="I1767" s="170"/>
      <c r="L1767" s="167"/>
      <c r="M1767" s="171"/>
      <c r="N1767" s="172"/>
      <c r="O1767" s="172"/>
      <c r="P1767" s="172"/>
      <c r="Q1767" s="172"/>
      <c r="R1767" s="172"/>
      <c r="S1767" s="172"/>
      <c r="T1767" s="173"/>
      <c r="AT1767" s="168" t="s">
        <v>264</v>
      </c>
      <c r="AU1767" s="168" t="s">
        <v>82</v>
      </c>
      <c r="AV1767" s="13" t="s">
        <v>80</v>
      </c>
      <c r="AW1767" s="13" t="s">
        <v>34</v>
      </c>
      <c r="AX1767" s="13" t="s">
        <v>73</v>
      </c>
      <c r="AY1767" s="168" t="s">
        <v>252</v>
      </c>
    </row>
    <row r="1768" spans="2:51" s="14" customFormat="1" ht="11.25">
      <c r="B1768" s="174"/>
      <c r="D1768" s="160" t="s">
        <v>264</v>
      </c>
      <c r="E1768" s="175" t="s">
        <v>3</v>
      </c>
      <c r="F1768" s="176" t="s">
        <v>503</v>
      </c>
      <c r="H1768" s="177">
        <v>27</v>
      </c>
      <c r="I1768" s="178"/>
      <c r="L1768" s="174"/>
      <c r="M1768" s="179"/>
      <c r="N1768" s="180"/>
      <c r="O1768" s="180"/>
      <c r="P1768" s="180"/>
      <c r="Q1768" s="180"/>
      <c r="R1768" s="180"/>
      <c r="S1768" s="180"/>
      <c r="T1768" s="181"/>
      <c r="AT1768" s="175" t="s">
        <v>264</v>
      </c>
      <c r="AU1768" s="175" t="s">
        <v>82</v>
      </c>
      <c r="AV1768" s="14" t="s">
        <v>82</v>
      </c>
      <c r="AW1768" s="14" t="s">
        <v>34</v>
      </c>
      <c r="AX1768" s="14" t="s">
        <v>73</v>
      </c>
      <c r="AY1768" s="175" t="s">
        <v>252</v>
      </c>
    </row>
    <row r="1769" spans="2:51" s="13" customFormat="1" ht="11.25">
      <c r="B1769" s="167"/>
      <c r="D1769" s="160" t="s">
        <v>264</v>
      </c>
      <c r="E1769" s="168" t="s">
        <v>3</v>
      </c>
      <c r="F1769" s="169" t="s">
        <v>7416</v>
      </c>
      <c r="H1769" s="168" t="s">
        <v>3</v>
      </c>
      <c r="I1769" s="170"/>
      <c r="L1769" s="167"/>
      <c r="M1769" s="171"/>
      <c r="N1769" s="172"/>
      <c r="O1769" s="172"/>
      <c r="P1769" s="172"/>
      <c r="Q1769" s="172"/>
      <c r="R1769" s="172"/>
      <c r="S1769" s="172"/>
      <c r="T1769" s="173"/>
      <c r="AT1769" s="168" t="s">
        <v>264</v>
      </c>
      <c r="AU1769" s="168" t="s">
        <v>82</v>
      </c>
      <c r="AV1769" s="13" t="s">
        <v>80</v>
      </c>
      <c r="AW1769" s="13" t="s">
        <v>34</v>
      </c>
      <c r="AX1769" s="13" t="s">
        <v>73</v>
      </c>
      <c r="AY1769" s="168" t="s">
        <v>252</v>
      </c>
    </row>
    <row r="1770" spans="2:51" s="14" customFormat="1" ht="11.25">
      <c r="B1770" s="174"/>
      <c r="D1770" s="160" t="s">
        <v>264</v>
      </c>
      <c r="E1770" s="175" t="s">
        <v>3</v>
      </c>
      <c r="F1770" s="176" t="s">
        <v>312</v>
      </c>
      <c r="H1770" s="177">
        <v>7</v>
      </c>
      <c r="I1770" s="178"/>
      <c r="L1770" s="174"/>
      <c r="M1770" s="179"/>
      <c r="N1770" s="180"/>
      <c r="O1770" s="180"/>
      <c r="P1770" s="180"/>
      <c r="Q1770" s="180"/>
      <c r="R1770" s="180"/>
      <c r="S1770" s="180"/>
      <c r="T1770" s="181"/>
      <c r="AT1770" s="175" t="s">
        <v>264</v>
      </c>
      <c r="AU1770" s="175" t="s">
        <v>82</v>
      </c>
      <c r="AV1770" s="14" t="s">
        <v>82</v>
      </c>
      <c r="AW1770" s="14" t="s">
        <v>34</v>
      </c>
      <c r="AX1770" s="14" t="s">
        <v>73</v>
      </c>
      <c r="AY1770" s="175" t="s">
        <v>252</v>
      </c>
    </row>
    <row r="1771" spans="2:51" s="13" customFormat="1" ht="11.25">
      <c r="B1771" s="167"/>
      <c r="D1771" s="160" t="s">
        <v>264</v>
      </c>
      <c r="E1771" s="168" t="s">
        <v>3</v>
      </c>
      <c r="F1771" s="169" t="s">
        <v>7417</v>
      </c>
      <c r="H1771" s="168" t="s">
        <v>3</v>
      </c>
      <c r="I1771" s="170"/>
      <c r="L1771" s="167"/>
      <c r="M1771" s="171"/>
      <c r="N1771" s="172"/>
      <c r="O1771" s="172"/>
      <c r="P1771" s="172"/>
      <c r="Q1771" s="172"/>
      <c r="R1771" s="172"/>
      <c r="S1771" s="172"/>
      <c r="T1771" s="173"/>
      <c r="AT1771" s="168" t="s">
        <v>264</v>
      </c>
      <c r="AU1771" s="168" t="s">
        <v>82</v>
      </c>
      <c r="AV1771" s="13" t="s">
        <v>80</v>
      </c>
      <c r="AW1771" s="13" t="s">
        <v>34</v>
      </c>
      <c r="AX1771" s="13" t="s">
        <v>73</v>
      </c>
      <c r="AY1771" s="168" t="s">
        <v>252</v>
      </c>
    </row>
    <row r="1772" spans="2:51" s="14" customFormat="1" ht="11.25">
      <c r="B1772" s="174"/>
      <c r="D1772" s="160" t="s">
        <v>264</v>
      </c>
      <c r="E1772" s="175" t="s">
        <v>3</v>
      </c>
      <c r="F1772" s="176" t="s">
        <v>328</v>
      </c>
      <c r="H1772" s="177">
        <v>9</v>
      </c>
      <c r="I1772" s="178"/>
      <c r="L1772" s="174"/>
      <c r="M1772" s="179"/>
      <c r="N1772" s="180"/>
      <c r="O1772" s="180"/>
      <c r="P1772" s="180"/>
      <c r="Q1772" s="180"/>
      <c r="R1772" s="180"/>
      <c r="S1772" s="180"/>
      <c r="T1772" s="181"/>
      <c r="AT1772" s="175" t="s">
        <v>264</v>
      </c>
      <c r="AU1772" s="175" t="s">
        <v>82</v>
      </c>
      <c r="AV1772" s="14" t="s">
        <v>82</v>
      </c>
      <c r="AW1772" s="14" t="s">
        <v>34</v>
      </c>
      <c r="AX1772" s="14" t="s">
        <v>73</v>
      </c>
      <c r="AY1772" s="175" t="s">
        <v>252</v>
      </c>
    </row>
    <row r="1773" spans="2:51" s="13" customFormat="1" ht="11.25">
      <c r="B1773" s="167"/>
      <c r="D1773" s="160" t="s">
        <v>264</v>
      </c>
      <c r="E1773" s="168" t="s">
        <v>3</v>
      </c>
      <c r="F1773" s="169" t="s">
        <v>7418</v>
      </c>
      <c r="H1773" s="168" t="s">
        <v>3</v>
      </c>
      <c r="I1773" s="170"/>
      <c r="L1773" s="167"/>
      <c r="M1773" s="171"/>
      <c r="N1773" s="172"/>
      <c r="O1773" s="172"/>
      <c r="P1773" s="172"/>
      <c r="Q1773" s="172"/>
      <c r="R1773" s="172"/>
      <c r="S1773" s="172"/>
      <c r="T1773" s="173"/>
      <c r="AT1773" s="168" t="s">
        <v>264</v>
      </c>
      <c r="AU1773" s="168" t="s">
        <v>82</v>
      </c>
      <c r="AV1773" s="13" t="s">
        <v>80</v>
      </c>
      <c r="AW1773" s="13" t="s">
        <v>34</v>
      </c>
      <c r="AX1773" s="13" t="s">
        <v>73</v>
      </c>
      <c r="AY1773" s="168" t="s">
        <v>252</v>
      </c>
    </row>
    <row r="1774" spans="2:51" s="14" customFormat="1" ht="11.25">
      <c r="B1774" s="174"/>
      <c r="D1774" s="160" t="s">
        <v>264</v>
      </c>
      <c r="E1774" s="175" t="s">
        <v>3</v>
      </c>
      <c r="F1774" s="176" t="s">
        <v>373</v>
      </c>
      <c r="H1774" s="177">
        <v>12</v>
      </c>
      <c r="I1774" s="178"/>
      <c r="L1774" s="174"/>
      <c r="M1774" s="179"/>
      <c r="N1774" s="180"/>
      <c r="O1774" s="180"/>
      <c r="P1774" s="180"/>
      <c r="Q1774" s="180"/>
      <c r="R1774" s="180"/>
      <c r="S1774" s="180"/>
      <c r="T1774" s="181"/>
      <c r="AT1774" s="175" t="s">
        <v>264</v>
      </c>
      <c r="AU1774" s="175" t="s">
        <v>82</v>
      </c>
      <c r="AV1774" s="14" t="s">
        <v>82</v>
      </c>
      <c r="AW1774" s="14" t="s">
        <v>34</v>
      </c>
      <c r="AX1774" s="14" t="s">
        <v>73</v>
      </c>
      <c r="AY1774" s="175" t="s">
        <v>252</v>
      </c>
    </row>
    <row r="1775" spans="2:51" s="13" customFormat="1" ht="11.25">
      <c r="B1775" s="167"/>
      <c r="D1775" s="160" t="s">
        <v>264</v>
      </c>
      <c r="E1775" s="168" t="s">
        <v>3</v>
      </c>
      <c r="F1775" s="169" t="s">
        <v>7419</v>
      </c>
      <c r="H1775" s="168" t="s">
        <v>3</v>
      </c>
      <c r="I1775" s="170"/>
      <c r="L1775" s="167"/>
      <c r="M1775" s="171"/>
      <c r="N1775" s="172"/>
      <c r="O1775" s="172"/>
      <c r="P1775" s="172"/>
      <c r="Q1775" s="172"/>
      <c r="R1775" s="172"/>
      <c r="S1775" s="172"/>
      <c r="T1775" s="173"/>
      <c r="AT1775" s="168" t="s">
        <v>264</v>
      </c>
      <c r="AU1775" s="168" t="s">
        <v>82</v>
      </c>
      <c r="AV1775" s="13" t="s">
        <v>80</v>
      </c>
      <c r="AW1775" s="13" t="s">
        <v>34</v>
      </c>
      <c r="AX1775" s="13" t="s">
        <v>73</v>
      </c>
      <c r="AY1775" s="168" t="s">
        <v>252</v>
      </c>
    </row>
    <row r="1776" spans="2:51" s="14" customFormat="1" ht="11.25">
      <c r="B1776" s="174"/>
      <c r="D1776" s="160" t="s">
        <v>264</v>
      </c>
      <c r="E1776" s="175" t="s">
        <v>3</v>
      </c>
      <c r="F1776" s="176" t="s">
        <v>312</v>
      </c>
      <c r="H1776" s="177">
        <v>7</v>
      </c>
      <c r="I1776" s="178"/>
      <c r="L1776" s="174"/>
      <c r="M1776" s="179"/>
      <c r="N1776" s="180"/>
      <c r="O1776" s="180"/>
      <c r="P1776" s="180"/>
      <c r="Q1776" s="180"/>
      <c r="R1776" s="180"/>
      <c r="S1776" s="180"/>
      <c r="T1776" s="181"/>
      <c r="AT1776" s="175" t="s">
        <v>264</v>
      </c>
      <c r="AU1776" s="175" t="s">
        <v>82</v>
      </c>
      <c r="AV1776" s="14" t="s">
        <v>82</v>
      </c>
      <c r="AW1776" s="14" t="s">
        <v>34</v>
      </c>
      <c r="AX1776" s="14" t="s">
        <v>73</v>
      </c>
      <c r="AY1776" s="175" t="s">
        <v>252</v>
      </c>
    </row>
    <row r="1777" spans="2:51" s="13" customFormat="1" ht="11.25">
      <c r="B1777" s="167"/>
      <c r="D1777" s="160" t="s">
        <v>264</v>
      </c>
      <c r="E1777" s="168" t="s">
        <v>3</v>
      </c>
      <c r="F1777" s="169" t="s">
        <v>7420</v>
      </c>
      <c r="H1777" s="168" t="s">
        <v>3</v>
      </c>
      <c r="I1777" s="170"/>
      <c r="L1777" s="167"/>
      <c r="M1777" s="171"/>
      <c r="N1777" s="172"/>
      <c r="O1777" s="172"/>
      <c r="P1777" s="172"/>
      <c r="Q1777" s="172"/>
      <c r="R1777" s="172"/>
      <c r="S1777" s="172"/>
      <c r="T1777" s="173"/>
      <c r="AT1777" s="168" t="s">
        <v>264</v>
      </c>
      <c r="AU1777" s="168" t="s">
        <v>82</v>
      </c>
      <c r="AV1777" s="13" t="s">
        <v>80</v>
      </c>
      <c r="AW1777" s="13" t="s">
        <v>34</v>
      </c>
      <c r="AX1777" s="13" t="s">
        <v>73</v>
      </c>
      <c r="AY1777" s="168" t="s">
        <v>252</v>
      </c>
    </row>
    <row r="1778" spans="2:51" s="14" customFormat="1" ht="11.25">
      <c r="B1778" s="174"/>
      <c r="D1778" s="160" t="s">
        <v>264</v>
      </c>
      <c r="E1778" s="175" t="s">
        <v>3</v>
      </c>
      <c r="F1778" s="176" t="s">
        <v>318</v>
      </c>
      <c r="H1778" s="177">
        <v>8</v>
      </c>
      <c r="I1778" s="178"/>
      <c r="L1778" s="174"/>
      <c r="M1778" s="179"/>
      <c r="N1778" s="180"/>
      <c r="O1778" s="180"/>
      <c r="P1778" s="180"/>
      <c r="Q1778" s="180"/>
      <c r="R1778" s="180"/>
      <c r="S1778" s="180"/>
      <c r="T1778" s="181"/>
      <c r="AT1778" s="175" t="s">
        <v>264</v>
      </c>
      <c r="AU1778" s="175" t="s">
        <v>82</v>
      </c>
      <c r="AV1778" s="14" t="s">
        <v>82</v>
      </c>
      <c r="AW1778" s="14" t="s">
        <v>34</v>
      </c>
      <c r="AX1778" s="14" t="s">
        <v>73</v>
      </c>
      <c r="AY1778" s="175" t="s">
        <v>252</v>
      </c>
    </row>
    <row r="1779" spans="2:51" s="13" customFormat="1" ht="11.25">
      <c r="B1779" s="167"/>
      <c r="D1779" s="160" t="s">
        <v>264</v>
      </c>
      <c r="E1779" s="168" t="s">
        <v>3</v>
      </c>
      <c r="F1779" s="169" t="s">
        <v>7421</v>
      </c>
      <c r="H1779" s="168" t="s">
        <v>3</v>
      </c>
      <c r="I1779" s="170"/>
      <c r="L1779" s="167"/>
      <c r="M1779" s="171"/>
      <c r="N1779" s="172"/>
      <c r="O1779" s="172"/>
      <c r="P1779" s="172"/>
      <c r="Q1779" s="172"/>
      <c r="R1779" s="172"/>
      <c r="S1779" s="172"/>
      <c r="T1779" s="173"/>
      <c r="AT1779" s="168" t="s">
        <v>264</v>
      </c>
      <c r="AU1779" s="168" t="s">
        <v>82</v>
      </c>
      <c r="AV1779" s="13" t="s">
        <v>80</v>
      </c>
      <c r="AW1779" s="13" t="s">
        <v>34</v>
      </c>
      <c r="AX1779" s="13" t="s">
        <v>73</v>
      </c>
      <c r="AY1779" s="168" t="s">
        <v>252</v>
      </c>
    </row>
    <row r="1780" spans="2:51" s="14" customFormat="1" ht="11.25">
      <c r="B1780" s="174"/>
      <c r="D1780" s="160" t="s">
        <v>264</v>
      </c>
      <c r="E1780" s="175" t="s">
        <v>3</v>
      </c>
      <c r="F1780" s="176" t="s">
        <v>338</v>
      </c>
      <c r="H1780" s="177">
        <v>10</v>
      </c>
      <c r="I1780" s="178"/>
      <c r="L1780" s="174"/>
      <c r="M1780" s="179"/>
      <c r="N1780" s="180"/>
      <c r="O1780" s="180"/>
      <c r="P1780" s="180"/>
      <c r="Q1780" s="180"/>
      <c r="R1780" s="180"/>
      <c r="S1780" s="180"/>
      <c r="T1780" s="181"/>
      <c r="AT1780" s="175" t="s">
        <v>264</v>
      </c>
      <c r="AU1780" s="175" t="s">
        <v>82</v>
      </c>
      <c r="AV1780" s="14" t="s">
        <v>82</v>
      </c>
      <c r="AW1780" s="14" t="s">
        <v>34</v>
      </c>
      <c r="AX1780" s="14" t="s">
        <v>73</v>
      </c>
      <c r="AY1780" s="175" t="s">
        <v>252</v>
      </c>
    </row>
    <row r="1781" spans="2:51" s="13" customFormat="1" ht="11.25">
      <c r="B1781" s="167"/>
      <c r="D1781" s="160" t="s">
        <v>264</v>
      </c>
      <c r="E1781" s="168" t="s">
        <v>3</v>
      </c>
      <c r="F1781" s="169" t="s">
        <v>7422</v>
      </c>
      <c r="H1781" s="168" t="s">
        <v>3</v>
      </c>
      <c r="I1781" s="170"/>
      <c r="L1781" s="167"/>
      <c r="M1781" s="171"/>
      <c r="N1781" s="172"/>
      <c r="O1781" s="172"/>
      <c r="P1781" s="172"/>
      <c r="Q1781" s="172"/>
      <c r="R1781" s="172"/>
      <c r="S1781" s="172"/>
      <c r="T1781" s="173"/>
      <c r="AT1781" s="168" t="s">
        <v>264</v>
      </c>
      <c r="AU1781" s="168" t="s">
        <v>82</v>
      </c>
      <c r="AV1781" s="13" t="s">
        <v>80</v>
      </c>
      <c r="AW1781" s="13" t="s">
        <v>34</v>
      </c>
      <c r="AX1781" s="13" t="s">
        <v>73</v>
      </c>
      <c r="AY1781" s="168" t="s">
        <v>252</v>
      </c>
    </row>
    <row r="1782" spans="2:51" s="14" customFormat="1" ht="11.25">
      <c r="B1782" s="174"/>
      <c r="D1782" s="160" t="s">
        <v>264</v>
      </c>
      <c r="E1782" s="175" t="s">
        <v>3</v>
      </c>
      <c r="F1782" s="176" t="s">
        <v>381</v>
      </c>
      <c r="H1782" s="177">
        <v>13</v>
      </c>
      <c r="I1782" s="178"/>
      <c r="L1782" s="174"/>
      <c r="M1782" s="179"/>
      <c r="N1782" s="180"/>
      <c r="O1782" s="180"/>
      <c r="P1782" s="180"/>
      <c r="Q1782" s="180"/>
      <c r="R1782" s="180"/>
      <c r="S1782" s="180"/>
      <c r="T1782" s="181"/>
      <c r="AT1782" s="175" t="s">
        <v>264</v>
      </c>
      <c r="AU1782" s="175" t="s">
        <v>82</v>
      </c>
      <c r="AV1782" s="14" t="s">
        <v>82</v>
      </c>
      <c r="AW1782" s="14" t="s">
        <v>34</v>
      </c>
      <c r="AX1782" s="14" t="s">
        <v>73</v>
      </c>
      <c r="AY1782" s="175" t="s">
        <v>252</v>
      </c>
    </row>
    <row r="1783" spans="2:51" s="13" customFormat="1" ht="11.25">
      <c r="B1783" s="167"/>
      <c r="D1783" s="160" t="s">
        <v>264</v>
      </c>
      <c r="E1783" s="168" t="s">
        <v>3</v>
      </c>
      <c r="F1783" s="169" t="s">
        <v>7423</v>
      </c>
      <c r="H1783" s="168" t="s">
        <v>3</v>
      </c>
      <c r="I1783" s="170"/>
      <c r="L1783" s="167"/>
      <c r="M1783" s="171"/>
      <c r="N1783" s="172"/>
      <c r="O1783" s="172"/>
      <c r="P1783" s="172"/>
      <c r="Q1783" s="172"/>
      <c r="R1783" s="172"/>
      <c r="S1783" s="172"/>
      <c r="T1783" s="173"/>
      <c r="AT1783" s="168" t="s">
        <v>264</v>
      </c>
      <c r="AU1783" s="168" t="s">
        <v>82</v>
      </c>
      <c r="AV1783" s="13" t="s">
        <v>80</v>
      </c>
      <c r="AW1783" s="13" t="s">
        <v>34</v>
      </c>
      <c r="AX1783" s="13" t="s">
        <v>73</v>
      </c>
      <c r="AY1783" s="168" t="s">
        <v>252</v>
      </c>
    </row>
    <row r="1784" spans="2:51" s="14" customFormat="1" ht="11.25">
      <c r="B1784" s="174"/>
      <c r="D1784" s="160" t="s">
        <v>264</v>
      </c>
      <c r="E1784" s="175" t="s">
        <v>3</v>
      </c>
      <c r="F1784" s="176" t="s">
        <v>414</v>
      </c>
      <c r="H1784" s="177">
        <v>17</v>
      </c>
      <c r="I1784" s="178"/>
      <c r="L1784" s="174"/>
      <c r="M1784" s="179"/>
      <c r="N1784" s="180"/>
      <c r="O1784" s="180"/>
      <c r="P1784" s="180"/>
      <c r="Q1784" s="180"/>
      <c r="R1784" s="180"/>
      <c r="S1784" s="180"/>
      <c r="T1784" s="181"/>
      <c r="AT1784" s="175" t="s">
        <v>264</v>
      </c>
      <c r="AU1784" s="175" t="s">
        <v>82</v>
      </c>
      <c r="AV1784" s="14" t="s">
        <v>82</v>
      </c>
      <c r="AW1784" s="14" t="s">
        <v>34</v>
      </c>
      <c r="AX1784" s="14" t="s">
        <v>73</v>
      </c>
      <c r="AY1784" s="175" t="s">
        <v>252</v>
      </c>
    </row>
    <row r="1785" spans="2:51" s="13" customFormat="1" ht="11.25">
      <c r="B1785" s="167"/>
      <c r="D1785" s="160" t="s">
        <v>264</v>
      </c>
      <c r="E1785" s="168" t="s">
        <v>3</v>
      </c>
      <c r="F1785" s="169" t="s">
        <v>7424</v>
      </c>
      <c r="H1785" s="168" t="s">
        <v>3</v>
      </c>
      <c r="I1785" s="170"/>
      <c r="L1785" s="167"/>
      <c r="M1785" s="171"/>
      <c r="N1785" s="172"/>
      <c r="O1785" s="172"/>
      <c r="P1785" s="172"/>
      <c r="Q1785" s="172"/>
      <c r="R1785" s="172"/>
      <c r="S1785" s="172"/>
      <c r="T1785" s="173"/>
      <c r="AT1785" s="168" t="s">
        <v>264</v>
      </c>
      <c r="AU1785" s="168" t="s">
        <v>82</v>
      </c>
      <c r="AV1785" s="13" t="s">
        <v>80</v>
      </c>
      <c r="AW1785" s="13" t="s">
        <v>34</v>
      </c>
      <c r="AX1785" s="13" t="s">
        <v>73</v>
      </c>
      <c r="AY1785" s="168" t="s">
        <v>252</v>
      </c>
    </row>
    <row r="1786" spans="2:51" s="14" customFormat="1" ht="11.25">
      <c r="B1786" s="174"/>
      <c r="D1786" s="160" t="s">
        <v>264</v>
      </c>
      <c r="E1786" s="175" t="s">
        <v>3</v>
      </c>
      <c r="F1786" s="176" t="s">
        <v>9</v>
      </c>
      <c r="H1786" s="177">
        <v>15</v>
      </c>
      <c r="I1786" s="178"/>
      <c r="L1786" s="174"/>
      <c r="M1786" s="179"/>
      <c r="N1786" s="180"/>
      <c r="O1786" s="180"/>
      <c r="P1786" s="180"/>
      <c r="Q1786" s="180"/>
      <c r="R1786" s="180"/>
      <c r="S1786" s="180"/>
      <c r="T1786" s="181"/>
      <c r="AT1786" s="175" t="s">
        <v>264</v>
      </c>
      <c r="AU1786" s="175" t="s">
        <v>82</v>
      </c>
      <c r="AV1786" s="14" t="s">
        <v>82</v>
      </c>
      <c r="AW1786" s="14" t="s">
        <v>34</v>
      </c>
      <c r="AX1786" s="14" t="s">
        <v>73</v>
      </c>
      <c r="AY1786" s="175" t="s">
        <v>252</v>
      </c>
    </row>
    <row r="1787" spans="2:51" s="13" customFormat="1" ht="11.25">
      <c r="B1787" s="167"/>
      <c r="D1787" s="160" t="s">
        <v>264</v>
      </c>
      <c r="E1787" s="168" t="s">
        <v>3</v>
      </c>
      <c r="F1787" s="169" t="s">
        <v>7425</v>
      </c>
      <c r="H1787" s="168" t="s">
        <v>3</v>
      </c>
      <c r="I1787" s="170"/>
      <c r="L1787" s="167"/>
      <c r="M1787" s="171"/>
      <c r="N1787" s="172"/>
      <c r="O1787" s="172"/>
      <c r="P1787" s="172"/>
      <c r="Q1787" s="172"/>
      <c r="R1787" s="172"/>
      <c r="S1787" s="172"/>
      <c r="T1787" s="173"/>
      <c r="AT1787" s="168" t="s">
        <v>264</v>
      </c>
      <c r="AU1787" s="168" t="s">
        <v>82</v>
      </c>
      <c r="AV1787" s="13" t="s">
        <v>80</v>
      </c>
      <c r="AW1787" s="13" t="s">
        <v>34</v>
      </c>
      <c r="AX1787" s="13" t="s">
        <v>73</v>
      </c>
      <c r="AY1787" s="168" t="s">
        <v>252</v>
      </c>
    </row>
    <row r="1788" spans="2:51" s="14" customFormat="1" ht="11.25">
      <c r="B1788" s="174"/>
      <c r="D1788" s="160" t="s">
        <v>264</v>
      </c>
      <c r="E1788" s="175" t="s">
        <v>3</v>
      </c>
      <c r="F1788" s="176" t="s">
        <v>381</v>
      </c>
      <c r="H1788" s="177">
        <v>13</v>
      </c>
      <c r="I1788" s="178"/>
      <c r="L1788" s="174"/>
      <c r="M1788" s="179"/>
      <c r="N1788" s="180"/>
      <c r="O1788" s="180"/>
      <c r="P1788" s="180"/>
      <c r="Q1788" s="180"/>
      <c r="R1788" s="180"/>
      <c r="S1788" s="180"/>
      <c r="T1788" s="181"/>
      <c r="AT1788" s="175" t="s">
        <v>264</v>
      </c>
      <c r="AU1788" s="175" t="s">
        <v>82</v>
      </c>
      <c r="AV1788" s="14" t="s">
        <v>82</v>
      </c>
      <c r="AW1788" s="14" t="s">
        <v>34</v>
      </c>
      <c r="AX1788" s="14" t="s">
        <v>73</v>
      </c>
      <c r="AY1788" s="175" t="s">
        <v>252</v>
      </c>
    </row>
    <row r="1789" spans="2:51" s="13" customFormat="1" ht="11.25">
      <c r="B1789" s="167"/>
      <c r="D1789" s="160" t="s">
        <v>264</v>
      </c>
      <c r="E1789" s="168" t="s">
        <v>3</v>
      </c>
      <c r="F1789" s="169" t="s">
        <v>7426</v>
      </c>
      <c r="H1789" s="168" t="s">
        <v>3</v>
      </c>
      <c r="I1789" s="170"/>
      <c r="L1789" s="167"/>
      <c r="M1789" s="171"/>
      <c r="N1789" s="172"/>
      <c r="O1789" s="172"/>
      <c r="P1789" s="172"/>
      <c r="Q1789" s="172"/>
      <c r="R1789" s="172"/>
      <c r="S1789" s="172"/>
      <c r="T1789" s="173"/>
      <c r="AT1789" s="168" t="s">
        <v>264</v>
      </c>
      <c r="AU1789" s="168" t="s">
        <v>82</v>
      </c>
      <c r="AV1789" s="13" t="s">
        <v>80</v>
      </c>
      <c r="AW1789" s="13" t="s">
        <v>34</v>
      </c>
      <c r="AX1789" s="13" t="s">
        <v>73</v>
      </c>
      <c r="AY1789" s="168" t="s">
        <v>252</v>
      </c>
    </row>
    <row r="1790" spans="2:51" s="14" customFormat="1" ht="11.25">
      <c r="B1790" s="174"/>
      <c r="D1790" s="160" t="s">
        <v>264</v>
      </c>
      <c r="E1790" s="175" t="s">
        <v>3</v>
      </c>
      <c r="F1790" s="176" t="s">
        <v>360</v>
      </c>
      <c r="H1790" s="177">
        <v>11</v>
      </c>
      <c r="I1790" s="178"/>
      <c r="L1790" s="174"/>
      <c r="M1790" s="179"/>
      <c r="N1790" s="180"/>
      <c r="O1790" s="180"/>
      <c r="P1790" s="180"/>
      <c r="Q1790" s="180"/>
      <c r="R1790" s="180"/>
      <c r="S1790" s="180"/>
      <c r="T1790" s="181"/>
      <c r="AT1790" s="175" t="s">
        <v>264</v>
      </c>
      <c r="AU1790" s="175" t="s">
        <v>82</v>
      </c>
      <c r="AV1790" s="14" t="s">
        <v>82</v>
      </c>
      <c r="AW1790" s="14" t="s">
        <v>34</v>
      </c>
      <c r="AX1790" s="14" t="s">
        <v>73</v>
      </c>
      <c r="AY1790" s="175" t="s">
        <v>252</v>
      </c>
    </row>
    <row r="1791" spans="2:51" s="13" customFormat="1" ht="11.25">
      <c r="B1791" s="167"/>
      <c r="D1791" s="160" t="s">
        <v>264</v>
      </c>
      <c r="E1791" s="168" t="s">
        <v>3</v>
      </c>
      <c r="F1791" s="169" t="s">
        <v>7427</v>
      </c>
      <c r="H1791" s="168" t="s">
        <v>3</v>
      </c>
      <c r="I1791" s="170"/>
      <c r="L1791" s="167"/>
      <c r="M1791" s="171"/>
      <c r="N1791" s="172"/>
      <c r="O1791" s="172"/>
      <c r="P1791" s="172"/>
      <c r="Q1791" s="172"/>
      <c r="R1791" s="172"/>
      <c r="S1791" s="172"/>
      <c r="T1791" s="173"/>
      <c r="AT1791" s="168" t="s">
        <v>264</v>
      </c>
      <c r="AU1791" s="168" t="s">
        <v>82</v>
      </c>
      <c r="AV1791" s="13" t="s">
        <v>80</v>
      </c>
      <c r="AW1791" s="13" t="s">
        <v>34</v>
      </c>
      <c r="AX1791" s="13" t="s">
        <v>73</v>
      </c>
      <c r="AY1791" s="168" t="s">
        <v>252</v>
      </c>
    </row>
    <row r="1792" spans="2:51" s="14" customFormat="1" ht="11.25">
      <c r="B1792" s="174"/>
      <c r="D1792" s="160" t="s">
        <v>264</v>
      </c>
      <c r="E1792" s="175" t="s">
        <v>3</v>
      </c>
      <c r="F1792" s="176" t="s">
        <v>328</v>
      </c>
      <c r="H1792" s="177">
        <v>9</v>
      </c>
      <c r="I1792" s="178"/>
      <c r="L1792" s="174"/>
      <c r="M1792" s="179"/>
      <c r="N1792" s="180"/>
      <c r="O1792" s="180"/>
      <c r="P1792" s="180"/>
      <c r="Q1792" s="180"/>
      <c r="R1792" s="180"/>
      <c r="S1792" s="180"/>
      <c r="T1792" s="181"/>
      <c r="AT1792" s="175" t="s">
        <v>264</v>
      </c>
      <c r="AU1792" s="175" t="s">
        <v>82</v>
      </c>
      <c r="AV1792" s="14" t="s">
        <v>82</v>
      </c>
      <c r="AW1792" s="14" t="s">
        <v>34</v>
      </c>
      <c r="AX1792" s="14" t="s">
        <v>73</v>
      </c>
      <c r="AY1792" s="175" t="s">
        <v>252</v>
      </c>
    </row>
    <row r="1793" spans="2:51" s="13" customFormat="1" ht="11.25">
      <c r="B1793" s="167"/>
      <c r="D1793" s="160" t="s">
        <v>264</v>
      </c>
      <c r="E1793" s="168" t="s">
        <v>3</v>
      </c>
      <c r="F1793" s="169" t="s">
        <v>7428</v>
      </c>
      <c r="H1793" s="168" t="s">
        <v>3</v>
      </c>
      <c r="I1793" s="170"/>
      <c r="L1793" s="167"/>
      <c r="M1793" s="171"/>
      <c r="N1793" s="172"/>
      <c r="O1793" s="172"/>
      <c r="P1793" s="172"/>
      <c r="Q1793" s="172"/>
      <c r="R1793" s="172"/>
      <c r="S1793" s="172"/>
      <c r="T1793" s="173"/>
      <c r="AT1793" s="168" t="s">
        <v>264</v>
      </c>
      <c r="AU1793" s="168" t="s">
        <v>82</v>
      </c>
      <c r="AV1793" s="13" t="s">
        <v>80</v>
      </c>
      <c r="AW1793" s="13" t="s">
        <v>34</v>
      </c>
      <c r="AX1793" s="13" t="s">
        <v>73</v>
      </c>
      <c r="AY1793" s="168" t="s">
        <v>252</v>
      </c>
    </row>
    <row r="1794" spans="2:51" s="14" customFormat="1" ht="11.25">
      <c r="B1794" s="174"/>
      <c r="D1794" s="160" t="s">
        <v>264</v>
      </c>
      <c r="E1794" s="175" t="s">
        <v>3</v>
      </c>
      <c r="F1794" s="176" t="s">
        <v>303</v>
      </c>
      <c r="H1794" s="177">
        <v>6</v>
      </c>
      <c r="I1794" s="178"/>
      <c r="L1794" s="174"/>
      <c r="M1794" s="179"/>
      <c r="N1794" s="180"/>
      <c r="O1794" s="180"/>
      <c r="P1794" s="180"/>
      <c r="Q1794" s="180"/>
      <c r="R1794" s="180"/>
      <c r="S1794" s="180"/>
      <c r="T1794" s="181"/>
      <c r="AT1794" s="175" t="s">
        <v>264</v>
      </c>
      <c r="AU1794" s="175" t="s">
        <v>82</v>
      </c>
      <c r="AV1794" s="14" t="s">
        <v>82</v>
      </c>
      <c r="AW1794" s="14" t="s">
        <v>34</v>
      </c>
      <c r="AX1794" s="14" t="s">
        <v>73</v>
      </c>
      <c r="AY1794" s="175" t="s">
        <v>252</v>
      </c>
    </row>
    <row r="1795" spans="2:51" s="13" customFormat="1" ht="11.25">
      <c r="B1795" s="167"/>
      <c r="D1795" s="160" t="s">
        <v>264</v>
      </c>
      <c r="E1795" s="168" t="s">
        <v>3</v>
      </c>
      <c r="F1795" s="169" t="s">
        <v>7429</v>
      </c>
      <c r="H1795" s="168" t="s">
        <v>3</v>
      </c>
      <c r="I1795" s="170"/>
      <c r="L1795" s="167"/>
      <c r="M1795" s="171"/>
      <c r="N1795" s="172"/>
      <c r="O1795" s="172"/>
      <c r="P1795" s="172"/>
      <c r="Q1795" s="172"/>
      <c r="R1795" s="172"/>
      <c r="S1795" s="172"/>
      <c r="T1795" s="173"/>
      <c r="AT1795" s="168" t="s">
        <v>264</v>
      </c>
      <c r="AU1795" s="168" t="s">
        <v>82</v>
      </c>
      <c r="AV1795" s="13" t="s">
        <v>80</v>
      </c>
      <c r="AW1795" s="13" t="s">
        <v>34</v>
      </c>
      <c r="AX1795" s="13" t="s">
        <v>73</v>
      </c>
      <c r="AY1795" s="168" t="s">
        <v>252</v>
      </c>
    </row>
    <row r="1796" spans="2:51" s="14" customFormat="1" ht="11.25">
      <c r="B1796" s="174"/>
      <c r="D1796" s="160" t="s">
        <v>264</v>
      </c>
      <c r="E1796" s="175" t="s">
        <v>3</v>
      </c>
      <c r="F1796" s="176" t="s">
        <v>318</v>
      </c>
      <c r="H1796" s="177">
        <v>8</v>
      </c>
      <c r="I1796" s="178"/>
      <c r="L1796" s="174"/>
      <c r="M1796" s="179"/>
      <c r="N1796" s="180"/>
      <c r="O1796" s="180"/>
      <c r="P1796" s="180"/>
      <c r="Q1796" s="180"/>
      <c r="R1796" s="180"/>
      <c r="S1796" s="180"/>
      <c r="T1796" s="181"/>
      <c r="AT1796" s="175" t="s">
        <v>264</v>
      </c>
      <c r="AU1796" s="175" t="s">
        <v>82</v>
      </c>
      <c r="AV1796" s="14" t="s">
        <v>82</v>
      </c>
      <c r="AW1796" s="14" t="s">
        <v>34</v>
      </c>
      <c r="AX1796" s="14" t="s">
        <v>73</v>
      </c>
      <c r="AY1796" s="175" t="s">
        <v>252</v>
      </c>
    </row>
    <row r="1797" spans="2:51" s="13" customFormat="1" ht="11.25">
      <c r="B1797" s="167"/>
      <c r="D1797" s="160" t="s">
        <v>264</v>
      </c>
      <c r="E1797" s="168" t="s">
        <v>3</v>
      </c>
      <c r="F1797" s="169" t="s">
        <v>7430</v>
      </c>
      <c r="H1797" s="168" t="s">
        <v>3</v>
      </c>
      <c r="I1797" s="170"/>
      <c r="L1797" s="167"/>
      <c r="M1797" s="171"/>
      <c r="N1797" s="172"/>
      <c r="O1797" s="172"/>
      <c r="P1797" s="172"/>
      <c r="Q1797" s="172"/>
      <c r="R1797" s="172"/>
      <c r="S1797" s="172"/>
      <c r="T1797" s="173"/>
      <c r="AT1797" s="168" t="s">
        <v>264</v>
      </c>
      <c r="AU1797" s="168" t="s">
        <v>82</v>
      </c>
      <c r="AV1797" s="13" t="s">
        <v>80</v>
      </c>
      <c r="AW1797" s="13" t="s">
        <v>34</v>
      </c>
      <c r="AX1797" s="13" t="s">
        <v>73</v>
      </c>
      <c r="AY1797" s="168" t="s">
        <v>252</v>
      </c>
    </row>
    <row r="1798" spans="2:51" s="14" customFormat="1" ht="11.25">
      <c r="B1798" s="174"/>
      <c r="D1798" s="160" t="s">
        <v>264</v>
      </c>
      <c r="E1798" s="175" t="s">
        <v>3</v>
      </c>
      <c r="F1798" s="176" t="s">
        <v>338</v>
      </c>
      <c r="H1798" s="177">
        <v>10</v>
      </c>
      <c r="I1798" s="178"/>
      <c r="L1798" s="174"/>
      <c r="M1798" s="179"/>
      <c r="N1798" s="180"/>
      <c r="O1798" s="180"/>
      <c r="P1798" s="180"/>
      <c r="Q1798" s="180"/>
      <c r="R1798" s="180"/>
      <c r="S1798" s="180"/>
      <c r="T1798" s="181"/>
      <c r="AT1798" s="175" t="s">
        <v>264</v>
      </c>
      <c r="AU1798" s="175" t="s">
        <v>82</v>
      </c>
      <c r="AV1798" s="14" t="s">
        <v>82</v>
      </c>
      <c r="AW1798" s="14" t="s">
        <v>34</v>
      </c>
      <c r="AX1798" s="14" t="s">
        <v>73</v>
      </c>
      <c r="AY1798" s="175" t="s">
        <v>252</v>
      </c>
    </row>
    <row r="1799" spans="2:51" s="13" customFormat="1" ht="11.25">
      <c r="B1799" s="167"/>
      <c r="D1799" s="160" t="s">
        <v>264</v>
      </c>
      <c r="E1799" s="168" t="s">
        <v>3</v>
      </c>
      <c r="F1799" s="169" t="s">
        <v>7431</v>
      </c>
      <c r="H1799" s="168" t="s">
        <v>3</v>
      </c>
      <c r="I1799" s="170"/>
      <c r="L1799" s="167"/>
      <c r="M1799" s="171"/>
      <c r="N1799" s="172"/>
      <c r="O1799" s="172"/>
      <c r="P1799" s="172"/>
      <c r="Q1799" s="172"/>
      <c r="R1799" s="172"/>
      <c r="S1799" s="172"/>
      <c r="T1799" s="173"/>
      <c r="AT1799" s="168" t="s">
        <v>264</v>
      </c>
      <c r="AU1799" s="168" t="s">
        <v>82</v>
      </c>
      <c r="AV1799" s="13" t="s">
        <v>80</v>
      </c>
      <c r="AW1799" s="13" t="s">
        <v>34</v>
      </c>
      <c r="AX1799" s="13" t="s">
        <v>73</v>
      </c>
      <c r="AY1799" s="168" t="s">
        <v>252</v>
      </c>
    </row>
    <row r="1800" spans="2:51" s="14" customFormat="1" ht="11.25">
      <c r="B1800" s="174"/>
      <c r="D1800" s="160" t="s">
        <v>264</v>
      </c>
      <c r="E1800" s="175" t="s">
        <v>3</v>
      </c>
      <c r="F1800" s="176" t="s">
        <v>258</v>
      </c>
      <c r="H1800" s="177">
        <v>4</v>
      </c>
      <c r="I1800" s="178"/>
      <c r="L1800" s="174"/>
      <c r="M1800" s="179"/>
      <c r="N1800" s="180"/>
      <c r="O1800" s="180"/>
      <c r="P1800" s="180"/>
      <c r="Q1800" s="180"/>
      <c r="R1800" s="180"/>
      <c r="S1800" s="180"/>
      <c r="T1800" s="181"/>
      <c r="AT1800" s="175" t="s">
        <v>264</v>
      </c>
      <c r="AU1800" s="175" t="s">
        <v>82</v>
      </c>
      <c r="AV1800" s="14" t="s">
        <v>82</v>
      </c>
      <c r="AW1800" s="14" t="s">
        <v>34</v>
      </c>
      <c r="AX1800" s="14" t="s">
        <v>73</v>
      </c>
      <c r="AY1800" s="175" t="s">
        <v>252</v>
      </c>
    </row>
    <row r="1801" spans="2:51" s="13" customFormat="1" ht="11.25">
      <c r="B1801" s="167"/>
      <c r="D1801" s="160" t="s">
        <v>264</v>
      </c>
      <c r="E1801" s="168" t="s">
        <v>3</v>
      </c>
      <c r="F1801" s="169" t="s">
        <v>7432</v>
      </c>
      <c r="H1801" s="168" t="s">
        <v>3</v>
      </c>
      <c r="I1801" s="170"/>
      <c r="L1801" s="167"/>
      <c r="M1801" s="171"/>
      <c r="N1801" s="172"/>
      <c r="O1801" s="172"/>
      <c r="P1801" s="172"/>
      <c r="Q1801" s="172"/>
      <c r="R1801" s="172"/>
      <c r="S1801" s="172"/>
      <c r="T1801" s="173"/>
      <c r="AT1801" s="168" t="s">
        <v>264</v>
      </c>
      <c r="AU1801" s="168" t="s">
        <v>82</v>
      </c>
      <c r="AV1801" s="13" t="s">
        <v>80</v>
      </c>
      <c r="AW1801" s="13" t="s">
        <v>34</v>
      </c>
      <c r="AX1801" s="13" t="s">
        <v>73</v>
      </c>
      <c r="AY1801" s="168" t="s">
        <v>252</v>
      </c>
    </row>
    <row r="1802" spans="2:51" s="14" customFormat="1" ht="11.25">
      <c r="B1802" s="174"/>
      <c r="D1802" s="160" t="s">
        <v>264</v>
      </c>
      <c r="E1802" s="175" t="s">
        <v>3</v>
      </c>
      <c r="F1802" s="176" t="s">
        <v>303</v>
      </c>
      <c r="H1802" s="177">
        <v>6</v>
      </c>
      <c r="I1802" s="178"/>
      <c r="L1802" s="174"/>
      <c r="M1802" s="179"/>
      <c r="N1802" s="180"/>
      <c r="O1802" s="180"/>
      <c r="P1802" s="180"/>
      <c r="Q1802" s="180"/>
      <c r="R1802" s="180"/>
      <c r="S1802" s="180"/>
      <c r="T1802" s="181"/>
      <c r="AT1802" s="175" t="s">
        <v>264</v>
      </c>
      <c r="AU1802" s="175" t="s">
        <v>82</v>
      </c>
      <c r="AV1802" s="14" t="s">
        <v>82</v>
      </c>
      <c r="AW1802" s="14" t="s">
        <v>34</v>
      </c>
      <c r="AX1802" s="14" t="s">
        <v>73</v>
      </c>
      <c r="AY1802" s="175" t="s">
        <v>252</v>
      </c>
    </row>
    <row r="1803" spans="2:51" s="13" customFormat="1" ht="11.25">
      <c r="B1803" s="167"/>
      <c r="D1803" s="160" t="s">
        <v>264</v>
      </c>
      <c r="E1803" s="168" t="s">
        <v>3</v>
      </c>
      <c r="F1803" s="169" t="s">
        <v>7433</v>
      </c>
      <c r="H1803" s="168" t="s">
        <v>3</v>
      </c>
      <c r="I1803" s="170"/>
      <c r="L1803" s="167"/>
      <c r="M1803" s="171"/>
      <c r="N1803" s="172"/>
      <c r="O1803" s="172"/>
      <c r="P1803" s="172"/>
      <c r="Q1803" s="172"/>
      <c r="R1803" s="172"/>
      <c r="S1803" s="172"/>
      <c r="T1803" s="173"/>
      <c r="AT1803" s="168" t="s">
        <v>264</v>
      </c>
      <c r="AU1803" s="168" t="s">
        <v>82</v>
      </c>
      <c r="AV1803" s="13" t="s">
        <v>80</v>
      </c>
      <c r="AW1803" s="13" t="s">
        <v>34</v>
      </c>
      <c r="AX1803" s="13" t="s">
        <v>73</v>
      </c>
      <c r="AY1803" s="168" t="s">
        <v>252</v>
      </c>
    </row>
    <row r="1804" spans="2:51" s="14" customFormat="1" ht="11.25">
      <c r="B1804" s="174"/>
      <c r="D1804" s="160" t="s">
        <v>264</v>
      </c>
      <c r="E1804" s="175" t="s">
        <v>3</v>
      </c>
      <c r="F1804" s="176" t="s">
        <v>338</v>
      </c>
      <c r="H1804" s="177">
        <v>10</v>
      </c>
      <c r="I1804" s="178"/>
      <c r="L1804" s="174"/>
      <c r="M1804" s="179"/>
      <c r="N1804" s="180"/>
      <c r="O1804" s="180"/>
      <c r="P1804" s="180"/>
      <c r="Q1804" s="180"/>
      <c r="R1804" s="180"/>
      <c r="S1804" s="180"/>
      <c r="T1804" s="181"/>
      <c r="AT1804" s="175" t="s">
        <v>264</v>
      </c>
      <c r="AU1804" s="175" t="s">
        <v>82</v>
      </c>
      <c r="AV1804" s="14" t="s">
        <v>82</v>
      </c>
      <c r="AW1804" s="14" t="s">
        <v>34</v>
      </c>
      <c r="AX1804" s="14" t="s">
        <v>73</v>
      </c>
      <c r="AY1804" s="175" t="s">
        <v>252</v>
      </c>
    </row>
    <row r="1805" spans="2:51" s="13" customFormat="1" ht="11.25">
      <c r="B1805" s="167"/>
      <c r="D1805" s="160" t="s">
        <v>264</v>
      </c>
      <c r="E1805" s="168" t="s">
        <v>3</v>
      </c>
      <c r="F1805" s="169" t="s">
        <v>7434</v>
      </c>
      <c r="H1805" s="168" t="s">
        <v>3</v>
      </c>
      <c r="I1805" s="170"/>
      <c r="L1805" s="167"/>
      <c r="M1805" s="171"/>
      <c r="N1805" s="172"/>
      <c r="O1805" s="172"/>
      <c r="P1805" s="172"/>
      <c r="Q1805" s="172"/>
      <c r="R1805" s="172"/>
      <c r="S1805" s="172"/>
      <c r="T1805" s="173"/>
      <c r="AT1805" s="168" t="s">
        <v>264</v>
      </c>
      <c r="AU1805" s="168" t="s">
        <v>82</v>
      </c>
      <c r="AV1805" s="13" t="s">
        <v>80</v>
      </c>
      <c r="AW1805" s="13" t="s">
        <v>34</v>
      </c>
      <c r="AX1805" s="13" t="s">
        <v>73</v>
      </c>
      <c r="AY1805" s="168" t="s">
        <v>252</v>
      </c>
    </row>
    <row r="1806" spans="2:51" s="14" customFormat="1" ht="11.25">
      <c r="B1806" s="174"/>
      <c r="D1806" s="160" t="s">
        <v>264</v>
      </c>
      <c r="E1806" s="175" t="s">
        <v>3</v>
      </c>
      <c r="F1806" s="176" t="s">
        <v>414</v>
      </c>
      <c r="H1806" s="177">
        <v>17</v>
      </c>
      <c r="I1806" s="178"/>
      <c r="L1806" s="174"/>
      <c r="M1806" s="179"/>
      <c r="N1806" s="180"/>
      <c r="O1806" s="180"/>
      <c r="P1806" s="180"/>
      <c r="Q1806" s="180"/>
      <c r="R1806" s="180"/>
      <c r="S1806" s="180"/>
      <c r="T1806" s="181"/>
      <c r="AT1806" s="175" t="s">
        <v>264</v>
      </c>
      <c r="AU1806" s="175" t="s">
        <v>82</v>
      </c>
      <c r="AV1806" s="14" t="s">
        <v>82</v>
      </c>
      <c r="AW1806" s="14" t="s">
        <v>34</v>
      </c>
      <c r="AX1806" s="14" t="s">
        <v>73</v>
      </c>
      <c r="AY1806" s="175" t="s">
        <v>252</v>
      </c>
    </row>
    <row r="1807" spans="2:51" s="13" customFormat="1" ht="11.25">
      <c r="B1807" s="167"/>
      <c r="D1807" s="160" t="s">
        <v>264</v>
      </c>
      <c r="E1807" s="168" t="s">
        <v>3</v>
      </c>
      <c r="F1807" s="169" t="s">
        <v>7435</v>
      </c>
      <c r="H1807" s="168" t="s">
        <v>3</v>
      </c>
      <c r="I1807" s="170"/>
      <c r="L1807" s="167"/>
      <c r="M1807" s="171"/>
      <c r="N1807" s="172"/>
      <c r="O1807" s="172"/>
      <c r="P1807" s="172"/>
      <c r="Q1807" s="172"/>
      <c r="R1807" s="172"/>
      <c r="S1807" s="172"/>
      <c r="T1807" s="173"/>
      <c r="AT1807" s="168" t="s">
        <v>264</v>
      </c>
      <c r="AU1807" s="168" t="s">
        <v>82</v>
      </c>
      <c r="AV1807" s="13" t="s">
        <v>80</v>
      </c>
      <c r="AW1807" s="13" t="s">
        <v>34</v>
      </c>
      <c r="AX1807" s="13" t="s">
        <v>73</v>
      </c>
      <c r="AY1807" s="168" t="s">
        <v>252</v>
      </c>
    </row>
    <row r="1808" spans="2:51" s="14" customFormat="1" ht="11.25">
      <c r="B1808" s="174"/>
      <c r="D1808" s="160" t="s">
        <v>264</v>
      </c>
      <c r="E1808" s="175" t="s">
        <v>3</v>
      </c>
      <c r="F1808" s="176" t="s">
        <v>8</v>
      </c>
      <c r="H1808" s="177">
        <v>21</v>
      </c>
      <c r="I1808" s="178"/>
      <c r="L1808" s="174"/>
      <c r="M1808" s="179"/>
      <c r="N1808" s="180"/>
      <c r="O1808" s="180"/>
      <c r="P1808" s="180"/>
      <c r="Q1808" s="180"/>
      <c r="R1808" s="180"/>
      <c r="S1808" s="180"/>
      <c r="T1808" s="181"/>
      <c r="AT1808" s="175" t="s">
        <v>264</v>
      </c>
      <c r="AU1808" s="175" t="s">
        <v>82</v>
      </c>
      <c r="AV1808" s="14" t="s">
        <v>82</v>
      </c>
      <c r="AW1808" s="14" t="s">
        <v>34</v>
      </c>
      <c r="AX1808" s="14" t="s">
        <v>73</v>
      </c>
      <c r="AY1808" s="175" t="s">
        <v>252</v>
      </c>
    </row>
    <row r="1809" spans="2:51" s="13" customFormat="1" ht="11.25">
      <c r="B1809" s="167"/>
      <c r="D1809" s="160" t="s">
        <v>264</v>
      </c>
      <c r="E1809" s="168" t="s">
        <v>3</v>
      </c>
      <c r="F1809" s="169" t="s">
        <v>7436</v>
      </c>
      <c r="H1809" s="168" t="s">
        <v>3</v>
      </c>
      <c r="I1809" s="170"/>
      <c r="L1809" s="167"/>
      <c r="M1809" s="171"/>
      <c r="N1809" s="172"/>
      <c r="O1809" s="172"/>
      <c r="P1809" s="172"/>
      <c r="Q1809" s="172"/>
      <c r="R1809" s="172"/>
      <c r="S1809" s="172"/>
      <c r="T1809" s="173"/>
      <c r="AT1809" s="168" t="s">
        <v>264</v>
      </c>
      <c r="AU1809" s="168" t="s">
        <v>82</v>
      </c>
      <c r="AV1809" s="13" t="s">
        <v>80</v>
      </c>
      <c r="AW1809" s="13" t="s">
        <v>34</v>
      </c>
      <c r="AX1809" s="13" t="s">
        <v>73</v>
      </c>
      <c r="AY1809" s="168" t="s">
        <v>252</v>
      </c>
    </row>
    <row r="1810" spans="2:51" s="14" customFormat="1" ht="11.25">
      <c r="B1810" s="174"/>
      <c r="D1810" s="160" t="s">
        <v>264</v>
      </c>
      <c r="E1810" s="175" t="s">
        <v>3</v>
      </c>
      <c r="F1810" s="176" t="s">
        <v>373</v>
      </c>
      <c r="H1810" s="177">
        <v>12</v>
      </c>
      <c r="I1810" s="178"/>
      <c r="L1810" s="174"/>
      <c r="M1810" s="179"/>
      <c r="N1810" s="180"/>
      <c r="O1810" s="180"/>
      <c r="P1810" s="180"/>
      <c r="Q1810" s="180"/>
      <c r="R1810" s="180"/>
      <c r="S1810" s="180"/>
      <c r="T1810" s="181"/>
      <c r="AT1810" s="175" t="s">
        <v>264</v>
      </c>
      <c r="AU1810" s="175" t="s">
        <v>82</v>
      </c>
      <c r="AV1810" s="14" t="s">
        <v>82</v>
      </c>
      <c r="AW1810" s="14" t="s">
        <v>34</v>
      </c>
      <c r="AX1810" s="14" t="s">
        <v>73</v>
      </c>
      <c r="AY1810" s="175" t="s">
        <v>252</v>
      </c>
    </row>
    <row r="1811" spans="2:51" s="13" customFormat="1" ht="11.25">
      <c r="B1811" s="167"/>
      <c r="D1811" s="160" t="s">
        <v>264</v>
      </c>
      <c r="E1811" s="168" t="s">
        <v>3</v>
      </c>
      <c r="F1811" s="169" t="s">
        <v>7437</v>
      </c>
      <c r="H1811" s="168" t="s">
        <v>3</v>
      </c>
      <c r="I1811" s="170"/>
      <c r="L1811" s="167"/>
      <c r="M1811" s="171"/>
      <c r="N1811" s="172"/>
      <c r="O1811" s="172"/>
      <c r="P1811" s="172"/>
      <c r="Q1811" s="172"/>
      <c r="R1811" s="172"/>
      <c r="S1811" s="172"/>
      <c r="T1811" s="173"/>
      <c r="AT1811" s="168" t="s">
        <v>264</v>
      </c>
      <c r="AU1811" s="168" t="s">
        <v>82</v>
      </c>
      <c r="AV1811" s="13" t="s">
        <v>80</v>
      </c>
      <c r="AW1811" s="13" t="s">
        <v>34</v>
      </c>
      <c r="AX1811" s="13" t="s">
        <v>73</v>
      </c>
      <c r="AY1811" s="168" t="s">
        <v>252</v>
      </c>
    </row>
    <row r="1812" spans="2:51" s="14" customFormat="1" ht="11.25">
      <c r="B1812" s="174"/>
      <c r="D1812" s="160" t="s">
        <v>264</v>
      </c>
      <c r="E1812" s="175" t="s">
        <v>3</v>
      </c>
      <c r="F1812" s="176" t="s">
        <v>360</v>
      </c>
      <c r="H1812" s="177">
        <v>11</v>
      </c>
      <c r="I1812" s="178"/>
      <c r="L1812" s="174"/>
      <c r="M1812" s="179"/>
      <c r="N1812" s="180"/>
      <c r="O1812" s="180"/>
      <c r="P1812" s="180"/>
      <c r="Q1812" s="180"/>
      <c r="R1812" s="180"/>
      <c r="S1812" s="180"/>
      <c r="T1812" s="181"/>
      <c r="AT1812" s="175" t="s">
        <v>264</v>
      </c>
      <c r="AU1812" s="175" t="s">
        <v>82</v>
      </c>
      <c r="AV1812" s="14" t="s">
        <v>82</v>
      </c>
      <c r="AW1812" s="14" t="s">
        <v>34</v>
      </c>
      <c r="AX1812" s="14" t="s">
        <v>73</v>
      </c>
      <c r="AY1812" s="175" t="s">
        <v>252</v>
      </c>
    </row>
    <row r="1813" spans="2:51" s="13" customFormat="1" ht="11.25">
      <c r="B1813" s="167"/>
      <c r="D1813" s="160" t="s">
        <v>264</v>
      </c>
      <c r="E1813" s="168" t="s">
        <v>3</v>
      </c>
      <c r="F1813" s="169" t="s">
        <v>7438</v>
      </c>
      <c r="H1813" s="168" t="s">
        <v>3</v>
      </c>
      <c r="I1813" s="170"/>
      <c r="L1813" s="167"/>
      <c r="M1813" s="171"/>
      <c r="N1813" s="172"/>
      <c r="O1813" s="172"/>
      <c r="P1813" s="172"/>
      <c r="Q1813" s="172"/>
      <c r="R1813" s="172"/>
      <c r="S1813" s="172"/>
      <c r="T1813" s="173"/>
      <c r="AT1813" s="168" t="s">
        <v>264</v>
      </c>
      <c r="AU1813" s="168" t="s">
        <v>82</v>
      </c>
      <c r="AV1813" s="13" t="s">
        <v>80</v>
      </c>
      <c r="AW1813" s="13" t="s">
        <v>34</v>
      </c>
      <c r="AX1813" s="13" t="s">
        <v>73</v>
      </c>
      <c r="AY1813" s="168" t="s">
        <v>252</v>
      </c>
    </row>
    <row r="1814" spans="2:51" s="14" customFormat="1" ht="11.25">
      <c r="B1814" s="174"/>
      <c r="D1814" s="160" t="s">
        <v>264</v>
      </c>
      <c r="E1814" s="175" t="s">
        <v>3</v>
      </c>
      <c r="F1814" s="176" t="s">
        <v>296</v>
      </c>
      <c r="H1814" s="177">
        <v>5</v>
      </c>
      <c r="I1814" s="178"/>
      <c r="L1814" s="174"/>
      <c r="M1814" s="179"/>
      <c r="N1814" s="180"/>
      <c r="O1814" s="180"/>
      <c r="P1814" s="180"/>
      <c r="Q1814" s="180"/>
      <c r="R1814" s="180"/>
      <c r="S1814" s="180"/>
      <c r="T1814" s="181"/>
      <c r="AT1814" s="175" t="s">
        <v>264</v>
      </c>
      <c r="AU1814" s="175" t="s">
        <v>82</v>
      </c>
      <c r="AV1814" s="14" t="s">
        <v>82</v>
      </c>
      <c r="AW1814" s="14" t="s">
        <v>34</v>
      </c>
      <c r="AX1814" s="14" t="s">
        <v>73</v>
      </c>
      <c r="AY1814" s="175" t="s">
        <v>252</v>
      </c>
    </row>
    <row r="1815" spans="2:51" s="13" customFormat="1" ht="11.25">
      <c r="B1815" s="167"/>
      <c r="D1815" s="160" t="s">
        <v>264</v>
      </c>
      <c r="E1815" s="168" t="s">
        <v>3</v>
      </c>
      <c r="F1815" s="169" t="s">
        <v>7439</v>
      </c>
      <c r="H1815" s="168" t="s">
        <v>3</v>
      </c>
      <c r="I1815" s="170"/>
      <c r="L1815" s="167"/>
      <c r="M1815" s="171"/>
      <c r="N1815" s="172"/>
      <c r="O1815" s="172"/>
      <c r="P1815" s="172"/>
      <c r="Q1815" s="172"/>
      <c r="R1815" s="172"/>
      <c r="S1815" s="172"/>
      <c r="T1815" s="173"/>
      <c r="AT1815" s="168" t="s">
        <v>264</v>
      </c>
      <c r="AU1815" s="168" t="s">
        <v>82</v>
      </c>
      <c r="AV1815" s="13" t="s">
        <v>80</v>
      </c>
      <c r="AW1815" s="13" t="s">
        <v>34</v>
      </c>
      <c r="AX1815" s="13" t="s">
        <v>73</v>
      </c>
      <c r="AY1815" s="168" t="s">
        <v>252</v>
      </c>
    </row>
    <row r="1816" spans="2:51" s="14" customFormat="1" ht="11.25">
      <c r="B1816" s="174"/>
      <c r="D1816" s="160" t="s">
        <v>264</v>
      </c>
      <c r="E1816" s="175" t="s">
        <v>3</v>
      </c>
      <c r="F1816" s="176" t="s">
        <v>312</v>
      </c>
      <c r="H1816" s="177">
        <v>7</v>
      </c>
      <c r="I1816" s="178"/>
      <c r="L1816" s="174"/>
      <c r="M1816" s="179"/>
      <c r="N1816" s="180"/>
      <c r="O1816" s="180"/>
      <c r="P1816" s="180"/>
      <c r="Q1816" s="180"/>
      <c r="R1816" s="180"/>
      <c r="S1816" s="180"/>
      <c r="T1816" s="181"/>
      <c r="AT1816" s="175" t="s">
        <v>264</v>
      </c>
      <c r="AU1816" s="175" t="s">
        <v>82</v>
      </c>
      <c r="AV1816" s="14" t="s">
        <v>82</v>
      </c>
      <c r="AW1816" s="14" t="s">
        <v>34</v>
      </c>
      <c r="AX1816" s="14" t="s">
        <v>73</v>
      </c>
      <c r="AY1816" s="175" t="s">
        <v>252</v>
      </c>
    </row>
    <row r="1817" spans="2:51" s="13" customFormat="1" ht="11.25">
      <c r="B1817" s="167"/>
      <c r="D1817" s="160" t="s">
        <v>264</v>
      </c>
      <c r="E1817" s="168" t="s">
        <v>3</v>
      </c>
      <c r="F1817" s="169" t="s">
        <v>7440</v>
      </c>
      <c r="H1817" s="168" t="s">
        <v>3</v>
      </c>
      <c r="I1817" s="170"/>
      <c r="L1817" s="167"/>
      <c r="M1817" s="171"/>
      <c r="N1817" s="172"/>
      <c r="O1817" s="172"/>
      <c r="P1817" s="172"/>
      <c r="Q1817" s="172"/>
      <c r="R1817" s="172"/>
      <c r="S1817" s="172"/>
      <c r="T1817" s="173"/>
      <c r="AT1817" s="168" t="s">
        <v>264</v>
      </c>
      <c r="AU1817" s="168" t="s">
        <v>82</v>
      </c>
      <c r="AV1817" s="13" t="s">
        <v>80</v>
      </c>
      <c r="AW1817" s="13" t="s">
        <v>34</v>
      </c>
      <c r="AX1817" s="13" t="s">
        <v>73</v>
      </c>
      <c r="AY1817" s="168" t="s">
        <v>252</v>
      </c>
    </row>
    <row r="1818" spans="2:51" s="14" customFormat="1" ht="11.25">
      <c r="B1818" s="174"/>
      <c r="D1818" s="160" t="s">
        <v>264</v>
      </c>
      <c r="E1818" s="175" t="s">
        <v>3</v>
      </c>
      <c r="F1818" s="176" t="s">
        <v>328</v>
      </c>
      <c r="H1818" s="177">
        <v>9</v>
      </c>
      <c r="I1818" s="178"/>
      <c r="L1818" s="174"/>
      <c r="M1818" s="179"/>
      <c r="N1818" s="180"/>
      <c r="O1818" s="180"/>
      <c r="P1818" s="180"/>
      <c r="Q1818" s="180"/>
      <c r="R1818" s="180"/>
      <c r="S1818" s="180"/>
      <c r="T1818" s="181"/>
      <c r="AT1818" s="175" t="s">
        <v>264</v>
      </c>
      <c r="AU1818" s="175" t="s">
        <v>82</v>
      </c>
      <c r="AV1818" s="14" t="s">
        <v>82</v>
      </c>
      <c r="AW1818" s="14" t="s">
        <v>34</v>
      </c>
      <c r="AX1818" s="14" t="s">
        <v>73</v>
      </c>
      <c r="AY1818" s="175" t="s">
        <v>252</v>
      </c>
    </row>
    <row r="1819" spans="2:51" s="13" customFormat="1" ht="11.25">
      <c r="B1819" s="167"/>
      <c r="D1819" s="160" t="s">
        <v>264</v>
      </c>
      <c r="E1819" s="168" t="s">
        <v>3</v>
      </c>
      <c r="F1819" s="169" t="s">
        <v>7441</v>
      </c>
      <c r="H1819" s="168" t="s">
        <v>3</v>
      </c>
      <c r="I1819" s="170"/>
      <c r="L1819" s="167"/>
      <c r="M1819" s="171"/>
      <c r="N1819" s="172"/>
      <c r="O1819" s="172"/>
      <c r="P1819" s="172"/>
      <c r="Q1819" s="172"/>
      <c r="R1819" s="172"/>
      <c r="S1819" s="172"/>
      <c r="T1819" s="173"/>
      <c r="AT1819" s="168" t="s">
        <v>264</v>
      </c>
      <c r="AU1819" s="168" t="s">
        <v>82</v>
      </c>
      <c r="AV1819" s="13" t="s">
        <v>80</v>
      </c>
      <c r="AW1819" s="13" t="s">
        <v>34</v>
      </c>
      <c r="AX1819" s="13" t="s">
        <v>73</v>
      </c>
      <c r="AY1819" s="168" t="s">
        <v>252</v>
      </c>
    </row>
    <row r="1820" spans="2:51" s="14" customFormat="1" ht="11.25">
      <c r="B1820" s="174"/>
      <c r="D1820" s="160" t="s">
        <v>264</v>
      </c>
      <c r="E1820" s="175" t="s">
        <v>3</v>
      </c>
      <c r="F1820" s="176" t="s">
        <v>296</v>
      </c>
      <c r="H1820" s="177">
        <v>5</v>
      </c>
      <c r="I1820" s="178"/>
      <c r="L1820" s="174"/>
      <c r="M1820" s="179"/>
      <c r="N1820" s="180"/>
      <c r="O1820" s="180"/>
      <c r="P1820" s="180"/>
      <c r="Q1820" s="180"/>
      <c r="R1820" s="180"/>
      <c r="S1820" s="180"/>
      <c r="T1820" s="181"/>
      <c r="AT1820" s="175" t="s">
        <v>264</v>
      </c>
      <c r="AU1820" s="175" t="s">
        <v>82</v>
      </c>
      <c r="AV1820" s="14" t="s">
        <v>82</v>
      </c>
      <c r="AW1820" s="14" t="s">
        <v>34</v>
      </c>
      <c r="AX1820" s="14" t="s">
        <v>73</v>
      </c>
      <c r="AY1820" s="175" t="s">
        <v>252</v>
      </c>
    </row>
    <row r="1821" spans="2:51" s="13" customFormat="1" ht="11.25">
      <c r="B1821" s="167"/>
      <c r="D1821" s="160" t="s">
        <v>264</v>
      </c>
      <c r="E1821" s="168" t="s">
        <v>3</v>
      </c>
      <c r="F1821" s="169" t="s">
        <v>7442</v>
      </c>
      <c r="H1821" s="168" t="s">
        <v>3</v>
      </c>
      <c r="I1821" s="170"/>
      <c r="L1821" s="167"/>
      <c r="M1821" s="171"/>
      <c r="N1821" s="172"/>
      <c r="O1821" s="172"/>
      <c r="P1821" s="172"/>
      <c r="Q1821" s="172"/>
      <c r="R1821" s="172"/>
      <c r="S1821" s="172"/>
      <c r="T1821" s="173"/>
      <c r="AT1821" s="168" t="s">
        <v>264</v>
      </c>
      <c r="AU1821" s="168" t="s">
        <v>82</v>
      </c>
      <c r="AV1821" s="13" t="s">
        <v>80</v>
      </c>
      <c r="AW1821" s="13" t="s">
        <v>34</v>
      </c>
      <c r="AX1821" s="13" t="s">
        <v>73</v>
      </c>
      <c r="AY1821" s="168" t="s">
        <v>252</v>
      </c>
    </row>
    <row r="1822" spans="2:51" s="14" customFormat="1" ht="11.25">
      <c r="B1822" s="174"/>
      <c r="D1822" s="160" t="s">
        <v>264</v>
      </c>
      <c r="E1822" s="175" t="s">
        <v>3</v>
      </c>
      <c r="F1822" s="176" t="s">
        <v>312</v>
      </c>
      <c r="H1822" s="177">
        <v>7</v>
      </c>
      <c r="I1822" s="178"/>
      <c r="L1822" s="174"/>
      <c r="M1822" s="179"/>
      <c r="N1822" s="180"/>
      <c r="O1822" s="180"/>
      <c r="P1822" s="180"/>
      <c r="Q1822" s="180"/>
      <c r="R1822" s="180"/>
      <c r="S1822" s="180"/>
      <c r="T1822" s="181"/>
      <c r="AT1822" s="175" t="s">
        <v>264</v>
      </c>
      <c r="AU1822" s="175" t="s">
        <v>82</v>
      </c>
      <c r="AV1822" s="14" t="s">
        <v>82</v>
      </c>
      <c r="AW1822" s="14" t="s">
        <v>34</v>
      </c>
      <c r="AX1822" s="14" t="s">
        <v>73</v>
      </c>
      <c r="AY1822" s="175" t="s">
        <v>252</v>
      </c>
    </row>
    <row r="1823" spans="2:51" s="13" customFormat="1" ht="11.25">
      <c r="B1823" s="167"/>
      <c r="D1823" s="160" t="s">
        <v>264</v>
      </c>
      <c r="E1823" s="168" t="s">
        <v>3</v>
      </c>
      <c r="F1823" s="169" t="s">
        <v>7443</v>
      </c>
      <c r="H1823" s="168" t="s">
        <v>3</v>
      </c>
      <c r="I1823" s="170"/>
      <c r="L1823" s="167"/>
      <c r="M1823" s="171"/>
      <c r="N1823" s="172"/>
      <c r="O1823" s="172"/>
      <c r="P1823" s="172"/>
      <c r="Q1823" s="172"/>
      <c r="R1823" s="172"/>
      <c r="S1823" s="172"/>
      <c r="T1823" s="173"/>
      <c r="AT1823" s="168" t="s">
        <v>264</v>
      </c>
      <c r="AU1823" s="168" t="s">
        <v>82</v>
      </c>
      <c r="AV1823" s="13" t="s">
        <v>80</v>
      </c>
      <c r="AW1823" s="13" t="s">
        <v>34</v>
      </c>
      <c r="AX1823" s="13" t="s">
        <v>73</v>
      </c>
      <c r="AY1823" s="168" t="s">
        <v>252</v>
      </c>
    </row>
    <row r="1824" spans="2:51" s="14" customFormat="1" ht="11.25">
      <c r="B1824" s="174"/>
      <c r="D1824" s="160" t="s">
        <v>264</v>
      </c>
      <c r="E1824" s="175" t="s">
        <v>3</v>
      </c>
      <c r="F1824" s="176" t="s">
        <v>328</v>
      </c>
      <c r="H1824" s="177">
        <v>9</v>
      </c>
      <c r="I1824" s="178"/>
      <c r="L1824" s="174"/>
      <c r="M1824" s="179"/>
      <c r="N1824" s="180"/>
      <c r="O1824" s="180"/>
      <c r="P1824" s="180"/>
      <c r="Q1824" s="180"/>
      <c r="R1824" s="180"/>
      <c r="S1824" s="180"/>
      <c r="T1824" s="181"/>
      <c r="AT1824" s="175" t="s">
        <v>264</v>
      </c>
      <c r="AU1824" s="175" t="s">
        <v>82</v>
      </c>
      <c r="AV1824" s="14" t="s">
        <v>82</v>
      </c>
      <c r="AW1824" s="14" t="s">
        <v>34</v>
      </c>
      <c r="AX1824" s="14" t="s">
        <v>73</v>
      </c>
      <c r="AY1824" s="175" t="s">
        <v>252</v>
      </c>
    </row>
    <row r="1825" spans="2:51" s="13" customFormat="1" ht="11.25">
      <c r="B1825" s="167"/>
      <c r="D1825" s="160" t="s">
        <v>264</v>
      </c>
      <c r="E1825" s="168" t="s">
        <v>3</v>
      </c>
      <c r="F1825" s="169" t="s">
        <v>7444</v>
      </c>
      <c r="H1825" s="168" t="s">
        <v>3</v>
      </c>
      <c r="I1825" s="170"/>
      <c r="L1825" s="167"/>
      <c r="M1825" s="171"/>
      <c r="N1825" s="172"/>
      <c r="O1825" s="172"/>
      <c r="P1825" s="172"/>
      <c r="Q1825" s="172"/>
      <c r="R1825" s="172"/>
      <c r="S1825" s="172"/>
      <c r="T1825" s="173"/>
      <c r="AT1825" s="168" t="s">
        <v>264</v>
      </c>
      <c r="AU1825" s="168" t="s">
        <v>82</v>
      </c>
      <c r="AV1825" s="13" t="s">
        <v>80</v>
      </c>
      <c r="AW1825" s="13" t="s">
        <v>34</v>
      </c>
      <c r="AX1825" s="13" t="s">
        <v>73</v>
      </c>
      <c r="AY1825" s="168" t="s">
        <v>252</v>
      </c>
    </row>
    <row r="1826" spans="2:51" s="14" customFormat="1" ht="11.25">
      <c r="B1826" s="174"/>
      <c r="D1826" s="160" t="s">
        <v>264</v>
      </c>
      <c r="E1826" s="175" t="s">
        <v>3</v>
      </c>
      <c r="F1826" s="176" t="s">
        <v>381</v>
      </c>
      <c r="H1826" s="177">
        <v>13</v>
      </c>
      <c r="I1826" s="178"/>
      <c r="L1826" s="174"/>
      <c r="M1826" s="179"/>
      <c r="N1826" s="180"/>
      <c r="O1826" s="180"/>
      <c r="P1826" s="180"/>
      <c r="Q1826" s="180"/>
      <c r="R1826" s="180"/>
      <c r="S1826" s="180"/>
      <c r="T1826" s="181"/>
      <c r="AT1826" s="175" t="s">
        <v>264</v>
      </c>
      <c r="AU1826" s="175" t="s">
        <v>82</v>
      </c>
      <c r="AV1826" s="14" t="s">
        <v>82</v>
      </c>
      <c r="AW1826" s="14" t="s">
        <v>34</v>
      </c>
      <c r="AX1826" s="14" t="s">
        <v>73</v>
      </c>
      <c r="AY1826" s="175" t="s">
        <v>252</v>
      </c>
    </row>
    <row r="1827" spans="2:51" s="13" customFormat="1" ht="11.25">
      <c r="B1827" s="167"/>
      <c r="D1827" s="160" t="s">
        <v>264</v>
      </c>
      <c r="E1827" s="168" t="s">
        <v>3</v>
      </c>
      <c r="F1827" s="169" t="s">
        <v>7445</v>
      </c>
      <c r="H1827" s="168" t="s">
        <v>3</v>
      </c>
      <c r="I1827" s="170"/>
      <c r="L1827" s="167"/>
      <c r="M1827" s="171"/>
      <c r="N1827" s="172"/>
      <c r="O1827" s="172"/>
      <c r="P1827" s="172"/>
      <c r="Q1827" s="172"/>
      <c r="R1827" s="172"/>
      <c r="S1827" s="172"/>
      <c r="T1827" s="173"/>
      <c r="AT1827" s="168" t="s">
        <v>264</v>
      </c>
      <c r="AU1827" s="168" t="s">
        <v>82</v>
      </c>
      <c r="AV1827" s="13" t="s">
        <v>80</v>
      </c>
      <c r="AW1827" s="13" t="s">
        <v>34</v>
      </c>
      <c r="AX1827" s="13" t="s">
        <v>73</v>
      </c>
      <c r="AY1827" s="168" t="s">
        <v>252</v>
      </c>
    </row>
    <row r="1828" spans="2:51" s="14" customFormat="1" ht="11.25">
      <c r="B1828" s="174"/>
      <c r="D1828" s="160" t="s">
        <v>264</v>
      </c>
      <c r="E1828" s="175" t="s">
        <v>3</v>
      </c>
      <c r="F1828" s="176" t="s">
        <v>414</v>
      </c>
      <c r="H1828" s="177">
        <v>17</v>
      </c>
      <c r="I1828" s="178"/>
      <c r="L1828" s="174"/>
      <c r="M1828" s="179"/>
      <c r="N1828" s="180"/>
      <c r="O1828" s="180"/>
      <c r="P1828" s="180"/>
      <c r="Q1828" s="180"/>
      <c r="R1828" s="180"/>
      <c r="S1828" s="180"/>
      <c r="T1828" s="181"/>
      <c r="AT1828" s="175" t="s">
        <v>264</v>
      </c>
      <c r="AU1828" s="175" t="s">
        <v>82</v>
      </c>
      <c r="AV1828" s="14" t="s">
        <v>82</v>
      </c>
      <c r="AW1828" s="14" t="s">
        <v>34</v>
      </c>
      <c r="AX1828" s="14" t="s">
        <v>73</v>
      </c>
      <c r="AY1828" s="175" t="s">
        <v>252</v>
      </c>
    </row>
    <row r="1829" spans="2:51" s="13" customFormat="1" ht="11.25">
      <c r="B1829" s="167"/>
      <c r="D1829" s="160" t="s">
        <v>264</v>
      </c>
      <c r="E1829" s="168" t="s">
        <v>3</v>
      </c>
      <c r="F1829" s="169" t="s">
        <v>7446</v>
      </c>
      <c r="H1829" s="168" t="s">
        <v>3</v>
      </c>
      <c r="I1829" s="170"/>
      <c r="L1829" s="167"/>
      <c r="M1829" s="171"/>
      <c r="N1829" s="172"/>
      <c r="O1829" s="172"/>
      <c r="P1829" s="172"/>
      <c r="Q1829" s="172"/>
      <c r="R1829" s="172"/>
      <c r="S1829" s="172"/>
      <c r="T1829" s="173"/>
      <c r="AT1829" s="168" t="s">
        <v>264</v>
      </c>
      <c r="AU1829" s="168" t="s">
        <v>82</v>
      </c>
      <c r="AV1829" s="13" t="s">
        <v>80</v>
      </c>
      <c r="AW1829" s="13" t="s">
        <v>34</v>
      </c>
      <c r="AX1829" s="13" t="s">
        <v>73</v>
      </c>
      <c r="AY1829" s="168" t="s">
        <v>252</v>
      </c>
    </row>
    <row r="1830" spans="2:51" s="14" customFormat="1" ht="11.25">
      <c r="B1830" s="174"/>
      <c r="D1830" s="160" t="s">
        <v>264</v>
      </c>
      <c r="E1830" s="175" t="s">
        <v>3</v>
      </c>
      <c r="F1830" s="176" t="s">
        <v>429</v>
      </c>
      <c r="H1830" s="177">
        <v>19</v>
      </c>
      <c r="I1830" s="178"/>
      <c r="L1830" s="174"/>
      <c r="M1830" s="179"/>
      <c r="N1830" s="180"/>
      <c r="O1830" s="180"/>
      <c r="P1830" s="180"/>
      <c r="Q1830" s="180"/>
      <c r="R1830" s="180"/>
      <c r="S1830" s="180"/>
      <c r="T1830" s="181"/>
      <c r="AT1830" s="175" t="s">
        <v>264</v>
      </c>
      <c r="AU1830" s="175" t="s">
        <v>82</v>
      </c>
      <c r="AV1830" s="14" t="s">
        <v>82</v>
      </c>
      <c r="AW1830" s="14" t="s">
        <v>34</v>
      </c>
      <c r="AX1830" s="14" t="s">
        <v>73</v>
      </c>
      <c r="AY1830" s="175" t="s">
        <v>252</v>
      </c>
    </row>
    <row r="1831" spans="2:51" s="13" customFormat="1" ht="11.25">
      <c r="B1831" s="167"/>
      <c r="D1831" s="160" t="s">
        <v>264</v>
      </c>
      <c r="E1831" s="168" t="s">
        <v>3</v>
      </c>
      <c r="F1831" s="169" t="s">
        <v>7447</v>
      </c>
      <c r="H1831" s="168" t="s">
        <v>3</v>
      </c>
      <c r="I1831" s="170"/>
      <c r="L1831" s="167"/>
      <c r="M1831" s="171"/>
      <c r="N1831" s="172"/>
      <c r="O1831" s="172"/>
      <c r="P1831" s="172"/>
      <c r="Q1831" s="172"/>
      <c r="R1831" s="172"/>
      <c r="S1831" s="172"/>
      <c r="T1831" s="173"/>
      <c r="AT1831" s="168" t="s">
        <v>264</v>
      </c>
      <c r="AU1831" s="168" t="s">
        <v>82</v>
      </c>
      <c r="AV1831" s="13" t="s">
        <v>80</v>
      </c>
      <c r="AW1831" s="13" t="s">
        <v>34</v>
      </c>
      <c r="AX1831" s="13" t="s">
        <v>73</v>
      </c>
      <c r="AY1831" s="168" t="s">
        <v>252</v>
      </c>
    </row>
    <row r="1832" spans="2:51" s="14" customFormat="1" ht="11.25">
      <c r="B1832" s="174"/>
      <c r="D1832" s="160" t="s">
        <v>264</v>
      </c>
      <c r="E1832" s="175" t="s">
        <v>3</v>
      </c>
      <c r="F1832" s="176" t="s">
        <v>318</v>
      </c>
      <c r="H1832" s="177">
        <v>8</v>
      </c>
      <c r="I1832" s="178"/>
      <c r="L1832" s="174"/>
      <c r="M1832" s="179"/>
      <c r="N1832" s="180"/>
      <c r="O1832" s="180"/>
      <c r="P1832" s="180"/>
      <c r="Q1832" s="180"/>
      <c r="R1832" s="180"/>
      <c r="S1832" s="180"/>
      <c r="T1832" s="181"/>
      <c r="AT1832" s="175" t="s">
        <v>264</v>
      </c>
      <c r="AU1832" s="175" t="s">
        <v>82</v>
      </c>
      <c r="AV1832" s="14" t="s">
        <v>82</v>
      </c>
      <c r="AW1832" s="14" t="s">
        <v>34</v>
      </c>
      <c r="AX1832" s="14" t="s">
        <v>73</v>
      </c>
      <c r="AY1832" s="175" t="s">
        <v>252</v>
      </c>
    </row>
    <row r="1833" spans="2:51" s="13" customFormat="1" ht="11.25">
      <c r="B1833" s="167"/>
      <c r="D1833" s="160" t="s">
        <v>264</v>
      </c>
      <c r="E1833" s="168" t="s">
        <v>3</v>
      </c>
      <c r="F1833" s="169" t="s">
        <v>7448</v>
      </c>
      <c r="H1833" s="168" t="s">
        <v>3</v>
      </c>
      <c r="I1833" s="170"/>
      <c r="L1833" s="167"/>
      <c r="M1833" s="171"/>
      <c r="N1833" s="172"/>
      <c r="O1833" s="172"/>
      <c r="P1833" s="172"/>
      <c r="Q1833" s="172"/>
      <c r="R1833" s="172"/>
      <c r="S1833" s="172"/>
      <c r="T1833" s="173"/>
      <c r="AT1833" s="168" t="s">
        <v>264</v>
      </c>
      <c r="AU1833" s="168" t="s">
        <v>82</v>
      </c>
      <c r="AV1833" s="13" t="s">
        <v>80</v>
      </c>
      <c r="AW1833" s="13" t="s">
        <v>34</v>
      </c>
      <c r="AX1833" s="13" t="s">
        <v>73</v>
      </c>
      <c r="AY1833" s="168" t="s">
        <v>252</v>
      </c>
    </row>
    <row r="1834" spans="2:51" s="14" customFormat="1" ht="11.25">
      <c r="B1834" s="174"/>
      <c r="D1834" s="160" t="s">
        <v>264</v>
      </c>
      <c r="E1834" s="175" t="s">
        <v>3</v>
      </c>
      <c r="F1834" s="176" t="s">
        <v>312</v>
      </c>
      <c r="H1834" s="177">
        <v>7</v>
      </c>
      <c r="I1834" s="178"/>
      <c r="L1834" s="174"/>
      <c r="M1834" s="179"/>
      <c r="N1834" s="180"/>
      <c r="O1834" s="180"/>
      <c r="P1834" s="180"/>
      <c r="Q1834" s="180"/>
      <c r="R1834" s="180"/>
      <c r="S1834" s="180"/>
      <c r="T1834" s="181"/>
      <c r="AT1834" s="175" t="s">
        <v>264</v>
      </c>
      <c r="AU1834" s="175" t="s">
        <v>82</v>
      </c>
      <c r="AV1834" s="14" t="s">
        <v>82</v>
      </c>
      <c r="AW1834" s="14" t="s">
        <v>34</v>
      </c>
      <c r="AX1834" s="14" t="s">
        <v>73</v>
      </c>
      <c r="AY1834" s="175" t="s">
        <v>252</v>
      </c>
    </row>
    <row r="1835" spans="2:51" s="13" customFormat="1" ht="11.25">
      <c r="B1835" s="167"/>
      <c r="D1835" s="160" t="s">
        <v>264</v>
      </c>
      <c r="E1835" s="168" t="s">
        <v>3</v>
      </c>
      <c r="F1835" s="169" t="s">
        <v>7449</v>
      </c>
      <c r="H1835" s="168" t="s">
        <v>3</v>
      </c>
      <c r="I1835" s="170"/>
      <c r="L1835" s="167"/>
      <c r="M1835" s="171"/>
      <c r="N1835" s="172"/>
      <c r="O1835" s="172"/>
      <c r="P1835" s="172"/>
      <c r="Q1835" s="172"/>
      <c r="R1835" s="172"/>
      <c r="S1835" s="172"/>
      <c r="T1835" s="173"/>
      <c r="AT1835" s="168" t="s">
        <v>264</v>
      </c>
      <c r="AU1835" s="168" t="s">
        <v>82</v>
      </c>
      <c r="AV1835" s="13" t="s">
        <v>80</v>
      </c>
      <c r="AW1835" s="13" t="s">
        <v>34</v>
      </c>
      <c r="AX1835" s="13" t="s">
        <v>73</v>
      </c>
      <c r="AY1835" s="168" t="s">
        <v>252</v>
      </c>
    </row>
    <row r="1836" spans="2:51" s="14" customFormat="1" ht="11.25">
      <c r="B1836" s="174"/>
      <c r="D1836" s="160" t="s">
        <v>264</v>
      </c>
      <c r="E1836" s="175" t="s">
        <v>3</v>
      </c>
      <c r="F1836" s="176" t="s">
        <v>328</v>
      </c>
      <c r="H1836" s="177">
        <v>9</v>
      </c>
      <c r="I1836" s="178"/>
      <c r="L1836" s="174"/>
      <c r="M1836" s="179"/>
      <c r="N1836" s="180"/>
      <c r="O1836" s="180"/>
      <c r="P1836" s="180"/>
      <c r="Q1836" s="180"/>
      <c r="R1836" s="180"/>
      <c r="S1836" s="180"/>
      <c r="T1836" s="181"/>
      <c r="AT1836" s="175" t="s">
        <v>264</v>
      </c>
      <c r="AU1836" s="175" t="s">
        <v>82</v>
      </c>
      <c r="AV1836" s="14" t="s">
        <v>82</v>
      </c>
      <c r="AW1836" s="14" t="s">
        <v>34</v>
      </c>
      <c r="AX1836" s="14" t="s">
        <v>73</v>
      </c>
      <c r="AY1836" s="175" t="s">
        <v>252</v>
      </c>
    </row>
    <row r="1837" spans="2:51" s="13" customFormat="1" ht="11.25">
      <c r="B1837" s="167"/>
      <c r="D1837" s="160" t="s">
        <v>264</v>
      </c>
      <c r="E1837" s="168" t="s">
        <v>3</v>
      </c>
      <c r="F1837" s="169" t="s">
        <v>7450</v>
      </c>
      <c r="H1837" s="168" t="s">
        <v>3</v>
      </c>
      <c r="I1837" s="170"/>
      <c r="L1837" s="167"/>
      <c r="M1837" s="171"/>
      <c r="N1837" s="172"/>
      <c r="O1837" s="172"/>
      <c r="P1837" s="172"/>
      <c r="Q1837" s="172"/>
      <c r="R1837" s="172"/>
      <c r="S1837" s="172"/>
      <c r="T1837" s="173"/>
      <c r="AT1837" s="168" t="s">
        <v>264</v>
      </c>
      <c r="AU1837" s="168" t="s">
        <v>82</v>
      </c>
      <c r="AV1837" s="13" t="s">
        <v>80</v>
      </c>
      <c r="AW1837" s="13" t="s">
        <v>34</v>
      </c>
      <c r="AX1837" s="13" t="s">
        <v>73</v>
      </c>
      <c r="AY1837" s="168" t="s">
        <v>252</v>
      </c>
    </row>
    <row r="1838" spans="2:51" s="14" customFormat="1" ht="11.25">
      <c r="B1838" s="174"/>
      <c r="D1838" s="160" t="s">
        <v>264</v>
      </c>
      <c r="E1838" s="175" t="s">
        <v>3</v>
      </c>
      <c r="F1838" s="176" t="s">
        <v>373</v>
      </c>
      <c r="H1838" s="177">
        <v>12</v>
      </c>
      <c r="I1838" s="178"/>
      <c r="L1838" s="174"/>
      <c r="M1838" s="179"/>
      <c r="N1838" s="180"/>
      <c r="O1838" s="180"/>
      <c r="P1838" s="180"/>
      <c r="Q1838" s="180"/>
      <c r="R1838" s="180"/>
      <c r="S1838" s="180"/>
      <c r="T1838" s="181"/>
      <c r="AT1838" s="175" t="s">
        <v>264</v>
      </c>
      <c r="AU1838" s="175" t="s">
        <v>82</v>
      </c>
      <c r="AV1838" s="14" t="s">
        <v>82</v>
      </c>
      <c r="AW1838" s="14" t="s">
        <v>34</v>
      </c>
      <c r="AX1838" s="14" t="s">
        <v>73</v>
      </c>
      <c r="AY1838" s="175" t="s">
        <v>252</v>
      </c>
    </row>
    <row r="1839" spans="2:51" s="13" customFormat="1" ht="11.25">
      <c r="B1839" s="167"/>
      <c r="D1839" s="160" t="s">
        <v>264</v>
      </c>
      <c r="E1839" s="168" t="s">
        <v>3</v>
      </c>
      <c r="F1839" s="169" t="s">
        <v>7451</v>
      </c>
      <c r="H1839" s="168" t="s">
        <v>3</v>
      </c>
      <c r="I1839" s="170"/>
      <c r="L1839" s="167"/>
      <c r="M1839" s="171"/>
      <c r="N1839" s="172"/>
      <c r="O1839" s="172"/>
      <c r="P1839" s="172"/>
      <c r="Q1839" s="172"/>
      <c r="R1839" s="172"/>
      <c r="S1839" s="172"/>
      <c r="T1839" s="173"/>
      <c r="AT1839" s="168" t="s">
        <v>264</v>
      </c>
      <c r="AU1839" s="168" t="s">
        <v>82</v>
      </c>
      <c r="AV1839" s="13" t="s">
        <v>80</v>
      </c>
      <c r="AW1839" s="13" t="s">
        <v>34</v>
      </c>
      <c r="AX1839" s="13" t="s">
        <v>73</v>
      </c>
      <c r="AY1839" s="168" t="s">
        <v>252</v>
      </c>
    </row>
    <row r="1840" spans="2:51" s="14" customFormat="1" ht="11.25">
      <c r="B1840" s="174"/>
      <c r="D1840" s="160" t="s">
        <v>264</v>
      </c>
      <c r="E1840" s="175" t="s">
        <v>3</v>
      </c>
      <c r="F1840" s="176" t="s">
        <v>312</v>
      </c>
      <c r="H1840" s="177">
        <v>7</v>
      </c>
      <c r="I1840" s="178"/>
      <c r="L1840" s="174"/>
      <c r="M1840" s="179"/>
      <c r="N1840" s="180"/>
      <c r="O1840" s="180"/>
      <c r="P1840" s="180"/>
      <c r="Q1840" s="180"/>
      <c r="R1840" s="180"/>
      <c r="S1840" s="180"/>
      <c r="T1840" s="181"/>
      <c r="AT1840" s="175" t="s">
        <v>264</v>
      </c>
      <c r="AU1840" s="175" t="s">
        <v>82</v>
      </c>
      <c r="AV1840" s="14" t="s">
        <v>82</v>
      </c>
      <c r="AW1840" s="14" t="s">
        <v>34</v>
      </c>
      <c r="AX1840" s="14" t="s">
        <v>73</v>
      </c>
      <c r="AY1840" s="175" t="s">
        <v>252</v>
      </c>
    </row>
    <row r="1841" spans="2:51" s="13" customFormat="1" ht="11.25">
      <c r="B1841" s="167"/>
      <c r="D1841" s="160" t="s">
        <v>264</v>
      </c>
      <c r="E1841" s="168" t="s">
        <v>3</v>
      </c>
      <c r="F1841" s="169" t="s">
        <v>7452</v>
      </c>
      <c r="H1841" s="168" t="s">
        <v>3</v>
      </c>
      <c r="I1841" s="170"/>
      <c r="L1841" s="167"/>
      <c r="M1841" s="171"/>
      <c r="N1841" s="172"/>
      <c r="O1841" s="172"/>
      <c r="P1841" s="172"/>
      <c r="Q1841" s="172"/>
      <c r="R1841" s="172"/>
      <c r="S1841" s="172"/>
      <c r="T1841" s="173"/>
      <c r="AT1841" s="168" t="s">
        <v>264</v>
      </c>
      <c r="AU1841" s="168" t="s">
        <v>82</v>
      </c>
      <c r="AV1841" s="13" t="s">
        <v>80</v>
      </c>
      <c r="AW1841" s="13" t="s">
        <v>34</v>
      </c>
      <c r="AX1841" s="13" t="s">
        <v>73</v>
      </c>
      <c r="AY1841" s="168" t="s">
        <v>252</v>
      </c>
    </row>
    <row r="1842" spans="2:51" s="14" customFormat="1" ht="11.25">
      <c r="B1842" s="174"/>
      <c r="D1842" s="160" t="s">
        <v>264</v>
      </c>
      <c r="E1842" s="175" t="s">
        <v>3</v>
      </c>
      <c r="F1842" s="176" t="s">
        <v>318</v>
      </c>
      <c r="H1842" s="177">
        <v>8</v>
      </c>
      <c r="I1842" s="178"/>
      <c r="L1842" s="174"/>
      <c r="M1842" s="179"/>
      <c r="N1842" s="180"/>
      <c r="O1842" s="180"/>
      <c r="P1842" s="180"/>
      <c r="Q1842" s="180"/>
      <c r="R1842" s="180"/>
      <c r="S1842" s="180"/>
      <c r="T1842" s="181"/>
      <c r="AT1842" s="175" t="s">
        <v>264</v>
      </c>
      <c r="AU1842" s="175" t="s">
        <v>82</v>
      </c>
      <c r="AV1842" s="14" t="s">
        <v>82</v>
      </c>
      <c r="AW1842" s="14" t="s">
        <v>34</v>
      </c>
      <c r="AX1842" s="14" t="s">
        <v>73</v>
      </c>
      <c r="AY1842" s="175" t="s">
        <v>252</v>
      </c>
    </row>
    <row r="1843" spans="2:51" s="13" customFormat="1" ht="11.25">
      <c r="B1843" s="167"/>
      <c r="D1843" s="160" t="s">
        <v>264</v>
      </c>
      <c r="E1843" s="168" t="s">
        <v>3</v>
      </c>
      <c r="F1843" s="169" t="s">
        <v>7453</v>
      </c>
      <c r="H1843" s="168" t="s">
        <v>3</v>
      </c>
      <c r="I1843" s="170"/>
      <c r="L1843" s="167"/>
      <c r="M1843" s="171"/>
      <c r="N1843" s="172"/>
      <c r="O1843" s="172"/>
      <c r="P1843" s="172"/>
      <c r="Q1843" s="172"/>
      <c r="R1843" s="172"/>
      <c r="S1843" s="172"/>
      <c r="T1843" s="173"/>
      <c r="AT1843" s="168" t="s">
        <v>264</v>
      </c>
      <c r="AU1843" s="168" t="s">
        <v>82</v>
      </c>
      <c r="AV1843" s="13" t="s">
        <v>80</v>
      </c>
      <c r="AW1843" s="13" t="s">
        <v>34</v>
      </c>
      <c r="AX1843" s="13" t="s">
        <v>73</v>
      </c>
      <c r="AY1843" s="168" t="s">
        <v>252</v>
      </c>
    </row>
    <row r="1844" spans="2:51" s="14" customFormat="1" ht="11.25">
      <c r="B1844" s="174"/>
      <c r="D1844" s="160" t="s">
        <v>264</v>
      </c>
      <c r="E1844" s="175" t="s">
        <v>3</v>
      </c>
      <c r="F1844" s="176" t="s">
        <v>338</v>
      </c>
      <c r="H1844" s="177">
        <v>10</v>
      </c>
      <c r="I1844" s="178"/>
      <c r="L1844" s="174"/>
      <c r="M1844" s="179"/>
      <c r="N1844" s="180"/>
      <c r="O1844" s="180"/>
      <c r="P1844" s="180"/>
      <c r="Q1844" s="180"/>
      <c r="R1844" s="180"/>
      <c r="S1844" s="180"/>
      <c r="T1844" s="181"/>
      <c r="AT1844" s="175" t="s">
        <v>264</v>
      </c>
      <c r="AU1844" s="175" t="s">
        <v>82</v>
      </c>
      <c r="AV1844" s="14" t="s">
        <v>82</v>
      </c>
      <c r="AW1844" s="14" t="s">
        <v>34</v>
      </c>
      <c r="AX1844" s="14" t="s">
        <v>73</v>
      </c>
      <c r="AY1844" s="175" t="s">
        <v>252</v>
      </c>
    </row>
    <row r="1845" spans="2:51" s="13" customFormat="1" ht="11.25">
      <c r="B1845" s="167"/>
      <c r="D1845" s="160" t="s">
        <v>264</v>
      </c>
      <c r="E1845" s="168" t="s">
        <v>3</v>
      </c>
      <c r="F1845" s="169" t="s">
        <v>7454</v>
      </c>
      <c r="H1845" s="168" t="s">
        <v>3</v>
      </c>
      <c r="I1845" s="170"/>
      <c r="L1845" s="167"/>
      <c r="M1845" s="171"/>
      <c r="N1845" s="172"/>
      <c r="O1845" s="172"/>
      <c r="P1845" s="172"/>
      <c r="Q1845" s="172"/>
      <c r="R1845" s="172"/>
      <c r="S1845" s="172"/>
      <c r="T1845" s="173"/>
      <c r="AT1845" s="168" t="s">
        <v>264</v>
      </c>
      <c r="AU1845" s="168" t="s">
        <v>82</v>
      </c>
      <c r="AV1845" s="13" t="s">
        <v>80</v>
      </c>
      <c r="AW1845" s="13" t="s">
        <v>34</v>
      </c>
      <c r="AX1845" s="13" t="s">
        <v>73</v>
      </c>
      <c r="AY1845" s="168" t="s">
        <v>252</v>
      </c>
    </row>
    <row r="1846" spans="2:51" s="14" customFormat="1" ht="11.25">
      <c r="B1846" s="174"/>
      <c r="D1846" s="160" t="s">
        <v>264</v>
      </c>
      <c r="E1846" s="175" t="s">
        <v>3</v>
      </c>
      <c r="F1846" s="176" t="s">
        <v>381</v>
      </c>
      <c r="H1846" s="177">
        <v>13</v>
      </c>
      <c r="I1846" s="178"/>
      <c r="L1846" s="174"/>
      <c r="M1846" s="179"/>
      <c r="N1846" s="180"/>
      <c r="O1846" s="180"/>
      <c r="P1846" s="180"/>
      <c r="Q1846" s="180"/>
      <c r="R1846" s="180"/>
      <c r="S1846" s="180"/>
      <c r="T1846" s="181"/>
      <c r="AT1846" s="175" t="s">
        <v>264</v>
      </c>
      <c r="AU1846" s="175" t="s">
        <v>82</v>
      </c>
      <c r="AV1846" s="14" t="s">
        <v>82</v>
      </c>
      <c r="AW1846" s="14" t="s">
        <v>34</v>
      </c>
      <c r="AX1846" s="14" t="s">
        <v>73</v>
      </c>
      <c r="AY1846" s="175" t="s">
        <v>252</v>
      </c>
    </row>
    <row r="1847" spans="2:51" s="13" customFormat="1" ht="11.25">
      <c r="B1847" s="167"/>
      <c r="D1847" s="160" t="s">
        <v>264</v>
      </c>
      <c r="E1847" s="168" t="s">
        <v>3</v>
      </c>
      <c r="F1847" s="169" t="s">
        <v>7455</v>
      </c>
      <c r="H1847" s="168" t="s">
        <v>3</v>
      </c>
      <c r="I1847" s="170"/>
      <c r="L1847" s="167"/>
      <c r="M1847" s="171"/>
      <c r="N1847" s="172"/>
      <c r="O1847" s="172"/>
      <c r="P1847" s="172"/>
      <c r="Q1847" s="172"/>
      <c r="R1847" s="172"/>
      <c r="S1847" s="172"/>
      <c r="T1847" s="173"/>
      <c r="AT1847" s="168" t="s">
        <v>264</v>
      </c>
      <c r="AU1847" s="168" t="s">
        <v>82</v>
      </c>
      <c r="AV1847" s="13" t="s">
        <v>80</v>
      </c>
      <c r="AW1847" s="13" t="s">
        <v>34</v>
      </c>
      <c r="AX1847" s="13" t="s">
        <v>73</v>
      </c>
      <c r="AY1847" s="168" t="s">
        <v>252</v>
      </c>
    </row>
    <row r="1848" spans="2:51" s="14" customFormat="1" ht="11.25">
      <c r="B1848" s="174"/>
      <c r="D1848" s="160" t="s">
        <v>264</v>
      </c>
      <c r="E1848" s="175" t="s">
        <v>3</v>
      </c>
      <c r="F1848" s="176" t="s">
        <v>414</v>
      </c>
      <c r="H1848" s="177">
        <v>17</v>
      </c>
      <c r="I1848" s="178"/>
      <c r="L1848" s="174"/>
      <c r="M1848" s="179"/>
      <c r="N1848" s="180"/>
      <c r="O1848" s="180"/>
      <c r="P1848" s="180"/>
      <c r="Q1848" s="180"/>
      <c r="R1848" s="180"/>
      <c r="S1848" s="180"/>
      <c r="T1848" s="181"/>
      <c r="AT1848" s="175" t="s">
        <v>264</v>
      </c>
      <c r="AU1848" s="175" t="s">
        <v>82</v>
      </c>
      <c r="AV1848" s="14" t="s">
        <v>82</v>
      </c>
      <c r="AW1848" s="14" t="s">
        <v>34</v>
      </c>
      <c r="AX1848" s="14" t="s">
        <v>73</v>
      </c>
      <c r="AY1848" s="175" t="s">
        <v>252</v>
      </c>
    </row>
    <row r="1849" spans="2:51" s="13" customFormat="1" ht="11.25">
      <c r="B1849" s="167"/>
      <c r="D1849" s="160" t="s">
        <v>264</v>
      </c>
      <c r="E1849" s="168" t="s">
        <v>3</v>
      </c>
      <c r="F1849" s="169" t="s">
        <v>7456</v>
      </c>
      <c r="H1849" s="168" t="s">
        <v>3</v>
      </c>
      <c r="I1849" s="170"/>
      <c r="L1849" s="167"/>
      <c r="M1849" s="171"/>
      <c r="N1849" s="172"/>
      <c r="O1849" s="172"/>
      <c r="P1849" s="172"/>
      <c r="Q1849" s="172"/>
      <c r="R1849" s="172"/>
      <c r="S1849" s="172"/>
      <c r="T1849" s="173"/>
      <c r="AT1849" s="168" t="s">
        <v>264</v>
      </c>
      <c r="AU1849" s="168" t="s">
        <v>82</v>
      </c>
      <c r="AV1849" s="13" t="s">
        <v>80</v>
      </c>
      <c r="AW1849" s="13" t="s">
        <v>34</v>
      </c>
      <c r="AX1849" s="13" t="s">
        <v>73</v>
      </c>
      <c r="AY1849" s="168" t="s">
        <v>252</v>
      </c>
    </row>
    <row r="1850" spans="2:51" s="14" customFormat="1" ht="11.25">
      <c r="B1850" s="174"/>
      <c r="D1850" s="160" t="s">
        <v>264</v>
      </c>
      <c r="E1850" s="175" t="s">
        <v>3</v>
      </c>
      <c r="F1850" s="176" t="s">
        <v>9</v>
      </c>
      <c r="H1850" s="177">
        <v>15</v>
      </c>
      <c r="I1850" s="178"/>
      <c r="L1850" s="174"/>
      <c r="M1850" s="179"/>
      <c r="N1850" s="180"/>
      <c r="O1850" s="180"/>
      <c r="P1850" s="180"/>
      <c r="Q1850" s="180"/>
      <c r="R1850" s="180"/>
      <c r="S1850" s="180"/>
      <c r="T1850" s="181"/>
      <c r="AT1850" s="175" t="s">
        <v>264</v>
      </c>
      <c r="AU1850" s="175" t="s">
        <v>82</v>
      </c>
      <c r="AV1850" s="14" t="s">
        <v>82</v>
      </c>
      <c r="AW1850" s="14" t="s">
        <v>34</v>
      </c>
      <c r="AX1850" s="14" t="s">
        <v>73</v>
      </c>
      <c r="AY1850" s="175" t="s">
        <v>252</v>
      </c>
    </row>
    <row r="1851" spans="2:51" s="13" customFormat="1" ht="11.25">
      <c r="B1851" s="167"/>
      <c r="D1851" s="160" t="s">
        <v>264</v>
      </c>
      <c r="E1851" s="168" t="s">
        <v>3</v>
      </c>
      <c r="F1851" s="169" t="s">
        <v>7457</v>
      </c>
      <c r="H1851" s="168" t="s">
        <v>3</v>
      </c>
      <c r="I1851" s="170"/>
      <c r="L1851" s="167"/>
      <c r="M1851" s="171"/>
      <c r="N1851" s="172"/>
      <c r="O1851" s="172"/>
      <c r="P1851" s="172"/>
      <c r="Q1851" s="172"/>
      <c r="R1851" s="172"/>
      <c r="S1851" s="172"/>
      <c r="T1851" s="173"/>
      <c r="AT1851" s="168" t="s">
        <v>264</v>
      </c>
      <c r="AU1851" s="168" t="s">
        <v>82</v>
      </c>
      <c r="AV1851" s="13" t="s">
        <v>80</v>
      </c>
      <c r="AW1851" s="13" t="s">
        <v>34</v>
      </c>
      <c r="AX1851" s="13" t="s">
        <v>73</v>
      </c>
      <c r="AY1851" s="168" t="s">
        <v>252</v>
      </c>
    </row>
    <row r="1852" spans="2:51" s="14" customFormat="1" ht="11.25">
      <c r="B1852" s="174"/>
      <c r="D1852" s="160" t="s">
        <v>264</v>
      </c>
      <c r="E1852" s="175" t="s">
        <v>3</v>
      </c>
      <c r="F1852" s="176" t="s">
        <v>429</v>
      </c>
      <c r="H1852" s="177">
        <v>19</v>
      </c>
      <c r="I1852" s="178"/>
      <c r="L1852" s="174"/>
      <c r="M1852" s="179"/>
      <c r="N1852" s="180"/>
      <c r="O1852" s="180"/>
      <c r="P1852" s="180"/>
      <c r="Q1852" s="180"/>
      <c r="R1852" s="180"/>
      <c r="S1852" s="180"/>
      <c r="T1852" s="181"/>
      <c r="AT1852" s="175" t="s">
        <v>264</v>
      </c>
      <c r="AU1852" s="175" t="s">
        <v>82</v>
      </c>
      <c r="AV1852" s="14" t="s">
        <v>82</v>
      </c>
      <c r="AW1852" s="14" t="s">
        <v>34</v>
      </c>
      <c r="AX1852" s="14" t="s">
        <v>73</v>
      </c>
      <c r="AY1852" s="175" t="s">
        <v>252</v>
      </c>
    </row>
    <row r="1853" spans="2:51" s="13" customFormat="1" ht="11.25">
      <c r="B1853" s="167"/>
      <c r="D1853" s="160" t="s">
        <v>264</v>
      </c>
      <c r="E1853" s="168" t="s">
        <v>3</v>
      </c>
      <c r="F1853" s="169" t="s">
        <v>7458</v>
      </c>
      <c r="H1853" s="168" t="s">
        <v>3</v>
      </c>
      <c r="I1853" s="170"/>
      <c r="L1853" s="167"/>
      <c r="M1853" s="171"/>
      <c r="N1853" s="172"/>
      <c r="O1853" s="172"/>
      <c r="P1853" s="172"/>
      <c r="Q1853" s="172"/>
      <c r="R1853" s="172"/>
      <c r="S1853" s="172"/>
      <c r="T1853" s="173"/>
      <c r="AT1853" s="168" t="s">
        <v>264</v>
      </c>
      <c r="AU1853" s="168" t="s">
        <v>82</v>
      </c>
      <c r="AV1853" s="13" t="s">
        <v>80</v>
      </c>
      <c r="AW1853" s="13" t="s">
        <v>34</v>
      </c>
      <c r="AX1853" s="13" t="s">
        <v>73</v>
      </c>
      <c r="AY1853" s="168" t="s">
        <v>252</v>
      </c>
    </row>
    <row r="1854" spans="2:51" s="14" customFormat="1" ht="11.25">
      <c r="B1854" s="174"/>
      <c r="D1854" s="160" t="s">
        <v>264</v>
      </c>
      <c r="E1854" s="175" t="s">
        <v>3</v>
      </c>
      <c r="F1854" s="176" t="s">
        <v>381</v>
      </c>
      <c r="H1854" s="177">
        <v>13</v>
      </c>
      <c r="I1854" s="178"/>
      <c r="L1854" s="174"/>
      <c r="M1854" s="179"/>
      <c r="N1854" s="180"/>
      <c r="O1854" s="180"/>
      <c r="P1854" s="180"/>
      <c r="Q1854" s="180"/>
      <c r="R1854" s="180"/>
      <c r="S1854" s="180"/>
      <c r="T1854" s="181"/>
      <c r="AT1854" s="175" t="s">
        <v>264</v>
      </c>
      <c r="AU1854" s="175" t="s">
        <v>82</v>
      </c>
      <c r="AV1854" s="14" t="s">
        <v>82</v>
      </c>
      <c r="AW1854" s="14" t="s">
        <v>34</v>
      </c>
      <c r="AX1854" s="14" t="s">
        <v>73</v>
      </c>
      <c r="AY1854" s="175" t="s">
        <v>252</v>
      </c>
    </row>
    <row r="1855" spans="2:51" s="13" customFormat="1" ht="11.25">
      <c r="B1855" s="167"/>
      <c r="D1855" s="160" t="s">
        <v>264</v>
      </c>
      <c r="E1855" s="168" t="s">
        <v>3</v>
      </c>
      <c r="F1855" s="169" t="s">
        <v>7459</v>
      </c>
      <c r="H1855" s="168" t="s">
        <v>3</v>
      </c>
      <c r="I1855" s="170"/>
      <c r="L1855" s="167"/>
      <c r="M1855" s="171"/>
      <c r="N1855" s="172"/>
      <c r="O1855" s="172"/>
      <c r="P1855" s="172"/>
      <c r="Q1855" s="172"/>
      <c r="R1855" s="172"/>
      <c r="S1855" s="172"/>
      <c r="T1855" s="173"/>
      <c r="AT1855" s="168" t="s">
        <v>264</v>
      </c>
      <c r="AU1855" s="168" t="s">
        <v>82</v>
      </c>
      <c r="AV1855" s="13" t="s">
        <v>80</v>
      </c>
      <c r="AW1855" s="13" t="s">
        <v>34</v>
      </c>
      <c r="AX1855" s="13" t="s">
        <v>73</v>
      </c>
      <c r="AY1855" s="168" t="s">
        <v>252</v>
      </c>
    </row>
    <row r="1856" spans="2:51" s="14" customFormat="1" ht="11.25">
      <c r="B1856" s="174"/>
      <c r="D1856" s="160" t="s">
        <v>264</v>
      </c>
      <c r="E1856" s="175" t="s">
        <v>3</v>
      </c>
      <c r="F1856" s="176" t="s">
        <v>360</v>
      </c>
      <c r="H1856" s="177">
        <v>11</v>
      </c>
      <c r="I1856" s="178"/>
      <c r="L1856" s="174"/>
      <c r="M1856" s="179"/>
      <c r="N1856" s="180"/>
      <c r="O1856" s="180"/>
      <c r="P1856" s="180"/>
      <c r="Q1856" s="180"/>
      <c r="R1856" s="180"/>
      <c r="S1856" s="180"/>
      <c r="T1856" s="181"/>
      <c r="AT1856" s="175" t="s">
        <v>264</v>
      </c>
      <c r="AU1856" s="175" t="s">
        <v>82</v>
      </c>
      <c r="AV1856" s="14" t="s">
        <v>82</v>
      </c>
      <c r="AW1856" s="14" t="s">
        <v>34</v>
      </c>
      <c r="AX1856" s="14" t="s">
        <v>73</v>
      </c>
      <c r="AY1856" s="175" t="s">
        <v>252</v>
      </c>
    </row>
    <row r="1857" spans="2:51" s="13" customFormat="1" ht="11.25">
      <c r="B1857" s="167"/>
      <c r="D1857" s="160" t="s">
        <v>264</v>
      </c>
      <c r="E1857" s="168" t="s">
        <v>3</v>
      </c>
      <c r="F1857" s="169" t="s">
        <v>7460</v>
      </c>
      <c r="H1857" s="168" t="s">
        <v>3</v>
      </c>
      <c r="I1857" s="170"/>
      <c r="L1857" s="167"/>
      <c r="M1857" s="171"/>
      <c r="N1857" s="172"/>
      <c r="O1857" s="172"/>
      <c r="P1857" s="172"/>
      <c r="Q1857" s="172"/>
      <c r="R1857" s="172"/>
      <c r="S1857" s="172"/>
      <c r="T1857" s="173"/>
      <c r="AT1857" s="168" t="s">
        <v>264</v>
      </c>
      <c r="AU1857" s="168" t="s">
        <v>82</v>
      </c>
      <c r="AV1857" s="13" t="s">
        <v>80</v>
      </c>
      <c r="AW1857" s="13" t="s">
        <v>34</v>
      </c>
      <c r="AX1857" s="13" t="s">
        <v>73</v>
      </c>
      <c r="AY1857" s="168" t="s">
        <v>252</v>
      </c>
    </row>
    <row r="1858" spans="2:51" s="14" customFormat="1" ht="11.25">
      <c r="B1858" s="174"/>
      <c r="D1858" s="160" t="s">
        <v>264</v>
      </c>
      <c r="E1858" s="175" t="s">
        <v>3</v>
      </c>
      <c r="F1858" s="176" t="s">
        <v>328</v>
      </c>
      <c r="H1858" s="177">
        <v>9</v>
      </c>
      <c r="I1858" s="178"/>
      <c r="L1858" s="174"/>
      <c r="M1858" s="179"/>
      <c r="N1858" s="180"/>
      <c r="O1858" s="180"/>
      <c r="P1858" s="180"/>
      <c r="Q1858" s="180"/>
      <c r="R1858" s="180"/>
      <c r="S1858" s="180"/>
      <c r="T1858" s="181"/>
      <c r="AT1858" s="175" t="s">
        <v>264</v>
      </c>
      <c r="AU1858" s="175" t="s">
        <v>82</v>
      </c>
      <c r="AV1858" s="14" t="s">
        <v>82</v>
      </c>
      <c r="AW1858" s="14" t="s">
        <v>34</v>
      </c>
      <c r="AX1858" s="14" t="s">
        <v>73</v>
      </c>
      <c r="AY1858" s="175" t="s">
        <v>252</v>
      </c>
    </row>
    <row r="1859" spans="2:51" s="13" customFormat="1" ht="11.25">
      <c r="B1859" s="167"/>
      <c r="D1859" s="160" t="s">
        <v>264</v>
      </c>
      <c r="E1859" s="168" t="s">
        <v>3</v>
      </c>
      <c r="F1859" s="169" t="s">
        <v>7461</v>
      </c>
      <c r="H1859" s="168" t="s">
        <v>3</v>
      </c>
      <c r="I1859" s="170"/>
      <c r="L1859" s="167"/>
      <c r="M1859" s="171"/>
      <c r="N1859" s="172"/>
      <c r="O1859" s="172"/>
      <c r="P1859" s="172"/>
      <c r="Q1859" s="172"/>
      <c r="R1859" s="172"/>
      <c r="S1859" s="172"/>
      <c r="T1859" s="173"/>
      <c r="AT1859" s="168" t="s">
        <v>264</v>
      </c>
      <c r="AU1859" s="168" t="s">
        <v>82</v>
      </c>
      <c r="AV1859" s="13" t="s">
        <v>80</v>
      </c>
      <c r="AW1859" s="13" t="s">
        <v>34</v>
      </c>
      <c r="AX1859" s="13" t="s">
        <v>73</v>
      </c>
      <c r="AY1859" s="168" t="s">
        <v>252</v>
      </c>
    </row>
    <row r="1860" spans="2:51" s="14" customFormat="1" ht="11.25">
      <c r="B1860" s="174"/>
      <c r="D1860" s="160" t="s">
        <v>264</v>
      </c>
      <c r="E1860" s="175" t="s">
        <v>3</v>
      </c>
      <c r="F1860" s="176" t="s">
        <v>303</v>
      </c>
      <c r="H1860" s="177">
        <v>6</v>
      </c>
      <c r="I1860" s="178"/>
      <c r="L1860" s="174"/>
      <c r="M1860" s="179"/>
      <c r="N1860" s="180"/>
      <c r="O1860" s="180"/>
      <c r="P1860" s="180"/>
      <c r="Q1860" s="180"/>
      <c r="R1860" s="180"/>
      <c r="S1860" s="180"/>
      <c r="T1860" s="181"/>
      <c r="AT1860" s="175" t="s">
        <v>264</v>
      </c>
      <c r="AU1860" s="175" t="s">
        <v>82</v>
      </c>
      <c r="AV1860" s="14" t="s">
        <v>82</v>
      </c>
      <c r="AW1860" s="14" t="s">
        <v>34</v>
      </c>
      <c r="AX1860" s="14" t="s">
        <v>73</v>
      </c>
      <c r="AY1860" s="175" t="s">
        <v>252</v>
      </c>
    </row>
    <row r="1861" spans="2:51" s="13" customFormat="1" ht="11.25">
      <c r="B1861" s="167"/>
      <c r="D1861" s="160" t="s">
        <v>264</v>
      </c>
      <c r="E1861" s="168" t="s">
        <v>3</v>
      </c>
      <c r="F1861" s="169" t="s">
        <v>7462</v>
      </c>
      <c r="H1861" s="168" t="s">
        <v>3</v>
      </c>
      <c r="I1861" s="170"/>
      <c r="L1861" s="167"/>
      <c r="M1861" s="171"/>
      <c r="N1861" s="172"/>
      <c r="O1861" s="172"/>
      <c r="P1861" s="172"/>
      <c r="Q1861" s="172"/>
      <c r="R1861" s="172"/>
      <c r="S1861" s="172"/>
      <c r="T1861" s="173"/>
      <c r="AT1861" s="168" t="s">
        <v>264</v>
      </c>
      <c r="AU1861" s="168" t="s">
        <v>82</v>
      </c>
      <c r="AV1861" s="13" t="s">
        <v>80</v>
      </c>
      <c r="AW1861" s="13" t="s">
        <v>34</v>
      </c>
      <c r="AX1861" s="13" t="s">
        <v>73</v>
      </c>
      <c r="AY1861" s="168" t="s">
        <v>252</v>
      </c>
    </row>
    <row r="1862" spans="2:51" s="14" customFormat="1" ht="11.25">
      <c r="B1862" s="174"/>
      <c r="D1862" s="160" t="s">
        <v>264</v>
      </c>
      <c r="E1862" s="175" t="s">
        <v>3</v>
      </c>
      <c r="F1862" s="176" t="s">
        <v>318</v>
      </c>
      <c r="H1862" s="177">
        <v>8</v>
      </c>
      <c r="I1862" s="178"/>
      <c r="L1862" s="174"/>
      <c r="M1862" s="179"/>
      <c r="N1862" s="180"/>
      <c r="O1862" s="180"/>
      <c r="P1862" s="180"/>
      <c r="Q1862" s="180"/>
      <c r="R1862" s="180"/>
      <c r="S1862" s="180"/>
      <c r="T1862" s="181"/>
      <c r="AT1862" s="175" t="s">
        <v>264</v>
      </c>
      <c r="AU1862" s="175" t="s">
        <v>82</v>
      </c>
      <c r="AV1862" s="14" t="s">
        <v>82</v>
      </c>
      <c r="AW1862" s="14" t="s">
        <v>34</v>
      </c>
      <c r="AX1862" s="14" t="s">
        <v>73</v>
      </c>
      <c r="AY1862" s="175" t="s">
        <v>252</v>
      </c>
    </row>
    <row r="1863" spans="2:51" s="13" customFormat="1" ht="11.25">
      <c r="B1863" s="167"/>
      <c r="D1863" s="160" t="s">
        <v>264</v>
      </c>
      <c r="E1863" s="168" t="s">
        <v>3</v>
      </c>
      <c r="F1863" s="169" t="s">
        <v>7463</v>
      </c>
      <c r="H1863" s="168" t="s">
        <v>3</v>
      </c>
      <c r="I1863" s="170"/>
      <c r="L1863" s="167"/>
      <c r="M1863" s="171"/>
      <c r="N1863" s="172"/>
      <c r="O1863" s="172"/>
      <c r="P1863" s="172"/>
      <c r="Q1863" s="172"/>
      <c r="R1863" s="172"/>
      <c r="S1863" s="172"/>
      <c r="T1863" s="173"/>
      <c r="AT1863" s="168" t="s">
        <v>264</v>
      </c>
      <c r="AU1863" s="168" t="s">
        <v>82</v>
      </c>
      <c r="AV1863" s="13" t="s">
        <v>80</v>
      </c>
      <c r="AW1863" s="13" t="s">
        <v>34</v>
      </c>
      <c r="AX1863" s="13" t="s">
        <v>73</v>
      </c>
      <c r="AY1863" s="168" t="s">
        <v>252</v>
      </c>
    </row>
    <row r="1864" spans="2:51" s="14" customFormat="1" ht="11.25">
      <c r="B1864" s="174"/>
      <c r="D1864" s="160" t="s">
        <v>264</v>
      </c>
      <c r="E1864" s="175" t="s">
        <v>3</v>
      </c>
      <c r="F1864" s="176" t="s">
        <v>338</v>
      </c>
      <c r="H1864" s="177">
        <v>10</v>
      </c>
      <c r="I1864" s="178"/>
      <c r="L1864" s="174"/>
      <c r="M1864" s="179"/>
      <c r="N1864" s="180"/>
      <c r="O1864" s="180"/>
      <c r="P1864" s="180"/>
      <c r="Q1864" s="180"/>
      <c r="R1864" s="180"/>
      <c r="S1864" s="180"/>
      <c r="T1864" s="181"/>
      <c r="AT1864" s="175" t="s">
        <v>264</v>
      </c>
      <c r="AU1864" s="175" t="s">
        <v>82</v>
      </c>
      <c r="AV1864" s="14" t="s">
        <v>82</v>
      </c>
      <c r="AW1864" s="14" t="s">
        <v>34</v>
      </c>
      <c r="AX1864" s="14" t="s">
        <v>73</v>
      </c>
      <c r="AY1864" s="175" t="s">
        <v>252</v>
      </c>
    </row>
    <row r="1865" spans="2:51" s="13" customFormat="1" ht="11.25">
      <c r="B1865" s="167"/>
      <c r="D1865" s="160" t="s">
        <v>264</v>
      </c>
      <c r="E1865" s="168" t="s">
        <v>3</v>
      </c>
      <c r="F1865" s="169" t="s">
        <v>7464</v>
      </c>
      <c r="H1865" s="168" t="s">
        <v>3</v>
      </c>
      <c r="I1865" s="170"/>
      <c r="L1865" s="167"/>
      <c r="M1865" s="171"/>
      <c r="N1865" s="172"/>
      <c r="O1865" s="172"/>
      <c r="P1865" s="172"/>
      <c r="Q1865" s="172"/>
      <c r="R1865" s="172"/>
      <c r="S1865" s="172"/>
      <c r="T1865" s="173"/>
      <c r="AT1865" s="168" t="s">
        <v>264</v>
      </c>
      <c r="AU1865" s="168" t="s">
        <v>82</v>
      </c>
      <c r="AV1865" s="13" t="s">
        <v>80</v>
      </c>
      <c r="AW1865" s="13" t="s">
        <v>34</v>
      </c>
      <c r="AX1865" s="13" t="s">
        <v>73</v>
      </c>
      <c r="AY1865" s="168" t="s">
        <v>252</v>
      </c>
    </row>
    <row r="1866" spans="2:51" s="14" customFormat="1" ht="11.25">
      <c r="B1866" s="174"/>
      <c r="D1866" s="160" t="s">
        <v>264</v>
      </c>
      <c r="E1866" s="175" t="s">
        <v>3</v>
      </c>
      <c r="F1866" s="176" t="s">
        <v>258</v>
      </c>
      <c r="H1866" s="177">
        <v>4</v>
      </c>
      <c r="I1866" s="178"/>
      <c r="L1866" s="174"/>
      <c r="M1866" s="179"/>
      <c r="N1866" s="180"/>
      <c r="O1866" s="180"/>
      <c r="P1866" s="180"/>
      <c r="Q1866" s="180"/>
      <c r="R1866" s="180"/>
      <c r="S1866" s="180"/>
      <c r="T1866" s="181"/>
      <c r="AT1866" s="175" t="s">
        <v>264</v>
      </c>
      <c r="AU1866" s="175" t="s">
        <v>82</v>
      </c>
      <c r="AV1866" s="14" t="s">
        <v>82</v>
      </c>
      <c r="AW1866" s="14" t="s">
        <v>34</v>
      </c>
      <c r="AX1866" s="14" t="s">
        <v>73</v>
      </c>
      <c r="AY1866" s="175" t="s">
        <v>252</v>
      </c>
    </row>
    <row r="1867" spans="2:51" s="13" customFormat="1" ht="11.25">
      <c r="B1867" s="167"/>
      <c r="D1867" s="160" t="s">
        <v>264</v>
      </c>
      <c r="E1867" s="168" t="s">
        <v>3</v>
      </c>
      <c r="F1867" s="169" t="s">
        <v>7465</v>
      </c>
      <c r="H1867" s="168" t="s">
        <v>3</v>
      </c>
      <c r="I1867" s="170"/>
      <c r="L1867" s="167"/>
      <c r="M1867" s="171"/>
      <c r="N1867" s="172"/>
      <c r="O1867" s="172"/>
      <c r="P1867" s="172"/>
      <c r="Q1867" s="172"/>
      <c r="R1867" s="172"/>
      <c r="S1867" s="172"/>
      <c r="T1867" s="173"/>
      <c r="AT1867" s="168" t="s">
        <v>264</v>
      </c>
      <c r="AU1867" s="168" t="s">
        <v>82</v>
      </c>
      <c r="AV1867" s="13" t="s">
        <v>80</v>
      </c>
      <c r="AW1867" s="13" t="s">
        <v>34</v>
      </c>
      <c r="AX1867" s="13" t="s">
        <v>73</v>
      </c>
      <c r="AY1867" s="168" t="s">
        <v>252</v>
      </c>
    </row>
    <row r="1868" spans="2:51" s="14" customFormat="1" ht="11.25">
      <c r="B1868" s="174"/>
      <c r="D1868" s="160" t="s">
        <v>264</v>
      </c>
      <c r="E1868" s="175" t="s">
        <v>3</v>
      </c>
      <c r="F1868" s="176" t="s">
        <v>303</v>
      </c>
      <c r="H1868" s="177">
        <v>6</v>
      </c>
      <c r="I1868" s="178"/>
      <c r="L1868" s="174"/>
      <c r="M1868" s="179"/>
      <c r="N1868" s="180"/>
      <c r="O1868" s="180"/>
      <c r="P1868" s="180"/>
      <c r="Q1868" s="180"/>
      <c r="R1868" s="180"/>
      <c r="S1868" s="180"/>
      <c r="T1868" s="181"/>
      <c r="AT1868" s="175" t="s">
        <v>264</v>
      </c>
      <c r="AU1868" s="175" t="s">
        <v>82</v>
      </c>
      <c r="AV1868" s="14" t="s">
        <v>82</v>
      </c>
      <c r="AW1868" s="14" t="s">
        <v>34</v>
      </c>
      <c r="AX1868" s="14" t="s">
        <v>73</v>
      </c>
      <c r="AY1868" s="175" t="s">
        <v>252</v>
      </c>
    </row>
    <row r="1869" spans="2:51" s="13" customFormat="1" ht="11.25">
      <c r="B1869" s="167"/>
      <c r="D1869" s="160" t="s">
        <v>264</v>
      </c>
      <c r="E1869" s="168" t="s">
        <v>3</v>
      </c>
      <c r="F1869" s="169" t="s">
        <v>7466</v>
      </c>
      <c r="H1869" s="168" t="s">
        <v>3</v>
      </c>
      <c r="I1869" s="170"/>
      <c r="L1869" s="167"/>
      <c r="M1869" s="171"/>
      <c r="N1869" s="172"/>
      <c r="O1869" s="172"/>
      <c r="P1869" s="172"/>
      <c r="Q1869" s="172"/>
      <c r="R1869" s="172"/>
      <c r="S1869" s="172"/>
      <c r="T1869" s="173"/>
      <c r="AT1869" s="168" t="s">
        <v>264</v>
      </c>
      <c r="AU1869" s="168" t="s">
        <v>82</v>
      </c>
      <c r="AV1869" s="13" t="s">
        <v>80</v>
      </c>
      <c r="AW1869" s="13" t="s">
        <v>34</v>
      </c>
      <c r="AX1869" s="13" t="s">
        <v>73</v>
      </c>
      <c r="AY1869" s="168" t="s">
        <v>252</v>
      </c>
    </row>
    <row r="1870" spans="2:51" s="14" customFormat="1" ht="11.25">
      <c r="B1870" s="174"/>
      <c r="D1870" s="160" t="s">
        <v>264</v>
      </c>
      <c r="E1870" s="175" t="s">
        <v>3</v>
      </c>
      <c r="F1870" s="176" t="s">
        <v>338</v>
      </c>
      <c r="H1870" s="177">
        <v>10</v>
      </c>
      <c r="I1870" s="178"/>
      <c r="L1870" s="174"/>
      <c r="M1870" s="179"/>
      <c r="N1870" s="180"/>
      <c r="O1870" s="180"/>
      <c r="P1870" s="180"/>
      <c r="Q1870" s="180"/>
      <c r="R1870" s="180"/>
      <c r="S1870" s="180"/>
      <c r="T1870" s="181"/>
      <c r="AT1870" s="175" t="s">
        <v>264</v>
      </c>
      <c r="AU1870" s="175" t="s">
        <v>82</v>
      </c>
      <c r="AV1870" s="14" t="s">
        <v>82</v>
      </c>
      <c r="AW1870" s="14" t="s">
        <v>34</v>
      </c>
      <c r="AX1870" s="14" t="s">
        <v>73</v>
      </c>
      <c r="AY1870" s="175" t="s">
        <v>252</v>
      </c>
    </row>
    <row r="1871" spans="2:51" s="13" customFormat="1" ht="11.25">
      <c r="B1871" s="167"/>
      <c r="D1871" s="160" t="s">
        <v>264</v>
      </c>
      <c r="E1871" s="168" t="s">
        <v>3</v>
      </c>
      <c r="F1871" s="169" t="s">
        <v>7467</v>
      </c>
      <c r="H1871" s="168" t="s">
        <v>3</v>
      </c>
      <c r="I1871" s="170"/>
      <c r="L1871" s="167"/>
      <c r="M1871" s="171"/>
      <c r="N1871" s="172"/>
      <c r="O1871" s="172"/>
      <c r="P1871" s="172"/>
      <c r="Q1871" s="172"/>
      <c r="R1871" s="172"/>
      <c r="S1871" s="172"/>
      <c r="T1871" s="173"/>
      <c r="AT1871" s="168" t="s">
        <v>264</v>
      </c>
      <c r="AU1871" s="168" t="s">
        <v>82</v>
      </c>
      <c r="AV1871" s="13" t="s">
        <v>80</v>
      </c>
      <c r="AW1871" s="13" t="s">
        <v>34</v>
      </c>
      <c r="AX1871" s="13" t="s">
        <v>73</v>
      </c>
      <c r="AY1871" s="168" t="s">
        <v>252</v>
      </c>
    </row>
    <row r="1872" spans="2:51" s="14" customFormat="1" ht="11.25">
      <c r="B1872" s="174"/>
      <c r="D1872" s="160" t="s">
        <v>264</v>
      </c>
      <c r="E1872" s="175" t="s">
        <v>3</v>
      </c>
      <c r="F1872" s="176" t="s">
        <v>414</v>
      </c>
      <c r="H1872" s="177">
        <v>17</v>
      </c>
      <c r="I1872" s="178"/>
      <c r="L1872" s="174"/>
      <c r="M1872" s="179"/>
      <c r="N1872" s="180"/>
      <c r="O1872" s="180"/>
      <c r="P1872" s="180"/>
      <c r="Q1872" s="180"/>
      <c r="R1872" s="180"/>
      <c r="S1872" s="180"/>
      <c r="T1872" s="181"/>
      <c r="AT1872" s="175" t="s">
        <v>264</v>
      </c>
      <c r="AU1872" s="175" t="s">
        <v>82</v>
      </c>
      <c r="AV1872" s="14" t="s">
        <v>82</v>
      </c>
      <c r="AW1872" s="14" t="s">
        <v>34</v>
      </c>
      <c r="AX1872" s="14" t="s">
        <v>73</v>
      </c>
      <c r="AY1872" s="175" t="s">
        <v>252</v>
      </c>
    </row>
    <row r="1873" spans="2:51" s="13" customFormat="1" ht="11.25">
      <c r="B1873" s="167"/>
      <c r="D1873" s="160" t="s">
        <v>264</v>
      </c>
      <c r="E1873" s="168" t="s">
        <v>3</v>
      </c>
      <c r="F1873" s="169" t="s">
        <v>7468</v>
      </c>
      <c r="H1873" s="168" t="s">
        <v>3</v>
      </c>
      <c r="I1873" s="170"/>
      <c r="L1873" s="167"/>
      <c r="M1873" s="171"/>
      <c r="N1873" s="172"/>
      <c r="O1873" s="172"/>
      <c r="P1873" s="172"/>
      <c r="Q1873" s="172"/>
      <c r="R1873" s="172"/>
      <c r="S1873" s="172"/>
      <c r="T1873" s="173"/>
      <c r="AT1873" s="168" t="s">
        <v>264</v>
      </c>
      <c r="AU1873" s="168" t="s">
        <v>82</v>
      </c>
      <c r="AV1873" s="13" t="s">
        <v>80</v>
      </c>
      <c r="AW1873" s="13" t="s">
        <v>34</v>
      </c>
      <c r="AX1873" s="13" t="s">
        <v>73</v>
      </c>
      <c r="AY1873" s="168" t="s">
        <v>252</v>
      </c>
    </row>
    <row r="1874" spans="2:51" s="14" customFormat="1" ht="11.25">
      <c r="B1874" s="174"/>
      <c r="D1874" s="160" t="s">
        <v>264</v>
      </c>
      <c r="E1874" s="175" t="s">
        <v>3</v>
      </c>
      <c r="F1874" s="176" t="s">
        <v>8</v>
      </c>
      <c r="H1874" s="177">
        <v>21</v>
      </c>
      <c r="I1874" s="178"/>
      <c r="L1874" s="174"/>
      <c r="M1874" s="179"/>
      <c r="N1874" s="180"/>
      <c r="O1874" s="180"/>
      <c r="P1874" s="180"/>
      <c r="Q1874" s="180"/>
      <c r="R1874" s="180"/>
      <c r="S1874" s="180"/>
      <c r="T1874" s="181"/>
      <c r="AT1874" s="175" t="s">
        <v>264</v>
      </c>
      <c r="AU1874" s="175" t="s">
        <v>82</v>
      </c>
      <c r="AV1874" s="14" t="s">
        <v>82</v>
      </c>
      <c r="AW1874" s="14" t="s">
        <v>34</v>
      </c>
      <c r="AX1874" s="14" t="s">
        <v>73</v>
      </c>
      <c r="AY1874" s="175" t="s">
        <v>252</v>
      </c>
    </row>
    <row r="1875" spans="2:51" s="13" customFormat="1" ht="11.25">
      <c r="B1875" s="167"/>
      <c r="D1875" s="160" t="s">
        <v>264</v>
      </c>
      <c r="E1875" s="168" t="s">
        <v>3</v>
      </c>
      <c r="F1875" s="169" t="s">
        <v>7469</v>
      </c>
      <c r="H1875" s="168" t="s">
        <v>3</v>
      </c>
      <c r="I1875" s="170"/>
      <c r="L1875" s="167"/>
      <c r="M1875" s="171"/>
      <c r="N1875" s="172"/>
      <c r="O1875" s="172"/>
      <c r="P1875" s="172"/>
      <c r="Q1875" s="172"/>
      <c r="R1875" s="172"/>
      <c r="S1875" s="172"/>
      <c r="T1875" s="173"/>
      <c r="AT1875" s="168" t="s">
        <v>264</v>
      </c>
      <c r="AU1875" s="168" t="s">
        <v>82</v>
      </c>
      <c r="AV1875" s="13" t="s">
        <v>80</v>
      </c>
      <c r="AW1875" s="13" t="s">
        <v>34</v>
      </c>
      <c r="AX1875" s="13" t="s">
        <v>73</v>
      </c>
      <c r="AY1875" s="168" t="s">
        <v>252</v>
      </c>
    </row>
    <row r="1876" spans="2:51" s="14" customFormat="1" ht="11.25">
      <c r="B1876" s="174"/>
      <c r="D1876" s="160" t="s">
        <v>264</v>
      </c>
      <c r="E1876" s="175" t="s">
        <v>3</v>
      </c>
      <c r="F1876" s="176" t="s">
        <v>373</v>
      </c>
      <c r="H1876" s="177">
        <v>12</v>
      </c>
      <c r="I1876" s="178"/>
      <c r="L1876" s="174"/>
      <c r="M1876" s="179"/>
      <c r="N1876" s="180"/>
      <c r="O1876" s="180"/>
      <c r="P1876" s="180"/>
      <c r="Q1876" s="180"/>
      <c r="R1876" s="180"/>
      <c r="S1876" s="180"/>
      <c r="T1876" s="181"/>
      <c r="AT1876" s="175" t="s">
        <v>264</v>
      </c>
      <c r="AU1876" s="175" t="s">
        <v>82</v>
      </c>
      <c r="AV1876" s="14" t="s">
        <v>82</v>
      </c>
      <c r="AW1876" s="14" t="s">
        <v>34</v>
      </c>
      <c r="AX1876" s="14" t="s">
        <v>73</v>
      </c>
      <c r="AY1876" s="175" t="s">
        <v>252</v>
      </c>
    </row>
    <row r="1877" spans="2:51" s="13" customFormat="1" ht="11.25">
      <c r="B1877" s="167"/>
      <c r="D1877" s="160" t="s">
        <v>264</v>
      </c>
      <c r="E1877" s="168" t="s">
        <v>3</v>
      </c>
      <c r="F1877" s="169" t="s">
        <v>7470</v>
      </c>
      <c r="H1877" s="168" t="s">
        <v>3</v>
      </c>
      <c r="I1877" s="170"/>
      <c r="L1877" s="167"/>
      <c r="M1877" s="171"/>
      <c r="N1877" s="172"/>
      <c r="O1877" s="172"/>
      <c r="P1877" s="172"/>
      <c r="Q1877" s="172"/>
      <c r="R1877" s="172"/>
      <c r="S1877" s="172"/>
      <c r="T1877" s="173"/>
      <c r="AT1877" s="168" t="s">
        <v>264</v>
      </c>
      <c r="AU1877" s="168" t="s">
        <v>82</v>
      </c>
      <c r="AV1877" s="13" t="s">
        <v>80</v>
      </c>
      <c r="AW1877" s="13" t="s">
        <v>34</v>
      </c>
      <c r="AX1877" s="13" t="s">
        <v>73</v>
      </c>
      <c r="AY1877" s="168" t="s">
        <v>252</v>
      </c>
    </row>
    <row r="1878" spans="2:51" s="14" customFormat="1" ht="11.25">
      <c r="B1878" s="174"/>
      <c r="D1878" s="160" t="s">
        <v>264</v>
      </c>
      <c r="E1878" s="175" t="s">
        <v>3</v>
      </c>
      <c r="F1878" s="176" t="s">
        <v>360</v>
      </c>
      <c r="H1878" s="177">
        <v>11</v>
      </c>
      <c r="I1878" s="178"/>
      <c r="L1878" s="174"/>
      <c r="M1878" s="179"/>
      <c r="N1878" s="180"/>
      <c r="O1878" s="180"/>
      <c r="P1878" s="180"/>
      <c r="Q1878" s="180"/>
      <c r="R1878" s="180"/>
      <c r="S1878" s="180"/>
      <c r="T1878" s="181"/>
      <c r="AT1878" s="175" t="s">
        <v>264</v>
      </c>
      <c r="AU1878" s="175" t="s">
        <v>82</v>
      </c>
      <c r="AV1878" s="14" t="s">
        <v>82</v>
      </c>
      <c r="AW1878" s="14" t="s">
        <v>34</v>
      </c>
      <c r="AX1878" s="14" t="s">
        <v>73</v>
      </c>
      <c r="AY1878" s="175" t="s">
        <v>252</v>
      </c>
    </row>
    <row r="1879" spans="2:51" s="13" customFormat="1" ht="11.25">
      <c r="B1879" s="167"/>
      <c r="D1879" s="160" t="s">
        <v>264</v>
      </c>
      <c r="E1879" s="168" t="s">
        <v>3</v>
      </c>
      <c r="F1879" s="169" t="s">
        <v>7471</v>
      </c>
      <c r="H1879" s="168" t="s">
        <v>3</v>
      </c>
      <c r="I1879" s="170"/>
      <c r="L1879" s="167"/>
      <c r="M1879" s="171"/>
      <c r="N1879" s="172"/>
      <c r="O1879" s="172"/>
      <c r="P1879" s="172"/>
      <c r="Q1879" s="172"/>
      <c r="R1879" s="172"/>
      <c r="S1879" s="172"/>
      <c r="T1879" s="173"/>
      <c r="AT1879" s="168" t="s">
        <v>264</v>
      </c>
      <c r="AU1879" s="168" t="s">
        <v>82</v>
      </c>
      <c r="AV1879" s="13" t="s">
        <v>80</v>
      </c>
      <c r="AW1879" s="13" t="s">
        <v>34</v>
      </c>
      <c r="AX1879" s="13" t="s">
        <v>73</v>
      </c>
      <c r="AY1879" s="168" t="s">
        <v>252</v>
      </c>
    </row>
    <row r="1880" spans="2:51" s="14" customFormat="1" ht="11.25">
      <c r="B1880" s="174"/>
      <c r="D1880" s="160" t="s">
        <v>264</v>
      </c>
      <c r="E1880" s="175" t="s">
        <v>3</v>
      </c>
      <c r="F1880" s="176" t="s">
        <v>296</v>
      </c>
      <c r="H1880" s="177">
        <v>5</v>
      </c>
      <c r="I1880" s="178"/>
      <c r="L1880" s="174"/>
      <c r="M1880" s="179"/>
      <c r="N1880" s="180"/>
      <c r="O1880" s="180"/>
      <c r="P1880" s="180"/>
      <c r="Q1880" s="180"/>
      <c r="R1880" s="180"/>
      <c r="S1880" s="180"/>
      <c r="T1880" s="181"/>
      <c r="AT1880" s="175" t="s">
        <v>264</v>
      </c>
      <c r="AU1880" s="175" t="s">
        <v>82</v>
      </c>
      <c r="AV1880" s="14" t="s">
        <v>82</v>
      </c>
      <c r="AW1880" s="14" t="s">
        <v>34</v>
      </c>
      <c r="AX1880" s="14" t="s">
        <v>73</v>
      </c>
      <c r="AY1880" s="175" t="s">
        <v>252</v>
      </c>
    </row>
    <row r="1881" spans="2:51" s="13" customFormat="1" ht="11.25">
      <c r="B1881" s="167"/>
      <c r="D1881" s="160" t="s">
        <v>264</v>
      </c>
      <c r="E1881" s="168" t="s">
        <v>3</v>
      </c>
      <c r="F1881" s="169" t="s">
        <v>7472</v>
      </c>
      <c r="H1881" s="168" t="s">
        <v>3</v>
      </c>
      <c r="I1881" s="170"/>
      <c r="L1881" s="167"/>
      <c r="M1881" s="171"/>
      <c r="N1881" s="172"/>
      <c r="O1881" s="172"/>
      <c r="P1881" s="172"/>
      <c r="Q1881" s="172"/>
      <c r="R1881" s="172"/>
      <c r="S1881" s="172"/>
      <c r="T1881" s="173"/>
      <c r="AT1881" s="168" t="s">
        <v>264</v>
      </c>
      <c r="AU1881" s="168" t="s">
        <v>82</v>
      </c>
      <c r="AV1881" s="13" t="s">
        <v>80</v>
      </c>
      <c r="AW1881" s="13" t="s">
        <v>34</v>
      </c>
      <c r="AX1881" s="13" t="s">
        <v>73</v>
      </c>
      <c r="AY1881" s="168" t="s">
        <v>252</v>
      </c>
    </row>
    <row r="1882" spans="2:51" s="14" customFormat="1" ht="11.25">
      <c r="B1882" s="174"/>
      <c r="D1882" s="160" t="s">
        <v>264</v>
      </c>
      <c r="E1882" s="175" t="s">
        <v>3</v>
      </c>
      <c r="F1882" s="176" t="s">
        <v>312</v>
      </c>
      <c r="H1882" s="177">
        <v>7</v>
      </c>
      <c r="I1882" s="178"/>
      <c r="L1882" s="174"/>
      <c r="M1882" s="179"/>
      <c r="N1882" s="180"/>
      <c r="O1882" s="180"/>
      <c r="P1882" s="180"/>
      <c r="Q1882" s="180"/>
      <c r="R1882" s="180"/>
      <c r="S1882" s="180"/>
      <c r="T1882" s="181"/>
      <c r="AT1882" s="175" t="s">
        <v>264</v>
      </c>
      <c r="AU1882" s="175" t="s">
        <v>82</v>
      </c>
      <c r="AV1882" s="14" t="s">
        <v>82</v>
      </c>
      <c r="AW1882" s="14" t="s">
        <v>34</v>
      </c>
      <c r="AX1882" s="14" t="s">
        <v>73</v>
      </c>
      <c r="AY1882" s="175" t="s">
        <v>252</v>
      </c>
    </row>
    <row r="1883" spans="2:51" s="13" customFormat="1" ht="11.25">
      <c r="B1883" s="167"/>
      <c r="D1883" s="160" t="s">
        <v>264</v>
      </c>
      <c r="E1883" s="168" t="s">
        <v>3</v>
      </c>
      <c r="F1883" s="169" t="s">
        <v>7473</v>
      </c>
      <c r="H1883" s="168" t="s">
        <v>3</v>
      </c>
      <c r="I1883" s="170"/>
      <c r="L1883" s="167"/>
      <c r="M1883" s="171"/>
      <c r="N1883" s="172"/>
      <c r="O1883" s="172"/>
      <c r="P1883" s="172"/>
      <c r="Q1883" s="172"/>
      <c r="R1883" s="172"/>
      <c r="S1883" s="172"/>
      <c r="T1883" s="173"/>
      <c r="AT1883" s="168" t="s">
        <v>264</v>
      </c>
      <c r="AU1883" s="168" t="s">
        <v>82</v>
      </c>
      <c r="AV1883" s="13" t="s">
        <v>80</v>
      </c>
      <c r="AW1883" s="13" t="s">
        <v>34</v>
      </c>
      <c r="AX1883" s="13" t="s">
        <v>73</v>
      </c>
      <c r="AY1883" s="168" t="s">
        <v>252</v>
      </c>
    </row>
    <row r="1884" spans="2:51" s="14" customFormat="1" ht="11.25">
      <c r="B1884" s="174"/>
      <c r="D1884" s="160" t="s">
        <v>264</v>
      </c>
      <c r="E1884" s="175" t="s">
        <v>3</v>
      </c>
      <c r="F1884" s="176" t="s">
        <v>328</v>
      </c>
      <c r="H1884" s="177">
        <v>9</v>
      </c>
      <c r="I1884" s="178"/>
      <c r="L1884" s="174"/>
      <c r="M1884" s="179"/>
      <c r="N1884" s="180"/>
      <c r="O1884" s="180"/>
      <c r="P1884" s="180"/>
      <c r="Q1884" s="180"/>
      <c r="R1884" s="180"/>
      <c r="S1884" s="180"/>
      <c r="T1884" s="181"/>
      <c r="AT1884" s="175" t="s">
        <v>264</v>
      </c>
      <c r="AU1884" s="175" t="s">
        <v>82</v>
      </c>
      <c r="AV1884" s="14" t="s">
        <v>82</v>
      </c>
      <c r="AW1884" s="14" t="s">
        <v>34</v>
      </c>
      <c r="AX1884" s="14" t="s">
        <v>73</v>
      </c>
      <c r="AY1884" s="175" t="s">
        <v>252</v>
      </c>
    </row>
    <row r="1885" spans="2:51" s="13" customFormat="1" ht="11.25">
      <c r="B1885" s="167"/>
      <c r="D1885" s="160" t="s">
        <v>264</v>
      </c>
      <c r="E1885" s="168" t="s">
        <v>3</v>
      </c>
      <c r="F1885" s="169" t="s">
        <v>7474</v>
      </c>
      <c r="H1885" s="168" t="s">
        <v>3</v>
      </c>
      <c r="I1885" s="170"/>
      <c r="L1885" s="167"/>
      <c r="M1885" s="171"/>
      <c r="N1885" s="172"/>
      <c r="O1885" s="172"/>
      <c r="P1885" s="172"/>
      <c r="Q1885" s="172"/>
      <c r="R1885" s="172"/>
      <c r="S1885" s="172"/>
      <c r="T1885" s="173"/>
      <c r="AT1885" s="168" t="s">
        <v>264</v>
      </c>
      <c r="AU1885" s="168" t="s">
        <v>82</v>
      </c>
      <c r="AV1885" s="13" t="s">
        <v>80</v>
      </c>
      <c r="AW1885" s="13" t="s">
        <v>34</v>
      </c>
      <c r="AX1885" s="13" t="s">
        <v>73</v>
      </c>
      <c r="AY1885" s="168" t="s">
        <v>252</v>
      </c>
    </row>
    <row r="1886" spans="2:51" s="14" customFormat="1" ht="11.25">
      <c r="B1886" s="174"/>
      <c r="D1886" s="160" t="s">
        <v>264</v>
      </c>
      <c r="E1886" s="175" t="s">
        <v>3</v>
      </c>
      <c r="F1886" s="176" t="s">
        <v>296</v>
      </c>
      <c r="H1886" s="177">
        <v>5</v>
      </c>
      <c r="I1886" s="178"/>
      <c r="L1886" s="174"/>
      <c r="M1886" s="179"/>
      <c r="N1886" s="180"/>
      <c r="O1886" s="180"/>
      <c r="P1886" s="180"/>
      <c r="Q1886" s="180"/>
      <c r="R1886" s="180"/>
      <c r="S1886" s="180"/>
      <c r="T1886" s="181"/>
      <c r="AT1886" s="175" t="s">
        <v>264</v>
      </c>
      <c r="AU1886" s="175" t="s">
        <v>82</v>
      </c>
      <c r="AV1886" s="14" t="s">
        <v>82</v>
      </c>
      <c r="AW1886" s="14" t="s">
        <v>34</v>
      </c>
      <c r="AX1886" s="14" t="s">
        <v>73</v>
      </c>
      <c r="AY1886" s="175" t="s">
        <v>252</v>
      </c>
    </row>
    <row r="1887" spans="2:51" s="13" customFormat="1" ht="11.25">
      <c r="B1887" s="167"/>
      <c r="D1887" s="160" t="s">
        <v>264</v>
      </c>
      <c r="E1887" s="168" t="s">
        <v>3</v>
      </c>
      <c r="F1887" s="169" t="s">
        <v>7475</v>
      </c>
      <c r="H1887" s="168" t="s">
        <v>3</v>
      </c>
      <c r="I1887" s="170"/>
      <c r="L1887" s="167"/>
      <c r="M1887" s="171"/>
      <c r="N1887" s="172"/>
      <c r="O1887" s="172"/>
      <c r="P1887" s="172"/>
      <c r="Q1887" s="172"/>
      <c r="R1887" s="172"/>
      <c r="S1887" s="172"/>
      <c r="T1887" s="173"/>
      <c r="AT1887" s="168" t="s">
        <v>264</v>
      </c>
      <c r="AU1887" s="168" t="s">
        <v>82</v>
      </c>
      <c r="AV1887" s="13" t="s">
        <v>80</v>
      </c>
      <c r="AW1887" s="13" t="s">
        <v>34</v>
      </c>
      <c r="AX1887" s="13" t="s">
        <v>73</v>
      </c>
      <c r="AY1887" s="168" t="s">
        <v>252</v>
      </c>
    </row>
    <row r="1888" spans="2:51" s="14" customFormat="1" ht="11.25">
      <c r="B1888" s="174"/>
      <c r="D1888" s="160" t="s">
        <v>264</v>
      </c>
      <c r="E1888" s="175" t="s">
        <v>3</v>
      </c>
      <c r="F1888" s="176" t="s">
        <v>312</v>
      </c>
      <c r="H1888" s="177">
        <v>7</v>
      </c>
      <c r="I1888" s="178"/>
      <c r="L1888" s="174"/>
      <c r="M1888" s="179"/>
      <c r="N1888" s="180"/>
      <c r="O1888" s="180"/>
      <c r="P1888" s="180"/>
      <c r="Q1888" s="180"/>
      <c r="R1888" s="180"/>
      <c r="S1888" s="180"/>
      <c r="T1888" s="181"/>
      <c r="AT1888" s="175" t="s">
        <v>264</v>
      </c>
      <c r="AU1888" s="175" t="s">
        <v>82</v>
      </c>
      <c r="AV1888" s="14" t="s">
        <v>82</v>
      </c>
      <c r="AW1888" s="14" t="s">
        <v>34</v>
      </c>
      <c r="AX1888" s="14" t="s">
        <v>73</v>
      </c>
      <c r="AY1888" s="175" t="s">
        <v>252</v>
      </c>
    </row>
    <row r="1889" spans="2:51" s="13" customFormat="1" ht="11.25">
      <c r="B1889" s="167"/>
      <c r="D1889" s="160" t="s">
        <v>264</v>
      </c>
      <c r="E1889" s="168" t="s">
        <v>3</v>
      </c>
      <c r="F1889" s="169" t="s">
        <v>7476</v>
      </c>
      <c r="H1889" s="168" t="s">
        <v>3</v>
      </c>
      <c r="I1889" s="170"/>
      <c r="L1889" s="167"/>
      <c r="M1889" s="171"/>
      <c r="N1889" s="172"/>
      <c r="O1889" s="172"/>
      <c r="P1889" s="172"/>
      <c r="Q1889" s="172"/>
      <c r="R1889" s="172"/>
      <c r="S1889" s="172"/>
      <c r="T1889" s="173"/>
      <c r="AT1889" s="168" t="s">
        <v>264</v>
      </c>
      <c r="AU1889" s="168" t="s">
        <v>82</v>
      </c>
      <c r="AV1889" s="13" t="s">
        <v>80</v>
      </c>
      <c r="AW1889" s="13" t="s">
        <v>34</v>
      </c>
      <c r="AX1889" s="13" t="s">
        <v>73</v>
      </c>
      <c r="AY1889" s="168" t="s">
        <v>252</v>
      </c>
    </row>
    <row r="1890" spans="2:51" s="14" customFormat="1" ht="11.25">
      <c r="B1890" s="174"/>
      <c r="D1890" s="160" t="s">
        <v>264</v>
      </c>
      <c r="E1890" s="175" t="s">
        <v>3</v>
      </c>
      <c r="F1890" s="176" t="s">
        <v>328</v>
      </c>
      <c r="H1890" s="177">
        <v>9</v>
      </c>
      <c r="I1890" s="178"/>
      <c r="L1890" s="174"/>
      <c r="M1890" s="179"/>
      <c r="N1890" s="180"/>
      <c r="O1890" s="180"/>
      <c r="P1890" s="180"/>
      <c r="Q1890" s="180"/>
      <c r="R1890" s="180"/>
      <c r="S1890" s="180"/>
      <c r="T1890" s="181"/>
      <c r="AT1890" s="175" t="s">
        <v>264</v>
      </c>
      <c r="AU1890" s="175" t="s">
        <v>82</v>
      </c>
      <c r="AV1890" s="14" t="s">
        <v>82</v>
      </c>
      <c r="AW1890" s="14" t="s">
        <v>34</v>
      </c>
      <c r="AX1890" s="14" t="s">
        <v>73</v>
      </c>
      <c r="AY1890" s="175" t="s">
        <v>252</v>
      </c>
    </row>
    <row r="1891" spans="2:51" s="13" customFormat="1" ht="11.25">
      <c r="B1891" s="167"/>
      <c r="D1891" s="160" t="s">
        <v>264</v>
      </c>
      <c r="E1891" s="168" t="s">
        <v>3</v>
      </c>
      <c r="F1891" s="169" t="s">
        <v>7477</v>
      </c>
      <c r="H1891" s="168" t="s">
        <v>3</v>
      </c>
      <c r="I1891" s="170"/>
      <c r="L1891" s="167"/>
      <c r="M1891" s="171"/>
      <c r="N1891" s="172"/>
      <c r="O1891" s="172"/>
      <c r="P1891" s="172"/>
      <c r="Q1891" s="172"/>
      <c r="R1891" s="172"/>
      <c r="S1891" s="172"/>
      <c r="T1891" s="173"/>
      <c r="AT1891" s="168" t="s">
        <v>264</v>
      </c>
      <c r="AU1891" s="168" t="s">
        <v>82</v>
      </c>
      <c r="AV1891" s="13" t="s">
        <v>80</v>
      </c>
      <c r="AW1891" s="13" t="s">
        <v>34</v>
      </c>
      <c r="AX1891" s="13" t="s">
        <v>73</v>
      </c>
      <c r="AY1891" s="168" t="s">
        <v>252</v>
      </c>
    </row>
    <row r="1892" spans="2:51" s="14" customFormat="1" ht="11.25">
      <c r="B1892" s="174"/>
      <c r="D1892" s="160" t="s">
        <v>264</v>
      </c>
      <c r="E1892" s="175" t="s">
        <v>3</v>
      </c>
      <c r="F1892" s="176" t="s">
        <v>381</v>
      </c>
      <c r="H1892" s="177">
        <v>13</v>
      </c>
      <c r="I1892" s="178"/>
      <c r="L1892" s="174"/>
      <c r="M1892" s="179"/>
      <c r="N1892" s="180"/>
      <c r="O1892" s="180"/>
      <c r="P1892" s="180"/>
      <c r="Q1892" s="180"/>
      <c r="R1892" s="180"/>
      <c r="S1892" s="180"/>
      <c r="T1892" s="181"/>
      <c r="AT1892" s="175" t="s">
        <v>264</v>
      </c>
      <c r="AU1892" s="175" t="s">
        <v>82</v>
      </c>
      <c r="AV1892" s="14" t="s">
        <v>82</v>
      </c>
      <c r="AW1892" s="14" t="s">
        <v>34</v>
      </c>
      <c r="AX1892" s="14" t="s">
        <v>73</v>
      </c>
      <c r="AY1892" s="175" t="s">
        <v>252</v>
      </c>
    </row>
    <row r="1893" spans="2:51" s="13" customFormat="1" ht="11.25">
      <c r="B1893" s="167"/>
      <c r="D1893" s="160" t="s">
        <v>264</v>
      </c>
      <c r="E1893" s="168" t="s">
        <v>3</v>
      </c>
      <c r="F1893" s="169" t="s">
        <v>7478</v>
      </c>
      <c r="H1893" s="168" t="s">
        <v>3</v>
      </c>
      <c r="I1893" s="170"/>
      <c r="L1893" s="167"/>
      <c r="M1893" s="171"/>
      <c r="N1893" s="172"/>
      <c r="O1893" s="172"/>
      <c r="P1893" s="172"/>
      <c r="Q1893" s="172"/>
      <c r="R1893" s="172"/>
      <c r="S1893" s="172"/>
      <c r="T1893" s="173"/>
      <c r="AT1893" s="168" t="s">
        <v>264</v>
      </c>
      <c r="AU1893" s="168" t="s">
        <v>82</v>
      </c>
      <c r="AV1893" s="13" t="s">
        <v>80</v>
      </c>
      <c r="AW1893" s="13" t="s">
        <v>34</v>
      </c>
      <c r="AX1893" s="13" t="s">
        <v>73</v>
      </c>
      <c r="AY1893" s="168" t="s">
        <v>252</v>
      </c>
    </row>
    <row r="1894" spans="2:51" s="14" customFormat="1" ht="11.25">
      <c r="B1894" s="174"/>
      <c r="D1894" s="160" t="s">
        <v>264</v>
      </c>
      <c r="E1894" s="175" t="s">
        <v>3</v>
      </c>
      <c r="F1894" s="176" t="s">
        <v>414</v>
      </c>
      <c r="H1894" s="177">
        <v>17</v>
      </c>
      <c r="I1894" s="178"/>
      <c r="L1894" s="174"/>
      <c r="M1894" s="179"/>
      <c r="N1894" s="180"/>
      <c r="O1894" s="180"/>
      <c r="P1894" s="180"/>
      <c r="Q1894" s="180"/>
      <c r="R1894" s="180"/>
      <c r="S1894" s="180"/>
      <c r="T1894" s="181"/>
      <c r="AT1894" s="175" t="s">
        <v>264</v>
      </c>
      <c r="AU1894" s="175" t="s">
        <v>82</v>
      </c>
      <c r="AV1894" s="14" t="s">
        <v>82</v>
      </c>
      <c r="AW1894" s="14" t="s">
        <v>34</v>
      </c>
      <c r="AX1894" s="14" t="s">
        <v>73</v>
      </c>
      <c r="AY1894" s="175" t="s">
        <v>252</v>
      </c>
    </row>
    <row r="1895" spans="2:51" s="13" customFormat="1" ht="11.25">
      <c r="B1895" s="167"/>
      <c r="D1895" s="160" t="s">
        <v>264</v>
      </c>
      <c r="E1895" s="168" t="s">
        <v>3</v>
      </c>
      <c r="F1895" s="169" t="s">
        <v>7479</v>
      </c>
      <c r="H1895" s="168" t="s">
        <v>3</v>
      </c>
      <c r="I1895" s="170"/>
      <c r="L1895" s="167"/>
      <c r="M1895" s="171"/>
      <c r="N1895" s="172"/>
      <c r="O1895" s="172"/>
      <c r="P1895" s="172"/>
      <c r="Q1895" s="172"/>
      <c r="R1895" s="172"/>
      <c r="S1895" s="172"/>
      <c r="T1895" s="173"/>
      <c r="AT1895" s="168" t="s">
        <v>264</v>
      </c>
      <c r="AU1895" s="168" t="s">
        <v>82</v>
      </c>
      <c r="AV1895" s="13" t="s">
        <v>80</v>
      </c>
      <c r="AW1895" s="13" t="s">
        <v>34</v>
      </c>
      <c r="AX1895" s="13" t="s">
        <v>73</v>
      </c>
      <c r="AY1895" s="168" t="s">
        <v>252</v>
      </c>
    </row>
    <row r="1896" spans="2:51" s="14" customFormat="1" ht="11.25">
      <c r="B1896" s="174"/>
      <c r="D1896" s="160" t="s">
        <v>264</v>
      </c>
      <c r="E1896" s="175" t="s">
        <v>3</v>
      </c>
      <c r="F1896" s="176" t="s">
        <v>429</v>
      </c>
      <c r="H1896" s="177">
        <v>19</v>
      </c>
      <c r="I1896" s="178"/>
      <c r="L1896" s="174"/>
      <c r="M1896" s="179"/>
      <c r="N1896" s="180"/>
      <c r="O1896" s="180"/>
      <c r="P1896" s="180"/>
      <c r="Q1896" s="180"/>
      <c r="R1896" s="180"/>
      <c r="S1896" s="180"/>
      <c r="T1896" s="181"/>
      <c r="AT1896" s="175" t="s">
        <v>264</v>
      </c>
      <c r="AU1896" s="175" t="s">
        <v>82</v>
      </c>
      <c r="AV1896" s="14" t="s">
        <v>82</v>
      </c>
      <c r="AW1896" s="14" t="s">
        <v>34</v>
      </c>
      <c r="AX1896" s="14" t="s">
        <v>73</v>
      </c>
      <c r="AY1896" s="175" t="s">
        <v>252</v>
      </c>
    </row>
    <row r="1897" spans="2:51" s="13" customFormat="1" ht="11.25">
      <c r="B1897" s="167"/>
      <c r="D1897" s="160" t="s">
        <v>264</v>
      </c>
      <c r="E1897" s="168" t="s">
        <v>3</v>
      </c>
      <c r="F1897" s="169" t="s">
        <v>7480</v>
      </c>
      <c r="H1897" s="168" t="s">
        <v>3</v>
      </c>
      <c r="I1897" s="170"/>
      <c r="L1897" s="167"/>
      <c r="M1897" s="171"/>
      <c r="N1897" s="172"/>
      <c r="O1897" s="172"/>
      <c r="P1897" s="172"/>
      <c r="Q1897" s="172"/>
      <c r="R1897" s="172"/>
      <c r="S1897" s="172"/>
      <c r="T1897" s="173"/>
      <c r="AT1897" s="168" t="s">
        <v>264</v>
      </c>
      <c r="AU1897" s="168" t="s">
        <v>82</v>
      </c>
      <c r="AV1897" s="13" t="s">
        <v>80</v>
      </c>
      <c r="AW1897" s="13" t="s">
        <v>34</v>
      </c>
      <c r="AX1897" s="13" t="s">
        <v>73</v>
      </c>
      <c r="AY1897" s="168" t="s">
        <v>252</v>
      </c>
    </row>
    <row r="1898" spans="2:51" s="14" customFormat="1" ht="11.25">
      <c r="B1898" s="174"/>
      <c r="D1898" s="160" t="s">
        <v>264</v>
      </c>
      <c r="E1898" s="175" t="s">
        <v>3</v>
      </c>
      <c r="F1898" s="176" t="s">
        <v>318</v>
      </c>
      <c r="H1898" s="177">
        <v>8</v>
      </c>
      <c r="I1898" s="178"/>
      <c r="L1898" s="174"/>
      <c r="M1898" s="179"/>
      <c r="N1898" s="180"/>
      <c r="O1898" s="180"/>
      <c r="P1898" s="180"/>
      <c r="Q1898" s="180"/>
      <c r="R1898" s="180"/>
      <c r="S1898" s="180"/>
      <c r="T1898" s="181"/>
      <c r="AT1898" s="175" t="s">
        <v>264</v>
      </c>
      <c r="AU1898" s="175" t="s">
        <v>82</v>
      </c>
      <c r="AV1898" s="14" t="s">
        <v>82</v>
      </c>
      <c r="AW1898" s="14" t="s">
        <v>34</v>
      </c>
      <c r="AX1898" s="14" t="s">
        <v>73</v>
      </c>
      <c r="AY1898" s="175" t="s">
        <v>252</v>
      </c>
    </row>
    <row r="1899" spans="2:51" s="13" customFormat="1" ht="11.25">
      <c r="B1899" s="167"/>
      <c r="D1899" s="160" t="s">
        <v>264</v>
      </c>
      <c r="E1899" s="168" t="s">
        <v>3</v>
      </c>
      <c r="F1899" s="169" t="s">
        <v>7481</v>
      </c>
      <c r="H1899" s="168" t="s">
        <v>3</v>
      </c>
      <c r="I1899" s="170"/>
      <c r="L1899" s="167"/>
      <c r="M1899" s="171"/>
      <c r="N1899" s="172"/>
      <c r="O1899" s="172"/>
      <c r="P1899" s="172"/>
      <c r="Q1899" s="172"/>
      <c r="R1899" s="172"/>
      <c r="S1899" s="172"/>
      <c r="T1899" s="173"/>
      <c r="AT1899" s="168" t="s">
        <v>264</v>
      </c>
      <c r="AU1899" s="168" t="s">
        <v>82</v>
      </c>
      <c r="AV1899" s="13" t="s">
        <v>80</v>
      </c>
      <c r="AW1899" s="13" t="s">
        <v>34</v>
      </c>
      <c r="AX1899" s="13" t="s">
        <v>73</v>
      </c>
      <c r="AY1899" s="168" t="s">
        <v>252</v>
      </c>
    </row>
    <row r="1900" spans="2:51" s="14" customFormat="1" ht="11.25">
      <c r="B1900" s="174"/>
      <c r="D1900" s="160" t="s">
        <v>264</v>
      </c>
      <c r="E1900" s="175" t="s">
        <v>3</v>
      </c>
      <c r="F1900" s="176" t="s">
        <v>312</v>
      </c>
      <c r="H1900" s="177">
        <v>7</v>
      </c>
      <c r="I1900" s="178"/>
      <c r="L1900" s="174"/>
      <c r="M1900" s="179"/>
      <c r="N1900" s="180"/>
      <c r="O1900" s="180"/>
      <c r="P1900" s="180"/>
      <c r="Q1900" s="180"/>
      <c r="R1900" s="180"/>
      <c r="S1900" s="180"/>
      <c r="T1900" s="181"/>
      <c r="AT1900" s="175" t="s">
        <v>264</v>
      </c>
      <c r="AU1900" s="175" t="s">
        <v>82</v>
      </c>
      <c r="AV1900" s="14" t="s">
        <v>82</v>
      </c>
      <c r="AW1900" s="14" t="s">
        <v>34</v>
      </c>
      <c r="AX1900" s="14" t="s">
        <v>73</v>
      </c>
      <c r="AY1900" s="175" t="s">
        <v>252</v>
      </c>
    </row>
    <row r="1901" spans="2:51" s="13" customFormat="1" ht="11.25">
      <c r="B1901" s="167"/>
      <c r="D1901" s="160" t="s">
        <v>264</v>
      </c>
      <c r="E1901" s="168" t="s">
        <v>3</v>
      </c>
      <c r="F1901" s="169" t="s">
        <v>7482</v>
      </c>
      <c r="H1901" s="168" t="s">
        <v>3</v>
      </c>
      <c r="I1901" s="170"/>
      <c r="L1901" s="167"/>
      <c r="M1901" s="171"/>
      <c r="N1901" s="172"/>
      <c r="O1901" s="172"/>
      <c r="P1901" s="172"/>
      <c r="Q1901" s="172"/>
      <c r="R1901" s="172"/>
      <c r="S1901" s="172"/>
      <c r="T1901" s="173"/>
      <c r="AT1901" s="168" t="s">
        <v>264</v>
      </c>
      <c r="AU1901" s="168" t="s">
        <v>82</v>
      </c>
      <c r="AV1901" s="13" t="s">
        <v>80</v>
      </c>
      <c r="AW1901" s="13" t="s">
        <v>34</v>
      </c>
      <c r="AX1901" s="13" t="s">
        <v>73</v>
      </c>
      <c r="AY1901" s="168" t="s">
        <v>252</v>
      </c>
    </row>
    <row r="1902" spans="2:51" s="14" customFormat="1" ht="11.25">
      <c r="B1902" s="174"/>
      <c r="D1902" s="160" t="s">
        <v>264</v>
      </c>
      <c r="E1902" s="175" t="s">
        <v>3</v>
      </c>
      <c r="F1902" s="176" t="s">
        <v>328</v>
      </c>
      <c r="H1902" s="177">
        <v>9</v>
      </c>
      <c r="I1902" s="178"/>
      <c r="L1902" s="174"/>
      <c r="M1902" s="179"/>
      <c r="N1902" s="180"/>
      <c r="O1902" s="180"/>
      <c r="P1902" s="180"/>
      <c r="Q1902" s="180"/>
      <c r="R1902" s="180"/>
      <c r="S1902" s="180"/>
      <c r="T1902" s="181"/>
      <c r="AT1902" s="175" t="s">
        <v>264</v>
      </c>
      <c r="AU1902" s="175" t="s">
        <v>82</v>
      </c>
      <c r="AV1902" s="14" t="s">
        <v>82</v>
      </c>
      <c r="AW1902" s="14" t="s">
        <v>34</v>
      </c>
      <c r="AX1902" s="14" t="s">
        <v>73</v>
      </c>
      <c r="AY1902" s="175" t="s">
        <v>252</v>
      </c>
    </row>
    <row r="1903" spans="2:51" s="13" customFormat="1" ht="11.25">
      <c r="B1903" s="167"/>
      <c r="D1903" s="160" t="s">
        <v>264</v>
      </c>
      <c r="E1903" s="168" t="s">
        <v>3</v>
      </c>
      <c r="F1903" s="169" t="s">
        <v>7483</v>
      </c>
      <c r="H1903" s="168" t="s">
        <v>3</v>
      </c>
      <c r="I1903" s="170"/>
      <c r="L1903" s="167"/>
      <c r="M1903" s="171"/>
      <c r="N1903" s="172"/>
      <c r="O1903" s="172"/>
      <c r="P1903" s="172"/>
      <c r="Q1903" s="172"/>
      <c r="R1903" s="172"/>
      <c r="S1903" s="172"/>
      <c r="T1903" s="173"/>
      <c r="AT1903" s="168" t="s">
        <v>264</v>
      </c>
      <c r="AU1903" s="168" t="s">
        <v>82</v>
      </c>
      <c r="AV1903" s="13" t="s">
        <v>80</v>
      </c>
      <c r="AW1903" s="13" t="s">
        <v>34</v>
      </c>
      <c r="AX1903" s="13" t="s">
        <v>73</v>
      </c>
      <c r="AY1903" s="168" t="s">
        <v>252</v>
      </c>
    </row>
    <row r="1904" spans="2:51" s="14" customFormat="1" ht="11.25">
      <c r="B1904" s="174"/>
      <c r="D1904" s="160" t="s">
        <v>264</v>
      </c>
      <c r="E1904" s="175" t="s">
        <v>3</v>
      </c>
      <c r="F1904" s="176" t="s">
        <v>373</v>
      </c>
      <c r="H1904" s="177">
        <v>12</v>
      </c>
      <c r="I1904" s="178"/>
      <c r="L1904" s="174"/>
      <c r="M1904" s="179"/>
      <c r="N1904" s="180"/>
      <c r="O1904" s="180"/>
      <c r="P1904" s="180"/>
      <c r="Q1904" s="180"/>
      <c r="R1904" s="180"/>
      <c r="S1904" s="180"/>
      <c r="T1904" s="181"/>
      <c r="AT1904" s="175" t="s">
        <v>264</v>
      </c>
      <c r="AU1904" s="175" t="s">
        <v>82</v>
      </c>
      <c r="AV1904" s="14" t="s">
        <v>82</v>
      </c>
      <c r="AW1904" s="14" t="s">
        <v>34</v>
      </c>
      <c r="AX1904" s="14" t="s">
        <v>73</v>
      </c>
      <c r="AY1904" s="175" t="s">
        <v>252</v>
      </c>
    </row>
    <row r="1905" spans="2:51" s="13" customFormat="1" ht="11.25">
      <c r="B1905" s="167"/>
      <c r="D1905" s="160" t="s">
        <v>264</v>
      </c>
      <c r="E1905" s="168" t="s">
        <v>3</v>
      </c>
      <c r="F1905" s="169" t="s">
        <v>7484</v>
      </c>
      <c r="H1905" s="168" t="s">
        <v>3</v>
      </c>
      <c r="I1905" s="170"/>
      <c r="L1905" s="167"/>
      <c r="M1905" s="171"/>
      <c r="N1905" s="172"/>
      <c r="O1905" s="172"/>
      <c r="P1905" s="172"/>
      <c r="Q1905" s="172"/>
      <c r="R1905" s="172"/>
      <c r="S1905" s="172"/>
      <c r="T1905" s="173"/>
      <c r="AT1905" s="168" t="s">
        <v>264</v>
      </c>
      <c r="AU1905" s="168" t="s">
        <v>82</v>
      </c>
      <c r="AV1905" s="13" t="s">
        <v>80</v>
      </c>
      <c r="AW1905" s="13" t="s">
        <v>34</v>
      </c>
      <c r="AX1905" s="13" t="s">
        <v>73</v>
      </c>
      <c r="AY1905" s="168" t="s">
        <v>252</v>
      </c>
    </row>
    <row r="1906" spans="2:51" s="14" customFormat="1" ht="11.25">
      <c r="B1906" s="174"/>
      <c r="D1906" s="160" t="s">
        <v>264</v>
      </c>
      <c r="E1906" s="175" t="s">
        <v>3</v>
      </c>
      <c r="F1906" s="176" t="s">
        <v>312</v>
      </c>
      <c r="H1906" s="177">
        <v>7</v>
      </c>
      <c r="I1906" s="178"/>
      <c r="L1906" s="174"/>
      <c r="M1906" s="179"/>
      <c r="N1906" s="180"/>
      <c r="O1906" s="180"/>
      <c r="P1906" s="180"/>
      <c r="Q1906" s="180"/>
      <c r="R1906" s="180"/>
      <c r="S1906" s="180"/>
      <c r="T1906" s="181"/>
      <c r="AT1906" s="175" t="s">
        <v>264</v>
      </c>
      <c r="AU1906" s="175" t="s">
        <v>82</v>
      </c>
      <c r="AV1906" s="14" t="s">
        <v>82</v>
      </c>
      <c r="AW1906" s="14" t="s">
        <v>34</v>
      </c>
      <c r="AX1906" s="14" t="s">
        <v>73</v>
      </c>
      <c r="AY1906" s="175" t="s">
        <v>252</v>
      </c>
    </row>
    <row r="1907" spans="2:51" s="13" customFormat="1" ht="11.25">
      <c r="B1907" s="167"/>
      <c r="D1907" s="160" t="s">
        <v>264</v>
      </c>
      <c r="E1907" s="168" t="s">
        <v>3</v>
      </c>
      <c r="F1907" s="169" t="s">
        <v>7485</v>
      </c>
      <c r="H1907" s="168" t="s">
        <v>3</v>
      </c>
      <c r="I1907" s="170"/>
      <c r="L1907" s="167"/>
      <c r="M1907" s="171"/>
      <c r="N1907" s="172"/>
      <c r="O1907" s="172"/>
      <c r="P1907" s="172"/>
      <c r="Q1907" s="172"/>
      <c r="R1907" s="172"/>
      <c r="S1907" s="172"/>
      <c r="T1907" s="173"/>
      <c r="AT1907" s="168" t="s">
        <v>264</v>
      </c>
      <c r="AU1907" s="168" t="s">
        <v>82</v>
      </c>
      <c r="AV1907" s="13" t="s">
        <v>80</v>
      </c>
      <c r="AW1907" s="13" t="s">
        <v>34</v>
      </c>
      <c r="AX1907" s="13" t="s">
        <v>73</v>
      </c>
      <c r="AY1907" s="168" t="s">
        <v>252</v>
      </c>
    </row>
    <row r="1908" spans="2:51" s="14" customFormat="1" ht="11.25">
      <c r="B1908" s="174"/>
      <c r="D1908" s="160" t="s">
        <v>264</v>
      </c>
      <c r="E1908" s="175" t="s">
        <v>3</v>
      </c>
      <c r="F1908" s="176" t="s">
        <v>318</v>
      </c>
      <c r="H1908" s="177">
        <v>8</v>
      </c>
      <c r="I1908" s="178"/>
      <c r="L1908" s="174"/>
      <c r="M1908" s="179"/>
      <c r="N1908" s="180"/>
      <c r="O1908" s="180"/>
      <c r="P1908" s="180"/>
      <c r="Q1908" s="180"/>
      <c r="R1908" s="180"/>
      <c r="S1908" s="180"/>
      <c r="T1908" s="181"/>
      <c r="AT1908" s="175" t="s">
        <v>264</v>
      </c>
      <c r="AU1908" s="175" t="s">
        <v>82</v>
      </c>
      <c r="AV1908" s="14" t="s">
        <v>82</v>
      </c>
      <c r="AW1908" s="14" t="s">
        <v>34</v>
      </c>
      <c r="AX1908" s="14" t="s">
        <v>73</v>
      </c>
      <c r="AY1908" s="175" t="s">
        <v>252</v>
      </c>
    </row>
    <row r="1909" spans="2:51" s="13" customFormat="1" ht="11.25">
      <c r="B1909" s="167"/>
      <c r="D1909" s="160" t="s">
        <v>264</v>
      </c>
      <c r="E1909" s="168" t="s">
        <v>3</v>
      </c>
      <c r="F1909" s="169" t="s">
        <v>7486</v>
      </c>
      <c r="H1909" s="168" t="s">
        <v>3</v>
      </c>
      <c r="I1909" s="170"/>
      <c r="L1909" s="167"/>
      <c r="M1909" s="171"/>
      <c r="N1909" s="172"/>
      <c r="O1909" s="172"/>
      <c r="P1909" s="172"/>
      <c r="Q1909" s="172"/>
      <c r="R1909" s="172"/>
      <c r="S1909" s="172"/>
      <c r="T1909" s="173"/>
      <c r="AT1909" s="168" t="s">
        <v>264</v>
      </c>
      <c r="AU1909" s="168" t="s">
        <v>82</v>
      </c>
      <c r="AV1909" s="13" t="s">
        <v>80</v>
      </c>
      <c r="AW1909" s="13" t="s">
        <v>34</v>
      </c>
      <c r="AX1909" s="13" t="s">
        <v>73</v>
      </c>
      <c r="AY1909" s="168" t="s">
        <v>252</v>
      </c>
    </row>
    <row r="1910" spans="2:51" s="14" customFormat="1" ht="11.25">
      <c r="B1910" s="174"/>
      <c r="D1910" s="160" t="s">
        <v>264</v>
      </c>
      <c r="E1910" s="175" t="s">
        <v>3</v>
      </c>
      <c r="F1910" s="176" t="s">
        <v>338</v>
      </c>
      <c r="H1910" s="177">
        <v>10</v>
      </c>
      <c r="I1910" s="178"/>
      <c r="L1910" s="174"/>
      <c r="M1910" s="179"/>
      <c r="N1910" s="180"/>
      <c r="O1910" s="180"/>
      <c r="P1910" s="180"/>
      <c r="Q1910" s="180"/>
      <c r="R1910" s="180"/>
      <c r="S1910" s="180"/>
      <c r="T1910" s="181"/>
      <c r="AT1910" s="175" t="s">
        <v>264</v>
      </c>
      <c r="AU1910" s="175" t="s">
        <v>82</v>
      </c>
      <c r="AV1910" s="14" t="s">
        <v>82</v>
      </c>
      <c r="AW1910" s="14" t="s">
        <v>34</v>
      </c>
      <c r="AX1910" s="14" t="s">
        <v>73</v>
      </c>
      <c r="AY1910" s="175" t="s">
        <v>252</v>
      </c>
    </row>
    <row r="1911" spans="2:51" s="13" customFormat="1" ht="11.25">
      <c r="B1911" s="167"/>
      <c r="D1911" s="160" t="s">
        <v>264</v>
      </c>
      <c r="E1911" s="168" t="s">
        <v>3</v>
      </c>
      <c r="F1911" s="169" t="s">
        <v>7487</v>
      </c>
      <c r="H1911" s="168" t="s">
        <v>3</v>
      </c>
      <c r="I1911" s="170"/>
      <c r="L1911" s="167"/>
      <c r="M1911" s="171"/>
      <c r="N1911" s="172"/>
      <c r="O1911" s="172"/>
      <c r="P1911" s="172"/>
      <c r="Q1911" s="172"/>
      <c r="R1911" s="172"/>
      <c r="S1911" s="172"/>
      <c r="T1911" s="173"/>
      <c r="AT1911" s="168" t="s">
        <v>264</v>
      </c>
      <c r="AU1911" s="168" t="s">
        <v>82</v>
      </c>
      <c r="AV1911" s="13" t="s">
        <v>80</v>
      </c>
      <c r="AW1911" s="13" t="s">
        <v>34</v>
      </c>
      <c r="AX1911" s="13" t="s">
        <v>73</v>
      </c>
      <c r="AY1911" s="168" t="s">
        <v>252</v>
      </c>
    </row>
    <row r="1912" spans="2:51" s="14" customFormat="1" ht="11.25">
      <c r="B1912" s="174"/>
      <c r="D1912" s="160" t="s">
        <v>264</v>
      </c>
      <c r="E1912" s="175" t="s">
        <v>3</v>
      </c>
      <c r="F1912" s="176" t="s">
        <v>381</v>
      </c>
      <c r="H1912" s="177">
        <v>13</v>
      </c>
      <c r="I1912" s="178"/>
      <c r="L1912" s="174"/>
      <c r="M1912" s="179"/>
      <c r="N1912" s="180"/>
      <c r="O1912" s="180"/>
      <c r="P1912" s="180"/>
      <c r="Q1912" s="180"/>
      <c r="R1912" s="180"/>
      <c r="S1912" s="180"/>
      <c r="T1912" s="181"/>
      <c r="AT1912" s="175" t="s">
        <v>264</v>
      </c>
      <c r="AU1912" s="175" t="s">
        <v>82</v>
      </c>
      <c r="AV1912" s="14" t="s">
        <v>82</v>
      </c>
      <c r="AW1912" s="14" t="s">
        <v>34</v>
      </c>
      <c r="AX1912" s="14" t="s">
        <v>73</v>
      </c>
      <c r="AY1912" s="175" t="s">
        <v>252</v>
      </c>
    </row>
    <row r="1913" spans="2:51" s="13" customFormat="1" ht="11.25">
      <c r="B1913" s="167"/>
      <c r="D1913" s="160" t="s">
        <v>264</v>
      </c>
      <c r="E1913" s="168" t="s">
        <v>3</v>
      </c>
      <c r="F1913" s="169" t="s">
        <v>7488</v>
      </c>
      <c r="H1913" s="168" t="s">
        <v>3</v>
      </c>
      <c r="I1913" s="170"/>
      <c r="L1913" s="167"/>
      <c r="M1913" s="171"/>
      <c r="N1913" s="172"/>
      <c r="O1913" s="172"/>
      <c r="P1913" s="172"/>
      <c r="Q1913" s="172"/>
      <c r="R1913" s="172"/>
      <c r="S1913" s="172"/>
      <c r="T1913" s="173"/>
      <c r="AT1913" s="168" t="s">
        <v>264</v>
      </c>
      <c r="AU1913" s="168" t="s">
        <v>82</v>
      </c>
      <c r="AV1913" s="13" t="s">
        <v>80</v>
      </c>
      <c r="AW1913" s="13" t="s">
        <v>34</v>
      </c>
      <c r="AX1913" s="13" t="s">
        <v>73</v>
      </c>
      <c r="AY1913" s="168" t="s">
        <v>252</v>
      </c>
    </row>
    <row r="1914" spans="2:51" s="14" customFormat="1" ht="11.25">
      <c r="B1914" s="174"/>
      <c r="D1914" s="160" t="s">
        <v>264</v>
      </c>
      <c r="E1914" s="175" t="s">
        <v>3</v>
      </c>
      <c r="F1914" s="176" t="s">
        <v>423</v>
      </c>
      <c r="H1914" s="177">
        <v>18</v>
      </c>
      <c r="I1914" s="178"/>
      <c r="L1914" s="174"/>
      <c r="M1914" s="179"/>
      <c r="N1914" s="180"/>
      <c r="O1914" s="180"/>
      <c r="P1914" s="180"/>
      <c r="Q1914" s="180"/>
      <c r="R1914" s="180"/>
      <c r="S1914" s="180"/>
      <c r="T1914" s="181"/>
      <c r="AT1914" s="175" t="s">
        <v>264</v>
      </c>
      <c r="AU1914" s="175" t="s">
        <v>82</v>
      </c>
      <c r="AV1914" s="14" t="s">
        <v>82</v>
      </c>
      <c r="AW1914" s="14" t="s">
        <v>34</v>
      </c>
      <c r="AX1914" s="14" t="s">
        <v>73</v>
      </c>
      <c r="AY1914" s="175" t="s">
        <v>252</v>
      </c>
    </row>
    <row r="1915" spans="2:51" s="13" customFormat="1" ht="11.25">
      <c r="B1915" s="167"/>
      <c r="D1915" s="160" t="s">
        <v>264</v>
      </c>
      <c r="E1915" s="168" t="s">
        <v>3</v>
      </c>
      <c r="F1915" s="169" t="s">
        <v>7489</v>
      </c>
      <c r="H1915" s="168" t="s">
        <v>3</v>
      </c>
      <c r="I1915" s="170"/>
      <c r="L1915" s="167"/>
      <c r="M1915" s="171"/>
      <c r="N1915" s="172"/>
      <c r="O1915" s="172"/>
      <c r="P1915" s="172"/>
      <c r="Q1915" s="172"/>
      <c r="R1915" s="172"/>
      <c r="S1915" s="172"/>
      <c r="T1915" s="173"/>
      <c r="AT1915" s="168" t="s">
        <v>264</v>
      </c>
      <c r="AU1915" s="168" t="s">
        <v>82</v>
      </c>
      <c r="AV1915" s="13" t="s">
        <v>80</v>
      </c>
      <c r="AW1915" s="13" t="s">
        <v>34</v>
      </c>
      <c r="AX1915" s="13" t="s">
        <v>73</v>
      </c>
      <c r="AY1915" s="168" t="s">
        <v>252</v>
      </c>
    </row>
    <row r="1916" spans="2:51" s="14" customFormat="1" ht="11.25">
      <c r="B1916" s="174"/>
      <c r="D1916" s="160" t="s">
        <v>264</v>
      </c>
      <c r="E1916" s="175" t="s">
        <v>3</v>
      </c>
      <c r="F1916" s="176" t="s">
        <v>406</v>
      </c>
      <c r="H1916" s="177">
        <v>16</v>
      </c>
      <c r="I1916" s="178"/>
      <c r="L1916" s="174"/>
      <c r="M1916" s="179"/>
      <c r="N1916" s="180"/>
      <c r="O1916" s="180"/>
      <c r="P1916" s="180"/>
      <c r="Q1916" s="180"/>
      <c r="R1916" s="180"/>
      <c r="S1916" s="180"/>
      <c r="T1916" s="181"/>
      <c r="AT1916" s="175" t="s">
        <v>264</v>
      </c>
      <c r="AU1916" s="175" t="s">
        <v>82</v>
      </c>
      <c r="AV1916" s="14" t="s">
        <v>82</v>
      </c>
      <c r="AW1916" s="14" t="s">
        <v>34</v>
      </c>
      <c r="AX1916" s="14" t="s">
        <v>73</v>
      </c>
      <c r="AY1916" s="175" t="s">
        <v>252</v>
      </c>
    </row>
    <row r="1917" spans="2:51" s="13" customFormat="1" ht="11.25">
      <c r="B1917" s="167"/>
      <c r="D1917" s="160" t="s">
        <v>264</v>
      </c>
      <c r="E1917" s="168" t="s">
        <v>3</v>
      </c>
      <c r="F1917" s="169" t="s">
        <v>7490</v>
      </c>
      <c r="H1917" s="168" t="s">
        <v>3</v>
      </c>
      <c r="I1917" s="170"/>
      <c r="L1917" s="167"/>
      <c r="M1917" s="171"/>
      <c r="N1917" s="172"/>
      <c r="O1917" s="172"/>
      <c r="P1917" s="172"/>
      <c r="Q1917" s="172"/>
      <c r="R1917" s="172"/>
      <c r="S1917" s="172"/>
      <c r="T1917" s="173"/>
      <c r="AT1917" s="168" t="s">
        <v>264</v>
      </c>
      <c r="AU1917" s="168" t="s">
        <v>82</v>
      </c>
      <c r="AV1917" s="13" t="s">
        <v>80</v>
      </c>
      <c r="AW1917" s="13" t="s">
        <v>34</v>
      </c>
      <c r="AX1917" s="13" t="s">
        <v>73</v>
      </c>
      <c r="AY1917" s="168" t="s">
        <v>252</v>
      </c>
    </row>
    <row r="1918" spans="2:51" s="14" customFormat="1" ht="11.25">
      <c r="B1918" s="174"/>
      <c r="D1918" s="160" t="s">
        <v>264</v>
      </c>
      <c r="E1918" s="175" t="s">
        <v>3</v>
      </c>
      <c r="F1918" s="176" t="s">
        <v>414</v>
      </c>
      <c r="H1918" s="177">
        <v>17</v>
      </c>
      <c r="I1918" s="178"/>
      <c r="L1918" s="174"/>
      <c r="M1918" s="179"/>
      <c r="N1918" s="180"/>
      <c r="O1918" s="180"/>
      <c r="P1918" s="180"/>
      <c r="Q1918" s="180"/>
      <c r="R1918" s="180"/>
      <c r="S1918" s="180"/>
      <c r="T1918" s="181"/>
      <c r="AT1918" s="175" t="s">
        <v>264</v>
      </c>
      <c r="AU1918" s="175" t="s">
        <v>82</v>
      </c>
      <c r="AV1918" s="14" t="s">
        <v>82</v>
      </c>
      <c r="AW1918" s="14" t="s">
        <v>34</v>
      </c>
      <c r="AX1918" s="14" t="s">
        <v>73</v>
      </c>
      <c r="AY1918" s="175" t="s">
        <v>252</v>
      </c>
    </row>
    <row r="1919" spans="2:51" s="13" customFormat="1" ht="11.25">
      <c r="B1919" s="167"/>
      <c r="D1919" s="160" t="s">
        <v>264</v>
      </c>
      <c r="E1919" s="168" t="s">
        <v>3</v>
      </c>
      <c r="F1919" s="169" t="s">
        <v>7491</v>
      </c>
      <c r="H1919" s="168" t="s">
        <v>3</v>
      </c>
      <c r="I1919" s="170"/>
      <c r="L1919" s="167"/>
      <c r="M1919" s="171"/>
      <c r="N1919" s="172"/>
      <c r="O1919" s="172"/>
      <c r="P1919" s="172"/>
      <c r="Q1919" s="172"/>
      <c r="R1919" s="172"/>
      <c r="S1919" s="172"/>
      <c r="T1919" s="173"/>
      <c r="AT1919" s="168" t="s">
        <v>264</v>
      </c>
      <c r="AU1919" s="168" t="s">
        <v>82</v>
      </c>
      <c r="AV1919" s="13" t="s">
        <v>80</v>
      </c>
      <c r="AW1919" s="13" t="s">
        <v>34</v>
      </c>
      <c r="AX1919" s="13" t="s">
        <v>73</v>
      </c>
      <c r="AY1919" s="168" t="s">
        <v>252</v>
      </c>
    </row>
    <row r="1920" spans="2:51" s="14" customFormat="1" ht="11.25">
      <c r="B1920" s="174"/>
      <c r="D1920" s="160" t="s">
        <v>264</v>
      </c>
      <c r="E1920" s="175" t="s">
        <v>3</v>
      </c>
      <c r="F1920" s="176" t="s">
        <v>9</v>
      </c>
      <c r="H1920" s="177">
        <v>15</v>
      </c>
      <c r="I1920" s="178"/>
      <c r="L1920" s="174"/>
      <c r="M1920" s="179"/>
      <c r="N1920" s="180"/>
      <c r="O1920" s="180"/>
      <c r="P1920" s="180"/>
      <c r="Q1920" s="180"/>
      <c r="R1920" s="180"/>
      <c r="S1920" s="180"/>
      <c r="T1920" s="181"/>
      <c r="AT1920" s="175" t="s">
        <v>264</v>
      </c>
      <c r="AU1920" s="175" t="s">
        <v>82</v>
      </c>
      <c r="AV1920" s="14" t="s">
        <v>82</v>
      </c>
      <c r="AW1920" s="14" t="s">
        <v>34</v>
      </c>
      <c r="AX1920" s="14" t="s">
        <v>73</v>
      </c>
      <c r="AY1920" s="175" t="s">
        <v>252</v>
      </c>
    </row>
    <row r="1921" spans="2:51" s="13" customFormat="1" ht="11.25">
      <c r="B1921" s="167"/>
      <c r="D1921" s="160" t="s">
        <v>264</v>
      </c>
      <c r="E1921" s="168" t="s">
        <v>3</v>
      </c>
      <c r="F1921" s="169" t="s">
        <v>7492</v>
      </c>
      <c r="H1921" s="168" t="s">
        <v>3</v>
      </c>
      <c r="I1921" s="170"/>
      <c r="L1921" s="167"/>
      <c r="M1921" s="171"/>
      <c r="N1921" s="172"/>
      <c r="O1921" s="172"/>
      <c r="P1921" s="172"/>
      <c r="Q1921" s="172"/>
      <c r="R1921" s="172"/>
      <c r="S1921" s="172"/>
      <c r="T1921" s="173"/>
      <c r="AT1921" s="168" t="s">
        <v>264</v>
      </c>
      <c r="AU1921" s="168" t="s">
        <v>82</v>
      </c>
      <c r="AV1921" s="13" t="s">
        <v>80</v>
      </c>
      <c r="AW1921" s="13" t="s">
        <v>34</v>
      </c>
      <c r="AX1921" s="13" t="s">
        <v>73</v>
      </c>
      <c r="AY1921" s="168" t="s">
        <v>252</v>
      </c>
    </row>
    <row r="1922" spans="2:51" s="14" customFormat="1" ht="11.25">
      <c r="B1922" s="174"/>
      <c r="D1922" s="160" t="s">
        <v>264</v>
      </c>
      <c r="E1922" s="175" t="s">
        <v>3</v>
      </c>
      <c r="F1922" s="176" t="s">
        <v>381</v>
      </c>
      <c r="H1922" s="177">
        <v>13</v>
      </c>
      <c r="I1922" s="178"/>
      <c r="L1922" s="174"/>
      <c r="M1922" s="179"/>
      <c r="N1922" s="180"/>
      <c r="O1922" s="180"/>
      <c r="P1922" s="180"/>
      <c r="Q1922" s="180"/>
      <c r="R1922" s="180"/>
      <c r="S1922" s="180"/>
      <c r="T1922" s="181"/>
      <c r="AT1922" s="175" t="s">
        <v>264</v>
      </c>
      <c r="AU1922" s="175" t="s">
        <v>82</v>
      </c>
      <c r="AV1922" s="14" t="s">
        <v>82</v>
      </c>
      <c r="AW1922" s="14" t="s">
        <v>34</v>
      </c>
      <c r="AX1922" s="14" t="s">
        <v>73</v>
      </c>
      <c r="AY1922" s="175" t="s">
        <v>252</v>
      </c>
    </row>
    <row r="1923" spans="2:51" s="13" customFormat="1" ht="11.25">
      <c r="B1923" s="167"/>
      <c r="D1923" s="160" t="s">
        <v>264</v>
      </c>
      <c r="E1923" s="168" t="s">
        <v>3</v>
      </c>
      <c r="F1923" s="169" t="s">
        <v>7493</v>
      </c>
      <c r="H1923" s="168" t="s">
        <v>3</v>
      </c>
      <c r="I1923" s="170"/>
      <c r="L1923" s="167"/>
      <c r="M1923" s="171"/>
      <c r="N1923" s="172"/>
      <c r="O1923" s="172"/>
      <c r="P1923" s="172"/>
      <c r="Q1923" s="172"/>
      <c r="R1923" s="172"/>
      <c r="S1923" s="172"/>
      <c r="T1923" s="173"/>
      <c r="AT1923" s="168" t="s">
        <v>264</v>
      </c>
      <c r="AU1923" s="168" t="s">
        <v>82</v>
      </c>
      <c r="AV1923" s="13" t="s">
        <v>80</v>
      </c>
      <c r="AW1923" s="13" t="s">
        <v>34</v>
      </c>
      <c r="AX1923" s="13" t="s">
        <v>73</v>
      </c>
      <c r="AY1923" s="168" t="s">
        <v>252</v>
      </c>
    </row>
    <row r="1924" spans="2:51" s="14" customFormat="1" ht="11.25">
      <c r="B1924" s="174"/>
      <c r="D1924" s="160" t="s">
        <v>264</v>
      </c>
      <c r="E1924" s="175" t="s">
        <v>3</v>
      </c>
      <c r="F1924" s="176" t="s">
        <v>360</v>
      </c>
      <c r="H1924" s="177">
        <v>11</v>
      </c>
      <c r="I1924" s="178"/>
      <c r="L1924" s="174"/>
      <c r="M1924" s="179"/>
      <c r="N1924" s="180"/>
      <c r="O1924" s="180"/>
      <c r="P1924" s="180"/>
      <c r="Q1924" s="180"/>
      <c r="R1924" s="180"/>
      <c r="S1924" s="180"/>
      <c r="T1924" s="181"/>
      <c r="AT1924" s="175" t="s">
        <v>264</v>
      </c>
      <c r="AU1924" s="175" t="s">
        <v>82</v>
      </c>
      <c r="AV1924" s="14" t="s">
        <v>82</v>
      </c>
      <c r="AW1924" s="14" t="s">
        <v>34</v>
      </c>
      <c r="AX1924" s="14" t="s">
        <v>73</v>
      </c>
      <c r="AY1924" s="175" t="s">
        <v>252</v>
      </c>
    </row>
    <row r="1925" spans="2:51" s="13" customFormat="1" ht="11.25">
      <c r="B1925" s="167"/>
      <c r="D1925" s="160" t="s">
        <v>264</v>
      </c>
      <c r="E1925" s="168" t="s">
        <v>3</v>
      </c>
      <c r="F1925" s="169" t="s">
        <v>7494</v>
      </c>
      <c r="H1925" s="168" t="s">
        <v>3</v>
      </c>
      <c r="I1925" s="170"/>
      <c r="L1925" s="167"/>
      <c r="M1925" s="171"/>
      <c r="N1925" s="172"/>
      <c r="O1925" s="172"/>
      <c r="P1925" s="172"/>
      <c r="Q1925" s="172"/>
      <c r="R1925" s="172"/>
      <c r="S1925" s="172"/>
      <c r="T1925" s="173"/>
      <c r="AT1925" s="168" t="s">
        <v>264</v>
      </c>
      <c r="AU1925" s="168" t="s">
        <v>82</v>
      </c>
      <c r="AV1925" s="13" t="s">
        <v>80</v>
      </c>
      <c r="AW1925" s="13" t="s">
        <v>34</v>
      </c>
      <c r="AX1925" s="13" t="s">
        <v>73</v>
      </c>
      <c r="AY1925" s="168" t="s">
        <v>252</v>
      </c>
    </row>
    <row r="1926" spans="2:51" s="14" customFormat="1" ht="11.25">
      <c r="B1926" s="174"/>
      <c r="D1926" s="160" t="s">
        <v>264</v>
      </c>
      <c r="E1926" s="175" t="s">
        <v>3</v>
      </c>
      <c r="F1926" s="176" t="s">
        <v>328</v>
      </c>
      <c r="H1926" s="177">
        <v>9</v>
      </c>
      <c r="I1926" s="178"/>
      <c r="L1926" s="174"/>
      <c r="M1926" s="179"/>
      <c r="N1926" s="180"/>
      <c r="O1926" s="180"/>
      <c r="P1926" s="180"/>
      <c r="Q1926" s="180"/>
      <c r="R1926" s="180"/>
      <c r="S1926" s="180"/>
      <c r="T1926" s="181"/>
      <c r="AT1926" s="175" t="s">
        <v>264</v>
      </c>
      <c r="AU1926" s="175" t="s">
        <v>82</v>
      </c>
      <c r="AV1926" s="14" t="s">
        <v>82</v>
      </c>
      <c r="AW1926" s="14" t="s">
        <v>34</v>
      </c>
      <c r="AX1926" s="14" t="s">
        <v>73</v>
      </c>
      <c r="AY1926" s="175" t="s">
        <v>252</v>
      </c>
    </row>
    <row r="1927" spans="2:51" s="13" customFormat="1" ht="11.25">
      <c r="B1927" s="167"/>
      <c r="D1927" s="160" t="s">
        <v>264</v>
      </c>
      <c r="E1927" s="168" t="s">
        <v>3</v>
      </c>
      <c r="F1927" s="169" t="s">
        <v>7495</v>
      </c>
      <c r="H1927" s="168" t="s">
        <v>3</v>
      </c>
      <c r="I1927" s="170"/>
      <c r="L1927" s="167"/>
      <c r="M1927" s="171"/>
      <c r="N1927" s="172"/>
      <c r="O1927" s="172"/>
      <c r="P1927" s="172"/>
      <c r="Q1927" s="172"/>
      <c r="R1927" s="172"/>
      <c r="S1927" s="172"/>
      <c r="T1927" s="173"/>
      <c r="AT1927" s="168" t="s">
        <v>264</v>
      </c>
      <c r="AU1927" s="168" t="s">
        <v>82</v>
      </c>
      <c r="AV1927" s="13" t="s">
        <v>80</v>
      </c>
      <c r="AW1927" s="13" t="s">
        <v>34</v>
      </c>
      <c r="AX1927" s="13" t="s">
        <v>73</v>
      </c>
      <c r="AY1927" s="168" t="s">
        <v>252</v>
      </c>
    </row>
    <row r="1928" spans="2:51" s="14" customFormat="1" ht="11.25">
      <c r="B1928" s="174"/>
      <c r="D1928" s="160" t="s">
        <v>264</v>
      </c>
      <c r="E1928" s="175" t="s">
        <v>3</v>
      </c>
      <c r="F1928" s="176" t="s">
        <v>303</v>
      </c>
      <c r="H1928" s="177">
        <v>6</v>
      </c>
      <c r="I1928" s="178"/>
      <c r="L1928" s="174"/>
      <c r="M1928" s="179"/>
      <c r="N1928" s="180"/>
      <c r="O1928" s="180"/>
      <c r="P1928" s="180"/>
      <c r="Q1928" s="180"/>
      <c r="R1928" s="180"/>
      <c r="S1928" s="180"/>
      <c r="T1928" s="181"/>
      <c r="AT1928" s="175" t="s">
        <v>264</v>
      </c>
      <c r="AU1928" s="175" t="s">
        <v>82</v>
      </c>
      <c r="AV1928" s="14" t="s">
        <v>82</v>
      </c>
      <c r="AW1928" s="14" t="s">
        <v>34</v>
      </c>
      <c r="AX1928" s="14" t="s">
        <v>73</v>
      </c>
      <c r="AY1928" s="175" t="s">
        <v>252</v>
      </c>
    </row>
    <row r="1929" spans="2:51" s="13" customFormat="1" ht="11.25">
      <c r="B1929" s="167"/>
      <c r="D1929" s="160" t="s">
        <v>264</v>
      </c>
      <c r="E1929" s="168" t="s">
        <v>3</v>
      </c>
      <c r="F1929" s="169" t="s">
        <v>7496</v>
      </c>
      <c r="H1929" s="168" t="s">
        <v>3</v>
      </c>
      <c r="I1929" s="170"/>
      <c r="L1929" s="167"/>
      <c r="M1929" s="171"/>
      <c r="N1929" s="172"/>
      <c r="O1929" s="172"/>
      <c r="P1929" s="172"/>
      <c r="Q1929" s="172"/>
      <c r="R1929" s="172"/>
      <c r="S1929" s="172"/>
      <c r="T1929" s="173"/>
      <c r="AT1929" s="168" t="s">
        <v>264</v>
      </c>
      <c r="AU1929" s="168" t="s">
        <v>82</v>
      </c>
      <c r="AV1929" s="13" t="s">
        <v>80</v>
      </c>
      <c r="AW1929" s="13" t="s">
        <v>34</v>
      </c>
      <c r="AX1929" s="13" t="s">
        <v>73</v>
      </c>
      <c r="AY1929" s="168" t="s">
        <v>252</v>
      </c>
    </row>
    <row r="1930" spans="2:51" s="14" customFormat="1" ht="11.25">
      <c r="B1930" s="174"/>
      <c r="D1930" s="160" t="s">
        <v>264</v>
      </c>
      <c r="E1930" s="175" t="s">
        <v>3</v>
      </c>
      <c r="F1930" s="176" t="s">
        <v>318</v>
      </c>
      <c r="H1930" s="177">
        <v>8</v>
      </c>
      <c r="I1930" s="178"/>
      <c r="L1930" s="174"/>
      <c r="M1930" s="179"/>
      <c r="N1930" s="180"/>
      <c r="O1930" s="180"/>
      <c r="P1930" s="180"/>
      <c r="Q1930" s="180"/>
      <c r="R1930" s="180"/>
      <c r="S1930" s="180"/>
      <c r="T1930" s="181"/>
      <c r="AT1930" s="175" t="s">
        <v>264</v>
      </c>
      <c r="AU1930" s="175" t="s">
        <v>82</v>
      </c>
      <c r="AV1930" s="14" t="s">
        <v>82</v>
      </c>
      <c r="AW1930" s="14" t="s">
        <v>34</v>
      </c>
      <c r="AX1930" s="14" t="s">
        <v>73</v>
      </c>
      <c r="AY1930" s="175" t="s">
        <v>252</v>
      </c>
    </row>
    <row r="1931" spans="2:51" s="13" customFormat="1" ht="11.25">
      <c r="B1931" s="167"/>
      <c r="D1931" s="160" t="s">
        <v>264</v>
      </c>
      <c r="E1931" s="168" t="s">
        <v>3</v>
      </c>
      <c r="F1931" s="169" t="s">
        <v>7497</v>
      </c>
      <c r="H1931" s="168" t="s">
        <v>3</v>
      </c>
      <c r="I1931" s="170"/>
      <c r="L1931" s="167"/>
      <c r="M1931" s="171"/>
      <c r="N1931" s="172"/>
      <c r="O1931" s="172"/>
      <c r="P1931" s="172"/>
      <c r="Q1931" s="172"/>
      <c r="R1931" s="172"/>
      <c r="S1931" s="172"/>
      <c r="T1931" s="173"/>
      <c r="AT1931" s="168" t="s">
        <v>264</v>
      </c>
      <c r="AU1931" s="168" t="s">
        <v>82</v>
      </c>
      <c r="AV1931" s="13" t="s">
        <v>80</v>
      </c>
      <c r="AW1931" s="13" t="s">
        <v>34</v>
      </c>
      <c r="AX1931" s="13" t="s">
        <v>73</v>
      </c>
      <c r="AY1931" s="168" t="s">
        <v>252</v>
      </c>
    </row>
    <row r="1932" spans="2:51" s="14" customFormat="1" ht="11.25">
      <c r="B1932" s="174"/>
      <c r="D1932" s="160" t="s">
        <v>264</v>
      </c>
      <c r="E1932" s="175" t="s">
        <v>3</v>
      </c>
      <c r="F1932" s="176" t="s">
        <v>338</v>
      </c>
      <c r="H1932" s="177">
        <v>10</v>
      </c>
      <c r="I1932" s="178"/>
      <c r="L1932" s="174"/>
      <c r="M1932" s="179"/>
      <c r="N1932" s="180"/>
      <c r="O1932" s="180"/>
      <c r="P1932" s="180"/>
      <c r="Q1932" s="180"/>
      <c r="R1932" s="180"/>
      <c r="S1932" s="180"/>
      <c r="T1932" s="181"/>
      <c r="AT1932" s="175" t="s">
        <v>264</v>
      </c>
      <c r="AU1932" s="175" t="s">
        <v>82</v>
      </c>
      <c r="AV1932" s="14" t="s">
        <v>82</v>
      </c>
      <c r="AW1932" s="14" t="s">
        <v>34</v>
      </c>
      <c r="AX1932" s="14" t="s">
        <v>73</v>
      </c>
      <c r="AY1932" s="175" t="s">
        <v>252</v>
      </c>
    </row>
    <row r="1933" spans="2:51" s="13" customFormat="1" ht="11.25">
      <c r="B1933" s="167"/>
      <c r="D1933" s="160" t="s">
        <v>264</v>
      </c>
      <c r="E1933" s="168" t="s">
        <v>3</v>
      </c>
      <c r="F1933" s="169" t="s">
        <v>7498</v>
      </c>
      <c r="H1933" s="168" t="s">
        <v>3</v>
      </c>
      <c r="I1933" s="170"/>
      <c r="L1933" s="167"/>
      <c r="M1933" s="171"/>
      <c r="N1933" s="172"/>
      <c r="O1933" s="172"/>
      <c r="P1933" s="172"/>
      <c r="Q1933" s="172"/>
      <c r="R1933" s="172"/>
      <c r="S1933" s="172"/>
      <c r="T1933" s="173"/>
      <c r="AT1933" s="168" t="s">
        <v>264</v>
      </c>
      <c r="AU1933" s="168" t="s">
        <v>82</v>
      </c>
      <c r="AV1933" s="13" t="s">
        <v>80</v>
      </c>
      <c r="AW1933" s="13" t="s">
        <v>34</v>
      </c>
      <c r="AX1933" s="13" t="s">
        <v>73</v>
      </c>
      <c r="AY1933" s="168" t="s">
        <v>252</v>
      </c>
    </row>
    <row r="1934" spans="2:51" s="14" customFormat="1" ht="11.25">
      <c r="B1934" s="174"/>
      <c r="D1934" s="160" t="s">
        <v>264</v>
      </c>
      <c r="E1934" s="175" t="s">
        <v>3</v>
      </c>
      <c r="F1934" s="176" t="s">
        <v>258</v>
      </c>
      <c r="H1934" s="177">
        <v>4</v>
      </c>
      <c r="I1934" s="178"/>
      <c r="L1934" s="174"/>
      <c r="M1934" s="179"/>
      <c r="N1934" s="180"/>
      <c r="O1934" s="180"/>
      <c r="P1934" s="180"/>
      <c r="Q1934" s="180"/>
      <c r="R1934" s="180"/>
      <c r="S1934" s="180"/>
      <c r="T1934" s="181"/>
      <c r="AT1934" s="175" t="s">
        <v>264</v>
      </c>
      <c r="AU1934" s="175" t="s">
        <v>82</v>
      </c>
      <c r="AV1934" s="14" t="s">
        <v>82</v>
      </c>
      <c r="AW1934" s="14" t="s">
        <v>34</v>
      </c>
      <c r="AX1934" s="14" t="s">
        <v>73</v>
      </c>
      <c r="AY1934" s="175" t="s">
        <v>252</v>
      </c>
    </row>
    <row r="1935" spans="2:51" s="13" customFormat="1" ht="11.25">
      <c r="B1935" s="167"/>
      <c r="D1935" s="160" t="s">
        <v>264</v>
      </c>
      <c r="E1935" s="168" t="s">
        <v>3</v>
      </c>
      <c r="F1935" s="169" t="s">
        <v>7499</v>
      </c>
      <c r="H1935" s="168" t="s">
        <v>3</v>
      </c>
      <c r="I1935" s="170"/>
      <c r="L1935" s="167"/>
      <c r="M1935" s="171"/>
      <c r="N1935" s="172"/>
      <c r="O1935" s="172"/>
      <c r="P1935" s="172"/>
      <c r="Q1935" s="172"/>
      <c r="R1935" s="172"/>
      <c r="S1935" s="172"/>
      <c r="T1935" s="173"/>
      <c r="AT1935" s="168" t="s">
        <v>264</v>
      </c>
      <c r="AU1935" s="168" t="s">
        <v>82</v>
      </c>
      <c r="AV1935" s="13" t="s">
        <v>80</v>
      </c>
      <c r="AW1935" s="13" t="s">
        <v>34</v>
      </c>
      <c r="AX1935" s="13" t="s">
        <v>73</v>
      </c>
      <c r="AY1935" s="168" t="s">
        <v>252</v>
      </c>
    </row>
    <row r="1936" spans="2:51" s="14" customFormat="1" ht="11.25">
      <c r="B1936" s="174"/>
      <c r="D1936" s="160" t="s">
        <v>264</v>
      </c>
      <c r="E1936" s="175" t="s">
        <v>3</v>
      </c>
      <c r="F1936" s="176" t="s">
        <v>303</v>
      </c>
      <c r="H1936" s="177">
        <v>6</v>
      </c>
      <c r="I1936" s="178"/>
      <c r="L1936" s="174"/>
      <c r="M1936" s="179"/>
      <c r="N1936" s="180"/>
      <c r="O1936" s="180"/>
      <c r="P1936" s="180"/>
      <c r="Q1936" s="180"/>
      <c r="R1936" s="180"/>
      <c r="S1936" s="180"/>
      <c r="T1936" s="181"/>
      <c r="AT1936" s="175" t="s">
        <v>264</v>
      </c>
      <c r="AU1936" s="175" t="s">
        <v>82</v>
      </c>
      <c r="AV1936" s="14" t="s">
        <v>82</v>
      </c>
      <c r="AW1936" s="14" t="s">
        <v>34</v>
      </c>
      <c r="AX1936" s="14" t="s">
        <v>73</v>
      </c>
      <c r="AY1936" s="175" t="s">
        <v>252</v>
      </c>
    </row>
    <row r="1937" spans="2:51" s="13" customFormat="1" ht="11.25">
      <c r="B1937" s="167"/>
      <c r="D1937" s="160" t="s">
        <v>264</v>
      </c>
      <c r="E1937" s="168" t="s">
        <v>3</v>
      </c>
      <c r="F1937" s="169" t="s">
        <v>7500</v>
      </c>
      <c r="H1937" s="168" t="s">
        <v>3</v>
      </c>
      <c r="I1937" s="170"/>
      <c r="L1937" s="167"/>
      <c r="M1937" s="171"/>
      <c r="N1937" s="172"/>
      <c r="O1937" s="172"/>
      <c r="P1937" s="172"/>
      <c r="Q1937" s="172"/>
      <c r="R1937" s="172"/>
      <c r="S1937" s="172"/>
      <c r="T1937" s="173"/>
      <c r="AT1937" s="168" t="s">
        <v>264</v>
      </c>
      <c r="AU1937" s="168" t="s">
        <v>82</v>
      </c>
      <c r="AV1937" s="13" t="s">
        <v>80</v>
      </c>
      <c r="AW1937" s="13" t="s">
        <v>34</v>
      </c>
      <c r="AX1937" s="13" t="s">
        <v>73</v>
      </c>
      <c r="AY1937" s="168" t="s">
        <v>252</v>
      </c>
    </row>
    <row r="1938" spans="2:51" s="14" customFormat="1" ht="11.25">
      <c r="B1938" s="174"/>
      <c r="D1938" s="160" t="s">
        <v>264</v>
      </c>
      <c r="E1938" s="175" t="s">
        <v>3</v>
      </c>
      <c r="F1938" s="176" t="s">
        <v>338</v>
      </c>
      <c r="H1938" s="177">
        <v>10</v>
      </c>
      <c r="I1938" s="178"/>
      <c r="L1938" s="174"/>
      <c r="M1938" s="179"/>
      <c r="N1938" s="180"/>
      <c r="O1938" s="180"/>
      <c r="P1938" s="180"/>
      <c r="Q1938" s="180"/>
      <c r="R1938" s="180"/>
      <c r="S1938" s="180"/>
      <c r="T1938" s="181"/>
      <c r="AT1938" s="175" t="s">
        <v>264</v>
      </c>
      <c r="AU1938" s="175" t="s">
        <v>82</v>
      </c>
      <c r="AV1938" s="14" t="s">
        <v>82</v>
      </c>
      <c r="AW1938" s="14" t="s">
        <v>34</v>
      </c>
      <c r="AX1938" s="14" t="s">
        <v>73</v>
      </c>
      <c r="AY1938" s="175" t="s">
        <v>252</v>
      </c>
    </row>
    <row r="1939" spans="2:51" s="13" customFormat="1" ht="11.25">
      <c r="B1939" s="167"/>
      <c r="D1939" s="160" t="s">
        <v>264</v>
      </c>
      <c r="E1939" s="168" t="s">
        <v>3</v>
      </c>
      <c r="F1939" s="169" t="s">
        <v>7501</v>
      </c>
      <c r="H1939" s="168" t="s">
        <v>3</v>
      </c>
      <c r="I1939" s="170"/>
      <c r="L1939" s="167"/>
      <c r="M1939" s="171"/>
      <c r="N1939" s="172"/>
      <c r="O1939" s="172"/>
      <c r="P1939" s="172"/>
      <c r="Q1939" s="172"/>
      <c r="R1939" s="172"/>
      <c r="S1939" s="172"/>
      <c r="T1939" s="173"/>
      <c r="AT1939" s="168" t="s">
        <v>264</v>
      </c>
      <c r="AU1939" s="168" t="s">
        <v>82</v>
      </c>
      <c r="AV1939" s="13" t="s">
        <v>80</v>
      </c>
      <c r="AW1939" s="13" t="s">
        <v>34</v>
      </c>
      <c r="AX1939" s="13" t="s">
        <v>73</v>
      </c>
      <c r="AY1939" s="168" t="s">
        <v>252</v>
      </c>
    </row>
    <row r="1940" spans="2:51" s="14" customFormat="1" ht="11.25">
      <c r="B1940" s="174"/>
      <c r="D1940" s="160" t="s">
        <v>264</v>
      </c>
      <c r="E1940" s="175" t="s">
        <v>3</v>
      </c>
      <c r="F1940" s="176" t="s">
        <v>373</v>
      </c>
      <c r="H1940" s="177">
        <v>12</v>
      </c>
      <c r="I1940" s="178"/>
      <c r="L1940" s="174"/>
      <c r="M1940" s="179"/>
      <c r="N1940" s="180"/>
      <c r="O1940" s="180"/>
      <c r="P1940" s="180"/>
      <c r="Q1940" s="180"/>
      <c r="R1940" s="180"/>
      <c r="S1940" s="180"/>
      <c r="T1940" s="181"/>
      <c r="AT1940" s="175" t="s">
        <v>264</v>
      </c>
      <c r="AU1940" s="175" t="s">
        <v>82</v>
      </c>
      <c r="AV1940" s="14" t="s">
        <v>82</v>
      </c>
      <c r="AW1940" s="14" t="s">
        <v>34</v>
      </c>
      <c r="AX1940" s="14" t="s">
        <v>73</v>
      </c>
      <c r="AY1940" s="175" t="s">
        <v>252</v>
      </c>
    </row>
    <row r="1941" spans="2:51" s="13" customFormat="1" ht="11.25">
      <c r="B1941" s="167"/>
      <c r="D1941" s="160" t="s">
        <v>264</v>
      </c>
      <c r="E1941" s="168" t="s">
        <v>3</v>
      </c>
      <c r="F1941" s="169" t="s">
        <v>7502</v>
      </c>
      <c r="H1941" s="168" t="s">
        <v>3</v>
      </c>
      <c r="I1941" s="170"/>
      <c r="L1941" s="167"/>
      <c r="M1941" s="171"/>
      <c r="N1941" s="172"/>
      <c r="O1941" s="172"/>
      <c r="P1941" s="172"/>
      <c r="Q1941" s="172"/>
      <c r="R1941" s="172"/>
      <c r="S1941" s="172"/>
      <c r="T1941" s="173"/>
      <c r="AT1941" s="168" t="s">
        <v>264</v>
      </c>
      <c r="AU1941" s="168" t="s">
        <v>82</v>
      </c>
      <c r="AV1941" s="13" t="s">
        <v>80</v>
      </c>
      <c r="AW1941" s="13" t="s">
        <v>34</v>
      </c>
      <c r="AX1941" s="13" t="s">
        <v>73</v>
      </c>
      <c r="AY1941" s="168" t="s">
        <v>252</v>
      </c>
    </row>
    <row r="1942" spans="2:51" s="14" customFormat="1" ht="11.25">
      <c r="B1942" s="174"/>
      <c r="D1942" s="160" t="s">
        <v>264</v>
      </c>
      <c r="E1942" s="175" t="s">
        <v>3</v>
      </c>
      <c r="F1942" s="176" t="s">
        <v>360</v>
      </c>
      <c r="H1942" s="177">
        <v>11</v>
      </c>
      <c r="I1942" s="178"/>
      <c r="L1942" s="174"/>
      <c r="M1942" s="179"/>
      <c r="N1942" s="180"/>
      <c r="O1942" s="180"/>
      <c r="P1942" s="180"/>
      <c r="Q1942" s="180"/>
      <c r="R1942" s="180"/>
      <c r="S1942" s="180"/>
      <c r="T1942" s="181"/>
      <c r="AT1942" s="175" t="s">
        <v>264</v>
      </c>
      <c r="AU1942" s="175" t="s">
        <v>82</v>
      </c>
      <c r="AV1942" s="14" t="s">
        <v>82</v>
      </c>
      <c r="AW1942" s="14" t="s">
        <v>34</v>
      </c>
      <c r="AX1942" s="14" t="s">
        <v>73</v>
      </c>
      <c r="AY1942" s="175" t="s">
        <v>252</v>
      </c>
    </row>
    <row r="1943" spans="2:51" s="13" customFormat="1" ht="11.25">
      <c r="B1943" s="167"/>
      <c r="D1943" s="160" t="s">
        <v>264</v>
      </c>
      <c r="E1943" s="168" t="s">
        <v>3</v>
      </c>
      <c r="F1943" s="169" t="s">
        <v>7503</v>
      </c>
      <c r="H1943" s="168" t="s">
        <v>3</v>
      </c>
      <c r="I1943" s="170"/>
      <c r="L1943" s="167"/>
      <c r="M1943" s="171"/>
      <c r="N1943" s="172"/>
      <c r="O1943" s="172"/>
      <c r="P1943" s="172"/>
      <c r="Q1943" s="172"/>
      <c r="R1943" s="172"/>
      <c r="S1943" s="172"/>
      <c r="T1943" s="173"/>
      <c r="AT1943" s="168" t="s">
        <v>264</v>
      </c>
      <c r="AU1943" s="168" t="s">
        <v>82</v>
      </c>
      <c r="AV1943" s="13" t="s">
        <v>80</v>
      </c>
      <c r="AW1943" s="13" t="s">
        <v>34</v>
      </c>
      <c r="AX1943" s="13" t="s">
        <v>73</v>
      </c>
      <c r="AY1943" s="168" t="s">
        <v>252</v>
      </c>
    </row>
    <row r="1944" spans="2:51" s="14" customFormat="1" ht="11.25">
      <c r="B1944" s="174"/>
      <c r="D1944" s="160" t="s">
        <v>264</v>
      </c>
      <c r="E1944" s="175" t="s">
        <v>3</v>
      </c>
      <c r="F1944" s="176" t="s">
        <v>296</v>
      </c>
      <c r="H1944" s="177">
        <v>5</v>
      </c>
      <c r="I1944" s="178"/>
      <c r="L1944" s="174"/>
      <c r="M1944" s="179"/>
      <c r="N1944" s="180"/>
      <c r="O1944" s="180"/>
      <c r="P1944" s="180"/>
      <c r="Q1944" s="180"/>
      <c r="R1944" s="180"/>
      <c r="S1944" s="180"/>
      <c r="T1944" s="181"/>
      <c r="AT1944" s="175" t="s">
        <v>264</v>
      </c>
      <c r="AU1944" s="175" t="s">
        <v>82</v>
      </c>
      <c r="AV1944" s="14" t="s">
        <v>82</v>
      </c>
      <c r="AW1944" s="14" t="s">
        <v>34</v>
      </c>
      <c r="AX1944" s="14" t="s">
        <v>73</v>
      </c>
      <c r="AY1944" s="175" t="s">
        <v>252</v>
      </c>
    </row>
    <row r="1945" spans="2:51" s="13" customFormat="1" ht="11.25">
      <c r="B1945" s="167"/>
      <c r="D1945" s="160" t="s">
        <v>264</v>
      </c>
      <c r="E1945" s="168" t="s">
        <v>3</v>
      </c>
      <c r="F1945" s="169" t="s">
        <v>7504</v>
      </c>
      <c r="H1945" s="168" t="s">
        <v>3</v>
      </c>
      <c r="I1945" s="170"/>
      <c r="L1945" s="167"/>
      <c r="M1945" s="171"/>
      <c r="N1945" s="172"/>
      <c r="O1945" s="172"/>
      <c r="P1945" s="172"/>
      <c r="Q1945" s="172"/>
      <c r="R1945" s="172"/>
      <c r="S1945" s="172"/>
      <c r="T1945" s="173"/>
      <c r="AT1945" s="168" t="s">
        <v>264</v>
      </c>
      <c r="AU1945" s="168" t="s">
        <v>82</v>
      </c>
      <c r="AV1945" s="13" t="s">
        <v>80</v>
      </c>
      <c r="AW1945" s="13" t="s">
        <v>34</v>
      </c>
      <c r="AX1945" s="13" t="s">
        <v>73</v>
      </c>
      <c r="AY1945" s="168" t="s">
        <v>252</v>
      </c>
    </row>
    <row r="1946" spans="2:51" s="14" customFormat="1" ht="11.25">
      <c r="B1946" s="174"/>
      <c r="D1946" s="160" t="s">
        <v>264</v>
      </c>
      <c r="E1946" s="175" t="s">
        <v>3</v>
      </c>
      <c r="F1946" s="176" t="s">
        <v>312</v>
      </c>
      <c r="H1946" s="177">
        <v>7</v>
      </c>
      <c r="I1946" s="178"/>
      <c r="L1946" s="174"/>
      <c r="M1946" s="179"/>
      <c r="N1946" s="180"/>
      <c r="O1946" s="180"/>
      <c r="P1946" s="180"/>
      <c r="Q1946" s="180"/>
      <c r="R1946" s="180"/>
      <c r="S1946" s="180"/>
      <c r="T1946" s="181"/>
      <c r="AT1946" s="175" t="s">
        <v>264</v>
      </c>
      <c r="AU1946" s="175" t="s">
        <v>82</v>
      </c>
      <c r="AV1946" s="14" t="s">
        <v>82</v>
      </c>
      <c r="AW1946" s="14" t="s">
        <v>34</v>
      </c>
      <c r="AX1946" s="14" t="s">
        <v>73</v>
      </c>
      <c r="AY1946" s="175" t="s">
        <v>252</v>
      </c>
    </row>
    <row r="1947" spans="2:51" s="13" customFormat="1" ht="11.25">
      <c r="B1947" s="167"/>
      <c r="D1947" s="160" t="s">
        <v>264</v>
      </c>
      <c r="E1947" s="168" t="s">
        <v>3</v>
      </c>
      <c r="F1947" s="169" t="s">
        <v>7505</v>
      </c>
      <c r="H1947" s="168" t="s">
        <v>3</v>
      </c>
      <c r="I1947" s="170"/>
      <c r="L1947" s="167"/>
      <c r="M1947" s="171"/>
      <c r="N1947" s="172"/>
      <c r="O1947" s="172"/>
      <c r="P1947" s="172"/>
      <c r="Q1947" s="172"/>
      <c r="R1947" s="172"/>
      <c r="S1947" s="172"/>
      <c r="T1947" s="173"/>
      <c r="AT1947" s="168" t="s">
        <v>264</v>
      </c>
      <c r="AU1947" s="168" t="s">
        <v>82</v>
      </c>
      <c r="AV1947" s="13" t="s">
        <v>80</v>
      </c>
      <c r="AW1947" s="13" t="s">
        <v>34</v>
      </c>
      <c r="AX1947" s="13" t="s">
        <v>73</v>
      </c>
      <c r="AY1947" s="168" t="s">
        <v>252</v>
      </c>
    </row>
    <row r="1948" spans="2:51" s="14" customFormat="1" ht="11.25">
      <c r="B1948" s="174"/>
      <c r="D1948" s="160" t="s">
        <v>264</v>
      </c>
      <c r="E1948" s="175" t="s">
        <v>3</v>
      </c>
      <c r="F1948" s="176" t="s">
        <v>328</v>
      </c>
      <c r="H1948" s="177">
        <v>9</v>
      </c>
      <c r="I1948" s="178"/>
      <c r="L1948" s="174"/>
      <c r="M1948" s="179"/>
      <c r="N1948" s="180"/>
      <c r="O1948" s="180"/>
      <c r="P1948" s="180"/>
      <c r="Q1948" s="180"/>
      <c r="R1948" s="180"/>
      <c r="S1948" s="180"/>
      <c r="T1948" s="181"/>
      <c r="AT1948" s="175" t="s">
        <v>264</v>
      </c>
      <c r="AU1948" s="175" t="s">
        <v>82</v>
      </c>
      <c r="AV1948" s="14" t="s">
        <v>82</v>
      </c>
      <c r="AW1948" s="14" t="s">
        <v>34</v>
      </c>
      <c r="AX1948" s="14" t="s">
        <v>73</v>
      </c>
      <c r="AY1948" s="175" t="s">
        <v>252</v>
      </c>
    </row>
    <row r="1949" spans="2:51" s="13" customFormat="1" ht="11.25">
      <c r="B1949" s="167"/>
      <c r="D1949" s="160" t="s">
        <v>264</v>
      </c>
      <c r="E1949" s="168" t="s">
        <v>3</v>
      </c>
      <c r="F1949" s="169" t="s">
        <v>7506</v>
      </c>
      <c r="H1949" s="168" t="s">
        <v>3</v>
      </c>
      <c r="I1949" s="170"/>
      <c r="L1949" s="167"/>
      <c r="M1949" s="171"/>
      <c r="N1949" s="172"/>
      <c r="O1949" s="172"/>
      <c r="P1949" s="172"/>
      <c r="Q1949" s="172"/>
      <c r="R1949" s="172"/>
      <c r="S1949" s="172"/>
      <c r="T1949" s="173"/>
      <c r="AT1949" s="168" t="s">
        <v>264</v>
      </c>
      <c r="AU1949" s="168" t="s">
        <v>82</v>
      </c>
      <c r="AV1949" s="13" t="s">
        <v>80</v>
      </c>
      <c r="AW1949" s="13" t="s">
        <v>34</v>
      </c>
      <c r="AX1949" s="13" t="s">
        <v>73</v>
      </c>
      <c r="AY1949" s="168" t="s">
        <v>252</v>
      </c>
    </row>
    <row r="1950" spans="2:51" s="14" customFormat="1" ht="11.25">
      <c r="B1950" s="174"/>
      <c r="D1950" s="160" t="s">
        <v>264</v>
      </c>
      <c r="E1950" s="175" t="s">
        <v>3</v>
      </c>
      <c r="F1950" s="176" t="s">
        <v>296</v>
      </c>
      <c r="H1950" s="177">
        <v>5</v>
      </c>
      <c r="I1950" s="178"/>
      <c r="L1950" s="174"/>
      <c r="M1950" s="179"/>
      <c r="N1950" s="180"/>
      <c r="O1950" s="180"/>
      <c r="P1950" s="180"/>
      <c r="Q1950" s="180"/>
      <c r="R1950" s="180"/>
      <c r="S1950" s="180"/>
      <c r="T1950" s="181"/>
      <c r="AT1950" s="175" t="s">
        <v>264</v>
      </c>
      <c r="AU1950" s="175" t="s">
        <v>82</v>
      </c>
      <c r="AV1950" s="14" t="s">
        <v>82</v>
      </c>
      <c r="AW1950" s="14" t="s">
        <v>34</v>
      </c>
      <c r="AX1950" s="14" t="s">
        <v>73</v>
      </c>
      <c r="AY1950" s="175" t="s">
        <v>252</v>
      </c>
    </row>
    <row r="1951" spans="2:51" s="13" customFormat="1" ht="11.25">
      <c r="B1951" s="167"/>
      <c r="D1951" s="160" t="s">
        <v>264</v>
      </c>
      <c r="E1951" s="168" t="s">
        <v>3</v>
      </c>
      <c r="F1951" s="169" t="s">
        <v>7507</v>
      </c>
      <c r="H1951" s="168" t="s">
        <v>3</v>
      </c>
      <c r="I1951" s="170"/>
      <c r="L1951" s="167"/>
      <c r="M1951" s="171"/>
      <c r="N1951" s="172"/>
      <c r="O1951" s="172"/>
      <c r="P1951" s="172"/>
      <c r="Q1951" s="172"/>
      <c r="R1951" s="172"/>
      <c r="S1951" s="172"/>
      <c r="T1951" s="173"/>
      <c r="AT1951" s="168" t="s">
        <v>264</v>
      </c>
      <c r="AU1951" s="168" t="s">
        <v>82</v>
      </c>
      <c r="AV1951" s="13" t="s">
        <v>80</v>
      </c>
      <c r="AW1951" s="13" t="s">
        <v>34</v>
      </c>
      <c r="AX1951" s="13" t="s">
        <v>73</v>
      </c>
      <c r="AY1951" s="168" t="s">
        <v>252</v>
      </c>
    </row>
    <row r="1952" spans="2:51" s="14" customFormat="1" ht="11.25">
      <c r="B1952" s="174"/>
      <c r="D1952" s="160" t="s">
        <v>264</v>
      </c>
      <c r="E1952" s="175" t="s">
        <v>3</v>
      </c>
      <c r="F1952" s="176" t="s">
        <v>312</v>
      </c>
      <c r="H1952" s="177">
        <v>7</v>
      </c>
      <c r="I1952" s="178"/>
      <c r="L1952" s="174"/>
      <c r="M1952" s="179"/>
      <c r="N1952" s="180"/>
      <c r="O1952" s="180"/>
      <c r="P1952" s="180"/>
      <c r="Q1952" s="180"/>
      <c r="R1952" s="180"/>
      <c r="S1952" s="180"/>
      <c r="T1952" s="181"/>
      <c r="AT1952" s="175" t="s">
        <v>264</v>
      </c>
      <c r="AU1952" s="175" t="s">
        <v>82</v>
      </c>
      <c r="AV1952" s="14" t="s">
        <v>82</v>
      </c>
      <c r="AW1952" s="14" t="s">
        <v>34</v>
      </c>
      <c r="AX1952" s="14" t="s">
        <v>73</v>
      </c>
      <c r="AY1952" s="175" t="s">
        <v>252</v>
      </c>
    </row>
    <row r="1953" spans="2:51" s="13" customFormat="1" ht="11.25">
      <c r="B1953" s="167"/>
      <c r="D1953" s="160" t="s">
        <v>264</v>
      </c>
      <c r="E1953" s="168" t="s">
        <v>3</v>
      </c>
      <c r="F1953" s="169" t="s">
        <v>7508</v>
      </c>
      <c r="H1953" s="168" t="s">
        <v>3</v>
      </c>
      <c r="I1953" s="170"/>
      <c r="L1953" s="167"/>
      <c r="M1953" s="171"/>
      <c r="N1953" s="172"/>
      <c r="O1953" s="172"/>
      <c r="P1953" s="172"/>
      <c r="Q1953" s="172"/>
      <c r="R1953" s="172"/>
      <c r="S1953" s="172"/>
      <c r="T1953" s="173"/>
      <c r="AT1953" s="168" t="s">
        <v>264</v>
      </c>
      <c r="AU1953" s="168" t="s">
        <v>82</v>
      </c>
      <c r="AV1953" s="13" t="s">
        <v>80</v>
      </c>
      <c r="AW1953" s="13" t="s">
        <v>34</v>
      </c>
      <c r="AX1953" s="13" t="s">
        <v>73</v>
      </c>
      <c r="AY1953" s="168" t="s">
        <v>252</v>
      </c>
    </row>
    <row r="1954" spans="2:51" s="14" customFormat="1" ht="11.25">
      <c r="B1954" s="174"/>
      <c r="D1954" s="160" t="s">
        <v>264</v>
      </c>
      <c r="E1954" s="175" t="s">
        <v>3</v>
      </c>
      <c r="F1954" s="176" t="s">
        <v>328</v>
      </c>
      <c r="H1954" s="177">
        <v>9</v>
      </c>
      <c r="I1954" s="178"/>
      <c r="L1954" s="174"/>
      <c r="M1954" s="179"/>
      <c r="N1954" s="180"/>
      <c r="O1954" s="180"/>
      <c r="P1954" s="180"/>
      <c r="Q1954" s="180"/>
      <c r="R1954" s="180"/>
      <c r="S1954" s="180"/>
      <c r="T1954" s="181"/>
      <c r="AT1954" s="175" t="s">
        <v>264</v>
      </c>
      <c r="AU1954" s="175" t="s">
        <v>82</v>
      </c>
      <c r="AV1954" s="14" t="s">
        <v>82</v>
      </c>
      <c r="AW1954" s="14" t="s">
        <v>34</v>
      </c>
      <c r="AX1954" s="14" t="s">
        <v>73</v>
      </c>
      <c r="AY1954" s="175" t="s">
        <v>252</v>
      </c>
    </row>
    <row r="1955" spans="2:51" s="13" customFormat="1" ht="11.25">
      <c r="B1955" s="167"/>
      <c r="D1955" s="160" t="s">
        <v>264</v>
      </c>
      <c r="E1955" s="168" t="s">
        <v>3</v>
      </c>
      <c r="F1955" s="169" t="s">
        <v>7509</v>
      </c>
      <c r="H1955" s="168" t="s">
        <v>3</v>
      </c>
      <c r="I1955" s="170"/>
      <c r="L1955" s="167"/>
      <c r="M1955" s="171"/>
      <c r="N1955" s="172"/>
      <c r="O1955" s="172"/>
      <c r="P1955" s="172"/>
      <c r="Q1955" s="172"/>
      <c r="R1955" s="172"/>
      <c r="S1955" s="172"/>
      <c r="T1955" s="173"/>
      <c r="AT1955" s="168" t="s">
        <v>264</v>
      </c>
      <c r="AU1955" s="168" t="s">
        <v>82</v>
      </c>
      <c r="AV1955" s="13" t="s">
        <v>80</v>
      </c>
      <c r="AW1955" s="13" t="s">
        <v>34</v>
      </c>
      <c r="AX1955" s="13" t="s">
        <v>73</v>
      </c>
      <c r="AY1955" s="168" t="s">
        <v>252</v>
      </c>
    </row>
    <row r="1956" spans="2:51" s="14" customFormat="1" ht="11.25">
      <c r="B1956" s="174"/>
      <c r="D1956" s="160" t="s">
        <v>264</v>
      </c>
      <c r="E1956" s="175" t="s">
        <v>3</v>
      </c>
      <c r="F1956" s="176" t="s">
        <v>381</v>
      </c>
      <c r="H1956" s="177">
        <v>13</v>
      </c>
      <c r="I1956" s="178"/>
      <c r="L1956" s="174"/>
      <c r="M1956" s="179"/>
      <c r="N1956" s="180"/>
      <c r="O1956" s="180"/>
      <c r="P1956" s="180"/>
      <c r="Q1956" s="180"/>
      <c r="R1956" s="180"/>
      <c r="S1956" s="180"/>
      <c r="T1956" s="181"/>
      <c r="AT1956" s="175" t="s">
        <v>264</v>
      </c>
      <c r="AU1956" s="175" t="s">
        <v>82</v>
      </c>
      <c r="AV1956" s="14" t="s">
        <v>82</v>
      </c>
      <c r="AW1956" s="14" t="s">
        <v>34</v>
      </c>
      <c r="AX1956" s="14" t="s">
        <v>73</v>
      </c>
      <c r="AY1956" s="175" t="s">
        <v>252</v>
      </c>
    </row>
    <row r="1957" spans="2:51" s="13" customFormat="1" ht="11.25">
      <c r="B1957" s="167"/>
      <c r="D1957" s="160" t="s">
        <v>264</v>
      </c>
      <c r="E1957" s="168" t="s">
        <v>3</v>
      </c>
      <c r="F1957" s="169" t="s">
        <v>7510</v>
      </c>
      <c r="H1957" s="168" t="s">
        <v>3</v>
      </c>
      <c r="I1957" s="170"/>
      <c r="L1957" s="167"/>
      <c r="M1957" s="171"/>
      <c r="N1957" s="172"/>
      <c r="O1957" s="172"/>
      <c r="P1957" s="172"/>
      <c r="Q1957" s="172"/>
      <c r="R1957" s="172"/>
      <c r="S1957" s="172"/>
      <c r="T1957" s="173"/>
      <c r="AT1957" s="168" t="s">
        <v>264</v>
      </c>
      <c r="AU1957" s="168" t="s">
        <v>82</v>
      </c>
      <c r="AV1957" s="13" t="s">
        <v>80</v>
      </c>
      <c r="AW1957" s="13" t="s">
        <v>34</v>
      </c>
      <c r="AX1957" s="13" t="s">
        <v>73</v>
      </c>
      <c r="AY1957" s="168" t="s">
        <v>252</v>
      </c>
    </row>
    <row r="1958" spans="2:51" s="14" customFormat="1" ht="11.25">
      <c r="B1958" s="174"/>
      <c r="D1958" s="160" t="s">
        <v>264</v>
      </c>
      <c r="E1958" s="175" t="s">
        <v>3</v>
      </c>
      <c r="F1958" s="176" t="s">
        <v>414</v>
      </c>
      <c r="H1958" s="177">
        <v>17</v>
      </c>
      <c r="I1958" s="178"/>
      <c r="L1958" s="174"/>
      <c r="M1958" s="179"/>
      <c r="N1958" s="180"/>
      <c r="O1958" s="180"/>
      <c r="P1958" s="180"/>
      <c r="Q1958" s="180"/>
      <c r="R1958" s="180"/>
      <c r="S1958" s="180"/>
      <c r="T1958" s="181"/>
      <c r="AT1958" s="175" t="s">
        <v>264</v>
      </c>
      <c r="AU1958" s="175" t="s">
        <v>82</v>
      </c>
      <c r="AV1958" s="14" t="s">
        <v>82</v>
      </c>
      <c r="AW1958" s="14" t="s">
        <v>34</v>
      </c>
      <c r="AX1958" s="14" t="s">
        <v>73</v>
      </c>
      <c r="AY1958" s="175" t="s">
        <v>252</v>
      </c>
    </row>
    <row r="1959" spans="2:51" s="13" customFormat="1" ht="11.25">
      <c r="B1959" s="167"/>
      <c r="D1959" s="160" t="s">
        <v>264</v>
      </c>
      <c r="E1959" s="168" t="s">
        <v>3</v>
      </c>
      <c r="F1959" s="169" t="s">
        <v>7511</v>
      </c>
      <c r="H1959" s="168" t="s">
        <v>3</v>
      </c>
      <c r="I1959" s="170"/>
      <c r="L1959" s="167"/>
      <c r="M1959" s="171"/>
      <c r="N1959" s="172"/>
      <c r="O1959" s="172"/>
      <c r="P1959" s="172"/>
      <c r="Q1959" s="172"/>
      <c r="R1959" s="172"/>
      <c r="S1959" s="172"/>
      <c r="T1959" s="173"/>
      <c r="AT1959" s="168" t="s">
        <v>264</v>
      </c>
      <c r="AU1959" s="168" t="s">
        <v>82</v>
      </c>
      <c r="AV1959" s="13" t="s">
        <v>80</v>
      </c>
      <c r="AW1959" s="13" t="s">
        <v>34</v>
      </c>
      <c r="AX1959" s="13" t="s">
        <v>73</v>
      </c>
      <c r="AY1959" s="168" t="s">
        <v>252</v>
      </c>
    </row>
    <row r="1960" spans="2:51" s="14" customFormat="1" ht="11.25">
      <c r="B1960" s="174"/>
      <c r="D1960" s="160" t="s">
        <v>264</v>
      </c>
      <c r="E1960" s="175" t="s">
        <v>3</v>
      </c>
      <c r="F1960" s="176" t="s">
        <v>429</v>
      </c>
      <c r="H1960" s="177">
        <v>19</v>
      </c>
      <c r="I1960" s="178"/>
      <c r="L1960" s="174"/>
      <c r="M1960" s="179"/>
      <c r="N1960" s="180"/>
      <c r="O1960" s="180"/>
      <c r="P1960" s="180"/>
      <c r="Q1960" s="180"/>
      <c r="R1960" s="180"/>
      <c r="S1960" s="180"/>
      <c r="T1960" s="181"/>
      <c r="AT1960" s="175" t="s">
        <v>264</v>
      </c>
      <c r="AU1960" s="175" t="s">
        <v>82</v>
      </c>
      <c r="AV1960" s="14" t="s">
        <v>82</v>
      </c>
      <c r="AW1960" s="14" t="s">
        <v>34</v>
      </c>
      <c r="AX1960" s="14" t="s">
        <v>73</v>
      </c>
      <c r="AY1960" s="175" t="s">
        <v>252</v>
      </c>
    </row>
    <row r="1961" spans="2:51" s="13" customFormat="1" ht="11.25">
      <c r="B1961" s="167"/>
      <c r="D1961" s="160" t="s">
        <v>264</v>
      </c>
      <c r="E1961" s="168" t="s">
        <v>3</v>
      </c>
      <c r="F1961" s="169" t="s">
        <v>7512</v>
      </c>
      <c r="H1961" s="168" t="s">
        <v>3</v>
      </c>
      <c r="I1961" s="170"/>
      <c r="L1961" s="167"/>
      <c r="M1961" s="171"/>
      <c r="N1961" s="172"/>
      <c r="O1961" s="172"/>
      <c r="P1961" s="172"/>
      <c r="Q1961" s="172"/>
      <c r="R1961" s="172"/>
      <c r="S1961" s="172"/>
      <c r="T1961" s="173"/>
      <c r="AT1961" s="168" t="s">
        <v>264</v>
      </c>
      <c r="AU1961" s="168" t="s">
        <v>82</v>
      </c>
      <c r="AV1961" s="13" t="s">
        <v>80</v>
      </c>
      <c r="AW1961" s="13" t="s">
        <v>34</v>
      </c>
      <c r="AX1961" s="13" t="s">
        <v>73</v>
      </c>
      <c r="AY1961" s="168" t="s">
        <v>252</v>
      </c>
    </row>
    <row r="1962" spans="2:51" s="14" customFormat="1" ht="11.25">
      <c r="B1962" s="174"/>
      <c r="D1962" s="160" t="s">
        <v>264</v>
      </c>
      <c r="E1962" s="175" t="s">
        <v>3</v>
      </c>
      <c r="F1962" s="176" t="s">
        <v>303</v>
      </c>
      <c r="H1962" s="177">
        <v>6</v>
      </c>
      <c r="I1962" s="178"/>
      <c r="L1962" s="174"/>
      <c r="M1962" s="179"/>
      <c r="N1962" s="180"/>
      <c r="O1962" s="180"/>
      <c r="P1962" s="180"/>
      <c r="Q1962" s="180"/>
      <c r="R1962" s="180"/>
      <c r="S1962" s="180"/>
      <c r="T1962" s="181"/>
      <c r="AT1962" s="175" t="s">
        <v>264</v>
      </c>
      <c r="AU1962" s="175" t="s">
        <v>82</v>
      </c>
      <c r="AV1962" s="14" t="s">
        <v>82</v>
      </c>
      <c r="AW1962" s="14" t="s">
        <v>34</v>
      </c>
      <c r="AX1962" s="14" t="s">
        <v>73</v>
      </c>
      <c r="AY1962" s="175" t="s">
        <v>252</v>
      </c>
    </row>
    <row r="1963" spans="2:51" s="13" customFormat="1" ht="11.25">
      <c r="B1963" s="167"/>
      <c r="D1963" s="160" t="s">
        <v>264</v>
      </c>
      <c r="E1963" s="168" t="s">
        <v>3</v>
      </c>
      <c r="F1963" s="169" t="s">
        <v>7513</v>
      </c>
      <c r="H1963" s="168" t="s">
        <v>3</v>
      </c>
      <c r="I1963" s="170"/>
      <c r="L1963" s="167"/>
      <c r="M1963" s="171"/>
      <c r="N1963" s="172"/>
      <c r="O1963" s="172"/>
      <c r="P1963" s="172"/>
      <c r="Q1963" s="172"/>
      <c r="R1963" s="172"/>
      <c r="S1963" s="172"/>
      <c r="T1963" s="173"/>
      <c r="AT1963" s="168" t="s">
        <v>264</v>
      </c>
      <c r="AU1963" s="168" t="s">
        <v>82</v>
      </c>
      <c r="AV1963" s="13" t="s">
        <v>80</v>
      </c>
      <c r="AW1963" s="13" t="s">
        <v>34</v>
      </c>
      <c r="AX1963" s="13" t="s">
        <v>73</v>
      </c>
      <c r="AY1963" s="168" t="s">
        <v>252</v>
      </c>
    </row>
    <row r="1964" spans="2:51" s="14" customFormat="1" ht="11.25">
      <c r="B1964" s="174"/>
      <c r="D1964" s="160" t="s">
        <v>264</v>
      </c>
      <c r="E1964" s="175" t="s">
        <v>3</v>
      </c>
      <c r="F1964" s="176" t="s">
        <v>318</v>
      </c>
      <c r="H1964" s="177">
        <v>8</v>
      </c>
      <c r="I1964" s="178"/>
      <c r="L1964" s="174"/>
      <c r="M1964" s="179"/>
      <c r="N1964" s="180"/>
      <c r="O1964" s="180"/>
      <c r="P1964" s="180"/>
      <c r="Q1964" s="180"/>
      <c r="R1964" s="180"/>
      <c r="S1964" s="180"/>
      <c r="T1964" s="181"/>
      <c r="AT1964" s="175" t="s">
        <v>264</v>
      </c>
      <c r="AU1964" s="175" t="s">
        <v>82</v>
      </c>
      <c r="AV1964" s="14" t="s">
        <v>82</v>
      </c>
      <c r="AW1964" s="14" t="s">
        <v>34</v>
      </c>
      <c r="AX1964" s="14" t="s">
        <v>73</v>
      </c>
      <c r="AY1964" s="175" t="s">
        <v>252</v>
      </c>
    </row>
    <row r="1965" spans="2:51" s="13" customFormat="1" ht="11.25">
      <c r="B1965" s="167"/>
      <c r="D1965" s="160" t="s">
        <v>264</v>
      </c>
      <c r="E1965" s="168" t="s">
        <v>3</v>
      </c>
      <c r="F1965" s="169" t="s">
        <v>7514</v>
      </c>
      <c r="H1965" s="168" t="s">
        <v>3</v>
      </c>
      <c r="I1965" s="170"/>
      <c r="L1965" s="167"/>
      <c r="M1965" s="171"/>
      <c r="N1965" s="172"/>
      <c r="O1965" s="172"/>
      <c r="P1965" s="172"/>
      <c r="Q1965" s="172"/>
      <c r="R1965" s="172"/>
      <c r="S1965" s="172"/>
      <c r="T1965" s="173"/>
      <c r="AT1965" s="168" t="s">
        <v>264</v>
      </c>
      <c r="AU1965" s="168" t="s">
        <v>82</v>
      </c>
      <c r="AV1965" s="13" t="s">
        <v>80</v>
      </c>
      <c r="AW1965" s="13" t="s">
        <v>34</v>
      </c>
      <c r="AX1965" s="13" t="s">
        <v>73</v>
      </c>
      <c r="AY1965" s="168" t="s">
        <v>252</v>
      </c>
    </row>
    <row r="1966" spans="2:51" s="14" customFormat="1" ht="11.25">
      <c r="B1966" s="174"/>
      <c r="D1966" s="160" t="s">
        <v>264</v>
      </c>
      <c r="E1966" s="175" t="s">
        <v>3</v>
      </c>
      <c r="F1966" s="176" t="s">
        <v>338</v>
      </c>
      <c r="H1966" s="177">
        <v>10</v>
      </c>
      <c r="I1966" s="178"/>
      <c r="L1966" s="174"/>
      <c r="M1966" s="179"/>
      <c r="N1966" s="180"/>
      <c r="O1966" s="180"/>
      <c r="P1966" s="180"/>
      <c r="Q1966" s="180"/>
      <c r="R1966" s="180"/>
      <c r="S1966" s="180"/>
      <c r="T1966" s="181"/>
      <c r="AT1966" s="175" t="s">
        <v>264</v>
      </c>
      <c r="AU1966" s="175" t="s">
        <v>82</v>
      </c>
      <c r="AV1966" s="14" t="s">
        <v>82</v>
      </c>
      <c r="AW1966" s="14" t="s">
        <v>34</v>
      </c>
      <c r="AX1966" s="14" t="s">
        <v>73</v>
      </c>
      <c r="AY1966" s="175" t="s">
        <v>252</v>
      </c>
    </row>
    <row r="1967" spans="2:51" s="13" customFormat="1" ht="11.25">
      <c r="B1967" s="167"/>
      <c r="D1967" s="160" t="s">
        <v>264</v>
      </c>
      <c r="E1967" s="168" t="s">
        <v>3</v>
      </c>
      <c r="F1967" s="169" t="s">
        <v>7515</v>
      </c>
      <c r="H1967" s="168" t="s">
        <v>3</v>
      </c>
      <c r="I1967" s="170"/>
      <c r="L1967" s="167"/>
      <c r="M1967" s="171"/>
      <c r="N1967" s="172"/>
      <c r="O1967" s="172"/>
      <c r="P1967" s="172"/>
      <c r="Q1967" s="172"/>
      <c r="R1967" s="172"/>
      <c r="S1967" s="172"/>
      <c r="T1967" s="173"/>
      <c r="AT1967" s="168" t="s">
        <v>264</v>
      </c>
      <c r="AU1967" s="168" t="s">
        <v>82</v>
      </c>
      <c r="AV1967" s="13" t="s">
        <v>80</v>
      </c>
      <c r="AW1967" s="13" t="s">
        <v>34</v>
      </c>
      <c r="AX1967" s="13" t="s">
        <v>73</v>
      </c>
      <c r="AY1967" s="168" t="s">
        <v>252</v>
      </c>
    </row>
    <row r="1968" spans="2:51" s="14" customFormat="1" ht="11.25">
      <c r="B1968" s="174"/>
      <c r="D1968" s="160" t="s">
        <v>264</v>
      </c>
      <c r="E1968" s="175" t="s">
        <v>3</v>
      </c>
      <c r="F1968" s="176" t="s">
        <v>258</v>
      </c>
      <c r="H1968" s="177">
        <v>4</v>
      </c>
      <c r="I1968" s="178"/>
      <c r="L1968" s="174"/>
      <c r="M1968" s="179"/>
      <c r="N1968" s="180"/>
      <c r="O1968" s="180"/>
      <c r="P1968" s="180"/>
      <c r="Q1968" s="180"/>
      <c r="R1968" s="180"/>
      <c r="S1968" s="180"/>
      <c r="T1968" s="181"/>
      <c r="AT1968" s="175" t="s">
        <v>264</v>
      </c>
      <c r="AU1968" s="175" t="s">
        <v>82</v>
      </c>
      <c r="AV1968" s="14" t="s">
        <v>82</v>
      </c>
      <c r="AW1968" s="14" t="s">
        <v>34</v>
      </c>
      <c r="AX1968" s="14" t="s">
        <v>73</v>
      </c>
      <c r="AY1968" s="175" t="s">
        <v>252</v>
      </c>
    </row>
    <row r="1969" spans="2:51" s="13" customFormat="1" ht="11.25">
      <c r="B1969" s="167"/>
      <c r="D1969" s="160" t="s">
        <v>264</v>
      </c>
      <c r="E1969" s="168" t="s">
        <v>3</v>
      </c>
      <c r="F1969" s="169" t="s">
        <v>7516</v>
      </c>
      <c r="H1969" s="168" t="s">
        <v>3</v>
      </c>
      <c r="I1969" s="170"/>
      <c r="L1969" s="167"/>
      <c r="M1969" s="171"/>
      <c r="N1969" s="172"/>
      <c r="O1969" s="172"/>
      <c r="P1969" s="172"/>
      <c r="Q1969" s="172"/>
      <c r="R1969" s="172"/>
      <c r="S1969" s="172"/>
      <c r="T1969" s="173"/>
      <c r="AT1969" s="168" t="s">
        <v>264</v>
      </c>
      <c r="AU1969" s="168" t="s">
        <v>82</v>
      </c>
      <c r="AV1969" s="13" t="s">
        <v>80</v>
      </c>
      <c r="AW1969" s="13" t="s">
        <v>34</v>
      </c>
      <c r="AX1969" s="13" t="s">
        <v>73</v>
      </c>
      <c r="AY1969" s="168" t="s">
        <v>252</v>
      </c>
    </row>
    <row r="1970" spans="2:51" s="14" customFormat="1" ht="11.25">
      <c r="B1970" s="174"/>
      <c r="D1970" s="160" t="s">
        <v>264</v>
      </c>
      <c r="E1970" s="175" t="s">
        <v>3</v>
      </c>
      <c r="F1970" s="176" t="s">
        <v>303</v>
      </c>
      <c r="H1970" s="177">
        <v>6</v>
      </c>
      <c r="I1970" s="178"/>
      <c r="L1970" s="174"/>
      <c r="M1970" s="179"/>
      <c r="N1970" s="180"/>
      <c r="O1970" s="180"/>
      <c r="P1970" s="180"/>
      <c r="Q1970" s="180"/>
      <c r="R1970" s="180"/>
      <c r="S1970" s="180"/>
      <c r="T1970" s="181"/>
      <c r="AT1970" s="175" t="s">
        <v>264</v>
      </c>
      <c r="AU1970" s="175" t="s">
        <v>82</v>
      </c>
      <c r="AV1970" s="14" t="s">
        <v>82</v>
      </c>
      <c r="AW1970" s="14" t="s">
        <v>34</v>
      </c>
      <c r="AX1970" s="14" t="s">
        <v>73</v>
      </c>
      <c r="AY1970" s="175" t="s">
        <v>252</v>
      </c>
    </row>
    <row r="1971" spans="2:51" s="13" customFormat="1" ht="11.25">
      <c r="B1971" s="167"/>
      <c r="D1971" s="160" t="s">
        <v>264</v>
      </c>
      <c r="E1971" s="168" t="s">
        <v>3</v>
      </c>
      <c r="F1971" s="169" t="s">
        <v>7517</v>
      </c>
      <c r="H1971" s="168" t="s">
        <v>3</v>
      </c>
      <c r="I1971" s="170"/>
      <c r="L1971" s="167"/>
      <c r="M1971" s="171"/>
      <c r="N1971" s="172"/>
      <c r="O1971" s="172"/>
      <c r="P1971" s="172"/>
      <c r="Q1971" s="172"/>
      <c r="R1971" s="172"/>
      <c r="S1971" s="172"/>
      <c r="T1971" s="173"/>
      <c r="AT1971" s="168" t="s">
        <v>264</v>
      </c>
      <c r="AU1971" s="168" t="s">
        <v>82</v>
      </c>
      <c r="AV1971" s="13" t="s">
        <v>80</v>
      </c>
      <c r="AW1971" s="13" t="s">
        <v>34</v>
      </c>
      <c r="AX1971" s="13" t="s">
        <v>73</v>
      </c>
      <c r="AY1971" s="168" t="s">
        <v>252</v>
      </c>
    </row>
    <row r="1972" spans="2:51" s="14" customFormat="1" ht="11.25">
      <c r="B1972" s="174"/>
      <c r="D1972" s="160" t="s">
        <v>264</v>
      </c>
      <c r="E1972" s="175" t="s">
        <v>3</v>
      </c>
      <c r="F1972" s="176" t="s">
        <v>338</v>
      </c>
      <c r="H1972" s="177">
        <v>10</v>
      </c>
      <c r="I1972" s="178"/>
      <c r="L1972" s="174"/>
      <c r="M1972" s="179"/>
      <c r="N1972" s="180"/>
      <c r="O1972" s="180"/>
      <c r="P1972" s="180"/>
      <c r="Q1972" s="180"/>
      <c r="R1972" s="180"/>
      <c r="S1972" s="180"/>
      <c r="T1972" s="181"/>
      <c r="AT1972" s="175" t="s">
        <v>264</v>
      </c>
      <c r="AU1972" s="175" t="s">
        <v>82</v>
      </c>
      <c r="AV1972" s="14" t="s">
        <v>82</v>
      </c>
      <c r="AW1972" s="14" t="s">
        <v>34</v>
      </c>
      <c r="AX1972" s="14" t="s">
        <v>73</v>
      </c>
      <c r="AY1972" s="175" t="s">
        <v>252</v>
      </c>
    </row>
    <row r="1973" spans="2:51" s="13" customFormat="1" ht="11.25">
      <c r="B1973" s="167"/>
      <c r="D1973" s="160" t="s">
        <v>264</v>
      </c>
      <c r="E1973" s="168" t="s">
        <v>3</v>
      </c>
      <c r="F1973" s="169" t="s">
        <v>7518</v>
      </c>
      <c r="H1973" s="168" t="s">
        <v>3</v>
      </c>
      <c r="I1973" s="170"/>
      <c r="L1973" s="167"/>
      <c r="M1973" s="171"/>
      <c r="N1973" s="172"/>
      <c r="O1973" s="172"/>
      <c r="P1973" s="172"/>
      <c r="Q1973" s="172"/>
      <c r="R1973" s="172"/>
      <c r="S1973" s="172"/>
      <c r="T1973" s="173"/>
      <c r="AT1973" s="168" t="s">
        <v>264</v>
      </c>
      <c r="AU1973" s="168" t="s">
        <v>82</v>
      </c>
      <c r="AV1973" s="13" t="s">
        <v>80</v>
      </c>
      <c r="AW1973" s="13" t="s">
        <v>34</v>
      </c>
      <c r="AX1973" s="13" t="s">
        <v>73</v>
      </c>
      <c r="AY1973" s="168" t="s">
        <v>252</v>
      </c>
    </row>
    <row r="1974" spans="2:51" s="14" customFormat="1" ht="11.25">
      <c r="B1974" s="174"/>
      <c r="D1974" s="160" t="s">
        <v>264</v>
      </c>
      <c r="E1974" s="175" t="s">
        <v>3</v>
      </c>
      <c r="F1974" s="176" t="s">
        <v>414</v>
      </c>
      <c r="H1974" s="177">
        <v>17</v>
      </c>
      <c r="I1974" s="178"/>
      <c r="L1974" s="174"/>
      <c r="M1974" s="179"/>
      <c r="N1974" s="180"/>
      <c r="O1974" s="180"/>
      <c r="P1974" s="180"/>
      <c r="Q1974" s="180"/>
      <c r="R1974" s="180"/>
      <c r="S1974" s="180"/>
      <c r="T1974" s="181"/>
      <c r="AT1974" s="175" t="s">
        <v>264</v>
      </c>
      <c r="AU1974" s="175" t="s">
        <v>82</v>
      </c>
      <c r="AV1974" s="14" t="s">
        <v>82</v>
      </c>
      <c r="AW1974" s="14" t="s">
        <v>34</v>
      </c>
      <c r="AX1974" s="14" t="s">
        <v>73</v>
      </c>
      <c r="AY1974" s="175" t="s">
        <v>252</v>
      </c>
    </row>
    <row r="1975" spans="2:51" s="13" customFormat="1" ht="11.25">
      <c r="B1975" s="167"/>
      <c r="D1975" s="160" t="s">
        <v>264</v>
      </c>
      <c r="E1975" s="168" t="s">
        <v>3</v>
      </c>
      <c r="F1975" s="169" t="s">
        <v>7519</v>
      </c>
      <c r="H1975" s="168" t="s">
        <v>3</v>
      </c>
      <c r="I1975" s="170"/>
      <c r="L1975" s="167"/>
      <c r="M1975" s="171"/>
      <c r="N1975" s="172"/>
      <c r="O1975" s="172"/>
      <c r="P1975" s="172"/>
      <c r="Q1975" s="172"/>
      <c r="R1975" s="172"/>
      <c r="S1975" s="172"/>
      <c r="T1975" s="173"/>
      <c r="AT1975" s="168" t="s">
        <v>264</v>
      </c>
      <c r="AU1975" s="168" t="s">
        <v>82</v>
      </c>
      <c r="AV1975" s="13" t="s">
        <v>80</v>
      </c>
      <c r="AW1975" s="13" t="s">
        <v>34</v>
      </c>
      <c r="AX1975" s="13" t="s">
        <v>73</v>
      </c>
      <c r="AY1975" s="168" t="s">
        <v>252</v>
      </c>
    </row>
    <row r="1976" spans="2:51" s="14" customFormat="1" ht="11.25">
      <c r="B1976" s="174"/>
      <c r="D1976" s="160" t="s">
        <v>264</v>
      </c>
      <c r="E1976" s="175" t="s">
        <v>3</v>
      </c>
      <c r="F1976" s="176" t="s">
        <v>373</v>
      </c>
      <c r="H1976" s="177">
        <v>12</v>
      </c>
      <c r="I1976" s="178"/>
      <c r="L1976" s="174"/>
      <c r="M1976" s="179"/>
      <c r="N1976" s="180"/>
      <c r="O1976" s="180"/>
      <c r="P1976" s="180"/>
      <c r="Q1976" s="180"/>
      <c r="R1976" s="180"/>
      <c r="S1976" s="180"/>
      <c r="T1976" s="181"/>
      <c r="AT1976" s="175" t="s">
        <v>264</v>
      </c>
      <c r="AU1976" s="175" t="s">
        <v>82</v>
      </c>
      <c r="AV1976" s="14" t="s">
        <v>82</v>
      </c>
      <c r="AW1976" s="14" t="s">
        <v>34</v>
      </c>
      <c r="AX1976" s="14" t="s">
        <v>73</v>
      </c>
      <c r="AY1976" s="175" t="s">
        <v>252</v>
      </c>
    </row>
    <row r="1977" spans="2:51" s="13" customFormat="1" ht="11.25">
      <c r="B1977" s="167"/>
      <c r="D1977" s="160" t="s">
        <v>264</v>
      </c>
      <c r="E1977" s="168" t="s">
        <v>3</v>
      </c>
      <c r="F1977" s="169" t="s">
        <v>7520</v>
      </c>
      <c r="H1977" s="168" t="s">
        <v>3</v>
      </c>
      <c r="I1977" s="170"/>
      <c r="L1977" s="167"/>
      <c r="M1977" s="171"/>
      <c r="N1977" s="172"/>
      <c r="O1977" s="172"/>
      <c r="P1977" s="172"/>
      <c r="Q1977" s="172"/>
      <c r="R1977" s="172"/>
      <c r="S1977" s="172"/>
      <c r="T1977" s="173"/>
      <c r="AT1977" s="168" t="s">
        <v>264</v>
      </c>
      <c r="AU1977" s="168" t="s">
        <v>82</v>
      </c>
      <c r="AV1977" s="13" t="s">
        <v>80</v>
      </c>
      <c r="AW1977" s="13" t="s">
        <v>34</v>
      </c>
      <c r="AX1977" s="13" t="s">
        <v>73</v>
      </c>
      <c r="AY1977" s="168" t="s">
        <v>252</v>
      </c>
    </row>
    <row r="1978" spans="2:51" s="14" customFormat="1" ht="11.25">
      <c r="B1978" s="174"/>
      <c r="D1978" s="160" t="s">
        <v>264</v>
      </c>
      <c r="E1978" s="175" t="s">
        <v>3</v>
      </c>
      <c r="F1978" s="176" t="s">
        <v>360</v>
      </c>
      <c r="H1978" s="177">
        <v>11</v>
      </c>
      <c r="I1978" s="178"/>
      <c r="L1978" s="174"/>
      <c r="M1978" s="179"/>
      <c r="N1978" s="180"/>
      <c r="O1978" s="180"/>
      <c r="P1978" s="180"/>
      <c r="Q1978" s="180"/>
      <c r="R1978" s="180"/>
      <c r="S1978" s="180"/>
      <c r="T1978" s="181"/>
      <c r="AT1978" s="175" t="s">
        <v>264</v>
      </c>
      <c r="AU1978" s="175" t="s">
        <v>82</v>
      </c>
      <c r="AV1978" s="14" t="s">
        <v>82</v>
      </c>
      <c r="AW1978" s="14" t="s">
        <v>34</v>
      </c>
      <c r="AX1978" s="14" t="s">
        <v>73</v>
      </c>
      <c r="AY1978" s="175" t="s">
        <v>252</v>
      </c>
    </row>
    <row r="1979" spans="2:51" s="13" customFormat="1" ht="11.25">
      <c r="B1979" s="167"/>
      <c r="D1979" s="160" t="s">
        <v>264</v>
      </c>
      <c r="E1979" s="168" t="s">
        <v>3</v>
      </c>
      <c r="F1979" s="169" t="s">
        <v>7521</v>
      </c>
      <c r="H1979" s="168" t="s">
        <v>3</v>
      </c>
      <c r="I1979" s="170"/>
      <c r="L1979" s="167"/>
      <c r="M1979" s="171"/>
      <c r="N1979" s="172"/>
      <c r="O1979" s="172"/>
      <c r="P1979" s="172"/>
      <c r="Q1979" s="172"/>
      <c r="R1979" s="172"/>
      <c r="S1979" s="172"/>
      <c r="T1979" s="173"/>
      <c r="AT1979" s="168" t="s">
        <v>264</v>
      </c>
      <c r="AU1979" s="168" t="s">
        <v>82</v>
      </c>
      <c r="AV1979" s="13" t="s">
        <v>80</v>
      </c>
      <c r="AW1979" s="13" t="s">
        <v>34</v>
      </c>
      <c r="AX1979" s="13" t="s">
        <v>73</v>
      </c>
      <c r="AY1979" s="168" t="s">
        <v>252</v>
      </c>
    </row>
    <row r="1980" spans="2:51" s="14" customFormat="1" ht="11.25">
      <c r="B1980" s="174"/>
      <c r="D1980" s="160" t="s">
        <v>264</v>
      </c>
      <c r="E1980" s="175" t="s">
        <v>3</v>
      </c>
      <c r="F1980" s="176" t="s">
        <v>296</v>
      </c>
      <c r="H1980" s="177">
        <v>5</v>
      </c>
      <c r="I1980" s="178"/>
      <c r="L1980" s="174"/>
      <c r="M1980" s="179"/>
      <c r="N1980" s="180"/>
      <c r="O1980" s="180"/>
      <c r="P1980" s="180"/>
      <c r="Q1980" s="180"/>
      <c r="R1980" s="180"/>
      <c r="S1980" s="180"/>
      <c r="T1980" s="181"/>
      <c r="AT1980" s="175" t="s">
        <v>264</v>
      </c>
      <c r="AU1980" s="175" t="s">
        <v>82</v>
      </c>
      <c r="AV1980" s="14" t="s">
        <v>82</v>
      </c>
      <c r="AW1980" s="14" t="s">
        <v>34</v>
      </c>
      <c r="AX1980" s="14" t="s">
        <v>73</v>
      </c>
      <c r="AY1980" s="175" t="s">
        <v>252</v>
      </c>
    </row>
    <row r="1981" spans="2:51" s="13" customFormat="1" ht="11.25">
      <c r="B1981" s="167"/>
      <c r="D1981" s="160" t="s">
        <v>264</v>
      </c>
      <c r="E1981" s="168" t="s">
        <v>3</v>
      </c>
      <c r="F1981" s="169" t="s">
        <v>7522</v>
      </c>
      <c r="H1981" s="168" t="s">
        <v>3</v>
      </c>
      <c r="I1981" s="170"/>
      <c r="L1981" s="167"/>
      <c r="M1981" s="171"/>
      <c r="N1981" s="172"/>
      <c r="O1981" s="172"/>
      <c r="P1981" s="172"/>
      <c r="Q1981" s="172"/>
      <c r="R1981" s="172"/>
      <c r="S1981" s="172"/>
      <c r="T1981" s="173"/>
      <c r="AT1981" s="168" t="s">
        <v>264</v>
      </c>
      <c r="AU1981" s="168" t="s">
        <v>82</v>
      </c>
      <c r="AV1981" s="13" t="s">
        <v>80</v>
      </c>
      <c r="AW1981" s="13" t="s">
        <v>34</v>
      </c>
      <c r="AX1981" s="13" t="s">
        <v>73</v>
      </c>
      <c r="AY1981" s="168" t="s">
        <v>252</v>
      </c>
    </row>
    <row r="1982" spans="2:51" s="14" customFormat="1" ht="11.25">
      <c r="B1982" s="174"/>
      <c r="D1982" s="160" t="s">
        <v>264</v>
      </c>
      <c r="E1982" s="175" t="s">
        <v>3</v>
      </c>
      <c r="F1982" s="176" t="s">
        <v>296</v>
      </c>
      <c r="H1982" s="177">
        <v>5</v>
      </c>
      <c r="I1982" s="178"/>
      <c r="L1982" s="174"/>
      <c r="M1982" s="179"/>
      <c r="N1982" s="180"/>
      <c r="O1982" s="180"/>
      <c r="P1982" s="180"/>
      <c r="Q1982" s="180"/>
      <c r="R1982" s="180"/>
      <c r="S1982" s="180"/>
      <c r="T1982" s="181"/>
      <c r="AT1982" s="175" t="s">
        <v>264</v>
      </c>
      <c r="AU1982" s="175" t="s">
        <v>82</v>
      </c>
      <c r="AV1982" s="14" t="s">
        <v>82</v>
      </c>
      <c r="AW1982" s="14" t="s">
        <v>34</v>
      </c>
      <c r="AX1982" s="14" t="s">
        <v>73</v>
      </c>
      <c r="AY1982" s="175" t="s">
        <v>252</v>
      </c>
    </row>
    <row r="1983" spans="2:51" s="13" customFormat="1" ht="11.25">
      <c r="B1983" s="167"/>
      <c r="D1983" s="160" t="s">
        <v>264</v>
      </c>
      <c r="E1983" s="168" t="s">
        <v>3</v>
      </c>
      <c r="F1983" s="169" t="s">
        <v>7523</v>
      </c>
      <c r="H1983" s="168" t="s">
        <v>3</v>
      </c>
      <c r="I1983" s="170"/>
      <c r="L1983" s="167"/>
      <c r="M1983" s="171"/>
      <c r="N1983" s="172"/>
      <c r="O1983" s="172"/>
      <c r="P1983" s="172"/>
      <c r="Q1983" s="172"/>
      <c r="R1983" s="172"/>
      <c r="S1983" s="172"/>
      <c r="T1983" s="173"/>
      <c r="AT1983" s="168" t="s">
        <v>264</v>
      </c>
      <c r="AU1983" s="168" t="s">
        <v>82</v>
      </c>
      <c r="AV1983" s="13" t="s">
        <v>80</v>
      </c>
      <c r="AW1983" s="13" t="s">
        <v>34</v>
      </c>
      <c r="AX1983" s="13" t="s">
        <v>73</v>
      </c>
      <c r="AY1983" s="168" t="s">
        <v>252</v>
      </c>
    </row>
    <row r="1984" spans="2:51" s="14" customFormat="1" ht="11.25">
      <c r="B1984" s="174"/>
      <c r="D1984" s="160" t="s">
        <v>264</v>
      </c>
      <c r="E1984" s="175" t="s">
        <v>3</v>
      </c>
      <c r="F1984" s="176" t="s">
        <v>312</v>
      </c>
      <c r="H1984" s="177">
        <v>7</v>
      </c>
      <c r="I1984" s="178"/>
      <c r="L1984" s="174"/>
      <c r="M1984" s="179"/>
      <c r="N1984" s="180"/>
      <c r="O1984" s="180"/>
      <c r="P1984" s="180"/>
      <c r="Q1984" s="180"/>
      <c r="R1984" s="180"/>
      <c r="S1984" s="180"/>
      <c r="T1984" s="181"/>
      <c r="AT1984" s="175" t="s">
        <v>264</v>
      </c>
      <c r="AU1984" s="175" t="s">
        <v>82</v>
      </c>
      <c r="AV1984" s="14" t="s">
        <v>82</v>
      </c>
      <c r="AW1984" s="14" t="s">
        <v>34</v>
      </c>
      <c r="AX1984" s="14" t="s">
        <v>73</v>
      </c>
      <c r="AY1984" s="175" t="s">
        <v>252</v>
      </c>
    </row>
    <row r="1985" spans="2:51" s="13" customFormat="1" ht="11.25">
      <c r="B1985" s="167"/>
      <c r="D1985" s="160" t="s">
        <v>264</v>
      </c>
      <c r="E1985" s="168" t="s">
        <v>3</v>
      </c>
      <c r="F1985" s="169" t="s">
        <v>7524</v>
      </c>
      <c r="H1985" s="168" t="s">
        <v>3</v>
      </c>
      <c r="I1985" s="170"/>
      <c r="L1985" s="167"/>
      <c r="M1985" s="171"/>
      <c r="N1985" s="172"/>
      <c r="O1985" s="172"/>
      <c r="P1985" s="172"/>
      <c r="Q1985" s="172"/>
      <c r="R1985" s="172"/>
      <c r="S1985" s="172"/>
      <c r="T1985" s="173"/>
      <c r="AT1985" s="168" t="s">
        <v>264</v>
      </c>
      <c r="AU1985" s="168" t="s">
        <v>82</v>
      </c>
      <c r="AV1985" s="13" t="s">
        <v>80</v>
      </c>
      <c r="AW1985" s="13" t="s">
        <v>34</v>
      </c>
      <c r="AX1985" s="13" t="s">
        <v>73</v>
      </c>
      <c r="AY1985" s="168" t="s">
        <v>252</v>
      </c>
    </row>
    <row r="1986" spans="2:51" s="14" customFormat="1" ht="11.25">
      <c r="B1986" s="174"/>
      <c r="D1986" s="160" t="s">
        <v>264</v>
      </c>
      <c r="E1986" s="175" t="s">
        <v>3</v>
      </c>
      <c r="F1986" s="176" t="s">
        <v>328</v>
      </c>
      <c r="H1986" s="177">
        <v>9</v>
      </c>
      <c r="I1986" s="178"/>
      <c r="L1986" s="174"/>
      <c r="M1986" s="179"/>
      <c r="N1986" s="180"/>
      <c r="O1986" s="180"/>
      <c r="P1986" s="180"/>
      <c r="Q1986" s="180"/>
      <c r="R1986" s="180"/>
      <c r="S1986" s="180"/>
      <c r="T1986" s="181"/>
      <c r="AT1986" s="175" t="s">
        <v>264</v>
      </c>
      <c r="AU1986" s="175" t="s">
        <v>82</v>
      </c>
      <c r="AV1986" s="14" t="s">
        <v>82</v>
      </c>
      <c r="AW1986" s="14" t="s">
        <v>34</v>
      </c>
      <c r="AX1986" s="14" t="s">
        <v>73</v>
      </c>
      <c r="AY1986" s="175" t="s">
        <v>252</v>
      </c>
    </row>
    <row r="1987" spans="2:51" s="13" customFormat="1" ht="11.25">
      <c r="B1987" s="167"/>
      <c r="D1987" s="160" t="s">
        <v>264</v>
      </c>
      <c r="E1987" s="168" t="s">
        <v>3</v>
      </c>
      <c r="F1987" s="169" t="s">
        <v>7525</v>
      </c>
      <c r="H1987" s="168" t="s">
        <v>3</v>
      </c>
      <c r="I1987" s="170"/>
      <c r="L1987" s="167"/>
      <c r="M1987" s="171"/>
      <c r="N1987" s="172"/>
      <c r="O1987" s="172"/>
      <c r="P1987" s="172"/>
      <c r="Q1987" s="172"/>
      <c r="R1987" s="172"/>
      <c r="S1987" s="172"/>
      <c r="T1987" s="173"/>
      <c r="AT1987" s="168" t="s">
        <v>264</v>
      </c>
      <c r="AU1987" s="168" t="s">
        <v>82</v>
      </c>
      <c r="AV1987" s="13" t="s">
        <v>80</v>
      </c>
      <c r="AW1987" s="13" t="s">
        <v>34</v>
      </c>
      <c r="AX1987" s="13" t="s">
        <v>73</v>
      </c>
      <c r="AY1987" s="168" t="s">
        <v>252</v>
      </c>
    </row>
    <row r="1988" spans="2:51" s="14" customFormat="1" ht="11.25">
      <c r="B1988" s="174"/>
      <c r="D1988" s="160" t="s">
        <v>264</v>
      </c>
      <c r="E1988" s="175" t="s">
        <v>3</v>
      </c>
      <c r="F1988" s="176" t="s">
        <v>296</v>
      </c>
      <c r="H1988" s="177">
        <v>5</v>
      </c>
      <c r="I1988" s="178"/>
      <c r="L1988" s="174"/>
      <c r="M1988" s="179"/>
      <c r="N1988" s="180"/>
      <c r="O1988" s="180"/>
      <c r="P1988" s="180"/>
      <c r="Q1988" s="180"/>
      <c r="R1988" s="180"/>
      <c r="S1988" s="180"/>
      <c r="T1988" s="181"/>
      <c r="AT1988" s="175" t="s">
        <v>264</v>
      </c>
      <c r="AU1988" s="175" t="s">
        <v>82</v>
      </c>
      <c r="AV1988" s="14" t="s">
        <v>82</v>
      </c>
      <c r="AW1988" s="14" t="s">
        <v>34</v>
      </c>
      <c r="AX1988" s="14" t="s">
        <v>73</v>
      </c>
      <c r="AY1988" s="175" t="s">
        <v>252</v>
      </c>
    </row>
    <row r="1989" spans="2:51" s="13" customFormat="1" ht="11.25">
      <c r="B1989" s="167"/>
      <c r="D1989" s="160" t="s">
        <v>264</v>
      </c>
      <c r="E1989" s="168" t="s">
        <v>3</v>
      </c>
      <c r="F1989" s="169" t="s">
        <v>7526</v>
      </c>
      <c r="H1989" s="168" t="s">
        <v>3</v>
      </c>
      <c r="I1989" s="170"/>
      <c r="L1989" s="167"/>
      <c r="M1989" s="171"/>
      <c r="N1989" s="172"/>
      <c r="O1989" s="172"/>
      <c r="P1989" s="172"/>
      <c r="Q1989" s="172"/>
      <c r="R1989" s="172"/>
      <c r="S1989" s="172"/>
      <c r="T1989" s="173"/>
      <c r="AT1989" s="168" t="s">
        <v>264</v>
      </c>
      <c r="AU1989" s="168" t="s">
        <v>82</v>
      </c>
      <c r="AV1989" s="13" t="s">
        <v>80</v>
      </c>
      <c r="AW1989" s="13" t="s">
        <v>34</v>
      </c>
      <c r="AX1989" s="13" t="s">
        <v>73</v>
      </c>
      <c r="AY1989" s="168" t="s">
        <v>252</v>
      </c>
    </row>
    <row r="1990" spans="2:51" s="14" customFormat="1" ht="11.25">
      <c r="B1990" s="174"/>
      <c r="D1990" s="160" t="s">
        <v>264</v>
      </c>
      <c r="E1990" s="175" t="s">
        <v>3</v>
      </c>
      <c r="F1990" s="176" t="s">
        <v>312</v>
      </c>
      <c r="H1990" s="177">
        <v>7</v>
      </c>
      <c r="I1990" s="178"/>
      <c r="L1990" s="174"/>
      <c r="M1990" s="179"/>
      <c r="N1990" s="180"/>
      <c r="O1990" s="180"/>
      <c r="P1990" s="180"/>
      <c r="Q1990" s="180"/>
      <c r="R1990" s="180"/>
      <c r="S1990" s="180"/>
      <c r="T1990" s="181"/>
      <c r="AT1990" s="175" t="s">
        <v>264</v>
      </c>
      <c r="AU1990" s="175" t="s">
        <v>82</v>
      </c>
      <c r="AV1990" s="14" t="s">
        <v>82</v>
      </c>
      <c r="AW1990" s="14" t="s">
        <v>34</v>
      </c>
      <c r="AX1990" s="14" t="s">
        <v>73</v>
      </c>
      <c r="AY1990" s="175" t="s">
        <v>252</v>
      </c>
    </row>
    <row r="1991" spans="2:51" s="13" customFormat="1" ht="11.25">
      <c r="B1991" s="167"/>
      <c r="D1991" s="160" t="s">
        <v>264</v>
      </c>
      <c r="E1991" s="168" t="s">
        <v>3</v>
      </c>
      <c r="F1991" s="169" t="s">
        <v>7527</v>
      </c>
      <c r="H1991" s="168" t="s">
        <v>3</v>
      </c>
      <c r="I1991" s="170"/>
      <c r="L1991" s="167"/>
      <c r="M1991" s="171"/>
      <c r="N1991" s="172"/>
      <c r="O1991" s="172"/>
      <c r="P1991" s="172"/>
      <c r="Q1991" s="172"/>
      <c r="R1991" s="172"/>
      <c r="S1991" s="172"/>
      <c r="T1991" s="173"/>
      <c r="AT1991" s="168" t="s">
        <v>264</v>
      </c>
      <c r="AU1991" s="168" t="s">
        <v>82</v>
      </c>
      <c r="AV1991" s="13" t="s">
        <v>80</v>
      </c>
      <c r="AW1991" s="13" t="s">
        <v>34</v>
      </c>
      <c r="AX1991" s="13" t="s">
        <v>73</v>
      </c>
      <c r="AY1991" s="168" t="s">
        <v>252</v>
      </c>
    </row>
    <row r="1992" spans="2:51" s="14" customFormat="1" ht="11.25">
      <c r="B1992" s="174"/>
      <c r="D1992" s="160" t="s">
        <v>264</v>
      </c>
      <c r="E1992" s="175" t="s">
        <v>3</v>
      </c>
      <c r="F1992" s="176" t="s">
        <v>328</v>
      </c>
      <c r="H1992" s="177">
        <v>9</v>
      </c>
      <c r="I1992" s="178"/>
      <c r="L1992" s="174"/>
      <c r="M1992" s="179"/>
      <c r="N1992" s="180"/>
      <c r="O1992" s="180"/>
      <c r="P1992" s="180"/>
      <c r="Q1992" s="180"/>
      <c r="R1992" s="180"/>
      <c r="S1992" s="180"/>
      <c r="T1992" s="181"/>
      <c r="AT1992" s="175" t="s">
        <v>264</v>
      </c>
      <c r="AU1992" s="175" t="s">
        <v>82</v>
      </c>
      <c r="AV1992" s="14" t="s">
        <v>82</v>
      </c>
      <c r="AW1992" s="14" t="s">
        <v>34</v>
      </c>
      <c r="AX1992" s="14" t="s">
        <v>73</v>
      </c>
      <c r="AY1992" s="175" t="s">
        <v>252</v>
      </c>
    </row>
    <row r="1993" spans="2:51" s="13" customFormat="1" ht="11.25">
      <c r="B1993" s="167"/>
      <c r="D1993" s="160" t="s">
        <v>264</v>
      </c>
      <c r="E1993" s="168" t="s">
        <v>3</v>
      </c>
      <c r="F1993" s="169" t="s">
        <v>7528</v>
      </c>
      <c r="H1993" s="168" t="s">
        <v>3</v>
      </c>
      <c r="I1993" s="170"/>
      <c r="L1993" s="167"/>
      <c r="M1993" s="171"/>
      <c r="N1993" s="172"/>
      <c r="O1993" s="172"/>
      <c r="P1993" s="172"/>
      <c r="Q1993" s="172"/>
      <c r="R1993" s="172"/>
      <c r="S1993" s="172"/>
      <c r="T1993" s="173"/>
      <c r="AT1993" s="168" t="s">
        <v>264</v>
      </c>
      <c r="AU1993" s="168" t="s">
        <v>82</v>
      </c>
      <c r="AV1993" s="13" t="s">
        <v>80</v>
      </c>
      <c r="AW1993" s="13" t="s">
        <v>34</v>
      </c>
      <c r="AX1993" s="13" t="s">
        <v>73</v>
      </c>
      <c r="AY1993" s="168" t="s">
        <v>252</v>
      </c>
    </row>
    <row r="1994" spans="2:51" s="14" customFormat="1" ht="11.25">
      <c r="B1994" s="174"/>
      <c r="D1994" s="160" t="s">
        <v>264</v>
      </c>
      <c r="E1994" s="175" t="s">
        <v>3</v>
      </c>
      <c r="F1994" s="176" t="s">
        <v>381</v>
      </c>
      <c r="H1994" s="177">
        <v>13</v>
      </c>
      <c r="I1994" s="178"/>
      <c r="L1994" s="174"/>
      <c r="M1994" s="179"/>
      <c r="N1994" s="180"/>
      <c r="O1994" s="180"/>
      <c r="P1994" s="180"/>
      <c r="Q1994" s="180"/>
      <c r="R1994" s="180"/>
      <c r="S1994" s="180"/>
      <c r="T1994" s="181"/>
      <c r="AT1994" s="175" t="s">
        <v>264</v>
      </c>
      <c r="AU1994" s="175" t="s">
        <v>82</v>
      </c>
      <c r="AV1994" s="14" t="s">
        <v>82</v>
      </c>
      <c r="AW1994" s="14" t="s">
        <v>34</v>
      </c>
      <c r="AX1994" s="14" t="s">
        <v>73</v>
      </c>
      <c r="AY1994" s="175" t="s">
        <v>252</v>
      </c>
    </row>
    <row r="1995" spans="2:51" s="13" customFormat="1" ht="11.25">
      <c r="B1995" s="167"/>
      <c r="D1995" s="160" t="s">
        <v>264</v>
      </c>
      <c r="E1995" s="168" t="s">
        <v>3</v>
      </c>
      <c r="F1995" s="169" t="s">
        <v>7529</v>
      </c>
      <c r="H1995" s="168" t="s">
        <v>3</v>
      </c>
      <c r="I1995" s="170"/>
      <c r="L1995" s="167"/>
      <c r="M1995" s="171"/>
      <c r="N1995" s="172"/>
      <c r="O1995" s="172"/>
      <c r="P1995" s="172"/>
      <c r="Q1995" s="172"/>
      <c r="R1995" s="172"/>
      <c r="S1995" s="172"/>
      <c r="T1995" s="173"/>
      <c r="AT1995" s="168" t="s">
        <v>264</v>
      </c>
      <c r="AU1995" s="168" t="s">
        <v>82</v>
      </c>
      <c r="AV1995" s="13" t="s">
        <v>80</v>
      </c>
      <c r="AW1995" s="13" t="s">
        <v>34</v>
      </c>
      <c r="AX1995" s="13" t="s">
        <v>73</v>
      </c>
      <c r="AY1995" s="168" t="s">
        <v>252</v>
      </c>
    </row>
    <row r="1996" spans="2:51" s="14" customFormat="1" ht="11.25">
      <c r="B1996" s="174"/>
      <c r="D1996" s="160" t="s">
        <v>264</v>
      </c>
      <c r="E1996" s="175" t="s">
        <v>3</v>
      </c>
      <c r="F1996" s="176" t="s">
        <v>414</v>
      </c>
      <c r="H1996" s="177">
        <v>17</v>
      </c>
      <c r="I1996" s="178"/>
      <c r="L1996" s="174"/>
      <c r="M1996" s="179"/>
      <c r="N1996" s="180"/>
      <c r="O1996" s="180"/>
      <c r="P1996" s="180"/>
      <c r="Q1996" s="180"/>
      <c r="R1996" s="180"/>
      <c r="S1996" s="180"/>
      <c r="T1996" s="181"/>
      <c r="AT1996" s="175" t="s">
        <v>264</v>
      </c>
      <c r="AU1996" s="175" t="s">
        <v>82</v>
      </c>
      <c r="AV1996" s="14" t="s">
        <v>82</v>
      </c>
      <c r="AW1996" s="14" t="s">
        <v>34</v>
      </c>
      <c r="AX1996" s="14" t="s">
        <v>73</v>
      </c>
      <c r="AY1996" s="175" t="s">
        <v>252</v>
      </c>
    </row>
    <row r="1997" spans="2:51" s="13" customFormat="1" ht="11.25">
      <c r="B1997" s="167"/>
      <c r="D1997" s="160" t="s">
        <v>264</v>
      </c>
      <c r="E1997" s="168" t="s">
        <v>3</v>
      </c>
      <c r="F1997" s="169" t="s">
        <v>7530</v>
      </c>
      <c r="H1997" s="168" t="s">
        <v>3</v>
      </c>
      <c r="I1997" s="170"/>
      <c r="L1997" s="167"/>
      <c r="M1997" s="171"/>
      <c r="N1997" s="172"/>
      <c r="O1997" s="172"/>
      <c r="P1997" s="172"/>
      <c r="Q1997" s="172"/>
      <c r="R1997" s="172"/>
      <c r="S1997" s="172"/>
      <c r="T1997" s="173"/>
      <c r="AT1997" s="168" t="s">
        <v>264</v>
      </c>
      <c r="AU1997" s="168" t="s">
        <v>82</v>
      </c>
      <c r="AV1997" s="13" t="s">
        <v>80</v>
      </c>
      <c r="AW1997" s="13" t="s">
        <v>34</v>
      </c>
      <c r="AX1997" s="13" t="s">
        <v>73</v>
      </c>
      <c r="AY1997" s="168" t="s">
        <v>252</v>
      </c>
    </row>
    <row r="1998" spans="2:51" s="14" customFormat="1" ht="11.25">
      <c r="B1998" s="174"/>
      <c r="D1998" s="160" t="s">
        <v>264</v>
      </c>
      <c r="E1998" s="175" t="s">
        <v>3</v>
      </c>
      <c r="F1998" s="176" t="s">
        <v>429</v>
      </c>
      <c r="H1998" s="177">
        <v>19</v>
      </c>
      <c r="I1998" s="178"/>
      <c r="L1998" s="174"/>
      <c r="M1998" s="179"/>
      <c r="N1998" s="180"/>
      <c r="O1998" s="180"/>
      <c r="P1998" s="180"/>
      <c r="Q1998" s="180"/>
      <c r="R1998" s="180"/>
      <c r="S1998" s="180"/>
      <c r="T1998" s="181"/>
      <c r="AT1998" s="175" t="s">
        <v>264</v>
      </c>
      <c r="AU1998" s="175" t="s">
        <v>82</v>
      </c>
      <c r="AV1998" s="14" t="s">
        <v>82</v>
      </c>
      <c r="AW1998" s="14" t="s">
        <v>34</v>
      </c>
      <c r="AX1998" s="14" t="s">
        <v>73</v>
      </c>
      <c r="AY1998" s="175" t="s">
        <v>252</v>
      </c>
    </row>
    <row r="1999" spans="2:51" s="13" customFormat="1" ht="11.25">
      <c r="B1999" s="167"/>
      <c r="D1999" s="160" t="s">
        <v>264</v>
      </c>
      <c r="E1999" s="168" t="s">
        <v>3</v>
      </c>
      <c r="F1999" s="169" t="s">
        <v>7531</v>
      </c>
      <c r="H1999" s="168" t="s">
        <v>3</v>
      </c>
      <c r="I1999" s="170"/>
      <c r="L1999" s="167"/>
      <c r="M1999" s="171"/>
      <c r="N1999" s="172"/>
      <c r="O1999" s="172"/>
      <c r="P1999" s="172"/>
      <c r="Q1999" s="172"/>
      <c r="R1999" s="172"/>
      <c r="S1999" s="172"/>
      <c r="T1999" s="173"/>
      <c r="AT1999" s="168" t="s">
        <v>264</v>
      </c>
      <c r="AU1999" s="168" t="s">
        <v>82</v>
      </c>
      <c r="AV1999" s="13" t="s">
        <v>80</v>
      </c>
      <c r="AW1999" s="13" t="s">
        <v>34</v>
      </c>
      <c r="AX1999" s="13" t="s">
        <v>73</v>
      </c>
      <c r="AY1999" s="168" t="s">
        <v>252</v>
      </c>
    </row>
    <row r="2000" spans="2:51" s="14" customFormat="1" ht="11.25">
      <c r="B2000" s="174"/>
      <c r="D2000" s="160" t="s">
        <v>264</v>
      </c>
      <c r="E2000" s="175" t="s">
        <v>3</v>
      </c>
      <c r="F2000" s="176" t="s">
        <v>318</v>
      </c>
      <c r="H2000" s="177">
        <v>8</v>
      </c>
      <c r="I2000" s="178"/>
      <c r="L2000" s="174"/>
      <c r="M2000" s="179"/>
      <c r="N2000" s="180"/>
      <c r="O2000" s="180"/>
      <c r="P2000" s="180"/>
      <c r="Q2000" s="180"/>
      <c r="R2000" s="180"/>
      <c r="S2000" s="180"/>
      <c r="T2000" s="181"/>
      <c r="AT2000" s="175" t="s">
        <v>264</v>
      </c>
      <c r="AU2000" s="175" t="s">
        <v>82</v>
      </c>
      <c r="AV2000" s="14" t="s">
        <v>82</v>
      </c>
      <c r="AW2000" s="14" t="s">
        <v>34</v>
      </c>
      <c r="AX2000" s="14" t="s">
        <v>73</v>
      </c>
      <c r="AY2000" s="175" t="s">
        <v>252</v>
      </c>
    </row>
    <row r="2001" spans="2:51" s="13" customFormat="1" ht="11.25">
      <c r="B2001" s="167"/>
      <c r="D2001" s="160" t="s">
        <v>264</v>
      </c>
      <c r="E2001" s="168" t="s">
        <v>3</v>
      </c>
      <c r="F2001" s="169" t="s">
        <v>7532</v>
      </c>
      <c r="H2001" s="168" t="s">
        <v>3</v>
      </c>
      <c r="I2001" s="170"/>
      <c r="L2001" s="167"/>
      <c r="M2001" s="171"/>
      <c r="N2001" s="172"/>
      <c r="O2001" s="172"/>
      <c r="P2001" s="172"/>
      <c r="Q2001" s="172"/>
      <c r="R2001" s="172"/>
      <c r="S2001" s="172"/>
      <c r="T2001" s="173"/>
      <c r="AT2001" s="168" t="s">
        <v>264</v>
      </c>
      <c r="AU2001" s="168" t="s">
        <v>82</v>
      </c>
      <c r="AV2001" s="13" t="s">
        <v>80</v>
      </c>
      <c r="AW2001" s="13" t="s">
        <v>34</v>
      </c>
      <c r="AX2001" s="13" t="s">
        <v>73</v>
      </c>
      <c r="AY2001" s="168" t="s">
        <v>252</v>
      </c>
    </row>
    <row r="2002" spans="2:51" s="14" customFormat="1" ht="11.25">
      <c r="B2002" s="174"/>
      <c r="D2002" s="160" t="s">
        <v>264</v>
      </c>
      <c r="E2002" s="175" t="s">
        <v>3</v>
      </c>
      <c r="F2002" s="176" t="s">
        <v>312</v>
      </c>
      <c r="H2002" s="177">
        <v>7</v>
      </c>
      <c r="I2002" s="178"/>
      <c r="L2002" s="174"/>
      <c r="M2002" s="179"/>
      <c r="N2002" s="180"/>
      <c r="O2002" s="180"/>
      <c r="P2002" s="180"/>
      <c r="Q2002" s="180"/>
      <c r="R2002" s="180"/>
      <c r="S2002" s="180"/>
      <c r="T2002" s="181"/>
      <c r="AT2002" s="175" t="s">
        <v>264</v>
      </c>
      <c r="AU2002" s="175" t="s">
        <v>82</v>
      </c>
      <c r="AV2002" s="14" t="s">
        <v>82</v>
      </c>
      <c r="AW2002" s="14" t="s">
        <v>34</v>
      </c>
      <c r="AX2002" s="14" t="s">
        <v>73</v>
      </c>
      <c r="AY2002" s="175" t="s">
        <v>252</v>
      </c>
    </row>
    <row r="2003" spans="2:51" s="13" customFormat="1" ht="11.25">
      <c r="B2003" s="167"/>
      <c r="D2003" s="160" t="s">
        <v>264</v>
      </c>
      <c r="E2003" s="168" t="s">
        <v>3</v>
      </c>
      <c r="F2003" s="169" t="s">
        <v>7533</v>
      </c>
      <c r="H2003" s="168" t="s">
        <v>3</v>
      </c>
      <c r="I2003" s="170"/>
      <c r="L2003" s="167"/>
      <c r="M2003" s="171"/>
      <c r="N2003" s="172"/>
      <c r="O2003" s="172"/>
      <c r="P2003" s="172"/>
      <c r="Q2003" s="172"/>
      <c r="R2003" s="172"/>
      <c r="S2003" s="172"/>
      <c r="T2003" s="173"/>
      <c r="AT2003" s="168" t="s">
        <v>264</v>
      </c>
      <c r="AU2003" s="168" t="s">
        <v>82</v>
      </c>
      <c r="AV2003" s="13" t="s">
        <v>80</v>
      </c>
      <c r="AW2003" s="13" t="s">
        <v>34</v>
      </c>
      <c r="AX2003" s="13" t="s">
        <v>73</v>
      </c>
      <c r="AY2003" s="168" t="s">
        <v>252</v>
      </c>
    </row>
    <row r="2004" spans="2:51" s="14" customFormat="1" ht="11.25">
      <c r="B2004" s="174"/>
      <c r="D2004" s="160" t="s">
        <v>264</v>
      </c>
      <c r="E2004" s="175" t="s">
        <v>3</v>
      </c>
      <c r="F2004" s="176" t="s">
        <v>328</v>
      </c>
      <c r="H2004" s="177">
        <v>9</v>
      </c>
      <c r="I2004" s="178"/>
      <c r="L2004" s="174"/>
      <c r="M2004" s="179"/>
      <c r="N2004" s="180"/>
      <c r="O2004" s="180"/>
      <c r="P2004" s="180"/>
      <c r="Q2004" s="180"/>
      <c r="R2004" s="180"/>
      <c r="S2004" s="180"/>
      <c r="T2004" s="181"/>
      <c r="AT2004" s="175" t="s">
        <v>264</v>
      </c>
      <c r="AU2004" s="175" t="s">
        <v>82</v>
      </c>
      <c r="AV2004" s="14" t="s">
        <v>82</v>
      </c>
      <c r="AW2004" s="14" t="s">
        <v>34</v>
      </c>
      <c r="AX2004" s="14" t="s">
        <v>73</v>
      </c>
      <c r="AY2004" s="175" t="s">
        <v>252</v>
      </c>
    </row>
    <row r="2005" spans="2:51" s="13" customFormat="1" ht="11.25">
      <c r="B2005" s="167"/>
      <c r="D2005" s="160" t="s">
        <v>264</v>
      </c>
      <c r="E2005" s="168" t="s">
        <v>3</v>
      </c>
      <c r="F2005" s="169" t="s">
        <v>7534</v>
      </c>
      <c r="H2005" s="168" t="s">
        <v>3</v>
      </c>
      <c r="I2005" s="170"/>
      <c r="L2005" s="167"/>
      <c r="M2005" s="171"/>
      <c r="N2005" s="172"/>
      <c r="O2005" s="172"/>
      <c r="P2005" s="172"/>
      <c r="Q2005" s="172"/>
      <c r="R2005" s="172"/>
      <c r="S2005" s="172"/>
      <c r="T2005" s="173"/>
      <c r="AT2005" s="168" t="s">
        <v>264</v>
      </c>
      <c r="AU2005" s="168" t="s">
        <v>82</v>
      </c>
      <c r="AV2005" s="13" t="s">
        <v>80</v>
      </c>
      <c r="AW2005" s="13" t="s">
        <v>34</v>
      </c>
      <c r="AX2005" s="13" t="s">
        <v>73</v>
      </c>
      <c r="AY2005" s="168" t="s">
        <v>252</v>
      </c>
    </row>
    <row r="2006" spans="2:51" s="14" customFormat="1" ht="11.25">
      <c r="B2006" s="174"/>
      <c r="D2006" s="160" t="s">
        <v>264</v>
      </c>
      <c r="E2006" s="175" t="s">
        <v>3</v>
      </c>
      <c r="F2006" s="176" t="s">
        <v>373</v>
      </c>
      <c r="H2006" s="177">
        <v>12</v>
      </c>
      <c r="I2006" s="178"/>
      <c r="L2006" s="174"/>
      <c r="M2006" s="179"/>
      <c r="N2006" s="180"/>
      <c r="O2006" s="180"/>
      <c r="P2006" s="180"/>
      <c r="Q2006" s="180"/>
      <c r="R2006" s="180"/>
      <c r="S2006" s="180"/>
      <c r="T2006" s="181"/>
      <c r="AT2006" s="175" t="s">
        <v>264</v>
      </c>
      <c r="AU2006" s="175" t="s">
        <v>82</v>
      </c>
      <c r="AV2006" s="14" t="s">
        <v>82</v>
      </c>
      <c r="AW2006" s="14" t="s">
        <v>34</v>
      </c>
      <c r="AX2006" s="14" t="s">
        <v>73</v>
      </c>
      <c r="AY2006" s="175" t="s">
        <v>252</v>
      </c>
    </row>
    <row r="2007" spans="2:51" s="13" customFormat="1" ht="11.25">
      <c r="B2007" s="167"/>
      <c r="D2007" s="160" t="s">
        <v>264</v>
      </c>
      <c r="E2007" s="168" t="s">
        <v>3</v>
      </c>
      <c r="F2007" s="169" t="s">
        <v>7535</v>
      </c>
      <c r="H2007" s="168" t="s">
        <v>3</v>
      </c>
      <c r="I2007" s="170"/>
      <c r="L2007" s="167"/>
      <c r="M2007" s="171"/>
      <c r="N2007" s="172"/>
      <c r="O2007" s="172"/>
      <c r="P2007" s="172"/>
      <c r="Q2007" s="172"/>
      <c r="R2007" s="172"/>
      <c r="S2007" s="172"/>
      <c r="T2007" s="173"/>
      <c r="AT2007" s="168" t="s">
        <v>264</v>
      </c>
      <c r="AU2007" s="168" t="s">
        <v>82</v>
      </c>
      <c r="AV2007" s="13" t="s">
        <v>80</v>
      </c>
      <c r="AW2007" s="13" t="s">
        <v>34</v>
      </c>
      <c r="AX2007" s="13" t="s">
        <v>73</v>
      </c>
      <c r="AY2007" s="168" t="s">
        <v>252</v>
      </c>
    </row>
    <row r="2008" spans="2:51" s="14" customFormat="1" ht="11.25">
      <c r="B2008" s="174"/>
      <c r="D2008" s="160" t="s">
        <v>264</v>
      </c>
      <c r="E2008" s="175" t="s">
        <v>3</v>
      </c>
      <c r="F2008" s="176" t="s">
        <v>312</v>
      </c>
      <c r="H2008" s="177">
        <v>7</v>
      </c>
      <c r="I2008" s="178"/>
      <c r="L2008" s="174"/>
      <c r="M2008" s="179"/>
      <c r="N2008" s="180"/>
      <c r="O2008" s="180"/>
      <c r="P2008" s="180"/>
      <c r="Q2008" s="180"/>
      <c r="R2008" s="180"/>
      <c r="S2008" s="180"/>
      <c r="T2008" s="181"/>
      <c r="AT2008" s="175" t="s">
        <v>264</v>
      </c>
      <c r="AU2008" s="175" t="s">
        <v>82</v>
      </c>
      <c r="AV2008" s="14" t="s">
        <v>82</v>
      </c>
      <c r="AW2008" s="14" t="s">
        <v>34</v>
      </c>
      <c r="AX2008" s="14" t="s">
        <v>73</v>
      </c>
      <c r="AY2008" s="175" t="s">
        <v>252</v>
      </c>
    </row>
    <row r="2009" spans="2:51" s="13" customFormat="1" ht="11.25">
      <c r="B2009" s="167"/>
      <c r="D2009" s="160" t="s">
        <v>264</v>
      </c>
      <c r="E2009" s="168" t="s">
        <v>3</v>
      </c>
      <c r="F2009" s="169" t="s">
        <v>7536</v>
      </c>
      <c r="H2009" s="168" t="s">
        <v>3</v>
      </c>
      <c r="I2009" s="170"/>
      <c r="L2009" s="167"/>
      <c r="M2009" s="171"/>
      <c r="N2009" s="172"/>
      <c r="O2009" s="172"/>
      <c r="P2009" s="172"/>
      <c r="Q2009" s="172"/>
      <c r="R2009" s="172"/>
      <c r="S2009" s="172"/>
      <c r="T2009" s="173"/>
      <c r="AT2009" s="168" t="s">
        <v>264</v>
      </c>
      <c r="AU2009" s="168" t="s">
        <v>82</v>
      </c>
      <c r="AV2009" s="13" t="s">
        <v>80</v>
      </c>
      <c r="AW2009" s="13" t="s">
        <v>34</v>
      </c>
      <c r="AX2009" s="13" t="s">
        <v>73</v>
      </c>
      <c r="AY2009" s="168" t="s">
        <v>252</v>
      </c>
    </row>
    <row r="2010" spans="2:51" s="14" customFormat="1" ht="11.25">
      <c r="B2010" s="174"/>
      <c r="D2010" s="160" t="s">
        <v>264</v>
      </c>
      <c r="E2010" s="175" t="s">
        <v>3</v>
      </c>
      <c r="F2010" s="176" t="s">
        <v>318</v>
      </c>
      <c r="H2010" s="177">
        <v>8</v>
      </c>
      <c r="I2010" s="178"/>
      <c r="L2010" s="174"/>
      <c r="M2010" s="179"/>
      <c r="N2010" s="180"/>
      <c r="O2010" s="180"/>
      <c r="P2010" s="180"/>
      <c r="Q2010" s="180"/>
      <c r="R2010" s="180"/>
      <c r="S2010" s="180"/>
      <c r="T2010" s="181"/>
      <c r="AT2010" s="175" t="s">
        <v>264</v>
      </c>
      <c r="AU2010" s="175" t="s">
        <v>82</v>
      </c>
      <c r="AV2010" s="14" t="s">
        <v>82</v>
      </c>
      <c r="AW2010" s="14" t="s">
        <v>34</v>
      </c>
      <c r="AX2010" s="14" t="s">
        <v>73</v>
      </c>
      <c r="AY2010" s="175" t="s">
        <v>252</v>
      </c>
    </row>
    <row r="2011" spans="2:51" s="13" customFormat="1" ht="11.25">
      <c r="B2011" s="167"/>
      <c r="D2011" s="160" t="s">
        <v>264</v>
      </c>
      <c r="E2011" s="168" t="s">
        <v>3</v>
      </c>
      <c r="F2011" s="169" t="s">
        <v>7537</v>
      </c>
      <c r="H2011" s="168" t="s">
        <v>3</v>
      </c>
      <c r="I2011" s="170"/>
      <c r="L2011" s="167"/>
      <c r="M2011" s="171"/>
      <c r="N2011" s="172"/>
      <c r="O2011" s="172"/>
      <c r="P2011" s="172"/>
      <c r="Q2011" s="172"/>
      <c r="R2011" s="172"/>
      <c r="S2011" s="172"/>
      <c r="T2011" s="173"/>
      <c r="AT2011" s="168" t="s">
        <v>264</v>
      </c>
      <c r="AU2011" s="168" t="s">
        <v>82</v>
      </c>
      <c r="AV2011" s="13" t="s">
        <v>80</v>
      </c>
      <c r="AW2011" s="13" t="s">
        <v>34</v>
      </c>
      <c r="AX2011" s="13" t="s">
        <v>73</v>
      </c>
      <c r="AY2011" s="168" t="s">
        <v>252</v>
      </c>
    </row>
    <row r="2012" spans="2:51" s="14" customFormat="1" ht="11.25">
      <c r="B2012" s="174"/>
      <c r="D2012" s="160" t="s">
        <v>264</v>
      </c>
      <c r="E2012" s="175" t="s">
        <v>3</v>
      </c>
      <c r="F2012" s="176" t="s">
        <v>338</v>
      </c>
      <c r="H2012" s="177">
        <v>10</v>
      </c>
      <c r="I2012" s="178"/>
      <c r="L2012" s="174"/>
      <c r="M2012" s="179"/>
      <c r="N2012" s="180"/>
      <c r="O2012" s="180"/>
      <c r="P2012" s="180"/>
      <c r="Q2012" s="180"/>
      <c r="R2012" s="180"/>
      <c r="S2012" s="180"/>
      <c r="T2012" s="181"/>
      <c r="AT2012" s="175" t="s">
        <v>264</v>
      </c>
      <c r="AU2012" s="175" t="s">
        <v>82</v>
      </c>
      <c r="AV2012" s="14" t="s">
        <v>82</v>
      </c>
      <c r="AW2012" s="14" t="s">
        <v>34</v>
      </c>
      <c r="AX2012" s="14" t="s">
        <v>73</v>
      </c>
      <c r="AY2012" s="175" t="s">
        <v>252</v>
      </c>
    </row>
    <row r="2013" spans="2:51" s="13" customFormat="1" ht="11.25">
      <c r="B2013" s="167"/>
      <c r="D2013" s="160" t="s">
        <v>264</v>
      </c>
      <c r="E2013" s="168" t="s">
        <v>3</v>
      </c>
      <c r="F2013" s="169" t="s">
        <v>7538</v>
      </c>
      <c r="H2013" s="168" t="s">
        <v>3</v>
      </c>
      <c r="I2013" s="170"/>
      <c r="L2013" s="167"/>
      <c r="M2013" s="171"/>
      <c r="N2013" s="172"/>
      <c r="O2013" s="172"/>
      <c r="P2013" s="172"/>
      <c r="Q2013" s="172"/>
      <c r="R2013" s="172"/>
      <c r="S2013" s="172"/>
      <c r="T2013" s="173"/>
      <c r="AT2013" s="168" t="s">
        <v>264</v>
      </c>
      <c r="AU2013" s="168" t="s">
        <v>82</v>
      </c>
      <c r="AV2013" s="13" t="s">
        <v>80</v>
      </c>
      <c r="AW2013" s="13" t="s">
        <v>34</v>
      </c>
      <c r="AX2013" s="13" t="s">
        <v>73</v>
      </c>
      <c r="AY2013" s="168" t="s">
        <v>252</v>
      </c>
    </row>
    <row r="2014" spans="2:51" s="14" customFormat="1" ht="11.25">
      <c r="B2014" s="174"/>
      <c r="D2014" s="160" t="s">
        <v>264</v>
      </c>
      <c r="E2014" s="175" t="s">
        <v>3</v>
      </c>
      <c r="F2014" s="176" t="s">
        <v>381</v>
      </c>
      <c r="H2014" s="177">
        <v>13</v>
      </c>
      <c r="I2014" s="178"/>
      <c r="L2014" s="174"/>
      <c r="M2014" s="179"/>
      <c r="N2014" s="180"/>
      <c r="O2014" s="180"/>
      <c r="P2014" s="180"/>
      <c r="Q2014" s="180"/>
      <c r="R2014" s="180"/>
      <c r="S2014" s="180"/>
      <c r="T2014" s="181"/>
      <c r="AT2014" s="175" t="s">
        <v>264</v>
      </c>
      <c r="AU2014" s="175" t="s">
        <v>82</v>
      </c>
      <c r="AV2014" s="14" t="s">
        <v>82</v>
      </c>
      <c r="AW2014" s="14" t="s">
        <v>34</v>
      </c>
      <c r="AX2014" s="14" t="s">
        <v>73</v>
      </c>
      <c r="AY2014" s="175" t="s">
        <v>252</v>
      </c>
    </row>
    <row r="2015" spans="2:51" s="13" customFormat="1" ht="11.25">
      <c r="B2015" s="167"/>
      <c r="D2015" s="160" t="s">
        <v>264</v>
      </c>
      <c r="E2015" s="168" t="s">
        <v>3</v>
      </c>
      <c r="F2015" s="169" t="s">
        <v>7539</v>
      </c>
      <c r="H2015" s="168" t="s">
        <v>3</v>
      </c>
      <c r="I2015" s="170"/>
      <c r="L2015" s="167"/>
      <c r="M2015" s="171"/>
      <c r="N2015" s="172"/>
      <c r="O2015" s="172"/>
      <c r="P2015" s="172"/>
      <c r="Q2015" s="172"/>
      <c r="R2015" s="172"/>
      <c r="S2015" s="172"/>
      <c r="T2015" s="173"/>
      <c r="AT2015" s="168" t="s">
        <v>264</v>
      </c>
      <c r="AU2015" s="168" t="s">
        <v>82</v>
      </c>
      <c r="AV2015" s="13" t="s">
        <v>80</v>
      </c>
      <c r="AW2015" s="13" t="s">
        <v>34</v>
      </c>
      <c r="AX2015" s="13" t="s">
        <v>73</v>
      </c>
      <c r="AY2015" s="168" t="s">
        <v>252</v>
      </c>
    </row>
    <row r="2016" spans="2:51" s="14" customFormat="1" ht="11.25">
      <c r="B2016" s="174"/>
      <c r="D2016" s="160" t="s">
        <v>264</v>
      </c>
      <c r="E2016" s="175" t="s">
        <v>3</v>
      </c>
      <c r="F2016" s="176" t="s">
        <v>423</v>
      </c>
      <c r="H2016" s="177">
        <v>18</v>
      </c>
      <c r="I2016" s="178"/>
      <c r="L2016" s="174"/>
      <c r="M2016" s="179"/>
      <c r="N2016" s="180"/>
      <c r="O2016" s="180"/>
      <c r="P2016" s="180"/>
      <c r="Q2016" s="180"/>
      <c r="R2016" s="180"/>
      <c r="S2016" s="180"/>
      <c r="T2016" s="181"/>
      <c r="AT2016" s="175" t="s">
        <v>264</v>
      </c>
      <c r="AU2016" s="175" t="s">
        <v>82</v>
      </c>
      <c r="AV2016" s="14" t="s">
        <v>82</v>
      </c>
      <c r="AW2016" s="14" t="s">
        <v>34</v>
      </c>
      <c r="AX2016" s="14" t="s">
        <v>73</v>
      </c>
      <c r="AY2016" s="175" t="s">
        <v>252</v>
      </c>
    </row>
    <row r="2017" spans="2:51" s="13" customFormat="1" ht="11.25">
      <c r="B2017" s="167"/>
      <c r="D2017" s="160" t="s">
        <v>264</v>
      </c>
      <c r="E2017" s="168" t="s">
        <v>3</v>
      </c>
      <c r="F2017" s="169" t="s">
        <v>7540</v>
      </c>
      <c r="H2017" s="168" t="s">
        <v>3</v>
      </c>
      <c r="I2017" s="170"/>
      <c r="L2017" s="167"/>
      <c r="M2017" s="171"/>
      <c r="N2017" s="172"/>
      <c r="O2017" s="172"/>
      <c r="P2017" s="172"/>
      <c r="Q2017" s="172"/>
      <c r="R2017" s="172"/>
      <c r="S2017" s="172"/>
      <c r="T2017" s="173"/>
      <c r="AT2017" s="168" t="s">
        <v>264</v>
      </c>
      <c r="AU2017" s="168" t="s">
        <v>82</v>
      </c>
      <c r="AV2017" s="13" t="s">
        <v>80</v>
      </c>
      <c r="AW2017" s="13" t="s">
        <v>34</v>
      </c>
      <c r="AX2017" s="13" t="s">
        <v>73</v>
      </c>
      <c r="AY2017" s="168" t="s">
        <v>252</v>
      </c>
    </row>
    <row r="2018" spans="2:51" s="14" customFormat="1" ht="11.25">
      <c r="B2018" s="174"/>
      <c r="D2018" s="160" t="s">
        <v>264</v>
      </c>
      <c r="E2018" s="175" t="s">
        <v>3</v>
      </c>
      <c r="F2018" s="176" t="s">
        <v>406</v>
      </c>
      <c r="H2018" s="177">
        <v>16</v>
      </c>
      <c r="I2018" s="178"/>
      <c r="L2018" s="174"/>
      <c r="M2018" s="179"/>
      <c r="N2018" s="180"/>
      <c r="O2018" s="180"/>
      <c r="P2018" s="180"/>
      <c r="Q2018" s="180"/>
      <c r="R2018" s="180"/>
      <c r="S2018" s="180"/>
      <c r="T2018" s="181"/>
      <c r="AT2018" s="175" t="s">
        <v>264</v>
      </c>
      <c r="AU2018" s="175" t="s">
        <v>82</v>
      </c>
      <c r="AV2018" s="14" t="s">
        <v>82</v>
      </c>
      <c r="AW2018" s="14" t="s">
        <v>34</v>
      </c>
      <c r="AX2018" s="14" t="s">
        <v>73</v>
      </c>
      <c r="AY2018" s="175" t="s">
        <v>252</v>
      </c>
    </row>
    <row r="2019" spans="2:51" s="13" customFormat="1" ht="11.25">
      <c r="B2019" s="167"/>
      <c r="D2019" s="160" t="s">
        <v>264</v>
      </c>
      <c r="E2019" s="168" t="s">
        <v>3</v>
      </c>
      <c r="F2019" s="169" t="s">
        <v>7541</v>
      </c>
      <c r="H2019" s="168" t="s">
        <v>3</v>
      </c>
      <c r="I2019" s="170"/>
      <c r="L2019" s="167"/>
      <c r="M2019" s="171"/>
      <c r="N2019" s="172"/>
      <c r="O2019" s="172"/>
      <c r="P2019" s="172"/>
      <c r="Q2019" s="172"/>
      <c r="R2019" s="172"/>
      <c r="S2019" s="172"/>
      <c r="T2019" s="173"/>
      <c r="AT2019" s="168" t="s">
        <v>264</v>
      </c>
      <c r="AU2019" s="168" t="s">
        <v>82</v>
      </c>
      <c r="AV2019" s="13" t="s">
        <v>80</v>
      </c>
      <c r="AW2019" s="13" t="s">
        <v>34</v>
      </c>
      <c r="AX2019" s="13" t="s">
        <v>73</v>
      </c>
      <c r="AY2019" s="168" t="s">
        <v>252</v>
      </c>
    </row>
    <row r="2020" spans="2:51" s="14" customFormat="1" ht="11.25">
      <c r="B2020" s="174"/>
      <c r="D2020" s="160" t="s">
        <v>264</v>
      </c>
      <c r="E2020" s="175" t="s">
        <v>3</v>
      </c>
      <c r="F2020" s="176" t="s">
        <v>414</v>
      </c>
      <c r="H2020" s="177">
        <v>17</v>
      </c>
      <c r="I2020" s="178"/>
      <c r="L2020" s="174"/>
      <c r="M2020" s="179"/>
      <c r="N2020" s="180"/>
      <c r="O2020" s="180"/>
      <c r="P2020" s="180"/>
      <c r="Q2020" s="180"/>
      <c r="R2020" s="180"/>
      <c r="S2020" s="180"/>
      <c r="T2020" s="181"/>
      <c r="AT2020" s="175" t="s">
        <v>264</v>
      </c>
      <c r="AU2020" s="175" t="s">
        <v>82</v>
      </c>
      <c r="AV2020" s="14" t="s">
        <v>82</v>
      </c>
      <c r="AW2020" s="14" t="s">
        <v>34</v>
      </c>
      <c r="AX2020" s="14" t="s">
        <v>73</v>
      </c>
      <c r="AY2020" s="175" t="s">
        <v>252</v>
      </c>
    </row>
    <row r="2021" spans="2:51" s="13" customFormat="1" ht="11.25">
      <c r="B2021" s="167"/>
      <c r="D2021" s="160" t="s">
        <v>264</v>
      </c>
      <c r="E2021" s="168" t="s">
        <v>3</v>
      </c>
      <c r="F2021" s="169" t="s">
        <v>7542</v>
      </c>
      <c r="H2021" s="168" t="s">
        <v>3</v>
      </c>
      <c r="I2021" s="170"/>
      <c r="L2021" s="167"/>
      <c r="M2021" s="171"/>
      <c r="N2021" s="172"/>
      <c r="O2021" s="172"/>
      <c r="P2021" s="172"/>
      <c r="Q2021" s="172"/>
      <c r="R2021" s="172"/>
      <c r="S2021" s="172"/>
      <c r="T2021" s="173"/>
      <c r="AT2021" s="168" t="s">
        <v>264</v>
      </c>
      <c r="AU2021" s="168" t="s">
        <v>82</v>
      </c>
      <c r="AV2021" s="13" t="s">
        <v>80</v>
      </c>
      <c r="AW2021" s="13" t="s">
        <v>34</v>
      </c>
      <c r="AX2021" s="13" t="s">
        <v>73</v>
      </c>
      <c r="AY2021" s="168" t="s">
        <v>252</v>
      </c>
    </row>
    <row r="2022" spans="2:51" s="14" customFormat="1" ht="11.25">
      <c r="B2022" s="174"/>
      <c r="D2022" s="160" t="s">
        <v>264</v>
      </c>
      <c r="E2022" s="175" t="s">
        <v>3</v>
      </c>
      <c r="F2022" s="176" t="s">
        <v>9</v>
      </c>
      <c r="H2022" s="177">
        <v>15</v>
      </c>
      <c r="I2022" s="178"/>
      <c r="L2022" s="174"/>
      <c r="M2022" s="179"/>
      <c r="N2022" s="180"/>
      <c r="O2022" s="180"/>
      <c r="P2022" s="180"/>
      <c r="Q2022" s="180"/>
      <c r="R2022" s="180"/>
      <c r="S2022" s="180"/>
      <c r="T2022" s="181"/>
      <c r="AT2022" s="175" t="s">
        <v>264</v>
      </c>
      <c r="AU2022" s="175" t="s">
        <v>82</v>
      </c>
      <c r="AV2022" s="14" t="s">
        <v>82</v>
      </c>
      <c r="AW2022" s="14" t="s">
        <v>34</v>
      </c>
      <c r="AX2022" s="14" t="s">
        <v>73</v>
      </c>
      <c r="AY2022" s="175" t="s">
        <v>252</v>
      </c>
    </row>
    <row r="2023" spans="2:51" s="13" customFormat="1" ht="11.25">
      <c r="B2023" s="167"/>
      <c r="D2023" s="160" t="s">
        <v>264</v>
      </c>
      <c r="E2023" s="168" t="s">
        <v>3</v>
      </c>
      <c r="F2023" s="169" t="s">
        <v>7543</v>
      </c>
      <c r="H2023" s="168" t="s">
        <v>3</v>
      </c>
      <c r="I2023" s="170"/>
      <c r="L2023" s="167"/>
      <c r="M2023" s="171"/>
      <c r="N2023" s="172"/>
      <c r="O2023" s="172"/>
      <c r="P2023" s="172"/>
      <c r="Q2023" s="172"/>
      <c r="R2023" s="172"/>
      <c r="S2023" s="172"/>
      <c r="T2023" s="173"/>
      <c r="AT2023" s="168" t="s">
        <v>264</v>
      </c>
      <c r="AU2023" s="168" t="s">
        <v>82</v>
      </c>
      <c r="AV2023" s="13" t="s">
        <v>80</v>
      </c>
      <c r="AW2023" s="13" t="s">
        <v>34</v>
      </c>
      <c r="AX2023" s="13" t="s">
        <v>73</v>
      </c>
      <c r="AY2023" s="168" t="s">
        <v>252</v>
      </c>
    </row>
    <row r="2024" spans="2:51" s="14" customFormat="1" ht="11.25">
      <c r="B2024" s="174"/>
      <c r="D2024" s="160" t="s">
        <v>264</v>
      </c>
      <c r="E2024" s="175" t="s">
        <v>3</v>
      </c>
      <c r="F2024" s="176" t="s">
        <v>381</v>
      </c>
      <c r="H2024" s="177">
        <v>13</v>
      </c>
      <c r="I2024" s="178"/>
      <c r="L2024" s="174"/>
      <c r="M2024" s="179"/>
      <c r="N2024" s="180"/>
      <c r="O2024" s="180"/>
      <c r="P2024" s="180"/>
      <c r="Q2024" s="180"/>
      <c r="R2024" s="180"/>
      <c r="S2024" s="180"/>
      <c r="T2024" s="181"/>
      <c r="AT2024" s="175" t="s">
        <v>264</v>
      </c>
      <c r="AU2024" s="175" t="s">
        <v>82</v>
      </c>
      <c r="AV2024" s="14" t="s">
        <v>82</v>
      </c>
      <c r="AW2024" s="14" t="s">
        <v>34</v>
      </c>
      <c r="AX2024" s="14" t="s">
        <v>73</v>
      </c>
      <c r="AY2024" s="175" t="s">
        <v>252</v>
      </c>
    </row>
    <row r="2025" spans="2:51" s="13" customFormat="1" ht="11.25">
      <c r="B2025" s="167"/>
      <c r="D2025" s="160" t="s">
        <v>264</v>
      </c>
      <c r="E2025" s="168" t="s">
        <v>3</v>
      </c>
      <c r="F2025" s="169" t="s">
        <v>7544</v>
      </c>
      <c r="H2025" s="168" t="s">
        <v>3</v>
      </c>
      <c r="I2025" s="170"/>
      <c r="L2025" s="167"/>
      <c r="M2025" s="171"/>
      <c r="N2025" s="172"/>
      <c r="O2025" s="172"/>
      <c r="P2025" s="172"/>
      <c r="Q2025" s="172"/>
      <c r="R2025" s="172"/>
      <c r="S2025" s="172"/>
      <c r="T2025" s="173"/>
      <c r="AT2025" s="168" t="s">
        <v>264</v>
      </c>
      <c r="AU2025" s="168" t="s">
        <v>82</v>
      </c>
      <c r="AV2025" s="13" t="s">
        <v>80</v>
      </c>
      <c r="AW2025" s="13" t="s">
        <v>34</v>
      </c>
      <c r="AX2025" s="13" t="s">
        <v>73</v>
      </c>
      <c r="AY2025" s="168" t="s">
        <v>252</v>
      </c>
    </row>
    <row r="2026" spans="2:51" s="14" customFormat="1" ht="11.25">
      <c r="B2026" s="174"/>
      <c r="D2026" s="160" t="s">
        <v>264</v>
      </c>
      <c r="E2026" s="175" t="s">
        <v>3</v>
      </c>
      <c r="F2026" s="176" t="s">
        <v>360</v>
      </c>
      <c r="H2026" s="177">
        <v>11</v>
      </c>
      <c r="I2026" s="178"/>
      <c r="L2026" s="174"/>
      <c r="M2026" s="179"/>
      <c r="N2026" s="180"/>
      <c r="O2026" s="180"/>
      <c r="P2026" s="180"/>
      <c r="Q2026" s="180"/>
      <c r="R2026" s="180"/>
      <c r="S2026" s="180"/>
      <c r="T2026" s="181"/>
      <c r="AT2026" s="175" t="s">
        <v>264</v>
      </c>
      <c r="AU2026" s="175" t="s">
        <v>82</v>
      </c>
      <c r="AV2026" s="14" t="s">
        <v>82</v>
      </c>
      <c r="AW2026" s="14" t="s">
        <v>34</v>
      </c>
      <c r="AX2026" s="14" t="s">
        <v>73</v>
      </c>
      <c r="AY2026" s="175" t="s">
        <v>252</v>
      </c>
    </row>
    <row r="2027" spans="2:51" s="13" customFormat="1" ht="11.25">
      <c r="B2027" s="167"/>
      <c r="D2027" s="160" t="s">
        <v>264</v>
      </c>
      <c r="E2027" s="168" t="s">
        <v>3</v>
      </c>
      <c r="F2027" s="169" t="s">
        <v>7545</v>
      </c>
      <c r="H2027" s="168" t="s">
        <v>3</v>
      </c>
      <c r="I2027" s="170"/>
      <c r="L2027" s="167"/>
      <c r="M2027" s="171"/>
      <c r="N2027" s="172"/>
      <c r="O2027" s="172"/>
      <c r="P2027" s="172"/>
      <c r="Q2027" s="172"/>
      <c r="R2027" s="172"/>
      <c r="S2027" s="172"/>
      <c r="T2027" s="173"/>
      <c r="AT2027" s="168" t="s">
        <v>264</v>
      </c>
      <c r="AU2027" s="168" t="s">
        <v>82</v>
      </c>
      <c r="AV2027" s="13" t="s">
        <v>80</v>
      </c>
      <c r="AW2027" s="13" t="s">
        <v>34</v>
      </c>
      <c r="AX2027" s="13" t="s">
        <v>73</v>
      </c>
      <c r="AY2027" s="168" t="s">
        <v>252</v>
      </c>
    </row>
    <row r="2028" spans="2:51" s="14" customFormat="1" ht="11.25">
      <c r="B2028" s="174"/>
      <c r="D2028" s="160" t="s">
        <v>264</v>
      </c>
      <c r="E2028" s="175" t="s">
        <v>3</v>
      </c>
      <c r="F2028" s="176" t="s">
        <v>328</v>
      </c>
      <c r="H2028" s="177">
        <v>9</v>
      </c>
      <c r="I2028" s="178"/>
      <c r="L2028" s="174"/>
      <c r="M2028" s="179"/>
      <c r="N2028" s="180"/>
      <c r="O2028" s="180"/>
      <c r="P2028" s="180"/>
      <c r="Q2028" s="180"/>
      <c r="R2028" s="180"/>
      <c r="S2028" s="180"/>
      <c r="T2028" s="181"/>
      <c r="AT2028" s="175" t="s">
        <v>264</v>
      </c>
      <c r="AU2028" s="175" t="s">
        <v>82</v>
      </c>
      <c r="AV2028" s="14" t="s">
        <v>82</v>
      </c>
      <c r="AW2028" s="14" t="s">
        <v>34</v>
      </c>
      <c r="AX2028" s="14" t="s">
        <v>73</v>
      </c>
      <c r="AY2028" s="175" t="s">
        <v>252</v>
      </c>
    </row>
    <row r="2029" spans="2:51" s="13" customFormat="1" ht="11.25">
      <c r="B2029" s="167"/>
      <c r="D2029" s="160" t="s">
        <v>264</v>
      </c>
      <c r="E2029" s="168" t="s">
        <v>3</v>
      </c>
      <c r="F2029" s="169" t="s">
        <v>7546</v>
      </c>
      <c r="H2029" s="168" t="s">
        <v>3</v>
      </c>
      <c r="I2029" s="170"/>
      <c r="L2029" s="167"/>
      <c r="M2029" s="171"/>
      <c r="N2029" s="172"/>
      <c r="O2029" s="172"/>
      <c r="P2029" s="172"/>
      <c r="Q2029" s="172"/>
      <c r="R2029" s="172"/>
      <c r="S2029" s="172"/>
      <c r="T2029" s="173"/>
      <c r="AT2029" s="168" t="s">
        <v>264</v>
      </c>
      <c r="AU2029" s="168" t="s">
        <v>82</v>
      </c>
      <c r="AV2029" s="13" t="s">
        <v>80</v>
      </c>
      <c r="AW2029" s="13" t="s">
        <v>34</v>
      </c>
      <c r="AX2029" s="13" t="s">
        <v>73</v>
      </c>
      <c r="AY2029" s="168" t="s">
        <v>252</v>
      </c>
    </row>
    <row r="2030" spans="2:51" s="14" customFormat="1" ht="11.25">
      <c r="B2030" s="174"/>
      <c r="D2030" s="160" t="s">
        <v>264</v>
      </c>
      <c r="E2030" s="175" t="s">
        <v>3</v>
      </c>
      <c r="F2030" s="176" t="s">
        <v>303</v>
      </c>
      <c r="H2030" s="177">
        <v>6</v>
      </c>
      <c r="I2030" s="178"/>
      <c r="L2030" s="174"/>
      <c r="M2030" s="179"/>
      <c r="N2030" s="180"/>
      <c r="O2030" s="180"/>
      <c r="P2030" s="180"/>
      <c r="Q2030" s="180"/>
      <c r="R2030" s="180"/>
      <c r="S2030" s="180"/>
      <c r="T2030" s="181"/>
      <c r="AT2030" s="175" t="s">
        <v>264</v>
      </c>
      <c r="AU2030" s="175" t="s">
        <v>82</v>
      </c>
      <c r="AV2030" s="14" t="s">
        <v>82</v>
      </c>
      <c r="AW2030" s="14" t="s">
        <v>34</v>
      </c>
      <c r="AX2030" s="14" t="s">
        <v>73</v>
      </c>
      <c r="AY2030" s="175" t="s">
        <v>252</v>
      </c>
    </row>
    <row r="2031" spans="2:51" s="13" customFormat="1" ht="11.25">
      <c r="B2031" s="167"/>
      <c r="D2031" s="160" t="s">
        <v>264</v>
      </c>
      <c r="E2031" s="168" t="s">
        <v>3</v>
      </c>
      <c r="F2031" s="169" t="s">
        <v>7547</v>
      </c>
      <c r="H2031" s="168" t="s">
        <v>3</v>
      </c>
      <c r="I2031" s="170"/>
      <c r="L2031" s="167"/>
      <c r="M2031" s="171"/>
      <c r="N2031" s="172"/>
      <c r="O2031" s="172"/>
      <c r="P2031" s="172"/>
      <c r="Q2031" s="172"/>
      <c r="R2031" s="172"/>
      <c r="S2031" s="172"/>
      <c r="T2031" s="173"/>
      <c r="AT2031" s="168" t="s">
        <v>264</v>
      </c>
      <c r="AU2031" s="168" t="s">
        <v>82</v>
      </c>
      <c r="AV2031" s="13" t="s">
        <v>80</v>
      </c>
      <c r="AW2031" s="13" t="s">
        <v>34</v>
      </c>
      <c r="AX2031" s="13" t="s">
        <v>73</v>
      </c>
      <c r="AY2031" s="168" t="s">
        <v>252</v>
      </c>
    </row>
    <row r="2032" spans="2:51" s="14" customFormat="1" ht="11.25">
      <c r="B2032" s="174"/>
      <c r="D2032" s="160" t="s">
        <v>264</v>
      </c>
      <c r="E2032" s="175" t="s">
        <v>3</v>
      </c>
      <c r="F2032" s="176" t="s">
        <v>318</v>
      </c>
      <c r="H2032" s="177">
        <v>8</v>
      </c>
      <c r="I2032" s="178"/>
      <c r="L2032" s="174"/>
      <c r="M2032" s="179"/>
      <c r="N2032" s="180"/>
      <c r="O2032" s="180"/>
      <c r="P2032" s="180"/>
      <c r="Q2032" s="180"/>
      <c r="R2032" s="180"/>
      <c r="S2032" s="180"/>
      <c r="T2032" s="181"/>
      <c r="AT2032" s="175" t="s">
        <v>264</v>
      </c>
      <c r="AU2032" s="175" t="s">
        <v>82</v>
      </c>
      <c r="AV2032" s="14" t="s">
        <v>82</v>
      </c>
      <c r="AW2032" s="14" t="s">
        <v>34</v>
      </c>
      <c r="AX2032" s="14" t="s">
        <v>73</v>
      </c>
      <c r="AY2032" s="175" t="s">
        <v>252</v>
      </c>
    </row>
    <row r="2033" spans="2:51" s="13" customFormat="1" ht="11.25">
      <c r="B2033" s="167"/>
      <c r="D2033" s="160" t="s">
        <v>264</v>
      </c>
      <c r="E2033" s="168" t="s">
        <v>3</v>
      </c>
      <c r="F2033" s="169" t="s">
        <v>7548</v>
      </c>
      <c r="H2033" s="168" t="s">
        <v>3</v>
      </c>
      <c r="I2033" s="170"/>
      <c r="L2033" s="167"/>
      <c r="M2033" s="171"/>
      <c r="N2033" s="172"/>
      <c r="O2033" s="172"/>
      <c r="P2033" s="172"/>
      <c r="Q2033" s="172"/>
      <c r="R2033" s="172"/>
      <c r="S2033" s="172"/>
      <c r="T2033" s="173"/>
      <c r="AT2033" s="168" t="s">
        <v>264</v>
      </c>
      <c r="AU2033" s="168" t="s">
        <v>82</v>
      </c>
      <c r="AV2033" s="13" t="s">
        <v>80</v>
      </c>
      <c r="AW2033" s="13" t="s">
        <v>34</v>
      </c>
      <c r="AX2033" s="13" t="s">
        <v>73</v>
      </c>
      <c r="AY2033" s="168" t="s">
        <v>252</v>
      </c>
    </row>
    <row r="2034" spans="2:51" s="14" customFormat="1" ht="11.25">
      <c r="B2034" s="174"/>
      <c r="D2034" s="160" t="s">
        <v>264</v>
      </c>
      <c r="E2034" s="175" t="s">
        <v>3</v>
      </c>
      <c r="F2034" s="176" t="s">
        <v>338</v>
      </c>
      <c r="H2034" s="177">
        <v>10</v>
      </c>
      <c r="I2034" s="178"/>
      <c r="L2034" s="174"/>
      <c r="M2034" s="179"/>
      <c r="N2034" s="180"/>
      <c r="O2034" s="180"/>
      <c r="P2034" s="180"/>
      <c r="Q2034" s="180"/>
      <c r="R2034" s="180"/>
      <c r="S2034" s="180"/>
      <c r="T2034" s="181"/>
      <c r="AT2034" s="175" t="s">
        <v>264</v>
      </c>
      <c r="AU2034" s="175" t="s">
        <v>82</v>
      </c>
      <c r="AV2034" s="14" t="s">
        <v>82</v>
      </c>
      <c r="AW2034" s="14" t="s">
        <v>34</v>
      </c>
      <c r="AX2034" s="14" t="s">
        <v>73</v>
      </c>
      <c r="AY2034" s="175" t="s">
        <v>252</v>
      </c>
    </row>
    <row r="2035" spans="2:51" s="13" customFormat="1" ht="11.25">
      <c r="B2035" s="167"/>
      <c r="D2035" s="160" t="s">
        <v>264</v>
      </c>
      <c r="E2035" s="168" t="s">
        <v>3</v>
      </c>
      <c r="F2035" s="169" t="s">
        <v>7549</v>
      </c>
      <c r="H2035" s="168" t="s">
        <v>3</v>
      </c>
      <c r="I2035" s="170"/>
      <c r="L2035" s="167"/>
      <c r="M2035" s="171"/>
      <c r="N2035" s="172"/>
      <c r="O2035" s="172"/>
      <c r="P2035" s="172"/>
      <c r="Q2035" s="172"/>
      <c r="R2035" s="172"/>
      <c r="S2035" s="172"/>
      <c r="T2035" s="173"/>
      <c r="AT2035" s="168" t="s">
        <v>264</v>
      </c>
      <c r="AU2035" s="168" t="s">
        <v>82</v>
      </c>
      <c r="AV2035" s="13" t="s">
        <v>80</v>
      </c>
      <c r="AW2035" s="13" t="s">
        <v>34</v>
      </c>
      <c r="AX2035" s="13" t="s">
        <v>73</v>
      </c>
      <c r="AY2035" s="168" t="s">
        <v>252</v>
      </c>
    </row>
    <row r="2036" spans="2:51" s="14" customFormat="1" ht="11.25">
      <c r="B2036" s="174"/>
      <c r="D2036" s="160" t="s">
        <v>264</v>
      </c>
      <c r="E2036" s="175" t="s">
        <v>3</v>
      </c>
      <c r="F2036" s="176" t="s">
        <v>258</v>
      </c>
      <c r="H2036" s="177">
        <v>4</v>
      </c>
      <c r="I2036" s="178"/>
      <c r="L2036" s="174"/>
      <c r="M2036" s="179"/>
      <c r="N2036" s="180"/>
      <c r="O2036" s="180"/>
      <c r="P2036" s="180"/>
      <c r="Q2036" s="180"/>
      <c r="R2036" s="180"/>
      <c r="S2036" s="180"/>
      <c r="T2036" s="181"/>
      <c r="AT2036" s="175" t="s">
        <v>264</v>
      </c>
      <c r="AU2036" s="175" t="s">
        <v>82</v>
      </c>
      <c r="AV2036" s="14" t="s">
        <v>82</v>
      </c>
      <c r="AW2036" s="14" t="s">
        <v>34</v>
      </c>
      <c r="AX2036" s="14" t="s">
        <v>73</v>
      </c>
      <c r="AY2036" s="175" t="s">
        <v>252</v>
      </c>
    </row>
    <row r="2037" spans="2:51" s="13" customFormat="1" ht="11.25">
      <c r="B2037" s="167"/>
      <c r="D2037" s="160" t="s">
        <v>264</v>
      </c>
      <c r="E2037" s="168" t="s">
        <v>3</v>
      </c>
      <c r="F2037" s="169" t="s">
        <v>7550</v>
      </c>
      <c r="H2037" s="168" t="s">
        <v>3</v>
      </c>
      <c r="I2037" s="170"/>
      <c r="L2037" s="167"/>
      <c r="M2037" s="171"/>
      <c r="N2037" s="172"/>
      <c r="O2037" s="172"/>
      <c r="P2037" s="172"/>
      <c r="Q2037" s="172"/>
      <c r="R2037" s="172"/>
      <c r="S2037" s="172"/>
      <c r="T2037" s="173"/>
      <c r="AT2037" s="168" t="s">
        <v>264</v>
      </c>
      <c r="AU2037" s="168" t="s">
        <v>82</v>
      </c>
      <c r="AV2037" s="13" t="s">
        <v>80</v>
      </c>
      <c r="AW2037" s="13" t="s">
        <v>34</v>
      </c>
      <c r="AX2037" s="13" t="s">
        <v>73</v>
      </c>
      <c r="AY2037" s="168" t="s">
        <v>252</v>
      </c>
    </row>
    <row r="2038" spans="2:51" s="14" customFormat="1" ht="11.25">
      <c r="B2038" s="174"/>
      <c r="D2038" s="160" t="s">
        <v>264</v>
      </c>
      <c r="E2038" s="175" t="s">
        <v>3</v>
      </c>
      <c r="F2038" s="176" t="s">
        <v>303</v>
      </c>
      <c r="H2038" s="177">
        <v>6</v>
      </c>
      <c r="I2038" s="178"/>
      <c r="L2038" s="174"/>
      <c r="M2038" s="179"/>
      <c r="N2038" s="180"/>
      <c r="O2038" s="180"/>
      <c r="P2038" s="180"/>
      <c r="Q2038" s="180"/>
      <c r="R2038" s="180"/>
      <c r="S2038" s="180"/>
      <c r="T2038" s="181"/>
      <c r="AT2038" s="175" t="s">
        <v>264</v>
      </c>
      <c r="AU2038" s="175" t="s">
        <v>82</v>
      </c>
      <c r="AV2038" s="14" t="s">
        <v>82</v>
      </c>
      <c r="AW2038" s="14" t="s">
        <v>34</v>
      </c>
      <c r="AX2038" s="14" t="s">
        <v>73</v>
      </c>
      <c r="AY2038" s="175" t="s">
        <v>252</v>
      </c>
    </row>
    <row r="2039" spans="2:51" s="13" customFormat="1" ht="11.25">
      <c r="B2039" s="167"/>
      <c r="D2039" s="160" t="s">
        <v>264</v>
      </c>
      <c r="E2039" s="168" t="s">
        <v>3</v>
      </c>
      <c r="F2039" s="169" t="s">
        <v>7551</v>
      </c>
      <c r="H2039" s="168" t="s">
        <v>3</v>
      </c>
      <c r="I2039" s="170"/>
      <c r="L2039" s="167"/>
      <c r="M2039" s="171"/>
      <c r="N2039" s="172"/>
      <c r="O2039" s="172"/>
      <c r="P2039" s="172"/>
      <c r="Q2039" s="172"/>
      <c r="R2039" s="172"/>
      <c r="S2039" s="172"/>
      <c r="T2039" s="173"/>
      <c r="AT2039" s="168" t="s">
        <v>264</v>
      </c>
      <c r="AU2039" s="168" t="s">
        <v>82</v>
      </c>
      <c r="AV2039" s="13" t="s">
        <v>80</v>
      </c>
      <c r="AW2039" s="13" t="s">
        <v>34</v>
      </c>
      <c r="AX2039" s="13" t="s">
        <v>73</v>
      </c>
      <c r="AY2039" s="168" t="s">
        <v>252</v>
      </c>
    </row>
    <row r="2040" spans="2:51" s="14" customFormat="1" ht="11.25">
      <c r="B2040" s="174"/>
      <c r="D2040" s="160" t="s">
        <v>264</v>
      </c>
      <c r="E2040" s="175" t="s">
        <v>3</v>
      </c>
      <c r="F2040" s="176" t="s">
        <v>338</v>
      </c>
      <c r="H2040" s="177">
        <v>10</v>
      </c>
      <c r="I2040" s="178"/>
      <c r="L2040" s="174"/>
      <c r="M2040" s="179"/>
      <c r="N2040" s="180"/>
      <c r="O2040" s="180"/>
      <c r="P2040" s="180"/>
      <c r="Q2040" s="180"/>
      <c r="R2040" s="180"/>
      <c r="S2040" s="180"/>
      <c r="T2040" s="181"/>
      <c r="AT2040" s="175" t="s">
        <v>264</v>
      </c>
      <c r="AU2040" s="175" t="s">
        <v>82</v>
      </c>
      <c r="AV2040" s="14" t="s">
        <v>82</v>
      </c>
      <c r="AW2040" s="14" t="s">
        <v>34</v>
      </c>
      <c r="AX2040" s="14" t="s">
        <v>73</v>
      </c>
      <c r="AY2040" s="175" t="s">
        <v>252</v>
      </c>
    </row>
    <row r="2041" spans="2:51" s="13" customFormat="1" ht="11.25">
      <c r="B2041" s="167"/>
      <c r="D2041" s="160" t="s">
        <v>264</v>
      </c>
      <c r="E2041" s="168" t="s">
        <v>3</v>
      </c>
      <c r="F2041" s="169" t="s">
        <v>7552</v>
      </c>
      <c r="H2041" s="168" t="s">
        <v>3</v>
      </c>
      <c r="I2041" s="170"/>
      <c r="L2041" s="167"/>
      <c r="M2041" s="171"/>
      <c r="N2041" s="172"/>
      <c r="O2041" s="172"/>
      <c r="P2041" s="172"/>
      <c r="Q2041" s="172"/>
      <c r="R2041" s="172"/>
      <c r="S2041" s="172"/>
      <c r="T2041" s="173"/>
      <c r="AT2041" s="168" t="s">
        <v>264</v>
      </c>
      <c r="AU2041" s="168" t="s">
        <v>82</v>
      </c>
      <c r="AV2041" s="13" t="s">
        <v>80</v>
      </c>
      <c r="AW2041" s="13" t="s">
        <v>34</v>
      </c>
      <c r="AX2041" s="13" t="s">
        <v>73</v>
      </c>
      <c r="AY2041" s="168" t="s">
        <v>252</v>
      </c>
    </row>
    <row r="2042" spans="2:51" s="14" customFormat="1" ht="11.25">
      <c r="B2042" s="174"/>
      <c r="D2042" s="160" t="s">
        <v>264</v>
      </c>
      <c r="E2042" s="175" t="s">
        <v>3</v>
      </c>
      <c r="F2042" s="176" t="s">
        <v>373</v>
      </c>
      <c r="H2042" s="177">
        <v>12</v>
      </c>
      <c r="I2042" s="178"/>
      <c r="L2042" s="174"/>
      <c r="M2042" s="179"/>
      <c r="N2042" s="180"/>
      <c r="O2042" s="180"/>
      <c r="P2042" s="180"/>
      <c r="Q2042" s="180"/>
      <c r="R2042" s="180"/>
      <c r="S2042" s="180"/>
      <c r="T2042" s="181"/>
      <c r="AT2042" s="175" t="s">
        <v>264</v>
      </c>
      <c r="AU2042" s="175" t="s">
        <v>82</v>
      </c>
      <c r="AV2042" s="14" t="s">
        <v>82</v>
      </c>
      <c r="AW2042" s="14" t="s">
        <v>34</v>
      </c>
      <c r="AX2042" s="14" t="s">
        <v>73</v>
      </c>
      <c r="AY2042" s="175" t="s">
        <v>252</v>
      </c>
    </row>
    <row r="2043" spans="2:51" s="13" customFormat="1" ht="11.25">
      <c r="B2043" s="167"/>
      <c r="D2043" s="160" t="s">
        <v>264</v>
      </c>
      <c r="E2043" s="168" t="s">
        <v>3</v>
      </c>
      <c r="F2043" s="169" t="s">
        <v>7553</v>
      </c>
      <c r="H2043" s="168" t="s">
        <v>3</v>
      </c>
      <c r="I2043" s="170"/>
      <c r="L2043" s="167"/>
      <c r="M2043" s="171"/>
      <c r="N2043" s="172"/>
      <c r="O2043" s="172"/>
      <c r="P2043" s="172"/>
      <c r="Q2043" s="172"/>
      <c r="R2043" s="172"/>
      <c r="S2043" s="172"/>
      <c r="T2043" s="173"/>
      <c r="AT2043" s="168" t="s">
        <v>264</v>
      </c>
      <c r="AU2043" s="168" t="s">
        <v>82</v>
      </c>
      <c r="AV2043" s="13" t="s">
        <v>80</v>
      </c>
      <c r="AW2043" s="13" t="s">
        <v>34</v>
      </c>
      <c r="AX2043" s="13" t="s">
        <v>73</v>
      </c>
      <c r="AY2043" s="168" t="s">
        <v>252</v>
      </c>
    </row>
    <row r="2044" spans="2:51" s="14" customFormat="1" ht="11.25">
      <c r="B2044" s="174"/>
      <c r="D2044" s="160" t="s">
        <v>264</v>
      </c>
      <c r="E2044" s="175" t="s">
        <v>3</v>
      </c>
      <c r="F2044" s="176" t="s">
        <v>360</v>
      </c>
      <c r="H2044" s="177">
        <v>11</v>
      </c>
      <c r="I2044" s="178"/>
      <c r="L2044" s="174"/>
      <c r="M2044" s="179"/>
      <c r="N2044" s="180"/>
      <c r="O2044" s="180"/>
      <c r="P2044" s="180"/>
      <c r="Q2044" s="180"/>
      <c r="R2044" s="180"/>
      <c r="S2044" s="180"/>
      <c r="T2044" s="181"/>
      <c r="AT2044" s="175" t="s">
        <v>264</v>
      </c>
      <c r="AU2044" s="175" t="s">
        <v>82</v>
      </c>
      <c r="AV2044" s="14" t="s">
        <v>82</v>
      </c>
      <c r="AW2044" s="14" t="s">
        <v>34</v>
      </c>
      <c r="AX2044" s="14" t="s">
        <v>73</v>
      </c>
      <c r="AY2044" s="175" t="s">
        <v>252</v>
      </c>
    </row>
    <row r="2045" spans="2:51" s="13" customFormat="1" ht="11.25">
      <c r="B2045" s="167"/>
      <c r="D2045" s="160" t="s">
        <v>264</v>
      </c>
      <c r="E2045" s="168" t="s">
        <v>3</v>
      </c>
      <c r="F2045" s="169" t="s">
        <v>7554</v>
      </c>
      <c r="H2045" s="168" t="s">
        <v>3</v>
      </c>
      <c r="I2045" s="170"/>
      <c r="L2045" s="167"/>
      <c r="M2045" s="171"/>
      <c r="N2045" s="172"/>
      <c r="O2045" s="172"/>
      <c r="P2045" s="172"/>
      <c r="Q2045" s="172"/>
      <c r="R2045" s="172"/>
      <c r="S2045" s="172"/>
      <c r="T2045" s="173"/>
      <c r="AT2045" s="168" t="s">
        <v>264</v>
      </c>
      <c r="AU2045" s="168" t="s">
        <v>82</v>
      </c>
      <c r="AV2045" s="13" t="s">
        <v>80</v>
      </c>
      <c r="AW2045" s="13" t="s">
        <v>34</v>
      </c>
      <c r="AX2045" s="13" t="s">
        <v>73</v>
      </c>
      <c r="AY2045" s="168" t="s">
        <v>252</v>
      </c>
    </row>
    <row r="2046" spans="2:51" s="14" customFormat="1" ht="11.25">
      <c r="B2046" s="174"/>
      <c r="D2046" s="160" t="s">
        <v>264</v>
      </c>
      <c r="E2046" s="175" t="s">
        <v>3</v>
      </c>
      <c r="F2046" s="176" t="s">
        <v>338</v>
      </c>
      <c r="H2046" s="177">
        <v>10</v>
      </c>
      <c r="I2046" s="178"/>
      <c r="L2046" s="174"/>
      <c r="M2046" s="179"/>
      <c r="N2046" s="180"/>
      <c r="O2046" s="180"/>
      <c r="P2046" s="180"/>
      <c r="Q2046" s="180"/>
      <c r="R2046" s="180"/>
      <c r="S2046" s="180"/>
      <c r="T2046" s="181"/>
      <c r="AT2046" s="175" t="s">
        <v>264</v>
      </c>
      <c r="AU2046" s="175" t="s">
        <v>82</v>
      </c>
      <c r="AV2046" s="14" t="s">
        <v>82</v>
      </c>
      <c r="AW2046" s="14" t="s">
        <v>34</v>
      </c>
      <c r="AX2046" s="14" t="s">
        <v>73</v>
      </c>
      <c r="AY2046" s="175" t="s">
        <v>252</v>
      </c>
    </row>
    <row r="2047" spans="2:51" s="13" customFormat="1" ht="11.25">
      <c r="B2047" s="167"/>
      <c r="D2047" s="160" t="s">
        <v>264</v>
      </c>
      <c r="E2047" s="168" t="s">
        <v>3</v>
      </c>
      <c r="F2047" s="169" t="s">
        <v>7555</v>
      </c>
      <c r="H2047" s="168" t="s">
        <v>3</v>
      </c>
      <c r="I2047" s="170"/>
      <c r="L2047" s="167"/>
      <c r="M2047" s="171"/>
      <c r="N2047" s="172"/>
      <c r="O2047" s="172"/>
      <c r="P2047" s="172"/>
      <c r="Q2047" s="172"/>
      <c r="R2047" s="172"/>
      <c r="S2047" s="172"/>
      <c r="T2047" s="173"/>
      <c r="AT2047" s="168" t="s">
        <v>264</v>
      </c>
      <c r="AU2047" s="168" t="s">
        <v>82</v>
      </c>
      <c r="AV2047" s="13" t="s">
        <v>80</v>
      </c>
      <c r="AW2047" s="13" t="s">
        <v>34</v>
      </c>
      <c r="AX2047" s="13" t="s">
        <v>73</v>
      </c>
      <c r="AY2047" s="168" t="s">
        <v>252</v>
      </c>
    </row>
    <row r="2048" spans="2:51" s="14" customFormat="1" ht="11.25">
      <c r="B2048" s="174"/>
      <c r="D2048" s="160" t="s">
        <v>264</v>
      </c>
      <c r="E2048" s="175" t="s">
        <v>3</v>
      </c>
      <c r="F2048" s="176" t="s">
        <v>328</v>
      </c>
      <c r="H2048" s="177">
        <v>9</v>
      </c>
      <c r="I2048" s="178"/>
      <c r="L2048" s="174"/>
      <c r="M2048" s="179"/>
      <c r="N2048" s="180"/>
      <c r="O2048" s="180"/>
      <c r="P2048" s="180"/>
      <c r="Q2048" s="180"/>
      <c r="R2048" s="180"/>
      <c r="S2048" s="180"/>
      <c r="T2048" s="181"/>
      <c r="AT2048" s="175" t="s">
        <v>264</v>
      </c>
      <c r="AU2048" s="175" t="s">
        <v>82</v>
      </c>
      <c r="AV2048" s="14" t="s">
        <v>82</v>
      </c>
      <c r="AW2048" s="14" t="s">
        <v>34</v>
      </c>
      <c r="AX2048" s="14" t="s">
        <v>73</v>
      </c>
      <c r="AY2048" s="175" t="s">
        <v>252</v>
      </c>
    </row>
    <row r="2049" spans="2:51" s="13" customFormat="1" ht="11.25">
      <c r="B2049" s="167"/>
      <c r="D2049" s="160" t="s">
        <v>264</v>
      </c>
      <c r="E2049" s="168" t="s">
        <v>3</v>
      </c>
      <c r="F2049" s="169" t="s">
        <v>7556</v>
      </c>
      <c r="H2049" s="168" t="s">
        <v>3</v>
      </c>
      <c r="I2049" s="170"/>
      <c r="L2049" s="167"/>
      <c r="M2049" s="171"/>
      <c r="N2049" s="172"/>
      <c r="O2049" s="172"/>
      <c r="P2049" s="172"/>
      <c r="Q2049" s="172"/>
      <c r="R2049" s="172"/>
      <c r="S2049" s="172"/>
      <c r="T2049" s="173"/>
      <c r="AT2049" s="168" t="s">
        <v>264</v>
      </c>
      <c r="AU2049" s="168" t="s">
        <v>82</v>
      </c>
      <c r="AV2049" s="13" t="s">
        <v>80</v>
      </c>
      <c r="AW2049" s="13" t="s">
        <v>34</v>
      </c>
      <c r="AX2049" s="13" t="s">
        <v>73</v>
      </c>
      <c r="AY2049" s="168" t="s">
        <v>252</v>
      </c>
    </row>
    <row r="2050" spans="2:51" s="14" customFormat="1" ht="11.25">
      <c r="B2050" s="174"/>
      <c r="D2050" s="160" t="s">
        <v>264</v>
      </c>
      <c r="E2050" s="175" t="s">
        <v>3</v>
      </c>
      <c r="F2050" s="176" t="s">
        <v>296</v>
      </c>
      <c r="H2050" s="177">
        <v>5</v>
      </c>
      <c r="I2050" s="178"/>
      <c r="L2050" s="174"/>
      <c r="M2050" s="179"/>
      <c r="N2050" s="180"/>
      <c r="O2050" s="180"/>
      <c r="P2050" s="180"/>
      <c r="Q2050" s="180"/>
      <c r="R2050" s="180"/>
      <c r="S2050" s="180"/>
      <c r="T2050" s="181"/>
      <c r="AT2050" s="175" t="s">
        <v>264</v>
      </c>
      <c r="AU2050" s="175" t="s">
        <v>82</v>
      </c>
      <c r="AV2050" s="14" t="s">
        <v>82</v>
      </c>
      <c r="AW2050" s="14" t="s">
        <v>34</v>
      </c>
      <c r="AX2050" s="14" t="s">
        <v>73</v>
      </c>
      <c r="AY2050" s="175" t="s">
        <v>252</v>
      </c>
    </row>
    <row r="2051" spans="2:51" s="13" customFormat="1" ht="11.25">
      <c r="B2051" s="167"/>
      <c r="D2051" s="160" t="s">
        <v>264</v>
      </c>
      <c r="E2051" s="168" t="s">
        <v>3</v>
      </c>
      <c r="F2051" s="169" t="s">
        <v>7557</v>
      </c>
      <c r="H2051" s="168" t="s">
        <v>3</v>
      </c>
      <c r="I2051" s="170"/>
      <c r="L2051" s="167"/>
      <c r="M2051" s="171"/>
      <c r="N2051" s="172"/>
      <c r="O2051" s="172"/>
      <c r="P2051" s="172"/>
      <c r="Q2051" s="172"/>
      <c r="R2051" s="172"/>
      <c r="S2051" s="172"/>
      <c r="T2051" s="173"/>
      <c r="AT2051" s="168" t="s">
        <v>264</v>
      </c>
      <c r="AU2051" s="168" t="s">
        <v>82</v>
      </c>
      <c r="AV2051" s="13" t="s">
        <v>80</v>
      </c>
      <c r="AW2051" s="13" t="s">
        <v>34</v>
      </c>
      <c r="AX2051" s="13" t="s">
        <v>73</v>
      </c>
      <c r="AY2051" s="168" t="s">
        <v>252</v>
      </c>
    </row>
    <row r="2052" spans="2:51" s="14" customFormat="1" ht="11.25">
      <c r="B2052" s="174"/>
      <c r="D2052" s="160" t="s">
        <v>264</v>
      </c>
      <c r="E2052" s="175" t="s">
        <v>3</v>
      </c>
      <c r="F2052" s="176" t="s">
        <v>312</v>
      </c>
      <c r="H2052" s="177">
        <v>7</v>
      </c>
      <c r="I2052" s="178"/>
      <c r="L2052" s="174"/>
      <c r="M2052" s="179"/>
      <c r="N2052" s="180"/>
      <c r="O2052" s="180"/>
      <c r="P2052" s="180"/>
      <c r="Q2052" s="180"/>
      <c r="R2052" s="180"/>
      <c r="S2052" s="180"/>
      <c r="T2052" s="181"/>
      <c r="AT2052" s="175" t="s">
        <v>264</v>
      </c>
      <c r="AU2052" s="175" t="s">
        <v>82</v>
      </c>
      <c r="AV2052" s="14" t="s">
        <v>82</v>
      </c>
      <c r="AW2052" s="14" t="s">
        <v>34</v>
      </c>
      <c r="AX2052" s="14" t="s">
        <v>73</v>
      </c>
      <c r="AY2052" s="175" t="s">
        <v>252</v>
      </c>
    </row>
    <row r="2053" spans="2:51" s="13" customFormat="1" ht="11.25">
      <c r="B2053" s="167"/>
      <c r="D2053" s="160" t="s">
        <v>264</v>
      </c>
      <c r="E2053" s="168" t="s">
        <v>3</v>
      </c>
      <c r="F2053" s="169" t="s">
        <v>7558</v>
      </c>
      <c r="H2053" s="168" t="s">
        <v>3</v>
      </c>
      <c r="I2053" s="170"/>
      <c r="L2053" s="167"/>
      <c r="M2053" s="171"/>
      <c r="N2053" s="172"/>
      <c r="O2053" s="172"/>
      <c r="P2053" s="172"/>
      <c r="Q2053" s="172"/>
      <c r="R2053" s="172"/>
      <c r="S2053" s="172"/>
      <c r="T2053" s="173"/>
      <c r="AT2053" s="168" t="s">
        <v>264</v>
      </c>
      <c r="AU2053" s="168" t="s">
        <v>82</v>
      </c>
      <c r="AV2053" s="13" t="s">
        <v>80</v>
      </c>
      <c r="AW2053" s="13" t="s">
        <v>34</v>
      </c>
      <c r="AX2053" s="13" t="s">
        <v>73</v>
      </c>
      <c r="AY2053" s="168" t="s">
        <v>252</v>
      </c>
    </row>
    <row r="2054" spans="2:51" s="14" customFormat="1" ht="11.25">
      <c r="B2054" s="174"/>
      <c r="D2054" s="160" t="s">
        <v>264</v>
      </c>
      <c r="E2054" s="175" t="s">
        <v>3</v>
      </c>
      <c r="F2054" s="176" t="s">
        <v>328</v>
      </c>
      <c r="H2054" s="177">
        <v>9</v>
      </c>
      <c r="I2054" s="178"/>
      <c r="L2054" s="174"/>
      <c r="M2054" s="179"/>
      <c r="N2054" s="180"/>
      <c r="O2054" s="180"/>
      <c r="P2054" s="180"/>
      <c r="Q2054" s="180"/>
      <c r="R2054" s="180"/>
      <c r="S2054" s="180"/>
      <c r="T2054" s="181"/>
      <c r="AT2054" s="175" t="s">
        <v>264</v>
      </c>
      <c r="AU2054" s="175" t="s">
        <v>82</v>
      </c>
      <c r="AV2054" s="14" t="s">
        <v>82</v>
      </c>
      <c r="AW2054" s="14" t="s">
        <v>34</v>
      </c>
      <c r="AX2054" s="14" t="s">
        <v>73</v>
      </c>
      <c r="AY2054" s="175" t="s">
        <v>252</v>
      </c>
    </row>
    <row r="2055" spans="2:51" s="13" customFormat="1" ht="11.25">
      <c r="B2055" s="167"/>
      <c r="D2055" s="160" t="s">
        <v>264</v>
      </c>
      <c r="E2055" s="168" t="s">
        <v>3</v>
      </c>
      <c r="F2055" s="169" t="s">
        <v>7559</v>
      </c>
      <c r="H2055" s="168" t="s">
        <v>3</v>
      </c>
      <c r="I2055" s="170"/>
      <c r="L2055" s="167"/>
      <c r="M2055" s="171"/>
      <c r="N2055" s="172"/>
      <c r="O2055" s="172"/>
      <c r="P2055" s="172"/>
      <c r="Q2055" s="172"/>
      <c r="R2055" s="172"/>
      <c r="S2055" s="172"/>
      <c r="T2055" s="173"/>
      <c r="AT2055" s="168" t="s">
        <v>264</v>
      </c>
      <c r="AU2055" s="168" t="s">
        <v>82</v>
      </c>
      <c r="AV2055" s="13" t="s">
        <v>80</v>
      </c>
      <c r="AW2055" s="13" t="s">
        <v>34</v>
      </c>
      <c r="AX2055" s="13" t="s">
        <v>73</v>
      </c>
      <c r="AY2055" s="168" t="s">
        <v>252</v>
      </c>
    </row>
    <row r="2056" spans="2:51" s="14" customFormat="1" ht="11.25">
      <c r="B2056" s="174"/>
      <c r="D2056" s="160" t="s">
        <v>264</v>
      </c>
      <c r="E2056" s="175" t="s">
        <v>3</v>
      </c>
      <c r="F2056" s="176" t="s">
        <v>296</v>
      </c>
      <c r="H2056" s="177">
        <v>5</v>
      </c>
      <c r="I2056" s="178"/>
      <c r="L2056" s="174"/>
      <c r="M2056" s="179"/>
      <c r="N2056" s="180"/>
      <c r="O2056" s="180"/>
      <c r="P2056" s="180"/>
      <c r="Q2056" s="180"/>
      <c r="R2056" s="180"/>
      <c r="S2056" s="180"/>
      <c r="T2056" s="181"/>
      <c r="AT2056" s="175" t="s">
        <v>264</v>
      </c>
      <c r="AU2056" s="175" t="s">
        <v>82</v>
      </c>
      <c r="AV2056" s="14" t="s">
        <v>82</v>
      </c>
      <c r="AW2056" s="14" t="s">
        <v>34</v>
      </c>
      <c r="AX2056" s="14" t="s">
        <v>73</v>
      </c>
      <c r="AY2056" s="175" t="s">
        <v>252</v>
      </c>
    </row>
    <row r="2057" spans="2:51" s="13" customFormat="1" ht="11.25">
      <c r="B2057" s="167"/>
      <c r="D2057" s="160" t="s">
        <v>264</v>
      </c>
      <c r="E2057" s="168" t="s">
        <v>3</v>
      </c>
      <c r="F2057" s="169" t="s">
        <v>7560</v>
      </c>
      <c r="H2057" s="168" t="s">
        <v>3</v>
      </c>
      <c r="I2057" s="170"/>
      <c r="L2057" s="167"/>
      <c r="M2057" s="171"/>
      <c r="N2057" s="172"/>
      <c r="O2057" s="172"/>
      <c r="P2057" s="172"/>
      <c r="Q2057" s="172"/>
      <c r="R2057" s="172"/>
      <c r="S2057" s="172"/>
      <c r="T2057" s="173"/>
      <c r="AT2057" s="168" t="s">
        <v>264</v>
      </c>
      <c r="AU2057" s="168" t="s">
        <v>82</v>
      </c>
      <c r="AV2057" s="13" t="s">
        <v>80</v>
      </c>
      <c r="AW2057" s="13" t="s">
        <v>34</v>
      </c>
      <c r="AX2057" s="13" t="s">
        <v>73</v>
      </c>
      <c r="AY2057" s="168" t="s">
        <v>252</v>
      </c>
    </row>
    <row r="2058" spans="2:51" s="14" customFormat="1" ht="11.25">
      <c r="B2058" s="174"/>
      <c r="D2058" s="160" t="s">
        <v>264</v>
      </c>
      <c r="E2058" s="175" t="s">
        <v>3</v>
      </c>
      <c r="F2058" s="176" t="s">
        <v>312</v>
      </c>
      <c r="H2058" s="177">
        <v>7</v>
      </c>
      <c r="I2058" s="178"/>
      <c r="L2058" s="174"/>
      <c r="M2058" s="179"/>
      <c r="N2058" s="180"/>
      <c r="O2058" s="180"/>
      <c r="P2058" s="180"/>
      <c r="Q2058" s="180"/>
      <c r="R2058" s="180"/>
      <c r="S2058" s="180"/>
      <c r="T2058" s="181"/>
      <c r="AT2058" s="175" t="s">
        <v>264</v>
      </c>
      <c r="AU2058" s="175" t="s">
        <v>82</v>
      </c>
      <c r="AV2058" s="14" t="s">
        <v>82</v>
      </c>
      <c r="AW2058" s="14" t="s">
        <v>34</v>
      </c>
      <c r="AX2058" s="14" t="s">
        <v>73</v>
      </c>
      <c r="AY2058" s="175" t="s">
        <v>252</v>
      </c>
    </row>
    <row r="2059" spans="2:51" s="13" customFormat="1" ht="11.25">
      <c r="B2059" s="167"/>
      <c r="D2059" s="160" t="s">
        <v>264</v>
      </c>
      <c r="E2059" s="168" t="s">
        <v>3</v>
      </c>
      <c r="F2059" s="169" t="s">
        <v>7561</v>
      </c>
      <c r="H2059" s="168" t="s">
        <v>3</v>
      </c>
      <c r="I2059" s="170"/>
      <c r="L2059" s="167"/>
      <c r="M2059" s="171"/>
      <c r="N2059" s="172"/>
      <c r="O2059" s="172"/>
      <c r="P2059" s="172"/>
      <c r="Q2059" s="172"/>
      <c r="R2059" s="172"/>
      <c r="S2059" s="172"/>
      <c r="T2059" s="173"/>
      <c r="AT2059" s="168" t="s">
        <v>264</v>
      </c>
      <c r="AU2059" s="168" t="s">
        <v>82</v>
      </c>
      <c r="AV2059" s="13" t="s">
        <v>80</v>
      </c>
      <c r="AW2059" s="13" t="s">
        <v>34</v>
      </c>
      <c r="AX2059" s="13" t="s">
        <v>73</v>
      </c>
      <c r="AY2059" s="168" t="s">
        <v>252</v>
      </c>
    </row>
    <row r="2060" spans="2:51" s="14" customFormat="1" ht="11.25">
      <c r="B2060" s="174"/>
      <c r="D2060" s="160" t="s">
        <v>264</v>
      </c>
      <c r="E2060" s="175" t="s">
        <v>3</v>
      </c>
      <c r="F2060" s="176" t="s">
        <v>328</v>
      </c>
      <c r="H2060" s="177">
        <v>9</v>
      </c>
      <c r="I2060" s="178"/>
      <c r="L2060" s="174"/>
      <c r="M2060" s="179"/>
      <c r="N2060" s="180"/>
      <c r="O2060" s="180"/>
      <c r="P2060" s="180"/>
      <c r="Q2060" s="180"/>
      <c r="R2060" s="180"/>
      <c r="S2060" s="180"/>
      <c r="T2060" s="181"/>
      <c r="AT2060" s="175" t="s">
        <v>264</v>
      </c>
      <c r="AU2060" s="175" t="s">
        <v>82</v>
      </c>
      <c r="AV2060" s="14" t="s">
        <v>82</v>
      </c>
      <c r="AW2060" s="14" t="s">
        <v>34</v>
      </c>
      <c r="AX2060" s="14" t="s">
        <v>73</v>
      </c>
      <c r="AY2060" s="175" t="s">
        <v>252</v>
      </c>
    </row>
    <row r="2061" spans="2:51" s="13" customFormat="1" ht="11.25">
      <c r="B2061" s="167"/>
      <c r="D2061" s="160" t="s">
        <v>264</v>
      </c>
      <c r="E2061" s="168" t="s">
        <v>3</v>
      </c>
      <c r="F2061" s="169" t="s">
        <v>7562</v>
      </c>
      <c r="H2061" s="168" t="s">
        <v>3</v>
      </c>
      <c r="I2061" s="170"/>
      <c r="L2061" s="167"/>
      <c r="M2061" s="171"/>
      <c r="N2061" s="172"/>
      <c r="O2061" s="172"/>
      <c r="P2061" s="172"/>
      <c r="Q2061" s="172"/>
      <c r="R2061" s="172"/>
      <c r="S2061" s="172"/>
      <c r="T2061" s="173"/>
      <c r="AT2061" s="168" t="s">
        <v>264</v>
      </c>
      <c r="AU2061" s="168" t="s">
        <v>82</v>
      </c>
      <c r="AV2061" s="13" t="s">
        <v>80</v>
      </c>
      <c r="AW2061" s="13" t="s">
        <v>34</v>
      </c>
      <c r="AX2061" s="13" t="s">
        <v>73</v>
      </c>
      <c r="AY2061" s="168" t="s">
        <v>252</v>
      </c>
    </row>
    <row r="2062" spans="2:51" s="14" customFormat="1" ht="11.25">
      <c r="B2062" s="174"/>
      <c r="D2062" s="160" t="s">
        <v>264</v>
      </c>
      <c r="E2062" s="175" t="s">
        <v>3</v>
      </c>
      <c r="F2062" s="176" t="s">
        <v>381</v>
      </c>
      <c r="H2062" s="177">
        <v>13</v>
      </c>
      <c r="I2062" s="178"/>
      <c r="L2062" s="174"/>
      <c r="M2062" s="179"/>
      <c r="N2062" s="180"/>
      <c r="O2062" s="180"/>
      <c r="P2062" s="180"/>
      <c r="Q2062" s="180"/>
      <c r="R2062" s="180"/>
      <c r="S2062" s="180"/>
      <c r="T2062" s="181"/>
      <c r="AT2062" s="175" t="s">
        <v>264</v>
      </c>
      <c r="AU2062" s="175" t="s">
        <v>82</v>
      </c>
      <c r="AV2062" s="14" t="s">
        <v>82</v>
      </c>
      <c r="AW2062" s="14" t="s">
        <v>34</v>
      </c>
      <c r="AX2062" s="14" t="s">
        <v>73</v>
      </c>
      <c r="AY2062" s="175" t="s">
        <v>252</v>
      </c>
    </row>
    <row r="2063" spans="2:51" s="13" customFormat="1" ht="11.25">
      <c r="B2063" s="167"/>
      <c r="D2063" s="160" t="s">
        <v>264</v>
      </c>
      <c r="E2063" s="168" t="s">
        <v>3</v>
      </c>
      <c r="F2063" s="169" t="s">
        <v>7563</v>
      </c>
      <c r="H2063" s="168" t="s">
        <v>3</v>
      </c>
      <c r="I2063" s="170"/>
      <c r="L2063" s="167"/>
      <c r="M2063" s="171"/>
      <c r="N2063" s="172"/>
      <c r="O2063" s="172"/>
      <c r="P2063" s="172"/>
      <c r="Q2063" s="172"/>
      <c r="R2063" s="172"/>
      <c r="S2063" s="172"/>
      <c r="T2063" s="173"/>
      <c r="AT2063" s="168" t="s">
        <v>264</v>
      </c>
      <c r="AU2063" s="168" t="s">
        <v>82</v>
      </c>
      <c r="AV2063" s="13" t="s">
        <v>80</v>
      </c>
      <c r="AW2063" s="13" t="s">
        <v>34</v>
      </c>
      <c r="AX2063" s="13" t="s">
        <v>73</v>
      </c>
      <c r="AY2063" s="168" t="s">
        <v>252</v>
      </c>
    </row>
    <row r="2064" spans="2:51" s="14" customFormat="1" ht="11.25">
      <c r="B2064" s="174"/>
      <c r="D2064" s="160" t="s">
        <v>264</v>
      </c>
      <c r="E2064" s="175" t="s">
        <v>3</v>
      </c>
      <c r="F2064" s="176" t="s">
        <v>423</v>
      </c>
      <c r="H2064" s="177">
        <v>18</v>
      </c>
      <c r="I2064" s="178"/>
      <c r="L2064" s="174"/>
      <c r="M2064" s="179"/>
      <c r="N2064" s="180"/>
      <c r="O2064" s="180"/>
      <c r="P2064" s="180"/>
      <c r="Q2064" s="180"/>
      <c r="R2064" s="180"/>
      <c r="S2064" s="180"/>
      <c r="T2064" s="181"/>
      <c r="AT2064" s="175" t="s">
        <v>264</v>
      </c>
      <c r="AU2064" s="175" t="s">
        <v>82</v>
      </c>
      <c r="AV2064" s="14" t="s">
        <v>82</v>
      </c>
      <c r="AW2064" s="14" t="s">
        <v>34</v>
      </c>
      <c r="AX2064" s="14" t="s">
        <v>73</v>
      </c>
      <c r="AY2064" s="175" t="s">
        <v>252</v>
      </c>
    </row>
    <row r="2065" spans="2:51" s="13" customFormat="1" ht="11.25">
      <c r="B2065" s="167"/>
      <c r="D2065" s="160" t="s">
        <v>264</v>
      </c>
      <c r="E2065" s="168" t="s">
        <v>3</v>
      </c>
      <c r="F2065" s="169" t="s">
        <v>7564</v>
      </c>
      <c r="H2065" s="168" t="s">
        <v>3</v>
      </c>
      <c r="I2065" s="170"/>
      <c r="L2065" s="167"/>
      <c r="M2065" s="171"/>
      <c r="N2065" s="172"/>
      <c r="O2065" s="172"/>
      <c r="P2065" s="172"/>
      <c r="Q2065" s="172"/>
      <c r="R2065" s="172"/>
      <c r="S2065" s="172"/>
      <c r="T2065" s="173"/>
      <c r="AT2065" s="168" t="s">
        <v>264</v>
      </c>
      <c r="AU2065" s="168" t="s">
        <v>82</v>
      </c>
      <c r="AV2065" s="13" t="s">
        <v>80</v>
      </c>
      <c r="AW2065" s="13" t="s">
        <v>34</v>
      </c>
      <c r="AX2065" s="13" t="s">
        <v>73</v>
      </c>
      <c r="AY2065" s="168" t="s">
        <v>252</v>
      </c>
    </row>
    <row r="2066" spans="2:51" s="14" customFormat="1" ht="11.25">
      <c r="B2066" s="174"/>
      <c r="D2066" s="160" t="s">
        <v>264</v>
      </c>
      <c r="E2066" s="175" t="s">
        <v>3</v>
      </c>
      <c r="F2066" s="176" t="s">
        <v>414</v>
      </c>
      <c r="H2066" s="177">
        <v>17</v>
      </c>
      <c r="I2066" s="178"/>
      <c r="L2066" s="174"/>
      <c r="M2066" s="179"/>
      <c r="N2066" s="180"/>
      <c r="O2066" s="180"/>
      <c r="P2066" s="180"/>
      <c r="Q2066" s="180"/>
      <c r="R2066" s="180"/>
      <c r="S2066" s="180"/>
      <c r="T2066" s="181"/>
      <c r="AT2066" s="175" t="s">
        <v>264</v>
      </c>
      <c r="AU2066" s="175" t="s">
        <v>82</v>
      </c>
      <c r="AV2066" s="14" t="s">
        <v>82</v>
      </c>
      <c r="AW2066" s="14" t="s">
        <v>34</v>
      </c>
      <c r="AX2066" s="14" t="s">
        <v>73</v>
      </c>
      <c r="AY2066" s="175" t="s">
        <v>252</v>
      </c>
    </row>
    <row r="2067" spans="2:51" s="13" customFormat="1" ht="11.25">
      <c r="B2067" s="167"/>
      <c r="D2067" s="160" t="s">
        <v>264</v>
      </c>
      <c r="E2067" s="168" t="s">
        <v>3</v>
      </c>
      <c r="F2067" s="169" t="s">
        <v>7565</v>
      </c>
      <c r="H2067" s="168" t="s">
        <v>3</v>
      </c>
      <c r="I2067" s="170"/>
      <c r="L2067" s="167"/>
      <c r="M2067" s="171"/>
      <c r="N2067" s="172"/>
      <c r="O2067" s="172"/>
      <c r="P2067" s="172"/>
      <c r="Q2067" s="172"/>
      <c r="R2067" s="172"/>
      <c r="S2067" s="172"/>
      <c r="T2067" s="173"/>
      <c r="AT2067" s="168" t="s">
        <v>264</v>
      </c>
      <c r="AU2067" s="168" t="s">
        <v>82</v>
      </c>
      <c r="AV2067" s="13" t="s">
        <v>80</v>
      </c>
      <c r="AW2067" s="13" t="s">
        <v>34</v>
      </c>
      <c r="AX2067" s="13" t="s">
        <v>73</v>
      </c>
      <c r="AY2067" s="168" t="s">
        <v>252</v>
      </c>
    </row>
    <row r="2068" spans="2:51" s="14" customFormat="1" ht="11.25">
      <c r="B2068" s="174"/>
      <c r="D2068" s="160" t="s">
        <v>264</v>
      </c>
      <c r="E2068" s="175" t="s">
        <v>3</v>
      </c>
      <c r="F2068" s="176" t="s">
        <v>429</v>
      </c>
      <c r="H2068" s="177">
        <v>19</v>
      </c>
      <c r="I2068" s="178"/>
      <c r="L2068" s="174"/>
      <c r="M2068" s="179"/>
      <c r="N2068" s="180"/>
      <c r="O2068" s="180"/>
      <c r="P2068" s="180"/>
      <c r="Q2068" s="180"/>
      <c r="R2068" s="180"/>
      <c r="S2068" s="180"/>
      <c r="T2068" s="181"/>
      <c r="AT2068" s="175" t="s">
        <v>264</v>
      </c>
      <c r="AU2068" s="175" t="s">
        <v>82</v>
      </c>
      <c r="AV2068" s="14" t="s">
        <v>82</v>
      </c>
      <c r="AW2068" s="14" t="s">
        <v>34</v>
      </c>
      <c r="AX2068" s="14" t="s">
        <v>73</v>
      </c>
      <c r="AY2068" s="175" t="s">
        <v>252</v>
      </c>
    </row>
    <row r="2069" spans="2:51" s="13" customFormat="1" ht="11.25">
      <c r="B2069" s="167"/>
      <c r="D2069" s="160" t="s">
        <v>264</v>
      </c>
      <c r="E2069" s="168" t="s">
        <v>3</v>
      </c>
      <c r="F2069" s="169" t="s">
        <v>7566</v>
      </c>
      <c r="H2069" s="168" t="s">
        <v>3</v>
      </c>
      <c r="I2069" s="170"/>
      <c r="L2069" s="167"/>
      <c r="M2069" s="171"/>
      <c r="N2069" s="172"/>
      <c r="O2069" s="172"/>
      <c r="P2069" s="172"/>
      <c r="Q2069" s="172"/>
      <c r="R2069" s="172"/>
      <c r="S2069" s="172"/>
      <c r="T2069" s="173"/>
      <c r="AT2069" s="168" t="s">
        <v>264</v>
      </c>
      <c r="AU2069" s="168" t="s">
        <v>82</v>
      </c>
      <c r="AV2069" s="13" t="s">
        <v>80</v>
      </c>
      <c r="AW2069" s="13" t="s">
        <v>34</v>
      </c>
      <c r="AX2069" s="13" t="s">
        <v>73</v>
      </c>
      <c r="AY2069" s="168" t="s">
        <v>252</v>
      </c>
    </row>
    <row r="2070" spans="2:51" s="14" customFormat="1" ht="11.25">
      <c r="B2070" s="174"/>
      <c r="D2070" s="160" t="s">
        <v>264</v>
      </c>
      <c r="E2070" s="175" t="s">
        <v>3</v>
      </c>
      <c r="F2070" s="176" t="s">
        <v>312</v>
      </c>
      <c r="H2070" s="177">
        <v>7</v>
      </c>
      <c r="I2070" s="178"/>
      <c r="L2070" s="174"/>
      <c r="M2070" s="179"/>
      <c r="N2070" s="180"/>
      <c r="O2070" s="180"/>
      <c r="P2070" s="180"/>
      <c r="Q2070" s="180"/>
      <c r="R2070" s="180"/>
      <c r="S2070" s="180"/>
      <c r="T2070" s="181"/>
      <c r="AT2070" s="175" t="s">
        <v>264</v>
      </c>
      <c r="AU2070" s="175" t="s">
        <v>82</v>
      </c>
      <c r="AV2070" s="14" t="s">
        <v>82</v>
      </c>
      <c r="AW2070" s="14" t="s">
        <v>34</v>
      </c>
      <c r="AX2070" s="14" t="s">
        <v>73</v>
      </c>
      <c r="AY2070" s="175" t="s">
        <v>252</v>
      </c>
    </row>
    <row r="2071" spans="2:51" s="13" customFormat="1" ht="11.25">
      <c r="B2071" s="167"/>
      <c r="D2071" s="160" t="s">
        <v>264</v>
      </c>
      <c r="E2071" s="168" t="s">
        <v>3</v>
      </c>
      <c r="F2071" s="169" t="s">
        <v>7567</v>
      </c>
      <c r="H2071" s="168" t="s">
        <v>3</v>
      </c>
      <c r="I2071" s="170"/>
      <c r="L2071" s="167"/>
      <c r="M2071" s="171"/>
      <c r="N2071" s="172"/>
      <c r="O2071" s="172"/>
      <c r="P2071" s="172"/>
      <c r="Q2071" s="172"/>
      <c r="R2071" s="172"/>
      <c r="S2071" s="172"/>
      <c r="T2071" s="173"/>
      <c r="AT2071" s="168" t="s">
        <v>264</v>
      </c>
      <c r="AU2071" s="168" t="s">
        <v>82</v>
      </c>
      <c r="AV2071" s="13" t="s">
        <v>80</v>
      </c>
      <c r="AW2071" s="13" t="s">
        <v>34</v>
      </c>
      <c r="AX2071" s="13" t="s">
        <v>73</v>
      </c>
      <c r="AY2071" s="168" t="s">
        <v>252</v>
      </c>
    </row>
    <row r="2072" spans="2:51" s="14" customFormat="1" ht="11.25">
      <c r="B2072" s="174"/>
      <c r="D2072" s="160" t="s">
        <v>264</v>
      </c>
      <c r="E2072" s="175" t="s">
        <v>3</v>
      </c>
      <c r="F2072" s="176" t="s">
        <v>328</v>
      </c>
      <c r="H2072" s="177">
        <v>9</v>
      </c>
      <c r="I2072" s="178"/>
      <c r="L2072" s="174"/>
      <c r="M2072" s="179"/>
      <c r="N2072" s="180"/>
      <c r="O2072" s="180"/>
      <c r="P2072" s="180"/>
      <c r="Q2072" s="180"/>
      <c r="R2072" s="180"/>
      <c r="S2072" s="180"/>
      <c r="T2072" s="181"/>
      <c r="AT2072" s="175" t="s">
        <v>264</v>
      </c>
      <c r="AU2072" s="175" t="s">
        <v>82</v>
      </c>
      <c r="AV2072" s="14" t="s">
        <v>82</v>
      </c>
      <c r="AW2072" s="14" t="s">
        <v>34</v>
      </c>
      <c r="AX2072" s="14" t="s">
        <v>73</v>
      </c>
      <c r="AY2072" s="175" t="s">
        <v>252</v>
      </c>
    </row>
    <row r="2073" spans="2:51" s="13" customFormat="1" ht="11.25">
      <c r="B2073" s="167"/>
      <c r="D2073" s="160" t="s">
        <v>264</v>
      </c>
      <c r="E2073" s="168" t="s">
        <v>3</v>
      </c>
      <c r="F2073" s="169" t="s">
        <v>7568</v>
      </c>
      <c r="H2073" s="168" t="s">
        <v>3</v>
      </c>
      <c r="I2073" s="170"/>
      <c r="L2073" s="167"/>
      <c r="M2073" s="171"/>
      <c r="N2073" s="172"/>
      <c r="O2073" s="172"/>
      <c r="P2073" s="172"/>
      <c r="Q2073" s="172"/>
      <c r="R2073" s="172"/>
      <c r="S2073" s="172"/>
      <c r="T2073" s="173"/>
      <c r="AT2073" s="168" t="s">
        <v>264</v>
      </c>
      <c r="AU2073" s="168" t="s">
        <v>82</v>
      </c>
      <c r="AV2073" s="13" t="s">
        <v>80</v>
      </c>
      <c r="AW2073" s="13" t="s">
        <v>34</v>
      </c>
      <c r="AX2073" s="13" t="s">
        <v>73</v>
      </c>
      <c r="AY2073" s="168" t="s">
        <v>252</v>
      </c>
    </row>
    <row r="2074" spans="2:51" s="14" customFormat="1" ht="11.25">
      <c r="B2074" s="174"/>
      <c r="D2074" s="160" t="s">
        <v>264</v>
      </c>
      <c r="E2074" s="175" t="s">
        <v>3</v>
      </c>
      <c r="F2074" s="176" t="s">
        <v>373</v>
      </c>
      <c r="H2074" s="177">
        <v>12</v>
      </c>
      <c r="I2074" s="178"/>
      <c r="L2074" s="174"/>
      <c r="M2074" s="179"/>
      <c r="N2074" s="180"/>
      <c r="O2074" s="180"/>
      <c r="P2074" s="180"/>
      <c r="Q2074" s="180"/>
      <c r="R2074" s="180"/>
      <c r="S2074" s="180"/>
      <c r="T2074" s="181"/>
      <c r="AT2074" s="175" t="s">
        <v>264</v>
      </c>
      <c r="AU2074" s="175" t="s">
        <v>82</v>
      </c>
      <c r="AV2074" s="14" t="s">
        <v>82</v>
      </c>
      <c r="AW2074" s="14" t="s">
        <v>34</v>
      </c>
      <c r="AX2074" s="14" t="s">
        <v>73</v>
      </c>
      <c r="AY2074" s="175" t="s">
        <v>252</v>
      </c>
    </row>
    <row r="2075" spans="2:51" s="13" customFormat="1" ht="11.25">
      <c r="B2075" s="167"/>
      <c r="D2075" s="160" t="s">
        <v>264</v>
      </c>
      <c r="E2075" s="168" t="s">
        <v>3</v>
      </c>
      <c r="F2075" s="169" t="s">
        <v>7569</v>
      </c>
      <c r="H2075" s="168" t="s">
        <v>3</v>
      </c>
      <c r="I2075" s="170"/>
      <c r="L2075" s="167"/>
      <c r="M2075" s="171"/>
      <c r="N2075" s="172"/>
      <c r="O2075" s="172"/>
      <c r="P2075" s="172"/>
      <c r="Q2075" s="172"/>
      <c r="R2075" s="172"/>
      <c r="S2075" s="172"/>
      <c r="T2075" s="173"/>
      <c r="AT2075" s="168" t="s">
        <v>264</v>
      </c>
      <c r="AU2075" s="168" t="s">
        <v>82</v>
      </c>
      <c r="AV2075" s="13" t="s">
        <v>80</v>
      </c>
      <c r="AW2075" s="13" t="s">
        <v>34</v>
      </c>
      <c r="AX2075" s="13" t="s">
        <v>73</v>
      </c>
      <c r="AY2075" s="168" t="s">
        <v>252</v>
      </c>
    </row>
    <row r="2076" spans="2:51" s="14" customFormat="1" ht="11.25">
      <c r="B2076" s="174"/>
      <c r="D2076" s="160" t="s">
        <v>264</v>
      </c>
      <c r="E2076" s="175" t="s">
        <v>3</v>
      </c>
      <c r="F2076" s="176" t="s">
        <v>312</v>
      </c>
      <c r="H2076" s="177">
        <v>7</v>
      </c>
      <c r="I2076" s="178"/>
      <c r="L2076" s="174"/>
      <c r="M2076" s="179"/>
      <c r="N2076" s="180"/>
      <c r="O2076" s="180"/>
      <c r="P2076" s="180"/>
      <c r="Q2076" s="180"/>
      <c r="R2076" s="180"/>
      <c r="S2076" s="180"/>
      <c r="T2076" s="181"/>
      <c r="AT2076" s="175" t="s">
        <v>264</v>
      </c>
      <c r="AU2076" s="175" t="s">
        <v>82</v>
      </c>
      <c r="AV2076" s="14" t="s">
        <v>82</v>
      </c>
      <c r="AW2076" s="14" t="s">
        <v>34</v>
      </c>
      <c r="AX2076" s="14" t="s">
        <v>73</v>
      </c>
      <c r="AY2076" s="175" t="s">
        <v>252</v>
      </c>
    </row>
    <row r="2077" spans="2:51" s="13" customFormat="1" ht="11.25">
      <c r="B2077" s="167"/>
      <c r="D2077" s="160" t="s">
        <v>264</v>
      </c>
      <c r="E2077" s="168" t="s">
        <v>3</v>
      </c>
      <c r="F2077" s="169" t="s">
        <v>7570</v>
      </c>
      <c r="H2077" s="168" t="s">
        <v>3</v>
      </c>
      <c r="I2077" s="170"/>
      <c r="L2077" s="167"/>
      <c r="M2077" s="171"/>
      <c r="N2077" s="172"/>
      <c r="O2077" s="172"/>
      <c r="P2077" s="172"/>
      <c r="Q2077" s="172"/>
      <c r="R2077" s="172"/>
      <c r="S2077" s="172"/>
      <c r="T2077" s="173"/>
      <c r="AT2077" s="168" t="s">
        <v>264</v>
      </c>
      <c r="AU2077" s="168" t="s">
        <v>82</v>
      </c>
      <c r="AV2077" s="13" t="s">
        <v>80</v>
      </c>
      <c r="AW2077" s="13" t="s">
        <v>34</v>
      </c>
      <c r="AX2077" s="13" t="s">
        <v>73</v>
      </c>
      <c r="AY2077" s="168" t="s">
        <v>252</v>
      </c>
    </row>
    <row r="2078" spans="2:51" s="14" customFormat="1" ht="11.25">
      <c r="B2078" s="174"/>
      <c r="D2078" s="160" t="s">
        <v>264</v>
      </c>
      <c r="E2078" s="175" t="s">
        <v>3</v>
      </c>
      <c r="F2078" s="176" t="s">
        <v>318</v>
      </c>
      <c r="H2078" s="177">
        <v>8</v>
      </c>
      <c r="I2078" s="178"/>
      <c r="L2078" s="174"/>
      <c r="M2078" s="179"/>
      <c r="N2078" s="180"/>
      <c r="O2078" s="180"/>
      <c r="P2078" s="180"/>
      <c r="Q2078" s="180"/>
      <c r="R2078" s="180"/>
      <c r="S2078" s="180"/>
      <c r="T2078" s="181"/>
      <c r="AT2078" s="175" t="s">
        <v>264</v>
      </c>
      <c r="AU2078" s="175" t="s">
        <v>82</v>
      </c>
      <c r="AV2078" s="14" t="s">
        <v>82</v>
      </c>
      <c r="AW2078" s="14" t="s">
        <v>34</v>
      </c>
      <c r="AX2078" s="14" t="s">
        <v>73</v>
      </c>
      <c r="AY2078" s="175" t="s">
        <v>252</v>
      </c>
    </row>
    <row r="2079" spans="2:51" s="13" customFormat="1" ht="11.25">
      <c r="B2079" s="167"/>
      <c r="D2079" s="160" t="s">
        <v>264</v>
      </c>
      <c r="E2079" s="168" t="s">
        <v>3</v>
      </c>
      <c r="F2079" s="169" t="s">
        <v>7571</v>
      </c>
      <c r="H2079" s="168" t="s">
        <v>3</v>
      </c>
      <c r="I2079" s="170"/>
      <c r="L2079" s="167"/>
      <c r="M2079" s="171"/>
      <c r="N2079" s="172"/>
      <c r="O2079" s="172"/>
      <c r="P2079" s="172"/>
      <c r="Q2079" s="172"/>
      <c r="R2079" s="172"/>
      <c r="S2079" s="172"/>
      <c r="T2079" s="173"/>
      <c r="AT2079" s="168" t="s">
        <v>264</v>
      </c>
      <c r="AU2079" s="168" t="s">
        <v>82</v>
      </c>
      <c r="AV2079" s="13" t="s">
        <v>80</v>
      </c>
      <c r="AW2079" s="13" t="s">
        <v>34</v>
      </c>
      <c r="AX2079" s="13" t="s">
        <v>73</v>
      </c>
      <c r="AY2079" s="168" t="s">
        <v>252</v>
      </c>
    </row>
    <row r="2080" spans="2:51" s="14" customFormat="1" ht="11.25">
      <c r="B2080" s="174"/>
      <c r="D2080" s="160" t="s">
        <v>264</v>
      </c>
      <c r="E2080" s="175" t="s">
        <v>3</v>
      </c>
      <c r="F2080" s="176" t="s">
        <v>338</v>
      </c>
      <c r="H2080" s="177">
        <v>10</v>
      </c>
      <c r="I2080" s="178"/>
      <c r="L2080" s="174"/>
      <c r="M2080" s="179"/>
      <c r="N2080" s="180"/>
      <c r="O2080" s="180"/>
      <c r="P2080" s="180"/>
      <c r="Q2080" s="180"/>
      <c r="R2080" s="180"/>
      <c r="S2080" s="180"/>
      <c r="T2080" s="181"/>
      <c r="AT2080" s="175" t="s">
        <v>264</v>
      </c>
      <c r="AU2080" s="175" t="s">
        <v>82</v>
      </c>
      <c r="AV2080" s="14" t="s">
        <v>82</v>
      </c>
      <c r="AW2080" s="14" t="s">
        <v>34</v>
      </c>
      <c r="AX2080" s="14" t="s">
        <v>73</v>
      </c>
      <c r="AY2080" s="175" t="s">
        <v>252</v>
      </c>
    </row>
    <row r="2081" spans="2:51" s="13" customFormat="1" ht="11.25">
      <c r="B2081" s="167"/>
      <c r="D2081" s="160" t="s">
        <v>264</v>
      </c>
      <c r="E2081" s="168" t="s">
        <v>3</v>
      </c>
      <c r="F2081" s="169" t="s">
        <v>7572</v>
      </c>
      <c r="H2081" s="168" t="s">
        <v>3</v>
      </c>
      <c r="I2081" s="170"/>
      <c r="L2081" s="167"/>
      <c r="M2081" s="171"/>
      <c r="N2081" s="172"/>
      <c r="O2081" s="172"/>
      <c r="P2081" s="172"/>
      <c r="Q2081" s="172"/>
      <c r="R2081" s="172"/>
      <c r="S2081" s="172"/>
      <c r="T2081" s="173"/>
      <c r="AT2081" s="168" t="s">
        <v>264</v>
      </c>
      <c r="AU2081" s="168" t="s">
        <v>82</v>
      </c>
      <c r="AV2081" s="13" t="s">
        <v>80</v>
      </c>
      <c r="AW2081" s="13" t="s">
        <v>34</v>
      </c>
      <c r="AX2081" s="13" t="s">
        <v>73</v>
      </c>
      <c r="AY2081" s="168" t="s">
        <v>252</v>
      </c>
    </row>
    <row r="2082" spans="2:51" s="14" customFormat="1" ht="11.25">
      <c r="B2082" s="174"/>
      <c r="D2082" s="160" t="s">
        <v>264</v>
      </c>
      <c r="E2082" s="175" t="s">
        <v>3</v>
      </c>
      <c r="F2082" s="176" t="s">
        <v>381</v>
      </c>
      <c r="H2082" s="177">
        <v>13</v>
      </c>
      <c r="I2082" s="178"/>
      <c r="L2082" s="174"/>
      <c r="M2082" s="179"/>
      <c r="N2082" s="180"/>
      <c r="O2082" s="180"/>
      <c r="P2082" s="180"/>
      <c r="Q2082" s="180"/>
      <c r="R2082" s="180"/>
      <c r="S2082" s="180"/>
      <c r="T2082" s="181"/>
      <c r="AT2082" s="175" t="s">
        <v>264</v>
      </c>
      <c r="AU2082" s="175" t="s">
        <v>82</v>
      </c>
      <c r="AV2082" s="14" t="s">
        <v>82</v>
      </c>
      <c r="AW2082" s="14" t="s">
        <v>34</v>
      </c>
      <c r="AX2082" s="14" t="s">
        <v>73</v>
      </c>
      <c r="AY2082" s="175" t="s">
        <v>252</v>
      </c>
    </row>
    <row r="2083" spans="2:51" s="13" customFormat="1" ht="11.25">
      <c r="B2083" s="167"/>
      <c r="D2083" s="160" t="s">
        <v>264</v>
      </c>
      <c r="E2083" s="168" t="s">
        <v>3</v>
      </c>
      <c r="F2083" s="169" t="s">
        <v>7573</v>
      </c>
      <c r="H2083" s="168" t="s">
        <v>3</v>
      </c>
      <c r="I2083" s="170"/>
      <c r="L2083" s="167"/>
      <c r="M2083" s="171"/>
      <c r="N2083" s="172"/>
      <c r="O2083" s="172"/>
      <c r="P2083" s="172"/>
      <c r="Q2083" s="172"/>
      <c r="R2083" s="172"/>
      <c r="S2083" s="172"/>
      <c r="T2083" s="173"/>
      <c r="AT2083" s="168" t="s">
        <v>264</v>
      </c>
      <c r="AU2083" s="168" t="s">
        <v>82</v>
      </c>
      <c r="AV2083" s="13" t="s">
        <v>80</v>
      </c>
      <c r="AW2083" s="13" t="s">
        <v>34</v>
      </c>
      <c r="AX2083" s="13" t="s">
        <v>73</v>
      </c>
      <c r="AY2083" s="168" t="s">
        <v>252</v>
      </c>
    </row>
    <row r="2084" spans="2:51" s="14" customFormat="1" ht="11.25">
      <c r="B2084" s="174"/>
      <c r="D2084" s="160" t="s">
        <v>264</v>
      </c>
      <c r="E2084" s="175" t="s">
        <v>3</v>
      </c>
      <c r="F2084" s="176" t="s">
        <v>414</v>
      </c>
      <c r="H2084" s="177">
        <v>17</v>
      </c>
      <c r="I2084" s="178"/>
      <c r="L2084" s="174"/>
      <c r="M2084" s="179"/>
      <c r="N2084" s="180"/>
      <c r="O2084" s="180"/>
      <c r="P2084" s="180"/>
      <c r="Q2084" s="180"/>
      <c r="R2084" s="180"/>
      <c r="S2084" s="180"/>
      <c r="T2084" s="181"/>
      <c r="AT2084" s="175" t="s">
        <v>264</v>
      </c>
      <c r="AU2084" s="175" t="s">
        <v>82</v>
      </c>
      <c r="AV2084" s="14" t="s">
        <v>82</v>
      </c>
      <c r="AW2084" s="14" t="s">
        <v>34</v>
      </c>
      <c r="AX2084" s="14" t="s">
        <v>73</v>
      </c>
      <c r="AY2084" s="175" t="s">
        <v>252</v>
      </c>
    </row>
    <row r="2085" spans="2:51" s="13" customFormat="1" ht="11.25">
      <c r="B2085" s="167"/>
      <c r="D2085" s="160" t="s">
        <v>264</v>
      </c>
      <c r="E2085" s="168" t="s">
        <v>3</v>
      </c>
      <c r="F2085" s="169" t="s">
        <v>7574</v>
      </c>
      <c r="H2085" s="168" t="s">
        <v>3</v>
      </c>
      <c r="I2085" s="170"/>
      <c r="L2085" s="167"/>
      <c r="M2085" s="171"/>
      <c r="N2085" s="172"/>
      <c r="O2085" s="172"/>
      <c r="P2085" s="172"/>
      <c r="Q2085" s="172"/>
      <c r="R2085" s="172"/>
      <c r="S2085" s="172"/>
      <c r="T2085" s="173"/>
      <c r="AT2085" s="168" t="s">
        <v>264</v>
      </c>
      <c r="AU2085" s="168" t="s">
        <v>82</v>
      </c>
      <c r="AV2085" s="13" t="s">
        <v>80</v>
      </c>
      <c r="AW2085" s="13" t="s">
        <v>34</v>
      </c>
      <c r="AX2085" s="13" t="s">
        <v>73</v>
      </c>
      <c r="AY2085" s="168" t="s">
        <v>252</v>
      </c>
    </row>
    <row r="2086" spans="2:51" s="14" customFormat="1" ht="11.25">
      <c r="B2086" s="174"/>
      <c r="D2086" s="160" t="s">
        <v>264</v>
      </c>
      <c r="E2086" s="175" t="s">
        <v>3</v>
      </c>
      <c r="F2086" s="176" t="s">
        <v>9</v>
      </c>
      <c r="H2086" s="177">
        <v>15</v>
      </c>
      <c r="I2086" s="178"/>
      <c r="L2086" s="174"/>
      <c r="M2086" s="179"/>
      <c r="N2086" s="180"/>
      <c r="O2086" s="180"/>
      <c r="P2086" s="180"/>
      <c r="Q2086" s="180"/>
      <c r="R2086" s="180"/>
      <c r="S2086" s="180"/>
      <c r="T2086" s="181"/>
      <c r="AT2086" s="175" t="s">
        <v>264</v>
      </c>
      <c r="AU2086" s="175" t="s">
        <v>82</v>
      </c>
      <c r="AV2086" s="14" t="s">
        <v>82</v>
      </c>
      <c r="AW2086" s="14" t="s">
        <v>34</v>
      </c>
      <c r="AX2086" s="14" t="s">
        <v>73</v>
      </c>
      <c r="AY2086" s="175" t="s">
        <v>252</v>
      </c>
    </row>
    <row r="2087" spans="2:51" s="13" customFormat="1" ht="11.25">
      <c r="B2087" s="167"/>
      <c r="D2087" s="160" t="s">
        <v>264</v>
      </c>
      <c r="E2087" s="168" t="s">
        <v>3</v>
      </c>
      <c r="F2087" s="169" t="s">
        <v>7575</v>
      </c>
      <c r="H2087" s="168" t="s">
        <v>3</v>
      </c>
      <c r="I2087" s="170"/>
      <c r="L2087" s="167"/>
      <c r="M2087" s="171"/>
      <c r="N2087" s="172"/>
      <c r="O2087" s="172"/>
      <c r="P2087" s="172"/>
      <c r="Q2087" s="172"/>
      <c r="R2087" s="172"/>
      <c r="S2087" s="172"/>
      <c r="T2087" s="173"/>
      <c r="AT2087" s="168" t="s">
        <v>264</v>
      </c>
      <c r="AU2087" s="168" t="s">
        <v>82</v>
      </c>
      <c r="AV2087" s="13" t="s">
        <v>80</v>
      </c>
      <c r="AW2087" s="13" t="s">
        <v>34</v>
      </c>
      <c r="AX2087" s="13" t="s">
        <v>73</v>
      </c>
      <c r="AY2087" s="168" t="s">
        <v>252</v>
      </c>
    </row>
    <row r="2088" spans="2:51" s="14" customFormat="1" ht="11.25">
      <c r="B2088" s="174"/>
      <c r="D2088" s="160" t="s">
        <v>264</v>
      </c>
      <c r="E2088" s="175" t="s">
        <v>3</v>
      </c>
      <c r="F2088" s="176" t="s">
        <v>429</v>
      </c>
      <c r="H2088" s="177">
        <v>19</v>
      </c>
      <c r="I2088" s="178"/>
      <c r="L2088" s="174"/>
      <c r="M2088" s="179"/>
      <c r="N2088" s="180"/>
      <c r="O2088" s="180"/>
      <c r="P2088" s="180"/>
      <c r="Q2088" s="180"/>
      <c r="R2088" s="180"/>
      <c r="S2088" s="180"/>
      <c r="T2088" s="181"/>
      <c r="AT2088" s="175" t="s">
        <v>264</v>
      </c>
      <c r="AU2088" s="175" t="s">
        <v>82</v>
      </c>
      <c r="AV2088" s="14" t="s">
        <v>82</v>
      </c>
      <c r="AW2088" s="14" t="s">
        <v>34</v>
      </c>
      <c r="AX2088" s="14" t="s">
        <v>73</v>
      </c>
      <c r="AY2088" s="175" t="s">
        <v>252</v>
      </c>
    </row>
    <row r="2089" spans="2:51" s="13" customFormat="1" ht="11.25">
      <c r="B2089" s="167"/>
      <c r="D2089" s="160" t="s">
        <v>264</v>
      </c>
      <c r="E2089" s="168" t="s">
        <v>3</v>
      </c>
      <c r="F2089" s="169" t="s">
        <v>7576</v>
      </c>
      <c r="H2089" s="168" t="s">
        <v>3</v>
      </c>
      <c r="I2089" s="170"/>
      <c r="L2089" s="167"/>
      <c r="M2089" s="171"/>
      <c r="N2089" s="172"/>
      <c r="O2089" s="172"/>
      <c r="P2089" s="172"/>
      <c r="Q2089" s="172"/>
      <c r="R2089" s="172"/>
      <c r="S2089" s="172"/>
      <c r="T2089" s="173"/>
      <c r="AT2089" s="168" t="s">
        <v>264</v>
      </c>
      <c r="AU2089" s="168" t="s">
        <v>82</v>
      </c>
      <c r="AV2089" s="13" t="s">
        <v>80</v>
      </c>
      <c r="AW2089" s="13" t="s">
        <v>34</v>
      </c>
      <c r="AX2089" s="13" t="s">
        <v>73</v>
      </c>
      <c r="AY2089" s="168" t="s">
        <v>252</v>
      </c>
    </row>
    <row r="2090" spans="2:51" s="14" customFormat="1" ht="11.25">
      <c r="B2090" s="174"/>
      <c r="D2090" s="160" t="s">
        <v>264</v>
      </c>
      <c r="E2090" s="175" t="s">
        <v>3</v>
      </c>
      <c r="F2090" s="176" t="s">
        <v>414</v>
      </c>
      <c r="H2090" s="177">
        <v>17</v>
      </c>
      <c r="I2090" s="178"/>
      <c r="L2090" s="174"/>
      <c r="M2090" s="179"/>
      <c r="N2090" s="180"/>
      <c r="O2090" s="180"/>
      <c r="P2090" s="180"/>
      <c r="Q2090" s="180"/>
      <c r="R2090" s="180"/>
      <c r="S2090" s="180"/>
      <c r="T2090" s="181"/>
      <c r="AT2090" s="175" t="s">
        <v>264</v>
      </c>
      <c r="AU2090" s="175" t="s">
        <v>82</v>
      </c>
      <c r="AV2090" s="14" t="s">
        <v>82</v>
      </c>
      <c r="AW2090" s="14" t="s">
        <v>34</v>
      </c>
      <c r="AX2090" s="14" t="s">
        <v>73</v>
      </c>
      <c r="AY2090" s="175" t="s">
        <v>252</v>
      </c>
    </row>
    <row r="2091" spans="2:51" s="13" customFormat="1" ht="11.25">
      <c r="B2091" s="167"/>
      <c r="D2091" s="160" t="s">
        <v>264</v>
      </c>
      <c r="E2091" s="168" t="s">
        <v>3</v>
      </c>
      <c r="F2091" s="169" t="s">
        <v>7577</v>
      </c>
      <c r="H2091" s="168" t="s">
        <v>3</v>
      </c>
      <c r="I2091" s="170"/>
      <c r="L2091" s="167"/>
      <c r="M2091" s="171"/>
      <c r="N2091" s="172"/>
      <c r="O2091" s="172"/>
      <c r="P2091" s="172"/>
      <c r="Q2091" s="172"/>
      <c r="R2091" s="172"/>
      <c r="S2091" s="172"/>
      <c r="T2091" s="173"/>
      <c r="AT2091" s="168" t="s">
        <v>264</v>
      </c>
      <c r="AU2091" s="168" t="s">
        <v>82</v>
      </c>
      <c r="AV2091" s="13" t="s">
        <v>80</v>
      </c>
      <c r="AW2091" s="13" t="s">
        <v>34</v>
      </c>
      <c r="AX2091" s="13" t="s">
        <v>73</v>
      </c>
      <c r="AY2091" s="168" t="s">
        <v>252</v>
      </c>
    </row>
    <row r="2092" spans="2:51" s="14" customFormat="1" ht="11.25">
      <c r="B2092" s="174"/>
      <c r="D2092" s="160" t="s">
        <v>264</v>
      </c>
      <c r="E2092" s="175" t="s">
        <v>3</v>
      </c>
      <c r="F2092" s="176" t="s">
        <v>381</v>
      </c>
      <c r="H2092" s="177">
        <v>13</v>
      </c>
      <c r="I2092" s="178"/>
      <c r="L2092" s="174"/>
      <c r="M2092" s="179"/>
      <c r="N2092" s="180"/>
      <c r="O2092" s="180"/>
      <c r="P2092" s="180"/>
      <c r="Q2092" s="180"/>
      <c r="R2092" s="180"/>
      <c r="S2092" s="180"/>
      <c r="T2092" s="181"/>
      <c r="AT2092" s="175" t="s">
        <v>264</v>
      </c>
      <c r="AU2092" s="175" t="s">
        <v>82</v>
      </c>
      <c r="AV2092" s="14" t="s">
        <v>82</v>
      </c>
      <c r="AW2092" s="14" t="s">
        <v>34</v>
      </c>
      <c r="AX2092" s="14" t="s">
        <v>73</v>
      </c>
      <c r="AY2092" s="175" t="s">
        <v>252</v>
      </c>
    </row>
    <row r="2093" spans="2:51" s="13" customFormat="1" ht="11.25">
      <c r="B2093" s="167"/>
      <c r="D2093" s="160" t="s">
        <v>264</v>
      </c>
      <c r="E2093" s="168" t="s">
        <v>3</v>
      </c>
      <c r="F2093" s="169" t="s">
        <v>7578</v>
      </c>
      <c r="H2093" s="168" t="s">
        <v>3</v>
      </c>
      <c r="I2093" s="170"/>
      <c r="L2093" s="167"/>
      <c r="M2093" s="171"/>
      <c r="N2093" s="172"/>
      <c r="O2093" s="172"/>
      <c r="P2093" s="172"/>
      <c r="Q2093" s="172"/>
      <c r="R2093" s="172"/>
      <c r="S2093" s="172"/>
      <c r="T2093" s="173"/>
      <c r="AT2093" s="168" t="s">
        <v>264</v>
      </c>
      <c r="AU2093" s="168" t="s">
        <v>82</v>
      </c>
      <c r="AV2093" s="13" t="s">
        <v>80</v>
      </c>
      <c r="AW2093" s="13" t="s">
        <v>34</v>
      </c>
      <c r="AX2093" s="13" t="s">
        <v>73</v>
      </c>
      <c r="AY2093" s="168" t="s">
        <v>252</v>
      </c>
    </row>
    <row r="2094" spans="2:51" s="14" customFormat="1" ht="11.25">
      <c r="B2094" s="174"/>
      <c r="D2094" s="160" t="s">
        <v>264</v>
      </c>
      <c r="E2094" s="175" t="s">
        <v>3</v>
      </c>
      <c r="F2094" s="176" t="s">
        <v>360</v>
      </c>
      <c r="H2094" s="177">
        <v>11</v>
      </c>
      <c r="I2094" s="178"/>
      <c r="L2094" s="174"/>
      <c r="M2094" s="179"/>
      <c r="N2094" s="180"/>
      <c r="O2094" s="180"/>
      <c r="P2094" s="180"/>
      <c r="Q2094" s="180"/>
      <c r="R2094" s="180"/>
      <c r="S2094" s="180"/>
      <c r="T2094" s="181"/>
      <c r="AT2094" s="175" t="s">
        <v>264</v>
      </c>
      <c r="AU2094" s="175" t="s">
        <v>82</v>
      </c>
      <c r="AV2094" s="14" t="s">
        <v>82</v>
      </c>
      <c r="AW2094" s="14" t="s">
        <v>34</v>
      </c>
      <c r="AX2094" s="14" t="s">
        <v>73</v>
      </c>
      <c r="AY2094" s="175" t="s">
        <v>252</v>
      </c>
    </row>
    <row r="2095" spans="2:51" s="13" customFormat="1" ht="11.25">
      <c r="B2095" s="167"/>
      <c r="D2095" s="160" t="s">
        <v>264</v>
      </c>
      <c r="E2095" s="168" t="s">
        <v>3</v>
      </c>
      <c r="F2095" s="169" t="s">
        <v>7579</v>
      </c>
      <c r="H2095" s="168" t="s">
        <v>3</v>
      </c>
      <c r="I2095" s="170"/>
      <c r="L2095" s="167"/>
      <c r="M2095" s="171"/>
      <c r="N2095" s="172"/>
      <c r="O2095" s="172"/>
      <c r="P2095" s="172"/>
      <c r="Q2095" s="172"/>
      <c r="R2095" s="172"/>
      <c r="S2095" s="172"/>
      <c r="T2095" s="173"/>
      <c r="AT2095" s="168" t="s">
        <v>264</v>
      </c>
      <c r="AU2095" s="168" t="s">
        <v>82</v>
      </c>
      <c r="AV2095" s="13" t="s">
        <v>80</v>
      </c>
      <c r="AW2095" s="13" t="s">
        <v>34</v>
      </c>
      <c r="AX2095" s="13" t="s">
        <v>73</v>
      </c>
      <c r="AY2095" s="168" t="s">
        <v>252</v>
      </c>
    </row>
    <row r="2096" spans="2:51" s="14" customFormat="1" ht="11.25">
      <c r="B2096" s="174"/>
      <c r="D2096" s="160" t="s">
        <v>264</v>
      </c>
      <c r="E2096" s="175" t="s">
        <v>3</v>
      </c>
      <c r="F2096" s="176" t="s">
        <v>328</v>
      </c>
      <c r="H2096" s="177">
        <v>9</v>
      </c>
      <c r="I2096" s="178"/>
      <c r="L2096" s="174"/>
      <c r="M2096" s="179"/>
      <c r="N2096" s="180"/>
      <c r="O2096" s="180"/>
      <c r="P2096" s="180"/>
      <c r="Q2096" s="180"/>
      <c r="R2096" s="180"/>
      <c r="S2096" s="180"/>
      <c r="T2096" s="181"/>
      <c r="AT2096" s="175" t="s">
        <v>264</v>
      </c>
      <c r="AU2096" s="175" t="s">
        <v>82</v>
      </c>
      <c r="AV2096" s="14" t="s">
        <v>82</v>
      </c>
      <c r="AW2096" s="14" t="s">
        <v>34</v>
      </c>
      <c r="AX2096" s="14" t="s">
        <v>73</v>
      </c>
      <c r="AY2096" s="175" t="s">
        <v>252</v>
      </c>
    </row>
    <row r="2097" spans="2:51" s="16" customFormat="1" ht="11.25">
      <c r="B2097" s="190"/>
      <c r="D2097" s="160" t="s">
        <v>264</v>
      </c>
      <c r="E2097" s="191" t="s">
        <v>3</v>
      </c>
      <c r="F2097" s="192" t="s">
        <v>354</v>
      </c>
      <c r="H2097" s="193">
        <v>7536</v>
      </c>
      <c r="I2097" s="194"/>
      <c r="L2097" s="190"/>
      <c r="M2097" s="195"/>
      <c r="N2097" s="196"/>
      <c r="O2097" s="196"/>
      <c r="P2097" s="196"/>
      <c r="Q2097" s="196"/>
      <c r="R2097" s="196"/>
      <c r="S2097" s="196"/>
      <c r="T2097" s="197"/>
      <c r="AT2097" s="191" t="s">
        <v>264</v>
      </c>
      <c r="AU2097" s="191" t="s">
        <v>82</v>
      </c>
      <c r="AV2097" s="16" t="s">
        <v>95</v>
      </c>
      <c r="AW2097" s="16" t="s">
        <v>34</v>
      </c>
      <c r="AX2097" s="16" t="s">
        <v>73</v>
      </c>
      <c r="AY2097" s="191" t="s">
        <v>252</v>
      </c>
    </row>
    <row r="2098" spans="2:51" s="13" customFormat="1" ht="11.25">
      <c r="B2098" s="167"/>
      <c r="D2098" s="160" t="s">
        <v>264</v>
      </c>
      <c r="E2098" s="168" t="s">
        <v>3</v>
      </c>
      <c r="F2098" s="169" t="s">
        <v>7580</v>
      </c>
      <c r="H2098" s="168" t="s">
        <v>3</v>
      </c>
      <c r="I2098" s="170"/>
      <c r="L2098" s="167"/>
      <c r="M2098" s="171"/>
      <c r="N2098" s="172"/>
      <c r="O2098" s="172"/>
      <c r="P2098" s="172"/>
      <c r="Q2098" s="172"/>
      <c r="R2098" s="172"/>
      <c r="S2098" s="172"/>
      <c r="T2098" s="173"/>
      <c r="AT2098" s="168" t="s">
        <v>264</v>
      </c>
      <c r="AU2098" s="168" t="s">
        <v>82</v>
      </c>
      <c r="AV2098" s="13" t="s">
        <v>80</v>
      </c>
      <c r="AW2098" s="13" t="s">
        <v>34</v>
      </c>
      <c r="AX2098" s="13" t="s">
        <v>73</v>
      </c>
      <c r="AY2098" s="168" t="s">
        <v>252</v>
      </c>
    </row>
    <row r="2099" spans="2:51" s="13" customFormat="1" ht="11.25">
      <c r="B2099" s="167"/>
      <c r="D2099" s="160" t="s">
        <v>264</v>
      </c>
      <c r="E2099" s="168" t="s">
        <v>3</v>
      </c>
      <c r="F2099" s="169" t="s">
        <v>7581</v>
      </c>
      <c r="H2099" s="168" t="s">
        <v>3</v>
      </c>
      <c r="I2099" s="170"/>
      <c r="L2099" s="167"/>
      <c r="M2099" s="171"/>
      <c r="N2099" s="172"/>
      <c r="O2099" s="172"/>
      <c r="P2099" s="172"/>
      <c r="Q2099" s="172"/>
      <c r="R2099" s="172"/>
      <c r="S2099" s="172"/>
      <c r="T2099" s="173"/>
      <c r="AT2099" s="168" t="s">
        <v>264</v>
      </c>
      <c r="AU2099" s="168" t="s">
        <v>82</v>
      </c>
      <c r="AV2099" s="13" t="s">
        <v>80</v>
      </c>
      <c r="AW2099" s="13" t="s">
        <v>34</v>
      </c>
      <c r="AX2099" s="13" t="s">
        <v>73</v>
      </c>
      <c r="AY2099" s="168" t="s">
        <v>252</v>
      </c>
    </row>
    <row r="2100" spans="2:51" s="14" customFormat="1" ht="11.25">
      <c r="B2100" s="174"/>
      <c r="D2100" s="160" t="s">
        <v>264</v>
      </c>
      <c r="E2100" s="175" t="s">
        <v>3</v>
      </c>
      <c r="F2100" s="176" t="s">
        <v>414</v>
      </c>
      <c r="H2100" s="177">
        <v>17</v>
      </c>
      <c r="I2100" s="178"/>
      <c r="L2100" s="174"/>
      <c r="M2100" s="179"/>
      <c r="N2100" s="180"/>
      <c r="O2100" s="180"/>
      <c r="P2100" s="180"/>
      <c r="Q2100" s="180"/>
      <c r="R2100" s="180"/>
      <c r="S2100" s="180"/>
      <c r="T2100" s="181"/>
      <c r="AT2100" s="175" t="s">
        <v>264</v>
      </c>
      <c r="AU2100" s="175" t="s">
        <v>82</v>
      </c>
      <c r="AV2100" s="14" t="s">
        <v>82</v>
      </c>
      <c r="AW2100" s="14" t="s">
        <v>34</v>
      </c>
      <c r="AX2100" s="14" t="s">
        <v>73</v>
      </c>
      <c r="AY2100" s="175" t="s">
        <v>252</v>
      </c>
    </row>
    <row r="2101" spans="2:51" s="13" customFormat="1" ht="11.25">
      <c r="B2101" s="167"/>
      <c r="D2101" s="160" t="s">
        <v>264</v>
      </c>
      <c r="E2101" s="168" t="s">
        <v>3</v>
      </c>
      <c r="F2101" s="169" t="s">
        <v>7582</v>
      </c>
      <c r="H2101" s="168" t="s">
        <v>3</v>
      </c>
      <c r="I2101" s="170"/>
      <c r="L2101" s="167"/>
      <c r="M2101" s="171"/>
      <c r="N2101" s="172"/>
      <c r="O2101" s="172"/>
      <c r="P2101" s="172"/>
      <c r="Q2101" s="172"/>
      <c r="R2101" s="172"/>
      <c r="S2101" s="172"/>
      <c r="T2101" s="173"/>
      <c r="AT2101" s="168" t="s">
        <v>264</v>
      </c>
      <c r="AU2101" s="168" t="s">
        <v>82</v>
      </c>
      <c r="AV2101" s="13" t="s">
        <v>80</v>
      </c>
      <c r="AW2101" s="13" t="s">
        <v>34</v>
      </c>
      <c r="AX2101" s="13" t="s">
        <v>73</v>
      </c>
      <c r="AY2101" s="168" t="s">
        <v>252</v>
      </c>
    </row>
    <row r="2102" spans="2:51" s="14" customFormat="1" ht="11.25">
      <c r="B2102" s="174"/>
      <c r="D2102" s="160" t="s">
        <v>264</v>
      </c>
      <c r="E2102" s="175" t="s">
        <v>3</v>
      </c>
      <c r="F2102" s="176" t="s">
        <v>414</v>
      </c>
      <c r="H2102" s="177">
        <v>17</v>
      </c>
      <c r="I2102" s="178"/>
      <c r="L2102" s="174"/>
      <c r="M2102" s="179"/>
      <c r="N2102" s="180"/>
      <c r="O2102" s="180"/>
      <c r="P2102" s="180"/>
      <c r="Q2102" s="180"/>
      <c r="R2102" s="180"/>
      <c r="S2102" s="180"/>
      <c r="T2102" s="181"/>
      <c r="AT2102" s="175" t="s">
        <v>264</v>
      </c>
      <c r="AU2102" s="175" t="s">
        <v>82</v>
      </c>
      <c r="AV2102" s="14" t="s">
        <v>82</v>
      </c>
      <c r="AW2102" s="14" t="s">
        <v>34</v>
      </c>
      <c r="AX2102" s="14" t="s">
        <v>73</v>
      </c>
      <c r="AY2102" s="175" t="s">
        <v>252</v>
      </c>
    </row>
    <row r="2103" spans="2:51" s="13" customFormat="1" ht="11.25">
      <c r="B2103" s="167"/>
      <c r="D2103" s="160" t="s">
        <v>264</v>
      </c>
      <c r="E2103" s="168" t="s">
        <v>3</v>
      </c>
      <c r="F2103" s="169" t="s">
        <v>7583</v>
      </c>
      <c r="H2103" s="168" t="s">
        <v>3</v>
      </c>
      <c r="I2103" s="170"/>
      <c r="L2103" s="167"/>
      <c r="M2103" s="171"/>
      <c r="N2103" s="172"/>
      <c r="O2103" s="172"/>
      <c r="P2103" s="172"/>
      <c r="Q2103" s="172"/>
      <c r="R2103" s="172"/>
      <c r="S2103" s="172"/>
      <c r="T2103" s="173"/>
      <c r="AT2103" s="168" t="s">
        <v>264</v>
      </c>
      <c r="AU2103" s="168" t="s">
        <v>82</v>
      </c>
      <c r="AV2103" s="13" t="s">
        <v>80</v>
      </c>
      <c r="AW2103" s="13" t="s">
        <v>34</v>
      </c>
      <c r="AX2103" s="13" t="s">
        <v>73</v>
      </c>
      <c r="AY2103" s="168" t="s">
        <v>252</v>
      </c>
    </row>
    <row r="2104" spans="2:51" s="14" customFormat="1" ht="11.25">
      <c r="B2104" s="174"/>
      <c r="D2104" s="160" t="s">
        <v>264</v>
      </c>
      <c r="E2104" s="175" t="s">
        <v>3</v>
      </c>
      <c r="F2104" s="176" t="s">
        <v>318</v>
      </c>
      <c r="H2104" s="177">
        <v>8</v>
      </c>
      <c r="I2104" s="178"/>
      <c r="L2104" s="174"/>
      <c r="M2104" s="179"/>
      <c r="N2104" s="180"/>
      <c r="O2104" s="180"/>
      <c r="P2104" s="180"/>
      <c r="Q2104" s="180"/>
      <c r="R2104" s="180"/>
      <c r="S2104" s="180"/>
      <c r="T2104" s="181"/>
      <c r="AT2104" s="175" t="s">
        <v>264</v>
      </c>
      <c r="AU2104" s="175" t="s">
        <v>82</v>
      </c>
      <c r="AV2104" s="14" t="s">
        <v>82</v>
      </c>
      <c r="AW2104" s="14" t="s">
        <v>34</v>
      </c>
      <c r="AX2104" s="14" t="s">
        <v>73</v>
      </c>
      <c r="AY2104" s="175" t="s">
        <v>252</v>
      </c>
    </row>
    <row r="2105" spans="2:51" s="16" customFormat="1" ht="11.25">
      <c r="B2105" s="190"/>
      <c r="D2105" s="160" t="s">
        <v>264</v>
      </c>
      <c r="E2105" s="191" t="s">
        <v>3</v>
      </c>
      <c r="F2105" s="192" t="s">
        <v>354</v>
      </c>
      <c r="H2105" s="193">
        <v>42</v>
      </c>
      <c r="I2105" s="194"/>
      <c r="L2105" s="190"/>
      <c r="M2105" s="195"/>
      <c r="N2105" s="196"/>
      <c r="O2105" s="196"/>
      <c r="P2105" s="196"/>
      <c r="Q2105" s="196"/>
      <c r="R2105" s="196"/>
      <c r="S2105" s="196"/>
      <c r="T2105" s="197"/>
      <c r="AT2105" s="191" t="s">
        <v>264</v>
      </c>
      <c r="AU2105" s="191" t="s">
        <v>82</v>
      </c>
      <c r="AV2105" s="16" t="s">
        <v>95</v>
      </c>
      <c r="AW2105" s="16" t="s">
        <v>34</v>
      </c>
      <c r="AX2105" s="16" t="s">
        <v>73</v>
      </c>
      <c r="AY2105" s="191" t="s">
        <v>252</v>
      </c>
    </row>
    <row r="2106" spans="2:51" s="13" customFormat="1" ht="11.25">
      <c r="B2106" s="167"/>
      <c r="D2106" s="160" t="s">
        <v>264</v>
      </c>
      <c r="E2106" s="168" t="s">
        <v>3</v>
      </c>
      <c r="F2106" s="169" t="s">
        <v>7584</v>
      </c>
      <c r="H2106" s="168" t="s">
        <v>3</v>
      </c>
      <c r="I2106" s="170"/>
      <c r="L2106" s="167"/>
      <c r="M2106" s="171"/>
      <c r="N2106" s="172"/>
      <c r="O2106" s="172"/>
      <c r="P2106" s="172"/>
      <c r="Q2106" s="172"/>
      <c r="R2106" s="172"/>
      <c r="S2106" s="172"/>
      <c r="T2106" s="173"/>
      <c r="AT2106" s="168" t="s">
        <v>264</v>
      </c>
      <c r="AU2106" s="168" t="s">
        <v>82</v>
      </c>
      <c r="AV2106" s="13" t="s">
        <v>80</v>
      </c>
      <c r="AW2106" s="13" t="s">
        <v>34</v>
      </c>
      <c r="AX2106" s="13" t="s">
        <v>73</v>
      </c>
      <c r="AY2106" s="168" t="s">
        <v>252</v>
      </c>
    </row>
    <row r="2107" spans="2:51" s="13" customFormat="1" ht="11.25">
      <c r="B2107" s="167"/>
      <c r="D2107" s="160" t="s">
        <v>264</v>
      </c>
      <c r="E2107" s="168" t="s">
        <v>3</v>
      </c>
      <c r="F2107" s="169" t="s">
        <v>7585</v>
      </c>
      <c r="H2107" s="168" t="s">
        <v>3</v>
      </c>
      <c r="I2107" s="170"/>
      <c r="L2107" s="167"/>
      <c r="M2107" s="171"/>
      <c r="N2107" s="172"/>
      <c r="O2107" s="172"/>
      <c r="P2107" s="172"/>
      <c r="Q2107" s="172"/>
      <c r="R2107" s="172"/>
      <c r="S2107" s="172"/>
      <c r="T2107" s="173"/>
      <c r="AT2107" s="168" t="s">
        <v>264</v>
      </c>
      <c r="AU2107" s="168" t="s">
        <v>82</v>
      </c>
      <c r="AV2107" s="13" t="s">
        <v>80</v>
      </c>
      <c r="AW2107" s="13" t="s">
        <v>34</v>
      </c>
      <c r="AX2107" s="13" t="s">
        <v>73</v>
      </c>
      <c r="AY2107" s="168" t="s">
        <v>252</v>
      </c>
    </row>
    <row r="2108" spans="2:51" s="14" customFormat="1" ht="11.25">
      <c r="B2108" s="174"/>
      <c r="D2108" s="160" t="s">
        <v>264</v>
      </c>
      <c r="E2108" s="175" t="s">
        <v>3</v>
      </c>
      <c r="F2108" s="176" t="s">
        <v>485</v>
      </c>
      <c r="H2108" s="177">
        <v>25</v>
      </c>
      <c r="I2108" s="178"/>
      <c r="L2108" s="174"/>
      <c r="M2108" s="179"/>
      <c r="N2108" s="180"/>
      <c r="O2108" s="180"/>
      <c r="P2108" s="180"/>
      <c r="Q2108" s="180"/>
      <c r="R2108" s="180"/>
      <c r="S2108" s="180"/>
      <c r="T2108" s="181"/>
      <c r="AT2108" s="175" t="s">
        <v>264</v>
      </c>
      <c r="AU2108" s="175" t="s">
        <v>82</v>
      </c>
      <c r="AV2108" s="14" t="s">
        <v>82</v>
      </c>
      <c r="AW2108" s="14" t="s">
        <v>34</v>
      </c>
      <c r="AX2108" s="14" t="s">
        <v>73</v>
      </c>
      <c r="AY2108" s="175" t="s">
        <v>252</v>
      </c>
    </row>
    <row r="2109" spans="2:51" s="13" customFormat="1" ht="11.25">
      <c r="B2109" s="167"/>
      <c r="D2109" s="160" t="s">
        <v>264</v>
      </c>
      <c r="E2109" s="168" t="s">
        <v>3</v>
      </c>
      <c r="F2109" s="169" t="s">
        <v>7586</v>
      </c>
      <c r="H2109" s="168" t="s">
        <v>3</v>
      </c>
      <c r="I2109" s="170"/>
      <c r="L2109" s="167"/>
      <c r="M2109" s="171"/>
      <c r="N2109" s="172"/>
      <c r="O2109" s="172"/>
      <c r="P2109" s="172"/>
      <c r="Q2109" s="172"/>
      <c r="R2109" s="172"/>
      <c r="S2109" s="172"/>
      <c r="T2109" s="173"/>
      <c r="AT2109" s="168" t="s">
        <v>264</v>
      </c>
      <c r="AU2109" s="168" t="s">
        <v>82</v>
      </c>
      <c r="AV2109" s="13" t="s">
        <v>80</v>
      </c>
      <c r="AW2109" s="13" t="s">
        <v>34</v>
      </c>
      <c r="AX2109" s="13" t="s">
        <v>73</v>
      </c>
      <c r="AY2109" s="168" t="s">
        <v>252</v>
      </c>
    </row>
    <row r="2110" spans="2:51" s="14" customFormat="1" ht="11.25">
      <c r="B2110" s="174"/>
      <c r="D2110" s="160" t="s">
        <v>264</v>
      </c>
      <c r="E2110" s="175" t="s">
        <v>3</v>
      </c>
      <c r="F2110" s="176" t="s">
        <v>1060</v>
      </c>
      <c r="H2110" s="177">
        <v>72</v>
      </c>
      <c r="I2110" s="178"/>
      <c r="L2110" s="174"/>
      <c r="M2110" s="179"/>
      <c r="N2110" s="180"/>
      <c r="O2110" s="180"/>
      <c r="P2110" s="180"/>
      <c r="Q2110" s="180"/>
      <c r="R2110" s="180"/>
      <c r="S2110" s="180"/>
      <c r="T2110" s="181"/>
      <c r="AT2110" s="175" t="s">
        <v>264</v>
      </c>
      <c r="AU2110" s="175" t="s">
        <v>82</v>
      </c>
      <c r="AV2110" s="14" t="s">
        <v>82</v>
      </c>
      <c r="AW2110" s="14" t="s">
        <v>34</v>
      </c>
      <c r="AX2110" s="14" t="s">
        <v>73</v>
      </c>
      <c r="AY2110" s="175" t="s">
        <v>252</v>
      </c>
    </row>
    <row r="2111" spans="2:51" s="13" customFormat="1" ht="11.25">
      <c r="B2111" s="167"/>
      <c r="D2111" s="160" t="s">
        <v>264</v>
      </c>
      <c r="E2111" s="168" t="s">
        <v>3</v>
      </c>
      <c r="F2111" s="169" t="s">
        <v>7587</v>
      </c>
      <c r="H2111" s="168" t="s">
        <v>3</v>
      </c>
      <c r="I2111" s="170"/>
      <c r="L2111" s="167"/>
      <c r="M2111" s="171"/>
      <c r="N2111" s="172"/>
      <c r="O2111" s="172"/>
      <c r="P2111" s="172"/>
      <c r="Q2111" s="172"/>
      <c r="R2111" s="172"/>
      <c r="S2111" s="172"/>
      <c r="T2111" s="173"/>
      <c r="AT2111" s="168" t="s">
        <v>264</v>
      </c>
      <c r="AU2111" s="168" t="s">
        <v>82</v>
      </c>
      <c r="AV2111" s="13" t="s">
        <v>80</v>
      </c>
      <c r="AW2111" s="13" t="s">
        <v>34</v>
      </c>
      <c r="AX2111" s="13" t="s">
        <v>73</v>
      </c>
      <c r="AY2111" s="168" t="s">
        <v>252</v>
      </c>
    </row>
    <row r="2112" spans="2:51" s="14" customFormat="1" ht="11.25">
      <c r="B2112" s="174"/>
      <c r="D2112" s="160" t="s">
        <v>264</v>
      </c>
      <c r="E2112" s="175" t="s">
        <v>3</v>
      </c>
      <c r="F2112" s="176" t="s">
        <v>1188</v>
      </c>
      <c r="H2112" s="177">
        <v>84</v>
      </c>
      <c r="I2112" s="178"/>
      <c r="L2112" s="174"/>
      <c r="M2112" s="179"/>
      <c r="N2112" s="180"/>
      <c r="O2112" s="180"/>
      <c r="P2112" s="180"/>
      <c r="Q2112" s="180"/>
      <c r="R2112" s="180"/>
      <c r="S2112" s="180"/>
      <c r="T2112" s="181"/>
      <c r="AT2112" s="175" t="s">
        <v>264</v>
      </c>
      <c r="AU2112" s="175" t="s">
        <v>82</v>
      </c>
      <c r="AV2112" s="14" t="s">
        <v>82</v>
      </c>
      <c r="AW2112" s="14" t="s">
        <v>34</v>
      </c>
      <c r="AX2112" s="14" t="s">
        <v>73</v>
      </c>
      <c r="AY2112" s="175" t="s">
        <v>252</v>
      </c>
    </row>
    <row r="2113" spans="2:51" s="13" customFormat="1" ht="11.25">
      <c r="B2113" s="167"/>
      <c r="D2113" s="160" t="s">
        <v>264</v>
      </c>
      <c r="E2113" s="168" t="s">
        <v>3</v>
      </c>
      <c r="F2113" s="169" t="s">
        <v>7588</v>
      </c>
      <c r="H2113" s="168" t="s">
        <v>3</v>
      </c>
      <c r="I2113" s="170"/>
      <c r="L2113" s="167"/>
      <c r="M2113" s="171"/>
      <c r="N2113" s="172"/>
      <c r="O2113" s="172"/>
      <c r="P2113" s="172"/>
      <c r="Q2113" s="172"/>
      <c r="R2113" s="172"/>
      <c r="S2113" s="172"/>
      <c r="T2113" s="173"/>
      <c r="AT2113" s="168" t="s">
        <v>264</v>
      </c>
      <c r="AU2113" s="168" t="s">
        <v>82</v>
      </c>
      <c r="AV2113" s="13" t="s">
        <v>80</v>
      </c>
      <c r="AW2113" s="13" t="s">
        <v>34</v>
      </c>
      <c r="AX2113" s="13" t="s">
        <v>73</v>
      </c>
      <c r="AY2113" s="168" t="s">
        <v>252</v>
      </c>
    </row>
    <row r="2114" spans="2:51" s="14" customFormat="1" ht="11.25">
      <c r="B2114" s="174"/>
      <c r="D2114" s="160" t="s">
        <v>264</v>
      </c>
      <c r="E2114" s="175" t="s">
        <v>3</v>
      </c>
      <c r="F2114" s="176" t="s">
        <v>1066</v>
      </c>
      <c r="H2114" s="177">
        <v>73</v>
      </c>
      <c r="I2114" s="178"/>
      <c r="L2114" s="174"/>
      <c r="M2114" s="179"/>
      <c r="N2114" s="180"/>
      <c r="O2114" s="180"/>
      <c r="P2114" s="180"/>
      <c r="Q2114" s="180"/>
      <c r="R2114" s="180"/>
      <c r="S2114" s="180"/>
      <c r="T2114" s="181"/>
      <c r="AT2114" s="175" t="s">
        <v>264</v>
      </c>
      <c r="AU2114" s="175" t="s">
        <v>82</v>
      </c>
      <c r="AV2114" s="14" t="s">
        <v>82</v>
      </c>
      <c r="AW2114" s="14" t="s">
        <v>34</v>
      </c>
      <c r="AX2114" s="14" t="s">
        <v>73</v>
      </c>
      <c r="AY2114" s="175" t="s">
        <v>252</v>
      </c>
    </row>
    <row r="2115" spans="2:51" s="13" customFormat="1" ht="11.25">
      <c r="B2115" s="167"/>
      <c r="D2115" s="160" t="s">
        <v>264</v>
      </c>
      <c r="E2115" s="168" t="s">
        <v>3</v>
      </c>
      <c r="F2115" s="169" t="s">
        <v>7589</v>
      </c>
      <c r="H2115" s="168" t="s">
        <v>3</v>
      </c>
      <c r="I2115" s="170"/>
      <c r="L2115" s="167"/>
      <c r="M2115" s="171"/>
      <c r="N2115" s="172"/>
      <c r="O2115" s="172"/>
      <c r="P2115" s="172"/>
      <c r="Q2115" s="172"/>
      <c r="R2115" s="172"/>
      <c r="S2115" s="172"/>
      <c r="T2115" s="173"/>
      <c r="AT2115" s="168" t="s">
        <v>264</v>
      </c>
      <c r="AU2115" s="168" t="s">
        <v>82</v>
      </c>
      <c r="AV2115" s="13" t="s">
        <v>80</v>
      </c>
      <c r="AW2115" s="13" t="s">
        <v>34</v>
      </c>
      <c r="AX2115" s="13" t="s">
        <v>73</v>
      </c>
      <c r="AY2115" s="168" t="s">
        <v>252</v>
      </c>
    </row>
    <row r="2116" spans="2:51" s="14" customFormat="1" ht="11.25">
      <c r="B2116" s="174"/>
      <c r="D2116" s="160" t="s">
        <v>264</v>
      </c>
      <c r="E2116" s="175" t="s">
        <v>3</v>
      </c>
      <c r="F2116" s="176" t="s">
        <v>946</v>
      </c>
      <c r="H2116" s="177">
        <v>65</v>
      </c>
      <c r="I2116" s="178"/>
      <c r="L2116" s="174"/>
      <c r="M2116" s="179"/>
      <c r="N2116" s="180"/>
      <c r="O2116" s="180"/>
      <c r="P2116" s="180"/>
      <c r="Q2116" s="180"/>
      <c r="R2116" s="180"/>
      <c r="S2116" s="180"/>
      <c r="T2116" s="181"/>
      <c r="AT2116" s="175" t="s">
        <v>264</v>
      </c>
      <c r="AU2116" s="175" t="s">
        <v>82</v>
      </c>
      <c r="AV2116" s="14" t="s">
        <v>82</v>
      </c>
      <c r="AW2116" s="14" t="s">
        <v>34</v>
      </c>
      <c r="AX2116" s="14" t="s">
        <v>73</v>
      </c>
      <c r="AY2116" s="175" t="s">
        <v>252</v>
      </c>
    </row>
    <row r="2117" spans="2:51" s="13" customFormat="1" ht="11.25">
      <c r="B2117" s="167"/>
      <c r="D2117" s="160" t="s">
        <v>264</v>
      </c>
      <c r="E2117" s="168" t="s">
        <v>3</v>
      </c>
      <c r="F2117" s="169" t="s">
        <v>7590</v>
      </c>
      <c r="H2117" s="168" t="s">
        <v>3</v>
      </c>
      <c r="I2117" s="170"/>
      <c r="L2117" s="167"/>
      <c r="M2117" s="171"/>
      <c r="N2117" s="172"/>
      <c r="O2117" s="172"/>
      <c r="P2117" s="172"/>
      <c r="Q2117" s="172"/>
      <c r="R2117" s="172"/>
      <c r="S2117" s="172"/>
      <c r="T2117" s="173"/>
      <c r="AT2117" s="168" t="s">
        <v>264</v>
      </c>
      <c r="AU2117" s="168" t="s">
        <v>82</v>
      </c>
      <c r="AV2117" s="13" t="s">
        <v>80</v>
      </c>
      <c r="AW2117" s="13" t="s">
        <v>34</v>
      </c>
      <c r="AX2117" s="13" t="s">
        <v>73</v>
      </c>
      <c r="AY2117" s="168" t="s">
        <v>252</v>
      </c>
    </row>
    <row r="2118" spans="2:51" s="14" customFormat="1" ht="11.25">
      <c r="B2118" s="174"/>
      <c r="D2118" s="160" t="s">
        <v>264</v>
      </c>
      <c r="E2118" s="175" t="s">
        <v>3</v>
      </c>
      <c r="F2118" s="176" t="s">
        <v>1188</v>
      </c>
      <c r="H2118" s="177">
        <v>84</v>
      </c>
      <c r="I2118" s="178"/>
      <c r="L2118" s="174"/>
      <c r="M2118" s="179"/>
      <c r="N2118" s="180"/>
      <c r="O2118" s="180"/>
      <c r="P2118" s="180"/>
      <c r="Q2118" s="180"/>
      <c r="R2118" s="180"/>
      <c r="S2118" s="180"/>
      <c r="T2118" s="181"/>
      <c r="AT2118" s="175" t="s">
        <v>264</v>
      </c>
      <c r="AU2118" s="175" t="s">
        <v>82</v>
      </c>
      <c r="AV2118" s="14" t="s">
        <v>82</v>
      </c>
      <c r="AW2118" s="14" t="s">
        <v>34</v>
      </c>
      <c r="AX2118" s="14" t="s">
        <v>73</v>
      </c>
      <c r="AY2118" s="175" t="s">
        <v>252</v>
      </c>
    </row>
    <row r="2119" spans="2:51" s="13" customFormat="1" ht="11.25">
      <c r="B2119" s="167"/>
      <c r="D2119" s="160" t="s">
        <v>264</v>
      </c>
      <c r="E2119" s="168" t="s">
        <v>3</v>
      </c>
      <c r="F2119" s="169" t="s">
        <v>7591</v>
      </c>
      <c r="H2119" s="168" t="s">
        <v>3</v>
      </c>
      <c r="I2119" s="170"/>
      <c r="L2119" s="167"/>
      <c r="M2119" s="171"/>
      <c r="N2119" s="172"/>
      <c r="O2119" s="172"/>
      <c r="P2119" s="172"/>
      <c r="Q2119" s="172"/>
      <c r="R2119" s="172"/>
      <c r="S2119" s="172"/>
      <c r="T2119" s="173"/>
      <c r="AT2119" s="168" t="s">
        <v>264</v>
      </c>
      <c r="AU2119" s="168" t="s">
        <v>82</v>
      </c>
      <c r="AV2119" s="13" t="s">
        <v>80</v>
      </c>
      <c r="AW2119" s="13" t="s">
        <v>34</v>
      </c>
      <c r="AX2119" s="13" t="s">
        <v>73</v>
      </c>
      <c r="AY2119" s="168" t="s">
        <v>252</v>
      </c>
    </row>
    <row r="2120" spans="2:51" s="14" customFormat="1" ht="11.25">
      <c r="B2120" s="174"/>
      <c r="D2120" s="160" t="s">
        <v>264</v>
      </c>
      <c r="E2120" s="175" t="s">
        <v>3</v>
      </c>
      <c r="F2120" s="176" t="s">
        <v>1079</v>
      </c>
      <c r="H2120" s="177">
        <v>75</v>
      </c>
      <c r="I2120" s="178"/>
      <c r="L2120" s="174"/>
      <c r="M2120" s="179"/>
      <c r="N2120" s="180"/>
      <c r="O2120" s="180"/>
      <c r="P2120" s="180"/>
      <c r="Q2120" s="180"/>
      <c r="R2120" s="180"/>
      <c r="S2120" s="180"/>
      <c r="T2120" s="181"/>
      <c r="AT2120" s="175" t="s">
        <v>264</v>
      </c>
      <c r="AU2120" s="175" t="s">
        <v>82</v>
      </c>
      <c r="AV2120" s="14" t="s">
        <v>82</v>
      </c>
      <c r="AW2120" s="14" t="s">
        <v>34</v>
      </c>
      <c r="AX2120" s="14" t="s">
        <v>73</v>
      </c>
      <c r="AY2120" s="175" t="s">
        <v>252</v>
      </c>
    </row>
    <row r="2121" spans="2:51" s="13" customFormat="1" ht="11.25">
      <c r="B2121" s="167"/>
      <c r="D2121" s="160" t="s">
        <v>264</v>
      </c>
      <c r="E2121" s="168" t="s">
        <v>3</v>
      </c>
      <c r="F2121" s="169" t="s">
        <v>7592</v>
      </c>
      <c r="H2121" s="168" t="s">
        <v>3</v>
      </c>
      <c r="I2121" s="170"/>
      <c r="L2121" s="167"/>
      <c r="M2121" s="171"/>
      <c r="N2121" s="172"/>
      <c r="O2121" s="172"/>
      <c r="P2121" s="172"/>
      <c r="Q2121" s="172"/>
      <c r="R2121" s="172"/>
      <c r="S2121" s="172"/>
      <c r="T2121" s="173"/>
      <c r="AT2121" s="168" t="s">
        <v>264</v>
      </c>
      <c r="AU2121" s="168" t="s">
        <v>82</v>
      </c>
      <c r="AV2121" s="13" t="s">
        <v>80</v>
      </c>
      <c r="AW2121" s="13" t="s">
        <v>34</v>
      </c>
      <c r="AX2121" s="13" t="s">
        <v>73</v>
      </c>
      <c r="AY2121" s="168" t="s">
        <v>252</v>
      </c>
    </row>
    <row r="2122" spans="2:51" s="14" customFormat="1" ht="11.25">
      <c r="B2122" s="174"/>
      <c r="D2122" s="160" t="s">
        <v>264</v>
      </c>
      <c r="E2122" s="175" t="s">
        <v>3</v>
      </c>
      <c r="F2122" s="176" t="s">
        <v>1151</v>
      </c>
      <c r="H2122" s="177">
        <v>81</v>
      </c>
      <c r="I2122" s="178"/>
      <c r="L2122" s="174"/>
      <c r="M2122" s="179"/>
      <c r="N2122" s="180"/>
      <c r="O2122" s="180"/>
      <c r="P2122" s="180"/>
      <c r="Q2122" s="180"/>
      <c r="R2122" s="180"/>
      <c r="S2122" s="180"/>
      <c r="T2122" s="181"/>
      <c r="AT2122" s="175" t="s">
        <v>264</v>
      </c>
      <c r="AU2122" s="175" t="s">
        <v>82</v>
      </c>
      <c r="AV2122" s="14" t="s">
        <v>82</v>
      </c>
      <c r="AW2122" s="14" t="s">
        <v>34</v>
      </c>
      <c r="AX2122" s="14" t="s">
        <v>73</v>
      </c>
      <c r="AY2122" s="175" t="s">
        <v>252</v>
      </c>
    </row>
    <row r="2123" spans="2:51" s="13" customFormat="1" ht="11.25">
      <c r="B2123" s="167"/>
      <c r="D2123" s="160" t="s">
        <v>264</v>
      </c>
      <c r="E2123" s="168" t="s">
        <v>3</v>
      </c>
      <c r="F2123" s="169" t="s">
        <v>7593</v>
      </c>
      <c r="H2123" s="168" t="s">
        <v>3</v>
      </c>
      <c r="I2123" s="170"/>
      <c r="L2123" s="167"/>
      <c r="M2123" s="171"/>
      <c r="N2123" s="172"/>
      <c r="O2123" s="172"/>
      <c r="P2123" s="172"/>
      <c r="Q2123" s="172"/>
      <c r="R2123" s="172"/>
      <c r="S2123" s="172"/>
      <c r="T2123" s="173"/>
      <c r="AT2123" s="168" t="s">
        <v>264</v>
      </c>
      <c r="AU2123" s="168" t="s">
        <v>82</v>
      </c>
      <c r="AV2123" s="13" t="s">
        <v>80</v>
      </c>
      <c r="AW2123" s="13" t="s">
        <v>34</v>
      </c>
      <c r="AX2123" s="13" t="s">
        <v>73</v>
      </c>
      <c r="AY2123" s="168" t="s">
        <v>252</v>
      </c>
    </row>
    <row r="2124" spans="2:51" s="14" customFormat="1" ht="11.25">
      <c r="B2124" s="174"/>
      <c r="D2124" s="160" t="s">
        <v>264</v>
      </c>
      <c r="E2124" s="175" t="s">
        <v>3</v>
      </c>
      <c r="F2124" s="176" t="s">
        <v>786</v>
      </c>
      <c r="H2124" s="177">
        <v>52</v>
      </c>
      <c r="I2124" s="178"/>
      <c r="L2124" s="174"/>
      <c r="M2124" s="179"/>
      <c r="N2124" s="180"/>
      <c r="O2124" s="180"/>
      <c r="P2124" s="180"/>
      <c r="Q2124" s="180"/>
      <c r="R2124" s="180"/>
      <c r="S2124" s="180"/>
      <c r="T2124" s="181"/>
      <c r="AT2124" s="175" t="s">
        <v>264</v>
      </c>
      <c r="AU2124" s="175" t="s">
        <v>82</v>
      </c>
      <c r="AV2124" s="14" t="s">
        <v>82</v>
      </c>
      <c r="AW2124" s="14" t="s">
        <v>34</v>
      </c>
      <c r="AX2124" s="14" t="s">
        <v>73</v>
      </c>
      <c r="AY2124" s="175" t="s">
        <v>252</v>
      </c>
    </row>
    <row r="2125" spans="2:51" s="13" customFormat="1" ht="11.25">
      <c r="B2125" s="167"/>
      <c r="D2125" s="160" t="s">
        <v>264</v>
      </c>
      <c r="E2125" s="168" t="s">
        <v>3</v>
      </c>
      <c r="F2125" s="169" t="s">
        <v>7594</v>
      </c>
      <c r="H2125" s="168" t="s">
        <v>3</v>
      </c>
      <c r="I2125" s="170"/>
      <c r="L2125" s="167"/>
      <c r="M2125" s="171"/>
      <c r="N2125" s="172"/>
      <c r="O2125" s="172"/>
      <c r="P2125" s="172"/>
      <c r="Q2125" s="172"/>
      <c r="R2125" s="172"/>
      <c r="S2125" s="172"/>
      <c r="T2125" s="173"/>
      <c r="AT2125" s="168" t="s">
        <v>264</v>
      </c>
      <c r="AU2125" s="168" t="s">
        <v>82</v>
      </c>
      <c r="AV2125" s="13" t="s">
        <v>80</v>
      </c>
      <c r="AW2125" s="13" t="s">
        <v>34</v>
      </c>
      <c r="AX2125" s="13" t="s">
        <v>73</v>
      </c>
      <c r="AY2125" s="168" t="s">
        <v>252</v>
      </c>
    </row>
    <row r="2126" spans="2:51" s="14" customFormat="1" ht="11.25">
      <c r="B2126" s="174"/>
      <c r="D2126" s="160" t="s">
        <v>264</v>
      </c>
      <c r="E2126" s="175" t="s">
        <v>3</v>
      </c>
      <c r="F2126" s="176" t="s">
        <v>423</v>
      </c>
      <c r="H2126" s="177">
        <v>18</v>
      </c>
      <c r="I2126" s="178"/>
      <c r="L2126" s="174"/>
      <c r="M2126" s="179"/>
      <c r="N2126" s="180"/>
      <c r="O2126" s="180"/>
      <c r="P2126" s="180"/>
      <c r="Q2126" s="180"/>
      <c r="R2126" s="180"/>
      <c r="S2126" s="180"/>
      <c r="T2126" s="181"/>
      <c r="AT2126" s="175" t="s">
        <v>264</v>
      </c>
      <c r="AU2126" s="175" t="s">
        <v>82</v>
      </c>
      <c r="AV2126" s="14" t="s">
        <v>82</v>
      </c>
      <c r="AW2126" s="14" t="s">
        <v>34</v>
      </c>
      <c r="AX2126" s="14" t="s">
        <v>73</v>
      </c>
      <c r="AY2126" s="175" t="s">
        <v>252</v>
      </c>
    </row>
    <row r="2127" spans="2:51" s="16" customFormat="1" ht="11.25">
      <c r="B2127" s="190"/>
      <c r="D2127" s="160" t="s">
        <v>264</v>
      </c>
      <c r="E2127" s="191" t="s">
        <v>3</v>
      </c>
      <c r="F2127" s="192" t="s">
        <v>354</v>
      </c>
      <c r="H2127" s="193">
        <v>629</v>
      </c>
      <c r="I2127" s="194"/>
      <c r="L2127" s="190"/>
      <c r="M2127" s="195"/>
      <c r="N2127" s="196"/>
      <c r="O2127" s="196"/>
      <c r="P2127" s="196"/>
      <c r="Q2127" s="196"/>
      <c r="R2127" s="196"/>
      <c r="S2127" s="196"/>
      <c r="T2127" s="197"/>
      <c r="AT2127" s="191" t="s">
        <v>264</v>
      </c>
      <c r="AU2127" s="191" t="s">
        <v>82</v>
      </c>
      <c r="AV2127" s="16" t="s">
        <v>95</v>
      </c>
      <c r="AW2127" s="16" t="s">
        <v>34</v>
      </c>
      <c r="AX2127" s="16" t="s">
        <v>73</v>
      </c>
      <c r="AY2127" s="191" t="s">
        <v>252</v>
      </c>
    </row>
    <row r="2128" spans="2:51" s="13" customFormat="1" ht="11.25">
      <c r="B2128" s="167"/>
      <c r="D2128" s="160" t="s">
        <v>264</v>
      </c>
      <c r="E2128" s="168" t="s">
        <v>3</v>
      </c>
      <c r="F2128" s="169" t="s">
        <v>7595</v>
      </c>
      <c r="H2128" s="168" t="s">
        <v>3</v>
      </c>
      <c r="I2128" s="170"/>
      <c r="L2128" s="167"/>
      <c r="M2128" s="171"/>
      <c r="N2128" s="172"/>
      <c r="O2128" s="172"/>
      <c r="P2128" s="172"/>
      <c r="Q2128" s="172"/>
      <c r="R2128" s="172"/>
      <c r="S2128" s="172"/>
      <c r="T2128" s="173"/>
      <c r="AT2128" s="168" t="s">
        <v>264</v>
      </c>
      <c r="AU2128" s="168" t="s">
        <v>82</v>
      </c>
      <c r="AV2128" s="13" t="s">
        <v>80</v>
      </c>
      <c r="AW2128" s="13" t="s">
        <v>34</v>
      </c>
      <c r="AX2128" s="13" t="s">
        <v>73</v>
      </c>
      <c r="AY2128" s="168" t="s">
        <v>252</v>
      </c>
    </row>
    <row r="2129" spans="2:51" s="13" customFormat="1" ht="11.25">
      <c r="B2129" s="167"/>
      <c r="D2129" s="160" t="s">
        <v>264</v>
      </c>
      <c r="E2129" s="168" t="s">
        <v>3</v>
      </c>
      <c r="F2129" s="169" t="s">
        <v>7596</v>
      </c>
      <c r="H2129" s="168" t="s">
        <v>3</v>
      </c>
      <c r="I2129" s="170"/>
      <c r="L2129" s="167"/>
      <c r="M2129" s="171"/>
      <c r="N2129" s="172"/>
      <c r="O2129" s="172"/>
      <c r="P2129" s="172"/>
      <c r="Q2129" s="172"/>
      <c r="R2129" s="172"/>
      <c r="S2129" s="172"/>
      <c r="T2129" s="173"/>
      <c r="AT2129" s="168" t="s">
        <v>264</v>
      </c>
      <c r="AU2129" s="168" t="s">
        <v>82</v>
      </c>
      <c r="AV2129" s="13" t="s">
        <v>80</v>
      </c>
      <c r="AW2129" s="13" t="s">
        <v>34</v>
      </c>
      <c r="AX2129" s="13" t="s">
        <v>73</v>
      </c>
      <c r="AY2129" s="168" t="s">
        <v>252</v>
      </c>
    </row>
    <row r="2130" spans="2:51" s="14" customFormat="1" ht="11.25">
      <c r="B2130" s="174"/>
      <c r="D2130" s="160" t="s">
        <v>264</v>
      </c>
      <c r="E2130" s="175" t="s">
        <v>3</v>
      </c>
      <c r="F2130" s="176" t="s">
        <v>328</v>
      </c>
      <c r="H2130" s="177">
        <v>9</v>
      </c>
      <c r="I2130" s="178"/>
      <c r="L2130" s="174"/>
      <c r="M2130" s="179"/>
      <c r="N2130" s="180"/>
      <c r="O2130" s="180"/>
      <c r="P2130" s="180"/>
      <c r="Q2130" s="180"/>
      <c r="R2130" s="180"/>
      <c r="S2130" s="180"/>
      <c r="T2130" s="181"/>
      <c r="AT2130" s="175" t="s">
        <v>264</v>
      </c>
      <c r="AU2130" s="175" t="s">
        <v>82</v>
      </c>
      <c r="AV2130" s="14" t="s">
        <v>82</v>
      </c>
      <c r="AW2130" s="14" t="s">
        <v>34</v>
      </c>
      <c r="AX2130" s="14" t="s">
        <v>73</v>
      </c>
      <c r="AY2130" s="175" t="s">
        <v>252</v>
      </c>
    </row>
    <row r="2131" spans="2:51" s="13" customFormat="1" ht="11.25">
      <c r="B2131" s="167"/>
      <c r="D2131" s="160" t="s">
        <v>264</v>
      </c>
      <c r="E2131" s="168" t="s">
        <v>3</v>
      </c>
      <c r="F2131" s="169" t="s">
        <v>7597</v>
      </c>
      <c r="H2131" s="168" t="s">
        <v>3</v>
      </c>
      <c r="I2131" s="170"/>
      <c r="L2131" s="167"/>
      <c r="M2131" s="171"/>
      <c r="N2131" s="172"/>
      <c r="O2131" s="172"/>
      <c r="P2131" s="172"/>
      <c r="Q2131" s="172"/>
      <c r="R2131" s="172"/>
      <c r="S2131" s="172"/>
      <c r="T2131" s="173"/>
      <c r="AT2131" s="168" t="s">
        <v>264</v>
      </c>
      <c r="AU2131" s="168" t="s">
        <v>82</v>
      </c>
      <c r="AV2131" s="13" t="s">
        <v>80</v>
      </c>
      <c r="AW2131" s="13" t="s">
        <v>34</v>
      </c>
      <c r="AX2131" s="13" t="s">
        <v>73</v>
      </c>
      <c r="AY2131" s="168" t="s">
        <v>252</v>
      </c>
    </row>
    <row r="2132" spans="2:51" s="14" customFormat="1" ht="11.25">
      <c r="B2132" s="174"/>
      <c r="D2132" s="160" t="s">
        <v>264</v>
      </c>
      <c r="E2132" s="175" t="s">
        <v>3</v>
      </c>
      <c r="F2132" s="176" t="s">
        <v>328</v>
      </c>
      <c r="H2132" s="177">
        <v>9</v>
      </c>
      <c r="I2132" s="178"/>
      <c r="L2132" s="174"/>
      <c r="M2132" s="179"/>
      <c r="N2132" s="180"/>
      <c r="O2132" s="180"/>
      <c r="P2132" s="180"/>
      <c r="Q2132" s="180"/>
      <c r="R2132" s="180"/>
      <c r="S2132" s="180"/>
      <c r="T2132" s="181"/>
      <c r="AT2132" s="175" t="s">
        <v>264</v>
      </c>
      <c r="AU2132" s="175" t="s">
        <v>82</v>
      </c>
      <c r="AV2132" s="14" t="s">
        <v>82</v>
      </c>
      <c r="AW2132" s="14" t="s">
        <v>34</v>
      </c>
      <c r="AX2132" s="14" t="s">
        <v>73</v>
      </c>
      <c r="AY2132" s="175" t="s">
        <v>252</v>
      </c>
    </row>
    <row r="2133" spans="2:51" s="13" customFormat="1" ht="11.25">
      <c r="B2133" s="167"/>
      <c r="D2133" s="160" t="s">
        <v>264</v>
      </c>
      <c r="E2133" s="168" t="s">
        <v>3</v>
      </c>
      <c r="F2133" s="169" t="s">
        <v>7598</v>
      </c>
      <c r="H2133" s="168" t="s">
        <v>3</v>
      </c>
      <c r="I2133" s="170"/>
      <c r="L2133" s="167"/>
      <c r="M2133" s="171"/>
      <c r="N2133" s="172"/>
      <c r="O2133" s="172"/>
      <c r="P2133" s="172"/>
      <c r="Q2133" s="172"/>
      <c r="R2133" s="172"/>
      <c r="S2133" s="172"/>
      <c r="T2133" s="173"/>
      <c r="AT2133" s="168" t="s">
        <v>264</v>
      </c>
      <c r="AU2133" s="168" t="s">
        <v>82</v>
      </c>
      <c r="AV2133" s="13" t="s">
        <v>80</v>
      </c>
      <c r="AW2133" s="13" t="s">
        <v>34</v>
      </c>
      <c r="AX2133" s="13" t="s">
        <v>73</v>
      </c>
      <c r="AY2133" s="168" t="s">
        <v>252</v>
      </c>
    </row>
    <row r="2134" spans="2:51" s="14" customFormat="1" ht="11.25">
      <c r="B2134" s="174"/>
      <c r="D2134" s="160" t="s">
        <v>264</v>
      </c>
      <c r="E2134" s="175" t="s">
        <v>3</v>
      </c>
      <c r="F2134" s="176" t="s">
        <v>618</v>
      </c>
      <c r="H2134" s="177">
        <v>38</v>
      </c>
      <c r="I2134" s="178"/>
      <c r="L2134" s="174"/>
      <c r="M2134" s="179"/>
      <c r="N2134" s="180"/>
      <c r="O2134" s="180"/>
      <c r="P2134" s="180"/>
      <c r="Q2134" s="180"/>
      <c r="R2134" s="180"/>
      <c r="S2134" s="180"/>
      <c r="T2134" s="181"/>
      <c r="AT2134" s="175" t="s">
        <v>264</v>
      </c>
      <c r="AU2134" s="175" t="s">
        <v>82</v>
      </c>
      <c r="AV2134" s="14" t="s">
        <v>82</v>
      </c>
      <c r="AW2134" s="14" t="s">
        <v>34</v>
      </c>
      <c r="AX2134" s="14" t="s">
        <v>73</v>
      </c>
      <c r="AY2134" s="175" t="s">
        <v>252</v>
      </c>
    </row>
    <row r="2135" spans="2:51" s="13" customFormat="1" ht="11.25">
      <c r="B2135" s="167"/>
      <c r="D2135" s="160" t="s">
        <v>264</v>
      </c>
      <c r="E2135" s="168" t="s">
        <v>3</v>
      </c>
      <c r="F2135" s="169" t="s">
        <v>7599</v>
      </c>
      <c r="H2135" s="168" t="s">
        <v>3</v>
      </c>
      <c r="I2135" s="170"/>
      <c r="L2135" s="167"/>
      <c r="M2135" s="171"/>
      <c r="N2135" s="172"/>
      <c r="O2135" s="172"/>
      <c r="P2135" s="172"/>
      <c r="Q2135" s="172"/>
      <c r="R2135" s="172"/>
      <c r="S2135" s="172"/>
      <c r="T2135" s="173"/>
      <c r="AT2135" s="168" t="s">
        <v>264</v>
      </c>
      <c r="AU2135" s="168" t="s">
        <v>82</v>
      </c>
      <c r="AV2135" s="13" t="s">
        <v>80</v>
      </c>
      <c r="AW2135" s="13" t="s">
        <v>34</v>
      </c>
      <c r="AX2135" s="13" t="s">
        <v>73</v>
      </c>
      <c r="AY2135" s="168" t="s">
        <v>252</v>
      </c>
    </row>
    <row r="2136" spans="2:51" s="14" customFormat="1" ht="11.25">
      <c r="B2136" s="174"/>
      <c r="D2136" s="160" t="s">
        <v>264</v>
      </c>
      <c r="E2136" s="175" t="s">
        <v>3</v>
      </c>
      <c r="F2136" s="176" t="s">
        <v>624</v>
      </c>
      <c r="H2136" s="177">
        <v>39</v>
      </c>
      <c r="I2136" s="178"/>
      <c r="L2136" s="174"/>
      <c r="M2136" s="179"/>
      <c r="N2136" s="180"/>
      <c r="O2136" s="180"/>
      <c r="P2136" s="180"/>
      <c r="Q2136" s="180"/>
      <c r="R2136" s="180"/>
      <c r="S2136" s="180"/>
      <c r="T2136" s="181"/>
      <c r="AT2136" s="175" t="s">
        <v>264</v>
      </c>
      <c r="AU2136" s="175" t="s">
        <v>82</v>
      </c>
      <c r="AV2136" s="14" t="s">
        <v>82</v>
      </c>
      <c r="AW2136" s="14" t="s">
        <v>34</v>
      </c>
      <c r="AX2136" s="14" t="s">
        <v>73</v>
      </c>
      <c r="AY2136" s="175" t="s">
        <v>252</v>
      </c>
    </row>
    <row r="2137" spans="2:51" s="13" customFormat="1" ht="11.25">
      <c r="B2137" s="167"/>
      <c r="D2137" s="160" t="s">
        <v>264</v>
      </c>
      <c r="E2137" s="168" t="s">
        <v>3</v>
      </c>
      <c r="F2137" s="169" t="s">
        <v>7600</v>
      </c>
      <c r="H2137" s="168" t="s">
        <v>3</v>
      </c>
      <c r="I2137" s="170"/>
      <c r="L2137" s="167"/>
      <c r="M2137" s="171"/>
      <c r="N2137" s="172"/>
      <c r="O2137" s="172"/>
      <c r="P2137" s="172"/>
      <c r="Q2137" s="172"/>
      <c r="R2137" s="172"/>
      <c r="S2137" s="172"/>
      <c r="T2137" s="173"/>
      <c r="AT2137" s="168" t="s">
        <v>264</v>
      </c>
      <c r="AU2137" s="168" t="s">
        <v>82</v>
      </c>
      <c r="AV2137" s="13" t="s">
        <v>80</v>
      </c>
      <c r="AW2137" s="13" t="s">
        <v>34</v>
      </c>
      <c r="AX2137" s="13" t="s">
        <v>73</v>
      </c>
      <c r="AY2137" s="168" t="s">
        <v>252</v>
      </c>
    </row>
    <row r="2138" spans="2:51" s="14" customFormat="1" ht="11.25">
      <c r="B2138" s="174"/>
      <c r="D2138" s="160" t="s">
        <v>264</v>
      </c>
      <c r="E2138" s="175" t="s">
        <v>3</v>
      </c>
      <c r="F2138" s="176" t="s">
        <v>632</v>
      </c>
      <c r="H2138" s="177">
        <v>40</v>
      </c>
      <c r="I2138" s="178"/>
      <c r="L2138" s="174"/>
      <c r="M2138" s="179"/>
      <c r="N2138" s="180"/>
      <c r="O2138" s="180"/>
      <c r="P2138" s="180"/>
      <c r="Q2138" s="180"/>
      <c r="R2138" s="180"/>
      <c r="S2138" s="180"/>
      <c r="T2138" s="181"/>
      <c r="AT2138" s="175" t="s">
        <v>264</v>
      </c>
      <c r="AU2138" s="175" t="s">
        <v>82</v>
      </c>
      <c r="AV2138" s="14" t="s">
        <v>82</v>
      </c>
      <c r="AW2138" s="14" t="s">
        <v>34</v>
      </c>
      <c r="AX2138" s="14" t="s">
        <v>73</v>
      </c>
      <c r="AY2138" s="175" t="s">
        <v>252</v>
      </c>
    </row>
    <row r="2139" spans="2:51" s="13" customFormat="1" ht="11.25">
      <c r="B2139" s="167"/>
      <c r="D2139" s="160" t="s">
        <v>264</v>
      </c>
      <c r="E2139" s="168" t="s">
        <v>3</v>
      </c>
      <c r="F2139" s="169" t="s">
        <v>7601</v>
      </c>
      <c r="H2139" s="168" t="s">
        <v>3</v>
      </c>
      <c r="I2139" s="170"/>
      <c r="L2139" s="167"/>
      <c r="M2139" s="171"/>
      <c r="N2139" s="172"/>
      <c r="O2139" s="172"/>
      <c r="P2139" s="172"/>
      <c r="Q2139" s="172"/>
      <c r="R2139" s="172"/>
      <c r="S2139" s="172"/>
      <c r="T2139" s="173"/>
      <c r="AT2139" s="168" t="s">
        <v>264</v>
      </c>
      <c r="AU2139" s="168" t="s">
        <v>82</v>
      </c>
      <c r="AV2139" s="13" t="s">
        <v>80</v>
      </c>
      <c r="AW2139" s="13" t="s">
        <v>34</v>
      </c>
      <c r="AX2139" s="13" t="s">
        <v>73</v>
      </c>
      <c r="AY2139" s="168" t="s">
        <v>252</v>
      </c>
    </row>
    <row r="2140" spans="2:51" s="14" customFormat="1" ht="11.25">
      <c r="B2140" s="174"/>
      <c r="D2140" s="160" t="s">
        <v>264</v>
      </c>
      <c r="E2140" s="175" t="s">
        <v>3</v>
      </c>
      <c r="F2140" s="176" t="s">
        <v>640</v>
      </c>
      <c r="H2140" s="177">
        <v>41</v>
      </c>
      <c r="I2140" s="178"/>
      <c r="L2140" s="174"/>
      <c r="M2140" s="179"/>
      <c r="N2140" s="180"/>
      <c r="O2140" s="180"/>
      <c r="P2140" s="180"/>
      <c r="Q2140" s="180"/>
      <c r="R2140" s="180"/>
      <c r="S2140" s="180"/>
      <c r="T2140" s="181"/>
      <c r="AT2140" s="175" t="s">
        <v>264</v>
      </c>
      <c r="AU2140" s="175" t="s">
        <v>82</v>
      </c>
      <c r="AV2140" s="14" t="s">
        <v>82</v>
      </c>
      <c r="AW2140" s="14" t="s">
        <v>34</v>
      </c>
      <c r="AX2140" s="14" t="s">
        <v>73</v>
      </c>
      <c r="AY2140" s="175" t="s">
        <v>252</v>
      </c>
    </row>
    <row r="2141" spans="2:51" s="13" customFormat="1" ht="11.25">
      <c r="B2141" s="167"/>
      <c r="D2141" s="160" t="s">
        <v>264</v>
      </c>
      <c r="E2141" s="168" t="s">
        <v>3</v>
      </c>
      <c r="F2141" s="169" t="s">
        <v>7602</v>
      </c>
      <c r="H2141" s="168" t="s">
        <v>3</v>
      </c>
      <c r="I2141" s="170"/>
      <c r="L2141" s="167"/>
      <c r="M2141" s="171"/>
      <c r="N2141" s="172"/>
      <c r="O2141" s="172"/>
      <c r="P2141" s="172"/>
      <c r="Q2141" s="172"/>
      <c r="R2141" s="172"/>
      <c r="S2141" s="172"/>
      <c r="T2141" s="173"/>
      <c r="AT2141" s="168" t="s">
        <v>264</v>
      </c>
      <c r="AU2141" s="168" t="s">
        <v>82</v>
      </c>
      <c r="AV2141" s="13" t="s">
        <v>80</v>
      </c>
      <c r="AW2141" s="13" t="s">
        <v>34</v>
      </c>
      <c r="AX2141" s="13" t="s">
        <v>73</v>
      </c>
      <c r="AY2141" s="168" t="s">
        <v>252</v>
      </c>
    </row>
    <row r="2142" spans="2:51" s="14" customFormat="1" ht="11.25">
      <c r="B2142" s="174"/>
      <c r="D2142" s="160" t="s">
        <v>264</v>
      </c>
      <c r="E2142" s="175" t="s">
        <v>3</v>
      </c>
      <c r="F2142" s="176" t="s">
        <v>1267</v>
      </c>
      <c r="H2142" s="177">
        <v>94</v>
      </c>
      <c r="I2142" s="178"/>
      <c r="L2142" s="174"/>
      <c r="M2142" s="179"/>
      <c r="N2142" s="180"/>
      <c r="O2142" s="180"/>
      <c r="P2142" s="180"/>
      <c r="Q2142" s="180"/>
      <c r="R2142" s="180"/>
      <c r="S2142" s="180"/>
      <c r="T2142" s="181"/>
      <c r="AT2142" s="175" t="s">
        <v>264</v>
      </c>
      <c r="AU2142" s="175" t="s">
        <v>82</v>
      </c>
      <c r="AV2142" s="14" t="s">
        <v>82</v>
      </c>
      <c r="AW2142" s="14" t="s">
        <v>34</v>
      </c>
      <c r="AX2142" s="14" t="s">
        <v>73</v>
      </c>
      <c r="AY2142" s="175" t="s">
        <v>252</v>
      </c>
    </row>
    <row r="2143" spans="2:51" s="13" customFormat="1" ht="11.25">
      <c r="B2143" s="167"/>
      <c r="D2143" s="160" t="s">
        <v>264</v>
      </c>
      <c r="E2143" s="168" t="s">
        <v>3</v>
      </c>
      <c r="F2143" s="169" t="s">
        <v>7603</v>
      </c>
      <c r="H2143" s="168" t="s">
        <v>3</v>
      </c>
      <c r="I2143" s="170"/>
      <c r="L2143" s="167"/>
      <c r="M2143" s="171"/>
      <c r="N2143" s="172"/>
      <c r="O2143" s="172"/>
      <c r="P2143" s="172"/>
      <c r="Q2143" s="172"/>
      <c r="R2143" s="172"/>
      <c r="S2143" s="172"/>
      <c r="T2143" s="173"/>
      <c r="AT2143" s="168" t="s">
        <v>264</v>
      </c>
      <c r="AU2143" s="168" t="s">
        <v>82</v>
      </c>
      <c r="AV2143" s="13" t="s">
        <v>80</v>
      </c>
      <c r="AW2143" s="13" t="s">
        <v>34</v>
      </c>
      <c r="AX2143" s="13" t="s">
        <v>73</v>
      </c>
      <c r="AY2143" s="168" t="s">
        <v>252</v>
      </c>
    </row>
    <row r="2144" spans="2:51" s="14" customFormat="1" ht="11.25">
      <c r="B2144" s="174"/>
      <c r="D2144" s="160" t="s">
        <v>264</v>
      </c>
      <c r="E2144" s="175" t="s">
        <v>3</v>
      </c>
      <c r="F2144" s="176" t="s">
        <v>548</v>
      </c>
      <c r="H2144" s="177">
        <v>30</v>
      </c>
      <c r="I2144" s="178"/>
      <c r="L2144" s="174"/>
      <c r="M2144" s="179"/>
      <c r="N2144" s="180"/>
      <c r="O2144" s="180"/>
      <c r="P2144" s="180"/>
      <c r="Q2144" s="180"/>
      <c r="R2144" s="180"/>
      <c r="S2144" s="180"/>
      <c r="T2144" s="181"/>
      <c r="AT2144" s="175" t="s">
        <v>264</v>
      </c>
      <c r="AU2144" s="175" t="s">
        <v>82</v>
      </c>
      <c r="AV2144" s="14" t="s">
        <v>82</v>
      </c>
      <c r="AW2144" s="14" t="s">
        <v>34</v>
      </c>
      <c r="AX2144" s="14" t="s">
        <v>73</v>
      </c>
      <c r="AY2144" s="175" t="s">
        <v>252</v>
      </c>
    </row>
    <row r="2145" spans="2:51" s="13" customFormat="1" ht="11.25">
      <c r="B2145" s="167"/>
      <c r="D2145" s="160" t="s">
        <v>264</v>
      </c>
      <c r="E2145" s="168" t="s">
        <v>3</v>
      </c>
      <c r="F2145" s="169" t="s">
        <v>7604</v>
      </c>
      <c r="H2145" s="168" t="s">
        <v>3</v>
      </c>
      <c r="I2145" s="170"/>
      <c r="L2145" s="167"/>
      <c r="M2145" s="171"/>
      <c r="N2145" s="172"/>
      <c r="O2145" s="172"/>
      <c r="P2145" s="172"/>
      <c r="Q2145" s="172"/>
      <c r="R2145" s="172"/>
      <c r="S2145" s="172"/>
      <c r="T2145" s="173"/>
      <c r="AT2145" s="168" t="s">
        <v>264</v>
      </c>
      <c r="AU2145" s="168" t="s">
        <v>82</v>
      </c>
      <c r="AV2145" s="13" t="s">
        <v>80</v>
      </c>
      <c r="AW2145" s="13" t="s">
        <v>34</v>
      </c>
      <c r="AX2145" s="13" t="s">
        <v>73</v>
      </c>
      <c r="AY2145" s="168" t="s">
        <v>252</v>
      </c>
    </row>
    <row r="2146" spans="2:51" s="14" customFormat="1" ht="11.25">
      <c r="B2146" s="174"/>
      <c r="D2146" s="160" t="s">
        <v>264</v>
      </c>
      <c r="E2146" s="175" t="s">
        <v>3</v>
      </c>
      <c r="F2146" s="176" t="s">
        <v>624</v>
      </c>
      <c r="H2146" s="177">
        <v>39</v>
      </c>
      <c r="I2146" s="178"/>
      <c r="L2146" s="174"/>
      <c r="M2146" s="179"/>
      <c r="N2146" s="180"/>
      <c r="O2146" s="180"/>
      <c r="P2146" s="180"/>
      <c r="Q2146" s="180"/>
      <c r="R2146" s="180"/>
      <c r="S2146" s="180"/>
      <c r="T2146" s="181"/>
      <c r="AT2146" s="175" t="s">
        <v>264</v>
      </c>
      <c r="AU2146" s="175" t="s">
        <v>82</v>
      </c>
      <c r="AV2146" s="14" t="s">
        <v>82</v>
      </c>
      <c r="AW2146" s="14" t="s">
        <v>34</v>
      </c>
      <c r="AX2146" s="14" t="s">
        <v>73</v>
      </c>
      <c r="AY2146" s="175" t="s">
        <v>252</v>
      </c>
    </row>
    <row r="2147" spans="2:51" s="13" customFormat="1" ht="11.25">
      <c r="B2147" s="167"/>
      <c r="D2147" s="160" t="s">
        <v>264</v>
      </c>
      <c r="E2147" s="168" t="s">
        <v>3</v>
      </c>
      <c r="F2147" s="169" t="s">
        <v>7605</v>
      </c>
      <c r="H2147" s="168" t="s">
        <v>3</v>
      </c>
      <c r="I2147" s="170"/>
      <c r="L2147" s="167"/>
      <c r="M2147" s="171"/>
      <c r="N2147" s="172"/>
      <c r="O2147" s="172"/>
      <c r="P2147" s="172"/>
      <c r="Q2147" s="172"/>
      <c r="R2147" s="172"/>
      <c r="S2147" s="172"/>
      <c r="T2147" s="173"/>
      <c r="AT2147" s="168" t="s">
        <v>264</v>
      </c>
      <c r="AU2147" s="168" t="s">
        <v>82</v>
      </c>
      <c r="AV2147" s="13" t="s">
        <v>80</v>
      </c>
      <c r="AW2147" s="13" t="s">
        <v>34</v>
      </c>
      <c r="AX2147" s="13" t="s">
        <v>73</v>
      </c>
      <c r="AY2147" s="168" t="s">
        <v>252</v>
      </c>
    </row>
    <row r="2148" spans="2:51" s="14" customFormat="1" ht="11.25">
      <c r="B2148" s="174"/>
      <c r="D2148" s="160" t="s">
        <v>264</v>
      </c>
      <c r="E2148" s="175" t="s">
        <v>3</v>
      </c>
      <c r="F2148" s="176" t="s">
        <v>328</v>
      </c>
      <c r="H2148" s="177">
        <v>9</v>
      </c>
      <c r="I2148" s="178"/>
      <c r="L2148" s="174"/>
      <c r="M2148" s="179"/>
      <c r="N2148" s="180"/>
      <c r="O2148" s="180"/>
      <c r="P2148" s="180"/>
      <c r="Q2148" s="180"/>
      <c r="R2148" s="180"/>
      <c r="S2148" s="180"/>
      <c r="T2148" s="181"/>
      <c r="AT2148" s="175" t="s">
        <v>264</v>
      </c>
      <c r="AU2148" s="175" t="s">
        <v>82</v>
      </c>
      <c r="AV2148" s="14" t="s">
        <v>82</v>
      </c>
      <c r="AW2148" s="14" t="s">
        <v>34</v>
      </c>
      <c r="AX2148" s="14" t="s">
        <v>73</v>
      </c>
      <c r="AY2148" s="175" t="s">
        <v>252</v>
      </c>
    </row>
    <row r="2149" spans="2:51" s="13" customFormat="1" ht="11.25">
      <c r="B2149" s="167"/>
      <c r="D2149" s="160" t="s">
        <v>264</v>
      </c>
      <c r="E2149" s="168" t="s">
        <v>3</v>
      </c>
      <c r="F2149" s="169" t="s">
        <v>7606</v>
      </c>
      <c r="H2149" s="168" t="s">
        <v>3</v>
      </c>
      <c r="I2149" s="170"/>
      <c r="L2149" s="167"/>
      <c r="M2149" s="171"/>
      <c r="N2149" s="172"/>
      <c r="O2149" s="172"/>
      <c r="P2149" s="172"/>
      <c r="Q2149" s="172"/>
      <c r="R2149" s="172"/>
      <c r="S2149" s="172"/>
      <c r="T2149" s="173"/>
      <c r="AT2149" s="168" t="s">
        <v>264</v>
      </c>
      <c r="AU2149" s="168" t="s">
        <v>82</v>
      </c>
      <c r="AV2149" s="13" t="s">
        <v>80</v>
      </c>
      <c r="AW2149" s="13" t="s">
        <v>34</v>
      </c>
      <c r="AX2149" s="13" t="s">
        <v>73</v>
      </c>
      <c r="AY2149" s="168" t="s">
        <v>252</v>
      </c>
    </row>
    <row r="2150" spans="2:51" s="14" customFormat="1" ht="11.25">
      <c r="B2150" s="174"/>
      <c r="D2150" s="160" t="s">
        <v>264</v>
      </c>
      <c r="E2150" s="175" t="s">
        <v>3</v>
      </c>
      <c r="F2150" s="176" t="s">
        <v>338</v>
      </c>
      <c r="H2150" s="177">
        <v>10</v>
      </c>
      <c r="I2150" s="178"/>
      <c r="L2150" s="174"/>
      <c r="M2150" s="179"/>
      <c r="N2150" s="180"/>
      <c r="O2150" s="180"/>
      <c r="P2150" s="180"/>
      <c r="Q2150" s="180"/>
      <c r="R2150" s="180"/>
      <c r="S2150" s="180"/>
      <c r="T2150" s="181"/>
      <c r="AT2150" s="175" t="s">
        <v>264</v>
      </c>
      <c r="AU2150" s="175" t="s">
        <v>82</v>
      </c>
      <c r="AV2150" s="14" t="s">
        <v>82</v>
      </c>
      <c r="AW2150" s="14" t="s">
        <v>34</v>
      </c>
      <c r="AX2150" s="14" t="s">
        <v>73</v>
      </c>
      <c r="AY2150" s="175" t="s">
        <v>252</v>
      </c>
    </row>
    <row r="2151" spans="2:51" s="13" customFormat="1" ht="11.25">
      <c r="B2151" s="167"/>
      <c r="D2151" s="160" t="s">
        <v>264</v>
      </c>
      <c r="E2151" s="168" t="s">
        <v>3</v>
      </c>
      <c r="F2151" s="169" t="s">
        <v>7607</v>
      </c>
      <c r="H2151" s="168" t="s">
        <v>3</v>
      </c>
      <c r="I2151" s="170"/>
      <c r="L2151" s="167"/>
      <c r="M2151" s="171"/>
      <c r="N2151" s="172"/>
      <c r="O2151" s="172"/>
      <c r="P2151" s="172"/>
      <c r="Q2151" s="172"/>
      <c r="R2151" s="172"/>
      <c r="S2151" s="172"/>
      <c r="T2151" s="173"/>
      <c r="AT2151" s="168" t="s">
        <v>264</v>
      </c>
      <c r="AU2151" s="168" t="s">
        <v>82</v>
      </c>
      <c r="AV2151" s="13" t="s">
        <v>80</v>
      </c>
      <c r="AW2151" s="13" t="s">
        <v>34</v>
      </c>
      <c r="AX2151" s="13" t="s">
        <v>73</v>
      </c>
      <c r="AY2151" s="168" t="s">
        <v>252</v>
      </c>
    </row>
    <row r="2152" spans="2:51" s="14" customFormat="1" ht="11.25">
      <c r="B2152" s="174"/>
      <c r="D2152" s="160" t="s">
        <v>264</v>
      </c>
      <c r="E2152" s="175" t="s">
        <v>3</v>
      </c>
      <c r="F2152" s="176" t="s">
        <v>360</v>
      </c>
      <c r="H2152" s="177">
        <v>11</v>
      </c>
      <c r="I2152" s="178"/>
      <c r="L2152" s="174"/>
      <c r="M2152" s="179"/>
      <c r="N2152" s="180"/>
      <c r="O2152" s="180"/>
      <c r="P2152" s="180"/>
      <c r="Q2152" s="180"/>
      <c r="R2152" s="180"/>
      <c r="S2152" s="180"/>
      <c r="T2152" s="181"/>
      <c r="AT2152" s="175" t="s">
        <v>264</v>
      </c>
      <c r="AU2152" s="175" t="s">
        <v>82</v>
      </c>
      <c r="AV2152" s="14" t="s">
        <v>82</v>
      </c>
      <c r="AW2152" s="14" t="s">
        <v>34</v>
      </c>
      <c r="AX2152" s="14" t="s">
        <v>73</v>
      </c>
      <c r="AY2152" s="175" t="s">
        <v>252</v>
      </c>
    </row>
    <row r="2153" spans="2:51" s="13" customFormat="1" ht="11.25">
      <c r="B2153" s="167"/>
      <c r="D2153" s="160" t="s">
        <v>264</v>
      </c>
      <c r="E2153" s="168" t="s">
        <v>3</v>
      </c>
      <c r="F2153" s="169" t="s">
        <v>7608</v>
      </c>
      <c r="H2153" s="168" t="s">
        <v>3</v>
      </c>
      <c r="I2153" s="170"/>
      <c r="L2153" s="167"/>
      <c r="M2153" s="171"/>
      <c r="N2153" s="172"/>
      <c r="O2153" s="172"/>
      <c r="P2153" s="172"/>
      <c r="Q2153" s="172"/>
      <c r="R2153" s="172"/>
      <c r="S2153" s="172"/>
      <c r="T2153" s="173"/>
      <c r="AT2153" s="168" t="s">
        <v>264</v>
      </c>
      <c r="AU2153" s="168" t="s">
        <v>82</v>
      </c>
      <c r="AV2153" s="13" t="s">
        <v>80</v>
      </c>
      <c r="AW2153" s="13" t="s">
        <v>34</v>
      </c>
      <c r="AX2153" s="13" t="s">
        <v>73</v>
      </c>
      <c r="AY2153" s="168" t="s">
        <v>252</v>
      </c>
    </row>
    <row r="2154" spans="2:51" s="14" customFormat="1" ht="11.25">
      <c r="B2154" s="174"/>
      <c r="D2154" s="160" t="s">
        <v>264</v>
      </c>
      <c r="E2154" s="175" t="s">
        <v>3</v>
      </c>
      <c r="F2154" s="176" t="s">
        <v>360</v>
      </c>
      <c r="H2154" s="177">
        <v>11</v>
      </c>
      <c r="I2154" s="178"/>
      <c r="L2154" s="174"/>
      <c r="M2154" s="179"/>
      <c r="N2154" s="180"/>
      <c r="O2154" s="180"/>
      <c r="P2154" s="180"/>
      <c r="Q2154" s="180"/>
      <c r="R2154" s="180"/>
      <c r="S2154" s="180"/>
      <c r="T2154" s="181"/>
      <c r="AT2154" s="175" t="s">
        <v>264</v>
      </c>
      <c r="AU2154" s="175" t="s">
        <v>82</v>
      </c>
      <c r="AV2154" s="14" t="s">
        <v>82</v>
      </c>
      <c r="AW2154" s="14" t="s">
        <v>34</v>
      </c>
      <c r="AX2154" s="14" t="s">
        <v>73</v>
      </c>
      <c r="AY2154" s="175" t="s">
        <v>252</v>
      </c>
    </row>
    <row r="2155" spans="2:51" s="13" customFormat="1" ht="11.25">
      <c r="B2155" s="167"/>
      <c r="D2155" s="160" t="s">
        <v>264</v>
      </c>
      <c r="E2155" s="168" t="s">
        <v>3</v>
      </c>
      <c r="F2155" s="169" t="s">
        <v>7609</v>
      </c>
      <c r="H2155" s="168" t="s">
        <v>3</v>
      </c>
      <c r="I2155" s="170"/>
      <c r="L2155" s="167"/>
      <c r="M2155" s="171"/>
      <c r="N2155" s="172"/>
      <c r="O2155" s="172"/>
      <c r="P2155" s="172"/>
      <c r="Q2155" s="172"/>
      <c r="R2155" s="172"/>
      <c r="S2155" s="172"/>
      <c r="T2155" s="173"/>
      <c r="AT2155" s="168" t="s">
        <v>264</v>
      </c>
      <c r="AU2155" s="168" t="s">
        <v>82</v>
      </c>
      <c r="AV2155" s="13" t="s">
        <v>80</v>
      </c>
      <c r="AW2155" s="13" t="s">
        <v>34</v>
      </c>
      <c r="AX2155" s="13" t="s">
        <v>73</v>
      </c>
      <c r="AY2155" s="168" t="s">
        <v>252</v>
      </c>
    </row>
    <row r="2156" spans="2:51" s="14" customFormat="1" ht="11.25">
      <c r="B2156" s="174"/>
      <c r="D2156" s="160" t="s">
        <v>264</v>
      </c>
      <c r="E2156" s="175" t="s">
        <v>3</v>
      </c>
      <c r="F2156" s="176" t="s">
        <v>296</v>
      </c>
      <c r="H2156" s="177">
        <v>5</v>
      </c>
      <c r="I2156" s="178"/>
      <c r="L2156" s="174"/>
      <c r="M2156" s="179"/>
      <c r="N2156" s="180"/>
      <c r="O2156" s="180"/>
      <c r="P2156" s="180"/>
      <c r="Q2156" s="180"/>
      <c r="R2156" s="180"/>
      <c r="S2156" s="180"/>
      <c r="T2156" s="181"/>
      <c r="AT2156" s="175" t="s">
        <v>264</v>
      </c>
      <c r="AU2156" s="175" t="s">
        <v>82</v>
      </c>
      <c r="AV2156" s="14" t="s">
        <v>82</v>
      </c>
      <c r="AW2156" s="14" t="s">
        <v>34</v>
      </c>
      <c r="AX2156" s="14" t="s">
        <v>73</v>
      </c>
      <c r="AY2156" s="175" t="s">
        <v>252</v>
      </c>
    </row>
    <row r="2157" spans="2:51" s="13" customFormat="1" ht="11.25">
      <c r="B2157" s="167"/>
      <c r="D2157" s="160" t="s">
        <v>264</v>
      </c>
      <c r="E2157" s="168" t="s">
        <v>3</v>
      </c>
      <c r="F2157" s="169" t="s">
        <v>7610</v>
      </c>
      <c r="H2157" s="168" t="s">
        <v>3</v>
      </c>
      <c r="I2157" s="170"/>
      <c r="L2157" s="167"/>
      <c r="M2157" s="171"/>
      <c r="N2157" s="172"/>
      <c r="O2157" s="172"/>
      <c r="P2157" s="172"/>
      <c r="Q2157" s="172"/>
      <c r="R2157" s="172"/>
      <c r="S2157" s="172"/>
      <c r="T2157" s="173"/>
      <c r="AT2157" s="168" t="s">
        <v>264</v>
      </c>
      <c r="AU2157" s="168" t="s">
        <v>82</v>
      </c>
      <c r="AV2157" s="13" t="s">
        <v>80</v>
      </c>
      <c r="AW2157" s="13" t="s">
        <v>34</v>
      </c>
      <c r="AX2157" s="13" t="s">
        <v>73</v>
      </c>
      <c r="AY2157" s="168" t="s">
        <v>252</v>
      </c>
    </row>
    <row r="2158" spans="2:51" s="14" customFormat="1" ht="11.25">
      <c r="B2158" s="174"/>
      <c r="D2158" s="160" t="s">
        <v>264</v>
      </c>
      <c r="E2158" s="175" t="s">
        <v>3</v>
      </c>
      <c r="F2158" s="176" t="s">
        <v>1085</v>
      </c>
      <c r="H2158" s="177">
        <v>76</v>
      </c>
      <c r="I2158" s="178"/>
      <c r="L2158" s="174"/>
      <c r="M2158" s="179"/>
      <c r="N2158" s="180"/>
      <c r="O2158" s="180"/>
      <c r="P2158" s="180"/>
      <c r="Q2158" s="180"/>
      <c r="R2158" s="180"/>
      <c r="S2158" s="180"/>
      <c r="T2158" s="181"/>
      <c r="AT2158" s="175" t="s">
        <v>264</v>
      </c>
      <c r="AU2158" s="175" t="s">
        <v>82</v>
      </c>
      <c r="AV2158" s="14" t="s">
        <v>82</v>
      </c>
      <c r="AW2158" s="14" t="s">
        <v>34</v>
      </c>
      <c r="AX2158" s="14" t="s">
        <v>73</v>
      </c>
      <c r="AY2158" s="175" t="s">
        <v>252</v>
      </c>
    </row>
    <row r="2159" spans="2:51" s="13" customFormat="1" ht="11.25">
      <c r="B2159" s="167"/>
      <c r="D2159" s="160" t="s">
        <v>264</v>
      </c>
      <c r="E2159" s="168" t="s">
        <v>3</v>
      </c>
      <c r="F2159" s="169" t="s">
        <v>7611</v>
      </c>
      <c r="H2159" s="168" t="s">
        <v>3</v>
      </c>
      <c r="I2159" s="170"/>
      <c r="L2159" s="167"/>
      <c r="M2159" s="171"/>
      <c r="N2159" s="172"/>
      <c r="O2159" s="172"/>
      <c r="P2159" s="172"/>
      <c r="Q2159" s="172"/>
      <c r="R2159" s="172"/>
      <c r="S2159" s="172"/>
      <c r="T2159" s="173"/>
      <c r="AT2159" s="168" t="s">
        <v>264</v>
      </c>
      <c r="AU2159" s="168" t="s">
        <v>82</v>
      </c>
      <c r="AV2159" s="13" t="s">
        <v>80</v>
      </c>
      <c r="AW2159" s="13" t="s">
        <v>34</v>
      </c>
      <c r="AX2159" s="13" t="s">
        <v>73</v>
      </c>
      <c r="AY2159" s="168" t="s">
        <v>252</v>
      </c>
    </row>
    <row r="2160" spans="2:51" s="14" customFormat="1" ht="11.25">
      <c r="B2160" s="174"/>
      <c r="D2160" s="160" t="s">
        <v>264</v>
      </c>
      <c r="E2160" s="175" t="s">
        <v>3</v>
      </c>
      <c r="F2160" s="176" t="s">
        <v>1281</v>
      </c>
      <c r="H2160" s="177">
        <v>96</v>
      </c>
      <c r="I2160" s="178"/>
      <c r="L2160" s="174"/>
      <c r="M2160" s="179"/>
      <c r="N2160" s="180"/>
      <c r="O2160" s="180"/>
      <c r="P2160" s="180"/>
      <c r="Q2160" s="180"/>
      <c r="R2160" s="180"/>
      <c r="S2160" s="180"/>
      <c r="T2160" s="181"/>
      <c r="AT2160" s="175" t="s">
        <v>264</v>
      </c>
      <c r="AU2160" s="175" t="s">
        <v>82</v>
      </c>
      <c r="AV2160" s="14" t="s">
        <v>82</v>
      </c>
      <c r="AW2160" s="14" t="s">
        <v>34</v>
      </c>
      <c r="AX2160" s="14" t="s">
        <v>73</v>
      </c>
      <c r="AY2160" s="175" t="s">
        <v>252</v>
      </c>
    </row>
    <row r="2161" spans="2:51" s="13" customFormat="1" ht="11.25">
      <c r="B2161" s="167"/>
      <c r="D2161" s="160" t="s">
        <v>264</v>
      </c>
      <c r="E2161" s="168" t="s">
        <v>3</v>
      </c>
      <c r="F2161" s="169" t="s">
        <v>7612</v>
      </c>
      <c r="H2161" s="168" t="s">
        <v>3</v>
      </c>
      <c r="I2161" s="170"/>
      <c r="L2161" s="167"/>
      <c r="M2161" s="171"/>
      <c r="N2161" s="172"/>
      <c r="O2161" s="172"/>
      <c r="P2161" s="172"/>
      <c r="Q2161" s="172"/>
      <c r="R2161" s="172"/>
      <c r="S2161" s="172"/>
      <c r="T2161" s="173"/>
      <c r="AT2161" s="168" t="s">
        <v>264</v>
      </c>
      <c r="AU2161" s="168" t="s">
        <v>82</v>
      </c>
      <c r="AV2161" s="13" t="s">
        <v>80</v>
      </c>
      <c r="AW2161" s="13" t="s">
        <v>34</v>
      </c>
      <c r="AX2161" s="13" t="s">
        <v>73</v>
      </c>
      <c r="AY2161" s="168" t="s">
        <v>252</v>
      </c>
    </row>
    <row r="2162" spans="2:51" s="14" customFormat="1" ht="11.25">
      <c r="B2162" s="174"/>
      <c r="D2162" s="160" t="s">
        <v>264</v>
      </c>
      <c r="E2162" s="175" t="s">
        <v>3</v>
      </c>
      <c r="F2162" s="176" t="s">
        <v>9</v>
      </c>
      <c r="H2162" s="177">
        <v>15</v>
      </c>
      <c r="I2162" s="178"/>
      <c r="L2162" s="174"/>
      <c r="M2162" s="179"/>
      <c r="N2162" s="180"/>
      <c r="O2162" s="180"/>
      <c r="P2162" s="180"/>
      <c r="Q2162" s="180"/>
      <c r="R2162" s="180"/>
      <c r="S2162" s="180"/>
      <c r="T2162" s="181"/>
      <c r="AT2162" s="175" t="s">
        <v>264</v>
      </c>
      <c r="AU2162" s="175" t="s">
        <v>82</v>
      </c>
      <c r="AV2162" s="14" t="s">
        <v>82</v>
      </c>
      <c r="AW2162" s="14" t="s">
        <v>34</v>
      </c>
      <c r="AX2162" s="14" t="s">
        <v>73</v>
      </c>
      <c r="AY2162" s="175" t="s">
        <v>252</v>
      </c>
    </row>
    <row r="2163" spans="2:51" s="13" customFormat="1" ht="11.25">
      <c r="B2163" s="167"/>
      <c r="D2163" s="160" t="s">
        <v>264</v>
      </c>
      <c r="E2163" s="168" t="s">
        <v>3</v>
      </c>
      <c r="F2163" s="169" t="s">
        <v>7613</v>
      </c>
      <c r="H2163" s="168" t="s">
        <v>3</v>
      </c>
      <c r="I2163" s="170"/>
      <c r="L2163" s="167"/>
      <c r="M2163" s="171"/>
      <c r="N2163" s="172"/>
      <c r="O2163" s="172"/>
      <c r="P2163" s="172"/>
      <c r="Q2163" s="172"/>
      <c r="R2163" s="172"/>
      <c r="S2163" s="172"/>
      <c r="T2163" s="173"/>
      <c r="AT2163" s="168" t="s">
        <v>264</v>
      </c>
      <c r="AU2163" s="168" t="s">
        <v>82</v>
      </c>
      <c r="AV2163" s="13" t="s">
        <v>80</v>
      </c>
      <c r="AW2163" s="13" t="s">
        <v>34</v>
      </c>
      <c r="AX2163" s="13" t="s">
        <v>73</v>
      </c>
      <c r="AY2163" s="168" t="s">
        <v>252</v>
      </c>
    </row>
    <row r="2164" spans="2:51" s="14" customFormat="1" ht="11.25">
      <c r="B2164" s="174"/>
      <c r="D2164" s="160" t="s">
        <v>264</v>
      </c>
      <c r="E2164" s="175" t="s">
        <v>3</v>
      </c>
      <c r="F2164" s="176" t="s">
        <v>8</v>
      </c>
      <c r="H2164" s="177">
        <v>21</v>
      </c>
      <c r="I2164" s="178"/>
      <c r="L2164" s="174"/>
      <c r="M2164" s="179"/>
      <c r="N2164" s="180"/>
      <c r="O2164" s="180"/>
      <c r="P2164" s="180"/>
      <c r="Q2164" s="180"/>
      <c r="R2164" s="180"/>
      <c r="S2164" s="180"/>
      <c r="T2164" s="181"/>
      <c r="AT2164" s="175" t="s">
        <v>264</v>
      </c>
      <c r="AU2164" s="175" t="s">
        <v>82</v>
      </c>
      <c r="AV2164" s="14" t="s">
        <v>82</v>
      </c>
      <c r="AW2164" s="14" t="s">
        <v>34</v>
      </c>
      <c r="AX2164" s="14" t="s">
        <v>73</v>
      </c>
      <c r="AY2164" s="175" t="s">
        <v>252</v>
      </c>
    </row>
    <row r="2165" spans="2:51" s="13" customFormat="1" ht="11.25">
      <c r="B2165" s="167"/>
      <c r="D2165" s="160" t="s">
        <v>264</v>
      </c>
      <c r="E2165" s="168" t="s">
        <v>3</v>
      </c>
      <c r="F2165" s="169" t="s">
        <v>7614</v>
      </c>
      <c r="H2165" s="168" t="s">
        <v>3</v>
      </c>
      <c r="I2165" s="170"/>
      <c r="L2165" s="167"/>
      <c r="M2165" s="171"/>
      <c r="N2165" s="172"/>
      <c r="O2165" s="172"/>
      <c r="P2165" s="172"/>
      <c r="Q2165" s="172"/>
      <c r="R2165" s="172"/>
      <c r="S2165" s="172"/>
      <c r="T2165" s="173"/>
      <c r="AT2165" s="168" t="s">
        <v>264</v>
      </c>
      <c r="AU2165" s="168" t="s">
        <v>82</v>
      </c>
      <c r="AV2165" s="13" t="s">
        <v>80</v>
      </c>
      <c r="AW2165" s="13" t="s">
        <v>34</v>
      </c>
      <c r="AX2165" s="13" t="s">
        <v>73</v>
      </c>
      <c r="AY2165" s="168" t="s">
        <v>252</v>
      </c>
    </row>
    <row r="2166" spans="2:51" s="14" customFormat="1" ht="11.25">
      <c r="B2166" s="174"/>
      <c r="D2166" s="160" t="s">
        <v>264</v>
      </c>
      <c r="E2166" s="175" t="s">
        <v>3</v>
      </c>
      <c r="F2166" s="176" t="s">
        <v>517</v>
      </c>
      <c r="H2166" s="177">
        <v>29</v>
      </c>
      <c r="I2166" s="178"/>
      <c r="L2166" s="174"/>
      <c r="M2166" s="179"/>
      <c r="N2166" s="180"/>
      <c r="O2166" s="180"/>
      <c r="P2166" s="180"/>
      <c r="Q2166" s="180"/>
      <c r="R2166" s="180"/>
      <c r="S2166" s="180"/>
      <c r="T2166" s="181"/>
      <c r="AT2166" s="175" t="s">
        <v>264</v>
      </c>
      <c r="AU2166" s="175" t="s">
        <v>82</v>
      </c>
      <c r="AV2166" s="14" t="s">
        <v>82</v>
      </c>
      <c r="AW2166" s="14" t="s">
        <v>34</v>
      </c>
      <c r="AX2166" s="14" t="s">
        <v>73</v>
      </c>
      <c r="AY2166" s="175" t="s">
        <v>252</v>
      </c>
    </row>
    <row r="2167" spans="2:51" s="13" customFormat="1" ht="11.25">
      <c r="B2167" s="167"/>
      <c r="D2167" s="160" t="s">
        <v>264</v>
      </c>
      <c r="E2167" s="168" t="s">
        <v>3</v>
      </c>
      <c r="F2167" s="169" t="s">
        <v>7615</v>
      </c>
      <c r="H2167" s="168" t="s">
        <v>3</v>
      </c>
      <c r="I2167" s="170"/>
      <c r="L2167" s="167"/>
      <c r="M2167" s="171"/>
      <c r="N2167" s="172"/>
      <c r="O2167" s="172"/>
      <c r="P2167" s="172"/>
      <c r="Q2167" s="172"/>
      <c r="R2167" s="172"/>
      <c r="S2167" s="172"/>
      <c r="T2167" s="173"/>
      <c r="AT2167" s="168" t="s">
        <v>264</v>
      </c>
      <c r="AU2167" s="168" t="s">
        <v>82</v>
      </c>
      <c r="AV2167" s="13" t="s">
        <v>80</v>
      </c>
      <c r="AW2167" s="13" t="s">
        <v>34</v>
      </c>
      <c r="AX2167" s="13" t="s">
        <v>73</v>
      </c>
      <c r="AY2167" s="168" t="s">
        <v>252</v>
      </c>
    </row>
    <row r="2168" spans="2:51" s="14" customFormat="1" ht="11.25">
      <c r="B2168" s="174"/>
      <c r="D2168" s="160" t="s">
        <v>264</v>
      </c>
      <c r="E2168" s="175" t="s">
        <v>3</v>
      </c>
      <c r="F2168" s="176" t="s">
        <v>610</v>
      </c>
      <c r="H2168" s="177">
        <v>37</v>
      </c>
      <c r="I2168" s="178"/>
      <c r="L2168" s="174"/>
      <c r="M2168" s="179"/>
      <c r="N2168" s="180"/>
      <c r="O2168" s="180"/>
      <c r="P2168" s="180"/>
      <c r="Q2168" s="180"/>
      <c r="R2168" s="180"/>
      <c r="S2168" s="180"/>
      <c r="T2168" s="181"/>
      <c r="AT2168" s="175" t="s">
        <v>264</v>
      </c>
      <c r="AU2168" s="175" t="s">
        <v>82</v>
      </c>
      <c r="AV2168" s="14" t="s">
        <v>82</v>
      </c>
      <c r="AW2168" s="14" t="s">
        <v>34</v>
      </c>
      <c r="AX2168" s="14" t="s">
        <v>73</v>
      </c>
      <c r="AY2168" s="175" t="s">
        <v>252</v>
      </c>
    </row>
    <row r="2169" spans="2:51" s="13" customFormat="1" ht="11.25">
      <c r="B2169" s="167"/>
      <c r="D2169" s="160" t="s">
        <v>264</v>
      </c>
      <c r="E2169" s="168" t="s">
        <v>3</v>
      </c>
      <c r="F2169" s="169" t="s">
        <v>7616</v>
      </c>
      <c r="H2169" s="168" t="s">
        <v>3</v>
      </c>
      <c r="I2169" s="170"/>
      <c r="L2169" s="167"/>
      <c r="M2169" s="171"/>
      <c r="N2169" s="172"/>
      <c r="O2169" s="172"/>
      <c r="P2169" s="172"/>
      <c r="Q2169" s="172"/>
      <c r="R2169" s="172"/>
      <c r="S2169" s="172"/>
      <c r="T2169" s="173"/>
      <c r="AT2169" s="168" t="s">
        <v>264</v>
      </c>
      <c r="AU2169" s="168" t="s">
        <v>82</v>
      </c>
      <c r="AV2169" s="13" t="s">
        <v>80</v>
      </c>
      <c r="AW2169" s="13" t="s">
        <v>34</v>
      </c>
      <c r="AX2169" s="13" t="s">
        <v>73</v>
      </c>
      <c r="AY2169" s="168" t="s">
        <v>252</v>
      </c>
    </row>
    <row r="2170" spans="2:51" s="14" customFormat="1" ht="11.25">
      <c r="B2170" s="174"/>
      <c r="D2170" s="160" t="s">
        <v>264</v>
      </c>
      <c r="E2170" s="175" t="s">
        <v>3</v>
      </c>
      <c r="F2170" s="176" t="s">
        <v>730</v>
      </c>
      <c r="H2170" s="177">
        <v>45</v>
      </c>
      <c r="I2170" s="178"/>
      <c r="L2170" s="174"/>
      <c r="M2170" s="179"/>
      <c r="N2170" s="180"/>
      <c r="O2170" s="180"/>
      <c r="P2170" s="180"/>
      <c r="Q2170" s="180"/>
      <c r="R2170" s="180"/>
      <c r="S2170" s="180"/>
      <c r="T2170" s="181"/>
      <c r="AT2170" s="175" t="s">
        <v>264</v>
      </c>
      <c r="AU2170" s="175" t="s">
        <v>82</v>
      </c>
      <c r="AV2170" s="14" t="s">
        <v>82</v>
      </c>
      <c r="AW2170" s="14" t="s">
        <v>34</v>
      </c>
      <c r="AX2170" s="14" t="s">
        <v>73</v>
      </c>
      <c r="AY2170" s="175" t="s">
        <v>252</v>
      </c>
    </row>
    <row r="2171" spans="2:51" s="13" customFormat="1" ht="11.25">
      <c r="B2171" s="167"/>
      <c r="D2171" s="160" t="s">
        <v>264</v>
      </c>
      <c r="E2171" s="168" t="s">
        <v>3</v>
      </c>
      <c r="F2171" s="169" t="s">
        <v>7617</v>
      </c>
      <c r="H2171" s="168" t="s">
        <v>3</v>
      </c>
      <c r="I2171" s="170"/>
      <c r="L2171" s="167"/>
      <c r="M2171" s="171"/>
      <c r="N2171" s="172"/>
      <c r="O2171" s="172"/>
      <c r="P2171" s="172"/>
      <c r="Q2171" s="172"/>
      <c r="R2171" s="172"/>
      <c r="S2171" s="172"/>
      <c r="T2171" s="173"/>
      <c r="AT2171" s="168" t="s">
        <v>264</v>
      </c>
      <c r="AU2171" s="168" t="s">
        <v>82</v>
      </c>
      <c r="AV2171" s="13" t="s">
        <v>80</v>
      </c>
      <c r="AW2171" s="13" t="s">
        <v>34</v>
      </c>
      <c r="AX2171" s="13" t="s">
        <v>73</v>
      </c>
      <c r="AY2171" s="168" t="s">
        <v>252</v>
      </c>
    </row>
    <row r="2172" spans="2:51" s="14" customFormat="1" ht="11.25">
      <c r="B2172" s="174"/>
      <c r="D2172" s="160" t="s">
        <v>264</v>
      </c>
      <c r="E2172" s="175" t="s">
        <v>3</v>
      </c>
      <c r="F2172" s="176" t="s">
        <v>640</v>
      </c>
      <c r="H2172" s="177">
        <v>41</v>
      </c>
      <c r="I2172" s="178"/>
      <c r="L2172" s="174"/>
      <c r="M2172" s="179"/>
      <c r="N2172" s="180"/>
      <c r="O2172" s="180"/>
      <c r="P2172" s="180"/>
      <c r="Q2172" s="180"/>
      <c r="R2172" s="180"/>
      <c r="S2172" s="180"/>
      <c r="T2172" s="181"/>
      <c r="AT2172" s="175" t="s">
        <v>264</v>
      </c>
      <c r="AU2172" s="175" t="s">
        <v>82</v>
      </c>
      <c r="AV2172" s="14" t="s">
        <v>82</v>
      </c>
      <c r="AW2172" s="14" t="s">
        <v>34</v>
      </c>
      <c r="AX2172" s="14" t="s">
        <v>73</v>
      </c>
      <c r="AY2172" s="175" t="s">
        <v>252</v>
      </c>
    </row>
    <row r="2173" spans="2:51" s="13" customFormat="1" ht="11.25">
      <c r="B2173" s="167"/>
      <c r="D2173" s="160" t="s">
        <v>264</v>
      </c>
      <c r="E2173" s="168" t="s">
        <v>3</v>
      </c>
      <c r="F2173" s="169" t="s">
        <v>7618</v>
      </c>
      <c r="H2173" s="168" t="s">
        <v>3</v>
      </c>
      <c r="I2173" s="170"/>
      <c r="L2173" s="167"/>
      <c r="M2173" s="171"/>
      <c r="N2173" s="172"/>
      <c r="O2173" s="172"/>
      <c r="P2173" s="172"/>
      <c r="Q2173" s="172"/>
      <c r="R2173" s="172"/>
      <c r="S2173" s="172"/>
      <c r="T2173" s="173"/>
      <c r="AT2173" s="168" t="s">
        <v>264</v>
      </c>
      <c r="AU2173" s="168" t="s">
        <v>82</v>
      </c>
      <c r="AV2173" s="13" t="s">
        <v>80</v>
      </c>
      <c r="AW2173" s="13" t="s">
        <v>34</v>
      </c>
      <c r="AX2173" s="13" t="s">
        <v>73</v>
      </c>
      <c r="AY2173" s="168" t="s">
        <v>252</v>
      </c>
    </row>
    <row r="2174" spans="2:51" s="14" customFormat="1" ht="11.25">
      <c r="B2174" s="174"/>
      <c r="D2174" s="160" t="s">
        <v>264</v>
      </c>
      <c r="E2174" s="175" t="s">
        <v>3</v>
      </c>
      <c r="F2174" s="176" t="s">
        <v>566</v>
      </c>
      <c r="H2174" s="177">
        <v>31</v>
      </c>
      <c r="I2174" s="178"/>
      <c r="L2174" s="174"/>
      <c r="M2174" s="179"/>
      <c r="N2174" s="180"/>
      <c r="O2174" s="180"/>
      <c r="P2174" s="180"/>
      <c r="Q2174" s="180"/>
      <c r="R2174" s="180"/>
      <c r="S2174" s="180"/>
      <c r="T2174" s="181"/>
      <c r="AT2174" s="175" t="s">
        <v>264</v>
      </c>
      <c r="AU2174" s="175" t="s">
        <v>82</v>
      </c>
      <c r="AV2174" s="14" t="s">
        <v>82</v>
      </c>
      <c r="AW2174" s="14" t="s">
        <v>34</v>
      </c>
      <c r="AX2174" s="14" t="s">
        <v>73</v>
      </c>
      <c r="AY2174" s="175" t="s">
        <v>252</v>
      </c>
    </row>
    <row r="2175" spans="2:51" s="13" customFormat="1" ht="11.25">
      <c r="B2175" s="167"/>
      <c r="D2175" s="160" t="s">
        <v>264</v>
      </c>
      <c r="E2175" s="168" t="s">
        <v>3</v>
      </c>
      <c r="F2175" s="169" t="s">
        <v>7619</v>
      </c>
      <c r="H2175" s="168" t="s">
        <v>3</v>
      </c>
      <c r="I2175" s="170"/>
      <c r="L2175" s="167"/>
      <c r="M2175" s="171"/>
      <c r="N2175" s="172"/>
      <c r="O2175" s="172"/>
      <c r="P2175" s="172"/>
      <c r="Q2175" s="172"/>
      <c r="R2175" s="172"/>
      <c r="S2175" s="172"/>
      <c r="T2175" s="173"/>
      <c r="AT2175" s="168" t="s">
        <v>264</v>
      </c>
      <c r="AU2175" s="168" t="s">
        <v>82</v>
      </c>
      <c r="AV2175" s="13" t="s">
        <v>80</v>
      </c>
      <c r="AW2175" s="13" t="s">
        <v>34</v>
      </c>
      <c r="AX2175" s="13" t="s">
        <v>73</v>
      </c>
      <c r="AY2175" s="168" t="s">
        <v>252</v>
      </c>
    </row>
    <row r="2176" spans="2:51" s="14" customFormat="1" ht="11.25">
      <c r="B2176" s="174"/>
      <c r="D2176" s="160" t="s">
        <v>264</v>
      </c>
      <c r="E2176" s="175" t="s">
        <v>3</v>
      </c>
      <c r="F2176" s="176" t="s">
        <v>618</v>
      </c>
      <c r="H2176" s="177">
        <v>38</v>
      </c>
      <c r="I2176" s="178"/>
      <c r="L2176" s="174"/>
      <c r="M2176" s="179"/>
      <c r="N2176" s="180"/>
      <c r="O2176" s="180"/>
      <c r="P2176" s="180"/>
      <c r="Q2176" s="180"/>
      <c r="R2176" s="180"/>
      <c r="S2176" s="180"/>
      <c r="T2176" s="181"/>
      <c r="AT2176" s="175" t="s">
        <v>264</v>
      </c>
      <c r="AU2176" s="175" t="s">
        <v>82</v>
      </c>
      <c r="AV2176" s="14" t="s">
        <v>82</v>
      </c>
      <c r="AW2176" s="14" t="s">
        <v>34</v>
      </c>
      <c r="AX2176" s="14" t="s">
        <v>73</v>
      </c>
      <c r="AY2176" s="175" t="s">
        <v>252</v>
      </c>
    </row>
    <row r="2177" spans="2:51" s="13" customFormat="1" ht="11.25">
      <c r="B2177" s="167"/>
      <c r="D2177" s="160" t="s">
        <v>264</v>
      </c>
      <c r="E2177" s="168" t="s">
        <v>3</v>
      </c>
      <c r="F2177" s="169" t="s">
        <v>7620</v>
      </c>
      <c r="H2177" s="168" t="s">
        <v>3</v>
      </c>
      <c r="I2177" s="170"/>
      <c r="L2177" s="167"/>
      <c r="M2177" s="171"/>
      <c r="N2177" s="172"/>
      <c r="O2177" s="172"/>
      <c r="P2177" s="172"/>
      <c r="Q2177" s="172"/>
      <c r="R2177" s="172"/>
      <c r="S2177" s="172"/>
      <c r="T2177" s="173"/>
      <c r="AT2177" s="168" t="s">
        <v>264</v>
      </c>
      <c r="AU2177" s="168" t="s">
        <v>82</v>
      </c>
      <c r="AV2177" s="13" t="s">
        <v>80</v>
      </c>
      <c r="AW2177" s="13" t="s">
        <v>34</v>
      </c>
      <c r="AX2177" s="13" t="s">
        <v>73</v>
      </c>
      <c r="AY2177" s="168" t="s">
        <v>252</v>
      </c>
    </row>
    <row r="2178" spans="2:51" s="14" customFormat="1" ht="11.25">
      <c r="B2178" s="174"/>
      <c r="D2178" s="160" t="s">
        <v>264</v>
      </c>
      <c r="E2178" s="175" t="s">
        <v>3</v>
      </c>
      <c r="F2178" s="176" t="s">
        <v>1054</v>
      </c>
      <c r="H2178" s="177">
        <v>71</v>
      </c>
      <c r="I2178" s="178"/>
      <c r="L2178" s="174"/>
      <c r="M2178" s="179"/>
      <c r="N2178" s="180"/>
      <c r="O2178" s="180"/>
      <c r="P2178" s="180"/>
      <c r="Q2178" s="180"/>
      <c r="R2178" s="180"/>
      <c r="S2178" s="180"/>
      <c r="T2178" s="181"/>
      <c r="AT2178" s="175" t="s">
        <v>264</v>
      </c>
      <c r="AU2178" s="175" t="s">
        <v>82</v>
      </c>
      <c r="AV2178" s="14" t="s">
        <v>82</v>
      </c>
      <c r="AW2178" s="14" t="s">
        <v>34</v>
      </c>
      <c r="AX2178" s="14" t="s">
        <v>73</v>
      </c>
      <c r="AY2178" s="175" t="s">
        <v>252</v>
      </c>
    </row>
    <row r="2179" spans="2:51" s="13" customFormat="1" ht="11.25">
      <c r="B2179" s="167"/>
      <c r="D2179" s="160" t="s">
        <v>264</v>
      </c>
      <c r="E2179" s="168" t="s">
        <v>3</v>
      </c>
      <c r="F2179" s="169" t="s">
        <v>7621</v>
      </c>
      <c r="H2179" s="168" t="s">
        <v>3</v>
      </c>
      <c r="I2179" s="170"/>
      <c r="L2179" s="167"/>
      <c r="M2179" s="171"/>
      <c r="N2179" s="172"/>
      <c r="O2179" s="172"/>
      <c r="P2179" s="172"/>
      <c r="Q2179" s="172"/>
      <c r="R2179" s="172"/>
      <c r="S2179" s="172"/>
      <c r="T2179" s="173"/>
      <c r="AT2179" s="168" t="s">
        <v>264</v>
      </c>
      <c r="AU2179" s="168" t="s">
        <v>82</v>
      </c>
      <c r="AV2179" s="13" t="s">
        <v>80</v>
      </c>
      <c r="AW2179" s="13" t="s">
        <v>34</v>
      </c>
      <c r="AX2179" s="13" t="s">
        <v>73</v>
      </c>
      <c r="AY2179" s="168" t="s">
        <v>252</v>
      </c>
    </row>
    <row r="2180" spans="2:51" s="14" customFormat="1" ht="11.25">
      <c r="B2180" s="174"/>
      <c r="D2180" s="160" t="s">
        <v>264</v>
      </c>
      <c r="E2180" s="175" t="s">
        <v>3</v>
      </c>
      <c r="F2180" s="176" t="s">
        <v>916</v>
      </c>
      <c r="H2180" s="177">
        <v>62</v>
      </c>
      <c r="I2180" s="178"/>
      <c r="L2180" s="174"/>
      <c r="M2180" s="179"/>
      <c r="N2180" s="180"/>
      <c r="O2180" s="180"/>
      <c r="P2180" s="180"/>
      <c r="Q2180" s="180"/>
      <c r="R2180" s="180"/>
      <c r="S2180" s="180"/>
      <c r="T2180" s="181"/>
      <c r="AT2180" s="175" t="s">
        <v>264</v>
      </c>
      <c r="AU2180" s="175" t="s">
        <v>82</v>
      </c>
      <c r="AV2180" s="14" t="s">
        <v>82</v>
      </c>
      <c r="AW2180" s="14" t="s">
        <v>34</v>
      </c>
      <c r="AX2180" s="14" t="s">
        <v>73</v>
      </c>
      <c r="AY2180" s="175" t="s">
        <v>252</v>
      </c>
    </row>
    <row r="2181" spans="2:51" s="13" customFormat="1" ht="11.25">
      <c r="B2181" s="167"/>
      <c r="D2181" s="160" t="s">
        <v>264</v>
      </c>
      <c r="E2181" s="168" t="s">
        <v>3</v>
      </c>
      <c r="F2181" s="169" t="s">
        <v>7622</v>
      </c>
      <c r="H2181" s="168" t="s">
        <v>3</v>
      </c>
      <c r="I2181" s="170"/>
      <c r="L2181" s="167"/>
      <c r="M2181" s="171"/>
      <c r="N2181" s="172"/>
      <c r="O2181" s="172"/>
      <c r="P2181" s="172"/>
      <c r="Q2181" s="172"/>
      <c r="R2181" s="172"/>
      <c r="S2181" s="172"/>
      <c r="T2181" s="173"/>
      <c r="AT2181" s="168" t="s">
        <v>264</v>
      </c>
      <c r="AU2181" s="168" t="s">
        <v>82</v>
      </c>
      <c r="AV2181" s="13" t="s">
        <v>80</v>
      </c>
      <c r="AW2181" s="13" t="s">
        <v>34</v>
      </c>
      <c r="AX2181" s="13" t="s">
        <v>73</v>
      </c>
      <c r="AY2181" s="168" t="s">
        <v>252</v>
      </c>
    </row>
    <row r="2182" spans="2:51" s="14" customFormat="1" ht="11.25">
      <c r="B2182" s="174"/>
      <c r="D2182" s="160" t="s">
        <v>264</v>
      </c>
      <c r="E2182" s="175" t="s">
        <v>3</v>
      </c>
      <c r="F2182" s="176" t="s">
        <v>940</v>
      </c>
      <c r="H2182" s="177">
        <v>64</v>
      </c>
      <c r="I2182" s="178"/>
      <c r="L2182" s="174"/>
      <c r="M2182" s="179"/>
      <c r="N2182" s="180"/>
      <c r="O2182" s="180"/>
      <c r="P2182" s="180"/>
      <c r="Q2182" s="180"/>
      <c r="R2182" s="180"/>
      <c r="S2182" s="180"/>
      <c r="T2182" s="181"/>
      <c r="AT2182" s="175" t="s">
        <v>264</v>
      </c>
      <c r="AU2182" s="175" t="s">
        <v>82</v>
      </c>
      <c r="AV2182" s="14" t="s">
        <v>82</v>
      </c>
      <c r="AW2182" s="14" t="s">
        <v>34</v>
      </c>
      <c r="AX2182" s="14" t="s">
        <v>73</v>
      </c>
      <c r="AY2182" s="175" t="s">
        <v>252</v>
      </c>
    </row>
    <row r="2183" spans="2:51" s="13" customFormat="1" ht="11.25">
      <c r="B2183" s="167"/>
      <c r="D2183" s="160" t="s">
        <v>264</v>
      </c>
      <c r="E2183" s="168" t="s">
        <v>3</v>
      </c>
      <c r="F2183" s="169" t="s">
        <v>7623</v>
      </c>
      <c r="H2183" s="168" t="s">
        <v>3</v>
      </c>
      <c r="I2183" s="170"/>
      <c r="L2183" s="167"/>
      <c r="M2183" s="171"/>
      <c r="N2183" s="172"/>
      <c r="O2183" s="172"/>
      <c r="P2183" s="172"/>
      <c r="Q2183" s="172"/>
      <c r="R2183" s="172"/>
      <c r="S2183" s="172"/>
      <c r="T2183" s="173"/>
      <c r="AT2183" s="168" t="s">
        <v>264</v>
      </c>
      <c r="AU2183" s="168" t="s">
        <v>82</v>
      </c>
      <c r="AV2183" s="13" t="s">
        <v>80</v>
      </c>
      <c r="AW2183" s="13" t="s">
        <v>34</v>
      </c>
      <c r="AX2183" s="13" t="s">
        <v>73</v>
      </c>
      <c r="AY2183" s="168" t="s">
        <v>252</v>
      </c>
    </row>
    <row r="2184" spans="2:51" s="14" customFormat="1" ht="11.25">
      <c r="B2184" s="174"/>
      <c r="D2184" s="160" t="s">
        <v>264</v>
      </c>
      <c r="E2184" s="175" t="s">
        <v>3</v>
      </c>
      <c r="F2184" s="176" t="s">
        <v>1054</v>
      </c>
      <c r="H2184" s="177">
        <v>71</v>
      </c>
      <c r="I2184" s="178"/>
      <c r="L2184" s="174"/>
      <c r="M2184" s="179"/>
      <c r="N2184" s="180"/>
      <c r="O2184" s="180"/>
      <c r="P2184" s="180"/>
      <c r="Q2184" s="180"/>
      <c r="R2184" s="180"/>
      <c r="S2184" s="180"/>
      <c r="T2184" s="181"/>
      <c r="AT2184" s="175" t="s">
        <v>264</v>
      </c>
      <c r="AU2184" s="175" t="s">
        <v>82</v>
      </c>
      <c r="AV2184" s="14" t="s">
        <v>82</v>
      </c>
      <c r="AW2184" s="14" t="s">
        <v>34</v>
      </c>
      <c r="AX2184" s="14" t="s">
        <v>73</v>
      </c>
      <c r="AY2184" s="175" t="s">
        <v>252</v>
      </c>
    </row>
    <row r="2185" spans="2:51" s="13" customFormat="1" ht="11.25">
      <c r="B2185" s="167"/>
      <c r="D2185" s="160" t="s">
        <v>264</v>
      </c>
      <c r="E2185" s="168" t="s">
        <v>3</v>
      </c>
      <c r="F2185" s="169" t="s">
        <v>7624</v>
      </c>
      <c r="H2185" s="168" t="s">
        <v>3</v>
      </c>
      <c r="I2185" s="170"/>
      <c r="L2185" s="167"/>
      <c r="M2185" s="171"/>
      <c r="N2185" s="172"/>
      <c r="O2185" s="172"/>
      <c r="P2185" s="172"/>
      <c r="Q2185" s="172"/>
      <c r="R2185" s="172"/>
      <c r="S2185" s="172"/>
      <c r="T2185" s="173"/>
      <c r="AT2185" s="168" t="s">
        <v>264</v>
      </c>
      <c r="AU2185" s="168" t="s">
        <v>82</v>
      </c>
      <c r="AV2185" s="13" t="s">
        <v>80</v>
      </c>
      <c r="AW2185" s="13" t="s">
        <v>34</v>
      </c>
      <c r="AX2185" s="13" t="s">
        <v>73</v>
      </c>
      <c r="AY2185" s="168" t="s">
        <v>252</v>
      </c>
    </row>
    <row r="2186" spans="2:51" s="14" customFormat="1" ht="11.25">
      <c r="B2186" s="174"/>
      <c r="D2186" s="160" t="s">
        <v>264</v>
      </c>
      <c r="E2186" s="175" t="s">
        <v>3</v>
      </c>
      <c r="F2186" s="176" t="s">
        <v>762</v>
      </c>
      <c r="H2186" s="177">
        <v>49</v>
      </c>
      <c r="I2186" s="178"/>
      <c r="L2186" s="174"/>
      <c r="M2186" s="179"/>
      <c r="N2186" s="180"/>
      <c r="O2186" s="180"/>
      <c r="P2186" s="180"/>
      <c r="Q2186" s="180"/>
      <c r="R2186" s="180"/>
      <c r="S2186" s="180"/>
      <c r="T2186" s="181"/>
      <c r="AT2186" s="175" t="s">
        <v>264</v>
      </c>
      <c r="AU2186" s="175" t="s">
        <v>82</v>
      </c>
      <c r="AV2186" s="14" t="s">
        <v>82</v>
      </c>
      <c r="AW2186" s="14" t="s">
        <v>34</v>
      </c>
      <c r="AX2186" s="14" t="s">
        <v>73</v>
      </c>
      <c r="AY2186" s="175" t="s">
        <v>252</v>
      </c>
    </row>
    <row r="2187" spans="2:51" s="13" customFormat="1" ht="11.25">
      <c r="B2187" s="167"/>
      <c r="D2187" s="160" t="s">
        <v>264</v>
      </c>
      <c r="E2187" s="168" t="s">
        <v>3</v>
      </c>
      <c r="F2187" s="169" t="s">
        <v>7625</v>
      </c>
      <c r="H2187" s="168" t="s">
        <v>3</v>
      </c>
      <c r="I2187" s="170"/>
      <c r="L2187" s="167"/>
      <c r="M2187" s="171"/>
      <c r="N2187" s="172"/>
      <c r="O2187" s="172"/>
      <c r="P2187" s="172"/>
      <c r="Q2187" s="172"/>
      <c r="R2187" s="172"/>
      <c r="S2187" s="172"/>
      <c r="T2187" s="173"/>
      <c r="AT2187" s="168" t="s">
        <v>264</v>
      </c>
      <c r="AU2187" s="168" t="s">
        <v>82</v>
      </c>
      <c r="AV2187" s="13" t="s">
        <v>80</v>
      </c>
      <c r="AW2187" s="13" t="s">
        <v>34</v>
      </c>
      <c r="AX2187" s="13" t="s">
        <v>73</v>
      </c>
      <c r="AY2187" s="168" t="s">
        <v>252</v>
      </c>
    </row>
    <row r="2188" spans="2:51" s="14" customFormat="1" ht="11.25">
      <c r="B2188" s="174"/>
      <c r="D2188" s="160" t="s">
        <v>264</v>
      </c>
      <c r="E2188" s="175" t="s">
        <v>3</v>
      </c>
      <c r="F2188" s="176" t="s">
        <v>624</v>
      </c>
      <c r="H2188" s="177">
        <v>39</v>
      </c>
      <c r="I2188" s="178"/>
      <c r="L2188" s="174"/>
      <c r="M2188" s="179"/>
      <c r="N2188" s="180"/>
      <c r="O2188" s="180"/>
      <c r="P2188" s="180"/>
      <c r="Q2188" s="180"/>
      <c r="R2188" s="180"/>
      <c r="S2188" s="180"/>
      <c r="T2188" s="181"/>
      <c r="AT2188" s="175" t="s">
        <v>264</v>
      </c>
      <c r="AU2188" s="175" t="s">
        <v>82</v>
      </c>
      <c r="AV2188" s="14" t="s">
        <v>82</v>
      </c>
      <c r="AW2188" s="14" t="s">
        <v>34</v>
      </c>
      <c r="AX2188" s="14" t="s">
        <v>73</v>
      </c>
      <c r="AY2188" s="175" t="s">
        <v>252</v>
      </c>
    </row>
    <row r="2189" spans="2:51" s="13" customFormat="1" ht="11.25">
      <c r="B2189" s="167"/>
      <c r="D2189" s="160" t="s">
        <v>264</v>
      </c>
      <c r="E2189" s="168" t="s">
        <v>3</v>
      </c>
      <c r="F2189" s="169" t="s">
        <v>7626</v>
      </c>
      <c r="H2189" s="168" t="s">
        <v>3</v>
      </c>
      <c r="I2189" s="170"/>
      <c r="L2189" s="167"/>
      <c r="M2189" s="171"/>
      <c r="N2189" s="172"/>
      <c r="O2189" s="172"/>
      <c r="P2189" s="172"/>
      <c r="Q2189" s="172"/>
      <c r="R2189" s="172"/>
      <c r="S2189" s="172"/>
      <c r="T2189" s="173"/>
      <c r="AT2189" s="168" t="s">
        <v>264</v>
      </c>
      <c r="AU2189" s="168" t="s">
        <v>82</v>
      </c>
      <c r="AV2189" s="13" t="s">
        <v>80</v>
      </c>
      <c r="AW2189" s="13" t="s">
        <v>34</v>
      </c>
      <c r="AX2189" s="13" t="s">
        <v>73</v>
      </c>
      <c r="AY2189" s="168" t="s">
        <v>252</v>
      </c>
    </row>
    <row r="2190" spans="2:51" s="14" customFormat="1" ht="11.25">
      <c r="B2190" s="174"/>
      <c r="D2190" s="160" t="s">
        <v>264</v>
      </c>
      <c r="E2190" s="175" t="s">
        <v>3</v>
      </c>
      <c r="F2190" s="176" t="s">
        <v>640</v>
      </c>
      <c r="H2190" s="177">
        <v>41</v>
      </c>
      <c r="I2190" s="178"/>
      <c r="L2190" s="174"/>
      <c r="M2190" s="179"/>
      <c r="N2190" s="180"/>
      <c r="O2190" s="180"/>
      <c r="P2190" s="180"/>
      <c r="Q2190" s="180"/>
      <c r="R2190" s="180"/>
      <c r="S2190" s="180"/>
      <c r="T2190" s="181"/>
      <c r="AT2190" s="175" t="s">
        <v>264</v>
      </c>
      <c r="AU2190" s="175" t="s">
        <v>82</v>
      </c>
      <c r="AV2190" s="14" t="s">
        <v>82</v>
      </c>
      <c r="AW2190" s="14" t="s">
        <v>34</v>
      </c>
      <c r="AX2190" s="14" t="s">
        <v>73</v>
      </c>
      <c r="AY2190" s="175" t="s">
        <v>252</v>
      </c>
    </row>
    <row r="2191" spans="2:51" s="13" customFormat="1" ht="11.25">
      <c r="B2191" s="167"/>
      <c r="D2191" s="160" t="s">
        <v>264</v>
      </c>
      <c r="E2191" s="168" t="s">
        <v>3</v>
      </c>
      <c r="F2191" s="169" t="s">
        <v>7627</v>
      </c>
      <c r="H2191" s="168" t="s">
        <v>3</v>
      </c>
      <c r="I2191" s="170"/>
      <c r="L2191" s="167"/>
      <c r="M2191" s="171"/>
      <c r="N2191" s="172"/>
      <c r="O2191" s="172"/>
      <c r="P2191" s="172"/>
      <c r="Q2191" s="172"/>
      <c r="R2191" s="172"/>
      <c r="S2191" s="172"/>
      <c r="T2191" s="173"/>
      <c r="AT2191" s="168" t="s">
        <v>264</v>
      </c>
      <c r="AU2191" s="168" t="s">
        <v>82</v>
      </c>
      <c r="AV2191" s="13" t="s">
        <v>80</v>
      </c>
      <c r="AW2191" s="13" t="s">
        <v>34</v>
      </c>
      <c r="AX2191" s="13" t="s">
        <v>73</v>
      </c>
      <c r="AY2191" s="168" t="s">
        <v>252</v>
      </c>
    </row>
    <row r="2192" spans="2:51" s="14" customFormat="1" ht="11.25">
      <c r="B2192" s="174"/>
      <c r="D2192" s="160" t="s">
        <v>264</v>
      </c>
      <c r="E2192" s="175" t="s">
        <v>3</v>
      </c>
      <c r="F2192" s="176" t="s">
        <v>618</v>
      </c>
      <c r="H2192" s="177">
        <v>38</v>
      </c>
      <c r="I2192" s="178"/>
      <c r="L2192" s="174"/>
      <c r="M2192" s="179"/>
      <c r="N2192" s="180"/>
      <c r="O2192" s="180"/>
      <c r="P2192" s="180"/>
      <c r="Q2192" s="180"/>
      <c r="R2192" s="180"/>
      <c r="S2192" s="180"/>
      <c r="T2192" s="181"/>
      <c r="AT2192" s="175" t="s">
        <v>264</v>
      </c>
      <c r="AU2192" s="175" t="s">
        <v>82</v>
      </c>
      <c r="AV2192" s="14" t="s">
        <v>82</v>
      </c>
      <c r="AW2192" s="14" t="s">
        <v>34</v>
      </c>
      <c r="AX2192" s="14" t="s">
        <v>73</v>
      </c>
      <c r="AY2192" s="175" t="s">
        <v>252</v>
      </c>
    </row>
    <row r="2193" spans="2:51" s="13" customFormat="1" ht="11.25">
      <c r="B2193" s="167"/>
      <c r="D2193" s="160" t="s">
        <v>264</v>
      </c>
      <c r="E2193" s="168" t="s">
        <v>3</v>
      </c>
      <c r="F2193" s="169" t="s">
        <v>7628</v>
      </c>
      <c r="H2193" s="168" t="s">
        <v>3</v>
      </c>
      <c r="I2193" s="170"/>
      <c r="L2193" s="167"/>
      <c r="M2193" s="171"/>
      <c r="N2193" s="172"/>
      <c r="O2193" s="172"/>
      <c r="P2193" s="172"/>
      <c r="Q2193" s="172"/>
      <c r="R2193" s="172"/>
      <c r="S2193" s="172"/>
      <c r="T2193" s="173"/>
      <c r="AT2193" s="168" t="s">
        <v>264</v>
      </c>
      <c r="AU2193" s="168" t="s">
        <v>82</v>
      </c>
      <c r="AV2193" s="13" t="s">
        <v>80</v>
      </c>
      <c r="AW2193" s="13" t="s">
        <v>34</v>
      </c>
      <c r="AX2193" s="13" t="s">
        <v>73</v>
      </c>
      <c r="AY2193" s="168" t="s">
        <v>252</v>
      </c>
    </row>
    <row r="2194" spans="2:51" s="14" customFormat="1" ht="11.25">
      <c r="B2194" s="174"/>
      <c r="D2194" s="160" t="s">
        <v>264</v>
      </c>
      <c r="E2194" s="175" t="s">
        <v>3</v>
      </c>
      <c r="F2194" s="176" t="s">
        <v>602</v>
      </c>
      <c r="H2194" s="177">
        <v>36</v>
      </c>
      <c r="I2194" s="178"/>
      <c r="L2194" s="174"/>
      <c r="M2194" s="179"/>
      <c r="N2194" s="180"/>
      <c r="O2194" s="180"/>
      <c r="P2194" s="180"/>
      <c r="Q2194" s="180"/>
      <c r="R2194" s="180"/>
      <c r="S2194" s="180"/>
      <c r="T2194" s="181"/>
      <c r="AT2194" s="175" t="s">
        <v>264</v>
      </c>
      <c r="AU2194" s="175" t="s">
        <v>82</v>
      </c>
      <c r="AV2194" s="14" t="s">
        <v>82</v>
      </c>
      <c r="AW2194" s="14" t="s">
        <v>34</v>
      </c>
      <c r="AX2194" s="14" t="s">
        <v>73</v>
      </c>
      <c r="AY2194" s="175" t="s">
        <v>252</v>
      </c>
    </row>
    <row r="2195" spans="2:51" s="13" customFormat="1" ht="11.25">
      <c r="B2195" s="167"/>
      <c r="D2195" s="160" t="s">
        <v>264</v>
      </c>
      <c r="E2195" s="168" t="s">
        <v>3</v>
      </c>
      <c r="F2195" s="169" t="s">
        <v>7629</v>
      </c>
      <c r="H2195" s="168" t="s">
        <v>3</v>
      </c>
      <c r="I2195" s="170"/>
      <c r="L2195" s="167"/>
      <c r="M2195" s="171"/>
      <c r="N2195" s="172"/>
      <c r="O2195" s="172"/>
      <c r="P2195" s="172"/>
      <c r="Q2195" s="172"/>
      <c r="R2195" s="172"/>
      <c r="S2195" s="172"/>
      <c r="T2195" s="173"/>
      <c r="AT2195" s="168" t="s">
        <v>264</v>
      </c>
      <c r="AU2195" s="168" t="s">
        <v>82</v>
      </c>
      <c r="AV2195" s="13" t="s">
        <v>80</v>
      </c>
      <c r="AW2195" s="13" t="s">
        <v>34</v>
      </c>
      <c r="AX2195" s="13" t="s">
        <v>73</v>
      </c>
      <c r="AY2195" s="168" t="s">
        <v>252</v>
      </c>
    </row>
    <row r="2196" spans="2:51" s="14" customFormat="1" ht="11.25">
      <c r="B2196" s="174"/>
      <c r="D2196" s="160" t="s">
        <v>264</v>
      </c>
      <c r="E2196" s="175" t="s">
        <v>3</v>
      </c>
      <c r="F2196" s="176" t="s">
        <v>618</v>
      </c>
      <c r="H2196" s="177">
        <v>38</v>
      </c>
      <c r="I2196" s="178"/>
      <c r="L2196" s="174"/>
      <c r="M2196" s="179"/>
      <c r="N2196" s="180"/>
      <c r="O2196" s="180"/>
      <c r="P2196" s="180"/>
      <c r="Q2196" s="180"/>
      <c r="R2196" s="180"/>
      <c r="S2196" s="180"/>
      <c r="T2196" s="181"/>
      <c r="AT2196" s="175" t="s">
        <v>264</v>
      </c>
      <c r="AU2196" s="175" t="s">
        <v>82</v>
      </c>
      <c r="AV2196" s="14" t="s">
        <v>82</v>
      </c>
      <c r="AW2196" s="14" t="s">
        <v>34</v>
      </c>
      <c r="AX2196" s="14" t="s">
        <v>73</v>
      </c>
      <c r="AY2196" s="175" t="s">
        <v>252</v>
      </c>
    </row>
    <row r="2197" spans="2:51" s="13" customFormat="1" ht="11.25">
      <c r="B2197" s="167"/>
      <c r="D2197" s="160" t="s">
        <v>264</v>
      </c>
      <c r="E2197" s="168" t="s">
        <v>3</v>
      </c>
      <c r="F2197" s="169" t="s">
        <v>7630</v>
      </c>
      <c r="H2197" s="168" t="s">
        <v>3</v>
      </c>
      <c r="I2197" s="170"/>
      <c r="L2197" s="167"/>
      <c r="M2197" s="171"/>
      <c r="N2197" s="172"/>
      <c r="O2197" s="172"/>
      <c r="P2197" s="172"/>
      <c r="Q2197" s="172"/>
      <c r="R2197" s="172"/>
      <c r="S2197" s="172"/>
      <c r="T2197" s="173"/>
      <c r="AT2197" s="168" t="s">
        <v>264</v>
      </c>
      <c r="AU2197" s="168" t="s">
        <v>82</v>
      </c>
      <c r="AV2197" s="13" t="s">
        <v>80</v>
      </c>
      <c r="AW2197" s="13" t="s">
        <v>34</v>
      </c>
      <c r="AX2197" s="13" t="s">
        <v>73</v>
      </c>
      <c r="AY2197" s="168" t="s">
        <v>252</v>
      </c>
    </row>
    <row r="2198" spans="2:51" s="14" customFormat="1" ht="11.25">
      <c r="B2198" s="174"/>
      <c r="D2198" s="160" t="s">
        <v>264</v>
      </c>
      <c r="E2198" s="175" t="s">
        <v>3</v>
      </c>
      <c r="F2198" s="176" t="s">
        <v>730</v>
      </c>
      <c r="H2198" s="177">
        <v>45</v>
      </c>
      <c r="I2198" s="178"/>
      <c r="L2198" s="174"/>
      <c r="M2198" s="179"/>
      <c r="N2198" s="180"/>
      <c r="O2198" s="180"/>
      <c r="P2198" s="180"/>
      <c r="Q2198" s="180"/>
      <c r="R2198" s="180"/>
      <c r="S2198" s="180"/>
      <c r="T2198" s="181"/>
      <c r="AT2198" s="175" t="s">
        <v>264</v>
      </c>
      <c r="AU2198" s="175" t="s">
        <v>82</v>
      </c>
      <c r="AV2198" s="14" t="s">
        <v>82</v>
      </c>
      <c r="AW2198" s="14" t="s">
        <v>34</v>
      </c>
      <c r="AX2198" s="14" t="s">
        <v>73</v>
      </c>
      <c r="AY2198" s="175" t="s">
        <v>252</v>
      </c>
    </row>
    <row r="2199" spans="2:51" s="13" customFormat="1" ht="11.25">
      <c r="B2199" s="167"/>
      <c r="D2199" s="160" t="s">
        <v>264</v>
      </c>
      <c r="E2199" s="168" t="s">
        <v>3</v>
      </c>
      <c r="F2199" s="169" t="s">
        <v>7631</v>
      </c>
      <c r="H2199" s="168" t="s">
        <v>3</v>
      </c>
      <c r="I2199" s="170"/>
      <c r="L2199" s="167"/>
      <c r="M2199" s="171"/>
      <c r="N2199" s="172"/>
      <c r="O2199" s="172"/>
      <c r="P2199" s="172"/>
      <c r="Q2199" s="172"/>
      <c r="R2199" s="172"/>
      <c r="S2199" s="172"/>
      <c r="T2199" s="173"/>
      <c r="AT2199" s="168" t="s">
        <v>264</v>
      </c>
      <c r="AU2199" s="168" t="s">
        <v>82</v>
      </c>
      <c r="AV2199" s="13" t="s">
        <v>80</v>
      </c>
      <c r="AW2199" s="13" t="s">
        <v>34</v>
      </c>
      <c r="AX2199" s="13" t="s">
        <v>73</v>
      </c>
      <c r="AY2199" s="168" t="s">
        <v>252</v>
      </c>
    </row>
    <row r="2200" spans="2:51" s="14" customFormat="1" ht="11.25">
      <c r="B2200" s="174"/>
      <c r="D2200" s="160" t="s">
        <v>264</v>
      </c>
      <c r="E2200" s="175" t="s">
        <v>3</v>
      </c>
      <c r="F2200" s="176" t="s">
        <v>640</v>
      </c>
      <c r="H2200" s="177">
        <v>41</v>
      </c>
      <c r="I2200" s="178"/>
      <c r="L2200" s="174"/>
      <c r="M2200" s="179"/>
      <c r="N2200" s="180"/>
      <c r="O2200" s="180"/>
      <c r="P2200" s="180"/>
      <c r="Q2200" s="180"/>
      <c r="R2200" s="180"/>
      <c r="S2200" s="180"/>
      <c r="T2200" s="181"/>
      <c r="AT2200" s="175" t="s">
        <v>264</v>
      </c>
      <c r="AU2200" s="175" t="s">
        <v>82</v>
      </c>
      <c r="AV2200" s="14" t="s">
        <v>82</v>
      </c>
      <c r="AW2200" s="14" t="s">
        <v>34</v>
      </c>
      <c r="AX2200" s="14" t="s">
        <v>73</v>
      </c>
      <c r="AY2200" s="175" t="s">
        <v>252</v>
      </c>
    </row>
    <row r="2201" spans="2:51" s="13" customFormat="1" ht="11.25">
      <c r="B2201" s="167"/>
      <c r="D2201" s="160" t="s">
        <v>264</v>
      </c>
      <c r="E2201" s="168" t="s">
        <v>3</v>
      </c>
      <c r="F2201" s="169" t="s">
        <v>7632</v>
      </c>
      <c r="H2201" s="168" t="s">
        <v>3</v>
      </c>
      <c r="I2201" s="170"/>
      <c r="L2201" s="167"/>
      <c r="M2201" s="171"/>
      <c r="N2201" s="172"/>
      <c r="O2201" s="172"/>
      <c r="P2201" s="172"/>
      <c r="Q2201" s="172"/>
      <c r="R2201" s="172"/>
      <c r="S2201" s="172"/>
      <c r="T2201" s="173"/>
      <c r="AT2201" s="168" t="s">
        <v>264</v>
      </c>
      <c r="AU2201" s="168" t="s">
        <v>82</v>
      </c>
      <c r="AV2201" s="13" t="s">
        <v>80</v>
      </c>
      <c r="AW2201" s="13" t="s">
        <v>34</v>
      </c>
      <c r="AX2201" s="13" t="s">
        <v>73</v>
      </c>
      <c r="AY2201" s="168" t="s">
        <v>252</v>
      </c>
    </row>
    <row r="2202" spans="2:51" s="14" customFormat="1" ht="11.25">
      <c r="B2202" s="174"/>
      <c r="D2202" s="160" t="s">
        <v>264</v>
      </c>
      <c r="E2202" s="175" t="s">
        <v>3</v>
      </c>
      <c r="F2202" s="176" t="s">
        <v>724</v>
      </c>
      <c r="H2202" s="177">
        <v>44</v>
      </c>
      <c r="I2202" s="178"/>
      <c r="L2202" s="174"/>
      <c r="M2202" s="179"/>
      <c r="N2202" s="180"/>
      <c r="O2202" s="180"/>
      <c r="P2202" s="180"/>
      <c r="Q2202" s="180"/>
      <c r="R2202" s="180"/>
      <c r="S2202" s="180"/>
      <c r="T2202" s="181"/>
      <c r="AT2202" s="175" t="s">
        <v>264</v>
      </c>
      <c r="AU2202" s="175" t="s">
        <v>82</v>
      </c>
      <c r="AV2202" s="14" t="s">
        <v>82</v>
      </c>
      <c r="AW2202" s="14" t="s">
        <v>34</v>
      </c>
      <c r="AX2202" s="14" t="s">
        <v>73</v>
      </c>
      <c r="AY2202" s="175" t="s">
        <v>252</v>
      </c>
    </row>
    <row r="2203" spans="2:51" s="13" customFormat="1" ht="11.25">
      <c r="B2203" s="167"/>
      <c r="D2203" s="160" t="s">
        <v>264</v>
      </c>
      <c r="E2203" s="168" t="s">
        <v>3</v>
      </c>
      <c r="F2203" s="169" t="s">
        <v>7633</v>
      </c>
      <c r="H2203" s="168" t="s">
        <v>3</v>
      </c>
      <c r="I2203" s="170"/>
      <c r="L2203" s="167"/>
      <c r="M2203" s="171"/>
      <c r="N2203" s="172"/>
      <c r="O2203" s="172"/>
      <c r="P2203" s="172"/>
      <c r="Q2203" s="172"/>
      <c r="R2203" s="172"/>
      <c r="S2203" s="172"/>
      <c r="T2203" s="173"/>
      <c r="AT2203" s="168" t="s">
        <v>264</v>
      </c>
      <c r="AU2203" s="168" t="s">
        <v>82</v>
      </c>
      <c r="AV2203" s="13" t="s">
        <v>80</v>
      </c>
      <c r="AW2203" s="13" t="s">
        <v>34</v>
      </c>
      <c r="AX2203" s="13" t="s">
        <v>73</v>
      </c>
      <c r="AY2203" s="168" t="s">
        <v>252</v>
      </c>
    </row>
    <row r="2204" spans="2:51" s="14" customFormat="1" ht="11.25">
      <c r="B2204" s="174"/>
      <c r="D2204" s="160" t="s">
        <v>264</v>
      </c>
      <c r="E2204" s="175" t="s">
        <v>3</v>
      </c>
      <c r="F2204" s="176" t="s">
        <v>740</v>
      </c>
      <c r="H2204" s="177">
        <v>46</v>
      </c>
      <c r="I2204" s="178"/>
      <c r="L2204" s="174"/>
      <c r="M2204" s="179"/>
      <c r="N2204" s="180"/>
      <c r="O2204" s="180"/>
      <c r="P2204" s="180"/>
      <c r="Q2204" s="180"/>
      <c r="R2204" s="180"/>
      <c r="S2204" s="180"/>
      <c r="T2204" s="181"/>
      <c r="AT2204" s="175" t="s">
        <v>264</v>
      </c>
      <c r="AU2204" s="175" t="s">
        <v>82</v>
      </c>
      <c r="AV2204" s="14" t="s">
        <v>82</v>
      </c>
      <c r="AW2204" s="14" t="s">
        <v>34</v>
      </c>
      <c r="AX2204" s="14" t="s">
        <v>73</v>
      </c>
      <c r="AY2204" s="175" t="s">
        <v>252</v>
      </c>
    </row>
    <row r="2205" spans="2:51" s="13" customFormat="1" ht="11.25">
      <c r="B2205" s="167"/>
      <c r="D2205" s="160" t="s">
        <v>264</v>
      </c>
      <c r="E2205" s="168" t="s">
        <v>3</v>
      </c>
      <c r="F2205" s="169" t="s">
        <v>7634</v>
      </c>
      <c r="H2205" s="168" t="s">
        <v>3</v>
      </c>
      <c r="I2205" s="170"/>
      <c r="L2205" s="167"/>
      <c r="M2205" s="171"/>
      <c r="N2205" s="172"/>
      <c r="O2205" s="172"/>
      <c r="P2205" s="172"/>
      <c r="Q2205" s="172"/>
      <c r="R2205" s="172"/>
      <c r="S2205" s="172"/>
      <c r="T2205" s="173"/>
      <c r="AT2205" s="168" t="s">
        <v>264</v>
      </c>
      <c r="AU2205" s="168" t="s">
        <v>82</v>
      </c>
      <c r="AV2205" s="13" t="s">
        <v>80</v>
      </c>
      <c r="AW2205" s="13" t="s">
        <v>34</v>
      </c>
      <c r="AX2205" s="13" t="s">
        <v>73</v>
      </c>
      <c r="AY2205" s="168" t="s">
        <v>252</v>
      </c>
    </row>
    <row r="2206" spans="2:51" s="14" customFormat="1" ht="11.25">
      <c r="B2206" s="174"/>
      <c r="D2206" s="160" t="s">
        <v>264</v>
      </c>
      <c r="E2206" s="175" t="s">
        <v>3</v>
      </c>
      <c r="F2206" s="176" t="s">
        <v>748</v>
      </c>
      <c r="H2206" s="177">
        <v>47</v>
      </c>
      <c r="I2206" s="178"/>
      <c r="L2206" s="174"/>
      <c r="M2206" s="179"/>
      <c r="N2206" s="180"/>
      <c r="O2206" s="180"/>
      <c r="P2206" s="180"/>
      <c r="Q2206" s="180"/>
      <c r="R2206" s="180"/>
      <c r="S2206" s="180"/>
      <c r="T2206" s="181"/>
      <c r="AT2206" s="175" t="s">
        <v>264</v>
      </c>
      <c r="AU2206" s="175" t="s">
        <v>82</v>
      </c>
      <c r="AV2206" s="14" t="s">
        <v>82</v>
      </c>
      <c r="AW2206" s="14" t="s">
        <v>34</v>
      </c>
      <c r="AX2206" s="14" t="s">
        <v>73</v>
      </c>
      <c r="AY2206" s="175" t="s">
        <v>252</v>
      </c>
    </row>
    <row r="2207" spans="2:51" s="13" customFormat="1" ht="11.25">
      <c r="B2207" s="167"/>
      <c r="D2207" s="160" t="s">
        <v>264</v>
      </c>
      <c r="E2207" s="168" t="s">
        <v>3</v>
      </c>
      <c r="F2207" s="169" t="s">
        <v>7635</v>
      </c>
      <c r="H2207" s="168" t="s">
        <v>3</v>
      </c>
      <c r="I2207" s="170"/>
      <c r="L2207" s="167"/>
      <c r="M2207" s="171"/>
      <c r="N2207" s="172"/>
      <c r="O2207" s="172"/>
      <c r="P2207" s="172"/>
      <c r="Q2207" s="172"/>
      <c r="R2207" s="172"/>
      <c r="S2207" s="172"/>
      <c r="T2207" s="173"/>
      <c r="AT2207" s="168" t="s">
        <v>264</v>
      </c>
      <c r="AU2207" s="168" t="s">
        <v>82</v>
      </c>
      <c r="AV2207" s="13" t="s">
        <v>80</v>
      </c>
      <c r="AW2207" s="13" t="s">
        <v>34</v>
      </c>
      <c r="AX2207" s="13" t="s">
        <v>73</v>
      </c>
      <c r="AY2207" s="168" t="s">
        <v>252</v>
      </c>
    </row>
    <row r="2208" spans="2:51" s="14" customFormat="1" ht="11.25">
      <c r="B2208" s="174"/>
      <c r="D2208" s="160" t="s">
        <v>264</v>
      </c>
      <c r="E2208" s="175" t="s">
        <v>3</v>
      </c>
      <c r="F2208" s="176" t="s">
        <v>693</v>
      </c>
      <c r="H2208" s="177">
        <v>43</v>
      </c>
      <c r="I2208" s="178"/>
      <c r="L2208" s="174"/>
      <c r="M2208" s="179"/>
      <c r="N2208" s="180"/>
      <c r="O2208" s="180"/>
      <c r="P2208" s="180"/>
      <c r="Q2208" s="180"/>
      <c r="R2208" s="180"/>
      <c r="S2208" s="180"/>
      <c r="T2208" s="181"/>
      <c r="AT2208" s="175" t="s">
        <v>264</v>
      </c>
      <c r="AU2208" s="175" t="s">
        <v>82</v>
      </c>
      <c r="AV2208" s="14" t="s">
        <v>82</v>
      </c>
      <c r="AW2208" s="14" t="s">
        <v>34</v>
      </c>
      <c r="AX2208" s="14" t="s">
        <v>73</v>
      </c>
      <c r="AY2208" s="175" t="s">
        <v>252</v>
      </c>
    </row>
    <row r="2209" spans="2:51" s="13" customFormat="1" ht="11.25">
      <c r="B2209" s="167"/>
      <c r="D2209" s="160" t="s">
        <v>264</v>
      </c>
      <c r="E2209" s="168" t="s">
        <v>3</v>
      </c>
      <c r="F2209" s="169" t="s">
        <v>7636</v>
      </c>
      <c r="H2209" s="168" t="s">
        <v>3</v>
      </c>
      <c r="I2209" s="170"/>
      <c r="L2209" s="167"/>
      <c r="M2209" s="171"/>
      <c r="N2209" s="172"/>
      <c r="O2209" s="172"/>
      <c r="P2209" s="172"/>
      <c r="Q2209" s="172"/>
      <c r="R2209" s="172"/>
      <c r="S2209" s="172"/>
      <c r="T2209" s="173"/>
      <c r="AT2209" s="168" t="s">
        <v>264</v>
      </c>
      <c r="AU2209" s="168" t="s">
        <v>82</v>
      </c>
      <c r="AV2209" s="13" t="s">
        <v>80</v>
      </c>
      <c r="AW2209" s="13" t="s">
        <v>34</v>
      </c>
      <c r="AX2209" s="13" t="s">
        <v>73</v>
      </c>
      <c r="AY2209" s="168" t="s">
        <v>252</v>
      </c>
    </row>
    <row r="2210" spans="2:51" s="14" customFormat="1" ht="11.25">
      <c r="B2210" s="174"/>
      <c r="D2210" s="160" t="s">
        <v>264</v>
      </c>
      <c r="E2210" s="175" t="s">
        <v>3</v>
      </c>
      <c r="F2210" s="176" t="s">
        <v>730</v>
      </c>
      <c r="H2210" s="177">
        <v>45</v>
      </c>
      <c r="I2210" s="178"/>
      <c r="L2210" s="174"/>
      <c r="M2210" s="179"/>
      <c r="N2210" s="180"/>
      <c r="O2210" s="180"/>
      <c r="P2210" s="180"/>
      <c r="Q2210" s="180"/>
      <c r="R2210" s="180"/>
      <c r="S2210" s="180"/>
      <c r="T2210" s="181"/>
      <c r="AT2210" s="175" t="s">
        <v>264</v>
      </c>
      <c r="AU2210" s="175" t="s">
        <v>82</v>
      </c>
      <c r="AV2210" s="14" t="s">
        <v>82</v>
      </c>
      <c r="AW2210" s="14" t="s">
        <v>34</v>
      </c>
      <c r="AX2210" s="14" t="s">
        <v>73</v>
      </c>
      <c r="AY2210" s="175" t="s">
        <v>252</v>
      </c>
    </row>
    <row r="2211" spans="2:51" s="13" customFormat="1" ht="11.25">
      <c r="B2211" s="167"/>
      <c r="D2211" s="160" t="s">
        <v>264</v>
      </c>
      <c r="E2211" s="168" t="s">
        <v>3</v>
      </c>
      <c r="F2211" s="169" t="s">
        <v>7637</v>
      </c>
      <c r="H2211" s="168" t="s">
        <v>3</v>
      </c>
      <c r="I2211" s="170"/>
      <c r="L2211" s="167"/>
      <c r="M2211" s="171"/>
      <c r="N2211" s="172"/>
      <c r="O2211" s="172"/>
      <c r="P2211" s="172"/>
      <c r="Q2211" s="172"/>
      <c r="R2211" s="172"/>
      <c r="S2211" s="172"/>
      <c r="T2211" s="173"/>
      <c r="AT2211" s="168" t="s">
        <v>264</v>
      </c>
      <c r="AU2211" s="168" t="s">
        <v>82</v>
      </c>
      <c r="AV2211" s="13" t="s">
        <v>80</v>
      </c>
      <c r="AW2211" s="13" t="s">
        <v>34</v>
      </c>
      <c r="AX2211" s="13" t="s">
        <v>73</v>
      </c>
      <c r="AY2211" s="168" t="s">
        <v>252</v>
      </c>
    </row>
    <row r="2212" spans="2:51" s="14" customFormat="1" ht="11.25">
      <c r="B2212" s="174"/>
      <c r="D2212" s="160" t="s">
        <v>264</v>
      </c>
      <c r="E2212" s="175" t="s">
        <v>3</v>
      </c>
      <c r="F2212" s="176" t="s">
        <v>748</v>
      </c>
      <c r="H2212" s="177">
        <v>47</v>
      </c>
      <c r="I2212" s="178"/>
      <c r="L2212" s="174"/>
      <c r="M2212" s="179"/>
      <c r="N2212" s="180"/>
      <c r="O2212" s="180"/>
      <c r="P2212" s="180"/>
      <c r="Q2212" s="180"/>
      <c r="R2212" s="180"/>
      <c r="S2212" s="180"/>
      <c r="T2212" s="181"/>
      <c r="AT2212" s="175" t="s">
        <v>264</v>
      </c>
      <c r="AU2212" s="175" t="s">
        <v>82</v>
      </c>
      <c r="AV2212" s="14" t="s">
        <v>82</v>
      </c>
      <c r="AW2212" s="14" t="s">
        <v>34</v>
      </c>
      <c r="AX2212" s="14" t="s">
        <v>73</v>
      </c>
      <c r="AY2212" s="175" t="s">
        <v>252</v>
      </c>
    </row>
    <row r="2213" spans="2:51" s="13" customFormat="1" ht="11.25">
      <c r="B2213" s="167"/>
      <c r="D2213" s="160" t="s">
        <v>264</v>
      </c>
      <c r="E2213" s="168" t="s">
        <v>3</v>
      </c>
      <c r="F2213" s="169" t="s">
        <v>7638</v>
      </c>
      <c r="H2213" s="168" t="s">
        <v>3</v>
      </c>
      <c r="I2213" s="170"/>
      <c r="L2213" s="167"/>
      <c r="M2213" s="171"/>
      <c r="N2213" s="172"/>
      <c r="O2213" s="172"/>
      <c r="P2213" s="172"/>
      <c r="Q2213" s="172"/>
      <c r="R2213" s="172"/>
      <c r="S2213" s="172"/>
      <c r="T2213" s="173"/>
      <c r="AT2213" s="168" t="s">
        <v>264</v>
      </c>
      <c r="AU2213" s="168" t="s">
        <v>82</v>
      </c>
      <c r="AV2213" s="13" t="s">
        <v>80</v>
      </c>
      <c r="AW2213" s="13" t="s">
        <v>34</v>
      </c>
      <c r="AX2213" s="13" t="s">
        <v>73</v>
      </c>
      <c r="AY2213" s="168" t="s">
        <v>252</v>
      </c>
    </row>
    <row r="2214" spans="2:51" s="14" customFormat="1" ht="11.25">
      <c r="B2214" s="174"/>
      <c r="D2214" s="160" t="s">
        <v>264</v>
      </c>
      <c r="E2214" s="175" t="s">
        <v>3</v>
      </c>
      <c r="F2214" s="176" t="s">
        <v>648</v>
      </c>
      <c r="H2214" s="177">
        <v>42</v>
      </c>
      <c r="I2214" s="178"/>
      <c r="L2214" s="174"/>
      <c r="M2214" s="179"/>
      <c r="N2214" s="180"/>
      <c r="O2214" s="180"/>
      <c r="P2214" s="180"/>
      <c r="Q2214" s="180"/>
      <c r="R2214" s="180"/>
      <c r="S2214" s="180"/>
      <c r="T2214" s="181"/>
      <c r="AT2214" s="175" t="s">
        <v>264</v>
      </c>
      <c r="AU2214" s="175" t="s">
        <v>82</v>
      </c>
      <c r="AV2214" s="14" t="s">
        <v>82</v>
      </c>
      <c r="AW2214" s="14" t="s">
        <v>34</v>
      </c>
      <c r="AX2214" s="14" t="s">
        <v>73</v>
      </c>
      <c r="AY2214" s="175" t="s">
        <v>252</v>
      </c>
    </row>
    <row r="2215" spans="2:51" s="13" customFormat="1" ht="11.25">
      <c r="B2215" s="167"/>
      <c r="D2215" s="160" t="s">
        <v>264</v>
      </c>
      <c r="E2215" s="168" t="s">
        <v>3</v>
      </c>
      <c r="F2215" s="169" t="s">
        <v>7639</v>
      </c>
      <c r="H2215" s="168" t="s">
        <v>3</v>
      </c>
      <c r="I2215" s="170"/>
      <c r="L2215" s="167"/>
      <c r="M2215" s="171"/>
      <c r="N2215" s="172"/>
      <c r="O2215" s="172"/>
      <c r="P2215" s="172"/>
      <c r="Q2215" s="172"/>
      <c r="R2215" s="172"/>
      <c r="S2215" s="172"/>
      <c r="T2215" s="173"/>
      <c r="AT2215" s="168" t="s">
        <v>264</v>
      </c>
      <c r="AU2215" s="168" t="s">
        <v>82</v>
      </c>
      <c r="AV2215" s="13" t="s">
        <v>80</v>
      </c>
      <c r="AW2215" s="13" t="s">
        <v>34</v>
      </c>
      <c r="AX2215" s="13" t="s">
        <v>73</v>
      </c>
      <c r="AY2215" s="168" t="s">
        <v>252</v>
      </c>
    </row>
    <row r="2216" spans="2:51" s="14" customFormat="1" ht="11.25">
      <c r="B2216" s="174"/>
      <c r="D2216" s="160" t="s">
        <v>264</v>
      </c>
      <c r="E2216" s="175" t="s">
        <v>3</v>
      </c>
      <c r="F2216" s="176" t="s">
        <v>748</v>
      </c>
      <c r="H2216" s="177">
        <v>47</v>
      </c>
      <c r="I2216" s="178"/>
      <c r="L2216" s="174"/>
      <c r="M2216" s="179"/>
      <c r="N2216" s="180"/>
      <c r="O2216" s="180"/>
      <c r="P2216" s="180"/>
      <c r="Q2216" s="180"/>
      <c r="R2216" s="180"/>
      <c r="S2216" s="180"/>
      <c r="T2216" s="181"/>
      <c r="AT2216" s="175" t="s">
        <v>264</v>
      </c>
      <c r="AU2216" s="175" t="s">
        <v>82</v>
      </c>
      <c r="AV2216" s="14" t="s">
        <v>82</v>
      </c>
      <c r="AW2216" s="14" t="s">
        <v>34</v>
      </c>
      <c r="AX2216" s="14" t="s">
        <v>73</v>
      </c>
      <c r="AY2216" s="175" t="s">
        <v>252</v>
      </c>
    </row>
    <row r="2217" spans="2:51" s="13" customFormat="1" ht="11.25">
      <c r="B2217" s="167"/>
      <c r="D2217" s="160" t="s">
        <v>264</v>
      </c>
      <c r="E2217" s="168" t="s">
        <v>3</v>
      </c>
      <c r="F2217" s="169" t="s">
        <v>7640</v>
      </c>
      <c r="H2217" s="168" t="s">
        <v>3</v>
      </c>
      <c r="I2217" s="170"/>
      <c r="L2217" s="167"/>
      <c r="M2217" s="171"/>
      <c r="N2217" s="172"/>
      <c r="O2217" s="172"/>
      <c r="P2217" s="172"/>
      <c r="Q2217" s="172"/>
      <c r="R2217" s="172"/>
      <c r="S2217" s="172"/>
      <c r="T2217" s="173"/>
      <c r="AT2217" s="168" t="s">
        <v>264</v>
      </c>
      <c r="AU2217" s="168" t="s">
        <v>82</v>
      </c>
      <c r="AV2217" s="13" t="s">
        <v>80</v>
      </c>
      <c r="AW2217" s="13" t="s">
        <v>34</v>
      </c>
      <c r="AX2217" s="13" t="s">
        <v>73</v>
      </c>
      <c r="AY2217" s="168" t="s">
        <v>252</v>
      </c>
    </row>
    <row r="2218" spans="2:51" s="14" customFormat="1" ht="11.25">
      <c r="B2218" s="174"/>
      <c r="D2218" s="160" t="s">
        <v>264</v>
      </c>
      <c r="E2218" s="175" t="s">
        <v>3</v>
      </c>
      <c r="F2218" s="176" t="s">
        <v>640</v>
      </c>
      <c r="H2218" s="177">
        <v>41</v>
      </c>
      <c r="I2218" s="178"/>
      <c r="L2218" s="174"/>
      <c r="M2218" s="179"/>
      <c r="N2218" s="180"/>
      <c r="O2218" s="180"/>
      <c r="P2218" s="180"/>
      <c r="Q2218" s="180"/>
      <c r="R2218" s="180"/>
      <c r="S2218" s="180"/>
      <c r="T2218" s="181"/>
      <c r="AT2218" s="175" t="s">
        <v>264</v>
      </c>
      <c r="AU2218" s="175" t="s">
        <v>82</v>
      </c>
      <c r="AV2218" s="14" t="s">
        <v>82</v>
      </c>
      <c r="AW2218" s="14" t="s">
        <v>34</v>
      </c>
      <c r="AX2218" s="14" t="s">
        <v>73</v>
      </c>
      <c r="AY2218" s="175" t="s">
        <v>252</v>
      </c>
    </row>
    <row r="2219" spans="2:51" s="13" customFormat="1" ht="11.25">
      <c r="B2219" s="167"/>
      <c r="D2219" s="160" t="s">
        <v>264</v>
      </c>
      <c r="E2219" s="168" t="s">
        <v>3</v>
      </c>
      <c r="F2219" s="169" t="s">
        <v>7641</v>
      </c>
      <c r="H2219" s="168" t="s">
        <v>3</v>
      </c>
      <c r="I2219" s="170"/>
      <c r="L2219" s="167"/>
      <c r="M2219" s="171"/>
      <c r="N2219" s="172"/>
      <c r="O2219" s="172"/>
      <c r="P2219" s="172"/>
      <c r="Q2219" s="172"/>
      <c r="R2219" s="172"/>
      <c r="S2219" s="172"/>
      <c r="T2219" s="173"/>
      <c r="AT2219" s="168" t="s">
        <v>264</v>
      </c>
      <c r="AU2219" s="168" t="s">
        <v>82</v>
      </c>
      <c r="AV2219" s="13" t="s">
        <v>80</v>
      </c>
      <c r="AW2219" s="13" t="s">
        <v>34</v>
      </c>
      <c r="AX2219" s="13" t="s">
        <v>73</v>
      </c>
      <c r="AY2219" s="168" t="s">
        <v>252</v>
      </c>
    </row>
    <row r="2220" spans="2:51" s="14" customFormat="1" ht="11.25">
      <c r="B2220" s="174"/>
      <c r="D2220" s="160" t="s">
        <v>264</v>
      </c>
      <c r="E2220" s="175" t="s">
        <v>3</v>
      </c>
      <c r="F2220" s="176" t="s">
        <v>916</v>
      </c>
      <c r="H2220" s="177">
        <v>62</v>
      </c>
      <c r="I2220" s="178"/>
      <c r="L2220" s="174"/>
      <c r="M2220" s="179"/>
      <c r="N2220" s="180"/>
      <c r="O2220" s="180"/>
      <c r="P2220" s="180"/>
      <c r="Q2220" s="180"/>
      <c r="R2220" s="180"/>
      <c r="S2220" s="180"/>
      <c r="T2220" s="181"/>
      <c r="AT2220" s="175" t="s">
        <v>264</v>
      </c>
      <c r="AU2220" s="175" t="s">
        <v>82</v>
      </c>
      <c r="AV2220" s="14" t="s">
        <v>82</v>
      </c>
      <c r="AW2220" s="14" t="s">
        <v>34</v>
      </c>
      <c r="AX2220" s="14" t="s">
        <v>73</v>
      </c>
      <c r="AY2220" s="175" t="s">
        <v>252</v>
      </c>
    </row>
    <row r="2221" spans="2:51" s="13" customFormat="1" ht="11.25">
      <c r="B2221" s="167"/>
      <c r="D2221" s="160" t="s">
        <v>264</v>
      </c>
      <c r="E2221" s="168" t="s">
        <v>3</v>
      </c>
      <c r="F2221" s="169" t="s">
        <v>7642</v>
      </c>
      <c r="H2221" s="168" t="s">
        <v>3</v>
      </c>
      <c r="I2221" s="170"/>
      <c r="L2221" s="167"/>
      <c r="M2221" s="171"/>
      <c r="N2221" s="172"/>
      <c r="O2221" s="172"/>
      <c r="P2221" s="172"/>
      <c r="Q2221" s="172"/>
      <c r="R2221" s="172"/>
      <c r="S2221" s="172"/>
      <c r="T2221" s="173"/>
      <c r="AT2221" s="168" t="s">
        <v>264</v>
      </c>
      <c r="AU2221" s="168" t="s">
        <v>82</v>
      </c>
      <c r="AV2221" s="13" t="s">
        <v>80</v>
      </c>
      <c r="AW2221" s="13" t="s">
        <v>34</v>
      </c>
      <c r="AX2221" s="13" t="s">
        <v>73</v>
      </c>
      <c r="AY2221" s="168" t="s">
        <v>252</v>
      </c>
    </row>
    <row r="2222" spans="2:51" s="14" customFormat="1" ht="11.25">
      <c r="B2222" s="174"/>
      <c r="D2222" s="160" t="s">
        <v>264</v>
      </c>
      <c r="E2222" s="175" t="s">
        <v>3</v>
      </c>
      <c r="F2222" s="176" t="s">
        <v>326</v>
      </c>
      <c r="H2222" s="177">
        <v>23</v>
      </c>
      <c r="I2222" s="178"/>
      <c r="L2222" s="174"/>
      <c r="M2222" s="179"/>
      <c r="N2222" s="180"/>
      <c r="O2222" s="180"/>
      <c r="P2222" s="180"/>
      <c r="Q2222" s="180"/>
      <c r="R2222" s="180"/>
      <c r="S2222" s="180"/>
      <c r="T2222" s="181"/>
      <c r="AT2222" s="175" t="s">
        <v>264</v>
      </c>
      <c r="AU2222" s="175" t="s">
        <v>82</v>
      </c>
      <c r="AV2222" s="14" t="s">
        <v>82</v>
      </c>
      <c r="AW2222" s="14" t="s">
        <v>34</v>
      </c>
      <c r="AX2222" s="14" t="s">
        <v>73</v>
      </c>
      <c r="AY2222" s="175" t="s">
        <v>252</v>
      </c>
    </row>
    <row r="2223" spans="2:51" s="13" customFormat="1" ht="11.25">
      <c r="B2223" s="167"/>
      <c r="D2223" s="160" t="s">
        <v>264</v>
      </c>
      <c r="E2223" s="168" t="s">
        <v>3</v>
      </c>
      <c r="F2223" s="169" t="s">
        <v>7643</v>
      </c>
      <c r="H2223" s="168" t="s">
        <v>3</v>
      </c>
      <c r="I2223" s="170"/>
      <c r="L2223" s="167"/>
      <c r="M2223" s="171"/>
      <c r="N2223" s="172"/>
      <c r="O2223" s="172"/>
      <c r="P2223" s="172"/>
      <c r="Q2223" s="172"/>
      <c r="R2223" s="172"/>
      <c r="S2223" s="172"/>
      <c r="T2223" s="173"/>
      <c r="AT2223" s="168" t="s">
        <v>264</v>
      </c>
      <c r="AU2223" s="168" t="s">
        <v>82</v>
      </c>
      <c r="AV2223" s="13" t="s">
        <v>80</v>
      </c>
      <c r="AW2223" s="13" t="s">
        <v>34</v>
      </c>
      <c r="AX2223" s="13" t="s">
        <v>73</v>
      </c>
      <c r="AY2223" s="168" t="s">
        <v>252</v>
      </c>
    </row>
    <row r="2224" spans="2:51" s="14" customFormat="1" ht="11.25">
      <c r="B2224" s="174"/>
      <c r="D2224" s="160" t="s">
        <v>264</v>
      </c>
      <c r="E2224" s="175" t="s">
        <v>3</v>
      </c>
      <c r="F2224" s="176" t="s">
        <v>566</v>
      </c>
      <c r="H2224" s="177">
        <v>31</v>
      </c>
      <c r="I2224" s="178"/>
      <c r="L2224" s="174"/>
      <c r="M2224" s="179"/>
      <c r="N2224" s="180"/>
      <c r="O2224" s="180"/>
      <c r="P2224" s="180"/>
      <c r="Q2224" s="180"/>
      <c r="R2224" s="180"/>
      <c r="S2224" s="180"/>
      <c r="T2224" s="181"/>
      <c r="AT2224" s="175" t="s">
        <v>264</v>
      </c>
      <c r="AU2224" s="175" t="s">
        <v>82</v>
      </c>
      <c r="AV2224" s="14" t="s">
        <v>82</v>
      </c>
      <c r="AW2224" s="14" t="s">
        <v>34</v>
      </c>
      <c r="AX2224" s="14" t="s">
        <v>73</v>
      </c>
      <c r="AY2224" s="175" t="s">
        <v>252</v>
      </c>
    </row>
    <row r="2225" spans="2:51" s="13" customFormat="1" ht="11.25">
      <c r="B2225" s="167"/>
      <c r="D2225" s="160" t="s">
        <v>264</v>
      </c>
      <c r="E2225" s="168" t="s">
        <v>3</v>
      </c>
      <c r="F2225" s="169" t="s">
        <v>7644</v>
      </c>
      <c r="H2225" s="168" t="s">
        <v>3</v>
      </c>
      <c r="I2225" s="170"/>
      <c r="L2225" s="167"/>
      <c r="M2225" s="171"/>
      <c r="N2225" s="172"/>
      <c r="O2225" s="172"/>
      <c r="P2225" s="172"/>
      <c r="Q2225" s="172"/>
      <c r="R2225" s="172"/>
      <c r="S2225" s="172"/>
      <c r="T2225" s="173"/>
      <c r="AT2225" s="168" t="s">
        <v>264</v>
      </c>
      <c r="AU2225" s="168" t="s">
        <v>82</v>
      </c>
      <c r="AV2225" s="13" t="s">
        <v>80</v>
      </c>
      <c r="AW2225" s="13" t="s">
        <v>34</v>
      </c>
      <c r="AX2225" s="13" t="s">
        <v>73</v>
      </c>
      <c r="AY2225" s="168" t="s">
        <v>252</v>
      </c>
    </row>
    <row r="2226" spans="2:51" s="14" customFormat="1" ht="11.25">
      <c r="B2226" s="174"/>
      <c r="D2226" s="160" t="s">
        <v>264</v>
      </c>
      <c r="E2226" s="175" t="s">
        <v>3</v>
      </c>
      <c r="F2226" s="176" t="s">
        <v>338</v>
      </c>
      <c r="H2226" s="177">
        <v>10</v>
      </c>
      <c r="I2226" s="178"/>
      <c r="L2226" s="174"/>
      <c r="M2226" s="179"/>
      <c r="N2226" s="180"/>
      <c r="O2226" s="180"/>
      <c r="P2226" s="180"/>
      <c r="Q2226" s="180"/>
      <c r="R2226" s="180"/>
      <c r="S2226" s="180"/>
      <c r="T2226" s="181"/>
      <c r="AT2226" s="175" t="s">
        <v>264</v>
      </c>
      <c r="AU2226" s="175" t="s">
        <v>82</v>
      </c>
      <c r="AV2226" s="14" t="s">
        <v>82</v>
      </c>
      <c r="AW2226" s="14" t="s">
        <v>34</v>
      </c>
      <c r="AX2226" s="14" t="s">
        <v>73</v>
      </c>
      <c r="AY2226" s="175" t="s">
        <v>252</v>
      </c>
    </row>
    <row r="2227" spans="2:51" s="13" customFormat="1" ht="11.25">
      <c r="B2227" s="167"/>
      <c r="D2227" s="160" t="s">
        <v>264</v>
      </c>
      <c r="E2227" s="168" t="s">
        <v>3</v>
      </c>
      <c r="F2227" s="169" t="s">
        <v>7645</v>
      </c>
      <c r="H2227" s="168" t="s">
        <v>3</v>
      </c>
      <c r="I2227" s="170"/>
      <c r="L2227" s="167"/>
      <c r="M2227" s="171"/>
      <c r="N2227" s="172"/>
      <c r="O2227" s="172"/>
      <c r="P2227" s="172"/>
      <c r="Q2227" s="172"/>
      <c r="R2227" s="172"/>
      <c r="S2227" s="172"/>
      <c r="T2227" s="173"/>
      <c r="AT2227" s="168" t="s">
        <v>264</v>
      </c>
      <c r="AU2227" s="168" t="s">
        <v>82</v>
      </c>
      <c r="AV2227" s="13" t="s">
        <v>80</v>
      </c>
      <c r="AW2227" s="13" t="s">
        <v>34</v>
      </c>
      <c r="AX2227" s="13" t="s">
        <v>73</v>
      </c>
      <c r="AY2227" s="168" t="s">
        <v>252</v>
      </c>
    </row>
    <row r="2228" spans="2:51" s="14" customFormat="1" ht="11.25">
      <c r="B2228" s="174"/>
      <c r="D2228" s="160" t="s">
        <v>264</v>
      </c>
      <c r="E2228" s="175" t="s">
        <v>3</v>
      </c>
      <c r="F2228" s="176" t="s">
        <v>318</v>
      </c>
      <c r="H2228" s="177">
        <v>8</v>
      </c>
      <c r="I2228" s="178"/>
      <c r="L2228" s="174"/>
      <c r="M2228" s="179"/>
      <c r="N2228" s="180"/>
      <c r="O2228" s="180"/>
      <c r="P2228" s="180"/>
      <c r="Q2228" s="180"/>
      <c r="R2228" s="180"/>
      <c r="S2228" s="180"/>
      <c r="T2228" s="181"/>
      <c r="AT2228" s="175" t="s">
        <v>264</v>
      </c>
      <c r="AU2228" s="175" t="s">
        <v>82</v>
      </c>
      <c r="AV2228" s="14" t="s">
        <v>82</v>
      </c>
      <c r="AW2228" s="14" t="s">
        <v>34</v>
      </c>
      <c r="AX2228" s="14" t="s">
        <v>73</v>
      </c>
      <c r="AY2228" s="175" t="s">
        <v>252</v>
      </c>
    </row>
    <row r="2229" spans="2:51" s="13" customFormat="1" ht="11.25">
      <c r="B2229" s="167"/>
      <c r="D2229" s="160" t="s">
        <v>264</v>
      </c>
      <c r="E2229" s="168" t="s">
        <v>3</v>
      </c>
      <c r="F2229" s="169" t="s">
        <v>7646</v>
      </c>
      <c r="H2229" s="168" t="s">
        <v>3</v>
      </c>
      <c r="I2229" s="170"/>
      <c r="L2229" s="167"/>
      <c r="M2229" s="171"/>
      <c r="N2229" s="172"/>
      <c r="O2229" s="172"/>
      <c r="P2229" s="172"/>
      <c r="Q2229" s="172"/>
      <c r="R2229" s="172"/>
      <c r="S2229" s="172"/>
      <c r="T2229" s="173"/>
      <c r="AT2229" s="168" t="s">
        <v>264</v>
      </c>
      <c r="AU2229" s="168" t="s">
        <v>82</v>
      </c>
      <c r="AV2229" s="13" t="s">
        <v>80</v>
      </c>
      <c r="AW2229" s="13" t="s">
        <v>34</v>
      </c>
      <c r="AX2229" s="13" t="s">
        <v>73</v>
      </c>
      <c r="AY2229" s="168" t="s">
        <v>252</v>
      </c>
    </row>
    <row r="2230" spans="2:51" s="14" customFormat="1" ht="11.25">
      <c r="B2230" s="174"/>
      <c r="D2230" s="160" t="s">
        <v>264</v>
      </c>
      <c r="E2230" s="175" t="s">
        <v>3</v>
      </c>
      <c r="F2230" s="176" t="s">
        <v>360</v>
      </c>
      <c r="H2230" s="177">
        <v>11</v>
      </c>
      <c r="I2230" s="178"/>
      <c r="L2230" s="174"/>
      <c r="M2230" s="179"/>
      <c r="N2230" s="180"/>
      <c r="O2230" s="180"/>
      <c r="P2230" s="180"/>
      <c r="Q2230" s="180"/>
      <c r="R2230" s="180"/>
      <c r="S2230" s="180"/>
      <c r="T2230" s="181"/>
      <c r="AT2230" s="175" t="s">
        <v>264</v>
      </c>
      <c r="AU2230" s="175" t="s">
        <v>82</v>
      </c>
      <c r="AV2230" s="14" t="s">
        <v>82</v>
      </c>
      <c r="AW2230" s="14" t="s">
        <v>34</v>
      </c>
      <c r="AX2230" s="14" t="s">
        <v>73</v>
      </c>
      <c r="AY2230" s="175" t="s">
        <v>252</v>
      </c>
    </row>
    <row r="2231" spans="2:51" s="13" customFormat="1" ht="11.25">
      <c r="B2231" s="167"/>
      <c r="D2231" s="160" t="s">
        <v>264</v>
      </c>
      <c r="E2231" s="168" t="s">
        <v>3</v>
      </c>
      <c r="F2231" s="169" t="s">
        <v>7647</v>
      </c>
      <c r="H2231" s="168" t="s">
        <v>3</v>
      </c>
      <c r="I2231" s="170"/>
      <c r="L2231" s="167"/>
      <c r="M2231" s="171"/>
      <c r="N2231" s="172"/>
      <c r="O2231" s="172"/>
      <c r="P2231" s="172"/>
      <c r="Q2231" s="172"/>
      <c r="R2231" s="172"/>
      <c r="S2231" s="172"/>
      <c r="T2231" s="173"/>
      <c r="AT2231" s="168" t="s">
        <v>264</v>
      </c>
      <c r="AU2231" s="168" t="s">
        <v>82</v>
      </c>
      <c r="AV2231" s="13" t="s">
        <v>80</v>
      </c>
      <c r="AW2231" s="13" t="s">
        <v>34</v>
      </c>
      <c r="AX2231" s="13" t="s">
        <v>73</v>
      </c>
      <c r="AY2231" s="168" t="s">
        <v>252</v>
      </c>
    </row>
    <row r="2232" spans="2:51" s="14" customFormat="1" ht="11.25">
      <c r="B2232" s="174"/>
      <c r="D2232" s="160" t="s">
        <v>264</v>
      </c>
      <c r="E2232" s="175" t="s">
        <v>3</v>
      </c>
      <c r="F2232" s="176" t="s">
        <v>360</v>
      </c>
      <c r="H2232" s="177">
        <v>11</v>
      </c>
      <c r="I2232" s="178"/>
      <c r="L2232" s="174"/>
      <c r="M2232" s="179"/>
      <c r="N2232" s="180"/>
      <c r="O2232" s="180"/>
      <c r="P2232" s="180"/>
      <c r="Q2232" s="180"/>
      <c r="R2232" s="180"/>
      <c r="S2232" s="180"/>
      <c r="T2232" s="181"/>
      <c r="AT2232" s="175" t="s">
        <v>264</v>
      </c>
      <c r="AU2232" s="175" t="s">
        <v>82</v>
      </c>
      <c r="AV2232" s="14" t="s">
        <v>82</v>
      </c>
      <c r="AW2232" s="14" t="s">
        <v>34</v>
      </c>
      <c r="AX2232" s="14" t="s">
        <v>73</v>
      </c>
      <c r="AY2232" s="175" t="s">
        <v>252</v>
      </c>
    </row>
    <row r="2233" spans="2:51" s="13" customFormat="1" ht="11.25">
      <c r="B2233" s="167"/>
      <c r="D2233" s="160" t="s">
        <v>264</v>
      </c>
      <c r="E2233" s="168" t="s">
        <v>3</v>
      </c>
      <c r="F2233" s="169" t="s">
        <v>7648</v>
      </c>
      <c r="H2233" s="168" t="s">
        <v>3</v>
      </c>
      <c r="I2233" s="170"/>
      <c r="L2233" s="167"/>
      <c r="M2233" s="171"/>
      <c r="N2233" s="172"/>
      <c r="O2233" s="172"/>
      <c r="P2233" s="172"/>
      <c r="Q2233" s="172"/>
      <c r="R2233" s="172"/>
      <c r="S2233" s="172"/>
      <c r="T2233" s="173"/>
      <c r="AT2233" s="168" t="s">
        <v>264</v>
      </c>
      <c r="AU2233" s="168" t="s">
        <v>82</v>
      </c>
      <c r="AV2233" s="13" t="s">
        <v>80</v>
      </c>
      <c r="AW2233" s="13" t="s">
        <v>34</v>
      </c>
      <c r="AX2233" s="13" t="s">
        <v>73</v>
      </c>
      <c r="AY2233" s="168" t="s">
        <v>252</v>
      </c>
    </row>
    <row r="2234" spans="2:51" s="14" customFormat="1" ht="11.25">
      <c r="B2234" s="174"/>
      <c r="D2234" s="160" t="s">
        <v>264</v>
      </c>
      <c r="E2234" s="175" t="s">
        <v>3</v>
      </c>
      <c r="F2234" s="176" t="s">
        <v>328</v>
      </c>
      <c r="H2234" s="177">
        <v>9</v>
      </c>
      <c r="I2234" s="178"/>
      <c r="L2234" s="174"/>
      <c r="M2234" s="179"/>
      <c r="N2234" s="180"/>
      <c r="O2234" s="180"/>
      <c r="P2234" s="180"/>
      <c r="Q2234" s="180"/>
      <c r="R2234" s="180"/>
      <c r="S2234" s="180"/>
      <c r="T2234" s="181"/>
      <c r="AT2234" s="175" t="s">
        <v>264</v>
      </c>
      <c r="AU2234" s="175" t="s">
        <v>82</v>
      </c>
      <c r="AV2234" s="14" t="s">
        <v>82</v>
      </c>
      <c r="AW2234" s="14" t="s">
        <v>34</v>
      </c>
      <c r="AX2234" s="14" t="s">
        <v>73</v>
      </c>
      <c r="AY2234" s="175" t="s">
        <v>252</v>
      </c>
    </row>
    <row r="2235" spans="2:51" s="13" customFormat="1" ht="11.25">
      <c r="B2235" s="167"/>
      <c r="D2235" s="160" t="s">
        <v>264</v>
      </c>
      <c r="E2235" s="168" t="s">
        <v>3</v>
      </c>
      <c r="F2235" s="169" t="s">
        <v>7649</v>
      </c>
      <c r="H2235" s="168" t="s">
        <v>3</v>
      </c>
      <c r="I2235" s="170"/>
      <c r="L2235" s="167"/>
      <c r="M2235" s="171"/>
      <c r="N2235" s="172"/>
      <c r="O2235" s="172"/>
      <c r="P2235" s="172"/>
      <c r="Q2235" s="172"/>
      <c r="R2235" s="172"/>
      <c r="S2235" s="172"/>
      <c r="T2235" s="173"/>
      <c r="AT2235" s="168" t="s">
        <v>264</v>
      </c>
      <c r="AU2235" s="168" t="s">
        <v>82</v>
      </c>
      <c r="AV2235" s="13" t="s">
        <v>80</v>
      </c>
      <c r="AW2235" s="13" t="s">
        <v>34</v>
      </c>
      <c r="AX2235" s="13" t="s">
        <v>73</v>
      </c>
      <c r="AY2235" s="168" t="s">
        <v>252</v>
      </c>
    </row>
    <row r="2236" spans="2:51" s="14" customFormat="1" ht="11.25">
      <c r="B2236" s="174"/>
      <c r="D2236" s="160" t="s">
        <v>264</v>
      </c>
      <c r="E2236" s="175" t="s">
        <v>3</v>
      </c>
      <c r="F2236" s="176" t="s">
        <v>373</v>
      </c>
      <c r="H2236" s="177">
        <v>12</v>
      </c>
      <c r="I2236" s="178"/>
      <c r="L2236" s="174"/>
      <c r="M2236" s="179"/>
      <c r="N2236" s="180"/>
      <c r="O2236" s="180"/>
      <c r="P2236" s="180"/>
      <c r="Q2236" s="180"/>
      <c r="R2236" s="180"/>
      <c r="S2236" s="180"/>
      <c r="T2236" s="181"/>
      <c r="AT2236" s="175" t="s">
        <v>264</v>
      </c>
      <c r="AU2236" s="175" t="s">
        <v>82</v>
      </c>
      <c r="AV2236" s="14" t="s">
        <v>82</v>
      </c>
      <c r="AW2236" s="14" t="s">
        <v>34</v>
      </c>
      <c r="AX2236" s="14" t="s">
        <v>73</v>
      </c>
      <c r="AY2236" s="175" t="s">
        <v>252</v>
      </c>
    </row>
    <row r="2237" spans="2:51" s="13" customFormat="1" ht="11.25">
      <c r="B2237" s="167"/>
      <c r="D2237" s="160" t="s">
        <v>264</v>
      </c>
      <c r="E2237" s="168" t="s">
        <v>3</v>
      </c>
      <c r="F2237" s="169" t="s">
        <v>7650</v>
      </c>
      <c r="H2237" s="168" t="s">
        <v>3</v>
      </c>
      <c r="I2237" s="170"/>
      <c r="L2237" s="167"/>
      <c r="M2237" s="171"/>
      <c r="N2237" s="172"/>
      <c r="O2237" s="172"/>
      <c r="P2237" s="172"/>
      <c r="Q2237" s="172"/>
      <c r="R2237" s="172"/>
      <c r="S2237" s="172"/>
      <c r="T2237" s="173"/>
      <c r="AT2237" s="168" t="s">
        <v>264</v>
      </c>
      <c r="AU2237" s="168" t="s">
        <v>82</v>
      </c>
      <c r="AV2237" s="13" t="s">
        <v>80</v>
      </c>
      <c r="AW2237" s="13" t="s">
        <v>34</v>
      </c>
      <c r="AX2237" s="13" t="s">
        <v>73</v>
      </c>
      <c r="AY2237" s="168" t="s">
        <v>252</v>
      </c>
    </row>
    <row r="2238" spans="2:51" s="14" customFormat="1" ht="11.25">
      <c r="B2238" s="174"/>
      <c r="D2238" s="160" t="s">
        <v>264</v>
      </c>
      <c r="E2238" s="175" t="s">
        <v>3</v>
      </c>
      <c r="F2238" s="176" t="s">
        <v>389</v>
      </c>
      <c r="H2238" s="177">
        <v>14</v>
      </c>
      <c r="I2238" s="178"/>
      <c r="L2238" s="174"/>
      <c r="M2238" s="179"/>
      <c r="N2238" s="180"/>
      <c r="O2238" s="180"/>
      <c r="P2238" s="180"/>
      <c r="Q2238" s="180"/>
      <c r="R2238" s="180"/>
      <c r="S2238" s="180"/>
      <c r="T2238" s="181"/>
      <c r="AT2238" s="175" t="s">
        <v>264</v>
      </c>
      <c r="AU2238" s="175" t="s">
        <v>82</v>
      </c>
      <c r="AV2238" s="14" t="s">
        <v>82</v>
      </c>
      <c r="AW2238" s="14" t="s">
        <v>34</v>
      </c>
      <c r="AX2238" s="14" t="s">
        <v>73</v>
      </c>
      <c r="AY2238" s="175" t="s">
        <v>252</v>
      </c>
    </row>
    <row r="2239" spans="2:51" s="13" customFormat="1" ht="11.25">
      <c r="B2239" s="167"/>
      <c r="D2239" s="160" t="s">
        <v>264</v>
      </c>
      <c r="E2239" s="168" t="s">
        <v>3</v>
      </c>
      <c r="F2239" s="169" t="s">
        <v>7651</v>
      </c>
      <c r="H2239" s="168" t="s">
        <v>3</v>
      </c>
      <c r="I2239" s="170"/>
      <c r="L2239" s="167"/>
      <c r="M2239" s="171"/>
      <c r="N2239" s="172"/>
      <c r="O2239" s="172"/>
      <c r="P2239" s="172"/>
      <c r="Q2239" s="172"/>
      <c r="R2239" s="172"/>
      <c r="S2239" s="172"/>
      <c r="T2239" s="173"/>
      <c r="AT2239" s="168" t="s">
        <v>264</v>
      </c>
      <c r="AU2239" s="168" t="s">
        <v>82</v>
      </c>
      <c r="AV2239" s="13" t="s">
        <v>80</v>
      </c>
      <c r="AW2239" s="13" t="s">
        <v>34</v>
      </c>
      <c r="AX2239" s="13" t="s">
        <v>73</v>
      </c>
      <c r="AY2239" s="168" t="s">
        <v>252</v>
      </c>
    </row>
    <row r="2240" spans="2:51" s="14" customFormat="1" ht="11.25">
      <c r="B2240" s="174"/>
      <c r="D2240" s="160" t="s">
        <v>264</v>
      </c>
      <c r="E2240" s="175" t="s">
        <v>3</v>
      </c>
      <c r="F2240" s="176" t="s">
        <v>406</v>
      </c>
      <c r="H2240" s="177">
        <v>16</v>
      </c>
      <c r="I2240" s="178"/>
      <c r="L2240" s="174"/>
      <c r="M2240" s="179"/>
      <c r="N2240" s="180"/>
      <c r="O2240" s="180"/>
      <c r="P2240" s="180"/>
      <c r="Q2240" s="180"/>
      <c r="R2240" s="180"/>
      <c r="S2240" s="180"/>
      <c r="T2240" s="181"/>
      <c r="AT2240" s="175" t="s">
        <v>264</v>
      </c>
      <c r="AU2240" s="175" t="s">
        <v>82</v>
      </c>
      <c r="AV2240" s="14" t="s">
        <v>82</v>
      </c>
      <c r="AW2240" s="14" t="s">
        <v>34</v>
      </c>
      <c r="AX2240" s="14" t="s">
        <v>73</v>
      </c>
      <c r="AY2240" s="175" t="s">
        <v>252</v>
      </c>
    </row>
    <row r="2241" spans="1:65" s="13" customFormat="1" ht="11.25">
      <c r="B2241" s="167"/>
      <c r="D2241" s="160" t="s">
        <v>264</v>
      </c>
      <c r="E2241" s="168" t="s">
        <v>3</v>
      </c>
      <c r="F2241" s="169" t="s">
        <v>7652</v>
      </c>
      <c r="H2241" s="168" t="s">
        <v>3</v>
      </c>
      <c r="I2241" s="170"/>
      <c r="L2241" s="167"/>
      <c r="M2241" s="171"/>
      <c r="N2241" s="172"/>
      <c r="O2241" s="172"/>
      <c r="P2241" s="172"/>
      <c r="Q2241" s="172"/>
      <c r="R2241" s="172"/>
      <c r="S2241" s="172"/>
      <c r="T2241" s="173"/>
      <c r="AT2241" s="168" t="s">
        <v>264</v>
      </c>
      <c r="AU2241" s="168" t="s">
        <v>82</v>
      </c>
      <c r="AV2241" s="13" t="s">
        <v>80</v>
      </c>
      <c r="AW2241" s="13" t="s">
        <v>34</v>
      </c>
      <c r="AX2241" s="13" t="s">
        <v>73</v>
      </c>
      <c r="AY2241" s="168" t="s">
        <v>252</v>
      </c>
    </row>
    <row r="2242" spans="1:65" s="14" customFormat="1" ht="11.25">
      <c r="B2242" s="174"/>
      <c r="D2242" s="160" t="s">
        <v>264</v>
      </c>
      <c r="E2242" s="175" t="s">
        <v>3</v>
      </c>
      <c r="F2242" s="176" t="s">
        <v>423</v>
      </c>
      <c r="H2242" s="177">
        <v>18</v>
      </c>
      <c r="I2242" s="178"/>
      <c r="L2242" s="174"/>
      <c r="M2242" s="179"/>
      <c r="N2242" s="180"/>
      <c r="O2242" s="180"/>
      <c r="P2242" s="180"/>
      <c r="Q2242" s="180"/>
      <c r="R2242" s="180"/>
      <c r="S2242" s="180"/>
      <c r="T2242" s="181"/>
      <c r="AT2242" s="175" t="s">
        <v>264</v>
      </c>
      <c r="AU2242" s="175" t="s">
        <v>82</v>
      </c>
      <c r="AV2242" s="14" t="s">
        <v>82</v>
      </c>
      <c r="AW2242" s="14" t="s">
        <v>34</v>
      </c>
      <c r="AX2242" s="14" t="s">
        <v>73</v>
      </c>
      <c r="AY2242" s="175" t="s">
        <v>252</v>
      </c>
    </row>
    <row r="2243" spans="1:65" s="13" customFormat="1" ht="11.25">
      <c r="B2243" s="167"/>
      <c r="D2243" s="160" t="s">
        <v>264</v>
      </c>
      <c r="E2243" s="168" t="s">
        <v>3</v>
      </c>
      <c r="F2243" s="169" t="s">
        <v>7653</v>
      </c>
      <c r="H2243" s="168" t="s">
        <v>3</v>
      </c>
      <c r="I2243" s="170"/>
      <c r="L2243" s="167"/>
      <c r="M2243" s="171"/>
      <c r="N2243" s="172"/>
      <c r="O2243" s="172"/>
      <c r="P2243" s="172"/>
      <c r="Q2243" s="172"/>
      <c r="R2243" s="172"/>
      <c r="S2243" s="172"/>
      <c r="T2243" s="173"/>
      <c r="AT2243" s="168" t="s">
        <v>264</v>
      </c>
      <c r="AU2243" s="168" t="s">
        <v>82</v>
      </c>
      <c r="AV2243" s="13" t="s">
        <v>80</v>
      </c>
      <c r="AW2243" s="13" t="s">
        <v>34</v>
      </c>
      <c r="AX2243" s="13" t="s">
        <v>73</v>
      </c>
      <c r="AY2243" s="168" t="s">
        <v>252</v>
      </c>
    </row>
    <row r="2244" spans="1:65" s="14" customFormat="1" ht="11.25">
      <c r="B2244" s="174"/>
      <c r="D2244" s="160" t="s">
        <v>264</v>
      </c>
      <c r="E2244" s="175" t="s">
        <v>3</v>
      </c>
      <c r="F2244" s="176" t="s">
        <v>435</v>
      </c>
      <c r="H2244" s="177">
        <v>20</v>
      </c>
      <c r="I2244" s="178"/>
      <c r="L2244" s="174"/>
      <c r="M2244" s="179"/>
      <c r="N2244" s="180"/>
      <c r="O2244" s="180"/>
      <c r="P2244" s="180"/>
      <c r="Q2244" s="180"/>
      <c r="R2244" s="180"/>
      <c r="S2244" s="180"/>
      <c r="T2244" s="181"/>
      <c r="AT2244" s="175" t="s">
        <v>264</v>
      </c>
      <c r="AU2244" s="175" t="s">
        <v>82</v>
      </c>
      <c r="AV2244" s="14" t="s">
        <v>82</v>
      </c>
      <c r="AW2244" s="14" t="s">
        <v>34</v>
      </c>
      <c r="AX2244" s="14" t="s">
        <v>73</v>
      </c>
      <c r="AY2244" s="175" t="s">
        <v>252</v>
      </c>
    </row>
    <row r="2245" spans="1:65" s="13" customFormat="1" ht="11.25">
      <c r="B2245" s="167"/>
      <c r="D2245" s="160" t="s">
        <v>264</v>
      </c>
      <c r="E2245" s="168" t="s">
        <v>3</v>
      </c>
      <c r="F2245" s="169" t="s">
        <v>7654</v>
      </c>
      <c r="H2245" s="168" t="s">
        <v>3</v>
      </c>
      <c r="I2245" s="170"/>
      <c r="L2245" s="167"/>
      <c r="M2245" s="171"/>
      <c r="N2245" s="172"/>
      <c r="O2245" s="172"/>
      <c r="P2245" s="172"/>
      <c r="Q2245" s="172"/>
      <c r="R2245" s="172"/>
      <c r="S2245" s="172"/>
      <c r="T2245" s="173"/>
      <c r="AT2245" s="168" t="s">
        <v>264</v>
      </c>
      <c r="AU2245" s="168" t="s">
        <v>82</v>
      </c>
      <c r="AV2245" s="13" t="s">
        <v>80</v>
      </c>
      <c r="AW2245" s="13" t="s">
        <v>34</v>
      </c>
      <c r="AX2245" s="13" t="s">
        <v>73</v>
      </c>
      <c r="AY2245" s="168" t="s">
        <v>252</v>
      </c>
    </row>
    <row r="2246" spans="1:65" s="14" customFormat="1" ht="11.25">
      <c r="B2246" s="174"/>
      <c r="D2246" s="160" t="s">
        <v>264</v>
      </c>
      <c r="E2246" s="175" t="s">
        <v>3</v>
      </c>
      <c r="F2246" s="176" t="s">
        <v>451</v>
      </c>
      <c r="H2246" s="177">
        <v>22</v>
      </c>
      <c r="I2246" s="178"/>
      <c r="L2246" s="174"/>
      <c r="M2246" s="179"/>
      <c r="N2246" s="180"/>
      <c r="O2246" s="180"/>
      <c r="P2246" s="180"/>
      <c r="Q2246" s="180"/>
      <c r="R2246" s="180"/>
      <c r="S2246" s="180"/>
      <c r="T2246" s="181"/>
      <c r="AT2246" s="175" t="s">
        <v>264</v>
      </c>
      <c r="AU2246" s="175" t="s">
        <v>82</v>
      </c>
      <c r="AV2246" s="14" t="s">
        <v>82</v>
      </c>
      <c r="AW2246" s="14" t="s">
        <v>34</v>
      </c>
      <c r="AX2246" s="14" t="s">
        <v>73</v>
      </c>
      <c r="AY2246" s="175" t="s">
        <v>252</v>
      </c>
    </row>
    <row r="2247" spans="1:65" s="16" customFormat="1" ht="11.25">
      <c r="B2247" s="190"/>
      <c r="D2247" s="160" t="s">
        <v>264</v>
      </c>
      <c r="E2247" s="191" t="s">
        <v>3</v>
      </c>
      <c r="F2247" s="192" t="s">
        <v>354</v>
      </c>
      <c r="H2247" s="193">
        <v>2078</v>
      </c>
      <c r="I2247" s="194"/>
      <c r="L2247" s="190"/>
      <c r="M2247" s="195"/>
      <c r="N2247" s="196"/>
      <c r="O2247" s="196"/>
      <c r="P2247" s="196"/>
      <c r="Q2247" s="196"/>
      <c r="R2247" s="196"/>
      <c r="S2247" s="196"/>
      <c r="T2247" s="197"/>
      <c r="AT2247" s="191" t="s">
        <v>264</v>
      </c>
      <c r="AU2247" s="191" t="s">
        <v>82</v>
      </c>
      <c r="AV2247" s="16" t="s">
        <v>95</v>
      </c>
      <c r="AW2247" s="16" t="s">
        <v>34</v>
      </c>
      <c r="AX2247" s="16" t="s">
        <v>73</v>
      </c>
      <c r="AY2247" s="191" t="s">
        <v>252</v>
      </c>
    </row>
    <row r="2248" spans="1:65" s="13" customFormat="1" ht="11.25">
      <c r="B2248" s="167"/>
      <c r="D2248" s="160" t="s">
        <v>264</v>
      </c>
      <c r="E2248" s="168" t="s">
        <v>3</v>
      </c>
      <c r="F2248" s="169" t="s">
        <v>7655</v>
      </c>
      <c r="H2248" s="168" t="s">
        <v>3</v>
      </c>
      <c r="I2248" s="170"/>
      <c r="L2248" s="167"/>
      <c r="M2248" s="171"/>
      <c r="N2248" s="172"/>
      <c r="O2248" s="172"/>
      <c r="P2248" s="172"/>
      <c r="Q2248" s="172"/>
      <c r="R2248" s="172"/>
      <c r="S2248" s="172"/>
      <c r="T2248" s="173"/>
      <c r="AT2248" s="168" t="s">
        <v>264</v>
      </c>
      <c r="AU2248" s="168" t="s">
        <v>82</v>
      </c>
      <c r="AV2248" s="13" t="s">
        <v>80</v>
      </c>
      <c r="AW2248" s="13" t="s">
        <v>34</v>
      </c>
      <c r="AX2248" s="13" t="s">
        <v>73</v>
      </c>
      <c r="AY2248" s="168" t="s">
        <v>252</v>
      </c>
    </row>
    <row r="2249" spans="1:65" s="13" customFormat="1" ht="11.25">
      <c r="B2249" s="167"/>
      <c r="D2249" s="160" t="s">
        <v>264</v>
      </c>
      <c r="E2249" s="168" t="s">
        <v>3</v>
      </c>
      <c r="F2249" s="169" t="s">
        <v>7656</v>
      </c>
      <c r="H2249" s="168" t="s">
        <v>3</v>
      </c>
      <c r="I2249" s="170"/>
      <c r="L2249" s="167"/>
      <c r="M2249" s="171"/>
      <c r="N2249" s="172"/>
      <c r="O2249" s="172"/>
      <c r="P2249" s="172"/>
      <c r="Q2249" s="172"/>
      <c r="R2249" s="172"/>
      <c r="S2249" s="172"/>
      <c r="T2249" s="173"/>
      <c r="AT2249" s="168" t="s">
        <v>264</v>
      </c>
      <c r="AU2249" s="168" t="s">
        <v>82</v>
      </c>
      <c r="AV2249" s="13" t="s">
        <v>80</v>
      </c>
      <c r="AW2249" s="13" t="s">
        <v>34</v>
      </c>
      <c r="AX2249" s="13" t="s">
        <v>73</v>
      </c>
      <c r="AY2249" s="168" t="s">
        <v>252</v>
      </c>
    </row>
    <row r="2250" spans="1:65" s="14" customFormat="1" ht="11.25">
      <c r="B2250" s="174"/>
      <c r="D2250" s="160" t="s">
        <v>264</v>
      </c>
      <c r="E2250" s="175" t="s">
        <v>3</v>
      </c>
      <c r="F2250" s="176" t="s">
        <v>596</v>
      </c>
      <c r="H2250" s="177">
        <v>35</v>
      </c>
      <c r="I2250" s="178"/>
      <c r="L2250" s="174"/>
      <c r="M2250" s="179"/>
      <c r="N2250" s="180"/>
      <c r="O2250" s="180"/>
      <c r="P2250" s="180"/>
      <c r="Q2250" s="180"/>
      <c r="R2250" s="180"/>
      <c r="S2250" s="180"/>
      <c r="T2250" s="181"/>
      <c r="AT2250" s="175" t="s">
        <v>264</v>
      </c>
      <c r="AU2250" s="175" t="s">
        <v>82</v>
      </c>
      <c r="AV2250" s="14" t="s">
        <v>82</v>
      </c>
      <c r="AW2250" s="14" t="s">
        <v>34</v>
      </c>
      <c r="AX2250" s="14" t="s">
        <v>73</v>
      </c>
      <c r="AY2250" s="175" t="s">
        <v>252</v>
      </c>
    </row>
    <row r="2251" spans="1:65" s="13" customFormat="1" ht="11.25">
      <c r="B2251" s="167"/>
      <c r="D2251" s="160" t="s">
        <v>264</v>
      </c>
      <c r="E2251" s="168" t="s">
        <v>3</v>
      </c>
      <c r="F2251" s="169" t="s">
        <v>7657</v>
      </c>
      <c r="H2251" s="168" t="s">
        <v>3</v>
      </c>
      <c r="I2251" s="170"/>
      <c r="L2251" s="167"/>
      <c r="M2251" s="171"/>
      <c r="N2251" s="172"/>
      <c r="O2251" s="172"/>
      <c r="P2251" s="172"/>
      <c r="Q2251" s="172"/>
      <c r="R2251" s="172"/>
      <c r="S2251" s="172"/>
      <c r="T2251" s="173"/>
      <c r="AT2251" s="168" t="s">
        <v>264</v>
      </c>
      <c r="AU2251" s="168" t="s">
        <v>82</v>
      </c>
      <c r="AV2251" s="13" t="s">
        <v>80</v>
      </c>
      <c r="AW2251" s="13" t="s">
        <v>34</v>
      </c>
      <c r="AX2251" s="13" t="s">
        <v>73</v>
      </c>
      <c r="AY2251" s="168" t="s">
        <v>252</v>
      </c>
    </row>
    <row r="2252" spans="1:65" s="13" customFormat="1" ht="11.25">
      <c r="B2252" s="167"/>
      <c r="D2252" s="160" t="s">
        <v>264</v>
      </c>
      <c r="E2252" s="168" t="s">
        <v>3</v>
      </c>
      <c r="F2252" s="169" t="s">
        <v>7658</v>
      </c>
      <c r="H2252" s="168" t="s">
        <v>3</v>
      </c>
      <c r="I2252" s="170"/>
      <c r="L2252" s="167"/>
      <c r="M2252" s="171"/>
      <c r="N2252" s="172"/>
      <c r="O2252" s="172"/>
      <c r="P2252" s="172"/>
      <c r="Q2252" s="172"/>
      <c r="R2252" s="172"/>
      <c r="S2252" s="172"/>
      <c r="T2252" s="173"/>
      <c r="AT2252" s="168" t="s">
        <v>264</v>
      </c>
      <c r="AU2252" s="168" t="s">
        <v>82</v>
      </c>
      <c r="AV2252" s="13" t="s">
        <v>80</v>
      </c>
      <c r="AW2252" s="13" t="s">
        <v>34</v>
      </c>
      <c r="AX2252" s="13" t="s">
        <v>73</v>
      </c>
      <c r="AY2252" s="168" t="s">
        <v>252</v>
      </c>
    </row>
    <row r="2253" spans="1:65" s="14" customFormat="1" ht="11.25">
      <c r="B2253" s="174"/>
      <c r="D2253" s="160" t="s">
        <v>264</v>
      </c>
      <c r="E2253" s="175" t="s">
        <v>3</v>
      </c>
      <c r="F2253" s="176" t="s">
        <v>7659</v>
      </c>
      <c r="H2253" s="177">
        <v>262</v>
      </c>
      <c r="I2253" s="178"/>
      <c r="L2253" s="174"/>
      <c r="M2253" s="179"/>
      <c r="N2253" s="180"/>
      <c r="O2253" s="180"/>
      <c r="P2253" s="180"/>
      <c r="Q2253" s="180"/>
      <c r="R2253" s="180"/>
      <c r="S2253" s="180"/>
      <c r="T2253" s="181"/>
      <c r="AT2253" s="175" t="s">
        <v>264</v>
      </c>
      <c r="AU2253" s="175" t="s">
        <v>82</v>
      </c>
      <c r="AV2253" s="14" t="s">
        <v>82</v>
      </c>
      <c r="AW2253" s="14" t="s">
        <v>34</v>
      </c>
      <c r="AX2253" s="14" t="s">
        <v>73</v>
      </c>
      <c r="AY2253" s="175" t="s">
        <v>252</v>
      </c>
    </row>
    <row r="2254" spans="1:65" s="16" customFormat="1" ht="11.25">
      <c r="B2254" s="190"/>
      <c r="D2254" s="160" t="s">
        <v>264</v>
      </c>
      <c r="E2254" s="191" t="s">
        <v>3</v>
      </c>
      <c r="F2254" s="192" t="s">
        <v>354</v>
      </c>
      <c r="H2254" s="193">
        <v>297</v>
      </c>
      <c r="I2254" s="194"/>
      <c r="L2254" s="190"/>
      <c r="M2254" s="195"/>
      <c r="N2254" s="196"/>
      <c r="O2254" s="196"/>
      <c r="P2254" s="196"/>
      <c r="Q2254" s="196"/>
      <c r="R2254" s="196"/>
      <c r="S2254" s="196"/>
      <c r="T2254" s="197"/>
      <c r="AT2254" s="191" t="s">
        <v>264</v>
      </c>
      <c r="AU2254" s="191" t="s">
        <v>82</v>
      </c>
      <c r="AV2254" s="16" t="s">
        <v>95</v>
      </c>
      <c r="AW2254" s="16" t="s">
        <v>34</v>
      </c>
      <c r="AX2254" s="16" t="s">
        <v>73</v>
      </c>
      <c r="AY2254" s="191" t="s">
        <v>252</v>
      </c>
    </row>
    <row r="2255" spans="1:65" s="15" customFormat="1" ht="11.25">
      <c r="B2255" s="182"/>
      <c r="D2255" s="160" t="s">
        <v>264</v>
      </c>
      <c r="E2255" s="183" t="s">
        <v>3</v>
      </c>
      <c r="F2255" s="184" t="s">
        <v>269</v>
      </c>
      <c r="H2255" s="185">
        <v>16650</v>
      </c>
      <c r="I2255" s="186"/>
      <c r="L2255" s="182"/>
      <c r="M2255" s="187"/>
      <c r="N2255" s="188"/>
      <c r="O2255" s="188"/>
      <c r="P2255" s="188"/>
      <c r="Q2255" s="188"/>
      <c r="R2255" s="188"/>
      <c r="S2255" s="188"/>
      <c r="T2255" s="189"/>
      <c r="AT2255" s="183" t="s">
        <v>264</v>
      </c>
      <c r="AU2255" s="183" t="s">
        <v>82</v>
      </c>
      <c r="AV2255" s="15" t="s">
        <v>258</v>
      </c>
      <c r="AW2255" s="15" t="s">
        <v>34</v>
      </c>
      <c r="AX2255" s="15" t="s">
        <v>80</v>
      </c>
      <c r="AY2255" s="183" t="s">
        <v>252</v>
      </c>
    </row>
    <row r="2256" spans="1:65" s="2" customFormat="1" ht="16.5" customHeight="1">
      <c r="A2256" s="34"/>
      <c r="B2256" s="145"/>
      <c r="C2256" s="198" t="s">
        <v>780</v>
      </c>
      <c r="D2256" s="198" t="s">
        <v>361</v>
      </c>
      <c r="E2256" s="199" t="s">
        <v>7660</v>
      </c>
      <c r="F2256" s="200" t="s">
        <v>7661</v>
      </c>
      <c r="G2256" s="201" t="s">
        <v>331</v>
      </c>
      <c r="H2256" s="202">
        <v>6674.8</v>
      </c>
      <c r="I2256" s="203"/>
      <c r="J2256" s="204">
        <f>ROUND(I2256*H2256,2)</f>
        <v>0</v>
      </c>
      <c r="K2256" s="205"/>
      <c r="L2256" s="206"/>
      <c r="M2256" s="207" t="s">
        <v>3</v>
      </c>
      <c r="N2256" s="208" t="s">
        <v>44</v>
      </c>
      <c r="O2256" s="55"/>
      <c r="P2256" s="156">
        <f>O2256*H2256</f>
        <v>0</v>
      </c>
      <c r="Q2256" s="156">
        <v>0</v>
      </c>
      <c r="R2256" s="156">
        <f>Q2256*H2256</f>
        <v>0</v>
      </c>
      <c r="S2256" s="156">
        <v>0</v>
      </c>
      <c r="T2256" s="157">
        <f>S2256*H2256</f>
        <v>0</v>
      </c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  <c r="AR2256" s="158" t="s">
        <v>572</v>
      </c>
      <c r="AT2256" s="158" t="s">
        <v>361</v>
      </c>
      <c r="AU2256" s="158" t="s">
        <v>82</v>
      </c>
      <c r="AY2256" s="19" t="s">
        <v>252</v>
      </c>
      <c r="BE2256" s="159">
        <f>IF(N2256="základní",J2256,0)</f>
        <v>0</v>
      </c>
      <c r="BF2256" s="159">
        <f>IF(N2256="snížená",J2256,0)</f>
        <v>0</v>
      </c>
      <c r="BG2256" s="159">
        <f>IF(N2256="zákl. přenesená",J2256,0)</f>
        <v>0</v>
      </c>
      <c r="BH2256" s="159">
        <f>IF(N2256="sníž. přenesená",J2256,0)</f>
        <v>0</v>
      </c>
      <c r="BI2256" s="159">
        <f>IF(N2256="nulová",J2256,0)</f>
        <v>0</v>
      </c>
      <c r="BJ2256" s="19" t="s">
        <v>80</v>
      </c>
      <c r="BK2256" s="159">
        <f>ROUND(I2256*H2256,2)</f>
        <v>0</v>
      </c>
      <c r="BL2256" s="19" t="s">
        <v>406</v>
      </c>
      <c r="BM2256" s="158" t="s">
        <v>7662</v>
      </c>
    </row>
    <row r="2257" spans="1:65" s="2" customFormat="1" ht="11.25">
      <c r="A2257" s="34"/>
      <c r="B2257" s="35"/>
      <c r="C2257" s="34"/>
      <c r="D2257" s="160" t="s">
        <v>260</v>
      </c>
      <c r="E2257" s="34"/>
      <c r="F2257" s="161" t="s">
        <v>7661</v>
      </c>
      <c r="G2257" s="34"/>
      <c r="H2257" s="34"/>
      <c r="I2257" s="162"/>
      <c r="J2257" s="34"/>
      <c r="K2257" s="34"/>
      <c r="L2257" s="35"/>
      <c r="M2257" s="163"/>
      <c r="N2257" s="164"/>
      <c r="O2257" s="55"/>
      <c r="P2257" s="55"/>
      <c r="Q2257" s="55"/>
      <c r="R2257" s="55"/>
      <c r="S2257" s="55"/>
      <c r="T2257" s="56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  <c r="AT2257" s="19" t="s">
        <v>260</v>
      </c>
      <c r="AU2257" s="19" t="s">
        <v>82</v>
      </c>
    </row>
    <row r="2258" spans="1:65" s="14" customFormat="1" ht="11.25">
      <c r="B2258" s="174"/>
      <c r="D2258" s="160" t="s">
        <v>264</v>
      </c>
      <c r="F2258" s="176" t="s">
        <v>7663</v>
      </c>
      <c r="H2258" s="177">
        <v>6674.8</v>
      </c>
      <c r="I2258" s="178"/>
      <c r="L2258" s="174"/>
      <c r="M2258" s="179"/>
      <c r="N2258" s="180"/>
      <c r="O2258" s="180"/>
      <c r="P2258" s="180"/>
      <c r="Q2258" s="180"/>
      <c r="R2258" s="180"/>
      <c r="S2258" s="180"/>
      <c r="T2258" s="181"/>
      <c r="AT2258" s="175" t="s">
        <v>264</v>
      </c>
      <c r="AU2258" s="175" t="s">
        <v>82</v>
      </c>
      <c r="AV2258" s="14" t="s">
        <v>82</v>
      </c>
      <c r="AW2258" s="14" t="s">
        <v>4</v>
      </c>
      <c r="AX2258" s="14" t="s">
        <v>80</v>
      </c>
      <c r="AY2258" s="175" t="s">
        <v>252</v>
      </c>
    </row>
    <row r="2259" spans="1:65" s="2" customFormat="1" ht="16.5" customHeight="1">
      <c r="A2259" s="34"/>
      <c r="B2259" s="145"/>
      <c r="C2259" s="198" t="s">
        <v>786</v>
      </c>
      <c r="D2259" s="198" t="s">
        <v>361</v>
      </c>
      <c r="E2259" s="199" t="s">
        <v>7664</v>
      </c>
      <c r="F2259" s="200" t="s">
        <v>7665</v>
      </c>
      <c r="G2259" s="201" t="s">
        <v>331</v>
      </c>
      <c r="H2259" s="202">
        <v>8289.6</v>
      </c>
      <c r="I2259" s="203"/>
      <c r="J2259" s="204">
        <f>ROUND(I2259*H2259,2)</f>
        <v>0</v>
      </c>
      <c r="K2259" s="205"/>
      <c r="L2259" s="206"/>
      <c r="M2259" s="207" t="s">
        <v>3</v>
      </c>
      <c r="N2259" s="208" t="s">
        <v>44</v>
      </c>
      <c r="O2259" s="55"/>
      <c r="P2259" s="156">
        <f>O2259*H2259</f>
        <v>0</v>
      </c>
      <c r="Q2259" s="156">
        <v>0</v>
      </c>
      <c r="R2259" s="156">
        <f>Q2259*H2259</f>
        <v>0</v>
      </c>
      <c r="S2259" s="156">
        <v>0</v>
      </c>
      <c r="T2259" s="157">
        <f>S2259*H2259</f>
        <v>0</v>
      </c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  <c r="AR2259" s="158" t="s">
        <v>572</v>
      </c>
      <c r="AT2259" s="158" t="s">
        <v>361</v>
      </c>
      <c r="AU2259" s="158" t="s">
        <v>82</v>
      </c>
      <c r="AY2259" s="19" t="s">
        <v>252</v>
      </c>
      <c r="BE2259" s="159">
        <f>IF(N2259="základní",J2259,0)</f>
        <v>0</v>
      </c>
      <c r="BF2259" s="159">
        <f>IF(N2259="snížená",J2259,0)</f>
        <v>0</v>
      </c>
      <c r="BG2259" s="159">
        <f>IF(N2259="zákl. přenesená",J2259,0)</f>
        <v>0</v>
      </c>
      <c r="BH2259" s="159">
        <f>IF(N2259="sníž. přenesená",J2259,0)</f>
        <v>0</v>
      </c>
      <c r="BI2259" s="159">
        <f>IF(N2259="nulová",J2259,0)</f>
        <v>0</v>
      </c>
      <c r="BJ2259" s="19" t="s">
        <v>80</v>
      </c>
      <c r="BK2259" s="159">
        <f>ROUND(I2259*H2259,2)</f>
        <v>0</v>
      </c>
      <c r="BL2259" s="19" t="s">
        <v>406</v>
      </c>
      <c r="BM2259" s="158" t="s">
        <v>7666</v>
      </c>
    </row>
    <row r="2260" spans="1:65" s="2" customFormat="1" ht="11.25">
      <c r="A2260" s="34"/>
      <c r="B2260" s="35"/>
      <c r="C2260" s="34"/>
      <c r="D2260" s="160" t="s">
        <v>260</v>
      </c>
      <c r="E2260" s="34"/>
      <c r="F2260" s="161" t="s">
        <v>7665</v>
      </c>
      <c r="G2260" s="34"/>
      <c r="H2260" s="34"/>
      <c r="I2260" s="162"/>
      <c r="J2260" s="34"/>
      <c r="K2260" s="34"/>
      <c r="L2260" s="35"/>
      <c r="M2260" s="163"/>
      <c r="N2260" s="164"/>
      <c r="O2260" s="55"/>
      <c r="P2260" s="55"/>
      <c r="Q2260" s="55"/>
      <c r="R2260" s="55"/>
      <c r="S2260" s="55"/>
      <c r="T2260" s="56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  <c r="AT2260" s="19" t="s">
        <v>260</v>
      </c>
      <c r="AU2260" s="19" t="s">
        <v>82</v>
      </c>
    </row>
    <row r="2261" spans="1:65" s="14" customFormat="1" ht="11.25">
      <c r="B2261" s="174"/>
      <c r="D2261" s="160" t="s">
        <v>264</v>
      </c>
      <c r="F2261" s="176" t="s">
        <v>7667</v>
      </c>
      <c r="H2261" s="177">
        <v>8289.6</v>
      </c>
      <c r="I2261" s="178"/>
      <c r="L2261" s="174"/>
      <c r="M2261" s="179"/>
      <c r="N2261" s="180"/>
      <c r="O2261" s="180"/>
      <c r="P2261" s="180"/>
      <c r="Q2261" s="180"/>
      <c r="R2261" s="180"/>
      <c r="S2261" s="180"/>
      <c r="T2261" s="181"/>
      <c r="AT2261" s="175" t="s">
        <v>264</v>
      </c>
      <c r="AU2261" s="175" t="s">
        <v>82</v>
      </c>
      <c r="AV2261" s="14" t="s">
        <v>82</v>
      </c>
      <c r="AW2261" s="14" t="s">
        <v>4</v>
      </c>
      <c r="AX2261" s="14" t="s">
        <v>80</v>
      </c>
      <c r="AY2261" s="175" t="s">
        <v>252</v>
      </c>
    </row>
    <row r="2262" spans="1:65" s="2" customFormat="1" ht="16.5" customHeight="1">
      <c r="A2262" s="34"/>
      <c r="B2262" s="145"/>
      <c r="C2262" s="198" t="s">
        <v>792</v>
      </c>
      <c r="D2262" s="198" t="s">
        <v>361</v>
      </c>
      <c r="E2262" s="199" t="s">
        <v>7668</v>
      </c>
      <c r="F2262" s="200" t="s">
        <v>7669</v>
      </c>
      <c r="G2262" s="201" t="s">
        <v>331</v>
      </c>
      <c r="H2262" s="202">
        <v>46.2</v>
      </c>
      <c r="I2262" s="203"/>
      <c r="J2262" s="204">
        <f>ROUND(I2262*H2262,2)</f>
        <v>0</v>
      </c>
      <c r="K2262" s="205"/>
      <c r="L2262" s="206"/>
      <c r="M2262" s="207" t="s">
        <v>3</v>
      </c>
      <c r="N2262" s="208" t="s">
        <v>44</v>
      </c>
      <c r="O2262" s="55"/>
      <c r="P2262" s="156">
        <f>O2262*H2262</f>
        <v>0</v>
      </c>
      <c r="Q2262" s="156">
        <v>0</v>
      </c>
      <c r="R2262" s="156">
        <f>Q2262*H2262</f>
        <v>0</v>
      </c>
      <c r="S2262" s="156">
        <v>0</v>
      </c>
      <c r="T2262" s="157">
        <f>S2262*H2262</f>
        <v>0</v>
      </c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  <c r="AR2262" s="158" t="s">
        <v>572</v>
      </c>
      <c r="AT2262" s="158" t="s">
        <v>361</v>
      </c>
      <c r="AU2262" s="158" t="s">
        <v>82</v>
      </c>
      <c r="AY2262" s="19" t="s">
        <v>252</v>
      </c>
      <c r="BE2262" s="159">
        <f>IF(N2262="základní",J2262,0)</f>
        <v>0</v>
      </c>
      <c r="BF2262" s="159">
        <f>IF(N2262="snížená",J2262,0)</f>
        <v>0</v>
      </c>
      <c r="BG2262" s="159">
        <f>IF(N2262="zákl. přenesená",J2262,0)</f>
        <v>0</v>
      </c>
      <c r="BH2262" s="159">
        <f>IF(N2262="sníž. přenesená",J2262,0)</f>
        <v>0</v>
      </c>
      <c r="BI2262" s="159">
        <f>IF(N2262="nulová",J2262,0)</f>
        <v>0</v>
      </c>
      <c r="BJ2262" s="19" t="s">
        <v>80</v>
      </c>
      <c r="BK2262" s="159">
        <f>ROUND(I2262*H2262,2)</f>
        <v>0</v>
      </c>
      <c r="BL2262" s="19" t="s">
        <v>406</v>
      </c>
      <c r="BM2262" s="158" t="s">
        <v>7670</v>
      </c>
    </row>
    <row r="2263" spans="1:65" s="2" customFormat="1" ht="11.25">
      <c r="A2263" s="34"/>
      <c r="B2263" s="35"/>
      <c r="C2263" s="34"/>
      <c r="D2263" s="160" t="s">
        <v>260</v>
      </c>
      <c r="E2263" s="34"/>
      <c r="F2263" s="161" t="s">
        <v>7669</v>
      </c>
      <c r="G2263" s="34"/>
      <c r="H2263" s="34"/>
      <c r="I2263" s="162"/>
      <c r="J2263" s="34"/>
      <c r="K2263" s="34"/>
      <c r="L2263" s="35"/>
      <c r="M2263" s="163"/>
      <c r="N2263" s="164"/>
      <c r="O2263" s="55"/>
      <c r="P2263" s="55"/>
      <c r="Q2263" s="55"/>
      <c r="R2263" s="55"/>
      <c r="S2263" s="55"/>
      <c r="T2263" s="56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  <c r="AT2263" s="19" t="s">
        <v>260</v>
      </c>
      <c r="AU2263" s="19" t="s">
        <v>82</v>
      </c>
    </row>
    <row r="2264" spans="1:65" s="14" customFormat="1" ht="11.25">
      <c r="B2264" s="174"/>
      <c r="D2264" s="160" t="s">
        <v>264</v>
      </c>
      <c r="F2264" s="176" t="s">
        <v>7671</v>
      </c>
      <c r="H2264" s="177">
        <v>46.2</v>
      </c>
      <c r="I2264" s="178"/>
      <c r="L2264" s="174"/>
      <c r="M2264" s="179"/>
      <c r="N2264" s="180"/>
      <c r="O2264" s="180"/>
      <c r="P2264" s="180"/>
      <c r="Q2264" s="180"/>
      <c r="R2264" s="180"/>
      <c r="S2264" s="180"/>
      <c r="T2264" s="181"/>
      <c r="AT2264" s="175" t="s">
        <v>264</v>
      </c>
      <c r="AU2264" s="175" t="s">
        <v>82</v>
      </c>
      <c r="AV2264" s="14" t="s">
        <v>82</v>
      </c>
      <c r="AW2264" s="14" t="s">
        <v>4</v>
      </c>
      <c r="AX2264" s="14" t="s">
        <v>80</v>
      </c>
      <c r="AY2264" s="175" t="s">
        <v>252</v>
      </c>
    </row>
    <row r="2265" spans="1:65" s="2" customFormat="1" ht="16.5" customHeight="1">
      <c r="A2265" s="34"/>
      <c r="B2265" s="145"/>
      <c r="C2265" s="198" t="s">
        <v>819</v>
      </c>
      <c r="D2265" s="198" t="s">
        <v>361</v>
      </c>
      <c r="E2265" s="199" t="s">
        <v>7672</v>
      </c>
      <c r="F2265" s="200" t="s">
        <v>7673</v>
      </c>
      <c r="G2265" s="201" t="s">
        <v>331</v>
      </c>
      <c r="H2265" s="202">
        <v>297</v>
      </c>
      <c r="I2265" s="203"/>
      <c r="J2265" s="204">
        <f>ROUND(I2265*H2265,2)</f>
        <v>0</v>
      </c>
      <c r="K2265" s="205"/>
      <c r="L2265" s="206"/>
      <c r="M2265" s="207" t="s">
        <v>3</v>
      </c>
      <c r="N2265" s="208" t="s">
        <v>44</v>
      </c>
      <c r="O2265" s="55"/>
      <c r="P2265" s="156">
        <f>O2265*H2265</f>
        <v>0</v>
      </c>
      <c r="Q2265" s="156">
        <v>0</v>
      </c>
      <c r="R2265" s="156">
        <f>Q2265*H2265</f>
        <v>0</v>
      </c>
      <c r="S2265" s="156">
        <v>0</v>
      </c>
      <c r="T2265" s="157">
        <f>S2265*H2265</f>
        <v>0</v>
      </c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  <c r="AR2265" s="158" t="s">
        <v>572</v>
      </c>
      <c r="AT2265" s="158" t="s">
        <v>361</v>
      </c>
      <c r="AU2265" s="158" t="s">
        <v>82</v>
      </c>
      <c r="AY2265" s="19" t="s">
        <v>252</v>
      </c>
      <c r="BE2265" s="159">
        <f>IF(N2265="základní",J2265,0)</f>
        <v>0</v>
      </c>
      <c r="BF2265" s="159">
        <f>IF(N2265="snížená",J2265,0)</f>
        <v>0</v>
      </c>
      <c r="BG2265" s="159">
        <f>IF(N2265="zákl. přenesená",J2265,0)</f>
        <v>0</v>
      </c>
      <c r="BH2265" s="159">
        <f>IF(N2265="sníž. přenesená",J2265,0)</f>
        <v>0</v>
      </c>
      <c r="BI2265" s="159">
        <f>IF(N2265="nulová",J2265,0)</f>
        <v>0</v>
      </c>
      <c r="BJ2265" s="19" t="s">
        <v>80</v>
      </c>
      <c r="BK2265" s="159">
        <f>ROUND(I2265*H2265,2)</f>
        <v>0</v>
      </c>
      <c r="BL2265" s="19" t="s">
        <v>406</v>
      </c>
      <c r="BM2265" s="158" t="s">
        <v>7674</v>
      </c>
    </row>
    <row r="2266" spans="1:65" s="2" customFormat="1" ht="11.25">
      <c r="A2266" s="34"/>
      <c r="B2266" s="35"/>
      <c r="C2266" s="34"/>
      <c r="D2266" s="160" t="s">
        <v>260</v>
      </c>
      <c r="E2266" s="34"/>
      <c r="F2266" s="161" t="s">
        <v>7673</v>
      </c>
      <c r="G2266" s="34"/>
      <c r="H2266" s="34"/>
      <c r="I2266" s="162"/>
      <c r="J2266" s="34"/>
      <c r="K2266" s="34"/>
      <c r="L2266" s="35"/>
      <c r="M2266" s="163"/>
      <c r="N2266" s="164"/>
      <c r="O2266" s="55"/>
      <c r="P2266" s="55"/>
      <c r="Q2266" s="55"/>
      <c r="R2266" s="55"/>
      <c r="S2266" s="55"/>
      <c r="T2266" s="56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  <c r="AT2266" s="19" t="s">
        <v>260</v>
      </c>
      <c r="AU2266" s="19" t="s">
        <v>82</v>
      </c>
    </row>
    <row r="2267" spans="1:65" s="2" customFormat="1" ht="19.5">
      <c r="A2267" s="34"/>
      <c r="B2267" s="35"/>
      <c r="C2267" s="34"/>
      <c r="D2267" s="160" t="s">
        <v>2284</v>
      </c>
      <c r="E2267" s="34"/>
      <c r="F2267" s="211" t="s">
        <v>7675</v>
      </c>
      <c r="G2267" s="34"/>
      <c r="H2267" s="34"/>
      <c r="I2267" s="162"/>
      <c r="J2267" s="34"/>
      <c r="K2267" s="34"/>
      <c r="L2267" s="35"/>
      <c r="M2267" s="163"/>
      <c r="N2267" s="164"/>
      <c r="O2267" s="55"/>
      <c r="P2267" s="55"/>
      <c r="Q2267" s="55"/>
      <c r="R2267" s="55"/>
      <c r="S2267" s="55"/>
      <c r="T2267" s="56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  <c r="AT2267" s="19" t="s">
        <v>2284</v>
      </c>
      <c r="AU2267" s="19" t="s">
        <v>82</v>
      </c>
    </row>
    <row r="2268" spans="1:65" s="2" customFormat="1" ht="16.5" customHeight="1">
      <c r="A2268" s="34"/>
      <c r="B2268" s="145"/>
      <c r="C2268" s="198" t="s">
        <v>834</v>
      </c>
      <c r="D2268" s="198" t="s">
        <v>361</v>
      </c>
      <c r="E2268" s="199" t="s">
        <v>7676</v>
      </c>
      <c r="F2268" s="200" t="s">
        <v>7677</v>
      </c>
      <c r="G2268" s="201" t="s">
        <v>331</v>
      </c>
      <c r="H2268" s="202">
        <v>691.9</v>
      </c>
      <c r="I2268" s="203"/>
      <c r="J2268" s="204">
        <f>ROUND(I2268*H2268,2)</f>
        <v>0</v>
      </c>
      <c r="K2268" s="205"/>
      <c r="L2268" s="206"/>
      <c r="M2268" s="207" t="s">
        <v>3</v>
      </c>
      <c r="N2268" s="208" t="s">
        <v>44</v>
      </c>
      <c r="O2268" s="55"/>
      <c r="P2268" s="156">
        <f>O2268*H2268</f>
        <v>0</v>
      </c>
      <c r="Q2268" s="156">
        <v>1.2E-4</v>
      </c>
      <c r="R2268" s="156">
        <f>Q2268*H2268</f>
        <v>8.3028000000000005E-2</v>
      </c>
      <c r="S2268" s="156">
        <v>0</v>
      </c>
      <c r="T2268" s="157">
        <f>S2268*H2268</f>
        <v>0</v>
      </c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  <c r="AR2268" s="158" t="s">
        <v>572</v>
      </c>
      <c r="AT2268" s="158" t="s">
        <v>361</v>
      </c>
      <c r="AU2268" s="158" t="s">
        <v>82</v>
      </c>
      <c r="AY2268" s="19" t="s">
        <v>252</v>
      </c>
      <c r="BE2268" s="159">
        <f>IF(N2268="základní",J2268,0)</f>
        <v>0</v>
      </c>
      <c r="BF2268" s="159">
        <f>IF(N2268="snížená",J2268,0)</f>
        <v>0</v>
      </c>
      <c r="BG2268" s="159">
        <f>IF(N2268="zákl. přenesená",J2268,0)</f>
        <v>0</v>
      </c>
      <c r="BH2268" s="159">
        <f>IF(N2268="sníž. přenesená",J2268,0)</f>
        <v>0</v>
      </c>
      <c r="BI2268" s="159">
        <f>IF(N2268="nulová",J2268,0)</f>
        <v>0</v>
      </c>
      <c r="BJ2268" s="19" t="s">
        <v>80</v>
      </c>
      <c r="BK2268" s="159">
        <f>ROUND(I2268*H2268,2)</f>
        <v>0</v>
      </c>
      <c r="BL2268" s="19" t="s">
        <v>406</v>
      </c>
      <c r="BM2268" s="158" t="s">
        <v>7678</v>
      </c>
    </row>
    <row r="2269" spans="1:65" s="2" customFormat="1" ht="11.25">
      <c r="A2269" s="34"/>
      <c r="B2269" s="35"/>
      <c r="C2269" s="34"/>
      <c r="D2269" s="160" t="s">
        <v>260</v>
      </c>
      <c r="E2269" s="34"/>
      <c r="F2269" s="161" t="s">
        <v>7677</v>
      </c>
      <c r="G2269" s="34"/>
      <c r="H2269" s="34"/>
      <c r="I2269" s="162"/>
      <c r="J2269" s="34"/>
      <c r="K2269" s="34"/>
      <c r="L2269" s="35"/>
      <c r="M2269" s="163"/>
      <c r="N2269" s="164"/>
      <c r="O2269" s="55"/>
      <c r="P2269" s="55"/>
      <c r="Q2269" s="55"/>
      <c r="R2269" s="55"/>
      <c r="S2269" s="55"/>
      <c r="T2269" s="56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  <c r="AT2269" s="19" t="s">
        <v>260</v>
      </c>
      <c r="AU2269" s="19" t="s">
        <v>82</v>
      </c>
    </row>
    <row r="2270" spans="1:65" s="2" customFormat="1" ht="11.25">
      <c r="A2270" s="34"/>
      <c r="B2270" s="35"/>
      <c r="C2270" s="34"/>
      <c r="D2270" s="165" t="s">
        <v>262</v>
      </c>
      <c r="E2270" s="34"/>
      <c r="F2270" s="166" t="s">
        <v>7679</v>
      </c>
      <c r="G2270" s="34"/>
      <c r="H2270" s="34"/>
      <c r="I2270" s="162"/>
      <c r="J2270" s="34"/>
      <c r="K2270" s="34"/>
      <c r="L2270" s="35"/>
      <c r="M2270" s="163"/>
      <c r="N2270" s="164"/>
      <c r="O2270" s="55"/>
      <c r="P2270" s="55"/>
      <c r="Q2270" s="55"/>
      <c r="R2270" s="55"/>
      <c r="S2270" s="55"/>
      <c r="T2270" s="56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  <c r="AT2270" s="19" t="s">
        <v>262</v>
      </c>
      <c r="AU2270" s="19" t="s">
        <v>82</v>
      </c>
    </row>
    <row r="2271" spans="1:65" s="14" customFormat="1" ht="11.25">
      <c r="B2271" s="174"/>
      <c r="D2271" s="160" t="s">
        <v>264</v>
      </c>
      <c r="F2271" s="176" t="s">
        <v>7680</v>
      </c>
      <c r="H2271" s="177">
        <v>691.9</v>
      </c>
      <c r="I2271" s="178"/>
      <c r="L2271" s="174"/>
      <c r="M2271" s="179"/>
      <c r="N2271" s="180"/>
      <c r="O2271" s="180"/>
      <c r="P2271" s="180"/>
      <c r="Q2271" s="180"/>
      <c r="R2271" s="180"/>
      <c r="S2271" s="180"/>
      <c r="T2271" s="181"/>
      <c r="AT2271" s="175" t="s">
        <v>264</v>
      </c>
      <c r="AU2271" s="175" t="s">
        <v>82</v>
      </c>
      <c r="AV2271" s="14" t="s">
        <v>82</v>
      </c>
      <c r="AW2271" s="14" t="s">
        <v>4</v>
      </c>
      <c r="AX2271" s="14" t="s">
        <v>80</v>
      </c>
      <c r="AY2271" s="175" t="s">
        <v>252</v>
      </c>
    </row>
    <row r="2272" spans="1:65" s="2" customFormat="1" ht="16.5" customHeight="1">
      <c r="A2272" s="34"/>
      <c r="B2272" s="145"/>
      <c r="C2272" s="198" t="s">
        <v>840</v>
      </c>
      <c r="D2272" s="198" t="s">
        <v>361</v>
      </c>
      <c r="E2272" s="199" t="s">
        <v>7681</v>
      </c>
      <c r="F2272" s="200" t="s">
        <v>7682</v>
      </c>
      <c r="G2272" s="201" t="s">
        <v>331</v>
      </c>
      <c r="H2272" s="202">
        <v>2285.8000000000002</v>
      </c>
      <c r="I2272" s="203"/>
      <c r="J2272" s="204">
        <f>ROUND(I2272*H2272,2)</f>
        <v>0</v>
      </c>
      <c r="K2272" s="205"/>
      <c r="L2272" s="206"/>
      <c r="M2272" s="207" t="s">
        <v>3</v>
      </c>
      <c r="N2272" s="208" t="s">
        <v>44</v>
      </c>
      <c r="O2272" s="55"/>
      <c r="P2272" s="156">
        <f>O2272*H2272</f>
        <v>0</v>
      </c>
      <c r="Q2272" s="156">
        <v>1.7000000000000001E-4</v>
      </c>
      <c r="R2272" s="156">
        <f>Q2272*H2272</f>
        <v>0.38858600000000004</v>
      </c>
      <c r="S2272" s="156">
        <v>0</v>
      </c>
      <c r="T2272" s="157">
        <f>S2272*H2272</f>
        <v>0</v>
      </c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  <c r="AR2272" s="158" t="s">
        <v>572</v>
      </c>
      <c r="AT2272" s="158" t="s">
        <v>361</v>
      </c>
      <c r="AU2272" s="158" t="s">
        <v>82</v>
      </c>
      <c r="AY2272" s="19" t="s">
        <v>252</v>
      </c>
      <c r="BE2272" s="159">
        <f>IF(N2272="základní",J2272,0)</f>
        <v>0</v>
      </c>
      <c r="BF2272" s="159">
        <f>IF(N2272="snížená",J2272,0)</f>
        <v>0</v>
      </c>
      <c r="BG2272" s="159">
        <f>IF(N2272="zákl. přenesená",J2272,0)</f>
        <v>0</v>
      </c>
      <c r="BH2272" s="159">
        <f>IF(N2272="sníž. přenesená",J2272,0)</f>
        <v>0</v>
      </c>
      <c r="BI2272" s="159">
        <f>IF(N2272="nulová",J2272,0)</f>
        <v>0</v>
      </c>
      <c r="BJ2272" s="19" t="s">
        <v>80</v>
      </c>
      <c r="BK2272" s="159">
        <f>ROUND(I2272*H2272,2)</f>
        <v>0</v>
      </c>
      <c r="BL2272" s="19" t="s">
        <v>406</v>
      </c>
      <c r="BM2272" s="158" t="s">
        <v>7683</v>
      </c>
    </row>
    <row r="2273" spans="1:65" s="2" customFormat="1" ht="11.25">
      <c r="A2273" s="34"/>
      <c r="B2273" s="35"/>
      <c r="C2273" s="34"/>
      <c r="D2273" s="160" t="s">
        <v>260</v>
      </c>
      <c r="E2273" s="34"/>
      <c r="F2273" s="161" t="s">
        <v>7682</v>
      </c>
      <c r="G2273" s="34"/>
      <c r="H2273" s="34"/>
      <c r="I2273" s="162"/>
      <c r="J2273" s="34"/>
      <c r="K2273" s="34"/>
      <c r="L2273" s="35"/>
      <c r="M2273" s="163"/>
      <c r="N2273" s="164"/>
      <c r="O2273" s="55"/>
      <c r="P2273" s="55"/>
      <c r="Q2273" s="55"/>
      <c r="R2273" s="55"/>
      <c r="S2273" s="55"/>
      <c r="T2273" s="56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  <c r="AT2273" s="19" t="s">
        <v>260</v>
      </c>
      <c r="AU2273" s="19" t="s">
        <v>82</v>
      </c>
    </row>
    <row r="2274" spans="1:65" s="2" customFormat="1" ht="11.25">
      <c r="A2274" s="34"/>
      <c r="B2274" s="35"/>
      <c r="C2274" s="34"/>
      <c r="D2274" s="165" t="s">
        <v>262</v>
      </c>
      <c r="E2274" s="34"/>
      <c r="F2274" s="166" t="s">
        <v>7684</v>
      </c>
      <c r="G2274" s="34"/>
      <c r="H2274" s="34"/>
      <c r="I2274" s="162"/>
      <c r="J2274" s="34"/>
      <c r="K2274" s="34"/>
      <c r="L2274" s="35"/>
      <c r="M2274" s="163"/>
      <c r="N2274" s="164"/>
      <c r="O2274" s="55"/>
      <c r="P2274" s="55"/>
      <c r="Q2274" s="55"/>
      <c r="R2274" s="55"/>
      <c r="S2274" s="55"/>
      <c r="T2274" s="56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  <c r="AT2274" s="19" t="s">
        <v>262</v>
      </c>
      <c r="AU2274" s="19" t="s">
        <v>82</v>
      </c>
    </row>
    <row r="2275" spans="1:65" s="14" customFormat="1" ht="11.25">
      <c r="B2275" s="174"/>
      <c r="D2275" s="160" t="s">
        <v>264</v>
      </c>
      <c r="F2275" s="176" t="s">
        <v>7685</v>
      </c>
      <c r="H2275" s="177">
        <v>2285.8000000000002</v>
      </c>
      <c r="I2275" s="178"/>
      <c r="L2275" s="174"/>
      <c r="M2275" s="179"/>
      <c r="N2275" s="180"/>
      <c r="O2275" s="180"/>
      <c r="P2275" s="180"/>
      <c r="Q2275" s="180"/>
      <c r="R2275" s="180"/>
      <c r="S2275" s="180"/>
      <c r="T2275" s="181"/>
      <c r="AT2275" s="175" t="s">
        <v>264</v>
      </c>
      <c r="AU2275" s="175" t="s">
        <v>82</v>
      </c>
      <c r="AV2275" s="14" t="s">
        <v>82</v>
      </c>
      <c r="AW2275" s="14" t="s">
        <v>4</v>
      </c>
      <c r="AX2275" s="14" t="s">
        <v>80</v>
      </c>
      <c r="AY2275" s="175" t="s">
        <v>252</v>
      </c>
    </row>
    <row r="2276" spans="1:65" s="2" customFormat="1" ht="16.5" customHeight="1">
      <c r="A2276" s="34"/>
      <c r="B2276" s="145"/>
      <c r="C2276" s="146" t="s">
        <v>850</v>
      </c>
      <c r="D2276" s="146" t="s">
        <v>254</v>
      </c>
      <c r="E2276" s="147" t="s">
        <v>7686</v>
      </c>
      <c r="F2276" s="148" t="s">
        <v>7687</v>
      </c>
      <c r="G2276" s="149" t="s">
        <v>331</v>
      </c>
      <c r="H2276" s="150">
        <v>57</v>
      </c>
      <c r="I2276" s="151"/>
      <c r="J2276" s="152">
        <f>ROUND(I2276*H2276,2)</f>
        <v>0</v>
      </c>
      <c r="K2276" s="153"/>
      <c r="L2276" s="35"/>
      <c r="M2276" s="154" t="s">
        <v>3</v>
      </c>
      <c r="N2276" s="155" t="s">
        <v>44</v>
      </c>
      <c r="O2276" s="55"/>
      <c r="P2276" s="156">
        <f>O2276*H2276</f>
        <v>0</v>
      </c>
      <c r="Q2276" s="156">
        <v>0</v>
      </c>
      <c r="R2276" s="156">
        <f>Q2276*H2276</f>
        <v>0</v>
      </c>
      <c r="S2276" s="156">
        <v>0</v>
      </c>
      <c r="T2276" s="157">
        <f>S2276*H2276</f>
        <v>0</v>
      </c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  <c r="AR2276" s="158" t="s">
        <v>406</v>
      </c>
      <c r="AT2276" s="158" t="s">
        <v>254</v>
      </c>
      <c r="AU2276" s="158" t="s">
        <v>82</v>
      </c>
      <c r="AY2276" s="19" t="s">
        <v>252</v>
      </c>
      <c r="BE2276" s="159">
        <f>IF(N2276="základní",J2276,0)</f>
        <v>0</v>
      </c>
      <c r="BF2276" s="159">
        <f>IF(N2276="snížená",J2276,0)</f>
        <v>0</v>
      </c>
      <c r="BG2276" s="159">
        <f>IF(N2276="zákl. přenesená",J2276,0)</f>
        <v>0</v>
      </c>
      <c r="BH2276" s="159">
        <f>IF(N2276="sníž. přenesená",J2276,0)</f>
        <v>0</v>
      </c>
      <c r="BI2276" s="159">
        <f>IF(N2276="nulová",J2276,0)</f>
        <v>0</v>
      </c>
      <c r="BJ2276" s="19" t="s">
        <v>80</v>
      </c>
      <c r="BK2276" s="159">
        <f>ROUND(I2276*H2276,2)</f>
        <v>0</v>
      </c>
      <c r="BL2276" s="19" t="s">
        <v>406</v>
      </c>
      <c r="BM2276" s="158" t="s">
        <v>7688</v>
      </c>
    </row>
    <row r="2277" spans="1:65" s="2" customFormat="1" ht="19.5">
      <c r="A2277" s="34"/>
      <c r="B2277" s="35"/>
      <c r="C2277" s="34"/>
      <c r="D2277" s="160" t="s">
        <v>260</v>
      </c>
      <c r="E2277" s="34"/>
      <c r="F2277" s="161" t="s">
        <v>7689</v>
      </c>
      <c r="G2277" s="34"/>
      <c r="H2277" s="34"/>
      <c r="I2277" s="162"/>
      <c r="J2277" s="34"/>
      <c r="K2277" s="34"/>
      <c r="L2277" s="35"/>
      <c r="M2277" s="163"/>
      <c r="N2277" s="164"/>
      <c r="O2277" s="55"/>
      <c r="P2277" s="55"/>
      <c r="Q2277" s="55"/>
      <c r="R2277" s="55"/>
      <c r="S2277" s="55"/>
      <c r="T2277" s="56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  <c r="AT2277" s="19" t="s">
        <v>260</v>
      </c>
      <c r="AU2277" s="19" t="s">
        <v>82</v>
      </c>
    </row>
    <row r="2278" spans="1:65" s="2" customFormat="1" ht="11.25">
      <c r="A2278" s="34"/>
      <c r="B2278" s="35"/>
      <c r="C2278" s="34"/>
      <c r="D2278" s="165" t="s">
        <v>262</v>
      </c>
      <c r="E2278" s="34"/>
      <c r="F2278" s="166" t="s">
        <v>7690</v>
      </c>
      <c r="G2278" s="34"/>
      <c r="H2278" s="34"/>
      <c r="I2278" s="162"/>
      <c r="J2278" s="34"/>
      <c r="K2278" s="34"/>
      <c r="L2278" s="35"/>
      <c r="M2278" s="163"/>
      <c r="N2278" s="164"/>
      <c r="O2278" s="55"/>
      <c r="P2278" s="55"/>
      <c r="Q2278" s="55"/>
      <c r="R2278" s="55"/>
      <c r="S2278" s="55"/>
      <c r="T2278" s="56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  <c r="AT2278" s="19" t="s">
        <v>262</v>
      </c>
      <c r="AU2278" s="19" t="s">
        <v>82</v>
      </c>
    </row>
    <row r="2279" spans="1:65" s="13" customFormat="1" ht="11.25">
      <c r="B2279" s="167"/>
      <c r="D2279" s="160" t="s">
        <v>264</v>
      </c>
      <c r="E2279" s="168" t="s">
        <v>3</v>
      </c>
      <c r="F2279" s="169" t="s">
        <v>7691</v>
      </c>
      <c r="H2279" s="168" t="s">
        <v>3</v>
      </c>
      <c r="I2279" s="170"/>
      <c r="L2279" s="167"/>
      <c r="M2279" s="171"/>
      <c r="N2279" s="172"/>
      <c r="O2279" s="172"/>
      <c r="P2279" s="172"/>
      <c r="Q2279" s="172"/>
      <c r="R2279" s="172"/>
      <c r="S2279" s="172"/>
      <c r="T2279" s="173"/>
      <c r="AT2279" s="168" t="s">
        <v>264</v>
      </c>
      <c r="AU2279" s="168" t="s">
        <v>82</v>
      </c>
      <c r="AV2279" s="13" t="s">
        <v>80</v>
      </c>
      <c r="AW2279" s="13" t="s">
        <v>34</v>
      </c>
      <c r="AX2279" s="13" t="s">
        <v>73</v>
      </c>
      <c r="AY2279" s="168" t="s">
        <v>252</v>
      </c>
    </row>
    <row r="2280" spans="1:65" s="14" customFormat="1" ht="11.25">
      <c r="B2280" s="174"/>
      <c r="D2280" s="160" t="s">
        <v>264</v>
      </c>
      <c r="E2280" s="175" t="s">
        <v>3</v>
      </c>
      <c r="F2280" s="176" t="s">
        <v>389</v>
      </c>
      <c r="H2280" s="177">
        <v>14</v>
      </c>
      <c r="I2280" s="178"/>
      <c r="L2280" s="174"/>
      <c r="M2280" s="179"/>
      <c r="N2280" s="180"/>
      <c r="O2280" s="180"/>
      <c r="P2280" s="180"/>
      <c r="Q2280" s="180"/>
      <c r="R2280" s="180"/>
      <c r="S2280" s="180"/>
      <c r="T2280" s="181"/>
      <c r="AT2280" s="175" t="s">
        <v>264</v>
      </c>
      <c r="AU2280" s="175" t="s">
        <v>82</v>
      </c>
      <c r="AV2280" s="14" t="s">
        <v>82</v>
      </c>
      <c r="AW2280" s="14" t="s">
        <v>34</v>
      </c>
      <c r="AX2280" s="14" t="s">
        <v>73</v>
      </c>
      <c r="AY2280" s="175" t="s">
        <v>252</v>
      </c>
    </row>
    <row r="2281" spans="1:65" s="13" customFormat="1" ht="11.25">
      <c r="B2281" s="167"/>
      <c r="D2281" s="160" t="s">
        <v>264</v>
      </c>
      <c r="E2281" s="168" t="s">
        <v>3</v>
      </c>
      <c r="F2281" s="169" t="s">
        <v>7692</v>
      </c>
      <c r="H2281" s="168" t="s">
        <v>3</v>
      </c>
      <c r="I2281" s="170"/>
      <c r="L2281" s="167"/>
      <c r="M2281" s="171"/>
      <c r="N2281" s="172"/>
      <c r="O2281" s="172"/>
      <c r="P2281" s="172"/>
      <c r="Q2281" s="172"/>
      <c r="R2281" s="172"/>
      <c r="S2281" s="172"/>
      <c r="T2281" s="173"/>
      <c r="AT2281" s="168" t="s">
        <v>264</v>
      </c>
      <c r="AU2281" s="168" t="s">
        <v>82</v>
      </c>
      <c r="AV2281" s="13" t="s">
        <v>80</v>
      </c>
      <c r="AW2281" s="13" t="s">
        <v>34</v>
      </c>
      <c r="AX2281" s="13" t="s">
        <v>73</v>
      </c>
      <c r="AY2281" s="168" t="s">
        <v>252</v>
      </c>
    </row>
    <row r="2282" spans="1:65" s="14" customFormat="1" ht="11.25">
      <c r="B2282" s="174"/>
      <c r="D2282" s="160" t="s">
        <v>264</v>
      </c>
      <c r="E2282" s="175" t="s">
        <v>3</v>
      </c>
      <c r="F2282" s="176" t="s">
        <v>693</v>
      </c>
      <c r="H2282" s="177">
        <v>43</v>
      </c>
      <c r="I2282" s="178"/>
      <c r="L2282" s="174"/>
      <c r="M2282" s="179"/>
      <c r="N2282" s="180"/>
      <c r="O2282" s="180"/>
      <c r="P2282" s="180"/>
      <c r="Q2282" s="180"/>
      <c r="R2282" s="180"/>
      <c r="S2282" s="180"/>
      <c r="T2282" s="181"/>
      <c r="AT2282" s="175" t="s">
        <v>264</v>
      </c>
      <c r="AU2282" s="175" t="s">
        <v>82</v>
      </c>
      <c r="AV2282" s="14" t="s">
        <v>82</v>
      </c>
      <c r="AW2282" s="14" t="s">
        <v>34</v>
      </c>
      <c r="AX2282" s="14" t="s">
        <v>73</v>
      </c>
      <c r="AY2282" s="175" t="s">
        <v>252</v>
      </c>
    </row>
    <row r="2283" spans="1:65" s="15" customFormat="1" ht="11.25">
      <c r="B2283" s="182"/>
      <c r="D2283" s="160" t="s">
        <v>264</v>
      </c>
      <c r="E2283" s="183" t="s">
        <v>3</v>
      </c>
      <c r="F2283" s="184" t="s">
        <v>269</v>
      </c>
      <c r="H2283" s="185">
        <v>57</v>
      </c>
      <c r="I2283" s="186"/>
      <c r="L2283" s="182"/>
      <c r="M2283" s="187"/>
      <c r="N2283" s="188"/>
      <c r="O2283" s="188"/>
      <c r="P2283" s="188"/>
      <c r="Q2283" s="188"/>
      <c r="R2283" s="188"/>
      <c r="S2283" s="188"/>
      <c r="T2283" s="189"/>
      <c r="AT2283" s="183" t="s">
        <v>264</v>
      </c>
      <c r="AU2283" s="183" t="s">
        <v>82</v>
      </c>
      <c r="AV2283" s="15" t="s">
        <v>258</v>
      </c>
      <c r="AW2283" s="15" t="s">
        <v>34</v>
      </c>
      <c r="AX2283" s="15" t="s">
        <v>80</v>
      </c>
      <c r="AY2283" s="183" t="s">
        <v>252</v>
      </c>
    </row>
    <row r="2284" spans="1:65" s="2" customFormat="1" ht="16.5" customHeight="1">
      <c r="A2284" s="34"/>
      <c r="B2284" s="145"/>
      <c r="C2284" s="198" t="s">
        <v>861</v>
      </c>
      <c r="D2284" s="198" t="s">
        <v>361</v>
      </c>
      <c r="E2284" s="199" t="s">
        <v>7693</v>
      </c>
      <c r="F2284" s="200" t="s">
        <v>7694</v>
      </c>
      <c r="G2284" s="201" t="s">
        <v>331</v>
      </c>
      <c r="H2284" s="202">
        <v>62.7</v>
      </c>
      <c r="I2284" s="203"/>
      <c r="J2284" s="204">
        <f>ROUND(I2284*H2284,2)</f>
        <v>0</v>
      </c>
      <c r="K2284" s="205"/>
      <c r="L2284" s="206"/>
      <c r="M2284" s="207" t="s">
        <v>3</v>
      </c>
      <c r="N2284" s="208" t="s">
        <v>44</v>
      </c>
      <c r="O2284" s="55"/>
      <c r="P2284" s="156">
        <f>O2284*H2284</f>
        <v>0</v>
      </c>
      <c r="Q2284" s="156">
        <v>0</v>
      </c>
      <c r="R2284" s="156">
        <f>Q2284*H2284</f>
        <v>0</v>
      </c>
      <c r="S2284" s="156">
        <v>0</v>
      </c>
      <c r="T2284" s="157">
        <f>S2284*H2284</f>
        <v>0</v>
      </c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  <c r="AR2284" s="158" t="s">
        <v>572</v>
      </c>
      <c r="AT2284" s="158" t="s">
        <v>361</v>
      </c>
      <c r="AU2284" s="158" t="s">
        <v>82</v>
      </c>
      <c r="AY2284" s="19" t="s">
        <v>252</v>
      </c>
      <c r="BE2284" s="159">
        <f>IF(N2284="základní",J2284,0)</f>
        <v>0</v>
      </c>
      <c r="BF2284" s="159">
        <f>IF(N2284="snížená",J2284,0)</f>
        <v>0</v>
      </c>
      <c r="BG2284" s="159">
        <f>IF(N2284="zákl. přenesená",J2284,0)</f>
        <v>0</v>
      </c>
      <c r="BH2284" s="159">
        <f>IF(N2284="sníž. přenesená",J2284,0)</f>
        <v>0</v>
      </c>
      <c r="BI2284" s="159">
        <f>IF(N2284="nulová",J2284,0)</f>
        <v>0</v>
      </c>
      <c r="BJ2284" s="19" t="s">
        <v>80</v>
      </c>
      <c r="BK2284" s="159">
        <f>ROUND(I2284*H2284,2)</f>
        <v>0</v>
      </c>
      <c r="BL2284" s="19" t="s">
        <v>406</v>
      </c>
      <c r="BM2284" s="158" t="s">
        <v>7695</v>
      </c>
    </row>
    <row r="2285" spans="1:65" s="2" customFormat="1" ht="11.25">
      <c r="A2285" s="34"/>
      <c r="B2285" s="35"/>
      <c r="C2285" s="34"/>
      <c r="D2285" s="160" t="s">
        <v>260</v>
      </c>
      <c r="E2285" s="34"/>
      <c r="F2285" s="161" t="s">
        <v>7694</v>
      </c>
      <c r="G2285" s="34"/>
      <c r="H2285" s="34"/>
      <c r="I2285" s="162"/>
      <c r="J2285" s="34"/>
      <c r="K2285" s="34"/>
      <c r="L2285" s="35"/>
      <c r="M2285" s="163"/>
      <c r="N2285" s="164"/>
      <c r="O2285" s="55"/>
      <c r="P2285" s="55"/>
      <c r="Q2285" s="55"/>
      <c r="R2285" s="55"/>
      <c r="S2285" s="55"/>
      <c r="T2285" s="56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  <c r="AT2285" s="19" t="s">
        <v>260</v>
      </c>
      <c r="AU2285" s="19" t="s">
        <v>82</v>
      </c>
    </row>
    <row r="2286" spans="1:65" s="14" customFormat="1" ht="11.25">
      <c r="B2286" s="174"/>
      <c r="D2286" s="160" t="s">
        <v>264</v>
      </c>
      <c r="F2286" s="176" t="s">
        <v>7696</v>
      </c>
      <c r="H2286" s="177">
        <v>62.7</v>
      </c>
      <c r="I2286" s="178"/>
      <c r="L2286" s="174"/>
      <c r="M2286" s="179"/>
      <c r="N2286" s="180"/>
      <c r="O2286" s="180"/>
      <c r="P2286" s="180"/>
      <c r="Q2286" s="180"/>
      <c r="R2286" s="180"/>
      <c r="S2286" s="180"/>
      <c r="T2286" s="181"/>
      <c r="AT2286" s="175" t="s">
        <v>264</v>
      </c>
      <c r="AU2286" s="175" t="s">
        <v>82</v>
      </c>
      <c r="AV2286" s="14" t="s">
        <v>82</v>
      </c>
      <c r="AW2286" s="14" t="s">
        <v>4</v>
      </c>
      <c r="AX2286" s="14" t="s">
        <v>80</v>
      </c>
      <c r="AY2286" s="175" t="s">
        <v>252</v>
      </c>
    </row>
    <row r="2287" spans="1:65" s="2" customFormat="1" ht="16.5" customHeight="1">
      <c r="A2287" s="34"/>
      <c r="B2287" s="145"/>
      <c r="C2287" s="146" t="s">
        <v>866</v>
      </c>
      <c r="D2287" s="146" t="s">
        <v>254</v>
      </c>
      <c r="E2287" s="147" t="s">
        <v>7697</v>
      </c>
      <c r="F2287" s="148" t="s">
        <v>7698</v>
      </c>
      <c r="G2287" s="149" t="s">
        <v>331</v>
      </c>
      <c r="H2287" s="150">
        <v>204</v>
      </c>
      <c r="I2287" s="151"/>
      <c r="J2287" s="152">
        <f>ROUND(I2287*H2287,2)</f>
        <v>0</v>
      </c>
      <c r="K2287" s="153"/>
      <c r="L2287" s="35"/>
      <c r="M2287" s="154" t="s">
        <v>3</v>
      </c>
      <c r="N2287" s="155" t="s">
        <v>44</v>
      </c>
      <c r="O2287" s="55"/>
      <c r="P2287" s="156">
        <f>O2287*H2287</f>
        <v>0</v>
      </c>
      <c r="Q2287" s="156">
        <v>0</v>
      </c>
      <c r="R2287" s="156">
        <f>Q2287*H2287</f>
        <v>0</v>
      </c>
      <c r="S2287" s="156">
        <v>0</v>
      </c>
      <c r="T2287" s="157">
        <f>S2287*H2287</f>
        <v>0</v>
      </c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  <c r="AR2287" s="158" t="s">
        <v>406</v>
      </c>
      <c r="AT2287" s="158" t="s">
        <v>254</v>
      </c>
      <c r="AU2287" s="158" t="s">
        <v>82</v>
      </c>
      <c r="AY2287" s="19" t="s">
        <v>252</v>
      </c>
      <c r="BE2287" s="159">
        <f>IF(N2287="základní",J2287,0)</f>
        <v>0</v>
      </c>
      <c r="BF2287" s="159">
        <f>IF(N2287="snížená",J2287,0)</f>
        <v>0</v>
      </c>
      <c r="BG2287" s="159">
        <f>IF(N2287="zákl. přenesená",J2287,0)</f>
        <v>0</v>
      </c>
      <c r="BH2287" s="159">
        <f>IF(N2287="sníž. přenesená",J2287,0)</f>
        <v>0</v>
      </c>
      <c r="BI2287" s="159">
        <f>IF(N2287="nulová",J2287,0)</f>
        <v>0</v>
      </c>
      <c r="BJ2287" s="19" t="s">
        <v>80</v>
      </c>
      <c r="BK2287" s="159">
        <f>ROUND(I2287*H2287,2)</f>
        <v>0</v>
      </c>
      <c r="BL2287" s="19" t="s">
        <v>406</v>
      </c>
      <c r="BM2287" s="158" t="s">
        <v>7699</v>
      </c>
    </row>
    <row r="2288" spans="1:65" s="2" customFormat="1" ht="19.5">
      <c r="A2288" s="34"/>
      <c r="B2288" s="35"/>
      <c r="C2288" s="34"/>
      <c r="D2288" s="160" t="s">
        <v>260</v>
      </c>
      <c r="E2288" s="34"/>
      <c r="F2288" s="161" t="s">
        <v>7700</v>
      </c>
      <c r="G2288" s="34"/>
      <c r="H2288" s="34"/>
      <c r="I2288" s="162"/>
      <c r="J2288" s="34"/>
      <c r="K2288" s="34"/>
      <c r="L2288" s="35"/>
      <c r="M2288" s="163"/>
      <c r="N2288" s="164"/>
      <c r="O2288" s="55"/>
      <c r="P2288" s="55"/>
      <c r="Q2288" s="55"/>
      <c r="R2288" s="55"/>
      <c r="S2288" s="55"/>
      <c r="T2288" s="56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  <c r="AT2288" s="19" t="s">
        <v>260</v>
      </c>
      <c r="AU2288" s="19" t="s">
        <v>82</v>
      </c>
    </row>
    <row r="2289" spans="1:65" s="2" customFormat="1" ht="11.25">
      <c r="A2289" s="34"/>
      <c r="B2289" s="35"/>
      <c r="C2289" s="34"/>
      <c r="D2289" s="165" t="s">
        <v>262</v>
      </c>
      <c r="E2289" s="34"/>
      <c r="F2289" s="166" t="s">
        <v>7701</v>
      </c>
      <c r="G2289" s="34"/>
      <c r="H2289" s="34"/>
      <c r="I2289" s="162"/>
      <c r="J2289" s="34"/>
      <c r="K2289" s="34"/>
      <c r="L2289" s="35"/>
      <c r="M2289" s="163"/>
      <c r="N2289" s="164"/>
      <c r="O2289" s="55"/>
      <c r="P2289" s="55"/>
      <c r="Q2289" s="55"/>
      <c r="R2289" s="55"/>
      <c r="S2289" s="55"/>
      <c r="T2289" s="56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  <c r="AT2289" s="19" t="s">
        <v>262</v>
      </c>
      <c r="AU2289" s="19" t="s">
        <v>82</v>
      </c>
    </row>
    <row r="2290" spans="1:65" s="13" customFormat="1" ht="11.25">
      <c r="B2290" s="167"/>
      <c r="D2290" s="160" t="s">
        <v>264</v>
      </c>
      <c r="E2290" s="168" t="s">
        <v>3</v>
      </c>
      <c r="F2290" s="169" t="s">
        <v>7702</v>
      </c>
      <c r="H2290" s="168" t="s">
        <v>3</v>
      </c>
      <c r="I2290" s="170"/>
      <c r="L2290" s="167"/>
      <c r="M2290" s="171"/>
      <c r="N2290" s="172"/>
      <c r="O2290" s="172"/>
      <c r="P2290" s="172"/>
      <c r="Q2290" s="172"/>
      <c r="R2290" s="172"/>
      <c r="S2290" s="172"/>
      <c r="T2290" s="173"/>
      <c r="AT2290" s="168" t="s">
        <v>264</v>
      </c>
      <c r="AU2290" s="168" t="s">
        <v>82</v>
      </c>
      <c r="AV2290" s="13" t="s">
        <v>80</v>
      </c>
      <c r="AW2290" s="13" t="s">
        <v>34</v>
      </c>
      <c r="AX2290" s="13" t="s">
        <v>73</v>
      </c>
      <c r="AY2290" s="168" t="s">
        <v>252</v>
      </c>
    </row>
    <row r="2291" spans="1:65" s="13" customFormat="1" ht="11.25">
      <c r="B2291" s="167"/>
      <c r="D2291" s="160" t="s">
        <v>264</v>
      </c>
      <c r="E2291" s="168" t="s">
        <v>3</v>
      </c>
      <c r="F2291" s="169" t="s">
        <v>7703</v>
      </c>
      <c r="H2291" s="168" t="s">
        <v>3</v>
      </c>
      <c r="I2291" s="170"/>
      <c r="L2291" s="167"/>
      <c r="M2291" s="171"/>
      <c r="N2291" s="172"/>
      <c r="O2291" s="172"/>
      <c r="P2291" s="172"/>
      <c r="Q2291" s="172"/>
      <c r="R2291" s="172"/>
      <c r="S2291" s="172"/>
      <c r="T2291" s="173"/>
      <c r="AT2291" s="168" t="s">
        <v>264</v>
      </c>
      <c r="AU2291" s="168" t="s">
        <v>82</v>
      </c>
      <c r="AV2291" s="13" t="s">
        <v>80</v>
      </c>
      <c r="AW2291" s="13" t="s">
        <v>34</v>
      </c>
      <c r="AX2291" s="13" t="s">
        <v>73</v>
      </c>
      <c r="AY2291" s="168" t="s">
        <v>252</v>
      </c>
    </row>
    <row r="2292" spans="1:65" s="14" customFormat="1" ht="11.25">
      <c r="B2292" s="174"/>
      <c r="D2292" s="160" t="s">
        <v>264</v>
      </c>
      <c r="E2292" s="175" t="s">
        <v>3</v>
      </c>
      <c r="F2292" s="176" t="s">
        <v>485</v>
      </c>
      <c r="H2292" s="177">
        <v>25</v>
      </c>
      <c r="I2292" s="178"/>
      <c r="L2292" s="174"/>
      <c r="M2292" s="179"/>
      <c r="N2292" s="180"/>
      <c r="O2292" s="180"/>
      <c r="P2292" s="180"/>
      <c r="Q2292" s="180"/>
      <c r="R2292" s="180"/>
      <c r="S2292" s="180"/>
      <c r="T2292" s="181"/>
      <c r="AT2292" s="175" t="s">
        <v>264</v>
      </c>
      <c r="AU2292" s="175" t="s">
        <v>82</v>
      </c>
      <c r="AV2292" s="14" t="s">
        <v>82</v>
      </c>
      <c r="AW2292" s="14" t="s">
        <v>34</v>
      </c>
      <c r="AX2292" s="14" t="s">
        <v>73</v>
      </c>
      <c r="AY2292" s="175" t="s">
        <v>252</v>
      </c>
    </row>
    <row r="2293" spans="1:65" s="13" customFormat="1" ht="11.25">
      <c r="B2293" s="167"/>
      <c r="D2293" s="160" t="s">
        <v>264</v>
      </c>
      <c r="E2293" s="168" t="s">
        <v>3</v>
      </c>
      <c r="F2293" s="169" t="s">
        <v>7704</v>
      </c>
      <c r="H2293" s="168" t="s">
        <v>3</v>
      </c>
      <c r="I2293" s="170"/>
      <c r="L2293" s="167"/>
      <c r="M2293" s="171"/>
      <c r="N2293" s="172"/>
      <c r="O2293" s="172"/>
      <c r="P2293" s="172"/>
      <c r="Q2293" s="172"/>
      <c r="R2293" s="172"/>
      <c r="S2293" s="172"/>
      <c r="T2293" s="173"/>
      <c r="AT2293" s="168" t="s">
        <v>264</v>
      </c>
      <c r="AU2293" s="168" t="s">
        <v>82</v>
      </c>
      <c r="AV2293" s="13" t="s">
        <v>80</v>
      </c>
      <c r="AW2293" s="13" t="s">
        <v>34</v>
      </c>
      <c r="AX2293" s="13" t="s">
        <v>73</v>
      </c>
      <c r="AY2293" s="168" t="s">
        <v>252</v>
      </c>
    </row>
    <row r="2294" spans="1:65" s="14" customFormat="1" ht="11.25">
      <c r="B2294" s="174"/>
      <c r="D2294" s="160" t="s">
        <v>264</v>
      </c>
      <c r="E2294" s="175" t="s">
        <v>3</v>
      </c>
      <c r="F2294" s="176" t="s">
        <v>693</v>
      </c>
      <c r="H2294" s="177">
        <v>43</v>
      </c>
      <c r="I2294" s="178"/>
      <c r="L2294" s="174"/>
      <c r="M2294" s="179"/>
      <c r="N2294" s="180"/>
      <c r="O2294" s="180"/>
      <c r="P2294" s="180"/>
      <c r="Q2294" s="180"/>
      <c r="R2294" s="180"/>
      <c r="S2294" s="180"/>
      <c r="T2294" s="181"/>
      <c r="AT2294" s="175" t="s">
        <v>264</v>
      </c>
      <c r="AU2294" s="175" t="s">
        <v>82</v>
      </c>
      <c r="AV2294" s="14" t="s">
        <v>82</v>
      </c>
      <c r="AW2294" s="14" t="s">
        <v>34</v>
      </c>
      <c r="AX2294" s="14" t="s">
        <v>73</v>
      </c>
      <c r="AY2294" s="175" t="s">
        <v>252</v>
      </c>
    </row>
    <row r="2295" spans="1:65" s="13" customFormat="1" ht="11.25">
      <c r="B2295" s="167"/>
      <c r="D2295" s="160" t="s">
        <v>264</v>
      </c>
      <c r="E2295" s="168" t="s">
        <v>3</v>
      </c>
      <c r="F2295" s="169" t="s">
        <v>7705</v>
      </c>
      <c r="H2295" s="168" t="s">
        <v>3</v>
      </c>
      <c r="I2295" s="170"/>
      <c r="L2295" s="167"/>
      <c r="M2295" s="171"/>
      <c r="N2295" s="172"/>
      <c r="O2295" s="172"/>
      <c r="P2295" s="172"/>
      <c r="Q2295" s="172"/>
      <c r="R2295" s="172"/>
      <c r="S2295" s="172"/>
      <c r="T2295" s="173"/>
      <c r="AT2295" s="168" t="s">
        <v>264</v>
      </c>
      <c r="AU2295" s="168" t="s">
        <v>82</v>
      </c>
      <c r="AV2295" s="13" t="s">
        <v>80</v>
      </c>
      <c r="AW2295" s="13" t="s">
        <v>34</v>
      </c>
      <c r="AX2295" s="13" t="s">
        <v>73</v>
      </c>
      <c r="AY2295" s="168" t="s">
        <v>252</v>
      </c>
    </row>
    <row r="2296" spans="1:65" s="14" customFormat="1" ht="11.25">
      <c r="B2296" s="174"/>
      <c r="D2296" s="160" t="s">
        <v>264</v>
      </c>
      <c r="E2296" s="175" t="s">
        <v>3</v>
      </c>
      <c r="F2296" s="176" t="s">
        <v>566</v>
      </c>
      <c r="H2296" s="177">
        <v>31</v>
      </c>
      <c r="I2296" s="178"/>
      <c r="L2296" s="174"/>
      <c r="M2296" s="179"/>
      <c r="N2296" s="180"/>
      <c r="O2296" s="180"/>
      <c r="P2296" s="180"/>
      <c r="Q2296" s="180"/>
      <c r="R2296" s="180"/>
      <c r="S2296" s="180"/>
      <c r="T2296" s="181"/>
      <c r="AT2296" s="175" t="s">
        <v>264</v>
      </c>
      <c r="AU2296" s="175" t="s">
        <v>82</v>
      </c>
      <c r="AV2296" s="14" t="s">
        <v>82</v>
      </c>
      <c r="AW2296" s="14" t="s">
        <v>34</v>
      </c>
      <c r="AX2296" s="14" t="s">
        <v>73</v>
      </c>
      <c r="AY2296" s="175" t="s">
        <v>252</v>
      </c>
    </row>
    <row r="2297" spans="1:65" s="13" customFormat="1" ht="11.25">
      <c r="B2297" s="167"/>
      <c r="D2297" s="160" t="s">
        <v>264</v>
      </c>
      <c r="E2297" s="168" t="s">
        <v>3</v>
      </c>
      <c r="F2297" s="169" t="s">
        <v>7706</v>
      </c>
      <c r="H2297" s="168" t="s">
        <v>3</v>
      </c>
      <c r="I2297" s="170"/>
      <c r="L2297" s="167"/>
      <c r="M2297" s="171"/>
      <c r="N2297" s="172"/>
      <c r="O2297" s="172"/>
      <c r="P2297" s="172"/>
      <c r="Q2297" s="172"/>
      <c r="R2297" s="172"/>
      <c r="S2297" s="172"/>
      <c r="T2297" s="173"/>
      <c r="AT2297" s="168" t="s">
        <v>264</v>
      </c>
      <c r="AU2297" s="168" t="s">
        <v>82</v>
      </c>
      <c r="AV2297" s="13" t="s">
        <v>80</v>
      </c>
      <c r="AW2297" s="13" t="s">
        <v>34</v>
      </c>
      <c r="AX2297" s="13" t="s">
        <v>73</v>
      </c>
      <c r="AY2297" s="168" t="s">
        <v>252</v>
      </c>
    </row>
    <row r="2298" spans="1:65" s="14" customFormat="1" ht="11.25">
      <c r="B2298" s="174"/>
      <c r="D2298" s="160" t="s">
        <v>264</v>
      </c>
      <c r="E2298" s="175" t="s">
        <v>3</v>
      </c>
      <c r="F2298" s="176" t="s">
        <v>648</v>
      </c>
      <c r="H2298" s="177">
        <v>42</v>
      </c>
      <c r="I2298" s="178"/>
      <c r="L2298" s="174"/>
      <c r="M2298" s="179"/>
      <c r="N2298" s="180"/>
      <c r="O2298" s="180"/>
      <c r="P2298" s="180"/>
      <c r="Q2298" s="180"/>
      <c r="R2298" s="180"/>
      <c r="S2298" s="180"/>
      <c r="T2298" s="181"/>
      <c r="AT2298" s="175" t="s">
        <v>264</v>
      </c>
      <c r="AU2298" s="175" t="s">
        <v>82</v>
      </c>
      <c r="AV2298" s="14" t="s">
        <v>82</v>
      </c>
      <c r="AW2298" s="14" t="s">
        <v>34</v>
      </c>
      <c r="AX2298" s="14" t="s">
        <v>73</v>
      </c>
      <c r="AY2298" s="175" t="s">
        <v>252</v>
      </c>
    </row>
    <row r="2299" spans="1:65" s="13" customFormat="1" ht="11.25">
      <c r="B2299" s="167"/>
      <c r="D2299" s="160" t="s">
        <v>264</v>
      </c>
      <c r="E2299" s="168" t="s">
        <v>3</v>
      </c>
      <c r="F2299" s="169" t="s">
        <v>7707</v>
      </c>
      <c r="H2299" s="168" t="s">
        <v>3</v>
      </c>
      <c r="I2299" s="170"/>
      <c r="L2299" s="167"/>
      <c r="M2299" s="171"/>
      <c r="N2299" s="172"/>
      <c r="O2299" s="172"/>
      <c r="P2299" s="172"/>
      <c r="Q2299" s="172"/>
      <c r="R2299" s="172"/>
      <c r="S2299" s="172"/>
      <c r="T2299" s="173"/>
      <c r="AT2299" s="168" t="s">
        <v>264</v>
      </c>
      <c r="AU2299" s="168" t="s">
        <v>82</v>
      </c>
      <c r="AV2299" s="13" t="s">
        <v>80</v>
      </c>
      <c r="AW2299" s="13" t="s">
        <v>34</v>
      </c>
      <c r="AX2299" s="13" t="s">
        <v>73</v>
      </c>
      <c r="AY2299" s="168" t="s">
        <v>252</v>
      </c>
    </row>
    <row r="2300" spans="1:65" s="14" customFormat="1" ht="11.25">
      <c r="B2300" s="174"/>
      <c r="D2300" s="160" t="s">
        <v>264</v>
      </c>
      <c r="E2300" s="175" t="s">
        <v>3</v>
      </c>
      <c r="F2300" s="176" t="s">
        <v>755</v>
      </c>
      <c r="H2300" s="177">
        <v>48</v>
      </c>
      <c r="I2300" s="178"/>
      <c r="L2300" s="174"/>
      <c r="M2300" s="179"/>
      <c r="N2300" s="180"/>
      <c r="O2300" s="180"/>
      <c r="P2300" s="180"/>
      <c r="Q2300" s="180"/>
      <c r="R2300" s="180"/>
      <c r="S2300" s="180"/>
      <c r="T2300" s="181"/>
      <c r="AT2300" s="175" t="s">
        <v>264</v>
      </c>
      <c r="AU2300" s="175" t="s">
        <v>82</v>
      </c>
      <c r="AV2300" s="14" t="s">
        <v>82</v>
      </c>
      <c r="AW2300" s="14" t="s">
        <v>34</v>
      </c>
      <c r="AX2300" s="14" t="s">
        <v>73</v>
      </c>
      <c r="AY2300" s="175" t="s">
        <v>252</v>
      </c>
    </row>
    <row r="2301" spans="1:65" s="13" customFormat="1" ht="11.25">
      <c r="B2301" s="167"/>
      <c r="D2301" s="160" t="s">
        <v>264</v>
      </c>
      <c r="E2301" s="168" t="s">
        <v>3</v>
      </c>
      <c r="F2301" s="169" t="s">
        <v>7708</v>
      </c>
      <c r="H2301" s="168" t="s">
        <v>3</v>
      </c>
      <c r="I2301" s="170"/>
      <c r="L2301" s="167"/>
      <c r="M2301" s="171"/>
      <c r="N2301" s="172"/>
      <c r="O2301" s="172"/>
      <c r="P2301" s="172"/>
      <c r="Q2301" s="172"/>
      <c r="R2301" s="172"/>
      <c r="S2301" s="172"/>
      <c r="T2301" s="173"/>
      <c r="AT2301" s="168" t="s">
        <v>264</v>
      </c>
      <c r="AU2301" s="168" t="s">
        <v>82</v>
      </c>
      <c r="AV2301" s="13" t="s">
        <v>80</v>
      </c>
      <c r="AW2301" s="13" t="s">
        <v>34</v>
      </c>
      <c r="AX2301" s="13" t="s">
        <v>73</v>
      </c>
      <c r="AY2301" s="168" t="s">
        <v>252</v>
      </c>
    </row>
    <row r="2302" spans="1:65" s="14" customFormat="1" ht="11.25">
      <c r="B2302" s="174"/>
      <c r="D2302" s="160" t="s">
        <v>264</v>
      </c>
      <c r="E2302" s="175" t="s">
        <v>3</v>
      </c>
      <c r="F2302" s="176" t="s">
        <v>9</v>
      </c>
      <c r="H2302" s="177">
        <v>15</v>
      </c>
      <c r="I2302" s="178"/>
      <c r="L2302" s="174"/>
      <c r="M2302" s="179"/>
      <c r="N2302" s="180"/>
      <c r="O2302" s="180"/>
      <c r="P2302" s="180"/>
      <c r="Q2302" s="180"/>
      <c r="R2302" s="180"/>
      <c r="S2302" s="180"/>
      <c r="T2302" s="181"/>
      <c r="AT2302" s="175" t="s">
        <v>264</v>
      </c>
      <c r="AU2302" s="175" t="s">
        <v>82</v>
      </c>
      <c r="AV2302" s="14" t="s">
        <v>82</v>
      </c>
      <c r="AW2302" s="14" t="s">
        <v>34</v>
      </c>
      <c r="AX2302" s="14" t="s">
        <v>73</v>
      </c>
      <c r="AY2302" s="175" t="s">
        <v>252</v>
      </c>
    </row>
    <row r="2303" spans="1:65" s="15" customFormat="1" ht="11.25">
      <c r="B2303" s="182"/>
      <c r="D2303" s="160" t="s">
        <v>264</v>
      </c>
      <c r="E2303" s="183" t="s">
        <v>3</v>
      </c>
      <c r="F2303" s="184" t="s">
        <v>269</v>
      </c>
      <c r="H2303" s="185">
        <v>204</v>
      </c>
      <c r="I2303" s="186"/>
      <c r="L2303" s="182"/>
      <c r="M2303" s="187"/>
      <c r="N2303" s="188"/>
      <c r="O2303" s="188"/>
      <c r="P2303" s="188"/>
      <c r="Q2303" s="188"/>
      <c r="R2303" s="188"/>
      <c r="S2303" s="188"/>
      <c r="T2303" s="189"/>
      <c r="AT2303" s="183" t="s">
        <v>264</v>
      </c>
      <c r="AU2303" s="183" t="s">
        <v>82</v>
      </c>
      <c r="AV2303" s="15" t="s">
        <v>258</v>
      </c>
      <c r="AW2303" s="15" t="s">
        <v>34</v>
      </c>
      <c r="AX2303" s="15" t="s">
        <v>80</v>
      </c>
      <c r="AY2303" s="183" t="s">
        <v>252</v>
      </c>
    </row>
    <row r="2304" spans="1:65" s="2" customFormat="1" ht="16.5" customHeight="1">
      <c r="A2304" s="34"/>
      <c r="B2304" s="145"/>
      <c r="C2304" s="146" t="s">
        <v>884</v>
      </c>
      <c r="D2304" s="146" t="s">
        <v>254</v>
      </c>
      <c r="E2304" s="147" t="s">
        <v>7709</v>
      </c>
      <c r="F2304" s="148" t="s">
        <v>7710</v>
      </c>
      <c r="G2304" s="149" t="s">
        <v>331</v>
      </c>
      <c r="H2304" s="150">
        <v>204</v>
      </c>
      <c r="I2304" s="151"/>
      <c r="J2304" s="152">
        <f>ROUND(I2304*H2304,2)</f>
        <v>0</v>
      </c>
      <c r="K2304" s="153"/>
      <c r="L2304" s="35"/>
      <c r="M2304" s="154" t="s">
        <v>3</v>
      </c>
      <c r="N2304" s="155" t="s">
        <v>44</v>
      </c>
      <c r="O2304" s="55"/>
      <c r="P2304" s="156">
        <f>O2304*H2304</f>
        <v>0</v>
      </c>
      <c r="Q2304" s="156">
        <v>0</v>
      </c>
      <c r="R2304" s="156">
        <f>Q2304*H2304</f>
        <v>0</v>
      </c>
      <c r="S2304" s="156">
        <v>0</v>
      </c>
      <c r="T2304" s="157">
        <f>S2304*H2304</f>
        <v>0</v>
      </c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  <c r="AR2304" s="158" t="s">
        <v>406</v>
      </c>
      <c r="AT2304" s="158" t="s">
        <v>254</v>
      </c>
      <c r="AU2304" s="158" t="s">
        <v>82</v>
      </c>
      <c r="AY2304" s="19" t="s">
        <v>252</v>
      </c>
      <c r="BE2304" s="159">
        <f>IF(N2304="základní",J2304,0)</f>
        <v>0</v>
      </c>
      <c r="BF2304" s="159">
        <f>IF(N2304="snížená",J2304,0)</f>
        <v>0</v>
      </c>
      <c r="BG2304" s="159">
        <f>IF(N2304="zákl. přenesená",J2304,0)</f>
        <v>0</v>
      </c>
      <c r="BH2304" s="159">
        <f>IF(N2304="sníž. přenesená",J2304,0)</f>
        <v>0</v>
      </c>
      <c r="BI2304" s="159">
        <f>IF(N2304="nulová",J2304,0)</f>
        <v>0</v>
      </c>
      <c r="BJ2304" s="19" t="s">
        <v>80</v>
      </c>
      <c r="BK2304" s="159">
        <f>ROUND(I2304*H2304,2)</f>
        <v>0</v>
      </c>
      <c r="BL2304" s="19" t="s">
        <v>406</v>
      </c>
      <c r="BM2304" s="158" t="s">
        <v>7711</v>
      </c>
    </row>
    <row r="2305" spans="1:51" s="2" customFormat="1" ht="19.5">
      <c r="A2305" s="34"/>
      <c r="B2305" s="35"/>
      <c r="C2305" s="34"/>
      <c r="D2305" s="160" t="s">
        <v>260</v>
      </c>
      <c r="E2305" s="34"/>
      <c r="F2305" s="161" t="s">
        <v>7712</v>
      </c>
      <c r="G2305" s="34"/>
      <c r="H2305" s="34"/>
      <c r="I2305" s="162"/>
      <c r="J2305" s="34"/>
      <c r="K2305" s="34"/>
      <c r="L2305" s="35"/>
      <c r="M2305" s="163"/>
      <c r="N2305" s="164"/>
      <c r="O2305" s="55"/>
      <c r="P2305" s="55"/>
      <c r="Q2305" s="55"/>
      <c r="R2305" s="55"/>
      <c r="S2305" s="55"/>
      <c r="T2305" s="56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  <c r="AT2305" s="19" t="s">
        <v>260</v>
      </c>
      <c r="AU2305" s="19" t="s">
        <v>82</v>
      </c>
    </row>
    <row r="2306" spans="1:51" s="2" customFormat="1" ht="11.25">
      <c r="A2306" s="34"/>
      <c r="B2306" s="35"/>
      <c r="C2306" s="34"/>
      <c r="D2306" s="165" t="s">
        <v>262</v>
      </c>
      <c r="E2306" s="34"/>
      <c r="F2306" s="166" t="s">
        <v>7713</v>
      </c>
      <c r="G2306" s="34"/>
      <c r="H2306" s="34"/>
      <c r="I2306" s="162"/>
      <c r="J2306" s="34"/>
      <c r="K2306" s="34"/>
      <c r="L2306" s="35"/>
      <c r="M2306" s="163"/>
      <c r="N2306" s="164"/>
      <c r="O2306" s="55"/>
      <c r="P2306" s="55"/>
      <c r="Q2306" s="55"/>
      <c r="R2306" s="55"/>
      <c r="S2306" s="55"/>
      <c r="T2306" s="56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  <c r="AT2306" s="19" t="s">
        <v>262</v>
      </c>
      <c r="AU2306" s="19" t="s">
        <v>82</v>
      </c>
    </row>
    <row r="2307" spans="1:51" s="13" customFormat="1" ht="11.25">
      <c r="B2307" s="167"/>
      <c r="D2307" s="160" t="s">
        <v>264</v>
      </c>
      <c r="E2307" s="168" t="s">
        <v>3</v>
      </c>
      <c r="F2307" s="169" t="s">
        <v>7702</v>
      </c>
      <c r="H2307" s="168" t="s">
        <v>3</v>
      </c>
      <c r="I2307" s="170"/>
      <c r="L2307" s="167"/>
      <c r="M2307" s="171"/>
      <c r="N2307" s="172"/>
      <c r="O2307" s="172"/>
      <c r="P2307" s="172"/>
      <c r="Q2307" s="172"/>
      <c r="R2307" s="172"/>
      <c r="S2307" s="172"/>
      <c r="T2307" s="173"/>
      <c r="AT2307" s="168" t="s">
        <v>264</v>
      </c>
      <c r="AU2307" s="168" t="s">
        <v>82</v>
      </c>
      <c r="AV2307" s="13" t="s">
        <v>80</v>
      </c>
      <c r="AW2307" s="13" t="s">
        <v>34</v>
      </c>
      <c r="AX2307" s="13" t="s">
        <v>73</v>
      </c>
      <c r="AY2307" s="168" t="s">
        <v>252</v>
      </c>
    </row>
    <row r="2308" spans="1:51" s="13" customFormat="1" ht="11.25">
      <c r="B2308" s="167"/>
      <c r="D2308" s="160" t="s">
        <v>264</v>
      </c>
      <c r="E2308" s="168" t="s">
        <v>3</v>
      </c>
      <c r="F2308" s="169" t="s">
        <v>7703</v>
      </c>
      <c r="H2308" s="168" t="s">
        <v>3</v>
      </c>
      <c r="I2308" s="170"/>
      <c r="L2308" s="167"/>
      <c r="M2308" s="171"/>
      <c r="N2308" s="172"/>
      <c r="O2308" s="172"/>
      <c r="P2308" s="172"/>
      <c r="Q2308" s="172"/>
      <c r="R2308" s="172"/>
      <c r="S2308" s="172"/>
      <c r="T2308" s="173"/>
      <c r="AT2308" s="168" t="s">
        <v>264</v>
      </c>
      <c r="AU2308" s="168" t="s">
        <v>82</v>
      </c>
      <c r="AV2308" s="13" t="s">
        <v>80</v>
      </c>
      <c r="AW2308" s="13" t="s">
        <v>34</v>
      </c>
      <c r="AX2308" s="13" t="s">
        <v>73</v>
      </c>
      <c r="AY2308" s="168" t="s">
        <v>252</v>
      </c>
    </row>
    <row r="2309" spans="1:51" s="14" customFormat="1" ht="11.25">
      <c r="B2309" s="174"/>
      <c r="D2309" s="160" t="s">
        <v>264</v>
      </c>
      <c r="E2309" s="175" t="s">
        <v>3</v>
      </c>
      <c r="F2309" s="176" t="s">
        <v>485</v>
      </c>
      <c r="H2309" s="177">
        <v>25</v>
      </c>
      <c r="I2309" s="178"/>
      <c r="L2309" s="174"/>
      <c r="M2309" s="179"/>
      <c r="N2309" s="180"/>
      <c r="O2309" s="180"/>
      <c r="P2309" s="180"/>
      <c r="Q2309" s="180"/>
      <c r="R2309" s="180"/>
      <c r="S2309" s="180"/>
      <c r="T2309" s="181"/>
      <c r="AT2309" s="175" t="s">
        <v>264</v>
      </c>
      <c r="AU2309" s="175" t="s">
        <v>82</v>
      </c>
      <c r="AV2309" s="14" t="s">
        <v>82</v>
      </c>
      <c r="AW2309" s="14" t="s">
        <v>34</v>
      </c>
      <c r="AX2309" s="14" t="s">
        <v>73</v>
      </c>
      <c r="AY2309" s="175" t="s">
        <v>252</v>
      </c>
    </row>
    <row r="2310" spans="1:51" s="13" customFormat="1" ht="11.25">
      <c r="B2310" s="167"/>
      <c r="D2310" s="160" t="s">
        <v>264</v>
      </c>
      <c r="E2310" s="168" t="s">
        <v>3</v>
      </c>
      <c r="F2310" s="169" t="s">
        <v>7704</v>
      </c>
      <c r="H2310" s="168" t="s">
        <v>3</v>
      </c>
      <c r="I2310" s="170"/>
      <c r="L2310" s="167"/>
      <c r="M2310" s="171"/>
      <c r="N2310" s="172"/>
      <c r="O2310" s="172"/>
      <c r="P2310" s="172"/>
      <c r="Q2310" s="172"/>
      <c r="R2310" s="172"/>
      <c r="S2310" s="172"/>
      <c r="T2310" s="173"/>
      <c r="AT2310" s="168" t="s">
        <v>264</v>
      </c>
      <c r="AU2310" s="168" t="s">
        <v>82</v>
      </c>
      <c r="AV2310" s="13" t="s">
        <v>80</v>
      </c>
      <c r="AW2310" s="13" t="s">
        <v>34</v>
      </c>
      <c r="AX2310" s="13" t="s">
        <v>73</v>
      </c>
      <c r="AY2310" s="168" t="s">
        <v>252</v>
      </c>
    </row>
    <row r="2311" spans="1:51" s="14" customFormat="1" ht="11.25">
      <c r="B2311" s="174"/>
      <c r="D2311" s="160" t="s">
        <v>264</v>
      </c>
      <c r="E2311" s="175" t="s">
        <v>3</v>
      </c>
      <c r="F2311" s="176" t="s">
        <v>693</v>
      </c>
      <c r="H2311" s="177">
        <v>43</v>
      </c>
      <c r="I2311" s="178"/>
      <c r="L2311" s="174"/>
      <c r="M2311" s="179"/>
      <c r="N2311" s="180"/>
      <c r="O2311" s="180"/>
      <c r="P2311" s="180"/>
      <c r="Q2311" s="180"/>
      <c r="R2311" s="180"/>
      <c r="S2311" s="180"/>
      <c r="T2311" s="181"/>
      <c r="AT2311" s="175" t="s">
        <v>264</v>
      </c>
      <c r="AU2311" s="175" t="s">
        <v>82</v>
      </c>
      <c r="AV2311" s="14" t="s">
        <v>82</v>
      </c>
      <c r="AW2311" s="14" t="s">
        <v>34</v>
      </c>
      <c r="AX2311" s="14" t="s">
        <v>73</v>
      </c>
      <c r="AY2311" s="175" t="s">
        <v>252</v>
      </c>
    </row>
    <row r="2312" spans="1:51" s="13" customFormat="1" ht="11.25">
      <c r="B2312" s="167"/>
      <c r="D2312" s="160" t="s">
        <v>264</v>
      </c>
      <c r="E2312" s="168" t="s">
        <v>3</v>
      </c>
      <c r="F2312" s="169" t="s">
        <v>7705</v>
      </c>
      <c r="H2312" s="168" t="s">
        <v>3</v>
      </c>
      <c r="I2312" s="170"/>
      <c r="L2312" s="167"/>
      <c r="M2312" s="171"/>
      <c r="N2312" s="172"/>
      <c r="O2312" s="172"/>
      <c r="P2312" s="172"/>
      <c r="Q2312" s="172"/>
      <c r="R2312" s="172"/>
      <c r="S2312" s="172"/>
      <c r="T2312" s="173"/>
      <c r="AT2312" s="168" t="s">
        <v>264</v>
      </c>
      <c r="AU2312" s="168" t="s">
        <v>82</v>
      </c>
      <c r="AV2312" s="13" t="s">
        <v>80</v>
      </c>
      <c r="AW2312" s="13" t="s">
        <v>34</v>
      </c>
      <c r="AX2312" s="13" t="s">
        <v>73</v>
      </c>
      <c r="AY2312" s="168" t="s">
        <v>252</v>
      </c>
    </row>
    <row r="2313" spans="1:51" s="14" customFormat="1" ht="11.25">
      <c r="B2313" s="174"/>
      <c r="D2313" s="160" t="s">
        <v>264</v>
      </c>
      <c r="E2313" s="175" t="s">
        <v>3</v>
      </c>
      <c r="F2313" s="176" t="s">
        <v>566</v>
      </c>
      <c r="H2313" s="177">
        <v>31</v>
      </c>
      <c r="I2313" s="178"/>
      <c r="L2313" s="174"/>
      <c r="M2313" s="179"/>
      <c r="N2313" s="180"/>
      <c r="O2313" s="180"/>
      <c r="P2313" s="180"/>
      <c r="Q2313" s="180"/>
      <c r="R2313" s="180"/>
      <c r="S2313" s="180"/>
      <c r="T2313" s="181"/>
      <c r="AT2313" s="175" t="s">
        <v>264</v>
      </c>
      <c r="AU2313" s="175" t="s">
        <v>82</v>
      </c>
      <c r="AV2313" s="14" t="s">
        <v>82</v>
      </c>
      <c r="AW2313" s="14" t="s">
        <v>34</v>
      </c>
      <c r="AX2313" s="14" t="s">
        <v>73</v>
      </c>
      <c r="AY2313" s="175" t="s">
        <v>252</v>
      </c>
    </row>
    <row r="2314" spans="1:51" s="13" customFormat="1" ht="11.25">
      <c r="B2314" s="167"/>
      <c r="D2314" s="160" t="s">
        <v>264</v>
      </c>
      <c r="E2314" s="168" t="s">
        <v>3</v>
      </c>
      <c r="F2314" s="169" t="s">
        <v>7706</v>
      </c>
      <c r="H2314" s="168" t="s">
        <v>3</v>
      </c>
      <c r="I2314" s="170"/>
      <c r="L2314" s="167"/>
      <c r="M2314" s="171"/>
      <c r="N2314" s="172"/>
      <c r="O2314" s="172"/>
      <c r="P2314" s="172"/>
      <c r="Q2314" s="172"/>
      <c r="R2314" s="172"/>
      <c r="S2314" s="172"/>
      <c r="T2314" s="173"/>
      <c r="AT2314" s="168" t="s">
        <v>264</v>
      </c>
      <c r="AU2314" s="168" t="s">
        <v>82</v>
      </c>
      <c r="AV2314" s="13" t="s">
        <v>80</v>
      </c>
      <c r="AW2314" s="13" t="s">
        <v>34</v>
      </c>
      <c r="AX2314" s="13" t="s">
        <v>73</v>
      </c>
      <c r="AY2314" s="168" t="s">
        <v>252</v>
      </c>
    </row>
    <row r="2315" spans="1:51" s="14" customFormat="1" ht="11.25">
      <c r="B2315" s="174"/>
      <c r="D2315" s="160" t="s">
        <v>264</v>
      </c>
      <c r="E2315" s="175" t="s">
        <v>3</v>
      </c>
      <c r="F2315" s="176" t="s">
        <v>648</v>
      </c>
      <c r="H2315" s="177">
        <v>42</v>
      </c>
      <c r="I2315" s="178"/>
      <c r="L2315" s="174"/>
      <c r="M2315" s="179"/>
      <c r="N2315" s="180"/>
      <c r="O2315" s="180"/>
      <c r="P2315" s="180"/>
      <c r="Q2315" s="180"/>
      <c r="R2315" s="180"/>
      <c r="S2315" s="180"/>
      <c r="T2315" s="181"/>
      <c r="AT2315" s="175" t="s">
        <v>264</v>
      </c>
      <c r="AU2315" s="175" t="s">
        <v>82</v>
      </c>
      <c r="AV2315" s="14" t="s">
        <v>82</v>
      </c>
      <c r="AW2315" s="14" t="s">
        <v>34</v>
      </c>
      <c r="AX2315" s="14" t="s">
        <v>73</v>
      </c>
      <c r="AY2315" s="175" t="s">
        <v>252</v>
      </c>
    </row>
    <row r="2316" spans="1:51" s="13" customFormat="1" ht="11.25">
      <c r="B2316" s="167"/>
      <c r="D2316" s="160" t="s">
        <v>264</v>
      </c>
      <c r="E2316" s="168" t="s">
        <v>3</v>
      </c>
      <c r="F2316" s="169" t="s">
        <v>7707</v>
      </c>
      <c r="H2316" s="168" t="s">
        <v>3</v>
      </c>
      <c r="I2316" s="170"/>
      <c r="L2316" s="167"/>
      <c r="M2316" s="171"/>
      <c r="N2316" s="172"/>
      <c r="O2316" s="172"/>
      <c r="P2316" s="172"/>
      <c r="Q2316" s="172"/>
      <c r="R2316" s="172"/>
      <c r="S2316" s="172"/>
      <c r="T2316" s="173"/>
      <c r="AT2316" s="168" t="s">
        <v>264</v>
      </c>
      <c r="AU2316" s="168" t="s">
        <v>82</v>
      </c>
      <c r="AV2316" s="13" t="s">
        <v>80</v>
      </c>
      <c r="AW2316" s="13" t="s">
        <v>34</v>
      </c>
      <c r="AX2316" s="13" t="s">
        <v>73</v>
      </c>
      <c r="AY2316" s="168" t="s">
        <v>252</v>
      </c>
    </row>
    <row r="2317" spans="1:51" s="14" customFormat="1" ht="11.25">
      <c r="B2317" s="174"/>
      <c r="D2317" s="160" t="s">
        <v>264</v>
      </c>
      <c r="E2317" s="175" t="s">
        <v>3</v>
      </c>
      <c r="F2317" s="176" t="s">
        <v>755</v>
      </c>
      <c r="H2317" s="177">
        <v>48</v>
      </c>
      <c r="I2317" s="178"/>
      <c r="L2317" s="174"/>
      <c r="M2317" s="179"/>
      <c r="N2317" s="180"/>
      <c r="O2317" s="180"/>
      <c r="P2317" s="180"/>
      <c r="Q2317" s="180"/>
      <c r="R2317" s="180"/>
      <c r="S2317" s="180"/>
      <c r="T2317" s="181"/>
      <c r="AT2317" s="175" t="s">
        <v>264</v>
      </c>
      <c r="AU2317" s="175" t="s">
        <v>82</v>
      </c>
      <c r="AV2317" s="14" t="s">
        <v>82</v>
      </c>
      <c r="AW2317" s="14" t="s">
        <v>34</v>
      </c>
      <c r="AX2317" s="14" t="s">
        <v>73</v>
      </c>
      <c r="AY2317" s="175" t="s">
        <v>252</v>
      </c>
    </row>
    <row r="2318" spans="1:51" s="13" customFormat="1" ht="11.25">
      <c r="B2318" s="167"/>
      <c r="D2318" s="160" t="s">
        <v>264</v>
      </c>
      <c r="E2318" s="168" t="s">
        <v>3</v>
      </c>
      <c r="F2318" s="169" t="s">
        <v>7708</v>
      </c>
      <c r="H2318" s="168" t="s">
        <v>3</v>
      </c>
      <c r="I2318" s="170"/>
      <c r="L2318" s="167"/>
      <c r="M2318" s="171"/>
      <c r="N2318" s="172"/>
      <c r="O2318" s="172"/>
      <c r="P2318" s="172"/>
      <c r="Q2318" s="172"/>
      <c r="R2318" s="172"/>
      <c r="S2318" s="172"/>
      <c r="T2318" s="173"/>
      <c r="AT2318" s="168" t="s">
        <v>264</v>
      </c>
      <c r="AU2318" s="168" t="s">
        <v>82</v>
      </c>
      <c r="AV2318" s="13" t="s">
        <v>80</v>
      </c>
      <c r="AW2318" s="13" t="s">
        <v>34</v>
      </c>
      <c r="AX2318" s="13" t="s">
        <v>73</v>
      </c>
      <c r="AY2318" s="168" t="s">
        <v>252</v>
      </c>
    </row>
    <row r="2319" spans="1:51" s="14" customFormat="1" ht="11.25">
      <c r="B2319" s="174"/>
      <c r="D2319" s="160" t="s">
        <v>264</v>
      </c>
      <c r="E2319" s="175" t="s">
        <v>3</v>
      </c>
      <c r="F2319" s="176" t="s">
        <v>9</v>
      </c>
      <c r="H2319" s="177">
        <v>15</v>
      </c>
      <c r="I2319" s="178"/>
      <c r="L2319" s="174"/>
      <c r="M2319" s="179"/>
      <c r="N2319" s="180"/>
      <c r="O2319" s="180"/>
      <c r="P2319" s="180"/>
      <c r="Q2319" s="180"/>
      <c r="R2319" s="180"/>
      <c r="S2319" s="180"/>
      <c r="T2319" s="181"/>
      <c r="AT2319" s="175" t="s">
        <v>264</v>
      </c>
      <c r="AU2319" s="175" t="s">
        <v>82</v>
      </c>
      <c r="AV2319" s="14" t="s">
        <v>82</v>
      </c>
      <c r="AW2319" s="14" t="s">
        <v>34</v>
      </c>
      <c r="AX2319" s="14" t="s">
        <v>73</v>
      </c>
      <c r="AY2319" s="175" t="s">
        <v>252</v>
      </c>
    </row>
    <row r="2320" spans="1:51" s="15" customFormat="1" ht="11.25">
      <c r="B2320" s="182"/>
      <c r="D2320" s="160" t="s">
        <v>264</v>
      </c>
      <c r="E2320" s="183" t="s">
        <v>3</v>
      </c>
      <c r="F2320" s="184" t="s">
        <v>269</v>
      </c>
      <c r="H2320" s="185">
        <v>204</v>
      </c>
      <c r="I2320" s="186"/>
      <c r="L2320" s="182"/>
      <c r="M2320" s="187"/>
      <c r="N2320" s="188"/>
      <c r="O2320" s="188"/>
      <c r="P2320" s="188"/>
      <c r="Q2320" s="188"/>
      <c r="R2320" s="188"/>
      <c r="S2320" s="188"/>
      <c r="T2320" s="189"/>
      <c r="AT2320" s="183" t="s">
        <v>264</v>
      </c>
      <c r="AU2320" s="183" t="s">
        <v>82</v>
      </c>
      <c r="AV2320" s="15" t="s">
        <v>258</v>
      </c>
      <c r="AW2320" s="15" t="s">
        <v>34</v>
      </c>
      <c r="AX2320" s="15" t="s">
        <v>80</v>
      </c>
      <c r="AY2320" s="183" t="s">
        <v>252</v>
      </c>
    </row>
    <row r="2321" spans="1:65" s="2" customFormat="1" ht="16.5" customHeight="1">
      <c r="A2321" s="34"/>
      <c r="B2321" s="145"/>
      <c r="C2321" s="198" t="s">
        <v>905</v>
      </c>
      <c r="D2321" s="198" t="s">
        <v>361</v>
      </c>
      <c r="E2321" s="199" t="s">
        <v>7714</v>
      </c>
      <c r="F2321" s="200" t="s">
        <v>7715</v>
      </c>
      <c r="G2321" s="201" t="s">
        <v>331</v>
      </c>
      <c r="H2321" s="202">
        <v>224.4</v>
      </c>
      <c r="I2321" s="203"/>
      <c r="J2321" s="204">
        <f>ROUND(I2321*H2321,2)</f>
        <v>0</v>
      </c>
      <c r="K2321" s="205"/>
      <c r="L2321" s="206"/>
      <c r="M2321" s="207" t="s">
        <v>3</v>
      </c>
      <c r="N2321" s="208" t="s">
        <v>44</v>
      </c>
      <c r="O2321" s="55"/>
      <c r="P2321" s="156">
        <f>O2321*H2321</f>
        <v>0</v>
      </c>
      <c r="Q2321" s="156">
        <v>1.83E-3</v>
      </c>
      <c r="R2321" s="156">
        <f>Q2321*H2321</f>
        <v>0.41065200000000002</v>
      </c>
      <c r="S2321" s="156">
        <v>0</v>
      </c>
      <c r="T2321" s="157">
        <f>S2321*H2321</f>
        <v>0</v>
      </c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  <c r="AR2321" s="158" t="s">
        <v>572</v>
      </c>
      <c r="AT2321" s="158" t="s">
        <v>361</v>
      </c>
      <c r="AU2321" s="158" t="s">
        <v>82</v>
      </c>
      <c r="AY2321" s="19" t="s">
        <v>252</v>
      </c>
      <c r="BE2321" s="159">
        <f>IF(N2321="základní",J2321,0)</f>
        <v>0</v>
      </c>
      <c r="BF2321" s="159">
        <f>IF(N2321="snížená",J2321,0)</f>
        <v>0</v>
      </c>
      <c r="BG2321" s="159">
        <f>IF(N2321="zákl. přenesená",J2321,0)</f>
        <v>0</v>
      </c>
      <c r="BH2321" s="159">
        <f>IF(N2321="sníž. přenesená",J2321,0)</f>
        <v>0</v>
      </c>
      <c r="BI2321" s="159">
        <f>IF(N2321="nulová",J2321,0)</f>
        <v>0</v>
      </c>
      <c r="BJ2321" s="19" t="s">
        <v>80</v>
      </c>
      <c r="BK2321" s="159">
        <f>ROUND(I2321*H2321,2)</f>
        <v>0</v>
      </c>
      <c r="BL2321" s="19" t="s">
        <v>406</v>
      </c>
      <c r="BM2321" s="158" t="s">
        <v>7716</v>
      </c>
    </row>
    <row r="2322" spans="1:65" s="2" customFormat="1" ht="11.25">
      <c r="A2322" s="34"/>
      <c r="B2322" s="35"/>
      <c r="C2322" s="34"/>
      <c r="D2322" s="160" t="s">
        <v>260</v>
      </c>
      <c r="E2322" s="34"/>
      <c r="F2322" s="161" t="s">
        <v>7715</v>
      </c>
      <c r="G2322" s="34"/>
      <c r="H2322" s="34"/>
      <c r="I2322" s="162"/>
      <c r="J2322" s="34"/>
      <c r="K2322" s="34"/>
      <c r="L2322" s="35"/>
      <c r="M2322" s="163"/>
      <c r="N2322" s="164"/>
      <c r="O2322" s="55"/>
      <c r="P2322" s="55"/>
      <c r="Q2322" s="55"/>
      <c r="R2322" s="55"/>
      <c r="S2322" s="55"/>
      <c r="T2322" s="56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  <c r="AT2322" s="19" t="s">
        <v>260</v>
      </c>
      <c r="AU2322" s="19" t="s">
        <v>82</v>
      </c>
    </row>
    <row r="2323" spans="1:65" s="2" customFormat="1" ht="11.25">
      <c r="A2323" s="34"/>
      <c r="B2323" s="35"/>
      <c r="C2323" s="34"/>
      <c r="D2323" s="165" t="s">
        <v>262</v>
      </c>
      <c r="E2323" s="34"/>
      <c r="F2323" s="166" t="s">
        <v>7717</v>
      </c>
      <c r="G2323" s="34"/>
      <c r="H2323" s="34"/>
      <c r="I2323" s="162"/>
      <c r="J2323" s="34"/>
      <c r="K2323" s="34"/>
      <c r="L2323" s="35"/>
      <c r="M2323" s="163"/>
      <c r="N2323" s="164"/>
      <c r="O2323" s="55"/>
      <c r="P2323" s="55"/>
      <c r="Q2323" s="55"/>
      <c r="R2323" s="55"/>
      <c r="S2323" s="55"/>
      <c r="T2323" s="56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  <c r="AT2323" s="19" t="s">
        <v>262</v>
      </c>
      <c r="AU2323" s="19" t="s">
        <v>82</v>
      </c>
    </row>
    <row r="2324" spans="1:65" s="14" customFormat="1" ht="11.25">
      <c r="B2324" s="174"/>
      <c r="D2324" s="160" t="s">
        <v>264</v>
      </c>
      <c r="F2324" s="176" t="s">
        <v>7718</v>
      </c>
      <c r="H2324" s="177">
        <v>224.4</v>
      </c>
      <c r="I2324" s="178"/>
      <c r="L2324" s="174"/>
      <c r="M2324" s="179"/>
      <c r="N2324" s="180"/>
      <c r="O2324" s="180"/>
      <c r="P2324" s="180"/>
      <c r="Q2324" s="180"/>
      <c r="R2324" s="180"/>
      <c r="S2324" s="180"/>
      <c r="T2324" s="181"/>
      <c r="AT2324" s="175" t="s">
        <v>264</v>
      </c>
      <c r="AU2324" s="175" t="s">
        <v>82</v>
      </c>
      <c r="AV2324" s="14" t="s">
        <v>82</v>
      </c>
      <c r="AW2324" s="14" t="s">
        <v>4</v>
      </c>
      <c r="AX2324" s="14" t="s">
        <v>80</v>
      </c>
      <c r="AY2324" s="175" t="s">
        <v>252</v>
      </c>
    </row>
    <row r="2325" spans="1:65" s="2" customFormat="1" ht="21.75" customHeight="1">
      <c r="A2325" s="34"/>
      <c r="B2325" s="145"/>
      <c r="C2325" s="146" t="s">
        <v>916</v>
      </c>
      <c r="D2325" s="146" t="s">
        <v>254</v>
      </c>
      <c r="E2325" s="147" t="s">
        <v>7719</v>
      </c>
      <c r="F2325" s="148" t="s">
        <v>7720</v>
      </c>
      <c r="G2325" s="149" t="s">
        <v>331</v>
      </c>
      <c r="H2325" s="150">
        <v>54</v>
      </c>
      <c r="I2325" s="151"/>
      <c r="J2325" s="152">
        <f>ROUND(I2325*H2325,2)</f>
        <v>0</v>
      </c>
      <c r="K2325" s="153"/>
      <c r="L2325" s="35"/>
      <c r="M2325" s="154" t="s">
        <v>3</v>
      </c>
      <c r="N2325" s="155" t="s">
        <v>44</v>
      </c>
      <c r="O2325" s="55"/>
      <c r="P2325" s="156">
        <f>O2325*H2325</f>
        <v>0</v>
      </c>
      <c r="Q2325" s="156">
        <v>0</v>
      </c>
      <c r="R2325" s="156">
        <f>Q2325*H2325</f>
        <v>0</v>
      </c>
      <c r="S2325" s="156">
        <v>0</v>
      </c>
      <c r="T2325" s="157">
        <f>S2325*H2325</f>
        <v>0</v>
      </c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  <c r="AR2325" s="158" t="s">
        <v>406</v>
      </c>
      <c r="AT2325" s="158" t="s">
        <v>254</v>
      </c>
      <c r="AU2325" s="158" t="s">
        <v>82</v>
      </c>
      <c r="AY2325" s="19" t="s">
        <v>252</v>
      </c>
      <c r="BE2325" s="159">
        <f>IF(N2325="základní",J2325,0)</f>
        <v>0</v>
      </c>
      <c r="BF2325" s="159">
        <f>IF(N2325="snížená",J2325,0)</f>
        <v>0</v>
      </c>
      <c r="BG2325" s="159">
        <f>IF(N2325="zákl. přenesená",J2325,0)</f>
        <v>0</v>
      </c>
      <c r="BH2325" s="159">
        <f>IF(N2325="sníž. přenesená",J2325,0)</f>
        <v>0</v>
      </c>
      <c r="BI2325" s="159">
        <f>IF(N2325="nulová",J2325,0)</f>
        <v>0</v>
      </c>
      <c r="BJ2325" s="19" t="s">
        <v>80</v>
      </c>
      <c r="BK2325" s="159">
        <f>ROUND(I2325*H2325,2)</f>
        <v>0</v>
      </c>
      <c r="BL2325" s="19" t="s">
        <v>406</v>
      </c>
      <c r="BM2325" s="158" t="s">
        <v>7721</v>
      </c>
    </row>
    <row r="2326" spans="1:65" s="2" customFormat="1" ht="19.5">
      <c r="A2326" s="34"/>
      <c r="B2326" s="35"/>
      <c r="C2326" s="34"/>
      <c r="D2326" s="160" t="s">
        <v>260</v>
      </c>
      <c r="E2326" s="34"/>
      <c r="F2326" s="161" t="s">
        <v>7722</v>
      </c>
      <c r="G2326" s="34"/>
      <c r="H2326" s="34"/>
      <c r="I2326" s="162"/>
      <c r="J2326" s="34"/>
      <c r="K2326" s="34"/>
      <c r="L2326" s="35"/>
      <c r="M2326" s="163"/>
      <c r="N2326" s="164"/>
      <c r="O2326" s="55"/>
      <c r="P2326" s="55"/>
      <c r="Q2326" s="55"/>
      <c r="R2326" s="55"/>
      <c r="S2326" s="55"/>
      <c r="T2326" s="56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  <c r="AT2326" s="19" t="s">
        <v>260</v>
      </c>
      <c r="AU2326" s="19" t="s">
        <v>82</v>
      </c>
    </row>
    <row r="2327" spans="1:65" s="2" customFormat="1" ht="11.25">
      <c r="A2327" s="34"/>
      <c r="B2327" s="35"/>
      <c r="C2327" s="34"/>
      <c r="D2327" s="165" t="s">
        <v>262</v>
      </c>
      <c r="E2327" s="34"/>
      <c r="F2327" s="166" t="s">
        <v>7723</v>
      </c>
      <c r="G2327" s="34"/>
      <c r="H2327" s="34"/>
      <c r="I2327" s="162"/>
      <c r="J2327" s="34"/>
      <c r="K2327" s="34"/>
      <c r="L2327" s="35"/>
      <c r="M2327" s="163"/>
      <c r="N2327" s="164"/>
      <c r="O2327" s="55"/>
      <c r="P2327" s="55"/>
      <c r="Q2327" s="55"/>
      <c r="R2327" s="55"/>
      <c r="S2327" s="55"/>
      <c r="T2327" s="56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  <c r="AT2327" s="19" t="s">
        <v>262</v>
      </c>
      <c r="AU2327" s="19" t="s">
        <v>82</v>
      </c>
    </row>
    <row r="2328" spans="1:65" s="13" customFormat="1" ht="11.25">
      <c r="B2328" s="167"/>
      <c r="D2328" s="160" t="s">
        <v>264</v>
      </c>
      <c r="E2328" s="168" t="s">
        <v>3</v>
      </c>
      <c r="F2328" s="169" t="s">
        <v>7724</v>
      </c>
      <c r="H2328" s="168" t="s">
        <v>3</v>
      </c>
      <c r="I2328" s="170"/>
      <c r="L2328" s="167"/>
      <c r="M2328" s="171"/>
      <c r="N2328" s="172"/>
      <c r="O2328" s="172"/>
      <c r="P2328" s="172"/>
      <c r="Q2328" s="172"/>
      <c r="R2328" s="172"/>
      <c r="S2328" s="172"/>
      <c r="T2328" s="173"/>
      <c r="AT2328" s="168" t="s">
        <v>264</v>
      </c>
      <c r="AU2328" s="168" t="s">
        <v>82</v>
      </c>
      <c r="AV2328" s="13" t="s">
        <v>80</v>
      </c>
      <c r="AW2328" s="13" t="s">
        <v>34</v>
      </c>
      <c r="AX2328" s="13" t="s">
        <v>73</v>
      </c>
      <c r="AY2328" s="168" t="s">
        <v>252</v>
      </c>
    </row>
    <row r="2329" spans="1:65" s="13" customFormat="1" ht="11.25">
      <c r="B2329" s="167"/>
      <c r="D2329" s="160" t="s">
        <v>264</v>
      </c>
      <c r="E2329" s="168" t="s">
        <v>3</v>
      </c>
      <c r="F2329" s="169" t="s">
        <v>7725</v>
      </c>
      <c r="H2329" s="168" t="s">
        <v>3</v>
      </c>
      <c r="I2329" s="170"/>
      <c r="L2329" s="167"/>
      <c r="M2329" s="171"/>
      <c r="N2329" s="172"/>
      <c r="O2329" s="172"/>
      <c r="P2329" s="172"/>
      <c r="Q2329" s="172"/>
      <c r="R2329" s="172"/>
      <c r="S2329" s="172"/>
      <c r="T2329" s="173"/>
      <c r="AT2329" s="168" t="s">
        <v>264</v>
      </c>
      <c r="AU2329" s="168" t="s">
        <v>82</v>
      </c>
      <c r="AV2329" s="13" t="s">
        <v>80</v>
      </c>
      <c r="AW2329" s="13" t="s">
        <v>34</v>
      </c>
      <c r="AX2329" s="13" t="s">
        <v>73</v>
      </c>
      <c r="AY2329" s="168" t="s">
        <v>252</v>
      </c>
    </row>
    <row r="2330" spans="1:65" s="14" customFormat="1" ht="11.25">
      <c r="B2330" s="174"/>
      <c r="D2330" s="160" t="s">
        <v>264</v>
      </c>
      <c r="E2330" s="175" t="s">
        <v>3</v>
      </c>
      <c r="F2330" s="176" t="s">
        <v>610</v>
      </c>
      <c r="H2330" s="177">
        <v>37</v>
      </c>
      <c r="I2330" s="178"/>
      <c r="L2330" s="174"/>
      <c r="M2330" s="179"/>
      <c r="N2330" s="180"/>
      <c r="O2330" s="180"/>
      <c r="P2330" s="180"/>
      <c r="Q2330" s="180"/>
      <c r="R2330" s="180"/>
      <c r="S2330" s="180"/>
      <c r="T2330" s="181"/>
      <c r="AT2330" s="175" t="s">
        <v>264</v>
      </c>
      <c r="AU2330" s="175" t="s">
        <v>82</v>
      </c>
      <c r="AV2330" s="14" t="s">
        <v>82</v>
      </c>
      <c r="AW2330" s="14" t="s">
        <v>34</v>
      </c>
      <c r="AX2330" s="14" t="s">
        <v>73</v>
      </c>
      <c r="AY2330" s="175" t="s">
        <v>252</v>
      </c>
    </row>
    <row r="2331" spans="1:65" s="13" customFormat="1" ht="11.25">
      <c r="B2331" s="167"/>
      <c r="D2331" s="160" t="s">
        <v>264</v>
      </c>
      <c r="E2331" s="168" t="s">
        <v>3</v>
      </c>
      <c r="F2331" s="169" t="s">
        <v>7726</v>
      </c>
      <c r="H2331" s="168" t="s">
        <v>3</v>
      </c>
      <c r="I2331" s="170"/>
      <c r="L2331" s="167"/>
      <c r="M2331" s="171"/>
      <c r="N2331" s="172"/>
      <c r="O2331" s="172"/>
      <c r="P2331" s="172"/>
      <c r="Q2331" s="172"/>
      <c r="R2331" s="172"/>
      <c r="S2331" s="172"/>
      <c r="T2331" s="173"/>
      <c r="AT2331" s="168" t="s">
        <v>264</v>
      </c>
      <c r="AU2331" s="168" t="s">
        <v>82</v>
      </c>
      <c r="AV2331" s="13" t="s">
        <v>80</v>
      </c>
      <c r="AW2331" s="13" t="s">
        <v>34</v>
      </c>
      <c r="AX2331" s="13" t="s">
        <v>73</v>
      </c>
      <c r="AY2331" s="168" t="s">
        <v>252</v>
      </c>
    </row>
    <row r="2332" spans="1:65" s="14" customFormat="1" ht="11.25">
      <c r="B2332" s="174"/>
      <c r="D2332" s="160" t="s">
        <v>264</v>
      </c>
      <c r="E2332" s="175" t="s">
        <v>3</v>
      </c>
      <c r="F2332" s="176" t="s">
        <v>414</v>
      </c>
      <c r="H2332" s="177">
        <v>17</v>
      </c>
      <c r="I2332" s="178"/>
      <c r="L2332" s="174"/>
      <c r="M2332" s="179"/>
      <c r="N2332" s="180"/>
      <c r="O2332" s="180"/>
      <c r="P2332" s="180"/>
      <c r="Q2332" s="180"/>
      <c r="R2332" s="180"/>
      <c r="S2332" s="180"/>
      <c r="T2332" s="181"/>
      <c r="AT2332" s="175" t="s">
        <v>264</v>
      </c>
      <c r="AU2332" s="175" t="s">
        <v>82</v>
      </c>
      <c r="AV2332" s="14" t="s">
        <v>82</v>
      </c>
      <c r="AW2332" s="14" t="s">
        <v>34</v>
      </c>
      <c r="AX2332" s="14" t="s">
        <v>73</v>
      </c>
      <c r="AY2332" s="175" t="s">
        <v>252</v>
      </c>
    </row>
    <row r="2333" spans="1:65" s="15" customFormat="1" ht="11.25">
      <c r="B2333" s="182"/>
      <c r="D2333" s="160" t="s">
        <v>264</v>
      </c>
      <c r="E2333" s="183" t="s">
        <v>3</v>
      </c>
      <c r="F2333" s="184" t="s">
        <v>269</v>
      </c>
      <c r="H2333" s="185">
        <v>54</v>
      </c>
      <c r="I2333" s="186"/>
      <c r="L2333" s="182"/>
      <c r="M2333" s="187"/>
      <c r="N2333" s="188"/>
      <c r="O2333" s="188"/>
      <c r="P2333" s="188"/>
      <c r="Q2333" s="188"/>
      <c r="R2333" s="188"/>
      <c r="S2333" s="188"/>
      <c r="T2333" s="189"/>
      <c r="AT2333" s="183" t="s">
        <v>264</v>
      </c>
      <c r="AU2333" s="183" t="s">
        <v>82</v>
      </c>
      <c r="AV2333" s="15" t="s">
        <v>258</v>
      </c>
      <c r="AW2333" s="15" t="s">
        <v>34</v>
      </c>
      <c r="AX2333" s="15" t="s">
        <v>80</v>
      </c>
      <c r="AY2333" s="183" t="s">
        <v>252</v>
      </c>
    </row>
    <row r="2334" spans="1:65" s="2" customFormat="1" ht="16.5" customHeight="1">
      <c r="A2334" s="34"/>
      <c r="B2334" s="145"/>
      <c r="C2334" s="198" t="s">
        <v>931</v>
      </c>
      <c r="D2334" s="198" t="s">
        <v>361</v>
      </c>
      <c r="E2334" s="199" t="s">
        <v>7727</v>
      </c>
      <c r="F2334" s="200" t="s">
        <v>7728</v>
      </c>
      <c r="G2334" s="201" t="s">
        <v>331</v>
      </c>
      <c r="H2334" s="202">
        <v>59.4</v>
      </c>
      <c r="I2334" s="203"/>
      <c r="J2334" s="204">
        <f>ROUND(I2334*H2334,2)</f>
        <v>0</v>
      </c>
      <c r="K2334" s="205"/>
      <c r="L2334" s="206"/>
      <c r="M2334" s="207" t="s">
        <v>3</v>
      </c>
      <c r="N2334" s="208" t="s">
        <v>44</v>
      </c>
      <c r="O2334" s="55"/>
      <c r="P2334" s="156">
        <f>O2334*H2334</f>
        <v>0</v>
      </c>
      <c r="Q2334" s="156">
        <v>2.9499999999999999E-3</v>
      </c>
      <c r="R2334" s="156">
        <f>Q2334*H2334</f>
        <v>0.17523</v>
      </c>
      <c r="S2334" s="156">
        <v>0</v>
      </c>
      <c r="T2334" s="157">
        <f>S2334*H2334</f>
        <v>0</v>
      </c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  <c r="AR2334" s="158" t="s">
        <v>572</v>
      </c>
      <c r="AT2334" s="158" t="s">
        <v>361</v>
      </c>
      <c r="AU2334" s="158" t="s">
        <v>82</v>
      </c>
      <c r="AY2334" s="19" t="s">
        <v>252</v>
      </c>
      <c r="BE2334" s="159">
        <f>IF(N2334="základní",J2334,0)</f>
        <v>0</v>
      </c>
      <c r="BF2334" s="159">
        <f>IF(N2334="snížená",J2334,0)</f>
        <v>0</v>
      </c>
      <c r="BG2334" s="159">
        <f>IF(N2334="zákl. přenesená",J2334,0)</f>
        <v>0</v>
      </c>
      <c r="BH2334" s="159">
        <f>IF(N2334="sníž. přenesená",J2334,0)</f>
        <v>0</v>
      </c>
      <c r="BI2334" s="159">
        <f>IF(N2334="nulová",J2334,0)</f>
        <v>0</v>
      </c>
      <c r="BJ2334" s="19" t="s">
        <v>80</v>
      </c>
      <c r="BK2334" s="159">
        <f>ROUND(I2334*H2334,2)</f>
        <v>0</v>
      </c>
      <c r="BL2334" s="19" t="s">
        <v>406</v>
      </c>
      <c r="BM2334" s="158" t="s">
        <v>7729</v>
      </c>
    </row>
    <row r="2335" spans="1:65" s="2" customFormat="1" ht="11.25">
      <c r="A2335" s="34"/>
      <c r="B2335" s="35"/>
      <c r="C2335" s="34"/>
      <c r="D2335" s="160" t="s">
        <v>260</v>
      </c>
      <c r="E2335" s="34"/>
      <c r="F2335" s="161" t="s">
        <v>7728</v>
      </c>
      <c r="G2335" s="34"/>
      <c r="H2335" s="34"/>
      <c r="I2335" s="162"/>
      <c r="J2335" s="34"/>
      <c r="K2335" s="34"/>
      <c r="L2335" s="35"/>
      <c r="M2335" s="163"/>
      <c r="N2335" s="164"/>
      <c r="O2335" s="55"/>
      <c r="P2335" s="55"/>
      <c r="Q2335" s="55"/>
      <c r="R2335" s="55"/>
      <c r="S2335" s="55"/>
      <c r="T2335" s="56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  <c r="AT2335" s="19" t="s">
        <v>260</v>
      </c>
      <c r="AU2335" s="19" t="s">
        <v>82</v>
      </c>
    </row>
    <row r="2336" spans="1:65" s="2" customFormat="1" ht="11.25">
      <c r="A2336" s="34"/>
      <c r="B2336" s="35"/>
      <c r="C2336" s="34"/>
      <c r="D2336" s="165" t="s">
        <v>262</v>
      </c>
      <c r="E2336" s="34"/>
      <c r="F2336" s="166" t="s">
        <v>7730</v>
      </c>
      <c r="G2336" s="34"/>
      <c r="H2336" s="34"/>
      <c r="I2336" s="162"/>
      <c r="J2336" s="34"/>
      <c r="K2336" s="34"/>
      <c r="L2336" s="35"/>
      <c r="M2336" s="163"/>
      <c r="N2336" s="164"/>
      <c r="O2336" s="55"/>
      <c r="P2336" s="55"/>
      <c r="Q2336" s="55"/>
      <c r="R2336" s="55"/>
      <c r="S2336" s="55"/>
      <c r="T2336" s="56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  <c r="AT2336" s="19" t="s">
        <v>262</v>
      </c>
      <c r="AU2336" s="19" t="s">
        <v>82</v>
      </c>
    </row>
    <row r="2337" spans="1:65" s="14" customFormat="1" ht="11.25">
      <c r="B2337" s="174"/>
      <c r="D2337" s="160" t="s">
        <v>264</v>
      </c>
      <c r="F2337" s="176" t="s">
        <v>7731</v>
      </c>
      <c r="H2337" s="177">
        <v>59.4</v>
      </c>
      <c r="I2337" s="178"/>
      <c r="L2337" s="174"/>
      <c r="M2337" s="179"/>
      <c r="N2337" s="180"/>
      <c r="O2337" s="180"/>
      <c r="P2337" s="180"/>
      <c r="Q2337" s="180"/>
      <c r="R2337" s="180"/>
      <c r="S2337" s="180"/>
      <c r="T2337" s="181"/>
      <c r="AT2337" s="175" t="s">
        <v>264</v>
      </c>
      <c r="AU2337" s="175" t="s">
        <v>82</v>
      </c>
      <c r="AV2337" s="14" t="s">
        <v>82</v>
      </c>
      <c r="AW2337" s="14" t="s">
        <v>4</v>
      </c>
      <c r="AX2337" s="14" t="s">
        <v>80</v>
      </c>
      <c r="AY2337" s="175" t="s">
        <v>252</v>
      </c>
    </row>
    <row r="2338" spans="1:65" s="2" customFormat="1" ht="16.5" customHeight="1">
      <c r="A2338" s="34"/>
      <c r="B2338" s="145"/>
      <c r="C2338" s="146" t="s">
        <v>940</v>
      </c>
      <c r="D2338" s="146" t="s">
        <v>254</v>
      </c>
      <c r="E2338" s="147" t="s">
        <v>7732</v>
      </c>
      <c r="F2338" s="148" t="s">
        <v>7733</v>
      </c>
      <c r="G2338" s="149" t="s">
        <v>331</v>
      </c>
      <c r="H2338" s="150">
        <v>63</v>
      </c>
      <c r="I2338" s="151"/>
      <c r="J2338" s="152">
        <f>ROUND(I2338*H2338,2)</f>
        <v>0</v>
      </c>
      <c r="K2338" s="153"/>
      <c r="L2338" s="35"/>
      <c r="M2338" s="154" t="s">
        <v>3</v>
      </c>
      <c r="N2338" s="155" t="s">
        <v>44</v>
      </c>
      <c r="O2338" s="55"/>
      <c r="P2338" s="156">
        <f>O2338*H2338</f>
        <v>0</v>
      </c>
      <c r="Q2338" s="156">
        <v>0</v>
      </c>
      <c r="R2338" s="156">
        <f>Q2338*H2338</f>
        <v>0</v>
      </c>
      <c r="S2338" s="156">
        <v>0</v>
      </c>
      <c r="T2338" s="157">
        <f>S2338*H2338</f>
        <v>0</v>
      </c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  <c r="AR2338" s="158" t="s">
        <v>406</v>
      </c>
      <c r="AT2338" s="158" t="s">
        <v>254</v>
      </c>
      <c r="AU2338" s="158" t="s">
        <v>82</v>
      </c>
      <c r="AY2338" s="19" t="s">
        <v>252</v>
      </c>
      <c r="BE2338" s="159">
        <f>IF(N2338="základní",J2338,0)</f>
        <v>0</v>
      </c>
      <c r="BF2338" s="159">
        <f>IF(N2338="snížená",J2338,0)</f>
        <v>0</v>
      </c>
      <c r="BG2338" s="159">
        <f>IF(N2338="zákl. přenesená",J2338,0)</f>
        <v>0</v>
      </c>
      <c r="BH2338" s="159">
        <f>IF(N2338="sníž. přenesená",J2338,0)</f>
        <v>0</v>
      </c>
      <c r="BI2338" s="159">
        <f>IF(N2338="nulová",J2338,0)</f>
        <v>0</v>
      </c>
      <c r="BJ2338" s="19" t="s">
        <v>80</v>
      </c>
      <c r="BK2338" s="159">
        <f>ROUND(I2338*H2338,2)</f>
        <v>0</v>
      </c>
      <c r="BL2338" s="19" t="s">
        <v>406</v>
      </c>
      <c r="BM2338" s="158" t="s">
        <v>7734</v>
      </c>
    </row>
    <row r="2339" spans="1:65" s="2" customFormat="1" ht="19.5">
      <c r="A2339" s="34"/>
      <c r="B2339" s="35"/>
      <c r="C2339" s="34"/>
      <c r="D2339" s="160" t="s">
        <v>260</v>
      </c>
      <c r="E2339" s="34"/>
      <c r="F2339" s="161" t="s">
        <v>7735</v>
      </c>
      <c r="G2339" s="34"/>
      <c r="H2339" s="34"/>
      <c r="I2339" s="162"/>
      <c r="J2339" s="34"/>
      <c r="K2339" s="34"/>
      <c r="L2339" s="35"/>
      <c r="M2339" s="163"/>
      <c r="N2339" s="164"/>
      <c r="O2339" s="55"/>
      <c r="P2339" s="55"/>
      <c r="Q2339" s="55"/>
      <c r="R2339" s="55"/>
      <c r="S2339" s="55"/>
      <c r="T2339" s="56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  <c r="AT2339" s="19" t="s">
        <v>260</v>
      </c>
      <c r="AU2339" s="19" t="s">
        <v>82</v>
      </c>
    </row>
    <row r="2340" spans="1:65" s="2" customFormat="1" ht="11.25">
      <c r="A2340" s="34"/>
      <c r="B2340" s="35"/>
      <c r="C2340" s="34"/>
      <c r="D2340" s="165" t="s">
        <v>262</v>
      </c>
      <c r="E2340" s="34"/>
      <c r="F2340" s="166" t="s">
        <v>7736</v>
      </c>
      <c r="G2340" s="34"/>
      <c r="H2340" s="34"/>
      <c r="I2340" s="162"/>
      <c r="J2340" s="34"/>
      <c r="K2340" s="34"/>
      <c r="L2340" s="35"/>
      <c r="M2340" s="163"/>
      <c r="N2340" s="164"/>
      <c r="O2340" s="55"/>
      <c r="P2340" s="55"/>
      <c r="Q2340" s="55"/>
      <c r="R2340" s="55"/>
      <c r="S2340" s="55"/>
      <c r="T2340" s="56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  <c r="AT2340" s="19" t="s">
        <v>262</v>
      </c>
      <c r="AU2340" s="19" t="s">
        <v>82</v>
      </c>
    </row>
    <row r="2341" spans="1:65" s="13" customFormat="1" ht="11.25">
      <c r="B2341" s="167"/>
      <c r="D2341" s="160" t="s">
        <v>264</v>
      </c>
      <c r="E2341" s="168" t="s">
        <v>3</v>
      </c>
      <c r="F2341" s="169" t="s">
        <v>7737</v>
      </c>
      <c r="H2341" s="168" t="s">
        <v>3</v>
      </c>
      <c r="I2341" s="170"/>
      <c r="L2341" s="167"/>
      <c r="M2341" s="171"/>
      <c r="N2341" s="172"/>
      <c r="O2341" s="172"/>
      <c r="P2341" s="172"/>
      <c r="Q2341" s="172"/>
      <c r="R2341" s="172"/>
      <c r="S2341" s="172"/>
      <c r="T2341" s="173"/>
      <c r="AT2341" s="168" t="s">
        <v>264</v>
      </c>
      <c r="AU2341" s="168" t="s">
        <v>82</v>
      </c>
      <c r="AV2341" s="13" t="s">
        <v>80</v>
      </c>
      <c r="AW2341" s="13" t="s">
        <v>34</v>
      </c>
      <c r="AX2341" s="13" t="s">
        <v>73</v>
      </c>
      <c r="AY2341" s="168" t="s">
        <v>252</v>
      </c>
    </row>
    <row r="2342" spans="1:65" s="13" customFormat="1" ht="11.25">
      <c r="B2342" s="167"/>
      <c r="D2342" s="160" t="s">
        <v>264</v>
      </c>
      <c r="E2342" s="168" t="s">
        <v>3</v>
      </c>
      <c r="F2342" s="169" t="s">
        <v>7738</v>
      </c>
      <c r="H2342" s="168" t="s">
        <v>3</v>
      </c>
      <c r="I2342" s="170"/>
      <c r="L2342" s="167"/>
      <c r="M2342" s="171"/>
      <c r="N2342" s="172"/>
      <c r="O2342" s="172"/>
      <c r="P2342" s="172"/>
      <c r="Q2342" s="172"/>
      <c r="R2342" s="172"/>
      <c r="S2342" s="172"/>
      <c r="T2342" s="173"/>
      <c r="AT2342" s="168" t="s">
        <v>264</v>
      </c>
      <c r="AU2342" s="168" t="s">
        <v>82</v>
      </c>
      <c r="AV2342" s="13" t="s">
        <v>80</v>
      </c>
      <c r="AW2342" s="13" t="s">
        <v>34</v>
      </c>
      <c r="AX2342" s="13" t="s">
        <v>73</v>
      </c>
      <c r="AY2342" s="168" t="s">
        <v>252</v>
      </c>
    </row>
    <row r="2343" spans="1:65" s="14" customFormat="1" ht="11.25">
      <c r="B2343" s="174"/>
      <c r="D2343" s="160" t="s">
        <v>264</v>
      </c>
      <c r="E2343" s="175" t="s">
        <v>3</v>
      </c>
      <c r="F2343" s="176" t="s">
        <v>931</v>
      </c>
      <c r="H2343" s="177">
        <v>63</v>
      </c>
      <c r="I2343" s="178"/>
      <c r="L2343" s="174"/>
      <c r="M2343" s="179"/>
      <c r="N2343" s="180"/>
      <c r="O2343" s="180"/>
      <c r="P2343" s="180"/>
      <c r="Q2343" s="180"/>
      <c r="R2343" s="180"/>
      <c r="S2343" s="180"/>
      <c r="T2343" s="181"/>
      <c r="AT2343" s="175" t="s">
        <v>264</v>
      </c>
      <c r="AU2343" s="175" t="s">
        <v>82</v>
      </c>
      <c r="AV2343" s="14" t="s">
        <v>82</v>
      </c>
      <c r="AW2343" s="14" t="s">
        <v>34</v>
      </c>
      <c r="AX2343" s="14" t="s">
        <v>80</v>
      </c>
      <c r="AY2343" s="175" t="s">
        <v>252</v>
      </c>
    </row>
    <row r="2344" spans="1:65" s="2" customFormat="1" ht="16.5" customHeight="1">
      <c r="A2344" s="34"/>
      <c r="B2344" s="145"/>
      <c r="C2344" s="198" t="s">
        <v>946</v>
      </c>
      <c r="D2344" s="198" t="s">
        <v>361</v>
      </c>
      <c r="E2344" s="199" t="s">
        <v>7739</v>
      </c>
      <c r="F2344" s="200" t="s">
        <v>7740</v>
      </c>
      <c r="G2344" s="201" t="s">
        <v>331</v>
      </c>
      <c r="H2344" s="202">
        <v>69.3</v>
      </c>
      <c r="I2344" s="203"/>
      <c r="J2344" s="204">
        <f>ROUND(I2344*H2344,2)</f>
        <v>0</v>
      </c>
      <c r="K2344" s="205"/>
      <c r="L2344" s="206"/>
      <c r="M2344" s="207" t="s">
        <v>3</v>
      </c>
      <c r="N2344" s="208" t="s">
        <v>44</v>
      </c>
      <c r="O2344" s="55"/>
      <c r="P2344" s="156">
        <f>O2344*H2344</f>
        <v>0</v>
      </c>
      <c r="Q2344" s="156">
        <v>6.7999999999999996E-3</v>
      </c>
      <c r="R2344" s="156">
        <f>Q2344*H2344</f>
        <v>0.47123999999999994</v>
      </c>
      <c r="S2344" s="156">
        <v>0</v>
      </c>
      <c r="T2344" s="157">
        <f>S2344*H2344</f>
        <v>0</v>
      </c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  <c r="AR2344" s="158" t="s">
        <v>572</v>
      </c>
      <c r="AT2344" s="158" t="s">
        <v>361</v>
      </c>
      <c r="AU2344" s="158" t="s">
        <v>82</v>
      </c>
      <c r="AY2344" s="19" t="s">
        <v>252</v>
      </c>
      <c r="BE2344" s="159">
        <f>IF(N2344="základní",J2344,0)</f>
        <v>0</v>
      </c>
      <c r="BF2344" s="159">
        <f>IF(N2344="snížená",J2344,0)</f>
        <v>0</v>
      </c>
      <c r="BG2344" s="159">
        <f>IF(N2344="zákl. přenesená",J2344,0)</f>
        <v>0</v>
      </c>
      <c r="BH2344" s="159">
        <f>IF(N2344="sníž. přenesená",J2344,0)</f>
        <v>0</v>
      </c>
      <c r="BI2344" s="159">
        <f>IF(N2344="nulová",J2344,0)</f>
        <v>0</v>
      </c>
      <c r="BJ2344" s="19" t="s">
        <v>80</v>
      </c>
      <c r="BK2344" s="159">
        <f>ROUND(I2344*H2344,2)</f>
        <v>0</v>
      </c>
      <c r="BL2344" s="19" t="s">
        <v>406</v>
      </c>
      <c r="BM2344" s="158" t="s">
        <v>7741</v>
      </c>
    </row>
    <row r="2345" spans="1:65" s="2" customFormat="1" ht="11.25">
      <c r="A2345" s="34"/>
      <c r="B2345" s="35"/>
      <c r="C2345" s="34"/>
      <c r="D2345" s="160" t="s">
        <v>260</v>
      </c>
      <c r="E2345" s="34"/>
      <c r="F2345" s="161" t="s">
        <v>7740</v>
      </c>
      <c r="G2345" s="34"/>
      <c r="H2345" s="34"/>
      <c r="I2345" s="162"/>
      <c r="J2345" s="34"/>
      <c r="K2345" s="34"/>
      <c r="L2345" s="35"/>
      <c r="M2345" s="163"/>
      <c r="N2345" s="164"/>
      <c r="O2345" s="55"/>
      <c r="P2345" s="55"/>
      <c r="Q2345" s="55"/>
      <c r="R2345" s="55"/>
      <c r="S2345" s="55"/>
      <c r="T2345" s="56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  <c r="AT2345" s="19" t="s">
        <v>260</v>
      </c>
      <c r="AU2345" s="19" t="s">
        <v>82</v>
      </c>
    </row>
    <row r="2346" spans="1:65" s="2" customFormat="1" ht="11.25">
      <c r="A2346" s="34"/>
      <c r="B2346" s="35"/>
      <c r="C2346" s="34"/>
      <c r="D2346" s="165" t="s">
        <v>262</v>
      </c>
      <c r="E2346" s="34"/>
      <c r="F2346" s="166" t="s">
        <v>7742</v>
      </c>
      <c r="G2346" s="34"/>
      <c r="H2346" s="34"/>
      <c r="I2346" s="162"/>
      <c r="J2346" s="34"/>
      <c r="K2346" s="34"/>
      <c r="L2346" s="35"/>
      <c r="M2346" s="163"/>
      <c r="N2346" s="164"/>
      <c r="O2346" s="55"/>
      <c r="P2346" s="55"/>
      <c r="Q2346" s="55"/>
      <c r="R2346" s="55"/>
      <c r="S2346" s="55"/>
      <c r="T2346" s="56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  <c r="AT2346" s="19" t="s">
        <v>262</v>
      </c>
      <c r="AU2346" s="19" t="s">
        <v>82</v>
      </c>
    </row>
    <row r="2347" spans="1:65" s="14" customFormat="1" ht="11.25">
      <c r="B2347" s="174"/>
      <c r="D2347" s="160" t="s">
        <v>264</v>
      </c>
      <c r="F2347" s="176" t="s">
        <v>7743</v>
      </c>
      <c r="H2347" s="177">
        <v>69.3</v>
      </c>
      <c r="I2347" s="178"/>
      <c r="L2347" s="174"/>
      <c r="M2347" s="179"/>
      <c r="N2347" s="180"/>
      <c r="O2347" s="180"/>
      <c r="P2347" s="180"/>
      <c r="Q2347" s="180"/>
      <c r="R2347" s="180"/>
      <c r="S2347" s="180"/>
      <c r="T2347" s="181"/>
      <c r="AT2347" s="175" t="s">
        <v>264</v>
      </c>
      <c r="AU2347" s="175" t="s">
        <v>82</v>
      </c>
      <c r="AV2347" s="14" t="s">
        <v>82</v>
      </c>
      <c r="AW2347" s="14" t="s">
        <v>4</v>
      </c>
      <c r="AX2347" s="14" t="s">
        <v>80</v>
      </c>
      <c r="AY2347" s="175" t="s">
        <v>252</v>
      </c>
    </row>
    <row r="2348" spans="1:65" s="2" customFormat="1" ht="16.5" customHeight="1">
      <c r="A2348" s="34"/>
      <c r="B2348" s="145"/>
      <c r="C2348" s="146" t="s">
        <v>957</v>
      </c>
      <c r="D2348" s="146" t="s">
        <v>254</v>
      </c>
      <c r="E2348" s="147" t="s">
        <v>7744</v>
      </c>
      <c r="F2348" s="148" t="s">
        <v>7745</v>
      </c>
      <c r="G2348" s="149" t="s">
        <v>331</v>
      </c>
      <c r="H2348" s="150">
        <v>5607</v>
      </c>
      <c r="I2348" s="151"/>
      <c r="J2348" s="152">
        <f>ROUND(I2348*H2348,2)</f>
        <v>0</v>
      </c>
      <c r="K2348" s="153"/>
      <c r="L2348" s="35"/>
      <c r="M2348" s="154" t="s">
        <v>3</v>
      </c>
      <c r="N2348" s="155" t="s">
        <v>44</v>
      </c>
      <c r="O2348" s="55"/>
      <c r="P2348" s="156">
        <f>O2348*H2348</f>
        <v>0</v>
      </c>
      <c r="Q2348" s="156">
        <v>0</v>
      </c>
      <c r="R2348" s="156">
        <f>Q2348*H2348</f>
        <v>0</v>
      </c>
      <c r="S2348" s="156">
        <v>0</v>
      </c>
      <c r="T2348" s="157">
        <f>S2348*H2348</f>
        <v>0</v>
      </c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  <c r="AR2348" s="158" t="s">
        <v>406</v>
      </c>
      <c r="AT2348" s="158" t="s">
        <v>254</v>
      </c>
      <c r="AU2348" s="158" t="s">
        <v>82</v>
      </c>
      <c r="AY2348" s="19" t="s">
        <v>252</v>
      </c>
      <c r="BE2348" s="159">
        <f>IF(N2348="základní",J2348,0)</f>
        <v>0</v>
      </c>
      <c r="BF2348" s="159">
        <f>IF(N2348="snížená",J2348,0)</f>
        <v>0</v>
      </c>
      <c r="BG2348" s="159">
        <f>IF(N2348="zákl. přenesená",J2348,0)</f>
        <v>0</v>
      </c>
      <c r="BH2348" s="159">
        <f>IF(N2348="sníž. přenesená",J2348,0)</f>
        <v>0</v>
      </c>
      <c r="BI2348" s="159">
        <f>IF(N2348="nulová",J2348,0)</f>
        <v>0</v>
      </c>
      <c r="BJ2348" s="19" t="s">
        <v>80</v>
      </c>
      <c r="BK2348" s="159">
        <f>ROUND(I2348*H2348,2)</f>
        <v>0</v>
      </c>
      <c r="BL2348" s="19" t="s">
        <v>406</v>
      </c>
      <c r="BM2348" s="158" t="s">
        <v>7746</v>
      </c>
    </row>
    <row r="2349" spans="1:65" s="2" customFormat="1" ht="19.5">
      <c r="A2349" s="34"/>
      <c r="B2349" s="35"/>
      <c r="C2349" s="34"/>
      <c r="D2349" s="160" t="s">
        <v>260</v>
      </c>
      <c r="E2349" s="34"/>
      <c r="F2349" s="161" t="s">
        <v>7747</v>
      </c>
      <c r="G2349" s="34"/>
      <c r="H2349" s="34"/>
      <c r="I2349" s="162"/>
      <c r="J2349" s="34"/>
      <c r="K2349" s="34"/>
      <c r="L2349" s="35"/>
      <c r="M2349" s="163"/>
      <c r="N2349" s="164"/>
      <c r="O2349" s="55"/>
      <c r="P2349" s="55"/>
      <c r="Q2349" s="55"/>
      <c r="R2349" s="55"/>
      <c r="S2349" s="55"/>
      <c r="T2349" s="56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  <c r="AT2349" s="19" t="s">
        <v>260</v>
      </c>
      <c r="AU2349" s="19" t="s">
        <v>82</v>
      </c>
    </row>
    <row r="2350" spans="1:65" s="2" customFormat="1" ht="11.25">
      <c r="A2350" s="34"/>
      <c r="B2350" s="35"/>
      <c r="C2350" s="34"/>
      <c r="D2350" s="165" t="s">
        <v>262</v>
      </c>
      <c r="E2350" s="34"/>
      <c r="F2350" s="166" t="s">
        <v>7748</v>
      </c>
      <c r="G2350" s="34"/>
      <c r="H2350" s="34"/>
      <c r="I2350" s="162"/>
      <c r="J2350" s="34"/>
      <c r="K2350" s="34"/>
      <c r="L2350" s="35"/>
      <c r="M2350" s="163"/>
      <c r="N2350" s="164"/>
      <c r="O2350" s="55"/>
      <c r="P2350" s="55"/>
      <c r="Q2350" s="55"/>
      <c r="R2350" s="55"/>
      <c r="S2350" s="55"/>
      <c r="T2350" s="56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  <c r="AT2350" s="19" t="s">
        <v>262</v>
      </c>
      <c r="AU2350" s="19" t="s">
        <v>82</v>
      </c>
    </row>
    <row r="2351" spans="1:65" s="13" customFormat="1" ht="11.25">
      <c r="B2351" s="167"/>
      <c r="D2351" s="160" t="s">
        <v>264</v>
      </c>
      <c r="E2351" s="168" t="s">
        <v>3</v>
      </c>
      <c r="F2351" s="169" t="s">
        <v>7749</v>
      </c>
      <c r="H2351" s="168" t="s">
        <v>3</v>
      </c>
      <c r="I2351" s="170"/>
      <c r="L2351" s="167"/>
      <c r="M2351" s="171"/>
      <c r="N2351" s="172"/>
      <c r="O2351" s="172"/>
      <c r="P2351" s="172"/>
      <c r="Q2351" s="172"/>
      <c r="R2351" s="172"/>
      <c r="S2351" s="172"/>
      <c r="T2351" s="173"/>
      <c r="AT2351" s="168" t="s">
        <v>264</v>
      </c>
      <c r="AU2351" s="168" t="s">
        <v>82</v>
      </c>
      <c r="AV2351" s="13" t="s">
        <v>80</v>
      </c>
      <c r="AW2351" s="13" t="s">
        <v>34</v>
      </c>
      <c r="AX2351" s="13" t="s">
        <v>73</v>
      </c>
      <c r="AY2351" s="168" t="s">
        <v>252</v>
      </c>
    </row>
    <row r="2352" spans="1:65" s="13" customFormat="1" ht="11.25">
      <c r="B2352" s="167"/>
      <c r="D2352" s="160" t="s">
        <v>264</v>
      </c>
      <c r="E2352" s="168" t="s">
        <v>3</v>
      </c>
      <c r="F2352" s="169" t="s">
        <v>7750</v>
      </c>
      <c r="H2352" s="168" t="s">
        <v>3</v>
      </c>
      <c r="I2352" s="170"/>
      <c r="L2352" s="167"/>
      <c r="M2352" s="171"/>
      <c r="N2352" s="172"/>
      <c r="O2352" s="172"/>
      <c r="P2352" s="172"/>
      <c r="Q2352" s="172"/>
      <c r="R2352" s="172"/>
      <c r="S2352" s="172"/>
      <c r="T2352" s="173"/>
      <c r="AT2352" s="168" t="s">
        <v>264</v>
      </c>
      <c r="AU2352" s="168" t="s">
        <v>82</v>
      </c>
      <c r="AV2352" s="13" t="s">
        <v>80</v>
      </c>
      <c r="AW2352" s="13" t="s">
        <v>34</v>
      </c>
      <c r="AX2352" s="13" t="s">
        <v>73</v>
      </c>
      <c r="AY2352" s="168" t="s">
        <v>252</v>
      </c>
    </row>
    <row r="2353" spans="2:51" s="14" customFormat="1" ht="11.25">
      <c r="B2353" s="174"/>
      <c r="D2353" s="160" t="s">
        <v>264</v>
      </c>
      <c r="E2353" s="175" t="s">
        <v>3</v>
      </c>
      <c r="F2353" s="176" t="s">
        <v>1317</v>
      </c>
      <c r="H2353" s="177">
        <v>98</v>
      </c>
      <c r="I2353" s="178"/>
      <c r="L2353" s="174"/>
      <c r="M2353" s="179"/>
      <c r="N2353" s="180"/>
      <c r="O2353" s="180"/>
      <c r="P2353" s="180"/>
      <c r="Q2353" s="180"/>
      <c r="R2353" s="180"/>
      <c r="S2353" s="180"/>
      <c r="T2353" s="181"/>
      <c r="AT2353" s="175" t="s">
        <v>264</v>
      </c>
      <c r="AU2353" s="175" t="s">
        <v>82</v>
      </c>
      <c r="AV2353" s="14" t="s">
        <v>82</v>
      </c>
      <c r="AW2353" s="14" t="s">
        <v>34</v>
      </c>
      <c r="AX2353" s="14" t="s">
        <v>73</v>
      </c>
      <c r="AY2353" s="175" t="s">
        <v>252</v>
      </c>
    </row>
    <row r="2354" spans="2:51" s="13" customFormat="1" ht="11.25">
      <c r="B2354" s="167"/>
      <c r="D2354" s="160" t="s">
        <v>264</v>
      </c>
      <c r="E2354" s="168" t="s">
        <v>3</v>
      </c>
      <c r="F2354" s="169" t="s">
        <v>7751</v>
      </c>
      <c r="H2354" s="168" t="s">
        <v>3</v>
      </c>
      <c r="I2354" s="170"/>
      <c r="L2354" s="167"/>
      <c r="M2354" s="171"/>
      <c r="N2354" s="172"/>
      <c r="O2354" s="172"/>
      <c r="P2354" s="172"/>
      <c r="Q2354" s="172"/>
      <c r="R2354" s="172"/>
      <c r="S2354" s="172"/>
      <c r="T2354" s="173"/>
      <c r="AT2354" s="168" t="s">
        <v>264</v>
      </c>
      <c r="AU2354" s="168" t="s">
        <v>82</v>
      </c>
      <c r="AV2354" s="13" t="s">
        <v>80</v>
      </c>
      <c r="AW2354" s="13" t="s">
        <v>34</v>
      </c>
      <c r="AX2354" s="13" t="s">
        <v>73</v>
      </c>
      <c r="AY2354" s="168" t="s">
        <v>252</v>
      </c>
    </row>
    <row r="2355" spans="2:51" s="14" customFormat="1" ht="11.25">
      <c r="B2355" s="174"/>
      <c r="D2355" s="160" t="s">
        <v>264</v>
      </c>
      <c r="E2355" s="175" t="s">
        <v>3</v>
      </c>
      <c r="F2355" s="176" t="s">
        <v>1317</v>
      </c>
      <c r="H2355" s="177">
        <v>98</v>
      </c>
      <c r="I2355" s="178"/>
      <c r="L2355" s="174"/>
      <c r="M2355" s="179"/>
      <c r="N2355" s="180"/>
      <c r="O2355" s="180"/>
      <c r="P2355" s="180"/>
      <c r="Q2355" s="180"/>
      <c r="R2355" s="180"/>
      <c r="S2355" s="180"/>
      <c r="T2355" s="181"/>
      <c r="AT2355" s="175" t="s">
        <v>264</v>
      </c>
      <c r="AU2355" s="175" t="s">
        <v>82</v>
      </c>
      <c r="AV2355" s="14" t="s">
        <v>82</v>
      </c>
      <c r="AW2355" s="14" t="s">
        <v>34</v>
      </c>
      <c r="AX2355" s="14" t="s">
        <v>73</v>
      </c>
      <c r="AY2355" s="175" t="s">
        <v>252</v>
      </c>
    </row>
    <row r="2356" spans="2:51" s="13" customFormat="1" ht="11.25">
      <c r="B2356" s="167"/>
      <c r="D2356" s="160" t="s">
        <v>264</v>
      </c>
      <c r="E2356" s="168" t="s">
        <v>3</v>
      </c>
      <c r="F2356" s="169" t="s">
        <v>7752</v>
      </c>
      <c r="H2356" s="168" t="s">
        <v>3</v>
      </c>
      <c r="I2356" s="170"/>
      <c r="L2356" s="167"/>
      <c r="M2356" s="171"/>
      <c r="N2356" s="172"/>
      <c r="O2356" s="172"/>
      <c r="P2356" s="172"/>
      <c r="Q2356" s="172"/>
      <c r="R2356" s="172"/>
      <c r="S2356" s="172"/>
      <c r="T2356" s="173"/>
      <c r="AT2356" s="168" t="s">
        <v>264</v>
      </c>
      <c r="AU2356" s="168" t="s">
        <v>82</v>
      </c>
      <c r="AV2356" s="13" t="s">
        <v>80</v>
      </c>
      <c r="AW2356" s="13" t="s">
        <v>34</v>
      </c>
      <c r="AX2356" s="13" t="s">
        <v>73</v>
      </c>
      <c r="AY2356" s="168" t="s">
        <v>252</v>
      </c>
    </row>
    <row r="2357" spans="2:51" s="14" customFormat="1" ht="11.25">
      <c r="B2357" s="174"/>
      <c r="D2357" s="160" t="s">
        <v>264</v>
      </c>
      <c r="E2357" s="175" t="s">
        <v>3</v>
      </c>
      <c r="F2357" s="176" t="s">
        <v>451</v>
      </c>
      <c r="H2357" s="177">
        <v>22</v>
      </c>
      <c r="I2357" s="178"/>
      <c r="L2357" s="174"/>
      <c r="M2357" s="179"/>
      <c r="N2357" s="180"/>
      <c r="O2357" s="180"/>
      <c r="P2357" s="180"/>
      <c r="Q2357" s="180"/>
      <c r="R2357" s="180"/>
      <c r="S2357" s="180"/>
      <c r="T2357" s="181"/>
      <c r="AT2357" s="175" t="s">
        <v>264</v>
      </c>
      <c r="AU2357" s="175" t="s">
        <v>82</v>
      </c>
      <c r="AV2357" s="14" t="s">
        <v>82</v>
      </c>
      <c r="AW2357" s="14" t="s">
        <v>34</v>
      </c>
      <c r="AX2357" s="14" t="s">
        <v>73</v>
      </c>
      <c r="AY2357" s="175" t="s">
        <v>252</v>
      </c>
    </row>
    <row r="2358" spans="2:51" s="13" customFormat="1" ht="11.25">
      <c r="B2358" s="167"/>
      <c r="D2358" s="160" t="s">
        <v>264</v>
      </c>
      <c r="E2358" s="168" t="s">
        <v>3</v>
      </c>
      <c r="F2358" s="169" t="s">
        <v>7753</v>
      </c>
      <c r="H2358" s="168" t="s">
        <v>3</v>
      </c>
      <c r="I2358" s="170"/>
      <c r="L2358" s="167"/>
      <c r="M2358" s="171"/>
      <c r="N2358" s="172"/>
      <c r="O2358" s="172"/>
      <c r="P2358" s="172"/>
      <c r="Q2358" s="172"/>
      <c r="R2358" s="172"/>
      <c r="S2358" s="172"/>
      <c r="T2358" s="173"/>
      <c r="AT2358" s="168" t="s">
        <v>264</v>
      </c>
      <c r="AU2358" s="168" t="s">
        <v>82</v>
      </c>
      <c r="AV2358" s="13" t="s">
        <v>80</v>
      </c>
      <c r="AW2358" s="13" t="s">
        <v>34</v>
      </c>
      <c r="AX2358" s="13" t="s">
        <v>73</v>
      </c>
      <c r="AY2358" s="168" t="s">
        <v>252</v>
      </c>
    </row>
    <row r="2359" spans="2:51" s="14" customFormat="1" ht="11.25">
      <c r="B2359" s="174"/>
      <c r="D2359" s="160" t="s">
        <v>264</v>
      </c>
      <c r="E2359" s="175" t="s">
        <v>3</v>
      </c>
      <c r="F2359" s="176" t="s">
        <v>326</v>
      </c>
      <c r="H2359" s="177">
        <v>23</v>
      </c>
      <c r="I2359" s="178"/>
      <c r="L2359" s="174"/>
      <c r="M2359" s="179"/>
      <c r="N2359" s="180"/>
      <c r="O2359" s="180"/>
      <c r="P2359" s="180"/>
      <c r="Q2359" s="180"/>
      <c r="R2359" s="180"/>
      <c r="S2359" s="180"/>
      <c r="T2359" s="181"/>
      <c r="AT2359" s="175" t="s">
        <v>264</v>
      </c>
      <c r="AU2359" s="175" t="s">
        <v>82</v>
      </c>
      <c r="AV2359" s="14" t="s">
        <v>82</v>
      </c>
      <c r="AW2359" s="14" t="s">
        <v>34</v>
      </c>
      <c r="AX2359" s="14" t="s">
        <v>73</v>
      </c>
      <c r="AY2359" s="175" t="s">
        <v>252</v>
      </c>
    </row>
    <row r="2360" spans="2:51" s="13" customFormat="1" ht="11.25">
      <c r="B2360" s="167"/>
      <c r="D2360" s="160" t="s">
        <v>264</v>
      </c>
      <c r="E2360" s="168" t="s">
        <v>3</v>
      </c>
      <c r="F2360" s="169" t="s">
        <v>7754</v>
      </c>
      <c r="H2360" s="168" t="s">
        <v>3</v>
      </c>
      <c r="I2360" s="170"/>
      <c r="L2360" s="167"/>
      <c r="M2360" s="171"/>
      <c r="N2360" s="172"/>
      <c r="O2360" s="172"/>
      <c r="P2360" s="172"/>
      <c r="Q2360" s="172"/>
      <c r="R2360" s="172"/>
      <c r="S2360" s="172"/>
      <c r="T2360" s="173"/>
      <c r="AT2360" s="168" t="s">
        <v>264</v>
      </c>
      <c r="AU2360" s="168" t="s">
        <v>82</v>
      </c>
      <c r="AV2360" s="13" t="s">
        <v>80</v>
      </c>
      <c r="AW2360" s="13" t="s">
        <v>34</v>
      </c>
      <c r="AX2360" s="13" t="s">
        <v>73</v>
      </c>
      <c r="AY2360" s="168" t="s">
        <v>252</v>
      </c>
    </row>
    <row r="2361" spans="2:51" s="14" customFormat="1" ht="11.25">
      <c r="B2361" s="174"/>
      <c r="D2361" s="160" t="s">
        <v>264</v>
      </c>
      <c r="E2361" s="175" t="s">
        <v>3</v>
      </c>
      <c r="F2361" s="176" t="s">
        <v>548</v>
      </c>
      <c r="H2361" s="177">
        <v>30</v>
      </c>
      <c r="I2361" s="178"/>
      <c r="L2361" s="174"/>
      <c r="M2361" s="179"/>
      <c r="N2361" s="180"/>
      <c r="O2361" s="180"/>
      <c r="P2361" s="180"/>
      <c r="Q2361" s="180"/>
      <c r="R2361" s="180"/>
      <c r="S2361" s="180"/>
      <c r="T2361" s="181"/>
      <c r="AT2361" s="175" t="s">
        <v>264</v>
      </c>
      <c r="AU2361" s="175" t="s">
        <v>82</v>
      </c>
      <c r="AV2361" s="14" t="s">
        <v>82</v>
      </c>
      <c r="AW2361" s="14" t="s">
        <v>34</v>
      </c>
      <c r="AX2361" s="14" t="s">
        <v>73</v>
      </c>
      <c r="AY2361" s="175" t="s">
        <v>252</v>
      </c>
    </row>
    <row r="2362" spans="2:51" s="13" customFormat="1" ht="11.25">
      <c r="B2362" s="167"/>
      <c r="D2362" s="160" t="s">
        <v>264</v>
      </c>
      <c r="E2362" s="168" t="s">
        <v>3</v>
      </c>
      <c r="F2362" s="169" t="s">
        <v>7755</v>
      </c>
      <c r="H2362" s="168" t="s">
        <v>3</v>
      </c>
      <c r="I2362" s="170"/>
      <c r="L2362" s="167"/>
      <c r="M2362" s="171"/>
      <c r="N2362" s="172"/>
      <c r="O2362" s="172"/>
      <c r="P2362" s="172"/>
      <c r="Q2362" s="172"/>
      <c r="R2362" s="172"/>
      <c r="S2362" s="172"/>
      <c r="T2362" s="173"/>
      <c r="AT2362" s="168" t="s">
        <v>264</v>
      </c>
      <c r="AU2362" s="168" t="s">
        <v>82</v>
      </c>
      <c r="AV2362" s="13" t="s">
        <v>80</v>
      </c>
      <c r="AW2362" s="13" t="s">
        <v>34</v>
      </c>
      <c r="AX2362" s="13" t="s">
        <v>73</v>
      </c>
      <c r="AY2362" s="168" t="s">
        <v>252</v>
      </c>
    </row>
    <row r="2363" spans="2:51" s="14" customFormat="1" ht="11.25">
      <c r="B2363" s="174"/>
      <c r="D2363" s="160" t="s">
        <v>264</v>
      </c>
      <c r="E2363" s="175" t="s">
        <v>3</v>
      </c>
      <c r="F2363" s="176" t="s">
        <v>588</v>
      </c>
      <c r="H2363" s="177">
        <v>34</v>
      </c>
      <c r="I2363" s="178"/>
      <c r="L2363" s="174"/>
      <c r="M2363" s="179"/>
      <c r="N2363" s="180"/>
      <c r="O2363" s="180"/>
      <c r="P2363" s="180"/>
      <c r="Q2363" s="180"/>
      <c r="R2363" s="180"/>
      <c r="S2363" s="180"/>
      <c r="T2363" s="181"/>
      <c r="AT2363" s="175" t="s">
        <v>264</v>
      </c>
      <c r="AU2363" s="175" t="s">
        <v>82</v>
      </c>
      <c r="AV2363" s="14" t="s">
        <v>82</v>
      </c>
      <c r="AW2363" s="14" t="s">
        <v>34</v>
      </c>
      <c r="AX2363" s="14" t="s">
        <v>73</v>
      </c>
      <c r="AY2363" s="175" t="s">
        <v>252</v>
      </c>
    </row>
    <row r="2364" spans="2:51" s="13" customFormat="1" ht="11.25">
      <c r="B2364" s="167"/>
      <c r="D2364" s="160" t="s">
        <v>264</v>
      </c>
      <c r="E2364" s="168" t="s">
        <v>3</v>
      </c>
      <c r="F2364" s="169" t="s">
        <v>7756</v>
      </c>
      <c r="H2364" s="168" t="s">
        <v>3</v>
      </c>
      <c r="I2364" s="170"/>
      <c r="L2364" s="167"/>
      <c r="M2364" s="171"/>
      <c r="N2364" s="172"/>
      <c r="O2364" s="172"/>
      <c r="P2364" s="172"/>
      <c r="Q2364" s="172"/>
      <c r="R2364" s="172"/>
      <c r="S2364" s="172"/>
      <c r="T2364" s="173"/>
      <c r="AT2364" s="168" t="s">
        <v>264</v>
      </c>
      <c r="AU2364" s="168" t="s">
        <v>82</v>
      </c>
      <c r="AV2364" s="13" t="s">
        <v>80</v>
      </c>
      <c r="AW2364" s="13" t="s">
        <v>34</v>
      </c>
      <c r="AX2364" s="13" t="s">
        <v>73</v>
      </c>
      <c r="AY2364" s="168" t="s">
        <v>252</v>
      </c>
    </row>
    <row r="2365" spans="2:51" s="14" customFormat="1" ht="11.25">
      <c r="B2365" s="174"/>
      <c r="D2365" s="160" t="s">
        <v>264</v>
      </c>
      <c r="E2365" s="175" t="s">
        <v>3</v>
      </c>
      <c r="F2365" s="176" t="s">
        <v>632</v>
      </c>
      <c r="H2365" s="177">
        <v>40</v>
      </c>
      <c r="I2365" s="178"/>
      <c r="L2365" s="174"/>
      <c r="M2365" s="179"/>
      <c r="N2365" s="180"/>
      <c r="O2365" s="180"/>
      <c r="P2365" s="180"/>
      <c r="Q2365" s="180"/>
      <c r="R2365" s="180"/>
      <c r="S2365" s="180"/>
      <c r="T2365" s="181"/>
      <c r="AT2365" s="175" t="s">
        <v>264</v>
      </c>
      <c r="AU2365" s="175" t="s">
        <v>82</v>
      </c>
      <c r="AV2365" s="14" t="s">
        <v>82</v>
      </c>
      <c r="AW2365" s="14" t="s">
        <v>34</v>
      </c>
      <c r="AX2365" s="14" t="s">
        <v>73</v>
      </c>
      <c r="AY2365" s="175" t="s">
        <v>252</v>
      </c>
    </row>
    <row r="2366" spans="2:51" s="13" customFormat="1" ht="11.25">
      <c r="B2366" s="167"/>
      <c r="D2366" s="160" t="s">
        <v>264</v>
      </c>
      <c r="E2366" s="168" t="s">
        <v>3</v>
      </c>
      <c r="F2366" s="169" t="s">
        <v>7757</v>
      </c>
      <c r="H2366" s="168" t="s">
        <v>3</v>
      </c>
      <c r="I2366" s="170"/>
      <c r="L2366" s="167"/>
      <c r="M2366" s="171"/>
      <c r="N2366" s="172"/>
      <c r="O2366" s="172"/>
      <c r="P2366" s="172"/>
      <c r="Q2366" s="172"/>
      <c r="R2366" s="172"/>
      <c r="S2366" s="172"/>
      <c r="T2366" s="173"/>
      <c r="AT2366" s="168" t="s">
        <v>264</v>
      </c>
      <c r="AU2366" s="168" t="s">
        <v>82</v>
      </c>
      <c r="AV2366" s="13" t="s">
        <v>80</v>
      </c>
      <c r="AW2366" s="13" t="s">
        <v>34</v>
      </c>
      <c r="AX2366" s="13" t="s">
        <v>73</v>
      </c>
      <c r="AY2366" s="168" t="s">
        <v>252</v>
      </c>
    </row>
    <row r="2367" spans="2:51" s="14" customFormat="1" ht="11.25">
      <c r="B2367" s="174"/>
      <c r="D2367" s="160" t="s">
        <v>264</v>
      </c>
      <c r="E2367" s="175" t="s">
        <v>3</v>
      </c>
      <c r="F2367" s="176" t="s">
        <v>618</v>
      </c>
      <c r="H2367" s="177">
        <v>38</v>
      </c>
      <c r="I2367" s="178"/>
      <c r="L2367" s="174"/>
      <c r="M2367" s="179"/>
      <c r="N2367" s="180"/>
      <c r="O2367" s="180"/>
      <c r="P2367" s="180"/>
      <c r="Q2367" s="180"/>
      <c r="R2367" s="180"/>
      <c r="S2367" s="180"/>
      <c r="T2367" s="181"/>
      <c r="AT2367" s="175" t="s">
        <v>264</v>
      </c>
      <c r="AU2367" s="175" t="s">
        <v>82</v>
      </c>
      <c r="AV2367" s="14" t="s">
        <v>82</v>
      </c>
      <c r="AW2367" s="14" t="s">
        <v>34</v>
      </c>
      <c r="AX2367" s="14" t="s">
        <v>73</v>
      </c>
      <c r="AY2367" s="175" t="s">
        <v>252</v>
      </c>
    </row>
    <row r="2368" spans="2:51" s="13" customFormat="1" ht="11.25">
      <c r="B2368" s="167"/>
      <c r="D2368" s="160" t="s">
        <v>264</v>
      </c>
      <c r="E2368" s="168" t="s">
        <v>3</v>
      </c>
      <c r="F2368" s="169" t="s">
        <v>7758</v>
      </c>
      <c r="H2368" s="168" t="s">
        <v>3</v>
      </c>
      <c r="I2368" s="170"/>
      <c r="L2368" s="167"/>
      <c r="M2368" s="171"/>
      <c r="N2368" s="172"/>
      <c r="O2368" s="172"/>
      <c r="P2368" s="172"/>
      <c r="Q2368" s="172"/>
      <c r="R2368" s="172"/>
      <c r="S2368" s="172"/>
      <c r="T2368" s="173"/>
      <c r="AT2368" s="168" t="s">
        <v>264</v>
      </c>
      <c r="AU2368" s="168" t="s">
        <v>82</v>
      </c>
      <c r="AV2368" s="13" t="s">
        <v>80</v>
      </c>
      <c r="AW2368" s="13" t="s">
        <v>34</v>
      </c>
      <c r="AX2368" s="13" t="s">
        <v>73</v>
      </c>
      <c r="AY2368" s="168" t="s">
        <v>252</v>
      </c>
    </row>
    <row r="2369" spans="2:51" s="14" customFormat="1" ht="11.25">
      <c r="B2369" s="174"/>
      <c r="D2369" s="160" t="s">
        <v>264</v>
      </c>
      <c r="E2369" s="175" t="s">
        <v>3</v>
      </c>
      <c r="F2369" s="176" t="s">
        <v>475</v>
      </c>
      <c r="H2369" s="177">
        <v>24</v>
      </c>
      <c r="I2369" s="178"/>
      <c r="L2369" s="174"/>
      <c r="M2369" s="179"/>
      <c r="N2369" s="180"/>
      <c r="O2369" s="180"/>
      <c r="P2369" s="180"/>
      <c r="Q2369" s="180"/>
      <c r="R2369" s="180"/>
      <c r="S2369" s="180"/>
      <c r="T2369" s="181"/>
      <c r="AT2369" s="175" t="s">
        <v>264</v>
      </c>
      <c r="AU2369" s="175" t="s">
        <v>82</v>
      </c>
      <c r="AV2369" s="14" t="s">
        <v>82</v>
      </c>
      <c r="AW2369" s="14" t="s">
        <v>34</v>
      </c>
      <c r="AX2369" s="14" t="s">
        <v>73</v>
      </c>
      <c r="AY2369" s="175" t="s">
        <v>252</v>
      </c>
    </row>
    <row r="2370" spans="2:51" s="13" customFormat="1" ht="11.25">
      <c r="B2370" s="167"/>
      <c r="D2370" s="160" t="s">
        <v>264</v>
      </c>
      <c r="E2370" s="168" t="s">
        <v>3</v>
      </c>
      <c r="F2370" s="169" t="s">
        <v>7759</v>
      </c>
      <c r="H2370" s="168" t="s">
        <v>3</v>
      </c>
      <c r="I2370" s="170"/>
      <c r="L2370" s="167"/>
      <c r="M2370" s="171"/>
      <c r="N2370" s="172"/>
      <c r="O2370" s="172"/>
      <c r="P2370" s="172"/>
      <c r="Q2370" s="172"/>
      <c r="R2370" s="172"/>
      <c r="S2370" s="172"/>
      <c r="T2370" s="173"/>
      <c r="AT2370" s="168" t="s">
        <v>264</v>
      </c>
      <c r="AU2370" s="168" t="s">
        <v>82</v>
      </c>
      <c r="AV2370" s="13" t="s">
        <v>80</v>
      </c>
      <c r="AW2370" s="13" t="s">
        <v>34</v>
      </c>
      <c r="AX2370" s="13" t="s">
        <v>73</v>
      </c>
      <c r="AY2370" s="168" t="s">
        <v>252</v>
      </c>
    </row>
    <row r="2371" spans="2:51" s="14" customFormat="1" ht="11.25">
      <c r="B2371" s="174"/>
      <c r="D2371" s="160" t="s">
        <v>264</v>
      </c>
      <c r="E2371" s="175" t="s">
        <v>3</v>
      </c>
      <c r="F2371" s="176" t="s">
        <v>451</v>
      </c>
      <c r="H2371" s="177">
        <v>22</v>
      </c>
      <c r="I2371" s="178"/>
      <c r="L2371" s="174"/>
      <c r="M2371" s="179"/>
      <c r="N2371" s="180"/>
      <c r="O2371" s="180"/>
      <c r="P2371" s="180"/>
      <c r="Q2371" s="180"/>
      <c r="R2371" s="180"/>
      <c r="S2371" s="180"/>
      <c r="T2371" s="181"/>
      <c r="AT2371" s="175" t="s">
        <v>264</v>
      </c>
      <c r="AU2371" s="175" t="s">
        <v>82</v>
      </c>
      <c r="AV2371" s="14" t="s">
        <v>82</v>
      </c>
      <c r="AW2371" s="14" t="s">
        <v>34</v>
      </c>
      <c r="AX2371" s="14" t="s">
        <v>73</v>
      </c>
      <c r="AY2371" s="175" t="s">
        <v>252</v>
      </c>
    </row>
    <row r="2372" spans="2:51" s="13" customFormat="1" ht="11.25">
      <c r="B2372" s="167"/>
      <c r="D2372" s="160" t="s">
        <v>264</v>
      </c>
      <c r="E2372" s="168" t="s">
        <v>3</v>
      </c>
      <c r="F2372" s="169" t="s">
        <v>7760</v>
      </c>
      <c r="H2372" s="168" t="s">
        <v>3</v>
      </c>
      <c r="I2372" s="170"/>
      <c r="L2372" s="167"/>
      <c r="M2372" s="171"/>
      <c r="N2372" s="172"/>
      <c r="O2372" s="172"/>
      <c r="P2372" s="172"/>
      <c r="Q2372" s="172"/>
      <c r="R2372" s="172"/>
      <c r="S2372" s="172"/>
      <c r="T2372" s="173"/>
      <c r="AT2372" s="168" t="s">
        <v>264</v>
      </c>
      <c r="AU2372" s="168" t="s">
        <v>82</v>
      </c>
      <c r="AV2372" s="13" t="s">
        <v>80</v>
      </c>
      <c r="AW2372" s="13" t="s">
        <v>34</v>
      </c>
      <c r="AX2372" s="13" t="s">
        <v>73</v>
      </c>
      <c r="AY2372" s="168" t="s">
        <v>252</v>
      </c>
    </row>
    <row r="2373" spans="2:51" s="14" customFormat="1" ht="11.25">
      <c r="B2373" s="174"/>
      <c r="D2373" s="160" t="s">
        <v>264</v>
      </c>
      <c r="E2373" s="175" t="s">
        <v>3</v>
      </c>
      <c r="F2373" s="176" t="s">
        <v>429</v>
      </c>
      <c r="H2373" s="177">
        <v>19</v>
      </c>
      <c r="I2373" s="178"/>
      <c r="L2373" s="174"/>
      <c r="M2373" s="179"/>
      <c r="N2373" s="180"/>
      <c r="O2373" s="180"/>
      <c r="P2373" s="180"/>
      <c r="Q2373" s="180"/>
      <c r="R2373" s="180"/>
      <c r="S2373" s="180"/>
      <c r="T2373" s="181"/>
      <c r="AT2373" s="175" t="s">
        <v>264</v>
      </c>
      <c r="AU2373" s="175" t="s">
        <v>82</v>
      </c>
      <c r="AV2373" s="14" t="s">
        <v>82</v>
      </c>
      <c r="AW2373" s="14" t="s">
        <v>34</v>
      </c>
      <c r="AX2373" s="14" t="s">
        <v>73</v>
      </c>
      <c r="AY2373" s="175" t="s">
        <v>252</v>
      </c>
    </row>
    <row r="2374" spans="2:51" s="13" customFormat="1" ht="11.25">
      <c r="B2374" s="167"/>
      <c r="D2374" s="160" t="s">
        <v>264</v>
      </c>
      <c r="E2374" s="168" t="s">
        <v>3</v>
      </c>
      <c r="F2374" s="169" t="s">
        <v>7761</v>
      </c>
      <c r="H2374" s="168" t="s">
        <v>3</v>
      </c>
      <c r="I2374" s="170"/>
      <c r="L2374" s="167"/>
      <c r="M2374" s="171"/>
      <c r="N2374" s="172"/>
      <c r="O2374" s="172"/>
      <c r="P2374" s="172"/>
      <c r="Q2374" s="172"/>
      <c r="R2374" s="172"/>
      <c r="S2374" s="172"/>
      <c r="T2374" s="173"/>
      <c r="AT2374" s="168" t="s">
        <v>264</v>
      </c>
      <c r="AU2374" s="168" t="s">
        <v>82</v>
      </c>
      <c r="AV2374" s="13" t="s">
        <v>80</v>
      </c>
      <c r="AW2374" s="13" t="s">
        <v>34</v>
      </c>
      <c r="AX2374" s="13" t="s">
        <v>73</v>
      </c>
      <c r="AY2374" s="168" t="s">
        <v>252</v>
      </c>
    </row>
    <row r="2375" spans="2:51" s="14" customFormat="1" ht="11.25">
      <c r="B2375" s="174"/>
      <c r="D2375" s="160" t="s">
        <v>264</v>
      </c>
      <c r="E2375" s="175" t="s">
        <v>3</v>
      </c>
      <c r="F2375" s="176" t="s">
        <v>414</v>
      </c>
      <c r="H2375" s="177">
        <v>17</v>
      </c>
      <c r="I2375" s="178"/>
      <c r="L2375" s="174"/>
      <c r="M2375" s="179"/>
      <c r="N2375" s="180"/>
      <c r="O2375" s="180"/>
      <c r="P2375" s="180"/>
      <c r="Q2375" s="180"/>
      <c r="R2375" s="180"/>
      <c r="S2375" s="180"/>
      <c r="T2375" s="181"/>
      <c r="AT2375" s="175" t="s">
        <v>264</v>
      </c>
      <c r="AU2375" s="175" t="s">
        <v>82</v>
      </c>
      <c r="AV2375" s="14" t="s">
        <v>82</v>
      </c>
      <c r="AW2375" s="14" t="s">
        <v>34</v>
      </c>
      <c r="AX2375" s="14" t="s">
        <v>73</v>
      </c>
      <c r="AY2375" s="175" t="s">
        <v>252</v>
      </c>
    </row>
    <row r="2376" spans="2:51" s="13" customFormat="1" ht="11.25">
      <c r="B2376" s="167"/>
      <c r="D2376" s="160" t="s">
        <v>264</v>
      </c>
      <c r="E2376" s="168" t="s">
        <v>3</v>
      </c>
      <c r="F2376" s="169" t="s">
        <v>7762</v>
      </c>
      <c r="H2376" s="168" t="s">
        <v>3</v>
      </c>
      <c r="I2376" s="170"/>
      <c r="L2376" s="167"/>
      <c r="M2376" s="171"/>
      <c r="N2376" s="172"/>
      <c r="O2376" s="172"/>
      <c r="P2376" s="172"/>
      <c r="Q2376" s="172"/>
      <c r="R2376" s="172"/>
      <c r="S2376" s="172"/>
      <c r="T2376" s="173"/>
      <c r="AT2376" s="168" t="s">
        <v>264</v>
      </c>
      <c r="AU2376" s="168" t="s">
        <v>82</v>
      </c>
      <c r="AV2376" s="13" t="s">
        <v>80</v>
      </c>
      <c r="AW2376" s="13" t="s">
        <v>34</v>
      </c>
      <c r="AX2376" s="13" t="s">
        <v>73</v>
      </c>
      <c r="AY2376" s="168" t="s">
        <v>252</v>
      </c>
    </row>
    <row r="2377" spans="2:51" s="14" customFormat="1" ht="11.25">
      <c r="B2377" s="174"/>
      <c r="D2377" s="160" t="s">
        <v>264</v>
      </c>
      <c r="E2377" s="175" t="s">
        <v>3</v>
      </c>
      <c r="F2377" s="176" t="s">
        <v>8</v>
      </c>
      <c r="H2377" s="177">
        <v>21</v>
      </c>
      <c r="I2377" s="178"/>
      <c r="L2377" s="174"/>
      <c r="M2377" s="179"/>
      <c r="N2377" s="180"/>
      <c r="O2377" s="180"/>
      <c r="P2377" s="180"/>
      <c r="Q2377" s="180"/>
      <c r="R2377" s="180"/>
      <c r="S2377" s="180"/>
      <c r="T2377" s="181"/>
      <c r="AT2377" s="175" t="s">
        <v>264</v>
      </c>
      <c r="AU2377" s="175" t="s">
        <v>82</v>
      </c>
      <c r="AV2377" s="14" t="s">
        <v>82</v>
      </c>
      <c r="AW2377" s="14" t="s">
        <v>34</v>
      </c>
      <c r="AX2377" s="14" t="s">
        <v>73</v>
      </c>
      <c r="AY2377" s="175" t="s">
        <v>252</v>
      </c>
    </row>
    <row r="2378" spans="2:51" s="13" customFormat="1" ht="11.25">
      <c r="B2378" s="167"/>
      <c r="D2378" s="160" t="s">
        <v>264</v>
      </c>
      <c r="E2378" s="168" t="s">
        <v>3</v>
      </c>
      <c r="F2378" s="169" t="s">
        <v>7763</v>
      </c>
      <c r="H2378" s="168" t="s">
        <v>3</v>
      </c>
      <c r="I2378" s="170"/>
      <c r="L2378" s="167"/>
      <c r="M2378" s="171"/>
      <c r="N2378" s="172"/>
      <c r="O2378" s="172"/>
      <c r="P2378" s="172"/>
      <c r="Q2378" s="172"/>
      <c r="R2378" s="172"/>
      <c r="S2378" s="172"/>
      <c r="T2378" s="173"/>
      <c r="AT2378" s="168" t="s">
        <v>264</v>
      </c>
      <c r="AU2378" s="168" t="s">
        <v>82</v>
      </c>
      <c r="AV2378" s="13" t="s">
        <v>80</v>
      </c>
      <c r="AW2378" s="13" t="s">
        <v>34</v>
      </c>
      <c r="AX2378" s="13" t="s">
        <v>73</v>
      </c>
      <c r="AY2378" s="168" t="s">
        <v>252</v>
      </c>
    </row>
    <row r="2379" spans="2:51" s="14" customFormat="1" ht="11.25">
      <c r="B2379" s="174"/>
      <c r="D2379" s="160" t="s">
        <v>264</v>
      </c>
      <c r="E2379" s="175" t="s">
        <v>3</v>
      </c>
      <c r="F2379" s="176" t="s">
        <v>326</v>
      </c>
      <c r="H2379" s="177">
        <v>23</v>
      </c>
      <c r="I2379" s="178"/>
      <c r="L2379" s="174"/>
      <c r="M2379" s="179"/>
      <c r="N2379" s="180"/>
      <c r="O2379" s="180"/>
      <c r="P2379" s="180"/>
      <c r="Q2379" s="180"/>
      <c r="R2379" s="180"/>
      <c r="S2379" s="180"/>
      <c r="T2379" s="181"/>
      <c r="AT2379" s="175" t="s">
        <v>264</v>
      </c>
      <c r="AU2379" s="175" t="s">
        <v>82</v>
      </c>
      <c r="AV2379" s="14" t="s">
        <v>82</v>
      </c>
      <c r="AW2379" s="14" t="s">
        <v>34</v>
      </c>
      <c r="AX2379" s="14" t="s">
        <v>73</v>
      </c>
      <c r="AY2379" s="175" t="s">
        <v>252</v>
      </c>
    </row>
    <row r="2380" spans="2:51" s="13" customFormat="1" ht="11.25">
      <c r="B2380" s="167"/>
      <c r="D2380" s="160" t="s">
        <v>264</v>
      </c>
      <c r="E2380" s="168" t="s">
        <v>3</v>
      </c>
      <c r="F2380" s="169" t="s">
        <v>7764</v>
      </c>
      <c r="H2380" s="168" t="s">
        <v>3</v>
      </c>
      <c r="I2380" s="170"/>
      <c r="L2380" s="167"/>
      <c r="M2380" s="171"/>
      <c r="N2380" s="172"/>
      <c r="O2380" s="172"/>
      <c r="P2380" s="172"/>
      <c r="Q2380" s="172"/>
      <c r="R2380" s="172"/>
      <c r="S2380" s="172"/>
      <c r="T2380" s="173"/>
      <c r="AT2380" s="168" t="s">
        <v>264</v>
      </c>
      <c r="AU2380" s="168" t="s">
        <v>82</v>
      </c>
      <c r="AV2380" s="13" t="s">
        <v>80</v>
      </c>
      <c r="AW2380" s="13" t="s">
        <v>34</v>
      </c>
      <c r="AX2380" s="13" t="s">
        <v>73</v>
      </c>
      <c r="AY2380" s="168" t="s">
        <v>252</v>
      </c>
    </row>
    <row r="2381" spans="2:51" s="14" customFormat="1" ht="11.25">
      <c r="B2381" s="174"/>
      <c r="D2381" s="160" t="s">
        <v>264</v>
      </c>
      <c r="E2381" s="175" t="s">
        <v>3</v>
      </c>
      <c r="F2381" s="176" t="s">
        <v>503</v>
      </c>
      <c r="H2381" s="177">
        <v>27</v>
      </c>
      <c r="I2381" s="178"/>
      <c r="L2381" s="174"/>
      <c r="M2381" s="179"/>
      <c r="N2381" s="180"/>
      <c r="O2381" s="180"/>
      <c r="P2381" s="180"/>
      <c r="Q2381" s="180"/>
      <c r="R2381" s="180"/>
      <c r="S2381" s="180"/>
      <c r="T2381" s="181"/>
      <c r="AT2381" s="175" t="s">
        <v>264</v>
      </c>
      <c r="AU2381" s="175" t="s">
        <v>82</v>
      </c>
      <c r="AV2381" s="14" t="s">
        <v>82</v>
      </c>
      <c r="AW2381" s="14" t="s">
        <v>34</v>
      </c>
      <c r="AX2381" s="14" t="s">
        <v>73</v>
      </c>
      <c r="AY2381" s="175" t="s">
        <v>252</v>
      </c>
    </row>
    <row r="2382" spans="2:51" s="13" customFormat="1" ht="11.25">
      <c r="B2382" s="167"/>
      <c r="D2382" s="160" t="s">
        <v>264</v>
      </c>
      <c r="E2382" s="168" t="s">
        <v>3</v>
      </c>
      <c r="F2382" s="169" t="s">
        <v>7765</v>
      </c>
      <c r="H2382" s="168" t="s">
        <v>3</v>
      </c>
      <c r="I2382" s="170"/>
      <c r="L2382" s="167"/>
      <c r="M2382" s="171"/>
      <c r="N2382" s="172"/>
      <c r="O2382" s="172"/>
      <c r="P2382" s="172"/>
      <c r="Q2382" s="172"/>
      <c r="R2382" s="172"/>
      <c r="S2382" s="172"/>
      <c r="T2382" s="173"/>
      <c r="AT2382" s="168" t="s">
        <v>264</v>
      </c>
      <c r="AU2382" s="168" t="s">
        <v>82</v>
      </c>
      <c r="AV2382" s="13" t="s">
        <v>80</v>
      </c>
      <c r="AW2382" s="13" t="s">
        <v>34</v>
      </c>
      <c r="AX2382" s="13" t="s">
        <v>73</v>
      </c>
      <c r="AY2382" s="168" t="s">
        <v>252</v>
      </c>
    </row>
    <row r="2383" spans="2:51" s="14" customFormat="1" ht="11.25">
      <c r="B2383" s="174"/>
      <c r="D2383" s="160" t="s">
        <v>264</v>
      </c>
      <c r="E2383" s="175" t="s">
        <v>3</v>
      </c>
      <c r="F2383" s="176" t="s">
        <v>566</v>
      </c>
      <c r="H2383" s="177">
        <v>31</v>
      </c>
      <c r="I2383" s="178"/>
      <c r="L2383" s="174"/>
      <c r="M2383" s="179"/>
      <c r="N2383" s="180"/>
      <c r="O2383" s="180"/>
      <c r="P2383" s="180"/>
      <c r="Q2383" s="180"/>
      <c r="R2383" s="180"/>
      <c r="S2383" s="180"/>
      <c r="T2383" s="181"/>
      <c r="AT2383" s="175" t="s">
        <v>264</v>
      </c>
      <c r="AU2383" s="175" t="s">
        <v>82</v>
      </c>
      <c r="AV2383" s="14" t="s">
        <v>82</v>
      </c>
      <c r="AW2383" s="14" t="s">
        <v>34</v>
      </c>
      <c r="AX2383" s="14" t="s">
        <v>73</v>
      </c>
      <c r="AY2383" s="175" t="s">
        <v>252</v>
      </c>
    </row>
    <row r="2384" spans="2:51" s="13" customFormat="1" ht="11.25">
      <c r="B2384" s="167"/>
      <c r="D2384" s="160" t="s">
        <v>264</v>
      </c>
      <c r="E2384" s="168" t="s">
        <v>3</v>
      </c>
      <c r="F2384" s="169" t="s">
        <v>7766</v>
      </c>
      <c r="H2384" s="168" t="s">
        <v>3</v>
      </c>
      <c r="I2384" s="170"/>
      <c r="L2384" s="167"/>
      <c r="M2384" s="171"/>
      <c r="N2384" s="172"/>
      <c r="O2384" s="172"/>
      <c r="P2384" s="172"/>
      <c r="Q2384" s="172"/>
      <c r="R2384" s="172"/>
      <c r="S2384" s="172"/>
      <c r="T2384" s="173"/>
      <c r="AT2384" s="168" t="s">
        <v>264</v>
      </c>
      <c r="AU2384" s="168" t="s">
        <v>82</v>
      </c>
      <c r="AV2384" s="13" t="s">
        <v>80</v>
      </c>
      <c r="AW2384" s="13" t="s">
        <v>34</v>
      </c>
      <c r="AX2384" s="13" t="s">
        <v>73</v>
      </c>
      <c r="AY2384" s="168" t="s">
        <v>252</v>
      </c>
    </row>
    <row r="2385" spans="2:51" s="14" customFormat="1" ht="11.25">
      <c r="B2385" s="174"/>
      <c r="D2385" s="160" t="s">
        <v>264</v>
      </c>
      <c r="E2385" s="175" t="s">
        <v>3</v>
      </c>
      <c r="F2385" s="176" t="s">
        <v>8</v>
      </c>
      <c r="H2385" s="177">
        <v>21</v>
      </c>
      <c r="I2385" s="178"/>
      <c r="L2385" s="174"/>
      <c r="M2385" s="179"/>
      <c r="N2385" s="180"/>
      <c r="O2385" s="180"/>
      <c r="P2385" s="180"/>
      <c r="Q2385" s="180"/>
      <c r="R2385" s="180"/>
      <c r="S2385" s="180"/>
      <c r="T2385" s="181"/>
      <c r="AT2385" s="175" t="s">
        <v>264</v>
      </c>
      <c r="AU2385" s="175" t="s">
        <v>82</v>
      </c>
      <c r="AV2385" s="14" t="s">
        <v>82</v>
      </c>
      <c r="AW2385" s="14" t="s">
        <v>34</v>
      </c>
      <c r="AX2385" s="14" t="s">
        <v>73</v>
      </c>
      <c r="AY2385" s="175" t="s">
        <v>252</v>
      </c>
    </row>
    <row r="2386" spans="2:51" s="13" customFormat="1" ht="11.25">
      <c r="B2386" s="167"/>
      <c r="D2386" s="160" t="s">
        <v>264</v>
      </c>
      <c r="E2386" s="168" t="s">
        <v>3</v>
      </c>
      <c r="F2386" s="169" t="s">
        <v>7767</v>
      </c>
      <c r="H2386" s="168" t="s">
        <v>3</v>
      </c>
      <c r="I2386" s="170"/>
      <c r="L2386" s="167"/>
      <c r="M2386" s="171"/>
      <c r="N2386" s="172"/>
      <c r="O2386" s="172"/>
      <c r="P2386" s="172"/>
      <c r="Q2386" s="172"/>
      <c r="R2386" s="172"/>
      <c r="S2386" s="172"/>
      <c r="T2386" s="173"/>
      <c r="AT2386" s="168" t="s">
        <v>264</v>
      </c>
      <c r="AU2386" s="168" t="s">
        <v>82</v>
      </c>
      <c r="AV2386" s="13" t="s">
        <v>80</v>
      </c>
      <c r="AW2386" s="13" t="s">
        <v>34</v>
      </c>
      <c r="AX2386" s="13" t="s">
        <v>73</v>
      </c>
      <c r="AY2386" s="168" t="s">
        <v>252</v>
      </c>
    </row>
    <row r="2387" spans="2:51" s="14" customFormat="1" ht="11.25">
      <c r="B2387" s="174"/>
      <c r="D2387" s="160" t="s">
        <v>264</v>
      </c>
      <c r="E2387" s="175" t="s">
        <v>3</v>
      </c>
      <c r="F2387" s="176" t="s">
        <v>517</v>
      </c>
      <c r="H2387" s="177">
        <v>29</v>
      </c>
      <c r="I2387" s="178"/>
      <c r="L2387" s="174"/>
      <c r="M2387" s="179"/>
      <c r="N2387" s="180"/>
      <c r="O2387" s="180"/>
      <c r="P2387" s="180"/>
      <c r="Q2387" s="180"/>
      <c r="R2387" s="180"/>
      <c r="S2387" s="180"/>
      <c r="T2387" s="181"/>
      <c r="AT2387" s="175" t="s">
        <v>264</v>
      </c>
      <c r="AU2387" s="175" t="s">
        <v>82</v>
      </c>
      <c r="AV2387" s="14" t="s">
        <v>82</v>
      </c>
      <c r="AW2387" s="14" t="s">
        <v>34</v>
      </c>
      <c r="AX2387" s="14" t="s">
        <v>73</v>
      </c>
      <c r="AY2387" s="175" t="s">
        <v>252</v>
      </c>
    </row>
    <row r="2388" spans="2:51" s="13" customFormat="1" ht="11.25">
      <c r="B2388" s="167"/>
      <c r="D2388" s="160" t="s">
        <v>264</v>
      </c>
      <c r="E2388" s="168" t="s">
        <v>3</v>
      </c>
      <c r="F2388" s="169" t="s">
        <v>7768</v>
      </c>
      <c r="H2388" s="168" t="s">
        <v>3</v>
      </c>
      <c r="I2388" s="170"/>
      <c r="L2388" s="167"/>
      <c r="M2388" s="171"/>
      <c r="N2388" s="172"/>
      <c r="O2388" s="172"/>
      <c r="P2388" s="172"/>
      <c r="Q2388" s="172"/>
      <c r="R2388" s="172"/>
      <c r="S2388" s="172"/>
      <c r="T2388" s="173"/>
      <c r="AT2388" s="168" t="s">
        <v>264</v>
      </c>
      <c r="AU2388" s="168" t="s">
        <v>82</v>
      </c>
      <c r="AV2388" s="13" t="s">
        <v>80</v>
      </c>
      <c r="AW2388" s="13" t="s">
        <v>34</v>
      </c>
      <c r="AX2388" s="13" t="s">
        <v>73</v>
      </c>
      <c r="AY2388" s="168" t="s">
        <v>252</v>
      </c>
    </row>
    <row r="2389" spans="2:51" s="14" customFormat="1" ht="11.25">
      <c r="B2389" s="174"/>
      <c r="D2389" s="160" t="s">
        <v>264</v>
      </c>
      <c r="E2389" s="175" t="s">
        <v>3</v>
      </c>
      <c r="F2389" s="176" t="s">
        <v>494</v>
      </c>
      <c r="H2389" s="177">
        <v>26</v>
      </c>
      <c r="I2389" s="178"/>
      <c r="L2389" s="174"/>
      <c r="M2389" s="179"/>
      <c r="N2389" s="180"/>
      <c r="O2389" s="180"/>
      <c r="P2389" s="180"/>
      <c r="Q2389" s="180"/>
      <c r="R2389" s="180"/>
      <c r="S2389" s="180"/>
      <c r="T2389" s="181"/>
      <c r="AT2389" s="175" t="s">
        <v>264</v>
      </c>
      <c r="AU2389" s="175" t="s">
        <v>82</v>
      </c>
      <c r="AV2389" s="14" t="s">
        <v>82</v>
      </c>
      <c r="AW2389" s="14" t="s">
        <v>34</v>
      </c>
      <c r="AX2389" s="14" t="s">
        <v>73</v>
      </c>
      <c r="AY2389" s="175" t="s">
        <v>252</v>
      </c>
    </row>
    <row r="2390" spans="2:51" s="13" customFormat="1" ht="11.25">
      <c r="B2390" s="167"/>
      <c r="D2390" s="160" t="s">
        <v>264</v>
      </c>
      <c r="E2390" s="168" t="s">
        <v>3</v>
      </c>
      <c r="F2390" s="169" t="s">
        <v>7769</v>
      </c>
      <c r="H2390" s="168" t="s">
        <v>3</v>
      </c>
      <c r="I2390" s="170"/>
      <c r="L2390" s="167"/>
      <c r="M2390" s="171"/>
      <c r="N2390" s="172"/>
      <c r="O2390" s="172"/>
      <c r="P2390" s="172"/>
      <c r="Q2390" s="172"/>
      <c r="R2390" s="172"/>
      <c r="S2390" s="172"/>
      <c r="T2390" s="173"/>
      <c r="AT2390" s="168" t="s">
        <v>264</v>
      </c>
      <c r="AU2390" s="168" t="s">
        <v>82</v>
      </c>
      <c r="AV2390" s="13" t="s">
        <v>80</v>
      </c>
      <c r="AW2390" s="13" t="s">
        <v>34</v>
      </c>
      <c r="AX2390" s="13" t="s">
        <v>73</v>
      </c>
      <c r="AY2390" s="168" t="s">
        <v>252</v>
      </c>
    </row>
    <row r="2391" spans="2:51" s="14" customFormat="1" ht="11.25">
      <c r="B2391" s="174"/>
      <c r="D2391" s="160" t="s">
        <v>264</v>
      </c>
      <c r="E2391" s="175" t="s">
        <v>3</v>
      </c>
      <c r="F2391" s="176" t="s">
        <v>8</v>
      </c>
      <c r="H2391" s="177">
        <v>21</v>
      </c>
      <c r="I2391" s="178"/>
      <c r="L2391" s="174"/>
      <c r="M2391" s="179"/>
      <c r="N2391" s="180"/>
      <c r="O2391" s="180"/>
      <c r="P2391" s="180"/>
      <c r="Q2391" s="180"/>
      <c r="R2391" s="180"/>
      <c r="S2391" s="180"/>
      <c r="T2391" s="181"/>
      <c r="AT2391" s="175" t="s">
        <v>264</v>
      </c>
      <c r="AU2391" s="175" t="s">
        <v>82</v>
      </c>
      <c r="AV2391" s="14" t="s">
        <v>82</v>
      </c>
      <c r="AW2391" s="14" t="s">
        <v>34</v>
      </c>
      <c r="AX2391" s="14" t="s">
        <v>73</v>
      </c>
      <c r="AY2391" s="175" t="s">
        <v>252</v>
      </c>
    </row>
    <row r="2392" spans="2:51" s="13" customFormat="1" ht="11.25">
      <c r="B2392" s="167"/>
      <c r="D2392" s="160" t="s">
        <v>264</v>
      </c>
      <c r="E2392" s="168" t="s">
        <v>3</v>
      </c>
      <c r="F2392" s="169" t="s">
        <v>7770</v>
      </c>
      <c r="H2392" s="168" t="s">
        <v>3</v>
      </c>
      <c r="I2392" s="170"/>
      <c r="L2392" s="167"/>
      <c r="M2392" s="171"/>
      <c r="N2392" s="172"/>
      <c r="O2392" s="172"/>
      <c r="P2392" s="172"/>
      <c r="Q2392" s="172"/>
      <c r="R2392" s="172"/>
      <c r="S2392" s="172"/>
      <c r="T2392" s="173"/>
      <c r="AT2392" s="168" t="s">
        <v>264</v>
      </c>
      <c r="AU2392" s="168" t="s">
        <v>82</v>
      </c>
      <c r="AV2392" s="13" t="s">
        <v>80</v>
      </c>
      <c r="AW2392" s="13" t="s">
        <v>34</v>
      </c>
      <c r="AX2392" s="13" t="s">
        <v>73</v>
      </c>
      <c r="AY2392" s="168" t="s">
        <v>252</v>
      </c>
    </row>
    <row r="2393" spans="2:51" s="14" customFormat="1" ht="11.25">
      <c r="B2393" s="174"/>
      <c r="D2393" s="160" t="s">
        <v>264</v>
      </c>
      <c r="E2393" s="175" t="s">
        <v>3</v>
      </c>
      <c r="F2393" s="176" t="s">
        <v>435</v>
      </c>
      <c r="H2393" s="177">
        <v>20</v>
      </c>
      <c r="I2393" s="178"/>
      <c r="L2393" s="174"/>
      <c r="M2393" s="179"/>
      <c r="N2393" s="180"/>
      <c r="O2393" s="180"/>
      <c r="P2393" s="180"/>
      <c r="Q2393" s="180"/>
      <c r="R2393" s="180"/>
      <c r="S2393" s="180"/>
      <c r="T2393" s="181"/>
      <c r="AT2393" s="175" t="s">
        <v>264</v>
      </c>
      <c r="AU2393" s="175" t="s">
        <v>82</v>
      </c>
      <c r="AV2393" s="14" t="s">
        <v>82</v>
      </c>
      <c r="AW2393" s="14" t="s">
        <v>34</v>
      </c>
      <c r="AX2393" s="14" t="s">
        <v>73</v>
      </c>
      <c r="AY2393" s="175" t="s">
        <v>252</v>
      </c>
    </row>
    <row r="2394" spans="2:51" s="13" customFormat="1" ht="11.25">
      <c r="B2394" s="167"/>
      <c r="D2394" s="160" t="s">
        <v>264</v>
      </c>
      <c r="E2394" s="168" t="s">
        <v>3</v>
      </c>
      <c r="F2394" s="169" t="s">
        <v>7771</v>
      </c>
      <c r="H2394" s="168" t="s">
        <v>3</v>
      </c>
      <c r="I2394" s="170"/>
      <c r="L2394" s="167"/>
      <c r="M2394" s="171"/>
      <c r="N2394" s="172"/>
      <c r="O2394" s="172"/>
      <c r="P2394" s="172"/>
      <c r="Q2394" s="172"/>
      <c r="R2394" s="172"/>
      <c r="S2394" s="172"/>
      <c r="T2394" s="173"/>
      <c r="AT2394" s="168" t="s">
        <v>264</v>
      </c>
      <c r="AU2394" s="168" t="s">
        <v>82</v>
      </c>
      <c r="AV2394" s="13" t="s">
        <v>80</v>
      </c>
      <c r="AW2394" s="13" t="s">
        <v>34</v>
      </c>
      <c r="AX2394" s="13" t="s">
        <v>73</v>
      </c>
      <c r="AY2394" s="168" t="s">
        <v>252</v>
      </c>
    </row>
    <row r="2395" spans="2:51" s="14" customFormat="1" ht="11.25">
      <c r="B2395" s="174"/>
      <c r="D2395" s="160" t="s">
        <v>264</v>
      </c>
      <c r="E2395" s="175" t="s">
        <v>3</v>
      </c>
      <c r="F2395" s="176" t="s">
        <v>485</v>
      </c>
      <c r="H2395" s="177">
        <v>25</v>
      </c>
      <c r="I2395" s="178"/>
      <c r="L2395" s="174"/>
      <c r="M2395" s="179"/>
      <c r="N2395" s="180"/>
      <c r="O2395" s="180"/>
      <c r="P2395" s="180"/>
      <c r="Q2395" s="180"/>
      <c r="R2395" s="180"/>
      <c r="S2395" s="180"/>
      <c r="T2395" s="181"/>
      <c r="AT2395" s="175" t="s">
        <v>264</v>
      </c>
      <c r="AU2395" s="175" t="s">
        <v>82</v>
      </c>
      <c r="AV2395" s="14" t="s">
        <v>82</v>
      </c>
      <c r="AW2395" s="14" t="s">
        <v>34</v>
      </c>
      <c r="AX2395" s="14" t="s">
        <v>73</v>
      </c>
      <c r="AY2395" s="175" t="s">
        <v>252</v>
      </c>
    </row>
    <row r="2396" spans="2:51" s="13" customFormat="1" ht="11.25">
      <c r="B2396" s="167"/>
      <c r="D2396" s="160" t="s">
        <v>264</v>
      </c>
      <c r="E2396" s="168" t="s">
        <v>3</v>
      </c>
      <c r="F2396" s="169" t="s">
        <v>7772</v>
      </c>
      <c r="H2396" s="168" t="s">
        <v>3</v>
      </c>
      <c r="I2396" s="170"/>
      <c r="L2396" s="167"/>
      <c r="M2396" s="171"/>
      <c r="N2396" s="172"/>
      <c r="O2396" s="172"/>
      <c r="P2396" s="172"/>
      <c r="Q2396" s="172"/>
      <c r="R2396" s="172"/>
      <c r="S2396" s="172"/>
      <c r="T2396" s="173"/>
      <c r="AT2396" s="168" t="s">
        <v>264</v>
      </c>
      <c r="AU2396" s="168" t="s">
        <v>82</v>
      </c>
      <c r="AV2396" s="13" t="s">
        <v>80</v>
      </c>
      <c r="AW2396" s="13" t="s">
        <v>34</v>
      </c>
      <c r="AX2396" s="13" t="s">
        <v>73</v>
      </c>
      <c r="AY2396" s="168" t="s">
        <v>252</v>
      </c>
    </row>
    <row r="2397" spans="2:51" s="14" customFormat="1" ht="11.25">
      <c r="B2397" s="174"/>
      <c r="D2397" s="160" t="s">
        <v>264</v>
      </c>
      <c r="E2397" s="175" t="s">
        <v>3</v>
      </c>
      <c r="F2397" s="176" t="s">
        <v>517</v>
      </c>
      <c r="H2397" s="177">
        <v>29</v>
      </c>
      <c r="I2397" s="178"/>
      <c r="L2397" s="174"/>
      <c r="M2397" s="179"/>
      <c r="N2397" s="180"/>
      <c r="O2397" s="180"/>
      <c r="P2397" s="180"/>
      <c r="Q2397" s="180"/>
      <c r="R2397" s="180"/>
      <c r="S2397" s="180"/>
      <c r="T2397" s="181"/>
      <c r="AT2397" s="175" t="s">
        <v>264</v>
      </c>
      <c r="AU2397" s="175" t="s">
        <v>82</v>
      </c>
      <c r="AV2397" s="14" t="s">
        <v>82</v>
      </c>
      <c r="AW2397" s="14" t="s">
        <v>34</v>
      </c>
      <c r="AX2397" s="14" t="s">
        <v>73</v>
      </c>
      <c r="AY2397" s="175" t="s">
        <v>252</v>
      </c>
    </row>
    <row r="2398" spans="2:51" s="13" customFormat="1" ht="11.25">
      <c r="B2398" s="167"/>
      <c r="D2398" s="160" t="s">
        <v>264</v>
      </c>
      <c r="E2398" s="168" t="s">
        <v>3</v>
      </c>
      <c r="F2398" s="169" t="s">
        <v>7773</v>
      </c>
      <c r="H2398" s="168" t="s">
        <v>3</v>
      </c>
      <c r="I2398" s="170"/>
      <c r="L2398" s="167"/>
      <c r="M2398" s="171"/>
      <c r="N2398" s="172"/>
      <c r="O2398" s="172"/>
      <c r="P2398" s="172"/>
      <c r="Q2398" s="172"/>
      <c r="R2398" s="172"/>
      <c r="S2398" s="172"/>
      <c r="T2398" s="173"/>
      <c r="AT2398" s="168" t="s">
        <v>264</v>
      </c>
      <c r="AU2398" s="168" t="s">
        <v>82</v>
      </c>
      <c r="AV2398" s="13" t="s">
        <v>80</v>
      </c>
      <c r="AW2398" s="13" t="s">
        <v>34</v>
      </c>
      <c r="AX2398" s="13" t="s">
        <v>73</v>
      </c>
      <c r="AY2398" s="168" t="s">
        <v>252</v>
      </c>
    </row>
    <row r="2399" spans="2:51" s="14" customFormat="1" ht="11.25">
      <c r="B2399" s="174"/>
      <c r="D2399" s="160" t="s">
        <v>264</v>
      </c>
      <c r="E2399" s="175" t="s">
        <v>3</v>
      </c>
      <c r="F2399" s="176" t="s">
        <v>548</v>
      </c>
      <c r="H2399" s="177">
        <v>30</v>
      </c>
      <c r="I2399" s="178"/>
      <c r="L2399" s="174"/>
      <c r="M2399" s="179"/>
      <c r="N2399" s="180"/>
      <c r="O2399" s="180"/>
      <c r="P2399" s="180"/>
      <c r="Q2399" s="180"/>
      <c r="R2399" s="180"/>
      <c r="S2399" s="180"/>
      <c r="T2399" s="181"/>
      <c r="AT2399" s="175" t="s">
        <v>264</v>
      </c>
      <c r="AU2399" s="175" t="s">
        <v>82</v>
      </c>
      <c r="AV2399" s="14" t="s">
        <v>82</v>
      </c>
      <c r="AW2399" s="14" t="s">
        <v>34</v>
      </c>
      <c r="AX2399" s="14" t="s">
        <v>73</v>
      </c>
      <c r="AY2399" s="175" t="s">
        <v>252</v>
      </c>
    </row>
    <row r="2400" spans="2:51" s="13" customFormat="1" ht="11.25">
      <c r="B2400" s="167"/>
      <c r="D2400" s="160" t="s">
        <v>264</v>
      </c>
      <c r="E2400" s="168" t="s">
        <v>3</v>
      </c>
      <c r="F2400" s="169" t="s">
        <v>7774</v>
      </c>
      <c r="H2400" s="168" t="s">
        <v>3</v>
      </c>
      <c r="I2400" s="170"/>
      <c r="L2400" s="167"/>
      <c r="M2400" s="171"/>
      <c r="N2400" s="172"/>
      <c r="O2400" s="172"/>
      <c r="P2400" s="172"/>
      <c r="Q2400" s="172"/>
      <c r="R2400" s="172"/>
      <c r="S2400" s="172"/>
      <c r="T2400" s="173"/>
      <c r="AT2400" s="168" t="s">
        <v>264</v>
      </c>
      <c r="AU2400" s="168" t="s">
        <v>82</v>
      </c>
      <c r="AV2400" s="13" t="s">
        <v>80</v>
      </c>
      <c r="AW2400" s="13" t="s">
        <v>34</v>
      </c>
      <c r="AX2400" s="13" t="s">
        <v>73</v>
      </c>
      <c r="AY2400" s="168" t="s">
        <v>252</v>
      </c>
    </row>
    <row r="2401" spans="2:51" s="14" customFormat="1" ht="11.25">
      <c r="B2401" s="174"/>
      <c r="D2401" s="160" t="s">
        <v>264</v>
      </c>
      <c r="E2401" s="175" t="s">
        <v>3</v>
      </c>
      <c r="F2401" s="176" t="s">
        <v>572</v>
      </c>
      <c r="H2401" s="177">
        <v>32</v>
      </c>
      <c r="I2401" s="178"/>
      <c r="L2401" s="174"/>
      <c r="M2401" s="179"/>
      <c r="N2401" s="180"/>
      <c r="O2401" s="180"/>
      <c r="P2401" s="180"/>
      <c r="Q2401" s="180"/>
      <c r="R2401" s="180"/>
      <c r="S2401" s="180"/>
      <c r="T2401" s="181"/>
      <c r="AT2401" s="175" t="s">
        <v>264</v>
      </c>
      <c r="AU2401" s="175" t="s">
        <v>82</v>
      </c>
      <c r="AV2401" s="14" t="s">
        <v>82</v>
      </c>
      <c r="AW2401" s="14" t="s">
        <v>34</v>
      </c>
      <c r="AX2401" s="14" t="s">
        <v>73</v>
      </c>
      <c r="AY2401" s="175" t="s">
        <v>252</v>
      </c>
    </row>
    <row r="2402" spans="2:51" s="13" customFormat="1" ht="11.25">
      <c r="B2402" s="167"/>
      <c r="D2402" s="160" t="s">
        <v>264</v>
      </c>
      <c r="E2402" s="168" t="s">
        <v>3</v>
      </c>
      <c r="F2402" s="169" t="s">
        <v>7775</v>
      </c>
      <c r="H2402" s="168" t="s">
        <v>3</v>
      </c>
      <c r="I2402" s="170"/>
      <c r="L2402" s="167"/>
      <c r="M2402" s="171"/>
      <c r="N2402" s="172"/>
      <c r="O2402" s="172"/>
      <c r="P2402" s="172"/>
      <c r="Q2402" s="172"/>
      <c r="R2402" s="172"/>
      <c r="S2402" s="172"/>
      <c r="T2402" s="173"/>
      <c r="AT2402" s="168" t="s">
        <v>264</v>
      </c>
      <c r="AU2402" s="168" t="s">
        <v>82</v>
      </c>
      <c r="AV2402" s="13" t="s">
        <v>80</v>
      </c>
      <c r="AW2402" s="13" t="s">
        <v>34</v>
      </c>
      <c r="AX2402" s="13" t="s">
        <v>73</v>
      </c>
      <c r="AY2402" s="168" t="s">
        <v>252</v>
      </c>
    </row>
    <row r="2403" spans="2:51" s="14" customFormat="1" ht="11.25">
      <c r="B2403" s="174"/>
      <c r="D2403" s="160" t="s">
        <v>264</v>
      </c>
      <c r="E2403" s="175" t="s">
        <v>3</v>
      </c>
      <c r="F2403" s="176" t="s">
        <v>588</v>
      </c>
      <c r="H2403" s="177">
        <v>34</v>
      </c>
      <c r="I2403" s="178"/>
      <c r="L2403" s="174"/>
      <c r="M2403" s="179"/>
      <c r="N2403" s="180"/>
      <c r="O2403" s="180"/>
      <c r="P2403" s="180"/>
      <c r="Q2403" s="180"/>
      <c r="R2403" s="180"/>
      <c r="S2403" s="180"/>
      <c r="T2403" s="181"/>
      <c r="AT2403" s="175" t="s">
        <v>264</v>
      </c>
      <c r="AU2403" s="175" t="s">
        <v>82</v>
      </c>
      <c r="AV2403" s="14" t="s">
        <v>82</v>
      </c>
      <c r="AW2403" s="14" t="s">
        <v>34</v>
      </c>
      <c r="AX2403" s="14" t="s">
        <v>73</v>
      </c>
      <c r="AY2403" s="175" t="s">
        <v>252</v>
      </c>
    </row>
    <row r="2404" spans="2:51" s="13" customFormat="1" ht="11.25">
      <c r="B2404" s="167"/>
      <c r="D2404" s="160" t="s">
        <v>264</v>
      </c>
      <c r="E2404" s="168" t="s">
        <v>3</v>
      </c>
      <c r="F2404" s="169" t="s">
        <v>7776</v>
      </c>
      <c r="H2404" s="168" t="s">
        <v>3</v>
      </c>
      <c r="I2404" s="170"/>
      <c r="L2404" s="167"/>
      <c r="M2404" s="171"/>
      <c r="N2404" s="172"/>
      <c r="O2404" s="172"/>
      <c r="P2404" s="172"/>
      <c r="Q2404" s="172"/>
      <c r="R2404" s="172"/>
      <c r="S2404" s="172"/>
      <c r="T2404" s="173"/>
      <c r="AT2404" s="168" t="s">
        <v>264</v>
      </c>
      <c r="AU2404" s="168" t="s">
        <v>82</v>
      </c>
      <c r="AV2404" s="13" t="s">
        <v>80</v>
      </c>
      <c r="AW2404" s="13" t="s">
        <v>34</v>
      </c>
      <c r="AX2404" s="13" t="s">
        <v>73</v>
      </c>
      <c r="AY2404" s="168" t="s">
        <v>252</v>
      </c>
    </row>
    <row r="2405" spans="2:51" s="14" customFormat="1" ht="11.25">
      <c r="B2405" s="174"/>
      <c r="D2405" s="160" t="s">
        <v>264</v>
      </c>
      <c r="E2405" s="175" t="s">
        <v>3</v>
      </c>
      <c r="F2405" s="176" t="s">
        <v>602</v>
      </c>
      <c r="H2405" s="177">
        <v>36</v>
      </c>
      <c r="I2405" s="178"/>
      <c r="L2405" s="174"/>
      <c r="M2405" s="179"/>
      <c r="N2405" s="180"/>
      <c r="O2405" s="180"/>
      <c r="P2405" s="180"/>
      <c r="Q2405" s="180"/>
      <c r="R2405" s="180"/>
      <c r="S2405" s="180"/>
      <c r="T2405" s="181"/>
      <c r="AT2405" s="175" t="s">
        <v>264</v>
      </c>
      <c r="AU2405" s="175" t="s">
        <v>82</v>
      </c>
      <c r="AV2405" s="14" t="s">
        <v>82</v>
      </c>
      <c r="AW2405" s="14" t="s">
        <v>34</v>
      </c>
      <c r="AX2405" s="14" t="s">
        <v>73</v>
      </c>
      <c r="AY2405" s="175" t="s">
        <v>252</v>
      </c>
    </row>
    <row r="2406" spans="2:51" s="13" customFormat="1" ht="11.25">
      <c r="B2406" s="167"/>
      <c r="D2406" s="160" t="s">
        <v>264</v>
      </c>
      <c r="E2406" s="168" t="s">
        <v>3</v>
      </c>
      <c r="F2406" s="169" t="s">
        <v>7777</v>
      </c>
      <c r="H2406" s="168" t="s">
        <v>3</v>
      </c>
      <c r="I2406" s="170"/>
      <c r="L2406" s="167"/>
      <c r="M2406" s="171"/>
      <c r="N2406" s="172"/>
      <c r="O2406" s="172"/>
      <c r="P2406" s="172"/>
      <c r="Q2406" s="172"/>
      <c r="R2406" s="172"/>
      <c r="S2406" s="172"/>
      <c r="T2406" s="173"/>
      <c r="AT2406" s="168" t="s">
        <v>264</v>
      </c>
      <c r="AU2406" s="168" t="s">
        <v>82</v>
      </c>
      <c r="AV2406" s="13" t="s">
        <v>80</v>
      </c>
      <c r="AW2406" s="13" t="s">
        <v>34</v>
      </c>
      <c r="AX2406" s="13" t="s">
        <v>73</v>
      </c>
      <c r="AY2406" s="168" t="s">
        <v>252</v>
      </c>
    </row>
    <row r="2407" spans="2:51" s="14" customFormat="1" ht="11.25">
      <c r="B2407" s="174"/>
      <c r="D2407" s="160" t="s">
        <v>264</v>
      </c>
      <c r="E2407" s="175" t="s">
        <v>3</v>
      </c>
      <c r="F2407" s="176" t="s">
        <v>624</v>
      </c>
      <c r="H2407" s="177">
        <v>39</v>
      </c>
      <c r="I2407" s="178"/>
      <c r="L2407" s="174"/>
      <c r="M2407" s="179"/>
      <c r="N2407" s="180"/>
      <c r="O2407" s="180"/>
      <c r="P2407" s="180"/>
      <c r="Q2407" s="180"/>
      <c r="R2407" s="180"/>
      <c r="S2407" s="180"/>
      <c r="T2407" s="181"/>
      <c r="AT2407" s="175" t="s">
        <v>264</v>
      </c>
      <c r="AU2407" s="175" t="s">
        <v>82</v>
      </c>
      <c r="AV2407" s="14" t="s">
        <v>82</v>
      </c>
      <c r="AW2407" s="14" t="s">
        <v>34</v>
      </c>
      <c r="AX2407" s="14" t="s">
        <v>73</v>
      </c>
      <c r="AY2407" s="175" t="s">
        <v>252</v>
      </c>
    </row>
    <row r="2408" spans="2:51" s="13" customFormat="1" ht="11.25">
      <c r="B2408" s="167"/>
      <c r="D2408" s="160" t="s">
        <v>264</v>
      </c>
      <c r="E2408" s="168" t="s">
        <v>3</v>
      </c>
      <c r="F2408" s="169" t="s">
        <v>7778</v>
      </c>
      <c r="H2408" s="168" t="s">
        <v>3</v>
      </c>
      <c r="I2408" s="170"/>
      <c r="L2408" s="167"/>
      <c r="M2408" s="171"/>
      <c r="N2408" s="172"/>
      <c r="O2408" s="172"/>
      <c r="P2408" s="172"/>
      <c r="Q2408" s="172"/>
      <c r="R2408" s="172"/>
      <c r="S2408" s="172"/>
      <c r="T2408" s="173"/>
      <c r="AT2408" s="168" t="s">
        <v>264</v>
      </c>
      <c r="AU2408" s="168" t="s">
        <v>82</v>
      </c>
      <c r="AV2408" s="13" t="s">
        <v>80</v>
      </c>
      <c r="AW2408" s="13" t="s">
        <v>34</v>
      </c>
      <c r="AX2408" s="13" t="s">
        <v>73</v>
      </c>
      <c r="AY2408" s="168" t="s">
        <v>252</v>
      </c>
    </row>
    <row r="2409" spans="2:51" s="14" customFormat="1" ht="11.25">
      <c r="B2409" s="174"/>
      <c r="D2409" s="160" t="s">
        <v>264</v>
      </c>
      <c r="E2409" s="175" t="s">
        <v>3</v>
      </c>
      <c r="F2409" s="176" t="s">
        <v>693</v>
      </c>
      <c r="H2409" s="177">
        <v>43</v>
      </c>
      <c r="I2409" s="178"/>
      <c r="L2409" s="174"/>
      <c r="M2409" s="179"/>
      <c r="N2409" s="180"/>
      <c r="O2409" s="180"/>
      <c r="P2409" s="180"/>
      <c r="Q2409" s="180"/>
      <c r="R2409" s="180"/>
      <c r="S2409" s="180"/>
      <c r="T2409" s="181"/>
      <c r="AT2409" s="175" t="s">
        <v>264</v>
      </c>
      <c r="AU2409" s="175" t="s">
        <v>82</v>
      </c>
      <c r="AV2409" s="14" t="s">
        <v>82</v>
      </c>
      <c r="AW2409" s="14" t="s">
        <v>34</v>
      </c>
      <c r="AX2409" s="14" t="s">
        <v>73</v>
      </c>
      <c r="AY2409" s="175" t="s">
        <v>252</v>
      </c>
    </row>
    <row r="2410" spans="2:51" s="13" customFormat="1" ht="11.25">
      <c r="B2410" s="167"/>
      <c r="D2410" s="160" t="s">
        <v>264</v>
      </c>
      <c r="E2410" s="168" t="s">
        <v>3</v>
      </c>
      <c r="F2410" s="169" t="s">
        <v>7779</v>
      </c>
      <c r="H2410" s="168" t="s">
        <v>3</v>
      </c>
      <c r="I2410" s="170"/>
      <c r="L2410" s="167"/>
      <c r="M2410" s="171"/>
      <c r="N2410" s="172"/>
      <c r="O2410" s="172"/>
      <c r="P2410" s="172"/>
      <c r="Q2410" s="172"/>
      <c r="R2410" s="172"/>
      <c r="S2410" s="172"/>
      <c r="T2410" s="173"/>
      <c r="AT2410" s="168" t="s">
        <v>264</v>
      </c>
      <c r="AU2410" s="168" t="s">
        <v>82</v>
      </c>
      <c r="AV2410" s="13" t="s">
        <v>80</v>
      </c>
      <c r="AW2410" s="13" t="s">
        <v>34</v>
      </c>
      <c r="AX2410" s="13" t="s">
        <v>73</v>
      </c>
      <c r="AY2410" s="168" t="s">
        <v>252</v>
      </c>
    </row>
    <row r="2411" spans="2:51" s="14" customFormat="1" ht="11.25">
      <c r="B2411" s="174"/>
      <c r="D2411" s="160" t="s">
        <v>264</v>
      </c>
      <c r="E2411" s="175" t="s">
        <v>3</v>
      </c>
      <c r="F2411" s="176" t="s">
        <v>740</v>
      </c>
      <c r="H2411" s="177">
        <v>46</v>
      </c>
      <c r="I2411" s="178"/>
      <c r="L2411" s="174"/>
      <c r="M2411" s="179"/>
      <c r="N2411" s="180"/>
      <c r="O2411" s="180"/>
      <c r="P2411" s="180"/>
      <c r="Q2411" s="180"/>
      <c r="R2411" s="180"/>
      <c r="S2411" s="180"/>
      <c r="T2411" s="181"/>
      <c r="AT2411" s="175" t="s">
        <v>264</v>
      </c>
      <c r="AU2411" s="175" t="s">
        <v>82</v>
      </c>
      <c r="AV2411" s="14" t="s">
        <v>82</v>
      </c>
      <c r="AW2411" s="14" t="s">
        <v>34</v>
      </c>
      <c r="AX2411" s="14" t="s">
        <v>73</v>
      </c>
      <c r="AY2411" s="175" t="s">
        <v>252</v>
      </c>
    </row>
    <row r="2412" spans="2:51" s="13" customFormat="1" ht="11.25">
      <c r="B2412" s="167"/>
      <c r="D2412" s="160" t="s">
        <v>264</v>
      </c>
      <c r="E2412" s="168" t="s">
        <v>3</v>
      </c>
      <c r="F2412" s="169" t="s">
        <v>7780</v>
      </c>
      <c r="H2412" s="168" t="s">
        <v>3</v>
      </c>
      <c r="I2412" s="170"/>
      <c r="L2412" s="167"/>
      <c r="M2412" s="171"/>
      <c r="N2412" s="172"/>
      <c r="O2412" s="172"/>
      <c r="P2412" s="172"/>
      <c r="Q2412" s="172"/>
      <c r="R2412" s="172"/>
      <c r="S2412" s="172"/>
      <c r="T2412" s="173"/>
      <c r="AT2412" s="168" t="s">
        <v>264</v>
      </c>
      <c r="AU2412" s="168" t="s">
        <v>82</v>
      </c>
      <c r="AV2412" s="13" t="s">
        <v>80</v>
      </c>
      <c r="AW2412" s="13" t="s">
        <v>34</v>
      </c>
      <c r="AX2412" s="13" t="s">
        <v>73</v>
      </c>
      <c r="AY2412" s="168" t="s">
        <v>252</v>
      </c>
    </row>
    <row r="2413" spans="2:51" s="14" customFormat="1" ht="11.25">
      <c r="B2413" s="174"/>
      <c r="D2413" s="160" t="s">
        <v>264</v>
      </c>
      <c r="E2413" s="175" t="s">
        <v>3</v>
      </c>
      <c r="F2413" s="176" t="s">
        <v>755</v>
      </c>
      <c r="H2413" s="177">
        <v>48</v>
      </c>
      <c r="I2413" s="178"/>
      <c r="L2413" s="174"/>
      <c r="M2413" s="179"/>
      <c r="N2413" s="180"/>
      <c r="O2413" s="180"/>
      <c r="P2413" s="180"/>
      <c r="Q2413" s="180"/>
      <c r="R2413" s="180"/>
      <c r="S2413" s="180"/>
      <c r="T2413" s="181"/>
      <c r="AT2413" s="175" t="s">
        <v>264</v>
      </c>
      <c r="AU2413" s="175" t="s">
        <v>82</v>
      </c>
      <c r="AV2413" s="14" t="s">
        <v>82</v>
      </c>
      <c r="AW2413" s="14" t="s">
        <v>34</v>
      </c>
      <c r="AX2413" s="14" t="s">
        <v>73</v>
      </c>
      <c r="AY2413" s="175" t="s">
        <v>252</v>
      </c>
    </row>
    <row r="2414" spans="2:51" s="13" customFormat="1" ht="11.25">
      <c r="B2414" s="167"/>
      <c r="D2414" s="160" t="s">
        <v>264</v>
      </c>
      <c r="E2414" s="168" t="s">
        <v>3</v>
      </c>
      <c r="F2414" s="169" t="s">
        <v>7781</v>
      </c>
      <c r="H2414" s="168" t="s">
        <v>3</v>
      </c>
      <c r="I2414" s="170"/>
      <c r="L2414" s="167"/>
      <c r="M2414" s="171"/>
      <c r="N2414" s="172"/>
      <c r="O2414" s="172"/>
      <c r="P2414" s="172"/>
      <c r="Q2414" s="172"/>
      <c r="R2414" s="172"/>
      <c r="S2414" s="172"/>
      <c r="T2414" s="173"/>
      <c r="AT2414" s="168" t="s">
        <v>264</v>
      </c>
      <c r="AU2414" s="168" t="s">
        <v>82</v>
      </c>
      <c r="AV2414" s="13" t="s">
        <v>80</v>
      </c>
      <c r="AW2414" s="13" t="s">
        <v>34</v>
      </c>
      <c r="AX2414" s="13" t="s">
        <v>73</v>
      </c>
      <c r="AY2414" s="168" t="s">
        <v>252</v>
      </c>
    </row>
    <row r="2415" spans="2:51" s="14" customFormat="1" ht="11.25">
      <c r="B2415" s="174"/>
      <c r="D2415" s="160" t="s">
        <v>264</v>
      </c>
      <c r="E2415" s="175" t="s">
        <v>3</v>
      </c>
      <c r="F2415" s="176" t="s">
        <v>318</v>
      </c>
      <c r="H2415" s="177">
        <v>8</v>
      </c>
      <c r="I2415" s="178"/>
      <c r="L2415" s="174"/>
      <c r="M2415" s="179"/>
      <c r="N2415" s="180"/>
      <c r="O2415" s="180"/>
      <c r="P2415" s="180"/>
      <c r="Q2415" s="180"/>
      <c r="R2415" s="180"/>
      <c r="S2415" s="180"/>
      <c r="T2415" s="181"/>
      <c r="AT2415" s="175" t="s">
        <v>264</v>
      </c>
      <c r="AU2415" s="175" t="s">
        <v>82</v>
      </c>
      <c r="AV2415" s="14" t="s">
        <v>82</v>
      </c>
      <c r="AW2415" s="14" t="s">
        <v>34</v>
      </c>
      <c r="AX2415" s="14" t="s">
        <v>73</v>
      </c>
      <c r="AY2415" s="175" t="s">
        <v>252</v>
      </c>
    </row>
    <row r="2416" spans="2:51" s="13" customFormat="1" ht="11.25">
      <c r="B2416" s="167"/>
      <c r="D2416" s="160" t="s">
        <v>264</v>
      </c>
      <c r="E2416" s="168" t="s">
        <v>3</v>
      </c>
      <c r="F2416" s="169" t="s">
        <v>7782</v>
      </c>
      <c r="H2416" s="168" t="s">
        <v>3</v>
      </c>
      <c r="I2416" s="170"/>
      <c r="L2416" s="167"/>
      <c r="M2416" s="171"/>
      <c r="N2416" s="172"/>
      <c r="O2416" s="172"/>
      <c r="P2416" s="172"/>
      <c r="Q2416" s="172"/>
      <c r="R2416" s="172"/>
      <c r="S2416" s="172"/>
      <c r="T2416" s="173"/>
      <c r="AT2416" s="168" t="s">
        <v>264</v>
      </c>
      <c r="AU2416" s="168" t="s">
        <v>82</v>
      </c>
      <c r="AV2416" s="13" t="s">
        <v>80</v>
      </c>
      <c r="AW2416" s="13" t="s">
        <v>34</v>
      </c>
      <c r="AX2416" s="13" t="s">
        <v>73</v>
      </c>
      <c r="AY2416" s="168" t="s">
        <v>252</v>
      </c>
    </row>
    <row r="2417" spans="2:51" s="14" customFormat="1" ht="11.25">
      <c r="B2417" s="174"/>
      <c r="D2417" s="160" t="s">
        <v>264</v>
      </c>
      <c r="E2417" s="175" t="s">
        <v>3</v>
      </c>
      <c r="F2417" s="176" t="s">
        <v>328</v>
      </c>
      <c r="H2417" s="177">
        <v>9</v>
      </c>
      <c r="I2417" s="178"/>
      <c r="L2417" s="174"/>
      <c r="M2417" s="179"/>
      <c r="N2417" s="180"/>
      <c r="O2417" s="180"/>
      <c r="P2417" s="180"/>
      <c r="Q2417" s="180"/>
      <c r="R2417" s="180"/>
      <c r="S2417" s="180"/>
      <c r="T2417" s="181"/>
      <c r="AT2417" s="175" t="s">
        <v>264</v>
      </c>
      <c r="AU2417" s="175" t="s">
        <v>82</v>
      </c>
      <c r="AV2417" s="14" t="s">
        <v>82</v>
      </c>
      <c r="AW2417" s="14" t="s">
        <v>34</v>
      </c>
      <c r="AX2417" s="14" t="s">
        <v>73</v>
      </c>
      <c r="AY2417" s="175" t="s">
        <v>252</v>
      </c>
    </row>
    <row r="2418" spans="2:51" s="13" customFormat="1" ht="11.25">
      <c r="B2418" s="167"/>
      <c r="D2418" s="160" t="s">
        <v>264</v>
      </c>
      <c r="E2418" s="168" t="s">
        <v>3</v>
      </c>
      <c r="F2418" s="169" t="s">
        <v>7783</v>
      </c>
      <c r="H2418" s="168" t="s">
        <v>3</v>
      </c>
      <c r="I2418" s="170"/>
      <c r="L2418" s="167"/>
      <c r="M2418" s="171"/>
      <c r="N2418" s="172"/>
      <c r="O2418" s="172"/>
      <c r="P2418" s="172"/>
      <c r="Q2418" s="172"/>
      <c r="R2418" s="172"/>
      <c r="S2418" s="172"/>
      <c r="T2418" s="173"/>
      <c r="AT2418" s="168" t="s">
        <v>264</v>
      </c>
      <c r="AU2418" s="168" t="s">
        <v>82</v>
      </c>
      <c r="AV2418" s="13" t="s">
        <v>80</v>
      </c>
      <c r="AW2418" s="13" t="s">
        <v>34</v>
      </c>
      <c r="AX2418" s="13" t="s">
        <v>73</v>
      </c>
      <c r="AY2418" s="168" t="s">
        <v>252</v>
      </c>
    </row>
    <row r="2419" spans="2:51" s="14" customFormat="1" ht="11.25">
      <c r="B2419" s="174"/>
      <c r="D2419" s="160" t="s">
        <v>264</v>
      </c>
      <c r="E2419" s="175" t="s">
        <v>3</v>
      </c>
      <c r="F2419" s="176" t="s">
        <v>509</v>
      </c>
      <c r="H2419" s="177">
        <v>28</v>
      </c>
      <c r="I2419" s="178"/>
      <c r="L2419" s="174"/>
      <c r="M2419" s="179"/>
      <c r="N2419" s="180"/>
      <c r="O2419" s="180"/>
      <c r="P2419" s="180"/>
      <c r="Q2419" s="180"/>
      <c r="R2419" s="180"/>
      <c r="S2419" s="180"/>
      <c r="T2419" s="181"/>
      <c r="AT2419" s="175" t="s">
        <v>264</v>
      </c>
      <c r="AU2419" s="175" t="s">
        <v>82</v>
      </c>
      <c r="AV2419" s="14" t="s">
        <v>82</v>
      </c>
      <c r="AW2419" s="14" t="s">
        <v>34</v>
      </c>
      <c r="AX2419" s="14" t="s">
        <v>73</v>
      </c>
      <c r="AY2419" s="175" t="s">
        <v>252</v>
      </c>
    </row>
    <row r="2420" spans="2:51" s="13" customFormat="1" ht="11.25">
      <c r="B2420" s="167"/>
      <c r="D2420" s="160" t="s">
        <v>264</v>
      </c>
      <c r="E2420" s="168" t="s">
        <v>3</v>
      </c>
      <c r="F2420" s="169" t="s">
        <v>7784</v>
      </c>
      <c r="H2420" s="168" t="s">
        <v>3</v>
      </c>
      <c r="I2420" s="170"/>
      <c r="L2420" s="167"/>
      <c r="M2420" s="171"/>
      <c r="N2420" s="172"/>
      <c r="O2420" s="172"/>
      <c r="P2420" s="172"/>
      <c r="Q2420" s="172"/>
      <c r="R2420" s="172"/>
      <c r="S2420" s="172"/>
      <c r="T2420" s="173"/>
      <c r="AT2420" s="168" t="s">
        <v>264</v>
      </c>
      <c r="AU2420" s="168" t="s">
        <v>82</v>
      </c>
      <c r="AV2420" s="13" t="s">
        <v>80</v>
      </c>
      <c r="AW2420" s="13" t="s">
        <v>34</v>
      </c>
      <c r="AX2420" s="13" t="s">
        <v>73</v>
      </c>
      <c r="AY2420" s="168" t="s">
        <v>252</v>
      </c>
    </row>
    <row r="2421" spans="2:51" s="14" customFormat="1" ht="11.25">
      <c r="B2421" s="174"/>
      <c r="D2421" s="160" t="s">
        <v>264</v>
      </c>
      <c r="E2421" s="175" t="s">
        <v>3</v>
      </c>
      <c r="F2421" s="176" t="s">
        <v>572</v>
      </c>
      <c r="H2421" s="177">
        <v>32</v>
      </c>
      <c r="I2421" s="178"/>
      <c r="L2421" s="174"/>
      <c r="M2421" s="179"/>
      <c r="N2421" s="180"/>
      <c r="O2421" s="180"/>
      <c r="P2421" s="180"/>
      <c r="Q2421" s="180"/>
      <c r="R2421" s="180"/>
      <c r="S2421" s="180"/>
      <c r="T2421" s="181"/>
      <c r="AT2421" s="175" t="s">
        <v>264</v>
      </c>
      <c r="AU2421" s="175" t="s">
        <v>82</v>
      </c>
      <c r="AV2421" s="14" t="s">
        <v>82</v>
      </c>
      <c r="AW2421" s="14" t="s">
        <v>34</v>
      </c>
      <c r="AX2421" s="14" t="s">
        <v>73</v>
      </c>
      <c r="AY2421" s="175" t="s">
        <v>252</v>
      </c>
    </row>
    <row r="2422" spans="2:51" s="13" customFormat="1" ht="11.25">
      <c r="B2422" s="167"/>
      <c r="D2422" s="160" t="s">
        <v>264</v>
      </c>
      <c r="E2422" s="168" t="s">
        <v>3</v>
      </c>
      <c r="F2422" s="169" t="s">
        <v>7785</v>
      </c>
      <c r="H2422" s="168" t="s">
        <v>3</v>
      </c>
      <c r="I2422" s="170"/>
      <c r="L2422" s="167"/>
      <c r="M2422" s="171"/>
      <c r="N2422" s="172"/>
      <c r="O2422" s="172"/>
      <c r="P2422" s="172"/>
      <c r="Q2422" s="172"/>
      <c r="R2422" s="172"/>
      <c r="S2422" s="172"/>
      <c r="T2422" s="173"/>
      <c r="AT2422" s="168" t="s">
        <v>264</v>
      </c>
      <c r="AU2422" s="168" t="s">
        <v>82</v>
      </c>
      <c r="AV2422" s="13" t="s">
        <v>80</v>
      </c>
      <c r="AW2422" s="13" t="s">
        <v>34</v>
      </c>
      <c r="AX2422" s="13" t="s">
        <v>73</v>
      </c>
      <c r="AY2422" s="168" t="s">
        <v>252</v>
      </c>
    </row>
    <row r="2423" spans="2:51" s="14" customFormat="1" ht="11.25">
      <c r="B2423" s="174"/>
      <c r="D2423" s="160" t="s">
        <v>264</v>
      </c>
      <c r="E2423" s="175" t="s">
        <v>3</v>
      </c>
      <c r="F2423" s="176" t="s">
        <v>610</v>
      </c>
      <c r="H2423" s="177">
        <v>37</v>
      </c>
      <c r="I2423" s="178"/>
      <c r="L2423" s="174"/>
      <c r="M2423" s="179"/>
      <c r="N2423" s="180"/>
      <c r="O2423" s="180"/>
      <c r="P2423" s="180"/>
      <c r="Q2423" s="180"/>
      <c r="R2423" s="180"/>
      <c r="S2423" s="180"/>
      <c r="T2423" s="181"/>
      <c r="AT2423" s="175" t="s">
        <v>264</v>
      </c>
      <c r="AU2423" s="175" t="s">
        <v>82</v>
      </c>
      <c r="AV2423" s="14" t="s">
        <v>82</v>
      </c>
      <c r="AW2423" s="14" t="s">
        <v>34</v>
      </c>
      <c r="AX2423" s="14" t="s">
        <v>73</v>
      </c>
      <c r="AY2423" s="175" t="s">
        <v>252</v>
      </c>
    </row>
    <row r="2424" spans="2:51" s="13" customFormat="1" ht="11.25">
      <c r="B2424" s="167"/>
      <c r="D2424" s="160" t="s">
        <v>264</v>
      </c>
      <c r="E2424" s="168" t="s">
        <v>3</v>
      </c>
      <c r="F2424" s="169" t="s">
        <v>7786</v>
      </c>
      <c r="H2424" s="168" t="s">
        <v>3</v>
      </c>
      <c r="I2424" s="170"/>
      <c r="L2424" s="167"/>
      <c r="M2424" s="171"/>
      <c r="N2424" s="172"/>
      <c r="O2424" s="172"/>
      <c r="P2424" s="172"/>
      <c r="Q2424" s="172"/>
      <c r="R2424" s="172"/>
      <c r="S2424" s="172"/>
      <c r="T2424" s="173"/>
      <c r="AT2424" s="168" t="s">
        <v>264</v>
      </c>
      <c r="AU2424" s="168" t="s">
        <v>82</v>
      </c>
      <c r="AV2424" s="13" t="s">
        <v>80</v>
      </c>
      <c r="AW2424" s="13" t="s">
        <v>34</v>
      </c>
      <c r="AX2424" s="13" t="s">
        <v>73</v>
      </c>
      <c r="AY2424" s="168" t="s">
        <v>252</v>
      </c>
    </row>
    <row r="2425" spans="2:51" s="14" customFormat="1" ht="11.25">
      <c r="B2425" s="174"/>
      <c r="D2425" s="160" t="s">
        <v>264</v>
      </c>
      <c r="E2425" s="175" t="s">
        <v>3</v>
      </c>
      <c r="F2425" s="176" t="s">
        <v>648</v>
      </c>
      <c r="H2425" s="177">
        <v>42</v>
      </c>
      <c r="I2425" s="178"/>
      <c r="L2425" s="174"/>
      <c r="M2425" s="179"/>
      <c r="N2425" s="180"/>
      <c r="O2425" s="180"/>
      <c r="P2425" s="180"/>
      <c r="Q2425" s="180"/>
      <c r="R2425" s="180"/>
      <c r="S2425" s="180"/>
      <c r="T2425" s="181"/>
      <c r="AT2425" s="175" t="s">
        <v>264</v>
      </c>
      <c r="AU2425" s="175" t="s">
        <v>82</v>
      </c>
      <c r="AV2425" s="14" t="s">
        <v>82</v>
      </c>
      <c r="AW2425" s="14" t="s">
        <v>34</v>
      </c>
      <c r="AX2425" s="14" t="s">
        <v>73</v>
      </c>
      <c r="AY2425" s="175" t="s">
        <v>252</v>
      </c>
    </row>
    <row r="2426" spans="2:51" s="13" customFormat="1" ht="11.25">
      <c r="B2426" s="167"/>
      <c r="D2426" s="160" t="s">
        <v>264</v>
      </c>
      <c r="E2426" s="168" t="s">
        <v>3</v>
      </c>
      <c r="F2426" s="169" t="s">
        <v>7787</v>
      </c>
      <c r="H2426" s="168" t="s">
        <v>3</v>
      </c>
      <c r="I2426" s="170"/>
      <c r="L2426" s="167"/>
      <c r="M2426" s="171"/>
      <c r="N2426" s="172"/>
      <c r="O2426" s="172"/>
      <c r="P2426" s="172"/>
      <c r="Q2426" s="172"/>
      <c r="R2426" s="172"/>
      <c r="S2426" s="172"/>
      <c r="T2426" s="173"/>
      <c r="AT2426" s="168" t="s">
        <v>264</v>
      </c>
      <c r="AU2426" s="168" t="s">
        <v>82</v>
      </c>
      <c r="AV2426" s="13" t="s">
        <v>80</v>
      </c>
      <c r="AW2426" s="13" t="s">
        <v>34</v>
      </c>
      <c r="AX2426" s="13" t="s">
        <v>73</v>
      </c>
      <c r="AY2426" s="168" t="s">
        <v>252</v>
      </c>
    </row>
    <row r="2427" spans="2:51" s="14" customFormat="1" ht="11.25">
      <c r="B2427" s="174"/>
      <c r="D2427" s="160" t="s">
        <v>264</v>
      </c>
      <c r="E2427" s="175" t="s">
        <v>3</v>
      </c>
      <c r="F2427" s="176" t="s">
        <v>730</v>
      </c>
      <c r="H2427" s="177">
        <v>45</v>
      </c>
      <c r="I2427" s="178"/>
      <c r="L2427" s="174"/>
      <c r="M2427" s="179"/>
      <c r="N2427" s="180"/>
      <c r="O2427" s="180"/>
      <c r="P2427" s="180"/>
      <c r="Q2427" s="180"/>
      <c r="R2427" s="180"/>
      <c r="S2427" s="180"/>
      <c r="T2427" s="181"/>
      <c r="AT2427" s="175" t="s">
        <v>264</v>
      </c>
      <c r="AU2427" s="175" t="s">
        <v>82</v>
      </c>
      <c r="AV2427" s="14" t="s">
        <v>82</v>
      </c>
      <c r="AW2427" s="14" t="s">
        <v>34</v>
      </c>
      <c r="AX2427" s="14" t="s">
        <v>73</v>
      </c>
      <c r="AY2427" s="175" t="s">
        <v>252</v>
      </c>
    </row>
    <row r="2428" spans="2:51" s="13" customFormat="1" ht="11.25">
      <c r="B2428" s="167"/>
      <c r="D2428" s="160" t="s">
        <v>264</v>
      </c>
      <c r="E2428" s="168" t="s">
        <v>3</v>
      </c>
      <c r="F2428" s="169" t="s">
        <v>7788</v>
      </c>
      <c r="H2428" s="168" t="s">
        <v>3</v>
      </c>
      <c r="I2428" s="170"/>
      <c r="L2428" s="167"/>
      <c r="M2428" s="171"/>
      <c r="N2428" s="172"/>
      <c r="O2428" s="172"/>
      <c r="P2428" s="172"/>
      <c r="Q2428" s="172"/>
      <c r="R2428" s="172"/>
      <c r="S2428" s="172"/>
      <c r="T2428" s="173"/>
      <c r="AT2428" s="168" t="s">
        <v>264</v>
      </c>
      <c r="AU2428" s="168" t="s">
        <v>82</v>
      </c>
      <c r="AV2428" s="13" t="s">
        <v>80</v>
      </c>
      <c r="AW2428" s="13" t="s">
        <v>34</v>
      </c>
      <c r="AX2428" s="13" t="s">
        <v>73</v>
      </c>
      <c r="AY2428" s="168" t="s">
        <v>252</v>
      </c>
    </row>
    <row r="2429" spans="2:51" s="14" customFormat="1" ht="11.25">
      <c r="B2429" s="174"/>
      <c r="D2429" s="160" t="s">
        <v>264</v>
      </c>
      <c r="E2429" s="175" t="s">
        <v>3</v>
      </c>
      <c r="F2429" s="176" t="s">
        <v>755</v>
      </c>
      <c r="H2429" s="177">
        <v>48</v>
      </c>
      <c r="I2429" s="178"/>
      <c r="L2429" s="174"/>
      <c r="M2429" s="179"/>
      <c r="N2429" s="180"/>
      <c r="O2429" s="180"/>
      <c r="P2429" s="180"/>
      <c r="Q2429" s="180"/>
      <c r="R2429" s="180"/>
      <c r="S2429" s="180"/>
      <c r="T2429" s="181"/>
      <c r="AT2429" s="175" t="s">
        <v>264</v>
      </c>
      <c r="AU2429" s="175" t="s">
        <v>82</v>
      </c>
      <c r="AV2429" s="14" t="s">
        <v>82</v>
      </c>
      <c r="AW2429" s="14" t="s">
        <v>34</v>
      </c>
      <c r="AX2429" s="14" t="s">
        <v>73</v>
      </c>
      <c r="AY2429" s="175" t="s">
        <v>252</v>
      </c>
    </row>
    <row r="2430" spans="2:51" s="13" customFormat="1" ht="11.25">
      <c r="B2430" s="167"/>
      <c r="D2430" s="160" t="s">
        <v>264</v>
      </c>
      <c r="E2430" s="168" t="s">
        <v>3</v>
      </c>
      <c r="F2430" s="169" t="s">
        <v>7789</v>
      </c>
      <c r="H2430" s="168" t="s">
        <v>3</v>
      </c>
      <c r="I2430" s="170"/>
      <c r="L2430" s="167"/>
      <c r="M2430" s="171"/>
      <c r="N2430" s="172"/>
      <c r="O2430" s="172"/>
      <c r="P2430" s="172"/>
      <c r="Q2430" s="172"/>
      <c r="R2430" s="172"/>
      <c r="S2430" s="172"/>
      <c r="T2430" s="173"/>
      <c r="AT2430" s="168" t="s">
        <v>264</v>
      </c>
      <c r="AU2430" s="168" t="s">
        <v>82</v>
      </c>
      <c r="AV2430" s="13" t="s">
        <v>80</v>
      </c>
      <c r="AW2430" s="13" t="s">
        <v>34</v>
      </c>
      <c r="AX2430" s="13" t="s">
        <v>73</v>
      </c>
      <c r="AY2430" s="168" t="s">
        <v>252</v>
      </c>
    </row>
    <row r="2431" spans="2:51" s="14" customFormat="1" ht="11.25">
      <c r="B2431" s="174"/>
      <c r="D2431" s="160" t="s">
        <v>264</v>
      </c>
      <c r="E2431" s="175" t="s">
        <v>3</v>
      </c>
      <c r="F2431" s="176" t="s">
        <v>780</v>
      </c>
      <c r="H2431" s="177">
        <v>51</v>
      </c>
      <c r="I2431" s="178"/>
      <c r="L2431" s="174"/>
      <c r="M2431" s="179"/>
      <c r="N2431" s="180"/>
      <c r="O2431" s="180"/>
      <c r="P2431" s="180"/>
      <c r="Q2431" s="180"/>
      <c r="R2431" s="180"/>
      <c r="S2431" s="180"/>
      <c r="T2431" s="181"/>
      <c r="AT2431" s="175" t="s">
        <v>264</v>
      </c>
      <c r="AU2431" s="175" t="s">
        <v>82</v>
      </c>
      <c r="AV2431" s="14" t="s">
        <v>82</v>
      </c>
      <c r="AW2431" s="14" t="s">
        <v>34</v>
      </c>
      <c r="AX2431" s="14" t="s">
        <v>73</v>
      </c>
      <c r="AY2431" s="175" t="s">
        <v>252</v>
      </c>
    </row>
    <row r="2432" spans="2:51" s="13" customFormat="1" ht="11.25">
      <c r="B2432" s="167"/>
      <c r="D2432" s="160" t="s">
        <v>264</v>
      </c>
      <c r="E2432" s="168" t="s">
        <v>3</v>
      </c>
      <c r="F2432" s="169" t="s">
        <v>7790</v>
      </c>
      <c r="H2432" s="168" t="s">
        <v>3</v>
      </c>
      <c r="I2432" s="170"/>
      <c r="L2432" s="167"/>
      <c r="M2432" s="171"/>
      <c r="N2432" s="172"/>
      <c r="O2432" s="172"/>
      <c r="P2432" s="172"/>
      <c r="Q2432" s="172"/>
      <c r="R2432" s="172"/>
      <c r="S2432" s="172"/>
      <c r="T2432" s="173"/>
      <c r="AT2432" s="168" t="s">
        <v>264</v>
      </c>
      <c r="AU2432" s="168" t="s">
        <v>82</v>
      </c>
      <c r="AV2432" s="13" t="s">
        <v>80</v>
      </c>
      <c r="AW2432" s="13" t="s">
        <v>34</v>
      </c>
      <c r="AX2432" s="13" t="s">
        <v>73</v>
      </c>
      <c r="AY2432" s="168" t="s">
        <v>252</v>
      </c>
    </row>
    <row r="2433" spans="2:51" s="14" customFormat="1" ht="11.25">
      <c r="B2433" s="174"/>
      <c r="D2433" s="160" t="s">
        <v>264</v>
      </c>
      <c r="E2433" s="175" t="s">
        <v>3</v>
      </c>
      <c r="F2433" s="176" t="s">
        <v>834</v>
      </c>
      <c r="H2433" s="177">
        <v>55</v>
      </c>
      <c r="I2433" s="178"/>
      <c r="L2433" s="174"/>
      <c r="M2433" s="179"/>
      <c r="N2433" s="180"/>
      <c r="O2433" s="180"/>
      <c r="P2433" s="180"/>
      <c r="Q2433" s="180"/>
      <c r="R2433" s="180"/>
      <c r="S2433" s="180"/>
      <c r="T2433" s="181"/>
      <c r="AT2433" s="175" t="s">
        <v>264</v>
      </c>
      <c r="AU2433" s="175" t="s">
        <v>82</v>
      </c>
      <c r="AV2433" s="14" t="s">
        <v>82</v>
      </c>
      <c r="AW2433" s="14" t="s">
        <v>34</v>
      </c>
      <c r="AX2433" s="14" t="s">
        <v>73</v>
      </c>
      <c r="AY2433" s="175" t="s">
        <v>252</v>
      </c>
    </row>
    <row r="2434" spans="2:51" s="13" customFormat="1" ht="11.25">
      <c r="B2434" s="167"/>
      <c r="D2434" s="160" t="s">
        <v>264</v>
      </c>
      <c r="E2434" s="168" t="s">
        <v>3</v>
      </c>
      <c r="F2434" s="169" t="s">
        <v>7791</v>
      </c>
      <c r="H2434" s="168" t="s">
        <v>3</v>
      </c>
      <c r="I2434" s="170"/>
      <c r="L2434" s="167"/>
      <c r="M2434" s="171"/>
      <c r="N2434" s="172"/>
      <c r="O2434" s="172"/>
      <c r="P2434" s="172"/>
      <c r="Q2434" s="172"/>
      <c r="R2434" s="172"/>
      <c r="S2434" s="172"/>
      <c r="T2434" s="173"/>
      <c r="AT2434" s="168" t="s">
        <v>264</v>
      </c>
      <c r="AU2434" s="168" t="s">
        <v>82</v>
      </c>
      <c r="AV2434" s="13" t="s">
        <v>80</v>
      </c>
      <c r="AW2434" s="13" t="s">
        <v>34</v>
      </c>
      <c r="AX2434" s="13" t="s">
        <v>73</v>
      </c>
      <c r="AY2434" s="168" t="s">
        <v>252</v>
      </c>
    </row>
    <row r="2435" spans="2:51" s="14" customFormat="1" ht="11.25">
      <c r="B2435" s="174"/>
      <c r="D2435" s="160" t="s">
        <v>264</v>
      </c>
      <c r="E2435" s="175" t="s">
        <v>3</v>
      </c>
      <c r="F2435" s="176" t="s">
        <v>780</v>
      </c>
      <c r="H2435" s="177">
        <v>51</v>
      </c>
      <c r="I2435" s="178"/>
      <c r="L2435" s="174"/>
      <c r="M2435" s="179"/>
      <c r="N2435" s="180"/>
      <c r="O2435" s="180"/>
      <c r="P2435" s="180"/>
      <c r="Q2435" s="180"/>
      <c r="R2435" s="180"/>
      <c r="S2435" s="180"/>
      <c r="T2435" s="181"/>
      <c r="AT2435" s="175" t="s">
        <v>264</v>
      </c>
      <c r="AU2435" s="175" t="s">
        <v>82</v>
      </c>
      <c r="AV2435" s="14" t="s">
        <v>82</v>
      </c>
      <c r="AW2435" s="14" t="s">
        <v>34</v>
      </c>
      <c r="AX2435" s="14" t="s">
        <v>73</v>
      </c>
      <c r="AY2435" s="175" t="s">
        <v>252</v>
      </c>
    </row>
    <row r="2436" spans="2:51" s="13" customFormat="1" ht="11.25">
      <c r="B2436" s="167"/>
      <c r="D2436" s="160" t="s">
        <v>264</v>
      </c>
      <c r="E2436" s="168" t="s">
        <v>3</v>
      </c>
      <c r="F2436" s="169" t="s">
        <v>7792</v>
      </c>
      <c r="H2436" s="168" t="s">
        <v>3</v>
      </c>
      <c r="I2436" s="170"/>
      <c r="L2436" s="167"/>
      <c r="M2436" s="171"/>
      <c r="N2436" s="172"/>
      <c r="O2436" s="172"/>
      <c r="P2436" s="172"/>
      <c r="Q2436" s="172"/>
      <c r="R2436" s="172"/>
      <c r="S2436" s="172"/>
      <c r="T2436" s="173"/>
      <c r="AT2436" s="168" t="s">
        <v>264</v>
      </c>
      <c r="AU2436" s="168" t="s">
        <v>82</v>
      </c>
      <c r="AV2436" s="13" t="s">
        <v>80</v>
      </c>
      <c r="AW2436" s="13" t="s">
        <v>34</v>
      </c>
      <c r="AX2436" s="13" t="s">
        <v>73</v>
      </c>
      <c r="AY2436" s="168" t="s">
        <v>252</v>
      </c>
    </row>
    <row r="2437" spans="2:51" s="14" customFormat="1" ht="11.25">
      <c r="B2437" s="174"/>
      <c r="D2437" s="160" t="s">
        <v>264</v>
      </c>
      <c r="E2437" s="175" t="s">
        <v>3</v>
      </c>
      <c r="F2437" s="176" t="s">
        <v>724</v>
      </c>
      <c r="H2437" s="177">
        <v>44</v>
      </c>
      <c r="I2437" s="178"/>
      <c r="L2437" s="174"/>
      <c r="M2437" s="179"/>
      <c r="N2437" s="180"/>
      <c r="O2437" s="180"/>
      <c r="P2437" s="180"/>
      <c r="Q2437" s="180"/>
      <c r="R2437" s="180"/>
      <c r="S2437" s="180"/>
      <c r="T2437" s="181"/>
      <c r="AT2437" s="175" t="s">
        <v>264</v>
      </c>
      <c r="AU2437" s="175" t="s">
        <v>82</v>
      </c>
      <c r="AV2437" s="14" t="s">
        <v>82</v>
      </c>
      <c r="AW2437" s="14" t="s">
        <v>34</v>
      </c>
      <c r="AX2437" s="14" t="s">
        <v>73</v>
      </c>
      <c r="AY2437" s="175" t="s">
        <v>252</v>
      </c>
    </row>
    <row r="2438" spans="2:51" s="13" customFormat="1" ht="11.25">
      <c r="B2438" s="167"/>
      <c r="D2438" s="160" t="s">
        <v>264</v>
      </c>
      <c r="E2438" s="168" t="s">
        <v>3</v>
      </c>
      <c r="F2438" s="169" t="s">
        <v>7793</v>
      </c>
      <c r="H2438" s="168" t="s">
        <v>3</v>
      </c>
      <c r="I2438" s="170"/>
      <c r="L2438" s="167"/>
      <c r="M2438" s="171"/>
      <c r="N2438" s="172"/>
      <c r="O2438" s="172"/>
      <c r="P2438" s="172"/>
      <c r="Q2438" s="172"/>
      <c r="R2438" s="172"/>
      <c r="S2438" s="172"/>
      <c r="T2438" s="173"/>
      <c r="AT2438" s="168" t="s">
        <v>264</v>
      </c>
      <c r="AU2438" s="168" t="s">
        <v>82</v>
      </c>
      <c r="AV2438" s="13" t="s">
        <v>80</v>
      </c>
      <c r="AW2438" s="13" t="s">
        <v>34</v>
      </c>
      <c r="AX2438" s="13" t="s">
        <v>73</v>
      </c>
      <c r="AY2438" s="168" t="s">
        <v>252</v>
      </c>
    </row>
    <row r="2439" spans="2:51" s="14" customFormat="1" ht="11.25">
      <c r="B2439" s="174"/>
      <c r="D2439" s="160" t="s">
        <v>264</v>
      </c>
      <c r="E2439" s="175" t="s">
        <v>3</v>
      </c>
      <c r="F2439" s="176" t="s">
        <v>618</v>
      </c>
      <c r="H2439" s="177">
        <v>38</v>
      </c>
      <c r="I2439" s="178"/>
      <c r="L2439" s="174"/>
      <c r="M2439" s="179"/>
      <c r="N2439" s="180"/>
      <c r="O2439" s="180"/>
      <c r="P2439" s="180"/>
      <c r="Q2439" s="180"/>
      <c r="R2439" s="180"/>
      <c r="S2439" s="180"/>
      <c r="T2439" s="181"/>
      <c r="AT2439" s="175" t="s">
        <v>264</v>
      </c>
      <c r="AU2439" s="175" t="s">
        <v>82</v>
      </c>
      <c r="AV2439" s="14" t="s">
        <v>82</v>
      </c>
      <c r="AW2439" s="14" t="s">
        <v>34</v>
      </c>
      <c r="AX2439" s="14" t="s">
        <v>73</v>
      </c>
      <c r="AY2439" s="175" t="s">
        <v>252</v>
      </c>
    </row>
    <row r="2440" spans="2:51" s="13" customFormat="1" ht="11.25">
      <c r="B2440" s="167"/>
      <c r="D2440" s="160" t="s">
        <v>264</v>
      </c>
      <c r="E2440" s="168" t="s">
        <v>3</v>
      </c>
      <c r="F2440" s="169" t="s">
        <v>7794</v>
      </c>
      <c r="H2440" s="168" t="s">
        <v>3</v>
      </c>
      <c r="I2440" s="170"/>
      <c r="L2440" s="167"/>
      <c r="M2440" s="171"/>
      <c r="N2440" s="172"/>
      <c r="O2440" s="172"/>
      <c r="P2440" s="172"/>
      <c r="Q2440" s="172"/>
      <c r="R2440" s="172"/>
      <c r="S2440" s="172"/>
      <c r="T2440" s="173"/>
      <c r="AT2440" s="168" t="s">
        <v>264</v>
      </c>
      <c r="AU2440" s="168" t="s">
        <v>82</v>
      </c>
      <c r="AV2440" s="13" t="s">
        <v>80</v>
      </c>
      <c r="AW2440" s="13" t="s">
        <v>34</v>
      </c>
      <c r="AX2440" s="13" t="s">
        <v>73</v>
      </c>
      <c r="AY2440" s="168" t="s">
        <v>252</v>
      </c>
    </row>
    <row r="2441" spans="2:51" s="14" customFormat="1" ht="11.25">
      <c r="B2441" s="174"/>
      <c r="D2441" s="160" t="s">
        <v>264</v>
      </c>
      <c r="E2441" s="175" t="s">
        <v>3</v>
      </c>
      <c r="F2441" s="176" t="s">
        <v>580</v>
      </c>
      <c r="H2441" s="177">
        <v>33</v>
      </c>
      <c r="I2441" s="178"/>
      <c r="L2441" s="174"/>
      <c r="M2441" s="179"/>
      <c r="N2441" s="180"/>
      <c r="O2441" s="180"/>
      <c r="P2441" s="180"/>
      <c r="Q2441" s="180"/>
      <c r="R2441" s="180"/>
      <c r="S2441" s="180"/>
      <c r="T2441" s="181"/>
      <c r="AT2441" s="175" t="s">
        <v>264</v>
      </c>
      <c r="AU2441" s="175" t="s">
        <v>82</v>
      </c>
      <c r="AV2441" s="14" t="s">
        <v>82</v>
      </c>
      <c r="AW2441" s="14" t="s">
        <v>34</v>
      </c>
      <c r="AX2441" s="14" t="s">
        <v>73</v>
      </c>
      <c r="AY2441" s="175" t="s">
        <v>252</v>
      </c>
    </row>
    <row r="2442" spans="2:51" s="13" customFormat="1" ht="11.25">
      <c r="B2442" s="167"/>
      <c r="D2442" s="160" t="s">
        <v>264</v>
      </c>
      <c r="E2442" s="168" t="s">
        <v>3</v>
      </c>
      <c r="F2442" s="169" t="s">
        <v>7795</v>
      </c>
      <c r="H2442" s="168" t="s">
        <v>3</v>
      </c>
      <c r="I2442" s="170"/>
      <c r="L2442" s="167"/>
      <c r="M2442" s="171"/>
      <c r="N2442" s="172"/>
      <c r="O2442" s="172"/>
      <c r="P2442" s="172"/>
      <c r="Q2442" s="172"/>
      <c r="R2442" s="172"/>
      <c r="S2442" s="172"/>
      <c r="T2442" s="173"/>
      <c r="AT2442" s="168" t="s">
        <v>264</v>
      </c>
      <c r="AU2442" s="168" t="s">
        <v>82</v>
      </c>
      <c r="AV2442" s="13" t="s">
        <v>80</v>
      </c>
      <c r="AW2442" s="13" t="s">
        <v>34</v>
      </c>
      <c r="AX2442" s="13" t="s">
        <v>73</v>
      </c>
      <c r="AY2442" s="168" t="s">
        <v>252</v>
      </c>
    </row>
    <row r="2443" spans="2:51" s="14" customFormat="1" ht="11.25">
      <c r="B2443" s="174"/>
      <c r="D2443" s="160" t="s">
        <v>264</v>
      </c>
      <c r="E2443" s="175" t="s">
        <v>3</v>
      </c>
      <c r="F2443" s="176" t="s">
        <v>548</v>
      </c>
      <c r="H2443" s="177">
        <v>30</v>
      </c>
      <c r="I2443" s="178"/>
      <c r="L2443" s="174"/>
      <c r="M2443" s="179"/>
      <c r="N2443" s="180"/>
      <c r="O2443" s="180"/>
      <c r="P2443" s="180"/>
      <c r="Q2443" s="180"/>
      <c r="R2443" s="180"/>
      <c r="S2443" s="180"/>
      <c r="T2443" s="181"/>
      <c r="AT2443" s="175" t="s">
        <v>264</v>
      </c>
      <c r="AU2443" s="175" t="s">
        <v>82</v>
      </c>
      <c r="AV2443" s="14" t="s">
        <v>82</v>
      </c>
      <c r="AW2443" s="14" t="s">
        <v>34</v>
      </c>
      <c r="AX2443" s="14" t="s">
        <v>73</v>
      </c>
      <c r="AY2443" s="175" t="s">
        <v>252</v>
      </c>
    </row>
    <row r="2444" spans="2:51" s="13" customFormat="1" ht="11.25">
      <c r="B2444" s="167"/>
      <c r="D2444" s="160" t="s">
        <v>264</v>
      </c>
      <c r="E2444" s="168" t="s">
        <v>3</v>
      </c>
      <c r="F2444" s="169" t="s">
        <v>7796</v>
      </c>
      <c r="H2444" s="168" t="s">
        <v>3</v>
      </c>
      <c r="I2444" s="170"/>
      <c r="L2444" s="167"/>
      <c r="M2444" s="171"/>
      <c r="N2444" s="172"/>
      <c r="O2444" s="172"/>
      <c r="P2444" s="172"/>
      <c r="Q2444" s="172"/>
      <c r="R2444" s="172"/>
      <c r="S2444" s="172"/>
      <c r="T2444" s="173"/>
      <c r="AT2444" s="168" t="s">
        <v>264</v>
      </c>
      <c r="AU2444" s="168" t="s">
        <v>82</v>
      </c>
      <c r="AV2444" s="13" t="s">
        <v>80</v>
      </c>
      <c r="AW2444" s="13" t="s">
        <v>34</v>
      </c>
      <c r="AX2444" s="13" t="s">
        <v>73</v>
      </c>
      <c r="AY2444" s="168" t="s">
        <v>252</v>
      </c>
    </row>
    <row r="2445" spans="2:51" s="14" customFormat="1" ht="11.25">
      <c r="B2445" s="174"/>
      <c r="D2445" s="160" t="s">
        <v>264</v>
      </c>
      <c r="E2445" s="175" t="s">
        <v>3</v>
      </c>
      <c r="F2445" s="176" t="s">
        <v>509</v>
      </c>
      <c r="H2445" s="177">
        <v>28</v>
      </c>
      <c r="I2445" s="178"/>
      <c r="L2445" s="174"/>
      <c r="M2445" s="179"/>
      <c r="N2445" s="180"/>
      <c r="O2445" s="180"/>
      <c r="P2445" s="180"/>
      <c r="Q2445" s="180"/>
      <c r="R2445" s="180"/>
      <c r="S2445" s="180"/>
      <c r="T2445" s="181"/>
      <c r="AT2445" s="175" t="s">
        <v>264</v>
      </c>
      <c r="AU2445" s="175" t="s">
        <v>82</v>
      </c>
      <c r="AV2445" s="14" t="s">
        <v>82</v>
      </c>
      <c r="AW2445" s="14" t="s">
        <v>34</v>
      </c>
      <c r="AX2445" s="14" t="s">
        <v>73</v>
      </c>
      <c r="AY2445" s="175" t="s">
        <v>252</v>
      </c>
    </row>
    <row r="2446" spans="2:51" s="13" customFormat="1" ht="11.25">
      <c r="B2446" s="167"/>
      <c r="D2446" s="160" t="s">
        <v>264</v>
      </c>
      <c r="E2446" s="168" t="s">
        <v>3</v>
      </c>
      <c r="F2446" s="169" t="s">
        <v>7797</v>
      </c>
      <c r="H2446" s="168" t="s">
        <v>3</v>
      </c>
      <c r="I2446" s="170"/>
      <c r="L2446" s="167"/>
      <c r="M2446" s="171"/>
      <c r="N2446" s="172"/>
      <c r="O2446" s="172"/>
      <c r="P2446" s="172"/>
      <c r="Q2446" s="172"/>
      <c r="R2446" s="172"/>
      <c r="S2446" s="172"/>
      <c r="T2446" s="173"/>
      <c r="AT2446" s="168" t="s">
        <v>264</v>
      </c>
      <c r="AU2446" s="168" t="s">
        <v>82</v>
      </c>
      <c r="AV2446" s="13" t="s">
        <v>80</v>
      </c>
      <c r="AW2446" s="13" t="s">
        <v>34</v>
      </c>
      <c r="AX2446" s="13" t="s">
        <v>73</v>
      </c>
      <c r="AY2446" s="168" t="s">
        <v>252</v>
      </c>
    </row>
    <row r="2447" spans="2:51" s="14" customFormat="1" ht="11.25">
      <c r="B2447" s="174"/>
      <c r="D2447" s="160" t="s">
        <v>264</v>
      </c>
      <c r="E2447" s="175" t="s">
        <v>3</v>
      </c>
      <c r="F2447" s="176" t="s">
        <v>494</v>
      </c>
      <c r="H2447" s="177">
        <v>26</v>
      </c>
      <c r="I2447" s="178"/>
      <c r="L2447" s="174"/>
      <c r="M2447" s="179"/>
      <c r="N2447" s="180"/>
      <c r="O2447" s="180"/>
      <c r="P2447" s="180"/>
      <c r="Q2447" s="180"/>
      <c r="R2447" s="180"/>
      <c r="S2447" s="180"/>
      <c r="T2447" s="181"/>
      <c r="AT2447" s="175" t="s">
        <v>264</v>
      </c>
      <c r="AU2447" s="175" t="s">
        <v>82</v>
      </c>
      <c r="AV2447" s="14" t="s">
        <v>82</v>
      </c>
      <c r="AW2447" s="14" t="s">
        <v>34</v>
      </c>
      <c r="AX2447" s="14" t="s">
        <v>73</v>
      </c>
      <c r="AY2447" s="175" t="s">
        <v>252</v>
      </c>
    </row>
    <row r="2448" spans="2:51" s="13" customFormat="1" ht="11.25">
      <c r="B2448" s="167"/>
      <c r="D2448" s="160" t="s">
        <v>264</v>
      </c>
      <c r="E2448" s="168" t="s">
        <v>3</v>
      </c>
      <c r="F2448" s="169" t="s">
        <v>7798</v>
      </c>
      <c r="H2448" s="168" t="s">
        <v>3</v>
      </c>
      <c r="I2448" s="170"/>
      <c r="L2448" s="167"/>
      <c r="M2448" s="171"/>
      <c r="N2448" s="172"/>
      <c r="O2448" s="172"/>
      <c r="P2448" s="172"/>
      <c r="Q2448" s="172"/>
      <c r="R2448" s="172"/>
      <c r="S2448" s="172"/>
      <c r="T2448" s="173"/>
      <c r="AT2448" s="168" t="s">
        <v>264</v>
      </c>
      <c r="AU2448" s="168" t="s">
        <v>82</v>
      </c>
      <c r="AV2448" s="13" t="s">
        <v>80</v>
      </c>
      <c r="AW2448" s="13" t="s">
        <v>34</v>
      </c>
      <c r="AX2448" s="13" t="s">
        <v>73</v>
      </c>
      <c r="AY2448" s="168" t="s">
        <v>252</v>
      </c>
    </row>
    <row r="2449" spans="2:51" s="14" customFormat="1" ht="11.25">
      <c r="B2449" s="174"/>
      <c r="D2449" s="160" t="s">
        <v>264</v>
      </c>
      <c r="E2449" s="175" t="s">
        <v>3</v>
      </c>
      <c r="F2449" s="176" t="s">
        <v>475</v>
      </c>
      <c r="H2449" s="177">
        <v>24</v>
      </c>
      <c r="I2449" s="178"/>
      <c r="L2449" s="174"/>
      <c r="M2449" s="179"/>
      <c r="N2449" s="180"/>
      <c r="O2449" s="180"/>
      <c r="P2449" s="180"/>
      <c r="Q2449" s="180"/>
      <c r="R2449" s="180"/>
      <c r="S2449" s="180"/>
      <c r="T2449" s="181"/>
      <c r="AT2449" s="175" t="s">
        <v>264</v>
      </c>
      <c r="AU2449" s="175" t="s">
        <v>82</v>
      </c>
      <c r="AV2449" s="14" t="s">
        <v>82</v>
      </c>
      <c r="AW2449" s="14" t="s">
        <v>34</v>
      </c>
      <c r="AX2449" s="14" t="s">
        <v>73</v>
      </c>
      <c r="AY2449" s="175" t="s">
        <v>252</v>
      </c>
    </row>
    <row r="2450" spans="2:51" s="13" customFormat="1" ht="11.25">
      <c r="B2450" s="167"/>
      <c r="D2450" s="160" t="s">
        <v>264</v>
      </c>
      <c r="E2450" s="168" t="s">
        <v>3</v>
      </c>
      <c r="F2450" s="169" t="s">
        <v>7799</v>
      </c>
      <c r="H2450" s="168" t="s">
        <v>3</v>
      </c>
      <c r="I2450" s="170"/>
      <c r="L2450" s="167"/>
      <c r="M2450" s="171"/>
      <c r="N2450" s="172"/>
      <c r="O2450" s="172"/>
      <c r="P2450" s="172"/>
      <c r="Q2450" s="172"/>
      <c r="R2450" s="172"/>
      <c r="S2450" s="172"/>
      <c r="T2450" s="173"/>
      <c r="AT2450" s="168" t="s">
        <v>264</v>
      </c>
      <c r="AU2450" s="168" t="s">
        <v>82</v>
      </c>
      <c r="AV2450" s="13" t="s">
        <v>80</v>
      </c>
      <c r="AW2450" s="13" t="s">
        <v>34</v>
      </c>
      <c r="AX2450" s="13" t="s">
        <v>73</v>
      </c>
      <c r="AY2450" s="168" t="s">
        <v>252</v>
      </c>
    </row>
    <row r="2451" spans="2:51" s="14" customFormat="1" ht="11.25">
      <c r="B2451" s="174"/>
      <c r="D2451" s="160" t="s">
        <v>264</v>
      </c>
      <c r="E2451" s="175" t="s">
        <v>3</v>
      </c>
      <c r="F2451" s="176" t="s">
        <v>8</v>
      </c>
      <c r="H2451" s="177">
        <v>21</v>
      </c>
      <c r="I2451" s="178"/>
      <c r="L2451" s="174"/>
      <c r="M2451" s="179"/>
      <c r="N2451" s="180"/>
      <c r="O2451" s="180"/>
      <c r="P2451" s="180"/>
      <c r="Q2451" s="180"/>
      <c r="R2451" s="180"/>
      <c r="S2451" s="180"/>
      <c r="T2451" s="181"/>
      <c r="AT2451" s="175" t="s">
        <v>264</v>
      </c>
      <c r="AU2451" s="175" t="s">
        <v>82</v>
      </c>
      <c r="AV2451" s="14" t="s">
        <v>82</v>
      </c>
      <c r="AW2451" s="14" t="s">
        <v>34</v>
      </c>
      <c r="AX2451" s="14" t="s">
        <v>73</v>
      </c>
      <c r="AY2451" s="175" t="s">
        <v>252</v>
      </c>
    </row>
    <row r="2452" spans="2:51" s="13" customFormat="1" ht="11.25">
      <c r="B2452" s="167"/>
      <c r="D2452" s="160" t="s">
        <v>264</v>
      </c>
      <c r="E2452" s="168" t="s">
        <v>3</v>
      </c>
      <c r="F2452" s="169" t="s">
        <v>7800</v>
      </c>
      <c r="H2452" s="168" t="s">
        <v>3</v>
      </c>
      <c r="I2452" s="170"/>
      <c r="L2452" s="167"/>
      <c r="M2452" s="171"/>
      <c r="N2452" s="172"/>
      <c r="O2452" s="172"/>
      <c r="P2452" s="172"/>
      <c r="Q2452" s="172"/>
      <c r="R2452" s="172"/>
      <c r="S2452" s="172"/>
      <c r="T2452" s="173"/>
      <c r="AT2452" s="168" t="s">
        <v>264</v>
      </c>
      <c r="AU2452" s="168" t="s">
        <v>82</v>
      </c>
      <c r="AV2452" s="13" t="s">
        <v>80</v>
      </c>
      <c r="AW2452" s="13" t="s">
        <v>34</v>
      </c>
      <c r="AX2452" s="13" t="s">
        <v>73</v>
      </c>
      <c r="AY2452" s="168" t="s">
        <v>252</v>
      </c>
    </row>
    <row r="2453" spans="2:51" s="14" customFormat="1" ht="11.25">
      <c r="B2453" s="174"/>
      <c r="D2453" s="160" t="s">
        <v>264</v>
      </c>
      <c r="E2453" s="175" t="s">
        <v>3</v>
      </c>
      <c r="F2453" s="176" t="s">
        <v>414</v>
      </c>
      <c r="H2453" s="177">
        <v>17</v>
      </c>
      <c r="I2453" s="178"/>
      <c r="L2453" s="174"/>
      <c r="M2453" s="179"/>
      <c r="N2453" s="180"/>
      <c r="O2453" s="180"/>
      <c r="P2453" s="180"/>
      <c r="Q2453" s="180"/>
      <c r="R2453" s="180"/>
      <c r="S2453" s="180"/>
      <c r="T2453" s="181"/>
      <c r="AT2453" s="175" t="s">
        <v>264</v>
      </c>
      <c r="AU2453" s="175" t="s">
        <v>82</v>
      </c>
      <c r="AV2453" s="14" t="s">
        <v>82</v>
      </c>
      <c r="AW2453" s="14" t="s">
        <v>34</v>
      </c>
      <c r="AX2453" s="14" t="s">
        <v>73</v>
      </c>
      <c r="AY2453" s="175" t="s">
        <v>252</v>
      </c>
    </row>
    <row r="2454" spans="2:51" s="13" customFormat="1" ht="11.25">
      <c r="B2454" s="167"/>
      <c r="D2454" s="160" t="s">
        <v>264</v>
      </c>
      <c r="E2454" s="168" t="s">
        <v>3</v>
      </c>
      <c r="F2454" s="169" t="s">
        <v>7801</v>
      </c>
      <c r="H2454" s="168" t="s">
        <v>3</v>
      </c>
      <c r="I2454" s="170"/>
      <c r="L2454" s="167"/>
      <c r="M2454" s="171"/>
      <c r="N2454" s="172"/>
      <c r="O2454" s="172"/>
      <c r="P2454" s="172"/>
      <c r="Q2454" s="172"/>
      <c r="R2454" s="172"/>
      <c r="S2454" s="172"/>
      <c r="T2454" s="173"/>
      <c r="AT2454" s="168" t="s">
        <v>264</v>
      </c>
      <c r="AU2454" s="168" t="s">
        <v>82</v>
      </c>
      <c r="AV2454" s="13" t="s">
        <v>80</v>
      </c>
      <c r="AW2454" s="13" t="s">
        <v>34</v>
      </c>
      <c r="AX2454" s="13" t="s">
        <v>73</v>
      </c>
      <c r="AY2454" s="168" t="s">
        <v>252</v>
      </c>
    </row>
    <row r="2455" spans="2:51" s="14" customFormat="1" ht="11.25">
      <c r="B2455" s="174"/>
      <c r="D2455" s="160" t="s">
        <v>264</v>
      </c>
      <c r="E2455" s="175" t="s">
        <v>3</v>
      </c>
      <c r="F2455" s="176" t="s">
        <v>423</v>
      </c>
      <c r="H2455" s="177">
        <v>18</v>
      </c>
      <c r="I2455" s="178"/>
      <c r="L2455" s="174"/>
      <c r="M2455" s="179"/>
      <c r="N2455" s="180"/>
      <c r="O2455" s="180"/>
      <c r="P2455" s="180"/>
      <c r="Q2455" s="180"/>
      <c r="R2455" s="180"/>
      <c r="S2455" s="180"/>
      <c r="T2455" s="181"/>
      <c r="AT2455" s="175" t="s">
        <v>264</v>
      </c>
      <c r="AU2455" s="175" t="s">
        <v>82</v>
      </c>
      <c r="AV2455" s="14" t="s">
        <v>82</v>
      </c>
      <c r="AW2455" s="14" t="s">
        <v>34</v>
      </c>
      <c r="AX2455" s="14" t="s">
        <v>73</v>
      </c>
      <c r="AY2455" s="175" t="s">
        <v>252</v>
      </c>
    </row>
    <row r="2456" spans="2:51" s="13" customFormat="1" ht="11.25">
      <c r="B2456" s="167"/>
      <c r="D2456" s="160" t="s">
        <v>264</v>
      </c>
      <c r="E2456" s="168" t="s">
        <v>3</v>
      </c>
      <c r="F2456" s="169" t="s">
        <v>7802</v>
      </c>
      <c r="H2456" s="168" t="s">
        <v>3</v>
      </c>
      <c r="I2456" s="170"/>
      <c r="L2456" s="167"/>
      <c r="M2456" s="171"/>
      <c r="N2456" s="172"/>
      <c r="O2456" s="172"/>
      <c r="P2456" s="172"/>
      <c r="Q2456" s="172"/>
      <c r="R2456" s="172"/>
      <c r="S2456" s="172"/>
      <c r="T2456" s="173"/>
      <c r="AT2456" s="168" t="s">
        <v>264</v>
      </c>
      <c r="AU2456" s="168" t="s">
        <v>82</v>
      </c>
      <c r="AV2456" s="13" t="s">
        <v>80</v>
      </c>
      <c r="AW2456" s="13" t="s">
        <v>34</v>
      </c>
      <c r="AX2456" s="13" t="s">
        <v>73</v>
      </c>
      <c r="AY2456" s="168" t="s">
        <v>252</v>
      </c>
    </row>
    <row r="2457" spans="2:51" s="14" customFormat="1" ht="11.25">
      <c r="B2457" s="174"/>
      <c r="D2457" s="160" t="s">
        <v>264</v>
      </c>
      <c r="E2457" s="175" t="s">
        <v>3</v>
      </c>
      <c r="F2457" s="176" t="s">
        <v>9</v>
      </c>
      <c r="H2457" s="177">
        <v>15</v>
      </c>
      <c r="I2457" s="178"/>
      <c r="L2457" s="174"/>
      <c r="M2457" s="179"/>
      <c r="N2457" s="180"/>
      <c r="O2457" s="180"/>
      <c r="P2457" s="180"/>
      <c r="Q2457" s="180"/>
      <c r="R2457" s="180"/>
      <c r="S2457" s="180"/>
      <c r="T2457" s="181"/>
      <c r="AT2457" s="175" t="s">
        <v>264</v>
      </c>
      <c r="AU2457" s="175" t="s">
        <v>82</v>
      </c>
      <c r="AV2457" s="14" t="s">
        <v>82</v>
      </c>
      <c r="AW2457" s="14" t="s">
        <v>34</v>
      </c>
      <c r="AX2457" s="14" t="s">
        <v>73</v>
      </c>
      <c r="AY2457" s="175" t="s">
        <v>252</v>
      </c>
    </row>
    <row r="2458" spans="2:51" s="13" customFormat="1" ht="11.25">
      <c r="B2458" s="167"/>
      <c r="D2458" s="160" t="s">
        <v>264</v>
      </c>
      <c r="E2458" s="168" t="s">
        <v>3</v>
      </c>
      <c r="F2458" s="169" t="s">
        <v>7803</v>
      </c>
      <c r="H2458" s="168" t="s">
        <v>3</v>
      </c>
      <c r="I2458" s="170"/>
      <c r="L2458" s="167"/>
      <c r="M2458" s="171"/>
      <c r="N2458" s="172"/>
      <c r="O2458" s="172"/>
      <c r="P2458" s="172"/>
      <c r="Q2458" s="172"/>
      <c r="R2458" s="172"/>
      <c r="S2458" s="172"/>
      <c r="T2458" s="173"/>
      <c r="AT2458" s="168" t="s">
        <v>264</v>
      </c>
      <c r="AU2458" s="168" t="s">
        <v>82</v>
      </c>
      <c r="AV2458" s="13" t="s">
        <v>80</v>
      </c>
      <c r="AW2458" s="13" t="s">
        <v>34</v>
      </c>
      <c r="AX2458" s="13" t="s">
        <v>73</v>
      </c>
      <c r="AY2458" s="168" t="s">
        <v>252</v>
      </c>
    </row>
    <row r="2459" spans="2:51" s="14" customFormat="1" ht="11.25">
      <c r="B2459" s="174"/>
      <c r="D2459" s="160" t="s">
        <v>264</v>
      </c>
      <c r="E2459" s="175" t="s">
        <v>3</v>
      </c>
      <c r="F2459" s="176" t="s">
        <v>318</v>
      </c>
      <c r="H2459" s="177">
        <v>8</v>
      </c>
      <c r="I2459" s="178"/>
      <c r="L2459" s="174"/>
      <c r="M2459" s="179"/>
      <c r="N2459" s="180"/>
      <c r="O2459" s="180"/>
      <c r="P2459" s="180"/>
      <c r="Q2459" s="180"/>
      <c r="R2459" s="180"/>
      <c r="S2459" s="180"/>
      <c r="T2459" s="181"/>
      <c r="AT2459" s="175" t="s">
        <v>264</v>
      </c>
      <c r="AU2459" s="175" t="s">
        <v>82</v>
      </c>
      <c r="AV2459" s="14" t="s">
        <v>82</v>
      </c>
      <c r="AW2459" s="14" t="s">
        <v>34</v>
      </c>
      <c r="AX2459" s="14" t="s">
        <v>73</v>
      </c>
      <c r="AY2459" s="175" t="s">
        <v>252</v>
      </c>
    </row>
    <row r="2460" spans="2:51" s="13" customFormat="1" ht="11.25">
      <c r="B2460" s="167"/>
      <c r="D2460" s="160" t="s">
        <v>264</v>
      </c>
      <c r="E2460" s="168" t="s">
        <v>3</v>
      </c>
      <c r="F2460" s="169" t="s">
        <v>7804</v>
      </c>
      <c r="H2460" s="168" t="s">
        <v>3</v>
      </c>
      <c r="I2460" s="170"/>
      <c r="L2460" s="167"/>
      <c r="M2460" s="171"/>
      <c r="N2460" s="172"/>
      <c r="O2460" s="172"/>
      <c r="P2460" s="172"/>
      <c r="Q2460" s="172"/>
      <c r="R2460" s="172"/>
      <c r="S2460" s="172"/>
      <c r="T2460" s="173"/>
      <c r="AT2460" s="168" t="s">
        <v>264</v>
      </c>
      <c r="AU2460" s="168" t="s">
        <v>82</v>
      </c>
      <c r="AV2460" s="13" t="s">
        <v>80</v>
      </c>
      <c r="AW2460" s="13" t="s">
        <v>34</v>
      </c>
      <c r="AX2460" s="13" t="s">
        <v>73</v>
      </c>
      <c r="AY2460" s="168" t="s">
        <v>252</v>
      </c>
    </row>
    <row r="2461" spans="2:51" s="14" customFormat="1" ht="11.25">
      <c r="B2461" s="174"/>
      <c r="D2461" s="160" t="s">
        <v>264</v>
      </c>
      <c r="E2461" s="175" t="s">
        <v>3</v>
      </c>
      <c r="F2461" s="176" t="s">
        <v>475</v>
      </c>
      <c r="H2461" s="177">
        <v>24</v>
      </c>
      <c r="I2461" s="178"/>
      <c r="L2461" s="174"/>
      <c r="M2461" s="179"/>
      <c r="N2461" s="180"/>
      <c r="O2461" s="180"/>
      <c r="P2461" s="180"/>
      <c r="Q2461" s="180"/>
      <c r="R2461" s="180"/>
      <c r="S2461" s="180"/>
      <c r="T2461" s="181"/>
      <c r="AT2461" s="175" t="s">
        <v>264</v>
      </c>
      <c r="AU2461" s="175" t="s">
        <v>82</v>
      </c>
      <c r="AV2461" s="14" t="s">
        <v>82</v>
      </c>
      <c r="AW2461" s="14" t="s">
        <v>34</v>
      </c>
      <c r="AX2461" s="14" t="s">
        <v>73</v>
      </c>
      <c r="AY2461" s="175" t="s">
        <v>252</v>
      </c>
    </row>
    <row r="2462" spans="2:51" s="13" customFormat="1" ht="11.25">
      <c r="B2462" s="167"/>
      <c r="D2462" s="160" t="s">
        <v>264</v>
      </c>
      <c r="E2462" s="168" t="s">
        <v>3</v>
      </c>
      <c r="F2462" s="169" t="s">
        <v>7805</v>
      </c>
      <c r="H2462" s="168" t="s">
        <v>3</v>
      </c>
      <c r="I2462" s="170"/>
      <c r="L2462" s="167"/>
      <c r="M2462" s="171"/>
      <c r="N2462" s="172"/>
      <c r="O2462" s="172"/>
      <c r="P2462" s="172"/>
      <c r="Q2462" s="172"/>
      <c r="R2462" s="172"/>
      <c r="S2462" s="172"/>
      <c r="T2462" s="173"/>
      <c r="AT2462" s="168" t="s">
        <v>264</v>
      </c>
      <c r="AU2462" s="168" t="s">
        <v>82</v>
      </c>
      <c r="AV2462" s="13" t="s">
        <v>80</v>
      </c>
      <c r="AW2462" s="13" t="s">
        <v>34</v>
      </c>
      <c r="AX2462" s="13" t="s">
        <v>73</v>
      </c>
      <c r="AY2462" s="168" t="s">
        <v>252</v>
      </c>
    </row>
    <row r="2463" spans="2:51" s="14" customFormat="1" ht="11.25">
      <c r="B2463" s="174"/>
      <c r="D2463" s="160" t="s">
        <v>264</v>
      </c>
      <c r="E2463" s="175" t="s">
        <v>3</v>
      </c>
      <c r="F2463" s="176" t="s">
        <v>451</v>
      </c>
      <c r="H2463" s="177">
        <v>22</v>
      </c>
      <c r="I2463" s="178"/>
      <c r="L2463" s="174"/>
      <c r="M2463" s="179"/>
      <c r="N2463" s="180"/>
      <c r="O2463" s="180"/>
      <c r="P2463" s="180"/>
      <c r="Q2463" s="180"/>
      <c r="R2463" s="180"/>
      <c r="S2463" s="180"/>
      <c r="T2463" s="181"/>
      <c r="AT2463" s="175" t="s">
        <v>264</v>
      </c>
      <c r="AU2463" s="175" t="s">
        <v>82</v>
      </c>
      <c r="AV2463" s="14" t="s">
        <v>82</v>
      </c>
      <c r="AW2463" s="14" t="s">
        <v>34</v>
      </c>
      <c r="AX2463" s="14" t="s">
        <v>73</v>
      </c>
      <c r="AY2463" s="175" t="s">
        <v>252</v>
      </c>
    </row>
    <row r="2464" spans="2:51" s="13" customFormat="1" ht="11.25">
      <c r="B2464" s="167"/>
      <c r="D2464" s="160" t="s">
        <v>264</v>
      </c>
      <c r="E2464" s="168" t="s">
        <v>3</v>
      </c>
      <c r="F2464" s="169" t="s">
        <v>7806</v>
      </c>
      <c r="H2464" s="168" t="s">
        <v>3</v>
      </c>
      <c r="I2464" s="170"/>
      <c r="L2464" s="167"/>
      <c r="M2464" s="171"/>
      <c r="N2464" s="172"/>
      <c r="O2464" s="172"/>
      <c r="P2464" s="172"/>
      <c r="Q2464" s="172"/>
      <c r="R2464" s="172"/>
      <c r="S2464" s="172"/>
      <c r="T2464" s="173"/>
      <c r="AT2464" s="168" t="s">
        <v>264</v>
      </c>
      <c r="AU2464" s="168" t="s">
        <v>82</v>
      </c>
      <c r="AV2464" s="13" t="s">
        <v>80</v>
      </c>
      <c r="AW2464" s="13" t="s">
        <v>34</v>
      </c>
      <c r="AX2464" s="13" t="s">
        <v>73</v>
      </c>
      <c r="AY2464" s="168" t="s">
        <v>252</v>
      </c>
    </row>
    <row r="2465" spans="2:51" s="14" customFormat="1" ht="11.25">
      <c r="B2465" s="174"/>
      <c r="D2465" s="160" t="s">
        <v>264</v>
      </c>
      <c r="E2465" s="175" t="s">
        <v>3</v>
      </c>
      <c r="F2465" s="176" t="s">
        <v>429</v>
      </c>
      <c r="H2465" s="177">
        <v>19</v>
      </c>
      <c r="I2465" s="178"/>
      <c r="L2465" s="174"/>
      <c r="M2465" s="179"/>
      <c r="N2465" s="180"/>
      <c r="O2465" s="180"/>
      <c r="P2465" s="180"/>
      <c r="Q2465" s="180"/>
      <c r="R2465" s="180"/>
      <c r="S2465" s="180"/>
      <c r="T2465" s="181"/>
      <c r="AT2465" s="175" t="s">
        <v>264</v>
      </c>
      <c r="AU2465" s="175" t="s">
        <v>82</v>
      </c>
      <c r="AV2465" s="14" t="s">
        <v>82</v>
      </c>
      <c r="AW2465" s="14" t="s">
        <v>34</v>
      </c>
      <c r="AX2465" s="14" t="s">
        <v>73</v>
      </c>
      <c r="AY2465" s="175" t="s">
        <v>252</v>
      </c>
    </row>
    <row r="2466" spans="2:51" s="13" customFormat="1" ht="11.25">
      <c r="B2466" s="167"/>
      <c r="D2466" s="160" t="s">
        <v>264</v>
      </c>
      <c r="E2466" s="168" t="s">
        <v>3</v>
      </c>
      <c r="F2466" s="169" t="s">
        <v>7807</v>
      </c>
      <c r="H2466" s="168" t="s">
        <v>3</v>
      </c>
      <c r="I2466" s="170"/>
      <c r="L2466" s="167"/>
      <c r="M2466" s="171"/>
      <c r="N2466" s="172"/>
      <c r="O2466" s="172"/>
      <c r="P2466" s="172"/>
      <c r="Q2466" s="172"/>
      <c r="R2466" s="172"/>
      <c r="S2466" s="172"/>
      <c r="T2466" s="173"/>
      <c r="AT2466" s="168" t="s">
        <v>264</v>
      </c>
      <c r="AU2466" s="168" t="s">
        <v>82</v>
      </c>
      <c r="AV2466" s="13" t="s">
        <v>80</v>
      </c>
      <c r="AW2466" s="13" t="s">
        <v>34</v>
      </c>
      <c r="AX2466" s="13" t="s">
        <v>73</v>
      </c>
      <c r="AY2466" s="168" t="s">
        <v>252</v>
      </c>
    </row>
    <row r="2467" spans="2:51" s="14" customFormat="1" ht="11.25">
      <c r="B2467" s="174"/>
      <c r="D2467" s="160" t="s">
        <v>264</v>
      </c>
      <c r="E2467" s="175" t="s">
        <v>3</v>
      </c>
      <c r="F2467" s="176" t="s">
        <v>414</v>
      </c>
      <c r="H2467" s="177">
        <v>17</v>
      </c>
      <c r="I2467" s="178"/>
      <c r="L2467" s="174"/>
      <c r="M2467" s="179"/>
      <c r="N2467" s="180"/>
      <c r="O2467" s="180"/>
      <c r="P2467" s="180"/>
      <c r="Q2467" s="180"/>
      <c r="R2467" s="180"/>
      <c r="S2467" s="180"/>
      <c r="T2467" s="181"/>
      <c r="AT2467" s="175" t="s">
        <v>264</v>
      </c>
      <c r="AU2467" s="175" t="s">
        <v>82</v>
      </c>
      <c r="AV2467" s="14" t="s">
        <v>82</v>
      </c>
      <c r="AW2467" s="14" t="s">
        <v>34</v>
      </c>
      <c r="AX2467" s="14" t="s">
        <v>73</v>
      </c>
      <c r="AY2467" s="175" t="s">
        <v>252</v>
      </c>
    </row>
    <row r="2468" spans="2:51" s="13" customFormat="1" ht="11.25">
      <c r="B2468" s="167"/>
      <c r="D2468" s="160" t="s">
        <v>264</v>
      </c>
      <c r="E2468" s="168" t="s">
        <v>3</v>
      </c>
      <c r="F2468" s="169" t="s">
        <v>7808</v>
      </c>
      <c r="H2468" s="168" t="s">
        <v>3</v>
      </c>
      <c r="I2468" s="170"/>
      <c r="L2468" s="167"/>
      <c r="M2468" s="171"/>
      <c r="N2468" s="172"/>
      <c r="O2468" s="172"/>
      <c r="P2468" s="172"/>
      <c r="Q2468" s="172"/>
      <c r="R2468" s="172"/>
      <c r="S2468" s="172"/>
      <c r="T2468" s="173"/>
      <c r="AT2468" s="168" t="s">
        <v>264</v>
      </c>
      <c r="AU2468" s="168" t="s">
        <v>82</v>
      </c>
      <c r="AV2468" s="13" t="s">
        <v>80</v>
      </c>
      <c r="AW2468" s="13" t="s">
        <v>34</v>
      </c>
      <c r="AX2468" s="13" t="s">
        <v>73</v>
      </c>
      <c r="AY2468" s="168" t="s">
        <v>252</v>
      </c>
    </row>
    <row r="2469" spans="2:51" s="14" customFormat="1" ht="11.25">
      <c r="B2469" s="174"/>
      <c r="D2469" s="160" t="s">
        <v>264</v>
      </c>
      <c r="E2469" s="175" t="s">
        <v>3</v>
      </c>
      <c r="F2469" s="176" t="s">
        <v>8</v>
      </c>
      <c r="H2469" s="177">
        <v>21</v>
      </c>
      <c r="I2469" s="178"/>
      <c r="L2469" s="174"/>
      <c r="M2469" s="179"/>
      <c r="N2469" s="180"/>
      <c r="O2469" s="180"/>
      <c r="P2469" s="180"/>
      <c r="Q2469" s="180"/>
      <c r="R2469" s="180"/>
      <c r="S2469" s="180"/>
      <c r="T2469" s="181"/>
      <c r="AT2469" s="175" t="s">
        <v>264</v>
      </c>
      <c r="AU2469" s="175" t="s">
        <v>82</v>
      </c>
      <c r="AV2469" s="14" t="s">
        <v>82</v>
      </c>
      <c r="AW2469" s="14" t="s">
        <v>34</v>
      </c>
      <c r="AX2469" s="14" t="s">
        <v>73</v>
      </c>
      <c r="AY2469" s="175" t="s">
        <v>252</v>
      </c>
    </row>
    <row r="2470" spans="2:51" s="13" customFormat="1" ht="11.25">
      <c r="B2470" s="167"/>
      <c r="D2470" s="160" t="s">
        <v>264</v>
      </c>
      <c r="E2470" s="168" t="s">
        <v>3</v>
      </c>
      <c r="F2470" s="169" t="s">
        <v>7809</v>
      </c>
      <c r="H2470" s="168" t="s">
        <v>3</v>
      </c>
      <c r="I2470" s="170"/>
      <c r="L2470" s="167"/>
      <c r="M2470" s="171"/>
      <c r="N2470" s="172"/>
      <c r="O2470" s="172"/>
      <c r="P2470" s="172"/>
      <c r="Q2470" s="172"/>
      <c r="R2470" s="172"/>
      <c r="S2470" s="172"/>
      <c r="T2470" s="173"/>
      <c r="AT2470" s="168" t="s">
        <v>264</v>
      </c>
      <c r="AU2470" s="168" t="s">
        <v>82</v>
      </c>
      <c r="AV2470" s="13" t="s">
        <v>80</v>
      </c>
      <c r="AW2470" s="13" t="s">
        <v>34</v>
      </c>
      <c r="AX2470" s="13" t="s">
        <v>73</v>
      </c>
      <c r="AY2470" s="168" t="s">
        <v>252</v>
      </c>
    </row>
    <row r="2471" spans="2:51" s="14" customFormat="1" ht="11.25">
      <c r="B2471" s="174"/>
      <c r="D2471" s="160" t="s">
        <v>264</v>
      </c>
      <c r="E2471" s="175" t="s">
        <v>3</v>
      </c>
      <c r="F2471" s="176" t="s">
        <v>326</v>
      </c>
      <c r="H2471" s="177">
        <v>23</v>
      </c>
      <c r="I2471" s="178"/>
      <c r="L2471" s="174"/>
      <c r="M2471" s="179"/>
      <c r="N2471" s="180"/>
      <c r="O2471" s="180"/>
      <c r="P2471" s="180"/>
      <c r="Q2471" s="180"/>
      <c r="R2471" s="180"/>
      <c r="S2471" s="180"/>
      <c r="T2471" s="181"/>
      <c r="AT2471" s="175" t="s">
        <v>264</v>
      </c>
      <c r="AU2471" s="175" t="s">
        <v>82</v>
      </c>
      <c r="AV2471" s="14" t="s">
        <v>82</v>
      </c>
      <c r="AW2471" s="14" t="s">
        <v>34</v>
      </c>
      <c r="AX2471" s="14" t="s">
        <v>73</v>
      </c>
      <c r="AY2471" s="175" t="s">
        <v>252</v>
      </c>
    </row>
    <row r="2472" spans="2:51" s="13" customFormat="1" ht="11.25">
      <c r="B2472" s="167"/>
      <c r="D2472" s="160" t="s">
        <v>264</v>
      </c>
      <c r="E2472" s="168" t="s">
        <v>3</v>
      </c>
      <c r="F2472" s="169" t="s">
        <v>7810</v>
      </c>
      <c r="H2472" s="168" t="s">
        <v>3</v>
      </c>
      <c r="I2472" s="170"/>
      <c r="L2472" s="167"/>
      <c r="M2472" s="171"/>
      <c r="N2472" s="172"/>
      <c r="O2472" s="172"/>
      <c r="P2472" s="172"/>
      <c r="Q2472" s="172"/>
      <c r="R2472" s="172"/>
      <c r="S2472" s="172"/>
      <c r="T2472" s="173"/>
      <c r="AT2472" s="168" t="s">
        <v>264</v>
      </c>
      <c r="AU2472" s="168" t="s">
        <v>82</v>
      </c>
      <c r="AV2472" s="13" t="s">
        <v>80</v>
      </c>
      <c r="AW2472" s="13" t="s">
        <v>34</v>
      </c>
      <c r="AX2472" s="13" t="s">
        <v>73</v>
      </c>
      <c r="AY2472" s="168" t="s">
        <v>252</v>
      </c>
    </row>
    <row r="2473" spans="2:51" s="14" customFormat="1" ht="11.25">
      <c r="B2473" s="174"/>
      <c r="D2473" s="160" t="s">
        <v>264</v>
      </c>
      <c r="E2473" s="175" t="s">
        <v>3</v>
      </c>
      <c r="F2473" s="176" t="s">
        <v>503</v>
      </c>
      <c r="H2473" s="177">
        <v>27</v>
      </c>
      <c r="I2473" s="178"/>
      <c r="L2473" s="174"/>
      <c r="M2473" s="179"/>
      <c r="N2473" s="180"/>
      <c r="O2473" s="180"/>
      <c r="P2473" s="180"/>
      <c r="Q2473" s="180"/>
      <c r="R2473" s="180"/>
      <c r="S2473" s="180"/>
      <c r="T2473" s="181"/>
      <c r="AT2473" s="175" t="s">
        <v>264</v>
      </c>
      <c r="AU2473" s="175" t="s">
        <v>82</v>
      </c>
      <c r="AV2473" s="14" t="s">
        <v>82</v>
      </c>
      <c r="AW2473" s="14" t="s">
        <v>34</v>
      </c>
      <c r="AX2473" s="14" t="s">
        <v>73</v>
      </c>
      <c r="AY2473" s="175" t="s">
        <v>252</v>
      </c>
    </row>
    <row r="2474" spans="2:51" s="13" customFormat="1" ht="11.25">
      <c r="B2474" s="167"/>
      <c r="D2474" s="160" t="s">
        <v>264</v>
      </c>
      <c r="E2474" s="168" t="s">
        <v>3</v>
      </c>
      <c r="F2474" s="169" t="s">
        <v>7811</v>
      </c>
      <c r="H2474" s="168" t="s">
        <v>3</v>
      </c>
      <c r="I2474" s="170"/>
      <c r="L2474" s="167"/>
      <c r="M2474" s="171"/>
      <c r="N2474" s="172"/>
      <c r="O2474" s="172"/>
      <c r="P2474" s="172"/>
      <c r="Q2474" s="172"/>
      <c r="R2474" s="172"/>
      <c r="S2474" s="172"/>
      <c r="T2474" s="173"/>
      <c r="AT2474" s="168" t="s">
        <v>264</v>
      </c>
      <c r="AU2474" s="168" t="s">
        <v>82</v>
      </c>
      <c r="AV2474" s="13" t="s">
        <v>80</v>
      </c>
      <c r="AW2474" s="13" t="s">
        <v>34</v>
      </c>
      <c r="AX2474" s="13" t="s">
        <v>73</v>
      </c>
      <c r="AY2474" s="168" t="s">
        <v>252</v>
      </c>
    </row>
    <row r="2475" spans="2:51" s="14" customFormat="1" ht="11.25">
      <c r="B2475" s="174"/>
      <c r="D2475" s="160" t="s">
        <v>264</v>
      </c>
      <c r="E2475" s="175" t="s">
        <v>3</v>
      </c>
      <c r="F2475" s="176" t="s">
        <v>566</v>
      </c>
      <c r="H2475" s="177">
        <v>31</v>
      </c>
      <c r="I2475" s="178"/>
      <c r="L2475" s="174"/>
      <c r="M2475" s="179"/>
      <c r="N2475" s="180"/>
      <c r="O2475" s="180"/>
      <c r="P2475" s="180"/>
      <c r="Q2475" s="180"/>
      <c r="R2475" s="180"/>
      <c r="S2475" s="180"/>
      <c r="T2475" s="181"/>
      <c r="AT2475" s="175" t="s">
        <v>264</v>
      </c>
      <c r="AU2475" s="175" t="s">
        <v>82</v>
      </c>
      <c r="AV2475" s="14" t="s">
        <v>82</v>
      </c>
      <c r="AW2475" s="14" t="s">
        <v>34</v>
      </c>
      <c r="AX2475" s="14" t="s">
        <v>73</v>
      </c>
      <c r="AY2475" s="175" t="s">
        <v>252</v>
      </c>
    </row>
    <row r="2476" spans="2:51" s="13" customFormat="1" ht="11.25">
      <c r="B2476" s="167"/>
      <c r="D2476" s="160" t="s">
        <v>264</v>
      </c>
      <c r="E2476" s="168" t="s">
        <v>3</v>
      </c>
      <c r="F2476" s="169" t="s">
        <v>7812</v>
      </c>
      <c r="H2476" s="168" t="s">
        <v>3</v>
      </c>
      <c r="I2476" s="170"/>
      <c r="L2476" s="167"/>
      <c r="M2476" s="171"/>
      <c r="N2476" s="172"/>
      <c r="O2476" s="172"/>
      <c r="P2476" s="172"/>
      <c r="Q2476" s="172"/>
      <c r="R2476" s="172"/>
      <c r="S2476" s="172"/>
      <c r="T2476" s="173"/>
      <c r="AT2476" s="168" t="s">
        <v>264</v>
      </c>
      <c r="AU2476" s="168" t="s">
        <v>82</v>
      </c>
      <c r="AV2476" s="13" t="s">
        <v>80</v>
      </c>
      <c r="AW2476" s="13" t="s">
        <v>34</v>
      </c>
      <c r="AX2476" s="13" t="s">
        <v>73</v>
      </c>
      <c r="AY2476" s="168" t="s">
        <v>252</v>
      </c>
    </row>
    <row r="2477" spans="2:51" s="14" customFormat="1" ht="11.25">
      <c r="B2477" s="174"/>
      <c r="D2477" s="160" t="s">
        <v>264</v>
      </c>
      <c r="E2477" s="175" t="s">
        <v>3</v>
      </c>
      <c r="F2477" s="176" t="s">
        <v>8</v>
      </c>
      <c r="H2477" s="177">
        <v>21</v>
      </c>
      <c r="I2477" s="178"/>
      <c r="L2477" s="174"/>
      <c r="M2477" s="179"/>
      <c r="N2477" s="180"/>
      <c r="O2477" s="180"/>
      <c r="P2477" s="180"/>
      <c r="Q2477" s="180"/>
      <c r="R2477" s="180"/>
      <c r="S2477" s="180"/>
      <c r="T2477" s="181"/>
      <c r="AT2477" s="175" t="s">
        <v>264</v>
      </c>
      <c r="AU2477" s="175" t="s">
        <v>82</v>
      </c>
      <c r="AV2477" s="14" t="s">
        <v>82</v>
      </c>
      <c r="AW2477" s="14" t="s">
        <v>34</v>
      </c>
      <c r="AX2477" s="14" t="s">
        <v>73</v>
      </c>
      <c r="AY2477" s="175" t="s">
        <v>252</v>
      </c>
    </row>
    <row r="2478" spans="2:51" s="13" customFormat="1" ht="11.25">
      <c r="B2478" s="167"/>
      <c r="D2478" s="160" t="s">
        <v>264</v>
      </c>
      <c r="E2478" s="168" t="s">
        <v>3</v>
      </c>
      <c r="F2478" s="169" t="s">
        <v>7813</v>
      </c>
      <c r="H2478" s="168" t="s">
        <v>3</v>
      </c>
      <c r="I2478" s="170"/>
      <c r="L2478" s="167"/>
      <c r="M2478" s="171"/>
      <c r="N2478" s="172"/>
      <c r="O2478" s="172"/>
      <c r="P2478" s="172"/>
      <c r="Q2478" s="172"/>
      <c r="R2478" s="172"/>
      <c r="S2478" s="172"/>
      <c r="T2478" s="173"/>
      <c r="AT2478" s="168" t="s">
        <v>264</v>
      </c>
      <c r="AU2478" s="168" t="s">
        <v>82</v>
      </c>
      <c r="AV2478" s="13" t="s">
        <v>80</v>
      </c>
      <c r="AW2478" s="13" t="s">
        <v>34</v>
      </c>
      <c r="AX2478" s="13" t="s">
        <v>73</v>
      </c>
      <c r="AY2478" s="168" t="s">
        <v>252</v>
      </c>
    </row>
    <row r="2479" spans="2:51" s="14" customFormat="1" ht="11.25">
      <c r="B2479" s="174"/>
      <c r="D2479" s="160" t="s">
        <v>264</v>
      </c>
      <c r="E2479" s="175" t="s">
        <v>3</v>
      </c>
      <c r="F2479" s="176" t="s">
        <v>517</v>
      </c>
      <c r="H2479" s="177">
        <v>29</v>
      </c>
      <c r="I2479" s="178"/>
      <c r="L2479" s="174"/>
      <c r="M2479" s="179"/>
      <c r="N2479" s="180"/>
      <c r="O2479" s="180"/>
      <c r="P2479" s="180"/>
      <c r="Q2479" s="180"/>
      <c r="R2479" s="180"/>
      <c r="S2479" s="180"/>
      <c r="T2479" s="181"/>
      <c r="AT2479" s="175" t="s">
        <v>264</v>
      </c>
      <c r="AU2479" s="175" t="s">
        <v>82</v>
      </c>
      <c r="AV2479" s="14" t="s">
        <v>82</v>
      </c>
      <c r="AW2479" s="14" t="s">
        <v>34</v>
      </c>
      <c r="AX2479" s="14" t="s">
        <v>73</v>
      </c>
      <c r="AY2479" s="175" t="s">
        <v>252</v>
      </c>
    </row>
    <row r="2480" spans="2:51" s="13" customFormat="1" ht="11.25">
      <c r="B2480" s="167"/>
      <c r="D2480" s="160" t="s">
        <v>264</v>
      </c>
      <c r="E2480" s="168" t="s">
        <v>3</v>
      </c>
      <c r="F2480" s="169" t="s">
        <v>7814</v>
      </c>
      <c r="H2480" s="168" t="s">
        <v>3</v>
      </c>
      <c r="I2480" s="170"/>
      <c r="L2480" s="167"/>
      <c r="M2480" s="171"/>
      <c r="N2480" s="172"/>
      <c r="O2480" s="172"/>
      <c r="P2480" s="172"/>
      <c r="Q2480" s="172"/>
      <c r="R2480" s="172"/>
      <c r="S2480" s="172"/>
      <c r="T2480" s="173"/>
      <c r="AT2480" s="168" t="s">
        <v>264</v>
      </c>
      <c r="AU2480" s="168" t="s">
        <v>82</v>
      </c>
      <c r="AV2480" s="13" t="s">
        <v>80</v>
      </c>
      <c r="AW2480" s="13" t="s">
        <v>34</v>
      </c>
      <c r="AX2480" s="13" t="s">
        <v>73</v>
      </c>
      <c r="AY2480" s="168" t="s">
        <v>252</v>
      </c>
    </row>
    <row r="2481" spans="2:51" s="14" customFormat="1" ht="11.25">
      <c r="B2481" s="174"/>
      <c r="D2481" s="160" t="s">
        <v>264</v>
      </c>
      <c r="E2481" s="175" t="s">
        <v>3</v>
      </c>
      <c r="F2481" s="176" t="s">
        <v>494</v>
      </c>
      <c r="H2481" s="177">
        <v>26</v>
      </c>
      <c r="I2481" s="178"/>
      <c r="L2481" s="174"/>
      <c r="M2481" s="179"/>
      <c r="N2481" s="180"/>
      <c r="O2481" s="180"/>
      <c r="P2481" s="180"/>
      <c r="Q2481" s="180"/>
      <c r="R2481" s="180"/>
      <c r="S2481" s="180"/>
      <c r="T2481" s="181"/>
      <c r="AT2481" s="175" t="s">
        <v>264</v>
      </c>
      <c r="AU2481" s="175" t="s">
        <v>82</v>
      </c>
      <c r="AV2481" s="14" t="s">
        <v>82</v>
      </c>
      <c r="AW2481" s="14" t="s">
        <v>34</v>
      </c>
      <c r="AX2481" s="14" t="s">
        <v>73</v>
      </c>
      <c r="AY2481" s="175" t="s">
        <v>252</v>
      </c>
    </row>
    <row r="2482" spans="2:51" s="13" customFormat="1" ht="11.25">
      <c r="B2482" s="167"/>
      <c r="D2482" s="160" t="s">
        <v>264</v>
      </c>
      <c r="E2482" s="168" t="s">
        <v>3</v>
      </c>
      <c r="F2482" s="169" t="s">
        <v>7815</v>
      </c>
      <c r="H2482" s="168" t="s">
        <v>3</v>
      </c>
      <c r="I2482" s="170"/>
      <c r="L2482" s="167"/>
      <c r="M2482" s="171"/>
      <c r="N2482" s="172"/>
      <c r="O2482" s="172"/>
      <c r="P2482" s="172"/>
      <c r="Q2482" s="172"/>
      <c r="R2482" s="172"/>
      <c r="S2482" s="172"/>
      <c r="T2482" s="173"/>
      <c r="AT2482" s="168" t="s">
        <v>264</v>
      </c>
      <c r="AU2482" s="168" t="s">
        <v>82</v>
      </c>
      <c r="AV2482" s="13" t="s">
        <v>80</v>
      </c>
      <c r="AW2482" s="13" t="s">
        <v>34</v>
      </c>
      <c r="AX2482" s="13" t="s">
        <v>73</v>
      </c>
      <c r="AY2482" s="168" t="s">
        <v>252</v>
      </c>
    </row>
    <row r="2483" spans="2:51" s="14" customFormat="1" ht="11.25">
      <c r="B2483" s="174"/>
      <c r="D2483" s="160" t="s">
        <v>264</v>
      </c>
      <c r="E2483" s="175" t="s">
        <v>3</v>
      </c>
      <c r="F2483" s="176" t="s">
        <v>8</v>
      </c>
      <c r="H2483" s="177">
        <v>21</v>
      </c>
      <c r="I2483" s="178"/>
      <c r="L2483" s="174"/>
      <c r="M2483" s="179"/>
      <c r="N2483" s="180"/>
      <c r="O2483" s="180"/>
      <c r="P2483" s="180"/>
      <c r="Q2483" s="180"/>
      <c r="R2483" s="180"/>
      <c r="S2483" s="180"/>
      <c r="T2483" s="181"/>
      <c r="AT2483" s="175" t="s">
        <v>264</v>
      </c>
      <c r="AU2483" s="175" t="s">
        <v>82</v>
      </c>
      <c r="AV2483" s="14" t="s">
        <v>82</v>
      </c>
      <c r="AW2483" s="14" t="s">
        <v>34</v>
      </c>
      <c r="AX2483" s="14" t="s">
        <v>73</v>
      </c>
      <c r="AY2483" s="175" t="s">
        <v>252</v>
      </c>
    </row>
    <row r="2484" spans="2:51" s="13" customFormat="1" ht="11.25">
      <c r="B2484" s="167"/>
      <c r="D2484" s="160" t="s">
        <v>264</v>
      </c>
      <c r="E2484" s="168" t="s">
        <v>3</v>
      </c>
      <c r="F2484" s="169" t="s">
        <v>7816</v>
      </c>
      <c r="H2484" s="168" t="s">
        <v>3</v>
      </c>
      <c r="I2484" s="170"/>
      <c r="L2484" s="167"/>
      <c r="M2484" s="171"/>
      <c r="N2484" s="172"/>
      <c r="O2484" s="172"/>
      <c r="P2484" s="172"/>
      <c r="Q2484" s="172"/>
      <c r="R2484" s="172"/>
      <c r="S2484" s="172"/>
      <c r="T2484" s="173"/>
      <c r="AT2484" s="168" t="s">
        <v>264</v>
      </c>
      <c r="AU2484" s="168" t="s">
        <v>82</v>
      </c>
      <c r="AV2484" s="13" t="s">
        <v>80</v>
      </c>
      <c r="AW2484" s="13" t="s">
        <v>34</v>
      </c>
      <c r="AX2484" s="13" t="s">
        <v>73</v>
      </c>
      <c r="AY2484" s="168" t="s">
        <v>252</v>
      </c>
    </row>
    <row r="2485" spans="2:51" s="14" customFormat="1" ht="11.25">
      <c r="B2485" s="174"/>
      <c r="D2485" s="160" t="s">
        <v>264</v>
      </c>
      <c r="E2485" s="175" t="s">
        <v>3</v>
      </c>
      <c r="F2485" s="176" t="s">
        <v>435</v>
      </c>
      <c r="H2485" s="177">
        <v>20</v>
      </c>
      <c r="I2485" s="178"/>
      <c r="L2485" s="174"/>
      <c r="M2485" s="179"/>
      <c r="N2485" s="180"/>
      <c r="O2485" s="180"/>
      <c r="P2485" s="180"/>
      <c r="Q2485" s="180"/>
      <c r="R2485" s="180"/>
      <c r="S2485" s="180"/>
      <c r="T2485" s="181"/>
      <c r="AT2485" s="175" t="s">
        <v>264</v>
      </c>
      <c r="AU2485" s="175" t="s">
        <v>82</v>
      </c>
      <c r="AV2485" s="14" t="s">
        <v>82</v>
      </c>
      <c r="AW2485" s="14" t="s">
        <v>34</v>
      </c>
      <c r="AX2485" s="14" t="s">
        <v>73</v>
      </c>
      <c r="AY2485" s="175" t="s">
        <v>252</v>
      </c>
    </row>
    <row r="2486" spans="2:51" s="13" customFormat="1" ht="11.25">
      <c r="B2486" s="167"/>
      <c r="D2486" s="160" t="s">
        <v>264</v>
      </c>
      <c r="E2486" s="168" t="s">
        <v>3</v>
      </c>
      <c r="F2486" s="169" t="s">
        <v>7817</v>
      </c>
      <c r="H2486" s="168" t="s">
        <v>3</v>
      </c>
      <c r="I2486" s="170"/>
      <c r="L2486" s="167"/>
      <c r="M2486" s="171"/>
      <c r="N2486" s="172"/>
      <c r="O2486" s="172"/>
      <c r="P2486" s="172"/>
      <c r="Q2486" s="172"/>
      <c r="R2486" s="172"/>
      <c r="S2486" s="172"/>
      <c r="T2486" s="173"/>
      <c r="AT2486" s="168" t="s">
        <v>264</v>
      </c>
      <c r="AU2486" s="168" t="s">
        <v>82</v>
      </c>
      <c r="AV2486" s="13" t="s">
        <v>80</v>
      </c>
      <c r="AW2486" s="13" t="s">
        <v>34</v>
      </c>
      <c r="AX2486" s="13" t="s">
        <v>73</v>
      </c>
      <c r="AY2486" s="168" t="s">
        <v>252</v>
      </c>
    </row>
    <row r="2487" spans="2:51" s="14" customFormat="1" ht="11.25">
      <c r="B2487" s="174"/>
      <c r="D2487" s="160" t="s">
        <v>264</v>
      </c>
      <c r="E2487" s="175" t="s">
        <v>3</v>
      </c>
      <c r="F2487" s="176" t="s">
        <v>485</v>
      </c>
      <c r="H2487" s="177">
        <v>25</v>
      </c>
      <c r="I2487" s="178"/>
      <c r="L2487" s="174"/>
      <c r="M2487" s="179"/>
      <c r="N2487" s="180"/>
      <c r="O2487" s="180"/>
      <c r="P2487" s="180"/>
      <c r="Q2487" s="180"/>
      <c r="R2487" s="180"/>
      <c r="S2487" s="180"/>
      <c r="T2487" s="181"/>
      <c r="AT2487" s="175" t="s">
        <v>264</v>
      </c>
      <c r="AU2487" s="175" t="s">
        <v>82</v>
      </c>
      <c r="AV2487" s="14" t="s">
        <v>82</v>
      </c>
      <c r="AW2487" s="14" t="s">
        <v>34</v>
      </c>
      <c r="AX2487" s="14" t="s">
        <v>73</v>
      </c>
      <c r="AY2487" s="175" t="s">
        <v>252</v>
      </c>
    </row>
    <row r="2488" spans="2:51" s="13" customFormat="1" ht="11.25">
      <c r="B2488" s="167"/>
      <c r="D2488" s="160" t="s">
        <v>264</v>
      </c>
      <c r="E2488" s="168" t="s">
        <v>3</v>
      </c>
      <c r="F2488" s="169" t="s">
        <v>7818</v>
      </c>
      <c r="H2488" s="168" t="s">
        <v>3</v>
      </c>
      <c r="I2488" s="170"/>
      <c r="L2488" s="167"/>
      <c r="M2488" s="171"/>
      <c r="N2488" s="172"/>
      <c r="O2488" s="172"/>
      <c r="P2488" s="172"/>
      <c r="Q2488" s="172"/>
      <c r="R2488" s="172"/>
      <c r="S2488" s="172"/>
      <c r="T2488" s="173"/>
      <c r="AT2488" s="168" t="s">
        <v>264</v>
      </c>
      <c r="AU2488" s="168" t="s">
        <v>82</v>
      </c>
      <c r="AV2488" s="13" t="s">
        <v>80</v>
      </c>
      <c r="AW2488" s="13" t="s">
        <v>34</v>
      </c>
      <c r="AX2488" s="13" t="s">
        <v>73</v>
      </c>
      <c r="AY2488" s="168" t="s">
        <v>252</v>
      </c>
    </row>
    <row r="2489" spans="2:51" s="14" customFormat="1" ht="11.25">
      <c r="B2489" s="174"/>
      <c r="D2489" s="160" t="s">
        <v>264</v>
      </c>
      <c r="E2489" s="175" t="s">
        <v>3</v>
      </c>
      <c r="F2489" s="176" t="s">
        <v>517</v>
      </c>
      <c r="H2489" s="177">
        <v>29</v>
      </c>
      <c r="I2489" s="178"/>
      <c r="L2489" s="174"/>
      <c r="M2489" s="179"/>
      <c r="N2489" s="180"/>
      <c r="O2489" s="180"/>
      <c r="P2489" s="180"/>
      <c r="Q2489" s="180"/>
      <c r="R2489" s="180"/>
      <c r="S2489" s="180"/>
      <c r="T2489" s="181"/>
      <c r="AT2489" s="175" t="s">
        <v>264</v>
      </c>
      <c r="AU2489" s="175" t="s">
        <v>82</v>
      </c>
      <c r="AV2489" s="14" t="s">
        <v>82</v>
      </c>
      <c r="AW2489" s="14" t="s">
        <v>34</v>
      </c>
      <c r="AX2489" s="14" t="s">
        <v>73</v>
      </c>
      <c r="AY2489" s="175" t="s">
        <v>252</v>
      </c>
    </row>
    <row r="2490" spans="2:51" s="13" customFormat="1" ht="11.25">
      <c r="B2490" s="167"/>
      <c r="D2490" s="160" t="s">
        <v>264</v>
      </c>
      <c r="E2490" s="168" t="s">
        <v>3</v>
      </c>
      <c r="F2490" s="169" t="s">
        <v>7819</v>
      </c>
      <c r="H2490" s="168" t="s">
        <v>3</v>
      </c>
      <c r="I2490" s="170"/>
      <c r="L2490" s="167"/>
      <c r="M2490" s="171"/>
      <c r="N2490" s="172"/>
      <c r="O2490" s="172"/>
      <c r="P2490" s="172"/>
      <c r="Q2490" s="172"/>
      <c r="R2490" s="172"/>
      <c r="S2490" s="172"/>
      <c r="T2490" s="173"/>
      <c r="AT2490" s="168" t="s">
        <v>264</v>
      </c>
      <c r="AU2490" s="168" t="s">
        <v>82</v>
      </c>
      <c r="AV2490" s="13" t="s">
        <v>80</v>
      </c>
      <c r="AW2490" s="13" t="s">
        <v>34</v>
      </c>
      <c r="AX2490" s="13" t="s">
        <v>73</v>
      </c>
      <c r="AY2490" s="168" t="s">
        <v>252</v>
      </c>
    </row>
    <row r="2491" spans="2:51" s="14" customFormat="1" ht="11.25">
      <c r="B2491" s="174"/>
      <c r="D2491" s="160" t="s">
        <v>264</v>
      </c>
      <c r="E2491" s="175" t="s">
        <v>3</v>
      </c>
      <c r="F2491" s="176" t="s">
        <v>548</v>
      </c>
      <c r="H2491" s="177">
        <v>30</v>
      </c>
      <c r="I2491" s="178"/>
      <c r="L2491" s="174"/>
      <c r="M2491" s="179"/>
      <c r="N2491" s="180"/>
      <c r="O2491" s="180"/>
      <c r="P2491" s="180"/>
      <c r="Q2491" s="180"/>
      <c r="R2491" s="180"/>
      <c r="S2491" s="180"/>
      <c r="T2491" s="181"/>
      <c r="AT2491" s="175" t="s">
        <v>264</v>
      </c>
      <c r="AU2491" s="175" t="s">
        <v>82</v>
      </c>
      <c r="AV2491" s="14" t="s">
        <v>82</v>
      </c>
      <c r="AW2491" s="14" t="s">
        <v>34</v>
      </c>
      <c r="AX2491" s="14" t="s">
        <v>73</v>
      </c>
      <c r="AY2491" s="175" t="s">
        <v>252</v>
      </c>
    </row>
    <row r="2492" spans="2:51" s="13" customFormat="1" ht="11.25">
      <c r="B2492" s="167"/>
      <c r="D2492" s="160" t="s">
        <v>264</v>
      </c>
      <c r="E2492" s="168" t="s">
        <v>3</v>
      </c>
      <c r="F2492" s="169" t="s">
        <v>7820</v>
      </c>
      <c r="H2492" s="168" t="s">
        <v>3</v>
      </c>
      <c r="I2492" s="170"/>
      <c r="L2492" s="167"/>
      <c r="M2492" s="171"/>
      <c r="N2492" s="172"/>
      <c r="O2492" s="172"/>
      <c r="P2492" s="172"/>
      <c r="Q2492" s="172"/>
      <c r="R2492" s="172"/>
      <c r="S2492" s="172"/>
      <c r="T2492" s="173"/>
      <c r="AT2492" s="168" t="s">
        <v>264</v>
      </c>
      <c r="AU2492" s="168" t="s">
        <v>82</v>
      </c>
      <c r="AV2492" s="13" t="s">
        <v>80</v>
      </c>
      <c r="AW2492" s="13" t="s">
        <v>34</v>
      </c>
      <c r="AX2492" s="13" t="s">
        <v>73</v>
      </c>
      <c r="AY2492" s="168" t="s">
        <v>252</v>
      </c>
    </row>
    <row r="2493" spans="2:51" s="14" customFormat="1" ht="11.25">
      <c r="B2493" s="174"/>
      <c r="D2493" s="160" t="s">
        <v>264</v>
      </c>
      <c r="E2493" s="175" t="s">
        <v>3</v>
      </c>
      <c r="F2493" s="176" t="s">
        <v>572</v>
      </c>
      <c r="H2493" s="177">
        <v>32</v>
      </c>
      <c r="I2493" s="178"/>
      <c r="L2493" s="174"/>
      <c r="M2493" s="179"/>
      <c r="N2493" s="180"/>
      <c r="O2493" s="180"/>
      <c r="P2493" s="180"/>
      <c r="Q2493" s="180"/>
      <c r="R2493" s="180"/>
      <c r="S2493" s="180"/>
      <c r="T2493" s="181"/>
      <c r="AT2493" s="175" t="s">
        <v>264</v>
      </c>
      <c r="AU2493" s="175" t="s">
        <v>82</v>
      </c>
      <c r="AV2493" s="14" t="s">
        <v>82</v>
      </c>
      <c r="AW2493" s="14" t="s">
        <v>34</v>
      </c>
      <c r="AX2493" s="14" t="s">
        <v>73</v>
      </c>
      <c r="AY2493" s="175" t="s">
        <v>252</v>
      </c>
    </row>
    <row r="2494" spans="2:51" s="13" customFormat="1" ht="11.25">
      <c r="B2494" s="167"/>
      <c r="D2494" s="160" t="s">
        <v>264</v>
      </c>
      <c r="E2494" s="168" t="s">
        <v>3</v>
      </c>
      <c r="F2494" s="169" t="s">
        <v>7821</v>
      </c>
      <c r="H2494" s="168" t="s">
        <v>3</v>
      </c>
      <c r="I2494" s="170"/>
      <c r="L2494" s="167"/>
      <c r="M2494" s="171"/>
      <c r="N2494" s="172"/>
      <c r="O2494" s="172"/>
      <c r="P2494" s="172"/>
      <c r="Q2494" s="172"/>
      <c r="R2494" s="172"/>
      <c r="S2494" s="172"/>
      <c r="T2494" s="173"/>
      <c r="AT2494" s="168" t="s">
        <v>264</v>
      </c>
      <c r="AU2494" s="168" t="s">
        <v>82</v>
      </c>
      <c r="AV2494" s="13" t="s">
        <v>80</v>
      </c>
      <c r="AW2494" s="13" t="s">
        <v>34</v>
      </c>
      <c r="AX2494" s="13" t="s">
        <v>73</v>
      </c>
      <c r="AY2494" s="168" t="s">
        <v>252</v>
      </c>
    </row>
    <row r="2495" spans="2:51" s="14" customFormat="1" ht="11.25">
      <c r="B2495" s="174"/>
      <c r="D2495" s="160" t="s">
        <v>264</v>
      </c>
      <c r="E2495" s="175" t="s">
        <v>3</v>
      </c>
      <c r="F2495" s="176" t="s">
        <v>588</v>
      </c>
      <c r="H2495" s="177">
        <v>34</v>
      </c>
      <c r="I2495" s="178"/>
      <c r="L2495" s="174"/>
      <c r="M2495" s="179"/>
      <c r="N2495" s="180"/>
      <c r="O2495" s="180"/>
      <c r="P2495" s="180"/>
      <c r="Q2495" s="180"/>
      <c r="R2495" s="180"/>
      <c r="S2495" s="180"/>
      <c r="T2495" s="181"/>
      <c r="AT2495" s="175" t="s">
        <v>264</v>
      </c>
      <c r="AU2495" s="175" t="s">
        <v>82</v>
      </c>
      <c r="AV2495" s="14" t="s">
        <v>82</v>
      </c>
      <c r="AW2495" s="14" t="s">
        <v>34</v>
      </c>
      <c r="AX2495" s="14" t="s">
        <v>73</v>
      </c>
      <c r="AY2495" s="175" t="s">
        <v>252</v>
      </c>
    </row>
    <row r="2496" spans="2:51" s="13" customFormat="1" ht="11.25">
      <c r="B2496" s="167"/>
      <c r="D2496" s="160" t="s">
        <v>264</v>
      </c>
      <c r="E2496" s="168" t="s">
        <v>3</v>
      </c>
      <c r="F2496" s="169" t="s">
        <v>7822</v>
      </c>
      <c r="H2496" s="168" t="s">
        <v>3</v>
      </c>
      <c r="I2496" s="170"/>
      <c r="L2496" s="167"/>
      <c r="M2496" s="171"/>
      <c r="N2496" s="172"/>
      <c r="O2496" s="172"/>
      <c r="P2496" s="172"/>
      <c r="Q2496" s="172"/>
      <c r="R2496" s="172"/>
      <c r="S2496" s="172"/>
      <c r="T2496" s="173"/>
      <c r="AT2496" s="168" t="s">
        <v>264</v>
      </c>
      <c r="AU2496" s="168" t="s">
        <v>82</v>
      </c>
      <c r="AV2496" s="13" t="s">
        <v>80</v>
      </c>
      <c r="AW2496" s="13" t="s">
        <v>34</v>
      </c>
      <c r="AX2496" s="13" t="s">
        <v>73</v>
      </c>
      <c r="AY2496" s="168" t="s">
        <v>252</v>
      </c>
    </row>
    <row r="2497" spans="2:51" s="14" customFormat="1" ht="11.25">
      <c r="B2497" s="174"/>
      <c r="D2497" s="160" t="s">
        <v>264</v>
      </c>
      <c r="E2497" s="175" t="s">
        <v>3</v>
      </c>
      <c r="F2497" s="176" t="s">
        <v>602</v>
      </c>
      <c r="H2497" s="177">
        <v>36</v>
      </c>
      <c r="I2497" s="178"/>
      <c r="L2497" s="174"/>
      <c r="M2497" s="179"/>
      <c r="N2497" s="180"/>
      <c r="O2497" s="180"/>
      <c r="P2497" s="180"/>
      <c r="Q2497" s="180"/>
      <c r="R2497" s="180"/>
      <c r="S2497" s="180"/>
      <c r="T2497" s="181"/>
      <c r="AT2497" s="175" t="s">
        <v>264</v>
      </c>
      <c r="AU2497" s="175" t="s">
        <v>82</v>
      </c>
      <c r="AV2497" s="14" t="s">
        <v>82</v>
      </c>
      <c r="AW2497" s="14" t="s">
        <v>34</v>
      </c>
      <c r="AX2497" s="14" t="s">
        <v>73</v>
      </c>
      <c r="AY2497" s="175" t="s">
        <v>252</v>
      </c>
    </row>
    <row r="2498" spans="2:51" s="13" customFormat="1" ht="11.25">
      <c r="B2498" s="167"/>
      <c r="D2498" s="160" t="s">
        <v>264</v>
      </c>
      <c r="E2498" s="168" t="s">
        <v>3</v>
      </c>
      <c r="F2498" s="169" t="s">
        <v>7823</v>
      </c>
      <c r="H2498" s="168" t="s">
        <v>3</v>
      </c>
      <c r="I2498" s="170"/>
      <c r="L2498" s="167"/>
      <c r="M2498" s="171"/>
      <c r="N2498" s="172"/>
      <c r="O2498" s="172"/>
      <c r="P2498" s="172"/>
      <c r="Q2498" s="172"/>
      <c r="R2498" s="172"/>
      <c r="S2498" s="172"/>
      <c r="T2498" s="173"/>
      <c r="AT2498" s="168" t="s">
        <v>264</v>
      </c>
      <c r="AU2498" s="168" t="s">
        <v>82</v>
      </c>
      <c r="AV2498" s="13" t="s">
        <v>80</v>
      </c>
      <c r="AW2498" s="13" t="s">
        <v>34</v>
      </c>
      <c r="AX2498" s="13" t="s">
        <v>73</v>
      </c>
      <c r="AY2498" s="168" t="s">
        <v>252</v>
      </c>
    </row>
    <row r="2499" spans="2:51" s="14" customFormat="1" ht="11.25">
      <c r="B2499" s="174"/>
      <c r="D2499" s="160" t="s">
        <v>264</v>
      </c>
      <c r="E2499" s="175" t="s">
        <v>3</v>
      </c>
      <c r="F2499" s="176" t="s">
        <v>624</v>
      </c>
      <c r="H2499" s="177">
        <v>39</v>
      </c>
      <c r="I2499" s="178"/>
      <c r="L2499" s="174"/>
      <c r="M2499" s="179"/>
      <c r="N2499" s="180"/>
      <c r="O2499" s="180"/>
      <c r="P2499" s="180"/>
      <c r="Q2499" s="180"/>
      <c r="R2499" s="180"/>
      <c r="S2499" s="180"/>
      <c r="T2499" s="181"/>
      <c r="AT2499" s="175" t="s">
        <v>264</v>
      </c>
      <c r="AU2499" s="175" t="s">
        <v>82</v>
      </c>
      <c r="AV2499" s="14" t="s">
        <v>82</v>
      </c>
      <c r="AW2499" s="14" t="s">
        <v>34</v>
      </c>
      <c r="AX2499" s="14" t="s">
        <v>73</v>
      </c>
      <c r="AY2499" s="175" t="s">
        <v>252</v>
      </c>
    </row>
    <row r="2500" spans="2:51" s="13" customFormat="1" ht="11.25">
      <c r="B2500" s="167"/>
      <c r="D2500" s="160" t="s">
        <v>264</v>
      </c>
      <c r="E2500" s="168" t="s">
        <v>3</v>
      </c>
      <c r="F2500" s="169" t="s">
        <v>7824</v>
      </c>
      <c r="H2500" s="168" t="s">
        <v>3</v>
      </c>
      <c r="I2500" s="170"/>
      <c r="L2500" s="167"/>
      <c r="M2500" s="171"/>
      <c r="N2500" s="172"/>
      <c r="O2500" s="172"/>
      <c r="P2500" s="172"/>
      <c r="Q2500" s="172"/>
      <c r="R2500" s="172"/>
      <c r="S2500" s="172"/>
      <c r="T2500" s="173"/>
      <c r="AT2500" s="168" t="s">
        <v>264</v>
      </c>
      <c r="AU2500" s="168" t="s">
        <v>82</v>
      </c>
      <c r="AV2500" s="13" t="s">
        <v>80</v>
      </c>
      <c r="AW2500" s="13" t="s">
        <v>34</v>
      </c>
      <c r="AX2500" s="13" t="s">
        <v>73</v>
      </c>
      <c r="AY2500" s="168" t="s">
        <v>252</v>
      </c>
    </row>
    <row r="2501" spans="2:51" s="14" customFormat="1" ht="11.25">
      <c r="B2501" s="174"/>
      <c r="D2501" s="160" t="s">
        <v>264</v>
      </c>
      <c r="E2501" s="175" t="s">
        <v>3</v>
      </c>
      <c r="F2501" s="176" t="s">
        <v>693</v>
      </c>
      <c r="H2501" s="177">
        <v>43</v>
      </c>
      <c r="I2501" s="178"/>
      <c r="L2501" s="174"/>
      <c r="M2501" s="179"/>
      <c r="N2501" s="180"/>
      <c r="O2501" s="180"/>
      <c r="P2501" s="180"/>
      <c r="Q2501" s="180"/>
      <c r="R2501" s="180"/>
      <c r="S2501" s="180"/>
      <c r="T2501" s="181"/>
      <c r="AT2501" s="175" t="s">
        <v>264</v>
      </c>
      <c r="AU2501" s="175" t="s">
        <v>82</v>
      </c>
      <c r="AV2501" s="14" t="s">
        <v>82</v>
      </c>
      <c r="AW2501" s="14" t="s">
        <v>34</v>
      </c>
      <c r="AX2501" s="14" t="s">
        <v>73</v>
      </c>
      <c r="AY2501" s="175" t="s">
        <v>252</v>
      </c>
    </row>
    <row r="2502" spans="2:51" s="13" customFormat="1" ht="11.25">
      <c r="B2502" s="167"/>
      <c r="D2502" s="160" t="s">
        <v>264</v>
      </c>
      <c r="E2502" s="168" t="s">
        <v>3</v>
      </c>
      <c r="F2502" s="169" t="s">
        <v>7825</v>
      </c>
      <c r="H2502" s="168" t="s">
        <v>3</v>
      </c>
      <c r="I2502" s="170"/>
      <c r="L2502" s="167"/>
      <c r="M2502" s="171"/>
      <c r="N2502" s="172"/>
      <c r="O2502" s="172"/>
      <c r="P2502" s="172"/>
      <c r="Q2502" s="172"/>
      <c r="R2502" s="172"/>
      <c r="S2502" s="172"/>
      <c r="T2502" s="173"/>
      <c r="AT2502" s="168" t="s">
        <v>264</v>
      </c>
      <c r="AU2502" s="168" t="s">
        <v>82</v>
      </c>
      <c r="AV2502" s="13" t="s">
        <v>80</v>
      </c>
      <c r="AW2502" s="13" t="s">
        <v>34</v>
      </c>
      <c r="AX2502" s="13" t="s">
        <v>73</v>
      </c>
      <c r="AY2502" s="168" t="s">
        <v>252</v>
      </c>
    </row>
    <row r="2503" spans="2:51" s="14" customFormat="1" ht="11.25">
      <c r="B2503" s="174"/>
      <c r="D2503" s="160" t="s">
        <v>264</v>
      </c>
      <c r="E2503" s="175" t="s">
        <v>3</v>
      </c>
      <c r="F2503" s="176" t="s">
        <v>740</v>
      </c>
      <c r="H2503" s="177">
        <v>46</v>
      </c>
      <c r="I2503" s="178"/>
      <c r="L2503" s="174"/>
      <c r="M2503" s="179"/>
      <c r="N2503" s="180"/>
      <c r="O2503" s="180"/>
      <c r="P2503" s="180"/>
      <c r="Q2503" s="180"/>
      <c r="R2503" s="180"/>
      <c r="S2503" s="180"/>
      <c r="T2503" s="181"/>
      <c r="AT2503" s="175" t="s">
        <v>264</v>
      </c>
      <c r="AU2503" s="175" t="s">
        <v>82</v>
      </c>
      <c r="AV2503" s="14" t="s">
        <v>82</v>
      </c>
      <c r="AW2503" s="14" t="s">
        <v>34</v>
      </c>
      <c r="AX2503" s="14" t="s">
        <v>73</v>
      </c>
      <c r="AY2503" s="175" t="s">
        <v>252</v>
      </c>
    </row>
    <row r="2504" spans="2:51" s="13" customFormat="1" ht="11.25">
      <c r="B2504" s="167"/>
      <c r="D2504" s="160" t="s">
        <v>264</v>
      </c>
      <c r="E2504" s="168" t="s">
        <v>3</v>
      </c>
      <c r="F2504" s="169" t="s">
        <v>7826</v>
      </c>
      <c r="H2504" s="168" t="s">
        <v>3</v>
      </c>
      <c r="I2504" s="170"/>
      <c r="L2504" s="167"/>
      <c r="M2504" s="171"/>
      <c r="N2504" s="172"/>
      <c r="O2504" s="172"/>
      <c r="P2504" s="172"/>
      <c r="Q2504" s="172"/>
      <c r="R2504" s="172"/>
      <c r="S2504" s="172"/>
      <c r="T2504" s="173"/>
      <c r="AT2504" s="168" t="s">
        <v>264</v>
      </c>
      <c r="AU2504" s="168" t="s">
        <v>82</v>
      </c>
      <c r="AV2504" s="13" t="s">
        <v>80</v>
      </c>
      <c r="AW2504" s="13" t="s">
        <v>34</v>
      </c>
      <c r="AX2504" s="13" t="s">
        <v>73</v>
      </c>
      <c r="AY2504" s="168" t="s">
        <v>252</v>
      </c>
    </row>
    <row r="2505" spans="2:51" s="14" customFormat="1" ht="11.25">
      <c r="B2505" s="174"/>
      <c r="D2505" s="160" t="s">
        <v>264</v>
      </c>
      <c r="E2505" s="175" t="s">
        <v>3</v>
      </c>
      <c r="F2505" s="176" t="s">
        <v>755</v>
      </c>
      <c r="H2505" s="177">
        <v>48</v>
      </c>
      <c r="I2505" s="178"/>
      <c r="L2505" s="174"/>
      <c r="M2505" s="179"/>
      <c r="N2505" s="180"/>
      <c r="O2505" s="180"/>
      <c r="P2505" s="180"/>
      <c r="Q2505" s="180"/>
      <c r="R2505" s="180"/>
      <c r="S2505" s="180"/>
      <c r="T2505" s="181"/>
      <c r="AT2505" s="175" t="s">
        <v>264</v>
      </c>
      <c r="AU2505" s="175" t="s">
        <v>82</v>
      </c>
      <c r="AV2505" s="14" t="s">
        <v>82</v>
      </c>
      <c r="AW2505" s="14" t="s">
        <v>34</v>
      </c>
      <c r="AX2505" s="14" t="s">
        <v>73</v>
      </c>
      <c r="AY2505" s="175" t="s">
        <v>252</v>
      </c>
    </row>
    <row r="2506" spans="2:51" s="13" customFormat="1" ht="11.25">
      <c r="B2506" s="167"/>
      <c r="D2506" s="160" t="s">
        <v>264</v>
      </c>
      <c r="E2506" s="168" t="s">
        <v>3</v>
      </c>
      <c r="F2506" s="169" t="s">
        <v>7827</v>
      </c>
      <c r="H2506" s="168" t="s">
        <v>3</v>
      </c>
      <c r="I2506" s="170"/>
      <c r="L2506" s="167"/>
      <c r="M2506" s="171"/>
      <c r="N2506" s="172"/>
      <c r="O2506" s="172"/>
      <c r="P2506" s="172"/>
      <c r="Q2506" s="172"/>
      <c r="R2506" s="172"/>
      <c r="S2506" s="172"/>
      <c r="T2506" s="173"/>
      <c r="AT2506" s="168" t="s">
        <v>264</v>
      </c>
      <c r="AU2506" s="168" t="s">
        <v>82</v>
      </c>
      <c r="AV2506" s="13" t="s">
        <v>80</v>
      </c>
      <c r="AW2506" s="13" t="s">
        <v>34</v>
      </c>
      <c r="AX2506" s="13" t="s">
        <v>73</v>
      </c>
      <c r="AY2506" s="168" t="s">
        <v>252</v>
      </c>
    </row>
    <row r="2507" spans="2:51" s="14" customFormat="1" ht="11.25">
      <c r="B2507" s="174"/>
      <c r="D2507" s="160" t="s">
        <v>264</v>
      </c>
      <c r="E2507" s="175" t="s">
        <v>3</v>
      </c>
      <c r="F2507" s="176" t="s">
        <v>602</v>
      </c>
      <c r="H2507" s="177">
        <v>36</v>
      </c>
      <c r="I2507" s="178"/>
      <c r="L2507" s="174"/>
      <c r="M2507" s="179"/>
      <c r="N2507" s="180"/>
      <c r="O2507" s="180"/>
      <c r="P2507" s="180"/>
      <c r="Q2507" s="180"/>
      <c r="R2507" s="180"/>
      <c r="S2507" s="180"/>
      <c r="T2507" s="181"/>
      <c r="AT2507" s="175" t="s">
        <v>264</v>
      </c>
      <c r="AU2507" s="175" t="s">
        <v>82</v>
      </c>
      <c r="AV2507" s="14" t="s">
        <v>82</v>
      </c>
      <c r="AW2507" s="14" t="s">
        <v>34</v>
      </c>
      <c r="AX2507" s="14" t="s">
        <v>73</v>
      </c>
      <c r="AY2507" s="175" t="s">
        <v>252</v>
      </c>
    </row>
    <row r="2508" spans="2:51" s="13" customFormat="1" ht="11.25">
      <c r="B2508" s="167"/>
      <c r="D2508" s="160" t="s">
        <v>264</v>
      </c>
      <c r="E2508" s="168" t="s">
        <v>3</v>
      </c>
      <c r="F2508" s="169" t="s">
        <v>7828</v>
      </c>
      <c r="H2508" s="168" t="s">
        <v>3</v>
      </c>
      <c r="I2508" s="170"/>
      <c r="L2508" s="167"/>
      <c r="M2508" s="171"/>
      <c r="N2508" s="172"/>
      <c r="O2508" s="172"/>
      <c r="P2508" s="172"/>
      <c r="Q2508" s="172"/>
      <c r="R2508" s="172"/>
      <c r="S2508" s="172"/>
      <c r="T2508" s="173"/>
      <c r="AT2508" s="168" t="s">
        <v>264</v>
      </c>
      <c r="AU2508" s="168" t="s">
        <v>82</v>
      </c>
      <c r="AV2508" s="13" t="s">
        <v>80</v>
      </c>
      <c r="AW2508" s="13" t="s">
        <v>34</v>
      </c>
      <c r="AX2508" s="13" t="s">
        <v>73</v>
      </c>
      <c r="AY2508" s="168" t="s">
        <v>252</v>
      </c>
    </row>
    <row r="2509" spans="2:51" s="14" customFormat="1" ht="11.25">
      <c r="B2509" s="174"/>
      <c r="D2509" s="160" t="s">
        <v>264</v>
      </c>
      <c r="E2509" s="175" t="s">
        <v>3</v>
      </c>
      <c r="F2509" s="176" t="s">
        <v>610</v>
      </c>
      <c r="H2509" s="177">
        <v>37</v>
      </c>
      <c r="I2509" s="178"/>
      <c r="L2509" s="174"/>
      <c r="M2509" s="179"/>
      <c r="N2509" s="180"/>
      <c r="O2509" s="180"/>
      <c r="P2509" s="180"/>
      <c r="Q2509" s="180"/>
      <c r="R2509" s="180"/>
      <c r="S2509" s="180"/>
      <c r="T2509" s="181"/>
      <c r="AT2509" s="175" t="s">
        <v>264</v>
      </c>
      <c r="AU2509" s="175" t="s">
        <v>82</v>
      </c>
      <c r="AV2509" s="14" t="s">
        <v>82</v>
      </c>
      <c r="AW2509" s="14" t="s">
        <v>34</v>
      </c>
      <c r="AX2509" s="14" t="s">
        <v>73</v>
      </c>
      <c r="AY2509" s="175" t="s">
        <v>252</v>
      </c>
    </row>
    <row r="2510" spans="2:51" s="13" customFormat="1" ht="11.25">
      <c r="B2510" s="167"/>
      <c r="D2510" s="160" t="s">
        <v>264</v>
      </c>
      <c r="E2510" s="168" t="s">
        <v>3</v>
      </c>
      <c r="F2510" s="169" t="s">
        <v>7829</v>
      </c>
      <c r="H2510" s="168" t="s">
        <v>3</v>
      </c>
      <c r="I2510" s="170"/>
      <c r="L2510" s="167"/>
      <c r="M2510" s="171"/>
      <c r="N2510" s="172"/>
      <c r="O2510" s="172"/>
      <c r="P2510" s="172"/>
      <c r="Q2510" s="172"/>
      <c r="R2510" s="172"/>
      <c r="S2510" s="172"/>
      <c r="T2510" s="173"/>
      <c r="AT2510" s="168" t="s">
        <v>264</v>
      </c>
      <c r="AU2510" s="168" t="s">
        <v>82</v>
      </c>
      <c r="AV2510" s="13" t="s">
        <v>80</v>
      </c>
      <c r="AW2510" s="13" t="s">
        <v>34</v>
      </c>
      <c r="AX2510" s="13" t="s">
        <v>73</v>
      </c>
      <c r="AY2510" s="168" t="s">
        <v>252</v>
      </c>
    </row>
    <row r="2511" spans="2:51" s="14" customFormat="1" ht="11.25">
      <c r="B2511" s="174"/>
      <c r="D2511" s="160" t="s">
        <v>264</v>
      </c>
      <c r="E2511" s="175" t="s">
        <v>3</v>
      </c>
      <c r="F2511" s="176" t="s">
        <v>548</v>
      </c>
      <c r="H2511" s="177">
        <v>30</v>
      </c>
      <c r="I2511" s="178"/>
      <c r="L2511" s="174"/>
      <c r="M2511" s="179"/>
      <c r="N2511" s="180"/>
      <c r="O2511" s="180"/>
      <c r="P2511" s="180"/>
      <c r="Q2511" s="180"/>
      <c r="R2511" s="180"/>
      <c r="S2511" s="180"/>
      <c r="T2511" s="181"/>
      <c r="AT2511" s="175" t="s">
        <v>264</v>
      </c>
      <c r="AU2511" s="175" t="s">
        <v>82</v>
      </c>
      <c r="AV2511" s="14" t="s">
        <v>82</v>
      </c>
      <c r="AW2511" s="14" t="s">
        <v>34</v>
      </c>
      <c r="AX2511" s="14" t="s">
        <v>73</v>
      </c>
      <c r="AY2511" s="175" t="s">
        <v>252</v>
      </c>
    </row>
    <row r="2512" spans="2:51" s="13" customFormat="1" ht="11.25">
      <c r="B2512" s="167"/>
      <c r="D2512" s="160" t="s">
        <v>264</v>
      </c>
      <c r="E2512" s="168" t="s">
        <v>3</v>
      </c>
      <c r="F2512" s="169" t="s">
        <v>7830</v>
      </c>
      <c r="H2512" s="168" t="s">
        <v>3</v>
      </c>
      <c r="I2512" s="170"/>
      <c r="L2512" s="167"/>
      <c r="M2512" s="171"/>
      <c r="N2512" s="172"/>
      <c r="O2512" s="172"/>
      <c r="P2512" s="172"/>
      <c r="Q2512" s="172"/>
      <c r="R2512" s="172"/>
      <c r="S2512" s="172"/>
      <c r="T2512" s="173"/>
      <c r="AT2512" s="168" t="s">
        <v>264</v>
      </c>
      <c r="AU2512" s="168" t="s">
        <v>82</v>
      </c>
      <c r="AV2512" s="13" t="s">
        <v>80</v>
      </c>
      <c r="AW2512" s="13" t="s">
        <v>34</v>
      </c>
      <c r="AX2512" s="13" t="s">
        <v>73</v>
      </c>
      <c r="AY2512" s="168" t="s">
        <v>252</v>
      </c>
    </row>
    <row r="2513" spans="2:51" s="14" customFormat="1" ht="11.25">
      <c r="B2513" s="174"/>
      <c r="D2513" s="160" t="s">
        <v>264</v>
      </c>
      <c r="E2513" s="175" t="s">
        <v>3</v>
      </c>
      <c r="F2513" s="176" t="s">
        <v>588</v>
      </c>
      <c r="H2513" s="177">
        <v>34</v>
      </c>
      <c r="I2513" s="178"/>
      <c r="L2513" s="174"/>
      <c r="M2513" s="179"/>
      <c r="N2513" s="180"/>
      <c r="O2513" s="180"/>
      <c r="P2513" s="180"/>
      <c r="Q2513" s="180"/>
      <c r="R2513" s="180"/>
      <c r="S2513" s="180"/>
      <c r="T2513" s="181"/>
      <c r="AT2513" s="175" t="s">
        <v>264</v>
      </c>
      <c r="AU2513" s="175" t="s">
        <v>82</v>
      </c>
      <c r="AV2513" s="14" t="s">
        <v>82</v>
      </c>
      <c r="AW2513" s="14" t="s">
        <v>34</v>
      </c>
      <c r="AX2513" s="14" t="s">
        <v>73</v>
      </c>
      <c r="AY2513" s="175" t="s">
        <v>252</v>
      </c>
    </row>
    <row r="2514" spans="2:51" s="13" customFormat="1" ht="11.25">
      <c r="B2514" s="167"/>
      <c r="D2514" s="160" t="s">
        <v>264</v>
      </c>
      <c r="E2514" s="168" t="s">
        <v>3</v>
      </c>
      <c r="F2514" s="169" t="s">
        <v>7831</v>
      </c>
      <c r="H2514" s="168" t="s">
        <v>3</v>
      </c>
      <c r="I2514" s="170"/>
      <c r="L2514" s="167"/>
      <c r="M2514" s="171"/>
      <c r="N2514" s="172"/>
      <c r="O2514" s="172"/>
      <c r="P2514" s="172"/>
      <c r="Q2514" s="172"/>
      <c r="R2514" s="172"/>
      <c r="S2514" s="172"/>
      <c r="T2514" s="173"/>
      <c r="AT2514" s="168" t="s">
        <v>264</v>
      </c>
      <c r="AU2514" s="168" t="s">
        <v>82</v>
      </c>
      <c r="AV2514" s="13" t="s">
        <v>80</v>
      </c>
      <c r="AW2514" s="13" t="s">
        <v>34</v>
      </c>
      <c r="AX2514" s="13" t="s">
        <v>73</v>
      </c>
      <c r="AY2514" s="168" t="s">
        <v>252</v>
      </c>
    </row>
    <row r="2515" spans="2:51" s="14" customFormat="1" ht="11.25">
      <c r="B2515" s="174"/>
      <c r="D2515" s="160" t="s">
        <v>264</v>
      </c>
      <c r="E2515" s="175" t="s">
        <v>3</v>
      </c>
      <c r="F2515" s="176" t="s">
        <v>632</v>
      </c>
      <c r="H2515" s="177">
        <v>40</v>
      </c>
      <c r="I2515" s="178"/>
      <c r="L2515" s="174"/>
      <c r="M2515" s="179"/>
      <c r="N2515" s="180"/>
      <c r="O2515" s="180"/>
      <c r="P2515" s="180"/>
      <c r="Q2515" s="180"/>
      <c r="R2515" s="180"/>
      <c r="S2515" s="180"/>
      <c r="T2515" s="181"/>
      <c r="AT2515" s="175" t="s">
        <v>264</v>
      </c>
      <c r="AU2515" s="175" t="s">
        <v>82</v>
      </c>
      <c r="AV2515" s="14" t="s">
        <v>82</v>
      </c>
      <c r="AW2515" s="14" t="s">
        <v>34</v>
      </c>
      <c r="AX2515" s="14" t="s">
        <v>73</v>
      </c>
      <c r="AY2515" s="175" t="s">
        <v>252</v>
      </c>
    </row>
    <row r="2516" spans="2:51" s="13" customFormat="1" ht="11.25">
      <c r="B2516" s="167"/>
      <c r="D2516" s="160" t="s">
        <v>264</v>
      </c>
      <c r="E2516" s="168" t="s">
        <v>3</v>
      </c>
      <c r="F2516" s="169" t="s">
        <v>7832</v>
      </c>
      <c r="H2516" s="168" t="s">
        <v>3</v>
      </c>
      <c r="I2516" s="170"/>
      <c r="L2516" s="167"/>
      <c r="M2516" s="171"/>
      <c r="N2516" s="172"/>
      <c r="O2516" s="172"/>
      <c r="P2516" s="172"/>
      <c r="Q2516" s="172"/>
      <c r="R2516" s="172"/>
      <c r="S2516" s="172"/>
      <c r="T2516" s="173"/>
      <c r="AT2516" s="168" t="s">
        <v>264</v>
      </c>
      <c r="AU2516" s="168" t="s">
        <v>82</v>
      </c>
      <c r="AV2516" s="13" t="s">
        <v>80</v>
      </c>
      <c r="AW2516" s="13" t="s">
        <v>34</v>
      </c>
      <c r="AX2516" s="13" t="s">
        <v>73</v>
      </c>
      <c r="AY2516" s="168" t="s">
        <v>252</v>
      </c>
    </row>
    <row r="2517" spans="2:51" s="14" customFormat="1" ht="11.25">
      <c r="B2517" s="174"/>
      <c r="D2517" s="160" t="s">
        <v>264</v>
      </c>
      <c r="E2517" s="175" t="s">
        <v>3</v>
      </c>
      <c r="F2517" s="176" t="s">
        <v>618</v>
      </c>
      <c r="H2517" s="177">
        <v>38</v>
      </c>
      <c r="I2517" s="178"/>
      <c r="L2517" s="174"/>
      <c r="M2517" s="179"/>
      <c r="N2517" s="180"/>
      <c r="O2517" s="180"/>
      <c r="P2517" s="180"/>
      <c r="Q2517" s="180"/>
      <c r="R2517" s="180"/>
      <c r="S2517" s="180"/>
      <c r="T2517" s="181"/>
      <c r="AT2517" s="175" t="s">
        <v>264</v>
      </c>
      <c r="AU2517" s="175" t="s">
        <v>82</v>
      </c>
      <c r="AV2517" s="14" t="s">
        <v>82</v>
      </c>
      <c r="AW2517" s="14" t="s">
        <v>34</v>
      </c>
      <c r="AX2517" s="14" t="s">
        <v>73</v>
      </c>
      <c r="AY2517" s="175" t="s">
        <v>252</v>
      </c>
    </row>
    <row r="2518" spans="2:51" s="13" customFormat="1" ht="11.25">
      <c r="B2518" s="167"/>
      <c r="D2518" s="160" t="s">
        <v>264</v>
      </c>
      <c r="E2518" s="168" t="s">
        <v>3</v>
      </c>
      <c r="F2518" s="169" t="s">
        <v>7833</v>
      </c>
      <c r="H2518" s="168" t="s">
        <v>3</v>
      </c>
      <c r="I2518" s="170"/>
      <c r="L2518" s="167"/>
      <c r="M2518" s="171"/>
      <c r="N2518" s="172"/>
      <c r="O2518" s="172"/>
      <c r="P2518" s="172"/>
      <c r="Q2518" s="172"/>
      <c r="R2518" s="172"/>
      <c r="S2518" s="172"/>
      <c r="T2518" s="173"/>
      <c r="AT2518" s="168" t="s">
        <v>264</v>
      </c>
      <c r="AU2518" s="168" t="s">
        <v>82</v>
      </c>
      <c r="AV2518" s="13" t="s">
        <v>80</v>
      </c>
      <c r="AW2518" s="13" t="s">
        <v>34</v>
      </c>
      <c r="AX2518" s="13" t="s">
        <v>73</v>
      </c>
      <c r="AY2518" s="168" t="s">
        <v>252</v>
      </c>
    </row>
    <row r="2519" spans="2:51" s="14" customFormat="1" ht="11.25">
      <c r="B2519" s="174"/>
      <c r="D2519" s="160" t="s">
        <v>264</v>
      </c>
      <c r="E2519" s="175" t="s">
        <v>3</v>
      </c>
      <c r="F2519" s="176" t="s">
        <v>475</v>
      </c>
      <c r="H2519" s="177">
        <v>24</v>
      </c>
      <c r="I2519" s="178"/>
      <c r="L2519" s="174"/>
      <c r="M2519" s="179"/>
      <c r="N2519" s="180"/>
      <c r="O2519" s="180"/>
      <c r="P2519" s="180"/>
      <c r="Q2519" s="180"/>
      <c r="R2519" s="180"/>
      <c r="S2519" s="180"/>
      <c r="T2519" s="181"/>
      <c r="AT2519" s="175" t="s">
        <v>264</v>
      </c>
      <c r="AU2519" s="175" t="s">
        <v>82</v>
      </c>
      <c r="AV2519" s="14" t="s">
        <v>82</v>
      </c>
      <c r="AW2519" s="14" t="s">
        <v>34</v>
      </c>
      <c r="AX2519" s="14" t="s">
        <v>73</v>
      </c>
      <c r="AY2519" s="175" t="s">
        <v>252</v>
      </c>
    </row>
    <row r="2520" spans="2:51" s="13" customFormat="1" ht="11.25">
      <c r="B2520" s="167"/>
      <c r="D2520" s="160" t="s">
        <v>264</v>
      </c>
      <c r="E2520" s="168" t="s">
        <v>3</v>
      </c>
      <c r="F2520" s="169" t="s">
        <v>7834</v>
      </c>
      <c r="H2520" s="168" t="s">
        <v>3</v>
      </c>
      <c r="I2520" s="170"/>
      <c r="L2520" s="167"/>
      <c r="M2520" s="171"/>
      <c r="N2520" s="172"/>
      <c r="O2520" s="172"/>
      <c r="P2520" s="172"/>
      <c r="Q2520" s="172"/>
      <c r="R2520" s="172"/>
      <c r="S2520" s="172"/>
      <c r="T2520" s="173"/>
      <c r="AT2520" s="168" t="s">
        <v>264</v>
      </c>
      <c r="AU2520" s="168" t="s">
        <v>82</v>
      </c>
      <c r="AV2520" s="13" t="s">
        <v>80</v>
      </c>
      <c r="AW2520" s="13" t="s">
        <v>34</v>
      </c>
      <c r="AX2520" s="13" t="s">
        <v>73</v>
      </c>
      <c r="AY2520" s="168" t="s">
        <v>252</v>
      </c>
    </row>
    <row r="2521" spans="2:51" s="14" customFormat="1" ht="11.25">
      <c r="B2521" s="174"/>
      <c r="D2521" s="160" t="s">
        <v>264</v>
      </c>
      <c r="E2521" s="175" t="s">
        <v>3</v>
      </c>
      <c r="F2521" s="176" t="s">
        <v>451</v>
      </c>
      <c r="H2521" s="177">
        <v>22</v>
      </c>
      <c r="I2521" s="178"/>
      <c r="L2521" s="174"/>
      <c r="M2521" s="179"/>
      <c r="N2521" s="180"/>
      <c r="O2521" s="180"/>
      <c r="P2521" s="180"/>
      <c r="Q2521" s="180"/>
      <c r="R2521" s="180"/>
      <c r="S2521" s="180"/>
      <c r="T2521" s="181"/>
      <c r="AT2521" s="175" t="s">
        <v>264</v>
      </c>
      <c r="AU2521" s="175" t="s">
        <v>82</v>
      </c>
      <c r="AV2521" s="14" t="s">
        <v>82</v>
      </c>
      <c r="AW2521" s="14" t="s">
        <v>34</v>
      </c>
      <c r="AX2521" s="14" t="s">
        <v>73</v>
      </c>
      <c r="AY2521" s="175" t="s">
        <v>252</v>
      </c>
    </row>
    <row r="2522" spans="2:51" s="13" customFormat="1" ht="11.25">
      <c r="B2522" s="167"/>
      <c r="D2522" s="160" t="s">
        <v>264</v>
      </c>
      <c r="E2522" s="168" t="s">
        <v>3</v>
      </c>
      <c r="F2522" s="169" t="s">
        <v>7835</v>
      </c>
      <c r="H2522" s="168" t="s">
        <v>3</v>
      </c>
      <c r="I2522" s="170"/>
      <c r="L2522" s="167"/>
      <c r="M2522" s="171"/>
      <c r="N2522" s="172"/>
      <c r="O2522" s="172"/>
      <c r="P2522" s="172"/>
      <c r="Q2522" s="172"/>
      <c r="R2522" s="172"/>
      <c r="S2522" s="172"/>
      <c r="T2522" s="173"/>
      <c r="AT2522" s="168" t="s">
        <v>264</v>
      </c>
      <c r="AU2522" s="168" t="s">
        <v>82</v>
      </c>
      <c r="AV2522" s="13" t="s">
        <v>80</v>
      </c>
      <c r="AW2522" s="13" t="s">
        <v>34</v>
      </c>
      <c r="AX2522" s="13" t="s">
        <v>73</v>
      </c>
      <c r="AY2522" s="168" t="s">
        <v>252</v>
      </c>
    </row>
    <row r="2523" spans="2:51" s="14" customFormat="1" ht="11.25">
      <c r="B2523" s="174"/>
      <c r="D2523" s="160" t="s">
        <v>264</v>
      </c>
      <c r="E2523" s="175" t="s">
        <v>3</v>
      </c>
      <c r="F2523" s="176" t="s">
        <v>429</v>
      </c>
      <c r="H2523" s="177">
        <v>19</v>
      </c>
      <c r="I2523" s="178"/>
      <c r="L2523" s="174"/>
      <c r="M2523" s="179"/>
      <c r="N2523" s="180"/>
      <c r="O2523" s="180"/>
      <c r="P2523" s="180"/>
      <c r="Q2523" s="180"/>
      <c r="R2523" s="180"/>
      <c r="S2523" s="180"/>
      <c r="T2523" s="181"/>
      <c r="AT2523" s="175" t="s">
        <v>264</v>
      </c>
      <c r="AU2523" s="175" t="s">
        <v>82</v>
      </c>
      <c r="AV2523" s="14" t="s">
        <v>82</v>
      </c>
      <c r="AW2523" s="14" t="s">
        <v>34</v>
      </c>
      <c r="AX2523" s="14" t="s">
        <v>73</v>
      </c>
      <c r="AY2523" s="175" t="s">
        <v>252</v>
      </c>
    </row>
    <row r="2524" spans="2:51" s="13" customFormat="1" ht="11.25">
      <c r="B2524" s="167"/>
      <c r="D2524" s="160" t="s">
        <v>264</v>
      </c>
      <c r="E2524" s="168" t="s">
        <v>3</v>
      </c>
      <c r="F2524" s="169" t="s">
        <v>7836</v>
      </c>
      <c r="H2524" s="168" t="s">
        <v>3</v>
      </c>
      <c r="I2524" s="170"/>
      <c r="L2524" s="167"/>
      <c r="M2524" s="171"/>
      <c r="N2524" s="172"/>
      <c r="O2524" s="172"/>
      <c r="P2524" s="172"/>
      <c r="Q2524" s="172"/>
      <c r="R2524" s="172"/>
      <c r="S2524" s="172"/>
      <c r="T2524" s="173"/>
      <c r="AT2524" s="168" t="s">
        <v>264</v>
      </c>
      <c r="AU2524" s="168" t="s">
        <v>82</v>
      </c>
      <c r="AV2524" s="13" t="s">
        <v>80</v>
      </c>
      <c r="AW2524" s="13" t="s">
        <v>34</v>
      </c>
      <c r="AX2524" s="13" t="s">
        <v>73</v>
      </c>
      <c r="AY2524" s="168" t="s">
        <v>252</v>
      </c>
    </row>
    <row r="2525" spans="2:51" s="14" customFormat="1" ht="11.25">
      <c r="B2525" s="174"/>
      <c r="D2525" s="160" t="s">
        <v>264</v>
      </c>
      <c r="E2525" s="175" t="s">
        <v>3</v>
      </c>
      <c r="F2525" s="176" t="s">
        <v>414</v>
      </c>
      <c r="H2525" s="177">
        <v>17</v>
      </c>
      <c r="I2525" s="178"/>
      <c r="L2525" s="174"/>
      <c r="M2525" s="179"/>
      <c r="N2525" s="180"/>
      <c r="O2525" s="180"/>
      <c r="P2525" s="180"/>
      <c r="Q2525" s="180"/>
      <c r="R2525" s="180"/>
      <c r="S2525" s="180"/>
      <c r="T2525" s="181"/>
      <c r="AT2525" s="175" t="s">
        <v>264</v>
      </c>
      <c r="AU2525" s="175" t="s">
        <v>82</v>
      </c>
      <c r="AV2525" s="14" t="s">
        <v>82</v>
      </c>
      <c r="AW2525" s="14" t="s">
        <v>34</v>
      </c>
      <c r="AX2525" s="14" t="s">
        <v>73</v>
      </c>
      <c r="AY2525" s="175" t="s">
        <v>252</v>
      </c>
    </row>
    <row r="2526" spans="2:51" s="13" customFormat="1" ht="11.25">
      <c r="B2526" s="167"/>
      <c r="D2526" s="160" t="s">
        <v>264</v>
      </c>
      <c r="E2526" s="168" t="s">
        <v>3</v>
      </c>
      <c r="F2526" s="169" t="s">
        <v>7837</v>
      </c>
      <c r="H2526" s="168" t="s">
        <v>3</v>
      </c>
      <c r="I2526" s="170"/>
      <c r="L2526" s="167"/>
      <c r="M2526" s="171"/>
      <c r="N2526" s="172"/>
      <c r="O2526" s="172"/>
      <c r="P2526" s="172"/>
      <c r="Q2526" s="172"/>
      <c r="R2526" s="172"/>
      <c r="S2526" s="172"/>
      <c r="T2526" s="173"/>
      <c r="AT2526" s="168" t="s">
        <v>264</v>
      </c>
      <c r="AU2526" s="168" t="s">
        <v>82</v>
      </c>
      <c r="AV2526" s="13" t="s">
        <v>80</v>
      </c>
      <c r="AW2526" s="13" t="s">
        <v>34</v>
      </c>
      <c r="AX2526" s="13" t="s">
        <v>73</v>
      </c>
      <c r="AY2526" s="168" t="s">
        <v>252</v>
      </c>
    </row>
    <row r="2527" spans="2:51" s="14" customFormat="1" ht="11.25">
      <c r="B2527" s="174"/>
      <c r="D2527" s="160" t="s">
        <v>264</v>
      </c>
      <c r="E2527" s="175" t="s">
        <v>3</v>
      </c>
      <c r="F2527" s="176" t="s">
        <v>8</v>
      </c>
      <c r="H2527" s="177">
        <v>21</v>
      </c>
      <c r="I2527" s="178"/>
      <c r="L2527" s="174"/>
      <c r="M2527" s="179"/>
      <c r="N2527" s="180"/>
      <c r="O2527" s="180"/>
      <c r="P2527" s="180"/>
      <c r="Q2527" s="180"/>
      <c r="R2527" s="180"/>
      <c r="S2527" s="180"/>
      <c r="T2527" s="181"/>
      <c r="AT2527" s="175" t="s">
        <v>264</v>
      </c>
      <c r="AU2527" s="175" t="s">
        <v>82</v>
      </c>
      <c r="AV2527" s="14" t="s">
        <v>82</v>
      </c>
      <c r="AW2527" s="14" t="s">
        <v>34</v>
      </c>
      <c r="AX2527" s="14" t="s">
        <v>73</v>
      </c>
      <c r="AY2527" s="175" t="s">
        <v>252</v>
      </c>
    </row>
    <row r="2528" spans="2:51" s="13" customFormat="1" ht="11.25">
      <c r="B2528" s="167"/>
      <c r="D2528" s="160" t="s">
        <v>264</v>
      </c>
      <c r="E2528" s="168" t="s">
        <v>3</v>
      </c>
      <c r="F2528" s="169" t="s">
        <v>7838</v>
      </c>
      <c r="H2528" s="168" t="s">
        <v>3</v>
      </c>
      <c r="I2528" s="170"/>
      <c r="L2528" s="167"/>
      <c r="M2528" s="171"/>
      <c r="N2528" s="172"/>
      <c r="O2528" s="172"/>
      <c r="P2528" s="172"/>
      <c r="Q2528" s="172"/>
      <c r="R2528" s="172"/>
      <c r="S2528" s="172"/>
      <c r="T2528" s="173"/>
      <c r="AT2528" s="168" t="s">
        <v>264</v>
      </c>
      <c r="AU2528" s="168" t="s">
        <v>82</v>
      </c>
      <c r="AV2528" s="13" t="s">
        <v>80</v>
      </c>
      <c r="AW2528" s="13" t="s">
        <v>34</v>
      </c>
      <c r="AX2528" s="13" t="s">
        <v>73</v>
      </c>
      <c r="AY2528" s="168" t="s">
        <v>252</v>
      </c>
    </row>
    <row r="2529" spans="2:51" s="14" customFormat="1" ht="11.25">
      <c r="B2529" s="174"/>
      <c r="D2529" s="160" t="s">
        <v>264</v>
      </c>
      <c r="E2529" s="175" t="s">
        <v>3</v>
      </c>
      <c r="F2529" s="176" t="s">
        <v>326</v>
      </c>
      <c r="H2529" s="177">
        <v>23</v>
      </c>
      <c r="I2529" s="178"/>
      <c r="L2529" s="174"/>
      <c r="M2529" s="179"/>
      <c r="N2529" s="180"/>
      <c r="O2529" s="180"/>
      <c r="P2529" s="180"/>
      <c r="Q2529" s="180"/>
      <c r="R2529" s="180"/>
      <c r="S2529" s="180"/>
      <c r="T2529" s="181"/>
      <c r="AT2529" s="175" t="s">
        <v>264</v>
      </c>
      <c r="AU2529" s="175" t="s">
        <v>82</v>
      </c>
      <c r="AV2529" s="14" t="s">
        <v>82</v>
      </c>
      <c r="AW2529" s="14" t="s">
        <v>34</v>
      </c>
      <c r="AX2529" s="14" t="s">
        <v>73</v>
      </c>
      <c r="AY2529" s="175" t="s">
        <v>252</v>
      </c>
    </row>
    <row r="2530" spans="2:51" s="13" customFormat="1" ht="11.25">
      <c r="B2530" s="167"/>
      <c r="D2530" s="160" t="s">
        <v>264</v>
      </c>
      <c r="E2530" s="168" t="s">
        <v>3</v>
      </c>
      <c r="F2530" s="169" t="s">
        <v>7839</v>
      </c>
      <c r="H2530" s="168" t="s">
        <v>3</v>
      </c>
      <c r="I2530" s="170"/>
      <c r="L2530" s="167"/>
      <c r="M2530" s="171"/>
      <c r="N2530" s="172"/>
      <c r="O2530" s="172"/>
      <c r="P2530" s="172"/>
      <c r="Q2530" s="172"/>
      <c r="R2530" s="172"/>
      <c r="S2530" s="172"/>
      <c r="T2530" s="173"/>
      <c r="AT2530" s="168" t="s">
        <v>264</v>
      </c>
      <c r="AU2530" s="168" t="s">
        <v>82</v>
      </c>
      <c r="AV2530" s="13" t="s">
        <v>80</v>
      </c>
      <c r="AW2530" s="13" t="s">
        <v>34</v>
      </c>
      <c r="AX2530" s="13" t="s">
        <v>73</v>
      </c>
      <c r="AY2530" s="168" t="s">
        <v>252</v>
      </c>
    </row>
    <row r="2531" spans="2:51" s="14" customFormat="1" ht="11.25">
      <c r="B2531" s="174"/>
      <c r="D2531" s="160" t="s">
        <v>264</v>
      </c>
      <c r="E2531" s="175" t="s">
        <v>3</v>
      </c>
      <c r="F2531" s="176" t="s">
        <v>503</v>
      </c>
      <c r="H2531" s="177">
        <v>27</v>
      </c>
      <c r="I2531" s="178"/>
      <c r="L2531" s="174"/>
      <c r="M2531" s="179"/>
      <c r="N2531" s="180"/>
      <c r="O2531" s="180"/>
      <c r="P2531" s="180"/>
      <c r="Q2531" s="180"/>
      <c r="R2531" s="180"/>
      <c r="S2531" s="180"/>
      <c r="T2531" s="181"/>
      <c r="AT2531" s="175" t="s">
        <v>264</v>
      </c>
      <c r="AU2531" s="175" t="s">
        <v>82</v>
      </c>
      <c r="AV2531" s="14" t="s">
        <v>82</v>
      </c>
      <c r="AW2531" s="14" t="s">
        <v>34</v>
      </c>
      <c r="AX2531" s="14" t="s">
        <v>73</v>
      </c>
      <c r="AY2531" s="175" t="s">
        <v>252</v>
      </c>
    </row>
    <row r="2532" spans="2:51" s="13" customFormat="1" ht="11.25">
      <c r="B2532" s="167"/>
      <c r="D2532" s="160" t="s">
        <v>264</v>
      </c>
      <c r="E2532" s="168" t="s">
        <v>3</v>
      </c>
      <c r="F2532" s="169" t="s">
        <v>7840</v>
      </c>
      <c r="H2532" s="168" t="s">
        <v>3</v>
      </c>
      <c r="I2532" s="170"/>
      <c r="L2532" s="167"/>
      <c r="M2532" s="171"/>
      <c r="N2532" s="172"/>
      <c r="O2532" s="172"/>
      <c r="P2532" s="172"/>
      <c r="Q2532" s="172"/>
      <c r="R2532" s="172"/>
      <c r="S2532" s="172"/>
      <c r="T2532" s="173"/>
      <c r="AT2532" s="168" t="s">
        <v>264</v>
      </c>
      <c r="AU2532" s="168" t="s">
        <v>82</v>
      </c>
      <c r="AV2532" s="13" t="s">
        <v>80</v>
      </c>
      <c r="AW2532" s="13" t="s">
        <v>34</v>
      </c>
      <c r="AX2532" s="13" t="s">
        <v>73</v>
      </c>
      <c r="AY2532" s="168" t="s">
        <v>252</v>
      </c>
    </row>
    <row r="2533" spans="2:51" s="14" customFormat="1" ht="11.25">
      <c r="B2533" s="174"/>
      <c r="D2533" s="160" t="s">
        <v>264</v>
      </c>
      <c r="E2533" s="175" t="s">
        <v>3</v>
      </c>
      <c r="F2533" s="176" t="s">
        <v>566</v>
      </c>
      <c r="H2533" s="177">
        <v>31</v>
      </c>
      <c r="I2533" s="178"/>
      <c r="L2533" s="174"/>
      <c r="M2533" s="179"/>
      <c r="N2533" s="180"/>
      <c r="O2533" s="180"/>
      <c r="P2533" s="180"/>
      <c r="Q2533" s="180"/>
      <c r="R2533" s="180"/>
      <c r="S2533" s="180"/>
      <c r="T2533" s="181"/>
      <c r="AT2533" s="175" t="s">
        <v>264</v>
      </c>
      <c r="AU2533" s="175" t="s">
        <v>82</v>
      </c>
      <c r="AV2533" s="14" t="s">
        <v>82</v>
      </c>
      <c r="AW2533" s="14" t="s">
        <v>34</v>
      </c>
      <c r="AX2533" s="14" t="s">
        <v>73</v>
      </c>
      <c r="AY2533" s="175" t="s">
        <v>252</v>
      </c>
    </row>
    <row r="2534" spans="2:51" s="13" customFormat="1" ht="11.25">
      <c r="B2534" s="167"/>
      <c r="D2534" s="160" t="s">
        <v>264</v>
      </c>
      <c r="E2534" s="168" t="s">
        <v>3</v>
      </c>
      <c r="F2534" s="169" t="s">
        <v>7841</v>
      </c>
      <c r="H2534" s="168" t="s">
        <v>3</v>
      </c>
      <c r="I2534" s="170"/>
      <c r="L2534" s="167"/>
      <c r="M2534" s="171"/>
      <c r="N2534" s="172"/>
      <c r="O2534" s="172"/>
      <c r="P2534" s="172"/>
      <c r="Q2534" s="172"/>
      <c r="R2534" s="172"/>
      <c r="S2534" s="172"/>
      <c r="T2534" s="173"/>
      <c r="AT2534" s="168" t="s">
        <v>264</v>
      </c>
      <c r="AU2534" s="168" t="s">
        <v>82</v>
      </c>
      <c r="AV2534" s="13" t="s">
        <v>80</v>
      </c>
      <c r="AW2534" s="13" t="s">
        <v>34</v>
      </c>
      <c r="AX2534" s="13" t="s">
        <v>73</v>
      </c>
      <c r="AY2534" s="168" t="s">
        <v>252</v>
      </c>
    </row>
    <row r="2535" spans="2:51" s="14" customFormat="1" ht="11.25">
      <c r="B2535" s="174"/>
      <c r="D2535" s="160" t="s">
        <v>264</v>
      </c>
      <c r="E2535" s="175" t="s">
        <v>3</v>
      </c>
      <c r="F2535" s="176" t="s">
        <v>8</v>
      </c>
      <c r="H2535" s="177">
        <v>21</v>
      </c>
      <c r="I2535" s="178"/>
      <c r="L2535" s="174"/>
      <c r="M2535" s="179"/>
      <c r="N2535" s="180"/>
      <c r="O2535" s="180"/>
      <c r="P2535" s="180"/>
      <c r="Q2535" s="180"/>
      <c r="R2535" s="180"/>
      <c r="S2535" s="180"/>
      <c r="T2535" s="181"/>
      <c r="AT2535" s="175" t="s">
        <v>264</v>
      </c>
      <c r="AU2535" s="175" t="s">
        <v>82</v>
      </c>
      <c r="AV2535" s="14" t="s">
        <v>82</v>
      </c>
      <c r="AW2535" s="14" t="s">
        <v>34</v>
      </c>
      <c r="AX2535" s="14" t="s">
        <v>73</v>
      </c>
      <c r="AY2535" s="175" t="s">
        <v>252</v>
      </c>
    </row>
    <row r="2536" spans="2:51" s="13" customFormat="1" ht="11.25">
      <c r="B2536" s="167"/>
      <c r="D2536" s="160" t="s">
        <v>264</v>
      </c>
      <c r="E2536" s="168" t="s">
        <v>3</v>
      </c>
      <c r="F2536" s="169" t="s">
        <v>7842</v>
      </c>
      <c r="H2536" s="168" t="s">
        <v>3</v>
      </c>
      <c r="I2536" s="170"/>
      <c r="L2536" s="167"/>
      <c r="M2536" s="171"/>
      <c r="N2536" s="172"/>
      <c r="O2536" s="172"/>
      <c r="P2536" s="172"/>
      <c r="Q2536" s="172"/>
      <c r="R2536" s="172"/>
      <c r="S2536" s="172"/>
      <c r="T2536" s="173"/>
      <c r="AT2536" s="168" t="s">
        <v>264</v>
      </c>
      <c r="AU2536" s="168" t="s">
        <v>82</v>
      </c>
      <c r="AV2536" s="13" t="s">
        <v>80</v>
      </c>
      <c r="AW2536" s="13" t="s">
        <v>34</v>
      </c>
      <c r="AX2536" s="13" t="s">
        <v>73</v>
      </c>
      <c r="AY2536" s="168" t="s">
        <v>252</v>
      </c>
    </row>
    <row r="2537" spans="2:51" s="14" customFormat="1" ht="11.25">
      <c r="B2537" s="174"/>
      <c r="D2537" s="160" t="s">
        <v>264</v>
      </c>
      <c r="E2537" s="175" t="s">
        <v>3</v>
      </c>
      <c r="F2537" s="176" t="s">
        <v>517</v>
      </c>
      <c r="H2537" s="177">
        <v>29</v>
      </c>
      <c r="I2537" s="178"/>
      <c r="L2537" s="174"/>
      <c r="M2537" s="179"/>
      <c r="N2537" s="180"/>
      <c r="O2537" s="180"/>
      <c r="P2537" s="180"/>
      <c r="Q2537" s="180"/>
      <c r="R2537" s="180"/>
      <c r="S2537" s="180"/>
      <c r="T2537" s="181"/>
      <c r="AT2537" s="175" t="s">
        <v>264</v>
      </c>
      <c r="AU2537" s="175" t="s">
        <v>82</v>
      </c>
      <c r="AV2537" s="14" t="s">
        <v>82</v>
      </c>
      <c r="AW2537" s="14" t="s">
        <v>34</v>
      </c>
      <c r="AX2537" s="14" t="s">
        <v>73</v>
      </c>
      <c r="AY2537" s="175" t="s">
        <v>252</v>
      </c>
    </row>
    <row r="2538" spans="2:51" s="13" customFormat="1" ht="11.25">
      <c r="B2538" s="167"/>
      <c r="D2538" s="160" t="s">
        <v>264</v>
      </c>
      <c r="E2538" s="168" t="s">
        <v>3</v>
      </c>
      <c r="F2538" s="169" t="s">
        <v>7843</v>
      </c>
      <c r="H2538" s="168" t="s">
        <v>3</v>
      </c>
      <c r="I2538" s="170"/>
      <c r="L2538" s="167"/>
      <c r="M2538" s="171"/>
      <c r="N2538" s="172"/>
      <c r="O2538" s="172"/>
      <c r="P2538" s="172"/>
      <c r="Q2538" s="172"/>
      <c r="R2538" s="172"/>
      <c r="S2538" s="172"/>
      <c r="T2538" s="173"/>
      <c r="AT2538" s="168" t="s">
        <v>264</v>
      </c>
      <c r="AU2538" s="168" t="s">
        <v>82</v>
      </c>
      <c r="AV2538" s="13" t="s">
        <v>80</v>
      </c>
      <c r="AW2538" s="13" t="s">
        <v>34</v>
      </c>
      <c r="AX2538" s="13" t="s">
        <v>73</v>
      </c>
      <c r="AY2538" s="168" t="s">
        <v>252</v>
      </c>
    </row>
    <row r="2539" spans="2:51" s="14" customFormat="1" ht="11.25">
      <c r="B2539" s="174"/>
      <c r="D2539" s="160" t="s">
        <v>264</v>
      </c>
      <c r="E2539" s="175" t="s">
        <v>3</v>
      </c>
      <c r="F2539" s="176" t="s">
        <v>494</v>
      </c>
      <c r="H2539" s="177">
        <v>26</v>
      </c>
      <c r="I2539" s="178"/>
      <c r="L2539" s="174"/>
      <c r="M2539" s="179"/>
      <c r="N2539" s="180"/>
      <c r="O2539" s="180"/>
      <c r="P2539" s="180"/>
      <c r="Q2539" s="180"/>
      <c r="R2539" s="180"/>
      <c r="S2539" s="180"/>
      <c r="T2539" s="181"/>
      <c r="AT2539" s="175" t="s">
        <v>264</v>
      </c>
      <c r="AU2539" s="175" t="s">
        <v>82</v>
      </c>
      <c r="AV2539" s="14" t="s">
        <v>82</v>
      </c>
      <c r="AW2539" s="14" t="s">
        <v>34</v>
      </c>
      <c r="AX2539" s="14" t="s">
        <v>73</v>
      </c>
      <c r="AY2539" s="175" t="s">
        <v>252</v>
      </c>
    </row>
    <row r="2540" spans="2:51" s="13" customFormat="1" ht="11.25">
      <c r="B2540" s="167"/>
      <c r="D2540" s="160" t="s">
        <v>264</v>
      </c>
      <c r="E2540" s="168" t="s">
        <v>3</v>
      </c>
      <c r="F2540" s="169" t="s">
        <v>7844</v>
      </c>
      <c r="H2540" s="168" t="s">
        <v>3</v>
      </c>
      <c r="I2540" s="170"/>
      <c r="L2540" s="167"/>
      <c r="M2540" s="171"/>
      <c r="N2540" s="172"/>
      <c r="O2540" s="172"/>
      <c r="P2540" s="172"/>
      <c r="Q2540" s="172"/>
      <c r="R2540" s="172"/>
      <c r="S2540" s="172"/>
      <c r="T2540" s="173"/>
      <c r="AT2540" s="168" t="s">
        <v>264</v>
      </c>
      <c r="AU2540" s="168" t="s">
        <v>82</v>
      </c>
      <c r="AV2540" s="13" t="s">
        <v>80</v>
      </c>
      <c r="AW2540" s="13" t="s">
        <v>34</v>
      </c>
      <c r="AX2540" s="13" t="s">
        <v>73</v>
      </c>
      <c r="AY2540" s="168" t="s">
        <v>252</v>
      </c>
    </row>
    <row r="2541" spans="2:51" s="14" customFormat="1" ht="11.25">
      <c r="B2541" s="174"/>
      <c r="D2541" s="160" t="s">
        <v>264</v>
      </c>
      <c r="E2541" s="175" t="s">
        <v>3</v>
      </c>
      <c r="F2541" s="176" t="s">
        <v>8</v>
      </c>
      <c r="H2541" s="177">
        <v>21</v>
      </c>
      <c r="I2541" s="178"/>
      <c r="L2541" s="174"/>
      <c r="M2541" s="179"/>
      <c r="N2541" s="180"/>
      <c r="O2541" s="180"/>
      <c r="P2541" s="180"/>
      <c r="Q2541" s="180"/>
      <c r="R2541" s="180"/>
      <c r="S2541" s="180"/>
      <c r="T2541" s="181"/>
      <c r="AT2541" s="175" t="s">
        <v>264</v>
      </c>
      <c r="AU2541" s="175" t="s">
        <v>82</v>
      </c>
      <c r="AV2541" s="14" t="s">
        <v>82</v>
      </c>
      <c r="AW2541" s="14" t="s">
        <v>34</v>
      </c>
      <c r="AX2541" s="14" t="s">
        <v>73</v>
      </c>
      <c r="AY2541" s="175" t="s">
        <v>252</v>
      </c>
    </row>
    <row r="2542" spans="2:51" s="13" customFormat="1" ht="11.25">
      <c r="B2542" s="167"/>
      <c r="D2542" s="160" t="s">
        <v>264</v>
      </c>
      <c r="E2542" s="168" t="s">
        <v>3</v>
      </c>
      <c r="F2542" s="169" t="s">
        <v>7845</v>
      </c>
      <c r="H2542" s="168" t="s">
        <v>3</v>
      </c>
      <c r="I2542" s="170"/>
      <c r="L2542" s="167"/>
      <c r="M2542" s="171"/>
      <c r="N2542" s="172"/>
      <c r="O2542" s="172"/>
      <c r="P2542" s="172"/>
      <c r="Q2542" s="172"/>
      <c r="R2542" s="172"/>
      <c r="S2542" s="172"/>
      <c r="T2542" s="173"/>
      <c r="AT2542" s="168" t="s">
        <v>264</v>
      </c>
      <c r="AU2542" s="168" t="s">
        <v>82</v>
      </c>
      <c r="AV2542" s="13" t="s">
        <v>80</v>
      </c>
      <c r="AW2542" s="13" t="s">
        <v>34</v>
      </c>
      <c r="AX2542" s="13" t="s">
        <v>73</v>
      </c>
      <c r="AY2542" s="168" t="s">
        <v>252</v>
      </c>
    </row>
    <row r="2543" spans="2:51" s="14" customFormat="1" ht="11.25">
      <c r="B2543" s="174"/>
      <c r="D2543" s="160" t="s">
        <v>264</v>
      </c>
      <c r="E2543" s="175" t="s">
        <v>3</v>
      </c>
      <c r="F2543" s="176" t="s">
        <v>435</v>
      </c>
      <c r="H2543" s="177">
        <v>20</v>
      </c>
      <c r="I2543" s="178"/>
      <c r="L2543" s="174"/>
      <c r="M2543" s="179"/>
      <c r="N2543" s="180"/>
      <c r="O2543" s="180"/>
      <c r="P2543" s="180"/>
      <c r="Q2543" s="180"/>
      <c r="R2543" s="180"/>
      <c r="S2543" s="180"/>
      <c r="T2543" s="181"/>
      <c r="AT2543" s="175" t="s">
        <v>264</v>
      </c>
      <c r="AU2543" s="175" t="s">
        <v>82</v>
      </c>
      <c r="AV2543" s="14" t="s">
        <v>82</v>
      </c>
      <c r="AW2543" s="14" t="s">
        <v>34</v>
      </c>
      <c r="AX2543" s="14" t="s">
        <v>73</v>
      </c>
      <c r="AY2543" s="175" t="s">
        <v>252</v>
      </c>
    </row>
    <row r="2544" spans="2:51" s="13" customFormat="1" ht="11.25">
      <c r="B2544" s="167"/>
      <c r="D2544" s="160" t="s">
        <v>264</v>
      </c>
      <c r="E2544" s="168" t="s">
        <v>3</v>
      </c>
      <c r="F2544" s="169" t="s">
        <v>7846</v>
      </c>
      <c r="H2544" s="168" t="s">
        <v>3</v>
      </c>
      <c r="I2544" s="170"/>
      <c r="L2544" s="167"/>
      <c r="M2544" s="171"/>
      <c r="N2544" s="172"/>
      <c r="O2544" s="172"/>
      <c r="P2544" s="172"/>
      <c r="Q2544" s="172"/>
      <c r="R2544" s="172"/>
      <c r="S2544" s="172"/>
      <c r="T2544" s="173"/>
      <c r="AT2544" s="168" t="s">
        <v>264</v>
      </c>
      <c r="AU2544" s="168" t="s">
        <v>82</v>
      </c>
      <c r="AV2544" s="13" t="s">
        <v>80</v>
      </c>
      <c r="AW2544" s="13" t="s">
        <v>34</v>
      </c>
      <c r="AX2544" s="13" t="s">
        <v>73</v>
      </c>
      <c r="AY2544" s="168" t="s">
        <v>252</v>
      </c>
    </row>
    <row r="2545" spans="2:51" s="14" customFormat="1" ht="11.25">
      <c r="B2545" s="174"/>
      <c r="D2545" s="160" t="s">
        <v>264</v>
      </c>
      <c r="E2545" s="175" t="s">
        <v>3</v>
      </c>
      <c r="F2545" s="176" t="s">
        <v>485</v>
      </c>
      <c r="H2545" s="177">
        <v>25</v>
      </c>
      <c r="I2545" s="178"/>
      <c r="L2545" s="174"/>
      <c r="M2545" s="179"/>
      <c r="N2545" s="180"/>
      <c r="O2545" s="180"/>
      <c r="P2545" s="180"/>
      <c r="Q2545" s="180"/>
      <c r="R2545" s="180"/>
      <c r="S2545" s="180"/>
      <c r="T2545" s="181"/>
      <c r="AT2545" s="175" t="s">
        <v>264</v>
      </c>
      <c r="AU2545" s="175" t="s">
        <v>82</v>
      </c>
      <c r="AV2545" s="14" t="s">
        <v>82</v>
      </c>
      <c r="AW2545" s="14" t="s">
        <v>34</v>
      </c>
      <c r="AX2545" s="14" t="s">
        <v>73</v>
      </c>
      <c r="AY2545" s="175" t="s">
        <v>252</v>
      </c>
    </row>
    <row r="2546" spans="2:51" s="13" customFormat="1" ht="11.25">
      <c r="B2546" s="167"/>
      <c r="D2546" s="160" t="s">
        <v>264</v>
      </c>
      <c r="E2546" s="168" t="s">
        <v>3</v>
      </c>
      <c r="F2546" s="169" t="s">
        <v>7847</v>
      </c>
      <c r="H2546" s="168" t="s">
        <v>3</v>
      </c>
      <c r="I2546" s="170"/>
      <c r="L2546" s="167"/>
      <c r="M2546" s="171"/>
      <c r="N2546" s="172"/>
      <c r="O2546" s="172"/>
      <c r="P2546" s="172"/>
      <c r="Q2546" s="172"/>
      <c r="R2546" s="172"/>
      <c r="S2546" s="172"/>
      <c r="T2546" s="173"/>
      <c r="AT2546" s="168" t="s">
        <v>264</v>
      </c>
      <c r="AU2546" s="168" t="s">
        <v>82</v>
      </c>
      <c r="AV2546" s="13" t="s">
        <v>80</v>
      </c>
      <c r="AW2546" s="13" t="s">
        <v>34</v>
      </c>
      <c r="AX2546" s="13" t="s">
        <v>73</v>
      </c>
      <c r="AY2546" s="168" t="s">
        <v>252</v>
      </c>
    </row>
    <row r="2547" spans="2:51" s="14" customFormat="1" ht="11.25">
      <c r="B2547" s="174"/>
      <c r="D2547" s="160" t="s">
        <v>264</v>
      </c>
      <c r="E2547" s="175" t="s">
        <v>3</v>
      </c>
      <c r="F2547" s="176" t="s">
        <v>517</v>
      </c>
      <c r="H2547" s="177">
        <v>29</v>
      </c>
      <c r="I2547" s="178"/>
      <c r="L2547" s="174"/>
      <c r="M2547" s="179"/>
      <c r="N2547" s="180"/>
      <c r="O2547" s="180"/>
      <c r="P2547" s="180"/>
      <c r="Q2547" s="180"/>
      <c r="R2547" s="180"/>
      <c r="S2547" s="180"/>
      <c r="T2547" s="181"/>
      <c r="AT2547" s="175" t="s">
        <v>264</v>
      </c>
      <c r="AU2547" s="175" t="s">
        <v>82</v>
      </c>
      <c r="AV2547" s="14" t="s">
        <v>82</v>
      </c>
      <c r="AW2547" s="14" t="s">
        <v>34</v>
      </c>
      <c r="AX2547" s="14" t="s">
        <v>73</v>
      </c>
      <c r="AY2547" s="175" t="s">
        <v>252</v>
      </c>
    </row>
    <row r="2548" spans="2:51" s="13" customFormat="1" ht="11.25">
      <c r="B2548" s="167"/>
      <c r="D2548" s="160" t="s">
        <v>264</v>
      </c>
      <c r="E2548" s="168" t="s">
        <v>3</v>
      </c>
      <c r="F2548" s="169" t="s">
        <v>7848</v>
      </c>
      <c r="H2548" s="168" t="s">
        <v>3</v>
      </c>
      <c r="I2548" s="170"/>
      <c r="L2548" s="167"/>
      <c r="M2548" s="171"/>
      <c r="N2548" s="172"/>
      <c r="O2548" s="172"/>
      <c r="P2548" s="172"/>
      <c r="Q2548" s="172"/>
      <c r="R2548" s="172"/>
      <c r="S2548" s="172"/>
      <c r="T2548" s="173"/>
      <c r="AT2548" s="168" t="s">
        <v>264</v>
      </c>
      <c r="AU2548" s="168" t="s">
        <v>82</v>
      </c>
      <c r="AV2548" s="13" t="s">
        <v>80</v>
      </c>
      <c r="AW2548" s="13" t="s">
        <v>34</v>
      </c>
      <c r="AX2548" s="13" t="s">
        <v>73</v>
      </c>
      <c r="AY2548" s="168" t="s">
        <v>252</v>
      </c>
    </row>
    <row r="2549" spans="2:51" s="14" customFormat="1" ht="11.25">
      <c r="B2549" s="174"/>
      <c r="D2549" s="160" t="s">
        <v>264</v>
      </c>
      <c r="E2549" s="175" t="s">
        <v>3</v>
      </c>
      <c r="F2549" s="176" t="s">
        <v>548</v>
      </c>
      <c r="H2549" s="177">
        <v>30</v>
      </c>
      <c r="I2549" s="178"/>
      <c r="L2549" s="174"/>
      <c r="M2549" s="179"/>
      <c r="N2549" s="180"/>
      <c r="O2549" s="180"/>
      <c r="P2549" s="180"/>
      <c r="Q2549" s="180"/>
      <c r="R2549" s="180"/>
      <c r="S2549" s="180"/>
      <c r="T2549" s="181"/>
      <c r="AT2549" s="175" t="s">
        <v>264</v>
      </c>
      <c r="AU2549" s="175" t="s">
        <v>82</v>
      </c>
      <c r="AV2549" s="14" t="s">
        <v>82</v>
      </c>
      <c r="AW2549" s="14" t="s">
        <v>34</v>
      </c>
      <c r="AX2549" s="14" t="s">
        <v>73</v>
      </c>
      <c r="AY2549" s="175" t="s">
        <v>252</v>
      </c>
    </row>
    <row r="2550" spans="2:51" s="13" customFormat="1" ht="11.25">
      <c r="B2550" s="167"/>
      <c r="D2550" s="160" t="s">
        <v>264</v>
      </c>
      <c r="E2550" s="168" t="s">
        <v>3</v>
      </c>
      <c r="F2550" s="169" t="s">
        <v>7849</v>
      </c>
      <c r="H2550" s="168" t="s">
        <v>3</v>
      </c>
      <c r="I2550" s="170"/>
      <c r="L2550" s="167"/>
      <c r="M2550" s="171"/>
      <c r="N2550" s="172"/>
      <c r="O2550" s="172"/>
      <c r="P2550" s="172"/>
      <c r="Q2550" s="172"/>
      <c r="R2550" s="172"/>
      <c r="S2550" s="172"/>
      <c r="T2550" s="173"/>
      <c r="AT2550" s="168" t="s">
        <v>264</v>
      </c>
      <c r="AU2550" s="168" t="s">
        <v>82</v>
      </c>
      <c r="AV2550" s="13" t="s">
        <v>80</v>
      </c>
      <c r="AW2550" s="13" t="s">
        <v>34</v>
      </c>
      <c r="AX2550" s="13" t="s">
        <v>73</v>
      </c>
      <c r="AY2550" s="168" t="s">
        <v>252</v>
      </c>
    </row>
    <row r="2551" spans="2:51" s="14" customFormat="1" ht="11.25">
      <c r="B2551" s="174"/>
      <c r="D2551" s="160" t="s">
        <v>264</v>
      </c>
      <c r="E2551" s="175" t="s">
        <v>3</v>
      </c>
      <c r="F2551" s="176" t="s">
        <v>572</v>
      </c>
      <c r="H2551" s="177">
        <v>32</v>
      </c>
      <c r="I2551" s="178"/>
      <c r="L2551" s="174"/>
      <c r="M2551" s="179"/>
      <c r="N2551" s="180"/>
      <c r="O2551" s="180"/>
      <c r="P2551" s="180"/>
      <c r="Q2551" s="180"/>
      <c r="R2551" s="180"/>
      <c r="S2551" s="180"/>
      <c r="T2551" s="181"/>
      <c r="AT2551" s="175" t="s">
        <v>264</v>
      </c>
      <c r="AU2551" s="175" t="s">
        <v>82</v>
      </c>
      <c r="AV2551" s="14" t="s">
        <v>82</v>
      </c>
      <c r="AW2551" s="14" t="s">
        <v>34</v>
      </c>
      <c r="AX2551" s="14" t="s">
        <v>73</v>
      </c>
      <c r="AY2551" s="175" t="s">
        <v>252</v>
      </c>
    </row>
    <row r="2552" spans="2:51" s="13" customFormat="1" ht="11.25">
      <c r="B2552" s="167"/>
      <c r="D2552" s="160" t="s">
        <v>264</v>
      </c>
      <c r="E2552" s="168" t="s">
        <v>3</v>
      </c>
      <c r="F2552" s="169" t="s">
        <v>7850</v>
      </c>
      <c r="H2552" s="168" t="s">
        <v>3</v>
      </c>
      <c r="I2552" s="170"/>
      <c r="L2552" s="167"/>
      <c r="M2552" s="171"/>
      <c r="N2552" s="172"/>
      <c r="O2552" s="172"/>
      <c r="P2552" s="172"/>
      <c r="Q2552" s="172"/>
      <c r="R2552" s="172"/>
      <c r="S2552" s="172"/>
      <c r="T2552" s="173"/>
      <c r="AT2552" s="168" t="s">
        <v>264</v>
      </c>
      <c r="AU2552" s="168" t="s">
        <v>82</v>
      </c>
      <c r="AV2552" s="13" t="s">
        <v>80</v>
      </c>
      <c r="AW2552" s="13" t="s">
        <v>34</v>
      </c>
      <c r="AX2552" s="13" t="s">
        <v>73</v>
      </c>
      <c r="AY2552" s="168" t="s">
        <v>252</v>
      </c>
    </row>
    <row r="2553" spans="2:51" s="14" customFormat="1" ht="11.25">
      <c r="B2553" s="174"/>
      <c r="D2553" s="160" t="s">
        <v>264</v>
      </c>
      <c r="E2553" s="175" t="s">
        <v>3</v>
      </c>
      <c r="F2553" s="176" t="s">
        <v>588</v>
      </c>
      <c r="H2553" s="177">
        <v>34</v>
      </c>
      <c r="I2553" s="178"/>
      <c r="L2553" s="174"/>
      <c r="M2553" s="179"/>
      <c r="N2553" s="180"/>
      <c r="O2553" s="180"/>
      <c r="P2553" s="180"/>
      <c r="Q2553" s="180"/>
      <c r="R2553" s="180"/>
      <c r="S2553" s="180"/>
      <c r="T2553" s="181"/>
      <c r="AT2553" s="175" t="s">
        <v>264</v>
      </c>
      <c r="AU2553" s="175" t="s">
        <v>82</v>
      </c>
      <c r="AV2553" s="14" t="s">
        <v>82</v>
      </c>
      <c r="AW2553" s="14" t="s">
        <v>34</v>
      </c>
      <c r="AX2553" s="14" t="s">
        <v>73</v>
      </c>
      <c r="AY2553" s="175" t="s">
        <v>252</v>
      </c>
    </row>
    <row r="2554" spans="2:51" s="13" customFormat="1" ht="11.25">
      <c r="B2554" s="167"/>
      <c r="D2554" s="160" t="s">
        <v>264</v>
      </c>
      <c r="E2554" s="168" t="s">
        <v>3</v>
      </c>
      <c r="F2554" s="169" t="s">
        <v>7851</v>
      </c>
      <c r="H2554" s="168" t="s">
        <v>3</v>
      </c>
      <c r="I2554" s="170"/>
      <c r="L2554" s="167"/>
      <c r="M2554" s="171"/>
      <c r="N2554" s="172"/>
      <c r="O2554" s="172"/>
      <c r="P2554" s="172"/>
      <c r="Q2554" s="172"/>
      <c r="R2554" s="172"/>
      <c r="S2554" s="172"/>
      <c r="T2554" s="173"/>
      <c r="AT2554" s="168" t="s">
        <v>264</v>
      </c>
      <c r="AU2554" s="168" t="s">
        <v>82</v>
      </c>
      <c r="AV2554" s="13" t="s">
        <v>80</v>
      </c>
      <c r="AW2554" s="13" t="s">
        <v>34</v>
      </c>
      <c r="AX2554" s="13" t="s">
        <v>73</v>
      </c>
      <c r="AY2554" s="168" t="s">
        <v>252</v>
      </c>
    </row>
    <row r="2555" spans="2:51" s="14" customFormat="1" ht="11.25">
      <c r="B2555" s="174"/>
      <c r="D2555" s="160" t="s">
        <v>264</v>
      </c>
      <c r="E2555" s="175" t="s">
        <v>3</v>
      </c>
      <c r="F2555" s="176" t="s">
        <v>602</v>
      </c>
      <c r="H2555" s="177">
        <v>36</v>
      </c>
      <c r="I2555" s="178"/>
      <c r="L2555" s="174"/>
      <c r="M2555" s="179"/>
      <c r="N2555" s="180"/>
      <c r="O2555" s="180"/>
      <c r="P2555" s="180"/>
      <c r="Q2555" s="180"/>
      <c r="R2555" s="180"/>
      <c r="S2555" s="180"/>
      <c r="T2555" s="181"/>
      <c r="AT2555" s="175" t="s">
        <v>264</v>
      </c>
      <c r="AU2555" s="175" t="s">
        <v>82</v>
      </c>
      <c r="AV2555" s="14" t="s">
        <v>82</v>
      </c>
      <c r="AW2555" s="14" t="s">
        <v>34</v>
      </c>
      <c r="AX2555" s="14" t="s">
        <v>73</v>
      </c>
      <c r="AY2555" s="175" t="s">
        <v>252</v>
      </c>
    </row>
    <row r="2556" spans="2:51" s="13" customFormat="1" ht="11.25">
      <c r="B2556" s="167"/>
      <c r="D2556" s="160" t="s">
        <v>264</v>
      </c>
      <c r="E2556" s="168" t="s">
        <v>3</v>
      </c>
      <c r="F2556" s="169" t="s">
        <v>7852</v>
      </c>
      <c r="H2556" s="168" t="s">
        <v>3</v>
      </c>
      <c r="I2556" s="170"/>
      <c r="L2556" s="167"/>
      <c r="M2556" s="171"/>
      <c r="N2556" s="172"/>
      <c r="O2556" s="172"/>
      <c r="P2556" s="172"/>
      <c r="Q2556" s="172"/>
      <c r="R2556" s="172"/>
      <c r="S2556" s="172"/>
      <c r="T2556" s="173"/>
      <c r="AT2556" s="168" t="s">
        <v>264</v>
      </c>
      <c r="AU2556" s="168" t="s">
        <v>82</v>
      </c>
      <c r="AV2556" s="13" t="s">
        <v>80</v>
      </c>
      <c r="AW2556" s="13" t="s">
        <v>34</v>
      </c>
      <c r="AX2556" s="13" t="s">
        <v>73</v>
      </c>
      <c r="AY2556" s="168" t="s">
        <v>252</v>
      </c>
    </row>
    <row r="2557" spans="2:51" s="14" customFormat="1" ht="11.25">
      <c r="B2557" s="174"/>
      <c r="D2557" s="160" t="s">
        <v>264</v>
      </c>
      <c r="E2557" s="175" t="s">
        <v>3</v>
      </c>
      <c r="F2557" s="176" t="s">
        <v>624</v>
      </c>
      <c r="H2557" s="177">
        <v>39</v>
      </c>
      <c r="I2557" s="178"/>
      <c r="L2557" s="174"/>
      <c r="M2557" s="179"/>
      <c r="N2557" s="180"/>
      <c r="O2557" s="180"/>
      <c r="P2557" s="180"/>
      <c r="Q2557" s="180"/>
      <c r="R2557" s="180"/>
      <c r="S2557" s="180"/>
      <c r="T2557" s="181"/>
      <c r="AT2557" s="175" t="s">
        <v>264</v>
      </c>
      <c r="AU2557" s="175" t="s">
        <v>82</v>
      </c>
      <c r="AV2557" s="14" t="s">
        <v>82</v>
      </c>
      <c r="AW2557" s="14" t="s">
        <v>34</v>
      </c>
      <c r="AX2557" s="14" t="s">
        <v>73</v>
      </c>
      <c r="AY2557" s="175" t="s">
        <v>252</v>
      </c>
    </row>
    <row r="2558" spans="2:51" s="13" customFormat="1" ht="11.25">
      <c r="B2558" s="167"/>
      <c r="D2558" s="160" t="s">
        <v>264</v>
      </c>
      <c r="E2558" s="168" t="s">
        <v>3</v>
      </c>
      <c r="F2558" s="169" t="s">
        <v>7853</v>
      </c>
      <c r="H2558" s="168" t="s">
        <v>3</v>
      </c>
      <c r="I2558" s="170"/>
      <c r="L2558" s="167"/>
      <c r="M2558" s="171"/>
      <c r="N2558" s="172"/>
      <c r="O2558" s="172"/>
      <c r="P2558" s="172"/>
      <c r="Q2558" s="172"/>
      <c r="R2558" s="172"/>
      <c r="S2558" s="172"/>
      <c r="T2558" s="173"/>
      <c r="AT2558" s="168" t="s">
        <v>264</v>
      </c>
      <c r="AU2558" s="168" t="s">
        <v>82</v>
      </c>
      <c r="AV2558" s="13" t="s">
        <v>80</v>
      </c>
      <c r="AW2558" s="13" t="s">
        <v>34</v>
      </c>
      <c r="AX2558" s="13" t="s">
        <v>73</v>
      </c>
      <c r="AY2558" s="168" t="s">
        <v>252</v>
      </c>
    </row>
    <row r="2559" spans="2:51" s="14" customFormat="1" ht="11.25">
      <c r="B2559" s="174"/>
      <c r="D2559" s="160" t="s">
        <v>264</v>
      </c>
      <c r="E2559" s="175" t="s">
        <v>3</v>
      </c>
      <c r="F2559" s="176" t="s">
        <v>693</v>
      </c>
      <c r="H2559" s="177">
        <v>43</v>
      </c>
      <c r="I2559" s="178"/>
      <c r="L2559" s="174"/>
      <c r="M2559" s="179"/>
      <c r="N2559" s="180"/>
      <c r="O2559" s="180"/>
      <c r="P2559" s="180"/>
      <c r="Q2559" s="180"/>
      <c r="R2559" s="180"/>
      <c r="S2559" s="180"/>
      <c r="T2559" s="181"/>
      <c r="AT2559" s="175" t="s">
        <v>264</v>
      </c>
      <c r="AU2559" s="175" t="s">
        <v>82</v>
      </c>
      <c r="AV2559" s="14" t="s">
        <v>82</v>
      </c>
      <c r="AW2559" s="14" t="s">
        <v>34</v>
      </c>
      <c r="AX2559" s="14" t="s">
        <v>73</v>
      </c>
      <c r="AY2559" s="175" t="s">
        <v>252</v>
      </c>
    </row>
    <row r="2560" spans="2:51" s="13" customFormat="1" ht="11.25">
      <c r="B2560" s="167"/>
      <c r="D2560" s="160" t="s">
        <v>264</v>
      </c>
      <c r="E2560" s="168" t="s">
        <v>3</v>
      </c>
      <c r="F2560" s="169" t="s">
        <v>7854</v>
      </c>
      <c r="H2560" s="168" t="s">
        <v>3</v>
      </c>
      <c r="I2560" s="170"/>
      <c r="L2560" s="167"/>
      <c r="M2560" s="171"/>
      <c r="N2560" s="172"/>
      <c r="O2560" s="172"/>
      <c r="P2560" s="172"/>
      <c r="Q2560" s="172"/>
      <c r="R2560" s="172"/>
      <c r="S2560" s="172"/>
      <c r="T2560" s="173"/>
      <c r="AT2560" s="168" t="s">
        <v>264</v>
      </c>
      <c r="AU2560" s="168" t="s">
        <v>82</v>
      </c>
      <c r="AV2560" s="13" t="s">
        <v>80</v>
      </c>
      <c r="AW2560" s="13" t="s">
        <v>34</v>
      </c>
      <c r="AX2560" s="13" t="s">
        <v>73</v>
      </c>
      <c r="AY2560" s="168" t="s">
        <v>252</v>
      </c>
    </row>
    <row r="2561" spans="2:51" s="14" customFormat="1" ht="11.25">
      <c r="B2561" s="174"/>
      <c r="D2561" s="160" t="s">
        <v>264</v>
      </c>
      <c r="E2561" s="175" t="s">
        <v>3</v>
      </c>
      <c r="F2561" s="176" t="s">
        <v>740</v>
      </c>
      <c r="H2561" s="177">
        <v>46</v>
      </c>
      <c r="I2561" s="178"/>
      <c r="L2561" s="174"/>
      <c r="M2561" s="179"/>
      <c r="N2561" s="180"/>
      <c r="O2561" s="180"/>
      <c r="P2561" s="180"/>
      <c r="Q2561" s="180"/>
      <c r="R2561" s="180"/>
      <c r="S2561" s="180"/>
      <c r="T2561" s="181"/>
      <c r="AT2561" s="175" t="s">
        <v>264</v>
      </c>
      <c r="AU2561" s="175" t="s">
        <v>82</v>
      </c>
      <c r="AV2561" s="14" t="s">
        <v>82</v>
      </c>
      <c r="AW2561" s="14" t="s">
        <v>34</v>
      </c>
      <c r="AX2561" s="14" t="s">
        <v>73</v>
      </c>
      <c r="AY2561" s="175" t="s">
        <v>252</v>
      </c>
    </row>
    <row r="2562" spans="2:51" s="13" customFormat="1" ht="11.25">
      <c r="B2562" s="167"/>
      <c r="D2562" s="160" t="s">
        <v>264</v>
      </c>
      <c r="E2562" s="168" t="s">
        <v>3</v>
      </c>
      <c r="F2562" s="169" t="s">
        <v>7855</v>
      </c>
      <c r="H2562" s="168" t="s">
        <v>3</v>
      </c>
      <c r="I2562" s="170"/>
      <c r="L2562" s="167"/>
      <c r="M2562" s="171"/>
      <c r="N2562" s="172"/>
      <c r="O2562" s="172"/>
      <c r="P2562" s="172"/>
      <c r="Q2562" s="172"/>
      <c r="R2562" s="172"/>
      <c r="S2562" s="172"/>
      <c r="T2562" s="173"/>
      <c r="AT2562" s="168" t="s">
        <v>264</v>
      </c>
      <c r="AU2562" s="168" t="s">
        <v>82</v>
      </c>
      <c r="AV2562" s="13" t="s">
        <v>80</v>
      </c>
      <c r="AW2562" s="13" t="s">
        <v>34</v>
      </c>
      <c r="AX2562" s="13" t="s">
        <v>73</v>
      </c>
      <c r="AY2562" s="168" t="s">
        <v>252</v>
      </c>
    </row>
    <row r="2563" spans="2:51" s="14" customFormat="1" ht="11.25">
      <c r="B2563" s="174"/>
      <c r="D2563" s="160" t="s">
        <v>264</v>
      </c>
      <c r="E2563" s="175" t="s">
        <v>3</v>
      </c>
      <c r="F2563" s="176" t="s">
        <v>755</v>
      </c>
      <c r="H2563" s="177">
        <v>48</v>
      </c>
      <c r="I2563" s="178"/>
      <c r="L2563" s="174"/>
      <c r="M2563" s="179"/>
      <c r="N2563" s="180"/>
      <c r="O2563" s="180"/>
      <c r="P2563" s="180"/>
      <c r="Q2563" s="180"/>
      <c r="R2563" s="180"/>
      <c r="S2563" s="180"/>
      <c r="T2563" s="181"/>
      <c r="AT2563" s="175" t="s">
        <v>264</v>
      </c>
      <c r="AU2563" s="175" t="s">
        <v>82</v>
      </c>
      <c r="AV2563" s="14" t="s">
        <v>82</v>
      </c>
      <c r="AW2563" s="14" t="s">
        <v>34</v>
      </c>
      <c r="AX2563" s="14" t="s">
        <v>73</v>
      </c>
      <c r="AY2563" s="175" t="s">
        <v>252</v>
      </c>
    </row>
    <row r="2564" spans="2:51" s="13" customFormat="1" ht="11.25">
      <c r="B2564" s="167"/>
      <c r="D2564" s="160" t="s">
        <v>264</v>
      </c>
      <c r="E2564" s="168" t="s">
        <v>3</v>
      </c>
      <c r="F2564" s="169" t="s">
        <v>7856</v>
      </c>
      <c r="H2564" s="168" t="s">
        <v>3</v>
      </c>
      <c r="I2564" s="170"/>
      <c r="L2564" s="167"/>
      <c r="M2564" s="171"/>
      <c r="N2564" s="172"/>
      <c r="O2564" s="172"/>
      <c r="P2564" s="172"/>
      <c r="Q2564" s="172"/>
      <c r="R2564" s="172"/>
      <c r="S2564" s="172"/>
      <c r="T2564" s="173"/>
      <c r="AT2564" s="168" t="s">
        <v>264</v>
      </c>
      <c r="AU2564" s="168" t="s">
        <v>82</v>
      </c>
      <c r="AV2564" s="13" t="s">
        <v>80</v>
      </c>
      <c r="AW2564" s="13" t="s">
        <v>34</v>
      </c>
      <c r="AX2564" s="13" t="s">
        <v>73</v>
      </c>
      <c r="AY2564" s="168" t="s">
        <v>252</v>
      </c>
    </row>
    <row r="2565" spans="2:51" s="14" customFormat="1" ht="11.25">
      <c r="B2565" s="174"/>
      <c r="D2565" s="160" t="s">
        <v>264</v>
      </c>
      <c r="E2565" s="175" t="s">
        <v>3</v>
      </c>
      <c r="F2565" s="176" t="s">
        <v>786</v>
      </c>
      <c r="H2565" s="177">
        <v>52</v>
      </c>
      <c r="I2565" s="178"/>
      <c r="L2565" s="174"/>
      <c r="M2565" s="179"/>
      <c r="N2565" s="180"/>
      <c r="O2565" s="180"/>
      <c r="P2565" s="180"/>
      <c r="Q2565" s="180"/>
      <c r="R2565" s="180"/>
      <c r="S2565" s="180"/>
      <c r="T2565" s="181"/>
      <c r="AT2565" s="175" t="s">
        <v>264</v>
      </c>
      <c r="AU2565" s="175" t="s">
        <v>82</v>
      </c>
      <c r="AV2565" s="14" t="s">
        <v>82</v>
      </c>
      <c r="AW2565" s="14" t="s">
        <v>34</v>
      </c>
      <c r="AX2565" s="14" t="s">
        <v>73</v>
      </c>
      <c r="AY2565" s="175" t="s">
        <v>252</v>
      </c>
    </row>
    <row r="2566" spans="2:51" s="13" customFormat="1" ht="11.25">
      <c r="B2566" s="167"/>
      <c r="D2566" s="160" t="s">
        <v>264</v>
      </c>
      <c r="E2566" s="168" t="s">
        <v>3</v>
      </c>
      <c r="F2566" s="169" t="s">
        <v>7857</v>
      </c>
      <c r="H2566" s="168" t="s">
        <v>3</v>
      </c>
      <c r="I2566" s="170"/>
      <c r="L2566" s="167"/>
      <c r="M2566" s="171"/>
      <c r="N2566" s="172"/>
      <c r="O2566" s="172"/>
      <c r="P2566" s="172"/>
      <c r="Q2566" s="172"/>
      <c r="R2566" s="172"/>
      <c r="S2566" s="172"/>
      <c r="T2566" s="173"/>
      <c r="AT2566" s="168" t="s">
        <v>264</v>
      </c>
      <c r="AU2566" s="168" t="s">
        <v>82</v>
      </c>
      <c r="AV2566" s="13" t="s">
        <v>80</v>
      </c>
      <c r="AW2566" s="13" t="s">
        <v>34</v>
      </c>
      <c r="AX2566" s="13" t="s">
        <v>73</v>
      </c>
      <c r="AY2566" s="168" t="s">
        <v>252</v>
      </c>
    </row>
    <row r="2567" spans="2:51" s="14" customFormat="1" ht="11.25">
      <c r="B2567" s="174"/>
      <c r="D2567" s="160" t="s">
        <v>264</v>
      </c>
      <c r="E2567" s="175" t="s">
        <v>3</v>
      </c>
      <c r="F2567" s="176" t="s">
        <v>780</v>
      </c>
      <c r="H2567" s="177">
        <v>51</v>
      </c>
      <c r="I2567" s="178"/>
      <c r="L2567" s="174"/>
      <c r="M2567" s="179"/>
      <c r="N2567" s="180"/>
      <c r="O2567" s="180"/>
      <c r="P2567" s="180"/>
      <c r="Q2567" s="180"/>
      <c r="R2567" s="180"/>
      <c r="S2567" s="180"/>
      <c r="T2567" s="181"/>
      <c r="AT2567" s="175" t="s">
        <v>264</v>
      </c>
      <c r="AU2567" s="175" t="s">
        <v>82</v>
      </c>
      <c r="AV2567" s="14" t="s">
        <v>82</v>
      </c>
      <c r="AW2567" s="14" t="s">
        <v>34</v>
      </c>
      <c r="AX2567" s="14" t="s">
        <v>73</v>
      </c>
      <c r="AY2567" s="175" t="s">
        <v>252</v>
      </c>
    </row>
    <row r="2568" spans="2:51" s="13" customFormat="1" ht="11.25">
      <c r="B2568" s="167"/>
      <c r="D2568" s="160" t="s">
        <v>264</v>
      </c>
      <c r="E2568" s="168" t="s">
        <v>3</v>
      </c>
      <c r="F2568" s="169" t="s">
        <v>7858</v>
      </c>
      <c r="H2568" s="168" t="s">
        <v>3</v>
      </c>
      <c r="I2568" s="170"/>
      <c r="L2568" s="167"/>
      <c r="M2568" s="171"/>
      <c r="N2568" s="172"/>
      <c r="O2568" s="172"/>
      <c r="P2568" s="172"/>
      <c r="Q2568" s="172"/>
      <c r="R2568" s="172"/>
      <c r="S2568" s="172"/>
      <c r="T2568" s="173"/>
      <c r="AT2568" s="168" t="s">
        <v>264</v>
      </c>
      <c r="AU2568" s="168" t="s">
        <v>82</v>
      </c>
      <c r="AV2568" s="13" t="s">
        <v>80</v>
      </c>
      <c r="AW2568" s="13" t="s">
        <v>34</v>
      </c>
      <c r="AX2568" s="13" t="s">
        <v>73</v>
      </c>
      <c r="AY2568" s="168" t="s">
        <v>252</v>
      </c>
    </row>
    <row r="2569" spans="2:51" s="14" customFormat="1" ht="11.25">
      <c r="B2569" s="174"/>
      <c r="D2569" s="160" t="s">
        <v>264</v>
      </c>
      <c r="E2569" s="175" t="s">
        <v>3</v>
      </c>
      <c r="F2569" s="176" t="s">
        <v>475</v>
      </c>
      <c r="H2569" s="177">
        <v>24</v>
      </c>
      <c r="I2569" s="178"/>
      <c r="L2569" s="174"/>
      <c r="M2569" s="179"/>
      <c r="N2569" s="180"/>
      <c r="O2569" s="180"/>
      <c r="P2569" s="180"/>
      <c r="Q2569" s="180"/>
      <c r="R2569" s="180"/>
      <c r="S2569" s="180"/>
      <c r="T2569" s="181"/>
      <c r="AT2569" s="175" t="s">
        <v>264</v>
      </c>
      <c r="AU2569" s="175" t="s">
        <v>82</v>
      </c>
      <c r="AV2569" s="14" t="s">
        <v>82</v>
      </c>
      <c r="AW2569" s="14" t="s">
        <v>34</v>
      </c>
      <c r="AX2569" s="14" t="s">
        <v>73</v>
      </c>
      <c r="AY2569" s="175" t="s">
        <v>252</v>
      </c>
    </row>
    <row r="2570" spans="2:51" s="13" customFormat="1" ht="11.25">
      <c r="B2570" s="167"/>
      <c r="D2570" s="160" t="s">
        <v>264</v>
      </c>
      <c r="E2570" s="168" t="s">
        <v>3</v>
      </c>
      <c r="F2570" s="169" t="s">
        <v>7859</v>
      </c>
      <c r="H2570" s="168" t="s">
        <v>3</v>
      </c>
      <c r="I2570" s="170"/>
      <c r="L2570" s="167"/>
      <c r="M2570" s="171"/>
      <c r="N2570" s="172"/>
      <c r="O2570" s="172"/>
      <c r="P2570" s="172"/>
      <c r="Q2570" s="172"/>
      <c r="R2570" s="172"/>
      <c r="S2570" s="172"/>
      <c r="T2570" s="173"/>
      <c r="AT2570" s="168" t="s">
        <v>264</v>
      </c>
      <c r="AU2570" s="168" t="s">
        <v>82</v>
      </c>
      <c r="AV2570" s="13" t="s">
        <v>80</v>
      </c>
      <c r="AW2570" s="13" t="s">
        <v>34</v>
      </c>
      <c r="AX2570" s="13" t="s">
        <v>73</v>
      </c>
      <c r="AY2570" s="168" t="s">
        <v>252</v>
      </c>
    </row>
    <row r="2571" spans="2:51" s="14" customFormat="1" ht="11.25">
      <c r="B2571" s="174"/>
      <c r="D2571" s="160" t="s">
        <v>264</v>
      </c>
      <c r="E2571" s="175" t="s">
        <v>3</v>
      </c>
      <c r="F2571" s="176" t="s">
        <v>451</v>
      </c>
      <c r="H2571" s="177">
        <v>22</v>
      </c>
      <c r="I2571" s="178"/>
      <c r="L2571" s="174"/>
      <c r="M2571" s="179"/>
      <c r="N2571" s="180"/>
      <c r="O2571" s="180"/>
      <c r="P2571" s="180"/>
      <c r="Q2571" s="180"/>
      <c r="R2571" s="180"/>
      <c r="S2571" s="180"/>
      <c r="T2571" s="181"/>
      <c r="AT2571" s="175" t="s">
        <v>264</v>
      </c>
      <c r="AU2571" s="175" t="s">
        <v>82</v>
      </c>
      <c r="AV2571" s="14" t="s">
        <v>82</v>
      </c>
      <c r="AW2571" s="14" t="s">
        <v>34</v>
      </c>
      <c r="AX2571" s="14" t="s">
        <v>73</v>
      </c>
      <c r="AY2571" s="175" t="s">
        <v>252</v>
      </c>
    </row>
    <row r="2572" spans="2:51" s="13" customFormat="1" ht="11.25">
      <c r="B2572" s="167"/>
      <c r="D2572" s="160" t="s">
        <v>264</v>
      </c>
      <c r="E2572" s="168" t="s">
        <v>3</v>
      </c>
      <c r="F2572" s="169" t="s">
        <v>7860</v>
      </c>
      <c r="H2572" s="168" t="s">
        <v>3</v>
      </c>
      <c r="I2572" s="170"/>
      <c r="L2572" s="167"/>
      <c r="M2572" s="171"/>
      <c r="N2572" s="172"/>
      <c r="O2572" s="172"/>
      <c r="P2572" s="172"/>
      <c r="Q2572" s="172"/>
      <c r="R2572" s="172"/>
      <c r="S2572" s="172"/>
      <c r="T2572" s="173"/>
      <c r="AT2572" s="168" t="s">
        <v>264</v>
      </c>
      <c r="AU2572" s="168" t="s">
        <v>82</v>
      </c>
      <c r="AV2572" s="13" t="s">
        <v>80</v>
      </c>
      <c r="AW2572" s="13" t="s">
        <v>34</v>
      </c>
      <c r="AX2572" s="13" t="s">
        <v>73</v>
      </c>
      <c r="AY2572" s="168" t="s">
        <v>252</v>
      </c>
    </row>
    <row r="2573" spans="2:51" s="14" customFormat="1" ht="11.25">
      <c r="B2573" s="174"/>
      <c r="D2573" s="160" t="s">
        <v>264</v>
      </c>
      <c r="E2573" s="175" t="s">
        <v>3</v>
      </c>
      <c r="F2573" s="176" t="s">
        <v>429</v>
      </c>
      <c r="H2573" s="177">
        <v>19</v>
      </c>
      <c r="I2573" s="178"/>
      <c r="L2573" s="174"/>
      <c r="M2573" s="179"/>
      <c r="N2573" s="180"/>
      <c r="O2573" s="180"/>
      <c r="P2573" s="180"/>
      <c r="Q2573" s="180"/>
      <c r="R2573" s="180"/>
      <c r="S2573" s="180"/>
      <c r="T2573" s="181"/>
      <c r="AT2573" s="175" t="s">
        <v>264</v>
      </c>
      <c r="AU2573" s="175" t="s">
        <v>82</v>
      </c>
      <c r="AV2573" s="14" t="s">
        <v>82</v>
      </c>
      <c r="AW2573" s="14" t="s">
        <v>34</v>
      </c>
      <c r="AX2573" s="14" t="s">
        <v>73</v>
      </c>
      <c r="AY2573" s="175" t="s">
        <v>252</v>
      </c>
    </row>
    <row r="2574" spans="2:51" s="13" customFormat="1" ht="11.25">
      <c r="B2574" s="167"/>
      <c r="D2574" s="160" t="s">
        <v>264</v>
      </c>
      <c r="E2574" s="168" t="s">
        <v>3</v>
      </c>
      <c r="F2574" s="169" t="s">
        <v>7861</v>
      </c>
      <c r="H2574" s="168" t="s">
        <v>3</v>
      </c>
      <c r="I2574" s="170"/>
      <c r="L2574" s="167"/>
      <c r="M2574" s="171"/>
      <c r="N2574" s="172"/>
      <c r="O2574" s="172"/>
      <c r="P2574" s="172"/>
      <c r="Q2574" s="172"/>
      <c r="R2574" s="172"/>
      <c r="S2574" s="172"/>
      <c r="T2574" s="173"/>
      <c r="AT2574" s="168" t="s">
        <v>264</v>
      </c>
      <c r="AU2574" s="168" t="s">
        <v>82</v>
      </c>
      <c r="AV2574" s="13" t="s">
        <v>80</v>
      </c>
      <c r="AW2574" s="13" t="s">
        <v>34</v>
      </c>
      <c r="AX2574" s="13" t="s">
        <v>73</v>
      </c>
      <c r="AY2574" s="168" t="s">
        <v>252</v>
      </c>
    </row>
    <row r="2575" spans="2:51" s="14" customFormat="1" ht="11.25">
      <c r="B2575" s="174"/>
      <c r="D2575" s="160" t="s">
        <v>264</v>
      </c>
      <c r="E2575" s="175" t="s">
        <v>3</v>
      </c>
      <c r="F2575" s="176" t="s">
        <v>414</v>
      </c>
      <c r="H2575" s="177">
        <v>17</v>
      </c>
      <c r="I2575" s="178"/>
      <c r="L2575" s="174"/>
      <c r="M2575" s="179"/>
      <c r="N2575" s="180"/>
      <c r="O2575" s="180"/>
      <c r="P2575" s="180"/>
      <c r="Q2575" s="180"/>
      <c r="R2575" s="180"/>
      <c r="S2575" s="180"/>
      <c r="T2575" s="181"/>
      <c r="AT2575" s="175" t="s">
        <v>264</v>
      </c>
      <c r="AU2575" s="175" t="s">
        <v>82</v>
      </c>
      <c r="AV2575" s="14" t="s">
        <v>82</v>
      </c>
      <c r="AW2575" s="14" t="s">
        <v>34</v>
      </c>
      <c r="AX2575" s="14" t="s">
        <v>73</v>
      </c>
      <c r="AY2575" s="175" t="s">
        <v>252</v>
      </c>
    </row>
    <row r="2576" spans="2:51" s="13" customFormat="1" ht="11.25">
      <c r="B2576" s="167"/>
      <c r="D2576" s="160" t="s">
        <v>264</v>
      </c>
      <c r="E2576" s="168" t="s">
        <v>3</v>
      </c>
      <c r="F2576" s="169" t="s">
        <v>7862</v>
      </c>
      <c r="H2576" s="168" t="s">
        <v>3</v>
      </c>
      <c r="I2576" s="170"/>
      <c r="L2576" s="167"/>
      <c r="M2576" s="171"/>
      <c r="N2576" s="172"/>
      <c r="O2576" s="172"/>
      <c r="P2576" s="172"/>
      <c r="Q2576" s="172"/>
      <c r="R2576" s="172"/>
      <c r="S2576" s="172"/>
      <c r="T2576" s="173"/>
      <c r="AT2576" s="168" t="s">
        <v>264</v>
      </c>
      <c r="AU2576" s="168" t="s">
        <v>82</v>
      </c>
      <c r="AV2576" s="13" t="s">
        <v>80</v>
      </c>
      <c r="AW2576" s="13" t="s">
        <v>34</v>
      </c>
      <c r="AX2576" s="13" t="s">
        <v>73</v>
      </c>
      <c r="AY2576" s="168" t="s">
        <v>252</v>
      </c>
    </row>
    <row r="2577" spans="2:51" s="14" customFormat="1" ht="11.25">
      <c r="B2577" s="174"/>
      <c r="D2577" s="160" t="s">
        <v>264</v>
      </c>
      <c r="E2577" s="175" t="s">
        <v>3</v>
      </c>
      <c r="F2577" s="176" t="s">
        <v>8</v>
      </c>
      <c r="H2577" s="177">
        <v>21</v>
      </c>
      <c r="I2577" s="178"/>
      <c r="L2577" s="174"/>
      <c r="M2577" s="179"/>
      <c r="N2577" s="180"/>
      <c r="O2577" s="180"/>
      <c r="P2577" s="180"/>
      <c r="Q2577" s="180"/>
      <c r="R2577" s="180"/>
      <c r="S2577" s="180"/>
      <c r="T2577" s="181"/>
      <c r="AT2577" s="175" t="s">
        <v>264</v>
      </c>
      <c r="AU2577" s="175" t="s">
        <v>82</v>
      </c>
      <c r="AV2577" s="14" t="s">
        <v>82</v>
      </c>
      <c r="AW2577" s="14" t="s">
        <v>34</v>
      </c>
      <c r="AX2577" s="14" t="s">
        <v>73</v>
      </c>
      <c r="AY2577" s="175" t="s">
        <v>252</v>
      </c>
    </row>
    <row r="2578" spans="2:51" s="13" customFormat="1" ht="11.25">
      <c r="B2578" s="167"/>
      <c r="D2578" s="160" t="s">
        <v>264</v>
      </c>
      <c r="E2578" s="168" t="s">
        <v>3</v>
      </c>
      <c r="F2578" s="169" t="s">
        <v>7863</v>
      </c>
      <c r="H2578" s="168" t="s">
        <v>3</v>
      </c>
      <c r="I2578" s="170"/>
      <c r="L2578" s="167"/>
      <c r="M2578" s="171"/>
      <c r="N2578" s="172"/>
      <c r="O2578" s="172"/>
      <c r="P2578" s="172"/>
      <c r="Q2578" s="172"/>
      <c r="R2578" s="172"/>
      <c r="S2578" s="172"/>
      <c r="T2578" s="173"/>
      <c r="AT2578" s="168" t="s">
        <v>264</v>
      </c>
      <c r="AU2578" s="168" t="s">
        <v>82</v>
      </c>
      <c r="AV2578" s="13" t="s">
        <v>80</v>
      </c>
      <c r="AW2578" s="13" t="s">
        <v>34</v>
      </c>
      <c r="AX2578" s="13" t="s">
        <v>73</v>
      </c>
      <c r="AY2578" s="168" t="s">
        <v>252</v>
      </c>
    </row>
    <row r="2579" spans="2:51" s="14" customFormat="1" ht="11.25">
      <c r="B2579" s="174"/>
      <c r="D2579" s="160" t="s">
        <v>264</v>
      </c>
      <c r="E2579" s="175" t="s">
        <v>3</v>
      </c>
      <c r="F2579" s="176" t="s">
        <v>326</v>
      </c>
      <c r="H2579" s="177">
        <v>23</v>
      </c>
      <c r="I2579" s="178"/>
      <c r="L2579" s="174"/>
      <c r="M2579" s="179"/>
      <c r="N2579" s="180"/>
      <c r="O2579" s="180"/>
      <c r="P2579" s="180"/>
      <c r="Q2579" s="180"/>
      <c r="R2579" s="180"/>
      <c r="S2579" s="180"/>
      <c r="T2579" s="181"/>
      <c r="AT2579" s="175" t="s">
        <v>264</v>
      </c>
      <c r="AU2579" s="175" t="s">
        <v>82</v>
      </c>
      <c r="AV2579" s="14" t="s">
        <v>82</v>
      </c>
      <c r="AW2579" s="14" t="s">
        <v>34</v>
      </c>
      <c r="AX2579" s="14" t="s">
        <v>73</v>
      </c>
      <c r="AY2579" s="175" t="s">
        <v>252</v>
      </c>
    </row>
    <row r="2580" spans="2:51" s="13" customFormat="1" ht="11.25">
      <c r="B2580" s="167"/>
      <c r="D2580" s="160" t="s">
        <v>264</v>
      </c>
      <c r="E2580" s="168" t="s">
        <v>3</v>
      </c>
      <c r="F2580" s="169" t="s">
        <v>7864</v>
      </c>
      <c r="H2580" s="168" t="s">
        <v>3</v>
      </c>
      <c r="I2580" s="170"/>
      <c r="L2580" s="167"/>
      <c r="M2580" s="171"/>
      <c r="N2580" s="172"/>
      <c r="O2580" s="172"/>
      <c r="P2580" s="172"/>
      <c r="Q2580" s="172"/>
      <c r="R2580" s="172"/>
      <c r="S2580" s="172"/>
      <c r="T2580" s="173"/>
      <c r="AT2580" s="168" t="s">
        <v>264</v>
      </c>
      <c r="AU2580" s="168" t="s">
        <v>82</v>
      </c>
      <c r="AV2580" s="13" t="s">
        <v>80</v>
      </c>
      <c r="AW2580" s="13" t="s">
        <v>34</v>
      </c>
      <c r="AX2580" s="13" t="s">
        <v>73</v>
      </c>
      <c r="AY2580" s="168" t="s">
        <v>252</v>
      </c>
    </row>
    <row r="2581" spans="2:51" s="14" customFormat="1" ht="11.25">
      <c r="B2581" s="174"/>
      <c r="D2581" s="160" t="s">
        <v>264</v>
      </c>
      <c r="E2581" s="175" t="s">
        <v>3</v>
      </c>
      <c r="F2581" s="176" t="s">
        <v>503</v>
      </c>
      <c r="H2581" s="177">
        <v>27</v>
      </c>
      <c r="I2581" s="178"/>
      <c r="L2581" s="174"/>
      <c r="M2581" s="179"/>
      <c r="N2581" s="180"/>
      <c r="O2581" s="180"/>
      <c r="P2581" s="180"/>
      <c r="Q2581" s="180"/>
      <c r="R2581" s="180"/>
      <c r="S2581" s="180"/>
      <c r="T2581" s="181"/>
      <c r="AT2581" s="175" t="s">
        <v>264</v>
      </c>
      <c r="AU2581" s="175" t="s">
        <v>82</v>
      </c>
      <c r="AV2581" s="14" t="s">
        <v>82</v>
      </c>
      <c r="AW2581" s="14" t="s">
        <v>34</v>
      </c>
      <c r="AX2581" s="14" t="s">
        <v>73</v>
      </c>
      <c r="AY2581" s="175" t="s">
        <v>252</v>
      </c>
    </row>
    <row r="2582" spans="2:51" s="13" customFormat="1" ht="11.25">
      <c r="B2582" s="167"/>
      <c r="D2582" s="160" t="s">
        <v>264</v>
      </c>
      <c r="E2582" s="168" t="s">
        <v>3</v>
      </c>
      <c r="F2582" s="169" t="s">
        <v>7865</v>
      </c>
      <c r="H2582" s="168" t="s">
        <v>3</v>
      </c>
      <c r="I2582" s="170"/>
      <c r="L2582" s="167"/>
      <c r="M2582" s="171"/>
      <c r="N2582" s="172"/>
      <c r="O2582" s="172"/>
      <c r="P2582" s="172"/>
      <c r="Q2582" s="172"/>
      <c r="R2582" s="172"/>
      <c r="S2582" s="172"/>
      <c r="T2582" s="173"/>
      <c r="AT2582" s="168" t="s">
        <v>264</v>
      </c>
      <c r="AU2582" s="168" t="s">
        <v>82</v>
      </c>
      <c r="AV2582" s="13" t="s">
        <v>80</v>
      </c>
      <c r="AW2582" s="13" t="s">
        <v>34</v>
      </c>
      <c r="AX2582" s="13" t="s">
        <v>73</v>
      </c>
      <c r="AY2582" s="168" t="s">
        <v>252</v>
      </c>
    </row>
    <row r="2583" spans="2:51" s="14" customFormat="1" ht="11.25">
      <c r="B2583" s="174"/>
      <c r="D2583" s="160" t="s">
        <v>264</v>
      </c>
      <c r="E2583" s="175" t="s">
        <v>3</v>
      </c>
      <c r="F2583" s="176" t="s">
        <v>566</v>
      </c>
      <c r="H2583" s="177">
        <v>31</v>
      </c>
      <c r="I2583" s="178"/>
      <c r="L2583" s="174"/>
      <c r="M2583" s="179"/>
      <c r="N2583" s="180"/>
      <c r="O2583" s="180"/>
      <c r="P2583" s="180"/>
      <c r="Q2583" s="180"/>
      <c r="R2583" s="180"/>
      <c r="S2583" s="180"/>
      <c r="T2583" s="181"/>
      <c r="AT2583" s="175" t="s">
        <v>264</v>
      </c>
      <c r="AU2583" s="175" t="s">
        <v>82</v>
      </c>
      <c r="AV2583" s="14" t="s">
        <v>82</v>
      </c>
      <c r="AW2583" s="14" t="s">
        <v>34</v>
      </c>
      <c r="AX2583" s="14" t="s">
        <v>73</v>
      </c>
      <c r="AY2583" s="175" t="s">
        <v>252</v>
      </c>
    </row>
    <row r="2584" spans="2:51" s="13" customFormat="1" ht="11.25">
      <c r="B2584" s="167"/>
      <c r="D2584" s="160" t="s">
        <v>264</v>
      </c>
      <c r="E2584" s="168" t="s">
        <v>3</v>
      </c>
      <c r="F2584" s="169" t="s">
        <v>7866</v>
      </c>
      <c r="H2584" s="168" t="s">
        <v>3</v>
      </c>
      <c r="I2584" s="170"/>
      <c r="L2584" s="167"/>
      <c r="M2584" s="171"/>
      <c r="N2584" s="172"/>
      <c r="O2584" s="172"/>
      <c r="P2584" s="172"/>
      <c r="Q2584" s="172"/>
      <c r="R2584" s="172"/>
      <c r="S2584" s="172"/>
      <c r="T2584" s="173"/>
      <c r="AT2584" s="168" t="s">
        <v>264</v>
      </c>
      <c r="AU2584" s="168" t="s">
        <v>82</v>
      </c>
      <c r="AV2584" s="13" t="s">
        <v>80</v>
      </c>
      <c r="AW2584" s="13" t="s">
        <v>34</v>
      </c>
      <c r="AX2584" s="13" t="s">
        <v>73</v>
      </c>
      <c r="AY2584" s="168" t="s">
        <v>252</v>
      </c>
    </row>
    <row r="2585" spans="2:51" s="14" customFormat="1" ht="11.25">
      <c r="B2585" s="174"/>
      <c r="D2585" s="160" t="s">
        <v>264</v>
      </c>
      <c r="E2585" s="175" t="s">
        <v>3</v>
      </c>
      <c r="F2585" s="176" t="s">
        <v>8</v>
      </c>
      <c r="H2585" s="177">
        <v>21</v>
      </c>
      <c r="I2585" s="178"/>
      <c r="L2585" s="174"/>
      <c r="M2585" s="179"/>
      <c r="N2585" s="180"/>
      <c r="O2585" s="180"/>
      <c r="P2585" s="180"/>
      <c r="Q2585" s="180"/>
      <c r="R2585" s="180"/>
      <c r="S2585" s="180"/>
      <c r="T2585" s="181"/>
      <c r="AT2585" s="175" t="s">
        <v>264</v>
      </c>
      <c r="AU2585" s="175" t="s">
        <v>82</v>
      </c>
      <c r="AV2585" s="14" t="s">
        <v>82</v>
      </c>
      <c r="AW2585" s="14" t="s">
        <v>34</v>
      </c>
      <c r="AX2585" s="14" t="s">
        <v>73</v>
      </c>
      <c r="AY2585" s="175" t="s">
        <v>252</v>
      </c>
    </row>
    <row r="2586" spans="2:51" s="13" customFormat="1" ht="11.25">
      <c r="B2586" s="167"/>
      <c r="D2586" s="160" t="s">
        <v>264</v>
      </c>
      <c r="E2586" s="168" t="s">
        <v>3</v>
      </c>
      <c r="F2586" s="169" t="s">
        <v>7867</v>
      </c>
      <c r="H2586" s="168" t="s">
        <v>3</v>
      </c>
      <c r="I2586" s="170"/>
      <c r="L2586" s="167"/>
      <c r="M2586" s="171"/>
      <c r="N2586" s="172"/>
      <c r="O2586" s="172"/>
      <c r="P2586" s="172"/>
      <c r="Q2586" s="172"/>
      <c r="R2586" s="172"/>
      <c r="S2586" s="172"/>
      <c r="T2586" s="173"/>
      <c r="AT2586" s="168" t="s">
        <v>264</v>
      </c>
      <c r="AU2586" s="168" t="s">
        <v>82</v>
      </c>
      <c r="AV2586" s="13" t="s">
        <v>80</v>
      </c>
      <c r="AW2586" s="13" t="s">
        <v>34</v>
      </c>
      <c r="AX2586" s="13" t="s">
        <v>73</v>
      </c>
      <c r="AY2586" s="168" t="s">
        <v>252</v>
      </c>
    </row>
    <row r="2587" spans="2:51" s="14" customFormat="1" ht="11.25">
      <c r="B2587" s="174"/>
      <c r="D2587" s="160" t="s">
        <v>264</v>
      </c>
      <c r="E2587" s="175" t="s">
        <v>3</v>
      </c>
      <c r="F2587" s="176" t="s">
        <v>517</v>
      </c>
      <c r="H2587" s="177">
        <v>29</v>
      </c>
      <c r="I2587" s="178"/>
      <c r="L2587" s="174"/>
      <c r="M2587" s="179"/>
      <c r="N2587" s="180"/>
      <c r="O2587" s="180"/>
      <c r="P2587" s="180"/>
      <c r="Q2587" s="180"/>
      <c r="R2587" s="180"/>
      <c r="S2587" s="180"/>
      <c r="T2587" s="181"/>
      <c r="AT2587" s="175" t="s">
        <v>264</v>
      </c>
      <c r="AU2587" s="175" t="s">
        <v>82</v>
      </c>
      <c r="AV2587" s="14" t="s">
        <v>82</v>
      </c>
      <c r="AW2587" s="14" t="s">
        <v>34</v>
      </c>
      <c r="AX2587" s="14" t="s">
        <v>73</v>
      </c>
      <c r="AY2587" s="175" t="s">
        <v>252</v>
      </c>
    </row>
    <row r="2588" spans="2:51" s="13" customFormat="1" ht="11.25">
      <c r="B2588" s="167"/>
      <c r="D2588" s="160" t="s">
        <v>264</v>
      </c>
      <c r="E2588" s="168" t="s">
        <v>3</v>
      </c>
      <c r="F2588" s="169" t="s">
        <v>7868</v>
      </c>
      <c r="H2588" s="168" t="s">
        <v>3</v>
      </c>
      <c r="I2588" s="170"/>
      <c r="L2588" s="167"/>
      <c r="M2588" s="171"/>
      <c r="N2588" s="172"/>
      <c r="O2588" s="172"/>
      <c r="P2588" s="172"/>
      <c r="Q2588" s="172"/>
      <c r="R2588" s="172"/>
      <c r="S2588" s="172"/>
      <c r="T2588" s="173"/>
      <c r="AT2588" s="168" t="s">
        <v>264</v>
      </c>
      <c r="AU2588" s="168" t="s">
        <v>82</v>
      </c>
      <c r="AV2588" s="13" t="s">
        <v>80</v>
      </c>
      <c r="AW2588" s="13" t="s">
        <v>34</v>
      </c>
      <c r="AX2588" s="13" t="s">
        <v>73</v>
      </c>
      <c r="AY2588" s="168" t="s">
        <v>252</v>
      </c>
    </row>
    <row r="2589" spans="2:51" s="14" customFormat="1" ht="11.25">
      <c r="B2589" s="174"/>
      <c r="D2589" s="160" t="s">
        <v>264</v>
      </c>
      <c r="E2589" s="175" t="s">
        <v>3</v>
      </c>
      <c r="F2589" s="176" t="s">
        <v>494</v>
      </c>
      <c r="H2589" s="177">
        <v>26</v>
      </c>
      <c r="I2589" s="178"/>
      <c r="L2589" s="174"/>
      <c r="M2589" s="179"/>
      <c r="N2589" s="180"/>
      <c r="O2589" s="180"/>
      <c r="P2589" s="180"/>
      <c r="Q2589" s="180"/>
      <c r="R2589" s="180"/>
      <c r="S2589" s="180"/>
      <c r="T2589" s="181"/>
      <c r="AT2589" s="175" t="s">
        <v>264</v>
      </c>
      <c r="AU2589" s="175" t="s">
        <v>82</v>
      </c>
      <c r="AV2589" s="14" t="s">
        <v>82</v>
      </c>
      <c r="AW2589" s="14" t="s">
        <v>34</v>
      </c>
      <c r="AX2589" s="14" t="s">
        <v>73</v>
      </c>
      <c r="AY2589" s="175" t="s">
        <v>252</v>
      </c>
    </row>
    <row r="2590" spans="2:51" s="13" customFormat="1" ht="11.25">
      <c r="B2590" s="167"/>
      <c r="D2590" s="160" t="s">
        <v>264</v>
      </c>
      <c r="E2590" s="168" t="s">
        <v>3</v>
      </c>
      <c r="F2590" s="169" t="s">
        <v>7869</v>
      </c>
      <c r="H2590" s="168" t="s">
        <v>3</v>
      </c>
      <c r="I2590" s="170"/>
      <c r="L2590" s="167"/>
      <c r="M2590" s="171"/>
      <c r="N2590" s="172"/>
      <c r="O2590" s="172"/>
      <c r="P2590" s="172"/>
      <c r="Q2590" s="172"/>
      <c r="R2590" s="172"/>
      <c r="S2590" s="172"/>
      <c r="T2590" s="173"/>
      <c r="AT2590" s="168" t="s">
        <v>264</v>
      </c>
      <c r="AU2590" s="168" t="s">
        <v>82</v>
      </c>
      <c r="AV2590" s="13" t="s">
        <v>80</v>
      </c>
      <c r="AW2590" s="13" t="s">
        <v>34</v>
      </c>
      <c r="AX2590" s="13" t="s">
        <v>73</v>
      </c>
      <c r="AY2590" s="168" t="s">
        <v>252</v>
      </c>
    </row>
    <row r="2591" spans="2:51" s="14" customFormat="1" ht="11.25">
      <c r="B2591" s="174"/>
      <c r="D2591" s="160" t="s">
        <v>264</v>
      </c>
      <c r="E2591" s="175" t="s">
        <v>3</v>
      </c>
      <c r="F2591" s="176" t="s">
        <v>8</v>
      </c>
      <c r="H2591" s="177">
        <v>21</v>
      </c>
      <c r="I2591" s="178"/>
      <c r="L2591" s="174"/>
      <c r="M2591" s="179"/>
      <c r="N2591" s="180"/>
      <c r="O2591" s="180"/>
      <c r="P2591" s="180"/>
      <c r="Q2591" s="180"/>
      <c r="R2591" s="180"/>
      <c r="S2591" s="180"/>
      <c r="T2591" s="181"/>
      <c r="AT2591" s="175" t="s">
        <v>264</v>
      </c>
      <c r="AU2591" s="175" t="s">
        <v>82</v>
      </c>
      <c r="AV2591" s="14" t="s">
        <v>82</v>
      </c>
      <c r="AW2591" s="14" t="s">
        <v>34</v>
      </c>
      <c r="AX2591" s="14" t="s">
        <v>73</v>
      </c>
      <c r="AY2591" s="175" t="s">
        <v>252</v>
      </c>
    </row>
    <row r="2592" spans="2:51" s="13" customFormat="1" ht="11.25">
      <c r="B2592" s="167"/>
      <c r="D2592" s="160" t="s">
        <v>264</v>
      </c>
      <c r="E2592" s="168" t="s">
        <v>3</v>
      </c>
      <c r="F2592" s="169" t="s">
        <v>7870</v>
      </c>
      <c r="H2592" s="168" t="s">
        <v>3</v>
      </c>
      <c r="I2592" s="170"/>
      <c r="L2592" s="167"/>
      <c r="M2592" s="171"/>
      <c r="N2592" s="172"/>
      <c r="O2592" s="172"/>
      <c r="P2592" s="172"/>
      <c r="Q2592" s="172"/>
      <c r="R2592" s="172"/>
      <c r="S2592" s="172"/>
      <c r="T2592" s="173"/>
      <c r="AT2592" s="168" t="s">
        <v>264</v>
      </c>
      <c r="AU2592" s="168" t="s">
        <v>82</v>
      </c>
      <c r="AV2592" s="13" t="s">
        <v>80</v>
      </c>
      <c r="AW2592" s="13" t="s">
        <v>34</v>
      </c>
      <c r="AX2592" s="13" t="s">
        <v>73</v>
      </c>
      <c r="AY2592" s="168" t="s">
        <v>252</v>
      </c>
    </row>
    <row r="2593" spans="2:51" s="14" customFormat="1" ht="11.25">
      <c r="B2593" s="174"/>
      <c r="D2593" s="160" t="s">
        <v>264</v>
      </c>
      <c r="E2593" s="175" t="s">
        <v>3</v>
      </c>
      <c r="F2593" s="176" t="s">
        <v>435</v>
      </c>
      <c r="H2593" s="177">
        <v>20</v>
      </c>
      <c r="I2593" s="178"/>
      <c r="L2593" s="174"/>
      <c r="M2593" s="179"/>
      <c r="N2593" s="180"/>
      <c r="O2593" s="180"/>
      <c r="P2593" s="180"/>
      <c r="Q2593" s="180"/>
      <c r="R2593" s="180"/>
      <c r="S2593" s="180"/>
      <c r="T2593" s="181"/>
      <c r="AT2593" s="175" t="s">
        <v>264</v>
      </c>
      <c r="AU2593" s="175" t="s">
        <v>82</v>
      </c>
      <c r="AV2593" s="14" t="s">
        <v>82</v>
      </c>
      <c r="AW2593" s="14" t="s">
        <v>34</v>
      </c>
      <c r="AX2593" s="14" t="s">
        <v>73</v>
      </c>
      <c r="AY2593" s="175" t="s">
        <v>252</v>
      </c>
    </row>
    <row r="2594" spans="2:51" s="13" customFormat="1" ht="11.25">
      <c r="B2594" s="167"/>
      <c r="D2594" s="160" t="s">
        <v>264</v>
      </c>
      <c r="E2594" s="168" t="s">
        <v>3</v>
      </c>
      <c r="F2594" s="169" t="s">
        <v>7871</v>
      </c>
      <c r="H2594" s="168" t="s">
        <v>3</v>
      </c>
      <c r="I2594" s="170"/>
      <c r="L2594" s="167"/>
      <c r="M2594" s="171"/>
      <c r="N2594" s="172"/>
      <c r="O2594" s="172"/>
      <c r="P2594" s="172"/>
      <c r="Q2594" s="172"/>
      <c r="R2594" s="172"/>
      <c r="S2594" s="172"/>
      <c r="T2594" s="173"/>
      <c r="AT2594" s="168" t="s">
        <v>264</v>
      </c>
      <c r="AU2594" s="168" t="s">
        <v>82</v>
      </c>
      <c r="AV2594" s="13" t="s">
        <v>80</v>
      </c>
      <c r="AW2594" s="13" t="s">
        <v>34</v>
      </c>
      <c r="AX2594" s="13" t="s">
        <v>73</v>
      </c>
      <c r="AY2594" s="168" t="s">
        <v>252</v>
      </c>
    </row>
    <row r="2595" spans="2:51" s="14" customFormat="1" ht="11.25">
      <c r="B2595" s="174"/>
      <c r="D2595" s="160" t="s">
        <v>264</v>
      </c>
      <c r="E2595" s="175" t="s">
        <v>3</v>
      </c>
      <c r="F2595" s="176" t="s">
        <v>485</v>
      </c>
      <c r="H2595" s="177">
        <v>25</v>
      </c>
      <c r="I2595" s="178"/>
      <c r="L2595" s="174"/>
      <c r="M2595" s="179"/>
      <c r="N2595" s="180"/>
      <c r="O2595" s="180"/>
      <c r="P2595" s="180"/>
      <c r="Q2595" s="180"/>
      <c r="R2595" s="180"/>
      <c r="S2595" s="180"/>
      <c r="T2595" s="181"/>
      <c r="AT2595" s="175" t="s">
        <v>264</v>
      </c>
      <c r="AU2595" s="175" t="s">
        <v>82</v>
      </c>
      <c r="AV2595" s="14" t="s">
        <v>82</v>
      </c>
      <c r="AW2595" s="14" t="s">
        <v>34</v>
      </c>
      <c r="AX2595" s="14" t="s">
        <v>73</v>
      </c>
      <c r="AY2595" s="175" t="s">
        <v>252</v>
      </c>
    </row>
    <row r="2596" spans="2:51" s="13" customFormat="1" ht="11.25">
      <c r="B2596" s="167"/>
      <c r="D2596" s="160" t="s">
        <v>264</v>
      </c>
      <c r="E2596" s="168" t="s">
        <v>3</v>
      </c>
      <c r="F2596" s="169" t="s">
        <v>7872</v>
      </c>
      <c r="H2596" s="168" t="s">
        <v>3</v>
      </c>
      <c r="I2596" s="170"/>
      <c r="L2596" s="167"/>
      <c r="M2596" s="171"/>
      <c r="N2596" s="172"/>
      <c r="O2596" s="172"/>
      <c r="P2596" s="172"/>
      <c r="Q2596" s="172"/>
      <c r="R2596" s="172"/>
      <c r="S2596" s="172"/>
      <c r="T2596" s="173"/>
      <c r="AT2596" s="168" t="s">
        <v>264</v>
      </c>
      <c r="AU2596" s="168" t="s">
        <v>82</v>
      </c>
      <c r="AV2596" s="13" t="s">
        <v>80</v>
      </c>
      <c r="AW2596" s="13" t="s">
        <v>34</v>
      </c>
      <c r="AX2596" s="13" t="s">
        <v>73</v>
      </c>
      <c r="AY2596" s="168" t="s">
        <v>252</v>
      </c>
    </row>
    <row r="2597" spans="2:51" s="14" customFormat="1" ht="11.25">
      <c r="B2597" s="174"/>
      <c r="D2597" s="160" t="s">
        <v>264</v>
      </c>
      <c r="E2597" s="175" t="s">
        <v>3</v>
      </c>
      <c r="F2597" s="176" t="s">
        <v>517</v>
      </c>
      <c r="H2597" s="177">
        <v>29</v>
      </c>
      <c r="I2597" s="178"/>
      <c r="L2597" s="174"/>
      <c r="M2597" s="179"/>
      <c r="N2597" s="180"/>
      <c r="O2597" s="180"/>
      <c r="P2597" s="180"/>
      <c r="Q2597" s="180"/>
      <c r="R2597" s="180"/>
      <c r="S2597" s="180"/>
      <c r="T2597" s="181"/>
      <c r="AT2597" s="175" t="s">
        <v>264</v>
      </c>
      <c r="AU2597" s="175" t="s">
        <v>82</v>
      </c>
      <c r="AV2597" s="14" t="s">
        <v>82</v>
      </c>
      <c r="AW2597" s="14" t="s">
        <v>34</v>
      </c>
      <c r="AX2597" s="14" t="s">
        <v>73</v>
      </c>
      <c r="AY2597" s="175" t="s">
        <v>252</v>
      </c>
    </row>
    <row r="2598" spans="2:51" s="13" customFormat="1" ht="11.25">
      <c r="B2598" s="167"/>
      <c r="D2598" s="160" t="s">
        <v>264</v>
      </c>
      <c r="E2598" s="168" t="s">
        <v>3</v>
      </c>
      <c r="F2598" s="169" t="s">
        <v>7873</v>
      </c>
      <c r="H2598" s="168" t="s">
        <v>3</v>
      </c>
      <c r="I2598" s="170"/>
      <c r="L2598" s="167"/>
      <c r="M2598" s="171"/>
      <c r="N2598" s="172"/>
      <c r="O2598" s="172"/>
      <c r="P2598" s="172"/>
      <c r="Q2598" s="172"/>
      <c r="R2598" s="172"/>
      <c r="S2598" s="172"/>
      <c r="T2598" s="173"/>
      <c r="AT2598" s="168" t="s">
        <v>264</v>
      </c>
      <c r="AU2598" s="168" t="s">
        <v>82</v>
      </c>
      <c r="AV2598" s="13" t="s">
        <v>80</v>
      </c>
      <c r="AW2598" s="13" t="s">
        <v>34</v>
      </c>
      <c r="AX2598" s="13" t="s">
        <v>73</v>
      </c>
      <c r="AY2598" s="168" t="s">
        <v>252</v>
      </c>
    </row>
    <row r="2599" spans="2:51" s="14" customFormat="1" ht="11.25">
      <c r="B2599" s="174"/>
      <c r="D2599" s="160" t="s">
        <v>264</v>
      </c>
      <c r="E2599" s="175" t="s">
        <v>3</v>
      </c>
      <c r="F2599" s="176" t="s">
        <v>548</v>
      </c>
      <c r="H2599" s="177">
        <v>30</v>
      </c>
      <c r="I2599" s="178"/>
      <c r="L2599" s="174"/>
      <c r="M2599" s="179"/>
      <c r="N2599" s="180"/>
      <c r="O2599" s="180"/>
      <c r="P2599" s="180"/>
      <c r="Q2599" s="180"/>
      <c r="R2599" s="180"/>
      <c r="S2599" s="180"/>
      <c r="T2599" s="181"/>
      <c r="AT2599" s="175" t="s">
        <v>264</v>
      </c>
      <c r="AU2599" s="175" t="s">
        <v>82</v>
      </c>
      <c r="AV2599" s="14" t="s">
        <v>82</v>
      </c>
      <c r="AW2599" s="14" t="s">
        <v>34</v>
      </c>
      <c r="AX2599" s="14" t="s">
        <v>73</v>
      </c>
      <c r="AY2599" s="175" t="s">
        <v>252</v>
      </c>
    </row>
    <row r="2600" spans="2:51" s="13" customFormat="1" ht="11.25">
      <c r="B2600" s="167"/>
      <c r="D2600" s="160" t="s">
        <v>264</v>
      </c>
      <c r="E2600" s="168" t="s">
        <v>3</v>
      </c>
      <c r="F2600" s="169" t="s">
        <v>7874</v>
      </c>
      <c r="H2600" s="168" t="s">
        <v>3</v>
      </c>
      <c r="I2600" s="170"/>
      <c r="L2600" s="167"/>
      <c r="M2600" s="171"/>
      <c r="N2600" s="172"/>
      <c r="O2600" s="172"/>
      <c r="P2600" s="172"/>
      <c r="Q2600" s="172"/>
      <c r="R2600" s="172"/>
      <c r="S2600" s="172"/>
      <c r="T2600" s="173"/>
      <c r="AT2600" s="168" t="s">
        <v>264</v>
      </c>
      <c r="AU2600" s="168" t="s">
        <v>82</v>
      </c>
      <c r="AV2600" s="13" t="s">
        <v>80</v>
      </c>
      <c r="AW2600" s="13" t="s">
        <v>34</v>
      </c>
      <c r="AX2600" s="13" t="s">
        <v>73</v>
      </c>
      <c r="AY2600" s="168" t="s">
        <v>252</v>
      </c>
    </row>
    <row r="2601" spans="2:51" s="14" customFormat="1" ht="11.25">
      <c r="B2601" s="174"/>
      <c r="D2601" s="160" t="s">
        <v>264</v>
      </c>
      <c r="E2601" s="175" t="s">
        <v>3</v>
      </c>
      <c r="F2601" s="176" t="s">
        <v>572</v>
      </c>
      <c r="H2601" s="177">
        <v>32</v>
      </c>
      <c r="I2601" s="178"/>
      <c r="L2601" s="174"/>
      <c r="M2601" s="179"/>
      <c r="N2601" s="180"/>
      <c r="O2601" s="180"/>
      <c r="P2601" s="180"/>
      <c r="Q2601" s="180"/>
      <c r="R2601" s="180"/>
      <c r="S2601" s="180"/>
      <c r="T2601" s="181"/>
      <c r="AT2601" s="175" t="s">
        <v>264</v>
      </c>
      <c r="AU2601" s="175" t="s">
        <v>82</v>
      </c>
      <c r="AV2601" s="14" t="s">
        <v>82</v>
      </c>
      <c r="AW2601" s="14" t="s">
        <v>34</v>
      </c>
      <c r="AX2601" s="14" t="s">
        <v>73</v>
      </c>
      <c r="AY2601" s="175" t="s">
        <v>252</v>
      </c>
    </row>
    <row r="2602" spans="2:51" s="13" customFormat="1" ht="11.25">
      <c r="B2602" s="167"/>
      <c r="D2602" s="160" t="s">
        <v>264</v>
      </c>
      <c r="E2602" s="168" t="s">
        <v>3</v>
      </c>
      <c r="F2602" s="169" t="s">
        <v>7875</v>
      </c>
      <c r="H2602" s="168" t="s">
        <v>3</v>
      </c>
      <c r="I2602" s="170"/>
      <c r="L2602" s="167"/>
      <c r="M2602" s="171"/>
      <c r="N2602" s="172"/>
      <c r="O2602" s="172"/>
      <c r="P2602" s="172"/>
      <c r="Q2602" s="172"/>
      <c r="R2602" s="172"/>
      <c r="S2602" s="172"/>
      <c r="T2602" s="173"/>
      <c r="AT2602" s="168" t="s">
        <v>264</v>
      </c>
      <c r="AU2602" s="168" t="s">
        <v>82</v>
      </c>
      <c r="AV2602" s="13" t="s">
        <v>80</v>
      </c>
      <c r="AW2602" s="13" t="s">
        <v>34</v>
      </c>
      <c r="AX2602" s="13" t="s">
        <v>73</v>
      </c>
      <c r="AY2602" s="168" t="s">
        <v>252</v>
      </c>
    </row>
    <row r="2603" spans="2:51" s="14" customFormat="1" ht="11.25">
      <c r="B2603" s="174"/>
      <c r="D2603" s="160" t="s">
        <v>264</v>
      </c>
      <c r="E2603" s="175" t="s">
        <v>3</v>
      </c>
      <c r="F2603" s="176" t="s">
        <v>588</v>
      </c>
      <c r="H2603" s="177">
        <v>34</v>
      </c>
      <c r="I2603" s="178"/>
      <c r="L2603" s="174"/>
      <c r="M2603" s="179"/>
      <c r="N2603" s="180"/>
      <c r="O2603" s="180"/>
      <c r="P2603" s="180"/>
      <c r="Q2603" s="180"/>
      <c r="R2603" s="180"/>
      <c r="S2603" s="180"/>
      <c r="T2603" s="181"/>
      <c r="AT2603" s="175" t="s">
        <v>264</v>
      </c>
      <c r="AU2603" s="175" t="s">
        <v>82</v>
      </c>
      <c r="AV2603" s="14" t="s">
        <v>82</v>
      </c>
      <c r="AW2603" s="14" t="s">
        <v>34</v>
      </c>
      <c r="AX2603" s="14" t="s">
        <v>73</v>
      </c>
      <c r="AY2603" s="175" t="s">
        <v>252</v>
      </c>
    </row>
    <row r="2604" spans="2:51" s="13" customFormat="1" ht="11.25">
      <c r="B2604" s="167"/>
      <c r="D2604" s="160" t="s">
        <v>264</v>
      </c>
      <c r="E2604" s="168" t="s">
        <v>3</v>
      </c>
      <c r="F2604" s="169" t="s">
        <v>7876</v>
      </c>
      <c r="H2604" s="168" t="s">
        <v>3</v>
      </c>
      <c r="I2604" s="170"/>
      <c r="L2604" s="167"/>
      <c r="M2604" s="171"/>
      <c r="N2604" s="172"/>
      <c r="O2604" s="172"/>
      <c r="P2604" s="172"/>
      <c r="Q2604" s="172"/>
      <c r="R2604" s="172"/>
      <c r="S2604" s="172"/>
      <c r="T2604" s="173"/>
      <c r="AT2604" s="168" t="s">
        <v>264</v>
      </c>
      <c r="AU2604" s="168" t="s">
        <v>82</v>
      </c>
      <c r="AV2604" s="13" t="s">
        <v>80</v>
      </c>
      <c r="AW2604" s="13" t="s">
        <v>34</v>
      </c>
      <c r="AX2604" s="13" t="s">
        <v>73</v>
      </c>
      <c r="AY2604" s="168" t="s">
        <v>252</v>
      </c>
    </row>
    <row r="2605" spans="2:51" s="14" customFormat="1" ht="11.25">
      <c r="B2605" s="174"/>
      <c r="D2605" s="160" t="s">
        <v>264</v>
      </c>
      <c r="E2605" s="175" t="s">
        <v>3</v>
      </c>
      <c r="F2605" s="176" t="s">
        <v>602</v>
      </c>
      <c r="H2605" s="177">
        <v>36</v>
      </c>
      <c r="I2605" s="178"/>
      <c r="L2605" s="174"/>
      <c r="M2605" s="179"/>
      <c r="N2605" s="180"/>
      <c r="O2605" s="180"/>
      <c r="P2605" s="180"/>
      <c r="Q2605" s="180"/>
      <c r="R2605" s="180"/>
      <c r="S2605" s="180"/>
      <c r="T2605" s="181"/>
      <c r="AT2605" s="175" t="s">
        <v>264</v>
      </c>
      <c r="AU2605" s="175" t="s">
        <v>82</v>
      </c>
      <c r="AV2605" s="14" t="s">
        <v>82</v>
      </c>
      <c r="AW2605" s="14" t="s">
        <v>34</v>
      </c>
      <c r="AX2605" s="14" t="s">
        <v>73</v>
      </c>
      <c r="AY2605" s="175" t="s">
        <v>252</v>
      </c>
    </row>
    <row r="2606" spans="2:51" s="13" customFormat="1" ht="11.25">
      <c r="B2606" s="167"/>
      <c r="D2606" s="160" t="s">
        <v>264</v>
      </c>
      <c r="E2606" s="168" t="s">
        <v>3</v>
      </c>
      <c r="F2606" s="169" t="s">
        <v>7877</v>
      </c>
      <c r="H2606" s="168" t="s">
        <v>3</v>
      </c>
      <c r="I2606" s="170"/>
      <c r="L2606" s="167"/>
      <c r="M2606" s="171"/>
      <c r="N2606" s="172"/>
      <c r="O2606" s="172"/>
      <c r="P2606" s="172"/>
      <c r="Q2606" s="172"/>
      <c r="R2606" s="172"/>
      <c r="S2606" s="172"/>
      <c r="T2606" s="173"/>
      <c r="AT2606" s="168" t="s">
        <v>264</v>
      </c>
      <c r="AU2606" s="168" t="s">
        <v>82</v>
      </c>
      <c r="AV2606" s="13" t="s">
        <v>80</v>
      </c>
      <c r="AW2606" s="13" t="s">
        <v>34</v>
      </c>
      <c r="AX2606" s="13" t="s">
        <v>73</v>
      </c>
      <c r="AY2606" s="168" t="s">
        <v>252</v>
      </c>
    </row>
    <row r="2607" spans="2:51" s="14" customFormat="1" ht="11.25">
      <c r="B2607" s="174"/>
      <c r="D2607" s="160" t="s">
        <v>264</v>
      </c>
      <c r="E2607" s="175" t="s">
        <v>3</v>
      </c>
      <c r="F2607" s="176" t="s">
        <v>624</v>
      </c>
      <c r="H2607" s="177">
        <v>39</v>
      </c>
      <c r="I2607" s="178"/>
      <c r="L2607" s="174"/>
      <c r="M2607" s="179"/>
      <c r="N2607" s="180"/>
      <c r="O2607" s="180"/>
      <c r="P2607" s="180"/>
      <c r="Q2607" s="180"/>
      <c r="R2607" s="180"/>
      <c r="S2607" s="180"/>
      <c r="T2607" s="181"/>
      <c r="AT2607" s="175" t="s">
        <v>264</v>
      </c>
      <c r="AU2607" s="175" t="s">
        <v>82</v>
      </c>
      <c r="AV2607" s="14" t="s">
        <v>82</v>
      </c>
      <c r="AW2607" s="14" t="s">
        <v>34</v>
      </c>
      <c r="AX2607" s="14" t="s">
        <v>73</v>
      </c>
      <c r="AY2607" s="175" t="s">
        <v>252</v>
      </c>
    </row>
    <row r="2608" spans="2:51" s="13" customFormat="1" ht="11.25">
      <c r="B2608" s="167"/>
      <c r="D2608" s="160" t="s">
        <v>264</v>
      </c>
      <c r="E2608" s="168" t="s">
        <v>3</v>
      </c>
      <c r="F2608" s="169" t="s">
        <v>7878</v>
      </c>
      <c r="H2608" s="168" t="s">
        <v>3</v>
      </c>
      <c r="I2608" s="170"/>
      <c r="L2608" s="167"/>
      <c r="M2608" s="171"/>
      <c r="N2608" s="172"/>
      <c r="O2608" s="172"/>
      <c r="P2608" s="172"/>
      <c r="Q2608" s="172"/>
      <c r="R2608" s="172"/>
      <c r="S2608" s="172"/>
      <c r="T2608" s="173"/>
      <c r="AT2608" s="168" t="s">
        <v>264</v>
      </c>
      <c r="AU2608" s="168" t="s">
        <v>82</v>
      </c>
      <c r="AV2608" s="13" t="s">
        <v>80</v>
      </c>
      <c r="AW2608" s="13" t="s">
        <v>34</v>
      </c>
      <c r="AX2608" s="13" t="s">
        <v>73</v>
      </c>
      <c r="AY2608" s="168" t="s">
        <v>252</v>
      </c>
    </row>
    <row r="2609" spans="2:51" s="14" customFormat="1" ht="11.25">
      <c r="B2609" s="174"/>
      <c r="D2609" s="160" t="s">
        <v>264</v>
      </c>
      <c r="E2609" s="175" t="s">
        <v>3</v>
      </c>
      <c r="F2609" s="176" t="s">
        <v>693</v>
      </c>
      <c r="H2609" s="177">
        <v>43</v>
      </c>
      <c r="I2609" s="178"/>
      <c r="L2609" s="174"/>
      <c r="M2609" s="179"/>
      <c r="N2609" s="180"/>
      <c r="O2609" s="180"/>
      <c r="P2609" s="180"/>
      <c r="Q2609" s="180"/>
      <c r="R2609" s="180"/>
      <c r="S2609" s="180"/>
      <c r="T2609" s="181"/>
      <c r="AT2609" s="175" t="s">
        <v>264</v>
      </c>
      <c r="AU2609" s="175" t="s">
        <v>82</v>
      </c>
      <c r="AV2609" s="14" t="s">
        <v>82</v>
      </c>
      <c r="AW2609" s="14" t="s">
        <v>34</v>
      </c>
      <c r="AX2609" s="14" t="s">
        <v>73</v>
      </c>
      <c r="AY2609" s="175" t="s">
        <v>252</v>
      </c>
    </row>
    <row r="2610" spans="2:51" s="13" customFormat="1" ht="11.25">
      <c r="B2610" s="167"/>
      <c r="D2610" s="160" t="s">
        <v>264</v>
      </c>
      <c r="E2610" s="168" t="s">
        <v>3</v>
      </c>
      <c r="F2610" s="169" t="s">
        <v>7879</v>
      </c>
      <c r="H2610" s="168" t="s">
        <v>3</v>
      </c>
      <c r="I2610" s="170"/>
      <c r="L2610" s="167"/>
      <c r="M2610" s="171"/>
      <c r="N2610" s="172"/>
      <c r="O2610" s="172"/>
      <c r="P2610" s="172"/>
      <c r="Q2610" s="172"/>
      <c r="R2610" s="172"/>
      <c r="S2610" s="172"/>
      <c r="T2610" s="173"/>
      <c r="AT2610" s="168" t="s">
        <v>264</v>
      </c>
      <c r="AU2610" s="168" t="s">
        <v>82</v>
      </c>
      <c r="AV2610" s="13" t="s">
        <v>80</v>
      </c>
      <c r="AW2610" s="13" t="s">
        <v>34</v>
      </c>
      <c r="AX2610" s="13" t="s">
        <v>73</v>
      </c>
      <c r="AY2610" s="168" t="s">
        <v>252</v>
      </c>
    </row>
    <row r="2611" spans="2:51" s="14" customFormat="1" ht="11.25">
      <c r="B2611" s="174"/>
      <c r="D2611" s="160" t="s">
        <v>264</v>
      </c>
      <c r="E2611" s="175" t="s">
        <v>3</v>
      </c>
      <c r="F2611" s="176" t="s">
        <v>740</v>
      </c>
      <c r="H2611" s="177">
        <v>46</v>
      </c>
      <c r="I2611" s="178"/>
      <c r="L2611" s="174"/>
      <c r="M2611" s="179"/>
      <c r="N2611" s="180"/>
      <c r="O2611" s="180"/>
      <c r="P2611" s="180"/>
      <c r="Q2611" s="180"/>
      <c r="R2611" s="180"/>
      <c r="S2611" s="180"/>
      <c r="T2611" s="181"/>
      <c r="AT2611" s="175" t="s">
        <v>264</v>
      </c>
      <c r="AU2611" s="175" t="s">
        <v>82</v>
      </c>
      <c r="AV2611" s="14" t="s">
        <v>82</v>
      </c>
      <c r="AW2611" s="14" t="s">
        <v>34</v>
      </c>
      <c r="AX2611" s="14" t="s">
        <v>73</v>
      </c>
      <c r="AY2611" s="175" t="s">
        <v>252</v>
      </c>
    </row>
    <row r="2612" spans="2:51" s="13" customFormat="1" ht="11.25">
      <c r="B2612" s="167"/>
      <c r="D2612" s="160" t="s">
        <v>264</v>
      </c>
      <c r="E2612" s="168" t="s">
        <v>3</v>
      </c>
      <c r="F2612" s="169" t="s">
        <v>7880</v>
      </c>
      <c r="H2612" s="168" t="s">
        <v>3</v>
      </c>
      <c r="I2612" s="170"/>
      <c r="L2612" s="167"/>
      <c r="M2612" s="171"/>
      <c r="N2612" s="172"/>
      <c r="O2612" s="172"/>
      <c r="P2612" s="172"/>
      <c r="Q2612" s="172"/>
      <c r="R2612" s="172"/>
      <c r="S2612" s="172"/>
      <c r="T2612" s="173"/>
      <c r="AT2612" s="168" t="s">
        <v>264</v>
      </c>
      <c r="AU2612" s="168" t="s">
        <v>82</v>
      </c>
      <c r="AV2612" s="13" t="s">
        <v>80</v>
      </c>
      <c r="AW2612" s="13" t="s">
        <v>34</v>
      </c>
      <c r="AX2612" s="13" t="s">
        <v>73</v>
      </c>
      <c r="AY2612" s="168" t="s">
        <v>252</v>
      </c>
    </row>
    <row r="2613" spans="2:51" s="14" customFormat="1" ht="11.25">
      <c r="B2613" s="174"/>
      <c r="D2613" s="160" t="s">
        <v>264</v>
      </c>
      <c r="E2613" s="175" t="s">
        <v>3</v>
      </c>
      <c r="F2613" s="176" t="s">
        <v>755</v>
      </c>
      <c r="H2613" s="177">
        <v>48</v>
      </c>
      <c r="I2613" s="178"/>
      <c r="L2613" s="174"/>
      <c r="M2613" s="179"/>
      <c r="N2613" s="180"/>
      <c r="O2613" s="180"/>
      <c r="P2613" s="180"/>
      <c r="Q2613" s="180"/>
      <c r="R2613" s="180"/>
      <c r="S2613" s="180"/>
      <c r="T2613" s="181"/>
      <c r="AT2613" s="175" t="s">
        <v>264</v>
      </c>
      <c r="AU2613" s="175" t="s">
        <v>82</v>
      </c>
      <c r="AV2613" s="14" t="s">
        <v>82</v>
      </c>
      <c r="AW2613" s="14" t="s">
        <v>34</v>
      </c>
      <c r="AX2613" s="14" t="s">
        <v>73</v>
      </c>
      <c r="AY2613" s="175" t="s">
        <v>252</v>
      </c>
    </row>
    <row r="2614" spans="2:51" s="13" customFormat="1" ht="11.25">
      <c r="B2614" s="167"/>
      <c r="D2614" s="160" t="s">
        <v>264</v>
      </c>
      <c r="E2614" s="168" t="s">
        <v>3</v>
      </c>
      <c r="F2614" s="169" t="s">
        <v>7881</v>
      </c>
      <c r="H2614" s="168" t="s">
        <v>3</v>
      </c>
      <c r="I2614" s="170"/>
      <c r="L2614" s="167"/>
      <c r="M2614" s="171"/>
      <c r="N2614" s="172"/>
      <c r="O2614" s="172"/>
      <c r="P2614" s="172"/>
      <c r="Q2614" s="172"/>
      <c r="R2614" s="172"/>
      <c r="S2614" s="172"/>
      <c r="T2614" s="173"/>
      <c r="AT2614" s="168" t="s">
        <v>264</v>
      </c>
      <c r="AU2614" s="168" t="s">
        <v>82</v>
      </c>
      <c r="AV2614" s="13" t="s">
        <v>80</v>
      </c>
      <c r="AW2614" s="13" t="s">
        <v>34</v>
      </c>
      <c r="AX2614" s="13" t="s">
        <v>73</v>
      </c>
      <c r="AY2614" s="168" t="s">
        <v>252</v>
      </c>
    </row>
    <row r="2615" spans="2:51" s="14" customFormat="1" ht="11.25">
      <c r="B2615" s="174"/>
      <c r="D2615" s="160" t="s">
        <v>264</v>
      </c>
      <c r="E2615" s="175" t="s">
        <v>3</v>
      </c>
      <c r="F2615" s="176" t="s">
        <v>786</v>
      </c>
      <c r="H2615" s="177">
        <v>52</v>
      </c>
      <c r="I2615" s="178"/>
      <c r="L2615" s="174"/>
      <c r="M2615" s="179"/>
      <c r="N2615" s="180"/>
      <c r="O2615" s="180"/>
      <c r="P2615" s="180"/>
      <c r="Q2615" s="180"/>
      <c r="R2615" s="180"/>
      <c r="S2615" s="180"/>
      <c r="T2615" s="181"/>
      <c r="AT2615" s="175" t="s">
        <v>264</v>
      </c>
      <c r="AU2615" s="175" t="s">
        <v>82</v>
      </c>
      <c r="AV2615" s="14" t="s">
        <v>82</v>
      </c>
      <c r="AW2615" s="14" t="s">
        <v>34</v>
      </c>
      <c r="AX2615" s="14" t="s">
        <v>73</v>
      </c>
      <c r="AY2615" s="175" t="s">
        <v>252</v>
      </c>
    </row>
    <row r="2616" spans="2:51" s="13" customFormat="1" ht="11.25">
      <c r="B2616" s="167"/>
      <c r="D2616" s="160" t="s">
        <v>264</v>
      </c>
      <c r="E2616" s="168" t="s">
        <v>3</v>
      </c>
      <c r="F2616" s="169" t="s">
        <v>7882</v>
      </c>
      <c r="H2616" s="168" t="s">
        <v>3</v>
      </c>
      <c r="I2616" s="170"/>
      <c r="L2616" s="167"/>
      <c r="M2616" s="171"/>
      <c r="N2616" s="172"/>
      <c r="O2616" s="172"/>
      <c r="P2616" s="172"/>
      <c r="Q2616" s="172"/>
      <c r="R2616" s="172"/>
      <c r="S2616" s="172"/>
      <c r="T2616" s="173"/>
      <c r="AT2616" s="168" t="s">
        <v>264</v>
      </c>
      <c r="AU2616" s="168" t="s">
        <v>82</v>
      </c>
      <c r="AV2616" s="13" t="s">
        <v>80</v>
      </c>
      <c r="AW2616" s="13" t="s">
        <v>34</v>
      </c>
      <c r="AX2616" s="13" t="s">
        <v>73</v>
      </c>
      <c r="AY2616" s="168" t="s">
        <v>252</v>
      </c>
    </row>
    <row r="2617" spans="2:51" s="14" customFormat="1" ht="11.25">
      <c r="B2617" s="174"/>
      <c r="D2617" s="160" t="s">
        <v>264</v>
      </c>
      <c r="E2617" s="175" t="s">
        <v>3</v>
      </c>
      <c r="F2617" s="176" t="s">
        <v>819</v>
      </c>
      <c r="H2617" s="177">
        <v>54</v>
      </c>
      <c r="I2617" s="178"/>
      <c r="L2617" s="174"/>
      <c r="M2617" s="179"/>
      <c r="N2617" s="180"/>
      <c r="O2617" s="180"/>
      <c r="P2617" s="180"/>
      <c r="Q2617" s="180"/>
      <c r="R2617" s="180"/>
      <c r="S2617" s="180"/>
      <c r="T2617" s="181"/>
      <c r="AT2617" s="175" t="s">
        <v>264</v>
      </c>
      <c r="AU2617" s="175" t="s">
        <v>82</v>
      </c>
      <c r="AV2617" s="14" t="s">
        <v>82</v>
      </c>
      <c r="AW2617" s="14" t="s">
        <v>34</v>
      </c>
      <c r="AX2617" s="14" t="s">
        <v>73</v>
      </c>
      <c r="AY2617" s="175" t="s">
        <v>252</v>
      </c>
    </row>
    <row r="2618" spans="2:51" s="13" customFormat="1" ht="11.25">
      <c r="B2618" s="167"/>
      <c r="D2618" s="160" t="s">
        <v>264</v>
      </c>
      <c r="E2618" s="168" t="s">
        <v>3</v>
      </c>
      <c r="F2618" s="169" t="s">
        <v>7883</v>
      </c>
      <c r="H2618" s="168" t="s">
        <v>3</v>
      </c>
      <c r="I2618" s="170"/>
      <c r="L2618" s="167"/>
      <c r="M2618" s="171"/>
      <c r="N2618" s="172"/>
      <c r="O2618" s="172"/>
      <c r="P2618" s="172"/>
      <c r="Q2618" s="172"/>
      <c r="R2618" s="172"/>
      <c r="S2618" s="172"/>
      <c r="T2618" s="173"/>
      <c r="AT2618" s="168" t="s">
        <v>264</v>
      </c>
      <c r="AU2618" s="168" t="s">
        <v>82</v>
      </c>
      <c r="AV2618" s="13" t="s">
        <v>80</v>
      </c>
      <c r="AW2618" s="13" t="s">
        <v>34</v>
      </c>
      <c r="AX2618" s="13" t="s">
        <v>73</v>
      </c>
      <c r="AY2618" s="168" t="s">
        <v>252</v>
      </c>
    </row>
    <row r="2619" spans="2:51" s="14" customFormat="1" ht="11.25">
      <c r="B2619" s="174"/>
      <c r="D2619" s="160" t="s">
        <v>264</v>
      </c>
      <c r="E2619" s="175" t="s">
        <v>3</v>
      </c>
      <c r="F2619" s="176" t="s">
        <v>548</v>
      </c>
      <c r="H2619" s="177">
        <v>30</v>
      </c>
      <c r="I2619" s="178"/>
      <c r="L2619" s="174"/>
      <c r="M2619" s="179"/>
      <c r="N2619" s="180"/>
      <c r="O2619" s="180"/>
      <c r="P2619" s="180"/>
      <c r="Q2619" s="180"/>
      <c r="R2619" s="180"/>
      <c r="S2619" s="180"/>
      <c r="T2619" s="181"/>
      <c r="AT2619" s="175" t="s">
        <v>264</v>
      </c>
      <c r="AU2619" s="175" t="s">
        <v>82</v>
      </c>
      <c r="AV2619" s="14" t="s">
        <v>82</v>
      </c>
      <c r="AW2619" s="14" t="s">
        <v>34</v>
      </c>
      <c r="AX2619" s="14" t="s">
        <v>73</v>
      </c>
      <c r="AY2619" s="175" t="s">
        <v>252</v>
      </c>
    </row>
    <row r="2620" spans="2:51" s="13" customFormat="1" ht="11.25">
      <c r="B2620" s="167"/>
      <c r="D2620" s="160" t="s">
        <v>264</v>
      </c>
      <c r="E2620" s="168" t="s">
        <v>3</v>
      </c>
      <c r="F2620" s="169" t="s">
        <v>7884</v>
      </c>
      <c r="H2620" s="168" t="s">
        <v>3</v>
      </c>
      <c r="I2620" s="170"/>
      <c r="L2620" s="167"/>
      <c r="M2620" s="171"/>
      <c r="N2620" s="172"/>
      <c r="O2620" s="172"/>
      <c r="P2620" s="172"/>
      <c r="Q2620" s="172"/>
      <c r="R2620" s="172"/>
      <c r="S2620" s="172"/>
      <c r="T2620" s="173"/>
      <c r="AT2620" s="168" t="s">
        <v>264</v>
      </c>
      <c r="AU2620" s="168" t="s">
        <v>82</v>
      </c>
      <c r="AV2620" s="13" t="s">
        <v>80</v>
      </c>
      <c r="AW2620" s="13" t="s">
        <v>34</v>
      </c>
      <c r="AX2620" s="13" t="s">
        <v>73</v>
      </c>
      <c r="AY2620" s="168" t="s">
        <v>252</v>
      </c>
    </row>
    <row r="2621" spans="2:51" s="14" customFormat="1" ht="11.25">
      <c r="B2621" s="174"/>
      <c r="D2621" s="160" t="s">
        <v>264</v>
      </c>
      <c r="E2621" s="175" t="s">
        <v>3</v>
      </c>
      <c r="F2621" s="176" t="s">
        <v>588</v>
      </c>
      <c r="H2621" s="177">
        <v>34</v>
      </c>
      <c r="I2621" s="178"/>
      <c r="L2621" s="174"/>
      <c r="M2621" s="179"/>
      <c r="N2621" s="180"/>
      <c r="O2621" s="180"/>
      <c r="P2621" s="180"/>
      <c r="Q2621" s="180"/>
      <c r="R2621" s="180"/>
      <c r="S2621" s="180"/>
      <c r="T2621" s="181"/>
      <c r="AT2621" s="175" t="s">
        <v>264</v>
      </c>
      <c r="AU2621" s="175" t="s">
        <v>82</v>
      </c>
      <c r="AV2621" s="14" t="s">
        <v>82</v>
      </c>
      <c r="AW2621" s="14" t="s">
        <v>34</v>
      </c>
      <c r="AX2621" s="14" t="s">
        <v>73</v>
      </c>
      <c r="AY2621" s="175" t="s">
        <v>252</v>
      </c>
    </row>
    <row r="2622" spans="2:51" s="13" customFormat="1" ht="11.25">
      <c r="B2622" s="167"/>
      <c r="D2622" s="160" t="s">
        <v>264</v>
      </c>
      <c r="E2622" s="168" t="s">
        <v>3</v>
      </c>
      <c r="F2622" s="169" t="s">
        <v>7885</v>
      </c>
      <c r="H2622" s="168" t="s">
        <v>3</v>
      </c>
      <c r="I2622" s="170"/>
      <c r="L2622" s="167"/>
      <c r="M2622" s="171"/>
      <c r="N2622" s="172"/>
      <c r="O2622" s="172"/>
      <c r="P2622" s="172"/>
      <c r="Q2622" s="172"/>
      <c r="R2622" s="172"/>
      <c r="S2622" s="172"/>
      <c r="T2622" s="173"/>
      <c r="AT2622" s="168" t="s">
        <v>264</v>
      </c>
      <c r="AU2622" s="168" t="s">
        <v>82</v>
      </c>
      <c r="AV2622" s="13" t="s">
        <v>80</v>
      </c>
      <c r="AW2622" s="13" t="s">
        <v>34</v>
      </c>
      <c r="AX2622" s="13" t="s">
        <v>73</v>
      </c>
      <c r="AY2622" s="168" t="s">
        <v>252</v>
      </c>
    </row>
    <row r="2623" spans="2:51" s="14" customFormat="1" ht="11.25">
      <c r="B2623" s="174"/>
      <c r="D2623" s="160" t="s">
        <v>264</v>
      </c>
      <c r="E2623" s="175" t="s">
        <v>3</v>
      </c>
      <c r="F2623" s="176" t="s">
        <v>632</v>
      </c>
      <c r="H2623" s="177">
        <v>40</v>
      </c>
      <c r="I2623" s="178"/>
      <c r="L2623" s="174"/>
      <c r="M2623" s="179"/>
      <c r="N2623" s="180"/>
      <c r="O2623" s="180"/>
      <c r="P2623" s="180"/>
      <c r="Q2623" s="180"/>
      <c r="R2623" s="180"/>
      <c r="S2623" s="180"/>
      <c r="T2623" s="181"/>
      <c r="AT2623" s="175" t="s">
        <v>264</v>
      </c>
      <c r="AU2623" s="175" t="s">
        <v>82</v>
      </c>
      <c r="AV2623" s="14" t="s">
        <v>82</v>
      </c>
      <c r="AW2623" s="14" t="s">
        <v>34</v>
      </c>
      <c r="AX2623" s="14" t="s">
        <v>73</v>
      </c>
      <c r="AY2623" s="175" t="s">
        <v>252</v>
      </c>
    </row>
    <row r="2624" spans="2:51" s="13" customFormat="1" ht="11.25">
      <c r="B2624" s="167"/>
      <c r="D2624" s="160" t="s">
        <v>264</v>
      </c>
      <c r="E2624" s="168" t="s">
        <v>3</v>
      </c>
      <c r="F2624" s="169" t="s">
        <v>7886</v>
      </c>
      <c r="H2624" s="168" t="s">
        <v>3</v>
      </c>
      <c r="I2624" s="170"/>
      <c r="L2624" s="167"/>
      <c r="M2624" s="171"/>
      <c r="N2624" s="172"/>
      <c r="O2624" s="172"/>
      <c r="P2624" s="172"/>
      <c r="Q2624" s="172"/>
      <c r="R2624" s="172"/>
      <c r="S2624" s="172"/>
      <c r="T2624" s="173"/>
      <c r="AT2624" s="168" t="s">
        <v>264</v>
      </c>
      <c r="AU2624" s="168" t="s">
        <v>82</v>
      </c>
      <c r="AV2624" s="13" t="s">
        <v>80</v>
      </c>
      <c r="AW2624" s="13" t="s">
        <v>34</v>
      </c>
      <c r="AX2624" s="13" t="s">
        <v>73</v>
      </c>
      <c r="AY2624" s="168" t="s">
        <v>252</v>
      </c>
    </row>
    <row r="2625" spans="2:51" s="14" customFormat="1" ht="11.25">
      <c r="B2625" s="174"/>
      <c r="D2625" s="160" t="s">
        <v>264</v>
      </c>
      <c r="E2625" s="175" t="s">
        <v>3</v>
      </c>
      <c r="F2625" s="176" t="s">
        <v>618</v>
      </c>
      <c r="H2625" s="177">
        <v>38</v>
      </c>
      <c r="I2625" s="178"/>
      <c r="L2625" s="174"/>
      <c r="M2625" s="179"/>
      <c r="N2625" s="180"/>
      <c r="O2625" s="180"/>
      <c r="P2625" s="180"/>
      <c r="Q2625" s="180"/>
      <c r="R2625" s="180"/>
      <c r="S2625" s="180"/>
      <c r="T2625" s="181"/>
      <c r="AT2625" s="175" t="s">
        <v>264</v>
      </c>
      <c r="AU2625" s="175" t="s">
        <v>82</v>
      </c>
      <c r="AV2625" s="14" t="s">
        <v>82</v>
      </c>
      <c r="AW2625" s="14" t="s">
        <v>34</v>
      </c>
      <c r="AX2625" s="14" t="s">
        <v>73</v>
      </c>
      <c r="AY2625" s="175" t="s">
        <v>252</v>
      </c>
    </row>
    <row r="2626" spans="2:51" s="13" customFormat="1" ht="11.25">
      <c r="B2626" s="167"/>
      <c r="D2626" s="160" t="s">
        <v>264</v>
      </c>
      <c r="E2626" s="168" t="s">
        <v>3</v>
      </c>
      <c r="F2626" s="169" t="s">
        <v>7887</v>
      </c>
      <c r="H2626" s="168" t="s">
        <v>3</v>
      </c>
      <c r="I2626" s="170"/>
      <c r="L2626" s="167"/>
      <c r="M2626" s="171"/>
      <c r="N2626" s="172"/>
      <c r="O2626" s="172"/>
      <c r="P2626" s="172"/>
      <c r="Q2626" s="172"/>
      <c r="R2626" s="172"/>
      <c r="S2626" s="172"/>
      <c r="T2626" s="173"/>
      <c r="AT2626" s="168" t="s">
        <v>264</v>
      </c>
      <c r="AU2626" s="168" t="s">
        <v>82</v>
      </c>
      <c r="AV2626" s="13" t="s">
        <v>80</v>
      </c>
      <c r="AW2626" s="13" t="s">
        <v>34</v>
      </c>
      <c r="AX2626" s="13" t="s">
        <v>73</v>
      </c>
      <c r="AY2626" s="168" t="s">
        <v>252</v>
      </c>
    </row>
    <row r="2627" spans="2:51" s="14" customFormat="1" ht="11.25">
      <c r="B2627" s="174"/>
      <c r="D2627" s="160" t="s">
        <v>264</v>
      </c>
      <c r="E2627" s="175" t="s">
        <v>3</v>
      </c>
      <c r="F2627" s="176" t="s">
        <v>475</v>
      </c>
      <c r="H2627" s="177">
        <v>24</v>
      </c>
      <c r="I2627" s="178"/>
      <c r="L2627" s="174"/>
      <c r="M2627" s="179"/>
      <c r="N2627" s="180"/>
      <c r="O2627" s="180"/>
      <c r="P2627" s="180"/>
      <c r="Q2627" s="180"/>
      <c r="R2627" s="180"/>
      <c r="S2627" s="180"/>
      <c r="T2627" s="181"/>
      <c r="AT2627" s="175" t="s">
        <v>264</v>
      </c>
      <c r="AU2627" s="175" t="s">
        <v>82</v>
      </c>
      <c r="AV2627" s="14" t="s">
        <v>82</v>
      </c>
      <c r="AW2627" s="14" t="s">
        <v>34</v>
      </c>
      <c r="AX2627" s="14" t="s">
        <v>73</v>
      </c>
      <c r="AY2627" s="175" t="s">
        <v>252</v>
      </c>
    </row>
    <row r="2628" spans="2:51" s="13" customFormat="1" ht="11.25">
      <c r="B2628" s="167"/>
      <c r="D2628" s="160" t="s">
        <v>264</v>
      </c>
      <c r="E2628" s="168" t="s">
        <v>3</v>
      </c>
      <c r="F2628" s="169" t="s">
        <v>7888</v>
      </c>
      <c r="H2628" s="168" t="s">
        <v>3</v>
      </c>
      <c r="I2628" s="170"/>
      <c r="L2628" s="167"/>
      <c r="M2628" s="171"/>
      <c r="N2628" s="172"/>
      <c r="O2628" s="172"/>
      <c r="P2628" s="172"/>
      <c r="Q2628" s="172"/>
      <c r="R2628" s="172"/>
      <c r="S2628" s="172"/>
      <c r="T2628" s="173"/>
      <c r="AT2628" s="168" t="s">
        <v>264</v>
      </c>
      <c r="AU2628" s="168" t="s">
        <v>82</v>
      </c>
      <c r="AV2628" s="13" t="s">
        <v>80</v>
      </c>
      <c r="AW2628" s="13" t="s">
        <v>34</v>
      </c>
      <c r="AX2628" s="13" t="s">
        <v>73</v>
      </c>
      <c r="AY2628" s="168" t="s">
        <v>252</v>
      </c>
    </row>
    <row r="2629" spans="2:51" s="14" customFormat="1" ht="11.25">
      <c r="B2629" s="174"/>
      <c r="D2629" s="160" t="s">
        <v>264</v>
      </c>
      <c r="E2629" s="175" t="s">
        <v>3</v>
      </c>
      <c r="F2629" s="176" t="s">
        <v>451</v>
      </c>
      <c r="H2629" s="177">
        <v>22</v>
      </c>
      <c r="I2629" s="178"/>
      <c r="L2629" s="174"/>
      <c r="M2629" s="179"/>
      <c r="N2629" s="180"/>
      <c r="O2629" s="180"/>
      <c r="P2629" s="180"/>
      <c r="Q2629" s="180"/>
      <c r="R2629" s="180"/>
      <c r="S2629" s="180"/>
      <c r="T2629" s="181"/>
      <c r="AT2629" s="175" t="s">
        <v>264</v>
      </c>
      <c r="AU2629" s="175" t="s">
        <v>82</v>
      </c>
      <c r="AV2629" s="14" t="s">
        <v>82</v>
      </c>
      <c r="AW2629" s="14" t="s">
        <v>34</v>
      </c>
      <c r="AX2629" s="14" t="s">
        <v>73</v>
      </c>
      <c r="AY2629" s="175" t="s">
        <v>252</v>
      </c>
    </row>
    <row r="2630" spans="2:51" s="13" customFormat="1" ht="11.25">
      <c r="B2630" s="167"/>
      <c r="D2630" s="160" t="s">
        <v>264</v>
      </c>
      <c r="E2630" s="168" t="s">
        <v>3</v>
      </c>
      <c r="F2630" s="169" t="s">
        <v>7889</v>
      </c>
      <c r="H2630" s="168" t="s">
        <v>3</v>
      </c>
      <c r="I2630" s="170"/>
      <c r="L2630" s="167"/>
      <c r="M2630" s="171"/>
      <c r="N2630" s="172"/>
      <c r="O2630" s="172"/>
      <c r="P2630" s="172"/>
      <c r="Q2630" s="172"/>
      <c r="R2630" s="172"/>
      <c r="S2630" s="172"/>
      <c r="T2630" s="173"/>
      <c r="AT2630" s="168" t="s">
        <v>264</v>
      </c>
      <c r="AU2630" s="168" t="s">
        <v>82</v>
      </c>
      <c r="AV2630" s="13" t="s">
        <v>80</v>
      </c>
      <c r="AW2630" s="13" t="s">
        <v>34</v>
      </c>
      <c r="AX2630" s="13" t="s">
        <v>73</v>
      </c>
      <c r="AY2630" s="168" t="s">
        <v>252</v>
      </c>
    </row>
    <row r="2631" spans="2:51" s="14" customFormat="1" ht="11.25">
      <c r="B2631" s="174"/>
      <c r="D2631" s="160" t="s">
        <v>264</v>
      </c>
      <c r="E2631" s="175" t="s">
        <v>3</v>
      </c>
      <c r="F2631" s="176" t="s">
        <v>429</v>
      </c>
      <c r="H2631" s="177">
        <v>19</v>
      </c>
      <c r="I2631" s="178"/>
      <c r="L2631" s="174"/>
      <c r="M2631" s="179"/>
      <c r="N2631" s="180"/>
      <c r="O2631" s="180"/>
      <c r="P2631" s="180"/>
      <c r="Q2631" s="180"/>
      <c r="R2631" s="180"/>
      <c r="S2631" s="180"/>
      <c r="T2631" s="181"/>
      <c r="AT2631" s="175" t="s">
        <v>264</v>
      </c>
      <c r="AU2631" s="175" t="s">
        <v>82</v>
      </c>
      <c r="AV2631" s="14" t="s">
        <v>82</v>
      </c>
      <c r="AW2631" s="14" t="s">
        <v>34</v>
      </c>
      <c r="AX2631" s="14" t="s">
        <v>73</v>
      </c>
      <c r="AY2631" s="175" t="s">
        <v>252</v>
      </c>
    </row>
    <row r="2632" spans="2:51" s="13" customFormat="1" ht="11.25">
      <c r="B2632" s="167"/>
      <c r="D2632" s="160" t="s">
        <v>264</v>
      </c>
      <c r="E2632" s="168" t="s">
        <v>3</v>
      </c>
      <c r="F2632" s="169" t="s">
        <v>7890</v>
      </c>
      <c r="H2632" s="168" t="s">
        <v>3</v>
      </c>
      <c r="I2632" s="170"/>
      <c r="L2632" s="167"/>
      <c r="M2632" s="171"/>
      <c r="N2632" s="172"/>
      <c r="O2632" s="172"/>
      <c r="P2632" s="172"/>
      <c r="Q2632" s="172"/>
      <c r="R2632" s="172"/>
      <c r="S2632" s="172"/>
      <c r="T2632" s="173"/>
      <c r="AT2632" s="168" t="s">
        <v>264</v>
      </c>
      <c r="AU2632" s="168" t="s">
        <v>82</v>
      </c>
      <c r="AV2632" s="13" t="s">
        <v>80</v>
      </c>
      <c r="AW2632" s="13" t="s">
        <v>34</v>
      </c>
      <c r="AX2632" s="13" t="s">
        <v>73</v>
      </c>
      <c r="AY2632" s="168" t="s">
        <v>252</v>
      </c>
    </row>
    <row r="2633" spans="2:51" s="14" customFormat="1" ht="11.25">
      <c r="B2633" s="174"/>
      <c r="D2633" s="160" t="s">
        <v>264</v>
      </c>
      <c r="E2633" s="175" t="s">
        <v>3</v>
      </c>
      <c r="F2633" s="176" t="s">
        <v>414</v>
      </c>
      <c r="H2633" s="177">
        <v>17</v>
      </c>
      <c r="I2633" s="178"/>
      <c r="L2633" s="174"/>
      <c r="M2633" s="179"/>
      <c r="N2633" s="180"/>
      <c r="O2633" s="180"/>
      <c r="P2633" s="180"/>
      <c r="Q2633" s="180"/>
      <c r="R2633" s="180"/>
      <c r="S2633" s="180"/>
      <c r="T2633" s="181"/>
      <c r="AT2633" s="175" t="s">
        <v>264</v>
      </c>
      <c r="AU2633" s="175" t="s">
        <v>82</v>
      </c>
      <c r="AV2633" s="14" t="s">
        <v>82</v>
      </c>
      <c r="AW2633" s="14" t="s">
        <v>34</v>
      </c>
      <c r="AX2633" s="14" t="s">
        <v>73</v>
      </c>
      <c r="AY2633" s="175" t="s">
        <v>252</v>
      </c>
    </row>
    <row r="2634" spans="2:51" s="13" customFormat="1" ht="11.25">
      <c r="B2634" s="167"/>
      <c r="D2634" s="160" t="s">
        <v>264</v>
      </c>
      <c r="E2634" s="168" t="s">
        <v>3</v>
      </c>
      <c r="F2634" s="169" t="s">
        <v>7891</v>
      </c>
      <c r="H2634" s="168" t="s">
        <v>3</v>
      </c>
      <c r="I2634" s="170"/>
      <c r="L2634" s="167"/>
      <c r="M2634" s="171"/>
      <c r="N2634" s="172"/>
      <c r="O2634" s="172"/>
      <c r="P2634" s="172"/>
      <c r="Q2634" s="172"/>
      <c r="R2634" s="172"/>
      <c r="S2634" s="172"/>
      <c r="T2634" s="173"/>
      <c r="AT2634" s="168" t="s">
        <v>264</v>
      </c>
      <c r="AU2634" s="168" t="s">
        <v>82</v>
      </c>
      <c r="AV2634" s="13" t="s">
        <v>80</v>
      </c>
      <c r="AW2634" s="13" t="s">
        <v>34</v>
      </c>
      <c r="AX2634" s="13" t="s">
        <v>73</v>
      </c>
      <c r="AY2634" s="168" t="s">
        <v>252</v>
      </c>
    </row>
    <row r="2635" spans="2:51" s="14" customFormat="1" ht="11.25">
      <c r="B2635" s="174"/>
      <c r="D2635" s="160" t="s">
        <v>264</v>
      </c>
      <c r="E2635" s="175" t="s">
        <v>3</v>
      </c>
      <c r="F2635" s="176" t="s">
        <v>8</v>
      </c>
      <c r="H2635" s="177">
        <v>21</v>
      </c>
      <c r="I2635" s="178"/>
      <c r="L2635" s="174"/>
      <c r="M2635" s="179"/>
      <c r="N2635" s="180"/>
      <c r="O2635" s="180"/>
      <c r="P2635" s="180"/>
      <c r="Q2635" s="180"/>
      <c r="R2635" s="180"/>
      <c r="S2635" s="180"/>
      <c r="T2635" s="181"/>
      <c r="AT2635" s="175" t="s">
        <v>264</v>
      </c>
      <c r="AU2635" s="175" t="s">
        <v>82</v>
      </c>
      <c r="AV2635" s="14" t="s">
        <v>82</v>
      </c>
      <c r="AW2635" s="14" t="s">
        <v>34</v>
      </c>
      <c r="AX2635" s="14" t="s">
        <v>73</v>
      </c>
      <c r="AY2635" s="175" t="s">
        <v>252</v>
      </c>
    </row>
    <row r="2636" spans="2:51" s="13" customFormat="1" ht="11.25">
      <c r="B2636" s="167"/>
      <c r="D2636" s="160" t="s">
        <v>264</v>
      </c>
      <c r="E2636" s="168" t="s">
        <v>3</v>
      </c>
      <c r="F2636" s="169" t="s">
        <v>7892</v>
      </c>
      <c r="H2636" s="168" t="s">
        <v>3</v>
      </c>
      <c r="I2636" s="170"/>
      <c r="L2636" s="167"/>
      <c r="M2636" s="171"/>
      <c r="N2636" s="172"/>
      <c r="O2636" s="172"/>
      <c r="P2636" s="172"/>
      <c r="Q2636" s="172"/>
      <c r="R2636" s="172"/>
      <c r="S2636" s="172"/>
      <c r="T2636" s="173"/>
      <c r="AT2636" s="168" t="s">
        <v>264</v>
      </c>
      <c r="AU2636" s="168" t="s">
        <v>82</v>
      </c>
      <c r="AV2636" s="13" t="s">
        <v>80</v>
      </c>
      <c r="AW2636" s="13" t="s">
        <v>34</v>
      </c>
      <c r="AX2636" s="13" t="s">
        <v>73</v>
      </c>
      <c r="AY2636" s="168" t="s">
        <v>252</v>
      </c>
    </row>
    <row r="2637" spans="2:51" s="14" customFormat="1" ht="11.25">
      <c r="B2637" s="174"/>
      <c r="D2637" s="160" t="s">
        <v>264</v>
      </c>
      <c r="E2637" s="175" t="s">
        <v>3</v>
      </c>
      <c r="F2637" s="176" t="s">
        <v>326</v>
      </c>
      <c r="H2637" s="177">
        <v>23</v>
      </c>
      <c r="I2637" s="178"/>
      <c r="L2637" s="174"/>
      <c r="M2637" s="179"/>
      <c r="N2637" s="180"/>
      <c r="O2637" s="180"/>
      <c r="P2637" s="180"/>
      <c r="Q2637" s="180"/>
      <c r="R2637" s="180"/>
      <c r="S2637" s="180"/>
      <c r="T2637" s="181"/>
      <c r="AT2637" s="175" t="s">
        <v>264</v>
      </c>
      <c r="AU2637" s="175" t="s">
        <v>82</v>
      </c>
      <c r="AV2637" s="14" t="s">
        <v>82</v>
      </c>
      <c r="AW2637" s="14" t="s">
        <v>34</v>
      </c>
      <c r="AX2637" s="14" t="s">
        <v>73</v>
      </c>
      <c r="AY2637" s="175" t="s">
        <v>252</v>
      </c>
    </row>
    <row r="2638" spans="2:51" s="13" customFormat="1" ht="11.25">
      <c r="B2638" s="167"/>
      <c r="D2638" s="160" t="s">
        <v>264</v>
      </c>
      <c r="E2638" s="168" t="s">
        <v>3</v>
      </c>
      <c r="F2638" s="169" t="s">
        <v>7893</v>
      </c>
      <c r="H2638" s="168" t="s">
        <v>3</v>
      </c>
      <c r="I2638" s="170"/>
      <c r="L2638" s="167"/>
      <c r="M2638" s="171"/>
      <c r="N2638" s="172"/>
      <c r="O2638" s="172"/>
      <c r="P2638" s="172"/>
      <c r="Q2638" s="172"/>
      <c r="R2638" s="172"/>
      <c r="S2638" s="172"/>
      <c r="T2638" s="173"/>
      <c r="AT2638" s="168" t="s">
        <v>264</v>
      </c>
      <c r="AU2638" s="168" t="s">
        <v>82</v>
      </c>
      <c r="AV2638" s="13" t="s">
        <v>80</v>
      </c>
      <c r="AW2638" s="13" t="s">
        <v>34</v>
      </c>
      <c r="AX2638" s="13" t="s">
        <v>73</v>
      </c>
      <c r="AY2638" s="168" t="s">
        <v>252</v>
      </c>
    </row>
    <row r="2639" spans="2:51" s="14" customFormat="1" ht="11.25">
      <c r="B2639" s="174"/>
      <c r="D2639" s="160" t="s">
        <v>264</v>
      </c>
      <c r="E2639" s="175" t="s">
        <v>3</v>
      </c>
      <c r="F2639" s="176" t="s">
        <v>503</v>
      </c>
      <c r="H2639" s="177">
        <v>27</v>
      </c>
      <c r="I2639" s="178"/>
      <c r="L2639" s="174"/>
      <c r="M2639" s="179"/>
      <c r="N2639" s="180"/>
      <c r="O2639" s="180"/>
      <c r="P2639" s="180"/>
      <c r="Q2639" s="180"/>
      <c r="R2639" s="180"/>
      <c r="S2639" s="180"/>
      <c r="T2639" s="181"/>
      <c r="AT2639" s="175" t="s">
        <v>264</v>
      </c>
      <c r="AU2639" s="175" t="s">
        <v>82</v>
      </c>
      <c r="AV2639" s="14" t="s">
        <v>82</v>
      </c>
      <c r="AW2639" s="14" t="s">
        <v>34</v>
      </c>
      <c r="AX2639" s="14" t="s">
        <v>73</v>
      </c>
      <c r="AY2639" s="175" t="s">
        <v>252</v>
      </c>
    </row>
    <row r="2640" spans="2:51" s="13" customFormat="1" ht="11.25">
      <c r="B2640" s="167"/>
      <c r="D2640" s="160" t="s">
        <v>264</v>
      </c>
      <c r="E2640" s="168" t="s">
        <v>3</v>
      </c>
      <c r="F2640" s="169" t="s">
        <v>7894</v>
      </c>
      <c r="H2640" s="168" t="s">
        <v>3</v>
      </c>
      <c r="I2640" s="170"/>
      <c r="L2640" s="167"/>
      <c r="M2640" s="171"/>
      <c r="N2640" s="172"/>
      <c r="O2640" s="172"/>
      <c r="P2640" s="172"/>
      <c r="Q2640" s="172"/>
      <c r="R2640" s="172"/>
      <c r="S2640" s="172"/>
      <c r="T2640" s="173"/>
      <c r="AT2640" s="168" t="s">
        <v>264</v>
      </c>
      <c r="AU2640" s="168" t="s">
        <v>82</v>
      </c>
      <c r="AV2640" s="13" t="s">
        <v>80</v>
      </c>
      <c r="AW2640" s="13" t="s">
        <v>34</v>
      </c>
      <c r="AX2640" s="13" t="s">
        <v>73</v>
      </c>
      <c r="AY2640" s="168" t="s">
        <v>252</v>
      </c>
    </row>
    <row r="2641" spans="2:51" s="14" customFormat="1" ht="11.25">
      <c r="B2641" s="174"/>
      <c r="D2641" s="160" t="s">
        <v>264</v>
      </c>
      <c r="E2641" s="175" t="s">
        <v>3</v>
      </c>
      <c r="F2641" s="176" t="s">
        <v>566</v>
      </c>
      <c r="H2641" s="177">
        <v>31</v>
      </c>
      <c r="I2641" s="178"/>
      <c r="L2641" s="174"/>
      <c r="M2641" s="179"/>
      <c r="N2641" s="180"/>
      <c r="O2641" s="180"/>
      <c r="P2641" s="180"/>
      <c r="Q2641" s="180"/>
      <c r="R2641" s="180"/>
      <c r="S2641" s="180"/>
      <c r="T2641" s="181"/>
      <c r="AT2641" s="175" t="s">
        <v>264</v>
      </c>
      <c r="AU2641" s="175" t="s">
        <v>82</v>
      </c>
      <c r="AV2641" s="14" t="s">
        <v>82</v>
      </c>
      <c r="AW2641" s="14" t="s">
        <v>34</v>
      </c>
      <c r="AX2641" s="14" t="s">
        <v>73</v>
      </c>
      <c r="AY2641" s="175" t="s">
        <v>252</v>
      </c>
    </row>
    <row r="2642" spans="2:51" s="13" customFormat="1" ht="11.25">
      <c r="B2642" s="167"/>
      <c r="D2642" s="160" t="s">
        <v>264</v>
      </c>
      <c r="E2642" s="168" t="s">
        <v>3</v>
      </c>
      <c r="F2642" s="169" t="s">
        <v>7895</v>
      </c>
      <c r="H2642" s="168" t="s">
        <v>3</v>
      </c>
      <c r="I2642" s="170"/>
      <c r="L2642" s="167"/>
      <c r="M2642" s="171"/>
      <c r="N2642" s="172"/>
      <c r="O2642" s="172"/>
      <c r="P2642" s="172"/>
      <c r="Q2642" s="172"/>
      <c r="R2642" s="172"/>
      <c r="S2642" s="172"/>
      <c r="T2642" s="173"/>
      <c r="AT2642" s="168" t="s">
        <v>264</v>
      </c>
      <c r="AU2642" s="168" t="s">
        <v>82</v>
      </c>
      <c r="AV2642" s="13" t="s">
        <v>80</v>
      </c>
      <c r="AW2642" s="13" t="s">
        <v>34</v>
      </c>
      <c r="AX2642" s="13" t="s">
        <v>73</v>
      </c>
      <c r="AY2642" s="168" t="s">
        <v>252</v>
      </c>
    </row>
    <row r="2643" spans="2:51" s="14" customFormat="1" ht="11.25">
      <c r="B2643" s="174"/>
      <c r="D2643" s="160" t="s">
        <v>264</v>
      </c>
      <c r="E2643" s="175" t="s">
        <v>3</v>
      </c>
      <c r="F2643" s="176" t="s">
        <v>8</v>
      </c>
      <c r="H2643" s="177">
        <v>21</v>
      </c>
      <c r="I2643" s="178"/>
      <c r="L2643" s="174"/>
      <c r="M2643" s="179"/>
      <c r="N2643" s="180"/>
      <c r="O2643" s="180"/>
      <c r="P2643" s="180"/>
      <c r="Q2643" s="180"/>
      <c r="R2643" s="180"/>
      <c r="S2643" s="180"/>
      <c r="T2643" s="181"/>
      <c r="AT2643" s="175" t="s">
        <v>264</v>
      </c>
      <c r="AU2643" s="175" t="s">
        <v>82</v>
      </c>
      <c r="AV2643" s="14" t="s">
        <v>82</v>
      </c>
      <c r="AW2643" s="14" t="s">
        <v>34</v>
      </c>
      <c r="AX2643" s="14" t="s">
        <v>73</v>
      </c>
      <c r="AY2643" s="175" t="s">
        <v>252</v>
      </c>
    </row>
    <row r="2644" spans="2:51" s="13" customFormat="1" ht="11.25">
      <c r="B2644" s="167"/>
      <c r="D2644" s="160" t="s">
        <v>264</v>
      </c>
      <c r="E2644" s="168" t="s">
        <v>3</v>
      </c>
      <c r="F2644" s="169" t="s">
        <v>7896</v>
      </c>
      <c r="H2644" s="168" t="s">
        <v>3</v>
      </c>
      <c r="I2644" s="170"/>
      <c r="L2644" s="167"/>
      <c r="M2644" s="171"/>
      <c r="N2644" s="172"/>
      <c r="O2644" s="172"/>
      <c r="P2644" s="172"/>
      <c r="Q2644" s="172"/>
      <c r="R2644" s="172"/>
      <c r="S2644" s="172"/>
      <c r="T2644" s="173"/>
      <c r="AT2644" s="168" t="s">
        <v>264</v>
      </c>
      <c r="AU2644" s="168" t="s">
        <v>82</v>
      </c>
      <c r="AV2644" s="13" t="s">
        <v>80</v>
      </c>
      <c r="AW2644" s="13" t="s">
        <v>34</v>
      </c>
      <c r="AX2644" s="13" t="s">
        <v>73</v>
      </c>
      <c r="AY2644" s="168" t="s">
        <v>252</v>
      </c>
    </row>
    <row r="2645" spans="2:51" s="14" customFormat="1" ht="11.25">
      <c r="B2645" s="174"/>
      <c r="D2645" s="160" t="s">
        <v>264</v>
      </c>
      <c r="E2645" s="175" t="s">
        <v>3</v>
      </c>
      <c r="F2645" s="176" t="s">
        <v>517</v>
      </c>
      <c r="H2645" s="177">
        <v>29</v>
      </c>
      <c r="I2645" s="178"/>
      <c r="L2645" s="174"/>
      <c r="M2645" s="179"/>
      <c r="N2645" s="180"/>
      <c r="O2645" s="180"/>
      <c r="P2645" s="180"/>
      <c r="Q2645" s="180"/>
      <c r="R2645" s="180"/>
      <c r="S2645" s="180"/>
      <c r="T2645" s="181"/>
      <c r="AT2645" s="175" t="s">
        <v>264</v>
      </c>
      <c r="AU2645" s="175" t="s">
        <v>82</v>
      </c>
      <c r="AV2645" s="14" t="s">
        <v>82</v>
      </c>
      <c r="AW2645" s="14" t="s">
        <v>34</v>
      </c>
      <c r="AX2645" s="14" t="s">
        <v>73</v>
      </c>
      <c r="AY2645" s="175" t="s">
        <v>252</v>
      </c>
    </row>
    <row r="2646" spans="2:51" s="13" customFormat="1" ht="11.25">
      <c r="B2646" s="167"/>
      <c r="D2646" s="160" t="s">
        <v>264</v>
      </c>
      <c r="E2646" s="168" t="s">
        <v>3</v>
      </c>
      <c r="F2646" s="169" t="s">
        <v>7897</v>
      </c>
      <c r="H2646" s="168" t="s">
        <v>3</v>
      </c>
      <c r="I2646" s="170"/>
      <c r="L2646" s="167"/>
      <c r="M2646" s="171"/>
      <c r="N2646" s="172"/>
      <c r="O2646" s="172"/>
      <c r="P2646" s="172"/>
      <c r="Q2646" s="172"/>
      <c r="R2646" s="172"/>
      <c r="S2646" s="172"/>
      <c r="T2646" s="173"/>
      <c r="AT2646" s="168" t="s">
        <v>264</v>
      </c>
      <c r="AU2646" s="168" t="s">
        <v>82</v>
      </c>
      <c r="AV2646" s="13" t="s">
        <v>80</v>
      </c>
      <c r="AW2646" s="13" t="s">
        <v>34</v>
      </c>
      <c r="AX2646" s="13" t="s">
        <v>73</v>
      </c>
      <c r="AY2646" s="168" t="s">
        <v>252</v>
      </c>
    </row>
    <row r="2647" spans="2:51" s="14" customFormat="1" ht="11.25">
      <c r="B2647" s="174"/>
      <c r="D2647" s="160" t="s">
        <v>264</v>
      </c>
      <c r="E2647" s="175" t="s">
        <v>3</v>
      </c>
      <c r="F2647" s="176" t="s">
        <v>494</v>
      </c>
      <c r="H2647" s="177">
        <v>26</v>
      </c>
      <c r="I2647" s="178"/>
      <c r="L2647" s="174"/>
      <c r="M2647" s="179"/>
      <c r="N2647" s="180"/>
      <c r="O2647" s="180"/>
      <c r="P2647" s="180"/>
      <c r="Q2647" s="180"/>
      <c r="R2647" s="180"/>
      <c r="S2647" s="180"/>
      <c r="T2647" s="181"/>
      <c r="AT2647" s="175" t="s">
        <v>264</v>
      </c>
      <c r="AU2647" s="175" t="s">
        <v>82</v>
      </c>
      <c r="AV2647" s="14" t="s">
        <v>82</v>
      </c>
      <c r="AW2647" s="14" t="s">
        <v>34</v>
      </c>
      <c r="AX2647" s="14" t="s">
        <v>73</v>
      </c>
      <c r="AY2647" s="175" t="s">
        <v>252</v>
      </c>
    </row>
    <row r="2648" spans="2:51" s="13" customFormat="1" ht="11.25">
      <c r="B2648" s="167"/>
      <c r="D2648" s="160" t="s">
        <v>264</v>
      </c>
      <c r="E2648" s="168" t="s">
        <v>3</v>
      </c>
      <c r="F2648" s="169" t="s">
        <v>7898</v>
      </c>
      <c r="H2648" s="168" t="s">
        <v>3</v>
      </c>
      <c r="I2648" s="170"/>
      <c r="L2648" s="167"/>
      <c r="M2648" s="171"/>
      <c r="N2648" s="172"/>
      <c r="O2648" s="172"/>
      <c r="P2648" s="172"/>
      <c r="Q2648" s="172"/>
      <c r="R2648" s="172"/>
      <c r="S2648" s="172"/>
      <c r="T2648" s="173"/>
      <c r="AT2648" s="168" t="s">
        <v>264</v>
      </c>
      <c r="AU2648" s="168" t="s">
        <v>82</v>
      </c>
      <c r="AV2648" s="13" t="s">
        <v>80</v>
      </c>
      <c r="AW2648" s="13" t="s">
        <v>34</v>
      </c>
      <c r="AX2648" s="13" t="s">
        <v>73</v>
      </c>
      <c r="AY2648" s="168" t="s">
        <v>252</v>
      </c>
    </row>
    <row r="2649" spans="2:51" s="14" customFormat="1" ht="11.25">
      <c r="B2649" s="174"/>
      <c r="D2649" s="160" t="s">
        <v>264</v>
      </c>
      <c r="E2649" s="175" t="s">
        <v>3</v>
      </c>
      <c r="F2649" s="176" t="s">
        <v>8</v>
      </c>
      <c r="H2649" s="177">
        <v>21</v>
      </c>
      <c r="I2649" s="178"/>
      <c r="L2649" s="174"/>
      <c r="M2649" s="179"/>
      <c r="N2649" s="180"/>
      <c r="O2649" s="180"/>
      <c r="P2649" s="180"/>
      <c r="Q2649" s="180"/>
      <c r="R2649" s="180"/>
      <c r="S2649" s="180"/>
      <c r="T2649" s="181"/>
      <c r="AT2649" s="175" t="s">
        <v>264</v>
      </c>
      <c r="AU2649" s="175" t="s">
        <v>82</v>
      </c>
      <c r="AV2649" s="14" t="s">
        <v>82</v>
      </c>
      <c r="AW2649" s="14" t="s">
        <v>34</v>
      </c>
      <c r="AX2649" s="14" t="s">
        <v>73</v>
      </c>
      <c r="AY2649" s="175" t="s">
        <v>252</v>
      </c>
    </row>
    <row r="2650" spans="2:51" s="13" customFormat="1" ht="11.25">
      <c r="B2650" s="167"/>
      <c r="D2650" s="160" t="s">
        <v>264</v>
      </c>
      <c r="E2650" s="168" t="s">
        <v>3</v>
      </c>
      <c r="F2650" s="169" t="s">
        <v>7899</v>
      </c>
      <c r="H2650" s="168" t="s">
        <v>3</v>
      </c>
      <c r="I2650" s="170"/>
      <c r="L2650" s="167"/>
      <c r="M2650" s="171"/>
      <c r="N2650" s="172"/>
      <c r="O2650" s="172"/>
      <c r="P2650" s="172"/>
      <c r="Q2650" s="172"/>
      <c r="R2650" s="172"/>
      <c r="S2650" s="172"/>
      <c r="T2650" s="173"/>
      <c r="AT2650" s="168" t="s">
        <v>264</v>
      </c>
      <c r="AU2650" s="168" t="s">
        <v>82</v>
      </c>
      <c r="AV2650" s="13" t="s">
        <v>80</v>
      </c>
      <c r="AW2650" s="13" t="s">
        <v>34</v>
      </c>
      <c r="AX2650" s="13" t="s">
        <v>73</v>
      </c>
      <c r="AY2650" s="168" t="s">
        <v>252</v>
      </c>
    </row>
    <row r="2651" spans="2:51" s="14" customFormat="1" ht="11.25">
      <c r="B2651" s="174"/>
      <c r="D2651" s="160" t="s">
        <v>264</v>
      </c>
      <c r="E2651" s="175" t="s">
        <v>3</v>
      </c>
      <c r="F2651" s="176" t="s">
        <v>435</v>
      </c>
      <c r="H2651" s="177">
        <v>20</v>
      </c>
      <c r="I2651" s="178"/>
      <c r="L2651" s="174"/>
      <c r="M2651" s="179"/>
      <c r="N2651" s="180"/>
      <c r="O2651" s="180"/>
      <c r="P2651" s="180"/>
      <c r="Q2651" s="180"/>
      <c r="R2651" s="180"/>
      <c r="S2651" s="180"/>
      <c r="T2651" s="181"/>
      <c r="AT2651" s="175" t="s">
        <v>264</v>
      </c>
      <c r="AU2651" s="175" t="s">
        <v>82</v>
      </c>
      <c r="AV2651" s="14" t="s">
        <v>82</v>
      </c>
      <c r="AW2651" s="14" t="s">
        <v>34</v>
      </c>
      <c r="AX2651" s="14" t="s">
        <v>73</v>
      </c>
      <c r="AY2651" s="175" t="s">
        <v>252</v>
      </c>
    </row>
    <row r="2652" spans="2:51" s="13" customFormat="1" ht="11.25">
      <c r="B2652" s="167"/>
      <c r="D2652" s="160" t="s">
        <v>264</v>
      </c>
      <c r="E2652" s="168" t="s">
        <v>3</v>
      </c>
      <c r="F2652" s="169" t="s">
        <v>7900</v>
      </c>
      <c r="H2652" s="168" t="s">
        <v>3</v>
      </c>
      <c r="I2652" s="170"/>
      <c r="L2652" s="167"/>
      <c r="M2652" s="171"/>
      <c r="N2652" s="172"/>
      <c r="O2652" s="172"/>
      <c r="P2652" s="172"/>
      <c r="Q2652" s="172"/>
      <c r="R2652" s="172"/>
      <c r="S2652" s="172"/>
      <c r="T2652" s="173"/>
      <c r="AT2652" s="168" t="s">
        <v>264</v>
      </c>
      <c r="AU2652" s="168" t="s">
        <v>82</v>
      </c>
      <c r="AV2652" s="13" t="s">
        <v>80</v>
      </c>
      <c r="AW2652" s="13" t="s">
        <v>34</v>
      </c>
      <c r="AX2652" s="13" t="s">
        <v>73</v>
      </c>
      <c r="AY2652" s="168" t="s">
        <v>252</v>
      </c>
    </row>
    <row r="2653" spans="2:51" s="14" customFormat="1" ht="11.25">
      <c r="B2653" s="174"/>
      <c r="D2653" s="160" t="s">
        <v>264</v>
      </c>
      <c r="E2653" s="175" t="s">
        <v>3</v>
      </c>
      <c r="F2653" s="176" t="s">
        <v>485</v>
      </c>
      <c r="H2653" s="177">
        <v>25</v>
      </c>
      <c r="I2653" s="178"/>
      <c r="L2653" s="174"/>
      <c r="M2653" s="179"/>
      <c r="N2653" s="180"/>
      <c r="O2653" s="180"/>
      <c r="P2653" s="180"/>
      <c r="Q2653" s="180"/>
      <c r="R2653" s="180"/>
      <c r="S2653" s="180"/>
      <c r="T2653" s="181"/>
      <c r="AT2653" s="175" t="s">
        <v>264</v>
      </c>
      <c r="AU2653" s="175" t="s">
        <v>82</v>
      </c>
      <c r="AV2653" s="14" t="s">
        <v>82</v>
      </c>
      <c r="AW2653" s="14" t="s">
        <v>34</v>
      </c>
      <c r="AX2653" s="14" t="s">
        <v>73</v>
      </c>
      <c r="AY2653" s="175" t="s">
        <v>252</v>
      </c>
    </row>
    <row r="2654" spans="2:51" s="13" customFormat="1" ht="11.25">
      <c r="B2654" s="167"/>
      <c r="D2654" s="160" t="s">
        <v>264</v>
      </c>
      <c r="E2654" s="168" t="s">
        <v>3</v>
      </c>
      <c r="F2654" s="169" t="s">
        <v>7901</v>
      </c>
      <c r="H2654" s="168" t="s">
        <v>3</v>
      </c>
      <c r="I2654" s="170"/>
      <c r="L2654" s="167"/>
      <c r="M2654" s="171"/>
      <c r="N2654" s="172"/>
      <c r="O2654" s="172"/>
      <c r="P2654" s="172"/>
      <c r="Q2654" s="172"/>
      <c r="R2654" s="172"/>
      <c r="S2654" s="172"/>
      <c r="T2654" s="173"/>
      <c r="AT2654" s="168" t="s">
        <v>264</v>
      </c>
      <c r="AU2654" s="168" t="s">
        <v>82</v>
      </c>
      <c r="AV2654" s="13" t="s">
        <v>80</v>
      </c>
      <c r="AW2654" s="13" t="s">
        <v>34</v>
      </c>
      <c r="AX2654" s="13" t="s">
        <v>73</v>
      </c>
      <c r="AY2654" s="168" t="s">
        <v>252</v>
      </c>
    </row>
    <row r="2655" spans="2:51" s="14" customFormat="1" ht="11.25">
      <c r="B2655" s="174"/>
      <c r="D2655" s="160" t="s">
        <v>264</v>
      </c>
      <c r="E2655" s="175" t="s">
        <v>3</v>
      </c>
      <c r="F2655" s="176" t="s">
        <v>517</v>
      </c>
      <c r="H2655" s="177">
        <v>29</v>
      </c>
      <c r="I2655" s="178"/>
      <c r="L2655" s="174"/>
      <c r="M2655" s="179"/>
      <c r="N2655" s="180"/>
      <c r="O2655" s="180"/>
      <c r="P2655" s="180"/>
      <c r="Q2655" s="180"/>
      <c r="R2655" s="180"/>
      <c r="S2655" s="180"/>
      <c r="T2655" s="181"/>
      <c r="AT2655" s="175" t="s">
        <v>264</v>
      </c>
      <c r="AU2655" s="175" t="s">
        <v>82</v>
      </c>
      <c r="AV2655" s="14" t="s">
        <v>82</v>
      </c>
      <c r="AW2655" s="14" t="s">
        <v>34</v>
      </c>
      <c r="AX2655" s="14" t="s">
        <v>73</v>
      </c>
      <c r="AY2655" s="175" t="s">
        <v>252</v>
      </c>
    </row>
    <row r="2656" spans="2:51" s="13" customFormat="1" ht="11.25">
      <c r="B2656" s="167"/>
      <c r="D2656" s="160" t="s">
        <v>264</v>
      </c>
      <c r="E2656" s="168" t="s">
        <v>3</v>
      </c>
      <c r="F2656" s="169" t="s">
        <v>7902</v>
      </c>
      <c r="H2656" s="168" t="s">
        <v>3</v>
      </c>
      <c r="I2656" s="170"/>
      <c r="L2656" s="167"/>
      <c r="M2656" s="171"/>
      <c r="N2656" s="172"/>
      <c r="O2656" s="172"/>
      <c r="P2656" s="172"/>
      <c r="Q2656" s="172"/>
      <c r="R2656" s="172"/>
      <c r="S2656" s="172"/>
      <c r="T2656" s="173"/>
      <c r="AT2656" s="168" t="s">
        <v>264</v>
      </c>
      <c r="AU2656" s="168" t="s">
        <v>82</v>
      </c>
      <c r="AV2656" s="13" t="s">
        <v>80</v>
      </c>
      <c r="AW2656" s="13" t="s">
        <v>34</v>
      </c>
      <c r="AX2656" s="13" t="s">
        <v>73</v>
      </c>
      <c r="AY2656" s="168" t="s">
        <v>252</v>
      </c>
    </row>
    <row r="2657" spans="2:51" s="14" customFormat="1" ht="11.25">
      <c r="B2657" s="174"/>
      <c r="D2657" s="160" t="s">
        <v>264</v>
      </c>
      <c r="E2657" s="175" t="s">
        <v>3</v>
      </c>
      <c r="F2657" s="176" t="s">
        <v>548</v>
      </c>
      <c r="H2657" s="177">
        <v>30</v>
      </c>
      <c r="I2657" s="178"/>
      <c r="L2657" s="174"/>
      <c r="M2657" s="179"/>
      <c r="N2657" s="180"/>
      <c r="O2657" s="180"/>
      <c r="P2657" s="180"/>
      <c r="Q2657" s="180"/>
      <c r="R2657" s="180"/>
      <c r="S2657" s="180"/>
      <c r="T2657" s="181"/>
      <c r="AT2657" s="175" t="s">
        <v>264</v>
      </c>
      <c r="AU2657" s="175" t="s">
        <v>82</v>
      </c>
      <c r="AV2657" s="14" t="s">
        <v>82</v>
      </c>
      <c r="AW2657" s="14" t="s">
        <v>34</v>
      </c>
      <c r="AX2657" s="14" t="s">
        <v>73</v>
      </c>
      <c r="AY2657" s="175" t="s">
        <v>252</v>
      </c>
    </row>
    <row r="2658" spans="2:51" s="13" customFormat="1" ht="11.25">
      <c r="B2658" s="167"/>
      <c r="D2658" s="160" t="s">
        <v>264</v>
      </c>
      <c r="E2658" s="168" t="s">
        <v>3</v>
      </c>
      <c r="F2658" s="169" t="s">
        <v>7903</v>
      </c>
      <c r="H2658" s="168" t="s">
        <v>3</v>
      </c>
      <c r="I2658" s="170"/>
      <c r="L2658" s="167"/>
      <c r="M2658" s="171"/>
      <c r="N2658" s="172"/>
      <c r="O2658" s="172"/>
      <c r="P2658" s="172"/>
      <c r="Q2658" s="172"/>
      <c r="R2658" s="172"/>
      <c r="S2658" s="172"/>
      <c r="T2658" s="173"/>
      <c r="AT2658" s="168" t="s">
        <v>264</v>
      </c>
      <c r="AU2658" s="168" t="s">
        <v>82</v>
      </c>
      <c r="AV2658" s="13" t="s">
        <v>80</v>
      </c>
      <c r="AW2658" s="13" t="s">
        <v>34</v>
      </c>
      <c r="AX2658" s="13" t="s">
        <v>73</v>
      </c>
      <c r="AY2658" s="168" t="s">
        <v>252</v>
      </c>
    </row>
    <row r="2659" spans="2:51" s="14" customFormat="1" ht="11.25">
      <c r="B2659" s="174"/>
      <c r="D2659" s="160" t="s">
        <v>264</v>
      </c>
      <c r="E2659" s="175" t="s">
        <v>3</v>
      </c>
      <c r="F2659" s="176" t="s">
        <v>572</v>
      </c>
      <c r="H2659" s="177">
        <v>32</v>
      </c>
      <c r="I2659" s="178"/>
      <c r="L2659" s="174"/>
      <c r="M2659" s="179"/>
      <c r="N2659" s="180"/>
      <c r="O2659" s="180"/>
      <c r="P2659" s="180"/>
      <c r="Q2659" s="180"/>
      <c r="R2659" s="180"/>
      <c r="S2659" s="180"/>
      <c r="T2659" s="181"/>
      <c r="AT2659" s="175" t="s">
        <v>264</v>
      </c>
      <c r="AU2659" s="175" t="s">
        <v>82</v>
      </c>
      <c r="AV2659" s="14" t="s">
        <v>82</v>
      </c>
      <c r="AW2659" s="14" t="s">
        <v>34</v>
      </c>
      <c r="AX2659" s="14" t="s">
        <v>73</v>
      </c>
      <c r="AY2659" s="175" t="s">
        <v>252</v>
      </c>
    </row>
    <row r="2660" spans="2:51" s="13" customFormat="1" ht="11.25">
      <c r="B2660" s="167"/>
      <c r="D2660" s="160" t="s">
        <v>264</v>
      </c>
      <c r="E2660" s="168" t="s">
        <v>3</v>
      </c>
      <c r="F2660" s="169" t="s">
        <v>7904</v>
      </c>
      <c r="H2660" s="168" t="s">
        <v>3</v>
      </c>
      <c r="I2660" s="170"/>
      <c r="L2660" s="167"/>
      <c r="M2660" s="171"/>
      <c r="N2660" s="172"/>
      <c r="O2660" s="172"/>
      <c r="P2660" s="172"/>
      <c r="Q2660" s="172"/>
      <c r="R2660" s="172"/>
      <c r="S2660" s="172"/>
      <c r="T2660" s="173"/>
      <c r="AT2660" s="168" t="s">
        <v>264</v>
      </c>
      <c r="AU2660" s="168" t="s">
        <v>82</v>
      </c>
      <c r="AV2660" s="13" t="s">
        <v>80</v>
      </c>
      <c r="AW2660" s="13" t="s">
        <v>34</v>
      </c>
      <c r="AX2660" s="13" t="s">
        <v>73</v>
      </c>
      <c r="AY2660" s="168" t="s">
        <v>252</v>
      </c>
    </row>
    <row r="2661" spans="2:51" s="14" customFormat="1" ht="11.25">
      <c r="B2661" s="174"/>
      <c r="D2661" s="160" t="s">
        <v>264</v>
      </c>
      <c r="E2661" s="175" t="s">
        <v>3</v>
      </c>
      <c r="F2661" s="176" t="s">
        <v>588</v>
      </c>
      <c r="H2661" s="177">
        <v>34</v>
      </c>
      <c r="I2661" s="178"/>
      <c r="L2661" s="174"/>
      <c r="M2661" s="179"/>
      <c r="N2661" s="180"/>
      <c r="O2661" s="180"/>
      <c r="P2661" s="180"/>
      <c r="Q2661" s="180"/>
      <c r="R2661" s="180"/>
      <c r="S2661" s="180"/>
      <c r="T2661" s="181"/>
      <c r="AT2661" s="175" t="s">
        <v>264</v>
      </c>
      <c r="AU2661" s="175" t="s">
        <v>82</v>
      </c>
      <c r="AV2661" s="14" t="s">
        <v>82</v>
      </c>
      <c r="AW2661" s="14" t="s">
        <v>34</v>
      </c>
      <c r="AX2661" s="14" t="s">
        <v>73</v>
      </c>
      <c r="AY2661" s="175" t="s">
        <v>252</v>
      </c>
    </row>
    <row r="2662" spans="2:51" s="13" customFormat="1" ht="11.25">
      <c r="B2662" s="167"/>
      <c r="D2662" s="160" t="s">
        <v>264</v>
      </c>
      <c r="E2662" s="168" t="s">
        <v>3</v>
      </c>
      <c r="F2662" s="169" t="s">
        <v>7905</v>
      </c>
      <c r="H2662" s="168" t="s">
        <v>3</v>
      </c>
      <c r="I2662" s="170"/>
      <c r="L2662" s="167"/>
      <c r="M2662" s="171"/>
      <c r="N2662" s="172"/>
      <c r="O2662" s="172"/>
      <c r="P2662" s="172"/>
      <c r="Q2662" s="172"/>
      <c r="R2662" s="172"/>
      <c r="S2662" s="172"/>
      <c r="T2662" s="173"/>
      <c r="AT2662" s="168" t="s">
        <v>264</v>
      </c>
      <c r="AU2662" s="168" t="s">
        <v>82</v>
      </c>
      <c r="AV2662" s="13" t="s">
        <v>80</v>
      </c>
      <c r="AW2662" s="13" t="s">
        <v>34</v>
      </c>
      <c r="AX2662" s="13" t="s">
        <v>73</v>
      </c>
      <c r="AY2662" s="168" t="s">
        <v>252</v>
      </c>
    </row>
    <row r="2663" spans="2:51" s="14" customFormat="1" ht="11.25">
      <c r="B2663" s="174"/>
      <c r="D2663" s="160" t="s">
        <v>264</v>
      </c>
      <c r="E2663" s="175" t="s">
        <v>3</v>
      </c>
      <c r="F2663" s="176" t="s">
        <v>602</v>
      </c>
      <c r="H2663" s="177">
        <v>36</v>
      </c>
      <c r="I2663" s="178"/>
      <c r="L2663" s="174"/>
      <c r="M2663" s="179"/>
      <c r="N2663" s="180"/>
      <c r="O2663" s="180"/>
      <c r="P2663" s="180"/>
      <c r="Q2663" s="180"/>
      <c r="R2663" s="180"/>
      <c r="S2663" s="180"/>
      <c r="T2663" s="181"/>
      <c r="AT2663" s="175" t="s">
        <v>264</v>
      </c>
      <c r="AU2663" s="175" t="s">
        <v>82</v>
      </c>
      <c r="AV2663" s="14" t="s">
        <v>82</v>
      </c>
      <c r="AW2663" s="14" t="s">
        <v>34</v>
      </c>
      <c r="AX2663" s="14" t="s">
        <v>73</v>
      </c>
      <c r="AY2663" s="175" t="s">
        <v>252</v>
      </c>
    </row>
    <row r="2664" spans="2:51" s="13" customFormat="1" ht="11.25">
      <c r="B2664" s="167"/>
      <c r="D2664" s="160" t="s">
        <v>264</v>
      </c>
      <c r="E2664" s="168" t="s">
        <v>3</v>
      </c>
      <c r="F2664" s="169" t="s">
        <v>7906</v>
      </c>
      <c r="H2664" s="168" t="s">
        <v>3</v>
      </c>
      <c r="I2664" s="170"/>
      <c r="L2664" s="167"/>
      <c r="M2664" s="171"/>
      <c r="N2664" s="172"/>
      <c r="O2664" s="172"/>
      <c r="P2664" s="172"/>
      <c r="Q2664" s="172"/>
      <c r="R2664" s="172"/>
      <c r="S2664" s="172"/>
      <c r="T2664" s="173"/>
      <c r="AT2664" s="168" t="s">
        <v>264</v>
      </c>
      <c r="AU2664" s="168" t="s">
        <v>82</v>
      </c>
      <c r="AV2664" s="13" t="s">
        <v>80</v>
      </c>
      <c r="AW2664" s="13" t="s">
        <v>34</v>
      </c>
      <c r="AX2664" s="13" t="s">
        <v>73</v>
      </c>
      <c r="AY2664" s="168" t="s">
        <v>252</v>
      </c>
    </row>
    <row r="2665" spans="2:51" s="14" customFormat="1" ht="11.25">
      <c r="B2665" s="174"/>
      <c r="D2665" s="160" t="s">
        <v>264</v>
      </c>
      <c r="E2665" s="175" t="s">
        <v>3</v>
      </c>
      <c r="F2665" s="176" t="s">
        <v>624</v>
      </c>
      <c r="H2665" s="177">
        <v>39</v>
      </c>
      <c r="I2665" s="178"/>
      <c r="L2665" s="174"/>
      <c r="M2665" s="179"/>
      <c r="N2665" s="180"/>
      <c r="O2665" s="180"/>
      <c r="P2665" s="180"/>
      <c r="Q2665" s="180"/>
      <c r="R2665" s="180"/>
      <c r="S2665" s="180"/>
      <c r="T2665" s="181"/>
      <c r="AT2665" s="175" t="s">
        <v>264</v>
      </c>
      <c r="AU2665" s="175" t="s">
        <v>82</v>
      </c>
      <c r="AV2665" s="14" t="s">
        <v>82</v>
      </c>
      <c r="AW2665" s="14" t="s">
        <v>34</v>
      </c>
      <c r="AX2665" s="14" t="s">
        <v>73</v>
      </c>
      <c r="AY2665" s="175" t="s">
        <v>252</v>
      </c>
    </row>
    <row r="2666" spans="2:51" s="13" customFormat="1" ht="11.25">
      <c r="B2666" s="167"/>
      <c r="D2666" s="160" t="s">
        <v>264</v>
      </c>
      <c r="E2666" s="168" t="s">
        <v>3</v>
      </c>
      <c r="F2666" s="169" t="s">
        <v>7907</v>
      </c>
      <c r="H2666" s="168" t="s">
        <v>3</v>
      </c>
      <c r="I2666" s="170"/>
      <c r="L2666" s="167"/>
      <c r="M2666" s="171"/>
      <c r="N2666" s="172"/>
      <c r="O2666" s="172"/>
      <c r="P2666" s="172"/>
      <c r="Q2666" s="172"/>
      <c r="R2666" s="172"/>
      <c r="S2666" s="172"/>
      <c r="T2666" s="173"/>
      <c r="AT2666" s="168" t="s">
        <v>264</v>
      </c>
      <c r="AU2666" s="168" t="s">
        <v>82</v>
      </c>
      <c r="AV2666" s="13" t="s">
        <v>80</v>
      </c>
      <c r="AW2666" s="13" t="s">
        <v>34</v>
      </c>
      <c r="AX2666" s="13" t="s">
        <v>73</v>
      </c>
      <c r="AY2666" s="168" t="s">
        <v>252</v>
      </c>
    </row>
    <row r="2667" spans="2:51" s="14" customFormat="1" ht="11.25">
      <c r="B2667" s="174"/>
      <c r="D2667" s="160" t="s">
        <v>264</v>
      </c>
      <c r="E2667" s="175" t="s">
        <v>3</v>
      </c>
      <c r="F2667" s="176" t="s">
        <v>693</v>
      </c>
      <c r="H2667" s="177">
        <v>43</v>
      </c>
      <c r="I2667" s="178"/>
      <c r="L2667" s="174"/>
      <c r="M2667" s="179"/>
      <c r="N2667" s="180"/>
      <c r="O2667" s="180"/>
      <c r="P2667" s="180"/>
      <c r="Q2667" s="180"/>
      <c r="R2667" s="180"/>
      <c r="S2667" s="180"/>
      <c r="T2667" s="181"/>
      <c r="AT2667" s="175" t="s">
        <v>264</v>
      </c>
      <c r="AU2667" s="175" t="s">
        <v>82</v>
      </c>
      <c r="AV2667" s="14" t="s">
        <v>82</v>
      </c>
      <c r="AW2667" s="14" t="s">
        <v>34</v>
      </c>
      <c r="AX2667" s="14" t="s">
        <v>73</v>
      </c>
      <c r="AY2667" s="175" t="s">
        <v>252</v>
      </c>
    </row>
    <row r="2668" spans="2:51" s="13" customFormat="1" ht="11.25">
      <c r="B2668" s="167"/>
      <c r="D2668" s="160" t="s">
        <v>264</v>
      </c>
      <c r="E2668" s="168" t="s">
        <v>3</v>
      </c>
      <c r="F2668" s="169" t="s">
        <v>7908</v>
      </c>
      <c r="H2668" s="168" t="s">
        <v>3</v>
      </c>
      <c r="I2668" s="170"/>
      <c r="L2668" s="167"/>
      <c r="M2668" s="171"/>
      <c r="N2668" s="172"/>
      <c r="O2668" s="172"/>
      <c r="P2668" s="172"/>
      <c r="Q2668" s="172"/>
      <c r="R2668" s="172"/>
      <c r="S2668" s="172"/>
      <c r="T2668" s="173"/>
      <c r="AT2668" s="168" t="s">
        <v>264</v>
      </c>
      <c r="AU2668" s="168" t="s">
        <v>82</v>
      </c>
      <c r="AV2668" s="13" t="s">
        <v>80</v>
      </c>
      <c r="AW2668" s="13" t="s">
        <v>34</v>
      </c>
      <c r="AX2668" s="13" t="s">
        <v>73</v>
      </c>
      <c r="AY2668" s="168" t="s">
        <v>252</v>
      </c>
    </row>
    <row r="2669" spans="2:51" s="14" customFormat="1" ht="11.25">
      <c r="B2669" s="174"/>
      <c r="D2669" s="160" t="s">
        <v>264</v>
      </c>
      <c r="E2669" s="175" t="s">
        <v>3</v>
      </c>
      <c r="F2669" s="176" t="s">
        <v>740</v>
      </c>
      <c r="H2669" s="177">
        <v>46</v>
      </c>
      <c r="I2669" s="178"/>
      <c r="L2669" s="174"/>
      <c r="M2669" s="179"/>
      <c r="N2669" s="180"/>
      <c r="O2669" s="180"/>
      <c r="P2669" s="180"/>
      <c r="Q2669" s="180"/>
      <c r="R2669" s="180"/>
      <c r="S2669" s="180"/>
      <c r="T2669" s="181"/>
      <c r="AT2669" s="175" t="s">
        <v>264</v>
      </c>
      <c r="AU2669" s="175" t="s">
        <v>82</v>
      </c>
      <c r="AV2669" s="14" t="s">
        <v>82</v>
      </c>
      <c r="AW2669" s="14" t="s">
        <v>34</v>
      </c>
      <c r="AX2669" s="14" t="s">
        <v>73</v>
      </c>
      <c r="AY2669" s="175" t="s">
        <v>252</v>
      </c>
    </row>
    <row r="2670" spans="2:51" s="13" customFormat="1" ht="11.25">
      <c r="B2670" s="167"/>
      <c r="D2670" s="160" t="s">
        <v>264</v>
      </c>
      <c r="E2670" s="168" t="s">
        <v>3</v>
      </c>
      <c r="F2670" s="169" t="s">
        <v>7909</v>
      </c>
      <c r="H2670" s="168" t="s">
        <v>3</v>
      </c>
      <c r="I2670" s="170"/>
      <c r="L2670" s="167"/>
      <c r="M2670" s="171"/>
      <c r="N2670" s="172"/>
      <c r="O2670" s="172"/>
      <c r="P2670" s="172"/>
      <c r="Q2670" s="172"/>
      <c r="R2670" s="172"/>
      <c r="S2670" s="172"/>
      <c r="T2670" s="173"/>
      <c r="AT2670" s="168" t="s">
        <v>264</v>
      </c>
      <c r="AU2670" s="168" t="s">
        <v>82</v>
      </c>
      <c r="AV2670" s="13" t="s">
        <v>80</v>
      </c>
      <c r="AW2670" s="13" t="s">
        <v>34</v>
      </c>
      <c r="AX2670" s="13" t="s">
        <v>73</v>
      </c>
      <c r="AY2670" s="168" t="s">
        <v>252</v>
      </c>
    </row>
    <row r="2671" spans="2:51" s="14" customFormat="1" ht="11.25">
      <c r="B2671" s="174"/>
      <c r="D2671" s="160" t="s">
        <v>264</v>
      </c>
      <c r="E2671" s="175" t="s">
        <v>3</v>
      </c>
      <c r="F2671" s="176" t="s">
        <v>755</v>
      </c>
      <c r="H2671" s="177">
        <v>48</v>
      </c>
      <c r="I2671" s="178"/>
      <c r="L2671" s="174"/>
      <c r="M2671" s="179"/>
      <c r="N2671" s="180"/>
      <c r="O2671" s="180"/>
      <c r="P2671" s="180"/>
      <c r="Q2671" s="180"/>
      <c r="R2671" s="180"/>
      <c r="S2671" s="180"/>
      <c r="T2671" s="181"/>
      <c r="AT2671" s="175" t="s">
        <v>264</v>
      </c>
      <c r="AU2671" s="175" t="s">
        <v>82</v>
      </c>
      <c r="AV2671" s="14" t="s">
        <v>82</v>
      </c>
      <c r="AW2671" s="14" t="s">
        <v>34</v>
      </c>
      <c r="AX2671" s="14" t="s">
        <v>73</v>
      </c>
      <c r="AY2671" s="175" t="s">
        <v>252</v>
      </c>
    </row>
    <row r="2672" spans="2:51" s="13" customFormat="1" ht="11.25">
      <c r="B2672" s="167"/>
      <c r="D2672" s="160" t="s">
        <v>264</v>
      </c>
      <c r="E2672" s="168" t="s">
        <v>3</v>
      </c>
      <c r="F2672" s="169" t="s">
        <v>7910</v>
      </c>
      <c r="H2672" s="168" t="s">
        <v>3</v>
      </c>
      <c r="I2672" s="170"/>
      <c r="L2672" s="167"/>
      <c r="M2672" s="171"/>
      <c r="N2672" s="172"/>
      <c r="O2672" s="172"/>
      <c r="P2672" s="172"/>
      <c r="Q2672" s="172"/>
      <c r="R2672" s="172"/>
      <c r="S2672" s="172"/>
      <c r="T2672" s="173"/>
      <c r="AT2672" s="168" t="s">
        <v>264</v>
      </c>
      <c r="AU2672" s="168" t="s">
        <v>82</v>
      </c>
      <c r="AV2672" s="13" t="s">
        <v>80</v>
      </c>
      <c r="AW2672" s="13" t="s">
        <v>34</v>
      </c>
      <c r="AX2672" s="13" t="s">
        <v>73</v>
      </c>
      <c r="AY2672" s="168" t="s">
        <v>252</v>
      </c>
    </row>
    <row r="2673" spans="2:51" s="14" customFormat="1" ht="11.25">
      <c r="B2673" s="174"/>
      <c r="D2673" s="160" t="s">
        <v>264</v>
      </c>
      <c r="E2673" s="175" t="s">
        <v>3</v>
      </c>
      <c r="F2673" s="176" t="s">
        <v>786</v>
      </c>
      <c r="H2673" s="177">
        <v>52</v>
      </c>
      <c r="I2673" s="178"/>
      <c r="L2673" s="174"/>
      <c r="M2673" s="179"/>
      <c r="N2673" s="180"/>
      <c r="O2673" s="180"/>
      <c r="P2673" s="180"/>
      <c r="Q2673" s="180"/>
      <c r="R2673" s="180"/>
      <c r="S2673" s="180"/>
      <c r="T2673" s="181"/>
      <c r="AT2673" s="175" t="s">
        <v>264</v>
      </c>
      <c r="AU2673" s="175" t="s">
        <v>82</v>
      </c>
      <c r="AV2673" s="14" t="s">
        <v>82</v>
      </c>
      <c r="AW2673" s="14" t="s">
        <v>34</v>
      </c>
      <c r="AX2673" s="14" t="s">
        <v>73</v>
      </c>
      <c r="AY2673" s="175" t="s">
        <v>252</v>
      </c>
    </row>
    <row r="2674" spans="2:51" s="13" customFormat="1" ht="11.25">
      <c r="B2674" s="167"/>
      <c r="D2674" s="160" t="s">
        <v>264</v>
      </c>
      <c r="E2674" s="168" t="s">
        <v>3</v>
      </c>
      <c r="F2674" s="169" t="s">
        <v>7911</v>
      </c>
      <c r="H2674" s="168" t="s">
        <v>3</v>
      </c>
      <c r="I2674" s="170"/>
      <c r="L2674" s="167"/>
      <c r="M2674" s="171"/>
      <c r="N2674" s="172"/>
      <c r="O2674" s="172"/>
      <c r="P2674" s="172"/>
      <c r="Q2674" s="172"/>
      <c r="R2674" s="172"/>
      <c r="S2674" s="172"/>
      <c r="T2674" s="173"/>
      <c r="AT2674" s="168" t="s">
        <v>264</v>
      </c>
      <c r="AU2674" s="168" t="s">
        <v>82</v>
      </c>
      <c r="AV2674" s="13" t="s">
        <v>80</v>
      </c>
      <c r="AW2674" s="13" t="s">
        <v>34</v>
      </c>
      <c r="AX2674" s="13" t="s">
        <v>73</v>
      </c>
      <c r="AY2674" s="168" t="s">
        <v>252</v>
      </c>
    </row>
    <row r="2675" spans="2:51" s="14" customFormat="1" ht="11.25">
      <c r="B2675" s="174"/>
      <c r="D2675" s="160" t="s">
        <v>264</v>
      </c>
      <c r="E2675" s="175" t="s">
        <v>3</v>
      </c>
      <c r="F2675" s="176" t="s">
        <v>780</v>
      </c>
      <c r="H2675" s="177">
        <v>51</v>
      </c>
      <c r="I2675" s="178"/>
      <c r="L2675" s="174"/>
      <c r="M2675" s="179"/>
      <c r="N2675" s="180"/>
      <c r="O2675" s="180"/>
      <c r="P2675" s="180"/>
      <c r="Q2675" s="180"/>
      <c r="R2675" s="180"/>
      <c r="S2675" s="180"/>
      <c r="T2675" s="181"/>
      <c r="AT2675" s="175" t="s">
        <v>264</v>
      </c>
      <c r="AU2675" s="175" t="s">
        <v>82</v>
      </c>
      <c r="AV2675" s="14" t="s">
        <v>82</v>
      </c>
      <c r="AW2675" s="14" t="s">
        <v>34</v>
      </c>
      <c r="AX2675" s="14" t="s">
        <v>73</v>
      </c>
      <c r="AY2675" s="175" t="s">
        <v>252</v>
      </c>
    </row>
    <row r="2676" spans="2:51" s="16" customFormat="1" ht="11.25">
      <c r="B2676" s="190"/>
      <c r="D2676" s="160" t="s">
        <v>264</v>
      </c>
      <c r="E2676" s="191" t="s">
        <v>3</v>
      </c>
      <c r="F2676" s="192" t="s">
        <v>354</v>
      </c>
      <c r="H2676" s="193">
        <v>5075</v>
      </c>
      <c r="I2676" s="194"/>
      <c r="L2676" s="190"/>
      <c r="M2676" s="195"/>
      <c r="N2676" s="196"/>
      <c r="O2676" s="196"/>
      <c r="P2676" s="196"/>
      <c r="Q2676" s="196"/>
      <c r="R2676" s="196"/>
      <c r="S2676" s="196"/>
      <c r="T2676" s="197"/>
      <c r="AT2676" s="191" t="s">
        <v>264</v>
      </c>
      <c r="AU2676" s="191" t="s">
        <v>82</v>
      </c>
      <c r="AV2676" s="16" t="s">
        <v>95</v>
      </c>
      <c r="AW2676" s="16" t="s">
        <v>34</v>
      </c>
      <c r="AX2676" s="16" t="s">
        <v>73</v>
      </c>
      <c r="AY2676" s="191" t="s">
        <v>252</v>
      </c>
    </row>
    <row r="2677" spans="2:51" s="13" customFormat="1" ht="11.25">
      <c r="B2677" s="167"/>
      <c r="D2677" s="160" t="s">
        <v>264</v>
      </c>
      <c r="E2677" s="168" t="s">
        <v>3</v>
      </c>
      <c r="F2677" s="169" t="s">
        <v>7912</v>
      </c>
      <c r="H2677" s="168" t="s">
        <v>3</v>
      </c>
      <c r="I2677" s="170"/>
      <c r="L2677" s="167"/>
      <c r="M2677" s="171"/>
      <c r="N2677" s="172"/>
      <c r="O2677" s="172"/>
      <c r="P2677" s="172"/>
      <c r="Q2677" s="172"/>
      <c r="R2677" s="172"/>
      <c r="S2677" s="172"/>
      <c r="T2677" s="173"/>
      <c r="AT2677" s="168" t="s">
        <v>264</v>
      </c>
      <c r="AU2677" s="168" t="s">
        <v>82</v>
      </c>
      <c r="AV2677" s="13" t="s">
        <v>80</v>
      </c>
      <c r="AW2677" s="13" t="s">
        <v>34</v>
      </c>
      <c r="AX2677" s="13" t="s">
        <v>73</v>
      </c>
      <c r="AY2677" s="168" t="s">
        <v>252</v>
      </c>
    </row>
    <row r="2678" spans="2:51" s="13" customFormat="1" ht="11.25">
      <c r="B2678" s="167"/>
      <c r="D2678" s="160" t="s">
        <v>264</v>
      </c>
      <c r="E2678" s="168" t="s">
        <v>3</v>
      </c>
      <c r="F2678" s="169" t="s">
        <v>7913</v>
      </c>
      <c r="H2678" s="168" t="s">
        <v>3</v>
      </c>
      <c r="I2678" s="170"/>
      <c r="L2678" s="167"/>
      <c r="M2678" s="171"/>
      <c r="N2678" s="172"/>
      <c r="O2678" s="172"/>
      <c r="P2678" s="172"/>
      <c r="Q2678" s="172"/>
      <c r="R2678" s="172"/>
      <c r="S2678" s="172"/>
      <c r="T2678" s="173"/>
      <c r="AT2678" s="168" t="s">
        <v>264</v>
      </c>
      <c r="AU2678" s="168" t="s">
        <v>82</v>
      </c>
      <c r="AV2678" s="13" t="s">
        <v>80</v>
      </c>
      <c r="AW2678" s="13" t="s">
        <v>34</v>
      </c>
      <c r="AX2678" s="13" t="s">
        <v>73</v>
      </c>
      <c r="AY2678" s="168" t="s">
        <v>252</v>
      </c>
    </row>
    <row r="2679" spans="2:51" s="14" customFormat="1" ht="11.25">
      <c r="B2679" s="174"/>
      <c r="D2679" s="160" t="s">
        <v>264</v>
      </c>
      <c r="E2679" s="175" t="s">
        <v>3</v>
      </c>
      <c r="F2679" s="176" t="s">
        <v>610</v>
      </c>
      <c r="H2679" s="177">
        <v>37</v>
      </c>
      <c r="I2679" s="178"/>
      <c r="L2679" s="174"/>
      <c r="M2679" s="179"/>
      <c r="N2679" s="180"/>
      <c r="O2679" s="180"/>
      <c r="P2679" s="180"/>
      <c r="Q2679" s="180"/>
      <c r="R2679" s="180"/>
      <c r="S2679" s="180"/>
      <c r="T2679" s="181"/>
      <c r="AT2679" s="175" t="s">
        <v>264</v>
      </c>
      <c r="AU2679" s="175" t="s">
        <v>82</v>
      </c>
      <c r="AV2679" s="14" t="s">
        <v>82</v>
      </c>
      <c r="AW2679" s="14" t="s">
        <v>34</v>
      </c>
      <c r="AX2679" s="14" t="s">
        <v>73</v>
      </c>
      <c r="AY2679" s="175" t="s">
        <v>252</v>
      </c>
    </row>
    <row r="2680" spans="2:51" s="16" customFormat="1" ht="11.25">
      <c r="B2680" s="190"/>
      <c r="D2680" s="160" t="s">
        <v>264</v>
      </c>
      <c r="E2680" s="191" t="s">
        <v>3</v>
      </c>
      <c r="F2680" s="192" t="s">
        <v>354</v>
      </c>
      <c r="H2680" s="193">
        <v>37</v>
      </c>
      <c r="I2680" s="194"/>
      <c r="L2680" s="190"/>
      <c r="M2680" s="195"/>
      <c r="N2680" s="196"/>
      <c r="O2680" s="196"/>
      <c r="P2680" s="196"/>
      <c r="Q2680" s="196"/>
      <c r="R2680" s="196"/>
      <c r="S2680" s="196"/>
      <c r="T2680" s="197"/>
      <c r="AT2680" s="191" t="s">
        <v>264</v>
      </c>
      <c r="AU2680" s="191" t="s">
        <v>82</v>
      </c>
      <c r="AV2680" s="16" t="s">
        <v>95</v>
      </c>
      <c r="AW2680" s="16" t="s">
        <v>34</v>
      </c>
      <c r="AX2680" s="16" t="s">
        <v>73</v>
      </c>
      <c r="AY2680" s="191" t="s">
        <v>252</v>
      </c>
    </row>
    <row r="2681" spans="2:51" s="13" customFormat="1" ht="11.25">
      <c r="B2681" s="167"/>
      <c r="D2681" s="160" t="s">
        <v>264</v>
      </c>
      <c r="E2681" s="168" t="s">
        <v>3</v>
      </c>
      <c r="F2681" s="169" t="s">
        <v>7914</v>
      </c>
      <c r="H2681" s="168" t="s">
        <v>3</v>
      </c>
      <c r="I2681" s="170"/>
      <c r="L2681" s="167"/>
      <c r="M2681" s="171"/>
      <c r="N2681" s="172"/>
      <c r="O2681" s="172"/>
      <c r="P2681" s="172"/>
      <c r="Q2681" s="172"/>
      <c r="R2681" s="172"/>
      <c r="S2681" s="172"/>
      <c r="T2681" s="173"/>
      <c r="AT2681" s="168" t="s">
        <v>264</v>
      </c>
      <c r="AU2681" s="168" t="s">
        <v>82</v>
      </c>
      <c r="AV2681" s="13" t="s">
        <v>80</v>
      </c>
      <c r="AW2681" s="13" t="s">
        <v>34</v>
      </c>
      <c r="AX2681" s="13" t="s">
        <v>73</v>
      </c>
      <c r="AY2681" s="168" t="s">
        <v>252</v>
      </c>
    </row>
    <row r="2682" spans="2:51" s="13" customFormat="1" ht="11.25">
      <c r="B2682" s="167"/>
      <c r="D2682" s="160" t="s">
        <v>264</v>
      </c>
      <c r="E2682" s="168" t="s">
        <v>3</v>
      </c>
      <c r="F2682" s="169" t="s">
        <v>7915</v>
      </c>
      <c r="H2682" s="168" t="s">
        <v>3</v>
      </c>
      <c r="I2682" s="170"/>
      <c r="L2682" s="167"/>
      <c r="M2682" s="171"/>
      <c r="N2682" s="172"/>
      <c r="O2682" s="172"/>
      <c r="P2682" s="172"/>
      <c r="Q2682" s="172"/>
      <c r="R2682" s="172"/>
      <c r="S2682" s="172"/>
      <c r="T2682" s="173"/>
      <c r="AT2682" s="168" t="s">
        <v>264</v>
      </c>
      <c r="AU2682" s="168" t="s">
        <v>82</v>
      </c>
      <c r="AV2682" s="13" t="s">
        <v>80</v>
      </c>
      <c r="AW2682" s="13" t="s">
        <v>34</v>
      </c>
      <c r="AX2682" s="13" t="s">
        <v>73</v>
      </c>
      <c r="AY2682" s="168" t="s">
        <v>252</v>
      </c>
    </row>
    <row r="2683" spans="2:51" s="14" customFormat="1" ht="11.25">
      <c r="B2683" s="174"/>
      <c r="D2683" s="160" t="s">
        <v>264</v>
      </c>
      <c r="E2683" s="175" t="s">
        <v>3</v>
      </c>
      <c r="F2683" s="176" t="s">
        <v>610</v>
      </c>
      <c r="H2683" s="177">
        <v>37</v>
      </c>
      <c r="I2683" s="178"/>
      <c r="L2683" s="174"/>
      <c r="M2683" s="179"/>
      <c r="N2683" s="180"/>
      <c r="O2683" s="180"/>
      <c r="P2683" s="180"/>
      <c r="Q2683" s="180"/>
      <c r="R2683" s="180"/>
      <c r="S2683" s="180"/>
      <c r="T2683" s="181"/>
      <c r="AT2683" s="175" t="s">
        <v>264</v>
      </c>
      <c r="AU2683" s="175" t="s">
        <v>82</v>
      </c>
      <c r="AV2683" s="14" t="s">
        <v>82</v>
      </c>
      <c r="AW2683" s="14" t="s">
        <v>34</v>
      </c>
      <c r="AX2683" s="14" t="s">
        <v>73</v>
      </c>
      <c r="AY2683" s="175" t="s">
        <v>252</v>
      </c>
    </row>
    <row r="2684" spans="2:51" s="13" customFormat="1" ht="11.25">
      <c r="B2684" s="167"/>
      <c r="D2684" s="160" t="s">
        <v>264</v>
      </c>
      <c r="E2684" s="168" t="s">
        <v>3</v>
      </c>
      <c r="F2684" s="169" t="s">
        <v>7916</v>
      </c>
      <c r="H2684" s="168" t="s">
        <v>3</v>
      </c>
      <c r="I2684" s="170"/>
      <c r="L2684" s="167"/>
      <c r="M2684" s="171"/>
      <c r="N2684" s="172"/>
      <c r="O2684" s="172"/>
      <c r="P2684" s="172"/>
      <c r="Q2684" s="172"/>
      <c r="R2684" s="172"/>
      <c r="S2684" s="172"/>
      <c r="T2684" s="173"/>
      <c r="AT2684" s="168" t="s">
        <v>264</v>
      </c>
      <c r="AU2684" s="168" t="s">
        <v>82</v>
      </c>
      <c r="AV2684" s="13" t="s">
        <v>80</v>
      </c>
      <c r="AW2684" s="13" t="s">
        <v>34</v>
      </c>
      <c r="AX2684" s="13" t="s">
        <v>73</v>
      </c>
      <c r="AY2684" s="168" t="s">
        <v>252</v>
      </c>
    </row>
    <row r="2685" spans="2:51" s="14" customFormat="1" ht="11.25">
      <c r="B2685" s="174"/>
      <c r="D2685" s="160" t="s">
        <v>264</v>
      </c>
      <c r="E2685" s="175" t="s">
        <v>3</v>
      </c>
      <c r="F2685" s="176" t="s">
        <v>485</v>
      </c>
      <c r="H2685" s="177">
        <v>25</v>
      </c>
      <c r="I2685" s="178"/>
      <c r="L2685" s="174"/>
      <c r="M2685" s="179"/>
      <c r="N2685" s="180"/>
      <c r="O2685" s="180"/>
      <c r="P2685" s="180"/>
      <c r="Q2685" s="180"/>
      <c r="R2685" s="180"/>
      <c r="S2685" s="180"/>
      <c r="T2685" s="181"/>
      <c r="AT2685" s="175" t="s">
        <v>264</v>
      </c>
      <c r="AU2685" s="175" t="s">
        <v>82</v>
      </c>
      <c r="AV2685" s="14" t="s">
        <v>82</v>
      </c>
      <c r="AW2685" s="14" t="s">
        <v>34</v>
      </c>
      <c r="AX2685" s="14" t="s">
        <v>73</v>
      </c>
      <c r="AY2685" s="175" t="s">
        <v>252</v>
      </c>
    </row>
    <row r="2686" spans="2:51" s="16" customFormat="1" ht="11.25">
      <c r="B2686" s="190"/>
      <c r="D2686" s="160" t="s">
        <v>264</v>
      </c>
      <c r="E2686" s="191" t="s">
        <v>3</v>
      </c>
      <c r="F2686" s="192" t="s">
        <v>354</v>
      </c>
      <c r="H2686" s="193">
        <v>62</v>
      </c>
      <c r="I2686" s="194"/>
      <c r="L2686" s="190"/>
      <c r="M2686" s="195"/>
      <c r="N2686" s="196"/>
      <c r="O2686" s="196"/>
      <c r="P2686" s="196"/>
      <c r="Q2686" s="196"/>
      <c r="R2686" s="196"/>
      <c r="S2686" s="196"/>
      <c r="T2686" s="197"/>
      <c r="AT2686" s="191" t="s">
        <v>264</v>
      </c>
      <c r="AU2686" s="191" t="s">
        <v>82</v>
      </c>
      <c r="AV2686" s="16" t="s">
        <v>95</v>
      </c>
      <c r="AW2686" s="16" t="s">
        <v>34</v>
      </c>
      <c r="AX2686" s="16" t="s">
        <v>73</v>
      </c>
      <c r="AY2686" s="191" t="s">
        <v>252</v>
      </c>
    </row>
    <row r="2687" spans="2:51" s="13" customFormat="1" ht="11.25">
      <c r="B2687" s="167"/>
      <c r="D2687" s="160" t="s">
        <v>264</v>
      </c>
      <c r="E2687" s="168" t="s">
        <v>3</v>
      </c>
      <c r="F2687" s="169" t="s">
        <v>7917</v>
      </c>
      <c r="H2687" s="168" t="s">
        <v>3</v>
      </c>
      <c r="I2687" s="170"/>
      <c r="L2687" s="167"/>
      <c r="M2687" s="171"/>
      <c r="N2687" s="172"/>
      <c r="O2687" s="172"/>
      <c r="P2687" s="172"/>
      <c r="Q2687" s="172"/>
      <c r="R2687" s="172"/>
      <c r="S2687" s="172"/>
      <c r="T2687" s="173"/>
      <c r="AT2687" s="168" t="s">
        <v>264</v>
      </c>
      <c r="AU2687" s="168" t="s">
        <v>82</v>
      </c>
      <c r="AV2687" s="13" t="s">
        <v>80</v>
      </c>
      <c r="AW2687" s="13" t="s">
        <v>34</v>
      </c>
      <c r="AX2687" s="13" t="s">
        <v>73</v>
      </c>
      <c r="AY2687" s="168" t="s">
        <v>252</v>
      </c>
    </row>
    <row r="2688" spans="2:51" s="13" customFormat="1" ht="11.25">
      <c r="B2688" s="167"/>
      <c r="D2688" s="160" t="s">
        <v>264</v>
      </c>
      <c r="E2688" s="168" t="s">
        <v>3</v>
      </c>
      <c r="F2688" s="169" t="s">
        <v>7918</v>
      </c>
      <c r="H2688" s="168" t="s">
        <v>3</v>
      </c>
      <c r="I2688" s="170"/>
      <c r="L2688" s="167"/>
      <c r="M2688" s="171"/>
      <c r="N2688" s="172"/>
      <c r="O2688" s="172"/>
      <c r="P2688" s="172"/>
      <c r="Q2688" s="172"/>
      <c r="R2688" s="172"/>
      <c r="S2688" s="172"/>
      <c r="T2688" s="173"/>
      <c r="AT2688" s="168" t="s">
        <v>264</v>
      </c>
      <c r="AU2688" s="168" t="s">
        <v>82</v>
      </c>
      <c r="AV2688" s="13" t="s">
        <v>80</v>
      </c>
      <c r="AW2688" s="13" t="s">
        <v>34</v>
      </c>
      <c r="AX2688" s="13" t="s">
        <v>73</v>
      </c>
      <c r="AY2688" s="168" t="s">
        <v>252</v>
      </c>
    </row>
    <row r="2689" spans="2:51" s="14" customFormat="1" ht="11.25">
      <c r="B2689" s="174"/>
      <c r="D2689" s="160" t="s">
        <v>264</v>
      </c>
      <c r="E2689" s="175" t="s">
        <v>3</v>
      </c>
      <c r="F2689" s="176" t="s">
        <v>580</v>
      </c>
      <c r="H2689" s="177">
        <v>33</v>
      </c>
      <c r="I2689" s="178"/>
      <c r="L2689" s="174"/>
      <c r="M2689" s="179"/>
      <c r="N2689" s="180"/>
      <c r="O2689" s="180"/>
      <c r="P2689" s="180"/>
      <c r="Q2689" s="180"/>
      <c r="R2689" s="180"/>
      <c r="S2689" s="180"/>
      <c r="T2689" s="181"/>
      <c r="AT2689" s="175" t="s">
        <v>264</v>
      </c>
      <c r="AU2689" s="175" t="s">
        <v>82</v>
      </c>
      <c r="AV2689" s="14" t="s">
        <v>82</v>
      </c>
      <c r="AW2689" s="14" t="s">
        <v>34</v>
      </c>
      <c r="AX2689" s="14" t="s">
        <v>73</v>
      </c>
      <c r="AY2689" s="175" t="s">
        <v>252</v>
      </c>
    </row>
    <row r="2690" spans="2:51" s="13" customFormat="1" ht="11.25">
      <c r="B2690" s="167"/>
      <c r="D2690" s="160" t="s">
        <v>264</v>
      </c>
      <c r="E2690" s="168" t="s">
        <v>3</v>
      </c>
      <c r="F2690" s="169" t="s">
        <v>7919</v>
      </c>
      <c r="H2690" s="168" t="s">
        <v>3</v>
      </c>
      <c r="I2690" s="170"/>
      <c r="L2690" s="167"/>
      <c r="M2690" s="171"/>
      <c r="N2690" s="172"/>
      <c r="O2690" s="172"/>
      <c r="P2690" s="172"/>
      <c r="Q2690" s="172"/>
      <c r="R2690" s="172"/>
      <c r="S2690" s="172"/>
      <c r="T2690" s="173"/>
      <c r="AT2690" s="168" t="s">
        <v>264</v>
      </c>
      <c r="AU2690" s="168" t="s">
        <v>82</v>
      </c>
      <c r="AV2690" s="13" t="s">
        <v>80</v>
      </c>
      <c r="AW2690" s="13" t="s">
        <v>34</v>
      </c>
      <c r="AX2690" s="13" t="s">
        <v>73</v>
      </c>
      <c r="AY2690" s="168" t="s">
        <v>252</v>
      </c>
    </row>
    <row r="2691" spans="2:51" s="14" customFormat="1" ht="11.25">
      <c r="B2691" s="174"/>
      <c r="D2691" s="160" t="s">
        <v>264</v>
      </c>
      <c r="E2691" s="175" t="s">
        <v>3</v>
      </c>
      <c r="F2691" s="176" t="s">
        <v>503</v>
      </c>
      <c r="H2691" s="177">
        <v>27</v>
      </c>
      <c r="I2691" s="178"/>
      <c r="L2691" s="174"/>
      <c r="M2691" s="179"/>
      <c r="N2691" s="180"/>
      <c r="O2691" s="180"/>
      <c r="P2691" s="180"/>
      <c r="Q2691" s="180"/>
      <c r="R2691" s="180"/>
      <c r="S2691" s="180"/>
      <c r="T2691" s="181"/>
      <c r="AT2691" s="175" t="s">
        <v>264</v>
      </c>
      <c r="AU2691" s="175" t="s">
        <v>82</v>
      </c>
      <c r="AV2691" s="14" t="s">
        <v>82</v>
      </c>
      <c r="AW2691" s="14" t="s">
        <v>34</v>
      </c>
      <c r="AX2691" s="14" t="s">
        <v>73</v>
      </c>
      <c r="AY2691" s="175" t="s">
        <v>252</v>
      </c>
    </row>
    <row r="2692" spans="2:51" s="13" customFormat="1" ht="11.25">
      <c r="B2692" s="167"/>
      <c r="D2692" s="160" t="s">
        <v>264</v>
      </c>
      <c r="E2692" s="168" t="s">
        <v>3</v>
      </c>
      <c r="F2692" s="169" t="s">
        <v>7920</v>
      </c>
      <c r="H2692" s="168" t="s">
        <v>3</v>
      </c>
      <c r="I2692" s="170"/>
      <c r="L2692" s="167"/>
      <c r="M2692" s="171"/>
      <c r="N2692" s="172"/>
      <c r="O2692" s="172"/>
      <c r="P2692" s="172"/>
      <c r="Q2692" s="172"/>
      <c r="R2692" s="172"/>
      <c r="S2692" s="172"/>
      <c r="T2692" s="173"/>
      <c r="AT2692" s="168" t="s">
        <v>264</v>
      </c>
      <c r="AU2692" s="168" t="s">
        <v>82</v>
      </c>
      <c r="AV2692" s="13" t="s">
        <v>80</v>
      </c>
      <c r="AW2692" s="13" t="s">
        <v>34</v>
      </c>
      <c r="AX2692" s="13" t="s">
        <v>73</v>
      </c>
      <c r="AY2692" s="168" t="s">
        <v>252</v>
      </c>
    </row>
    <row r="2693" spans="2:51" s="14" customFormat="1" ht="11.25">
      <c r="B2693" s="174"/>
      <c r="D2693" s="160" t="s">
        <v>264</v>
      </c>
      <c r="E2693" s="175" t="s">
        <v>3</v>
      </c>
      <c r="F2693" s="176" t="s">
        <v>693</v>
      </c>
      <c r="H2693" s="177">
        <v>43</v>
      </c>
      <c r="I2693" s="178"/>
      <c r="L2693" s="174"/>
      <c r="M2693" s="179"/>
      <c r="N2693" s="180"/>
      <c r="O2693" s="180"/>
      <c r="P2693" s="180"/>
      <c r="Q2693" s="180"/>
      <c r="R2693" s="180"/>
      <c r="S2693" s="180"/>
      <c r="T2693" s="181"/>
      <c r="AT2693" s="175" t="s">
        <v>264</v>
      </c>
      <c r="AU2693" s="175" t="s">
        <v>82</v>
      </c>
      <c r="AV2693" s="14" t="s">
        <v>82</v>
      </c>
      <c r="AW2693" s="14" t="s">
        <v>34</v>
      </c>
      <c r="AX2693" s="14" t="s">
        <v>73</v>
      </c>
      <c r="AY2693" s="175" t="s">
        <v>252</v>
      </c>
    </row>
    <row r="2694" spans="2:51" s="13" customFormat="1" ht="11.25">
      <c r="B2694" s="167"/>
      <c r="D2694" s="160" t="s">
        <v>264</v>
      </c>
      <c r="E2694" s="168" t="s">
        <v>3</v>
      </c>
      <c r="F2694" s="169" t="s">
        <v>7921</v>
      </c>
      <c r="H2694" s="168" t="s">
        <v>3</v>
      </c>
      <c r="I2694" s="170"/>
      <c r="L2694" s="167"/>
      <c r="M2694" s="171"/>
      <c r="N2694" s="172"/>
      <c r="O2694" s="172"/>
      <c r="P2694" s="172"/>
      <c r="Q2694" s="172"/>
      <c r="R2694" s="172"/>
      <c r="S2694" s="172"/>
      <c r="T2694" s="173"/>
      <c r="AT2694" s="168" t="s">
        <v>264</v>
      </c>
      <c r="AU2694" s="168" t="s">
        <v>82</v>
      </c>
      <c r="AV2694" s="13" t="s">
        <v>80</v>
      </c>
      <c r="AW2694" s="13" t="s">
        <v>34</v>
      </c>
      <c r="AX2694" s="13" t="s">
        <v>73</v>
      </c>
      <c r="AY2694" s="168" t="s">
        <v>252</v>
      </c>
    </row>
    <row r="2695" spans="2:51" s="14" customFormat="1" ht="11.25">
      <c r="B2695" s="174"/>
      <c r="D2695" s="160" t="s">
        <v>264</v>
      </c>
      <c r="E2695" s="175" t="s">
        <v>3</v>
      </c>
      <c r="F2695" s="176" t="s">
        <v>769</v>
      </c>
      <c r="H2695" s="177">
        <v>50</v>
      </c>
      <c r="I2695" s="178"/>
      <c r="L2695" s="174"/>
      <c r="M2695" s="179"/>
      <c r="N2695" s="180"/>
      <c r="O2695" s="180"/>
      <c r="P2695" s="180"/>
      <c r="Q2695" s="180"/>
      <c r="R2695" s="180"/>
      <c r="S2695" s="180"/>
      <c r="T2695" s="181"/>
      <c r="AT2695" s="175" t="s">
        <v>264</v>
      </c>
      <c r="AU2695" s="175" t="s">
        <v>82</v>
      </c>
      <c r="AV2695" s="14" t="s">
        <v>82</v>
      </c>
      <c r="AW2695" s="14" t="s">
        <v>34</v>
      </c>
      <c r="AX2695" s="14" t="s">
        <v>73</v>
      </c>
      <c r="AY2695" s="175" t="s">
        <v>252</v>
      </c>
    </row>
    <row r="2696" spans="2:51" s="13" customFormat="1" ht="11.25">
      <c r="B2696" s="167"/>
      <c r="D2696" s="160" t="s">
        <v>264</v>
      </c>
      <c r="E2696" s="168" t="s">
        <v>3</v>
      </c>
      <c r="F2696" s="169" t="s">
        <v>7922</v>
      </c>
      <c r="H2696" s="168" t="s">
        <v>3</v>
      </c>
      <c r="I2696" s="170"/>
      <c r="L2696" s="167"/>
      <c r="M2696" s="171"/>
      <c r="N2696" s="172"/>
      <c r="O2696" s="172"/>
      <c r="P2696" s="172"/>
      <c r="Q2696" s="172"/>
      <c r="R2696" s="172"/>
      <c r="S2696" s="172"/>
      <c r="T2696" s="173"/>
      <c r="AT2696" s="168" t="s">
        <v>264</v>
      </c>
      <c r="AU2696" s="168" t="s">
        <v>82</v>
      </c>
      <c r="AV2696" s="13" t="s">
        <v>80</v>
      </c>
      <c r="AW2696" s="13" t="s">
        <v>34</v>
      </c>
      <c r="AX2696" s="13" t="s">
        <v>73</v>
      </c>
      <c r="AY2696" s="168" t="s">
        <v>252</v>
      </c>
    </row>
    <row r="2697" spans="2:51" s="14" customFormat="1" ht="11.25">
      <c r="B2697" s="174"/>
      <c r="D2697" s="160" t="s">
        <v>264</v>
      </c>
      <c r="E2697" s="175" t="s">
        <v>3</v>
      </c>
      <c r="F2697" s="176" t="s">
        <v>769</v>
      </c>
      <c r="H2697" s="177">
        <v>50</v>
      </c>
      <c r="I2697" s="178"/>
      <c r="L2697" s="174"/>
      <c r="M2697" s="179"/>
      <c r="N2697" s="180"/>
      <c r="O2697" s="180"/>
      <c r="P2697" s="180"/>
      <c r="Q2697" s="180"/>
      <c r="R2697" s="180"/>
      <c r="S2697" s="180"/>
      <c r="T2697" s="181"/>
      <c r="AT2697" s="175" t="s">
        <v>264</v>
      </c>
      <c r="AU2697" s="175" t="s">
        <v>82</v>
      </c>
      <c r="AV2697" s="14" t="s">
        <v>82</v>
      </c>
      <c r="AW2697" s="14" t="s">
        <v>34</v>
      </c>
      <c r="AX2697" s="14" t="s">
        <v>73</v>
      </c>
      <c r="AY2697" s="175" t="s">
        <v>252</v>
      </c>
    </row>
    <row r="2698" spans="2:51" s="13" customFormat="1" ht="11.25">
      <c r="B2698" s="167"/>
      <c r="D2698" s="160" t="s">
        <v>264</v>
      </c>
      <c r="E2698" s="168" t="s">
        <v>3</v>
      </c>
      <c r="F2698" s="169" t="s">
        <v>7923</v>
      </c>
      <c r="H2698" s="168" t="s">
        <v>3</v>
      </c>
      <c r="I2698" s="170"/>
      <c r="L2698" s="167"/>
      <c r="M2698" s="171"/>
      <c r="N2698" s="172"/>
      <c r="O2698" s="172"/>
      <c r="P2698" s="172"/>
      <c r="Q2698" s="172"/>
      <c r="R2698" s="172"/>
      <c r="S2698" s="172"/>
      <c r="T2698" s="173"/>
      <c r="AT2698" s="168" t="s">
        <v>264</v>
      </c>
      <c r="AU2698" s="168" t="s">
        <v>82</v>
      </c>
      <c r="AV2698" s="13" t="s">
        <v>80</v>
      </c>
      <c r="AW2698" s="13" t="s">
        <v>34</v>
      </c>
      <c r="AX2698" s="13" t="s">
        <v>73</v>
      </c>
      <c r="AY2698" s="168" t="s">
        <v>252</v>
      </c>
    </row>
    <row r="2699" spans="2:51" s="14" customFormat="1" ht="11.25">
      <c r="B2699" s="174"/>
      <c r="D2699" s="160" t="s">
        <v>264</v>
      </c>
      <c r="E2699" s="175" t="s">
        <v>3</v>
      </c>
      <c r="F2699" s="176" t="s">
        <v>328</v>
      </c>
      <c r="H2699" s="177">
        <v>9</v>
      </c>
      <c r="I2699" s="178"/>
      <c r="L2699" s="174"/>
      <c r="M2699" s="179"/>
      <c r="N2699" s="180"/>
      <c r="O2699" s="180"/>
      <c r="P2699" s="180"/>
      <c r="Q2699" s="180"/>
      <c r="R2699" s="180"/>
      <c r="S2699" s="180"/>
      <c r="T2699" s="181"/>
      <c r="AT2699" s="175" t="s">
        <v>264</v>
      </c>
      <c r="AU2699" s="175" t="s">
        <v>82</v>
      </c>
      <c r="AV2699" s="14" t="s">
        <v>82</v>
      </c>
      <c r="AW2699" s="14" t="s">
        <v>34</v>
      </c>
      <c r="AX2699" s="14" t="s">
        <v>73</v>
      </c>
      <c r="AY2699" s="175" t="s">
        <v>252</v>
      </c>
    </row>
    <row r="2700" spans="2:51" s="13" customFormat="1" ht="11.25">
      <c r="B2700" s="167"/>
      <c r="D2700" s="160" t="s">
        <v>264</v>
      </c>
      <c r="E2700" s="168" t="s">
        <v>3</v>
      </c>
      <c r="F2700" s="169" t="s">
        <v>7924</v>
      </c>
      <c r="H2700" s="168" t="s">
        <v>3</v>
      </c>
      <c r="I2700" s="170"/>
      <c r="L2700" s="167"/>
      <c r="M2700" s="171"/>
      <c r="N2700" s="172"/>
      <c r="O2700" s="172"/>
      <c r="P2700" s="172"/>
      <c r="Q2700" s="172"/>
      <c r="R2700" s="172"/>
      <c r="S2700" s="172"/>
      <c r="T2700" s="173"/>
      <c r="AT2700" s="168" t="s">
        <v>264</v>
      </c>
      <c r="AU2700" s="168" t="s">
        <v>82</v>
      </c>
      <c r="AV2700" s="13" t="s">
        <v>80</v>
      </c>
      <c r="AW2700" s="13" t="s">
        <v>34</v>
      </c>
      <c r="AX2700" s="13" t="s">
        <v>73</v>
      </c>
      <c r="AY2700" s="168" t="s">
        <v>252</v>
      </c>
    </row>
    <row r="2701" spans="2:51" s="14" customFormat="1" ht="11.25">
      <c r="B2701" s="174"/>
      <c r="D2701" s="160" t="s">
        <v>264</v>
      </c>
      <c r="E2701" s="175" t="s">
        <v>3</v>
      </c>
      <c r="F2701" s="176" t="s">
        <v>360</v>
      </c>
      <c r="H2701" s="177">
        <v>11</v>
      </c>
      <c r="I2701" s="178"/>
      <c r="L2701" s="174"/>
      <c r="M2701" s="179"/>
      <c r="N2701" s="180"/>
      <c r="O2701" s="180"/>
      <c r="P2701" s="180"/>
      <c r="Q2701" s="180"/>
      <c r="R2701" s="180"/>
      <c r="S2701" s="180"/>
      <c r="T2701" s="181"/>
      <c r="AT2701" s="175" t="s">
        <v>264</v>
      </c>
      <c r="AU2701" s="175" t="s">
        <v>82</v>
      </c>
      <c r="AV2701" s="14" t="s">
        <v>82</v>
      </c>
      <c r="AW2701" s="14" t="s">
        <v>34</v>
      </c>
      <c r="AX2701" s="14" t="s">
        <v>73</v>
      </c>
      <c r="AY2701" s="175" t="s">
        <v>252</v>
      </c>
    </row>
    <row r="2702" spans="2:51" s="13" customFormat="1" ht="11.25">
      <c r="B2702" s="167"/>
      <c r="D2702" s="160" t="s">
        <v>264</v>
      </c>
      <c r="E2702" s="168" t="s">
        <v>3</v>
      </c>
      <c r="F2702" s="169" t="s">
        <v>7925</v>
      </c>
      <c r="H2702" s="168" t="s">
        <v>3</v>
      </c>
      <c r="I2702" s="170"/>
      <c r="L2702" s="167"/>
      <c r="M2702" s="171"/>
      <c r="N2702" s="172"/>
      <c r="O2702" s="172"/>
      <c r="P2702" s="172"/>
      <c r="Q2702" s="172"/>
      <c r="R2702" s="172"/>
      <c r="S2702" s="172"/>
      <c r="T2702" s="173"/>
      <c r="AT2702" s="168" t="s">
        <v>264</v>
      </c>
      <c r="AU2702" s="168" t="s">
        <v>82</v>
      </c>
      <c r="AV2702" s="13" t="s">
        <v>80</v>
      </c>
      <c r="AW2702" s="13" t="s">
        <v>34</v>
      </c>
      <c r="AX2702" s="13" t="s">
        <v>73</v>
      </c>
      <c r="AY2702" s="168" t="s">
        <v>252</v>
      </c>
    </row>
    <row r="2703" spans="2:51" s="14" customFormat="1" ht="11.25">
      <c r="B2703" s="174"/>
      <c r="D2703" s="160" t="s">
        <v>264</v>
      </c>
      <c r="E2703" s="175" t="s">
        <v>3</v>
      </c>
      <c r="F2703" s="176" t="s">
        <v>693</v>
      </c>
      <c r="H2703" s="177">
        <v>43</v>
      </c>
      <c r="I2703" s="178"/>
      <c r="L2703" s="174"/>
      <c r="M2703" s="179"/>
      <c r="N2703" s="180"/>
      <c r="O2703" s="180"/>
      <c r="P2703" s="180"/>
      <c r="Q2703" s="180"/>
      <c r="R2703" s="180"/>
      <c r="S2703" s="180"/>
      <c r="T2703" s="181"/>
      <c r="AT2703" s="175" t="s">
        <v>264</v>
      </c>
      <c r="AU2703" s="175" t="s">
        <v>82</v>
      </c>
      <c r="AV2703" s="14" t="s">
        <v>82</v>
      </c>
      <c r="AW2703" s="14" t="s">
        <v>34</v>
      </c>
      <c r="AX2703" s="14" t="s">
        <v>73</v>
      </c>
      <c r="AY2703" s="175" t="s">
        <v>252</v>
      </c>
    </row>
    <row r="2704" spans="2:51" s="13" customFormat="1" ht="11.25">
      <c r="B2704" s="167"/>
      <c r="D2704" s="160" t="s">
        <v>264</v>
      </c>
      <c r="E2704" s="168" t="s">
        <v>3</v>
      </c>
      <c r="F2704" s="169" t="s">
        <v>7926</v>
      </c>
      <c r="H2704" s="168" t="s">
        <v>3</v>
      </c>
      <c r="I2704" s="170"/>
      <c r="L2704" s="167"/>
      <c r="M2704" s="171"/>
      <c r="N2704" s="172"/>
      <c r="O2704" s="172"/>
      <c r="P2704" s="172"/>
      <c r="Q2704" s="172"/>
      <c r="R2704" s="172"/>
      <c r="S2704" s="172"/>
      <c r="T2704" s="173"/>
      <c r="AT2704" s="168" t="s">
        <v>264</v>
      </c>
      <c r="AU2704" s="168" t="s">
        <v>82</v>
      </c>
      <c r="AV2704" s="13" t="s">
        <v>80</v>
      </c>
      <c r="AW2704" s="13" t="s">
        <v>34</v>
      </c>
      <c r="AX2704" s="13" t="s">
        <v>73</v>
      </c>
      <c r="AY2704" s="168" t="s">
        <v>252</v>
      </c>
    </row>
    <row r="2705" spans="1:65" s="14" customFormat="1" ht="11.25">
      <c r="B2705" s="174"/>
      <c r="D2705" s="160" t="s">
        <v>264</v>
      </c>
      <c r="E2705" s="175" t="s">
        <v>3</v>
      </c>
      <c r="F2705" s="176" t="s">
        <v>730</v>
      </c>
      <c r="H2705" s="177">
        <v>45</v>
      </c>
      <c r="I2705" s="178"/>
      <c r="L2705" s="174"/>
      <c r="M2705" s="179"/>
      <c r="N2705" s="180"/>
      <c r="O2705" s="180"/>
      <c r="P2705" s="180"/>
      <c r="Q2705" s="180"/>
      <c r="R2705" s="180"/>
      <c r="S2705" s="180"/>
      <c r="T2705" s="181"/>
      <c r="AT2705" s="175" t="s">
        <v>264</v>
      </c>
      <c r="AU2705" s="175" t="s">
        <v>82</v>
      </c>
      <c r="AV2705" s="14" t="s">
        <v>82</v>
      </c>
      <c r="AW2705" s="14" t="s">
        <v>34</v>
      </c>
      <c r="AX2705" s="14" t="s">
        <v>73</v>
      </c>
      <c r="AY2705" s="175" t="s">
        <v>252</v>
      </c>
    </row>
    <row r="2706" spans="1:65" s="13" customFormat="1" ht="11.25">
      <c r="B2706" s="167"/>
      <c r="D2706" s="160" t="s">
        <v>264</v>
      </c>
      <c r="E2706" s="168" t="s">
        <v>3</v>
      </c>
      <c r="F2706" s="169" t="s">
        <v>7927</v>
      </c>
      <c r="H2706" s="168" t="s">
        <v>3</v>
      </c>
      <c r="I2706" s="170"/>
      <c r="L2706" s="167"/>
      <c r="M2706" s="171"/>
      <c r="N2706" s="172"/>
      <c r="O2706" s="172"/>
      <c r="P2706" s="172"/>
      <c r="Q2706" s="172"/>
      <c r="R2706" s="172"/>
      <c r="S2706" s="172"/>
      <c r="T2706" s="173"/>
      <c r="AT2706" s="168" t="s">
        <v>264</v>
      </c>
      <c r="AU2706" s="168" t="s">
        <v>82</v>
      </c>
      <c r="AV2706" s="13" t="s">
        <v>80</v>
      </c>
      <c r="AW2706" s="13" t="s">
        <v>34</v>
      </c>
      <c r="AX2706" s="13" t="s">
        <v>73</v>
      </c>
      <c r="AY2706" s="168" t="s">
        <v>252</v>
      </c>
    </row>
    <row r="2707" spans="1:65" s="14" customFormat="1" ht="11.25">
      <c r="B2707" s="174"/>
      <c r="D2707" s="160" t="s">
        <v>264</v>
      </c>
      <c r="E2707" s="175" t="s">
        <v>3</v>
      </c>
      <c r="F2707" s="176" t="s">
        <v>748</v>
      </c>
      <c r="H2707" s="177">
        <v>47</v>
      </c>
      <c r="I2707" s="178"/>
      <c r="L2707" s="174"/>
      <c r="M2707" s="179"/>
      <c r="N2707" s="180"/>
      <c r="O2707" s="180"/>
      <c r="P2707" s="180"/>
      <c r="Q2707" s="180"/>
      <c r="R2707" s="180"/>
      <c r="S2707" s="180"/>
      <c r="T2707" s="181"/>
      <c r="AT2707" s="175" t="s">
        <v>264</v>
      </c>
      <c r="AU2707" s="175" t="s">
        <v>82</v>
      </c>
      <c r="AV2707" s="14" t="s">
        <v>82</v>
      </c>
      <c r="AW2707" s="14" t="s">
        <v>34</v>
      </c>
      <c r="AX2707" s="14" t="s">
        <v>73</v>
      </c>
      <c r="AY2707" s="175" t="s">
        <v>252</v>
      </c>
    </row>
    <row r="2708" spans="1:65" s="13" customFormat="1" ht="11.25">
      <c r="B2708" s="167"/>
      <c r="D2708" s="160" t="s">
        <v>264</v>
      </c>
      <c r="E2708" s="168" t="s">
        <v>3</v>
      </c>
      <c r="F2708" s="169" t="s">
        <v>7928</v>
      </c>
      <c r="H2708" s="168" t="s">
        <v>3</v>
      </c>
      <c r="I2708" s="170"/>
      <c r="L2708" s="167"/>
      <c r="M2708" s="171"/>
      <c r="N2708" s="172"/>
      <c r="O2708" s="172"/>
      <c r="P2708" s="172"/>
      <c r="Q2708" s="172"/>
      <c r="R2708" s="172"/>
      <c r="S2708" s="172"/>
      <c r="T2708" s="173"/>
      <c r="AT2708" s="168" t="s">
        <v>264</v>
      </c>
      <c r="AU2708" s="168" t="s">
        <v>82</v>
      </c>
      <c r="AV2708" s="13" t="s">
        <v>80</v>
      </c>
      <c r="AW2708" s="13" t="s">
        <v>34</v>
      </c>
      <c r="AX2708" s="13" t="s">
        <v>73</v>
      </c>
      <c r="AY2708" s="168" t="s">
        <v>252</v>
      </c>
    </row>
    <row r="2709" spans="1:65" s="14" customFormat="1" ht="11.25">
      <c r="B2709" s="174"/>
      <c r="D2709" s="160" t="s">
        <v>264</v>
      </c>
      <c r="E2709" s="175" t="s">
        <v>3</v>
      </c>
      <c r="F2709" s="176" t="s">
        <v>451</v>
      </c>
      <c r="H2709" s="177">
        <v>22</v>
      </c>
      <c r="I2709" s="178"/>
      <c r="L2709" s="174"/>
      <c r="M2709" s="179"/>
      <c r="N2709" s="180"/>
      <c r="O2709" s="180"/>
      <c r="P2709" s="180"/>
      <c r="Q2709" s="180"/>
      <c r="R2709" s="180"/>
      <c r="S2709" s="180"/>
      <c r="T2709" s="181"/>
      <c r="AT2709" s="175" t="s">
        <v>264</v>
      </c>
      <c r="AU2709" s="175" t="s">
        <v>82</v>
      </c>
      <c r="AV2709" s="14" t="s">
        <v>82</v>
      </c>
      <c r="AW2709" s="14" t="s">
        <v>34</v>
      </c>
      <c r="AX2709" s="14" t="s">
        <v>73</v>
      </c>
      <c r="AY2709" s="175" t="s">
        <v>252</v>
      </c>
    </row>
    <row r="2710" spans="1:65" s="13" customFormat="1" ht="11.25">
      <c r="B2710" s="167"/>
      <c r="D2710" s="160" t="s">
        <v>264</v>
      </c>
      <c r="E2710" s="168" t="s">
        <v>3</v>
      </c>
      <c r="F2710" s="169" t="s">
        <v>7929</v>
      </c>
      <c r="H2710" s="168" t="s">
        <v>3</v>
      </c>
      <c r="I2710" s="170"/>
      <c r="L2710" s="167"/>
      <c r="M2710" s="171"/>
      <c r="N2710" s="172"/>
      <c r="O2710" s="172"/>
      <c r="P2710" s="172"/>
      <c r="Q2710" s="172"/>
      <c r="R2710" s="172"/>
      <c r="S2710" s="172"/>
      <c r="T2710" s="173"/>
      <c r="AT2710" s="168" t="s">
        <v>264</v>
      </c>
      <c r="AU2710" s="168" t="s">
        <v>82</v>
      </c>
      <c r="AV2710" s="13" t="s">
        <v>80</v>
      </c>
      <c r="AW2710" s="13" t="s">
        <v>34</v>
      </c>
      <c r="AX2710" s="13" t="s">
        <v>73</v>
      </c>
      <c r="AY2710" s="168" t="s">
        <v>252</v>
      </c>
    </row>
    <row r="2711" spans="1:65" s="14" customFormat="1" ht="11.25">
      <c r="B2711" s="174"/>
      <c r="D2711" s="160" t="s">
        <v>264</v>
      </c>
      <c r="E2711" s="175" t="s">
        <v>3</v>
      </c>
      <c r="F2711" s="176" t="s">
        <v>485</v>
      </c>
      <c r="H2711" s="177">
        <v>25</v>
      </c>
      <c r="I2711" s="178"/>
      <c r="L2711" s="174"/>
      <c r="M2711" s="179"/>
      <c r="N2711" s="180"/>
      <c r="O2711" s="180"/>
      <c r="P2711" s="180"/>
      <c r="Q2711" s="180"/>
      <c r="R2711" s="180"/>
      <c r="S2711" s="180"/>
      <c r="T2711" s="181"/>
      <c r="AT2711" s="175" t="s">
        <v>264</v>
      </c>
      <c r="AU2711" s="175" t="s">
        <v>82</v>
      </c>
      <c r="AV2711" s="14" t="s">
        <v>82</v>
      </c>
      <c r="AW2711" s="14" t="s">
        <v>34</v>
      </c>
      <c r="AX2711" s="14" t="s">
        <v>73</v>
      </c>
      <c r="AY2711" s="175" t="s">
        <v>252</v>
      </c>
    </row>
    <row r="2712" spans="1:65" s="13" customFormat="1" ht="11.25">
      <c r="B2712" s="167"/>
      <c r="D2712" s="160" t="s">
        <v>264</v>
      </c>
      <c r="E2712" s="168" t="s">
        <v>3</v>
      </c>
      <c r="F2712" s="169" t="s">
        <v>7930</v>
      </c>
      <c r="H2712" s="168" t="s">
        <v>3</v>
      </c>
      <c r="I2712" s="170"/>
      <c r="L2712" s="167"/>
      <c r="M2712" s="171"/>
      <c r="N2712" s="172"/>
      <c r="O2712" s="172"/>
      <c r="P2712" s="172"/>
      <c r="Q2712" s="172"/>
      <c r="R2712" s="172"/>
      <c r="S2712" s="172"/>
      <c r="T2712" s="173"/>
      <c r="AT2712" s="168" t="s">
        <v>264</v>
      </c>
      <c r="AU2712" s="168" t="s">
        <v>82</v>
      </c>
      <c r="AV2712" s="13" t="s">
        <v>80</v>
      </c>
      <c r="AW2712" s="13" t="s">
        <v>34</v>
      </c>
      <c r="AX2712" s="13" t="s">
        <v>73</v>
      </c>
      <c r="AY2712" s="168" t="s">
        <v>252</v>
      </c>
    </row>
    <row r="2713" spans="1:65" s="14" customFormat="1" ht="11.25">
      <c r="B2713" s="174"/>
      <c r="D2713" s="160" t="s">
        <v>264</v>
      </c>
      <c r="E2713" s="175" t="s">
        <v>3</v>
      </c>
      <c r="F2713" s="176" t="s">
        <v>509</v>
      </c>
      <c r="H2713" s="177">
        <v>28</v>
      </c>
      <c r="I2713" s="178"/>
      <c r="L2713" s="174"/>
      <c r="M2713" s="179"/>
      <c r="N2713" s="180"/>
      <c r="O2713" s="180"/>
      <c r="P2713" s="180"/>
      <c r="Q2713" s="180"/>
      <c r="R2713" s="180"/>
      <c r="S2713" s="180"/>
      <c r="T2713" s="181"/>
      <c r="AT2713" s="175" t="s">
        <v>264</v>
      </c>
      <c r="AU2713" s="175" t="s">
        <v>82</v>
      </c>
      <c r="AV2713" s="14" t="s">
        <v>82</v>
      </c>
      <c r="AW2713" s="14" t="s">
        <v>34</v>
      </c>
      <c r="AX2713" s="14" t="s">
        <v>73</v>
      </c>
      <c r="AY2713" s="175" t="s">
        <v>252</v>
      </c>
    </row>
    <row r="2714" spans="1:65" s="16" customFormat="1" ht="11.25">
      <c r="B2714" s="190"/>
      <c r="D2714" s="160" t="s">
        <v>264</v>
      </c>
      <c r="E2714" s="191" t="s">
        <v>3</v>
      </c>
      <c r="F2714" s="192" t="s">
        <v>354</v>
      </c>
      <c r="H2714" s="193">
        <v>433</v>
      </c>
      <c r="I2714" s="194"/>
      <c r="L2714" s="190"/>
      <c r="M2714" s="195"/>
      <c r="N2714" s="196"/>
      <c r="O2714" s="196"/>
      <c r="P2714" s="196"/>
      <c r="Q2714" s="196"/>
      <c r="R2714" s="196"/>
      <c r="S2714" s="196"/>
      <c r="T2714" s="197"/>
      <c r="AT2714" s="191" t="s">
        <v>264</v>
      </c>
      <c r="AU2714" s="191" t="s">
        <v>82</v>
      </c>
      <c r="AV2714" s="16" t="s">
        <v>95</v>
      </c>
      <c r="AW2714" s="16" t="s">
        <v>34</v>
      </c>
      <c r="AX2714" s="16" t="s">
        <v>73</v>
      </c>
      <c r="AY2714" s="191" t="s">
        <v>252</v>
      </c>
    </row>
    <row r="2715" spans="1:65" s="15" customFormat="1" ht="11.25">
      <c r="B2715" s="182"/>
      <c r="D2715" s="160" t="s">
        <v>264</v>
      </c>
      <c r="E2715" s="183" t="s">
        <v>3</v>
      </c>
      <c r="F2715" s="184" t="s">
        <v>269</v>
      </c>
      <c r="H2715" s="185">
        <v>5607</v>
      </c>
      <c r="I2715" s="186"/>
      <c r="L2715" s="182"/>
      <c r="M2715" s="187"/>
      <c r="N2715" s="188"/>
      <c r="O2715" s="188"/>
      <c r="P2715" s="188"/>
      <c r="Q2715" s="188"/>
      <c r="R2715" s="188"/>
      <c r="S2715" s="188"/>
      <c r="T2715" s="189"/>
      <c r="AT2715" s="183" t="s">
        <v>264</v>
      </c>
      <c r="AU2715" s="183" t="s">
        <v>82</v>
      </c>
      <c r="AV2715" s="15" t="s">
        <v>258</v>
      </c>
      <c r="AW2715" s="15" t="s">
        <v>34</v>
      </c>
      <c r="AX2715" s="15" t="s">
        <v>80</v>
      </c>
      <c r="AY2715" s="183" t="s">
        <v>252</v>
      </c>
    </row>
    <row r="2716" spans="1:65" s="2" customFormat="1" ht="16.5" customHeight="1">
      <c r="A2716" s="34"/>
      <c r="B2716" s="145"/>
      <c r="C2716" s="198" t="s">
        <v>974</v>
      </c>
      <c r="D2716" s="198" t="s">
        <v>361</v>
      </c>
      <c r="E2716" s="199" t="s">
        <v>7931</v>
      </c>
      <c r="F2716" s="200" t="s">
        <v>7932</v>
      </c>
      <c r="G2716" s="201" t="s">
        <v>331</v>
      </c>
      <c r="H2716" s="202">
        <v>5582.5</v>
      </c>
      <c r="I2716" s="203"/>
      <c r="J2716" s="204">
        <f>ROUND(I2716*H2716,2)</f>
        <v>0</v>
      </c>
      <c r="K2716" s="205"/>
      <c r="L2716" s="206"/>
      <c r="M2716" s="207" t="s">
        <v>3</v>
      </c>
      <c r="N2716" s="208" t="s">
        <v>44</v>
      </c>
      <c r="O2716" s="55"/>
      <c r="P2716" s="156">
        <f>O2716*H2716</f>
        <v>0</v>
      </c>
      <c r="Q2716" s="156">
        <v>0</v>
      </c>
      <c r="R2716" s="156">
        <f>Q2716*H2716</f>
        <v>0</v>
      </c>
      <c r="S2716" s="156">
        <v>0</v>
      </c>
      <c r="T2716" s="157">
        <f>S2716*H2716</f>
        <v>0</v>
      </c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  <c r="AR2716" s="158" t="s">
        <v>572</v>
      </c>
      <c r="AT2716" s="158" t="s">
        <v>361</v>
      </c>
      <c r="AU2716" s="158" t="s">
        <v>82</v>
      </c>
      <c r="AY2716" s="19" t="s">
        <v>252</v>
      </c>
      <c r="BE2716" s="159">
        <f>IF(N2716="základní",J2716,0)</f>
        <v>0</v>
      </c>
      <c r="BF2716" s="159">
        <f>IF(N2716="snížená",J2716,0)</f>
        <v>0</v>
      </c>
      <c r="BG2716" s="159">
        <f>IF(N2716="zákl. přenesená",J2716,0)</f>
        <v>0</v>
      </c>
      <c r="BH2716" s="159">
        <f>IF(N2716="sníž. přenesená",J2716,0)</f>
        <v>0</v>
      </c>
      <c r="BI2716" s="159">
        <f>IF(N2716="nulová",J2716,0)</f>
        <v>0</v>
      </c>
      <c r="BJ2716" s="19" t="s">
        <v>80</v>
      </c>
      <c r="BK2716" s="159">
        <f>ROUND(I2716*H2716,2)</f>
        <v>0</v>
      </c>
      <c r="BL2716" s="19" t="s">
        <v>406</v>
      </c>
      <c r="BM2716" s="158" t="s">
        <v>7933</v>
      </c>
    </row>
    <row r="2717" spans="1:65" s="2" customFormat="1" ht="11.25">
      <c r="A2717" s="34"/>
      <c r="B2717" s="35"/>
      <c r="C2717" s="34"/>
      <c r="D2717" s="160" t="s">
        <v>260</v>
      </c>
      <c r="E2717" s="34"/>
      <c r="F2717" s="161" t="s">
        <v>7932</v>
      </c>
      <c r="G2717" s="34"/>
      <c r="H2717" s="34"/>
      <c r="I2717" s="162"/>
      <c r="J2717" s="34"/>
      <c r="K2717" s="34"/>
      <c r="L2717" s="35"/>
      <c r="M2717" s="163"/>
      <c r="N2717" s="164"/>
      <c r="O2717" s="55"/>
      <c r="P2717" s="55"/>
      <c r="Q2717" s="55"/>
      <c r="R2717" s="55"/>
      <c r="S2717" s="55"/>
      <c r="T2717" s="56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  <c r="AT2717" s="19" t="s">
        <v>260</v>
      </c>
      <c r="AU2717" s="19" t="s">
        <v>82</v>
      </c>
    </row>
    <row r="2718" spans="1:65" s="14" customFormat="1" ht="11.25">
      <c r="B2718" s="174"/>
      <c r="D2718" s="160" t="s">
        <v>264</v>
      </c>
      <c r="F2718" s="176" t="s">
        <v>7934</v>
      </c>
      <c r="H2718" s="177">
        <v>5582.5</v>
      </c>
      <c r="I2718" s="178"/>
      <c r="L2718" s="174"/>
      <c r="M2718" s="179"/>
      <c r="N2718" s="180"/>
      <c r="O2718" s="180"/>
      <c r="P2718" s="180"/>
      <c r="Q2718" s="180"/>
      <c r="R2718" s="180"/>
      <c r="S2718" s="180"/>
      <c r="T2718" s="181"/>
      <c r="AT2718" s="175" t="s">
        <v>264</v>
      </c>
      <c r="AU2718" s="175" t="s">
        <v>82</v>
      </c>
      <c r="AV2718" s="14" t="s">
        <v>82</v>
      </c>
      <c r="AW2718" s="14" t="s">
        <v>4</v>
      </c>
      <c r="AX2718" s="14" t="s">
        <v>80</v>
      </c>
      <c r="AY2718" s="175" t="s">
        <v>252</v>
      </c>
    </row>
    <row r="2719" spans="1:65" s="2" customFormat="1" ht="16.5" customHeight="1">
      <c r="A2719" s="34"/>
      <c r="B2719" s="145"/>
      <c r="C2719" s="198" t="s">
        <v>987</v>
      </c>
      <c r="D2719" s="198" t="s">
        <v>361</v>
      </c>
      <c r="E2719" s="199" t="s">
        <v>7935</v>
      </c>
      <c r="F2719" s="200" t="s">
        <v>7936</v>
      </c>
      <c r="G2719" s="201" t="s">
        <v>331</v>
      </c>
      <c r="H2719" s="202">
        <v>68.2</v>
      </c>
      <c r="I2719" s="203"/>
      <c r="J2719" s="204">
        <f>ROUND(I2719*H2719,2)</f>
        <v>0</v>
      </c>
      <c r="K2719" s="205"/>
      <c r="L2719" s="206"/>
      <c r="M2719" s="207" t="s">
        <v>3</v>
      </c>
      <c r="N2719" s="208" t="s">
        <v>44</v>
      </c>
      <c r="O2719" s="55"/>
      <c r="P2719" s="156">
        <f>O2719*H2719</f>
        <v>0</v>
      </c>
      <c r="Q2719" s="156">
        <v>0</v>
      </c>
      <c r="R2719" s="156">
        <f>Q2719*H2719</f>
        <v>0</v>
      </c>
      <c r="S2719" s="156">
        <v>0</v>
      </c>
      <c r="T2719" s="157">
        <f>S2719*H2719</f>
        <v>0</v>
      </c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  <c r="AR2719" s="158" t="s">
        <v>572</v>
      </c>
      <c r="AT2719" s="158" t="s">
        <v>361</v>
      </c>
      <c r="AU2719" s="158" t="s">
        <v>82</v>
      </c>
      <c r="AY2719" s="19" t="s">
        <v>252</v>
      </c>
      <c r="BE2719" s="159">
        <f>IF(N2719="základní",J2719,0)</f>
        <v>0</v>
      </c>
      <c r="BF2719" s="159">
        <f>IF(N2719="snížená",J2719,0)</f>
        <v>0</v>
      </c>
      <c r="BG2719" s="159">
        <f>IF(N2719="zákl. přenesená",J2719,0)</f>
        <v>0</v>
      </c>
      <c r="BH2719" s="159">
        <f>IF(N2719="sníž. přenesená",J2719,0)</f>
        <v>0</v>
      </c>
      <c r="BI2719" s="159">
        <f>IF(N2719="nulová",J2719,0)</f>
        <v>0</v>
      </c>
      <c r="BJ2719" s="19" t="s">
        <v>80</v>
      </c>
      <c r="BK2719" s="159">
        <f>ROUND(I2719*H2719,2)</f>
        <v>0</v>
      </c>
      <c r="BL2719" s="19" t="s">
        <v>406</v>
      </c>
      <c r="BM2719" s="158" t="s">
        <v>7937</v>
      </c>
    </row>
    <row r="2720" spans="1:65" s="2" customFormat="1" ht="11.25">
      <c r="A2720" s="34"/>
      <c r="B2720" s="35"/>
      <c r="C2720" s="34"/>
      <c r="D2720" s="160" t="s">
        <v>260</v>
      </c>
      <c r="E2720" s="34"/>
      <c r="F2720" s="161" t="s">
        <v>7936</v>
      </c>
      <c r="G2720" s="34"/>
      <c r="H2720" s="34"/>
      <c r="I2720" s="162"/>
      <c r="J2720" s="34"/>
      <c r="K2720" s="34"/>
      <c r="L2720" s="35"/>
      <c r="M2720" s="163"/>
      <c r="N2720" s="164"/>
      <c r="O2720" s="55"/>
      <c r="P2720" s="55"/>
      <c r="Q2720" s="55"/>
      <c r="R2720" s="55"/>
      <c r="S2720" s="55"/>
      <c r="T2720" s="56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  <c r="AT2720" s="19" t="s">
        <v>260</v>
      </c>
      <c r="AU2720" s="19" t="s">
        <v>82</v>
      </c>
    </row>
    <row r="2721" spans="1:65" s="14" customFormat="1" ht="11.25">
      <c r="B2721" s="174"/>
      <c r="D2721" s="160" t="s">
        <v>264</v>
      </c>
      <c r="F2721" s="176" t="s">
        <v>7938</v>
      </c>
      <c r="H2721" s="177">
        <v>68.2</v>
      </c>
      <c r="I2721" s="178"/>
      <c r="L2721" s="174"/>
      <c r="M2721" s="179"/>
      <c r="N2721" s="180"/>
      <c r="O2721" s="180"/>
      <c r="P2721" s="180"/>
      <c r="Q2721" s="180"/>
      <c r="R2721" s="180"/>
      <c r="S2721" s="180"/>
      <c r="T2721" s="181"/>
      <c r="AT2721" s="175" t="s">
        <v>264</v>
      </c>
      <c r="AU2721" s="175" t="s">
        <v>82</v>
      </c>
      <c r="AV2721" s="14" t="s">
        <v>82</v>
      </c>
      <c r="AW2721" s="14" t="s">
        <v>4</v>
      </c>
      <c r="AX2721" s="14" t="s">
        <v>80</v>
      </c>
      <c r="AY2721" s="175" t="s">
        <v>252</v>
      </c>
    </row>
    <row r="2722" spans="1:65" s="2" customFormat="1" ht="16.5" customHeight="1">
      <c r="A2722" s="34"/>
      <c r="B2722" s="145"/>
      <c r="C2722" s="198" t="s">
        <v>994</v>
      </c>
      <c r="D2722" s="198" t="s">
        <v>361</v>
      </c>
      <c r="E2722" s="199" t="s">
        <v>7939</v>
      </c>
      <c r="F2722" s="200" t="s">
        <v>7940</v>
      </c>
      <c r="G2722" s="201" t="s">
        <v>331</v>
      </c>
      <c r="H2722" s="202">
        <v>40.700000000000003</v>
      </c>
      <c r="I2722" s="203"/>
      <c r="J2722" s="204">
        <f>ROUND(I2722*H2722,2)</f>
        <v>0</v>
      </c>
      <c r="K2722" s="205"/>
      <c r="L2722" s="206"/>
      <c r="M2722" s="207" t="s">
        <v>3</v>
      </c>
      <c r="N2722" s="208" t="s">
        <v>44</v>
      </c>
      <c r="O2722" s="55"/>
      <c r="P2722" s="156">
        <f>O2722*H2722</f>
        <v>0</v>
      </c>
      <c r="Q2722" s="156">
        <v>1.6000000000000001E-4</v>
      </c>
      <c r="R2722" s="156">
        <f>Q2722*H2722</f>
        <v>6.5120000000000013E-3</v>
      </c>
      <c r="S2722" s="156">
        <v>0</v>
      </c>
      <c r="T2722" s="157">
        <f>S2722*H2722</f>
        <v>0</v>
      </c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  <c r="AR2722" s="158" t="s">
        <v>572</v>
      </c>
      <c r="AT2722" s="158" t="s">
        <v>361</v>
      </c>
      <c r="AU2722" s="158" t="s">
        <v>82</v>
      </c>
      <c r="AY2722" s="19" t="s">
        <v>252</v>
      </c>
      <c r="BE2722" s="159">
        <f>IF(N2722="základní",J2722,0)</f>
        <v>0</v>
      </c>
      <c r="BF2722" s="159">
        <f>IF(N2722="snížená",J2722,0)</f>
        <v>0</v>
      </c>
      <c r="BG2722" s="159">
        <f>IF(N2722="zákl. přenesená",J2722,0)</f>
        <v>0</v>
      </c>
      <c r="BH2722" s="159">
        <f>IF(N2722="sníž. přenesená",J2722,0)</f>
        <v>0</v>
      </c>
      <c r="BI2722" s="159">
        <f>IF(N2722="nulová",J2722,0)</f>
        <v>0</v>
      </c>
      <c r="BJ2722" s="19" t="s">
        <v>80</v>
      </c>
      <c r="BK2722" s="159">
        <f>ROUND(I2722*H2722,2)</f>
        <v>0</v>
      </c>
      <c r="BL2722" s="19" t="s">
        <v>406</v>
      </c>
      <c r="BM2722" s="158" t="s">
        <v>7941</v>
      </c>
    </row>
    <row r="2723" spans="1:65" s="2" customFormat="1" ht="11.25">
      <c r="A2723" s="34"/>
      <c r="B2723" s="35"/>
      <c r="C2723" s="34"/>
      <c r="D2723" s="160" t="s">
        <v>260</v>
      </c>
      <c r="E2723" s="34"/>
      <c r="F2723" s="161" t="s">
        <v>7940</v>
      </c>
      <c r="G2723" s="34"/>
      <c r="H2723" s="34"/>
      <c r="I2723" s="162"/>
      <c r="J2723" s="34"/>
      <c r="K2723" s="34"/>
      <c r="L2723" s="35"/>
      <c r="M2723" s="163"/>
      <c r="N2723" s="164"/>
      <c r="O2723" s="55"/>
      <c r="P2723" s="55"/>
      <c r="Q2723" s="55"/>
      <c r="R2723" s="55"/>
      <c r="S2723" s="55"/>
      <c r="T2723" s="56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  <c r="AT2723" s="19" t="s">
        <v>260</v>
      </c>
      <c r="AU2723" s="19" t="s">
        <v>82</v>
      </c>
    </row>
    <row r="2724" spans="1:65" s="2" customFormat="1" ht="11.25">
      <c r="A2724" s="34"/>
      <c r="B2724" s="35"/>
      <c r="C2724" s="34"/>
      <c r="D2724" s="165" t="s">
        <v>262</v>
      </c>
      <c r="E2724" s="34"/>
      <c r="F2724" s="166" t="s">
        <v>7942</v>
      </c>
      <c r="G2724" s="34"/>
      <c r="H2724" s="34"/>
      <c r="I2724" s="162"/>
      <c r="J2724" s="34"/>
      <c r="K2724" s="34"/>
      <c r="L2724" s="35"/>
      <c r="M2724" s="163"/>
      <c r="N2724" s="164"/>
      <c r="O2724" s="55"/>
      <c r="P2724" s="55"/>
      <c r="Q2724" s="55"/>
      <c r="R2724" s="55"/>
      <c r="S2724" s="55"/>
      <c r="T2724" s="56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  <c r="AT2724" s="19" t="s">
        <v>262</v>
      </c>
      <c r="AU2724" s="19" t="s">
        <v>82</v>
      </c>
    </row>
    <row r="2725" spans="1:65" s="14" customFormat="1" ht="11.25">
      <c r="B2725" s="174"/>
      <c r="D2725" s="160" t="s">
        <v>264</v>
      </c>
      <c r="F2725" s="176" t="s">
        <v>7943</v>
      </c>
      <c r="H2725" s="177">
        <v>40.700000000000003</v>
      </c>
      <c r="I2725" s="178"/>
      <c r="L2725" s="174"/>
      <c r="M2725" s="179"/>
      <c r="N2725" s="180"/>
      <c r="O2725" s="180"/>
      <c r="P2725" s="180"/>
      <c r="Q2725" s="180"/>
      <c r="R2725" s="180"/>
      <c r="S2725" s="180"/>
      <c r="T2725" s="181"/>
      <c r="AT2725" s="175" t="s">
        <v>264</v>
      </c>
      <c r="AU2725" s="175" t="s">
        <v>82</v>
      </c>
      <c r="AV2725" s="14" t="s">
        <v>82</v>
      </c>
      <c r="AW2725" s="14" t="s">
        <v>4</v>
      </c>
      <c r="AX2725" s="14" t="s">
        <v>80</v>
      </c>
      <c r="AY2725" s="175" t="s">
        <v>252</v>
      </c>
    </row>
    <row r="2726" spans="1:65" s="2" customFormat="1" ht="16.5" customHeight="1">
      <c r="A2726" s="34"/>
      <c r="B2726" s="145"/>
      <c r="C2726" s="198" t="s">
        <v>1027</v>
      </c>
      <c r="D2726" s="198" t="s">
        <v>361</v>
      </c>
      <c r="E2726" s="199" t="s">
        <v>7944</v>
      </c>
      <c r="F2726" s="200" t="s">
        <v>7945</v>
      </c>
      <c r="G2726" s="201" t="s">
        <v>331</v>
      </c>
      <c r="H2726" s="202">
        <v>476.3</v>
      </c>
      <c r="I2726" s="203"/>
      <c r="J2726" s="204">
        <f>ROUND(I2726*H2726,2)</f>
        <v>0</v>
      </c>
      <c r="K2726" s="205"/>
      <c r="L2726" s="206"/>
      <c r="M2726" s="207" t="s">
        <v>3</v>
      </c>
      <c r="N2726" s="208" t="s">
        <v>44</v>
      </c>
      <c r="O2726" s="55"/>
      <c r="P2726" s="156">
        <f>O2726*H2726</f>
        <v>0</v>
      </c>
      <c r="Q2726" s="156">
        <v>2.5000000000000001E-4</v>
      </c>
      <c r="R2726" s="156">
        <f>Q2726*H2726</f>
        <v>0.119075</v>
      </c>
      <c r="S2726" s="156">
        <v>0</v>
      </c>
      <c r="T2726" s="157">
        <f>S2726*H2726</f>
        <v>0</v>
      </c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  <c r="AR2726" s="158" t="s">
        <v>572</v>
      </c>
      <c r="AT2726" s="158" t="s">
        <v>361</v>
      </c>
      <c r="AU2726" s="158" t="s">
        <v>82</v>
      </c>
      <c r="AY2726" s="19" t="s">
        <v>252</v>
      </c>
      <c r="BE2726" s="159">
        <f>IF(N2726="základní",J2726,0)</f>
        <v>0</v>
      </c>
      <c r="BF2726" s="159">
        <f>IF(N2726="snížená",J2726,0)</f>
        <v>0</v>
      </c>
      <c r="BG2726" s="159">
        <f>IF(N2726="zákl. přenesená",J2726,0)</f>
        <v>0</v>
      </c>
      <c r="BH2726" s="159">
        <f>IF(N2726="sníž. přenesená",J2726,0)</f>
        <v>0</v>
      </c>
      <c r="BI2726" s="159">
        <f>IF(N2726="nulová",J2726,0)</f>
        <v>0</v>
      </c>
      <c r="BJ2726" s="19" t="s">
        <v>80</v>
      </c>
      <c r="BK2726" s="159">
        <f>ROUND(I2726*H2726,2)</f>
        <v>0</v>
      </c>
      <c r="BL2726" s="19" t="s">
        <v>406</v>
      </c>
      <c r="BM2726" s="158" t="s">
        <v>7946</v>
      </c>
    </row>
    <row r="2727" spans="1:65" s="2" customFormat="1" ht="11.25">
      <c r="A2727" s="34"/>
      <c r="B2727" s="35"/>
      <c r="C2727" s="34"/>
      <c r="D2727" s="160" t="s">
        <v>260</v>
      </c>
      <c r="E2727" s="34"/>
      <c r="F2727" s="161" t="s">
        <v>7945</v>
      </c>
      <c r="G2727" s="34"/>
      <c r="H2727" s="34"/>
      <c r="I2727" s="162"/>
      <c r="J2727" s="34"/>
      <c r="K2727" s="34"/>
      <c r="L2727" s="35"/>
      <c r="M2727" s="163"/>
      <c r="N2727" s="164"/>
      <c r="O2727" s="55"/>
      <c r="P2727" s="55"/>
      <c r="Q2727" s="55"/>
      <c r="R2727" s="55"/>
      <c r="S2727" s="55"/>
      <c r="T2727" s="56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  <c r="AT2727" s="19" t="s">
        <v>260</v>
      </c>
      <c r="AU2727" s="19" t="s">
        <v>82</v>
      </c>
    </row>
    <row r="2728" spans="1:65" s="2" customFormat="1" ht="11.25">
      <c r="A2728" s="34"/>
      <c r="B2728" s="35"/>
      <c r="C2728" s="34"/>
      <c r="D2728" s="165" t="s">
        <v>262</v>
      </c>
      <c r="E2728" s="34"/>
      <c r="F2728" s="166" t="s">
        <v>7947</v>
      </c>
      <c r="G2728" s="34"/>
      <c r="H2728" s="34"/>
      <c r="I2728" s="162"/>
      <c r="J2728" s="34"/>
      <c r="K2728" s="34"/>
      <c r="L2728" s="35"/>
      <c r="M2728" s="163"/>
      <c r="N2728" s="164"/>
      <c r="O2728" s="55"/>
      <c r="P2728" s="55"/>
      <c r="Q2728" s="55"/>
      <c r="R2728" s="55"/>
      <c r="S2728" s="55"/>
      <c r="T2728" s="56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  <c r="AT2728" s="19" t="s">
        <v>262</v>
      </c>
      <c r="AU2728" s="19" t="s">
        <v>82</v>
      </c>
    </row>
    <row r="2729" spans="1:65" s="14" customFormat="1" ht="11.25">
      <c r="B2729" s="174"/>
      <c r="D2729" s="160" t="s">
        <v>264</v>
      </c>
      <c r="F2729" s="176" t="s">
        <v>7948</v>
      </c>
      <c r="H2729" s="177">
        <v>476.3</v>
      </c>
      <c r="I2729" s="178"/>
      <c r="L2729" s="174"/>
      <c r="M2729" s="179"/>
      <c r="N2729" s="180"/>
      <c r="O2729" s="180"/>
      <c r="P2729" s="180"/>
      <c r="Q2729" s="180"/>
      <c r="R2729" s="180"/>
      <c r="S2729" s="180"/>
      <c r="T2729" s="181"/>
      <c r="AT2729" s="175" t="s">
        <v>264</v>
      </c>
      <c r="AU2729" s="175" t="s">
        <v>82</v>
      </c>
      <c r="AV2729" s="14" t="s">
        <v>82</v>
      </c>
      <c r="AW2729" s="14" t="s">
        <v>4</v>
      </c>
      <c r="AX2729" s="14" t="s">
        <v>80</v>
      </c>
      <c r="AY2729" s="175" t="s">
        <v>252</v>
      </c>
    </row>
    <row r="2730" spans="1:65" s="2" customFormat="1" ht="16.5" customHeight="1">
      <c r="A2730" s="34"/>
      <c r="B2730" s="145"/>
      <c r="C2730" s="146" t="s">
        <v>1054</v>
      </c>
      <c r="D2730" s="146" t="s">
        <v>254</v>
      </c>
      <c r="E2730" s="147" t="s">
        <v>7949</v>
      </c>
      <c r="F2730" s="148" t="s">
        <v>7950</v>
      </c>
      <c r="G2730" s="149" t="s">
        <v>331</v>
      </c>
      <c r="H2730" s="150">
        <v>286</v>
      </c>
      <c r="I2730" s="151"/>
      <c r="J2730" s="152">
        <f>ROUND(I2730*H2730,2)</f>
        <v>0</v>
      </c>
      <c r="K2730" s="153"/>
      <c r="L2730" s="35"/>
      <c r="M2730" s="154" t="s">
        <v>3</v>
      </c>
      <c r="N2730" s="155" t="s">
        <v>44</v>
      </c>
      <c r="O2730" s="55"/>
      <c r="P2730" s="156">
        <f>O2730*H2730</f>
        <v>0</v>
      </c>
      <c r="Q2730" s="156">
        <v>0</v>
      </c>
      <c r="R2730" s="156">
        <f>Q2730*H2730</f>
        <v>0</v>
      </c>
      <c r="S2730" s="156">
        <v>0</v>
      </c>
      <c r="T2730" s="157">
        <f>S2730*H2730</f>
        <v>0</v>
      </c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  <c r="AR2730" s="158" t="s">
        <v>406</v>
      </c>
      <c r="AT2730" s="158" t="s">
        <v>254</v>
      </c>
      <c r="AU2730" s="158" t="s">
        <v>82</v>
      </c>
      <c r="AY2730" s="19" t="s">
        <v>252</v>
      </c>
      <c r="BE2730" s="159">
        <f>IF(N2730="základní",J2730,0)</f>
        <v>0</v>
      </c>
      <c r="BF2730" s="159">
        <f>IF(N2730="snížená",J2730,0)</f>
        <v>0</v>
      </c>
      <c r="BG2730" s="159">
        <f>IF(N2730="zákl. přenesená",J2730,0)</f>
        <v>0</v>
      </c>
      <c r="BH2730" s="159">
        <f>IF(N2730="sníž. přenesená",J2730,0)</f>
        <v>0</v>
      </c>
      <c r="BI2730" s="159">
        <f>IF(N2730="nulová",J2730,0)</f>
        <v>0</v>
      </c>
      <c r="BJ2730" s="19" t="s">
        <v>80</v>
      </c>
      <c r="BK2730" s="159">
        <f>ROUND(I2730*H2730,2)</f>
        <v>0</v>
      </c>
      <c r="BL2730" s="19" t="s">
        <v>406</v>
      </c>
      <c r="BM2730" s="158" t="s">
        <v>7951</v>
      </c>
    </row>
    <row r="2731" spans="1:65" s="2" customFormat="1" ht="19.5">
      <c r="A2731" s="34"/>
      <c r="B2731" s="35"/>
      <c r="C2731" s="34"/>
      <c r="D2731" s="160" t="s">
        <v>260</v>
      </c>
      <c r="E2731" s="34"/>
      <c r="F2731" s="161" t="s">
        <v>7952</v>
      </c>
      <c r="G2731" s="34"/>
      <c r="H2731" s="34"/>
      <c r="I2731" s="162"/>
      <c r="J2731" s="34"/>
      <c r="K2731" s="34"/>
      <c r="L2731" s="35"/>
      <c r="M2731" s="163"/>
      <c r="N2731" s="164"/>
      <c r="O2731" s="55"/>
      <c r="P2731" s="55"/>
      <c r="Q2731" s="55"/>
      <c r="R2731" s="55"/>
      <c r="S2731" s="55"/>
      <c r="T2731" s="56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  <c r="AT2731" s="19" t="s">
        <v>260</v>
      </c>
      <c r="AU2731" s="19" t="s">
        <v>82</v>
      </c>
    </row>
    <row r="2732" spans="1:65" s="2" customFormat="1" ht="11.25">
      <c r="A2732" s="34"/>
      <c r="B2732" s="35"/>
      <c r="C2732" s="34"/>
      <c r="D2732" s="165" t="s">
        <v>262</v>
      </c>
      <c r="E2732" s="34"/>
      <c r="F2732" s="166" t="s">
        <v>7953</v>
      </c>
      <c r="G2732" s="34"/>
      <c r="H2732" s="34"/>
      <c r="I2732" s="162"/>
      <c r="J2732" s="34"/>
      <c r="K2732" s="34"/>
      <c r="L2732" s="35"/>
      <c r="M2732" s="163"/>
      <c r="N2732" s="164"/>
      <c r="O2732" s="55"/>
      <c r="P2732" s="55"/>
      <c r="Q2732" s="55"/>
      <c r="R2732" s="55"/>
      <c r="S2732" s="55"/>
      <c r="T2732" s="56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  <c r="AT2732" s="19" t="s">
        <v>262</v>
      </c>
      <c r="AU2732" s="19" t="s">
        <v>82</v>
      </c>
    </row>
    <row r="2733" spans="1:65" s="13" customFormat="1" ht="11.25">
      <c r="B2733" s="167"/>
      <c r="D2733" s="160" t="s">
        <v>264</v>
      </c>
      <c r="E2733" s="168" t="s">
        <v>3</v>
      </c>
      <c r="F2733" s="169" t="s">
        <v>7954</v>
      </c>
      <c r="H2733" s="168" t="s">
        <v>3</v>
      </c>
      <c r="I2733" s="170"/>
      <c r="L2733" s="167"/>
      <c r="M2733" s="171"/>
      <c r="N2733" s="172"/>
      <c r="O2733" s="172"/>
      <c r="P2733" s="172"/>
      <c r="Q2733" s="172"/>
      <c r="R2733" s="172"/>
      <c r="S2733" s="172"/>
      <c r="T2733" s="173"/>
      <c r="AT2733" s="168" t="s">
        <v>264</v>
      </c>
      <c r="AU2733" s="168" t="s">
        <v>82</v>
      </c>
      <c r="AV2733" s="13" t="s">
        <v>80</v>
      </c>
      <c r="AW2733" s="13" t="s">
        <v>34</v>
      </c>
      <c r="AX2733" s="13" t="s">
        <v>73</v>
      </c>
      <c r="AY2733" s="168" t="s">
        <v>252</v>
      </c>
    </row>
    <row r="2734" spans="1:65" s="13" customFormat="1" ht="11.25">
      <c r="B2734" s="167"/>
      <c r="D2734" s="160" t="s">
        <v>264</v>
      </c>
      <c r="E2734" s="168" t="s">
        <v>3</v>
      </c>
      <c r="F2734" s="169" t="s">
        <v>7955</v>
      </c>
      <c r="H2734" s="168" t="s">
        <v>3</v>
      </c>
      <c r="I2734" s="170"/>
      <c r="L2734" s="167"/>
      <c r="M2734" s="171"/>
      <c r="N2734" s="172"/>
      <c r="O2734" s="172"/>
      <c r="P2734" s="172"/>
      <c r="Q2734" s="172"/>
      <c r="R2734" s="172"/>
      <c r="S2734" s="172"/>
      <c r="T2734" s="173"/>
      <c r="AT2734" s="168" t="s">
        <v>264</v>
      </c>
      <c r="AU2734" s="168" t="s">
        <v>82</v>
      </c>
      <c r="AV2734" s="13" t="s">
        <v>80</v>
      </c>
      <c r="AW2734" s="13" t="s">
        <v>34</v>
      </c>
      <c r="AX2734" s="13" t="s">
        <v>73</v>
      </c>
      <c r="AY2734" s="168" t="s">
        <v>252</v>
      </c>
    </row>
    <row r="2735" spans="1:65" s="14" customFormat="1" ht="11.25">
      <c r="B2735" s="174"/>
      <c r="D2735" s="160" t="s">
        <v>264</v>
      </c>
      <c r="E2735" s="175" t="s">
        <v>3</v>
      </c>
      <c r="F2735" s="176" t="s">
        <v>296</v>
      </c>
      <c r="H2735" s="177">
        <v>5</v>
      </c>
      <c r="I2735" s="178"/>
      <c r="L2735" s="174"/>
      <c r="M2735" s="179"/>
      <c r="N2735" s="180"/>
      <c r="O2735" s="180"/>
      <c r="P2735" s="180"/>
      <c r="Q2735" s="180"/>
      <c r="R2735" s="180"/>
      <c r="S2735" s="180"/>
      <c r="T2735" s="181"/>
      <c r="AT2735" s="175" t="s">
        <v>264</v>
      </c>
      <c r="AU2735" s="175" t="s">
        <v>82</v>
      </c>
      <c r="AV2735" s="14" t="s">
        <v>82</v>
      </c>
      <c r="AW2735" s="14" t="s">
        <v>34</v>
      </c>
      <c r="AX2735" s="14" t="s">
        <v>73</v>
      </c>
      <c r="AY2735" s="175" t="s">
        <v>252</v>
      </c>
    </row>
    <row r="2736" spans="1:65" s="13" customFormat="1" ht="11.25">
      <c r="B2736" s="167"/>
      <c r="D2736" s="160" t="s">
        <v>264</v>
      </c>
      <c r="E2736" s="168" t="s">
        <v>3</v>
      </c>
      <c r="F2736" s="169" t="s">
        <v>7956</v>
      </c>
      <c r="H2736" s="168" t="s">
        <v>3</v>
      </c>
      <c r="I2736" s="170"/>
      <c r="L2736" s="167"/>
      <c r="M2736" s="171"/>
      <c r="N2736" s="172"/>
      <c r="O2736" s="172"/>
      <c r="P2736" s="172"/>
      <c r="Q2736" s="172"/>
      <c r="R2736" s="172"/>
      <c r="S2736" s="172"/>
      <c r="T2736" s="173"/>
      <c r="AT2736" s="168" t="s">
        <v>264</v>
      </c>
      <c r="AU2736" s="168" t="s">
        <v>82</v>
      </c>
      <c r="AV2736" s="13" t="s">
        <v>80</v>
      </c>
      <c r="AW2736" s="13" t="s">
        <v>34</v>
      </c>
      <c r="AX2736" s="13" t="s">
        <v>73</v>
      </c>
      <c r="AY2736" s="168" t="s">
        <v>252</v>
      </c>
    </row>
    <row r="2737" spans="2:51" s="14" customFormat="1" ht="11.25">
      <c r="B2737" s="174"/>
      <c r="D2737" s="160" t="s">
        <v>264</v>
      </c>
      <c r="E2737" s="175" t="s">
        <v>3</v>
      </c>
      <c r="F2737" s="176" t="s">
        <v>373</v>
      </c>
      <c r="H2737" s="177">
        <v>12</v>
      </c>
      <c r="I2737" s="178"/>
      <c r="L2737" s="174"/>
      <c r="M2737" s="179"/>
      <c r="N2737" s="180"/>
      <c r="O2737" s="180"/>
      <c r="P2737" s="180"/>
      <c r="Q2737" s="180"/>
      <c r="R2737" s="180"/>
      <c r="S2737" s="180"/>
      <c r="T2737" s="181"/>
      <c r="AT2737" s="175" t="s">
        <v>264</v>
      </c>
      <c r="AU2737" s="175" t="s">
        <v>82</v>
      </c>
      <c r="AV2737" s="14" t="s">
        <v>82</v>
      </c>
      <c r="AW2737" s="14" t="s">
        <v>34</v>
      </c>
      <c r="AX2737" s="14" t="s">
        <v>73</v>
      </c>
      <c r="AY2737" s="175" t="s">
        <v>252</v>
      </c>
    </row>
    <row r="2738" spans="2:51" s="13" customFormat="1" ht="11.25">
      <c r="B2738" s="167"/>
      <c r="D2738" s="160" t="s">
        <v>264</v>
      </c>
      <c r="E2738" s="168" t="s">
        <v>3</v>
      </c>
      <c r="F2738" s="169" t="s">
        <v>7957</v>
      </c>
      <c r="H2738" s="168" t="s">
        <v>3</v>
      </c>
      <c r="I2738" s="170"/>
      <c r="L2738" s="167"/>
      <c r="M2738" s="171"/>
      <c r="N2738" s="172"/>
      <c r="O2738" s="172"/>
      <c r="P2738" s="172"/>
      <c r="Q2738" s="172"/>
      <c r="R2738" s="172"/>
      <c r="S2738" s="172"/>
      <c r="T2738" s="173"/>
      <c r="AT2738" s="168" t="s">
        <v>264</v>
      </c>
      <c r="AU2738" s="168" t="s">
        <v>82</v>
      </c>
      <c r="AV2738" s="13" t="s">
        <v>80</v>
      </c>
      <c r="AW2738" s="13" t="s">
        <v>34</v>
      </c>
      <c r="AX2738" s="13" t="s">
        <v>73</v>
      </c>
      <c r="AY2738" s="168" t="s">
        <v>252</v>
      </c>
    </row>
    <row r="2739" spans="2:51" s="14" customFormat="1" ht="11.25">
      <c r="B2739" s="174"/>
      <c r="D2739" s="160" t="s">
        <v>264</v>
      </c>
      <c r="E2739" s="175" t="s">
        <v>3</v>
      </c>
      <c r="F2739" s="176" t="s">
        <v>326</v>
      </c>
      <c r="H2739" s="177">
        <v>23</v>
      </c>
      <c r="I2739" s="178"/>
      <c r="L2739" s="174"/>
      <c r="M2739" s="179"/>
      <c r="N2739" s="180"/>
      <c r="O2739" s="180"/>
      <c r="P2739" s="180"/>
      <c r="Q2739" s="180"/>
      <c r="R2739" s="180"/>
      <c r="S2739" s="180"/>
      <c r="T2739" s="181"/>
      <c r="AT2739" s="175" t="s">
        <v>264</v>
      </c>
      <c r="AU2739" s="175" t="s">
        <v>82</v>
      </c>
      <c r="AV2739" s="14" t="s">
        <v>82</v>
      </c>
      <c r="AW2739" s="14" t="s">
        <v>34</v>
      </c>
      <c r="AX2739" s="14" t="s">
        <v>73</v>
      </c>
      <c r="AY2739" s="175" t="s">
        <v>252</v>
      </c>
    </row>
    <row r="2740" spans="2:51" s="13" customFormat="1" ht="11.25">
      <c r="B2740" s="167"/>
      <c r="D2740" s="160" t="s">
        <v>264</v>
      </c>
      <c r="E2740" s="168" t="s">
        <v>3</v>
      </c>
      <c r="F2740" s="169" t="s">
        <v>7958</v>
      </c>
      <c r="H2740" s="168" t="s">
        <v>3</v>
      </c>
      <c r="I2740" s="170"/>
      <c r="L2740" s="167"/>
      <c r="M2740" s="171"/>
      <c r="N2740" s="172"/>
      <c r="O2740" s="172"/>
      <c r="P2740" s="172"/>
      <c r="Q2740" s="172"/>
      <c r="R2740" s="172"/>
      <c r="S2740" s="172"/>
      <c r="T2740" s="173"/>
      <c r="AT2740" s="168" t="s">
        <v>264</v>
      </c>
      <c r="AU2740" s="168" t="s">
        <v>82</v>
      </c>
      <c r="AV2740" s="13" t="s">
        <v>80</v>
      </c>
      <c r="AW2740" s="13" t="s">
        <v>34</v>
      </c>
      <c r="AX2740" s="13" t="s">
        <v>73</v>
      </c>
      <c r="AY2740" s="168" t="s">
        <v>252</v>
      </c>
    </row>
    <row r="2741" spans="2:51" s="14" customFormat="1" ht="11.25">
      <c r="B2741" s="174"/>
      <c r="D2741" s="160" t="s">
        <v>264</v>
      </c>
      <c r="E2741" s="175" t="s">
        <v>3</v>
      </c>
      <c r="F2741" s="176" t="s">
        <v>296</v>
      </c>
      <c r="H2741" s="177">
        <v>5</v>
      </c>
      <c r="I2741" s="178"/>
      <c r="L2741" s="174"/>
      <c r="M2741" s="179"/>
      <c r="N2741" s="180"/>
      <c r="O2741" s="180"/>
      <c r="P2741" s="180"/>
      <c r="Q2741" s="180"/>
      <c r="R2741" s="180"/>
      <c r="S2741" s="180"/>
      <c r="T2741" s="181"/>
      <c r="AT2741" s="175" t="s">
        <v>264</v>
      </c>
      <c r="AU2741" s="175" t="s">
        <v>82</v>
      </c>
      <c r="AV2741" s="14" t="s">
        <v>82</v>
      </c>
      <c r="AW2741" s="14" t="s">
        <v>34</v>
      </c>
      <c r="AX2741" s="14" t="s">
        <v>73</v>
      </c>
      <c r="AY2741" s="175" t="s">
        <v>252</v>
      </c>
    </row>
    <row r="2742" spans="2:51" s="13" customFormat="1" ht="11.25">
      <c r="B2742" s="167"/>
      <c r="D2742" s="160" t="s">
        <v>264</v>
      </c>
      <c r="E2742" s="168" t="s">
        <v>3</v>
      </c>
      <c r="F2742" s="169" t="s">
        <v>7959</v>
      </c>
      <c r="H2742" s="168" t="s">
        <v>3</v>
      </c>
      <c r="I2742" s="170"/>
      <c r="L2742" s="167"/>
      <c r="M2742" s="171"/>
      <c r="N2742" s="172"/>
      <c r="O2742" s="172"/>
      <c r="P2742" s="172"/>
      <c r="Q2742" s="172"/>
      <c r="R2742" s="172"/>
      <c r="S2742" s="172"/>
      <c r="T2742" s="173"/>
      <c r="AT2742" s="168" t="s">
        <v>264</v>
      </c>
      <c r="AU2742" s="168" t="s">
        <v>82</v>
      </c>
      <c r="AV2742" s="13" t="s">
        <v>80</v>
      </c>
      <c r="AW2742" s="13" t="s">
        <v>34</v>
      </c>
      <c r="AX2742" s="13" t="s">
        <v>73</v>
      </c>
      <c r="AY2742" s="168" t="s">
        <v>252</v>
      </c>
    </row>
    <row r="2743" spans="2:51" s="14" customFormat="1" ht="11.25">
      <c r="B2743" s="174"/>
      <c r="D2743" s="160" t="s">
        <v>264</v>
      </c>
      <c r="E2743" s="175" t="s">
        <v>3</v>
      </c>
      <c r="F2743" s="176" t="s">
        <v>373</v>
      </c>
      <c r="H2743" s="177">
        <v>12</v>
      </c>
      <c r="I2743" s="178"/>
      <c r="L2743" s="174"/>
      <c r="M2743" s="179"/>
      <c r="N2743" s="180"/>
      <c r="O2743" s="180"/>
      <c r="P2743" s="180"/>
      <c r="Q2743" s="180"/>
      <c r="R2743" s="180"/>
      <c r="S2743" s="180"/>
      <c r="T2743" s="181"/>
      <c r="AT2743" s="175" t="s">
        <v>264</v>
      </c>
      <c r="AU2743" s="175" t="s">
        <v>82</v>
      </c>
      <c r="AV2743" s="14" t="s">
        <v>82</v>
      </c>
      <c r="AW2743" s="14" t="s">
        <v>34</v>
      </c>
      <c r="AX2743" s="14" t="s">
        <v>73</v>
      </c>
      <c r="AY2743" s="175" t="s">
        <v>252</v>
      </c>
    </row>
    <row r="2744" spans="2:51" s="13" customFormat="1" ht="11.25">
      <c r="B2744" s="167"/>
      <c r="D2744" s="160" t="s">
        <v>264</v>
      </c>
      <c r="E2744" s="168" t="s">
        <v>3</v>
      </c>
      <c r="F2744" s="169" t="s">
        <v>7960</v>
      </c>
      <c r="H2744" s="168" t="s">
        <v>3</v>
      </c>
      <c r="I2744" s="170"/>
      <c r="L2744" s="167"/>
      <c r="M2744" s="171"/>
      <c r="N2744" s="172"/>
      <c r="O2744" s="172"/>
      <c r="P2744" s="172"/>
      <c r="Q2744" s="172"/>
      <c r="R2744" s="172"/>
      <c r="S2744" s="172"/>
      <c r="T2744" s="173"/>
      <c r="AT2744" s="168" t="s">
        <v>264</v>
      </c>
      <c r="AU2744" s="168" t="s">
        <v>82</v>
      </c>
      <c r="AV2744" s="13" t="s">
        <v>80</v>
      </c>
      <c r="AW2744" s="13" t="s">
        <v>34</v>
      </c>
      <c r="AX2744" s="13" t="s">
        <v>73</v>
      </c>
      <c r="AY2744" s="168" t="s">
        <v>252</v>
      </c>
    </row>
    <row r="2745" spans="2:51" s="14" customFormat="1" ht="11.25">
      <c r="B2745" s="174"/>
      <c r="D2745" s="160" t="s">
        <v>264</v>
      </c>
      <c r="E2745" s="175" t="s">
        <v>3</v>
      </c>
      <c r="F2745" s="176" t="s">
        <v>326</v>
      </c>
      <c r="H2745" s="177">
        <v>23</v>
      </c>
      <c r="I2745" s="178"/>
      <c r="L2745" s="174"/>
      <c r="M2745" s="179"/>
      <c r="N2745" s="180"/>
      <c r="O2745" s="180"/>
      <c r="P2745" s="180"/>
      <c r="Q2745" s="180"/>
      <c r="R2745" s="180"/>
      <c r="S2745" s="180"/>
      <c r="T2745" s="181"/>
      <c r="AT2745" s="175" t="s">
        <v>264</v>
      </c>
      <c r="AU2745" s="175" t="s">
        <v>82</v>
      </c>
      <c r="AV2745" s="14" t="s">
        <v>82</v>
      </c>
      <c r="AW2745" s="14" t="s">
        <v>34</v>
      </c>
      <c r="AX2745" s="14" t="s">
        <v>73</v>
      </c>
      <c r="AY2745" s="175" t="s">
        <v>252</v>
      </c>
    </row>
    <row r="2746" spans="2:51" s="13" customFormat="1" ht="11.25">
      <c r="B2746" s="167"/>
      <c r="D2746" s="160" t="s">
        <v>264</v>
      </c>
      <c r="E2746" s="168" t="s">
        <v>3</v>
      </c>
      <c r="F2746" s="169" t="s">
        <v>7961</v>
      </c>
      <c r="H2746" s="168" t="s">
        <v>3</v>
      </c>
      <c r="I2746" s="170"/>
      <c r="L2746" s="167"/>
      <c r="M2746" s="171"/>
      <c r="N2746" s="172"/>
      <c r="O2746" s="172"/>
      <c r="P2746" s="172"/>
      <c r="Q2746" s="172"/>
      <c r="R2746" s="172"/>
      <c r="S2746" s="172"/>
      <c r="T2746" s="173"/>
      <c r="AT2746" s="168" t="s">
        <v>264</v>
      </c>
      <c r="AU2746" s="168" t="s">
        <v>82</v>
      </c>
      <c r="AV2746" s="13" t="s">
        <v>80</v>
      </c>
      <c r="AW2746" s="13" t="s">
        <v>34</v>
      </c>
      <c r="AX2746" s="13" t="s">
        <v>73</v>
      </c>
      <c r="AY2746" s="168" t="s">
        <v>252</v>
      </c>
    </row>
    <row r="2747" spans="2:51" s="14" customFormat="1" ht="11.25">
      <c r="B2747" s="174"/>
      <c r="D2747" s="160" t="s">
        <v>264</v>
      </c>
      <c r="E2747" s="175" t="s">
        <v>3</v>
      </c>
      <c r="F2747" s="176" t="s">
        <v>296</v>
      </c>
      <c r="H2747" s="177">
        <v>5</v>
      </c>
      <c r="I2747" s="178"/>
      <c r="L2747" s="174"/>
      <c r="M2747" s="179"/>
      <c r="N2747" s="180"/>
      <c r="O2747" s="180"/>
      <c r="P2747" s="180"/>
      <c r="Q2747" s="180"/>
      <c r="R2747" s="180"/>
      <c r="S2747" s="180"/>
      <c r="T2747" s="181"/>
      <c r="AT2747" s="175" t="s">
        <v>264</v>
      </c>
      <c r="AU2747" s="175" t="s">
        <v>82</v>
      </c>
      <c r="AV2747" s="14" t="s">
        <v>82</v>
      </c>
      <c r="AW2747" s="14" t="s">
        <v>34</v>
      </c>
      <c r="AX2747" s="14" t="s">
        <v>73</v>
      </c>
      <c r="AY2747" s="175" t="s">
        <v>252</v>
      </c>
    </row>
    <row r="2748" spans="2:51" s="13" customFormat="1" ht="11.25">
      <c r="B2748" s="167"/>
      <c r="D2748" s="160" t="s">
        <v>264</v>
      </c>
      <c r="E2748" s="168" t="s">
        <v>3</v>
      </c>
      <c r="F2748" s="169" t="s">
        <v>7962</v>
      </c>
      <c r="H2748" s="168" t="s">
        <v>3</v>
      </c>
      <c r="I2748" s="170"/>
      <c r="L2748" s="167"/>
      <c r="M2748" s="171"/>
      <c r="N2748" s="172"/>
      <c r="O2748" s="172"/>
      <c r="P2748" s="172"/>
      <c r="Q2748" s="172"/>
      <c r="R2748" s="172"/>
      <c r="S2748" s="172"/>
      <c r="T2748" s="173"/>
      <c r="AT2748" s="168" t="s">
        <v>264</v>
      </c>
      <c r="AU2748" s="168" t="s">
        <v>82</v>
      </c>
      <c r="AV2748" s="13" t="s">
        <v>80</v>
      </c>
      <c r="AW2748" s="13" t="s">
        <v>34</v>
      </c>
      <c r="AX2748" s="13" t="s">
        <v>73</v>
      </c>
      <c r="AY2748" s="168" t="s">
        <v>252</v>
      </c>
    </row>
    <row r="2749" spans="2:51" s="14" customFormat="1" ht="11.25">
      <c r="B2749" s="174"/>
      <c r="D2749" s="160" t="s">
        <v>264</v>
      </c>
      <c r="E2749" s="175" t="s">
        <v>3</v>
      </c>
      <c r="F2749" s="176" t="s">
        <v>373</v>
      </c>
      <c r="H2749" s="177">
        <v>12</v>
      </c>
      <c r="I2749" s="178"/>
      <c r="L2749" s="174"/>
      <c r="M2749" s="179"/>
      <c r="N2749" s="180"/>
      <c r="O2749" s="180"/>
      <c r="P2749" s="180"/>
      <c r="Q2749" s="180"/>
      <c r="R2749" s="180"/>
      <c r="S2749" s="180"/>
      <c r="T2749" s="181"/>
      <c r="AT2749" s="175" t="s">
        <v>264</v>
      </c>
      <c r="AU2749" s="175" t="s">
        <v>82</v>
      </c>
      <c r="AV2749" s="14" t="s">
        <v>82</v>
      </c>
      <c r="AW2749" s="14" t="s">
        <v>34</v>
      </c>
      <c r="AX2749" s="14" t="s">
        <v>73</v>
      </c>
      <c r="AY2749" s="175" t="s">
        <v>252</v>
      </c>
    </row>
    <row r="2750" spans="2:51" s="13" customFormat="1" ht="11.25">
      <c r="B2750" s="167"/>
      <c r="D2750" s="160" t="s">
        <v>264</v>
      </c>
      <c r="E2750" s="168" t="s">
        <v>3</v>
      </c>
      <c r="F2750" s="169" t="s">
        <v>7963</v>
      </c>
      <c r="H2750" s="168" t="s">
        <v>3</v>
      </c>
      <c r="I2750" s="170"/>
      <c r="L2750" s="167"/>
      <c r="M2750" s="171"/>
      <c r="N2750" s="172"/>
      <c r="O2750" s="172"/>
      <c r="P2750" s="172"/>
      <c r="Q2750" s="172"/>
      <c r="R2750" s="172"/>
      <c r="S2750" s="172"/>
      <c r="T2750" s="173"/>
      <c r="AT2750" s="168" t="s">
        <v>264</v>
      </c>
      <c r="AU2750" s="168" t="s">
        <v>82</v>
      </c>
      <c r="AV2750" s="13" t="s">
        <v>80</v>
      </c>
      <c r="AW2750" s="13" t="s">
        <v>34</v>
      </c>
      <c r="AX2750" s="13" t="s">
        <v>73</v>
      </c>
      <c r="AY2750" s="168" t="s">
        <v>252</v>
      </c>
    </row>
    <row r="2751" spans="2:51" s="14" customFormat="1" ht="11.25">
      <c r="B2751" s="174"/>
      <c r="D2751" s="160" t="s">
        <v>264</v>
      </c>
      <c r="E2751" s="175" t="s">
        <v>3</v>
      </c>
      <c r="F2751" s="176" t="s">
        <v>326</v>
      </c>
      <c r="H2751" s="177">
        <v>23</v>
      </c>
      <c r="I2751" s="178"/>
      <c r="L2751" s="174"/>
      <c r="M2751" s="179"/>
      <c r="N2751" s="180"/>
      <c r="O2751" s="180"/>
      <c r="P2751" s="180"/>
      <c r="Q2751" s="180"/>
      <c r="R2751" s="180"/>
      <c r="S2751" s="180"/>
      <c r="T2751" s="181"/>
      <c r="AT2751" s="175" t="s">
        <v>264</v>
      </c>
      <c r="AU2751" s="175" t="s">
        <v>82</v>
      </c>
      <c r="AV2751" s="14" t="s">
        <v>82</v>
      </c>
      <c r="AW2751" s="14" t="s">
        <v>34</v>
      </c>
      <c r="AX2751" s="14" t="s">
        <v>73</v>
      </c>
      <c r="AY2751" s="175" t="s">
        <v>252</v>
      </c>
    </row>
    <row r="2752" spans="2:51" s="13" customFormat="1" ht="11.25">
      <c r="B2752" s="167"/>
      <c r="D2752" s="160" t="s">
        <v>264</v>
      </c>
      <c r="E2752" s="168" t="s">
        <v>3</v>
      </c>
      <c r="F2752" s="169" t="s">
        <v>7964</v>
      </c>
      <c r="H2752" s="168" t="s">
        <v>3</v>
      </c>
      <c r="I2752" s="170"/>
      <c r="L2752" s="167"/>
      <c r="M2752" s="171"/>
      <c r="N2752" s="172"/>
      <c r="O2752" s="172"/>
      <c r="P2752" s="172"/>
      <c r="Q2752" s="172"/>
      <c r="R2752" s="172"/>
      <c r="S2752" s="172"/>
      <c r="T2752" s="173"/>
      <c r="AT2752" s="168" t="s">
        <v>264</v>
      </c>
      <c r="AU2752" s="168" t="s">
        <v>82</v>
      </c>
      <c r="AV2752" s="13" t="s">
        <v>80</v>
      </c>
      <c r="AW2752" s="13" t="s">
        <v>34</v>
      </c>
      <c r="AX2752" s="13" t="s">
        <v>73</v>
      </c>
      <c r="AY2752" s="168" t="s">
        <v>252</v>
      </c>
    </row>
    <row r="2753" spans="2:51" s="14" customFormat="1" ht="11.25">
      <c r="B2753" s="174"/>
      <c r="D2753" s="160" t="s">
        <v>264</v>
      </c>
      <c r="E2753" s="175" t="s">
        <v>3</v>
      </c>
      <c r="F2753" s="176" t="s">
        <v>296</v>
      </c>
      <c r="H2753" s="177">
        <v>5</v>
      </c>
      <c r="I2753" s="178"/>
      <c r="L2753" s="174"/>
      <c r="M2753" s="179"/>
      <c r="N2753" s="180"/>
      <c r="O2753" s="180"/>
      <c r="P2753" s="180"/>
      <c r="Q2753" s="180"/>
      <c r="R2753" s="180"/>
      <c r="S2753" s="180"/>
      <c r="T2753" s="181"/>
      <c r="AT2753" s="175" t="s">
        <v>264</v>
      </c>
      <c r="AU2753" s="175" t="s">
        <v>82</v>
      </c>
      <c r="AV2753" s="14" t="s">
        <v>82</v>
      </c>
      <c r="AW2753" s="14" t="s">
        <v>34</v>
      </c>
      <c r="AX2753" s="14" t="s">
        <v>73</v>
      </c>
      <c r="AY2753" s="175" t="s">
        <v>252</v>
      </c>
    </row>
    <row r="2754" spans="2:51" s="13" customFormat="1" ht="11.25">
      <c r="B2754" s="167"/>
      <c r="D2754" s="160" t="s">
        <v>264</v>
      </c>
      <c r="E2754" s="168" t="s">
        <v>3</v>
      </c>
      <c r="F2754" s="169" t="s">
        <v>7965</v>
      </c>
      <c r="H2754" s="168" t="s">
        <v>3</v>
      </c>
      <c r="I2754" s="170"/>
      <c r="L2754" s="167"/>
      <c r="M2754" s="171"/>
      <c r="N2754" s="172"/>
      <c r="O2754" s="172"/>
      <c r="P2754" s="172"/>
      <c r="Q2754" s="172"/>
      <c r="R2754" s="172"/>
      <c r="S2754" s="172"/>
      <c r="T2754" s="173"/>
      <c r="AT2754" s="168" t="s">
        <v>264</v>
      </c>
      <c r="AU2754" s="168" t="s">
        <v>82</v>
      </c>
      <c r="AV2754" s="13" t="s">
        <v>80</v>
      </c>
      <c r="AW2754" s="13" t="s">
        <v>34</v>
      </c>
      <c r="AX2754" s="13" t="s">
        <v>73</v>
      </c>
      <c r="AY2754" s="168" t="s">
        <v>252</v>
      </c>
    </row>
    <row r="2755" spans="2:51" s="14" customFormat="1" ht="11.25">
      <c r="B2755" s="174"/>
      <c r="D2755" s="160" t="s">
        <v>264</v>
      </c>
      <c r="E2755" s="175" t="s">
        <v>3</v>
      </c>
      <c r="F2755" s="176" t="s">
        <v>373</v>
      </c>
      <c r="H2755" s="177">
        <v>12</v>
      </c>
      <c r="I2755" s="178"/>
      <c r="L2755" s="174"/>
      <c r="M2755" s="179"/>
      <c r="N2755" s="180"/>
      <c r="O2755" s="180"/>
      <c r="P2755" s="180"/>
      <c r="Q2755" s="180"/>
      <c r="R2755" s="180"/>
      <c r="S2755" s="180"/>
      <c r="T2755" s="181"/>
      <c r="AT2755" s="175" t="s">
        <v>264</v>
      </c>
      <c r="AU2755" s="175" t="s">
        <v>82</v>
      </c>
      <c r="AV2755" s="14" t="s">
        <v>82</v>
      </c>
      <c r="AW2755" s="14" t="s">
        <v>34</v>
      </c>
      <c r="AX2755" s="14" t="s">
        <v>73</v>
      </c>
      <c r="AY2755" s="175" t="s">
        <v>252</v>
      </c>
    </row>
    <row r="2756" spans="2:51" s="13" customFormat="1" ht="11.25">
      <c r="B2756" s="167"/>
      <c r="D2756" s="160" t="s">
        <v>264</v>
      </c>
      <c r="E2756" s="168" t="s">
        <v>3</v>
      </c>
      <c r="F2756" s="169" t="s">
        <v>7966</v>
      </c>
      <c r="H2756" s="168" t="s">
        <v>3</v>
      </c>
      <c r="I2756" s="170"/>
      <c r="L2756" s="167"/>
      <c r="M2756" s="171"/>
      <c r="N2756" s="172"/>
      <c r="O2756" s="172"/>
      <c r="P2756" s="172"/>
      <c r="Q2756" s="172"/>
      <c r="R2756" s="172"/>
      <c r="S2756" s="172"/>
      <c r="T2756" s="173"/>
      <c r="AT2756" s="168" t="s">
        <v>264</v>
      </c>
      <c r="AU2756" s="168" t="s">
        <v>82</v>
      </c>
      <c r="AV2756" s="13" t="s">
        <v>80</v>
      </c>
      <c r="AW2756" s="13" t="s">
        <v>34</v>
      </c>
      <c r="AX2756" s="13" t="s">
        <v>73</v>
      </c>
      <c r="AY2756" s="168" t="s">
        <v>252</v>
      </c>
    </row>
    <row r="2757" spans="2:51" s="14" customFormat="1" ht="11.25">
      <c r="B2757" s="174"/>
      <c r="D2757" s="160" t="s">
        <v>264</v>
      </c>
      <c r="E2757" s="175" t="s">
        <v>3</v>
      </c>
      <c r="F2757" s="176" t="s">
        <v>326</v>
      </c>
      <c r="H2757" s="177">
        <v>23</v>
      </c>
      <c r="I2757" s="178"/>
      <c r="L2757" s="174"/>
      <c r="M2757" s="179"/>
      <c r="N2757" s="180"/>
      <c r="O2757" s="180"/>
      <c r="P2757" s="180"/>
      <c r="Q2757" s="180"/>
      <c r="R2757" s="180"/>
      <c r="S2757" s="180"/>
      <c r="T2757" s="181"/>
      <c r="AT2757" s="175" t="s">
        <v>264</v>
      </c>
      <c r="AU2757" s="175" t="s">
        <v>82</v>
      </c>
      <c r="AV2757" s="14" t="s">
        <v>82</v>
      </c>
      <c r="AW2757" s="14" t="s">
        <v>34</v>
      </c>
      <c r="AX2757" s="14" t="s">
        <v>73</v>
      </c>
      <c r="AY2757" s="175" t="s">
        <v>252</v>
      </c>
    </row>
    <row r="2758" spans="2:51" s="13" customFormat="1" ht="11.25">
      <c r="B2758" s="167"/>
      <c r="D2758" s="160" t="s">
        <v>264</v>
      </c>
      <c r="E2758" s="168" t="s">
        <v>3</v>
      </c>
      <c r="F2758" s="169" t="s">
        <v>7967</v>
      </c>
      <c r="H2758" s="168" t="s">
        <v>3</v>
      </c>
      <c r="I2758" s="170"/>
      <c r="L2758" s="167"/>
      <c r="M2758" s="171"/>
      <c r="N2758" s="172"/>
      <c r="O2758" s="172"/>
      <c r="P2758" s="172"/>
      <c r="Q2758" s="172"/>
      <c r="R2758" s="172"/>
      <c r="S2758" s="172"/>
      <c r="T2758" s="173"/>
      <c r="AT2758" s="168" t="s">
        <v>264</v>
      </c>
      <c r="AU2758" s="168" t="s">
        <v>82</v>
      </c>
      <c r="AV2758" s="13" t="s">
        <v>80</v>
      </c>
      <c r="AW2758" s="13" t="s">
        <v>34</v>
      </c>
      <c r="AX2758" s="13" t="s">
        <v>73</v>
      </c>
      <c r="AY2758" s="168" t="s">
        <v>252</v>
      </c>
    </row>
    <row r="2759" spans="2:51" s="14" customFormat="1" ht="11.25">
      <c r="B2759" s="174"/>
      <c r="D2759" s="160" t="s">
        <v>264</v>
      </c>
      <c r="E2759" s="175" t="s">
        <v>3</v>
      </c>
      <c r="F2759" s="176" t="s">
        <v>296</v>
      </c>
      <c r="H2759" s="177">
        <v>5</v>
      </c>
      <c r="I2759" s="178"/>
      <c r="L2759" s="174"/>
      <c r="M2759" s="179"/>
      <c r="N2759" s="180"/>
      <c r="O2759" s="180"/>
      <c r="P2759" s="180"/>
      <c r="Q2759" s="180"/>
      <c r="R2759" s="180"/>
      <c r="S2759" s="180"/>
      <c r="T2759" s="181"/>
      <c r="AT2759" s="175" t="s">
        <v>264</v>
      </c>
      <c r="AU2759" s="175" t="s">
        <v>82</v>
      </c>
      <c r="AV2759" s="14" t="s">
        <v>82</v>
      </c>
      <c r="AW2759" s="14" t="s">
        <v>34</v>
      </c>
      <c r="AX2759" s="14" t="s">
        <v>73</v>
      </c>
      <c r="AY2759" s="175" t="s">
        <v>252</v>
      </c>
    </row>
    <row r="2760" spans="2:51" s="13" customFormat="1" ht="11.25">
      <c r="B2760" s="167"/>
      <c r="D2760" s="160" t="s">
        <v>264</v>
      </c>
      <c r="E2760" s="168" t="s">
        <v>3</v>
      </c>
      <c r="F2760" s="169" t="s">
        <v>7968</v>
      </c>
      <c r="H2760" s="168" t="s">
        <v>3</v>
      </c>
      <c r="I2760" s="170"/>
      <c r="L2760" s="167"/>
      <c r="M2760" s="171"/>
      <c r="N2760" s="172"/>
      <c r="O2760" s="172"/>
      <c r="P2760" s="172"/>
      <c r="Q2760" s="172"/>
      <c r="R2760" s="172"/>
      <c r="S2760" s="172"/>
      <c r="T2760" s="173"/>
      <c r="AT2760" s="168" t="s">
        <v>264</v>
      </c>
      <c r="AU2760" s="168" t="s">
        <v>82</v>
      </c>
      <c r="AV2760" s="13" t="s">
        <v>80</v>
      </c>
      <c r="AW2760" s="13" t="s">
        <v>34</v>
      </c>
      <c r="AX2760" s="13" t="s">
        <v>73</v>
      </c>
      <c r="AY2760" s="168" t="s">
        <v>252</v>
      </c>
    </row>
    <row r="2761" spans="2:51" s="14" customFormat="1" ht="11.25">
      <c r="B2761" s="174"/>
      <c r="D2761" s="160" t="s">
        <v>264</v>
      </c>
      <c r="E2761" s="175" t="s">
        <v>3</v>
      </c>
      <c r="F2761" s="176" t="s">
        <v>373</v>
      </c>
      <c r="H2761" s="177">
        <v>12</v>
      </c>
      <c r="I2761" s="178"/>
      <c r="L2761" s="174"/>
      <c r="M2761" s="179"/>
      <c r="N2761" s="180"/>
      <c r="O2761" s="180"/>
      <c r="P2761" s="180"/>
      <c r="Q2761" s="180"/>
      <c r="R2761" s="180"/>
      <c r="S2761" s="180"/>
      <c r="T2761" s="181"/>
      <c r="AT2761" s="175" t="s">
        <v>264</v>
      </c>
      <c r="AU2761" s="175" t="s">
        <v>82</v>
      </c>
      <c r="AV2761" s="14" t="s">
        <v>82</v>
      </c>
      <c r="AW2761" s="14" t="s">
        <v>34</v>
      </c>
      <c r="AX2761" s="14" t="s">
        <v>73</v>
      </c>
      <c r="AY2761" s="175" t="s">
        <v>252</v>
      </c>
    </row>
    <row r="2762" spans="2:51" s="13" customFormat="1" ht="11.25">
      <c r="B2762" s="167"/>
      <c r="D2762" s="160" t="s">
        <v>264</v>
      </c>
      <c r="E2762" s="168" t="s">
        <v>3</v>
      </c>
      <c r="F2762" s="169" t="s">
        <v>7969</v>
      </c>
      <c r="H2762" s="168" t="s">
        <v>3</v>
      </c>
      <c r="I2762" s="170"/>
      <c r="L2762" s="167"/>
      <c r="M2762" s="171"/>
      <c r="N2762" s="172"/>
      <c r="O2762" s="172"/>
      <c r="P2762" s="172"/>
      <c r="Q2762" s="172"/>
      <c r="R2762" s="172"/>
      <c r="S2762" s="172"/>
      <c r="T2762" s="173"/>
      <c r="AT2762" s="168" t="s">
        <v>264</v>
      </c>
      <c r="AU2762" s="168" t="s">
        <v>82</v>
      </c>
      <c r="AV2762" s="13" t="s">
        <v>80</v>
      </c>
      <c r="AW2762" s="13" t="s">
        <v>34</v>
      </c>
      <c r="AX2762" s="13" t="s">
        <v>73</v>
      </c>
      <c r="AY2762" s="168" t="s">
        <v>252</v>
      </c>
    </row>
    <row r="2763" spans="2:51" s="14" customFormat="1" ht="11.25">
      <c r="B2763" s="174"/>
      <c r="D2763" s="160" t="s">
        <v>264</v>
      </c>
      <c r="E2763" s="175" t="s">
        <v>3</v>
      </c>
      <c r="F2763" s="176" t="s">
        <v>326</v>
      </c>
      <c r="H2763" s="177">
        <v>23</v>
      </c>
      <c r="I2763" s="178"/>
      <c r="L2763" s="174"/>
      <c r="M2763" s="179"/>
      <c r="N2763" s="180"/>
      <c r="O2763" s="180"/>
      <c r="P2763" s="180"/>
      <c r="Q2763" s="180"/>
      <c r="R2763" s="180"/>
      <c r="S2763" s="180"/>
      <c r="T2763" s="181"/>
      <c r="AT2763" s="175" t="s">
        <v>264</v>
      </c>
      <c r="AU2763" s="175" t="s">
        <v>82</v>
      </c>
      <c r="AV2763" s="14" t="s">
        <v>82</v>
      </c>
      <c r="AW2763" s="14" t="s">
        <v>34</v>
      </c>
      <c r="AX2763" s="14" t="s">
        <v>73</v>
      </c>
      <c r="AY2763" s="175" t="s">
        <v>252</v>
      </c>
    </row>
    <row r="2764" spans="2:51" s="16" customFormat="1" ht="11.25">
      <c r="B2764" s="190"/>
      <c r="D2764" s="160" t="s">
        <v>264</v>
      </c>
      <c r="E2764" s="191" t="s">
        <v>3</v>
      </c>
      <c r="F2764" s="192" t="s">
        <v>354</v>
      </c>
      <c r="H2764" s="193">
        <v>200</v>
      </c>
      <c r="I2764" s="194"/>
      <c r="L2764" s="190"/>
      <c r="M2764" s="195"/>
      <c r="N2764" s="196"/>
      <c r="O2764" s="196"/>
      <c r="P2764" s="196"/>
      <c r="Q2764" s="196"/>
      <c r="R2764" s="196"/>
      <c r="S2764" s="196"/>
      <c r="T2764" s="197"/>
      <c r="AT2764" s="191" t="s">
        <v>264</v>
      </c>
      <c r="AU2764" s="191" t="s">
        <v>82</v>
      </c>
      <c r="AV2764" s="16" t="s">
        <v>95</v>
      </c>
      <c r="AW2764" s="16" t="s">
        <v>34</v>
      </c>
      <c r="AX2764" s="16" t="s">
        <v>73</v>
      </c>
      <c r="AY2764" s="191" t="s">
        <v>252</v>
      </c>
    </row>
    <row r="2765" spans="2:51" s="13" customFormat="1" ht="11.25">
      <c r="B2765" s="167"/>
      <c r="D2765" s="160" t="s">
        <v>264</v>
      </c>
      <c r="E2765" s="168" t="s">
        <v>3</v>
      </c>
      <c r="F2765" s="169" t="s">
        <v>7970</v>
      </c>
      <c r="H2765" s="168" t="s">
        <v>3</v>
      </c>
      <c r="I2765" s="170"/>
      <c r="L2765" s="167"/>
      <c r="M2765" s="171"/>
      <c r="N2765" s="172"/>
      <c r="O2765" s="172"/>
      <c r="P2765" s="172"/>
      <c r="Q2765" s="172"/>
      <c r="R2765" s="172"/>
      <c r="S2765" s="172"/>
      <c r="T2765" s="173"/>
      <c r="AT2765" s="168" t="s">
        <v>264</v>
      </c>
      <c r="AU2765" s="168" t="s">
        <v>82</v>
      </c>
      <c r="AV2765" s="13" t="s">
        <v>80</v>
      </c>
      <c r="AW2765" s="13" t="s">
        <v>34</v>
      </c>
      <c r="AX2765" s="13" t="s">
        <v>73</v>
      </c>
      <c r="AY2765" s="168" t="s">
        <v>252</v>
      </c>
    </row>
    <row r="2766" spans="2:51" s="13" customFormat="1" ht="11.25">
      <c r="B2766" s="167"/>
      <c r="D2766" s="160" t="s">
        <v>264</v>
      </c>
      <c r="E2766" s="168" t="s">
        <v>3</v>
      </c>
      <c r="F2766" s="169" t="s">
        <v>7971</v>
      </c>
      <c r="H2766" s="168" t="s">
        <v>3</v>
      </c>
      <c r="I2766" s="170"/>
      <c r="L2766" s="167"/>
      <c r="M2766" s="171"/>
      <c r="N2766" s="172"/>
      <c r="O2766" s="172"/>
      <c r="P2766" s="172"/>
      <c r="Q2766" s="172"/>
      <c r="R2766" s="172"/>
      <c r="S2766" s="172"/>
      <c r="T2766" s="173"/>
      <c r="AT2766" s="168" t="s">
        <v>264</v>
      </c>
      <c r="AU2766" s="168" t="s">
        <v>82</v>
      </c>
      <c r="AV2766" s="13" t="s">
        <v>80</v>
      </c>
      <c r="AW2766" s="13" t="s">
        <v>34</v>
      </c>
      <c r="AX2766" s="13" t="s">
        <v>73</v>
      </c>
      <c r="AY2766" s="168" t="s">
        <v>252</v>
      </c>
    </row>
    <row r="2767" spans="2:51" s="14" customFormat="1" ht="11.25">
      <c r="B2767" s="174"/>
      <c r="D2767" s="160" t="s">
        <v>264</v>
      </c>
      <c r="E2767" s="175" t="s">
        <v>3</v>
      </c>
      <c r="F2767" s="176" t="s">
        <v>429</v>
      </c>
      <c r="H2767" s="177">
        <v>19</v>
      </c>
      <c r="I2767" s="178"/>
      <c r="L2767" s="174"/>
      <c r="M2767" s="179"/>
      <c r="N2767" s="180"/>
      <c r="O2767" s="180"/>
      <c r="P2767" s="180"/>
      <c r="Q2767" s="180"/>
      <c r="R2767" s="180"/>
      <c r="S2767" s="180"/>
      <c r="T2767" s="181"/>
      <c r="AT2767" s="175" t="s">
        <v>264</v>
      </c>
      <c r="AU2767" s="175" t="s">
        <v>82</v>
      </c>
      <c r="AV2767" s="14" t="s">
        <v>82</v>
      </c>
      <c r="AW2767" s="14" t="s">
        <v>34</v>
      </c>
      <c r="AX2767" s="14" t="s">
        <v>73</v>
      </c>
      <c r="AY2767" s="175" t="s">
        <v>252</v>
      </c>
    </row>
    <row r="2768" spans="2:51" s="13" customFormat="1" ht="11.25">
      <c r="B2768" s="167"/>
      <c r="D2768" s="160" t="s">
        <v>264</v>
      </c>
      <c r="E2768" s="168" t="s">
        <v>3</v>
      </c>
      <c r="F2768" s="169" t="s">
        <v>7972</v>
      </c>
      <c r="H2768" s="168" t="s">
        <v>3</v>
      </c>
      <c r="I2768" s="170"/>
      <c r="L2768" s="167"/>
      <c r="M2768" s="171"/>
      <c r="N2768" s="172"/>
      <c r="O2768" s="172"/>
      <c r="P2768" s="172"/>
      <c r="Q2768" s="172"/>
      <c r="R2768" s="172"/>
      <c r="S2768" s="172"/>
      <c r="T2768" s="173"/>
      <c r="AT2768" s="168" t="s">
        <v>264</v>
      </c>
      <c r="AU2768" s="168" t="s">
        <v>82</v>
      </c>
      <c r="AV2768" s="13" t="s">
        <v>80</v>
      </c>
      <c r="AW2768" s="13" t="s">
        <v>34</v>
      </c>
      <c r="AX2768" s="13" t="s">
        <v>73</v>
      </c>
      <c r="AY2768" s="168" t="s">
        <v>252</v>
      </c>
    </row>
    <row r="2769" spans="1:65" s="14" customFormat="1" ht="11.25">
      <c r="B2769" s="174"/>
      <c r="D2769" s="160" t="s">
        <v>264</v>
      </c>
      <c r="E2769" s="175" t="s">
        <v>3</v>
      </c>
      <c r="F2769" s="176" t="s">
        <v>786</v>
      </c>
      <c r="H2769" s="177">
        <v>52</v>
      </c>
      <c r="I2769" s="178"/>
      <c r="L2769" s="174"/>
      <c r="M2769" s="179"/>
      <c r="N2769" s="180"/>
      <c r="O2769" s="180"/>
      <c r="P2769" s="180"/>
      <c r="Q2769" s="180"/>
      <c r="R2769" s="180"/>
      <c r="S2769" s="180"/>
      <c r="T2769" s="181"/>
      <c r="AT2769" s="175" t="s">
        <v>264</v>
      </c>
      <c r="AU2769" s="175" t="s">
        <v>82</v>
      </c>
      <c r="AV2769" s="14" t="s">
        <v>82</v>
      </c>
      <c r="AW2769" s="14" t="s">
        <v>34</v>
      </c>
      <c r="AX2769" s="14" t="s">
        <v>73</v>
      </c>
      <c r="AY2769" s="175" t="s">
        <v>252</v>
      </c>
    </row>
    <row r="2770" spans="1:65" s="16" customFormat="1" ht="11.25">
      <c r="B2770" s="190"/>
      <c r="D2770" s="160" t="s">
        <v>264</v>
      </c>
      <c r="E2770" s="191" t="s">
        <v>3</v>
      </c>
      <c r="F2770" s="192" t="s">
        <v>354</v>
      </c>
      <c r="H2770" s="193">
        <v>71</v>
      </c>
      <c r="I2770" s="194"/>
      <c r="L2770" s="190"/>
      <c r="M2770" s="195"/>
      <c r="N2770" s="196"/>
      <c r="O2770" s="196"/>
      <c r="P2770" s="196"/>
      <c r="Q2770" s="196"/>
      <c r="R2770" s="196"/>
      <c r="S2770" s="196"/>
      <c r="T2770" s="197"/>
      <c r="AT2770" s="191" t="s">
        <v>264</v>
      </c>
      <c r="AU2770" s="191" t="s">
        <v>82</v>
      </c>
      <c r="AV2770" s="16" t="s">
        <v>95</v>
      </c>
      <c r="AW2770" s="16" t="s">
        <v>34</v>
      </c>
      <c r="AX2770" s="16" t="s">
        <v>73</v>
      </c>
      <c r="AY2770" s="191" t="s">
        <v>252</v>
      </c>
    </row>
    <row r="2771" spans="1:65" s="13" customFormat="1" ht="11.25">
      <c r="B2771" s="167"/>
      <c r="D2771" s="160" t="s">
        <v>264</v>
      </c>
      <c r="E2771" s="168" t="s">
        <v>3</v>
      </c>
      <c r="F2771" s="169" t="s">
        <v>7973</v>
      </c>
      <c r="H2771" s="168" t="s">
        <v>3</v>
      </c>
      <c r="I2771" s="170"/>
      <c r="L2771" s="167"/>
      <c r="M2771" s="171"/>
      <c r="N2771" s="172"/>
      <c r="O2771" s="172"/>
      <c r="P2771" s="172"/>
      <c r="Q2771" s="172"/>
      <c r="R2771" s="172"/>
      <c r="S2771" s="172"/>
      <c r="T2771" s="173"/>
      <c r="AT2771" s="168" t="s">
        <v>264</v>
      </c>
      <c r="AU2771" s="168" t="s">
        <v>82</v>
      </c>
      <c r="AV2771" s="13" t="s">
        <v>80</v>
      </c>
      <c r="AW2771" s="13" t="s">
        <v>34</v>
      </c>
      <c r="AX2771" s="13" t="s">
        <v>73</v>
      </c>
      <c r="AY2771" s="168" t="s">
        <v>252</v>
      </c>
    </row>
    <row r="2772" spans="1:65" s="13" customFormat="1" ht="11.25">
      <c r="B2772" s="167"/>
      <c r="D2772" s="160" t="s">
        <v>264</v>
      </c>
      <c r="E2772" s="168" t="s">
        <v>3</v>
      </c>
      <c r="F2772" s="169" t="s">
        <v>7974</v>
      </c>
      <c r="H2772" s="168" t="s">
        <v>3</v>
      </c>
      <c r="I2772" s="170"/>
      <c r="L2772" s="167"/>
      <c r="M2772" s="171"/>
      <c r="N2772" s="172"/>
      <c r="O2772" s="172"/>
      <c r="P2772" s="172"/>
      <c r="Q2772" s="172"/>
      <c r="R2772" s="172"/>
      <c r="S2772" s="172"/>
      <c r="T2772" s="173"/>
      <c r="AT2772" s="168" t="s">
        <v>264</v>
      </c>
      <c r="AU2772" s="168" t="s">
        <v>82</v>
      </c>
      <c r="AV2772" s="13" t="s">
        <v>80</v>
      </c>
      <c r="AW2772" s="13" t="s">
        <v>34</v>
      </c>
      <c r="AX2772" s="13" t="s">
        <v>73</v>
      </c>
      <c r="AY2772" s="168" t="s">
        <v>252</v>
      </c>
    </row>
    <row r="2773" spans="1:65" s="14" customFormat="1" ht="11.25">
      <c r="B2773" s="174"/>
      <c r="D2773" s="160" t="s">
        <v>264</v>
      </c>
      <c r="E2773" s="175" t="s">
        <v>3</v>
      </c>
      <c r="F2773" s="176" t="s">
        <v>9</v>
      </c>
      <c r="H2773" s="177">
        <v>15</v>
      </c>
      <c r="I2773" s="178"/>
      <c r="L2773" s="174"/>
      <c r="M2773" s="179"/>
      <c r="N2773" s="180"/>
      <c r="O2773" s="180"/>
      <c r="P2773" s="180"/>
      <c r="Q2773" s="180"/>
      <c r="R2773" s="180"/>
      <c r="S2773" s="180"/>
      <c r="T2773" s="181"/>
      <c r="AT2773" s="175" t="s">
        <v>264</v>
      </c>
      <c r="AU2773" s="175" t="s">
        <v>82</v>
      </c>
      <c r="AV2773" s="14" t="s">
        <v>82</v>
      </c>
      <c r="AW2773" s="14" t="s">
        <v>34</v>
      </c>
      <c r="AX2773" s="14" t="s">
        <v>73</v>
      </c>
      <c r="AY2773" s="175" t="s">
        <v>252</v>
      </c>
    </row>
    <row r="2774" spans="1:65" s="16" customFormat="1" ht="11.25">
      <c r="B2774" s="190"/>
      <c r="D2774" s="160" t="s">
        <v>264</v>
      </c>
      <c r="E2774" s="191" t="s">
        <v>3</v>
      </c>
      <c r="F2774" s="192" t="s">
        <v>354</v>
      </c>
      <c r="H2774" s="193">
        <v>15</v>
      </c>
      <c r="I2774" s="194"/>
      <c r="L2774" s="190"/>
      <c r="M2774" s="195"/>
      <c r="N2774" s="196"/>
      <c r="O2774" s="196"/>
      <c r="P2774" s="196"/>
      <c r="Q2774" s="196"/>
      <c r="R2774" s="196"/>
      <c r="S2774" s="196"/>
      <c r="T2774" s="197"/>
      <c r="AT2774" s="191" t="s">
        <v>264</v>
      </c>
      <c r="AU2774" s="191" t="s">
        <v>82</v>
      </c>
      <c r="AV2774" s="16" t="s">
        <v>95</v>
      </c>
      <c r="AW2774" s="16" t="s">
        <v>34</v>
      </c>
      <c r="AX2774" s="16" t="s">
        <v>73</v>
      </c>
      <c r="AY2774" s="191" t="s">
        <v>252</v>
      </c>
    </row>
    <row r="2775" spans="1:65" s="15" customFormat="1" ht="11.25">
      <c r="B2775" s="182"/>
      <c r="D2775" s="160" t="s">
        <v>264</v>
      </c>
      <c r="E2775" s="183" t="s">
        <v>3</v>
      </c>
      <c r="F2775" s="184" t="s">
        <v>269</v>
      </c>
      <c r="H2775" s="185">
        <v>286</v>
      </c>
      <c r="I2775" s="186"/>
      <c r="L2775" s="182"/>
      <c r="M2775" s="187"/>
      <c r="N2775" s="188"/>
      <c r="O2775" s="188"/>
      <c r="P2775" s="188"/>
      <c r="Q2775" s="188"/>
      <c r="R2775" s="188"/>
      <c r="S2775" s="188"/>
      <c r="T2775" s="189"/>
      <c r="AT2775" s="183" t="s">
        <v>264</v>
      </c>
      <c r="AU2775" s="183" t="s">
        <v>82</v>
      </c>
      <c r="AV2775" s="15" t="s">
        <v>258</v>
      </c>
      <c r="AW2775" s="15" t="s">
        <v>34</v>
      </c>
      <c r="AX2775" s="15" t="s">
        <v>80</v>
      </c>
      <c r="AY2775" s="183" t="s">
        <v>252</v>
      </c>
    </row>
    <row r="2776" spans="1:65" s="2" customFormat="1" ht="16.5" customHeight="1">
      <c r="A2776" s="34"/>
      <c r="B2776" s="145"/>
      <c r="C2776" s="198" t="s">
        <v>1060</v>
      </c>
      <c r="D2776" s="198" t="s">
        <v>361</v>
      </c>
      <c r="E2776" s="199" t="s">
        <v>7975</v>
      </c>
      <c r="F2776" s="200" t="s">
        <v>7976</v>
      </c>
      <c r="G2776" s="201" t="s">
        <v>331</v>
      </c>
      <c r="H2776" s="202">
        <v>220</v>
      </c>
      <c r="I2776" s="203"/>
      <c r="J2776" s="204">
        <f>ROUND(I2776*H2776,2)</f>
        <v>0</v>
      </c>
      <c r="K2776" s="205"/>
      <c r="L2776" s="206"/>
      <c r="M2776" s="207" t="s">
        <v>3</v>
      </c>
      <c r="N2776" s="208" t="s">
        <v>44</v>
      </c>
      <c r="O2776" s="55"/>
      <c r="P2776" s="156">
        <f>O2776*H2776</f>
        <v>0</v>
      </c>
      <c r="Q2776" s="156">
        <v>0</v>
      </c>
      <c r="R2776" s="156">
        <f>Q2776*H2776</f>
        <v>0</v>
      </c>
      <c r="S2776" s="156">
        <v>0</v>
      </c>
      <c r="T2776" s="157">
        <f>S2776*H2776</f>
        <v>0</v>
      </c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  <c r="AR2776" s="158" t="s">
        <v>572</v>
      </c>
      <c r="AT2776" s="158" t="s">
        <v>361</v>
      </c>
      <c r="AU2776" s="158" t="s">
        <v>82</v>
      </c>
      <c r="AY2776" s="19" t="s">
        <v>252</v>
      </c>
      <c r="BE2776" s="159">
        <f>IF(N2776="základní",J2776,0)</f>
        <v>0</v>
      </c>
      <c r="BF2776" s="159">
        <f>IF(N2776="snížená",J2776,0)</f>
        <v>0</v>
      </c>
      <c r="BG2776" s="159">
        <f>IF(N2776="zákl. přenesená",J2776,0)</f>
        <v>0</v>
      </c>
      <c r="BH2776" s="159">
        <f>IF(N2776="sníž. přenesená",J2776,0)</f>
        <v>0</v>
      </c>
      <c r="BI2776" s="159">
        <f>IF(N2776="nulová",J2776,0)</f>
        <v>0</v>
      </c>
      <c r="BJ2776" s="19" t="s">
        <v>80</v>
      </c>
      <c r="BK2776" s="159">
        <f>ROUND(I2776*H2776,2)</f>
        <v>0</v>
      </c>
      <c r="BL2776" s="19" t="s">
        <v>406</v>
      </c>
      <c r="BM2776" s="158" t="s">
        <v>7977</v>
      </c>
    </row>
    <row r="2777" spans="1:65" s="2" customFormat="1" ht="11.25">
      <c r="A2777" s="34"/>
      <c r="B2777" s="35"/>
      <c r="C2777" s="34"/>
      <c r="D2777" s="160" t="s">
        <v>260</v>
      </c>
      <c r="E2777" s="34"/>
      <c r="F2777" s="161" t="s">
        <v>7976</v>
      </c>
      <c r="G2777" s="34"/>
      <c r="H2777" s="34"/>
      <c r="I2777" s="162"/>
      <c r="J2777" s="34"/>
      <c r="K2777" s="34"/>
      <c r="L2777" s="35"/>
      <c r="M2777" s="163"/>
      <c r="N2777" s="164"/>
      <c r="O2777" s="55"/>
      <c r="P2777" s="55"/>
      <c r="Q2777" s="55"/>
      <c r="R2777" s="55"/>
      <c r="S2777" s="55"/>
      <c r="T2777" s="56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  <c r="AT2777" s="19" t="s">
        <v>260</v>
      </c>
      <c r="AU2777" s="19" t="s">
        <v>82</v>
      </c>
    </row>
    <row r="2778" spans="1:65" s="14" customFormat="1" ht="11.25">
      <c r="B2778" s="174"/>
      <c r="D2778" s="160" t="s">
        <v>264</v>
      </c>
      <c r="F2778" s="176" t="s">
        <v>7978</v>
      </c>
      <c r="H2778" s="177">
        <v>220</v>
      </c>
      <c r="I2778" s="178"/>
      <c r="L2778" s="174"/>
      <c r="M2778" s="179"/>
      <c r="N2778" s="180"/>
      <c r="O2778" s="180"/>
      <c r="P2778" s="180"/>
      <c r="Q2778" s="180"/>
      <c r="R2778" s="180"/>
      <c r="S2778" s="180"/>
      <c r="T2778" s="181"/>
      <c r="AT2778" s="175" t="s">
        <v>264</v>
      </c>
      <c r="AU2778" s="175" t="s">
        <v>82</v>
      </c>
      <c r="AV2778" s="14" t="s">
        <v>82</v>
      </c>
      <c r="AW2778" s="14" t="s">
        <v>4</v>
      </c>
      <c r="AX2778" s="14" t="s">
        <v>80</v>
      </c>
      <c r="AY2778" s="175" t="s">
        <v>252</v>
      </c>
    </row>
    <row r="2779" spans="1:65" s="2" customFormat="1" ht="16.5" customHeight="1">
      <c r="A2779" s="34"/>
      <c r="B2779" s="145"/>
      <c r="C2779" s="198" t="s">
        <v>1066</v>
      </c>
      <c r="D2779" s="198" t="s">
        <v>361</v>
      </c>
      <c r="E2779" s="199" t="s">
        <v>7979</v>
      </c>
      <c r="F2779" s="200" t="s">
        <v>7980</v>
      </c>
      <c r="G2779" s="201" t="s">
        <v>331</v>
      </c>
      <c r="H2779" s="202">
        <v>78.099999999999994</v>
      </c>
      <c r="I2779" s="203"/>
      <c r="J2779" s="204">
        <f>ROUND(I2779*H2779,2)</f>
        <v>0</v>
      </c>
      <c r="K2779" s="205"/>
      <c r="L2779" s="206"/>
      <c r="M2779" s="207" t="s">
        <v>3</v>
      </c>
      <c r="N2779" s="208" t="s">
        <v>44</v>
      </c>
      <c r="O2779" s="55"/>
      <c r="P2779" s="156">
        <f>O2779*H2779</f>
        <v>0</v>
      </c>
      <c r="Q2779" s="156">
        <v>0</v>
      </c>
      <c r="R2779" s="156">
        <f>Q2779*H2779</f>
        <v>0</v>
      </c>
      <c r="S2779" s="156">
        <v>0</v>
      </c>
      <c r="T2779" s="157">
        <f>S2779*H2779</f>
        <v>0</v>
      </c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  <c r="AR2779" s="158" t="s">
        <v>572</v>
      </c>
      <c r="AT2779" s="158" t="s">
        <v>361</v>
      </c>
      <c r="AU2779" s="158" t="s">
        <v>82</v>
      </c>
      <c r="AY2779" s="19" t="s">
        <v>252</v>
      </c>
      <c r="BE2779" s="159">
        <f>IF(N2779="základní",J2779,0)</f>
        <v>0</v>
      </c>
      <c r="BF2779" s="159">
        <f>IF(N2779="snížená",J2779,0)</f>
        <v>0</v>
      </c>
      <c r="BG2779" s="159">
        <f>IF(N2779="zákl. přenesená",J2779,0)</f>
        <v>0</v>
      </c>
      <c r="BH2779" s="159">
        <f>IF(N2779="sníž. přenesená",J2779,0)</f>
        <v>0</v>
      </c>
      <c r="BI2779" s="159">
        <f>IF(N2779="nulová",J2779,0)</f>
        <v>0</v>
      </c>
      <c r="BJ2779" s="19" t="s">
        <v>80</v>
      </c>
      <c r="BK2779" s="159">
        <f>ROUND(I2779*H2779,2)</f>
        <v>0</v>
      </c>
      <c r="BL2779" s="19" t="s">
        <v>406</v>
      </c>
      <c r="BM2779" s="158" t="s">
        <v>7981</v>
      </c>
    </row>
    <row r="2780" spans="1:65" s="2" customFormat="1" ht="11.25">
      <c r="A2780" s="34"/>
      <c r="B2780" s="35"/>
      <c r="C2780" s="34"/>
      <c r="D2780" s="160" t="s">
        <v>260</v>
      </c>
      <c r="E2780" s="34"/>
      <c r="F2780" s="161" t="s">
        <v>7980</v>
      </c>
      <c r="G2780" s="34"/>
      <c r="H2780" s="34"/>
      <c r="I2780" s="162"/>
      <c r="J2780" s="34"/>
      <c r="K2780" s="34"/>
      <c r="L2780" s="35"/>
      <c r="M2780" s="163"/>
      <c r="N2780" s="164"/>
      <c r="O2780" s="55"/>
      <c r="P2780" s="55"/>
      <c r="Q2780" s="55"/>
      <c r="R2780" s="55"/>
      <c r="S2780" s="55"/>
      <c r="T2780" s="56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  <c r="AT2780" s="19" t="s">
        <v>260</v>
      </c>
      <c r="AU2780" s="19" t="s">
        <v>82</v>
      </c>
    </row>
    <row r="2781" spans="1:65" s="14" customFormat="1" ht="11.25">
      <c r="B2781" s="174"/>
      <c r="D2781" s="160" t="s">
        <v>264</v>
      </c>
      <c r="F2781" s="176" t="s">
        <v>7982</v>
      </c>
      <c r="H2781" s="177">
        <v>78.099999999999994</v>
      </c>
      <c r="I2781" s="178"/>
      <c r="L2781" s="174"/>
      <c r="M2781" s="179"/>
      <c r="N2781" s="180"/>
      <c r="O2781" s="180"/>
      <c r="P2781" s="180"/>
      <c r="Q2781" s="180"/>
      <c r="R2781" s="180"/>
      <c r="S2781" s="180"/>
      <c r="T2781" s="181"/>
      <c r="AT2781" s="175" t="s">
        <v>264</v>
      </c>
      <c r="AU2781" s="175" t="s">
        <v>82</v>
      </c>
      <c r="AV2781" s="14" t="s">
        <v>82</v>
      </c>
      <c r="AW2781" s="14" t="s">
        <v>4</v>
      </c>
      <c r="AX2781" s="14" t="s">
        <v>80</v>
      </c>
      <c r="AY2781" s="175" t="s">
        <v>252</v>
      </c>
    </row>
    <row r="2782" spans="1:65" s="2" customFormat="1" ht="16.5" customHeight="1">
      <c r="A2782" s="34"/>
      <c r="B2782" s="145"/>
      <c r="C2782" s="198" t="s">
        <v>1072</v>
      </c>
      <c r="D2782" s="198" t="s">
        <v>361</v>
      </c>
      <c r="E2782" s="199" t="s">
        <v>7983</v>
      </c>
      <c r="F2782" s="200" t="s">
        <v>7984</v>
      </c>
      <c r="G2782" s="201" t="s">
        <v>331</v>
      </c>
      <c r="H2782" s="202">
        <v>15</v>
      </c>
      <c r="I2782" s="203"/>
      <c r="J2782" s="204">
        <f>ROUND(I2782*H2782,2)</f>
        <v>0</v>
      </c>
      <c r="K2782" s="205"/>
      <c r="L2782" s="206"/>
      <c r="M2782" s="207" t="s">
        <v>3</v>
      </c>
      <c r="N2782" s="208" t="s">
        <v>44</v>
      </c>
      <c r="O2782" s="55"/>
      <c r="P2782" s="156">
        <f>O2782*H2782</f>
        <v>0</v>
      </c>
      <c r="Q2782" s="156">
        <v>5.2999999999999998E-4</v>
      </c>
      <c r="R2782" s="156">
        <f>Q2782*H2782</f>
        <v>7.9500000000000005E-3</v>
      </c>
      <c r="S2782" s="156">
        <v>0</v>
      </c>
      <c r="T2782" s="157">
        <f>S2782*H2782</f>
        <v>0</v>
      </c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  <c r="AR2782" s="158" t="s">
        <v>572</v>
      </c>
      <c r="AT2782" s="158" t="s">
        <v>361</v>
      </c>
      <c r="AU2782" s="158" t="s">
        <v>82</v>
      </c>
      <c r="AY2782" s="19" t="s">
        <v>252</v>
      </c>
      <c r="BE2782" s="159">
        <f>IF(N2782="základní",J2782,0)</f>
        <v>0</v>
      </c>
      <c r="BF2782" s="159">
        <f>IF(N2782="snížená",J2782,0)</f>
        <v>0</v>
      </c>
      <c r="BG2782" s="159">
        <f>IF(N2782="zákl. přenesená",J2782,0)</f>
        <v>0</v>
      </c>
      <c r="BH2782" s="159">
        <f>IF(N2782="sníž. přenesená",J2782,0)</f>
        <v>0</v>
      </c>
      <c r="BI2782" s="159">
        <f>IF(N2782="nulová",J2782,0)</f>
        <v>0</v>
      </c>
      <c r="BJ2782" s="19" t="s">
        <v>80</v>
      </c>
      <c r="BK2782" s="159">
        <f>ROUND(I2782*H2782,2)</f>
        <v>0</v>
      </c>
      <c r="BL2782" s="19" t="s">
        <v>406</v>
      </c>
      <c r="BM2782" s="158" t="s">
        <v>7985</v>
      </c>
    </row>
    <row r="2783" spans="1:65" s="2" customFormat="1" ht="11.25">
      <c r="A2783" s="34"/>
      <c r="B2783" s="35"/>
      <c r="C2783" s="34"/>
      <c r="D2783" s="160" t="s">
        <v>260</v>
      </c>
      <c r="E2783" s="34"/>
      <c r="F2783" s="161" t="s">
        <v>7984</v>
      </c>
      <c r="G2783" s="34"/>
      <c r="H2783" s="34"/>
      <c r="I2783" s="162"/>
      <c r="J2783" s="34"/>
      <c r="K2783" s="34"/>
      <c r="L2783" s="35"/>
      <c r="M2783" s="163"/>
      <c r="N2783" s="164"/>
      <c r="O2783" s="55"/>
      <c r="P2783" s="55"/>
      <c r="Q2783" s="55"/>
      <c r="R2783" s="55"/>
      <c r="S2783" s="55"/>
      <c r="T2783" s="56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  <c r="AT2783" s="19" t="s">
        <v>260</v>
      </c>
      <c r="AU2783" s="19" t="s">
        <v>82</v>
      </c>
    </row>
    <row r="2784" spans="1:65" s="2" customFormat="1" ht="11.25">
      <c r="A2784" s="34"/>
      <c r="B2784" s="35"/>
      <c r="C2784" s="34"/>
      <c r="D2784" s="165" t="s">
        <v>262</v>
      </c>
      <c r="E2784" s="34"/>
      <c r="F2784" s="166" t="s">
        <v>7986</v>
      </c>
      <c r="G2784" s="34"/>
      <c r="H2784" s="34"/>
      <c r="I2784" s="162"/>
      <c r="J2784" s="34"/>
      <c r="K2784" s="34"/>
      <c r="L2784" s="35"/>
      <c r="M2784" s="163"/>
      <c r="N2784" s="164"/>
      <c r="O2784" s="55"/>
      <c r="P2784" s="55"/>
      <c r="Q2784" s="55"/>
      <c r="R2784" s="55"/>
      <c r="S2784" s="55"/>
      <c r="T2784" s="56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  <c r="AT2784" s="19" t="s">
        <v>262</v>
      </c>
      <c r="AU2784" s="19" t="s">
        <v>82</v>
      </c>
    </row>
    <row r="2785" spans="1:65" s="2" customFormat="1" ht="16.5" customHeight="1">
      <c r="A2785" s="34"/>
      <c r="B2785" s="145"/>
      <c r="C2785" s="146" t="s">
        <v>1079</v>
      </c>
      <c r="D2785" s="146" t="s">
        <v>254</v>
      </c>
      <c r="E2785" s="147" t="s">
        <v>7987</v>
      </c>
      <c r="F2785" s="148" t="s">
        <v>7988</v>
      </c>
      <c r="G2785" s="149" t="s">
        <v>331</v>
      </c>
      <c r="H2785" s="150">
        <v>93</v>
      </c>
      <c r="I2785" s="151"/>
      <c r="J2785" s="152">
        <f>ROUND(I2785*H2785,2)</f>
        <v>0</v>
      </c>
      <c r="K2785" s="153"/>
      <c r="L2785" s="35"/>
      <c r="M2785" s="154" t="s">
        <v>3</v>
      </c>
      <c r="N2785" s="155" t="s">
        <v>44</v>
      </c>
      <c r="O2785" s="55"/>
      <c r="P2785" s="156">
        <f>O2785*H2785</f>
        <v>0</v>
      </c>
      <c r="Q2785" s="156">
        <v>0</v>
      </c>
      <c r="R2785" s="156">
        <f>Q2785*H2785</f>
        <v>0</v>
      </c>
      <c r="S2785" s="156">
        <v>0</v>
      </c>
      <c r="T2785" s="157">
        <f>S2785*H2785</f>
        <v>0</v>
      </c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  <c r="AR2785" s="158" t="s">
        <v>406</v>
      </c>
      <c r="AT2785" s="158" t="s">
        <v>254</v>
      </c>
      <c r="AU2785" s="158" t="s">
        <v>82</v>
      </c>
      <c r="AY2785" s="19" t="s">
        <v>252</v>
      </c>
      <c r="BE2785" s="159">
        <f>IF(N2785="základní",J2785,0)</f>
        <v>0</v>
      </c>
      <c r="BF2785" s="159">
        <f>IF(N2785="snížená",J2785,0)</f>
        <v>0</v>
      </c>
      <c r="BG2785" s="159">
        <f>IF(N2785="zákl. přenesená",J2785,0)</f>
        <v>0</v>
      </c>
      <c r="BH2785" s="159">
        <f>IF(N2785="sníž. přenesená",J2785,0)</f>
        <v>0</v>
      </c>
      <c r="BI2785" s="159">
        <f>IF(N2785="nulová",J2785,0)</f>
        <v>0</v>
      </c>
      <c r="BJ2785" s="19" t="s">
        <v>80</v>
      </c>
      <c r="BK2785" s="159">
        <f>ROUND(I2785*H2785,2)</f>
        <v>0</v>
      </c>
      <c r="BL2785" s="19" t="s">
        <v>406</v>
      </c>
      <c r="BM2785" s="158" t="s">
        <v>7989</v>
      </c>
    </row>
    <row r="2786" spans="1:65" s="2" customFormat="1" ht="19.5">
      <c r="A2786" s="34"/>
      <c r="B2786" s="35"/>
      <c r="C2786" s="34"/>
      <c r="D2786" s="160" t="s">
        <v>260</v>
      </c>
      <c r="E2786" s="34"/>
      <c r="F2786" s="161" t="s">
        <v>7990</v>
      </c>
      <c r="G2786" s="34"/>
      <c r="H2786" s="34"/>
      <c r="I2786" s="162"/>
      <c r="J2786" s="34"/>
      <c r="K2786" s="34"/>
      <c r="L2786" s="35"/>
      <c r="M2786" s="163"/>
      <c r="N2786" s="164"/>
      <c r="O2786" s="55"/>
      <c r="P2786" s="55"/>
      <c r="Q2786" s="55"/>
      <c r="R2786" s="55"/>
      <c r="S2786" s="55"/>
      <c r="T2786" s="56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  <c r="AT2786" s="19" t="s">
        <v>260</v>
      </c>
      <c r="AU2786" s="19" t="s">
        <v>82</v>
      </c>
    </row>
    <row r="2787" spans="1:65" s="2" customFormat="1" ht="11.25">
      <c r="A2787" s="34"/>
      <c r="B2787" s="35"/>
      <c r="C2787" s="34"/>
      <c r="D2787" s="165" t="s">
        <v>262</v>
      </c>
      <c r="E2787" s="34"/>
      <c r="F2787" s="166" t="s">
        <v>7991</v>
      </c>
      <c r="G2787" s="34"/>
      <c r="H2787" s="34"/>
      <c r="I2787" s="162"/>
      <c r="J2787" s="34"/>
      <c r="K2787" s="34"/>
      <c r="L2787" s="35"/>
      <c r="M2787" s="163"/>
      <c r="N2787" s="164"/>
      <c r="O2787" s="55"/>
      <c r="P2787" s="55"/>
      <c r="Q2787" s="55"/>
      <c r="R2787" s="55"/>
      <c r="S2787" s="55"/>
      <c r="T2787" s="56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  <c r="AT2787" s="19" t="s">
        <v>262</v>
      </c>
      <c r="AU2787" s="19" t="s">
        <v>82</v>
      </c>
    </row>
    <row r="2788" spans="1:65" s="13" customFormat="1" ht="11.25">
      <c r="B2788" s="167"/>
      <c r="D2788" s="160" t="s">
        <v>264</v>
      </c>
      <c r="E2788" s="168" t="s">
        <v>3</v>
      </c>
      <c r="F2788" s="169" t="s">
        <v>7992</v>
      </c>
      <c r="H2788" s="168" t="s">
        <v>3</v>
      </c>
      <c r="I2788" s="170"/>
      <c r="L2788" s="167"/>
      <c r="M2788" s="171"/>
      <c r="N2788" s="172"/>
      <c r="O2788" s="172"/>
      <c r="P2788" s="172"/>
      <c r="Q2788" s="172"/>
      <c r="R2788" s="172"/>
      <c r="S2788" s="172"/>
      <c r="T2788" s="173"/>
      <c r="AT2788" s="168" t="s">
        <v>264</v>
      </c>
      <c r="AU2788" s="168" t="s">
        <v>82</v>
      </c>
      <c r="AV2788" s="13" t="s">
        <v>80</v>
      </c>
      <c r="AW2788" s="13" t="s">
        <v>34</v>
      </c>
      <c r="AX2788" s="13" t="s">
        <v>73</v>
      </c>
      <c r="AY2788" s="168" t="s">
        <v>252</v>
      </c>
    </row>
    <row r="2789" spans="1:65" s="13" customFormat="1" ht="11.25">
      <c r="B2789" s="167"/>
      <c r="D2789" s="160" t="s">
        <v>264</v>
      </c>
      <c r="E2789" s="168" t="s">
        <v>3</v>
      </c>
      <c r="F2789" s="169" t="s">
        <v>7993</v>
      </c>
      <c r="H2789" s="168" t="s">
        <v>3</v>
      </c>
      <c r="I2789" s="170"/>
      <c r="L2789" s="167"/>
      <c r="M2789" s="171"/>
      <c r="N2789" s="172"/>
      <c r="O2789" s="172"/>
      <c r="P2789" s="172"/>
      <c r="Q2789" s="172"/>
      <c r="R2789" s="172"/>
      <c r="S2789" s="172"/>
      <c r="T2789" s="173"/>
      <c r="AT2789" s="168" t="s">
        <v>264</v>
      </c>
      <c r="AU2789" s="168" t="s">
        <v>82</v>
      </c>
      <c r="AV2789" s="13" t="s">
        <v>80</v>
      </c>
      <c r="AW2789" s="13" t="s">
        <v>34</v>
      </c>
      <c r="AX2789" s="13" t="s">
        <v>73</v>
      </c>
      <c r="AY2789" s="168" t="s">
        <v>252</v>
      </c>
    </row>
    <row r="2790" spans="1:65" s="14" customFormat="1" ht="11.25">
      <c r="B2790" s="174"/>
      <c r="D2790" s="160" t="s">
        <v>264</v>
      </c>
      <c r="E2790" s="175" t="s">
        <v>3</v>
      </c>
      <c r="F2790" s="176" t="s">
        <v>509</v>
      </c>
      <c r="H2790" s="177">
        <v>28</v>
      </c>
      <c r="I2790" s="178"/>
      <c r="L2790" s="174"/>
      <c r="M2790" s="179"/>
      <c r="N2790" s="180"/>
      <c r="O2790" s="180"/>
      <c r="P2790" s="180"/>
      <c r="Q2790" s="180"/>
      <c r="R2790" s="180"/>
      <c r="S2790" s="180"/>
      <c r="T2790" s="181"/>
      <c r="AT2790" s="175" t="s">
        <v>264</v>
      </c>
      <c r="AU2790" s="175" t="s">
        <v>82</v>
      </c>
      <c r="AV2790" s="14" t="s">
        <v>82</v>
      </c>
      <c r="AW2790" s="14" t="s">
        <v>34</v>
      </c>
      <c r="AX2790" s="14" t="s">
        <v>73</v>
      </c>
      <c r="AY2790" s="175" t="s">
        <v>252</v>
      </c>
    </row>
    <row r="2791" spans="1:65" s="13" customFormat="1" ht="11.25">
      <c r="B2791" s="167"/>
      <c r="D2791" s="160" t="s">
        <v>264</v>
      </c>
      <c r="E2791" s="168" t="s">
        <v>3</v>
      </c>
      <c r="F2791" s="169" t="s">
        <v>7994</v>
      </c>
      <c r="H2791" s="168" t="s">
        <v>3</v>
      </c>
      <c r="I2791" s="170"/>
      <c r="L2791" s="167"/>
      <c r="M2791" s="171"/>
      <c r="N2791" s="172"/>
      <c r="O2791" s="172"/>
      <c r="P2791" s="172"/>
      <c r="Q2791" s="172"/>
      <c r="R2791" s="172"/>
      <c r="S2791" s="172"/>
      <c r="T2791" s="173"/>
      <c r="AT2791" s="168" t="s">
        <v>264</v>
      </c>
      <c r="AU2791" s="168" t="s">
        <v>82</v>
      </c>
      <c r="AV2791" s="13" t="s">
        <v>80</v>
      </c>
      <c r="AW2791" s="13" t="s">
        <v>34</v>
      </c>
      <c r="AX2791" s="13" t="s">
        <v>73</v>
      </c>
      <c r="AY2791" s="168" t="s">
        <v>252</v>
      </c>
    </row>
    <row r="2792" spans="1:65" s="14" customFormat="1" ht="11.25">
      <c r="B2792" s="174"/>
      <c r="D2792" s="160" t="s">
        <v>264</v>
      </c>
      <c r="E2792" s="175" t="s">
        <v>3</v>
      </c>
      <c r="F2792" s="176" t="s">
        <v>8</v>
      </c>
      <c r="H2792" s="177">
        <v>21</v>
      </c>
      <c r="I2792" s="178"/>
      <c r="L2792" s="174"/>
      <c r="M2792" s="179"/>
      <c r="N2792" s="180"/>
      <c r="O2792" s="180"/>
      <c r="P2792" s="180"/>
      <c r="Q2792" s="180"/>
      <c r="R2792" s="180"/>
      <c r="S2792" s="180"/>
      <c r="T2792" s="181"/>
      <c r="AT2792" s="175" t="s">
        <v>264</v>
      </c>
      <c r="AU2792" s="175" t="s">
        <v>82</v>
      </c>
      <c r="AV2792" s="14" t="s">
        <v>82</v>
      </c>
      <c r="AW2792" s="14" t="s">
        <v>34</v>
      </c>
      <c r="AX2792" s="14" t="s">
        <v>73</v>
      </c>
      <c r="AY2792" s="175" t="s">
        <v>252</v>
      </c>
    </row>
    <row r="2793" spans="1:65" s="13" customFormat="1" ht="11.25">
      <c r="B2793" s="167"/>
      <c r="D2793" s="160" t="s">
        <v>264</v>
      </c>
      <c r="E2793" s="168" t="s">
        <v>3</v>
      </c>
      <c r="F2793" s="169" t="s">
        <v>7995</v>
      </c>
      <c r="H2793" s="168" t="s">
        <v>3</v>
      </c>
      <c r="I2793" s="170"/>
      <c r="L2793" s="167"/>
      <c r="M2793" s="171"/>
      <c r="N2793" s="172"/>
      <c r="O2793" s="172"/>
      <c r="P2793" s="172"/>
      <c r="Q2793" s="172"/>
      <c r="R2793" s="172"/>
      <c r="S2793" s="172"/>
      <c r="T2793" s="173"/>
      <c r="AT2793" s="168" t="s">
        <v>264</v>
      </c>
      <c r="AU2793" s="168" t="s">
        <v>82</v>
      </c>
      <c r="AV2793" s="13" t="s">
        <v>80</v>
      </c>
      <c r="AW2793" s="13" t="s">
        <v>34</v>
      </c>
      <c r="AX2793" s="13" t="s">
        <v>73</v>
      </c>
      <c r="AY2793" s="168" t="s">
        <v>252</v>
      </c>
    </row>
    <row r="2794" spans="1:65" s="14" customFormat="1" ht="11.25">
      <c r="B2794" s="174"/>
      <c r="D2794" s="160" t="s">
        <v>264</v>
      </c>
      <c r="E2794" s="175" t="s">
        <v>3</v>
      </c>
      <c r="F2794" s="176" t="s">
        <v>724</v>
      </c>
      <c r="H2794" s="177">
        <v>44</v>
      </c>
      <c r="I2794" s="178"/>
      <c r="L2794" s="174"/>
      <c r="M2794" s="179"/>
      <c r="N2794" s="180"/>
      <c r="O2794" s="180"/>
      <c r="P2794" s="180"/>
      <c r="Q2794" s="180"/>
      <c r="R2794" s="180"/>
      <c r="S2794" s="180"/>
      <c r="T2794" s="181"/>
      <c r="AT2794" s="175" t="s">
        <v>264</v>
      </c>
      <c r="AU2794" s="175" t="s">
        <v>82</v>
      </c>
      <c r="AV2794" s="14" t="s">
        <v>82</v>
      </c>
      <c r="AW2794" s="14" t="s">
        <v>34</v>
      </c>
      <c r="AX2794" s="14" t="s">
        <v>73</v>
      </c>
      <c r="AY2794" s="175" t="s">
        <v>252</v>
      </c>
    </row>
    <row r="2795" spans="1:65" s="15" customFormat="1" ht="11.25">
      <c r="B2795" s="182"/>
      <c r="D2795" s="160" t="s">
        <v>264</v>
      </c>
      <c r="E2795" s="183" t="s">
        <v>3</v>
      </c>
      <c r="F2795" s="184" t="s">
        <v>269</v>
      </c>
      <c r="H2795" s="185">
        <v>93</v>
      </c>
      <c r="I2795" s="186"/>
      <c r="L2795" s="182"/>
      <c r="M2795" s="187"/>
      <c r="N2795" s="188"/>
      <c r="O2795" s="188"/>
      <c r="P2795" s="188"/>
      <c r="Q2795" s="188"/>
      <c r="R2795" s="188"/>
      <c r="S2795" s="188"/>
      <c r="T2795" s="189"/>
      <c r="AT2795" s="183" t="s">
        <v>264</v>
      </c>
      <c r="AU2795" s="183" t="s">
        <v>82</v>
      </c>
      <c r="AV2795" s="15" t="s">
        <v>258</v>
      </c>
      <c r="AW2795" s="15" t="s">
        <v>34</v>
      </c>
      <c r="AX2795" s="15" t="s">
        <v>80</v>
      </c>
      <c r="AY2795" s="183" t="s">
        <v>252</v>
      </c>
    </row>
    <row r="2796" spans="1:65" s="2" customFormat="1" ht="16.5" customHeight="1">
      <c r="A2796" s="34"/>
      <c r="B2796" s="145"/>
      <c r="C2796" s="198" t="s">
        <v>1085</v>
      </c>
      <c r="D2796" s="198" t="s">
        <v>361</v>
      </c>
      <c r="E2796" s="199" t="s">
        <v>7996</v>
      </c>
      <c r="F2796" s="200" t="s">
        <v>7997</v>
      </c>
      <c r="G2796" s="201" t="s">
        <v>331</v>
      </c>
      <c r="H2796" s="202">
        <v>102.3</v>
      </c>
      <c r="I2796" s="203"/>
      <c r="J2796" s="204">
        <f>ROUND(I2796*H2796,2)</f>
        <v>0</v>
      </c>
      <c r="K2796" s="205"/>
      <c r="L2796" s="206"/>
      <c r="M2796" s="207" t="s">
        <v>3</v>
      </c>
      <c r="N2796" s="208" t="s">
        <v>44</v>
      </c>
      <c r="O2796" s="55"/>
      <c r="P2796" s="156">
        <f>O2796*H2796</f>
        <v>0</v>
      </c>
      <c r="Q2796" s="156">
        <v>0</v>
      </c>
      <c r="R2796" s="156">
        <f>Q2796*H2796</f>
        <v>0</v>
      </c>
      <c r="S2796" s="156">
        <v>0</v>
      </c>
      <c r="T2796" s="157">
        <f>S2796*H2796</f>
        <v>0</v>
      </c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  <c r="AR2796" s="158" t="s">
        <v>572</v>
      </c>
      <c r="AT2796" s="158" t="s">
        <v>361</v>
      </c>
      <c r="AU2796" s="158" t="s">
        <v>82</v>
      </c>
      <c r="AY2796" s="19" t="s">
        <v>252</v>
      </c>
      <c r="BE2796" s="159">
        <f>IF(N2796="základní",J2796,0)</f>
        <v>0</v>
      </c>
      <c r="BF2796" s="159">
        <f>IF(N2796="snížená",J2796,0)</f>
        <v>0</v>
      </c>
      <c r="BG2796" s="159">
        <f>IF(N2796="zákl. přenesená",J2796,0)</f>
        <v>0</v>
      </c>
      <c r="BH2796" s="159">
        <f>IF(N2796="sníž. přenesená",J2796,0)</f>
        <v>0</v>
      </c>
      <c r="BI2796" s="159">
        <f>IF(N2796="nulová",J2796,0)</f>
        <v>0</v>
      </c>
      <c r="BJ2796" s="19" t="s">
        <v>80</v>
      </c>
      <c r="BK2796" s="159">
        <f>ROUND(I2796*H2796,2)</f>
        <v>0</v>
      </c>
      <c r="BL2796" s="19" t="s">
        <v>406</v>
      </c>
      <c r="BM2796" s="158" t="s">
        <v>7998</v>
      </c>
    </row>
    <row r="2797" spans="1:65" s="2" customFormat="1" ht="11.25">
      <c r="A2797" s="34"/>
      <c r="B2797" s="35"/>
      <c r="C2797" s="34"/>
      <c r="D2797" s="160" t="s">
        <v>260</v>
      </c>
      <c r="E2797" s="34"/>
      <c r="F2797" s="161" t="s">
        <v>7997</v>
      </c>
      <c r="G2797" s="34"/>
      <c r="H2797" s="34"/>
      <c r="I2797" s="162"/>
      <c r="J2797" s="34"/>
      <c r="K2797" s="34"/>
      <c r="L2797" s="35"/>
      <c r="M2797" s="163"/>
      <c r="N2797" s="164"/>
      <c r="O2797" s="55"/>
      <c r="P2797" s="55"/>
      <c r="Q2797" s="55"/>
      <c r="R2797" s="55"/>
      <c r="S2797" s="55"/>
      <c r="T2797" s="56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  <c r="AT2797" s="19" t="s">
        <v>260</v>
      </c>
      <c r="AU2797" s="19" t="s">
        <v>82</v>
      </c>
    </row>
    <row r="2798" spans="1:65" s="14" customFormat="1" ht="11.25">
      <c r="B2798" s="174"/>
      <c r="D2798" s="160" t="s">
        <v>264</v>
      </c>
      <c r="F2798" s="176" t="s">
        <v>7999</v>
      </c>
      <c r="H2798" s="177">
        <v>102.3</v>
      </c>
      <c r="I2798" s="178"/>
      <c r="L2798" s="174"/>
      <c r="M2798" s="179"/>
      <c r="N2798" s="180"/>
      <c r="O2798" s="180"/>
      <c r="P2798" s="180"/>
      <c r="Q2798" s="180"/>
      <c r="R2798" s="180"/>
      <c r="S2798" s="180"/>
      <c r="T2798" s="181"/>
      <c r="AT2798" s="175" t="s">
        <v>264</v>
      </c>
      <c r="AU2798" s="175" t="s">
        <v>82</v>
      </c>
      <c r="AV2798" s="14" t="s">
        <v>82</v>
      </c>
      <c r="AW2798" s="14" t="s">
        <v>4</v>
      </c>
      <c r="AX2798" s="14" t="s">
        <v>80</v>
      </c>
      <c r="AY2798" s="175" t="s">
        <v>252</v>
      </c>
    </row>
    <row r="2799" spans="1:65" s="2" customFormat="1" ht="16.5" customHeight="1">
      <c r="A2799" s="34"/>
      <c r="B2799" s="145"/>
      <c r="C2799" s="146" t="s">
        <v>1112</v>
      </c>
      <c r="D2799" s="146" t="s">
        <v>254</v>
      </c>
      <c r="E2799" s="147" t="s">
        <v>8000</v>
      </c>
      <c r="F2799" s="148" t="s">
        <v>8001</v>
      </c>
      <c r="G2799" s="149" t="s">
        <v>743</v>
      </c>
      <c r="H2799" s="150">
        <v>5436</v>
      </c>
      <c r="I2799" s="151"/>
      <c r="J2799" s="152">
        <f>ROUND(I2799*H2799,2)</f>
        <v>0</v>
      </c>
      <c r="K2799" s="153"/>
      <c r="L2799" s="35"/>
      <c r="M2799" s="154" t="s">
        <v>3</v>
      </c>
      <c r="N2799" s="155" t="s">
        <v>44</v>
      </c>
      <c r="O2799" s="55"/>
      <c r="P2799" s="156">
        <f>O2799*H2799</f>
        <v>0</v>
      </c>
      <c r="Q2799" s="156">
        <v>0</v>
      </c>
      <c r="R2799" s="156">
        <f>Q2799*H2799</f>
        <v>0</v>
      </c>
      <c r="S2799" s="156">
        <v>0</v>
      </c>
      <c r="T2799" s="157">
        <f>S2799*H2799</f>
        <v>0</v>
      </c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  <c r="AR2799" s="158" t="s">
        <v>406</v>
      </c>
      <c r="AT2799" s="158" t="s">
        <v>254</v>
      </c>
      <c r="AU2799" s="158" t="s">
        <v>82</v>
      </c>
      <c r="AY2799" s="19" t="s">
        <v>252</v>
      </c>
      <c r="BE2799" s="159">
        <f>IF(N2799="základní",J2799,0)</f>
        <v>0</v>
      </c>
      <c r="BF2799" s="159">
        <f>IF(N2799="snížená",J2799,0)</f>
        <v>0</v>
      </c>
      <c r="BG2799" s="159">
        <f>IF(N2799="zákl. přenesená",J2799,0)</f>
        <v>0</v>
      </c>
      <c r="BH2799" s="159">
        <f>IF(N2799="sníž. přenesená",J2799,0)</f>
        <v>0</v>
      </c>
      <c r="BI2799" s="159">
        <f>IF(N2799="nulová",J2799,0)</f>
        <v>0</v>
      </c>
      <c r="BJ2799" s="19" t="s">
        <v>80</v>
      </c>
      <c r="BK2799" s="159">
        <f>ROUND(I2799*H2799,2)</f>
        <v>0</v>
      </c>
      <c r="BL2799" s="19" t="s">
        <v>406</v>
      </c>
      <c r="BM2799" s="158" t="s">
        <v>8002</v>
      </c>
    </row>
    <row r="2800" spans="1:65" s="2" customFormat="1" ht="11.25">
      <c r="A2800" s="34"/>
      <c r="B2800" s="35"/>
      <c r="C2800" s="34"/>
      <c r="D2800" s="160" t="s">
        <v>260</v>
      </c>
      <c r="E2800" s="34"/>
      <c r="F2800" s="161" t="s">
        <v>8003</v>
      </c>
      <c r="G2800" s="34"/>
      <c r="H2800" s="34"/>
      <c r="I2800" s="162"/>
      <c r="J2800" s="34"/>
      <c r="K2800" s="34"/>
      <c r="L2800" s="35"/>
      <c r="M2800" s="163"/>
      <c r="N2800" s="164"/>
      <c r="O2800" s="55"/>
      <c r="P2800" s="55"/>
      <c r="Q2800" s="55"/>
      <c r="R2800" s="55"/>
      <c r="S2800" s="55"/>
      <c r="T2800" s="56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  <c r="AT2800" s="19" t="s">
        <v>260</v>
      </c>
      <c r="AU2800" s="19" t="s">
        <v>82</v>
      </c>
    </row>
    <row r="2801" spans="1:65" s="2" customFormat="1" ht="11.25">
      <c r="A2801" s="34"/>
      <c r="B2801" s="35"/>
      <c r="C2801" s="34"/>
      <c r="D2801" s="165" t="s">
        <v>262</v>
      </c>
      <c r="E2801" s="34"/>
      <c r="F2801" s="166" t="s">
        <v>8004</v>
      </c>
      <c r="G2801" s="34"/>
      <c r="H2801" s="34"/>
      <c r="I2801" s="162"/>
      <c r="J2801" s="34"/>
      <c r="K2801" s="34"/>
      <c r="L2801" s="35"/>
      <c r="M2801" s="163"/>
      <c r="N2801" s="164"/>
      <c r="O2801" s="55"/>
      <c r="P2801" s="55"/>
      <c r="Q2801" s="55"/>
      <c r="R2801" s="55"/>
      <c r="S2801" s="55"/>
      <c r="T2801" s="56"/>
      <c r="U2801" s="34"/>
      <c r="V2801" s="34"/>
      <c r="W2801" s="34"/>
      <c r="X2801" s="34"/>
      <c r="Y2801" s="34"/>
      <c r="Z2801" s="34"/>
      <c r="AA2801" s="34"/>
      <c r="AB2801" s="34"/>
      <c r="AC2801" s="34"/>
      <c r="AD2801" s="34"/>
      <c r="AE2801" s="34"/>
      <c r="AT2801" s="19" t="s">
        <v>262</v>
      </c>
      <c r="AU2801" s="19" t="s">
        <v>82</v>
      </c>
    </row>
    <row r="2802" spans="1:65" s="14" customFormat="1" ht="11.25">
      <c r="B2802" s="174"/>
      <c r="D2802" s="160" t="s">
        <v>264</v>
      </c>
      <c r="E2802" s="175" t="s">
        <v>3</v>
      </c>
      <c r="F2802" s="176" t="s">
        <v>8005</v>
      </c>
      <c r="H2802" s="177">
        <v>56</v>
      </c>
      <c r="I2802" s="178"/>
      <c r="L2802" s="174"/>
      <c r="M2802" s="179"/>
      <c r="N2802" s="180"/>
      <c r="O2802" s="180"/>
      <c r="P2802" s="180"/>
      <c r="Q2802" s="180"/>
      <c r="R2802" s="180"/>
      <c r="S2802" s="180"/>
      <c r="T2802" s="181"/>
      <c r="AT2802" s="175" t="s">
        <v>264</v>
      </c>
      <c r="AU2802" s="175" t="s">
        <v>82</v>
      </c>
      <c r="AV2802" s="14" t="s">
        <v>82</v>
      </c>
      <c r="AW2802" s="14" t="s">
        <v>34</v>
      </c>
      <c r="AX2802" s="14" t="s">
        <v>73</v>
      </c>
      <c r="AY2802" s="175" t="s">
        <v>252</v>
      </c>
    </row>
    <row r="2803" spans="1:65" s="14" customFormat="1" ht="11.25">
      <c r="B2803" s="174"/>
      <c r="D2803" s="160" t="s">
        <v>264</v>
      </c>
      <c r="E2803" s="175" t="s">
        <v>3</v>
      </c>
      <c r="F2803" s="176" t="s">
        <v>8006</v>
      </c>
      <c r="H2803" s="177">
        <v>3600</v>
      </c>
      <c r="I2803" s="178"/>
      <c r="L2803" s="174"/>
      <c r="M2803" s="179"/>
      <c r="N2803" s="180"/>
      <c r="O2803" s="180"/>
      <c r="P2803" s="180"/>
      <c r="Q2803" s="180"/>
      <c r="R2803" s="180"/>
      <c r="S2803" s="180"/>
      <c r="T2803" s="181"/>
      <c r="AT2803" s="175" t="s">
        <v>264</v>
      </c>
      <c r="AU2803" s="175" t="s">
        <v>82</v>
      </c>
      <c r="AV2803" s="14" t="s">
        <v>82</v>
      </c>
      <c r="AW2803" s="14" t="s">
        <v>34</v>
      </c>
      <c r="AX2803" s="14" t="s">
        <v>73</v>
      </c>
      <c r="AY2803" s="175" t="s">
        <v>252</v>
      </c>
    </row>
    <row r="2804" spans="1:65" s="14" customFormat="1" ht="11.25">
      <c r="B2804" s="174"/>
      <c r="D2804" s="160" t="s">
        <v>264</v>
      </c>
      <c r="E2804" s="175" t="s">
        <v>3</v>
      </c>
      <c r="F2804" s="176" t="s">
        <v>8007</v>
      </c>
      <c r="H2804" s="177">
        <v>1780</v>
      </c>
      <c r="I2804" s="178"/>
      <c r="L2804" s="174"/>
      <c r="M2804" s="179"/>
      <c r="N2804" s="180"/>
      <c r="O2804" s="180"/>
      <c r="P2804" s="180"/>
      <c r="Q2804" s="180"/>
      <c r="R2804" s="180"/>
      <c r="S2804" s="180"/>
      <c r="T2804" s="181"/>
      <c r="AT2804" s="175" t="s">
        <v>264</v>
      </c>
      <c r="AU2804" s="175" t="s">
        <v>82</v>
      </c>
      <c r="AV2804" s="14" t="s">
        <v>82</v>
      </c>
      <c r="AW2804" s="14" t="s">
        <v>34</v>
      </c>
      <c r="AX2804" s="14" t="s">
        <v>73</v>
      </c>
      <c r="AY2804" s="175" t="s">
        <v>252</v>
      </c>
    </row>
    <row r="2805" spans="1:65" s="15" customFormat="1" ht="11.25">
      <c r="B2805" s="182"/>
      <c r="D2805" s="160" t="s">
        <v>264</v>
      </c>
      <c r="E2805" s="183" t="s">
        <v>3</v>
      </c>
      <c r="F2805" s="184" t="s">
        <v>269</v>
      </c>
      <c r="H2805" s="185">
        <v>5436</v>
      </c>
      <c r="I2805" s="186"/>
      <c r="L2805" s="182"/>
      <c r="M2805" s="187"/>
      <c r="N2805" s="188"/>
      <c r="O2805" s="188"/>
      <c r="P2805" s="188"/>
      <c r="Q2805" s="188"/>
      <c r="R2805" s="188"/>
      <c r="S2805" s="188"/>
      <c r="T2805" s="189"/>
      <c r="AT2805" s="183" t="s">
        <v>264</v>
      </c>
      <c r="AU2805" s="183" t="s">
        <v>82</v>
      </c>
      <c r="AV2805" s="15" t="s">
        <v>258</v>
      </c>
      <c r="AW2805" s="15" t="s">
        <v>34</v>
      </c>
      <c r="AX2805" s="15" t="s">
        <v>80</v>
      </c>
      <c r="AY2805" s="183" t="s">
        <v>252</v>
      </c>
    </row>
    <row r="2806" spans="1:65" s="2" customFormat="1" ht="16.5" customHeight="1">
      <c r="A2806" s="34"/>
      <c r="B2806" s="145"/>
      <c r="C2806" s="146" t="s">
        <v>1133</v>
      </c>
      <c r="D2806" s="146" t="s">
        <v>254</v>
      </c>
      <c r="E2806" s="147" t="s">
        <v>8008</v>
      </c>
      <c r="F2806" s="148" t="s">
        <v>8009</v>
      </c>
      <c r="G2806" s="149" t="s">
        <v>743</v>
      </c>
      <c r="H2806" s="150">
        <v>314</v>
      </c>
      <c r="I2806" s="151"/>
      <c r="J2806" s="152">
        <f>ROUND(I2806*H2806,2)</f>
        <v>0</v>
      </c>
      <c r="K2806" s="153"/>
      <c r="L2806" s="35"/>
      <c r="M2806" s="154" t="s">
        <v>3</v>
      </c>
      <c r="N2806" s="155" t="s">
        <v>44</v>
      </c>
      <c r="O2806" s="55"/>
      <c r="P2806" s="156">
        <f>O2806*H2806</f>
        <v>0</v>
      </c>
      <c r="Q2806" s="156">
        <v>0</v>
      </c>
      <c r="R2806" s="156">
        <f>Q2806*H2806</f>
        <v>0</v>
      </c>
      <c r="S2806" s="156">
        <v>0</v>
      </c>
      <c r="T2806" s="157">
        <f>S2806*H2806</f>
        <v>0</v>
      </c>
      <c r="U2806" s="34"/>
      <c r="V2806" s="34"/>
      <c r="W2806" s="34"/>
      <c r="X2806" s="34"/>
      <c r="Y2806" s="34"/>
      <c r="Z2806" s="34"/>
      <c r="AA2806" s="34"/>
      <c r="AB2806" s="34"/>
      <c r="AC2806" s="34"/>
      <c r="AD2806" s="34"/>
      <c r="AE2806" s="34"/>
      <c r="AR2806" s="158" t="s">
        <v>406</v>
      </c>
      <c r="AT2806" s="158" t="s">
        <v>254</v>
      </c>
      <c r="AU2806" s="158" t="s">
        <v>82</v>
      </c>
      <c r="AY2806" s="19" t="s">
        <v>252</v>
      </c>
      <c r="BE2806" s="159">
        <f>IF(N2806="základní",J2806,0)</f>
        <v>0</v>
      </c>
      <c r="BF2806" s="159">
        <f>IF(N2806="snížená",J2806,0)</f>
        <v>0</v>
      </c>
      <c r="BG2806" s="159">
        <f>IF(N2806="zákl. přenesená",J2806,0)</f>
        <v>0</v>
      </c>
      <c r="BH2806" s="159">
        <f>IF(N2806="sníž. přenesená",J2806,0)</f>
        <v>0</v>
      </c>
      <c r="BI2806" s="159">
        <f>IF(N2806="nulová",J2806,0)</f>
        <v>0</v>
      </c>
      <c r="BJ2806" s="19" t="s">
        <v>80</v>
      </c>
      <c r="BK2806" s="159">
        <f>ROUND(I2806*H2806,2)</f>
        <v>0</v>
      </c>
      <c r="BL2806" s="19" t="s">
        <v>406</v>
      </c>
      <c r="BM2806" s="158" t="s">
        <v>8010</v>
      </c>
    </row>
    <row r="2807" spans="1:65" s="2" customFormat="1" ht="11.25">
      <c r="A2807" s="34"/>
      <c r="B2807" s="35"/>
      <c r="C2807" s="34"/>
      <c r="D2807" s="160" t="s">
        <v>260</v>
      </c>
      <c r="E2807" s="34"/>
      <c r="F2807" s="161" t="s">
        <v>8011</v>
      </c>
      <c r="G2807" s="34"/>
      <c r="H2807" s="34"/>
      <c r="I2807" s="162"/>
      <c r="J2807" s="34"/>
      <c r="K2807" s="34"/>
      <c r="L2807" s="35"/>
      <c r="M2807" s="163"/>
      <c r="N2807" s="164"/>
      <c r="O2807" s="55"/>
      <c r="P2807" s="55"/>
      <c r="Q2807" s="55"/>
      <c r="R2807" s="55"/>
      <c r="S2807" s="55"/>
      <c r="T2807" s="56"/>
      <c r="U2807" s="34"/>
      <c r="V2807" s="34"/>
      <c r="W2807" s="34"/>
      <c r="X2807" s="34"/>
      <c r="Y2807" s="34"/>
      <c r="Z2807" s="34"/>
      <c r="AA2807" s="34"/>
      <c r="AB2807" s="34"/>
      <c r="AC2807" s="34"/>
      <c r="AD2807" s="34"/>
      <c r="AE2807" s="34"/>
      <c r="AT2807" s="19" t="s">
        <v>260</v>
      </c>
      <c r="AU2807" s="19" t="s">
        <v>82</v>
      </c>
    </row>
    <row r="2808" spans="1:65" s="2" customFormat="1" ht="11.25">
      <c r="A2808" s="34"/>
      <c r="B2808" s="35"/>
      <c r="C2808" s="34"/>
      <c r="D2808" s="165" t="s">
        <v>262</v>
      </c>
      <c r="E2808" s="34"/>
      <c r="F2808" s="166" t="s">
        <v>8012</v>
      </c>
      <c r="G2808" s="34"/>
      <c r="H2808" s="34"/>
      <c r="I2808" s="162"/>
      <c r="J2808" s="34"/>
      <c r="K2808" s="34"/>
      <c r="L2808" s="35"/>
      <c r="M2808" s="163"/>
      <c r="N2808" s="164"/>
      <c r="O2808" s="55"/>
      <c r="P2808" s="55"/>
      <c r="Q2808" s="55"/>
      <c r="R2808" s="55"/>
      <c r="S2808" s="55"/>
      <c r="T2808" s="56"/>
      <c r="U2808" s="34"/>
      <c r="V2808" s="34"/>
      <c r="W2808" s="34"/>
      <c r="X2808" s="34"/>
      <c r="Y2808" s="34"/>
      <c r="Z2808" s="34"/>
      <c r="AA2808" s="34"/>
      <c r="AB2808" s="34"/>
      <c r="AC2808" s="34"/>
      <c r="AD2808" s="34"/>
      <c r="AE2808" s="34"/>
      <c r="AT2808" s="19" t="s">
        <v>262</v>
      </c>
      <c r="AU2808" s="19" t="s">
        <v>82</v>
      </c>
    </row>
    <row r="2809" spans="1:65" s="14" customFormat="1" ht="11.25">
      <c r="B2809" s="174"/>
      <c r="D2809" s="160" t="s">
        <v>264</v>
      </c>
      <c r="E2809" s="175" t="s">
        <v>3</v>
      </c>
      <c r="F2809" s="176" t="s">
        <v>8013</v>
      </c>
      <c r="H2809" s="177">
        <v>146</v>
      </c>
      <c r="I2809" s="178"/>
      <c r="L2809" s="174"/>
      <c r="M2809" s="179"/>
      <c r="N2809" s="180"/>
      <c r="O2809" s="180"/>
      <c r="P2809" s="180"/>
      <c r="Q2809" s="180"/>
      <c r="R2809" s="180"/>
      <c r="S2809" s="180"/>
      <c r="T2809" s="181"/>
      <c r="AT2809" s="175" t="s">
        <v>264</v>
      </c>
      <c r="AU2809" s="175" t="s">
        <v>82</v>
      </c>
      <c r="AV2809" s="14" t="s">
        <v>82</v>
      </c>
      <c r="AW2809" s="14" t="s">
        <v>34</v>
      </c>
      <c r="AX2809" s="14" t="s">
        <v>73</v>
      </c>
      <c r="AY2809" s="175" t="s">
        <v>252</v>
      </c>
    </row>
    <row r="2810" spans="1:65" s="14" customFormat="1" ht="11.25">
      <c r="B2810" s="174"/>
      <c r="D2810" s="160" t="s">
        <v>264</v>
      </c>
      <c r="E2810" s="175" t="s">
        <v>3</v>
      </c>
      <c r="F2810" s="176" t="s">
        <v>8014</v>
      </c>
      <c r="H2810" s="177">
        <v>18</v>
      </c>
      <c r="I2810" s="178"/>
      <c r="L2810" s="174"/>
      <c r="M2810" s="179"/>
      <c r="N2810" s="180"/>
      <c r="O2810" s="180"/>
      <c r="P2810" s="180"/>
      <c r="Q2810" s="180"/>
      <c r="R2810" s="180"/>
      <c r="S2810" s="180"/>
      <c r="T2810" s="181"/>
      <c r="AT2810" s="175" t="s">
        <v>264</v>
      </c>
      <c r="AU2810" s="175" t="s">
        <v>82</v>
      </c>
      <c r="AV2810" s="14" t="s">
        <v>82</v>
      </c>
      <c r="AW2810" s="14" t="s">
        <v>34</v>
      </c>
      <c r="AX2810" s="14" t="s">
        <v>73</v>
      </c>
      <c r="AY2810" s="175" t="s">
        <v>252</v>
      </c>
    </row>
    <row r="2811" spans="1:65" s="14" customFormat="1" ht="11.25">
      <c r="B2811" s="174"/>
      <c r="D2811" s="160" t="s">
        <v>264</v>
      </c>
      <c r="E2811" s="175" t="s">
        <v>3</v>
      </c>
      <c r="F2811" s="176" t="s">
        <v>8015</v>
      </c>
      <c r="H2811" s="177">
        <v>150</v>
      </c>
      <c r="I2811" s="178"/>
      <c r="L2811" s="174"/>
      <c r="M2811" s="179"/>
      <c r="N2811" s="180"/>
      <c r="O2811" s="180"/>
      <c r="P2811" s="180"/>
      <c r="Q2811" s="180"/>
      <c r="R2811" s="180"/>
      <c r="S2811" s="180"/>
      <c r="T2811" s="181"/>
      <c r="AT2811" s="175" t="s">
        <v>264</v>
      </c>
      <c r="AU2811" s="175" t="s">
        <v>82</v>
      </c>
      <c r="AV2811" s="14" t="s">
        <v>82</v>
      </c>
      <c r="AW2811" s="14" t="s">
        <v>34</v>
      </c>
      <c r="AX2811" s="14" t="s">
        <v>73</v>
      </c>
      <c r="AY2811" s="175" t="s">
        <v>252</v>
      </c>
    </row>
    <row r="2812" spans="1:65" s="15" customFormat="1" ht="11.25">
      <c r="B2812" s="182"/>
      <c r="D2812" s="160" t="s">
        <v>264</v>
      </c>
      <c r="E2812" s="183" t="s">
        <v>3</v>
      </c>
      <c r="F2812" s="184" t="s">
        <v>269</v>
      </c>
      <c r="H2812" s="185">
        <v>314</v>
      </c>
      <c r="I2812" s="186"/>
      <c r="L2812" s="182"/>
      <c r="M2812" s="187"/>
      <c r="N2812" s="188"/>
      <c r="O2812" s="188"/>
      <c r="P2812" s="188"/>
      <c r="Q2812" s="188"/>
      <c r="R2812" s="188"/>
      <c r="S2812" s="188"/>
      <c r="T2812" s="189"/>
      <c r="AT2812" s="183" t="s">
        <v>264</v>
      </c>
      <c r="AU2812" s="183" t="s">
        <v>82</v>
      </c>
      <c r="AV2812" s="15" t="s">
        <v>258</v>
      </c>
      <c r="AW2812" s="15" t="s">
        <v>34</v>
      </c>
      <c r="AX2812" s="15" t="s">
        <v>80</v>
      </c>
      <c r="AY2812" s="183" t="s">
        <v>252</v>
      </c>
    </row>
    <row r="2813" spans="1:65" s="2" customFormat="1" ht="16.5" customHeight="1">
      <c r="A2813" s="34"/>
      <c r="B2813" s="145"/>
      <c r="C2813" s="146" t="s">
        <v>1139</v>
      </c>
      <c r="D2813" s="146" t="s">
        <v>254</v>
      </c>
      <c r="E2813" s="147" t="s">
        <v>8016</v>
      </c>
      <c r="F2813" s="148" t="s">
        <v>8017</v>
      </c>
      <c r="G2813" s="149" t="s">
        <v>743</v>
      </c>
      <c r="H2813" s="150">
        <v>46</v>
      </c>
      <c r="I2813" s="151"/>
      <c r="J2813" s="152">
        <f>ROUND(I2813*H2813,2)</f>
        <v>0</v>
      </c>
      <c r="K2813" s="153"/>
      <c r="L2813" s="35"/>
      <c r="M2813" s="154" t="s">
        <v>3</v>
      </c>
      <c r="N2813" s="155" t="s">
        <v>44</v>
      </c>
      <c r="O2813" s="55"/>
      <c r="P2813" s="156">
        <f>O2813*H2813</f>
        <v>0</v>
      </c>
      <c r="Q2813" s="156">
        <v>0</v>
      </c>
      <c r="R2813" s="156">
        <f>Q2813*H2813</f>
        <v>0</v>
      </c>
      <c r="S2813" s="156">
        <v>0</v>
      </c>
      <c r="T2813" s="157">
        <f>S2813*H2813</f>
        <v>0</v>
      </c>
      <c r="U2813" s="34"/>
      <c r="V2813" s="34"/>
      <c r="W2813" s="34"/>
      <c r="X2813" s="34"/>
      <c r="Y2813" s="34"/>
      <c r="Z2813" s="34"/>
      <c r="AA2813" s="34"/>
      <c r="AB2813" s="34"/>
      <c r="AC2813" s="34"/>
      <c r="AD2813" s="34"/>
      <c r="AE2813" s="34"/>
      <c r="AR2813" s="158" t="s">
        <v>406</v>
      </c>
      <c r="AT2813" s="158" t="s">
        <v>254</v>
      </c>
      <c r="AU2813" s="158" t="s">
        <v>82</v>
      </c>
      <c r="AY2813" s="19" t="s">
        <v>252</v>
      </c>
      <c r="BE2813" s="159">
        <f>IF(N2813="základní",J2813,0)</f>
        <v>0</v>
      </c>
      <c r="BF2813" s="159">
        <f>IF(N2813="snížená",J2813,0)</f>
        <v>0</v>
      </c>
      <c r="BG2813" s="159">
        <f>IF(N2813="zákl. přenesená",J2813,0)</f>
        <v>0</v>
      </c>
      <c r="BH2813" s="159">
        <f>IF(N2813="sníž. přenesená",J2813,0)</f>
        <v>0</v>
      </c>
      <c r="BI2813" s="159">
        <f>IF(N2813="nulová",J2813,0)</f>
        <v>0</v>
      </c>
      <c r="BJ2813" s="19" t="s">
        <v>80</v>
      </c>
      <c r="BK2813" s="159">
        <f>ROUND(I2813*H2813,2)</f>
        <v>0</v>
      </c>
      <c r="BL2813" s="19" t="s">
        <v>406</v>
      </c>
      <c r="BM2813" s="158" t="s">
        <v>8018</v>
      </c>
    </row>
    <row r="2814" spans="1:65" s="2" customFormat="1" ht="11.25">
      <c r="A2814" s="34"/>
      <c r="B2814" s="35"/>
      <c r="C2814" s="34"/>
      <c r="D2814" s="160" t="s">
        <v>260</v>
      </c>
      <c r="E2814" s="34"/>
      <c r="F2814" s="161" t="s">
        <v>8019</v>
      </c>
      <c r="G2814" s="34"/>
      <c r="H2814" s="34"/>
      <c r="I2814" s="162"/>
      <c r="J2814" s="34"/>
      <c r="K2814" s="34"/>
      <c r="L2814" s="35"/>
      <c r="M2814" s="163"/>
      <c r="N2814" s="164"/>
      <c r="O2814" s="55"/>
      <c r="P2814" s="55"/>
      <c r="Q2814" s="55"/>
      <c r="R2814" s="55"/>
      <c r="S2814" s="55"/>
      <c r="T2814" s="56"/>
      <c r="U2814" s="34"/>
      <c r="V2814" s="34"/>
      <c r="W2814" s="34"/>
      <c r="X2814" s="34"/>
      <c r="Y2814" s="34"/>
      <c r="Z2814" s="34"/>
      <c r="AA2814" s="34"/>
      <c r="AB2814" s="34"/>
      <c r="AC2814" s="34"/>
      <c r="AD2814" s="34"/>
      <c r="AE2814" s="34"/>
      <c r="AT2814" s="19" t="s">
        <v>260</v>
      </c>
      <c r="AU2814" s="19" t="s">
        <v>82</v>
      </c>
    </row>
    <row r="2815" spans="1:65" s="2" customFormat="1" ht="11.25">
      <c r="A2815" s="34"/>
      <c r="B2815" s="35"/>
      <c r="C2815" s="34"/>
      <c r="D2815" s="165" t="s">
        <v>262</v>
      </c>
      <c r="E2815" s="34"/>
      <c r="F2815" s="166" t="s">
        <v>8020</v>
      </c>
      <c r="G2815" s="34"/>
      <c r="H2815" s="34"/>
      <c r="I2815" s="162"/>
      <c r="J2815" s="34"/>
      <c r="K2815" s="34"/>
      <c r="L2815" s="35"/>
      <c r="M2815" s="163"/>
      <c r="N2815" s="164"/>
      <c r="O2815" s="55"/>
      <c r="P2815" s="55"/>
      <c r="Q2815" s="55"/>
      <c r="R2815" s="55"/>
      <c r="S2815" s="55"/>
      <c r="T2815" s="56"/>
      <c r="U2815" s="34"/>
      <c r="V2815" s="34"/>
      <c r="W2815" s="34"/>
      <c r="X2815" s="34"/>
      <c r="Y2815" s="34"/>
      <c r="Z2815" s="34"/>
      <c r="AA2815" s="34"/>
      <c r="AB2815" s="34"/>
      <c r="AC2815" s="34"/>
      <c r="AD2815" s="34"/>
      <c r="AE2815" s="34"/>
      <c r="AT2815" s="19" t="s">
        <v>262</v>
      </c>
      <c r="AU2815" s="19" t="s">
        <v>82</v>
      </c>
    </row>
    <row r="2816" spans="1:65" s="14" customFormat="1" ht="11.25">
      <c r="B2816" s="174"/>
      <c r="D2816" s="160" t="s">
        <v>264</v>
      </c>
      <c r="E2816" s="175" t="s">
        <v>3</v>
      </c>
      <c r="F2816" s="176" t="s">
        <v>8021</v>
      </c>
      <c r="H2816" s="177">
        <v>16</v>
      </c>
      <c r="I2816" s="178"/>
      <c r="L2816" s="174"/>
      <c r="M2816" s="179"/>
      <c r="N2816" s="180"/>
      <c r="O2816" s="180"/>
      <c r="P2816" s="180"/>
      <c r="Q2816" s="180"/>
      <c r="R2816" s="180"/>
      <c r="S2816" s="180"/>
      <c r="T2816" s="181"/>
      <c r="AT2816" s="175" t="s">
        <v>264</v>
      </c>
      <c r="AU2816" s="175" t="s">
        <v>82</v>
      </c>
      <c r="AV2816" s="14" t="s">
        <v>82</v>
      </c>
      <c r="AW2816" s="14" t="s">
        <v>34</v>
      </c>
      <c r="AX2816" s="14" t="s">
        <v>73</v>
      </c>
      <c r="AY2816" s="175" t="s">
        <v>252</v>
      </c>
    </row>
    <row r="2817" spans="1:65" s="14" customFormat="1" ht="11.25">
      <c r="B2817" s="174"/>
      <c r="D2817" s="160" t="s">
        <v>264</v>
      </c>
      <c r="E2817" s="175" t="s">
        <v>3</v>
      </c>
      <c r="F2817" s="176" t="s">
        <v>8022</v>
      </c>
      <c r="H2817" s="177">
        <v>30</v>
      </c>
      <c r="I2817" s="178"/>
      <c r="L2817" s="174"/>
      <c r="M2817" s="179"/>
      <c r="N2817" s="180"/>
      <c r="O2817" s="180"/>
      <c r="P2817" s="180"/>
      <c r="Q2817" s="180"/>
      <c r="R2817" s="180"/>
      <c r="S2817" s="180"/>
      <c r="T2817" s="181"/>
      <c r="AT2817" s="175" t="s">
        <v>264</v>
      </c>
      <c r="AU2817" s="175" t="s">
        <v>82</v>
      </c>
      <c r="AV2817" s="14" t="s">
        <v>82</v>
      </c>
      <c r="AW2817" s="14" t="s">
        <v>34</v>
      </c>
      <c r="AX2817" s="14" t="s">
        <v>73</v>
      </c>
      <c r="AY2817" s="175" t="s">
        <v>252</v>
      </c>
    </row>
    <row r="2818" spans="1:65" s="15" customFormat="1" ht="11.25">
      <c r="B2818" s="182"/>
      <c r="D2818" s="160" t="s">
        <v>264</v>
      </c>
      <c r="E2818" s="183" t="s">
        <v>3</v>
      </c>
      <c r="F2818" s="184" t="s">
        <v>269</v>
      </c>
      <c r="H2818" s="185">
        <v>46</v>
      </c>
      <c r="I2818" s="186"/>
      <c r="L2818" s="182"/>
      <c r="M2818" s="187"/>
      <c r="N2818" s="188"/>
      <c r="O2818" s="188"/>
      <c r="P2818" s="188"/>
      <c r="Q2818" s="188"/>
      <c r="R2818" s="188"/>
      <c r="S2818" s="188"/>
      <c r="T2818" s="189"/>
      <c r="AT2818" s="183" t="s">
        <v>264</v>
      </c>
      <c r="AU2818" s="183" t="s">
        <v>82</v>
      </c>
      <c r="AV2818" s="15" t="s">
        <v>258</v>
      </c>
      <c r="AW2818" s="15" t="s">
        <v>34</v>
      </c>
      <c r="AX2818" s="15" t="s">
        <v>80</v>
      </c>
      <c r="AY2818" s="183" t="s">
        <v>252</v>
      </c>
    </row>
    <row r="2819" spans="1:65" s="2" customFormat="1" ht="16.5" customHeight="1">
      <c r="A2819" s="34"/>
      <c r="B2819" s="145"/>
      <c r="C2819" s="146" t="s">
        <v>1145</v>
      </c>
      <c r="D2819" s="146" t="s">
        <v>254</v>
      </c>
      <c r="E2819" s="147" t="s">
        <v>8023</v>
      </c>
      <c r="F2819" s="148" t="s">
        <v>8024</v>
      </c>
      <c r="G2819" s="149" t="s">
        <v>743</v>
      </c>
      <c r="H2819" s="150">
        <v>82</v>
      </c>
      <c r="I2819" s="151"/>
      <c r="J2819" s="152">
        <f>ROUND(I2819*H2819,2)</f>
        <v>0</v>
      </c>
      <c r="K2819" s="153"/>
      <c r="L2819" s="35"/>
      <c r="M2819" s="154" t="s">
        <v>3</v>
      </c>
      <c r="N2819" s="155" t="s">
        <v>44</v>
      </c>
      <c r="O2819" s="55"/>
      <c r="P2819" s="156">
        <f>O2819*H2819</f>
        <v>0</v>
      </c>
      <c r="Q2819" s="156">
        <v>0</v>
      </c>
      <c r="R2819" s="156">
        <f>Q2819*H2819</f>
        <v>0</v>
      </c>
      <c r="S2819" s="156">
        <v>0</v>
      </c>
      <c r="T2819" s="157">
        <f>S2819*H2819</f>
        <v>0</v>
      </c>
      <c r="U2819" s="34"/>
      <c r="V2819" s="34"/>
      <c r="W2819" s="34"/>
      <c r="X2819" s="34"/>
      <c r="Y2819" s="34"/>
      <c r="Z2819" s="34"/>
      <c r="AA2819" s="34"/>
      <c r="AB2819" s="34"/>
      <c r="AC2819" s="34"/>
      <c r="AD2819" s="34"/>
      <c r="AE2819" s="34"/>
      <c r="AR2819" s="158" t="s">
        <v>406</v>
      </c>
      <c r="AT2819" s="158" t="s">
        <v>254</v>
      </c>
      <c r="AU2819" s="158" t="s">
        <v>82</v>
      </c>
      <c r="AY2819" s="19" t="s">
        <v>252</v>
      </c>
      <c r="BE2819" s="159">
        <f>IF(N2819="základní",J2819,0)</f>
        <v>0</v>
      </c>
      <c r="BF2819" s="159">
        <f>IF(N2819="snížená",J2819,0)</f>
        <v>0</v>
      </c>
      <c r="BG2819" s="159">
        <f>IF(N2819="zákl. přenesená",J2819,0)</f>
        <v>0</v>
      </c>
      <c r="BH2819" s="159">
        <f>IF(N2819="sníž. přenesená",J2819,0)</f>
        <v>0</v>
      </c>
      <c r="BI2819" s="159">
        <f>IF(N2819="nulová",J2819,0)</f>
        <v>0</v>
      </c>
      <c r="BJ2819" s="19" t="s">
        <v>80</v>
      </c>
      <c r="BK2819" s="159">
        <f>ROUND(I2819*H2819,2)</f>
        <v>0</v>
      </c>
      <c r="BL2819" s="19" t="s">
        <v>406</v>
      </c>
      <c r="BM2819" s="158" t="s">
        <v>8025</v>
      </c>
    </row>
    <row r="2820" spans="1:65" s="2" customFormat="1" ht="11.25">
      <c r="A2820" s="34"/>
      <c r="B2820" s="35"/>
      <c r="C2820" s="34"/>
      <c r="D2820" s="160" t="s">
        <v>260</v>
      </c>
      <c r="E2820" s="34"/>
      <c r="F2820" s="161" t="s">
        <v>8026</v>
      </c>
      <c r="G2820" s="34"/>
      <c r="H2820" s="34"/>
      <c r="I2820" s="162"/>
      <c r="J2820" s="34"/>
      <c r="K2820" s="34"/>
      <c r="L2820" s="35"/>
      <c r="M2820" s="163"/>
      <c r="N2820" s="164"/>
      <c r="O2820" s="55"/>
      <c r="P2820" s="55"/>
      <c r="Q2820" s="55"/>
      <c r="R2820" s="55"/>
      <c r="S2820" s="55"/>
      <c r="T2820" s="56"/>
      <c r="U2820" s="34"/>
      <c r="V2820" s="34"/>
      <c r="W2820" s="34"/>
      <c r="X2820" s="34"/>
      <c r="Y2820" s="34"/>
      <c r="Z2820" s="34"/>
      <c r="AA2820" s="34"/>
      <c r="AB2820" s="34"/>
      <c r="AC2820" s="34"/>
      <c r="AD2820" s="34"/>
      <c r="AE2820" s="34"/>
      <c r="AT2820" s="19" t="s">
        <v>260</v>
      </c>
      <c r="AU2820" s="19" t="s">
        <v>82</v>
      </c>
    </row>
    <row r="2821" spans="1:65" s="2" customFormat="1" ht="11.25">
      <c r="A2821" s="34"/>
      <c r="B2821" s="35"/>
      <c r="C2821" s="34"/>
      <c r="D2821" s="165" t="s">
        <v>262</v>
      </c>
      <c r="E2821" s="34"/>
      <c r="F2821" s="166" t="s">
        <v>8027</v>
      </c>
      <c r="G2821" s="34"/>
      <c r="H2821" s="34"/>
      <c r="I2821" s="162"/>
      <c r="J2821" s="34"/>
      <c r="K2821" s="34"/>
      <c r="L2821" s="35"/>
      <c r="M2821" s="163"/>
      <c r="N2821" s="164"/>
      <c r="O2821" s="55"/>
      <c r="P2821" s="55"/>
      <c r="Q2821" s="55"/>
      <c r="R2821" s="55"/>
      <c r="S2821" s="55"/>
      <c r="T2821" s="56"/>
      <c r="U2821" s="34"/>
      <c r="V2821" s="34"/>
      <c r="W2821" s="34"/>
      <c r="X2821" s="34"/>
      <c r="Y2821" s="34"/>
      <c r="Z2821" s="34"/>
      <c r="AA2821" s="34"/>
      <c r="AB2821" s="34"/>
      <c r="AC2821" s="34"/>
      <c r="AD2821" s="34"/>
      <c r="AE2821" s="34"/>
      <c r="AT2821" s="19" t="s">
        <v>262</v>
      </c>
      <c r="AU2821" s="19" t="s">
        <v>82</v>
      </c>
    </row>
    <row r="2822" spans="1:65" s="14" customFormat="1" ht="11.25">
      <c r="B2822" s="174"/>
      <c r="D2822" s="160" t="s">
        <v>264</v>
      </c>
      <c r="E2822" s="175" t="s">
        <v>3</v>
      </c>
      <c r="F2822" s="176" t="s">
        <v>8028</v>
      </c>
      <c r="H2822" s="177">
        <v>60</v>
      </c>
      <c r="I2822" s="178"/>
      <c r="L2822" s="174"/>
      <c r="M2822" s="179"/>
      <c r="N2822" s="180"/>
      <c r="O2822" s="180"/>
      <c r="P2822" s="180"/>
      <c r="Q2822" s="180"/>
      <c r="R2822" s="180"/>
      <c r="S2822" s="180"/>
      <c r="T2822" s="181"/>
      <c r="AT2822" s="175" t="s">
        <v>264</v>
      </c>
      <c r="AU2822" s="175" t="s">
        <v>82</v>
      </c>
      <c r="AV2822" s="14" t="s">
        <v>82</v>
      </c>
      <c r="AW2822" s="14" t="s">
        <v>34</v>
      </c>
      <c r="AX2822" s="14" t="s">
        <v>73</v>
      </c>
      <c r="AY2822" s="175" t="s">
        <v>252</v>
      </c>
    </row>
    <row r="2823" spans="1:65" s="14" customFormat="1" ht="11.25">
      <c r="B2823" s="174"/>
      <c r="D2823" s="160" t="s">
        <v>264</v>
      </c>
      <c r="E2823" s="175" t="s">
        <v>3</v>
      </c>
      <c r="F2823" s="176" t="s">
        <v>8029</v>
      </c>
      <c r="H2823" s="177">
        <v>12</v>
      </c>
      <c r="I2823" s="178"/>
      <c r="L2823" s="174"/>
      <c r="M2823" s="179"/>
      <c r="N2823" s="180"/>
      <c r="O2823" s="180"/>
      <c r="P2823" s="180"/>
      <c r="Q2823" s="180"/>
      <c r="R2823" s="180"/>
      <c r="S2823" s="180"/>
      <c r="T2823" s="181"/>
      <c r="AT2823" s="175" t="s">
        <v>264</v>
      </c>
      <c r="AU2823" s="175" t="s">
        <v>82</v>
      </c>
      <c r="AV2823" s="14" t="s">
        <v>82</v>
      </c>
      <c r="AW2823" s="14" t="s">
        <v>34</v>
      </c>
      <c r="AX2823" s="14" t="s">
        <v>73</v>
      </c>
      <c r="AY2823" s="175" t="s">
        <v>252</v>
      </c>
    </row>
    <row r="2824" spans="1:65" s="14" customFormat="1" ht="11.25">
      <c r="B2824" s="174"/>
      <c r="D2824" s="160" t="s">
        <v>264</v>
      </c>
      <c r="E2824" s="175" t="s">
        <v>3</v>
      </c>
      <c r="F2824" s="176" t="s">
        <v>8030</v>
      </c>
      <c r="H2824" s="177">
        <v>10</v>
      </c>
      <c r="I2824" s="178"/>
      <c r="L2824" s="174"/>
      <c r="M2824" s="179"/>
      <c r="N2824" s="180"/>
      <c r="O2824" s="180"/>
      <c r="P2824" s="180"/>
      <c r="Q2824" s="180"/>
      <c r="R2824" s="180"/>
      <c r="S2824" s="180"/>
      <c r="T2824" s="181"/>
      <c r="AT2824" s="175" t="s">
        <v>264</v>
      </c>
      <c r="AU2824" s="175" t="s">
        <v>82</v>
      </c>
      <c r="AV2824" s="14" t="s">
        <v>82</v>
      </c>
      <c r="AW2824" s="14" t="s">
        <v>34</v>
      </c>
      <c r="AX2824" s="14" t="s">
        <v>73</v>
      </c>
      <c r="AY2824" s="175" t="s">
        <v>252</v>
      </c>
    </row>
    <row r="2825" spans="1:65" s="15" customFormat="1" ht="11.25">
      <c r="B2825" s="182"/>
      <c r="D2825" s="160" t="s">
        <v>264</v>
      </c>
      <c r="E2825" s="183" t="s">
        <v>3</v>
      </c>
      <c r="F2825" s="184" t="s">
        <v>269</v>
      </c>
      <c r="H2825" s="185">
        <v>82</v>
      </c>
      <c r="I2825" s="186"/>
      <c r="L2825" s="182"/>
      <c r="M2825" s="187"/>
      <c r="N2825" s="188"/>
      <c r="O2825" s="188"/>
      <c r="P2825" s="188"/>
      <c r="Q2825" s="188"/>
      <c r="R2825" s="188"/>
      <c r="S2825" s="188"/>
      <c r="T2825" s="189"/>
      <c r="AT2825" s="183" t="s">
        <v>264</v>
      </c>
      <c r="AU2825" s="183" t="s">
        <v>82</v>
      </c>
      <c r="AV2825" s="15" t="s">
        <v>258</v>
      </c>
      <c r="AW2825" s="15" t="s">
        <v>34</v>
      </c>
      <c r="AX2825" s="15" t="s">
        <v>80</v>
      </c>
      <c r="AY2825" s="183" t="s">
        <v>252</v>
      </c>
    </row>
    <row r="2826" spans="1:65" s="2" customFormat="1" ht="16.5" customHeight="1">
      <c r="A2826" s="34"/>
      <c r="B2826" s="145"/>
      <c r="C2826" s="146" t="s">
        <v>1151</v>
      </c>
      <c r="D2826" s="146" t="s">
        <v>254</v>
      </c>
      <c r="E2826" s="147" t="s">
        <v>8031</v>
      </c>
      <c r="F2826" s="148" t="s">
        <v>8032</v>
      </c>
      <c r="G2826" s="149" t="s">
        <v>743</v>
      </c>
      <c r="H2826" s="150">
        <v>48</v>
      </c>
      <c r="I2826" s="151"/>
      <c r="J2826" s="152">
        <f>ROUND(I2826*H2826,2)</f>
        <v>0</v>
      </c>
      <c r="K2826" s="153"/>
      <c r="L2826" s="35"/>
      <c r="M2826" s="154" t="s">
        <v>3</v>
      </c>
      <c r="N2826" s="155" t="s">
        <v>44</v>
      </c>
      <c r="O2826" s="55"/>
      <c r="P2826" s="156">
        <f>O2826*H2826</f>
        <v>0</v>
      </c>
      <c r="Q2826" s="156">
        <v>0</v>
      </c>
      <c r="R2826" s="156">
        <f>Q2826*H2826</f>
        <v>0</v>
      </c>
      <c r="S2826" s="156">
        <v>0</v>
      </c>
      <c r="T2826" s="157">
        <f>S2826*H2826</f>
        <v>0</v>
      </c>
      <c r="U2826" s="34"/>
      <c r="V2826" s="34"/>
      <c r="W2826" s="34"/>
      <c r="X2826" s="34"/>
      <c r="Y2826" s="34"/>
      <c r="Z2826" s="34"/>
      <c r="AA2826" s="34"/>
      <c r="AB2826" s="34"/>
      <c r="AC2826" s="34"/>
      <c r="AD2826" s="34"/>
      <c r="AE2826" s="34"/>
      <c r="AR2826" s="158" t="s">
        <v>406</v>
      </c>
      <c r="AT2826" s="158" t="s">
        <v>254</v>
      </c>
      <c r="AU2826" s="158" t="s">
        <v>82</v>
      </c>
      <c r="AY2826" s="19" t="s">
        <v>252</v>
      </c>
      <c r="BE2826" s="159">
        <f>IF(N2826="základní",J2826,0)</f>
        <v>0</v>
      </c>
      <c r="BF2826" s="159">
        <f>IF(N2826="snížená",J2826,0)</f>
        <v>0</v>
      </c>
      <c r="BG2826" s="159">
        <f>IF(N2826="zákl. přenesená",J2826,0)</f>
        <v>0</v>
      </c>
      <c r="BH2826" s="159">
        <f>IF(N2826="sníž. přenesená",J2826,0)</f>
        <v>0</v>
      </c>
      <c r="BI2826" s="159">
        <f>IF(N2826="nulová",J2826,0)</f>
        <v>0</v>
      </c>
      <c r="BJ2826" s="19" t="s">
        <v>80</v>
      </c>
      <c r="BK2826" s="159">
        <f>ROUND(I2826*H2826,2)</f>
        <v>0</v>
      </c>
      <c r="BL2826" s="19" t="s">
        <v>406</v>
      </c>
      <c r="BM2826" s="158" t="s">
        <v>8033</v>
      </c>
    </row>
    <row r="2827" spans="1:65" s="2" customFormat="1" ht="11.25">
      <c r="A2827" s="34"/>
      <c r="B2827" s="35"/>
      <c r="C2827" s="34"/>
      <c r="D2827" s="160" t="s">
        <v>260</v>
      </c>
      <c r="E2827" s="34"/>
      <c r="F2827" s="161" t="s">
        <v>8034</v>
      </c>
      <c r="G2827" s="34"/>
      <c r="H2827" s="34"/>
      <c r="I2827" s="162"/>
      <c r="J2827" s="34"/>
      <c r="K2827" s="34"/>
      <c r="L2827" s="35"/>
      <c r="M2827" s="163"/>
      <c r="N2827" s="164"/>
      <c r="O2827" s="55"/>
      <c r="P2827" s="55"/>
      <c r="Q2827" s="55"/>
      <c r="R2827" s="55"/>
      <c r="S2827" s="55"/>
      <c r="T2827" s="56"/>
      <c r="U2827" s="34"/>
      <c r="V2827" s="34"/>
      <c r="W2827" s="34"/>
      <c r="X2827" s="34"/>
      <c r="Y2827" s="34"/>
      <c r="Z2827" s="34"/>
      <c r="AA2827" s="34"/>
      <c r="AB2827" s="34"/>
      <c r="AC2827" s="34"/>
      <c r="AD2827" s="34"/>
      <c r="AE2827" s="34"/>
      <c r="AT2827" s="19" t="s">
        <v>260</v>
      </c>
      <c r="AU2827" s="19" t="s">
        <v>82</v>
      </c>
    </row>
    <row r="2828" spans="1:65" s="2" customFormat="1" ht="11.25">
      <c r="A2828" s="34"/>
      <c r="B2828" s="35"/>
      <c r="C2828" s="34"/>
      <c r="D2828" s="165" t="s">
        <v>262</v>
      </c>
      <c r="E2828" s="34"/>
      <c r="F2828" s="166" t="s">
        <v>8035</v>
      </c>
      <c r="G2828" s="34"/>
      <c r="H2828" s="34"/>
      <c r="I2828" s="162"/>
      <c r="J2828" s="34"/>
      <c r="K2828" s="34"/>
      <c r="L2828" s="35"/>
      <c r="M2828" s="163"/>
      <c r="N2828" s="164"/>
      <c r="O2828" s="55"/>
      <c r="P2828" s="55"/>
      <c r="Q2828" s="55"/>
      <c r="R2828" s="55"/>
      <c r="S2828" s="55"/>
      <c r="T2828" s="56"/>
      <c r="U2828" s="34"/>
      <c r="V2828" s="34"/>
      <c r="W2828" s="34"/>
      <c r="X2828" s="34"/>
      <c r="Y2828" s="34"/>
      <c r="Z2828" s="34"/>
      <c r="AA2828" s="34"/>
      <c r="AB2828" s="34"/>
      <c r="AC2828" s="34"/>
      <c r="AD2828" s="34"/>
      <c r="AE2828" s="34"/>
      <c r="AT2828" s="19" t="s">
        <v>262</v>
      </c>
      <c r="AU2828" s="19" t="s">
        <v>82</v>
      </c>
    </row>
    <row r="2829" spans="1:65" s="14" customFormat="1" ht="11.25">
      <c r="B2829" s="174"/>
      <c r="D2829" s="160" t="s">
        <v>264</v>
      </c>
      <c r="E2829" s="175" t="s">
        <v>3</v>
      </c>
      <c r="F2829" s="176" t="s">
        <v>8036</v>
      </c>
      <c r="H2829" s="177">
        <v>18</v>
      </c>
      <c r="I2829" s="178"/>
      <c r="L2829" s="174"/>
      <c r="M2829" s="179"/>
      <c r="N2829" s="180"/>
      <c r="O2829" s="180"/>
      <c r="P2829" s="180"/>
      <c r="Q2829" s="180"/>
      <c r="R2829" s="180"/>
      <c r="S2829" s="180"/>
      <c r="T2829" s="181"/>
      <c r="AT2829" s="175" t="s">
        <v>264</v>
      </c>
      <c r="AU2829" s="175" t="s">
        <v>82</v>
      </c>
      <c r="AV2829" s="14" t="s">
        <v>82</v>
      </c>
      <c r="AW2829" s="14" t="s">
        <v>34</v>
      </c>
      <c r="AX2829" s="14" t="s">
        <v>73</v>
      </c>
      <c r="AY2829" s="175" t="s">
        <v>252</v>
      </c>
    </row>
    <row r="2830" spans="1:65" s="14" customFormat="1" ht="11.25">
      <c r="B2830" s="174"/>
      <c r="D2830" s="160" t="s">
        <v>264</v>
      </c>
      <c r="E2830" s="175" t="s">
        <v>3</v>
      </c>
      <c r="F2830" s="176" t="s">
        <v>8037</v>
      </c>
      <c r="H2830" s="177">
        <v>30</v>
      </c>
      <c r="I2830" s="178"/>
      <c r="L2830" s="174"/>
      <c r="M2830" s="179"/>
      <c r="N2830" s="180"/>
      <c r="O2830" s="180"/>
      <c r="P2830" s="180"/>
      <c r="Q2830" s="180"/>
      <c r="R2830" s="180"/>
      <c r="S2830" s="180"/>
      <c r="T2830" s="181"/>
      <c r="AT2830" s="175" t="s">
        <v>264</v>
      </c>
      <c r="AU2830" s="175" t="s">
        <v>82</v>
      </c>
      <c r="AV2830" s="14" t="s">
        <v>82</v>
      </c>
      <c r="AW2830" s="14" t="s">
        <v>34</v>
      </c>
      <c r="AX2830" s="14" t="s">
        <v>73</v>
      </c>
      <c r="AY2830" s="175" t="s">
        <v>252</v>
      </c>
    </row>
    <row r="2831" spans="1:65" s="15" customFormat="1" ht="11.25">
      <c r="B2831" s="182"/>
      <c r="D2831" s="160" t="s">
        <v>264</v>
      </c>
      <c r="E2831" s="183" t="s">
        <v>3</v>
      </c>
      <c r="F2831" s="184" t="s">
        <v>269</v>
      </c>
      <c r="H2831" s="185">
        <v>48</v>
      </c>
      <c r="I2831" s="186"/>
      <c r="L2831" s="182"/>
      <c r="M2831" s="187"/>
      <c r="N2831" s="188"/>
      <c r="O2831" s="188"/>
      <c r="P2831" s="188"/>
      <c r="Q2831" s="188"/>
      <c r="R2831" s="188"/>
      <c r="S2831" s="188"/>
      <c r="T2831" s="189"/>
      <c r="AT2831" s="183" t="s">
        <v>264</v>
      </c>
      <c r="AU2831" s="183" t="s">
        <v>82</v>
      </c>
      <c r="AV2831" s="15" t="s">
        <v>258</v>
      </c>
      <c r="AW2831" s="15" t="s">
        <v>34</v>
      </c>
      <c r="AX2831" s="15" t="s">
        <v>80</v>
      </c>
      <c r="AY2831" s="183" t="s">
        <v>252</v>
      </c>
    </row>
    <row r="2832" spans="1:65" s="2" customFormat="1" ht="16.5" customHeight="1">
      <c r="A2832" s="34"/>
      <c r="B2832" s="145"/>
      <c r="C2832" s="146" t="s">
        <v>1167</v>
      </c>
      <c r="D2832" s="146" t="s">
        <v>254</v>
      </c>
      <c r="E2832" s="147" t="s">
        <v>8038</v>
      </c>
      <c r="F2832" s="148" t="s">
        <v>8039</v>
      </c>
      <c r="G2832" s="149" t="s">
        <v>743</v>
      </c>
      <c r="H2832" s="150">
        <v>74</v>
      </c>
      <c r="I2832" s="151"/>
      <c r="J2832" s="152">
        <f>ROUND(I2832*H2832,2)</f>
        <v>0</v>
      </c>
      <c r="K2832" s="153"/>
      <c r="L2832" s="35"/>
      <c r="M2832" s="154" t="s">
        <v>3</v>
      </c>
      <c r="N2832" s="155" t="s">
        <v>44</v>
      </c>
      <c r="O2832" s="55"/>
      <c r="P2832" s="156">
        <f>O2832*H2832</f>
        <v>0</v>
      </c>
      <c r="Q2832" s="156">
        <v>0</v>
      </c>
      <c r="R2832" s="156">
        <f>Q2832*H2832</f>
        <v>0</v>
      </c>
      <c r="S2832" s="156">
        <v>0</v>
      </c>
      <c r="T2832" s="157">
        <f>S2832*H2832</f>
        <v>0</v>
      </c>
      <c r="U2832" s="34"/>
      <c r="V2832" s="34"/>
      <c r="W2832" s="34"/>
      <c r="X2832" s="34"/>
      <c r="Y2832" s="34"/>
      <c r="Z2832" s="34"/>
      <c r="AA2832" s="34"/>
      <c r="AB2832" s="34"/>
      <c r="AC2832" s="34"/>
      <c r="AD2832" s="34"/>
      <c r="AE2832" s="34"/>
      <c r="AR2832" s="158" t="s">
        <v>406</v>
      </c>
      <c r="AT2832" s="158" t="s">
        <v>254</v>
      </c>
      <c r="AU2832" s="158" t="s">
        <v>82</v>
      </c>
      <c r="AY2832" s="19" t="s">
        <v>252</v>
      </c>
      <c r="BE2832" s="159">
        <f>IF(N2832="základní",J2832,0)</f>
        <v>0</v>
      </c>
      <c r="BF2832" s="159">
        <f>IF(N2832="snížená",J2832,0)</f>
        <v>0</v>
      </c>
      <c r="BG2832" s="159">
        <f>IF(N2832="zákl. přenesená",J2832,0)</f>
        <v>0</v>
      </c>
      <c r="BH2832" s="159">
        <f>IF(N2832="sníž. přenesená",J2832,0)</f>
        <v>0</v>
      </c>
      <c r="BI2832" s="159">
        <f>IF(N2832="nulová",J2832,0)</f>
        <v>0</v>
      </c>
      <c r="BJ2832" s="19" t="s">
        <v>80</v>
      </c>
      <c r="BK2832" s="159">
        <f>ROUND(I2832*H2832,2)</f>
        <v>0</v>
      </c>
      <c r="BL2832" s="19" t="s">
        <v>406</v>
      </c>
      <c r="BM2832" s="158" t="s">
        <v>8040</v>
      </c>
    </row>
    <row r="2833" spans="1:65" s="2" customFormat="1" ht="11.25">
      <c r="A2833" s="34"/>
      <c r="B2833" s="35"/>
      <c r="C2833" s="34"/>
      <c r="D2833" s="160" t="s">
        <v>260</v>
      </c>
      <c r="E2833" s="34"/>
      <c r="F2833" s="161" t="s">
        <v>8041</v>
      </c>
      <c r="G2833" s="34"/>
      <c r="H2833" s="34"/>
      <c r="I2833" s="162"/>
      <c r="J2833" s="34"/>
      <c r="K2833" s="34"/>
      <c r="L2833" s="35"/>
      <c r="M2833" s="163"/>
      <c r="N2833" s="164"/>
      <c r="O2833" s="55"/>
      <c r="P2833" s="55"/>
      <c r="Q2833" s="55"/>
      <c r="R2833" s="55"/>
      <c r="S2833" s="55"/>
      <c r="T2833" s="56"/>
      <c r="U2833" s="34"/>
      <c r="V2833" s="34"/>
      <c r="W2833" s="34"/>
      <c r="X2833" s="34"/>
      <c r="Y2833" s="34"/>
      <c r="Z2833" s="34"/>
      <c r="AA2833" s="34"/>
      <c r="AB2833" s="34"/>
      <c r="AC2833" s="34"/>
      <c r="AD2833" s="34"/>
      <c r="AE2833" s="34"/>
      <c r="AT2833" s="19" t="s">
        <v>260</v>
      </c>
      <c r="AU2833" s="19" t="s">
        <v>82</v>
      </c>
    </row>
    <row r="2834" spans="1:65" s="2" customFormat="1" ht="11.25">
      <c r="A2834" s="34"/>
      <c r="B2834" s="35"/>
      <c r="C2834" s="34"/>
      <c r="D2834" s="165" t="s">
        <v>262</v>
      </c>
      <c r="E2834" s="34"/>
      <c r="F2834" s="166" t="s">
        <v>8042</v>
      </c>
      <c r="G2834" s="34"/>
      <c r="H2834" s="34"/>
      <c r="I2834" s="162"/>
      <c r="J2834" s="34"/>
      <c r="K2834" s="34"/>
      <c r="L2834" s="35"/>
      <c r="M2834" s="163"/>
      <c r="N2834" s="164"/>
      <c r="O2834" s="55"/>
      <c r="P2834" s="55"/>
      <c r="Q2834" s="55"/>
      <c r="R2834" s="55"/>
      <c r="S2834" s="55"/>
      <c r="T2834" s="56"/>
      <c r="U2834" s="34"/>
      <c r="V2834" s="34"/>
      <c r="W2834" s="34"/>
      <c r="X2834" s="34"/>
      <c r="Y2834" s="34"/>
      <c r="Z2834" s="34"/>
      <c r="AA2834" s="34"/>
      <c r="AB2834" s="34"/>
      <c r="AC2834" s="34"/>
      <c r="AD2834" s="34"/>
      <c r="AE2834" s="34"/>
      <c r="AT2834" s="19" t="s">
        <v>262</v>
      </c>
      <c r="AU2834" s="19" t="s">
        <v>82</v>
      </c>
    </row>
    <row r="2835" spans="1:65" s="14" customFormat="1" ht="11.25">
      <c r="B2835" s="174"/>
      <c r="D2835" s="160" t="s">
        <v>264</v>
      </c>
      <c r="E2835" s="175" t="s">
        <v>3</v>
      </c>
      <c r="F2835" s="176" t="s">
        <v>8043</v>
      </c>
      <c r="H2835" s="177">
        <v>24</v>
      </c>
      <c r="I2835" s="178"/>
      <c r="L2835" s="174"/>
      <c r="M2835" s="179"/>
      <c r="N2835" s="180"/>
      <c r="O2835" s="180"/>
      <c r="P2835" s="180"/>
      <c r="Q2835" s="180"/>
      <c r="R2835" s="180"/>
      <c r="S2835" s="180"/>
      <c r="T2835" s="181"/>
      <c r="AT2835" s="175" t="s">
        <v>264</v>
      </c>
      <c r="AU2835" s="175" t="s">
        <v>82</v>
      </c>
      <c r="AV2835" s="14" t="s">
        <v>82</v>
      </c>
      <c r="AW2835" s="14" t="s">
        <v>34</v>
      </c>
      <c r="AX2835" s="14" t="s">
        <v>73</v>
      </c>
      <c r="AY2835" s="175" t="s">
        <v>252</v>
      </c>
    </row>
    <row r="2836" spans="1:65" s="14" customFormat="1" ht="11.25">
      <c r="B2836" s="174"/>
      <c r="D2836" s="160" t="s">
        <v>264</v>
      </c>
      <c r="E2836" s="175" t="s">
        <v>3</v>
      </c>
      <c r="F2836" s="176" t="s">
        <v>8044</v>
      </c>
      <c r="H2836" s="177">
        <v>50</v>
      </c>
      <c r="I2836" s="178"/>
      <c r="L2836" s="174"/>
      <c r="M2836" s="179"/>
      <c r="N2836" s="180"/>
      <c r="O2836" s="180"/>
      <c r="P2836" s="180"/>
      <c r="Q2836" s="180"/>
      <c r="R2836" s="180"/>
      <c r="S2836" s="180"/>
      <c r="T2836" s="181"/>
      <c r="AT2836" s="175" t="s">
        <v>264</v>
      </c>
      <c r="AU2836" s="175" t="s">
        <v>82</v>
      </c>
      <c r="AV2836" s="14" t="s">
        <v>82</v>
      </c>
      <c r="AW2836" s="14" t="s">
        <v>34</v>
      </c>
      <c r="AX2836" s="14" t="s">
        <v>73</v>
      </c>
      <c r="AY2836" s="175" t="s">
        <v>252</v>
      </c>
    </row>
    <row r="2837" spans="1:65" s="15" customFormat="1" ht="11.25">
      <c r="B2837" s="182"/>
      <c r="D2837" s="160" t="s">
        <v>264</v>
      </c>
      <c r="E2837" s="183" t="s">
        <v>3</v>
      </c>
      <c r="F2837" s="184" t="s">
        <v>269</v>
      </c>
      <c r="H2837" s="185">
        <v>74</v>
      </c>
      <c r="I2837" s="186"/>
      <c r="L2837" s="182"/>
      <c r="M2837" s="187"/>
      <c r="N2837" s="188"/>
      <c r="O2837" s="188"/>
      <c r="P2837" s="188"/>
      <c r="Q2837" s="188"/>
      <c r="R2837" s="188"/>
      <c r="S2837" s="188"/>
      <c r="T2837" s="189"/>
      <c r="AT2837" s="183" t="s">
        <v>264</v>
      </c>
      <c r="AU2837" s="183" t="s">
        <v>82</v>
      </c>
      <c r="AV2837" s="15" t="s">
        <v>258</v>
      </c>
      <c r="AW2837" s="15" t="s">
        <v>34</v>
      </c>
      <c r="AX2837" s="15" t="s">
        <v>80</v>
      </c>
      <c r="AY2837" s="183" t="s">
        <v>252</v>
      </c>
    </row>
    <row r="2838" spans="1:65" s="2" customFormat="1" ht="16.5" customHeight="1">
      <c r="A2838" s="34"/>
      <c r="B2838" s="145"/>
      <c r="C2838" s="146" t="s">
        <v>1176</v>
      </c>
      <c r="D2838" s="146" t="s">
        <v>254</v>
      </c>
      <c r="E2838" s="147" t="s">
        <v>8045</v>
      </c>
      <c r="F2838" s="148" t="s">
        <v>8046</v>
      </c>
      <c r="G2838" s="149" t="s">
        <v>743</v>
      </c>
      <c r="H2838" s="150">
        <v>10</v>
      </c>
      <c r="I2838" s="151"/>
      <c r="J2838" s="152">
        <f>ROUND(I2838*H2838,2)</f>
        <v>0</v>
      </c>
      <c r="K2838" s="153"/>
      <c r="L2838" s="35"/>
      <c r="M2838" s="154" t="s">
        <v>3</v>
      </c>
      <c r="N2838" s="155" t="s">
        <v>44</v>
      </c>
      <c r="O2838" s="55"/>
      <c r="P2838" s="156">
        <f>O2838*H2838</f>
        <v>0</v>
      </c>
      <c r="Q2838" s="156">
        <v>0</v>
      </c>
      <c r="R2838" s="156">
        <f>Q2838*H2838</f>
        <v>0</v>
      </c>
      <c r="S2838" s="156">
        <v>0</v>
      </c>
      <c r="T2838" s="157">
        <f>S2838*H2838</f>
        <v>0</v>
      </c>
      <c r="U2838" s="34"/>
      <c r="V2838" s="34"/>
      <c r="W2838" s="34"/>
      <c r="X2838" s="34"/>
      <c r="Y2838" s="34"/>
      <c r="Z2838" s="34"/>
      <c r="AA2838" s="34"/>
      <c r="AB2838" s="34"/>
      <c r="AC2838" s="34"/>
      <c r="AD2838" s="34"/>
      <c r="AE2838" s="34"/>
      <c r="AR2838" s="158" t="s">
        <v>406</v>
      </c>
      <c r="AT2838" s="158" t="s">
        <v>254</v>
      </c>
      <c r="AU2838" s="158" t="s">
        <v>82</v>
      </c>
      <c r="AY2838" s="19" t="s">
        <v>252</v>
      </c>
      <c r="BE2838" s="159">
        <f>IF(N2838="základní",J2838,0)</f>
        <v>0</v>
      </c>
      <c r="BF2838" s="159">
        <f>IF(N2838="snížená",J2838,0)</f>
        <v>0</v>
      </c>
      <c r="BG2838" s="159">
        <f>IF(N2838="zákl. přenesená",J2838,0)</f>
        <v>0</v>
      </c>
      <c r="BH2838" s="159">
        <f>IF(N2838="sníž. přenesená",J2838,0)</f>
        <v>0</v>
      </c>
      <c r="BI2838" s="159">
        <f>IF(N2838="nulová",J2838,0)</f>
        <v>0</v>
      </c>
      <c r="BJ2838" s="19" t="s">
        <v>80</v>
      </c>
      <c r="BK2838" s="159">
        <f>ROUND(I2838*H2838,2)</f>
        <v>0</v>
      </c>
      <c r="BL2838" s="19" t="s">
        <v>406</v>
      </c>
      <c r="BM2838" s="158" t="s">
        <v>8047</v>
      </c>
    </row>
    <row r="2839" spans="1:65" s="2" customFormat="1" ht="11.25">
      <c r="A2839" s="34"/>
      <c r="B2839" s="35"/>
      <c r="C2839" s="34"/>
      <c r="D2839" s="160" t="s">
        <v>260</v>
      </c>
      <c r="E2839" s="34"/>
      <c r="F2839" s="161" t="s">
        <v>8048</v>
      </c>
      <c r="G2839" s="34"/>
      <c r="H2839" s="34"/>
      <c r="I2839" s="162"/>
      <c r="J2839" s="34"/>
      <c r="K2839" s="34"/>
      <c r="L2839" s="35"/>
      <c r="M2839" s="163"/>
      <c r="N2839" s="164"/>
      <c r="O2839" s="55"/>
      <c r="P2839" s="55"/>
      <c r="Q2839" s="55"/>
      <c r="R2839" s="55"/>
      <c r="S2839" s="55"/>
      <c r="T2839" s="56"/>
      <c r="U2839" s="34"/>
      <c r="V2839" s="34"/>
      <c r="W2839" s="34"/>
      <c r="X2839" s="34"/>
      <c r="Y2839" s="34"/>
      <c r="Z2839" s="34"/>
      <c r="AA2839" s="34"/>
      <c r="AB2839" s="34"/>
      <c r="AC2839" s="34"/>
      <c r="AD2839" s="34"/>
      <c r="AE2839" s="34"/>
      <c r="AT2839" s="19" t="s">
        <v>260</v>
      </c>
      <c r="AU2839" s="19" t="s">
        <v>82</v>
      </c>
    </row>
    <row r="2840" spans="1:65" s="2" customFormat="1" ht="11.25">
      <c r="A2840" s="34"/>
      <c r="B2840" s="35"/>
      <c r="C2840" s="34"/>
      <c r="D2840" s="165" t="s">
        <v>262</v>
      </c>
      <c r="E2840" s="34"/>
      <c r="F2840" s="166" t="s">
        <v>8049</v>
      </c>
      <c r="G2840" s="34"/>
      <c r="H2840" s="34"/>
      <c r="I2840" s="162"/>
      <c r="J2840" s="34"/>
      <c r="K2840" s="34"/>
      <c r="L2840" s="35"/>
      <c r="M2840" s="163"/>
      <c r="N2840" s="164"/>
      <c r="O2840" s="55"/>
      <c r="P2840" s="55"/>
      <c r="Q2840" s="55"/>
      <c r="R2840" s="55"/>
      <c r="S2840" s="55"/>
      <c r="T2840" s="56"/>
      <c r="U2840" s="34"/>
      <c r="V2840" s="34"/>
      <c r="W2840" s="34"/>
      <c r="X2840" s="34"/>
      <c r="Y2840" s="34"/>
      <c r="Z2840" s="34"/>
      <c r="AA2840" s="34"/>
      <c r="AB2840" s="34"/>
      <c r="AC2840" s="34"/>
      <c r="AD2840" s="34"/>
      <c r="AE2840" s="34"/>
      <c r="AT2840" s="19" t="s">
        <v>262</v>
      </c>
      <c r="AU2840" s="19" t="s">
        <v>82</v>
      </c>
    </row>
    <row r="2841" spans="1:65" s="14" customFormat="1" ht="11.25">
      <c r="B2841" s="174"/>
      <c r="D2841" s="160" t="s">
        <v>264</v>
      </c>
      <c r="E2841" s="175" t="s">
        <v>3</v>
      </c>
      <c r="F2841" s="176" t="s">
        <v>8030</v>
      </c>
      <c r="H2841" s="177">
        <v>10</v>
      </c>
      <c r="I2841" s="178"/>
      <c r="L2841" s="174"/>
      <c r="M2841" s="179"/>
      <c r="N2841" s="180"/>
      <c r="O2841" s="180"/>
      <c r="P2841" s="180"/>
      <c r="Q2841" s="180"/>
      <c r="R2841" s="180"/>
      <c r="S2841" s="180"/>
      <c r="T2841" s="181"/>
      <c r="AT2841" s="175" t="s">
        <v>264</v>
      </c>
      <c r="AU2841" s="175" t="s">
        <v>82</v>
      </c>
      <c r="AV2841" s="14" t="s">
        <v>82</v>
      </c>
      <c r="AW2841" s="14" t="s">
        <v>34</v>
      </c>
      <c r="AX2841" s="14" t="s">
        <v>80</v>
      </c>
      <c r="AY2841" s="175" t="s">
        <v>252</v>
      </c>
    </row>
    <row r="2842" spans="1:65" s="2" customFormat="1" ht="16.5" customHeight="1">
      <c r="A2842" s="34"/>
      <c r="B2842" s="145"/>
      <c r="C2842" s="146" t="s">
        <v>1188</v>
      </c>
      <c r="D2842" s="146" t="s">
        <v>254</v>
      </c>
      <c r="E2842" s="147" t="s">
        <v>8050</v>
      </c>
      <c r="F2842" s="148" t="s">
        <v>8051</v>
      </c>
      <c r="G2842" s="149" t="s">
        <v>743</v>
      </c>
      <c r="H2842" s="150">
        <v>10</v>
      </c>
      <c r="I2842" s="151"/>
      <c r="J2842" s="152">
        <f>ROUND(I2842*H2842,2)</f>
        <v>0</v>
      </c>
      <c r="K2842" s="153"/>
      <c r="L2842" s="35"/>
      <c r="M2842" s="154" t="s">
        <v>3</v>
      </c>
      <c r="N2842" s="155" t="s">
        <v>44</v>
      </c>
      <c r="O2842" s="55"/>
      <c r="P2842" s="156">
        <f>O2842*H2842</f>
        <v>0</v>
      </c>
      <c r="Q2842" s="156">
        <v>0</v>
      </c>
      <c r="R2842" s="156">
        <f>Q2842*H2842</f>
        <v>0</v>
      </c>
      <c r="S2842" s="156">
        <v>0</v>
      </c>
      <c r="T2842" s="157">
        <f>S2842*H2842</f>
        <v>0</v>
      </c>
      <c r="U2842" s="34"/>
      <c r="V2842" s="34"/>
      <c r="W2842" s="34"/>
      <c r="X2842" s="34"/>
      <c r="Y2842" s="34"/>
      <c r="Z2842" s="34"/>
      <c r="AA2842" s="34"/>
      <c r="AB2842" s="34"/>
      <c r="AC2842" s="34"/>
      <c r="AD2842" s="34"/>
      <c r="AE2842" s="34"/>
      <c r="AR2842" s="158" t="s">
        <v>406</v>
      </c>
      <c r="AT2842" s="158" t="s">
        <v>254</v>
      </c>
      <c r="AU2842" s="158" t="s">
        <v>82</v>
      </c>
      <c r="AY2842" s="19" t="s">
        <v>252</v>
      </c>
      <c r="BE2842" s="159">
        <f>IF(N2842="základní",J2842,0)</f>
        <v>0</v>
      </c>
      <c r="BF2842" s="159">
        <f>IF(N2842="snížená",J2842,0)</f>
        <v>0</v>
      </c>
      <c r="BG2842" s="159">
        <f>IF(N2842="zákl. přenesená",J2842,0)</f>
        <v>0</v>
      </c>
      <c r="BH2842" s="159">
        <f>IF(N2842="sníž. přenesená",J2842,0)</f>
        <v>0</v>
      </c>
      <c r="BI2842" s="159">
        <f>IF(N2842="nulová",J2842,0)</f>
        <v>0</v>
      </c>
      <c r="BJ2842" s="19" t="s">
        <v>80</v>
      </c>
      <c r="BK2842" s="159">
        <f>ROUND(I2842*H2842,2)</f>
        <v>0</v>
      </c>
      <c r="BL2842" s="19" t="s">
        <v>406</v>
      </c>
      <c r="BM2842" s="158" t="s">
        <v>8052</v>
      </c>
    </row>
    <row r="2843" spans="1:65" s="2" customFormat="1" ht="11.25">
      <c r="A2843" s="34"/>
      <c r="B2843" s="35"/>
      <c r="C2843" s="34"/>
      <c r="D2843" s="160" t="s">
        <v>260</v>
      </c>
      <c r="E2843" s="34"/>
      <c r="F2843" s="161" t="s">
        <v>8053</v>
      </c>
      <c r="G2843" s="34"/>
      <c r="H2843" s="34"/>
      <c r="I2843" s="162"/>
      <c r="J2843" s="34"/>
      <c r="K2843" s="34"/>
      <c r="L2843" s="35"/>
      <c r="M2843" s="163"/>
      <c r="N2843" s="164"/>
      <c r="O2843" s="55"/>
      <c r="P2843" s="55"/>
      <c r="Q2843" s="55"/>
      <c r="R2843" s="55"/>
      <c r="S2843" s="55"/>
      <c r="T2843" s="56"/>
      <c r="U2843" s="34"/>
      <c r="V2843" s="34"/>
      <c r="W2843" s="34"/>
      <c r="X2843" s="34"/>
      <c r="Y2843" s="34"/>
      <c r="Z2843" s="34"/>
      <c r="AA2843" s="34"/>
      <c r="AB2843" s="34"/>
      <c r="AC2843" s="34"/>
      <c r="AD2843" s="34"/>
      <c r="AE2843" s="34"/>
      <c r="AT2843" s="19" t="s">
        <v>260</v>
      </c>
      <c r="AU2843" s="19" t="s">
        <v>82</v>
      </c>
    </row>
    <row r="2844" spans="1:65" s="2" customFormat="1" ht="11.25">
      <c r="A2844" s="34"/>
      <c r="B2844" s="35"/>
      <c r="C2844" s="34"/>
      <c r="D2844" s="165" t="s">
        <v>262</v>
      </c>
      <c r="E2844" s="34"/>
      <c r="F2844" s="166" t="s">
        <v>8054</v>
      </c>
      <c r="G2844" s="34"/>
      <c r="H2844" s="34"/>
      <c r="I2844" s="162"/>
      <c r="J2844" s="34"/>
      <c r="K2844" s="34"/>
      <c r="L2844" s="35"/>
      <c r="M2844" s="163"/>
      <c r="N2844" s="164"/>
      <c r="O2844" s="55"/>
      <c r="P2844" s="55"/>
      <c r="Q2844" s="55"/>
      <c r="R2844" s="55"/>
      <c r="S2844" s="55"/>
      <c r="T2844" s="56"/>
      <c r="U2844" s="34"/>
      <c r="V2844" s="34"/>
      <c r="W2844" s="34"/>
      <c r="X2844" s="34"/>
      <c r="Y2844" s="34"/>
      <c r="Z2844" s="34"/>
      <c r="AA2844" s="34"/>
      <c r="AB2844" s="34"/>
      <c r="AC2844" s="34"/>
      <c r="AD2844" s="34"/>
      <c r="AE2844" s="34"/>
      <c r="AT2844" s="19" t="s">
        <v>262</v>
      </c>
      <c r="AU2844" s="19" t="s">
        <v>82</v>
      </c>
    </row>
    <row r="2845" spans="1:65" s="14" customFormat="1" ht="11.25">
      <c r="B2845" s="174"/>
      <c r="D2845" s="160" t="s">
        <v>264</v>
      </c>
      <c r="E2845" s="175" t="s">
        <v>3</v>
      </c>
      <c r="F2845" s="176" t="s">
        <v>8030</v>
      </c>
      <c r="H2845" s="177">
        <v>10</v>
      </c>
      <c r="I2845" s="178"/>
      <c r="L2845" s="174"/>
      <c r="M2845" s="179"/>
      <c r="N2845" s="180"/>
      <c r="O2845" s="180"/>
      <c r="P2845" s="180"/>
      <c r="Q2845" s="180"/>
      <c r="R2845" s="180"/>
      <c r="S2845" s="180"/>
      <c r="T2845" s="181"/>
      <c r="AT2845" s="175" t="s">
        <v>264</v>
      </c>
      <c r="AU2845" s="175" t="s">
        <v>82</v>
      </c>
      <c r="AV2845" s="14" t="s">
        <v>82</v>
      </c>
      <c r="AW2845" s="14" t="s">
        <v>34</v>
      </c>
      <c r="AX2845" s="14" t="s">
        <v>80</v>
      </c>
      <c r="AY2845" s="175" t="s">
        <v>252</v>
      </c>
    </row>
    <row r="2846" spans="1:65" s="2" customFormat="1" ht="16.5" customHeight="1">
      <c r="A2846" s="34"/>
      <c r="B2846" s="145"/>
      <c r="C2846" s="146" t="s">
        <v>1196</v>
      </c>
      <c r="D2846" s="146" t="s">
        <v>254</v>
      </c>
      <c r="E2846" s="147" t="s">
        <v>8055</v>
      </c>
      <c r="F2846" s="148" t="s">
        <v>8056</v>
      </c>
      <c r="G2846" s="149" t="s">
        <v>743</v>
      </c>
      <c r="H2846" s="150">
        <v>10</v>
      </c>
      <c r="I2846" s="151"/>
      <c r="J2846" s="152">
        <f>ROUND(I2846*H2846,2)</f>
        <v>0</v>
      </c>
      <c r="K2846" s="153"/>
      <c r="L2846" s="35"/>
      <c r="M2846" s="154" t="s">
        <v>3</v>
      </c>
      <c r="N2846" s="155" t="s">
        <v>44</v>
      </c>
      <c r="O2846" s="55"/>
      <c r="P2846" s="156">
        <f>O2846*H2846</f>
        <v>0</v>
      </c>
      <c r="Q2846" s="156">
        <v>0</v>
      </c>
      <c r="R2846" s="156">
        <f>Q2846*H2846</f>
        <v>0</v>
      </c>
      <c r="S2846" s="156">
        <v>0</v>
      </c>
      <c r="T2846" s="157">
        <f>S2846*H2846</f>
        <v>0</v>
      </c>
      <c r="U2846" s="34"/>
      <c r="V2846" s="34"/>
      <c r="W2846" s="34"/>
      <c r="X2846" s="34"/>
      <c r="Y2846" s="34"/>
      <c r="Z2846" s="34"/>
      <c r="AA2846" s="34"/>
      <c r="AB2846" s="34"/>
      <c r="AC2846" s="34"/>
      <c r="AD2846" s="34"/>
      <c r="AE2846" s="34"/>
      <c r="AR2846" s="158" t="s">
        <v>406</v>
      </c>
      <c r="AT2846" s="158" t="s">
        <v>254</v>
      </c>
      <c r="AU2846" s="158" t="s">
        <v>82</v>
      </c>
      <c r="AY2846" s="19" t="s">
        <v>252</v>
      </c>
      <c r="BE2846" s="159">
        <f>IF(N2846="základní",J2846,0)</f>
        <v>0</v>
      </c>
      <c r="BF2846" s="159">
        <f>IF(N2846="snížená",J2846,0)</f>
        <v>0</v>
      </c>
      <c r="BG2846" s="159">
        <f>IF(N2846="zákl. přenesená",J2846,0)</f>
        <v>0</v>
      </c>
      <c r="BH2846" s="159">
        <f>IF(N2846="sníž. přenesená",J2846,0)</f>
        <v>0</v>
      </c>
      <c r="BI2846" s="159">
        <f>IF(N2846="nulová",J2846,0)</f>
        <v>0</v>
      </c>
      <c r="BJ2846" s="19" t="s">
        <v>80</v>
      </c>
      <c r="BK2846" s="159">
        <f>ROUND(I2846*H2846,2)</f>
        <v>0</v>
      </c>
      <c r="BL2846" s="19" t="s">
        <v>406</v>
      </c>
      <c r="BM2846" s="158" t="s">
        <v>8057</v>
      </c>
    </row>
    <row r="2847" spans="1:65" s="2" customFormat="1" ht="11.25">
      <c r="A2847" s="34"/>
      <c r="B2847" s="35"/>
      <c r="C2847" s="34"/>
      <c r="D2847" s="160" t="s">
        <v>260</v>
      </c>
      <c r="E2847" s="34"/>
      <c r="F2847" s="161" t="s">
        <v>8058</v>
      </c>
      <c r="G2847" s="34"/>
      <c r="H2847" s="34"/>
      <c r="I2847" s="162"/>
      <c r="J2847" s="34"/>
      <c r="K2847" s="34"/>
      <c r="L2847" s="35"/>
      <c r="M2847" s="163"/>
      <c r="N2847" s="164"/>
      <c r="O2847" s="55"/>
      <c r="P2847" s="55"/>
      <c r="Q2847" s="55"/>
      <c r="R2847" s="55"/>
      <c r="S2847" s="55"/>
      <c r="T2847" s="56"/>
      <c r="U2847" s="34"/>
      <c r="V2847" s="34"/>
      <c r="W2847" s="34"/>
      <c r="X2847" s="34"/>
      <c r="Y2847" s="34"/>
      <c r="Z2847" s="34"/>
      <c r="AA2847" s="34"/>
      <c r="AB2847" s="34"/>
      <c r="AC2847" s="34"/>
      <c r="AD2847" s="34"/>
      <c r="AE2847" s="34"/>
      <c r="AT2847" s="19" t="s">
        <v>260</v>
      </c>
      <c r="AU2847" s="19" t="s">
        <v>82</v>
      </c>
    </row>
    <row r="2848" spans="1:65" s="2" customFormat="1" ht="11.25">
      <c r="A2848" s="34"/>
      <c r="B2848" s="35"/>
      <c r="C2848" s="34"/>
      <c r="D2848" s="165" t="s">
        <v>262</v>
      </c>
      <c r="E2848" s="34"/>
      <c r="F2848" s="166" t="s">
        <v>8059</v>
      </c>
      <c r="G2848" s="34"/>
      <c r="H2848" s="34"/>
      <c r="I2848" s="162"/>
      <c r="J2848" s="34"/>
      <c r="K2848" s="34"/>
      <c r="L2848" s="35"/>
      <c r="M2848" s="163"/>
      <c r="N2848" s="164"/>
      <c r="O2848" s="55"/>
      <c r="P2848" s="55"/>
      <c r="Q2848" s="55"/>
      <c r="R2848" s="55"/>
      <c r="S2848" s="55"/>
      <c r="T2848" s="56"/>
      <c r="U2848" s="34"/>
      <c r="V2848" s="34"/>
      <c r="W2848" s="34"/>
      <c r="X2848" s="34"/>
      <c r="Y2848" s="34"/>
      <c r="Z2848" s="34"/>
      <c r="AA2848" s="34"/>
      <c r="AB2848" s="34"/>
      <c r="AC2848" s="34"/>
      <c r="AD2848" s="34"/>
      <c r="AE2848" s="34"/>
      <c r="AT2848" s="19" t="s">
        <v>262</v>
      </c>
      <c r="AU2848" s="19" t="s">
        <v>82</v>
      </c>
    </row>
    <row r="2849" spans="1:65" s="14" customFormat="1" ht="11.25">
      <c r="B2849" s="174"/>
      <c r="D2849" s="160" t="s">
        <v>264</v>
      </c>
      <c r="E2849" s="175" t="s">
        <v>3</v>
      </c>
      <c r="F2849" s="176" t="s">
        <v>8030</v>
      </c>
      <c r="H2849" s="177">
        <v>10</v>
      </c>
      <c r="I2849" s="178"/>
      <c r="L2849" s="174"/>
      <c r="M2849" s="179"/>
      <c r="N2849" s="180"/>
      <c r="O2849" s="180"/>
      <c r="P2849" s="180"/>
      <c r="Q2849" s="180"/>
      <c r="R2849" s="180"/>
      <c r="S2849" s="180"/>
      <c r="T2849" s="181"/>
      <c r="AT2849" s="175" t="s">
        <v>264</v>
      </c>
      <c r="AU2849" s="175" t="s">
        <v>82</v>
      </c>
      <c r="AV2849" s="14" t="s">
        <v>82</v>
      </c>
      <c r="AW2849" s="14" t="s">
        <v>34</v>
      </c>
      <c r="AX2849" s="14" t="s">
        <v>80</v>
      </c>
      <c r="AY2849" s="175" t="s">
        <v>252</v>
      </c>
    </row>
    <row r="2850" spans="1:65" s="2" customFormat="1" ht="16.5" customHeight="1">
      <c r="A2850" s="34"/>
      <c r="B2850" s="145"/>
      <c r="C2850" s="146" t="s">
        <v>1202</v>
      </c>
      <c r="D2850" s="146" t="s">
        <v>254</v>
      </c>
      <c r="E2850" s="147" t="s">
        <v>8060</v>
      </c>
      <c r="F2850" s="148" t="s">
        <v>8061</v>
      </c>
      <c r="G2850" s="149" t="s">
        <v>743</v>
      </c>
      <c r="H2850" s="150">
        <v>10</v>
      </c>
      <c r="I2850" s="151"/>
      <c r="J2850" s="152">
        <f>ROUND(I2850*H2850,2)</f>
        <v>0</v>
      </c>
      <c r="K2850" s="153"/>
      <c r="L2850" s="35"/>
      <c r="M2850" s="154" t="s">
        <v>3</v>
      </c>
      <c r="N2850" s="155" t="s">
        <v>44</v>
      </c>
      <c r="O2850" s="55"/>
      <c r="P2850" s="156">
        <f>O2850*H2850</f>
        <v>0</v>
      </c>
      <c r="Q2850" s="156">
        <v>0</v>
      </c>
      <c r="R2850" s="156">
        <f>Q2850*H2850</f>
        <v>0</v>
      </c>
      <c r="S2850" s="156">
        <v>0</v>
      </c>
      <c r="T2850" s="157">
        <f>S2850*H2850</f>
        <v>0</v>
      </c>
      <c r="U2850" s="34"/>
      <c r="V2850" s="34"/>
      <c r="W2850" s="34"/>
      <c r="X2850" s="34"/>
      <c r="Y2850" s="34"/>
      <c r="Z2850" s="34"/>
      <c r="AA2850" s="34"/>
      <c r="AB2850" s="34"/>
      <c r="AC2850" s="34"/>
      <c r="AD2850" s="34"/>
      <c r="AE2850" s="34"/>
      <c r="AR2850" s="158" t="s">
        <v>406</v>
      </c>
      <c r="AT2850" s="158" t="s">
        <v>254</v>
      </c>
      <c r="AU2850" s="158" t="s">
        <v>82</v>
      </c>
      <c r="AY2850" s="19" t="s">
        <v>252</v>
      </c>
      <c r="BE2850" s="159">
        <f>IF(N2850="základní",J2850,0)</f>
        <v>0</v>
      </c>
      <c r="BF2850" s="159">
        <f>IF(N2850="snížená",J2850,0)</f>
        <v>0</v>
      </c>
      <c r="BG2850" s="159">
        <f>IF(N2850="zákl. přenesená",J2850,0)</f>
        <v>0</v>
      </c>
      <c r="BH2850" s="159">
        <f>IF(N2850="sníž. přenesená",J2850,0)</f>
        <v>0</v>
      </c>
      <c r="BI2850" s="159">
        <f>IF(N2850="nulová",J2850,0)</f>
        <v>0</v>
      </c>
      <c r="BJ2850" s="19" t="s">
        <v>80</v>
      </c>
      <c r="BK2850" s="159">
        <f>ROUND(I2850*H2850,2)</f>
        <v>0</v>
      </c>
      <c r="BL2850" s="19" t="s">
        <v>406</v>
      </c>
      <c r="BM2850" s="158" t="s">
        <v>8062</v>
      </c>
    </row>
    <row r="2851" spans="1:65" s="2" customFormat="1" ht="11.25">
      <c r="A2851" s="34"/>
      <c r="B2851" s="35"/>
      <c r="C2851" s="34"/>
      <c r="D2851" s="160" t="s">
        <v>260</v>
      </c>
      <c r="E2851" s="34"/>
      <c r="F2851" s="161" t="s">
        <v>8063</v>
      </c>
      <c r="G2851" s="34"/>
      <c r="H2851" s="34"/>
      <c r="I2851" s="162"/>
      <c r="J2851" s="34"/>
      <c r="K2851" s="34"/>
      <c r="L2851" s="35"/>
      <c r="M2851" s="163"/>
      <c r="N2851" s="164"/>
      <c r="O2851" s="55"/>
      <c r="P2851" s="55"/>
      <c r="Q2851" s="55"/>
      <c r="R2851" s="55"/>
      <c r="S2851" s="55"/>
      <c r="T2851" s="56"/>
      <c r="U2851" s="34"/>
      <c r="V2851" s="34"/>
      <c r="W2851" s="34"/>
      <c r="X2851" s="34"/>
      <c r="Y2851" s="34"/>
      <c r="Z2851" s="34"/>
      <c r="AA2851" s="34"/>
      <c r="AB2851" s="34"/>
      <c r="AC2851" s="34"/>
      <c r="AD2851" s="34"/>
      <c r="AE2851" s="34"/>
      <c r="AT2851" s="19" t="s">
        <v>260</v>
      </c>
      <c r="AU2851" s="19" t="s">
        <v>82</v>
      </c>
    </row>
    <row r="2852" spans="1:65" s="2" customFormat="1" ht="11.25">
      <c r="A2852" s="34"/>
      <c r="B2852" s="35"/>
      <c r="C2852" s="34"/>
      <c r="D2852" s="165" t="s">
        <v>262</v>
      </c>
      <c r="E2852" s="34"/>
      <c r="F2852" s="166" t="s">
        <v>8064</v>
      </c>
      <c r="G2852" s="34"/>
      <c r="H2852" s="34"/>
      <c r="I2852" s="162"/>
      <c r="J2852" s="34"/>
      <c r="K2852" s="34"/>
      <c r="L2852" s="35"/>
      <c r="M2852" s="163"/>
      <c r="N2852" s="164"/>
      <c r="O2852" s="55"/>
      <c r="P2852" s="55"/>
      <c r="Q2852" s="55"/>
      <c r="R2852" s="55"/>
      <c r="S2852" s="55"/>
      <c r="T2852" s="56"/>
      <c r="U2852" s="34"/>
      <c r="V2852" s="34"/>
      <c r="W2852" s="34"/>
      <c r="X2852" s="34"/>
      <c r="Y2852" s="34"/>
      <c r="Z2852" s="34"/>
      <c r="AA2852" s="34"/>
      <c r="AB2852" s="34"/>
      <c r="AC2852" s="34"/>
      <c r="AD2852" s="34"/>
      <c r="AE2852" s="34"/>
      <c r="AT2852" s="19" t="s">
        <v>262</v>
      </c>
      <c r="AU2852" s="19" t="s">
        <v>82</v>
      </c>
    </row>
    <row r="2853" spans="1:65" s="14" customFormat="1" ht="11.25">
      <c r="B2853" s="174"/>
      <c r="D2853" s="160" t="s">
        <v>264</v>
      </c>
      <c r="E2853" s="175" t="s">
        <v>3</v>
      </c>
      <c r="F2853" s="176" t="s">
        <v>8030</v>
      </c>
      <c r="H2853" s="177">
        <v>10</v>
      </c>
      <c r="I2853" s="178"/>
      <c r="L2853" s="174"/>
      <c r="M2853" s="179"/>
      <c r="N2853" s="180"/>
      <c r="O2853" s="180"/>
      <c r="P2853" s="180"/>
      <c r="Q2853" s="180"/>
      <c r="R2853" s="180"/>
      <c r="S2853" s="180"/>
      <c r="T2853" s="181"/>
      <c r="AT2853" s="175" t="s">
        <v>264</v>
      </c>
      <c r="AU2853" s="175" t="s">
        <v>82</v>
      </c>
      <c r="AV2853" s="14" t="s">
        <v>82</v>
      </c>
      <c r="AW2853" s="14" t="s">
        <v>34</v>
      </c>
      <c r="AX2853" s="14" t="s">
        <v>80</v>
      </c>
      <c r="AY2853" s="175" t="s">
        <v>252</v>
      </c>
    </row>
    <row r="2854" spans="1:65" s="2" customFormat="1" ht="16.5" customHeight="1">
      <c r="A2854" s="34"/>
      <c r="B2854" s="145"/>
      <c r="C2854" s="146" t="s">
        <v>1210</v>
      </c>
      <c r="D2854" s="146" t="s">
        <v>254</v>
      </c>
      <c r="E2854" s="147" t="s">
        <v>8065</v>
      </c>
      <c r="F2854" s="148" t="s">
        <v>8066</v>
      </c>
      <c r="G2854" s="149" t="s">
        <v>743</v>
      </c>
      <c r="H2854" s="150">
        <v>1</v>
      </c>
      <c r="I2854" s="151"/>
      <c r="J2854" s="152">
        <f>ROUND(I2854*H2854,2)</f>
        <v>0</v>
      </c>
      <c r="K2854" s="153"/>
      <c r="L2854" s="35"/>
      <c r="M2854" s="154" t="s">
        <v>3</v>
      </c>
      <c r="N2854" s="155" t="s">
        <v>44</v>
      </c>
      <c r="O2854" s="55"/>
      <c r="P2854" s="156">
        <f>O2854*H2854</f>
        <v>0</v>
      </c>
      <c r="Q2854" s="156">
        <v>0</v>
      </c>
      <c r="R2854" s="156">
        <f>Q2854*H2854</f>
        <v>0</v>
      </c>
      <c r="S2854" s="156">
        <v>0</v>
      </c>
      <c r="T2854" s="157">
        <f>S2854*H2854</f>
        <v>0</v>
      </c>
      <c r="U2854" s="34"/>
      <c r="V2854" s="34"/>
      <c r="W2854" s="34"/>
      <c r="X2854" s="34"/>
      <c r="Y2854" s="34"/>
      <c r="Z2854" s="34"/>
      <c r="AA2854" s="34"/>
      <c r="AB2854" s="34"/>
      <c r="AC2854" s="34"/>
      <c r="AD2854" s="34"/>
      <c r="AE2854" s="34"/>
      <c r="AR2854" s="158" t="s">
        <v>406</v>
      </c>
      <c r="AT2854" s="158" t="s">
        <v>254</v>
      </c>
      <c r="AU2854" s="158" t="s">
        <v>82</v>
      </c>
      <c r="AY2854" s="19" t="s">
        <v>252</v>
      </c>
      <c r="BE2854" s="159">
        <f>IF(N2854="základní",J2854,0)</f>
        <v>0</v>
      </c>
      <c r="BF2854" s="159">
        <f>IF(N2854="snížená",J2854,0)</f>
        <v>0</v>
      </c>
      <c r="BG2854" s="159">
        <f>IF(N2854="zákl. přenesená",J2854,0)</f>
        <v>0</v>
      </c>
      <c r="BH2854" s="159">
        <f>IF(N2854="sníž. přenesená",J2854,0)</f>
        <v>0</v>
      </c>
      <c r="BI2854" s="159">
        <f>IF(N2854="nulová",J2854,0)</f>
        <v>0</v>
      </c>
      <c r="BJ2854" s="19" t="s">
        <v>80</v>
      </c>
      <c r="BK2854" s="159">
        <f>ROUND(I2854*H2854,2)</f>
        <v>0</v>
      </c>
      <c r="BL2854" s="19" t="s">
        <v>406</v>
      </c>
      <c r="BM2854" s="158" t="s">
        <v>8067</v>
      </c>
    </row>
    <row r="2855" spans="1:65" s="2" customFormat="1" ht="11.25">
      <c r="A2855" s="34"/>
      <c r="B2855" s="35"/>
      <c r="C2855" s="34"/>
      <c r="D2855" s="160" t="s">
        <v>260</v>
      </c>
      <c r="E2855" s="34"/>
      <c r="F2855" s="161" t="s">
        <v>8068</v>
      </c>
      <c r="G2855" s="34"/>
      <c r="H2855" s="34"/>
      <c r="I2855" s="162"/>
      <c r="J2855" s="34"/>
      <c r="K2855" s="34"/>
      <c r="L2855" s="35"/>
      <c r="M2855" s="163"/>
      <c r="N2855" s="164"/>
      <c r="O2855" s="55"/>
      <c r="P2855" s="55"/>
      <c r="Q2855" s="55"/>
      <c r="R2855" s="55"/>
      <c r="S2855" s="55"/>
      <c r="T2855" s="56"/>
      <c r="U2855" s="34"/>
      <c r="V2855" s="34"/>
      <c r="W2855" s="34"/>
      <c r="X2855" s="34"/>
      <c r="Y2855" s="34"/>
      <c r="Z2855" s="34"/>
      <c r="AA2855" s="34"/>
      <c r="AB2855" s="34"/>
      <c r="AC2855" s="34"/>
      <c r="AD2855" s="34"/>
      <c r="AE2855" s="34"/>
      <c r="AT2855" s="19" t="s">
        <v>260</v>
      </c>
      <c r="AU2855" s="19" t="s">
        <v>82</v>
      </c>
    </row>
    <row r="2856" spans="1:65" s="2" customFormat="1" ht="11.25">
      <c r="A2856" s="34"/>
      <c r="B2856" s="35"/>
      <c r="C2856" s="34"/>
      <c r="D2856" s="165" t="s">
        <v>262</v>
      </c>
      <c r="E2856" s="34"/>
      <c r="F2856" s="166" t="s">
        <v>8069</v>
      </c>
      <c r="G2856" s="34"/>
      <c r="H2856" s="34"/>
      <c r="I2856" s="162"/>
      <c r="J2856" s="34"/>
      <c r="K2856" s="34"/>
      <c r="L2856" s="35"/>
      <c r="M2856" s="163"/>
      <c r="N2856" s="164"/>
      <c r="O2856" s="55"/>
      <c r="P2856" s="55"/>
      <c r="Q2856" s="55"/>
      <c r="R2856" s="55"/>
      <c r="S2856" s="55"/>
      <c r="T2856" s="56"/>
      <c r="U2856" s="34"/>
      <c r="V2856" s="34"/>
      <c r="W2856" s="34"/>
      <c r="X2856" s="34"/>
      <c r="Y2856" s="34"/>
      <c r="Z2856" s="34"/>
      <c r="AA2856" s="34"/>
      <c r="AB2856" s="34"/>
      <c r="AC2856" s="34"/>
      <c r="AD2856" s="34"/>
      <c r="AE2856" s="34"/>
      <c r="AT2856" s="19" t="s">
        <v>262</v>
      </c>
      <c r="AU2856" s="19" t="s">
        <v>82</v>
      </c>
    </row>
    <row r="2857" spans="1:65" s="13" customFormat="1" ht="11.25">
      <c r="B2857" s="167"/>
      <c r="D2857" s="160" t="s">
        <v>264</v>
      </c>
      <c r="E2857" s="168" t="s">
        <v>3</v>
      </c>
      <c r="F2857" s="169" t="s">
        <v>8070</v>
      </c>
      <c r="H2857" s="168" t="s">
        <v>3</v>
      </c>
      <c r="I2857" s="170"/>
      <c r="L2857" s="167"/>
      <c r="M2857" s="171"/>
      <c r="N2857" s="172"/>
      <c r="O2857" s="172"/>
      <c r="P2857" s="172"/>
      <c r="Q2857" s="172"/>
      <c r="R2857" s="172"/>
      <c r="S2857" s="172"/>
      <c r="T2857" s="173"/>
      <c r="AT2857" s="168" t="s">
        <v>264</v>
      </c>
      <c r="AU2857" s="168" t="s">
        <v>82</v>
      </c>
      <c r="AV2857" s="13" t="s">
        <v>80</v>
      </c>
      <c r="AW2857" s="13" t="s">
        <v>34</v>
      </c>
      <c r="AX2857" s="13" t="s">
        <v>73</v>
      </c>
      <c r="AY2857" s="168" t="s">
        <v>252</v>
      </c>
    </row>
    <row r="2858" spans="1:65" s="14" customFormat="1" ht="11.25">
      <c r="B2858" s="174"/>
      <c r="D2858" s="160" t="s">
        <v>264</v>
      </c>
      <c r="E2858" s="175" t="s">
        <v>3</v>
      </c>
      <c r="F2858" s="176" t="s">
        <v>80</v>
      </c>
      <c r="H2858" s="177">
        <v>1</v>
      </c>
      <c r="I2858" s="178"/>
      <c r="L2858" s="174"/>
      <c r="M2858" s="179"/>
      <c r="N2858" s="180"/>
      <c r="O2858" s="180"/>
      <c r="P2858" s="180"/>
      <c r="Q2858" s="180"/>
      <c r="R2858" s="180"/>
      <c r="S2858" s="180"/>
      <c r="T2858" s="181"/>
      <c r="AT2858" s="175" t="s">
        <v>264</v>
      </c>
      <c r="AU2858" s="175" t="s">
        <v>82</v>
      </c>
      <c r="AV2858" s="14" t="s">
        <v>82</v>
      </c>
      <c r="AW2858" s="14" t="s">
        <v>34</v>
      </c>
      <c r="AX2858" s="14" t="s">
        <v>80</v>
      </c>
      <c r="AY2858" s="175" t="s">
        <v>252</v>
      </c>
    </row>
    <row r="2859" spans="1:65" s="2" customFormat="1" ht="16.5" customHeight="1">
      <c r="A2859" s="34"/>
      <c r="B2859" s="145"/>
      <c r="C2859" s="198" t="s">
        <v>1216</v>
      </c>
      <c r="D2859" s="198" t="s">
        <v>361</v>
      </c>
      <c r="E2859" s="199" t="s">
        <v>8071</v>
      </c>
      <c r="F2859" s="200" t="s">
        <v>8072</v>
      </c>
      <c r="G2859" s="201" t="s">
        <v>4360</v>
      </c>
      <c r="H2859" s="202">
        <v>1</v>
      </c>
      <c r="I2859" s="203"/>
      <c r="J2859" s="204">
        <f>ROUND(I2859*H2859,2)</f>
        <v>0</v>
      </c>
      <c r="K2859" s="205"/>
      <c r="L2859" s="206"/>
      <c r="M2859" s="207" t="s">
        <v>3</v>
      </c>
      <c r="N2859" s="208" t="s">
        <v>44</v>
      </c>
      <c r="O2859" s="55"/>
      <c r="P2859" s="156">
        <f>O2859*H2859</f>
        <v>0</v>
      </c>
      <c r="Q2859" s="156">
        <v>0</v>
      </c>
      <c r="R2859" s="156">
        <f>Q2859*H2859</f>
        <v>0</v>
      </c>
      <c r="S2859" s="156">
        <v>0</v>
      </c>
      <c r="T2859" s="157">
        <f>S2859*H2859</f>
        <v>0</v>
      </c>
      <c r="U2859" s="34"/>
      <c r="V2859" s="34"/>
      <c r="W2859" s="34"/>
      <c r="X2859" s="34"/>
      <c r="Y2859" s="34"/>
      <c r="Z2859" s="34"/>
      <c r="AA2859" s="34"/>
      <c r="AB2859" s="34"/>
      <c r="AC2859" s="34"/>
      <c r="AD2859" s="34"/>
      <c r="AE2859" s="34"/>
      <c r="AR2859" s="158" t="s">
        <v>572</v>
      </c>
      <c r="AT2859" s="158" t="s">
        <v>361</v>
      </c>
      <c r="AU2859" s="158" t="s">
        <v>82</v>
      </c>
      <c r="AY2859" s="19" t="s">
        <v>252</v>
      </c>
      <c r="BE2859" s="159">
        <f>IF(N2859="základní",J2859,0)</f>
        <v>0</v>
      </c>
      <c r="BF2859" s="159">
        <f>IF(N2859="snížená",J2859,0)</f>
        <v>0</v>
      </c>
      <c r="BG2859" s="159">
        <f>IF(N2859="zákl. přenesená",J2859,0)</f>
        <v>0</v>
      </c>
      <c r="BH2859" s="159">
        <f>IF(N2859="sníž. přenesená",J2859,0)</f>
        <v>0</v>
      </c>
      <c r="BI2859" s="159">
        <f>IF(N2859="nulová",J2859,0)</f>
        <v>0</v>
      </c>
      <c r="BJ2859" s="19" t="s">
        <v>80</v>
      </c>
      <c r="BK2859" s="159">
        <f>ROUND(I2859*H2859,2)</f>
        <v>0</v>
      </c>
      <c r="BL2859" s="19" t="s">
        <v>406</v>
      </c>
      <c r="BM2859" s="158" t="s">
        <v>8073</v>
      </c>
    </row>
    <row r="2860" spans="1:65" s="2" customFormat="1" ht="48.75">
      <c r="A2860" s="34"/>
      <c r="B2860" s="35"/>
      <c r="C2860" s="34"/>
      <c r="D2860" s="160" t="s">
        <v>2284</v>
      </c>
      <c r="E2860" s="34"/>
      <c r="F2860" s="211" t="s">
        <v>8074</v>
      </c>
      <c r="G2860" s="34"/>
      <c r="H2860" s="34"/>
      <c r="I2860" s="162"/>
      <c r="J2860" s="34"/>
      <c r="K2860" s="34"/>
      <c r="L2860" s="35"/>
      <c r="M2860" s="163"/>
      <c r="N2860" s="164"/>
      <c r="O2860" s="55"/>
      <c r="P2860" s="55"/>
      <c r="Q2860" s="55"/>
      <c r="R2860" s="55"/>
      <c r="S2860" s="55"/>
      <c r="T2860" s="56"/>
      <c r="U2860" s="34"/>
      <c r="V2860" s="34"/>
      <c r="W2860" s="34"/>
      <c r="X2860" s="34"/>
      <c r="Y2860" s="34"/>
      <c r="Z2860" s="34"/>
      <c r="AA2860" s="34"/>
      <c r="AB2860" s="34"/>
      <c r="AC2860" s="34"/>
      <c r="AD2860" s="34"/>
      <c r="AE2860" s="34"/>
      <c r="AT2860" s="19" t="s">
        <v>2284</v>
      </c>
      <c r="AU2860" s="19" t="s">
        <v>82</v>
      </c>
    </row>
    <row r="2861" spans="1:65" s="2" customFormat="1" ht="16.5" customHeight="1">
      <c r="A2861" s="34"/>
      <c r="B2861" s="145"/>
      <c r="C2861" s="146" t="s">
        <v>1225</v>
      </c>
      <c r="D2861" s="146" t="s">
        <v>254</v>
      </c>
      <c r="E2861" s="147" t="s">
        <v>8075</v>
      </c>
      <c r="F2861" s="148" t="s">
        <v>8076</v>
      </c>
      <c r="G2861" s="149" t="s">
        <v>743</v>
      </c>
      <c r="H2861" s="150">
        <v>4</v>
      </c>
      <c r="I2861" s="151"/>
      <c r="J2861" s="152">
        <f>ROUND(I2861*H2861,2)</f>
        <v>0</v>
      </c>
      <c r="K2861" s="153"/>
      <c r="L2861" s="35"/>
      <c r="M2861" s="154" t="s">
        <v>3</v>
      </c>
      <c r="N2861" s="155" t="s">
        <v>44</v>
      </c>
      <c r="O2861" s="55"/>
      <c r="P2861" s="156">
        <f>O2861*H2861</f>
        <v>0</v>
      </c>
      <c r="Q2861" s="156">
        <v>0</v>
      </c>
      <c r="R2861" s="156">
        <f>Q2861*H2861</f>
        <v>0</v>
      </c>
      <c r="S2861" s="156">
        <v>0</v>
      </c>
      <c r="T2861" s="157">
        <f>S2861*H2861</f>
        <v>0</v>
      </c>
      <c r="U2861" s="34"/>
      <c r="V2861" s="34"/>
      <c r="W2861" s="34"/>
      <c r="X2861" s="34"/>
      <c r="Y2861" s="34"/>
      <c r="Z2861" s="34"/>
      <c r="AA2861" s="34"/>
      <c r="AB2861" s="34"/>
      <c r="AC2861" s="34"/>
      <c r="AD2861" s="34"/>
      <c r="AE2861" s="34"/>
      <c r="AR2861" s="158" t="s">
        <v>406</v>
      </c>
      <c r="AT2861" s="158" t="s">
        <v>254</v>
      </c>
      <c r="AU2861" s="158" t="s">
        <v>82</v>
      </c>
      <c r="AY2861" s="19" t="s">
        <v>252</v>
      </c>
      <c r="BE2861" s="159">
        <f>IF(N2861="základní",J2861,0)</f>
        <v>0</v>
      </c>
      <c r="BF2861" s="159">
        <f>IF(N2861="snížená",J2861,0)</f>
        <v>0</v>
      </c>
      <c r="BG2861" s="159">
        <f>IF(N2861="zákl. přenesená",J2861,0)</f>
        <v>0</v>
      </c>
      <c r="BH2861" s="159">
        <f>IF(N2861="sníž. přenesená",J2861,0)</f>
        <v>0</v>
      </c>
      <c r="BI2861" s="159">
        <f>IF(N2861="nulová",J2861,0)</f>
        <v>0</v>
      </c>
      <c r="BJ2861" s="19" t="s">
        <v>80</v>
      </c>
      <c r="BK2861" s="159">
        <f>ROUND(I2861*H2861,2)</f>
        <v>0</v>
      </c>
      <c r="BL2861" s="19" t="s">
        <v>406</v>
      </c>
      <c r="BM2861" s="158" t="s">
        <v>8077</v>
      </c>
    </row>
    <row r="2862" spans="1:65" s="2" customFormat="1" ht="11.25">
      <c r="A2862" s="34"/>
      <c r="B2862" s="35"/>
      <c r="C2862" s="34"/>
      <c r="D2862" s="160" t="s">
        <v>260</v>
      </c>
      <c r="E2862" s="34"/>
      <c r="F2862" s="161" t="s">
        <v>8076</v>
      </c>
      <c r="G2862" s="34"/>
      <c r="H2862" s="34"/>
      <c r="I2862" s="162"/>
      <c r="J2862" s="34"/>
      <c r="K2862" s="34"/>
      <c r="L2862" s="35"/>
      <c r="M2862" s="163"/>
      <c r="N2862" s="164"/>
      <c r="O2862" s="55"/>
      <c r="P2862" s="55"/>
      <c r="Q2862" s="55"/>
      <c r="R2862" s="55"/>
      <c r="S2862" s="55"/>
      <c r="T2862" s="56"/>
      <c r="U2862" s="34"/>
      <c r="V2862" s="34"/>
      <c r="W2862" s="34"/>
      <c r="X2862" s="34"/>
      <c r="Y2862" s="34"/>
      <c r="Z2862" s="34"/>
      <c r="AA2862" s="34"/>
      <c r="AB2862" s="34"/>
      <c r="AC2862" s="34"/>
      <c r="AD2862" s="34"/>
      <c r="AE2862" s="34"/>
      <c r="AT2862" s="19" t="s">
        <v>260</v>
      </c>
      <c r="AU2862" s="19" t="s">
        <v>82</v>
      </c>
    </row>
    <row r="2863" spans="1:65" s="13" customFormat="1" ht="11.25">
      <c r="B2863" s="167"/>
      <c r="D2863" s="160" t="s">
        <v>264</v>
      </c>
      <c r="E2863" s="168" t="s">
        <v>3</v>
      </c>
      <c r="F2863" s="169" t="s">
        <v>8078</v>
      </c>
      <c r="H2863" s="168" t="s">
        <v>3</v>
      </c>
      <c r="I2863" s="170"/>
      <c r="L2863" s="167"/>
      <c r="M2863" s="171"/>
      <c r="N2863" s="172"/>
      <c r="O2863" s="172"/>
      <c r="P2863" s="172"/>
      <c r="Q2863" s="172"/>
      <c r="R2863" s="172"/>
      <c r="S2863" s="172"/>
      <c r="T2863" s="173"/>
      <c r="AT2863" s="168" t="s">
        <v>264</v>
      </c>
      <c r="AU2863" s="168" t="s">
        <v>82</v>
      </c>
      <c r="AV2863" s="13" t="s">
        <v>80</v>
      </c>
      <c r="AW2863" s="13" t="s">
        <v>34</v>
      </c>
      <c r="AX2863" s="13" t="s">
        <v>73</v>
      </c>
      <c r="AY2863" s="168" t="s">
        <v>252</v>
      </c>
    </row>
    <row r="2864" spans="1:65" s="14" customFormat="1" ht="11.25">
      <c r="B2864" s="174"/>
      <c r="D2864" s="160" t="s">
        <v>264</v>
      </c>
      <c r="E2864" s="175" t="s">
        <v>3</v>
      </c>
      <c r="F2864" s="176" t="s">
        <v>258</v>
      </c>
      <c r="H2864" s="177">
        <v>4</v>
      </c>
      <c r="I2864" s="178"/>
      <c r="L2864" s="174"/>
      <c r="M2864" s="179"/>
      <c r="N2864" s="180"/>
      <c r="O2864" s="180"/>
      <c r="P2864" s="180"/>
      <c r="Q2864" s="180"/>
      <c r="R2864" s="180"/>
      <c r="S2864" s="180"/>
      <c r="T2864" s="181"/>
      <c r="AT2864" s="175" t="s">
        <v>264</v>
      </c>
      <c r="AU2864" s="175" t="s">
        <v>82</v>
      </c>
      <c r="AV2864" s="14" t="s">
        <v>82</v>
      </c>
      <c r="AW2864" s="14" t="s">
        <v>34</v>
      </c>
      <c r="AX2864" s="14" t="s">
        <v>80</v>
      </c>
      <c r="AY2864" s="175" t="s">
        <v>252</v>
      </c>
    </row>
    <row r="2865" spans="1:65" s="2" customFormat="1" ht="24.2" customHeight="1">
      <c r="A2865" s="34"/>
      <c r="B2865" s="145"/>
      <c r="C2865" s="198" t="s">
        <v>1239</v>
      </c>
      <c r="D2865" s="198" t="s">
        <v>361</v>
      </c>
      <c r="E2865" s="199" t="s">
        <v>8079</v>
      </c>
      <c r="F2865" s="200" t="s">
        <v>8080</v>
      </c>
      <c r="G2865" s="201" t="s">
        <v>4360</v>
      </c>
      <c r="H2865" s="202">
        <v>4</v>
      </c>
      <c r="I2865" s="203"/>
      <c r="J2865" s="204">
        <f>ROUND(I2865*H2865,2)</f>
        <v>0</v>
      </c>
      <c r="K2865" s="205"/>
      <c r="L2865" s="206"/>
      <c r="M2865" s="207" t="s">
        <v>3</v>
      </c>
      <c r="N2865" s="208" t="s">
        <v>44</v>
      </c>
      <c r="O2865" s="55"/>
      <c r="P2865" s="156">
        <f>O2865*H2865</f>
        <v>0</v>
      </c>
      <c r="Q2865" s="156">
        <v>0</v>
      </c>
      <c r="R2865" s="156">
        <f>Q2865*H2865</f>
        <v>0</v>
      </c>
      <c r="S2865" s="156">
        <v>0</v>
      </c>
      <c r="T2865" s="157">
        <f>S2865*H2865</f>
        <v>0</v>
      </c>
      <c r="U2865" s="34"/>
      <c r="V2865" s="34"/>
      <c r="W2865" s="34"/>
      <c r="X2865" s="34"/>
      <c r="Y2865" s="34"/>
      <c r="Z2865" s="34"/>
      <c r="AA2865" s="34"/>
      <c r="AB2865" s="34"/>
      <c r="AC2865" s="34"/>
      <c r="AD2865" s="34"/>
      <c r="AE2865" s="34"/>
      <c r="AR2865" s="158" t="s">
        <v>572</v>
      </c>
      <c r="AT2865" s="158" t="s">
        <v>361</v>
      </c>
      <c r="AU2865" s="158" t="s">
        <v>82</v>
      </c>
      <c r="AY2865" s="19" t="s">
        <v>252</v>
      </c>
      <c r="BE2865" s="159">
        <f>IF(N2865="základní",J2865,0)</f>
        <v>0</v>
      </c>
      <c r="BF2865" s="159">
        <f>IF(N2865="snížená",J2865,0)</f>
        <v>0</v>
      </c>
      <c r="BG2865" s="159">
        <f>IF(N2865="zákl. přenesená",J2865,0)</f>
        <v>0</v>
      </c>
      <c r="BH2865" s="159">
        <f>IF(N2865="sníž. přenesená",J2865,0)</f>
        <v>0</v>
      </c>
      <c r="BI2865" s="159">
        <f>IF(N2865="nulová",J2865,0)</f>
        <v>0</v>
      </c>
      <c r="BJ2865" s="19" t="s">
        <v>80</v>
      </c>
      <c r="BK2865" s="159">
        <f>ROUND(I2865*H2865,2)</f>
        <v>0</v>
      </c>
      <c r="BL2865" s="19" t="s">
        <v>406</v>
      </c>
      <c r="BM2865" s="158" t="s">
        <v>8081</v>
      </c>
    </row>
    <row r="2866" spans="1:65" s="2" customFormat="1" ht="11.25">
      <c r="A2866" s="34"/>
      <c r="B2866" s="35"/>
      <c r="C2866" s="34"/>
      <c r="D2866" s="160" t="s">
        <v>260</v>
      </c>
      <c r="E2866" s="34"/>
      <c r="F2866" s="161" t="s">
        <v>8080</v>
      </c>
      <c r="G2866" s="34"/>
      <c r="H2866" s="34"/>
      <c r="I2866" s="162"/>
      <c r="J2866" s="34"/>
      <c r="K2866" s="34"/>
      <c r="L2866" s="35"/>
      <c r="M2866" s="163"/>
      <c r="N2866" s="164"/>
      <c r="O2866" s="55"/>
      <c r="P2866" s="55"/>
      <c r="Q2866" s="55"/>
      <c r="R2866" s="55"/>
      <c r="S2866" s="55"/>
      <c r="T2866" s="56"/>
      <c r="U2866" s="34"/>
      <c r="V2866" s="34"/>
      <c r="W2866" s="34"/>
      <c r="X2866" s="34"/>
      <c r="Y2866" s="34"/>
      <c r="Z2866" s="34"/>
      <c r="AA2866" s="34"/>
      <c r="AB2866" s="34"/>
      <c r="AC2866" s="34"/>
      <c r="AD2866" s="34"/>
      <c r="AE2866" s="34"/>
      <c r="AT2866" s="19" t="s">
        <v>260</v>
      </c>
      <c r="AU2866" s="19" t="s">
        <v>82</v>
      </c>
    </row>
    <row r="2867" spans="1:65" s="2" customFormat="1" ht="16.5" customHeight="1">
      <c r="A2867" s="34"/>
      <c r="B2867" s="145"/>
      <c r="C2867" s="146" t="s">
        <v>1247</v>
      </c>
      <c r="D2867" s="146" t="s">
        <v>254</v>
      </c>
      <c r="E2867" s="147" t="s">
        <v>8082</v>
      </c>
      <c r="F2867" s="148" t="s">
        <v>8083</v>
      </c>
      <c r="G2867" s="149" t="s">
        <v>743</v>
      </c>
      <c r="H2867" s="150">
        <v>18</v>
      </c>
      <c r="I2867" s="151"/>
      <c r="J2867" s="152">
        <f>ROUND(I2867*H2867,2)</f>
        <v>0</v>
      </c>
      <c r="K2867" s="153"/>
      <c r="L2867" s="35"/>
      <c r="M2867" s="154" t="s">
        <v>3</v>
      </c>
      <c r="N2867" s="155" t="s">
        <v>44</v>
      </c>
      <c r="O2867" s="55"/>
      <c r="P2867" s="156">
        <f>O2867*H2867</f>
        <v>0</v>
      </c>
      <c r="Q2867" s="156">
        <v>0</v>
      </c>
      <c r="R2867" s="156">
        <f>Q2867*H2867</f>
        <v>0</v>
      </c>
      <c r="S2867" s="156">
        <v>0</v>
      </c>
      <c r="T2867" s="157">
        <f>S2867*H2867</f>
        <v>0</v>
      </c>
      <c r="U2867" s="34"/>
      <c r="V2867" s="34"/>
      <c r="W2867" s="34"/>
      <c r="X2867" s="34"/>
      <c r="Y2867" s="34"/>
      <c r="Z2867" s="34"/>
      <c r="AA2867" s="34"/>
      <c r="AB2867" s="34"/>
      <c r="AC2867" s="34"/>
      <c r="AD2867" s="34"/>
      <c r="AE2867" s="34"/>
      <c r="AR2867" s="158" t="s">
        <v>406</v>
      </c>
      <c r="AT2867" s="158" t="s">
        <v>254</v>
      </c>
      <c r="AU2867" s="158" t="s">
        <v>82</v>
      </c>
      <c r="AY2867" s="19" t="s">
        <v>252</v>
      </c>
      <c r="BE2867" s="159">
        <f>IF(N2867="základní",J2867,0)</f>
        <v>0</v>
      </c>
      <c r="BF2867" s="159">
        <f>IF(N2867="snížená",J2867,0)</f>
        <v>0</v>
      </c>
      <c r="BG2867" s="159">
        <f>IF(N2867="zákl. přenesená",J2867,0)</f>
        <v>0</v>
      </c>
      <c r="BH2867" s="159">
        <f>IF(N2867="sníž. přenesená",J2867,0)</f>
        <v>0</v>
      </c>
      <c r="BI2867" s="159">
        <f>IF(N2867="nulová",J2867,0)</f>
        <v>0</v>
      </c>
      <c r="BJ2867" s="19" t="s">
        <v>80</v>
      </c>
      <c r="BK2867" s="159">
        <f>ROUND(I2867*H2867,2)</f>
        <v>0</v>
      </c>
      <c r="BL2867" s="19" t="s">
        <v>406</v>
      </c>
      <c r="BM2867" s="158" t="s">
        <v>8084</v>
      </c>
    </row>
    <row r="2868" spans="1:65" s="2" customFormat="1" ht="11.25">
      <c r="A2868" s="34"/>
      <c r="B2868" s="35"/>
      <c r="C2868" s="34"/>
      <c r="D2868" s="160" t="s">
        <v>260</v>
      </c>
      <c r="E2868" s="34"/>
      <c r="F2868" s="161" t="s">
        <v>8085</v>
      </c>
      <c r="G2868" s="34"/>
      <c r="H2868" s="34"/>
      <c r="I2868" s="162"/>
      <c r="J2868" s="34"/>
      <c r="K2868" s="34"/>
      <c r="L2868" s="35"/>
      <c r="M2868" s="163"/>
      <c r="N2868" s="164"/>
      <c r="O2868" s="55"/>
      <c r="P2868" s="55"/>
      <c r="Q2868" s="55"/>
      <c r="R2868" s="55"/>
      <c r="S2868" s="55"/>
      <c r="T2868" s="56"/>
      <c r="U2868" s="34"/>
      <c r="V2868" s="34"/>
      <c r="W2868" s="34"/>
      <c r="X2868" s="34"/>
      <c r="Y2868" s="34"/>
      <c r="Z2868" s="34"/>
      <c r="AA2868" s="34"/>
      <c r="AB2868" s="34"/>
      <c r="AC2868" s="34"/>
      <c r="AD2868" s="34"/>
      <c r="AE2868" s="34"/>
      <c r="AT2868" s="19" t="s">
        <v>260</v>
      </c>
      <c r="AU2868" s="19" t="s">
        <v>82</v>
      </c>
    </row>
    <row r="2869" spans="1:65" s="2" customFormat="1" ht="11.25">
      <c r="A2869" s="34"/>
      <c r="B2869" s="35"/>
      <c r="C2869" s="34"/>
      <c r="D2869" s="165" t="s">
        <v>262</v>
      </c>
      <c r="E2869" s="34"/>
      <c r="F2869" s="166" t="s">
        <v>8086</v>
      </c>
      <c r="G2869" s="34"/>
      <c r="H2869" s="34"/>
      <c r="I2869" s="162"/>
      <c r="J2869" s="34"/>
      <c r="K2869" s="34"/>
      <c r="L2869" s="35"/>
      <c r="M2869" s="163"/>
      <c r="N2869" s="164"/>
      <c r="O2869" s="55"/>
      <c r="P2869" s="55"/>
      <c r="Q2869" s="55"/>
      <c r="R2869" s="55"/>
      <c r="S2869" s="55"/>
      <c r="T2869" s="56"/>
      <c r="U2869" s="34"/>
      <c r="V2869" s="34"/>
      <c r="W2869" s="34"/>
      <c r="X2869" s="34"/>
      <c r="Y2869" s="34"/>
      <c r="Z2869" s="34"/>
      <c r="AA2869" s="34"/>
      <c r="AB2869" s="34"/>
      <c r="AC2869" s="34"/>
      <c r="AD2869" s="34"/>
      <c r="AE2869" s="34"/>
      <c r="AT2869" s="19" t="s">
        <v>262</v>
      </c>
      <c r="AU2869" s="19" t="s">
        <v>82</v>
      </c>
    </row>
    <row r="2870" spans="1:65" s="13" customFormat="1" ht="11.25">
      <c r="B2870" s="167"/>
      <c r="D2870" s="160" t="s">
        <v>264</v>
      </c>
      <c r="E2870" s="168" t="s">
        <v>3</v>
      </c>
      <c r="F2870" s="169" t="s">
        <v>8087</v>
      </c>
      <c r="H2870" s="168" t="s">
        <v>3</v>
      </c>
      <c r="I2870" s="170"/>
      <c r="L2870" s="167"/>
      <c r="M2870" s="171"/>
      <c r="N2870" s="172"/>
      <c r="O2870" s="172"/>
      <c r="P2870" s="172"/>
      <c r="Q2870" s="172"/>
      <c r="R2870" s="172"/>
      <c r="S2870" s="172"/>
      <c r="T2870" s="173"/>
      <c r="AT2870" s="168" t="s">
        <v>264</v>
      </c>
      <c r="AU2870" s="168" t="s">
        <v>82</v>
      </c>
      <c r="AV2870" s="13" t="s">
        <v>80</v>
      </c>
      <c r="AW2870" s="13" t="s">
        <v>34</v>
      </c>
      <c r="AX2870" s="13" t="s">
        <v>73</v>
      </c>
      <c r="AY2870" s="168" t="s">
        <v>252</v>
      </c>
    </row>
    <row r="2871" spans="1:65" s="14" customFormat="1" ht="11.25">
      <c r="B2871" s="174"/>
      <c r="D2871" s="160" t="s">
        <v>264</v>
      </c>
      <c r="E2871" s="175" t="s">
        <v>3</v>
      </c>
      <c r="F2871" s="176" t="s">
        <v>80</v>
      </c>
      <c r="H2871" s="177">
        <v>1</v>
      </c>
      <c r="I2871" s="178"/>
      <c r="L2871" s="174"/>
      <c r="M2871" s="179"/>
      <c r="N2871" s="180"/>
      <c r="O2871" s="180"/>
      <c r="P2871" s="180"/>
      <c r="Q2871" s="180"/>
      <c r="R2871" s="180"/>
      <c r="S2871" s="180"/>
      <c r="T2871" s="181"/>
      <c r="AT2871" s="175" t="s">
        <v>264</v>
      </c>
      <c r="AU2871" s="175" t="s">
        <v>82</v>
      </c>
      <c r="AV2871" s="14" t="s">
        <v>82</v>
      </c>
      <c r="AW2871" s="14" t="s">
        <v>34</v>
      </c>
      <c r="AX2871" s="14" t="s">
        <v>73</v>
      </c>
      <c r="AY2871" s="175" t="s">
        <v>252</v>
      </c>
    </row>
    <row r="2872" spans="1:65" s="13" customFormat="1" ht="11.25">
      <c r="B2872" s="167"/>
      <c r="D2872" s="160" t="s">
        <v>264</v>
      </c>
      <c r="E2872" s="168" t="s">
        <v>3</v>
      </c>
      <c r="F2872" s="169" t="s">
        <v>8088</v>
      </c>
      <c r="H2872" s="168" t="s">
        <v>3</v>
      </c>
      <c r="I2872" s="170"/>
      <c r="L2872" s="167"/>
      <c r="M2872" s="171"/>
      <c r="N2872" s="172"/>
      <c r="O2872" s="172"/>
      <c r="P2872" s="172"/>
      <c r="Q2872" s="172"/>
      <c r="R2872" s="172"/>
      <c r="S2872" s="172"/>
      <c r="T2872" s="173"/>
      <c r="AT2872" s="168" t="s">
        <v>264</v>
      </c>
      <c r="AU2872" s="168" t="s">
        <v>82</v>
      </c>
      <c r="AV2872" s="13" t="s">
        <v>80</v>
      </c>
      <c r="AW2872" s="13" t="s">
        <v>34</v>
      </c>
      <c r="AX2872" s="13" t="s">
        <v>73</v>
      </c>
      <c r="AY2872" s="168" t="s">
        <v>252</v>
      </c>
    </row>
    <row r="2873" spans="1:65" s="14" customFormat="1" ht="11.25">
      <c r="B2873" s="174"/>
      <c r="D2873" s="160" t="s">
        <v>264</v>
      </c>
      <c r="E2873" s="175" t="s">
        <v>3</v>
      </c>
      <c r="F2873" s="176" t="s">
        <v>80</v>
      </c>
      <c r="H2873" s="177">
        <v>1</v>
      </c>
      <c r="I2873" s="178"/>
      <c r="L2873" s="174"/>
      <c r="M2873" s="179"/>
      <c r="N2873" s="180"/>
      <c r="O2873" s="180"/>
      <c r="P2873" s="180"/>
      <c r="Q2873" s="180"/>
      <c r="R2873" s="180"/>
      <c r="S2873" s="180"/>
      <c r="T2873" s="181"/>
      <c r="AT2873" s="175" t="s">
        <v>264</v>
      </c>
      <c r="AU2873" s="175" t="s">
        <v>82</v>
      </c>
      <c r="AV2873" s="14" t="s">
        <v>82</v>
      </c>
      <c r="AW2873" s="14" t="s">
        <v>34</v>
      </c>
      <c r="AX2873" s="14" t="s">
        <v>73</v>
      </c>
      <c r="AY2873" s="175" t="s">
        <v>252</v>
      </c>
    </row>
    <row r="2874" spans="1:65" s="13" customFormat="1" ht="11.25">
      <c r="B2874" s="167"/>
      <c r="D2874" s="160" t="s">
        <v>264</v>
      </c>
      <c r="E2874" s="168" t="s">
        <v>3</v>
      </c>
      <c r="F2874" s="169" t="s">
        <v>8089</v>
      </c>
      <c r="H2874" s="168" t="s">
        <v>3</v>
      </c>
      <c r="I2874" s="170"/>
      <c r="L2874" s="167"/>
      <c r="M2874" s="171"/>
      <c r="N2874" s="172"/>
      <c r="O2874" s="172"/>
      <c r="P2874" s="172"/>
      <c r="Q2874" s="172"/>
      <c r="R2874" s="172"/>
      <c r="S2874" s="172"/>
      <c r="T2874" s="173"/>
      <c r="AT2874" s="168" t="s">
        <v>264</v>
      </c>
      <c r="AU2874" s="168" t="s">
        <v>82</v>
      </c>
      <c r="AV2874" s="13" t="s">
        <v>80</v>
      </c>
      <c r="AW2874" s="13" t="s">
        <v>34</v>
      </c>
      <c r="AX2874" s="13" t="s">
        <v>73</v>
      </c>
      <c r="AY2874" s="168" t="s">
        <v>252</v>
      </c>
    </row>
    <row r="2875" spans="1:65" s="14" customFormat="1" ht="11.25">
      <c r="B2875" s="174"/>
      <c r="D2875" s="160" t="s">
        <v>264</v>
      </c>
      <c r="E2875" s="175" t="s">
        <v>3</v>
      </c>
      <c r="F2875" s="176" t="s">
        <v>80</v>
      </c>
      <c r="H2875" s="177">
        <v>1</v>
      </c>
      <c r="I2875" s="178"/>
      <c r="L2875" s="174"/>
      <c r="M2875" s="179"/>
      <c r="N2875" s="180"/>
      <c r="O2875" s="180"/>
      <c r="P2875" s="180"/>
      <c r="Q2875" s="180"/>
      <c r="R2875" s="180"/>
      <c r="S2875" s="180"/>
      <c r="T2875" s="181"/>
      <c r="AT2875" s="175" t="s">
        <v>264</v>
      </c>
      <c r="AU2875" s="175" t="s">
        <v>82</v>
      </c>
      <c r="AV2875" s="14" t="s">
        <v>82</v>
      </c>
      <c r="AW2875" s="14" t="s">
        <v>34</v>
      </c>
      <c r="AX2875" s="14" t="s">
        <v>73</v>
      </c>
      <c r="AY2875" s="175" t="s">
        <v>252</v>
      </c>
    </row>
    <row r="2876" spans="1:65" s="13" customFormat="1" ht="11.25">
      <c r="B2876" s="167"/>
      <c r="D2876" s="160" t="s">
        <v>264</v>
      </c>
      <c r="E2876" s="168" t="s">
        <v>3</v>
      </c>
      <c r="F2876" s="169" t="s">
        <v>8090</v>
      </c>
      <c r="H2876" s="168" t="s">
        <v>3</v>
      </c>
      <c r="I2876" s="170"/>
      <c r="L2876" s="167"/>
      <c r="M2876" s="171"/>
      <c r="N2876" s="172"/>
      <c r="O2876" s="172"/>
      <c r="P2876" s="172"/>
      <c r="Q2876" s="172"/>
      <c r="R2876" s="172"/>
      <c r="S2876" s="172"/>
      <c r="T2876" s="173"/>
      <c r="AT2876" s="168" t="s">
        <v>264</v>
      </c>
      <c r="AU2876" s="168" t="s">
        <v>82</v>
      </c>
      <c r="AV2876" s="13" t="s">
        <v>80</v>
      </c>
      <c r="AW2876" s="13" t="s">
        <v>34</v>
      </c>
      <c r="AX2876" s="13" t="s">
        <v>73</v>
      </c>
      <c r="AY2876" s="168" t="s">
        <v>252</v>
      </c>
    </row>
    <row r="2877" spans="1:65" s="14" customFormat="1" ht="11.25">
      <c r="B2877" s="174"/>
      <c r="D2877" s="160" t="s">
        <v>264</v>
      </c>
      <c r="E2877" s="175" t="s">
        <v>3</v>
      </c>
      <c r="F2877" s="176" t="s">
        <v>95</v>
      </c>
      <c r="H2877" s="177">
        <v>3</v>
      </c>
      <c r="I2877" s="178"/>
      <c r="L2877" s="174"/>
      <c r="M2877" s="179"/>
      <c r="N2877" s="180"/>
      <c r="O2877" s="180"/>
      <c r="P2877" s="180"/>
      <c r="Q2877" s="180"/>
      <c r="R2877" s="180"/>
      <c r="S2877" s="180"/>
      <c r="T2877" s="181"/>
      <c r="AT2877" s="175" t="s">
        <v>264</v>
      </c>
      <c r="AU2877" s="175" t="s">
        <v>82</v>
      </c>
      <c r="AV2877" s="14" t="s">
        <v>82</v>
      </c>
      <c r="AW2877" s="14" t="s">
        <v>34</v>
      </c>
      <c r="AX2877" s="14" t="s">
        <v>73</v>
      </c>
      <c r="AY2877" s="175" t="s">
        <v>252</v>
      </c>
    </row>
    <row r="2878" spans="1:65" s="13" customFormat="1" ht="11.25">
      <c r="B2878" s="167"/>
      <c r="D2878" s="160" t="s">
        <v>264</v>
      </c>
      <c r="E2878" s="168" t="s">
        <v>3</v>
      </c>
      <c r="F2878" s="169" t="s">
        <v>8091</v>
      </c>
      <c r="H2878" s="168" t="s">
        <v>3</v>
      </c>
      <c r="I2878" s="170"/>
      <c r="L2878" s="167"/>
      <c r="M2878" s="171"/>
      <c r="N2878" s="172"/>
      <c r="O2878" s="172"/>
      <c r="P2878" s="172"/>
      <c r="Q2878" s="172"/>
      <c r="R2878" s="172"/>
      <c r="S2878" s="172"/>
      <c r="T2878" s="173"/>
      <c r="AT2878" s="168" t="s">
        <v>264</v>
      </c>
      <c r="AU2878" s="168" t="s">
        <v>82</v>
      </c>
      <c r="AV2878" s="13" t="s">
        <v>80</v>
      </c>
      <c r="AW2878" s="13" t="s">
        <v>34</v>
      </c>
      <c r="AX2878" s="13" t="s">
        <v>73</v>
      </c>
      <c r="AY2878" s="168" t="s">
        <v>252</v>
      </c>
    </row>
    <row r="2879" spans="1:65" s="14" customFormat="1" ht="11.25">
      <c r="B2879" s="174"/>
      <c r="D2879" s="160" t="s">
        <v>264</v>
      </c>
      <c r="E2879" s="175" t="s">
        <v>3</v>
      </c>
      <c r="F2879" s="176" t="s">
        <v>95</v>
      </c>
      <c r="H2879" s="177">
        <v>3</v>
      </c>
      <c r="I2879" s="178"/>
      <c r="L2879" s="174"/>
      <c r="M2879" s="179"/>
      <c r="N2879" s="180"/>
      <c r="O2879" s="180"/>
      <c r="P2879" s="180"/>
      <c r="Q2879" s="180"/>
      <c r="R2879" s="180"/>
      <c r="S2879" s="180"/>
      <c r="T2879" s="181"/>
      <c r="AT2879" s="175" t="s">
        <v>264</v>
      </c>
      <c r="AU2879" s="175" t="s">
        <v>82</v>
      </c>
      <c r="AV2879" s="14" t="s">
        <v>82</v>
      </c>
      <c r="AW2879" s="14" t="s">
        <v>34</v>
      </c>
      <c r="AX2879" s="14" t="s">
        <v>73</v>
      </c>
      <c r="AY2879" s="175" t="s">
        <v>252</v>
      </c>
    </row>
    <row r="2880" spans="1:65" s="13" customFormat="1" ht="11.25">
      <c r="B2880" s="167"/>
      <c r="D2880" s="160" t="s">
        <v>264</v>
      </c>
      <c r="E2880" s="168" t="s">
        <v>3</v>
      </c>
      <c r="F2880" s="169" t="s">
        <v>8092</v>
      </c>
      <c r="H2880" s="168" t="s">
        <v>3</v>
      </c>
      <c r="I2880" s="170"/>
      <c r="L2880" s="167"/>
      <c r="M2880" s="171"/>
      <c r="N2880" s="172"/>
      <c r="O2880" s="172"/>
      <c r="P2880" s="172"/>
      <c r="Q2880" s="172"/>
      <c r="R2880" s="172"/>
      <c r="S2880" s="172"/>
      <c r="T2880" s="173"/>
      <c r="AT2880" s="168" t="s">
        <v>264</v>
      </c>
      <c r="AU2880" s="168" t="s">
        <v>82</v>
      </c>
      <c r="AV2880" s="13" t="s">
        <v>80</v>
      </c>
      <c r="AW2880" s="13" t="s">
        <v>34</v>
      </c>
      <c r="AX2880" s="13" t="s">
        <v>73</v>
      </c>
      <c r="AY2880" s="168" t="s">
        <v>252</v>
      </c>
    </row>
    <row r="2881" spans="1:65" s="14" customFormat="1" ht="11.25">
      <c r="B2881" s="174"/>
      <c r="D2881" s="160" t="s">
        <v>264</v>
      </c>
      <c r="E2881" s="175" t="s">
        <v>3</v>
      </c>
      <c r="F2881" s="176" t="s">
        <v>95</v>
      </c>
      <c r="H2881" s="177">
        <v>3</v>
      </c>
      <c r="I2881" s="178"/>
      <c r="L2881" s="174"/>
      <c r="M2881" s="179"/>
      <c r="N2881" s="180"/>
      <c r="O2881" s="180"/>
      <c r="P2881" s="180"/>
      <c r="Q2881" s="180"/>
      <c r="R2881" s="180"/>
      <c r="S2881" s="180"/>
      <c r="T2881" s="181"/>
      <c r="AT2881" s="175" t="s">
        <v>264</v>
      </c>
      <c r="AU2881" s="175" t="s">
        <v>82</v>
      </c>
      <c r="AV2881" s="14" t="s">
        <v>82</v>
      </c>
      <c r="AW2881" s="14" t="s">
        <v>34</v>
      </c>
      <c r="AX2881" s="14" t="s">
        <v>73</v>
      </c>
      <c r="AY2881" s="175" t="s">
        <v>252</v>
      </c>
    </row>
    <row r="2882" spans="1:65" s="13" customFormat="1" ht="11.25">
      <c r="B2882" s="167"/>
      <c r="D2882" s="160" t="s">
        <v>264</v>
      </c>
      <c r="E2882" s="168" t="s">
        <v>3</v>
      </c>
      <c r="F2882" s="169" t="s">
        <v>8093</v>
      </c>
      <c r="H2882" s="168" t="s">
        <v>3</v>
      </c>
      <c r="I2882" s="170"/>
      <c r="L2882" s="167"/>
      <c r="M2882" s="171"/>
      <c r="N2882" s="172"/>
      <c r="O2882" s="172"/>
      <c r="P2882" s="172"/>
      <c r="Q2882" s="172"/>
      <c r="R2882" s="172"/>
      <c r="S2882" s="172"/>
      <c r="T2882" s="173"/>
      <c r="AT2882" s="168" t="s">
        <v>264</v>
      </c>
      <c r="AU2882" s="168" t="s">
        <v>82</v>
      </c>
      <c r="AV2882" s="13" t="s">
        <v>80</v>
      </c>
      <c r="AW2882" s="13" t="s">
        <v>34</v>
      </c>
      <c r="AX2882" s="13" t="s">
        <v>73</v>
      </c>
      <c r="AY2882" s="168" t="s">
        <v>252</v>
      </c>
    </row>
    <row r="2883" spans="1:65" s="14" customFormat="1" ht="11.25">
      <c r="B2883" s="174"/>
      <c r="D2883" s="160" t="s">
        <v>264</v>
      </c>
      <c r="E2883" s="175" t="s">
        <v>3</v>
      </c>
      <c r="F2883" s="176" t="s">
        <v>95</v>
      </c>
      <c r="H2883" s="177">
        <v>3</v>
      </c>
      <c r="I2883" s="178"/>
      <c r="L2883" s="174"/>
      <c r="M2883" s="179"/>
      <c r="N2883" s="180"/>
      <c r="O2883" s="180"/>
      <c r="P2883" s="180"/>
      <c r="Q2883" s="180"/>
      <c r="R2883" s="180"/>
      <c r="S2883" s="180"/>
      <c r="T2883" s="181"/>
      <c r="AT2883" s="175" t="s">
        <v>264</v>
      </c>
      <c r="AU2883" s="175" t="s">
        <v>82</v>
      </c>
      <c r="AV2883" s="14" t="s">
        <v>82</v>
      </c>
      <c r="AW2883" s="14" t="s">
        <v>34</v>
      </c>
      <c r="AX2883" s="14" t="s">
        <v>73</v>
      </c>
      <c r="AY2883" s="175" t="s">
        <v>252</v>
      </c>
    </row>
    <row r="2884" spans="1:65" s="13" customFormat="1" ht="11.25">
      <c r="B2884" s="167"/>
      <c r="D2884" s="160" t="s">
        <v>264</v>
      </c>
      <c r="E2884" s="168" t="s">
        <v>3</v>
      </c>
      <c r="F2884" s="169" t="s">
        <v>8094</v>
      </c>
      <c r="H2884" s="168" t="s">
        <v>3</v>
      </c>
      <c r="I2884" s="170"/>
      <c r="L2884" s="167"/>
      <c r="M2884" s="171"/>
      <c r="N2884" s="172"/>
      <c r="O2884" s="172"/>
      <c r="P2884" s="172"/>
      <c r="Q2884" s="172"/>
      <c r="R2884" s="172"/>
      <c r="S2884" s="172"/>
      <c r="T2884" s="173"/>
      <c r="AT2884" s="168" t="s">
        <v>264</v>
      </c>
      <c r="AU2884" s="168" t="s">
        <v>82</v>
      </c>
      <c r="AV2884" s="13" t="s">
        <v>80</v>
      </c>
      <c r="AW2884" s="13" t="s">
        <v>34</v>
      </c>
      <c r="AX2884" s="13" t="s">
        <v>73</v>
      </c>
      <c r="AY2884" s="168" t="s">
        <v>252</v>
      </c>
    </row>
    <row r="2885" spans="1:65" s="14" customFormat="1" ht="11.25">
      <c r="B2885" s="174"/>
      <c r="D2885" s="160" t="s">
        <v>264</v>
      </c>
      <c r="E2885" s="175" t="s">
        <v>3</v>
      </c>
      <c r="F2885" s="176" t="s">
        <v>95</v>
      </c>
      <c r="H2885" s="177">
        <v>3</v>
      </c>
      <c r="I2885" s="178"/>
      <c r="L2885" s="174"/>
      <c r="M2885" s="179"/>
      <c r="N2885" s="180"/>
      <c r="O2885" s="180"/>
      <c r="P2885" s="180"/>
      <c r="Q2885" s="180"/>
      <c r="R2885" s="180"/>
      <c r="S2885" s="180"/>
      <c r="T2885" s="181"/>
      <c r="AT2885" s="175" t="s">
        <v>264</v>
      </c>
      <c r="AU2885" s="175" t="s">
        <v>82</v>
      </c>
      <c r="AV2885" s="14" t="s">
        <v>82</v>
      </c>
      <c r="AW2885" s="14" t="s">
        <v>34</v>
      </c>
      <c r="AX2885" s="14" t="s">
        <v>73</v>
      </c>
      <c r="AY2885" s="175" t="s">
        <v>252</v>
      </c>
    </row>
    <row r="2886" spans="1:65" s="15" customFormat="1" ht="11.25">
      <c r="B2886" s="182"/>
      <c r="D2886" s="160" t="s">
        <v>264</v>
      </c>
      <c r="E2886" s="183" t="s">
        <v>3</v>
      </c>
      <c r="F2886" s="184" t="s">
        <v>269</v>
      </c>
      <c r="H2886" s="185">
        <v>18</v>
      </c>
      <c r="I2886" s="186"/>
      <c r="L2886" s="182"/>
      <c r="M2886" s="187"/>
      <c r="N2886" s="188"/>
      <c r="O2886" s="188"/>
      <c r="P2886" s="188"/>
      <c r="Q2886" s="188"/>
      <c r="R2886" s="188"/>
      <c r="S2886" s="188"/>
      <c r="T2886" s="189"/>
      <c r="AT2886" s="183" t="s">
        <v>264</v>
      </c>
      <c r="AU2886" s="183" t="s">
        <v>82</v>
      </c>
      <c r="AV2886" s="15" t="s">
        <v>258</v>
      </c>
      <c r="AW2886" s="15" t="s">
        <v>34</v>
      </c>
      <c r="AX2886" s="15" t="s">
        <v>80</v>
      </c>
      <c r="AY2886" s="183" t="s">
        <v>252</v>
      </c>
    </row>
    <row r="2887" spans="1:65" s="2" customFormat="1" ht="16.5" customHeight="1">
      <c r="A2887" s="34"/>
      <c r="B2887" s="145"/>
      <c r="C2887" s="146" t="s">
        <v>1254</v>
      </c>
      <c r="D2887" s="146" t="s">
        <v>254</v>
      </c>
      <c r="E2887" s="147" t="s">
        <v>8095</v>
      </c>
      <c r="F2887" s="148" t="s">
        <v>8096</v>
      </c>
      <c r="G2887" s="149" t="s">
        <v>743</v>
      </c>
      <c r="H2887" s="150">
        <v>6</v>
      </c>
      <c r="I2887" s="151"/>
      <c r="J2887" s="152">
        <f>ROUND(I2887*H2887,2)</f>
        <v>0</v>
      </c>
      <c r="K2887" s="153"/>
      <c r="L2887" s="35"/>
      <c r="M2887" s="154" t="s">
        <v>3</v>
      </c>
      <c r="N2887" s="155" t="s">
        <v>44</v>
      </c>
      <c r="O2887" s="55"/>
      <c r="P2887" s="156">
        <f>O2887*H2887</f>
        <v>0</v>
      </c>
      <c r="Q2887" s="156">
        <v>0</v>
      </c>
      <c r="R2887" s="156">
        <f>Q2887*H2887</f>
        <v>0</v>
      </c>
      <c r="S2887" s="156">
        <v>0</v>
      </c>
      <c r="T2887" s="157">
        <f>S2887*H2887</f>
        <v>0</v>
      </c>
      <c r="U2887" s="34"/>
      <c r="V2887" s="34"/>
      <c r="W2887" s="34"/>
      <c r="X2887" s="34"/>
      <c r="Y2887" s="34"/>
      <c r="Z2887" s="34"/>
      <c r="AA2887" s="34"/>
      <c r="AB2887" s="34"/>
      <c r="AC2887" s="34"/>
      <c r="AD2887" s="34"/>
      <c r="AE2887" s="34"/>
      <c r="AR2887" s="158" t="s">
        <v>406</v>
      </c>
      <c r="AT2887" s="158" t="s">
        <v>254</v>
      </c>
      <c r="AU2887" s="158" t="s">
        <v>82</v>
      </c>
      <c r="AY2887" s="19" t="s">
        <v>252</v>
      </c>
      <c r="BE2887" s="159">
        <f>IF(N2887="základní",J2887,0)</f>
        <v>0</v>
      </c>
      <c r="BF2887" s="159">
        <f>IF(N2887="snížená",J2887,0)</f>
        <v>0</v>
      </c>
      <c r="BG2887" s="159">
        <f>IF(N2887="zákl. přenesená",J2887,0)</f>
        <v>0</v>
      </c>
      <c r="BH2887" s="159">
        <f>IF(N2887="sníž. přenesená",J2887,0)</f>
        <v>0</v>
      </c>
      <c r="BI2887" s="159">
        <f>IF(N2887="nulová",J2887,0)</f>
        <v>0</v>
      </c>
      <c r="BJ2887" s="19" t="s">
        <v>80</v>
      </c>
      <c r="BK2887" s="159">
        <f>ROUND(I2887*H2887,2)</f>
        <v>0</v>
      </c>
      <c r="BL2887" s="19" t="s">
        <v>406</v>
      </c>
      <c r="BM2887" s="158" t="s">
        <v>8097</v>
      </c>
    </row>
    <row r="2888" spans="1:65" s="2" customFormat="1" ht="11.25">
      <c r="A2888" s="34"/>
      <c r="B2888" s="35"/>
      <c r="C2888" s="34"/>
      <c r="D2888" s="160" t="s">
        <v>260</v>
      </c>
      <c r="E2888" s="34"/>
      <c r="F2888" s="161" t="s">
        <v>8098</v>
      </c>
      <c r="G2888" s="34"/>
      <c r="H2888" s="34"/>
      <c r="I2888" s="162"/>
      <c r="J2888" s="34"/>
      <c r="K2888" s="34"/>
      <c r="L2888" s="35"/>
      <c r="M2888" s="163"/>
      <c r="N2888" s="164"/>
      <c r="O2888" s="55"/>
      <c r="P2888" s="55"/>
      <c r="Q2888" s="55"/>
      <c r="R2888" s="55"/>
      <c r="S2888" s="55"/>
      <c r="T2888" s="56"/>
      <c r="U2888" s="34"/>
      <c r="V2888" s="34"/>
      <c r="W2888" s="34"/>
      <c r="X2888" s="34"/>
      <c r="Y2888" s="34"/>
      <c r="Z2888" s="34"/>
      <c r="AA2888" s="34"/>
      <c r="AB2888" s="34"/>
      <c r="AC2888" s="34"/>
      <c r="AD2888" s="34"/>
      <c r="AE2888" s="34"/>
      <c r="AT2888" s="19" t="s">
        <v>260</v>
      </c>
      <c r="AU2888" s="19" t="s">
        <v>82</v>
      </c>
    </row>
    <row r="2889" spans="1:65" s="2" customFormat="1" ht="11.25">
      <c r="A2889" s="34"/>
      <c r="B2889" s="35"/>
      <c r="C2889" s="34"/>
      <c r="D2889" s="165" t="s">
        <v>262</v>
      </c>
      <c r="E2889" s="34"/>
      <c r="F2889" s="166" t="s">
        <v>8099</v>
      </c>
      <c r="G2889" s="34"/>
      <c r="H2889" s="34"/>
      <c r="I2889" s="162"/>
      <c r="J2889" s="34"/>
      <c r="K2889" s="34"/>
      <c r="L2889" s="35"/>
      <c r="M2889" s="163"/>
      <c r="N2889" s="164"/>
      <c r="O2889" s="55"/>
      <c r="P2889" s="55"/>
      <c r="Q2889" s="55"/>
      <c r="R2889" s="55"/>
      <c r="S2889" s="55"/>
      <c r="T2889" s="56"/>
      <c r="U2889" s="34"/>
      <c r="V2889" s="34"/>
      <c r="W2889" s="34"/>
      <c r="X2889" s="34"/>
      <c r="Y2889" s="34"/>
      <c r="Z2889" s="34"/>
      <c r="AA2889" s="34"/>
      <c r="AB2889" s="34"/>
      <c r="AC2889" s="34"/>
      <c r="AD2889" s="34"/>
      <c r="AE2889" s="34"/>
      <c r="AT2889" s="19" t="s">
        <v>262</v>
      </c>
      <c r="AU2889" s="19" t="s">
        <v>82</v>
      </c>
    </row>
    <row r="2890" spans="1:65" s="13" customFormat="1" ht="11.25">
      <c r="B2890" s="167"/>
      <c r="D2890" s="160" t="s">
        <v>264</v>
      </c>
      <c r="E2890" s="168" t="s">
        <v>3</v>
      </c>
      <c r="F2890" s="169" t="s">
        <v>8100</v>
      </c>
      <c r="H2890" s="168" t="s">
        <v>3</v>
      </c>
      <c r="I2890" s="170"/>
      <c r="L2890" s="167"/>
      <c r="M2890" s="171"/>
      <c r="N2890" s="172"/>
      <c r="O2890" s="172"/>
      <c r="P2890" s="172"/>
      <c r="Q2890" s="172"/>
      <c r="R2890" s="172"/>
      <c r="S2890" s="172"/>
      <c r="T2890" s="173"/>
      <c r="AT2890" s="168" t="s">
        <v>264</v>
      </c>
      <c r="AU2890" s="168" t="s">
        <v>82</v>
      </c>
      <c r="AV2890" s="13" t="s">
        <v>80</v>
      </c>
      <c r="AW2890" s="13" t="s">
        <v>34</v>
      </c>
      <c r="AX2890" s="13" t="s">
        <v>73</v>
      </c>
      <c r="AY2890" s="168" t="s">
        <v>252</v>
      </c>
    </row>
    <row r="2891" spans="1:65" s="14" customFormat="1" ht="11.25">
      <c r="B2891" s="174"/>
      <c r="D2891" s="160" t="s">
        <v>264</v>
      </c>
      <c r="E2891" s="175" t="s">
        <v>3</v>
      </c>
      <c r="F2891" s="176" t="s">
        <v>80</v>
      </c>
      <c r="H2891" s="177">
        <v>1</v>
      </c>
      <c r="I2891" s="178"/>
      <c r="L2891" s="174"/>
      <c r="M2891" s="179"/>
      <c r="N2891" s="180"/>
      <c r="O2891" s="180"/>
      <c r="P2891" s="180"/>
      <c r="Q2891" s="180"/>
      <c r="R2891" s="180"/>
      <c r="S2891" s="180"/>
      <c r="T2891" s="181"/>
      <c r="AT2891" s="175" t="s">
        <v>264</v>
      </c>
      <c r="AU2891" s="175" t="s">
        <v>82</v>
      </c>
      <c r="AV2891" s="14" t="s">
        <v>82</v>
      </c>
      <c r="AW2891" s="14" t="s">
        <v>34</v>
      </c>
      <c r="AX2891" s="14" t="s">
        <v>73</v>
      </c>
      <c r="AY2891" s="175" t="s">
        <v>252</v>
      </c>
    </row>
    <row r="2892" spans="1:65" s="13" customFormat="1" ht="11.25">
      <c r="B2892" s="167"/>
      <c r="D2892" s="160" t="s">
        <v>264</v>
      </c>
      <c r="E2892" s="168" t="s">
        <v>3</v>
      </c>
      <c r="F2892" s="169" t="s">
        <v>8101</v>
      </c>
      <c r="H2892" s="168" t="s">
        <v>3</v>
      </c>
      <c r="I2892" s="170"/>
      <c r="L2892" s="167"/>
      <c r="M2892" s="171"/>
      <c r="N2892" s="172"/>
      <c r="O2892" s="172"/>
      <c r="P2892" s="172"/>
      <c r="Q2892" s="172"/>
      <c r="R2892" s="172"/>
      <c r="S2892" s="172"/>
      <c r="T2892" s="173"/>
      <c r="AT2892" s="168" t="s">
        <v>264</v>
      </c>
      <c r="AU2892" s="168" t="s">
        <v>82</v>
      </c>
      <c r="AV2892" s="13" t="s">
        <v>80</v>
      </c>
      <c r="AW2892" s="13" t="s">
        <v>34</v>
      </c>
      <c r="AX2892" s="13" t="s">
        <v>73</v>
      </c>
      <c r="AY2892" s="168" t="s">
        <v>252</v>
      </c>
    </row>
    <row r="2893" spans="1:65" s="14" customFormat="1" ht="11.25">
      <c r="B2893" s="174"/>
      <c r="D2893" s="160" t="s">
        <v>264</v>
      </c>
      <c r="E2893" s="175" t="s">
        <v>3</v>
      </c>
      <c r="F2893" s="176" t="s">
        <v>80</v>
      </c>
      <c r="H2893" s="177">
        <v>1</v>
      </c>
      <c r="I2893" s="178"/>
      <c r="L2893" s="174"/>
      <c r="M2893" s="179"/>
      <c r="N2893" s="180"/>
      <c r="O2893" s="180"/>
      <c r="P2893" s="180"/>
      <c r="Q2893" s="180"/>
      <c r="R2893" s="180"/>
      <c r="S2893" s="180"/>
      <c r="T2893" s="181"/>
      <c r="AT2893" s="175" t="s">
        <v>264</v>
      </c>
      <c r="AU2893" s="175" t="s">
        <v>82</v>
      </c>
      <c r="AV2893" s="14" t="s">
        <v>82</v>
      </c>
      <c r="AW2893" s="14" t="s">
        <v>34</v>
      </c>
      <c r="AX2893" s="14" t="s">
        <v>73</v>
      </c>
      <c r="AY2893" s="175" t="s">
        <v>252</v>
      </c>
    </row>
    <row r="2894" spans="1:65" s="13" customFormat="1" ht="11.25">
      <c r="B2894" s="167"/>
      <c r="D2894" s="160" t="s">
        <v>264</v>
      </c>
      <c r="E2894" s="168" t="s">
        <v>3</v>
      </c>
      <c r="F2894" s="169" t="s">
        <v>8102</v>
      </c>
      <c r="H2894" s="168" t="s">
        <v>3</v>
      </c>
      <c r="I2894" s="170"/>
      <c r="L2894" s="167"/>
      <c r="M2894" s="171"/>
      <c r="N2894" s="172"/>
      <c r="O2894" s="172"/>
      <c r="P2894" s="172"/>
      <c r="Q2894" s="172"/>
      <c r="R2894" s="172"/>
      <c r="S2894" s="172"/>
      <c r="T2894" s="173"/>
      <c r="AT2894" s="168" t="s">
        <v>264</v>
      </c>
      <c r="AU2894" s="168" t="s">
        <v>82</v>
      </c>
      <c r="AV2894" s="13" t="s">
        <v>80</v>
      </c>
      <c r="AW2894" s="13" t="s">
        <v>34</v>
      </c>
      <c r="AX2894" s="13" t="s">
        <v>73</v>
      </c>
      <c r="AY2894" s="168" t="s">
        <v>252</v>
      </c>
    </row>
    <row r="2895" spans="1:65" s="14" customFormat="1" ht="11.25">
      <c r="B2895" s="174"/>
      <c r="D2895" s="160" t="s">
        <v>264</v>
      </c>
      <c r="E2895" s="175" t="s">
        <v>3</v>
      </c>
      <c r="F2895" s="176" t="s">
        <v>80</v>
      </c>
      <c r="H2895" s="177">
        <v>1</v>
      </c>
      <c r="I2895" s="178"/>
      <c r="L2895" s="174"/>
      <c r="M2895" s="179"/>
      <c r="N2895" s="180"/>
      <c r="O2895" s="180"/>
      <c r="P2895" s="180"/>
      <c r="Q2895" s="180"/>
      <c r="R2895" s="180"/>
      <c r="S2895" s="180"/>
      <c r="T2895" s="181"/>
      <c r="AT2895" s="175" t="s">
        <v>264</v>
      </c>
      <c r="AU2895" s="175" t="s">
        <v>82</v>
      </c>
      <c r="AV2895" s="14" t="s">
        <v>82</v>
      </c>
      <c r="AW2895" s="14" t="s">
        <v>34</v>
      </c>
      <c r="AX2895" s="14" t="s">
        <v>73</v>
      </c>
      <c r="AY2895" s="175" t="s">
        <v>252</v>
      </c>
    </row>
    <row r="2896" spans="1:65" s="13" customFormat="1" ht="11.25">
      <c r="B2896" s="167"/>
      <c r="D2896" s="160" t="s">
        <v>264</v>
      </c>
      <c r="E2896" s="168" t="s">
        <v>3</v>
      </c>
      <c r="F2896" s="169" t="s">
        <v>8103</v>
      </c>
      <c r="H2896" s="168" t="s">
        <v>3</v>
      </c>
      <c r="I2896" s="170"/>
      <c r="L2896" s="167"/>
      <c r="M2896" s="171"/>
      <c r="N2896" s="172"/>
      <c r="O2896" s="172"/>
      <c r="P2896" s="172"/>
      <c r="Q2896" s="172"/>
      <c r="R2896" s="172"/>
      <c r="S2896" s="172"/>
      <c r="T2896" s="173"/>
      <c r="AT2896" s="168" t="s">
        <v>264</v>
      </c>
      <c r="AU2896" s="168" t="s">
        <v>82</v>
      </c>
      <c r="AV2896" s="13" t="s">
        <v>80</v>
      </c>
      <c r="AW2896" s="13" t="s">
        <v>34</v>
      </c>
      <c r="AX2896" s="13" t="s">
        <v>73</v>
      </c>
      <c r="AY2896" s="168" t="s">
        <v>252</v>
      </c>
    </row>
    <row r="2897" spans="1:65" s="14" customFormat="1" ht="11.25">
      <c r="B2897" s="174"/>
      <c r="D2897" s="160" t="s">
        <v>264</v>
      </c>
      <c r="E2897" s="175" t="s">
        <v>3</v>
      </c>
      <c r="F2897" s="176" t="s">
        <v>80</v>
      </c>
      <c r="H2897" s="177">
        <v>1</v>
      </c>
      <c r="I2897" s="178"/>
      <c r="L2897" s="174"/>
      <c r="M2897" s="179"/>
      <c r="N2897" s="180"/>
      <c r="O2897" s="180"/>
      <c r="P2897" s="180"/>
      <c r="Q2897" s="180"/>
      <c r="R2897" s="180"/>
      <c r="S2897" s="180"/>
      <c r="T2897" s="181"/>
      <c r="AT2897" s="175" t="s">
        <v>264</v>
      </c>
      <c r="AU2897" s="175" t="s">
        <v>82</v>
      </c>
      <c r="AV2897" s="14" t="s">
        <v>82</v>
      </c>
      <c r="AW2897" s="14" t="s">
        <v>34</v>
      </c>
      <c r="AX2897" s="14" t="s">
        <v>73</v>
      </c>
      <c r="AY2897" s="175" t="s">
        <v>252</v>
      </c>
    </row>
    <row r="2898" spans="1:65" s="13" customFormat="1" ht="11.25">
      <c r="B2898" s="167"/>
      <c r="D2898" s="160" t="s">
        <v>264</v>
      </c>
      <c r="E2898" s="168" t="s">
        <v>3</v>
      </c>
      <c r="F2898" s="169" t="s">
        <v>8104</v>
      </c>
      <c r="H2898" s="168" t="s">
        <v>3</v>
      </c>
      <c r="I2898" s="170"/>
      <c r="L2898" s="167"/>
      <c r="M2898" s="171"/>
      <c r="N2898" s="172"/>
      <c r="O2898" s="172"/>
      <c r="P2898" s="172"/>
      <c r="Q2898" s="172"/>
      <c r="R2898" s="172"/>
      <c r="S2898" s="172"/>
      <c r="T2898" s="173"/>
      <c r="AT2898" s="168" t="s">
        <v>264</v>
      </c>
      <c r="AU2898" s="168" t="s">
        <v>82</v>
      </c>
      <c r="AV2898" s="13" t="s">
        <v>80</v>
      </c>
      <c r="AW2898" s="13" t="s">
        <v>34</v>
      </c>
      <c r="AX2898" s="13" t="s">
        <v>73</v>
      </c>
      <c r="AY2898" s="168" t="s">
        <v>252</v>
      </c>
    </row>
    <row r="2899" spans="1:65" s="14" customFormat="1" ht="11.25">
      <c r="B2899" s="174"/>
      <c r="D2899" s="160" t="s">
        <v>264</v>
      </c>
      <c r="E2899" s="175" t="s">
        <v>3</v>
      </c>
      <c r="F2899" s="176" t="s">
        <v>80</v>
      </c>
      <c r="H2899" s="177">
        <v>1</v>
      </c>
      <c r="I2899" s="178"/>
      <c r="L2899" s="174"/>
      <c r="M2899" s="179"/>
      <c r="N2899" s="180"/>
      <c r="O2899" s="180"/>
      <c r="P2899" s="180"/>
      <c r="Q2899" s="180"/>
      <c r="R2899" s="180"/>
      <c r="S2899" s="180"/>
      <c r="T2899" s="181"/>
      <c r="AT2899" s="175" t="s">
        <v>264</v>
      </c>
      <c r="AU2899" s="175" t="s">
        <v>82</v>
      </c>
      <c r="AV2899" s="14" t="s">
        <v>82</v>
      </c>
      <c r="AW2899" s="14" t="s">
        <v>34</v>
      </c>
      <c r="AX2899" s="14" t="s">
        <v>73</v>
      </c>
      <c r="AY2899" s="175" t="s">
        <v>252</v>
      </c>
    </row>
    <row r="2900" spans="1:65" s="13" customFormat="1" ht="11.25">
      <c r="B2900" s="167"/>
      <c r="D2900" s="160" t="s">
        <v>264</v>
      </c>
      <c r="E2900" s="168" t="s">
        <v>3</v>
      </c>
      <c r="F2900" s="169" t="s">
        <v>8105</v>
      </c>
      <c r="H2900" s="168" t="s">
        <v>3</v>
      </c>
      <c r="I2900" s="170"/>
      <c r="L2900" s="167"/>
      <c r="M2900" s="171"/>
      <c r="N2900" s="172"/>
      <c r="O2900" s="172"/>
      <c r="P2900" s="172"/>
      <c r="Q2900" s="172"/>
      <c r="R2900" s="172"/>
      <c r="S2900" s="172"/>
      <c r="T2900" s="173"/>
      <c r="AT2900" s="168" t="s">
        <v>264</v>
      </c>
      <c r="AU2900" s="168" t="s">
        <v>82</v>
      </c>
      <c r="AV2900" s="13" t="s">
        <v>80</v>
      </c>
      <c r="AW2900" s="13" t="s">
        <v>34</v>
      </c>
      <c r="AX2900" s="13" t="s">
        <v>73</v>
      </c>
      <c r="AY2900" s="168" t="s">
        <v>252</v>
      </c>
    </row>
    <row r="2901" spans="1:65" s="14" customFormat="1" ht="11.25">
      <c r="B2901" s="174"/>
      <c r="D2901" s="160" t="s">
        <v>264</v>
      </c>
      <c r="E2901" s="175" t="s">
        <v>3</v>
      </c>
      <c r="F2901" s="176" t="s">
        <v>80</v>
      </c>
      <c r="H2901" s="177">
        <v>1</v>
      </c>
      <c r="I2901" s="178"/>
      <c r="L2901" s="174"/>
      <c r="M2901" s="179"/>
      <c r="N2901" s="180"/>
      <c r="O2901" s="180"/>
      <c r="P2901" s="180"/>
      <c r="Q2901" s="180"/>
      <c r="R2901" s="180"/>
      <c r="S2901" s="180"/>
      <c r="T2901" s="181"/>
      <c r="AT2901" s="175" t="s">
        <v>264</v>
      </c>
      <c r="AU2901" s="175" t="s">
        <v>82</v>
      </c>
      <c r="AV2901" s="14" t="s">
        <v>82</v>
      </c>
      <c r="AW2901" s="14" t="s">
        <v>34</v>
      </c>
      <c r="AX2901" s="14" t="s">
        <v>73</v>
      </c>
      <c r="AY2901" s="175" t="s">
        <v>252</v>
      </c>
    </row>
    <row r="2902" spans="1:65" s="15" customFormat="1" ht="11.25">
      <c r="B2902" s="182"/>
      <c r="D2902" s="160" t="s">
        <v>264</v>
      </c>
      <c r="E2902" s="183" t="s">
        <v>3</v>
      </c>
      <c r="F2902" s="184" t="s">
        <v>269</v>
      </c>
      <c r="H2902" s="185">
        <v>6</v>
      </c>
      <c r="I2902" s="186"/>
      <c r="L2902" s="182"/>
      <c r="M2902" s="187"/>
      <c r="N2902" s="188"/>
      <c r="O2902" s="188"/>
      <c r="P2902" s="188"/>
      <c r="Q2902" s="188"/>
      <c r="R2902" s="188"/>
      <c r="S2902" s="188"/>
      <c r="T2902" s="189"/>
      <c r="AT2902" s="183" t="s">
        <v>264</v>
      </c>
      <c r="AU2902" s="183" t="s">
        <v>82</v>
      </c>
      <c r="AV2902" s="15" t="s">
        <v>258</v>
      </c>
      <c r="AW2902" s="15" t="s">
        <v>34</v>
      </c>
      <c r="AX2902" s="15" t="s">
        <v>80</v>
      </c>
      <c r="AY2902" s="183" t="s">
        <v>252</v>
      </c>
    </row>
    <row r="2903" spans="1:65" s="2" customFormat="1" ht="16.5" customHeight="1">
      <c r="A2903" s="34"/>
      <c r="B2903" s="145"/>
      <c r="C2903" s="146" t="s">
        <v>1260</v>
      </c>
      <c r="D2903" s="146" t="s">
        <v>254</v>
      </c>
      <c r="E2903" s="147" t="s">
        <v>8106</v>
      </c>
      <c r="F2903" s="148" t="s">
        <v>8107</v>
      </c>
      <c r="G2903" s="149" t="s">
        <v>743</v>
      </c>
      <c r="H2903" s="150">
        <v>4</v>
      </c>
      <c r="I2903" s="151"/>
      <c r="J2903" s="152">
        <f>ROUND(I2903*H2903,2)</f>
        <v>0</v>
      </c>
      <c r="K2903" s="153"/>
      <c r="L2903" s="35"/>
      <c r="M2903" s="154" t="s">
        <v>3</v>
      </c>
      <c r="N2903" s="155" t="s">
        <v>44</v>
      </c>
      <c r="O2903" s="55"/>
      <c r="P2903" s="156">
        <f>O2903*H2903</f>
        <v>0</v>
      </c>
      <c r="Q2903" s="156">
        <v>0</v>
      </c>
      <c r="R2903" s="156">
        <f>Q2903*H2903</f>
        <v>0</v>
      </c>
      <c r="S2903" s="156">
        <v>0</v>
      </c>
      <c r="T2903" s="157">
        <f>S2903*H2903</f>
        <v>0</v>
      </c>
      <c r="U2903" s="34"/>
      <c r="V2903" s="34"/>
      <c r="W2903" s="34"/>
      <c r="X2903" s="34"/>
      <c r="Y2903" s="34"/>
      <c r="Z2903" s="34"/>
      <c r="AA2903" s="34"/>
      <c r="AB2903" s="34"/>
      <c r="AC2903" s="34"/>
      <c r="AD2903" s="34"/>
      <c r="AE2903" s="34"/>
      <c r="AR2903" s="158" t="s">
        <v>406</v>
      </c>
      <c r="AT2903" s="158" t="s">
        <v>254</v>
      </c>
      <c r="AU2903" s="158" t="s">
        <v>82</v>
      </c>
      <c r="AY2903" s="19" t="s">
        <v>252</v>
      </c>
      <c r="BE2903" s="159">
        <f>IF(N2903="základní",J2903,0)</f>
        <v>0</v>
      </c>
      <c r="BF2903" s="159">
        <f>IF(N2903="snížená",J2903,0)</f>
        <v>0</v>
      </c>
      <c r="BG2903" s="159">
        <f>IF(N2903="zákl. přenesená",J2903,0)</f>
        <v>0</v>
      </c>
      <c r="BH2903" s="159">
        <f>IF(N2903="sníž. přenesená",J2903,0)</f>
        <v>0</v>
      </c>
      <c r="BI2903" s="159">
        <f>IF(N2903="nulová",J2903,0)</f>
        <v>0</v>
      </c>
      <c r="BJ2903" s="19" t="s">
        <v>80</v>
      </c>
      <c r="BK2903" s="159">
        <f>ROUND(I2903*H2903,2)</f>
        <v>0</v>
      </c>
      <c r="BL2903" s="19" t="s">
        <v>406</v>
      </c>
      <c r="BM2903" s="158" t="s">
        <v>8108</v>
      </c>
    </row>
    <row r="2904" spans="1:65" s="2" customFormat="1" ht="11.25">
      <c r="A2904" s="34"/>
      <c r="B2904" s="35"/>
      <c r="C2904" s="34"/>
      <c r="D2904" s="160" t="s">
        <v>260</v>
      </c>
      <c r="E2904" s="34"/>
      <c r="F2904" s="161" t="s">
        <v>8109</v>
      </c>
      <c r="G2904" s="34"/>
      <c r="H2904" s="34"/>
      <c r="I2904" s="162"/>
      <c r="J2904" s="34"/>
      <c r="K2904" s="34"/>
      <c r="L2904" s="35"/>
      <c r="M2904" s="163"/>
      <c r="N2904" s="164"/>
      <c r="O2904" s="55"/>
      <c r="P2904" s="55"/>
      <c r="Q2904" s="55"/>
      <c r="R2904" s="55"/>
      <c r="S2904" s="55"/>
      <c r="T2904" s="56"/>
      <c r="U2904" s="34"/>
      <c r="V2904" s="34"/>
      <c r="W2904" s="34"/>
      <c r="X2904" s="34"/>
      <c r="Y2904" s="34"/>
      <c r="Z2904" s="34"/>
      <c r="AA2904" s="34"/>
      <c r="AB2904" s="34"/>
      <c r="AC2904" s="34"/>
      <c r="AD2904" s="34"/>
      <c r="AE2904" s="34"/>
      <c r="AT2904" s="19" t="s">
        <v>260</v>
      </c>
      <c r="AU2904" s="19" t="s">
        <v>82</v>
      </c>
    </row>
    <row r="2905" spans="1:65" s="2" customFormat="1" ht="11.25">
      <c r="A2905" s="34"/>
      <c r="B2905" s="35"/>
      <c r="C2905" s="34"/>
      <c r="D2905" s="165" t="s">
        <v>262</v>
      </c>
      <c r="E2905" s="34"/>
      <c r="F2905" s="166" t="s">
        <v>8110</v>
      </c>
      <c r="G2905" s="34"/>
      <c r="H2905" s="34"/>
      <c r="I2905" s="162"/>
      <c r="J2905" s="34"/>
      <c r="K2905" s="34"/>
      <c r="L2905" s="35"/>
      <c r="M2905" s="163"/>
      <c r="N2905" s="164"/>
      <c r="O2905" s="55"/>
      <c r="P2905" s="55"/>
      <c r="Q2905" s="55"/>
      <c r="R2905" s="55"/>
      <c r="S2905" s="55"/>
      <c r="T2905" s="56"/>
      <c r="U2905" s="34"/>
      <c r="V2905" s="34"/>
      <c r="W2905" s="34"/>
      <c r="X2905" s="34"/>
      <c r="Y2905" s="34"/>
      <c r="Z2905" s="34"/>
      <c r="AA2905" s="34"/>
      <c r="AB2905" s="34"/>
      <c r="AC2905" s="34"/>
      <c r="AD2905" s="34"/>
      <c r="AE2905" s="34"/>
      <c r="AT2905" s="19" t="s">
        <v>262</v>
      </c>
      <c r="AU2905" s="19" t="s">
        <v>82</v>
      </c>
    </row>
    <row r="2906" spans="1:65" s="13" customFormat="1" ht="11.25">
      <c r="B2906" s="167"/>
      <c r="D2906" s="160" t="s">
        <v>264</v>
      </c>
      <c r="E2906" s="168" t="s">
        <v>3</v>
      </c>
      <c r="F2906" s="169" t="s">
        <v>8111</v>
      </c>
      <c r="H2906" s="168" t="s">
        <v>3</v>
      </c>
      <c r="I2906" s="170"/>
      <c r="L2906" s="167"/>
      <c r="M2906" s="171"/>
      <c r="N2906" s="172"/>
      <c r="O2906" s="172"/>
      <c r="P2906" s="172"/>
      <c r="Q2906" s="172"/>
      <c r="R2906" s="172"/>
      <c r="S2906" s="172"/>
      <c r="T2906" s="173"/>
      <c r="AT2906" s="168" t="s">
        <v>264</v>
      </c>
      <c r="AU2906" s="168" t="s">
        <v>82</v>
      </c>
      <c r="AV2906" s="13" t="s">
        <v>80</v>
      </c>
      <c r="AW2906" s="13" t="s">
        <v>34</v>
      </c>
      <c r="AX2906" s="13" t="s">
        <v>73</v>
      </c>
      <c r="AY2906" s="168" t="s">
        <v>252</v>
      </c>
    </row>
    <row r="2907" spans="1:65" s="14" customFormat="1" ht="11.25">
      <c r="B2907" s="174"/>
      <c r="D2907" s="160" t="s">
        <v>264</v>
      </c>
      <c r="E2907" s="175" t="s">
        <v>3</v>
      </c>
      <c r="F2907" s="176" t="s">
        <v>80</v>
      </c>
      <c r="H2907" s="177">
        <v>1</v>
      </c>
      <c r="I2907" s="178"/>
      <c r="L2907" s="174"/>
      <c r="M2907" s="179"/>
      <c r="N2907" s="180"/>
      <c r="O2907" s="180"/>
      <c r="P2907" s="180"/>
      <c r="Q2907" s="180"/>
      <c r="R2907" s="180"/>
      <c r="S2907" s="180"/>
      <c r="T2907" s="181"/>
      <c r="AT2907" s="175" t="s">
        <v>264</v>
      </c>
      <c r="AU2907" s="175" t="s">
        <v>82</v>
      </c>
      <c r="AV2907" s="14" t="s">
        <v>82</v>
      </c>
      <c r="AW2907" s="14" t="s">
        <v>34</v>
      </c>
      <c r="AX2907" s="14" t="s">
        <v>73</v>
      </c>
      <c r="AY2907" s="175" t="s">
        <v>252</v>
      </c>
    </row>
    <row r="2908" spans="1:65" s="13" customFormat="1" ht="11.25">
      <c r="B2908" s="167"/>
      <c r="D2908" s="160" t="s">
        <v>264</v>
      </c>
      <c r="E2908" s="168" t="s">
        <v>3</v>
      </c>
      <c r="F2908" s="169" t="s">
        <v>8112</v>
      </c>
      <c r="H2908" s="168" t="s">
        <v>3</v>
      </c>
      <c r="I2908" s="170"/>
      <c r="L2908" s="167"/>
      <c r="M2908" s="171"/>
      <c r="N2908" s="172"/>
      <c r="O2908" s="172"/>
      <c r="P2908" s="172"/>
      <c r="Q2908" s="172"/>
      <c r="R2908" s="172"/>
      <c r="S2908" s="172"/>
      <c r="T2908" s="173"/>
      <c r="AT2908" s="168" t="s">
        <v>264</v>
      </c>
      <c r="AU2908" s="168" t="s">
        <v>82</v>
      </c>
      <c r="AV2908" s="13" t="s">
        <v>80</v>
      </c>
      <c r="AW2908" s="13" t="s">
        <v>34</v>
      </c>
      <c r="AX2908" s="13" t="s">
        <v>73</v>
      </c>
      <c r="AY2908" s="168" t="s">
        <v>252</v>
      </c>
    </row>
    <row r="2909" spans="1:65" s="14" customFormat="1" ht="11.25">
      <c r="B2909" s="174"/>
      <c r="D2909" s="160" t="s">
        <v>264</v>
      </c>
      <c r="E2909" s="175" t="s">
        <v>3</v>
      </c>
      <c r="F2909" s="176" t="s">
        <v>80</v>
      </c>
      <c r="H2909" s="177">
        <v>1</v>
      </c>
      <c r="I2909" s="178"/>
      <c r="L2909" s="174"/>
      <c r="M2909" s="179"/>
      <c r="N2909" s="180"/>
      <c r="O2909" s="180"/>
      <c r="P2909" s="180"/>
      <c r="Q2909" s="180"/>
      <c r="R2909" s="180"/>
      <c r="S2909" s="180"/>
      <c r="T2909" s="181"/>
      <c r="AT2909" s="175" t="s">
        <v>264</v>
      </c>
      <c r="AU2909" s="175" t="s">
        <v>82</v>
      </c>
      <c r="AV2909" s="14" t="s">
        <v>82</v>
      </c>
      <c r="AW2909" s="14" t="s">
        <v>34</v>
      </c>
      <c r="AX2909" s="14" t="s">
        <v>73</v>
      </c>
      <c r="AY2909" s="175" t="s">
        <v>252</v>
      </c>
    </row>
    <row r="2910" spans="1:65" s="13" customFormat="1" ht="11.25">
      <c r="B2910" s="167"/>
      <c r="D2910" s="160" t="s">
        <v>264</v>
      </c>
      <c r="E2910" s="168" t="s">
        <v>3</v>
      </c>
      <c r="F2910" s="169" t="s">
        <v>8113</v>
      </c>
      <c r="H2910" s="168" t="s">
        <v>3</v>
      </c>
      <c r="I2910" s="170"/>
      <c r="L2910" s="167"/>
      <c r="M2910" s="171"/>
      <c r="N2910" s="172"/>
      <c r="O2910" s="172"/>
      <c r="P2910" s="172"/>
      <c r="Q2910" s="172"/>
      <c r="R2910" s="172"/>
      <c r="S2910" s="172"/>
      <c r="T2910" s="173"/>
      <c r="AT2910" s="168" t="s">
        <v>264</v>
      </c>
      <c r="AU2910" s="168" t="s">
        <v>82</v>
      </c>
      <c r="AV2910" s="13" t="s">
        <v>80</v>
      </c>
      <c r="AW2910" s="13" t="s">
        <v>34</v>
      </c>
      <c r="AX2910" s="13" t="s">
        <v>73</v>
      </c>
      <c r="AY2910" s="168" t="s">
        <v>252</v>
      </c>
    </row>
    <row r="2911" spans="1:65" s="14" customFormat="1" ht="11.25">
      <c r="B2911" s="174"/>
      <c r="D2911" s="160" t="s">
        <v>264</v>
      </c>
      <c r="E2911" s="175" t="s">
        <v>3</v>
      </c>
      <c r="F2911" s="176" t="s">
        <v>80</v>
      </c>
      <c r="H2911" s="177">
        <v>1</v>
      </c>
      <c r="I2911" s="178"/>
      <c r="L2911" s="174"/>
      <c r="M2911" s="179"/>
      <c r="N2911" s="180"/>
      <c r="O2911" s="180"/>
      <c r="P2911" s="180"/>
      <c r="Q2911" s="180"/>
      <c r="R2911" s="180"/>
      <c r="S2911" s="180"/>
      <c r="T2911" s="181"/>
      <c r="AT2911" s="175" t="s">
        <v>264</v>
      </c>
      <c r="AU2911" s="175" t="s">
        <v>82</v>
      </c>
      <c r="AV2911" s="14" t="s">
        <v>82</v>
      </c>
      <c r="AW2911" s="14" t="s">
        <v>34</v>
      </c>
      <c r="AX2911" s="14" t="s">
        <v>73</v>
      </c>
      <c r="AY2911" s="175" t="s">
        <v>252</v>
      </c>
    </row>
    <row r="2912" spans="1:65" s="13" customFormat="1" ht="11.25">
      <c r="B2912" s="167"/>
      <c r="D2912" s="160" t="s">
        <v>264</v>
      </c>
      <c r="E2912" s="168" t="s">
        <v>3</v>
      </c>
      <c r="F2912" s="169" t="s">
        <v>8114</v>
      </c>
      <c r="H2912" s="168" t="s">
        <v>3</v>
      </c>
      <c r="I2912" s="170"/>
      <c r="L2912" s="167"/>
      <c r="M2912" s="171"/>
      <c r="N2912" s="172"/>
      <c r="O2912" s="172"/>
      <c r="P2912" s="172"/>
      <c r="Q2912" s="172"/>
      <c r="R2912" s="172"/>
      <c r="S2912" s="172"/>
      <c r="T2912" s="173"/>
      <c r="AT2912" s="168" t="s">
        <v>264</v>
      </c>
      <c r="AU2912" s="168" t="s">
        <v>82</v>
      </c>
      <c r="AV2912" s="13" t="s">
        <v>80</v>
      </c>
      <c r="AW2912" s="13" t="s">
        <v>34</v>
      </c>
      <c r="AX2912" s="13" t="s">
        <v>73</v>
      </c>
      <c r="AY2912" s="168" t="s">
        <v>252</v>
      </c>
    </row>
    <row r="2913" spans="1:65" s="14" customFormat="1" ht="11.25">
      <c r="B2913" s="174"/>
      <c r="D2913" s="160" t="s">
        <v>264</v>
      </c>
      <c r="E2913" s="175" t="s">
        <v>3</v>
      </c>
      <c r="F2913" s="176" t="s">
        <v>80</v>
      </c>
      <c r="H2913" s="177">
        <v>1</v>
      </c>
      <c r="I2913" s="178"/>
      <c r="L2913" s="174"/>
      <c r="M2913" s="179"/>
      <c r="N2913" s="180"/>
      <c r="O2913" s="180"/>
      <c r="P2913" s="180"/>
      <c r="Q2913" s="180"/>
      <c r="R2913" s="180"/>
      <c r="S2913" s="180"/>
      <c r="T2913" s="181"/>
      <c r="AT2913" s="175" t="s">
        <v>264</v>
      </c>
      <c r="AU2913" s="175" t="s">
        <v>82</v>
      </c>
      <c r="AV2913" s="14" t="s">
        <v>82</v>
      </c>
      <c r="AW2913" s="14" t="s">
        <v>34</v>
      </c>
      <c r="AX2913" s="14" t="s">
        <v>73</v>
      </c>
      <c r="AY2913" s="175" t="s">
        <v>252</v>
      </c>
    </row>
    <row r="2914" spans="1:65" s="15" customFormat="1" ht="11.25">
      <c r="B2914" s="182"/>
      <c r="D2914" s="160" t="s">
        <v>264</v>
      </c>
      <c r="E2914" s="183" t="s">
        <v>3</v>
      </c>
      <c r="F2914" s="184" t="s">
        <v>269</v>
      </c>
      <c r="H2914" s="185">
        <v>4</v>
      </c>
      <c r="I2914" s="186"/>
      <c r="L2914" s="182"/>
      <c r="M2914" s="187"/>
      <c r="N2914" s="188"/>
      <c r="O2914" s="188"/>
      <c r="P2914" s="188"/>
      <c r="Q2914" s="188"/>
      <c r="R2914" s="188"/>
      <c r="S2914" s="188"/>
      <c r="T2914" s="189"/>
      <c r="AT2914" s="183" t="s">
        <v>264</v>
      </c>
      <c r="AU2914" s="183" t="s">
        <v>82</v>
      </c>
      <c r="AV2914" s="15" t="s">
        <v>258</v>
      </c>
      <c r="AW2914" s="15" t="s">
        <v>34</v>
      </c>
      <c r="AX2914" s="15" t="s">
        <v>80</v>
      </c>
      <c r="AY2914" s="183" t="s">
        <v>252</v>
      </c>
    </row>
    <row r="2915" spans="1:65" s="2" customFormat="1" ht="16.5" customHeight="1">
      <c r="A2915" s="34"/>
      <c r="B2915" s="145"/>
      <c r="C2915" s="198" t="s">
        <v>1267</v>
      </c>
      <c r="D2915" s="198" t="s">
        <v>361</v>
      </c>
      <c r="E2915" s="199" t="s">
        <v>8115</v>
      </c>
      <c r="F2915" s="200" t="s">
        <v>8116</v>
      </c>
      <c r="G2915" s="201" t="s">
        <v>4360</v>
      </c>
      <c r="H2915" s="202">
        <v>1</v>
      </c>
      <c r="I2915" s="203"/>
      <c r="J2915" s="204">
        <f>ROUND(I2915*H2915,2)</f>
        <v>0</v>
      </c>
      <c r="K2915" s="205"/>
      <c r="L2915" s="206"/>
      <c r="M2915" s="207" t="s">
        <v>3</v>
      </c>
      <c r="N2915" s="208" t="s">
        <v>44</v>
      </c>
      <c r="O2915" s="55"/>
      <c r="P2915" s="156">
        <f>O2915*H2915</f>
        <v>0</v>
      </c>
      <c r="Q2915" s="156">
        <v>0</v>
      </c>
      <c r="R2915" s="156">
        <f>Q2915*H2915</f>
        <v>0</v>
      </c>
      <c r="S2915" s="156">
        <v>0</v>
      </c>
      <c r="T2915" s="157">
        <f>S2915*H2915</f>
        <v>0</v>
      </c>
      <c r="U2915" s="34"/>
      <c r="V2915" s="34"/>
      <c r="W2915" s="34"/>
      <c r="X2915" s="34"/>
      <c r="Y2915" s="34"/>
      <c r="Z2915" s="34"/>
      <c r="AA2915" s="34"/>
      <c r="AB2915" s="34"/>
      <c r="AC2915" s="34"/>
      <c r="AD2915" s="34"/>
      <c r="AE2915" s="34"/>
      <c r="AR2915" s="158" t="s">
        <v>572</v>
      </c>
      <c r="AT2915" s="158" t="s">
        <v>361</v>
      </c>
      <c r="AU2915" s="158" t="s">
        <v>82</v>
      </c>
      <c r="AY2915" s="19" t="s">
        <v>252</v>
      </c>
      <c r="BE2915" s="159">
        <f>IF(N2915="základní",J2915,0)</f>
        <v>0</v>
      </c>
      <c r="BF2915" s="159">
        <f>IF(N2915="snížená",J2915,0)</f>
        <v>0</v>
      </c>
      <c r="BG2915" s="159">
        <f>IF(N2915="zákl. přenesená",J2915,0)</f>
        <v>0</v>
      </c>
      <c r="BH2915" s="159">
        <f>IF(N2915="sníž. přenesená",J2915,0)</f>
        <v>0</v>
      </c>
      <c r="BI2915" s="159">
        <f>IF(N2915="nulová",J2915,0)</f>
        <v>0</v>
      </c>
      <c r="BJ2915" s="19" t="s">
        <v>80</v>
      </c>
      <c r="BK2915" s="159">
        <f>ROUND(I2915*H2915,2)</f>
        <v>0</v>
      </c>
      <c r="BL2915" s="19" t="s">
        <v>406</v>
      </c>
      <c r="BM2915" s="158" t="s">
        <v>8117</v>
      </c>
    </row>
    <row r="2916" spans="1:65" s="2" customFormat="1" ht="11.25">
      <c r="A2916" s="34"/>
      <c r="B2916" s="35"/>
      <c r="C2916" s="34"/>
      <c r="D2916" s="160" t="s">
        <v>260</v>
      </c>
      <c r="E2916" s="34"/>
      <c r="F2916" s="161" t="s">
        <v>8116</v>
      </c>
      <c r="G2916" s="34"/>
      <c r="H2916" s="34"/>
      <c r="I2916" s="162"/>
      <c r="J2916" s="34"/>
      <c r="K2916" s="34"/>
      <c r="L2916" s="35"/>
      <c r="M2916" s="163"/>
      <c r="N2916" s="164"/>
      <c r="O2916" s="55"/>
      <c r="P2916" s="55"/>
      <c r="Q2916" s="55"/>
      <c r="R2916" s="55"/>
      <c r="S2916" s="55"/>
      <c r="T2916" s="56"/>
      <c r="U2916" s="34"/>
      <c r="V2916" s="34"/>
      <c r="W2916" s="34"/>
      <c r="X2916" s="34"/>
      <c r="Y2916" s="34"/>
      <c r="Z2916" s="34"/>
      <c r="AA2916" s="34"/>
      <c r="AB2916" s="34"/>
      <c r="AC2916" s="34"/>
      <c r="AD2916" s="34"/>
      <c r="AE2916" s="34"/>
      <c r="AT2916" s="19" t="s">
        <v>260</v>
      </c>
      <c r="AU2916" s="19" t="s">
        <v>82</v>
      </c>
    </row>
    <row r="2917" spans="1:65" s="2" customFormat="1" ht="48.75">
      <c r="A2917" s="34"/>
      <c r="B2917" s="35"/>
      <c r="C2917" s="34"/>
      <c r="D2917" s="160" t="s">
        <v>2284</v>
      </c>
      <c r="E2917" s="34"/>
      <c r="F2917" s="211" t="s">
        <v>8118</v>
      </c>
      <c r="G2917" s="34"/>
      <c r="H2917" s="34"/>
      <c r="I2917" s="162"/>
      <c r="J2917" s="34"/>
      <c r="K2917" s="34"/>
      <c r="L2917" s="35"/>
      <c r="M2917" s="163"/>
      <c r="N2917" s="164"/>
      <c r="O2917" s="55"/>
      <c r="P2917" s="55"/>
      <c r="Q2917" s="55"/>
      <c r="R2917" s="55"/>
      <c r="S2917" s="55"/>
      <c r="T2917" s="56"/>
      <c r="U2917" s="34"/>
      <c r="V2917" s="34"/>
      <c r="W2917" s="34"/>
      <c r="X2917" s="34"/>
      <c r="Y2917" s="34"/>
      <c r="Z2917" s="34"/>
      <c r="AA2917" s="34"/>
      <c r="AB2917" s="34"/>
      <c r="AC2917" s="34"/>
      <c r="AD2917" s="34"/>
      <c r="AE2917" s="34"/>
      <c r="AT2917" s="19" t="s">
        <v>2284</v>
      </c>
      <c r="AU2917" s="19" t="s">
        <v>82</v>
      </c>
    </row>
    <row r="2918" spans="1:65" s="2" customFormat="1" ht="16.5" customHeight="1">
      <c r="A2918" s="34"/>
      <c r="B2918" s="145"/>
      <c r="C2918" s="198" t="s">
        <v>1273</v>
      </c>
      <c r="D2918" s="198" t="s">
        <v>361</v>
      </c>
      <c r="E2918" s="199" t="s">
        <v>8119</v>
      </c>
      <c r="F2918" s="200" t="s">
        <v>8120</v>
      </c>
      <c r="G2918" s="201" t="s">
        <v>4360</v>
      </c>
      <c r="H2918" s="202">
        <v>1</v>
      </c>
      <c r="I2918" s="203"/>
      <c r="J2918" s="204">
        <f>ROUND(I2918*H2918,2)</f>
        <v>0</v>
      </c>
      <c r="K2918" s="205"/>
      <c r="L2918" s="206"/>
      <c r="M2918" s="207" t="s">
        <v>3</v>
      </c>
      <c r="N2918" s="208" t="s">
        <v>44</v>
      </c>
      <c r="O2918" s="55"/>
      <c r="P2918" s="156">
        <f>O2918*H2918</f>
        <v>0</v>
      </c>
      <c r="Q2918" s="156">
        <v>0</v>
      </c>
      <c r="R2918" s="156">
        <f>Q2918*H2918</f>
        <v>0</v>
      </c>
      <c r="S2918" s="156">
        <v>0</v>
      </c>
      <c r="T2918" s="157">
        <f>S2918*H2918</f>
        <v>0</v>
      </c>
      <c r="U2918" s="34"/>
      <c r="V2918" s="34"/>
      <c r="W2918" s="34"/>
      <c r="X2918" s="34"/>
      <c r="Y2918" s="34"/>
      <c r="Z2918" s="34"/>
      <c r="AA2918" s="34"/>
      <c r="AB2918" s="34"/>
      <c r="AC2918" s="34"/>
      <c r="AD2918" s="34"/>
      <c r="AE2918" s="34"/>
      <c r="AR2918" s="158" t="s">
        <v>572</v>
      </c>
      <c r="AT2918" s="158" t="s">
        <v>361</v>
      </c>
      <c r="AU2918" s="158" t="s">
        <v>82</v>
      </c>
      <c r="AY2918" s="19" t="s">
        <v>252</v>
      </c>
      <c r="BE2918" s="159">
        <f>IF(N2918="základní",J2918,0)</f>
        <v>0</v>
      </c>
      <c r="BF2918" s="159">
        <f>IF(N2918="snížená",J2918,0)</f>
        <v>0</v>
      </c>
      <c r="BG2918" s="159">
        <f>IF(N2918="zákl. přenesená",J2918,0)</f>
        <v>0</v>
      </c>
      <c r="BH2918" s="159">
        <f>IF(N2918="sníž. přenesená",J2918,0)</f>
        <v>0</v>
      </c>
      <c r="BI2918" s="159">
        <f>IF(N2918="nulová",J2918,0)</f>
        <v>0</v>
      </c>
      <c r="BJ2918" s="19" t="s">
        <v>80</v>
      </c>
      <c r="BK2918" s="159">
        <f>ROUND(I2918*H2918,2)</f>
        <v>0</v>
      </c>
      <c r="BL2918" s="19" t="s">
        <v>406</v>
      </c>
      <c r="BM2918" s="158" t="s">
        <v>8121</v>
      </c>
    </row>
    <row r="2919" spans="1:65" s="2" customFormat="1" ht="11.25">
      <c r="A2919" s="34"/>
      <c r="B2919" s="35"/>
      <c r="C2919" s="34"/>
      <c r="D2919" s="160" t="s">
        <v>260</v>
      </c>
      <c r="E2919" s="34"/>
      <c r="F2919" s="161" t="s">
        <v>8120</v>
      </c>
      <c r="G2919" s="34"/>
      <c r="H2919" s="34"/>
      <c r="I2919" s="162"/>
      <c r="J2919" s="34"/>
      <c r="K2919" s="34"/>
      <c r="L2919" s="35"/>
      <c r="M2919" s="163"/>
      <c r="N2919" s="164"/>
      <c r="O2919" s="55"/>
      <c r="P2919" s="55"/>
      <c r="Q2919" s="55"/>
      <c r="R2919" s="55"/>
      <c r="S2919" s="55"/>
      <c r="T2919" s="56"/>
      <c r="U2919" s="34"/>
      <c r="V2919" s="34"/>
      <c r="W2919" s="34"/>
      <c r="X2919" s="34"/>
      <c r="Y2919" s="34"/>
      <c r="Z2919" s="34"/>
      <c r="AA2919" s="34"/>
      <c r="AB2919" s="34"/>
      <c r="AC2919" s="34"/>
      <c r="AD2919" s="34"/>
      <c r="AE2919" s="34"/>
      <c r="AT2919" s="19" t="s">
        <v>260</v>
      </c>
      <c r="AU2919" s="19" t="s">
        <v>82</v>
      </c>
    </row>
    <row r="2920" spans="1:65" s="2" customFormat="1" ht="48.75">
      <c r="A2920" s="34"/>
      <c r="B2920" s="35"/>
      <c r="C2920" s="34"/>
      <c r="D2920" s="160" t="s">
        <v>2284</v>
      </c>
      <c r="E2920" s="34"/>
      <c r="F2920" s="211" t="s">
        <v>8118</v>
      </c>
      <c r="G2920" s="34"/>
      <c r="H2920" s="34"/>
      <c r="I2920" s="162"/>
      <c r="J2920" s="34"/>
      <c r="K2920" s="34"/>
      <c r="L2920" s="35"/>
      <c r="M2920" s="163"/>
      <c r="N2920" s="164"/>
      <c r="O2920" s="55"/>
      <c r="P2920" s="55"/>
      <c r="Q2920" s="55"/>
      <c r="R2920" s="55"/>
      <c r="S2920" s="55"/>
      <c r="T2920" s="56"/>
      <c r="U2920" s="34"/>
      <c r="V2920" s="34"/>
      <c r="W2920" s="34"/>
      <c r="X2920" s="34"/>
      <c r="Y2920" s="34"/>
      <c r="Z2920" s="34"/>
      <c r="AA2920" s="34"/>
      <c r="AB2920" s="34"/>
      <c r="AC2920" s="34"/>
      <c r="AD2920" s="34"/>
      <c r="AE2920" s="34"/>
      <c r="AT2920" s="19" t="s">
        <v>2284</v>
      </c>
      <c r="AU2920" s="19" t="s">
        <v>82</v>
      </c>
    </row>
    <row r="2921" spans="1:65" s="2" customFormat="1" ht="16.5" customHeight="1">
      <c r="A2921" s="34"/>
      <c r="B2921" s="145"/>
      <c r="C2921" s="198" t="s">
        <v>1281</v>
      </c>
      <c r="D2921" s="198" t="s">
        <v>361</v>
      </c>
      <c r="E2921" s="199" t="s">
        <v>8122</v>
      </c>
      <c r="F2921" s="200" t="s">
        <v>8123</v>
      </c>
      <c r="G2921" s="201" t="s">
        <v>4360</v>
      </c>
      <c r="H2921" s="202">
        <v>1</v>
      </c>
      <c r="I2921" s="203"/>
      <c r="J2921" s="204">
        <f>ROUND(I2921*H2921,2)</f>
        <v>0</v>
      </c>
      <c r="K2921" s="205"/>
      <c r="L2921" s="206"/>
      <c r="M2921" s="207" t="s">
        <v>3</v>
      </c>
      <c r="N2921" s="208" t="s">
        <v>44</v>
      </c>
      <c r="O2921" s="55"/>
      <c r="P2921" s="156">
        <f>O2921*H2921</f>
        <v>0</v>
      </c>
      <c r="Q2921" s="156">
        <v>0</v>
      </c>
      <c r="R2921" s="156">
        <f>Q2921*H2921</f>
        <v>0</v>
      </c>
      <c r="S2921" s="156">
        <v>0</v>
      </c>
      <c r="T2921" s="157">
        <f>S2921*H2921</f>
        <v>0</v>
      </c>
      <c r="U2921" s="34"/>
      <c r="V2921" s="34"/>
      <c r="W2921" s="34"/>
      <c r="X2921" s="34"/>
      <c r="Y2921" s="34"/>
      <c r="Z2921" s="34"/>
      <c r="AA2921" s="34"/>
      <c r="AB2921" s="34"/>
      <c r="AC2921" s="34"/>
      <c r="AD2921" s="34"/>
      <c r="AE2921" s="34"/>
      <c r="AR2921" s="158" t="s">
        <v>572</v>
      </c>
      <c r="AT2921" s="158" t="s">
        <v>361</v>
      </c>
      <c r="AU2921" s="158" t="s">
        <v>82</v>
      </c>
      <c r="AY2921" s="19" t="s">
        <v>252</v>
      </c>
      <c r="BE2921" s="159">
        <f>IF(N2921="základní",J2921,0)</f>
        <v>0</v>
      </c>
      <c r="BF2921" s="159">
        <f>IF(N2921="snížená",J2921,0)</f>
        <v>0</v>
      </c>
      <c r="BG2921" s="159">
        <f>IF(N2921="zákl. přenesená",J2921,0)</f>
        <v>0</v>
      </c>
      <c r="BH2921" s="159">
        <f>IF(N2921="sníž. přenesená",J2921,0)</f>
        <v>0</v>
      </c>
      <c r="BI2921" s="159">
        <f>IF(N2921="nulová",J2921,0)</f>
        <v>0</v>
      </c>
      <c r="BJ2921" s="19" t="s">
        <v>80</v>
      </c>
      <c r="BK2921" s="159">
        <f>ROUND(I2921*H2921,2)</f>
        <v>0</v>
      </c>
      <c r="BL2921" s="19" t="s">
        <v>406</v>
      </c>
      <c r="BM2921" s="158" t="s">
        <v>8124</v>
      </c>
    </row>
    <row r="2922" spans="1:65" s="2" customFormat="1" ht="11.25">
      <c r="A2922" s="34"/>
      <c r="B2922" s="35"/>
      <c r="C2922" s="34"/>
      <c r="D2922" s="160" t="s">
        <v>260</v>
      </c>
      <c r="E2922" s="34"/>
      <c r="F2922" s="161" t="s">
        <v>8120</v>
      </c>
      <c r="G2922" s="34"/>
      <c r="H2922" s="34"/>
      <c r="I2922" s="162"/>
      <c r="J2922" s="34"/>
      <c r="K2922" s="34"/>
      <c r="L2922" s="35"/>
      <c r="M2922" s="163"/>
      <c r="N2922" s="164"/>
      <c r="O2922" s="55"/>
      <c r="P2922" s="55"/>
      <c r="Q2922" s="55"/>
      <c r="R2922" s="55"/>
      <c r="S2922" s="55"/>
      <c r="T2922" s="56"/>
      <c r="U2922" s="34"/>
      <c r="V2922" s="34"/>
      <c r="W2922" s="34"/>
      <c r="X2922" s="34"/>
      <c r="Y2922" s="34"/>
      <c r="Z2922" s="34"/>
      <c r="AA2922" s="34"/>
      <c r="AB2922" s="34"/>
      <c r="AC2922" s="34"/>
      <c r="AD2922" s="34"/>
      <c r="AE2922" s="34"/>
      <c r="AT2922" s="19" t="s">
        <v>260</v>
      </c>
      <c r="AU2922" s="19" t="s">
        <v>82</v>
      </c>
    </row>
    <row r="2923" spans="1:65" s="2" customFormat="1" ht="48.75">
      <c r="A2923" s="34"/>
      <c r="B2923" s="35"/>
      <c r="C2923" s="34"/>
      <c r="D2923" s="160" t="s">
        <v>2284</v>
      </c>
      <c r="E2923" s="34"/>
      <c r="F2923" s="211" t="s">
        <v>8118</v>
      </c>
      <c r="G2923" s="34"/>
      <c r="H2923" s="34"/>
      <c r="I2923" s="162"/>
      <c r="J2923" s="34"/>
      <c r="K2923" s="34"/>
      <c r="L2923" s="35"/>
      <c r="M2923" s="163"/>
      <c r="N2923" s="164"/>
      <c r="O2923" s="55"/>
      <c r="P2923" s="55"/>
      <c r="Q2923" s="55"/>
      <c r="R2923" s="55"/>
      <c r="S2923" s="55"/>
      <c r="T2923" s="56"/>
      <c r="U2923" s="34"/>
      <c r="V2923" s="34"/>
      <c r="W2923" s="34"/>
      <c r="X2923" s="34"/>
      <c r="Y2923" s="34"/>
      <c r="Z2923" s="34"/>
      <c r="AA2923" s="34"/>
      <c r="AB2923" s="34"/>
      <c r="AC2923" s="34"/>
      <c r="AD2923" s="34"/>
      <c r="AE2923" s="34"/>
      <c r="AT2923" s="19" t="s">
        <v>2284</v>
      </c>
      <c r="AU2923" s="19" t="s">
        <v>82</v>
      </c>
    </row>
    <row r="2924" spans="1:65" s="2" customFormat="1" ht="16.5" customHeight="1">
      <c r="A2924" s="34"/>
      <c r="B2924" s="145"/>
      <c r="C2924" s="198" t="s">
        <v>1303</v>
      </c>
      <c r="D2924" s="198" t="s">
        <v>361</v>
      </c>
      <c r="E2924" s="199" t="s">
        <v>8125</v>
      </c>
      <c r="F2924" s="200" t="s">
        <v>8126</v>
      </c>
      <c r="G2924" s="201" t="s">
        <v>4360</v>
      </c>
      <c r="H2924" s="202">
        <v>1</v>
      </c>
      <c r="I2924" s="203"/>
      <c r="J2924" s="204">
        <f>ROUND(I2924*H2924,2)</f>
        <v>0</v>
      </c>
      <c r="K2924" s="205"/>
      <c r="L2924" s="206"/>
      <c r="M2924" s="207" t="s">
        <v>3</v>
      </c>
      <c r="N2924" s="208" t="s">
        <v>44</v>
      </c>
      <c r="O2924" s="55"/>
      <c r="P2924" s="156">
        <f>O2924*H2924</f>
        <v>0</v>
      </c>
      <c r="Q2924" s="156">
        <v>0</v>
      </c>
      <c r="R2924" s="156">
        <f>Q2924*H2924</f>
        <v>0</v>
      </c>
      <c r="S2924" s="156">
        <v>0</v>
      </c>
      <c r="T2924" s="157">
        <f>S2924*H2924</f>
        <v>0</v>
      </c>
      <c r="U2924" s="34"/>
      <c r="V2924" s="34"/>
      <c r="W2924" s="34"/>
      <c r="X2924" s="34"/>
      <c r="Y2924" s="34"/>
      <c r="Z2924" s="34"/>
      <c r="AA2924" s="34"/>
      <c r="AB2924" s="34"/>
      <c r="AC2924" s="34"/>
      <c r="AD2924" s="34"/>
      <c r="AE2924" s="34"/>
      <c r="AR2924" s="158" t="s">
        <v>572</v>
      </c>
      <c r="AT2924" s="158" t="s">
        <v>361</v>
      </c>
      <c r="AU2924" s="158" t="s">
        <v>82</v>
      </c>
      <c r="AY2924" s="19" t="s">
        <v>252</v>
      </c>
      <c r="BE2924" s="159">
        <f>IF(N2924="základní",J2924,0)</f>
        <v>0</v>
      </c>
      <c r="BF2924" s="159">
        <f>IF(N2924="snížená",J2924,0)</f>
        <v>0</v>
      </c>
      <c r="BG2924" s="159">
        <f>IF(N2924="zákl. přenesená",J2924,0)</f>
        <v>0</v>
      </c>
      <c r="BH2924" s="159">
        <f>IF(N2924="sníž. přenesená",J2924,0)</f>
        <v>0</v>
      </c>
      <c r="BI2924" s="159">
        <f>IF(N2924="nulová",J2924,0)</f>
        <v>0</v>
      </c>
      <c r="BJ2924" s="19" t="s">
        <v>80</v>
      </c>
      <c r="BK2924" s="159">
        <f>ROUND(I2924*H2924,2)</f>
        <v>0</v>
      </c>
      <c r="BL2924" s="19" t="s">
        <v>406</v>
      </c>
      <c r="BM2924" s="158" t="s">
        <v>8127</v>
      </c>
    </row>
    <row r="2925" spans="1:65" s="2" customFormat="1" ht="11.25">
      <c r="A2925" s="34"/>
      <c r="B2925" s="35"/>
      <c r="C2925" s="34"/>
      <c r="D2925" s="160" t="s">
        <v>260</v>
      </c>
      <c r="E2925" s="34"/>
      <c r="F2925" s="161" t="s">
        <v>8126</v>
      </c>
      <c r="G2925" s="34"/>
      <c r="H2925" s="34"/>
      <c r="I2925" s="162"/>
      <c r="J2925" s="34"/>
      <c r="K2925" s="34"/>
      <c r="L2925" s="35"/>
      <c r="M2925" s="163"/>
      <c r="N2925" s="164"/>
      <c r="O2925" s="55"/>
      <c r="P2925" s="55"/>
      <c r="Q2925" s="55"/>
      <c r="R2925" s="55"/>
      <c r="S2925" s="55"/>
      <c r="T2925" s="56"/>
      <c r="U2925" s="34"/>
      <c r="V2925" s="34"/>
      <c r="W2925" s="34"/>
      <c r="X2925" s="34"/>
      <c r="Y2925" s="34"/>
      <c r="Z2925" s="34"/>
      <c r="AA2925" s="34"/>
      <c r="AB2925" s="34"/>
      <c r="AC2925" s="34"/>
      <c r="AD2925" s="34"/>
      <c r="AE2925" s="34"/>
      <c r="AT2925" s="19" t="s">
        <v>260</v>
      </c>
      <c r="AU2925" s="19" t="s">
        <v>82</v>
      </c>
    </row>
    <row r="2926" spans="1:65" s="2" customFormat="1" ht="48.75">
      <c r="A2926" s="34"/>
      <c r="B2926" s="35"/>
      <c r="C2926" s="34"/>
      <c r="D2926" s="160" t="s">
        <v>2284</v>
      </c>
      <c r="E2926" s="34"/>
      <c r="F2926" s="211" t="s">
        <v>8118</v>
      </c>
      <c r="G2926" s="34"/>
      <c r="H2926" s="34"/>
      <c r="I2926" s="162"/>
      <c r="J2926" s="34"/>
      <c r="K2926" s="34"/>
      <c r="L2926" s="35"/>
      <c r="M2926" s="163"/>
      <c r="N2926" s="164"/>
      <c r="O2926" s="55"/>
      <c r="P2926" s="55"/>
      <c r="Q2926" s="55"/>
      <c r="R2926" s="55"/>
      <c r="S2926" s="55"/>
      <c r="T2926" s="56"/>
      <c r="U2926" s="34"/>
      <c r="V2926" s="34"/>
      <c r="W2926" s="34"/>
      <c r="X2926" s="34"/>
      <c r="Y2926" s="34"/>
      <c r="Z2926" s="34"/>
      <c r="AA2926" s="34"/>
      <c r="AB2926" s="34"/>
      <c r="AC2926" s="34"/>
      <c r="AD2926" s="34"/>
      <c r="AE2926" s="34"/>
      <c r="AT2926" s="19" t="s">
        <v>2284</v>
      </c>
      <c r="AU2926" s="19" t="s">
        <v>82</v>
      </c>
    </row>
    <row r="2927" spans="1:65" s="2" customFormat="1" ht="16.5" customHeight="1">
      <c r="A2927" s="34"/>
      <c r="B2927" s="145"/>
      <c r="C2927" s="198" t="s">
        <v>1317</v>
      </c>
      <c r="D2927" s="198" t="s">
        <v>361</v>
      </c>
      <c r="E2927" s="199" t="s">
        <v>8128</v>
      </c>
      <c r="F2927" s="200" t="s">
        <v>8129</v>
      </c>
      <c r="G2927" s="201" t="s">
        <v>4360</v>
      </c>
      <c r="H2927" s="202">
        <v>1</v>
      </c>
      <c r="I2927" s="203"/>
      <c r="J2927" s="204">
        <f>ROUND(I2927*H2927,2)</f>
        <v>0</v>
      </c>
      <c r="K2927" s="205"/>
      <c r="L2927" s="206"/>
      <c r="M2927" s="207" t="s">
        <v>3</v>
      </c>
      <c r="N2927" s="208" t="s">
        <v>44</v>
      </c>
      <c r="O2927" s="55"/>
      <c r="P2927" s="156">
        <f>O2927*H2927</f>
        <v>0</v>
      </c>
      <c r="Q2927" s="156">
        <v>0</v>
      </c>
      <c r="R2927" s="156">
        <f>Q2927*H2927</f>
        <v>0</v>
      </c>
      <c r="S2927" s="156">
        <v>0</v>
      </c>
      <c r="T2927" s="157">
        <f>S2927*H2927</f>
        <v>0</v>
      </c>
      <c r="U2927" s="34"/>
      <c r="V2927" s="34"/>
      <c r="W2927" s="34"/>
      <c r="X2927" s="34"/>
      <c r="Y2927" s="34"/>
      <c r="Z2927" s="34"/>
      <c r="AA2927" s="34"/>
      <c r="AB2927" s="34"/>
      <c r="AC2927" s="34"/>
      <c r="AD2927" s="34"/>
      <c r="AE2927" s="34"/>
      <c r="AR2927" s="158" t="s">
        <v>572</v>
      </c>
      <c r="AT2927" s="158" t="s">
        <v>361</v>
      </c>
      <c r="AU2927" s="158" t="s">
        <v>82</v>
      </c>
      <c r="AY2927" s="19" t="s">
        <v>252</v>
      </c>
      <c r="BE2927" s="159">
        <f>IF(N2927="základní",J2927,0)</f>
        <v>0</v>
      </c>
      <c r="BF2927" s="159">
        <f>IF(N2927="snížená",J2927,0)</f>
        <v>0</v>
      </c>
      <c r="BG2927" s="159">
        <f>IF(N2927="zákl. přenesená",J2927,0)</f>
        <v>0</v>
      </c>
      <c r="BH2927" s="159">
        <f>IF(N2927="sníž. přenesená",J2927,0)</f>
        <v>0</v>
      </c>
      <c r="BI2927" s="159">
        <f>IF(N2927="nulová",J2927,0)</f>
        <v>0</v>
      </c>
      <c r="BJ2927" s="19" t="s">
        <v>80</v>
      </c>
      <c r="BK2927" s="159">
        <f>ROUND(I2927*H2927,2)</f>
        <v>0</v>
      </c>
      <c r="BL2927" s="19" t="s">
        <v>406</v>
      </c>
      <c r="BM2927" s="158" t="s">
        <v>8130</v>
      </c>
    </row>
    <row r="2928" spans="1:65" s="2" customFormat="1" ht="11.25">
      <c r="A2928" s="34"/>
      <c r="B2928" s="35"/>
      <c r="C2928" s="34"/>
      <c r="D2928" s="160" t="s">
        <v>260</v>
      </c>
      <c r="E2928" s="34"/>
      <c r="F2928" s="161" t="s">
        <v>8129</v>
      </c>
      <c r="G2928" s="34"/>
      <c r="H2928" s="34"/>
      <c r="I2928" s="162"/>
      <c r="J2928" s="34"/>
      <c r="K2928" s="34"/>
      <c r="L2928" s="35"/>
      <c r="M2928" s="163"/>
      <c r="N2928" s="164"/>
      <c r="O2928" s="55"/>
      <c r="P2928" s="55"/>
      <c r="Q2928" s="55"/>
      <c r="R2928" s="55"/>
      <c r="S2928" s="55"/>
      <c r="T2928" s="56"/>
      <c r="U2928" s="34"/>
      <c r="V2928" s="34"/>
      <c r="W2928" s="34"/>
      <c r="X2928" s="34"/>
      <c r="Y2928" s="34"/>
      <c r="Z2928" s="34"/>
      <c r="AA2928" s="34"/>
      <c r="AB2928" s="34"/>
      <c r="AC2928" s="34"/>
      <c r="AD2928" s="34"/>
      <c r="AE2928" s="34"/>
      <c r="AT2928" s="19" t="s">
        <v>260</v>
      </c>
      <c r="AU2928" s="19" t="s">
        <v>82</v>
      </c>
    </row>
    <row r="2929" spans="1:65" s="2" customFormat="1" ht="48.75">
      <c r="A2929" s="34"/>
      <c r="B2929" s="35"/>
      <c r="C2929" s="34"/>
      <c r="D2929" s="160" t="s">
        <v>2284</v>
      </c>
      <c r="E2929" s="34"/>
      <c r="F2929" s="211" t="s">
        <v>8118</v>
      </c>
      <c r="G2929" s="34"/>
      <c r="H2929" s="34"/>
      <c r="I2929" s="162"/>
      <c r="J2929" s="34"/>
      <c r="K2929" s="34"/>
      <c r="L2929" s="35"/>
      <c r="M2929" s="163"/>
      <c r="N2929" s="164"/>
      <c r="O2929" s="55"/>
      <c r="P2929" s="55"/>
      <c r="Q2929" s="55"/>
      <c r="R2929" s="55"/>
      <c r="S2929" s="55"/>
      <c r="T2929" s="56"/>
      <c r="U2929" s="34"/>
      <c r="V2929" s="34"/>
      <c r="W2929" s="34"/>
      <c r="X2929" s="34"/>
      <c r="Y2929" s="34"/>
      <c r="Z2929" s="34"/>
      <c r="AA2929" s="34"/>
      <c r="AB2929" s="34"/>
      <c r="AC2929" s="34"/>
      <c r="AD2929" s="34"/>
      <c r="AE2929" s="34"/>
      <c r="AT2929" s="19" t="s">
        <v>2284</v>
      </c>
      <c r="AU2929" s="19" t="s">
        <v>82</v>
      </c>
    </row>
    <row r="2930" spans="1:65" s="2" customFormat="1" ht="16.5" customHeight="1">
      <c r="A2930" s="34"/>
      <c r="B2930" s="145"/>
      <c r="C2930" s="198" t="s">
        <v>1327</v>
      </c>
      <c r="D2930" s="198" t="s">
        <v>361</v>
      </c>
      <c r="E2930" s="199" t="s">
        <v>8131</v>
      </c>
      <c r="F2930" s="200" t="s">
        <v>8132</v>
      </c>
      <c r="G2930" s="201" t="s">
        <v>4360</v>
      </c>
      <c r="H2930" s="202">
        <v>1</v>
      </c>
      <c r="I2930" s="203"/>
      <c r="J2930" s="204">
        <f>ROUND(I2930*H2930,2)</f>
        <v>0</v>
      </c>
      <c r="K2930" s="205"/>
      <c r="L2930" s="206"/>
      <c r="M2930" s="207" t="s">
        <v>3</v>
      </c>
      <c r="N2930" s="208" t="s">
        <v>44</v>
      </c>
      <c r="O2930" s="55"/>
      <c r="P2930" s="156">
        <f>O2930*H2930</f>
        <v>0</v>
      </c>
      <c r="Q2930" s="156">
        <v>0</v>
      </c>
      <c r="R2930" s="156">
        <f>Q2930*H2930</f>
        <v>0</v>
      </c>
      <c r="S2930" s="156">
        <v>0</v>
      </c>
      <c r="T2930" s="157">
        <f>S2930*H2930</f>
        <v>0</v>
      </c>
      <c r="U2930" s="34"/>
      <c r="V2930" s="34"/>
      <c r="W2930" s="34"/>
      <c r="X2930" s="34"/>
      <c r="Y2930" s="34"/>
      <c r="Z2930" s="34"/>
      <c r="AA2930" s="34"/>
      <c r="AB2930" s="34"/>
      <c r="AC2930" s="34"/>
      <c r="AD2930" s="34"/>
      <c r="AE2930" s="34"/>
      <c r="AR2930" s="158" t="s">
        <v>572</v>
      </c>
      <c r="AT2930" s="158" t="s">
        <v>361</v>
      </c>
      <c r="AU2930" s="158" t="s">
        <v>82</v>
      </c>
      <c r="AY2930" s="19" t="s">
        <v>252</v>
      </c>
      <c r="BE2930" s="159">
        <f>IF(N2930="základní",J2930,0)</f>
        <v>0</v>
      </c>
      <c r="BF2930" s="159">
        <f>IF(N2930="snížená",J2930,0)</f>
        <v>0</v>
      </c>
      <c r="BG2930" s="159">
        <f>IF(N2930="zákl. přenesená",J2930,0)</f>
        <v>0</v>
      </c>
      <c r="BH2930" s="159">
        <f>IF(N2930="sníž. přenesená",J2930,0)</f>
        <v>0</v>
      </c>
      <c r="BI2930" s="159">
        <f>IF(N2930="nulová",J2930,0)</f>
        <v>0</v>
      </c>
      <c r="BJ2930" s="19" t="s">
        <v>80</v>
      </c>
      <c r="BK2930" s="159">
        <f>ROUND(I2930*H2930,2)</f>
        <v>0</v>
      </c>
      <c r="BL2930" s="19" t="s">
        <v>406</v>
      </c>
      <c r="BM2930" s="158" t="s">
        <v>8133</v>
      </c>
    </row>
    <row r="2931" spans="1:65" s="2" customFormat="1" ht="11.25">
      <c r="A2931" s="34"/>
      <c r="B2931" s="35"/>
      <c r="C2931" s="34"/>
      <c r="D2931" s="160" t="s">
        <v>260</v>
      </c>
      <c r="E2931" s="34"/>
      <c r="F2931" s="161" t="s">
        <v>8132</v>
      </c>
      <c r="G2931" s="34"/>
      <c r="H2931" s="34"/>
      <c r="I2931" s="162"/>
      <c r="J2931" s="34"/>
      <c r="K2931" s="34"/>
      <c r="L2931" s="35"/>
      <c r="M2931" s="163"/>
      <c r="N2931" s="164"/>
      <c r="O2931" s="55"/>
      <c r="P2931" s="55"/>
      <c r="Q2931" s="55"/>
      <c r="R2931" s="55"/>
      <c r="S2931" s="55"/>
      <c r="T2931" s="56"/>
      <c r="U2931" s="34"/>
      <c r="V2931" s="34"/>
      <c r="W2931" s="34"/>
      <c r="X2931" s="34"/>
      <c r="Y2931" s="34"/>
      <c r="Z2931" s="34"/>
      <c r="AA2931" s="34"/>
      <c r="AB2931" s="34"/>
      <c r="AC2931" s="34"/>
      <c r="AD2931" s="34"/>
      <c r="AE2931" s="34"/>
      <c r="AT2931" s="19" t="s">
        <v>260</v>
      </c>
      <c r="AU2931" s="19" t="s">
        <v>82</v>
      </c>
    </row>
    <row r="2932" spans="1:65" s="2" customFormat="1" ht="48.75">
      <c r="A2932" s="34"/>
      <c r="B2932" s="35"/>
      <c r="C2932" s="34"/>
      <c r="D2932" s="160" t="s">
        <v>2284</v>
      </c>
      <c r="E2932" s="34"/>
      <c r="F2932" s="211" t="s">
        <v>8118</v>
      </c>
      <c r="G2932" s="34"/>
      <c r="H2932" s="34"/>
      <c r="I2932" s="162"/>
      <c r="J2932" s="34"/>
      <c r="K2932" s="34"/>
      <c r="L2932" s="35"/>
      <c r="M2932" s="163"/>
      <c r="N2932" s="164"/>
      <c r="O2932" s="55"/>
      <c r="P2932" s="55"/>
      <c r="Q2932" s="55"/>
      <c r="R2932" s="55"/>
      <c r="S2932" s="55"/>
      <c r="T2932" s="56"/>
      <c r="U2932" s="34"/>
      <c r="V2932" s="34"/>
      <c r="W2932" s="34"/>
      <c r="X2932" s="34"/>
      <c r="Y2932" s="34"/>
      <c r="Z2932" s="34"/>
      <c r="AA2932" s="34"/>
      <c r="AB2932" s="34"/>
      <c r="AC2932" s="34"/>
      <c r="AD2932" s="34"/>
      <c r="AE2932" s="34"/>
      <c r="AT2932" s="19" t="s">
        <v>2284</v>
      </c>
      <c r="AU2932" s="19" t="s">
        <v>82</v>
      </c>
    </row>
    <row r="2933" spans="1:65" s="2" customFormat="1" ht="16.5" customHeight="1">
      <c r="A2933" s="34"/>
      <c r="B2933" s="145"/>
      <c r="C2933" s="198" t="s">
        <v>1335</v>
      </c>
      <c r="D2933" s="198" t="s">
        <v>361</v>
      </c>
      <c r="E2933" s="199" t="s">
        <v>8134</v>
      </c>
      <c r="F2933" s="200" t="s">
        <v>8135</v>
      </c>
      <c r="G2933" s="201" t="s">
        <v>4360</v>
      </c>
      <c r="H2933" s="202">
        <v>1</v>
      </c>
      <c r="I2933" s="203"/>
      <c r="J2933" s="204">
        <f>ROUND(I2933*H2933,2)</f>
        <v>0</v>
      </c>
      <c r="K2933" s="205"/>
      <c r="L2933" s="206"/>
      <c r="M2933" s="207" t="s">
        <v>3</v>
      </c>
      <c r="N2933" s="208" t="s">
        <v>44</v>
      </c>
      <c r="O2933" s="55"/>
      <c r="P2933" s="156">
        <f>O2933*H2933</f>
        <v>0</v>
      </c>
      <c r="Q2933" s="156">
        <v>0</v>
      </c>
      <c r="R2933" s="156">
        <f>Q2933*H2933</f>
        <v>0</v>
      </c>
      <c r="S2933" s="156">
        <v>0</v>
      </c>
      <c r="T2933" s="157">
        <f>S2933*H2933</f>
        <v>0</v>
      </c>
      <c r="U2933" s="34"/>
      <c r="V2933" s="34"/>
      <c r="W2933" s="34"/>
      <c r="X2933" s="34"/>
      <c r="Y2933" s="34"/>
      <c r="Z2933" s="34"/>
      <c r="AA2933" s="34"/>
      <c r="AB2933" s="34"/>
      <c r="AC2933" s="34"/>
      <c r="AD2933" s="34"/>
      <c r="AE2933" s="34"/>
      <c r="AR2933" s="158" t="s">
        <v>572</v>
      </c>
      <c r="AT2933" s="158" t="s">
        <v>361</v>
      </c>
      <c r="AU2933" s="158" t="s">
        <v>82</v>
      </c>
      <c r="AY2933" s="19" t="s">
        <v>252</v>
      </c>
      <c r="BE2933" s="159">
        <f>IF(N2933="základní",J2933,0)</f>
        <v>0</v>
      </c>
      <c r="BF2933" s="159">
        <f>IF(N2933="snížená",J2933,0)</f>
        <v>0</v>
      </c>
      <c r="BG2933" s="159">
        <f>IF(N2933="zákl. přenesená",J2933,0)</f>
        <v>0</v>
      </c>
      <c r="BH2933" s="159">
        <f>IF(N2933="sníž. přenesená",J2933,0)</f>
        <v>0</v>
      </c>
      <c r="BI2933" s="159">
        <f>IF(N2933="nulová",J2933,0)</f>
        <v>0</v>
      </c>
      <c r="BJ2933" s="19" t="s">
        <v>80</v>
      </c>
      <c r="BK2933" s="159">
        <f>ROUND(I2933*H2933,2)</f>
        <v>0</v>
      </c>
      <c r="BL2933" s="19" t="s">
        <v>406</v>
      </c>
      <c r="BM2933" s="158" t="s">
        <v>8136</v>
      </c>
    </row>
    <row r="2934" spans="1:65" s="2" customFormat="1" ht="11.25">
      <c r="A2934" s="34"/>
      <c r="B2934" s="35"/>
      <c r="C2934" s="34"/>
      <c r="D2934" s="160" t="s">
        <v>260</v>
      </c>
      <c r="E2934" s="34"/>
      <c r="F2934" s="161" t="s">
        <v>8135</v>
      </c>
      <c r="G2934" s="34"/>
      <c r="H2934" s="34"/>
      <c r="I2934" s="162"/>
      <c r="J2934" s="34"/>
      <c r="K2934" s="34"/>
      <c r="L2934" s="35"/>
      <c r="M2934" s="163"/>
      <c r="N2934" s="164"/>
      <c r="O2934" s="55"/>
      <c r="P2934" s="55"/>
      <c r="Q2934" s="55"/>
      <c r="R2934" s="55"/>
      <c r="S2934" s="55"/>
      <c r="T2934" s="56"/>
      <c r="U2934" s="34"/>
      <c r="V2934" s="34"/>
      <c r="W2934" s="34"/>
      <c r="X2934" s="34"/>
      <c r="Y2934" s="34"/>
      <c r="Z2934" s="34"/>
      <c r="AA2934" s="34"/>
      <c r="AB2934" s="34"/>
      <c r="AC2934" s="34"/>
      <c r="AD2934" s="34"/>
      <c r="AE2934" s="34"/>
      <c r="AT2934" s="19" t="s">
        <v>260</v>
      </c>
      <c r="AU2934" s="19" t="s">
        <v>82</v>
      </c>
    </row>
    <row r="2935" spans="1:65" s="2" customFormat="1" ht="48.75">
      <c r="A2935" s="34"/>
      <c r="B2935" s="35"/>
      <c r="C2935" s="34"/>
      <c r="D2935" s="160" t="s">
        <v>2284</v>
      </c>
      <c r="E2935" s="34"/>
      <c r="F2935" s="211" t="s">
        <v>8118</v>
      </c>
      <c r="G2935" s="34"/>
      <c r="H2935" s="34"/>
      <c r="I2935" s="162"/>
      <c r="J2935" s="34"/>
      <c r="K2935" s="34"/>
      <c r="L2935" s="35"/>
      <c r="M2935" s="163"/>
      <c r="N2935" s="164"/>
      <c r="O2935" s="55"/>
      <c r="P2935" s="55"/>
      <c r="Q2935" s="55"/>
      <c r="R2935" s="55"/>
      <c r="S2935" s="55"/>
      <c r="T2935" s="56"/>
      <c r="U2935" s="34"/>
      <c r="V2935" s="34"/>
      <c r="W2935" s="34"/>
      <c r="X2935" s="34"/>
      <c r="Y2935" s="34"/>
      <c r="Z2935" s="34"/>
      <c r="AA2935" s="34"/>
      <c r="AB2935" s="34"/>
      <c r="AC2935" s="34"/>
      <c r="AD2935" s="34"/>
      <c r="AE2935" s="34"/>
      <c r="AT2935" s="19" t="s">
        <v>2284</v>
      </c>
      <c r="AU2935" s="19" t="s">
        <v>82</v>
      </c>
    </row>
    <row r="2936" spans="1:65" s="2" customFormat="1" ht="16.5" customHeight="1">
      <c r="A2936" s="34"/>
      <c r="B2936" s="145"/>
      <c r="C2936" s="198" t="s">
        <v>1341</v>
      </c>
      <c r="D2936" s="198" t="s">
        <v>361</v>
      </c>
      <c r="E2936" s="199" t="s">
        <v>8137</v>
      </c>
      <c r="F2936" s="200" t="s">
        <v>8138</v>
      </c>
      <c r="G2936" s="201" t="s">
        <v>4360</v>
      </c>
      <c r="H2936" s="202">
        <v>1</v>
      </c>
      <c r="I2936" s="203"/>
      <c r="J2936" s="204">
        <f>ROUND(I2936*H2936,2)</f>
        <v>0</v>
      </c>
      <c r="K2936" s="205"/>
      <c r="L2936" s="206"/>
      <c r="M2936" s="207" t="s">
        <v>3</v>
      </c>
      <c r="N2936" s="208" t="s">
        <v>44</v>
      </c>
      <c r="O2936" s="55"/>
      <c r="P2936" s="156">
        <f>O2936*H2936</f>
        <v>0</v>
      </c>
      <c r="Q2936" s="156">
        <v>0</v>
      </c>
      <c r="R2936" s="156">
        <f>Q2936*H2936</f>
        <v>0</v>
      </c>
      <c r="S2936" s="156">
        <v>0</v>
      </c>
      <c r="T2936" s="157">
        <f>S2936*H2936</f>
        <v>0</v>
      </c>
      <c r="U2936" s="34"/>
      <c r="V2936" s="34"/>
      <c r="W2936" s="34"/>
      <c r="X2936" s="34"/>
      <c r="Y2936" s="34"/>
      <c r="Z2936" s="34"/>
      <c r="AA2936" s="34"/>
      <c r="AB2936" s="34"/>
      <c r="AC2936" s="34"/>
      <c r="AD2936" s="34"/>
      <c r="AE2936" s="34"/>
      <c r="AR2936" s="158" t="s">
        <v>572</v>
      </c>
      <c r="AT2936" s="158" t="s">
        <v>361</v>
      </c>
      <c r="AU2936" s="158" t="s">
        <v>82</v>
      </c>
      <c r="AY2936" s="19" t="s">
        <v>252</v>
      </c>
      <c r="BE2936" s="159">
        <f>IF(N2936="základní",J2936,0)</f>
        <v>0</v>
      </c>
      <c r="BF2936" s="159">
        <f>IF(N2936="snížená",J2936,0)</f>
        <v>0</v>
      </c>
      <c r="BG2936" s="159">
        <f>IF(N2936="zákl. přenesená",J2936,0)</f>
        <v>0</v>
      </c>
      <c r="BH2936" s="159">
        <f>IF(N2936="sníž. přenesená",J2936,0)</f>
        <v>0</v>
      </c>
      <c r="BI2936" s="159">
        <f>IF(N2936="nulová",J2936,0)</f>
        <v>0</v>
      </c>
      <c r="BJ2936" s="19" t="s">
        <v>80</v>
      </c>
      <c r="BK2936" s="159">
        <f>ROUND(I2936*H2936,2)</f>
        <v>0</v>
      </c>
      <c r="BL2936" s="19" t="s">
        <v>406</v>
      </c>
      <c r="BM2936" s="158" t="s">
        <v>8139</v>
      </c>
    </row>
    <row r="2937" spans="1:65" s="2" customFormat="1" ht="11.25">
      <c r="A2937" s="34"/>
      <c r="B2937" s="35"/>
      <c r="C2937" s="34"/>
      <c r="D2937" s="160" t="s">
        <v>260</v>
      </c>
      <c r="E2937" s="34"/>
      <c r="F2937" s="161" t="s">
        <v>8138</v>
      </c>
      <c r="G2937" s="34"/>
      <c r="H2937" s="34"/>
      <c r="I2937" s="162"/>
      <c r="J2937" s="34"/>
      <c r="K2937" s="34"/>
      <c r="L2937" s="35"/>
      <c r="M2937" s="163"/>
      <c r="N2937" s="164"/>
      <c r="O2937" s="55"/>
      <c r="P2937" s="55"/>
      <c r="Q2937" s="55"/>
      <c r="R2937" s="55"/>
      <c r="S2937" s="55"/>
      <c r="T2937" s="56"/>
      <c r="U2937" s="34"/>
      <c r="V2937" s="34"/>
      <c r="W2937" s="34"/>
      <c r="X2937" s="34"/>
      <c r="Y2937" s="34"/>
      <c r="Z2937" s="34"/>
      <c r="AA2937" s="34"/>
      <c r="AB2937" s="34"/>
      <c r="AC2937" s="34"/>
      <c r="AD2937" s="34"/>
      <c r="AE2937" s="34"/>
      <c r="AT2937" s="19" t="s">
        <v>260</v>
      </c>
      <c r="AU2937" s="19" t="s">
        <v>82</v>
      </c>
    </row>
    <row r="2938" spans="1:65" s="2" customFormat="1" ht="48.75">
      <c r="A2938" s="34"/>
      <c r="B2938" s="35"/>
      <c r="C2938" s="34"/>
      <c r="D2938" s="160" t="s">
        <v>2284</v>
      </c>
      <c r="E2938" s="34"/>
      <c r="F2938" s="211" t="s">
        <v>8118</v>
      </c>
      <c r="G2938" s="34"/>
      <c r="H2938" s="34"/>
      <c r="I2938" s="162"/>
      <c r="J2938" s="34"/>
      <c r="K2938" s="34"/>
      <c r="L2938" s="35"/>
      <c r="M2938" s="163"/>
      <c r="N2938" s="164"/>
      <c r="O2938" s="55"/>
      <c r="P2938" s="55"/>
      <c r="Q2938" s="55"/>
      <c r="R2938" s="55"/>
      <c r="S2938" s="55"/>
      <c r="T2938" s="56"/>
      <c r="U2938" s="34"/>
      <c r="V2938" s="34"/>
      <c r="W2938" s="34"/>
      <c r="X2938" s="34"/>
      <c r="Y2938" s="34"/>
      <c r="Z2938" s="34"/>
      <c r="AA2938" s="34"/>
      <c r="AB2938" s="34"/>
      <c r="AC2938" s="34"/>
      <c r="AD2938" s="34"/>
      <c r="AE2938" s="34"/>
      <c r="AT2938" s="19" t="s">
        <v>2284</v>
      </c>
      <c r="AU2938" s="19" t="s">
        <v>82</v>
      </c>
    </row>
    <row r="2939" spans="1:65" s="2" customFormat="1" ht="16.5" customHeight="1">
      <c r="A2939" s="34"/>
      <c r="B2939" s="145"/>
      <c r="C2939" s="198" t="s">
        <v>1351</v>
      </c>
      <c r="D2939" s="198" t="s">
        <v>361</v>
      </c>
      <c r="E2939" s="199" t="s">
        <v>8140</v>
      </c>
      <c r="F2939" s="200" t="s">
        <v>8141</v>
      </c>
      <c r="G2939" s="201" t="s">
        <v>4360</v>
      </c>
      <c r="H2939" s="202">
        <v>1</v>
      </c>
      <c r="I2939" s="203"/>
      <c r="J2939" s="204">
        <f>ROUND(I2939*H2939,2)</f>
        <v>0</v>
      </c>
      <c r="K2939" s="205"/>
      <c r="L2939" s="206"/>
      <c r="M2939" s="207" t="s">
        <v>3</v>
      </c>
      <c r="N2939" s="208" t="s">
        <v>44</v>
      </c>
      <c r="O2939" s="55"/>
      <c r="P2939" s="156">
        <f>O2939*H2939</f>
        <v>0</v>
      </c>
      <c r="Q2939" s="156">
        <v>0</v>
      </c>
      <c r="R2939" s="156">
        <f>Q2939*H2939</f>
        <v>0</v>
      </c>
      <c r="S2939" s="156">
        <v>0</v>
      </c>
      <c r="T2939" s="157">
        <f>S2939*H2939</f>
        <v>0</v>
      </c>
      <c r="U2939" s="34"/>
      <c r="V2939" s="34"/>
      <c r="W2939" s="34"/>
      <c r="X2939" s="34"/>
      <c r="Y2939" s="34"/>
      <c r="Z2939" s="34"/>
      <c r="AA2939" s="34"/>
      <c r="AB2939" s="34"/>
      <c r="AC2939" s="34"/>
      <c r="AD2939" s="34"/>
      <c r="AE2939" s="34"/>
      <c r="AR2939" s="158" t="s">
        <v>572</v>
      </c>
      <c r="AT2939" s="158" t="s">
        <v>361</v>
      </c>
      <c r="AU2939" s="158" t="s">
        <v>82</v>
      </c>
      <c r="AY2939" s="19" t="s">
        <v>252</v>
      </c>
      <c r="BE2939" s="159">
        <f>IF(N2939="základní",J2939,0)</f>
        <v>0</v>
      </c>
      <c r="BF2939" s="159">
        <f>IF(N2939="snížená",J2939,0)</f>
        <v>0</v>
      </c>
      <c r="BG2939" s="159">
        <f>IF(N2939="zákl. přenesená",J2939,0)</f>
        <v>0</v>
      </c>
      <c r="BH2939" s="159">
        <f>IF(N2939="sníž. přenesená",J2939,0)</f>
        <v>0</v>
      </c>
      <c r="BI2939" s="159">
        <f>IF(N2939="nulová",J2939,0)</f>
        <v>0</v>
      </c>
      <c r="BJ2939" s="19" t="s">
        <v>80</v>
      </c>
      <c r="BK2939" s="159">
        <f>ROUND(I2939*H2939,2)</f>
        <v>0</v>
      </c>
      <c r="BL2939" s="19" t="s">
        <v>406</v>
      </c>
      <c r="BM2939" s="158" t="s">
        <v>8142</v>
      </c>
    </row>
    <row r="2940" spans="1:65" s="2" customFormat="1" ht="11.25">
      <c r="A2940" s="34"/>
      <c r="B2940" s="35"/>
      <c r="C2940" s="34"/>
      <c r="D2940" s="160" t="s">
        <v>260</v>
      </c>
      <c r="E2940" s="34"/>
      <c r="F2940" s="161" t="s">
        <v>8141</v>
      </c>
      <c r="G2940" s="34"/>
      <c r="H2940" s="34"/>
      <c r="I2940" s="162"/>
      <c r="J2940" s="34"/>
      <c r="K2940" s="34"/>
      <c r="L2940" s="35"/>
      <c r="M2940" s="163"/>
      <c r="N2940" s="164"/>
      <c r="O2940" s="55"/>
      <c r="P2940" s="55"/>
      <c r="Q2940" s="55"/>
      <c r="R2940" s="55"/>
      <c r="S2940" s="55"/>
      <c r="T2940" s="56"/>
      <c r="U2940" s="34"/>
      <c r="V2940" s="34"/>
      <c r="W2940" s="34"/>
      <c r="X2940" s="34"/>
      <c r="Y2940" s="34"/>
      <c r="Z2940" s="34"/>
      <c r="AA2940" s="34"/>
      <c r="AB2940" s="34"/>
      <c r="AC2940" s="34"/>
      <c r="AD2940" s="34"/>
      <c r="AE2940" s="34"/>
      <c r="AT2940" s="19" t="s">
        <v>260</v>
      </c>
      <c r="AU2940" s="19" t="s">
        <v>82</v>
      </c>
    </row>
    <row r="2941" spans="1:65" s="2" customFormat="1" ht="48.75">
      <c r="A2941" s="34"/>
      <c r="B2941" s="35"/>
      <c r="C2941" s="34"/>
      <c r="D2941" s="160" t="s">
        <v>2284</v>
      </c>
      <c r="E2941" s="34"/>
      <c r="F2941" s="211" t="s">
        <v>8118</v>
      </c>
      <c r="G2941" s="34"/>
      <c r="H2941" s="34"/>
      <c r="I2941" s="162"/>
      <c r="J2941" s="34"/>
      <c r="K2941" s="34"/>
      <c r="L2941" s="35"/>
      <c r="M2941" s="163"/>
      <c r="N2941" s="164"/>
      <c r="O2941" s="55"/>
      <c r="P2941" s="55"/>
      <c r="Q2941" s="55"/>
      <c r="R2941" s="55"/>
      <c r="S2941" s="55"/>
      <c r="T2941" s="56"/>
      <c r="U2941" s="34"/>
      <c r="V2941" s="34"/>
      <c r="W2941" s="34"/>
      <c r="X2941" s="34"/>
      <c r="Y2941" s="34"/>
      <c r="Z2941" s="34"/>
      <c r="AA2941" s="34"/>
      <c r="AB2941" s="34"/>
      <c r="AC2941" s="34"/>
      <c r="AD2941" s="34"/>
      <c r="AE2941" s="34"/>
      <c r="AT2941" s="19" t="s">
        <v>2284</v>
      </c>
      <c r="AU2941" s="19" t="s">
        <v>82</v>
      </c>
    </row>
    <row r="2942" spans="1:65" s="2" customFormat="1" ht="16.5" customHeight="1">
      <c r="A2942" s="34"/>
      <c r="B2942" s="145"/>
      <c r="C2942" s="198" t="s">
        <v>1359</v>
      </c>
      <c r="D2942" s="198" t="s">
        <v>361</v>
      </c>
      <c r="E2942" s="199" t="s">
        <v>8143</v>
      </c>
      <c r="F2942" s="200" t="s">
        <v>8144</v>
      </c>
      <c r="G2942" s="201" t="s">
        <v>4360</v>
      </c>
      <c r="H2942" s="202">
        <v>1</v>
      </c>
      <c r="I2942" s="203"/>
      <c r="J2942" s="204">
        <f>ROUND(I2942*H2942,2)</f>
        <v>0</v>
      </c>
      <c r="K2942" s="205"/>
      <c r="L2942" s="206"/>
      <c r="M2942" s="207" t="s">
        <v>3</v>
      </c>
      <c r="N2942" s="208" t="s">
        <v>44</v>
      </c>
      <c r="O2942" s="55"/>
      <c r="P2942" s="156">
        <f>O2942*H2942</f>
        <v>0</v>
      </c>
      <c r="Q2942" s="156">
        <v>0</v>
      </c>
      <c r="R2942" s="156">
        <f>Q2942*H2942</f>
        <v>0</v>
      </c>
      <c r="S2942" s="156">
        <v>0</v>
      </c>
      <c r="T2942" s="157">
        <f>S2942*H2942</f>
        <v>0</v>
      </c>
      <c r="U2942" s="34"/>
      <c r="V2942" s="34"/>
      <c r="W2942" s="34"/>
      <c r="X2942" s="34"/>
      <c r="Y2942" s="34"/>
      <c r="Z2942" s="34"/>
      <c r="AA2942" s="34"/>
      <c r="AB2942" s="34"/>
      <c r="AC2942" s="34"/>
      <c r="AD2942" s="34"/>
      <c r="AE2942" s="34"/>
      <c r="AR2942" s="158" t="s">
        <v>572</v>
      </c>
      <c r="AT2942" s="158" t="s">
        <v>361</v>
      </c>
      <c r="AU2942" s="158" t="s">
        <v>82</v>
      </c>
      <c r="AY2942" s="19" t="s">
        <v>252</v>
      </c>
      <c r="BE2942" s="159">
        <f>IF(N2942="základní",J2942,0)</f>
        <v>0</v>
      </c>
      <c r="BF2942" s="159">
        <f>IF(N2942="snížená",J2942,0)</f>
        <v>0</v>
      </c>
      <c r="BG2942" s="159">
        <f>IF(N2942="zákl. přenesená",J2942,0)</f>
        <v>0</v>
      </c>
      <c r="BH2942" s="159">
        <f>IF(N2942="sníž. přenesená",J2942,0)</f>
        <v>0</v>
      </c>
      <c r="BI2942" s="159">
        <f>IF(N2942="nulová",J2942,0)</f>
        <v>0</v>
      </c>
      <c r="BJ2942" s="19" t="s">
        <v>80</v>
      </c>
      <c r="BK2942" s="159">
        <f>ROUND(I2942*H2942,2)</f>
        <v>0</v>
      </c>
      <c r="BL2942" s="19" t="s">
        <v>406</v>
      </c>
      <c r="BM2942" s="158" t="s">
        <v>8145</v>
      </c>
    </row>
    <row r="2943" spans="1:65" s="2" customFormat="1" ht="11.25">
      <c r="A2943" s="34"/>
      <c r="B2943" s="35"/>
      <c r="C2943" s="34"/>
      <c r="D2943" s="160" t="s">
        <v>260</v>
      </c>
      <c r="E2943" s="34"/>
      <c r="F2943" s="161" t="s">
        <v>8144</v>
      </c>
      <c r="G2943" s="34"/>
      <c r="H2943" s="34"/>
      <c r="I2943" s="162"/>
      <c r="J2943" s="34"/>
      <c r="K2943" s="34"/>
      <c r="L2943" s="35"/>
      <c r="M2943" s="163"/>
      <c r="N2943" s="164"/>
      <c r="O2943" s="55"/>
      <c r="P2943" s="55"/>
      <c r="Q2943" s="55"/>
      <c r="R2943" s="55"/>
      <c r="S2943" s="55"/>
      <c r="T2943" s="56"/>
      <c r="U2943" s="34"/>
      <c r="V2943" s="34"/>
      <c r="W2943" s="34"/>
      <c r="X2943" s="34"/>
      <c r="Y2943" s="34"/>
      <c r="Z2943" s="34"/>
      <c r="AA2943" s="34"/>
      <c r="AB2943" s="34"/>
      <c r="AC2943" s="34"/>
      <c r="AD2943" s="34"/>
      <c r="AE2943" s="34"/>
      <c r="AT2943" s="19" t="s">
        <v>260</v>
      </c>
      <c r="AU2943" s="19" t="s">
        <v>82</v>
      </c>
    </row>
    <row r="2944" spans="1:65" s="2" customFormat="1" ht="48.75">
      <c r="A2944" s="34"/>
      <c r="B2944" s="35"/>
      <c r="C2944" s="34"/>
      <c r="D2944" s="160" t="s">
        <v>2284</v>
      </c>
      <c r="E2944" s="34"/>
      <c r="F2944" s="211" t="s">
        <v>8118</v>
      </c>
      <c r="G2944" s="34"/>
      <c r="H2944" s="34"/>
      <c r="I2944" s="162"/>
      <c r="J2944" s="34"/>
      <c r="K2944" s="34"/>
      <c r="L2944" s="35"/>
      <c r="M2944" s="163"/>
      <c r="N2944" s="164"/>
      <c r="O2944" s="55"/>
      <c r="P2944" s="55"/>
      <c r="Q2944" s="55"/>
      <c r="R2944" s="55"/>
      <c r="S2944" s="55"/>
      <c r="T2944" s="56"/>
      <c r="U2944" s="34"/>
      <c r="V2944" s="34"/>
      <c r="W2944" s="34"/>
      <c r="X2944" s="34"/>
      <c r="Y2944" s="34"/>
      <c r="Z2944" s="34"/>
      <c r="AA2944" s="34"/>
      <c r="AB2944" s="34"/>
      <c r="AC2944" s="34"/>
      <c r="AD2944" s="34"/>
      <c r="AE2944" s="34"/>
      <c r="AT2944" s="19" t="s">
        <v>2284</v>
      </c>
      <c r="AU2944" s="19" t="s">
        <v>82</v>
      </c>
    </row>
    <row r="2945" spans="1:65" s="2" customFormat="1" ht="16.5" customHeight="1">
      <c r="A2945" s="34"/>
      <c r="B2945" s="145"/>
      <c r="C2945" s="198" t="s">
        <v>1369</v>
      </c>
      <c r="D2945" s="198" t="s">
        <v>361</v>
      </c>
      <c r="E2945" s="199" t="s">
        <v>8146</v>
      </c>
      <c r="F2945" s="200" t="s">
        <v>8147</v>
      </c>
      <c r="G2945" s="201" t="s">
        <v>4360</v>
      </c>
      <c r="H2945" s="202">
        <v>1</v>
      </c>
      <c r="I2945" s="203"/>
      <c r="J2945" s="204">
        <f>ROUND(I2945*H2945,2)</f>
        <v>0</v>
      </c>
      <c r="K2945" s="205"/>
      <c r="L2945" s="206"/>
      <c r="M2945" s="207" t="s">
        <v>3</v>
      </c>
      <c r="N2945" s="208" t="s">
        <v>44</v>
      </c>
      <c r="O2945" s="55"/>
      <c r="P2945" s="156">
        <f>O2945*H2945</f>
        <v>0</v>
      </c>
      <c r="Q2945" s="156">
        <v>0</v>
      </c>
      <c r="R2945" s="156">
        <f>Q2945*H2945</f>
        <v>0</v>
      </c>
      <c r="S2945" s="156">
        <v>0</v>
      </c>
      <c r="T2945" s="157">
        <f>S2945*H2945</f>
        <v>0</v>
      </c>
      <c r="U2945" s="34"/>
      <c r="V2945" s="34"/>
      <c r="W2945" s="34"/>
      <c r="X2945" s="34"/>
      <c r="Y2945" s="34"/>
      <c r="Z2945" s="34"/>
      <c r="AA2945" s="34"/>
      <c r="AB2945" s="34"/>
      <c r="AC2945" s="34"/>
      <c r="AD2945" s="34"/>
      <c r="AE2945" s="34"/>
      <c r="AR2945" s="158" t="s">
        <v>572</v>
      </c>
      <c r="AT2945" s="158" t="s">
        <v>361</v>
      </c>
      <c r="AU2945" s="158" t="s">
        <v>82</v>
      </c>
      <c r="AY2945" s="19" t="s">
        <v>252</v>
      </c>
      <c r="BE2945" s="159">
        <f>IF(N2945="základní",J2945,0)</f>
        <v>0</v>
      </c>
      <c r="BF2945" s="159">
        <f>IF(N2945="snížená",J2945,0)</f>
        <v>0</v>
      </c>
      <c r="BG2945" s="159">
        <f>IF(N2945="zákl. přenesená",J2945,0)</f>
        <v>0</v>
      </c>
      <c r="BH2945" s="159">
        <f>IF(N2945="sníž. přenesená",J2945,0)</f>
        <v>0</v>
      </c>
      <c r="BI2945" s="159">
        <f>IF(N2945="nulová",J2945,0)</f>
        <v>0</v>
      </c>
      <c r="BJ2945" s="19" t="s">
        <v>80</v>
      </c>
      <c r="BK2945" s="159">
        <f>ROUND(I2945*H2945,2)</f>
        <v>0</v>
      </c>
      <c r="BL2945" s="19" t="s">
        <v>406</v>
      </c>
      <c r="BM2945" s="158" t="s">
        <v>8148</v>
      </c>
    </row>
    <row r="2946" spans="1:65" s="2" customFormat="1" ht="11.25">
      <c r="A2946" s="34"/>
      <c r="B2946" s="35"/>
      <c r="C2946" s="34"/>
      <c r="D2946" s="160" t="s">
        <v>260</v>
      </c>
      <c r="E2946" s="34"/>
      <c r="F2946" s="161" t="s">
        <v>8147</v>
      </c>
      <c r="G2946" s="34"/>
      <c r="H2946" s="34"/>
      <c r="I2946" s="162"/>
      <c r="J2946" s="34"/>
      <c r="K2946" s="34"/>
      <c r="L2946" s="35"/>
      <c r="M2946" s="163"/>
      <c r="N2946" s="164"/>
      <c r="O2946" s="55"/>
      <c r="P2946" s="55"/>
      <c r="Q2946" s="55"/>
      <c r="R2946" s="55"/>
      <c r="S2946" s="55"/>
      <c r="T2946" s="56"/>
      <c r="U2946" s="34"/>
      <c r="V2946" s="34"/>
      <c r="W2946" s="34"/>
      <c r="X2946" s="34"/>
      <c r="Y2946" s="34"/>
      <c r="Z2946" s="34"/>
      <c r="AA2946" s="34"/>
      <c r="AB2946" s="34"/>
      <c r="AC2946" s="34"/>
      <c r="AD2946" s="34"/>
      <c r="AE2946" s="34"/>
      <c r="AT2946" s="19" t="s">
        <v>260</v>
      </c>
      <c r="AU2946" s="19" t="s">
        <v>82</v>
      </c>
    </row>
    <row r="2947" spans="1:65" s="2" customFormat="1" ht="48.75">
      <c r="A2947" s="34"/>
      <c r="B2947" s="35"/>
      <c r="C2947" s="34"/>
      <c r="D2947" s="160" t="s">
        <v>2284</v>
      </c>
      <c r="E2947" s="34"/>
      <c r="F2947" s="211" t="s">
        <v>8118</v>
      </c>
      <c r="G2947" s="34"/>
      <c r="H2947" s="34"/>
      <c r="I2947" s="162"/>
      <c r="J2947" s="34"/>
      <c r="K2947" s="34"/>
      <c r="L2947" s="35"/>
      <c r="M2947" s="163"/>
      <c r="N2947" s="164"/>
      <c r="O2947" s="55"/>
      <c r="P2947" s="55"/>
      <c r="Q2947" s="55"/>
      <c r="R2947" s="55"/>
      <c r="S2947" s="55"/>
      <c r="T2947" s="56"/>
      <c r="U2947" s="34"/>
      <c r="V2947" s="34"/>
      <c r="W2947" s="34"/>
      <c r="X2947" s="34"/>
      <c r="Y2947" s="34"/>
      <c r="Z2947" s="34"/>
      <c r="AA2947" s="34"/>
      <c r="AB2947" s="34"/>
      <c r="AC2947" s="34"/>
      <c r="AD2947" s="34"/>
      <c r="AE2947" s="34"/>
      <c r="AT2947" s="19" t="s">
        <v>2284</v>
      </c>
      <c r="AU2947" s="19" t="s">
        <v>82</v>
      </c>
    </row>
    <row r="2948" spans="1:65" s="2" customFormat="1" ht="16.5" customHeight="1">
      <c r="A2948" s="34"/>
      <c r="B2948" s="145"/>
      <c r="C2948" s="198" t="s">
        <v>1375</v>
      </c>
      <c r="D2948" s="198" t="s">
        <v>361</v>
      </c>
      <c r="E2948" s="199" t="s">
        <v>8149</v>
      </c>
      <c r="F2948" s="200" t="s">
        <v>8150</v>
      </c>
      <c r="G2948" s="201" t="s">
        <v>4360</v>
      </c>
      <c r="H2948" s="202">
        <v>1</v>
      </c>
      <c r="I2948" s="203"/>
      <c r="J2948" s="204">
        <f>ROUND(I2948*H2948,2)</f>
        <v>0</v>
      </c>
      <c r="K2948" s="205"/>
      <c r="L2948" s="206"/>
      <c r="M2948" s="207" t="s">
        <v>3</v>
      </c>
      <c r="N2948" s="208" t="s">
        <v>44</v>
      </c>
      <c r="O2948" s="55"/>
      <c r="P2948" s="156">
        <f>O2948*H2948</f>
        <v>0</v>
      </c>
      <c r="Q2948" s="156">
        <v>0</v>
      </c>
      <c r="R2948" s="156">
        <f>Q2948*H2948</f>
        <v>0</v>
      </c>
      <c r="S2948" s="156">
        <v>0</v>
      </c>
      <c r="T2948" s="157">
        <f>S2948*H2948</f>
        <v>0</v>
      </c>
      <c r="U2948" s="34"/>
      <c r="V2948" s="34"/>
      <c r="W2948" s="34"/>
      <c r="X2948" s="34"/>
      <c r="Y2948" s="34"/>
      <c r="Z2948" s="34"/>
      <c r="AA2948" s="34"/>
      <c r="AB2948" s="34"/>
      <c r="AC2948" s="34"/>
      <c r="AD2948" s="34"/>
      <c r="AE2948" s="34"/>
      <c r="AR2948" s="158" t="s">
        <v>572</v>
      </c>
      <c r="AT2948" s="158" t="s">
        <v>361</v>
      </c>
      <c r="AU2948" s="158" t="s">
        <v>82</v>
      </c>
      <c r="AY2948" s="19" t="s">
        <v>252</v>
      </c>
      <c r="BE2948" s="159">
        <f>IF(N2948="základní",J2948,0)</f>
        <v>0</v>
      </c>
      <c r="BF2948" s="159">
        <f>IF(N2948="snížená",J2948,0)</f>
        <v>0</v>
      </c>
      <c r="BG2948" s="159">
        <f>IF(N2948="zákl. přenesená",J2948,0)</f>
        <v>0</v>
      </c>
      <c r="BH2948" s="159">
        <f>IF(N2948="sníž. přenesená",J2948,0)</f>
        <v>0</v>
      </c>
      <c r="BI2948" s="159">
        <f>IF(N2948="nulová",J2948,0)</f>
        <v>0</v>
      </c>
      <c r="BJ2948" s="19" t="s">
        <v>80</v>
      </c>
      <c r="BK2948" s="159">
        <f>ROUND(I2948*H2948,2)</f>
        <v>0</v>
      </c>
      <c r="BL2948" s="19" t="s">
        <v>406</v>
      </c>
      <c r="BM2948" s="158" t="s">
        <v>8151</v>
      </c>
    </row>
    <row r="2949" spans="1:65" s="2" customFormat="1" ht="11.25">
      <c r="A2949" s="34"/>
      <c r="B2949" s="35"/>
      <c r="C2949" s="34"/>
      <c r="D2949" s="160" t="s">
        <v>260</v>
      </c>
      <c r="E2949" s="34"/>
      <c r="F2949" s="161" t="s">
        <v>8150</v>
      </c>
      <c r="G2949" s="34"/>
      <c r="H2949" s="34"/>
      <c r="I2949" s="162"/>
      <c r="J2949" s="34"/>
      <c r="K2949" s="34"/>
      <c r="L2949" s="35"/>
      <c r="M2949" s="163"/>
      <c r="N2949" s="164"/>
      <c r="O2949" s="55"/>
      <c r="P2949" s="55"/>
      <c r="Q2949" s="55"/>
      <c r="R2949" s="55"/>
      <c r="S2949" s="55"/>
      <c r="T2949" s="56"/>
      <c r="U2949" s="34"/>
      <c r="V2949" s="34"/>
      <c r="W2949" s="34"/>
      <c r="X2949" s="34"/>
      <c r="Y2949" s="34"/>
      <c r="Z2949" s="34"/>
      <c r="AA2949" s="34"/>
      <c r="AB2949" s="34"/>
      <c r="AC2949" s="34"/>
      <c r="AD2949" s="34"/>
      <c r="AE2949" s="34"/>
      <c r="AT2949" s="19" t="s">
        <v>260</v>
      </c>
      <c r="AU2949" s="19" t="s">
        <v>82</v>
      </c>
    </row>
    <row r="2950" spans="1:65" s="2" customFormat="1" ht="48.75">
      <c r="A2950" s="34"/>
      <c r="B2950" s="35"/>
      <c r="C2950" s="34"/>
      <c r="D2950" s="160" t="s">
        <v>2284</v>
      </c>
      <c r="E2950" s="34"/>
      <c r="F2950" s="211" t="s">
        <v>8118</v>
      </c>
      <c r="G2950" s="34"/>
      <c r="H2950" s="34"/>
      <c r="I2950" s="162"/>
      <c r="J2950" s="34"/>
      <c r="K2950" s="34"/>
      <c r="L2950" s="35"/>
      <c r="M2950" s="163"/>
      <c r="N2950" s="164"/>
      <c r="O2950" s="55"/>
      <c r="P2950" s="55"/>
      <c r="Q2950" s="55"/>
      <c r="R2950" s="55"/>
      <c r="S2950" s="55"/>
      <c r="T2950" s="56"/>
      <c r="U2950" s="34"/>
      <c r="V2950" s="34"/>
      <c r="W2950" s="34"/>
      <c r="X2950" s="34"/>
      <c r="Y2950" s="34"/>
      <c r="Z2950" s="34"/>
      <c r="AA2950" s="34"/>
      <c r="AB2950" s="34"/>
      <c r="AC2950" s="34"/>
      <c r="AD2950" s="34"/>
      <c r="AE2950" s="34"/>
      <c r="AT2950" s="19" t="s">
        <v>2284</v>
      </c>
      <c r="AU2950" s="19" t="s">
        <v>82</v>
      </c>
    </row>
    <row r="2951" spans="1:65" s="2" customFormat="1" ht="16.5" customHeight="1">
      <c r="A2951" s="34"/>
      <c r="B2951" s="145"/>
      <c r="C2951" s="198" t="s">
        <v>1395</v>
      </c>
      <c r="D2951" s="198" t="s">
        <v>361</v>
      </c>
      <c r="E2951" s="199" t="s">
        <v>8152</v>
      </c>
      <c r="F2951" s="200" t="s">
        <v>8153</v>
      </c>
      <c r="G2951" s="201" t="s">
        <v>4360</v>
      </c>
      <c r="H2951" s="202">
        <v>1</v>
      </c>
      <c r="I2951" s="203"/>
      <c r="J2951" s="204">
        <f>ROUND(I2951*H2951,2)</f>
        <v>0</v>
      </c>
      <c r="K2951" s="205"/>
      <c r="L2951" s="206"/>
      <c r="M2951" s="207" t="s">
        <v>3</v>
      </c>
      <c r="N2951" s="208" t="s">
        <v>44</v>
      </c>
      <c r="O2951" s="55"/>
      <c r="P2951" s="156">
        <f>O2951*H2951</f>
        <v>0</v>
      </c>
      <c r="Q2951" s="156">
        <v>0</v>
      </c>
      <c r="R2951" s="156">
        <f>Q2951*H2951</f>
        <v>0</v>
      </c>
      <c r="S2951" s="156">
        <v>0</v>
      </c>
      <c r="T2951" s="157">
        <f>S2951*H2951</f>
        <v>0</v>
      </c>
      <c r="U2951" s="34"/>
      <c r="V2951" s="34"/>
      <c r="W2951" s="34"/>
      <c r="X2951" s="34"/>
      <c r="Y2951" s="34"/>
      <c r="Z2951" s="34"/>
      <c r="AA2951" s="34"/>
      <c r="AB2951" s="34"/>
      <c r="AC2951" s="34"/>
      <c r="AD2951" s="34"/>
      <c r="AE2951" s="34"/>
      <c r="AR2951" s="158" t="s">
        <v>572</v>
      </c>
      <c r="AT2951" s="158" t="s">
        <v>361</v>
      </c>
      <c r="AU2951" s="158" t="s">
        <v>82</v>
      </c>
      <c r="AY2951" s="19" t="s">
        <v>252</v>
      </c>
      <c r="BE2951" s="159">
        <f>IF(N2951="základní",J2951,0)</f>
        <v>0</v>
      </c>
      <c r="BF2951" s="159">
        <f>IF(N2951="snížená",J2951,0)</f>
        <v>0</v>
      </c>
      <c r="BG2951" s="159">
        <f>IF(N2951="zákl. přenesená",J2951,0)</f>
        <v>0</v>
      </c>
      <c r="BH2951" s="159">
        <f>IF(N2951="sníž. přenesená",J2951,0)</f>
        <v>0</v>
      </c>
      <c r="BI2951" s="159">
        <f>IF(N2951="nulová",J2951,0)</f>
        <v>0</v>
      </c>
      <c r="BJ2951" s="19" t="s">
        <v>80</v>
      </c>
      <c r="BK2951" s="159">
        <f>ROUND(I2951*H2951,2)</f>
        <v>0</v>
      </c>
      <c r="BL2951" s="19" t="s">
        <v>406</v>
      </c>
      <c r="BM2951" s="158" t="s">
        <v>8154</v>
      </c>
    </row>
    <row r="2952" spans="1:65" s="2" customFormat="1" ht="11.25">
      <c r="A2952" s="34"/>
      <c r="B2952" s="35"/>
      <c r="C2952" s="34"/>
      <c r="D2952" s="160" t="s">
        <v>260</v>
      </c>
      <c r="E2952" s="34"/>
      <c r="F2952" s="161" t="s">
        <v>8153</v>
      </c>
      <c r="G2952" s="34"/>
      <c r="H2952" s="34"/>
      <c r="I2952" s="162"/>
      <c r="J2952" s="34"/>
      <c r="K2952" s="34"/>
      <c r="L2952" s="35"/>
      <c r="M2952" s="163"/>
      <c r="N2952" s="164"/>
      <c r="O2952" s="55"/>
      <c r="P2952" s="55"/>
      <c r="Q2952" s="55"/>
      <c r="R2952" s="55"/>
      <c r="S2952" s="55"/>
      <c r="T2952" s="56"/>
      <c r="U2952" s="34"/>
      <c r="V2952" s="34"/>
      <c r="W2952" s="34"/>
      <c r="X2952" s="34"/>
      <c r="Y2952" s="34"/>
      <c r="Z2952" s="34"/>
      <c r="AA2952" s="34"/>
      <c r="AB2952" s="34"/>
      <c r="AC2952" s="34"/>
      <c r="AD2952" s="34"/>
      <c r="AE2952" s="34"/>
      <c r="AT2952" s="19" t="s">
        <v>260</v>
      </c>
      <c r="AU2952" s="19" t="s">
        <v>82</v>
      </c>
    </row>
    <row r="2953" spans="1:65" s="2" customFormat="1" ht="48.75">
      <c r="A2953" s="34"/>
      <c r="B2953" s="35"/>
      <c r="C2953" s="34"/>
      <c r="D2953" s="160" t="s">
        <v>2284</v>
      </c>
      <c r="E2953" s="34"/>
      <c r="F2953" s="211" t="s">
        <v>8118</v>
      </c>
      <c r="G2953" s="34"/>
      <c r="H2953" s="34"/>
      <c r="I2953" s="162"/>
      <c r="J2953" s="34"/>
      <c r="K2953" s="34"/>
      <c r="L2953" s="35"/>
      <c r="M2953" s="163"/>
      <c r="N2953" s="164"/>
      <c r="O2953" s="55"/>
      <c r="P2953" s="55"/>
      <c r="Q2953" s="55"/>
      <c r="R2953" s="55"/>
      <c r="S2953" s="55"/>
      <c r="T2953" s="56"/>
      <c r="U2953" s="34"/>
      <c r="V2953" s="34"/>
      <c r="W2953" s="34"/>
      <c r="X2953" s="34"/>
      <c r="Y2953" s="34"/>
      <c r="Z2953" s="34"/>
      <c r="AA2953" s="34"/>
      <c r="AB2953" s="34"/>
      <c r="AC2953" s="34"/>
      <c r="AD2953" s="34"/>
      <c r="AE2953" s="34"/>
      <c r="AT2953" s="19" t="s">
        <v>2284</v>
      </c>
      <c r="AU2953" s="19" t="s">
        <v>82</v>
      </c>
    </row>
    <row r="2954" spans="1:65" s="2" customFormat="1" ht="16.5" customHeight="1">
      <c r="A2954" s="34"/>
      <c r="B2954" s="145"/>
      <c r="C2954" s="198" t="s">
        <v>1403</v>
      </c>
      <c r="D2954" s="198" t="s">
        <v>361</v>
      </c>
      <c r="E2954" s="199" t="s">
        <v>8155</v>
      </c>
      <c r="F2954" s="200" t="s">
        <v>8156</v>
      </c>
      <c r="G2954" s="201" t="s">
        <v>4360</v>
      </c>
      <c r="H2954" s="202">
        <v>1</v>
      </c>
      <c r="I2954" s="203"/>
      <c r="J2954" s="204">
        <f>ROUND(I2954*H2954,2)</f>
        <v>0</v>
      </c>
      <c r="K2954" s="205"/>
      <c r="L2954" s="206"/>
      <c r="M2954" s="207" t="s">
        <v>3</v>
      </c>
      <c r="N2954" s="208" t="s">
        <v>44</v>
      </c>
      <c r="O2954" s="55"/>
      <c r="P2954" s="156">
        <f>O2954*H2954</f>
        <v>0</v>
      </c>
      <c r="Q2954" s="156">
        <v>0</v>
      </c>
      <c r="R2954" s="156">
        <f>Q2954*H2954</f>
        <v>0</v>
      </c>
      <c r="S2954" s="156">
        <v>0</v>
      </c>
      <c r="T2954" s="157">
        <f>S2954*H2954</f>
        <v>0</v>
      </c>
      <c r="U2954" s="34"/>
      <c r="V2954" s="34"/>
      <c r="W2954" s="34"/>
      <c r="X2954" s="34"/>
      <c r="Y2954" s="34"/>
      <c r="Z2954" s="34"/>
      <c r="AA2954" s="34"/>
      <c r="AB2954" s="34"/>
      <c r="AC2954" s="34"/>
      <c r="AD2954" s="34"/>
      <c r="AE2954" s="34"/>
      <c r="AR2954" s="158" t="s">
        <v>572</v>
      </c>
      <c r="AT2954" s="158" t="s">
        <v>361</v>
      </c>
      <c r="AU2954" s="158" t="s">
        <v>82</v>
      </c>
      <c r="AY2954" s="19" t="s">
        <v>252</v>
      </c>
      <c r="BE2954" s="159">
        <f>IF(N2954="základní",J2954,0)</f>
        <v>0</v>
      </c>
      <c r="BF2954" s="159">
        <f>IF(N2954="snížená",J2954,0)</f>
        <v>0</v>
      </c>
      <c r="BG2954" s="159">
        <f>IF(N2954="zákl. přenesená",J2954,0)</f>
        <v>0</v>
      </c>
      <c r="BH2954" s="159">
        <f>IF(N2954="sníž. přenesená",J2954,0)</f>
        <v>0</v>
      </c>
      <c r="BI2954" s="159">
        <f>IF(N2954="nulová",J2954,0)</f>
        <v>0</v>
      </c>
      <c r="BJ2954" s="19" t="s">
        <v>80</v>
      </c>
      <c r="BK2954" s="159">
        <f>ROUND(I2954*H2954,2)</f>
        <v>0</v>
      </c>
      <c r="BL2954" s="19" t="s">
        <v>406</v>
      </c>
      <c r="BM2954" s="158" t="s">
        <v>8157</v>
      </c>
    </row>
    <row r="2955" spans="1:65" s="2" customFormat="1" ht="11.25">
      <c r="A2955" s="34"/>
      <c r="B2955" s="35"/>
      <c r="C2955" s="34"/>
      <c r="D2955" s="160" t="s">
        <v>260</v>
      </c>
      <c r="E2955" s="34"/>
      <c r="F2955" s="161" t="s">
        <v>8156</v>
      </c>
      <c r="G2955" s="34"/>
      <c r="H2955" s="34"/>
      <c r="I2955" s="162"/>
      <c r="J2955" s="34"/>
      <c r="K2955" s="34"/>
      <c r="L2955" s="35"/>
      <c r="M2955" s="163"/>
      <c r="N2955" s="164"/>
      <c r="O2955" s="55"/>
      <c r="P2955" s="55"/>
      <c r="Q2955" s="55"/>
      <c r="R2955" s="55"/>
      <c r="S2955" s="55"/>
      <c r="T2955" s="56"/>
      <c r="U2955" s="34"/>
      <c r="V2955" s="34"/>
      <c r="W2955" s="34"/>
      <c r="X2955" s="34"/>
      <c r="Y2955" s="34"/>
      <c r="Z2955" s="34"/>
      <c r="AA2955" s="34"/>
      <c r="AB2955" s="34"/>
      <c r="AC2955" s="34"/>
      <c r="AD2955" s="34"/>
      <c r="AE2955" s="34"/>
      <c r="AT2955" s="19" t="s">
        <v>260</v>
      </c>
      <c r="AU2955" s="19" t="s">
        <v>82</v>
      </c>
    </row>
    <row r="2956" spans="1:65" s="2" customFormat="1" ht="48.75">
      <c r="A2956" s="34"/>
      <c r="B2956" s="35"/>
      <c r="C2956" s="34"/>
      <c r="D2956" s="160" t="s">
        <v>2284</v>
      </c>
      <c r="E2956" s="34"/>
      <c r="F2956" s="211" t="s">
        <v>8118</v>
      </c>
      <c r="G2956" s="34"/>
      <c r="H2956" s="34"/>
      <c r="I2956" s="162"/>
      <c r="J2956" s="34"/>
      <c r="K2956" s="34"/>
      <c r="L2956" s="35"/>
      <c r="M2956" s="163"/>
      <c r="N2956" s="164"/>
      <c r="O2956" s="55"/>
      <c r="P2956" s="55"/>
      <c r="Q2956" s="55"/>
      <c r="R2956" s="55"/>
      <c r="S2956" s="55"/>
      <c r="T2956" s="56"/>
      <c r="U2956" s="34"/>
      <c r="V2956" s="34"/>
      <c r="W2956" s="34"/>
      <c r="X2956" s="34"/>
      <c r="Y2956" s="34"/>
      <c r="Z2956" s="34"/>
      <c r="AA2956" s="34"/>
      <c r="AB2956" s="34"/>
      <c r="AC2956" s="34"/>
      <c r="AD2956" s="34"/>
      <c r="AE2956" s="34"/>
      <c r="AT2956" s="19" t="s">
        <v>2284</v>
      </c>
      <c r="AU2956" s="19" t="s">
        <v>82</v>
      </c>
    </row>
    <row r="2957" spans="1:65" s="2" customFormat="1" ht="16.5" customHeight="1">
      <c r="A2957" s="34"/>
      <c r="B2957" s="145"/>
      <c r="C2957" s="198" t="s">
        <v>1411</v>
      </c>
      <c r="D2957" s="198" t="s">
        <v>361</v>
      </c>
      <c r="E2957" s="199" t="s">
        <v>8158</v>
      </c>
      <c r="F2957" s="200" t="s">
        <v>8159</v>
      </c>
      <c r="G2957" s="201" t="s">
        <v>4360</v>
      </c>
      <c r="H2957" s="202">
        <v>1</v>
      </c>
      <c r="I2957" s="203"/>
      <c r="J2957" s="204">
        <f>ROUND(I2957*H2957,2)</f>
        <v>0</v>
      </c>
      <c r="K2957" s="205"/>
      <c r="L2957" s="206"/>
      <c r="M2957" s="207" t="s">
        <v>3</v>
      </c>
      <c r="N2957" s="208" t="s">
        <v>44</v>
      </c>
      <c r="O2957" s="55"/>
      <c r="P2957" s="156">
        <f>O2957*H2957</f>
        <v>0</v>
      </c>
      <c r="Q2957" s="156">
        <v>0</v>
      </c>
      <c r="R2957" s="156">
        <f>Q2957*H2957</f>
        <v>0</v>
      </c>
      <c r="S2957" s="156">
        <v>0</v>
      </c>
      <c r="T2957" s="157">
        <f>S2957*H2957</f>
        <v>0</v>
      </c>
      <c r="U2957" s="34"/>
      <c r="V2957" s="34"/>
      <c r="W2957" s="34"/>
      <c r="X2957" s="34"/>
      <c r="Y2957" s="34"/>
      <c r="Z2957" s="34"/>
      <c r="AA2957" s="34"/>
      <c r="AB2957" s="34"/>
      <c r="AC2957" s="34"/>
      <c r="AD2957" s="34"/>
      <c r="AE2957" s="34"/>
      <c r="AR2957" s="158" t="s">
        <v>572</v>
      </c>
      <c r="AT2957" s="158" t="s">
        <v>361</v>
      </c>
      <c r="AU2957" s="158" t="s">
        <v>82</v>
      </c>
      <c r="AY2957" s="19" t="s">
        <v>252</v>
      </c>
      <c r="BE2957" s="159">
        <f>IF(N2957="základní",J2957,0)</f>
        <v>0</v>
      </c>
      <c r="BF2957" s="159">
        <f>IF(N2957="snížená",J2957,0)</f>
        <v>0</v>
      </c>
      <c r="BG2957" s="159">
        <f>IF(N2957="zákl. přenesená",J2957,0)</f>
        <v>0</v>
      </c>
      <c r="BH2957" s="159">
        <f>IF(N2957="sníž. přenesená",J2957,0)</f>
        <v>0</v>
      </c>
      <c r="BI2957" s="159">
        <f>IF(N2957="nulová",J2957,0)</f>
        <v>0</v>
      </c>
      <c r="BJ2957" s="19" t="s">
        <v>80</v>
      </c>
      <c r="BK2957" s="159">
        <f>ROUND(I2957*H2957,2)</f>
        <v>0</v>
      </c>
      <c r="BL2957" s="19" t="s">
        <v>406</v>
      </c>
      <c r="BM2957" s="158" t="s">
        <v>8160</v>
      </c>
    </row>
    <row r="2958" spans="1:65" s="2" customFormat="1" ht="11.25">
      <c r="A2958" s="34"/>
      <c r="B2958" s="35"/>
      <c r="C2958" s="34"/>
      <c r="D2958" s="160" t="s">
        <v>260</v>
      </c>
      <c r="E2958" s="34"/>
      <c r="F2958" s="161" t="s">
        <v>8159</v>
      </c>
      <c r="G2958" s="34"/>
      <c r="H2958" s="34"/>
      <c r="I2958" s="162"/>
      <c r="J2958" s="34"/>
      <c r="K2958" s="34"/>
      <c r="L2958" s="35"/>
      <c r="M2958" s="163"/>
      <c r="N2958" s="164"/>
      <c r="O2958" s="55"/>
      <c r="P2958" s="55"/>
      <c r="Q2958" s="55"/>
      <c r="R2958" s="55"/>
      <c r="S2958" s="55"/>
      <c r="T2958" s="56"/>
      <c r="U2958" s="34"/>
      <c r="V2958" s="34"/>
      <c r="W2958" s="34"/>
      <c r="X2958" s="34"/>
      <c r="Y2958" s="34"/>
      <c r="Z2958" s="34"/>
      <c r="AA2958" s="34"/>
      <c r="AB2958" s="34"/>
      <c r="AC2958" s="34"/>
      <c r="AD2958" s="34"/>
      <c r="AE2958" s="34"/>
      <c r="AT2958" s="19" t="s">
        <v>260</v>
      </c>
      <c r="AU2958" s="19" t="s">
        <v>82</v>
      </c>
    </row>
    <row r="2959" spans="1:65" s="2" customFormat="1" ht="48.75">
      <c r="A2959" s="34"/>
      <c r="B2959" s="35"/>
      <c r="C2959" s="34"/>
      <c r="D2959" s="160" t="s">
        <v>2284</v>
      </c>
      <c r="E2959" s="34"/>
      <c r="F2959" s="211" t="s">
        <v>8118</v>
      </c>
      <c r="G2959" s="34"/>
      <c r="H2959" s="34"/>
      <c r="I2959" s="162"/>
      <c r="J2959" s="34"/>
      <c r="K2959" s="34"/>
      <c r="L2959" s="35"/>
      <c r="M2959" s="163"/>
      <c r="N2959" s="164"/>
      <c r="O2959" s="55"/>
      <c r="P2959" s="55"/>
      <c r="Q2959" s="55"/>
      <c r="R2959" s="55"/>
      <c r="S2959" s="55"/>
      <c r="T2959" s="56"/>
      <c r="U2959" s="34"/>
      <c r="V2959" s="34"/>
      <c r="W2959" s="34"/>
      <c r="X2959" s="34"/>
      <c r="Y2959" s="34"/>
      <c r="Z2959" s="34"/>
      <c r="AA2959" s="34"/>
      <c r="AB2959" s="34"/>
      <c r="AC2959" s="34"/>
      <c r="AD2959" s="34"/>
      <c r="AE2959" s="34"/>
      <c r="AT2959" s="19" t="s">
        <v>2284</v>
      </c>
      <c r="AU2959" s="19" t="s">
        <v>82</v>
      </c>
    </row>
    <row r="2960" spans="1:65" s="2" customFormat="1" ht="16.5" customHeight="1">
      <c r="A2960" s="34"/>
      <c r="B2960" s="145"/>
      <c r="C2960" s="198" t="s">
        <v>1418</v>
      </c>
      <c r="D2960" s="198" t="s">
        <v>361</v>
      </c>
      <c r="E2960" s="199" t="s">
        <v>8161</v>
      </c>
      <c r="F2960" s="200" t="s">
        <v>8162</v>
      </c>
      <c r="G2960" s="201" t="s">
        <v>4360</v>
      </c>
      <c r="H2960" s="202">
        <v>1</v>
      </c>
      <c r="I2960" s="203"/>
      <c r="J2960" s="204">
        <f>ROUND(I2960*H2960,2)</f>
        <v>0</v>
      </c>
      <c r="K2960" s="205"/>
      <c r="L2960" s="206"/>
      <c r="M2960" s="207" t="s">
        <v>3</v>
      </c>
      <c r="N2960" s="208" t="s">
        <v>44</v>
      </c>
      <c r="O2960" s="55"/>
      <c r="P2960" s="156">
        <f>O2960*H2960</f>
        <v>0</v>
      </c>
      <c r="Q2960" s="156">
        <v>0</v>
      </c>
      <c r="R2960" s="156">
        <f>Q2960*H2960</f>
        <v>0</v>
      </c>
      <c r="S2960" s="156">
        <v>0</v>
      </c>
      <c r="T2960" s="157">
        <f>S2960*H2960</f>
        <v>0</v>
      </c>
      <c r="U2960" s="34"/>
      <c r="V2960" s="34"/>
      <c r="W2960" s="34"/>
      <c r="X2960" s="34"/>
      <c r="Y2960" s="34"/>
      <c r="Z2960" s="34"/>
      <c r="AA2960" s="34"/>
      <c r="AB2960" s="34"/>
      <c r="AC2960" s="34"/>
      <c r="AD2960" s="34"/>
      <c r="AE2960" s="34"/>
      <c r="AR2960" s="158" t="s">
        <v>572</v>
      </c>
      <c r="AT2960" s="158" t="s">
        <v>361</v>
      </c>
      <c r="AU2960" s="158" t="s">
        <v>82</v>
      </c>
      <c r="AY2960" s="19" t="s">
        <v>252</v>
      </c>
      <c r="BE2960" s="159">
        <f>IF(N2960="základní",J2960,0)</f>
        <v>0</v>
      </c>
      <c r="BF2960" s="159">
        <f>IF(N2960="snížená",J2960,0)</f>
        <v>0</v>
      </c>
      <c r="BG2960" s="159">
        <f>IF(N2960="zákl. přenesená",J2960,0)</f>
        <v>0</v>
      </c>
      <c r="BH2960" s="159">
        <f>IF(N2960="sníž. přenesená",J2960,0)</f>
        <v>0</v>
      </c>
      <c r="BI2960" s="159">
        <f>IF(N2960="nulová",J2960,0)</f>
        <v>0</v>
      </c>
      <c r="BJ2960" s="19" t="s">
        <v>80</v>
      </c>
      <c r="BK2960" s="159">
        <f>ROUND(I2960*H2960,2)</f>
        <v>0</v>
      </c>
      <c r="BL2960" s="19" t="s">
        <v>406</v>
      </c>
      <c r="BM2960" s="158" t="s">
        <v>8163</v>
      </c>
    </row>
    <row r="2961" spans="1:65" s="2" customFormat="1" ht="11.25">
      <c r="A2961" s="34"/>
      <c r="B2961" s="35"/>
      <c r="C2961" s="34"/>
      <c r="D2961" s="160" t="s">
        <v>260</v>
      </c>
      <c r="E2961" s="34"/>
      <c r="F2961" s="161" t="s">
        <v>8162</v>
      </c>
      <c r="G2961" s="34"/>
      <c r="H2961" s="34"/>
      <c r="I2961" s="162"/>
      <c r="J2961" s="34"/>
      <c r="K2961" s="34"/>
      <c r="L2961" s="35"/>
      <c r="M2961" s="163"/>
      <c r="N2961" s="164"/>
      <c r="O2961" s="55"/>
      <c r="P2961" s="55"/>
      <c r="Q2961" s="55"/>
      <c r="R2961" s="55"/>
      <c r="S2961" s="55"/>
      <c r="T2961" s="56"/>
      <c r="U2961" s="34"/>
      <c r="V2961" s="34"/>
      <c r="W2961" s="34"/>
      <c r="X2961" s="34"/>
      <c r="Y2961" s="34"/>
      <c r="Z2961" s="34"/>
      <c r="AA2961" s="34"/>
      <c r="AB2961" s="34"/>
      <c r="AC2961" s="34"/>
      <c r="AD2961" s="34"/>
      <c r="AE2961" s="34"/>
      <c r="AT2961" s="19" t="s">
        <v>260</v>
      </c>
      <c r="AU2961" s="19" t="s">
        <v>82</v>
      </c>
    </row>
    <row r="2962" spans="1:65" s="2" customFormat="1" ht="48.75">
      <c r="A2962" s="34"/>
      <c r="B2962" s="35"/>
      <c r="C2962" s="34"/>
      <c r="D2962" s="160" t="s">
        <v>2284</v>
      </c>
      <c r="E2962" s="34"/>
      <c r="F2962" s="211" t="s">
        <v>8118</v>
      </c>
      <c r="G2962" s="34"/>
      <c r="H2962" s="34"/>
      <c r="I2962" s="162"/>
      <c r="J2962" s="34"/>
      <c r="K2962" s="34"/>
      <c r="L2962" s="35"/>
      <c r="M2962" s="163"/>
      <c r="N2962" s="164"/>
      <c r="O2962" s="55"/>
      <c r="P2962" s="55"/>
      <c r="Q2962" s="55"/>
      <c r="R2962" s="55"/>
      <c r="S2962" s="55"/>
      <c r="T2962" s="56"/>
      <c r="U2962" s="34"/>
      <c r="V2962" s="34"/>
      <c r="W2962" s="34"/>
      <c r="X2962" s="34"/>
      <c r="Y2962" s="34"/>
      <c r="Z2962" s="34"/>
      <c r="AA2962" s="34"/>
      <c r="AB2962" s="34"/>
      <c r="AC2962" s="34"/>
      <c r="AD2962" s="34"/>
      <c r="AE2962" s="34"/>
      <c r="AT2962" s="19" t="s">
        <v>2284</v>
      </c>
      <c r="AU2962" s="19" t="s">
        <v>82</v>
      </c>
    </row>
    <row r="2963" spans="1:65" s="2" customFormat="1" ht="16.5" customHeight="1">
      <c r="A2963" s="34"/>
      <c r="B2963" s="145"/>
      <c r="C2963" s="198" t="s">
        <v>1439</v>
      </c>
      <c r="D2963" s="198" t="s">
        <v>361</v>
      </c>
      <c r="E2963" s="199" t="s">
        <v>8164</v>
      </c>
      <c r="F2963" s="200" t="s">
        <v>8165</v>
      </c>
      <c r="G2963" s="201" t="s">
        <v>4360</v>
      </c>
      <c r="H2963" s="202">
        <v>1</v>
      </c>
      <c r="I2963" s="203"/>
      <c r="J2963" s="204">
        <f>ROUND(I2963*H2963,2)</f>
        <v>0</v>
      </c>
      <c r="K2963" s="205"/>
      <c r="L2963" s="206"/>
      <c r="M2963" s="207" t="s">
        <v>3</v>
      </c>
      <c r="N2963" s="208" t="s">
        <v>44</v>
      </c>
      <c r="O2963" s="55"/>
      <c r="P2963" s="156">
        <f>O2963*H2963</f>
        <v>0</v>
      </c>
      <c r="Q2963" s="156">
        <v>0</v>
      </c>
      <c r="R2963" s="156">
        <f>Q2963*H2963</f>
        <v>0</v>
      </c>
      <c r="S2963" s="156">
        <v>0</v>
      </c>
      <c r="T2963" s="157">
        <f>S2963*H2963</f>
        <v>0</v>
      </c>
      <c r="U2963" s="34"/>
      <c r="V2963" s="34"/>
      <c r="W2963" s="34"/>
      <c r="X2963" s="34"/>
      <c r="Y2963" s="34"/>
      <c r="Z2963" s="34"/>
      <c r="AA2963" s="34"/>
      <c r="AB2963" s="34"/>
      <c r="AC2963" s="34"/>
      <c r="AD2963" s="34"/>
      <c r="AE2963" s="34"/>
      <c r="AR2963" s="158" t="s">
        <v>572</v>
      </c>
      <c r="AT2963" s="158" t="s">
        <v>361</v>
      </c>
      <c r="AU2963" s="158" t="s">
        <v>82</v>
      </c>
      <c r="AY2963" s="19" t="s">
        <v>252</v>
      </c>
      <c r="BE2963" s="159">
        <f>IF(N2963="základní",J2963,0)</f>
        <v>0</v>
      </c>
      <c r="BF2963" s="159">
        <f>IF(N2963="snížená",J2963,0)</f>
        <v>0</v>
      </c>
      <c r="BG2963" s="159">
        <f>IF(N2963="zákl. přenesená",J2963,0)</f>
        <v>0</v>
      </c>
      <c r="BH2963" s="159">
        <f>IF(N2963="sníž. přenesená",J2963,0)</f>
        <v>0</v>
      </c>
      <c r="BI2963" s="159">
        <f>IF(N2963="nulová",J2963,0)</f>
        <v>0</v>
      </c>
      <c r="BJ2963" s="19" t="s">
        <v>80</v>
      </c>
      <c r="BK2963" s="159">
        <f>ROUND(I2963*H2963,2)</f>
        <v>0</v>
      </c>
      <c r="BL2963" s="19" t="s">
        <v>406</v>
      </c>
      <c r="BM2963" s="158" t="s">
        <v>8166</v>
      </c>
    </row>
    <row r="2964" spans="1:65" s="2" customFormat="1" ht="11.25">
      <c r="A2964" s="34"/>
      <c r="B2964" s="35"/>
      <c r="C2964" s="34"/>
      <c r="D2964" s="160" t="s">
        <v>260</v>
      </c>
      <c r="E2964" s="34"/>
      <c r="F2964" s="161" t="s">
        <v>8165</v>
      </c>
      <c r="G2964" s="34"/>
      <c r="H2964" s="34"/>
      <c r="I2964" s="162"/>
      <c r="J2964" s="34"/>
      <c r="K2964" s="34"/>
      <c r="L2964" s="35"/>
      <c r="M2964" s="163"/>
      <c r="N2964" s="164"/>
      <c r="O2964" s="55"/>
      <c r="P2964" s="55"/>
      <c r="Q2964" s="55"/>
      <c r="R2964" s="55"/>
      <c r="S2964" s="55"/>
      <c r="T2964" s="56"/>
      <c r="U2964" s="34"/>
      <c r="V2964" s="34"/>
      <c r="W2964" s="34"/>
      <c r="X2964" s="34"/>
      <c r="Y2964" s="34"/>
      <c r="Z2964" s="34"/>
      <c r="AA2964" s="34"/>
      <c r="AB2964" s="34"/>
      <c r="AC2964" s="34"/>
      <c r="AD2964" s="34"/>
      <c r="AE2964" s="34"/>
      <c r="AT2964" s="19" t="s">
        <v>260</v>
      </c>
      <c r="AU2964" s="19" t="s">
        <v>82</v>
      </c>
    </row>
    <row r="2965" spans="1:65" s="2" customFormat="1" ht="48.75">
      <c r="A2965" s="34"/>
      <c r="B2965" s="35"/>
      <c r="C2965" s="34"/>
      <c r="D2965" s="160" t="s">
        <v>2284</v>
      </c>
      <c r="E2965" s="34"/>
      <c r="F2965" s="211" t="s">
        <v>8118</v>
      </c>
      <c r="G2965" s="34"/>
      <c r="H2965" s="34"/>
      <c r="I2965" s="162"/>
      <c r="J2965" s="34"/>
      <c r="K2965" s="34"/>
      <c r="L2965" s="35"/>
      <c r="M2965" s="163"/>
      <c r="N2965" s="164"/>
      <c r="O2965" s="55"/>
      <c r="P2965" s="55"/>
      <c r="Q2965" s="55"/>
      <c r="R2965" s="55"/>
      <c r="S2965" s="55"/>
      <c r="T2965" s="56"/>
      <c r="U2965" s="34"/>
      <c r="V2965" s="34"/>
      <c r="W2965" s="34"/>
      <c r="X2965" s="34"/>
      <c r="Y2965" s="34"/>
      <c r="Z2965" s="34"/>
      <c r="AA2965" s="34"/>
      <c r="AB2965" s="34"/>
      <c r="AC2965" s="34"/>
      <c r="AD2965" s="34"/>
      <c r="AE2965" s="34"/>
      <c r="AT2965" s="19" t="s">
        <v>2284</v>
      </c>
      <c r="AU2965" s="19" t="s">
        <v>82</v>
      </c>
    </row>
    <row r="2966" spans="1:65" s="2" customFormat="1" ht="16.5" customHeight="1">
      <c r="A2966" s="34"/>
      <c r="B2966" s="145"/>
      <c r="C2966" s="198" t="s">
        <v>1444</v>
      </c>
      <c r="D2966" s="198" t="s">
        <v>361</v>
      </c>
      <c r="E2966" s="199" t="s">
        <v>8167</v>
      </c>
      <c r="F2966" s="200" t="s">
        <v>8168</v>
      </c>
      <c r="G2966" s="201" t="s">
        <v>4360</v>
      </c>
      <c r="H2966" s="202">
        <v>1</v>
      </c>
      <c r="I2966" s="203"/>
      <c r="J2966" s="204">
        <f>ROUND(I2966*H2966,2)</f>
        <v>0</v>
      </c>
      <c r="K2966" s="205"/>
      <c r="L2966" s="206"/>
      <c r="M2966" s="207" t="s">
        <v>3</v>
      </c>
      <c r="N2966" s="208" t="s">
        <v>44</v>
      </c>
      <c r="O2966" s="55"/>
      <c r="P2966" s="156">
        <f>O2966*H2966</f>
        <v>0</v>
      </c>
      <c r="Q2966" s="156">
        <v>0</v>
      </c>
      <c r="R2966" s="156">
        <f>Q2966*H2966</f>
        <v>0</v>
      </c>
      <c r="S2966" s="156">
        <v>0</v>
      </c>
      <c r="T2966" s="157">
        <f>S2966*H2966</f>
        <v>0</v>
      </c>
      <c r="U2966" s="34"/>
      <c r="V2966" s="34"/>
      <c r="W2966" s="34"/>
      <c r="X2966" s="34"/>
      <c r="Y2966" s="34"/>
      <c r="Z2966" s="34"/>
      <c r="AA2966" s="34"/>
      <c r="AB2966" s="34"/>
      <c r="AC2966" s="34"/>
      <c r="AD2966" s="34"/>
      <c r="AE2966" s="34"/>
      <c r="AR2966" s="158" t="s">
        <v>572</v>
      </c>
      <c r="AT2966" s="158" t="s">
        <v>361</v>
      </c>
      <c r="AU2966" s="158" t="s">
        <v>82</v>
      </c>
      <c r="AY2966" s="19" t="s">
        <v>252</v>
      </c>
      <c r="BE2966" s="159">
        <f>IF(N2966="základní",J2966,0)</f>
        <v>0</v>
      </c>
      <c r="BF2966" s="159">
        <f>IF(N2966="snížená",J2966,0)</f>
        <v>0</v>
      </c>
      <c r="BG2966" s="159">
        <f>IF(N2966="zákl. přenesená",J2966,0)</f>
        <v>0</v>
      </c>
      <c r="BH2966" s="159">
        <f>IF(N2966="sníž. přenesená",J2966,0)</f>
        <v>0</v>
      </c>
      <c r="BI2966" s="159">
        <f>IF(N2966="nulová",J2966,0)</f>
        <v>0</v>
      </c>
      <c r="BJ2966" s="19" t="s">
        <v>80</v>
      </c>
      <c r="BK2966" s="159">
        <f>ROUND(I2966*H2966,2)</f>
        <v>0</v>
      </c>
      <c r="BL2966" s="19" t="s">
        <v>406</v>
      </c>
      <c r="BM2966" s="158" t="s">
        <v>8169</v>
      </c>
    </row>
    <row r="2967" spans="1:65" s="2" customFormat="1" ht="11.25">
      <c r="A2967" s="34"/>
      <c r="B2967" s="35"/>
      <c r="C2967" s="34"/>
      <c r="D2967" s="160" t="s">
        <v>260</v>
      </c>
      <c r="E2967" s="34"/>
      <c r="F2967" s="161" t="s">
        <v>8168</v>
      </c>
      <c r="G2967" s="34"/>
      <c r="H2967" s="34"/>
      <c r="I2967" s="162"/>
      <c r="J2967" s="34"/>
      <c r="K2967" s="34"/>
      <c r="L2967" s="35"/>
      <c r="M2967" s="163"/>
      <c r="N2967" s="164"/>
      <c r="O2967" s="55"/>
      <c r="P2967" s="55"/>
      <c r="Q2967" s="55"/>
      <c r="R2967" s="55"/>
      <c r="S2967" s="55"/>
      <c r="T2967" s="56"/>
      <c r="U2967" s="34"/>
      <c r="V2967" s="34"/>
      <c r="W2967" s="34"/>
      <c r="X2967" s="34"/>
      <c r="Y2967" s="34"/>
      <c r="Z2967" s="34"/>
      <c r="AA2967" s="34"/>
      <c r="AB2967" s="34"/>
      <c r="AC2967" s="34"/>
      <c r="AD2967" s="34"/>
      <c r="AE2967" s="34"/>
      <c r="AT2967" s="19" t="s">
        <v>260</v>
      </c>
      <c r="AU2967" s="19" t="s">
        <v>82</v>
      </c>
    </row>
    <row r="2968" spans="1:65" s="2" customFormat="1" ht="48.75">
      <c r="A2968" s="34"/>
      <c r="B2968" s="35"/>
      <c r="C2968" s="34"/>
      <c r="D2968" s="160" t="s">
        <v>2284</v>
      </c>
      <c r="E2968" s="34"/>
      <c r="F2968" s="211" t="s">
        <v>8118</v>
      </c>
      <c r="G2968" s="34"/>
      <c r="H2968" s="34"/>
      <c r="I2968" s="162"/>
      <c r="J2968" s="34"/>
      <c r="K2968" s="34"/>
      <c r="L2968" s="35"/>
      <c r="M2968" s="163"/>
      <c r="N2968" s="164"/>
      <c r="O2968" s="55"/>
      <c r="P2968" s="55"/>
      <c r="Q2968" s="55"/>
      <c r="R2968" s="55"/>
      <c r="S2968" s="55"/>
      <c r="T2968" s="56"/>
      <c r="U2968" s="34"/>
      <c r="V2968" s="34"/>
      <c r="W2968" s="34"/>
      <c r="X2968" s="34"/>
      <c r="Y2968" s="34"/>
      <c r="Z2968" s="34"/>
      <c r="AA2968" s="34"/>
      <c r="AB2968" s="34"/>
      <c r="AC2968" s="34"/>
      <c r="AD2968" s="34"/>
      <c r="AE2968" s="34"/>
      <c r="AT2968" s="19" t="s">
        <v>2284</v>
      </c>
      <c r="AU2968" s="19" t="s">
        <v>82</v>
      </c>
    </row>
    <row r="2969" spans="1:65" s="2" customFormat="1" ht="16.5" customHeight="1">
      <c r="A2969" s="34"/>
      <c r="B2969" s="145"/>
      <c r="C2969" s="198" t="s">
        <v>1450</v>
      </c>
      <c r="D2969" s="198" t="s">
        <v>361</v>
      </c>
      <c r="E2969" s="199" t="s">
        <v>8170</v>
      </c>
      <c r="F2969" s="200" t="s">
        <v>8171</v>
      </c>
      <c r="G2969" s="201" t="s">
        <v>4360</v>
      </c>
      <c r="H2969" s="202">
        <v>1</v>
      </c>
      <c r="I2969" s="203"/>
      <c r="J2969" s="204">
        <f>ROUND(I2969*H2969,2)</f>
        <v>0</v>
      </c>
      <c r="K2969" s="205"/>
      <c r="L2969" s="206"/>
      <c r="M2969" s="207" t="s">
        <v>3</v>
      </c>
      <c r="N2969" s="208" t="s">
        <v>44</v>
      </c>
      <c r="O2969" s="55"/>
      <c r="P2969" s="156">
        <f>O2969*H2969</f>
        <v>0</v>
      </c>
      <c r="Q2969" s="156">
        <v>0</v>
      </c>
      <c r="R2969" s="156">
        <f>Q2969*H2969</f>
        <v>0</v>
      </c>
      <c r="S2969" s="156">
        <v>0</v>
      </c>
      <c r="T2969" s="157">
        <f>S2969*H2969</f>
        <v>0</v>
      </c>
      <c r="U2969" s="34"/>
      <c r="V2969" s="34"/>
      <c r="W2969" s="34"/>
      <c r="X2969" s="34"/>
      <c r="Y2969" s="34"/>
      <c r="Z2969" s="34"/>
      <c r="AA2969" s="34"/>
      <c r="AB2969" s="34"/>
      <c r="AC2969" s="34"/>
      <c r="AD2969" s="34"/>
      <c r="AE2969" s="34"/>
      <c r="AR2969" s="158" t="s">
        <v>572</v>
      </c>
      <c r="AT2969" s="158" t="s">
        <v>361</v>
      </c>
      <c r="AU2969" s="158" t="s">
        <v>82</v>
      </c>
      <c r="AY2969" s="19" t="s">
        <v>252</v>
      </c>
      <c r="BE2969" s="159">
        <f>IF(N2969="základní",J2969,0)</f>
        <v>0</v>
      </c>
      <c r="BF2969" s="159">
        <f>IF(N2969="snížená",J2969,0)</f>
        <v>0</v>
      </c>
      <c r="BG2969" s="159">
        <f>IF(N2969="zákl. přenesená",J2969,0)</f>
        <v>0</v>
      </c>
      <c r="BH2969" s="159">
        <f>IF(N2969="sníž. přenesená",J2969,0)</f>
        <v>0</v>
      </c>
      <c r="BI2969" s="159">
        <f>IF(N2969="nulová",J2969,0)</f>
        <v>0</v>
      </c>
      <c r="BJ2969" s="19" t="s">
        <v>80</v>
      </c>
      <c r="BK2969" s="159">
        <f>ROUND(I2969*H2969,2)</f>
        <v>0</v>
      </c>
      <c r="BL2969" s="19" t="s">
        <v>406</v>
      </c>
      <c r="BM2969" s="158" t="s">
        <v>8172</v>
      </c>
    </row>
    <row r="2970" spans="1:65" s="2" customFormat="1" ht="11.25">
      <c r="A2970" s="34"/>
      <c r="B2970" s="35"/>
      <c r="C2970" s="34"/>
      <c r="D2970" s="160" t="s">
        <v>260</v>
      </c>
      <c r="E2970" s="34"/>
      <c r="F2970" s="161" t="s">
        <v>8171</v>
      </c>
      <c r="G2970" s="34"/>
      <c r="H2970" s="34"/>
      <c r="I2970" s="162"/>
      <c r="J2970" s="34"/>
      <c r="K2970" s="34"/>
      <c r="L2970" s="35"/>
      <c r="M2970" s="163"/>
      <c r="N2970" s="164"/>
      <c r="O2970" s="55"/>
      <c r="P2970" s="55"/>
      <c r="Q2970" s="55"/>
      <c r="R2970" s="55"/>
      <c r="S2970" s="55"/>
      <c r="T2970" s="56"/>
      <c r="U2970" s="34"/>
      <c r="V2970" s="34"/>
      <c r="W2970" s="34"/>
      <c r="X2970" s="34"/>
      <c r="Y2970" s="34"/>
      <c r="Z2970" s="34"/>
      <c r="AA2970" s="34"/>
      <c r="AB2970" s="34"/>
      <c r="AC2970" s="34"/>
      <c r="AD2970" s="34"/>
      <c r="AE2970" s="34"/>
      <c r="AT2970" s="19" t="s">
        <v>260</v>
      </c>
      <c r="AU2970" s="19" t="s">
        <v>82</v>
      </c>
    </row>
    <row r="2971" spans="1:65" s="2" customFormat="1" ht="48.75">
      <c r="A2971" s="34"/>
      <c r="B2971" s="35"/>
      <c r="C2971" s="34"/>
      <c r="D2971" s="160" t="s">
        <v>2284</v>
      </c>
      <c r="E2971" s="34"/>
      <c r="F2971" s="211" t="s">
        <v>8118</v>
      </c>
      <c r="G2971" s="34"/>
      <c r="H2971" s="34"/>
      <c r="I2971" s="162"/>
      <c r="J2971" s="34"/>
      <c r="K2971" s="34"/>
      <c r="L2971" s="35"/>
      <c r="M2971" s="163"/>
      <c r="N2971" s="164"/>
      <c r="O2971" s="55"/>
      <c r="P2971" s="55"/>
      <c r="Q2971" s="55"/>
      <c r="R2971" s="55"/>
      <c r="S2971" s="55"/>
      <c r="T2971" s="56"/>
      <c r="U2971" s="34"/>
      <c r="V2971" s="34"/>
      <c r="W2971" s="34"/>
      <c r="X2971" s="34"/>
      <c r="Y2971" s="34"/>
      <c r="Z2971" s="34"/>
      <c r="AA2971" s="34"/>
      <c r="AB2971" s="34"/>
      <c r="AC2971" s="34"/>
      <c r="AD2971" s="34"/>
      <c r="AE2971" s="34"/>
      <c r="AT2971" s="19" t="s">
        <v>2284</v>
      </c>
      <c r="AU2971" s="19" t="s">
        <v>82</v>
      </c>
    </row>
    <row r="2972" spans="1:65" s="2" customFormat="1" ht="16.5" customHeight="1">
      <c r="A2972" s="34"/>
      <c r="B2972" s="145"/>
      <c r="C2972" s="198" t="s">
        <v>1459</v>
      </c>
      <c r="D2972" s="198" t="s">
        <v>361</v>
      </c>
      <c r="E2972" s="199" t="s">
        <v>8173</v>
      </c>
      <c r="F2972" s="200" t="s">
        <v>8174</v>
      </c>
      <c r="G2972" s="201" t="s">
        <v>4360</v>
      </c>
      <c r="H2972" s="202">
        <v>1</v>
      </c>
      <c r="I2972" s="203"/>
      <c r="J2972" s="204">
        <f>ROUND(I2972*H2972,2)</f>
        <v>0</v>
      </c>
      <c r="K2972" s="205"/>
      <c r="L2972" s="206"/>
      <c r="M2972" s="207" t="s">
        <v>3</v>
      </c>
      <c r="N2972" s="208" t="s">
        <v>44</v>
      </c>
      <c r="O2972" s="55"/>
      <c r="P2972" s="156">
        <f>O2972*H2972</f>
        <v>0</v>
      </c>
      <c r="Q2972" s="156">
        <v>0</v>
      </c>
      <c r="R2972" s="156">
        <f>Q2972*H2972</f>
        <v>0</v>
      </c>
      <c r="S2972" s="156">
        <v>0</v>
      </c>
      <c r="T2972" s="157">
        <f>S2972*H2972</f>
        <v>0</v>
      </c>
      <c r="U2972" s="34"/>
      <c r="V2972" s="34"/>
      <c r="W2972" s="34"/>
      <c r="X2972" s="34"/>
      <c r="Y2972" s="34"/>
      <c r="Z2972" s="34"/>
      <c r="AA2972" s="34"/>
      <c r="AB2972" s="34"/>
      <c r="AC2972" s="34"/>
      <c r="AD2972" s="34"/>
      <c r="AE2972" s="34"/>
      <c r="AR2972" s="158" t="s">
        <v>572</v>
      </c>
      <c r="AT2972" s="158" t="s">
        <v>361</v>
      </c>
      <c r="AU2972" s="158" t="s">
        <v>82</v>
      </c>
      <c r="AY2972" s="19" t="s">
        <v>252</v>
      </c>
      <c r="BE2972" s="159">
        <f>IF(N2972="základní",J2972,0)</f>
        <v>0</v>
      </c>
      <c r="BF2972" s="159">
        <f>IF(N2972="snížená",J2972,0)</f>
        <v>0</v>
      </c>
      <c r="BG2972" s="159">
        <f>IF(N2972="zákl. přenesená",J2972,0)</f>
        <v>0</v>
      </c>
      <c r="BH2972" s="159">
        <f>IF(N2972="sníž. přenesená",J2972,0)</f>
        <v>0</v>
      </c>
      <c r="BI2972" s="159">
        <f>IF(N2972="nulová",J2972,0)</f>
        <v>0</v>
      </c>
      <c r="BJ2972" s="19" t="s">
        <v>80</v>
      </c>
      <c r="BK2972" s="159">
        <f>ROUND(I2972*H2972,2)</f>
        <v>0</v>
      </c>
      <c r="BL2972" s="19" t="s">
        <v>406</v>
      </c>
      <c r="BM2972" s="158" t="s">
        <v>8175</v>
      </c>
    </row>
    <row r="2973" spans="1:65" s="2" customFormat="1" ht="11.25">
      <c r="A2973" s="34"/>
      <c r="B2973" s="35"/>
      <c r="C2973" s="34"/>
      <c r="D2973" s="160" t="s">
        <v>260</v>
      </c>
      <c r="E2973" s="34"/>
      <c r="F2973" s="161" t="s">
        <v>8174</v>
      </c>
      <c r="G2973" s="34"/>
      <c r="H2973" s="34"/>
      <c r="I2973" s="162"/>
      <c r="J2973" s="34"/>
      <c r="K2973" s="34"/>
      <c r="L2973" s="35"/>
      <c r="M2973" s="163"/>
      <c r="N2973" s="164"/>
      <c r="O2973" s="55"/>
      <c r="P2973" s="55"/>
      <c r="Q2973" s="55"/>
      <c r="R2973" s="55"/>
      <c r="S2973" s="55"/>
      <c r="T2973" s="56"/>
      <c r="U2973" s="34"/>
      <c r="V2973" s="34"/>
      <c r="W2973" s="34"/>
      <c r="X2973" s="34"/>
      <c r="Y2973" s="34"/>
      <c r="Z2973" s="34"/>
      <c r="AA2973" s="34"/>
      <c r="AB2973" s="34"/>
      <c r="AC2973" s="34"/>
      <c r="AD2973" s="34"/>
      <c r="AE2973" s="34"/>
      <c r="AT2973" s="19" t="s">
        <v>260</v>
      </c>
      <c r="AU2973" s="19" t="s">
        <v>82</v>
      </c>
    </row>
    <row r="2974" spans="1:65" s="2" customFormat="1" ht="48.75">
      <c r="A2974" s="34"/>
      <c r="B2974" s="35"/>
      <c r="C2974" s="34"/>
      <c r="D2974" s="160" t="s">
        <v>2284</v>
      </c>
      <c r="E2974" s="34"/>
      <c r="F2974" s="211" t="s">
        <v>8118</v>
      </c>
      <c r="G2974" s="34"/>
      <c r="H2974" s="34"/>
      <c r="I2974" s="162"/>
      <c r="J2974" s="34"/>
      <c r="K2974" s="34"/>
      <c r="L2974" s="35"/>
      <c r="M2974" s="163"/>
      <c r="N2974" s="164"/>
      <c r="O2974" s="55"/>
      <c r="P2974" s="55"/>
      <c r="Q2974" s="55"/>
      <c r="R2974" s="55"/>
      <c r="S2974" s="55"/>
      <c r="T2974" s="56"/>
      <c r="U2974" s="34"/>
      <c r="V2974" s="34"/>
      <c r="W2974" s="34"/>
      <c r="X2974" s="34"/>
      <c r="Y2974" s="34"/>
      <c r="Z2974" s="34"/>
      <c r="AA2974" s="34"/>
      <c r="AB2974" s="34"/>
      <c r="AC2974" s="34"/>
      <c r="AD2974" s="34"/>
      <c r="AE2974" s="34"/>
      <c r="AT2974" s="19" t="s">
        <v>2284</v>
      </c>
      <c r="AU2974" s="19" t="s">
        <v>82</v>
      </c>
    </row>
    <row r="2975" spans="1:65" s="2" customFormat="1" ht="16.5" customHeight="1">
      <c r="A2975" s="34"/>
      <c r="B2975" s="145"/>
      <c r="C2975" s="198" t="s">
        <v>1464</v>
      </c>
      <c r="D2975" s="198" t="s">
        <v>361</v>
      </c>
      <c r="E2975" s="199" t="s">
        <v>8176</v>
      </c>
      <c r="F2975" s="200" t="s">
        <v>8177</v>
      </c>
      <c r="G2975" s="201" t="s">
        <v>4360</v>
      </c>
      <c r="H2975" s="202">
        <v>1</v>
      </c>
      <c r="I2975" s="203"/>
      <c r="J2975" s="204">
        <f>ROUND(I2975*H2975,2)</f>
        <v>0</v>
      </c>
      <c r="K2975" s="205"/>
      <c r="L2975" s="206"/>
      <c r="M2975" s="207" t="s">
        <v>3</v>
      </c>
      <c r="N2975" s="208" t="s">
        <v>44</v>
      </c>
      <c r="O2975" s="55"/>
      <c r="P2975" s="156">
        <f>O2975*H2975</f>
        <v>0</v>
      </c>
      <c r="Q2975" s="156">
        <v>0</v>
      </c>
      <c r="R2975" s="156">
        <f>Q2975*H2975</f>
        <v>0</v>
      </c>
      <c r="S2975" s="156">
        <v>0</v>
      </c>
      <c r="T2975" s="157">
        <f>S2975*H2975</f>
        <v>0</v>
      </c>
      <c r="U2975" s="34"/>
      <c r="V2975" s="34"/>
      <c r="W2975" s="34"/>
      <c r="X2975" s="34"/>
      <c r="Y2975" s="34"/>
      <c r="Z2975" s="34"/>
      <c r="AA2975" s="34"/>
      <c r="AB2975" s="34"/>
      <c r="AC2975" s="34"/>
      <c r="AD2975" s="34"/>
      <c r="AE2975" s="34"/>
      <c r="AR2975" s="158" t="s">
        <v>572</v>
      </c>
      <c r="AT2975" s="158" t="s">
        <v>361</v>
      </c>
      <c r="AU2975" s="158" t="s">
        <v>82</v>
      </c>
      <c r="AY2975" s="19" t="s">
        <v>252</v>
      </c>
      <c r="BE2975" s="159">
        <f>IF(N2975="základní",J2975,0)</f>
        <v>0</v>
      </c>
      <c r="BF2975" s="159">
        <f>IF(N2975="snížená",J2975,0)</f>
        <v>0</v>
      </c>
      <c r="BG2975" s="159">
        <f>IF(N2975="zákl. přenesená",J2975,0)</f>
        <v>0</v>
      </c>
      <c r="BH2975" s="159">
        <f>IF(N2975="sníž. přenesená",J2975,0)</f>
        <v>0</v>
      </c>
      <c r="BI2975" s="159">
        <f>IF(N2975="nulová",J2975,0)</f>
        <v>0</v>
      </c>
      <c r="BJ2975" s="19" t="s">
        <v>80</v>
      </c>
      <c r="BK2975" s="159">
        <f>ROUND(I2975*H2975,2)</f>
        <v>0</v>
      </c>
      <c r="BL2975" s="19" t="s">
        <v>406</v>
      </c>
      <c r="BM2975" s="158" t="s">
        <v>8178</v>
      </c>
    </row>
    <row r="2976" spans="1:65" s="2" customFormat="1" ht="11.25">
      <c r="A2976" s="34"/>
      <c r="B2976" s="35"/>
      <c r="C2976" s="34"/>
      <c r="D2976" s="160" t="s">
        <v>260</v>
      </c>
      <c r="E2976" s="34"/>
      <c r="F2976" s="161" t="s">
        <v>8177</v>
      </c>
      <c r="G2976" s="34"/>
      <c r="H2976" s="34"/>
      <c r="I2976" s="162"/>
      <c r="J2976" s="34"/>
      <c r="K2976" s="34"/>
      <c r="L2976" s="35"/>
      <c r="M2976" s="163"/>
      <c r="N2976" s="164"/>
      <c r="O2976" s="55"/>
      <c r="P2976" s="55"/>
      <c r="Q2976" s="55"/>
      <c r="R2976" s="55"/>
      <c r="S2976" s="55"/>
      <c r="T2976" s="56"/>
      <c r="U2976" s="34"/>
      <c r="V2976" s="34"/>
      <c r="W2976" s="34"/>
      <c r="X2976" s="34"/>
      <c r="Y2976" s="34"/>
      <c r="Z2976" s="34"/>
      <c r="AA2976" s="34"/>
      <c r="AB2976" s="34"/>
      <c r="AC2976" s="34"/>
      <c r="AD2976" s="34"/>
      <c r="AE2976" s="34"/>
      <c r="AT2976" s="19" t="s">
        <v>260</v>
      </c>
      <c r="AU2976" s="19" t="s">
        <v>82</v>
      </c>
    </row>
    <row r="2977" spans="1:65" s="2" customFormat="1" ht="48.75">
      <c r="A2977" s="34"/>
      <c r="B2977" s="35"/>
      <c r="C2977" s="34"/>
      <c r="D2977" s="160" t="s">
        <v>2284</v>
      </c>
      <c r="E2977" s="34"/>
      <c r="F2977" s="211" t="s">
        <v>8118</v>
      </c>
      <c r="G2977" s="34"/>
      <c r="H2977" s="34"/>
      <c r="I2977" s="162"/>
      <c r="J2977" s="34"/>
      <c r="K2977" s="34"/>
      <c r="L2977" s="35"/>
      <c r="M2977" s="163"/>
      <c r="N2977" s="164"/>
      <c r="O2977" s="55"/>
      <c r="P2977" s="55"/>
      <c r="Q2977" s="55"/>
      <c r="R2977" s="55"/>
      <c r="S2977" s="55"/>
      <c r="T2977" s="56"/>
      <c r="U2977" s="34"/>
      <c r="V2977" s="34"/>
      <c r="W2977" s="34"/>
      <c r="X2977" s="34"/>
      <c r="Y2977" s="34"/>
      <c r="Z2977" s="34"/>
      <c r="AA2977" s="34"/>
      <c r="AB2977" s="34"/>
      <c r="AC2977" s="34"/>
      <c r="AD2977" s="34"/>
      <c r="AE2977" s="34"/>
      <c r="AT2977" s="19" t="s">
        <v>2284</v>
      </c>
      <c r="AU2977" s="19" t="s">
        <v>82</v>
      </c>
    </row>
    <row r="2978" spans="1:65" s="2" customFormat="1" ht="16.5" customHeight="1">
      <c r="A2978" s="34"/>
      <c r="B2978" s="145"/>
      <c r="C2978" s="198" t="s">
        <v>1470</v>
      </c>
      <c r="D2978" s="198" t="s">
        <v>361</v>
      </c>
      <c r="E2978" s="199" t="s">
        <v>8179</v>
      </c>
      <c r="F2978" s="200" t="s">
        <v>8180</v>
      </c>
      <c r="G2978" s="201" t="s">
        <v>4360</v>
      </c>
      <c r="H2978" s="202">
        <v>1</v>
      </c>
      <c r="I2978" s="203"/>
      <c r="J2978" s="204">
        <f>ROUND(I2978*H2978,2)</f>
        <v>0</v>
      </c>
      <c r="K2978" s="205"/>
      <c r="L2978" s="206"/>
      <c r="M2978" s="207" t="s">
        <v>3</v>
      </c>
      <c r="N2978" s="208" t="s">
        <v>44</v>
      </c>
      <c r="O2978" s="55"/>
      <c r="P2978" s="156">
        <f>O2978*H2978</f>
        <v>0</v>
      </c>
      <c r="Q2978" s="156">
        <v>0</v>
      </c>
      <c r="R2978" s="156">
        <f>Q2978*H2978</f>
        <v>0</v>
      </c>
      <c r="S2978" s="156">
        <v>0</v>
      </c>
      <c r="T2978" s="157">
        <f>S2978*H2978</f>
        <v>0</v>
      </c>
      <c r="U2978" s="34"/>
      <c r="V2978" s="34"/>
      <c r="W2978" s="34"/>
      <c r="X2978" s="34"/>
      <c r="Y2978" s="34"/>
      <c r="Z2978" s="34"/>
      <c r="AA2978" s="34"/>
      <c r="AB2978" s="34"/>
      <c r="AC2978" s="34"/>
      <c r="AD2978" s="34"/>
      <c r="AE2978" s="34"/>
      <c r="AR2978" s="158" t="s">
        <v>572</v>
      </c>
      <c r="AT2978" s="158" t="s">
        <v>361</v>
      </c>
      <c r="AU2978" s="158" t="s">
        <v>82</v>
      </c>
      <c r="AY2978" s="19" t="s">
        <v>252</v>
      </c>
      <c r="BE2978" s="159">
        <f>IF(N2978="základní",J2978,0)</f>
        <v>0</v>
      </c>
      <c r="BF2978" s="159">
        <f>IF(N2978="snížená",J2978,0)</f>
        <v>0</v>
      </c>
      <c r="BG2978" s="159">
        <f>IF(N2978="zákl. přenesená",J2978,0)</f>
        <v>0</v>
      </c>
      <c r="BH2978" s="159">
        <f>IF(N2978="sníž. přenesená",J2978,0)</f>
        <v>0</v>
      </c>
      <c r="BI2978" s="159">
        <f>IF(N2978="nulová",J2978,0)</f>
        <v>0</v>
      </c>
      <c r="BJ2978" s="19" t="s">
        <v>80</v>
      </c>
      <c r="BK2978" s="159">
        <f>ROUND(I2978*H2978,2)</f>
        <v>0</v>
      </c>
      <c r="BL2978" s="19" t="s">
        <v>406</v>
      </c>
      <c r="BM2978" s="158" t="s">
        <v>8181</v>
      </c>
    </row>
    <row r="2979" spans="1:65" s="2" customFormat="1" ht="11.25">
      <c r="A2979" s="34"/>
      <c r="B2979" s="35"/>
      <c r="C2979" s="34"/>
      <c r="D2979" s="160" t="s">
        <v>260</v>
      </c>
      <c r="E2979" s="34"/>
      <c r="F2979" s="161" t="s">
        <v>8180</v>
      </c>
      <c r="G2979" s="34"/>
      <c r="H2979" s="34"/>
      <c r="I2979" s="162"/>
      <c r="J2979" s="34"/>
      <c r="K2979" s="34"/>
      <c r="L2979" s="35"/>
      <c r="M2979" s="163"/>
      <c r="N2979" s="164"/>
      <c r="O2979" s="55"/>
      <c r="P2979" s="55"/>
      <c r="Q2979" s="55"/>
      <c r="R2979" s="55"/>
      <c r="S2979" s="55"/>
      <c r="T2979" s="56"/>
      <c r="U2979" s="34"/>
      <c r="V2979" s="34"/>
      <c r="W2979" s="34"/>
      <c r="X2979" s="34"/>
      <c r="Y2979" s="34"/>
      <c r="Z2979" s="34"/>
      <c r="AA2979" s="34"/>
      <c r="AB2979" s="34"/>
      <c r="AC2979" s="34"/>
      <c r="AD2979" s="34"/>
      <c r="AE2979" s="34"/>
      <c r="AT2979" s="19" t="s">
        <v>260</v>
      </c>
      <c r="AU2979" s="19" t="s">
        <v>82</v>
      </c>
    </row>
    <row r="2980" spans="1:65" s="2" customFormat="1" ht="48.75">
      <c r="A2980" s="34"/>
      <c r="B2980" s="35"/>
      <c r="C2980" s="34"/>
      <c r="D2980" s="160" t="s">
        <v>2284</v>
      </c>
      <c r="E2980" s="34"/>
      <c r="F2980" s="211" t="s">
        <v>8118</v>
      </c>
      <c r="G2980" s="34"/>
      <c r="H2980" s="34"/>
      <c r="I2980" s="162"/>
      <c r="J2980" s="34"/>
      <c r="K2980" s="34"/>
      <c r="L2980" s="35"/>
      <c r="M2980" s="163"/>
      <c r="N2980" s="164"/>
      <c r="O2980" s="55"/>
      <c r="P2980" s="55"/>
      <c r="Q2980" s="55"/>
      <c r="R2980" s="55"/>
      <c r="S2980" s="55"/>
      <c r="T2980" s="56"/>
      <c r="U2980" s="34"/>
      <c r="V2980" s="34"/>
      <c r="W2980" s="34"/>
      <c r="X2980" s="34"/>
      <c r="Y2980" s="34"/>
      <c r="Z2980" s="34"/>
      <c r="AA2980" s="34"/>
      <c r="AB2980" s="34"/>
      <c r="AC2980" s="34"/>
      <c r="AD2980" s="34"/>
      <c r="AE2980" s="34"/>
      <c r="AT2980" s="19" t="s">
        <v>2284</v>
      </c>
      <c r="AU2980" s="19" t="s">
        <v>82</v>
      </c>
    </row>
    <row r="2981" spans="1:65" s="2" customFormat="1" ht="16.5" customHeight="1">
      <c r="A2981" s="34"/>
      <c r="B2981" s="145"/>
      <c r="C2981" s="198" t="s">
        <v>1475</v>
      </c>
      <c r="D2981" s="198" t="s">
        <v>361</v>
      </c>
      <c r="E2981" s="199" t="s">
        <v>8182</v>
      </c>
      <c r="F2981" s="200" t="s">
        <v>8183</v>
      </c>
      <c r="G2981" s="201" t="s">
        <v>4360</v>
      </c>
      <c r="H2981" s="202">
        <v>1</v>
      </c>
      <c r="I2981" s="203"/>
      <c r="J2981" s="204">
        <f>ROUND(I2981*H2981,2)</f>
        <v>0</v>
      </c>
      <c r="K2981" s="205"/>
      <c r="L2981" s="206"/>
      <c r="M2981" s="207" t="s">
        <v>3</v>
      </c>
      <c r="N2981" s="208" t="s">
        <v>44</v>
      </c>
      <c r="O2981" s="55"/>
      <c r="P2981" s="156">
        <f>O2981*H2981</f>
        <v>0</v>
      </c>
      <c r="Q2981" s="156">
        <v>0</v>
      </c>
      <c r="R2981" s="156">
        <f>Q2981*H2981</f>
        <v>0</v>
      </c>
      <c r="S2981" s="156">
        <v>0</v>
      </c>
      <c r="T2981" s="157">
        <f>S2981*H2981</f>
        <v>0</v>
      </c>
      <c r="U2981" s="34"/>
      <c r="V2981" s="34"/>
      <c r="W2981" s="34"/>
      <c r="X2981" s="34"/>
      <c r="Y2981" s="34"/>
      <c r="Z2981" s="34"/>
      <c r="AA2981" s="34"/>
      <c r="AB2981" s="34"/>
      <c r="AC2981" s="34"/>
      <c r="AD2981" s="34"/>
      <c r="AE2981" s="34"/>
      <c r="AR2981" s="158" t="s">
        <v>572</v>
      </c>
      <c r="AT2981" s="158" t="s">
        <v>361</v>
      </c>
      <c r="AU2981" s="158" t="s">
        <v>82</v>
      </c>
      <c r="AY2981" s="19" t="s">
        <v>252</v>
      </c>
      <c r="BE2981" s="159">
        <f>IF(N2981="základní",J2981,0)</f>
        <v>0</v>
      </c>
      <c r="BF2981" s="159">
        <f>IF(N2981="snížená",J2981,0)</f>
        <v>0</v>
      </c>
      <c r="BG2981" s="159">
        <f>IF(N2981="zákl. přenesená",J2981,0)</f>
        <v>0</v>
      </c>
      <c r="BH2981" s="159">
        <f>IF(N2981="sníž. přenesená",J2981,0)</f>
        <v>0</v>
      </c>
      <c r="BI2981" s="159">
        <f>IF(N2981="nulová",J2981,0)</f>
        <v>0</v>
      </c>
      <c r="BJ2981" s="19" t="s">
        <v>80</v>
      </c>
      <c r="BK2981" s="159">
        <f>ROUND(I2981*H2981,2)</f>
        <v>0</v>
      </c>
      <c r="BL2981" s="19" t="s">
        <v>406</v>
      </c>
      <c r="BM2981" s="158" t="s">
        <v>8184</v>
      </c>
    </row>
    <row r="2982" spans="1:65" s="2" customFormat="1" ht="11.25">
      <c r="A2982" s="34"/>
      <c r="B2982" s="35"/>
      <c r="C2982" s="34"/>
      <c r="D2982" s="160" t="s">
        <v>260</v>
      </c>
      <c r="E2982" s="34"/>
      <c r="F2982" s="161" t="s">
        <v>8183</v>
      </c>
      <c r="G2982" s="34"/>
      <c r="H2982" s="34"/>
      <c r="I2982" s="162"/>
      <c r="J2982" s="34"/>
      <c r="K2982" s="34"/>
      <c r="L2982" s="35"/>
      <c r="M2982" s="163"/>
      <c r="N2982" s="164"/>
      <c r="O2982" s="55"/>
      <c r="P2982" s="55"/>
      <c r="Q2982" s="55"/>
      <c r="R2982" s="55"/>
      <c r="S2982" s="55"/>
      <c r="T2982" s="56"/>
      <c r="U2982" s="34"/>
      <c r="V2982" s="34"/>
      <c r="W2982" s="34"/>
      <c r="X2982" s="34"/>
      <c r="Y2982" s="34"/>
      <c r="Z2982" s="34"/>
      <c r="AA2982" s="34"/>
      <c r="AB2982" s="34"/>
      <c r="AC2982" s="34"/>
      <c r="AD2982" s="34"/>
      <c r="AE2982" s="34"/>
      <c r="AT2982" s="19" t="s">
        <v>260</v>
      </c>
      <c r="AU2982" s="19" t="s">
        <v>82</v>
      </c>
    </row>
    <row r="2983" spans="1:65" s="2" customFormat="1" ht="48.75">
      <c r="A2983" s="34"/>
      <c r="B2983" s="35"/>
      <c r="C2983" s="34"/>
      <c r="D2983" s="160" t="s">
        <v>2284</v>
      </c>
      <c r="E2983" s="34"/>
      <c r="F2983" s="211" t="s">
        <v>8118</v>
      </c>
      <c r="G2983" s="34"/>
      <c r="H2983" s="34"/>
      <c r="I2983" s="162"/>
      <c r="J2983" s="34"/>
      <c r="K2983" s="34"/>
      <c r="L2983" s="35"/>
      <c r="M2983" s="163"/>
      <c r="N2983" s="164"/>
      <c r="O2983" s="55"/>
      <c r="P2983" s="55"/>
      <c r="Q2983" s="55"/>
      <c r="R2983" s="55"/>
      <c r="S2983" s="55"/>
      <c r="T2983" s="56"/>
      <c r="U2983" s="34"/>
      <c r="V2983" s="34"/>
      <c r="W2983" s="34"/>
      <c r="X2983" s="34"/>
      <c r="Y2983" s="34"/>
      <c r="Z2983" s="34"/>
      <c r="AA2983" s="34"/>
      <c r="AB2983" s="34"/>
      <c r="AC2983" s="34"/>
      <c r="AD2983" s="34"/>
      <c r="AE2983" s="34"/>
      <c r="AT2983" s="19" t="s">
        <v>2284</v>
      </c>
      <c r="AU2983" s="19" t="s">
        <v>82</v>
      </c>
    </row>
    <row r="2984" spans="1:65" s="2" customFormat="1" ht="16.5" customHeight="1">
      <c r="A2984" s="34"/>
      <c r="B2984" s="145"/>
      <c r="C2984" s="198" t="s">
        <v>1487</v>
      </c>
      <c r="D2984" s="198" t="s">
        <v>361</v>
      </c>
      <c r="E2984" s="199" t="s">
        <v>8185</v>
      </c>
      <c r="F2984" s="200" t="s">
        <v>8186</v>
      </c>
      <c r="G2984" s="201" t="s">
        <v>4360</v>
      </c>
      <c r="H2984" s="202">
        <v>1</v>
      </c>
      <c r="I2984" s="203"/>
      <c r="J2984" s="204">
        <f>ROUND(I2984*H2984,2)</f>
        <v>0</v>
      </c>
      <c r="K2984" s="205"/>
      <c r="L2984" s="206"/>
      <c r="M2984" s="207" t="s">
        <v>3</v>
      </c>
      <c r="N2984" s="208" t="s">
        <v>44</v>
      </c>
      <c r="O2984" s="55"/>
      <c r="P2984" s="156">
        <f>O2984*H2984</f>
        <v>0</v>
      </c>
      <c r="Q2984" s="156">
        <v>0</v>
      </c>
      <c r="R2984" s="156">
        <f>Q2984*H2984</f>
        <v>0</v>
      </c>
      <c r="S2984" s="156">
        <v>0</v>
      </c>
      <c r="T2984" s="157">
        <f>S2984*H2984</f>
        <v>0</v>
      </c>
      <c r="U2984" s="34"/>
      <c r="V2984" s="34"/>
      <c r="W2984" s="34"/>
      <c r="X2984" s="34"/>
      <c r="Y2984" s="34"/>
      <c r="Z2984" s="34"/>
      <c r="AA2984" s="34"/>
      <c r="AB2984" s="34"/>
      <c r="AC2984" s="34"/>
      <c r="AD2984" s="34"/>
      <c r="AE2984" s="34"/>
      <c r="AR2984" s="158" t="s">
        <v>572</v>
      </c>
      <c r="AT2984" s="158" t="s">
        <v>361</v>
      </c>
      <c r="AU2984" s="158" t="s">
        <v>82</v>
      </c>
      <c r="AY2984" s="19" t="s">
        <v>252</v>
      </c>
      <c r="BE2984" s="159">
        <f>IF(N2984="základní",J2984,0)</f>
        <v>0</v>
      </c>
      <c r="BF2984" s="159">
        <f>IF(N2984="snížená",J2984,0)</f>
        <v>0</v>
      </c>
      <c r="BG2984" s="159">
        <f>IF(N2984="zákl. přenesená",J2984,0)</f>
        <v>0</v>
      </c>
      <c r="BH2984" s="159">
        <f>IF(N2984="sníž. přenesená",J2984,0)</f>
        <v>0</v>
      </c>
      <c r="BI2984" s="159">
        <f>IF(N2984="nulová",J2984,0)</f>
        <v>0</v>
      </c>
      <c r="BJ2984" s="19" t="s">
        <v>80</v>
      </c>
      <c r="BK2984" s="159">
        <f>ROUND(I2984*H2984,2)</f>
        <v>0</v>
      </c>
      <c r="BL2984" s="19" t="s">
        <v>406</v>
      </c>
      <c r="BM2984" s="158" t="s">
        <v>8187</v>
      </c>
    </row>
    <row r="2985" spans="1:65" s="2" customFormat="1" ht="11.25">
      <c r="A2985" s="34"/>
      <c r="B2985" s="35"/>
      <c r="C2985" s="34"/>
      <c r="D2985" s="160" t="s">
        <v>260</v>
      </c>
      <c r="E2985" s="34"/>
      <c r="F2985" s="161" t="s">
        <v>8186</v>
      </c>
      <c r="G2985" s="34"/>
      <c r="H2985" s="34"/>
      <c r="I2985" s="162"/>
      <c r="J2985" s="34"/>
      <c r="K2985" s="34"/>
      <c r="L2985" s="35"/>
      <c r="M2985" s="163"/>
      <c r="N2985" s="164"/>
      <c r="O2985" s="55"/>
      <c r="P2985" s="55"/>
      <c r="Q2985" s="55"/>
      <c r="R2985" s="55"/>
      <c r="S2985" s="55"/>
      <c r="T2985" s="56"/>
      <c r="U2985" s="34"/>
      <c r="V2985" s="34"/>
      <c r="W2985" s="34"/>
      <c r="X2985" s="34"/>
      <c r="Y2985" s="34"/>
      <c r="Z2985" s="34"/>
      <c r="AA2985" s="34"/>
      <c r="AB2985" s="34"/>
      <c r="AC2985" s="34"/>
      <c r="AD2985" s="34"/>
      <c r="AE2985" s="34"/>
      <c r="AT2985" s="19" t="s">
        <v>260</v>
      </c>
      <c r="AU2985" s="19" t="s">
        <v>82</v>
      </c>
    </row>
    <row r="2986" spans="1:65" s="2" customFormat="1" ht="48.75">
      <c r="A2986" s="34"/>
      <c r="B2986" s="35"/>
      <c r="C2986" s="34"/>
      <c r="D2986" s="160" t="s">
        <v>2284</v>
      </c>
      <c r="E2986" s="34"/>
      <c r="F2986" s="211" t="s">
        <v>8118</v>
      </c>
      <c r="G2986" s="34"/>
      <c r="H2986" s="34"/>
      <c r="I2986" s="162"/>
      <c r="J2986" s="34"/>
      <c r="K2986" s="34"/>
      <c r="L2986" s="35"/>
      <c r="M2986" s="163"/>
      <c r="N2986" s="164"/>
      <c r="O2986" s="55"/>
      <c r="P2986" s="55"/>
      <c r="Q2986" s="55"/>
      <c r="R2986" s="55"/>
      <c r="S2986" s="55"/>
      <c r="T2986" s="56"/>
      <c r="U2986" s="34"/>
      <c r="V2986" s="34"/>
      <c r="W2986" s="34"/>
      <c r="X2986" s="34"/>
      <c r="Y2986" s="34"/>
      <c r="Z2986" s="34"/>
      <c r="AA2986" s="34"/>
      <c r="AB2986" s="34"/>
      <c r="AC2986" s="34"/>
      <c r="AD2986" s="34"/>
      <c r="AE2986" s="34"/>
      <c r="AT2986" s="19" t="s">
        <v>2284</v>
      </c>
      <c r="AU2986" s="19" t="s">
        <v>82</v>
      </c>
    </row>
    <row r="2987" spans="1:65" s="2" customFormat="1" ht="16.5" customHeight="1">
      <c r="A2987" s="34"/>
      <c r="B2987" s="145"/>
      <c r="C2987" s="198" t="s">
        <v>1492</v>
      </c>
      <c r="D2987" s="198" t="s">
        <v>361</v>
      </c>
      <c r="E2987" s="199" t="s">
        <v>8188</v>
      </c>
      <c r="F2987" s="200" t="s">
        <v>8189</v>
      </c>
      <c r="G2987" s="201" t="s">
        <v>4360</v>
      </c>
      <c r="H2987" s="202">
        <v>1</v>
      </c>
      <c r="I2987" s="203"/>
      <c r="J2987" s="204">
        <f>ROUND(I2987*H2987,2)</f>
        <v>0</v>
      </c>
      <c r="K2987" s="205"/>
      <c r="L2987" s="206"/>
      <c r="M2987" s="207" t="s">
        <v>3</v>
      </c>
      <c r="N2987" s="208" t="s">
        <v>44</v>
      </c>
      <c r="O2987" s="55"/>
      <c r="P2987" s="156">
        <f>O2987*H2987</f>
        <v>0</v>
      </c>
      <c r="Q2987" s="156">
        <v>0</v>
      </c>
      <c r="R2987" s="156">
        <f>Q2987*H2987</f>
        <v>0</v>
      </c>
      <c r="S2987" s="156">
        <v>0</v>
      </c>
      <c r="T2987" s="157">
        <f>S2987*H2987</f>
        <v>0</v>
      </c>
      <c r="U2987" s="34"/>
      <c r="V2987" s="34"/>
      <c r="W2987" s="34"/>
      <c r="X2987" s="34"/>
      <c r="Y2987" s="34"/>
      <c r="Z2987" s="34"/>
      <c r="AA2987" s="34"/>
      <c r="AB2987" s="34"/>
      <c r="AC2987" s="34"/>
      <c r="AD2987" s="34"/>
      <c r="AE2987" s="34"/>
      <c r="AR2987" s="158" t="s">
        <v>572</v>
      </c>
      <c r="AT2987" s="158" t="s">
        <v>361</v>
      </c>
      <c r="AU2987" s="158" t="s">
        <v>82</v>
      </c>
      <c r="AY2987" s="19" t="s">
        <v>252</v>
      </c>
      <c r="BE2987" s="159">
        <f>IF(N2987="základní",J2987,0)</f>
        <v>0</v>
      </c>
      <c r="BF2987" s="159">
        <f>IF(N2987="snížená",J2987,0)</f>
        <v>0</v>
      </c>
      <c r="BG2987" s="159">
        <f>IF(N2987="zákl. přenesená",J2987,0)</f>
        <v>0</v>
      </c>
      <c r="BH2987" s="159">
        <f>IF(N2987="sníž. přenesená",J2987,0)</f>
        <v>0</v>
      </c>
      <c r="BI2987" s="159">
        <f>IF(N2987="nulová",J2987,0)</f>
        <v>0</v>
      </c>
      <c r="BJ2987" s="19" t="s">
        <v>80</v>
      </c>
      <c r="BK2987" s="159">
        <f>ROUND(I2987*H2987,2)</f>
        <v>0</v>
      </c>
      <c r="BL2987" s="19" t="s">
        <v>406</v>
      </c>
      <c r="BM2987" s="158" t="s">
        <v>8190</v>
      </c>
    </row>
    <row r="2988" spans="1:65" s="2" customFormat="1" ht="11.25">
      <c r="A2988" s="34"/>
      <c r="B2988" s="35"/>
      <c r="C2988" s="34"/>
      <c r="D2988" s="160" t="s">
        <v>260</v>
      </c>
      <c r="E2988" s="34"/>
      <c r="F2988" s="161" t="s">
        <v>8189</v>
      </c>
      <c r="G2988" s="34"/>
      <c r="H2988" s="34"/>
      <c r="I2988" s="162"/>
      <c r="J2988" s="34"/>
      <c r="K2988" s="34"/>
      <c r="L2988" s="35"/>
      <c r="M2988" s="163"/>
      <c r="N2988" s="164"/>
      <c r="O2988" s="55"/>
      <c r="P2988" s="55"/>
      <c r="Q2988" s="55"/>
      <c r="R2988" s="55"/>
      <c r="S2988" s="55"/>
      <c r="T2988" s="56"/>
      <c r="U2988" s="34"/>
      <c r="V2988" s="34"/>
      <c r="W2988" s="34"/>
      <c r="X2988" s="34"/>
      <c r="Y2988" s="34"/>
      <c r="Z2988" s="34"/>
      <c r="AA2988" s="34"/>
      <c r="AB2988" s="34"/>
      <c r="AC2988" s="34"/>
      <c r="AD2988" s="34"/>
      <c r="AE2988" s="34"/>
      <c r="AT2988" s="19" t="s">
        <v>260</v>
      </c>
      <c r="AU2988" s="19" t="s">
        <v>82</v>
      </c>
    </row>
    <row r="2989" spans="1:65" s="2" customFormat="1" ht="48.75">
      <c r="A2989" s="34"/>
      <c r="B2989" s="35"/>
      <c r="C2989" s="34"/>
      <c r="D2989" s="160" t="s">
        <v>2284</v>
      </c>
      <c r="E2989" s="34"/>
      <c r="F2989" s="211" t="s">
        <v>8118</v>
      </c>
      <c r="G2989" s="34"/>
      <c r="H2989" s="34"/>
      <c r="I2989" s="162"/>
      <c r="J2989" s="34"/>
      <c r="K2989" s="34"/>
      <c r="L2989" s="35"/>
      <c r="M2989" s="163"/>
      <c r="N2989" s="164"/>
      <c r="O2989" s="55"/>
      <c r="P2989" s="55"/>
      <c r="Q2989" s="55"/>
      <c r="R2989" s="55"/>
      <c r="S2989" s="55"/>
      <c r="T2989" s="56"/>
      <c r="U2989" s="34"/>
      <c r="V2989" s="34"/>
      <c r="W2989" s="34"/>
      <c r="X2989" s="34"/>
      <c r="Y2989" s="34"/>
      <c r="Z2989" s="34"/>
      <c r="AA2989" s="34"/>
      <c r="AB2989" s="34"/>
      <c r="AC2989" s="34"/>
      <c r="AD2989" s="34"/>
      <c r="AE2989" s="34"/>
      <c r="AT2989" s="19" t="s">
        <v>2284</v>
      </c>
      <c r="AU2989" s="19" t="s">
        <v>82</v>
      </c>
    </row>
    <row r="2990" spans="1:65" s="2" customFormat="1" ht="16.5" customHeight="1">
      <c r="A2990" s="34"/>
      <c r="B2990" s="145"/>
      <c r="C2990" s="198" t="s">
        <v>1499</v>
      </c>
      <c r="D2990" s="198" t="s">
        <v>361</v>
      </c>
      <c r="E2990" s="199" t="s">
        <v>8191</v>
      </c>
      <c r="F2990" s="200" t="s">
        <v>8192</v>
      </c>
      <c r="G2990" s="201" t="s">
        <v>4360</v>
      </c>
      <c r="H2990" s="202">
        <v>1</v>
      </c>
      <c r="I2990" s="203"/>
      <c r="J2990" s="204">
        <f>ROUND(I2990*H2990,2)</f>
        <v>0</v>
      </c>
      <c r="K2990" s="205"/>
      <c r="L2990" s="206"/>
      <c r="M2990" s="207" t="s">
        <v>3</v>
      </c>
      <c r="N2990" s="208" t="s">
        <v>44</v>
      </c>
      <c r="O2990" s="55"/>
      <c r="P2990" s="156">
        <f>O2990*H2990</f>
        <v>0</v>
      </c>
      <c r="Q2990" s="156">
        <v>0</v>
      </c>
      <c r="R2990" s="156">
        <f>Q2990*H2990</f>
        <v>0</v>
      </c>
      <c r="S2990" s="156">
        <v>0</v>
      </c>
      <c r="T2990" s="157">
        <f>S2990*H2990</f>
        <v>0</v>
      </c>
      <c r="U2990" s="34"/>
      <c r="V2990" s="34"/>
      <c r="W2990" s="34"/>
      <c r="X2990" s="34"/>
      <c r="Y2990" s="34"/>
      <c r="Z2990" s="34"/>
      <c r="AA2990" s="34"/>
      <c r="AB2990" s="34"/>
      <c r="AC2990" s="34"/>
      <c r="AD2990" s="34"/>
      <c r="AE2990" s="34"/>
      <c r="AR2990" s="158" t="s">
        <v>572</v>
      </c>
      <c r="AT2990" s="158" t="s">
        <v>361</v>
      </c>
      <c r="AU2990" s="158" t="s">
        <v>82</v>
      </c>
      <c r="AY2990" s="19" t="s">
        <v>252</v>
      </c>
      <c r="BE2990" s="159">
        <f>IF(N2990="základní",J2990,0)</f>
        <v>0</v>
      </c>
      <c r="BF2990" s="159">
        <f>IF(N2990="snížená",J2990,0)</f>
        <v>0</v>
      </c>
      <c r="BG2990" s="159">
        <f>IF(N2990="zákl. přenesená",J2990,0)</f>
        <v>0</v>
      </c>
      <c r="BH2990" s="159">
        <f>IF(N2990="sníž. přenesená",J2990,0)</f>
        <v>0</v>
      </c>
      <c r="BI2990" s="159">
        <f>IF(N2990="nulová",J2990,0)</f>
        <v>0</v>
      </c>
      <c r="BJ2990" s="19" t="s">
        <v>80</v>
      </c>
      <c r="BK2990" s="159">
        <f>ROUND(I2990*H2990,2)</f>
        <v>0</v>
      </c>
      <c r="BL2990" s="19" t="s">
        <v>406</v>
      </c>
      <c r="BM2990" s="158" t="s">
        <v>8193</v>
      </c>
    </row>
    <row r="2991" spans="1:65" s="2" customFormat="1" ht="11.25">
      <c r="A2991" s="34"/>
      <c r="B2991" s="35"/>
      <c r="C2991" s="34"/>
      <c r="D2991" s="160" t="s">
        <v>260</v>
      </c>
      <c r="E2991" s="34"/>
      <c r="F2991" s="161" t="s">
        <v>8192</v>
      </c>
      <c r="G2991" s="34"/>
      <c r="H2991" s="34"/>
      <c r="I2991" s="162"/>
      <c r="J2991" s="34"/>
      <c r="K2991" s="34"/>
      <c r="L2991" s="35"/>
      <c r="M2991" s="163"/>
      <c r="N2991" s="164"/>
      <c r="O2991" s="55"/>
      <c r="P2991" s="55"/>
      <c r="Q2991" s="55"/>
      <c r="R2991" s="55"/>
      <c r="S2991" s="55"/>
      <c r="T2991" s="56"/>
      <c r="U2991" s="34"/>
      <c r="V2991" s="34"/>
      <c r="W2991" s="34"/>
      <c r="X2991" s="34"/>
      <c r="Y2991" s="34"/>
      <c r="Z2991" s="34"/>
      <c r="AA2991" s="34"/>
      <c r="AB2991" s="34"/>
      <c r="AC2991" s="34"/>
      <c r="AD2991" s="34"/>
      <c r="AE2991" s="34"/>
      <c r="AT2991" s="19" t="s">
        <v>260</v>
      </c>
      <c r="AU2991" s="19" t="s">
        <v>82</v>
      </c>
    </row>
    <row r="2992" spans="1:65" s="2" customFormat="1" ht="48.75">
      <c r="A2992" s="34"/>
      <c r="B2992" s="35"/>
      <c r="C2992" s="34"/>
      <c r="D2992" s="160" t="s">
        <v>2284</v>
      </c>
      <c r="E2992" s="34"/>
      <c r="F2992" s="211" t="s">
        <v>8118</v>
      </c>
      <c r="G2992" s="34"/>
      <c r="H2992" s="34"/>
      <c r="I2992" s="162"/>
      <c r="J2992" s="34"/>
      <c r="K2992" s="34"/>
      <c r="L2992" s="35"/>
      <c r="M2992" s="163"/>
      <c r="N2992" s="164"/>
      <c r="O2992" s="55"/>
      <c r="P2992" s="55"/>
      <c r="Q2992" s="55"/>
      <c r="R2992" s="55"/>
      <c r="S2992" s="55"/>
      <c r="T2992" s="56"/>
      <c r="U2992" s="34"/>
      <c r="V2992" s="34"/>
      <c r="W2992" s="34"/>
      <c r="X2992" s="34"/>
      <c r="Y2992" s="34"/>
      <c r="Z2992" s="34"/>
      <c r="AA2992" s="34"/>
      <c r="AB2992" s="34"/>
      <c r="AC2992" s="34"/>
      <c r="AD2992" s="34"/>
      <c r="AE2992" s="34"/>
      <c r="AT2992" s="19" t="s">
        <v>2284</v>
      </c>
      <c r="AU2992" s="19" t="s">
        <v>82</v>
      </c>
    </row>
    <row r="2993" spans="1:65" s="2" customFormat="1" ht="16.5" customHeight="1">
      <c r="A2993" s="34"/>
      <c r="B2993" s="145"/>
      <c r="C2993" s="198" t="s">
        <v>1504</v>
      </c>
      <c r="D2993" s="198" t="s">
        <v>361</v>
      </c>
      <c r="E2993" s="199" t="s">
        <v>8194</v>
      </c>
      <c r="F2993" s="200" t="s">
        <v>8195</v>
      </c>
      <c r="G2993" s="201" t="s">
        <v>4360</v>
      </c>
      <c r="H2993" s="202">
        <v>1</v>
      </c>
      <c r="I2993" s="203"/>
      <c r="J2993" s="204">
        <f>ROUND(I2993*H2993,2)</f>
        <v>0</v>
      </c>
      <c r="K2993" s="205"/>
      <c r="L2993" s="206"/>
      <c r="M2993" s="207" t="s">
        <v>3</v>
      </c>
      <c r="N2993" s="208" t="s">
        <v>44</v>
      </c>
      <c r="O2993" s="55"/>
      <c r="P2993" s="156">
        <f>O2993*H2993</f>
        <v>0</v>
      </c>
      <c r="Q2993" s="156">
        <v>0</v>
      </c>
      <c r="R2993" s="156">
        <f>Q2993*H2993</f>
        <v>0</v>
      </c>
      <c r="S2993" s="156">
        <v>0</v>
      </c>
      <c r="T2993" s="157">
        <f>S2993*H2993</f>
        <v>0</v>
      </c>
      <c r="U2993" s="34"/>
      <c r="V2993" s="34"/>
      <c r="W2993" s="34"/>
      <c r="X2993" s="34"/>
      <c r="Y2993" s="34"/>
      <c r="Z2993" s="34"/>
      <c r="AA2993" s="34"/>
      <c r="AB2993" s="34"/>
      <c r="AC2993" s="34"/>
      <c r="AD2993" s="34"/>
      <c r="AE2993" s="34"/>
      <c r="AR2993" s="158" t="s">
        <v>572</v>
      </c>
      <c r="AT2993" s="158" t="s">
        <v>361</v>
      </c>
      <c r="AU2993" s="158" t="s">
        <v>82</v>
      </c>
      <c r="AY2993" s="19" t="s">
        <v>252</v>
      </c>
      <c r="BE2993" s="159">
        <f>IF(N2993="základní",J2993,0)</f>
        <v>0</v>
      </c>
      <c r="BF2993" s="159">
        <f>IF(N2993="snížená",J2993,0)</f>
        <v>0</v>
      </c>
      <c r="BG2993" s="159">
        <f>IF(N2993="zákl. přenesená",J2993,0)</f>
        <v>0</v>
      </c>
      <c r="BH2993" s="159">
        <f>IF(N2993="sníž. přenesená",J2993,0)</f>
        <v>0</v>
      </c>
      <c r="BI2993" s="159">
        <f>IF(N2993="nulová",J2993,0)</f>
        <v>0</v>
      </c>
      <c r="BJ2993" s="19" t="s">
        <v>80</v>
      </c>
      <c r="BK2993" s="159">
        <f>ROUND(I2993*H2993,2)</f>
        <v>0</v>
      </c>
      <c r="BL2993" s="19" t="s">
        <v>406</v>
      </c>
      <c r="BM2993" s="158" t="s">
        <v>8196</v>
      </c>
    </row>
    <row r="2994" spans="1:65" s="2" customFormat="1" ht="11.25">
      <c r="A2994" s="34"/>
      <c r="B2994" s="35"/>
      <c r="C2994" s="34"/>
      <c r="D2994" s="160" t="s">
        <v>260</v>
      </c>
      <c r="E2994" s="34"/>
      <c r="F2994" s="161" t="s">
        <v>8195</v>
      </c>
      <c r="G2994" s="34"/>
      <c r="H2994" s="34"/>
      <c r="I2994" s="162"/>
      <c r="J2994" s="34"/>
      <c r="K2994" s="34"/>
      <c r="L2994" s="35"/>
      <c r="M2994" s="163"/>
      <c r="N2994" s="164"/>
      <c r="O2994" s="55"/>
      <c r="P2994" s="55"/>
      <c r="Q2994" s="55"/>
      <c r="R2994" s="55"/>
      <c r="S2994" s="55"/>
      <c r="T2994" s="56"/>
      <c r="U2994" s="34"/>
      <c r="V2994" s="34"/>
      <c r="W2994" s="34"/>
      <c r="X2994" s="34"/>
      <c r="Y2994" s="34"/>
      <c r="Z2994" s="34"/>
      <c r="AA2994" s="34"/>
      <c r="AB2994" s="34"/>
      <c r="AC2994" s="34"/>
      <c r="AD2994" s="34"/>
      <c r="AE2994" s="34"/>
      <c r="AT2994" s="19" t="s">
        <v>260</v>
      </c>
      <c r="AU2994" s="19" t="s">
        <v>82</v>
      </c>
    </row>
    <row r="2995" spans="1:65" s="2" customFormat="1" ht="48.75">
      <c r="A2995" s="34"/>
      <c r="B2995" s="35"/>
      <c r="C2995" s="34"/>
      <c r="D2995" s="160" t="s">
        <v>2284</v>
      </c>
      <c r="E2995" s="34"/>
      <c r="F2995" s="211" t="s">
        <v>8118</v>
      </c>
      <c r="G2995" s="34"/>
      <c r="H2995" s="34"/>
      <c r="I2995" s="162"/>
      <c r="J2995" s="34"/>
      <c r="K2995" s="34"/>
      <c r="L2995" s="35"/>
      <c r="M2995" s="163"/>
      <c r="N2995" s="164"/>
      <c r="O2995" s="55"/>
      <c r="P2995" s="55"/>
      <c r="Q2995" s="55"/>
      <c r="R2995" s="55"/>
      <c r="S2995" s="55"/>
      <c r="T2995" s="56"/>
      <c r="U2995" s="34"/>
      <c r="V2995" s="34"/>
      <c r="W2995" s="34"/>
      <c r="X2995" s="34"/>
      <c r="Y2995" s="34"/>
      <c r="Z2995" s="34"/>
      <c r="AA2995" s="34"/>
      <c r="AB2995" s="34"/>
      <c r="AC2995" s="34"/>
      <c r="AD2995" s="34"/>
      <c r="AE2995" s="34"/>
      <c r="AT2995" s="19" t="s">
        <v>2284</v>
      </c>
      <c r="AU2995" s="19" t="s">
        <v>82</v>
      </c>
    </row>
    <row r="2996" spans="1:65" s="2" customFormat="1" ht="24.2" customHeight="1">
      <c r="A2996" s="34"/>
      <c r="B2996" s="145"/>
      <c r="C2996" s="198" t="s">
        <v>1510</v>
      </c>
      <c r="D2996" s="198" t="s">
        <v>361</v>
      </c>
      <c r="E2996" s="199" t="s">
        <v>8197</v>
      </c>
      <c r="F2996" s="200" t="s">
        <v>8198</v>
      </c>
      <c r="G2996" s="201" t="s">
        <v>4360</v>
      </c>
      <c r="H2996" s="202">
        <v>1</v>
      </c>
      <c r="I2996" s="203"/>
      <c r="J2996" s="204">
        <f>ROUND(I2996*H2996,2)</f>
        <v>0</v>
      </c>
      <c r="K2996" s="205"/>
      <c r="L2996" s="206"/>
      <c r="M2996" s="207" t="s">
        <v>3</v>
      </c>
      <c r="N2996" s="208" t="s">
        <v>44</v>
      </c>
      <c r="O2996" s="55"/>
      <c r="P2996" s="156">
        <f>O2996*H2996</f>
        <v>0</v>
      </c>
      <c r="Q2996" s="156">
        <v>0</v>
      </c>
      <c r="R2996" s="156">
        <f>Q2996*H2996</f>
        <v>0</v>
      </c>
      <c r="S2996" s="156">
        <v>0</v>
      </c>
      <c r="T2996" s="157">
        <f>S2996*H2996</f>
        <v>0</v>
      </c>
      <c r="U2996" s="34"/>
      <c r="V2996" s="34"/>
      <c r="W2996" s="34"/>
      <c r="X2996" s="34"/>
      <c r="Y2996" s="34"/>
      <c r="Z2996" s="34"/>
      <c r="AA2996" s="34"/>
      <c r="AB2996" s="34"/>
      <c r="AC2996" s="34"/>
      <c r="AD2996" s="34"/>
      <c r="AE2996" s="34"/>
      <c r="AR2996" s="158" t="s">
        <v>572</v>
      </c>
      <c r="AT2996" s="158" t="s">
        <v>361</v>
      </c>
      <c r="AU2996" s="158" t="s">
        <v>82</v>
      </c>
      <c r="AY2996" s="19" t="s">
        <v>252</v>
      </c>
      <c r="BE2996" s="159">
        <f>IF(N2996="základní",J2996,0)</f>
        <v>0</v>
      </c>
      <c r="BF2996" s="159">
        <f>IF(N2996="snížená",J2996,0)</f>
        <v>0</v>
      </c>
      <c r="BG2996" s="159">
        <f>IF(N2996="zákl. přenesená",J2996,0)</f>
        <v>0</v>
      </c>
      <c r="BH2996" s="159">
        <f>IF(N2996="sníž. přenesená",J2996,0)</f>
        <v>0</v>
      </c>
      <c r="BI2996" s="159">
        <f>IF(N2996="nulová",J2996,0)</f>
        <v>0</v>
      </c>
      <c r="BJ2996" s="19" t="s">
        <v>80</v>
      </c>
      <c r="BK2996" s="159">
        <f>ROUND(I2996*H2996,2)</f>
        <v>0</v>
      </c>
      <c r="BL2996" s="19" t="s">
        <v>406</v>
      </c>
      <c r="BM2996" s="158" t="s">
        <v>8199</v>
      </c>
    </row>
    <row r="2997" spans="1:65" s="2" customFormat="1" ht="19.5">
      <c r="A2997" s="34"/>
      <c r="B2997" s="35"/>
      <c r="C2997" s="34"/>
      <c r="D2997" s="160" t="s">
        <v>260</v>
      </c>
      <c r="E2997" s="34"/>
      <c r="F2997" s="161" t="s">
        <v>8198</v>
      </c>
      <c r="G2997" s="34"/>
      <c r="H2997" s="34"/>
      <c r="I2997" s="162"/>
      <c r="J2997" s="34"/>
      <c r="K2997" s="34"/>
      <c r="L2997" s="35"/>
      <c r="M2997" s="163"/>
      <c r="N2997" s="164"/>
      <c r="O2997" s="55"/>
      <c r="P2997" s="55"/>
      <c r="Q2997" s="55"/>
      <c r="R2997" s="55"/>
      <c r="S2997" s="55"/>
      <c r="T2997" s="56"/>
      <c r="U2997" s="34"/>
      <c r="V2997" s="34"/>
      <c r="W2997" s="34"/>
      <c r="X2997" s="34"/>
      <c r="Y2997" s="34"/>
      <c r="Z2997" s="34"/>
      <c r="AA2997" s="34"/>
      <c r="AB2997" s="34"/>
      <c r="AC2997" s="34"/>
      <c r="AD2997" s="34"/>
      <c r="AE2997" s="34"/>
      <c r="AT2997" s="19" t="s">
        <v>260</v>
      </c>
      <c r="AU2997" s="19" t="s">
        <v>82</v>
      </c>
    </row>
    <row r="2998" spans="1:65" s="2" customFormat="1" ht="97.5">
      <c r="A2998" s="34"/>
      <c r="B2998" s="35"/>
      <c r="C2998" s="34"/>
      <c r="D2998" s="160" t="s">
        <v>2284</v>
      </c>
      <c r="E2998" s="34"/>
      <c r="F2998" s="211" t="s">
        <v>8200</v>
      </c>
      <c r="G2998" s="34"/>
      <c r="H2998" s="34"/>
      <c r="I2998" s="162"/>
      <c r="J2998" s="34"/>
      <c r="K2998" s="34"/>
      <c r="L2998" s="35"/>
      <c r="M2998" s="163"/>
      <c r="N2998" s="164"/>
      <c r="O2998" s="55"/>
      <c r="P2998" s="55"/>
      <c r="Q2998" s="55"/>
      <c r="R2998" s="55"/>
      <c r="S2998" s="55"/>
      <c r="T2998" s="56"/>
      <c r="U2998" s="34"/>
      <c r="V2998" s="34"/>
      <c r="W2998" s="34"/>
      <c r="X2998" s="34"/>
      <c r="Y2998" s="34"/>
      <c r="Z2998" s="34"/>
      <c r="AA2998" s="34"/>
      <c r="AB2998" s="34"/>
      <c r="AC2998" s="34"/>
      <c r="AD2998" s="34"/>
      <c r="AE2998" s="34"/>
      <c r="AT2998" s="19" t="s">
        <v>2284</v>
      </c>
      <c r="AU2998" s="19" t="s">
        <v>82</v>
      </c>
    </row>
    <row r="2999" spans="1:65" s="2" customFormat="1" ht="16.5" customHeight="1">
      <c r="A2999" s="34"/>
      <c r="B2999" s="145"/>
      <c r="C2999" s="146" t="s">
        <v>1515</v>
      </c>
      <c r="D2999" s="146" t="s">
        <v>254</v>
      </c>
      <c r="E2999" s="147" t="s">
        <v>8201</v>
      </c>
      <c r="F2999" s="148" t="s">
        <v>8202</v>
      </c>
      <c r="G2999" s="149" t="s">
        <v>743</v>
      </c>
      <c r="H2999" s="150">
        <v>14</v>
      </c>
      <c r="I2999" s="151"/>
      <c r="J2999" s="152">
        <f>ROUND(I2999*H2999,2)</f>
        <v>0</v>
      </c>
      <c r="K2999" s="153"/>
      <c r="L2999" s="35"/>
      <c r="M2999" s="154" t="s">
        <v>3</v>
      </c>
      <c r="N2999" s="155" t="s">
        <v>44</v>
      </c>
      <c r="O2999" s="55"/>
      <c r="P2999" s="156">
        <f>O2999*H2999</f>
        <v>0</v>
      </c>
      <c r="Q2999" s="156">
        <v>0</v>
      </c>
      <c r="R2999" s="156">
        <f>Q2999*H2999</f>
        <v>0</v>
      </c>
      <c r="S2999" s="156">
        <v>0</v>
      </c>
      <c r="T2999" s="157">
        <f>S2999*H2999</f>
        <v>0</v>
      </c>
      <c r="U2999" s="34"/>
      <c r="V2999" s="34"/>
      <c r="W2999" s="34"/>
      <c r="X2999" s="34"/>
      <c r="Y2999" s="34"/>
      <c r="Z2999" s="34"/>
      <c r="AA2999" s="34"/>
      <c r="AB2999" s="34"/>
      <c r="AC2999" s="34"/>
      <c r="AD2999" s="34"/>
      <c r="AE2999" s="34"/>
      <c r="AR2999" s="158" t="s">
        <v>406</v>
      </c>
      <c r="AT2999" s="158" t="s">
        <v>254</v>
      </c>
      <c r="AU2999" s="158" t="s">
        <v>82</v>
      </c>
      <c r="AY2999" s="19" t="s">
        <v>252</v>
      </c>
      <c r="BE2999" s="159">
        <f>IF(N2999="základní",J2999,0)</f>
        <v>0</v>
      </c>
      <c r="BF2999" s="159">
        <f>IF(N2999="snížená",J2999,0)</f>
        <v>0</v>
      </c>
      <c r="BG2999" s="159">
        <f>IF(N2999="zákl. přenesená",J2999,0)</f>
        <v>0</v>
      </c>
      <c r="BH2999" s="159">
        <f>IF(N2999="sníž. přenesená",J2999,0)</f>
        <v>0</v>
      </c>
      <c r="BI2999" s="159">
        <f>IF(N2999="nulová",J2999,0)</f>
        <v>0</v>
      </c>
      <c r="BJ2999" s="19" t="s">
        <v>80</v>
      </c>
      <c r="BK2999" s="159">
        <f>ROUND(I2999*H2999,2)</f>
        <v>0</v>
      </c>
      <c r="BL2999" s="19" t="s">
        <v>406</v>
      </c>
      <c r="BM2999" s="158" t="s">
        <v>8203</v>
      </c>
    </row>
    <row r="3000" spans="1:65" s="2" customFormat="1" ht="11.25">
      <c r="A3000" s="34"/>
      <c r="B3000" s="35"/>
      <c r="C3000" s="34"/>
      <c r="D3000" s="160" t="s">
        <v>260</v>
      </c>
      <c r="E3000" s="34"/>
      <c r="F3000" s="161" t="s">
        <v>8202</v>
      </c>
      <c r="G3000" s="34"/>
      <c r="H3000" s="34"/>
      <c r="I3000" s="162"/>
      <c r="J3000" s="34"/>
      <c r="K3000" s="34"/>
      <c r="L3000" s="35"/>
      <c r="M3000" s="163"/>
      <c r="N3000" s="164"/>
      <c r="O3000" s="55"/>
      <c r="P3000" s="55"/>
      <c r="Q3000" s="55"/>
      <c r="R3000" s="55"/>
      <c r="S3000" s="55"/>
      <c r="T3000" s="56"/>
      <c r="U3000" s="34"/>
      <c r="V3000" s="34"/>
      <c r="W3000" s="34"/>
      <c r="X3000" s="34"/>
      <c r="Y3000" s="34"/>
      <c r="Z3000" s="34"/>
      <c r="AA3000" s="34"/>
      <c r="AB3000" s="34"/>
      <c r="AC3000" s="34"/>
      <c r="AD3000" s="34"/>
      <c r="AE3000" s="34"/>
      <c r="AT3000" s="19" t="s">
        <v>260</v>
      </c>
      <c r="AU3000" s="19" t="s">
        <v>82</v>
      </c>
    </row>
    <row r="3001" spans="1:65" s="13" customFormat="1" ht="11.25">
      <c r="B3001" s="167"/>
      <c r="D3001" s="160" t="s">
        <v>264</v>
      </c>
      <c r="E3001" s="168" t="s">
        <v>3</v>
      </c>
      <c r="F3001" s="169" t="s">
        <v>8204</v>
      </c>
      <c r="H3001" s="168" t="s">
        <v>3</v>
      </c>
      <c r="I3001" s="170"/>
      <c r="L3001" s="167"/>
      <c r="M3001" s="171"/>
      <c r="N3001" s="172"/>
      <c r="O3001" s="172"/>
      <c r="P3001" s="172"/>
      <c r="Q3001" s="172"/>
      <c r="R3001" s="172"/>
      <c r="S3001" s="172"/>
      <c r="T3001" s="173"/>
      <c r="AT3001" s="168" t="s">
        <v>264</v>
      </c>
      <c r="AU3001" s="168" t="s">
        <v>82</v>
      </c>
      <c r="AV3001" s="13" t="s">
        <v>80</v>
      </c>
      <c r="AW3001" s="13" t="s">
        <v>34</v>
      </c>
      <c r="AX3001" s="13" t="s">
        <v>73</v>
      </c>
      <c r="AY3001" s="168" t="s">
        <v>252</v>
      </c>
    </row>
    <row r="3002" spans="1:65" s="14" customFormat="1" ht="11.25">
      <c r="B3002" s="174"/>
      <c r="D3002" s="160" t="s">
        <v>264</v>
      </c>
      <c r="E3002" s="175" t="s">
        <v>3</v>
      </c>
      <c r="F3002" s="176" t="s">
        <v>80</v>
      </c>
      <c r="H3002" s="177">
        <v>1</v>
      </c>
      <c r="I3002" s="178"/>
      <c r="L3002" s="174"/>
      <c r="M3002" s="179"/>
      <c r="N3002" s="180"/>
      <c r="O3002" s="180"/>
      <c r="P3002" s="180"/>
      <c r="Q3002" s="180"/>
      <c r="R3002" s="180"/>
      <c r="S3002" s="180"/>
      <c r="T3002" s="181"/>
      <c r="AT3002" s="175" t="s">
        <v>264</v>
      </c>
      <c r="AU3002" s="175" t="s">
        <v>82</v>
      </c>
      <c r="AV3002" s="14" t="s">
        <v>82</v>
      </c>
      <c r="AW3002" s="14" t="s">
        <v>34</v>
      </c>
      <c r="AX3002" s="14" t="s">
        <v>73</v>
      </c>
      <c r="AY3002" s="175" t="s">
        <v>252</v>
      </c>
    </row>
    <row r="3003" spans="1:65" s="13" customFormat="1" ht="11.25">
      <c r="B3003" s="167"/>
      <c r="D3003" s="160" t="s">
        <v>264</v>
      </c>
      <c r="E3003" s="168" t="s">
        <v>3</v>
      </c>
      <c r="F3003" s="169" t="s">
        <v>8205</v>
      </c>
      <c r="H3003" s="168" t="s">
        <v>3</v>
      </c>
      <c r="I3003" s="170"/>
      <c r="L3003" s="167"/>
      <c r="M3003" s="171"/>
      <c r="N3003" s="172"/>
      <c r="O3003" s="172"/>
      <c r="P3003" s="172"/>
      <c r="Q3003" s="172"/>
      <c r="R3003" s="172"/>
      <c r="S3003" s="172"/>
      <c r="T3003" s="173"/>
      <c r="AT3003" s="168" t="s">
        <v>264</v>
      </c>
      <c r="AU3003" s="168" t="s">
        <v>82</v>
      </c>
      <c r="AV3003" s="13" t="s">
        <v>80</v>
      </c>
      <c r="AW3003" s="13" t="s">
        <v>34</v>
      </c>
      <c r="AX3003" s="13" t="s">
        <v>73</v>
      </c>
      <c r="AY3003" s="168" t="s">
        <v>252</v>
      </c>
    </row>
    <row r="3004" spans="1:65" s="14" customFormat="1" ht="11.25">
      <c r="B3004" s="174"/>
      <c r="D3004" s="160" t="s">
        <v>264</v>
      </c>
      <c r="E3004" s="175" t="s">
        <v>3</v>
      </c>
      <c r="F3004" s="176" t="s">
        <v>80</v>
      </c>
      <c r="H3004" s="177">
        <v>1</v>
      </c>
      <c r="I3004" s="178"/>
      <c r="L3004" s="174"/>
      <c r="M3004" s="179"/>
      <c r="N3004" s="180"/>
      <c r="O3004" s="180"/>
      <c r="P3004" s="180"/>
      <c r="Q3004" s="180"/>
      <c r="R3004" s="180"/>
      <c r="S3004" s="180"/>
      <c r="T3004" s="181"/>
      <c r="AT3004" s="175" t="s">
        <v>264</v>
      </c>
      <c r="AU3004" s="175" t="s">
        <v>82</v>
      </c>
      <c r="AV3004" s="14" t="s">
        <v>82</v>
      </c>
      <c r="AW3004" s="14" t="s">
        <v>34</v>
      </c>
      <c r="AX3004" s="14" t="s">
        <v>73</v>
      </c>
      <c r="AY3004" s="175" t="s">
        <v>252</v>
      </c>
    </row>
    <row r="3005" spans="1:65" s="13" customFormat="1" ht="11.25">
      <c r="B3005" s="167"/>
      <c r="D3005" s="160" t="s">
        <v>264</v>
      </c>
      <c r="E3005" s="168" t="s">
        <v>3</v>
      </c>
      <c r="F3005" s="169" t="s">
        <v>8206</v>
      </c>
      <c r="H3005" s="168" t="s">
        <v>3</v>
      </c>
      <c r="I3005" s="170"/>
      <c r="L3005" s="167"/>
      <c r="M3005" s="171"/>
      <c r="N3005" s="172"/>
      <c r="O3005" s="172"/>
      <c r="P3005" s="172"/>
      <c r="Q3005" s="172"/>
      <c r="R3005" s="172"/>
      <c r="S3005" s="172"/>
      <c r="T3005" s="173"/>
      <c r="AT3005" s="168" t="s">
        <v>264</v>
      </c>
      <c r="AU3005" s="168" t="s">
        <v>82</v>
      </c>
      <c r="AV3005" s="13" t="s">
        <v>80</v>
      </c>
      <c r="AW3005" s="13" t="s">
        <v>34</v>
      </c>
      <c r="AX3005" s="13" t="s">
        <v>73</v>
      </c>
      <c r="AY3005" s="168" t="s">
        <v>252</v>
      </c>
    </row>
    <row r="3006" spans="1:65" s="14" customFormat="1" ht="11.25">
      <c r="B3006" s="174"/>
      <c r="D3006" s="160" t="s">
        <v>264</v>
      </c>
      <c r="E3006" s="175" t="s">
        <v>3</v>
      </c>
      <c r="F3006" s="176" t="s">
        <v>80</v>
      </c>
      <c r="H3006" s="177">
        <v>1</v>
      </c>
      <c r="I3006" s="178"/>
      <c r="L3006" s="174"/>
      <c r="M3006" s="179"/>
      <c r="N3006" s="180"/>
      <c r="O3006" s="180"/>
      <c r="P3006" s="180"/>
      <c r="Q3006" s="180"/>
      <c r="R3006" s="180"/>
      <c r="S3006" s="180"/>
      <c r="T3006" s="181"/>
      <c r="AT3006" s="175" t="s">
        <v>264</v>
      </c>
      <c r="AU3006" s="175" t="s">
        <v>82</v>
      </c>
      <c r="AV3006" s="14" t="s">
        <v>82</v>
      </c>
      <c r="AW3006" s="14" t="s">
        <v>34</v>
      </c>
      <c r="AX3006" s="14" t="s">
        <v>73</v>
      </c>
      <c r="AY3006" s="175" t="s">
        <v>252</v>
      </c>
    </row>
    <row r="3007" spans="1:65" s="13" customFormat="1" ht="11.25">
      <c r="B3007" s="167"/>
      <c r="D3007" s="160" t="s">
        <v>264</v>
      </c>
      <c r="E3007" s="168" t="s">
        <v>3</v>
      </c>
      <c r="F3007" s="169" t="s">
        <v>8207</v>
      </c>
      <c r="H3007" s="168" t="s">
        <v>3</v>
      </c>
      <c r="I3007" s="170"/>
      <c r="L3007" s="167"/>
      <c r="M3007" s="171"/>
      <c r="N3007" s="172"/>
      <c r="O3007" s="172"/>
      <c r="P3007" s="172"/>
      <c r="Q3007" s="172"/>
      <c r="R3007" s="172"/>
      <c r="S3007" s="172"/>
      <c r="T3007" s="173"/>
      <c r="AT3007" s="168" t="s">
        <v>264</v>
      </c>
      <c r="AU3007" s="168" t="s">
        <v>82</v>
      </c>
      <c r="AV3007" s="13" t="s">
        <v>80</v>
      </c>
      <c r="AW3007" s="13" t="s">
        <v>34</v>
      </c>
      <c r="AX3007" s="13" t="s">
        <v>73</v>
      </c>
      <c r="AY3007" s="168" t="s">
        <v>252</v>
      </c>
    </row>
    <row r="3008" spans="1:65" s="14" customFormat="1" ht="11.25">
      <c r="B3008" s="174"/>
      <c r="D3008" s="160" t="s">
        <v>264</v>
      </c>
      <c r="E3008" s="175" t="s">
        <v>3</v>
      </c>
      <c r="F3008" s="176" t="s">
        <v>80</v>
      </c>
      <c r="H3008" s="177">
        <v>1</v>
      </c>
      <c r="I3008" s="178"/>
      <c r="L3008" s="174"/>
      <c r="M3008" s="179"/>
      <c r="N3008" s="180"/>
      <c r="O3008" s="180"/>
      <c r="P3008" s="180"/>
      <c r="Q3008" s="180"/>
      <c r="R3008" s="180"/>
      <c r="S3008" s="180"/>
      <c r="T3008" s="181"/>
      <c r="AT3008" s="175" t="s">
        <v>264</v>
      </c>
      <c r="AU3008" s="175" t="s">
        <v>82</v>
      </c>
      <c r="AV3008" s="14" t="s">
        <v>82</v>
      </c>
      <c r="AW3008" s="14" t="s">
        <v>34</v>
      </c>
      <c r="AX3008" s="14" t="s">
        <v>73</v>
      </c>
      <c r="AY3008" s="175" t="s">
        <v>252</v>
      </c>
    </row>
    <row r="3009" spans="2:51" s="13" customFormat="1" ht="11.25">
      <c r="B3009" s="167"/>
      <c r="D3009" s="160" t="s">
        <v>264</v>
      </c>
      <c r="E3009" s="168" t="s">
        <v>3</v>
      </c>
      <c r="F3009" s="169" t="s">
        <v>8208</v>
      </c>
      <c r="H3009" s="168" t="s">
        <v>3</v>
      </c>
      <c r="I3009" s="170"/>
      <c r="L3009" s="167"/>
      <c r="M3009" s="171"/>
      <c r="N3009" s="172"/>
      <c r="O3009" s="172"/>
      <c r="P3009" s="172"/>
      <c r="Q3009" s="172"/>
      <c r="R3009" s="172"/>
      <c r="S3009" s="172"/>
      <c r="T3009" s="173"/>
      <c r="AT3009" s="168" t="s">
        <v>264</v>
      </c>
      <c r="AU3009" s="168" t="s">
        <v>82</v>
      </c>
      <c r="AV3009" s="13" t="s">
        <v>80</v>
      </c>
      <c r="AW3009" s="13" t="s">
        <v>34</v>
      </c>
      <c r="AX3009" s="13" t="s">
        <v>73</v>
      </c>
      <c r="AY3009" s="168" t="s">
        <v>252</v>
      </c>
    </row>
    <row r="3010" spans="2:51" s="14" customFormat="1" ht="11.25">
      <c r="B3010" s="174"/>
      <c r="D3010" s="160" t="s">
        <v>264</v>
      </c>
      <c r="E3010" s="175" t="s">
        <v>3</v>
      </c>
      <c r="F3010" s="176" t="s">
        <v>80</v>
      </c>
      <c r="H3010" s="177">
        <v>1</v>
      </c>
      <c r="I3010" s="178"/>
      <c r="L3010" s="174"/>
      <c r="M3010" s="179"/>
      <c r="N3010" s="180"/>
      <c r="O3010" s="180"/>
      <c r="P3010" s="180"/>
      <c r="Q3010" s="180"/>
      <c r="R3010" s="180"/>
      <c r="S3010" s="180"/>
      <c r="T3010" s="181"/>
      <c r="AT3010" s="175" t="s">
        <v>264</v>
      </c>
      <c r="AU3010" s="175" t="s">
        <v>82</v>
      </c>
      <c r="AV3010" s="14" t="s">
        <v>82</v>
      </c>
      <c r="AW3010" s="14" t="s">
        <v>34</v>
      </c>
      <c r="AX3010" s="14" t="s">
        <v>73</v>
      </c>
      <c r="AY3010" s="175" t="s">
        <v>252</v>
      </c>
    </row>
    <row r="3011" spans="2:51" s="13" customFormat="1" ht="11.25">
      <c r="B3011" s="167"/>
      <c r="D3011" s="160" t="s">
        <v>264</v>
      </c>
      <c r="E3011" s="168" t="s">
        <v>3</v>
      </c>
      <c r="F3011" s="169" t="s">
        <v>8209</v>
      </c>
      <c r="H3011" s="168" t="s">
        <v>3</v>
      </c>
      <c r="I3011" s="170"/>
      <c r="L3011" s="167"/>
      <c r="M3011" s="171"/>
      <c r="N3011" s="172"/>
      <c r="O3011" s="172"/>
      <c r="P3011" s="172"/>
      <c r="Q3011" s="172"/>
      <c r="R3011" s="172"/>
      <c r="S3011" s="172"/>
      <c r="T3011" s="173"/>
      <c r="AT3011" s="168" t="s">
        <v>264</v>
      </c>
      <c r="AU3011" s="168" t="s">
        <v>82</v>
      </c>
      <c r="AV3011" s="13" t="s">
        <v>80</v>
      </c>
      <c r="AW3011" s="13" t="s">
        <v>34</v>
      </c>
      <c r="AX3011" s="13" t="s">
        <v>73</v>
      </c>
      <c r="AY3011" s="168" t="s">
        <v>252</v>
      </c>
    </row>
    <row r="3012" spans="2:51" s="14" customFormat="1" ht="11.25">
      <c r="B3012" s="174"/>
      <c r="D3012" s="160" t="s">
        <v>264</v>
      </c>
      <c r="E3012" s="175" t="s">
        <v>3</v>
      </c>
      <c r="F3012" s="176" t="s">
        <v>80</v>
      </c>
      <c r="H3012" s="177">
        <v>1</v>
      </c>
      <c r="I3012" s="178"/>
      <c r="L3012" s="174"/>
      <c r="M3012" s="179"/>
      <c r="N3012" s="180"/>
      <c r="O3012" s="180"/>
      <c r="P3012" s="180"/>
      <c r="Q3012" s="180"/>
      <c r="R3012" s="180"/>
      <c r="S3012" s="180"/>
      <c r="T3012" s="181"/>
      <c r="AT3012" s="175" t="s">
        <v>264</v>
      </c>
      <c r="AU3012" s="175" t="s">
        <v>82</v>
      </c>
      <c r="AV3012" s="14" t="s">
        <v>82</v>
      </c>
      <c r="AW3012" s="14" t="s">
        <v>34</v>
      </c>
      <c r="AX3012" s="14" t="s">
        <v>73</v>
      </c>
      <c r="AY3012" s="175" t="s">
        <v>252</v>
      </c>
    </row>
    <row r="3013" spans="2:51" s="13" customFormat="1" ht="11.25">
      <c r="B3013" s="167"/>
      <c r="D3013" s="160" t="s">
        <v>264</v>
      </c>
      <c r="E3013" s="168" t="s">
        <v>3</v>
      </c>
      <c r="F3013" s="169" t="s">
        <v>8210</v>
      </c>
      <c r="H3013" s="168" t="s">
        <v>3</v>
      </c>
      <c r="I3013" s="170"/>
      <c r="L3013" s="167"/>
      <c r="M3013" s="171"/>
      <c r="N3013" s="172"/>
      <c r="O3013" s="172"/>
      <c r="P3013" s="172"/>
      <c r="Q3013" s="172"/>
      <c r="R3013" s="172"/>
      <c r="S3013" s="172"/>
      <c r="T3013" s="173"/>
      <c r="AT3013" s="168" t="s">
        <v>264</v>
      </c>
      <c r="AU3013" s="168" t="s">
        <v>82</v>
      </c>
      <c r="AV3013" s="13" t="s">
        <v>80</v>
      </c>
      <c r="AW3013" s="13" t="s">
        <v>34</v>
      </c>
      <c r="AX3013" s="13" t="s">
        <v>73</v>
      </c>
      <c r="AY3013" s="168" t="s">
        <v>252</v>
      </c>
    </row>
    <row r="3014" spans="2:51" s="14" customFormat="1" ht="11.25">
      <c r="B3014" s="174"/>
      <c r="D3014" s="160" t="s">
        <v>264</v>
      </c>
      <c r="E3014" s="175" t="s">
        <v>3</v>
      </c>
      <c r="F3014" s="176" t="s">
        <v>80</v>
      </c>
      <c r="H3014" s="177">
        <v>1</v>
      </c>
      <c r="I3014" s="178"/>
      <c r="L3014" s="174"/>
      <c r="M3014" s="179"/>
      <c r="N3014" s="180"/>
      <c r="O3014" s="180"/>
      <c r="P3014" s="180"/>
      <c r="Q3014" s="180"/>
      <c r="R3014" s="180"/>
      <c r="S3014" s="180"/>
      <c r="T3014" s="181"/>
      <c r="AT3014" s="175" t="s">
        <v>264</v>
      </c>
      <c r="AU3014" s="175" t="s">
        <v>82</v>
      </c>
      <c r="AV3014" s="14" t="s">
        <v>82</v>
      </c>
      <c r="AW3014" s="14" t="s">
        <v>34</v>
      </c>
      <c r="AX3014" s="14" t="s">
        <v>73</v>
      </c>
      <c r="AY3014" s="175" t="s">
        <v>252</v>
      </c>
    </row>
    <row r="3015" spans="2:51" s="13" customFormat="1" ht="11.25">
      <c r="B3015" s="167"/>
      <c r="D3015" s="160" t="s">
        <v>264</v>
      </c>
      <c r="E3015" s="168" t="s">
        <v>3</v>
      </c>
      <c r="F3015" s="169" t="s">
        <v>8211</v>
      </c>
      <c r="H3015" s="168" t="s">
        <v>3</v>
      </c>
      <c r="I3015" s="170"/>
      <c r="L3015" s="167"/>
      <c r="M3015" s="171"/>
      <c r="N3015" s="172"/>
      <c r="O3015" s="172"/>
      <c r="P3015" s="172"/>
      <c r="Q3015" s="172"/>
      <c r="R3015" s="172"/>
      <c r="S3015" s="172"/>
      <c r="T3015" s="173"/>
      <c r="AT3015" s="168" t="s">
        <v>264</v>
      </c>
      <c r="AU3015" s="168" t="s">
        <v>82</v>
      </c>
      <c r="AV3015" s="13" t="s">
        <v>80</v>
      </c>
      <c r="AW3015" s="13" t="s">
        <v>34</v>
      </c>
      <c r="AX3015" s="13" t="s">
        <v>73</v>
      </c>
      <c r="AY3015" s="168" t="s">
        <v>252</v>
      </c>
    </row>
    <row r="3016" spans="2:51" s="14" customFormat="1" ht="11.25">
      <c r="B3016" s="174"/>
      <c r="D3016" s="160" t="s">
        <v>264</v>
      </c>
      <c r="E3016" s="175" t="s">
        <v>3</v>
      </c>
      <c r="F3016" s="176" t="s">
        <v>80</v>
      </c>
      <c r="H3016" s="177">
        <v>1</v>
      </c>
      <c r="I3016" s="178"/>
      <c r="L3016" s="174"/>
      <c r="M3016" s="179"/>
      <c r="N3016" s="180"/>
      <c r="O3016" s="180"/>
      <c r="P3016" s="180"/>
      <c r="Q3016" s="180"/>
      <c r="R3016" s="180"/>
      <c r="S3016" s="180"/>
      <c r="T3016" s="181"/>
      <c r="AT3016" s="175" t="s">
        <v>264</v>
      </c>
      <c r="AU3016" s="175" t="s">
        <v>82</v>
      </c>
      <c r="AV3016" s="14" t="s">
        <v>82</v>
      </c>
      <c r="AW3016" s="14" t="s">
        <v>34</v>
      </c>
      <c r="AX3016" s="14" t="s">
        <v>73</v>
      </c>
      <c r="AY3016" s="175" t="s">
        <v>252</v>
      </c>
    </row>
    <row r="3017" spans="2:51" s="13" customFormat="1" ht="11.25">
      <c r="B3017" s="167"/>
      <c r="D3017" s="160" t="s">
        <v>264</v>
      </c>
      <c r="E3017" s="168" t="s">
        <v>3</v>
      </c>
      <c r="F3017" s="169" t="s">
        <v>8212</v>
      </c>
      <c r="H3017" s="168" t="s">
        <v>3</v>
      </c>
      <c r="I3017" s="170"/>
      <c r="L3017" s="167"/>
      <c r="M3017" s="171"/>
      <c r="N3017" s="172"/>
      <c r="O3017" s="172"/>
      <c r="P3017" s="172"/>
      <c r="Q3017" s="172"/>
      <c r="R3017" s="172"/>
      <c r="S3017" s="172"/>
      <c r="T3017" s="173"/>
      <c r="AT3017" s="168" t="s">
        <v>264</v>
      </c>
      <c r="AU3017" s="168" t="s">
        <v>82</v>
      </c>
      <c r="AV3017" s="13" t="s">
        <v>80</v>
      </c>
      <c r="AW3017" s="13" t="s">
        <v>34</v>
      </c>
      <c r="AX3017" s="13" t="s">
        <v>73</v>
      </c>
      <c r="AY3017" s="168" t="s">
        <v>252</v>
      </c>
    </row>
    <row r="3018" spans="2:51" s="14" customFormat="1" ht="11.25">
      <c r="B3018" s="174"/>
      <c r="D3018" s="160" t="s">
        <v>264</v>
      </c>
      <c r="E3018" s="175" t="s">
        <v>3</v>
      </c>
      <c r="F3018" s="176" t="s">
        <v>80</v>
      </c>
      <c r="H3018" s="177">
        <v>1</v>
      </c>
      <c r="I3018" s="178"/>
      <c r="L3018" s="174"/>
      <c r="M3018" s="179"/>
      <c r="N3018" s="180"/>
      <c r="O3018" s="180"/>
      <c r="P3018" s="180"/>
      <c r="Q3018" s="180"/>
      <c r="R3018" s="180"/>
      <c r="S3018" s="180"/>
      <c r="T3018" s="181"/>
      <c r="AT3018" s="175" t="s">
        <v>264</v>
      </c>
      <c r="AU3018" s="175" t="s">
        <v>82</v>
      </c>
      <c r="AV3018" s="14" t="s">
        <v>82</v>
      </c>
      <c r="AW3018" s="14" t="s">
        <v>34</v>
      </c>
      <c r="AX3018" s="14" t="s">
        <v>73</v>
      </c>
      <c r="AY3018" s="175" t="s">
        <v>252</v>
      </c>
    </row>
    <row r="3019" spans="2:51" s="13" customFormat="1" ht="11.25">
      <c r="B3019" s="167"/>
      <c r="D3019" s="160" t="s">
        <v>264</v>
      </c>
      <c r="E3019" s="168" t="s">
        <v>3</v>
      </c>
      <c r="F3019" s="169" t="s">
        <v>8213</v>
      </c>
      <c r="H3019" s="168" t="s">
        <v>3</v>
      </c>
      <c r="I3019" s="170"/>
      <c r="L3019" s="167"/>
      <c r="M3019" s="171"/>
      <c r="N3019" s="172"/>
      <c r="O3019" s="172"/>
      <c r="P3019" s="172"/>
      <c r="Q3019" s="172"/>
      <c r="R3019" s="172"/>
      <c r="S3019" s="172"/>
      <c r="T3019" s="173"/>
      <c r="AT3019" s="168" t="s">
        <v>264</v>
      </c>
      <c r="AU3019" s="168" t="s">
        <v>82</v>
      </c>
      <c r="AV3019" s="13" t="s">
        <v>80</v>
      </c>
      <c r="AW3019" s="13" t="s">
        <v>34</v>
      </c>
      <c r="AX3019" s="13" t="s">
        <v>73</v>
      </c>
      <c r="AY3019" s="168" t="s">
        <v>252</v>
      </c>
    </row>
    <row r="3020" spans="2:51" s="14" customFormat="1" ht="11.25">
      <c r="B3020" s="174"/>
      <c r="D3020" s="160" t="s">
        <v>264</v>
      </c>
      <c r="E3020" s="175" t="s">
        <v>3</v>
      </c>
      <c r="F3020" s="176" t="s">
        <v>80</v>
      </c>
      <c r="H3020" s="177">
        <v>1</v>
      </c>
      <c r="I3020" s="178"/>
      <c r="L3020" s="174"/>
      <c r="M3020" s="179"/>
      <c r="N3020" s="180"/>
      <c r="O3020" s="180"/>
      <c r="P3020" s="180"/>
      <c r="Q3020" s="180"/>
      <c r="R3020" s="180"/>
      <c r="S3020" s="180"/>
      <c r="T3020" s="181"/>
      <c r="AT3020" s="175" t="s">
        <v>264</v>
      </c>
      <c r="AU3020" s="175" t="s">
        <v>82</v>
      </c>
      <c r="AV3020" s="14" t="s">
        <v>82</v>
      </c>
      <c r="AW3020" s="14" t="s">
        <v>34</v>
      </c>
      <c r="AX3020" s="14" t="s">
        <v>73</v>
      </c>
      <c r="AY3020" s="175" t="s">
        <v>252</v>
      </c>
    </row>
    <row r="3021" spans="2:51" s="13" customFormat="1" ht="11.25">
      <c r="B3021" s="167"/>
      <c r="D3021" s="160" t="s">
        <v>264</v>
      </c>
      <c r="E3021" s="168" t="s">
        <v>3</v>
      </c>
      <c r="F3021" s="169" t="s">
        <v>8214</v>
      </c>
      <c r="H3021" s="168" t="s">
        <v>3</v>
      </c>
      <c r="I3021" s="170"/>
      <c r="L3021" s="167"/>
      <c r="M3021" s="171"/>
      <c r="N3021" s="172"/>
      <c r="O3021" s="172"/>
      <c r="P3021" s="172"/>
      <c r="Q3021" s="172"/>
      <c r="R3021" s="172"/>
      <c r="S3021" s="172"/>
      <c r="T3021" s="173"/>
      <c r="AT3021" s="168" t="s">
        <v>264</v>
      </c>
      <c r="AU3021" s="168" t="s">
        <v>82</v>
      </c>
      <c r="AV3021" s="13" t="s">
        <v>80</v>
      </c>
      <c r="AW3021" s="13" t="s">
        <v>34</v>
      </c>
      <c r="AX3021" s="13" t="s">
        <v>73</v>
      </c>
      <c r="AY3021" s="168" t="s">
        <v>252</v>
      </c>
    </row>
    <row r="3022" spans="2:51" s="14" customFormat="1" ht="11.25">
      <c r="B3022" s="174"/>
      <c r="D3022" s="160" t="s">
        <v>264</v>
      </c>
      <c r="E3022" s="175" t="s">
        <v>3</v>
      </c>
      <c r="F3022" s="176" t="s">
        <v>80</v>
      </c>
      <c r="H3022" s="177">
        <v>1</v>
      </c>
      <c r="I3022" s="178"/>
      <c r="L3022" s="174"/>
      <c r="M3022" s="179"/>
      <c r="N3022" s="180"/>
      <c r="O3022" s="180"/>
      <c r="P3022" s="180"/>
      <c r="Q3022" s="180"/>
      <c r="R3022" s="180"/>
      <c r="S3022" s="180"/>
      <c r="T3022" s="181"/>
      <c r="AT3022" s="175" t="s">
        <v>264</v>
      </c>
      <c r="AU3022" s="175" t="s">
        <v>82</v>
      </c>
      <c r="AV3022" s="14" t="s">
        <v>82</v>
      </c>
      <c r="AW3022" s="14" t="s">
        <v>34</v>
      </c>
      <c r="AX3022" s="14" t="s">
        <v>73</v>
      </c>
      <c r="AY3022" s="175" t="s">
        <v>252</v>
      </c>
    </row>
    <row r="3023" spans="2:51" s="13" customFormat="1" ht="11.25">
      <c r="B3023" s="167"/>
      <c r="D3023" s="160" t="s">
        <v>264</v>
      </c>
      <c r="E3023" s="168" t="s">
        <v>3</v>
      </c>
      <c r="F3023" s="169" t="s">
        <v>8215</v>
      </c>
      <c r="H3023" s="168" t="s">
        <v>3</v>
      </c>
      <c r="I3023" s="170"/>
      <c r="L3023" s="167"/>
      <c r="M3023" s="171"/>
      <c r="N3023" s="172"/>
      <c r="O3023" s="172"/>
      <c r="P3023" s="172"/>
      <c r="Q3023" s="172"/>
      <c r="R3023" s="172"/>
      <c r="S3023" s="172"/>
      <c r="T3023" s="173"/>
      <c r="AT3023" s="168" t="s">
        <v>264</v>
      </c>
      <c r="AU3023" s="168" t="s">
        <v>82</v>
      </c>
      <c r="AV3023" s="13" t="s">
        <v>80</v>
      </c>
      <c r="AW3023" s="13" t="s">
        <v>34</v>
      </c>
      <c r="AX3023" s="13" t="s">
        <v>73</v>
      </c>
      <c r="AY3023" s="168" t="s">
        <v>252</v>
      </c>
    </row>
    <row r="3024" spans="2:51" s="14" customFormat="1" ht="11.25">
      <c r="B3024" s="174"/>
      <c r="D3024" s="160" t="s">
        <v>264</v>
      </c>
      <c r="E3024" s="175" t="s">
        <v>3</v>
      </c>
      <c r="F3024" s="176" t="s">
        <v>80</v>
      </c>
      <c r="H3024" s="177">
        <v>1</v>
      </c>
      <c r="I3024" s="178"/>
      <c r="L3024" s="174"/>
      <c r="M3024" s="179"/>
      <c r="N3024" s="180"/>
      <c r="O3024" s="180"/>
      <c r="P3024" s="180"/>
      <c r="Q3024" s="180"/>
      <c r="R3024" s="180"/>
      <c r="S3024" s="180"/>
      <c r="T3024" s="181"/>
      <c r="AT3024" s="175" t="s">
        <v>264</v>
      </c>
      <c r="AU3024" s="175" t="s">
        <v>82</v>
      </c>
      <c r="AV3024" s="14" t="s">
        <v>82</v>
      </c>
      <c r="AW3024" s="14" t="s">
        <v>34</v>
      </c>
      <c r="AX3024" s="14" t="s">
        <v>73</v>
      </c>
      <c r="AY3024" s="175" t="s">
        <v>252</v>
      </c>
    </row>
    <row r="3025" spans="1:65" s="13" customFormat="1" ht="11.25">
      <c r="B3025" s="167"/>
      <c r="D3025" s="160" t="s">
        <v>264</v>
      </c>
      <c r="E3025" s="168" t="s">
        <v>3</v>
      </c>
      <c r="F3025" s="169" t="s">
        <v>8216</v>
      </c>
      <c r="H3025" s="168" t="s">
        <v>3</v>
      </c>
      <c r="I3025" s="170"/>
      <c r="L3025" s="167"/>
      <c r="M3025" s="171"/>
      <c r="N3025" s="172"/>
      <c r="O3025" s="172"/>
      <c r="P3025" s="172"/>
      <c r="Q3025" s="172"/>
      <c r="R3025" s="172"/>
      <c r="S3025" s="172"/>
      <c r="T3025" s="173"/>
      <c r="AT3025" s="168" t="s">
        <v>264</v>
      </c>
      <c r="AU3025" s="168" t="s">
        <v>82</v>
      </c>
      <c r="AV3025" s="13" t="s">
        <v>80</v>
      </c>
      <c r="AW3025" s="13" t="s">
        <v>34</v>
      </c>
      <c r="AX3025" s="13" t="s">
        <v>73</v>
      </c>
      <c r="AY3025" s="168" t="s">
        <v>252</v>
      </c>
    </row>
    <row r="3026" spans="1:65" s="14" customFormat="1" ht="11.25">
      <c r="B3026" s="174"/>
      <c r="D3026" s="160" t="s">
        <v>264</v>
      </c>
      <c r="E3026" s="175" t="s">
        <v>3</v>
      </c>
      <c r="F3026" s="176" t="s">
        <v>80</v>
      </c>
      <c r="H3026" s="177">
        <v>1</v>
      </c>
      <c r="I3026" s="178"/>
      <c r="L3026" s="174"/>
      <c r="M3026" s="179"/>
      <c r="N3026" s="180"/>
      <c r="O3026" s="180"/>
      <c r="P3026" s="180"/>
      <c r="Q3026" s="180"/>
      <c r="R3026" s="180"/>
      <c r="S3026" s="180"/>
      <c r="T3026" s="181"/>
      <c r="AT3026" s="175" t="s">
        <v>264</v>
      </c>
      <c r="AU3026" s="175" t="s">
        <v>82</v>
      </c>
      <c r="AV3026" s="14" t="s">
        <v>82</v>
      </c>
      <c r="AW3026" s="14" t="s">
        <v>34</v>
      </c>
      <c r="AX3026" s="14" t="s">
        <v>73</v>
      </c>
      <c r="AY3026" s="175" t="s">
        <v>252</v>
      </c>
    </row>
    <row r="3027" spans="1:65" s="13" customFormat="1" ht="11.25">
      <c r="B3027" s="167"/>
      <c r="D3027" s="160" t="s">
        <v>264</v>
      </c>
      <c r="E3027" s="168" t="s">
        <v>3</v>
      </c>
      <c r="F3027" s="169" t="s">
        <v>8217</v>
      </c>
      <c r="H3027" s="168" t="s">
        <v>3</v>
      </c>
      <c r="I3027" s="170"/>
      <c r="L3027" s="167"/>
      <c r="M3027" s="171"/>
      <c r="N3027" s="172"/>
      <c r="O3027" s="172"/>
      <c r="P3027" s="172"/>
      <c r="Q3027" s="172"/>
      <c r="R3027" s="172"/>
      <c r="S3027" s="172"/>
      <c r="T3027" s="173"/>
      <c r="AT3027" s="168" t="s">
        <v>264</v>
      </c>
      <c r="AU3027" s="168" t="s">
        <v>82</v>
      </c>
      <c r="AV3027" s="13" t="s">
        <v>80</v>
      </c>
      <c r="AW3027" s="13" t="s">
        <v>34</v>
      </c>
      <c r="AX3027" s="13" t="s">
        <v>73</v>
      </c>
      <c r="AY3027" s="168" t="s">
        <v>252</v>
      </c>
    </row>
    <row r="3028" spans="1:65" s="14" customFormat="1" ht="11.25">
      <c r="B3028" s="174"/>
      <c r="D3028" s="160" t="s">
        <v>264</v>
      </c>
      <c r="E3028" s="175" t="s">
        <v>3</v>
      </c>
      <c r="F3028" s="176" t="s">
        <v>80</v>
      </c>
      <c r="H3028" s="177">
        <v>1</v>
      </c>
      <c r="I3028" s="178"/>
      <c r="L3028" s="174"/>
      <c r="M3028" s="179"/>
      <c r="N3028" s="180"/>
      <c r="O3028" s="180"/>
      <c r="P3028" s="180"/>
      <c r="Q3028" s="180"/>
      <c r="R3028" s="180"/>
      <c r="S3028" s="180"/>
      <c r="T3028" s="181"/>
      <c r="AT3028" s="175" t="s">
        <v>264</v>
      </c>
      <c r="AU3028" s="175" t="s">
        <v>82</v>
      </c>
      <c r="AV3028" s="14" t="s">
        <v>82</v>
      </c>
      <c r="AW3028" s="14" t="s">
        <v>34</v>
      </c>
      <c r="AX3028" s="14" t="s">
        <v>73</v>
      </c>
      <c r="AY3028" s="175" t="s">
        <v>252</v>
      </c>
    </row>
    <row r="3029" spans="1:65" s="15" customFormat="1" ht="11.25">
      <c r="B3029" s="182"/>
      <c r="D3029" s="160" t="s">
        <v>264</v>
      </c>
      <c r="E3029" s="183" t="s">
        <v>3</v>
      </c>
      <c r="F3029" s="184" t="s">
        <v>269</v>
      </c>
      <c r="H3029" s="185">
        <v>14</v>
      </c>
      <c r="I3029" s="186"/>
      <c r="L3029" s="182"/>
      <c r="M3029" s="187"/>
      <c r="N3029" s="188"/>
      <c r="O3029" s="188"/>
      <c r="P3029" s="188"/>
      <c r="Q3029" s="188"/>
      <c r="R3029" s="188"/>
      <c r="S3029" s="188"/>
      <c r="T3029" s="189"/>
      <c r="AT3029" s="183" t="s">
        <v>264</v>
      </c>
      <c r="AU3029" s="183" t="s">
        <v>82</v>
      </c>
      <c r="AV3029" s="15" t="s">
        <v>258</v>
      </c>
      <c r="AW3029" s="15" t="s">
        <v>34</v>
      </c>
      <c r="AX3029" s="15" t="s">
        <v>80</v>
      </c>
      <c r="AY3029" s="183" t="s">
        <v>252</v>
      </c>
    </row>
    <row r="3030" spans="1:65" s="2" customFormat="1" ht="21.75" customHeight="1">
      <c r="A3030" s="34"/>
      <c r="B3030" s="145"/>
      <c r="C3030" s="198" t="s">
        <v>1526</v>
      </c>
      <c r="D3030" s="198" t="s">
        <v>361</v>
      </c>
      <c r="E3030" s="199" t="s">
        <v>8218</v>
      </c>
      <c r="F3030" s="200" t="s">
        <v>8219</v>
      </c>
      <c r="G3030" s="201" t="s">
        <v>3</v>
      </c>
      <c r="H3030" s="202">
        <v>14</v>
      </c>
      <c r="I3030" s="203"/>
      <c r="J3030" s="204">
        <f>ROUND(I3030*H3030,2)</f>
        <v>0</v>
      </c>
      <c r="K3030" s="205"/>
      <c r="L3030" s="206"/>
      <c r="M3030" s="207" t="s">
        <v>3</v>
      </c>
      <c r="N3030" s="208" t="s">
        <v>44</v>
      </c>
      <c r="O3030" s="55"/>
      <c r="P3030" s="156">
        <f>O3030*H3030</f>
        <v>0</v>
      </c>
      <c r="Q3030" s="156">
        <v>0</v>
      </c>
      <c r="R3030" s="156">
        <f>Q3030*H3030</f>
        <v>0</v>
      </c>
      <c r="S3030" s="156">
        <v>0</v>
      </c>
      <c r="T3030" s="157">
        <f>S3030*H3030</f>
        <v>0</v>
      </c>
      <c r="U3030" s="34"/>
      <c r="V3030" s="34"/>
      <c r="W3030" s="34"/>
      <c r="X3030" s="34"/>
      <c r="Y3030" s="34"/>
      <c r="Z3030" s="34"/>
      <c r="AA3030" s="34"/>
      <c r="AB3030" s="34"/>
      <c r="AC3030" s="34"/>
      <c r="AD3030" s="34"/>
      <c r="AE3030" s="34"/>
      <c r="AR3030" s="158" t="s">
        <v>572</v>
      </c>
      <c r="AT3030" s="158" t="s">
        <v>361</v>
      </c>
      <c r="AU3030" s="158" t="s">
        <v>82</v>
      </c>
      <c r="AY3030" s="19" t="s">
        <v>252</v>
      </c>
      <c r="BE3030" s="159">
        <f>IF(N3030="základní",J3030,0)</f>
        <v>0</v>
      </c>
      <c r="BF3030" s="159">
        <f>IF(N3030="snížená",J3030,0)</f>
        <v>0</v>
      </c>
      <c r="BG3030" s="159">
        <f>IF(N3030="zákl. přenesená",J3030,0)</f>
        <v>0</v>
      </c>
      <c r="BH3030" s="159">
        <f>IF(N3030="sníž. přenesená",J3030,0)</f>
        <v>0</v>
      </c>
      <c r="BI3030" s="159">
        <f>IF(N3030="nulová",J3030,0)</f>
        <v>0</v>
      </c>
      <c r="BJ3030" s="19" t="s">
        <v>80</v>
      </c>
      <c r="BK3030" s="159">
        <f>ROUND(I3030*H3030,2)</f>
        <v>0</v>
      </c>
      <c r="BL3030" s="19" t="s">
        <v>406</v>
      </c>
      <c r="BM3030" s="158" t="s">
        <v>8220</v>
      </c>
    </row>
    <row r="3031" spans="1:65" s="2" customFormat="1" ht="11.25">
      <c r="A3031" s="34"/>
      <c r="B3031" s="35"/>
      <c r="C3031" s="34"/>
      <c r="D3031" s="160" t="s">
        <v>260</v>
      </c>
      <c r="E3031" s="34"/>
      <c r="F3031" s="161" t="s">
        <v>8219</v>
      </c>
      <c r="G3031" s="34"/>
      <c r="H3031" s="34"/>
      <c r="I3031" s="162"/>
      <c r="J3031" s="34"/>
      <c r="K3031" s="34"/>
      <c r="L3031" s="35"/>
      <c r="M3031" s="163"/>
      <c r="N3031" s="164"/>
      <c r="O3031" s="55"/>
      <c r="P3031" s="55"/>
      <c r="Q3031" s="55"/>
      <c r="R3031" s="55"/>
      <c r="S3031" s="55"/>
      <c r="T3031" s="56"/>
      <c r="U3031" s="34"/>
      <c r="V3031" s="34"/>
      <c r="W3031" s="34"/>
      <c r="X3031" s="34"/>
      <c r="Y3031" s="34"/>
      <c r="Z3031" s="34"/>
      <c r="AA3031" s="34"/>
      <c r="AB3031" s="34"/>
      <c r="AC3031" s="34"/>
      <c r="AD3031" s="34"/>
      <c r="AE3031" s="34"/>
      <c r="AT3031" s="19" t="s">
        <v>260</v>
      </c>
      <c r="AU3031" s="19" t="s">
        <v>82</v>
      </c>
    </row>
    <row r="3032" spans="1:65" s="2" customFormat="1" ht="16.5" customHeight="1">
      <c r="A3032" s="34"/>
      <c r="B3032" s="145"/>
      <c r="C3032" s="146" t="s">
        <v>1534</v>
      </c>
      <c r="D3032" s="146" t="s">
        <v>254</v>
      </c>
      <c r="E3032" s="147" t="s">
        <v>8221</v>
      </c>
      <c r="F3032" s="148" t="s">
        <v>8222</v>
      </c>
      <c r="G3032" s="149" t="s">
        <v>743</v>
      </c>
      <c r="H3032" s="150">
        <v>1</v>
      </c>
      <c r="I3032" s="151"/>
      <c r="J3032" s="152">
        <f>ROUND(I3032*H3032,2)</f>
        <v>0</v>
      </c>
      <c r="K3032" s="153"/>
      <c r="L3032" s="35"/>
      <c r="M3032" s="154" t="s">
        <v>3</v>
      </c>
      <c r="N3032" s="155" t="s">
        <v>44</v>
      </c>
      <c r="O3032" s="55"/>
      <c r="P3032" s="156">
        <f>O3032*H3032</f>
        <v>0</v>
      </c>
      <c r="Q3032" s="156">
        <v>0</v>
      </c>
      <c r="R3032" s="156">
        <f>Q3032*H3032</f>
        <v>0</v>
      </c>
      <c r="S3032" s="156">
        <v>0</v>
      </c>
      <c r="T3032" s="157">
        <f>S3032*H3032</f>
        <v>0</v>
      </c>
      <c r="U3032" s="34"/>
      <c r="V3032" s="34"/>
      <c r="W3032" s="34"/>
      <c r="X3032" s="34"/>
      <c r="Y3032" s="34"/>
      <c r="Z3032" s="34"/>
      <c r="AA3032" s="34"/>
      <c r="AB3032" s="34"/>
      <c r="AC3032" s="34"/>
      <c r="AD3032" s="34"/>
      <c r="AE3032" s="34"/>
      <c r="AR3032" s="158" t="s">
        <v>406</v>
      </c>
      <c r="AT3032" s="158" t="s">
        <v>254</v>
      </c>
      <c r="AU3032" s="158" t="s">
        <v>82</v>
      </c>
      <c r="AY3032" s="19" t="s">
        <v>252</v>
      </c>
      <c r="BE3032" s="159">
        <f>IF(N3032="základní",J3032,0)</f>
        <v>0</v>
      </c>
      <c r="BF3032" s="159">
        <f>IF(N3032="snížená",J3032,0)</f>
        <v>0</v>
      </c>
      <c r="BG3032" s="159">
        <f>IF(N3032="zákl. přenesená",J3032,0)</f>
        <v>0</v>
      </c>
      <c r="BH3032" s="159">
        <f>IF(N3032="sníž. přenesená",J3032,0)</f>
        <v>0</v>
      </c>
      <c r="BI3032" s="159">
        <f>IF(N3032="nulová",J3032,0)</f>
        <v>0</v>
      </c>
      <c r="BJ3032" s="19" t="s">
        <v>80</v>
      </c>
      <c r="BK3032" s="159">
        <f>ROUND(I3032*H3032,2)</f>
        <v>0</v>
      </c>
      <c r="BL3032" s="19" t="s">
        <v>406</v>
      </c>
      <c r="BM3032" s="158" t="s">
        <v>8223</v>
      </c>
    </row>
    <row r="3033" spans="1:65" s="2" customFormat="1" ht="11.25">
      <c r="A3033" s="34"/>
      <c r="B3033" s="35"/>
      <c r="C3033" s="34"/>
      <c r="D3033" s="160" t="s">
        <v>260</v>
      </c>
      <c r="E3033" s="34"/>
      <c r="F3033" s="161" t="s">
        <v>8222</v>
      </c>
      <c r="G3033" s="34"/>
      <c r="H3033" s="34"/>
      <c r="I3033" s="162"/>
      <c r="J3033" s="34"/>
      <c r="K3033" s="34"/>
      <c r="L3033" s="35"/>
      <c r="M3033" s="163"/>
      <c r="N3033" s="164"/>
      <c r="O3033" s="55"/>
      <c r="P3033" s="55"/>
      <c r="Q3033" s="55"/>
      <c r="R3033" s="55"/>
      <c r="S3033" s="55"/>
      <c r="T3033" s="56"/>
      <c r="U3033" s="34"/>
      <c r="V3033" s="34"/>
      <c r="W3033" s="34"/>
      <c r="X3033" s="34"/>
      <c r="Y3033" s="34"/>
      <c r="Z3033" s="34"/>
      <c r="AA3033" s="34"/>
      <c r="AB3033" s="34"/>
      <c r="AC3033" s="34"/>
      <c r="AD3033" s="34"/>
      <c r="AE3033" s="34"/>
      <c r="AT3033" s="19" t="s">
        <v>260</v>
      </c>
      <c r="AU3033" s="19" t="s">
        <v>82</v>
      </c>
    </row>
    <row r="3034" spans="1:65" s="13" customFormat="1" ht="11.25">
      <c r="B3034" s="167"/>
      <c r="D3034" s="160" t="s">
        <v>264</v>
      </c>
      <c r="E3034" s="168" t="s">
        <v>3</v>
      </c>
      <c r="F3034" s="169" t="s">
        <v>8070</v>
      </c>
      <c r="H3034" s="168" t="s">
        <v>3</v>
      </c>
      <c r="I3034" s="170"/>
      <c r="L3034" s="167"/>
      <c r="M3034" s="171"/>
      <c r="N3034" s="172"/>
      <c r="O3034" s="172"/>
      <c r="P3034" s="172"/>
      <c r="Q3034" s="172"/>
      <c r="R3034" s="172"/>
      <c r="S3034" s="172"/>
      <c r="T3034" s="173"/>
      <c r="AT3034" s="168" t="s">
        <v>264</v>
      </c>
      <c r="AU3034" s="168" t="s">
        <v>82</v>
      </c>
      <c r="AV3034" s="13" t="s">
        <v>80</v>
      </c>
      <c r="AW3034" s="13" t="s">
        <v>34</v>
      </c>
      <c r="AX3034" s="13" t="s">
        <v>73</v>
      </c>
      <c r="AY3034" s="168" t="s">
        <v>252</v>
      </c>
    </row>
    <row r="3035" spans="1:65" s="14" customFormat="1" ht="11.25">
      <c r="B3035" s="174"/>
      <c r="D3035" s="160" t="s">
        <v>264</v>
      </c>
      <c r="E3035" s="175" t="s">
        <v>3</v>
      </c>
      <c r="F3035" s="176" t="s">
        <v>80</v>
      </c>
      <c r="H3035" s="177">
        <v>1</v>
      </c>
      <c r="I3035" s="178"/>
      <c r="L3035" s="174"/>
      <c r="M3035" s="179"/>
      <c r="N3035" s="180"/>
      <c r="O3035" s="180"/>
      <c r="P3035" s="180"/>
      <c r="Q3035" s="180"/>
      <c r="R3035" s="180"/>
      <c r="S3035" s="180"/>
      <c r="T3035" s="181"/>
      <c r="AT3035" s="175" t="s">
        <v>264</v>
      </c>
      <c r="AU3035" s="175" t="s">
        <v>82</v>
      </c>
      <c r="AV3035" s="14" t="s">
        <v>82</v>
      </c>
      <c r="AW3035" s="14" t="s">
        <v>34</v>
      </c>
      <c r="AX3035" s="14" t="s">
        <v>80</v>
      </c>
      <c r="AY3035" s="175" t="s">
        <v>252</v>
      </c>
    </row>
    <row r="3036" spans="1:65" s="2" customFormat="1" ht="16.5" customHeight="1">
      <c r="A3036" s="34"/>
      <c r="B3036" s="145"/>
      <c r="C3036" s="198" t="s">
        <v>1547</v>
      </c>
      <c r="D3036" s="198" t="s">
        <v>361</v>
      </c>
      <c r="E3036" s="199" t="s">
        <v>8224</v>
      </c>
      <c r="F3036" s="200" t="s">
        <v>8225</v>
      </c>
      <c r="G3036" s="201" t="s">
        <v>4360</v>
      </c>
      <c r="H3036" s="202">
        <v>1</v>
      </c>
      <c r="I3036" s="203"/>
      <c r="J3036" s="204">
        <f>ROUND(I3036*H3036,2)</f>
        <v>0</v>
      </c>
      <c r="K3036" s="205"/>
      <c r="L3036" s="206"/>
      <c r="M3036" s="207" t="s">
        <v>3</v>
      </c>
      <c r="N3036" s="208" t="s">
        <v>44</v>
      </c>
      <c r="O3036" s="55"/>
      <c r="P3036" s="156">
        <f>O3036*H3036</f>
        <v>0</v>
      </c>
      <c r="Q3036" s="156">
        <v>0</v>
      </c>
      <c r="R3036" s="156">
        <f>Q3036*H3036</f>
        <v>0</v>
      </c>
      <c r="S3036" s="156">
        <v>0</v>
      </c>
      <c r="T3036" s="157">
        <f>S3036*H3036</f>
        <v>0</v>
      </c>
      <c r="U3036" s="34"/>
      <c r="V3036" s="34"/>
      <c r="W3036" s="34"/>
      <c r="X3036" s="34"/>
      <c r="Y3036" s="34"/>
      <c r="Z3036" s="34"/>
      <c r="AA3036" s="34"/>
      <c r="AB3036" s="34"/>
      <c r="AC3036" s="34"/>
      <c r="AD3036" s="34"/>
      <c r="AE3036" s="34"/>
      <c r="AR3036" s="158" t="s">
        <v>572</v>
      </c>
      <c r="AT3036" s="158" t="s">
        <v>361</v>
      </c>
      <c r="AU3036" s="158" t="s">
        <v>82</v>
      </c>
      <c r="AY3036" s="19" t="s">
        <v>252</v>
      </c>
      <c r="BE3036" s="159">
        <f>IF(N3036="základní",J3036,0)</f>
        <v>0</v>
      </c>
      <c r="BF3036" s="159">
        <f>IF(N3036="snížená",J3036,0)</f>
        <v>0</v>
      </c>
      <c r="BG3036" s="159">
        <f>IF(N3036="zákl. přenesená",J3036,0)</f>
        <v>0</v>
      </c>
      <c r="BH3036" s="159">
        <f>IF(N3036="sníž. přenesená",J3036,0)</f>
        <v>0</v>
      </c>
      <c r="BI3036" s="159">
        <f>IF(N3036="nulová",J3036,0)</f>
        <v>0</v>
      </c>
      <c r="BJ3036" s="19" t="s">
        <v>80</v>
      </c>
      <c r="BK3036" s="159">
        <f>ROUND(I3036*H3036,2)</f>
        <v>0</v>
      </c>
      <c r="BL3036" s="19" t="s">
        <v>406</v>
      </c>
      <c r="BM3036" s="158" t="s">
        <v>8226</v>
      </c>
    </row>
    <row r="3037" spans="1:65" s="2" customFormat="1" ht="11.25">
      <c r="A3037" s="34"/>
      <c r="B3037" s="35"/>
      <c r="C3037" s="34"/>
      <c r="D3037" s="160" t="s">
        <v>260</v>
      </c>
      <c r="E3037" s="34"/>
      <c r="F3037" s="161" t="s">
        <v>8225</v>
      </c>
      <c r="G3037" s="34"/>
      <c r="H3037" s="34"/>
      <c r="I3037" s="162"/>
      <c r="J3037" s="34"/>
      <c r="K3037" s="34"/>
      <c r="L3037" s="35"/>
      <c r="M3037" s="163"/>
      <c r="N3037" s="164"/>
      <c r="O3037" s="55"/>
      <c r="P3037" s="55"/>
      <c r="Q3037" s="55"/>
      <c r="R3037" s="55"/>
      <c r="S3037" s="55"/>
      <c r="T3037" s="56"/>
      <c r="U3037" s="34"/>
      <c r="V3037" s="34"/>
      <c r="W3037" s="34"/>
      <c r="X3037" s="34"/>
      <c r="Y3037" s="34"/>
      <c r="Z3037" s="34"/>
      <c r="AA3037" s="34"/>
      <c r="AB3037" s="34"/>
      <c r="AC3037" s="34"/>
      <c r="AD3037" s="34"/>
      <c r="AE3037" s="34"/>
      <c r="AT3037" s="19" t="s">
        <v>260</v>
      </c>
      <c r="AU3037" s="19" t="s">
        <v>82</v>
      </c>
    </row>
    <row r="3038" spans="1:65" s="2" customFormat="1" ht="39">
      <c r="A3038" s="34"/>
      <c r="B3038" s="35"/>
      <c r="C3038" s="34"/>
      <c r="D3038" s="160" t="s">
        <v>2284</v>
      </c>
      <c r="E3038" s="34"/>
      <c r="F3038" s="211" t="s">
        <v>8227</v>
      </c>
      <c r="G3038" s="34"/>
      <c r="H3038" s="34"/>
      <c r="I3038" s="162"/>
      <c r="J3038" s="34"/>
      <c r="K3038" s="34"/>
      <c r="L3038" s="35"/>
      <c r="M3038" s="163"/>
      <c r="N3038" s="164"/>
      <c r="O3038" s="55"/>
      <c r="P3038" s="55"/>
      <c r="Q3038" s="55"/>
      <c r="R3038" s="55"/>
      <c r="S3038" s="55"/>
      <c r="T3038" s="56"/>
      <c r="U3038" s="34"/>
      <c r="V3038" s="34"/>
      <c r="W3038" s="34"/>
      <c r="X3038" s="34"/>
      <c r="Y3038" s="34"/>
      <c r="Z3038" s="34"/>
      <c r="AA3038" s="34"/>
      <c r="AB3038" s="34"/>
      <c r="AC3038" s="34"/>
      <c r="AD3038" s="34"/>
      <c r="AE3038" s="34"/>
      <c r="AT3038" s="19" t="s">
        <v>2284</v>
      </c>
      <c r="AU3038" s="19" t="s">
        <v>82</v>
      </c>
    </row>
    <row r="3039" spans="1:65" s="2" customFormat="1" ht="16.5" customHeight="1">
      <c r="A3039" s="34"/>
      <c r="B3039" s="145"/>
      <c r="C3039" s="146" t="s">
        <v>1553</v>
      </c>
      <c r="D3039" s="146" t="s">
        <v>254</v>
      </c>
      <c r="E3039" s="147" t="s">
        <v>8228</v>
      </c>
      <c r="F3039" s="148" t="s">
        <v>8229</v>
      </c>
      <c r="G3039" s="149" t="s">
        <v>743</v>
      </c>
      <c r="H3039" s="150">
        <v>3</v>
      </c>
      <c r="I3039" s="151"/>
      <c r="J3039" s="152">
        <f>ROUND(I3039*H3039,2)</f>
        <v>0</v>
      </c>
      <c r="K3039" s="153"/>
      <c r="L3039" s="35"/>
      <c r="M3039" s="154" t="s">
        <v>3</v>
      </c>
      <c r="N3039" s="155" t="s">
        <v>44</v>
      </c>
      <c r="O3039" s="55"/>
      <c r="P3039" s="156">
        <f>O3039*H3039</f>
        <v>0</v>
      </c>
      <c r="Q3039" s="156">
        <v>0</v>
      </c>
      <c r="R3039" s="156">
        <f>Q3039*H3039</f>
        <v>0</v>
      </c>
      <c r="S3039" s="156">
        <v>0</v>
      </c>
      <c r="T3039" s="157">
        <f>S3039*H3039</f>
        <v>0</v>
      </c>
      <c r="U3039" s="34"/>
      <c r="V3039" s="34"/>
      <c r="W3039" s="34"/>
      <c r="X3039" s="34"/>
      <c r="Y3039" s="34"/>
      <c r="Z3039" s="34"/>
      <c r="AA3039" s="34"/>
      <c r="AB3039" s="34"/>
      <c r="AC3039" s="34"/>
      <c r="AD3039" s="34"/>
      <c r="AE3039" s="34"/>
      <c r="AR3039" s="158" t="s">
        <v>406</v>
      </c>
      <c r="AT3039" s="158" t="s">
        <v>254</v>
      </c>
      <c r="AU3039" s="158" t="s">
        <v>82</v>
      </c>
      <c r="AY3039" s="19" t="s">
        <v>252</v>
      </c>
      <c r="BE3039" s="159">
        <f>IF(N3039="základní",J3039,0)</f>
        <v>0</v>
      </c>
      <c r="BF3039" s="159">
        <f>IF(N3039="snížená",J3039,0)</f>
        <v>0</v>
      </c>
      <c r="BG3039" s="159">
        <f>IF(N3039="zákl. přenesená",J3039,0)</f>
        <v>0</v>
      </c>
      <c r="BH3039" s="159">
        <f>IF(N3039="sníž. přenesená",J3039,0)</f>
        <v>0</v>
      </c>
      <c r="BI3039" s="159">
        <f>IF(N3039="nulová",J3039,0)</f>
        <v>0</v>
      </c>
      <c r="BJ3039" s="19" t="s">
        <v>80</v>
      </c>
      <c r="BK3039" s="159">
        <f>ROUND(I3039*H3039,2)</f>
        <v>0</v>
      </c>
      <c r="BL3039" s="19" t="s">
        <v>406</v>
      </c>
      <c r="BM3039" s="158" t="s">
        <v>8230</v>
      </c>
    </row>
    <row r="3040" spans="1:65" s="2" customFormat="1" ht="19.5">
      <c r="A3040" s="34"/>
      <c r="B3040" s="35"/>
      <c r="C3040" s="34"/>
      <c r="D3040" s="160" t="s">
        <v>260</v>
      </c>
      <c r="E3040" s="34"/>
      <c r="F3040" s="161" t="s">
        <v>8231</v>
      </c>
      <c r="G3040" s="34"/>
      <c r="H3040" s="34"/>
      <c r="I3040" s="162"/>
      <c r="J3040" s="34"/>
      <c r="K3040" s="34"/>
      <c r="L3040" s="35"/>
      <c r="M3040" s="163"/>
      <c r="N3040" s="164"/>
      <c r="O3040" s="55"/>
      <c r="P3040" s="55"/>
      <c r="Q3040" s="55"/>
      <c r="R3040" s="55"/>
      <c r="S3040" s="55"/>
      <c r="T3040" s="56"/>
      <c r="U3040" s="34"/>
      <c r="V3040" s="34"/>
      <c r="W3040" s="34"/>
      <c r="X3040" s="34"/>
      <c r="Y3040" s="34"/>
      <c r="Z3040" s="34"/>
      <c r="AA3040" s="34"/>
      <c r="AB3040" s="34"/>
      <c r="AC3040" s="34"/>
      <c r="AD3040" s="34"/>
      <c r="AE3040" s="34"/>
      <c r="AT3040" s="19" t="s">
        <v>260</v>
      </c>
      <c r="AU3040" s="19" t="s">
        <v>82</v>
      </c>
    </row>
    <row r="3041" spans="1:65" s="2" customFormat="1" ht="11.25">
      <c r="A3041" s="34"/>
      <c r="B3041" s="35"/>
      <c r="C3041" s="34"/>
      <c r="D3041" s="165" t="s">
        <v>262</v>
      </c>
      <c r="E3041" s="34"/>
      <c r="F3041" s="166" t="s">
        <v>8232</v>
      </c>
      <c r="G3041" s="34"/>
      <c r="H3041" s="34"/>
      <c r="I3041" s="162"/>
      <c r="J3041" s="34"/>
      <c r="K3041" s="34"/>
      <c r="L3041" s="35"/>
      <c r="M3041" s="163"/>
      <c r="N3041" s="164"/>
      <c r="O3041" s="55"/>
      <c r="P3041" s="55"/>
      <c r="Q3041" s="55"/>
      <c r="R3041" s="55"/>
      <c r="S3041" s="55"/>
      <c r="T3041" s="56"/>
      <c r="U3041" s="34"/>
      <c r="V3041" s="34"/>
      <c r="W3041" s="34"/>
      <c r="X3041" s="34"/>
      <c r="Y3041" s="34"/>
      <c r="Z3041" s="34"/>
      <c r="AA3041" s="34"/>
      <c r="AB3041" s="34"/>
      <c r="AC3041" s="34"/>
      <c r="AD3041" s="34"/>
      <c r="AE3041" s="34"/>
      <c r="AT3041" s="19" t="s">
        <v>262</v>
      </c>
      <c r="AU3041" s="19" t="s">
        <v>82</v>
      </c>
    </row>
    <row r="3042" spans="1:65" s="13" customFormat="1" ht="11.25">
      <c r="B3042" s="167"/>
      <c r="D3042" s="160" t="s">
        <v>264</v>
      </c>
      <c r="E3042" s="168" t="s">
        <v>3</v>
      </c>
      <c r="F3042" s="169" t="s">
        <v>8233</v>
      </c>
      <c r="H3042" s="168" t="s">
        <v>3</v>
      </c>
      <c r="I3042" s="170"/>
      <c r="L3042" s="167"/>
      <c r="M3042" s="171"/>
      <c r="N3042" s="172"/>
      <c r="O3042" s="172"/>
      <c r="P3042" s="172"/>
      <c r="Q3042" s="172"/>
      <c r="R3042" s="172"/>
      <c r="S3042" s="172"/>
      <c r="T3042" s="173"/>
      <c r="AT3042" s="168" t="s">
        <v>264</v>
      </c>
      <c r="AU3042" s="168" t="s">
        <v>82</v>
      </c>
      <c r="AV3042" s="13" t="s">
        <v>80</v>
      </c>
      <c r="AW3042" s="13" t="s">
        <v>34</v>
      </c>
      <c r="AX3042" s="13" t="s">
        <v>73</v>
      </c>
      <c r="AY3042" s="168" t="s">
        <v>252</v>
      </c>
    </row>
    <row r="3043" spans="1:65" s="14" customFormat="1" ht="11.25">
      <c r="B3043" s="174"/>
      <c r="D3043" s="160" t="s">
        <v>264</v>
      </c>
      <c r="E3043" s="175" t="s">
        <v>3</v>
      </c>
      <c r="F3043" s="176" t="s">
        <v>80</v>
      </c>
      <c r="H3043" s="177">
        <v>1</v>
      </c>
      <c r="I3043" s="178"/>
      <c r="L3043" s="174"/>
      <c r="M3043" s="179"/>
      <c r="N3043" s="180"/>
      <c r="O3043" s="180"/>
      <c r="P3043" s="180"/>
      <c r="Q3043" s="180"/>
      <c r="R3043" s="180"/>
      <c r="S3043" s="180"/>
      <c r="T3043" s="181"/>
      <c r="AT3043" s="175" t="s">
        <v>264</v>
      </c>
      <c r="AU3043" s="175" t="s">
        <v>82</v>
      </c>
      <c r="AV3043" s="14" t="s">
        <v>82</v>
      </c>
      <c r="AW3043" s="14" t="s">
        <v>34</v>
      </c>
      <c r="AX3043" s="14" t="s">
        <v>73</v>
      </c>
      <c r="AY3043" s="175" t="s">
        <v>252</v>
      </c>
    </row>
    <row r="3044" spans="1:65" s="13" customFormat="1" ht="11.25">
      <c r="B3044" s="167"/>
      <c r="D3044" s="160" t="s">
        <v>264</v>
      </c>
      <c r="E3044" s="168" t="s">
        <v>3</v>
      </c>
      <c r="F3044" s="169" t="s">
        <v>8234</v>
      </c>
      <c r="H3044" s="168" t="s">
        <v>3</v>
      </c>
      <c r="I3044" s="170"/>
      <c r="L3044" s="167"/>
      <c r="M3044" s="171"/>
      <c r="N3044" s="172"/>
      <c r="O3044" s="172"/>
      <c r="P3044" s="172"/>
      <c r="Q3044" s="172"/>
      <c r="R3044" s="172"/>
      <c r="S3044" s="172"/>
      <c r="T3044" s="173"/>
      <c r="AT3044" s="168" t="s">
        <v>264</v>
      </c>
      <c r="AU3044" s="168" t="s">
        <v>82</v>
      </c>
      <c r="AV3044" s="13" t="s">
        <v>80</v>
      </c>
      <c r="AW3044" s="13" t="s">
        <v>34</v>
      </c>
      <c r="AX3044" s="13" t="s">
        <v>73</v>
      </c>
      <c r="AY3044" s="168" t="s">
        <v>252</v>
      </c>
    </row>
    <row r="3045" spans="1:65" s="14" customFormat="1" ht="11.25">
      <c r="B3045" s="174"/>
      <c r="D3045" s="160" t="s">
        <v>264</v>
      </c>
      <c r="E3045" s="175" t="s">
        <v>3</v>
      </c>
      <c r="F3045" s="176" t="s">
        <v>80</v>
      </c>
      <c r="H3045" s="177">
        <v>1</v>
      </c>
      <c r="I3045" s="178"/>
      <c r="L3045" s="174"/>
      <c r="M3045" s="179"/>
      <c r="N3045" s="180"/>
      <c r="O3045" s="180"/>
      <c r="P3045" s="180"/>
      <c r="Q3045" s="180"/>
      <c r="R3045" s="180"/>
      <c r="S3045" s="180"/>
      <c r="T3045" s="181"/>
      <c r="AT3045" s="175" t="s">
        <v>264</v>
      </c>
      <c r="AU3045" s="175" t="s">
        <v>82</v>
      </c>
      <c r="AV3045" s="14" t="s">
        <v>82</v>
      </c>
      <c r="AW3045" s="14" t="s">
        <v>34</v>
      </c>
      <c r="AX3045" s="14" t="s">
        <v>73</v>
      </c>
      <c r="AY3045" s="175" t="s">
        <v>252</v>
      </c>
    </row>
    <row r="3046" spans="1:65" s="13" customFormat="1" ht="11.25">
      <c r="B3046" s="167"/>
      <c r="D3046" s="160" t="s">
        <v>264</v>
      </c>
      <c r="E3046" s="168" t="s">
        <v>3</v>
      </c>
      <c r="F3046" s="169" t="s">
        <v>8235</v>
      </c>
      <c r="H3046" s="168" t="s">
        <v>3</v>
      </c>
      <c r="I3046" s="170"/>
      <c r="L3046" s="167"/>
      <c r="M3046" s="171"/>
      <c r="N3046" s="172"/>
      <c r="O3046" s="172"/>
      <c r="P3046" s="172"/>
      <c r="Q3046" s="172"/>
      <c r="R3046" s="172"/>
      <c r="S3046" s="172"/>
      <c r="T3046" s="173"/>
      <c r="AT3046" s="168" t="s">
        <v>264</v>
      </c>
      <c r="AU3046" s="168" t="s">
        <v>82</v>
      </c>
      <c r="AV3046" s="13" t="s">
        <v>80</v>
      </c>
      <c r="AW3046" s="13" t="s">
        <v>34</v>
      </c>
      <c r="AX3046" s="13" t="s">
        <v>73</v>
      </c>
      <c r="AY3046" s="168" t="s">
        <v>252</v>
      </c>
    </row>
    <row r="3047" spans="1:65" s="14" customFormat="1" ht="11.25">
      <c r="B3047" s="174"/>
      <c r="D3047" s="160" t="s">
        <v>264</v>
      </c>
      <c r="E3047" s="175" t="s">
        <v>3</v>
      </c>
      <c r="F3047" s="176" t="s">
        <v>80</v>
      </c>
      <c r="H3047" s="177">
        <v>1</v>
      </c>
      <c r="I3047" s="178"/>
      <c r="L3047" s="174"/>
      <c r="M3047" s="179"/>
      <c r="N3047" s="180"/>
      <c r="O3047" s="180"/>
      <c r="P3047" s="180"/>
      <c r="Q3047" s="180"/>
      <c r="R3047" s="180"/>
      <c r="S3047" s="180"/>
      <c r="T3047" s="181"/>
      <c r="AT3047" s="175" t="s">
        <v>264</v>
      </c>
      <c r="AU3047" s="175" t="s">
        <v>82</v>
      </c>
      <c r="AV3047" s="14" t="s">
        <v>82</v>
      </c>
      <c r="AW3047" s="14" t="s">
        <v>34</v>
      </c>
      <c r="AX3047" s="14" t="s">
        <v>73</v>
      </c>
      <c r="AY3047" s="175" t="s">
        <v>252</v>
      </c>
    </row>
    <row r="3048" spans="1:65" s="15" customFormat="1" ht="11.25">
      <c r="B3048" s="182"/>
      <c r="D3048" s="160" t="s">
        <v>264</v>
      </c>
      <c r="E3048" s="183" t="s">
        <v>3</v>
      </c>
      <c r="F3048" s="184" t="s">
        <v>269</v>
      </c>
      <c r="H3048" s="185">
        <v>3</v>
      </c>
      <c r="I3048" s="186"/>
      <c r="L3048" s="182"/>
      <c r="M3048" s="187"/>
      <c r="N3048" s="188"/>
      <c r="O3048" s="188"/>
      <c r="P3048" s="188"/>
      <c r="Q3048" s="188"/>
      <c r="R3048" s="188"/>
      <c r="S3048" s="188"/>
      <c r="T3048" s="189"/>
      <c r="AT3048" s="183" t="s">
        <v>264</v>
      </c>
      <c r="AU3048" s="183" t="s">
        <v>82</v>
      </c>
      <c r="AV3048" s="15" t="s">
        <v>258</v>
      </c>
      <c r="AW3048" s="15" t="s">
        <v>34</v>
      </c>
      <c r="AX3048" s="15" t="s">
        <v>80</v>
      </c>
      <c r="AY3048" s="183" t="s">
        <v>252</v>
      </c>
    </row>
    <row r="3049" spans="1:65" s="2" customFormat="1" ht="16.5" customHeight="1">
      <c r="A3049" s="34"/>
      <c r="B3049" s="145"/>
      <c r="C3049" s="198" t="s">
        <v>1563</v>
      </c>
      <c r="D3049" s="198" t="s">
        <v>361</v>
      </c>
      <c r="E3049" s="199" t="s">
        <v>8236</v>
      </c>
      <c r="F3049" s="200" t="s">
        <v>8237</v>
      </c>
      <c r="G3049" s="201" t="s">
        <v>4360</v>
      </c>
      <c r="H3049" s="202">
        <v>2</v>
      </c>
      <c r="I3049" s="203"/>
      <c r="J3049" s="204">
        <f>ROUND(I3049*H3049,2)</f>
        <v>0</v>
      </c>
      <c r="K3049" s="205"/>
      <c r="L3049" s="206"/>
      <c r="M3049" s="207" t="s">
        <v>3</v>
      </c>
      <c r="N3049" s="208" t="s">
        <v>44</v>
      </c>
      <c r="O3049" s="55"/>
      <c r="P3049" s="156">
        <f>O3049*H3049</f>
        <v>0</v>
      </c>
      <c r="Q3049" s="156">
        <v>0</v>
      </c>
      <c r="R3049" s="156">
        <f>Q3049*H3049</f>
        <v>0</v>
      </c>
      <c r="S3049" s="156">
        <v>0</v>
      </c>
      <c r="T3049" s="157">
        <f>S3049*H3049</f>
        <v>0</v>
      </c>
      <c r="U3049" s="34"/>
      <c r="V3049" s="34"/>
      <c r="W3049" s="34"/>
      <c r="X3049" s="34"/>
      <c r="Y3049" s="34"/>
      <c r="Z3049" s="34"/>
      <c r="AA3049" s="34"/>
      <c r="AB3049" s="34"/>
      <c r="AC3049" s="34"/>
      <c r="AD3049" s="34"/>
      <c r="AE3049" s="34"/>
      <c r="AR3049" s="158" t="s">
        <v>572</v>
      </c>
      <c r="AT3049" s="158" t="s">
        <v>361</v>
      </c>
      <c r="AU3049" s="158" t="s">
        <v>82</v>
      </c>
      <c r="AY3049" s="19" t="s">
        <v>252</v>
      </c>
      <c r="BE3049" s="159">
        <f>IF(N3049="základní",J3049,0)</f>
        <v>0</v>
      </c>
      <c r="BF3049" s="159">
        <f>IF(N3049="snížená",J3049,0)</f>
        <v>0</v>
      </c>
      <c r="BG3049" s="159">
        <f>IF(N3049="zákl. přenesená",J3049,0)</f>
        <v>0</v>
      </c>
      <c r="BH3049" s="159">
        <f>IF(N3049="sníž. přenesená",J3049,0)</f>
        <v>0</v>
      </c>
      <c r="BI3049" s="159">
        <f>IF(N3049="nulová",J3049,0)</f>
        <v>0</v>
      </c>
      <c r="BJ3049" s="19" t="s">
        <v>80</v>
      </c>
      <c r="BK3049" s="159">
        <f>ROUND(I3049*H3049,2)</f>
        <v>0</v>
      </c>
      <c r="BL3049" s="19" t="s">
        <v>406</v>
      </c>
      <c r="BM3049" s="158" t="s">
        <v>8238</v>
      </c>
    </row>
    <row r="3050" spans="1:65" s="2" customFormat="1" ht="11.25">
      <c r="A3050" s="34"/>
      <c r="B3050" s="35"/>
      <c r="C3050" s="34"/>
      <c r="D3050" s="160" t="s">
        <v>260</v>
      </c>
      <c r="E3050" s="34"/>
      <c r="F3050" s="161" t="s">
        <v>8237</v>
      </c>
      <c r="G3050" s="34"/>
      <c r="H3050" s="34"/>
      <c r="I3050" s="162"/>
      <c r="J3050" s="34"/>
      <c r="K3050" s="34"/>
      <c r="L3050" s="35"/>
      <c r="M3050" s="163"/>
      <c r="N3050" s="164"/>
      <c r="O3050" s="55"/>
      <c r="P3050" s="55"/>
      <c r="Q3050" s="55"/>
      <c r="R3050" s="55"/>
      <c r="S3050" s="55"/>
      <c r="T3050" s="56"/>
      <c r="U3050" s="34"/>
      <c r="V3050" s="34"/>
      <c r="W3050" s="34"/>
      <c r="X3050" s="34"/>
      <c r="Y3050" s="34"/>
      <c r="Z3050" s="34"/>
      <c r="AA3050" s="34"/>
      <c r="AB3050" s="34"/>
      <c r="AC3050" s="34"/>
      <c r="AD3050" s="34"/>
      <c r="AE3050" s="34"/>
      <c r="AT3050" s="19" t="s">
        <v>260</v>
      </c>
      <c r="AU3050" s="19" t="s">
        <v>82</v>
      </c>
    </row>
    <row r="3051" spans="1:65" s="2" customFormat="1" ht="24.2" customHeight="1">
      <c r="A3051" s="34"/>
      <c r="B3051" s="145"/>
      <c r="C3051" s="198" t="s">
        <v>1569</v>
      </c>
      <c r="D3051" s="198" t="s">
        <v>361</v>
      </c>
      <c r="E3051" s="199" t="s">
        <v>8239</v>
      </c>
      <c r="F3051" s="200" t="s">
        <v>8240</v>
      </c>
      <c r="G3051" s="201" t="s">
        <v>4360</v>
      </c>
      <c r="H3051" s="202">
        <v>1</v>
      </c>
      <c r="I3051" s="203"/>
      <c r="J3051" s="204">
        <f>ROUND(I3051*H3051,2)</f>
        <v>0</v>
      </c>
      <c r="K3051" s="205"/>
      <c r="L3051" s="206"/>
      <c r="M3051" s="207" t="s">
        <v>3</v>
      </c>
      <c r="N3051" s="208" t="s">
        <v>44</v>
      </c>
      <c r="O3051" s="55"/>
      <c r="P3051" s="156">
        <f>O3051*H3051</f>
        <v>0</v>
      </c>
      <c r="Q3051" s="156">
        <v>0</v>
      </c>
      <c r="R3051" s="156">
        <f>Q3051*H3051</f>
        <v>0</v>
      </c>
      <c r="S3051" s="156">
        <v>0</v>
      </c>
      <c r="T3051" s="157">
        <f>S3051*H3051</f>
        <v>0</v>
      </c>
      <c r="U3051" s="34"/>
      <c r="V3051" s="34"/>
      <c r="W3051" s="34"/>
      <c r="X3051" s="34"/>
      <c r="Y3051" s="34"/>
      <c r="Z3051" s="34"/>
      <c r="AA3051" s="34"/>
      <c r="AB3051" s="34"/>
      <c r="AC3051" s="34"/>
      <c r="AD3051" s="34"/>
      <c r="AE3051" s="34"/>
      <c r="AR3051" s="158" t="s">
        <v>572</v>
      </c>
      <c r="AT3051" s="158" t="s">
        <v>361</v>
      </c>
      <c r="AU3051" s="158" t="s">
        <v>82</v>
      </c>
      <c r="AY3051" s="19" t="s">
        <v>252</v>
      </c>
      <c r="BE3051" s="159">
        <f>IF(N3051="základní",J3051,0)</f>
        <v>0</v>
      </c>
      <c r="BF3051" s="159">
        <f>IF(N3051="snížená",J3051,0)</f>
        <v>0</v>
      </c>
      <c r="BG3051" s="159">
        <f>IF(N3051="zákl. přenesená",J3051,0)</f>
        <v>0</v>
      </c>
      <c r="BH3051" s="159">
        <f>IF(N3051="sníž. přenesená",J3051,0)</f>
        <v>0</v>
      </c>
      <c r="BI3051" s="159">
        <f>IF(N3051="nulová",J3051,0)</f>
        <v>0</v>
      </c>
      <c r="BJ3051" s="19" t="s">
        <v>80</v>
      </c>
      <c r="BK3051" s="159">
        <f>ROUND(I3051*H3051,2)</f>
        <v>0</v>
      </c>
      <c r="BL3051" s="19" t="s">
        <v>406</v>
      </c>
      <c r="BM3051" s="158" t="s">
        <v>8241</v>
      </c>
    </row>
    <row r="3052" spans="1:65" s="2" customFormat="1" ht="19.5">
      <c r="A3052" s="34"/>
      <c r="B3052" s="35"/>
      <c r="C3052" s="34"/>
      <c r="D3052" s="160" t="s">
        <v>260</v>
      </c>
      <c r="E3052" s="34"/>
      <c r="F3052" s="161" t="s">
        <v>8240</v>
      </c>
      <c r="G3052" s="34"/>
      <c r="H3052" s="34"/>
      <c r="I3052" s="162"/>
      <c r="J3052" s="34"/>
      <c r="K3052" s="34"/>
      <c r="L3052" s="35"/>
      <c r="M3052" s="163"/>
      <c r="N3052" s="164"/>
      <c r="O3052" s="55"/>
      <c r="P3052" s="55"/>
      <c r="Q3052" s="55"/>
      <c r="R3052" s="55"/>
      <c r="S3052" s="55"/>
      <c r="T3052" s="56"/>
      <c r="U3052" s="34"/>
      <c r="V3052" s="34"/>
      <c r="W3052" s="34"/>
      <c r="X3052" s="34"/>
      <c r="Y3052" s="34"/>
      <c r="Z3052" s="34"/>
      <c r="AA3052" s="34"/>
      <c r="AB3052" s="34"/>
      <c r="AC3052" s="34"/>
      <c r="AD3052" s="34"/>
      <c r="AE3052" s="34"/>
      <c r="AT3052" s="19" t="s">
        <v>260</v>
      </c>
      <c r="AU3052" s="19" t="s">
        <v>82</v>
      </c>
    </row>
    <row r="3053" spans="1:65" s="2" customFormat="1" ht="16.5" customHeight="1">
      <c r="A3053" s="34"/>
      <c r="B3053" s="145"/>
      <c r="C3053" s="146" t="s">
        <v>1577</v>
      </c>
      <c r="D3053" s="146" t="s">
        <v>254</v>
      </c>
      <c r="E3053" s="147" t="s">
        <v>8242</v>
      </c>
      <c r="F3053" s="148" t="s">
        <v>8243</v>
      </c>
      <c r="G3053" s="149" t="s">
        <v>743</v>
      </c>
      <c r="H3053" s="150">
        <v>9</v>
      </c>
      <c r="I3053" s="151"/>
      <c r="J3053" s="152">
        <f>ROUND(I3053*H3053,2)</f>
        <v>0</v>
      </c>
      <c r="K3053" s="153"/>
      <c r="L3053" s="35"/>
      <c r="M3053" s="154" t="s">
        <v>3</v>
      </c>
      <c r="N3053" s="155" t="s">
        <v>44</v>
      </c>
      <c r="O3053" s="55"/>
      <c r="P3053" s="156">
        <f>O3053*H3053</f>
        <v>0</v>
      </c>
      <c r="Q3053" s="156">
        <v>0</v>
      </c>
      <c r="R3053" s="156">
        <f>Q3053*H3053</f>
        <v>0</v>
      </c>
      <c r="S3053" s="156">
        <v>0</v>
      </c>
      <c r="T3053" s="157">
        <f>S3053*H3053</f>
        <v>0</v>
      </c>
      <c r="U3053" s="34"/>
      <c r="V3053" s="34"/>
      <c r="W3053" s="34"/>
      <c r="X3053" s="34"/>
      <c r="Y3053" s="34"/>
      <c r="Z3053" s="34"/>
      <c r="AA3053" s="34"/>
      <c r="AB3053" s="34"/>
      <c r="AC3053" s="34"/>
      <c r="AD3053" s="34"/>
      <c r="AE3053" s="34"/>
      <c r="AR3053" s="158" t="s">
        <v>406</v>
      </c>
      <c r="AT3053" s="158" t="s">
        <v>254</v>
      </c>
      <c r="AU3053" s="158" t="s">
        <v>82</v>
      </c>
      <c r="AY3053" s="19" t="s">
        <v>252</v>
      </c>
      <c r="BE3053" s="159">
        <f>IF(N3053="základní",J3053,0)</f>
        <v>0</v>
      </c>
      <c r="BF3053" s="159">
        <f>IF(N3053="snížená",J3053,0)</f>
        <v>0</v>
      </c>
      <c r="BG3053" s="159">
        <f>IF(N3053="zákl. přenesená",J3053,0)</f>
        <v>0</v>
      </c>
      <c r="BH3053" s="159">
        <f>IF(N3053="sníž. přenesená",J3053,0)</f>
        <v>0</v>
      </c>
      <c r="BI3053" s="159">
        <f>IF(N3053="nulová",J3053,0)</f>
        <v>0</v>
      </c>
      <c r="BJ3053" s="19" t="s">
        <v>80</v>
      </c>
      <c r="BK3053" s="159">
        <f>ROUND(I3053*H3053,2)</f>
        <v>0</v>
      </c>
      <c r="BL3053" s="19" t="s">
        <v>406</v>
      </c>
      <c r="BM3053" s="158" t="s">
        <v>8244</v>
      </c>
    </row>
    <row r="3054" spans="1:65" s="2" customFormat="1" ht="19.5">
      <c r="A3054" s="34"/>
      <c r="B3054" s="35"/>
      <c r="C3054" s="34"/>
      <c r="D3054" s="160" t="s">
        <v>260</v>
      </c>
      <c r="E3054" s="34"/>
      <c r="F3054" s="161" t="s">
        <v>8245</v>
      </c>
      <c r="G3054" s="34"/>
      <c r="H3054" s="34"/>
      <c r="I3054" s="162"/>
      <c r="J3054" s="34"/>
      <c r="K3054" s="34"/>
      <c r="L3054" s="35"/>
      <c r="M3054" s="163"/>
      <c r="N3054" s="164"/>
      <c r="O3054" s="55"/>
      <c r="P3054" s="55"/>
      <c r="Q3054" s="55"/>
      <c r="R3054" s="55"/>
      <c r="S3054" s="55"/>
      <c r="T3054" s="56"/>
      <c r="U3054" s="34"/>
      <c r="V3054" s="34"/>
      <c r="W3054" s="34"/>
      <c r="X3054" s="34"/>
      <c r="Y3054" s="34"/>
      <c r="Z3054" s="34"/>
      <c r="AA3054" s="34"/>
      <c r="AB3054" s="34"/>
      <c r="AC3054" s="34"/>
      <c r="AD3054" s="34"/>
      <c r="AE3054" s="34"/>
      <c r="AT3054" s="19" t="s">
        <v>260</v>
      </c>
      <c r="AU3054" s="19" t="s">
        <v>82</v>
      </c>
    </row>
    <row r="3055" spans="1:65" s="2" customFormat="1" ht="11.25">
      <c r="A3055" s="34"/>
      <c r="B3055" s="35"/>
      <c r="C3055" s="34"/>
      <c r="D3055" s="165" t="s">
        <v>262</v>
      </c>
      <c r="E3055" s="34"/>
      <c r="F3055" s="166" t="s">
        <v>8246</v>
      </c>
      <c r="G3055" s="34"/>
      <c r="H3055" s="34"/>
      <c r="I3055" s="162"/>
      <c r="J3055" s="34"/>
      <c r="K3055" s="34"/>
      <c r="L3055" s="35"/>
      <c r="M3055" s="163"/>
      <c r="N3055" s="164"/>
      <c r="O3055" s="55"/>
      <c r="P3055" s="55"/>
      <c r="Q3055" s="55"/>
      <c r="R3055" s="55"/>
      <c r="S3055" s="55"/>
      <c r="T3055" s="56"/>
      <c r="U3055" s="34"/>
      <c r="V3055" s="34"/>
      <c r="W3055" s="34"/>
      <c r="X3055" s="34"/>
      <c r="Y3055" s="34"/>
      <c r="Z3055" s="34"/>
      <c r="AA3055" s="34"/>
      <c r="AB3055" s="34"/>
      <c r="AC3055" s="34"/>
      <c r="AD3055" s="34"/>
      <c r="AE3055" s="34"/>
      <c r="AT3055" s="19" t="s">
        <v>262</v>
      </c>
      <c r="AU3055" s="19" t="s">
        <v>82</v>
      </c>
    </row>
    <row r="3056" spans="1:65" s="13" customFormat="1" ht="11.25">
      <c r="B3056" s="167"/>
      <c r="D3056" s="160" t="s">
        <v>264</v>
      </c>
      <c r="E3056" s="168" t="s">
        <v>3</v>
      </c>
      <c r="F3056" s="169" t="s">
        <v>8247</v>
      </c>
      <c r="H3056" s="168" t="s">
        <v>3</v>
      </c>
      <c r="I3056" s="170"/>
      <c r="L3056" s="167"/>
      <c r="M3056" s="171"/>
      <c r="N3056" s="172"/>
      <c r="O3056" s="172"/>
      <c r="P3056" s="172"/>
      <c r="Q3056" s="172"/>
      <c r="R3056" s="172"/>
      <c r="S3056" s="172"/>
      <c r="T3056" s="173"/>
      <c r="AT3056" s="168" t="s">
        <v>264</v>
      </c>
      <c r="AU3056" s="168" t="s">
        <v>82</v>
      </c>
      <c r="AV3056" s="13" t="s">
        <v>80</v>
      </c>
      <c r="AW3056" s="13" t="s">
        <v>34</v>
      </c>
      <c r="AX3056" s="13" t="s">
        <v>73</v>
      </c>
      <c r="AY3056" s="168" t="s">
        <v>252</v>
      </c>
    </row>
    <row r="3057" spans="2:51" s="14" customFormat="1" ht="11.25">
      <c r="B3057" s="174"/>
      <c r="D3057" s="160" t="s">
        <v>264</v>
      </c>
      <c r="E3057" s="175" t="s">
        <v>3</v>
      </c>
      <c r="F3057" s="176" t="s">
        <v>80</v>
      </c>
      <c r="H3057" s="177">
        <v>1</v>
      </c>
      <c r="I3057" s="178"/>
      <c r="L3057" s="174"/>
      <c r="M3057" s="179"/>
      <c r="N3057" s="180"/>
      <c r="O3057" s="180"/>
      <c r="P3057" s="180"/>
      <c r="Q3057" s="180"/>
      <c r="R3057" s="180"/>
      <c r="S3057" s="180"/>
      <c r="T3057" s="181"/>
      <c r="AT3057" s="175" t="s">
        <v>264</v>
      </c>
      <c r="AU3057" s="175" t="s">
        <v>82</v>
      </c>
      <c r="AV3057" s="14" t="s">
        <v>82</v>
      </c>
      <c r="AW3057" s="14" t="s">
        <v>34</v>
      </c>
      <c r="AX3057" s="14" t="s">
        <v>73</v>
      </c>
      <c r="AY3057" s="175" t="s">
        <v>252</v>
      </c>
    </row>
    <row r="3058" spans="2:51" s="13" customFormat="1" ht="11.25">
      <c r="B3058" s="167"/>
      <c r="D3058" s="160" t="s">
        <v>264</v>
      </c>
      <c r="E3058" s="168" t="s">
        <v>3</v>
      </c>
      <c r="F3058" s="169" t="s">
        <v>8248</v>
      </c>
      <c r="H3058" s="168" t="s">
        <v>3</v>
      </c>
      <c r="I3058" s="170"/>
      <c r="L3058" s="167"/>
      <c r="M3058" s="171"/>
      <c r="N3058" s="172"/>
      <c r="O3058" s="172"/>
      <c r="P3058" s="172"/>
      <c r="Q3058" s="172"/>
      <c r="R3058" s="172"/>
      <c r="S3058" s="172"/>
      <c r="T3058" s="173"/>
      <c r="AT3058" s="168" t="s">
        <v>264</v>
      </c>
      <c r="AU3058" s="168" t="s">
        <v>82</v>
      </c>
      <c r="AV3058" s="13" t="s">
        <v>80</v>
      </c>
      <c r="AW3058" s="13" t="s">
        <v>34</v>
      </c>
      <c r="AX3058" s="13" t="s">
        <v>73</v>
      </c>
      <c r="AY3058" s="168" t="s">
        <v>252</v>
      </c>
    </row>
    <row r="3059" spans="2:51" s="14" customFormat="1" ht="11.25">
      <c r="B3059" s="174"/>
      <c r="D3059" s="160" t="s">
        <v>264</v>
      </c>
      <c r="E3059" s="175" t="s">
        <v>3</v>
      </c>
      <c r="F3059" s="176" t="s">
        <v>80</v>
      </c>
      <c r="H3059" s="177">
        <v>1</v>
      </c>
      <c r="I3059" s="178"/>
      <c r="L3059" s="174"/>
      <c r="M3059" s="179"/>
      <c r="N3059" s="180"/>
      <c r="O3059" s="180"/>
      <c r="P3059" s="180"/>
      <c r="Q3059" s="180"/>
      <c r="R3059" s="180"/>
      <c r="S3059" s="180"/>
      <c r="T3059" s="181"/>
      <c r="AT3059" s="175" t="s">
        <v>264</v>
      </c>
      <c r="AU3059" s="175" t="s">
        <v>82</v>
      </c>
      <c r="AV3059" s="14" t="s">
        <v>82</v>
      </c>
      <c r="AW3059" s="14" t="s">
        <v>34</v>
      </c>
      <c r="AX3059" s="14" t="s">
        <v>73</v>
      </c>
      <c r="AY3059" s="175" t="s">
        <v>252</v>
      </c>
    </row>
    <row r="3060" spans="2:51" s="13" customFormat="1" ht="11.25">
      <c r="B3060" s="167"/>
      <c r="D3060" s="160" t="s">
        <v>264</v>
      </c>
      <c r="E3060" s="168" t="s">
        <v>3</v>
      </c>
      <c r="F3060" s="169" t="s">
        <v>8249</v>
      </c>
      <c r="H3060" s="168" t="s">
        <v>3</v>
      </c>
      <c r="I3060" s="170"/>
      <c r="L3060" s="167"/>
      <c r="M3060" s="171"/>
      <c r="N3060" s="172"/>
      <c r="O3060" s="172"/>
      <c r="P3060" s="172"/>
      <c r="Q3060" s="172"/>
      <c r="R3060" s="172"/>
      <c r="S3060" s="172"/>
      <c r="T3060" s="173"/>
      <c r="AT3060" s="168" t="s">
        <v>264</v>
      </c>
      <c r="AU3060" s="168" t="s">
        <v>82</v>
      </c>
      <c r="AV3060" s="13" t="s">
        <v>80</v>
      </c>
      <c r="AW3060" s="13" t="s">
        <v>34</v>
      </c>
      <c r="AX3060" s="13" t="s">
        <v>73</v>
      </c>
      <c r="AY3060" s="168" t="s">
        <v>252</v>
      </c>
    </row>
    <row r="3061" spans="2:51" s="14" customFormat="1" ht="11.25">
      <c r="B3061" s="174"/>
      <c r="D3061" s="160" t="s">
        <v>264</v>
      </c>
      <c r="E3061" s="175" t="s">
        <v>3</v>
      </c>
      <c r="F3061" s="176" t="s">
        <v>80</v>
      </c>
      <c r="H3061" s="177">
        <v>1</v>
      </c>
      <c r="I3061" s="178"/>
      <c r="L3061" s="174"/>
      <c r="M3061" s="179"/>
      <c r="N3061" s="180"/>
      <c r="O3061" s="180"/>
      <c r="P3061" s="180"/>
      <c r="Q3061" s="180"/>
      <c r="R3061" s="180"/>
      <c r="S3061" s="180"/>
      <c r="T3061" s="181"/>
      <c r="AT3061" s="175" t="s">
        <v>264</v>
      </c>
      <c r="AU3061" s="175" t="s">
        <v>82</v>
      </c>
      <c r="AV3061" s="14" t="s">
        <v>82</v>
      </c>
      <c r="AW3061" s="14" t="s">
        <v>34</v>
      </c>
      <c r="AX3061" s="14" t="s">
        <v>73</v>
      </c>
      <c r="AY3061" s="175" t="s">
        <v>252</v>
      </c>
    </row>
    <row r="3062" spans="2:51" s="13" customFormat="1" ht="11.25">
      <c r="B3062" s="167"/>
      <c r="D3062" s="160" t="s">
        <v>264</v>
      </c>
      <c r="E3062" s="168" t="s">
        <v>3</v>
      </c>
      <c r="F3062" s="169" t="s">
        <v>8250</v>
      </c>
      <c r="H3062" s="168" t="s">
        <v>3</v>
      </c>
      <c r="I3062" s="170"/>
      <c r="L3062" s="167"/>
      <c r="M3062" s="171"/>
      <c r="N3062" s="172"/>
      <c r="O3062" s="172"/>
      <c r="P3062" s="172"/>
      <c r="Q3062" s="172"/>
      <c r="R3062" s="172"/>
      <c r="S3062" s="172"/>
      <c r="T3062" s="173"/>
      <c r="AT3062" s="168" t="s">
        <v>264</v>
      </c>
      <c r="AU3062" s="168" t="s">
        <v>82</v>
      </c>
      <c r="AV3062" s="13" t="s">
        <v>80</v>
      </c>
      <c r="AW3062" s="13" t="s">
        <v>34</v>
      </c>
      <c r="AX3062" s="13" t="s">
        <v>73</v>
      </c>
      <c r="AY3062" s="168" t="s">
        <v>252</v>
      </c>
    </row>
    <row r="3063" spans="2:51" s="14" customFormat="1" ht="11.25">
      <c r="B3063" s="174"/>
      <c r="D3063" s="160" t="s">
        <v>264</v>
      </c>
      <c r="E3063" s="175" t="s">
        <v>3</v>
      </c>
      <c r="F3063" s="176" t="s">
        <v>80</v>
      </c>
      <c r="H3063" s="177">
        <v>1</v>
      </c>
      <c r="I3063" s="178"/>
      <c r="L3063" s="174"/>
      <c r="M3063" s="179"/>
      <c r="N3063" s="180"/>
      <c r="O3063" s="180"/>
      <c r="P3063" s="180"/>
      <c r="Q3063" s="180"/>
      <c r="R3063" s="180"/>
      <c r="S3063" s="180"/>
      <c r="T3063" s="181"/>
      <c r="AT3063" s="175" t="s">
        <v>264</v>
      </c>
      <c r="AU3063" s="175" t="s">
        <v>82</v>
      </c>
      <c r="AV3063" s="14" t="s">
        <v>82</v>
      </c>
      <c r="AW3063" s="14" t="s">
        <v>34</v>
      </c>
      <c r="AX3063" s="14" t="s">
        <v>73</v>
      </c>
      <c r="AY3063" s="175" t="s">
        <v>252</v>
      </c>
    </row>
    <row r="3064" spans="2:51" s="13" customFormat="1" ht="11.25">
      <c r="B3064" s="167"/>
      <c r="D3064" s="160" t="s">
        <v>264</v>
      </c>
      <c r="E3064" s="168" t="s">
        <v>3</v>
      </c>
      <c r="F3064" s="169" t="s">
        <v>8251</v>
      </c>
      <c r="H3064" s="168" t="s">
        <v>3</v>
      </c>
      <c r="I3064" s="170"/>
      <c r="L3064" s="167"/>
      <c r="M3064" s="171"/>
      <c r="N3064" s="172"/>
      <c r="O3064" s="172"/>
      <c r="P3064" s="172"/>
      <c r="Q3064" s="172"/>
      <c r="R3064" s="172"/>
      <c r="S3064" s="172"/>
      <c r="T3064" s="173"/>
      <c r="AT3064" s="168" t="s">
        <v>264</v>
      </c>
      <c r="AU3064" s="168" t="s">
        <v>82</v>
      </c>
      <c r="AV3064" s="13" t="s">
        <v>80</v>
      </c>
      <c r="AW3064" s="13" t="s">
        <v>34</v>
      </c>
      <c r="AX3064" s="13" t="s">
        <v>73</v>
      </c>
      <c r="AY3064" s="168" t="s">
        <v>252</v>
      </c>
    </row>
    <row r="3065" spans="2:51" s="14" customFormat="1" ht="11.25">
      <c r="B3065" s="174"/>
      <c r="D3065" s="160" t="s">
        <v>264</v>
      </c>
      <c r="E3065" s="175" t="s">
        <v>3</v>
      </c>
      <c r="F3065" s="176" t="s">
        <v>80</v>
      </c>
      <c r="H3065" s="177">
        <v>1</v>
      </c>
      <c r="I3065" s="178"/>
      <c r="L3065" s="174"/>
      <c r="M3065" s="179"/>
      <c r="N3065" s="180"/>
      <c r="O3065" s="180"/>
      <c r="P3065" s="180"/>
      <c r="Q3065" s="180"/>
      <c r="R3065" s="180"/>
      <c r="S3065" s="180"/>
      <c r="T3065" s="181"/>
      <c r="AT3065" s="175" t="s">
        <v>264</v>
      </c>
      <c r="AU3065" s="175" t="s">
        <v>82</v>
      </c>
      <c r="AV3065" s="14" t="s">
        <v>82</v>
      </c>
      <c r="AW3065" s="14" t="s">
        <v>34</v>
      </c>
      <c r="AX3065" s="14" t="s">
        <v>73</v>
      </c>
      <c r="AY3065" s="175" t="s">
        <v>252</v>
      </c>
    </row>
    <row r="3066" spans="2:51" s="13" customFormat="1" ht="11.25">
      <c r="B3066" s="167"/>
      <c r="D3066" s="160" t="s">
        <v>264</v>
      </c>
      <c r="E3066" s="168" t="s">
        <v>3</v>
      </c>
      <c r="F3066" s="169" t="s">
        <v>8252</v>
      </c>
      <c r="H3066" s="168" t="s">
        <v>3</v>
      </c>
      <c r="I3066" s="170"/>
      <c r="L3066" s="167"/>
      <c r="M3066" s="171"/>
      <c r="N3066" s="172"/>
      <c r="O3066" s="172"/>
      <c r="P3066" s="172"/>
      <c r="Q3066" s="172"/>
      <c r="R3066" s="172"/>
      <c r="S3066" s="172"/>
      <c r="T3066" s="173"/>
      <c r="AT3066" s="168" t="s">
        <v>264</v>
      </c>
      <c r="AU3066" s="168" t="s">
        <v>82</v>
      </c>
      <c r="AV3066" s="13" t="s">
        <v>80</v>
      </c>
      <c r="AW3066" s="13" t="s">
        <v>34</v>
      </c>
      <c r="AX3066" s="13" t="s">
        <v>73</v>
      </c>
      <c r="AY3066" s="168" t="s">
        <v>252</v>
      </c>
    </row>
    <row r="3067" spans="2:51" s="14" customFormat="1" ht="11.25">
      <c r="B3067" s="174"/>
      <c r="D3067" s="160" t="s">
        <v>264</v>
      </c>
      <c r="E3067" s="175" t="s">
        <v>3</v>
      </c>
      <c r="F3067" s="176" t="s">
        <v>80</v>
      </c>
      <c r="H3067" s="177">
        <v>1</v>
      </c>
      <c r="I3067" s="178"/>
      <c r="L3067" s="174"/>
      <c r="M3067" s="179"/>
      <c r="N3067" s="180"/>
      <c r="O3067" s="180"/>
      <c r="P3067" s="180"/>
      <c r="Q3067" s="180"/>
      <c r="R3067" s="180"/>
      <c r="S3067" s="180"/>
      <c r="T3067" s="181"/>
      <c r="AT3067" s="175" t="s">
        <v>264</v>
      </c>
      <c r="AU3067" s="175" t="s">
        <v>82</v>
      </c>
      <c r="AV3067" s="14" t="s">
        <v>82</v>
      </c>
      <c r="AW3067" s="14" t="s">
        <v>34</v>
      </c>
      <c r="AX3067" s="14" t="s">
        <v>73</v>
      </c>
      <c r="AY3067" s="175" t="s">
        <v>252</v>
      </c>
    </row>
    <row r="3068" spans="2:51" s="13" customFormat="1" ht="11.25">
      <c r="B3068" s="167"/>
      <c r="D3068" s="160" t="s">
        <v>264</v>
      </c>
      <c r="E3068" s="168" t="s">
        <v>3</v>
      </c>
      <c r="F3068" s="169" t="s">
        <v>8253</v>
      </c>
      <c r="H3068" s="168" t="s">
        <v>3</v>
      </c>
      <c r="I3068" s="170"/>
      <c r="L3068" s="167"/>
      <c r="M3068" s="171"/>
      <c r="N3068" s="172"/>
      <c r="O3068" s="172"/>
      <c r="P3068" s="172"/>
      <c r="Q3068" s="172"/>
      <c r="R3068" s="172"/>
      <c r="S3068" s="172"/>
      <c r="T3068" s="173"/>
      <c r="AT3068" s="168" t="s">
        <v>264</v>
      </c>
      <c r="AU3068" s="168" t="s">
        <v>82</v>
      </c>
      <c r="AV3068" s="13" t="s">
        <v>80</v>
      </c>
      <c r="AW3068" s="13" t="s">
        <v>34</v>
      </c>
      <c r="AX3068" s="13" t="s">
        <v>73</v>
      </c>
      <c r="AY3068" s="168" t="s">
        <v>252</v>
      </c>
    </row>
    <row r="3069" spans="2:51" s="14" customFormat="1" ht="11.25">
      <c r="B3069" s="174"/>
      <c r="D3069" s="160" t="s">
        <v>264</v>
      </c>
      <c r="E3069" s="175" t="s">
        <v>3</v>
      </c>
      <c r="F3069" s="176" t="s">
        <v>80</v>
      </c>
      <c r="H3069" s="177">
        <v>1</v>
      </c>
      <c r="I3069" s="178"/>
      <c r="L3069" s="174"/>
      <c r="M3069" s="179"/>
      <c r="N3069" s="180"/>
      <c r="O3069" s="180"/>
      <c r="P3069" s="180"/>
      <c r="Q3069" s="180"/>
      <c r="R3069" s="180"/>
      <c r="S3069" s="180"/>
      <c r="T3069" s="181"/>
      <c r="AT3069" s="175" t="s">
        <v>264</v>
      </c>
      <c r="AU3069" s="175" t="s">
        <v>82</v>
      </c>
      <c r="AV3069" s="14" t="s">
        <v>82</v>
      </c>
      <c r="AW3069" s="14" t="s">
        <v>34</v>
      </c>
      <c r="AX3069" s="14" t="s">
        <v>73</v>
      </c>
      <c r="AY3069" s="175" t="s">
        <v>252</v>
      </c>
    </row>
    <row r="3070" spans="2:51" s="13" customFormat="1" ht="11.25">
      <c r="B3070" s="167"/>
      <c r="D3070" s="160" t="s">
        <v>264</v>
      </c>
      <c r="E3070" s="168" t="s">
        <v>3</v>
      </c>
      <c r="F3070" s="169" t="s">
        <v>8254</v>
      </c>
      <c r="H3070" s="168" t="s">
        <v>3</v>
      </c>
      <c r="I3070" s="170"/>
      <c r="L3070" s="167"/>
      <c r="M3070" s="171"/>
      <c r="N3070" s="172"/>
      <c r="O3070" s="172"/>
      <c r="P3070" s="172"/>
      <c r="Q3070" s="172"/>
      <c r="R3070" s="172"/>
      <c r="S3070" s="172"/>
      <c r="T3070" s="173"/>
      <c r="AT3070" s="168" t="s">
        <v>264</v>
      </c>
      <c r="AU3070" s="168" t="s">
        <v>82</v>
      </c>
      <c r="AV3070" s="13" t="s">
        <v>80</v>
      </c>
      <c r="AW3070" s="13" t="s">
        <v>34</v>
      </c>
      <c r="AX3070" s="13" t="s">
        <v>73</v>
      </c>
      <c r="AY3070" s="168" t="s">
        <v>252</v>
      </c>
    </row>
    <row r="3071" spans="2:51" s="14" customFormat="1" ht="11.25">
      <c r="B3071" s="174"/>
      <c r="D3071" s="160" t="s">
        <v>264</v>
      </c>
      <c r="E3071" s="175" t="s">
        <v>3</v>
      </c>
      <c r="F3071" s="176" t="s">
        <v>80</v>
      </c>
      <c r="H3071" s="177">
        <v>1</v>
      </c>
      <c r="I3071" s="178"/>
      <c r="L3071" s="174"/>
      <c r="M3071" s="179"/>
      <c r="N3071" s="180"/>
      <c r="O3071" s="180"/>
      <c r="P3071" s="180"/>
      <c r="Q3071" s="180"/>
      <c r="R3071" s="180"/>
      <c r="S3071" s="180"/>
      <c r="T3071" s="181"/>
      <c r="AT3071" s="175" t="s">
        <v>264</v>
      </c>
      <c r="AU3071" s="175" t="s">
        <v>82</v>
      </c>
      <c r="AV3071" s="14" t="s">
        <v>82</v>
      </c>
      <c r="AW3071" s="14" t="s">
        <v>34</v>
      </c>
      <c r="AX3071" s="14" t="s">
        <v>73</v>
      </c>
      <c r="AY3071" s="175" t="s">
        <v>252</v>
      </c>
    </row>
    <row r="3072" spans="2:51" s="13" customFormat="1" ht="11.25">
      <c r="B3072" s="167"/>
      <c r="D3072" s="160" t="s">
        <v>264</v>
      </c>
      <c r="E3072" s="168" t="s">
        <v>3</v>
      </c>
      <c r="F3072" s="169" t="s">
        <v>8255</v>
      </c>
      <c r="H3072" s="168" t="s">
        <v>3</v>
      </c>
      <c r="I3072" s="170"/>
      <c r="L3072" s="167"/>
      <c r="M3072" s="171"/>
      <c r="N3072" s="172"/>
      <c r="O3072" s="172"/>
      <c r="P3072" s="172"/>
      <c r="Q3072" s="172"/>
      <c r="R3072" s="172"/>
      <c r="S3072" s="172"/>
      <c r="T3072" s="173"/>
      <c r="AT3072" s="168" t="s">
        <v>264</v>
      </c>
      <c r="AU3072" s="168" t="s">
        <v>82</v>
      </c>
      <c r="AV3072" s="13" t="s">
        <v>80</v>
      </c>
      <c r="AW3072" s="13" t="s">
        <v>34</v>
      </c>
      <c r="AX3072" s="13" t="s">
        <v>73</v>
      </c>
      <c r="AY3072" s="168" t="s">
        <v>252</v>
      </c>
    </row>
    <row r="3073" spans="1:65" s="14" customFormat="1" ht="11.25">
      <c r="B3073" s="174"/>
      <c r="D3073" s="160" t="s">
        <v>264</v>
      </c>
      <c r="E3073" s="175" t="s">
        <v>3</v>
      </c>
      <c r="F3073" s="176" t="s">
        <v>80</v>
      </c>
      <c r="H3073" s="177">
        <v>1</v>
      </c>
      <c r="I3073" s="178"/>
      <c r="L3073" s="174"/>
      <c r="M3073" s="179"/>
      <c r="N3073" s="180"/>
      <c r="O3073" s="180"/>
      <c r="P3073" s="180"/>
      <c r="Q3073" s="180"/>
      <c r="R3073" s="180"/>
      <c r="S3073" s="180"/>
      <c r="T3073" s="181"/>
      <c r="AT3073" s="175" t="s">
        <v>264</v>
      </c>
      <c r="AU3073" s="175" t="s">
        <v>82</v>
      </c>
      <c r="AV3073" s="14" t="s">
        <v>82</v>
      </c>
      <c r="AW3073" s="14" t="s">
        <v>34</v>
      </c>
      <c r="AX3073" s="14" t="s">
        <v>73</v>
      </c>
      <c r="AY3073" s="175" t="s">
        <v>252</v>
      </c>
    </row>
    <row r="3074" spans="1:65" s="15" customFormat="1" ht="11.25">
      <c r="B3074" s="182"/>
      <c r="D3074" s="160" t="s">
        <v>264</v>
      </c>
      <c r="E3074" s="183" t="s">
        <v>3</v>
      </c>
      <c r="F3074" s="184" t="s">
        <v>269</v>
      </c>
      <c r="H3074" s="185">
        <v>9</v>
      </c>
      <c r="I3074" s="186"/>
      <c r="L3074" s="182"/>
      <c r="M3074" s="187"/>
      <c r="N3074" s="188"/>
      <c r="O3074" s="188"/>
      <c r="P3074" s="188"/>
      <c r="Q3074" s="188"/>
      <c r="R3074" s="188"/>
      <c r="S3074" s="188"/>
      <c r="T3074" s="189"/>
      <c r="AT3074" s="183" t="s">
        <v>264</v>
      </c>
      <c r="AU3074" s="183" t="s">
        <v>82</v>
      </c>
      <c r="AV3074" s="15" t="s">
        <v>258</v>
      </c>
      <c r="AW3074" s="15" t="s">
        <v>34</v>
      </c>
      <c r="AX3074" s="15" t="s">
        <v>80</v>
      </c>
      <c r="AY3074" s="183" t="s">
        <v>252</v>
      </c>
    </row>
    <row r="3075" spans="1:65" s="2" customFormat="1" ht="16.5" customHeight="1">
      <c r="A3075" s="34"/>
      <c r="B3075" s="145"/>
      <c r="C3075" s="198" t="s">
        <v>1749</v>
      </c>
      <c r="D3075" s="198" t="s">
        <v>361</v>
      </c>
      <c r="E3075" s="199" t="s">
        <v>8256</v>
      </c>
      <c r="F3075" s="200" t="s">
        <v>8257</v>
      </c>
      <c r="G3075" s="201" t="s">
        <v>4360</v>
      </c>
      <c r="H3075" s="202">
        <v>9</v>
      </c>
      <c r="I3075" s="203"/>
      <c r="J3075" s="204">
        <f>ROUND(I3075*H3075,2)</f>
        <v>0</v>
      </c>
      <c r="K3075" s="205"/>
      <c r="L3075" s="206"/>
      <c r="M3075" s="207" t="s">
        <v>3</v>
      </c>
      <c r="N3075" s="208" t="s">
        <v>44</v>
      </c>
      <c r="O3075" s="55"/>
      <c r="P3075" s="156">
        <f>O3075*H3075</f>
        <v>0</v>
      </c>
      <c r="Q3075" s="156">
        <v>0</v>
      </c>
      <c r="R3075" s="156">
        <f>Q3075*H3075</f>
        <v>0</v>
      </c>
      <c r="S3075" s="156">
        <v>0</v>
      </c>
      <c r="T3075" s="157">
        <f>S3075*H3075</f>
        <v>0</v>
      </c>
      <c r="U3075" s="34"/>
      <c r="V3075" s="34"/>
      <c r="W3075" s="34"/>
      <c r="X3075" s="34"/>
      <c r="Y3075" s="34"/>
      <c r="Z3075" s="34"/>
      <c r="AA3075" s="34"/>
      <c r="AB3075" s="34"/>
      <c r="AC3075" s="34"/>
      <c r="AD3075" s="34"/>
      <c r="AE3075" s="34"/>
      <c r="AR3075" s="158" t="s">
        <v>572</v>
      </c>
      <c r="AT3075" s="158" t="s">
        <v>361</v>
      </c>
      <c r="AU3075" s="158" t="s">
        <v>82</v>
      </c>
      <c r="AY3075" s="19" t="s">
        <v>252</v>
      </c>
      <c r="BE3075" s="159">
        <f>IF(N3075="základní",J3075,0)</f>
        <v>0</v>
      </c>
      <c r="BF3075" s="159">
        <f>IF(N3075="snížená",J3075,0)</f>
        <v>0</v>
      </c>
      <c r="BG3075" s="159">
        <f>IF(N3075="zákl. přenesená",J3075,0)</f>
        <v>0</v>
      </c>
      <c r="BH3075" s="159">
        <f>IF(N3075="sníž. přenesená",J3075,0)</f>
        <v>0</v>
      </c>
      <c r="BI3075" s="159">
        <f>IF(N3075="nulová",J3075,0)</f>
        <v>0</v>
      </c>
      <c r="BJ3075" s="19" t="s">
        <v>80</v>
      </c>
      <c r="BK3075" s="159">
        <f>ROUND(I3075*H3075,2)</f>
        <v>0</v>
      </c>
      <c r="BL3075" s="19" t="s">
        <v>406</v>
      </c>
      <c r="BM3075" s="158" t="s">
        <v>8258</v>
      </c>
    </row>
    <row r="3076" spans="1:65" s="2" customFormat="1" ht="11.25">
      <c r="A3076" s="34"/>
      <c r="B3076" s="35"/>
      <c r="C3076" s="34"/>
      <c r="D3076" s="160" t="s">
        <v>260</v>
      </c>
      <c r="E3076" s="34"/>
      <c r="F3076" s="161" t="s">
        <v>8257</v>
      </c>
      <c r="G3076" s="34"/>
      <c r="H3076" s="34"/>
      <c r="I3076" s="162"/>
      <c r="J3076" s="34"/>
      <c r="K3076" s="34"/>
      <c r="L3076" s="35"/>
      <c r="M3076" s="163"/>
      <c r="N3076" s="164"/>
      <c r="O3076" s="55"/>
      <c r="P3076" s="55"/>
      <c r="Q3076" s="55"/>
      <c r="R3076" s="55"/>
      <c r="S3076" s="55"/>
      <c r="T3076" s="56"/>
      <c r="U3076" s="34"/>
      <c r="V3076" s="34"/>
      <c r="W3076" s="34"/>
      <c r="X3076" s="34"/>
      <c r="Y3076" s="34"/>
      <c r="Z3076" s="34"/>
      <c r="AA3076" s="34"/>
      <c r="AB3076" s="34"/>
      <c r="AC3076" s="34"/>
      <c r="AD3076" s="34"/>
      <c r="AE3076" s="34"/>
      <c r="AT3076" s="19" t="s">
        <v>260</v>
      </c>
      <c r="AU3076" s="19" t="s">
        <v>82</v>
      </c>
    </row>
    <row r="3077" spans="1:65" s="2" customFormat="1" ht="16.5" customHeight="1">
      <c r="A3077" s="34"/>
      <c r="B3077" s="145"/>
      <c r="C3077" s="146" t="s">
        <v>1789</v>
      </c>
      <c r="D3077" s="146" t="s">
        <v>254</v>
      </c>
      <c r="E3077" s="147" t="s">
        <v>8259</v>
      </c>
      <c r="F3077" s="148" t="s">
        <v>8260</v>
      </c>
      <c r="G3077" s="149" t="s">
        <v>743</v>
      </c>
      <c r="H3077" s="150">
        <v>4</v>
      </c>
      <c r="I3077" s="151"/>
      <c r="J3077" s="152">
        <f>ROUND(I3077*H3077,2)</f>
        <v>0</v>
      </c>
      <c r="K3077" s="153"/>
      <c r="L3077" s="35"/>
      <c r="M3077" s="154" t="s">
        <v>3</v>
      </c>
      <c r="N3077" s="155" t="s">
        <v>44</v>
      </c>
      <c r="O3077" s="55"/>
      <c r="P3077" s="156">
        <f>O3077*H3077</f>
        <v>0</v>
      </c>
      <c r="Q3077" s="156">
        <v>0</v>
      </c>
      <c r="R3077" s="156">
        <f>Q3077*H3077</f>
        <v>0</v>
      </c>
      <c r="S3077" s="156">
        <v>0</v>
      </c>
      <c r="T3077" s="157">
        <f>S3077*H3077</f>
        <v>0</v>
      </c>
      <c r="U3077" s="34"/>
      <c r="V3077" s="34"/>
      <c r="W3077" s="34"/>
      <c r="X3077" s="34"/>
      <c r="Y3077" s="34"/>
      <c r="Z3077" s="34"/>
      <c r="AA3077" s="34"/>
      <c r="AB3077" s="34"/>
      <c r="AC3077" s="34"/>
      <c r="AD3077" s="34"/>
      <c r="AE3077" s="34"/>
      <c r="AR3077" s="158" t="s">
        <v>406</v>
      </c>
      <c r="AT3077" s="158" t="s">
        <v>254</v>
      </c>
      <c r="AU3077" s="158" t="s">
        <v>82</v>
      </c>
      <c r="AY3077" s="19" t="s">
        <v>252</v>
      </c>
      <c r="BE3077" s="159">
        <f>IF(N3077="základní",J3077,0)</f>
        <v>0</v>
      </c>
      <c r="BF3077" s="159">
        <f>IF(N3077="snížená",J3077,0)</f>
        <v>0</v>
      </c>
      <c r="BG3077" s="159">
        <f>IF(N3077="zákl. přenesená",J3077,0)</f>
        <v>0</v>
      </c>
      <c r="BH3077" s="159">
        <f>IF(N3077="sníž. přenesená",J3077,0)</f>
        <v>0</v>
      </c>
      <c r="BI3077" s="159">
        <f>IF(N3077="nulová",J3077,0)</f>
        <v>0</v>
      </c>
      <c r="BJ3077" s="19" t="s">
        <v>80</v>
      </c>
      <c r="BK3077" s="159">
        <f>ROUND(I3077*H3077,2)</f>
        <v>0</v>
      </c>
      <c r="BL3077" s="19" t="s">
        <v>406</v>
      </c>
      <c r="BM3077" s="158" t="s">
        <v>8261</v>
      </c>
    </row>
    <row r="3078" spans="1:65" s="2" customFormat="1" ht="19.5">
      <c r="A3078" s="34"/>
      <c r="B3078" s="35"/>
      <c r="C3078" s="34"/>
      <c r="D3078" s="160" t="s">
        <v>260</v>
      </c>
      <c r="E3078" s="34"/>
      <c r="F3078" s="161" t="s">
        <v>8262</v>
      </c>
      <c r="G3078" s="34"/>
      <c r="H3078" s="34"/>
      <c r="I3078" s="162"/>
      <c r="J3078" s="34"/>
      <c r="K3078" s="34"/>
      <c r="L3078" s="35"/>
      <c r="M3078" s="163"/>
      <c r="N3078" s="164"/>
      <c r="O3078" s="55"/>
      <c r="P3078" s="55"/>
      <c r="Q3078" s="55"/>
      <c r="R3078" s="55"/>
      <c r="S3078" s="55"/>
      <c r="T3078" s="56"/>
      <c r="U3078" s="34"/>
      <c r="V3078" s="34"/>
      <c r="W3078" s="34"/>
      <c r="X3078" s="34"/>
      <c r="Y3078" s="34"/>
      <c r="Z3078" s="34"/>
      <c r="AA3078" s="34"/>
      <c r="AB3078" s="34"/>
      <c r="AC3078" s="34"/>
      <c r="AD3078" s="34"/>
      <c r="AE3078" s="34"/>
      <c r="AT3078" s="19" t="s">
        <v>260</v>
      </c>
      <c r="AU3078" s="19" t="s">
        <v>82</v>
      </c>
    </row>
    <row r="3079" spans="1:65" s="2" customFormat="1" ht="11.25">
      <c r="A3079" s="34"/>
      <c r="B3079" s="35"/>
      <c r="C3079" s="34"/>
      <c r="D3079" s="165" t="s">
        <v>262</v>
      </c>
      <c r="E3079" s="34"/>
      <c r="F3079" s="166" t="s">
        <v>8263</v>
      </c>
      <c r="G3079" s="34"/>
      <c r="H3079" s="34"/>
      <c r="I3079" s="162"/>
      <c r="J3079" s="34"/>
      <c r="K3079" s="34"/>
      <c r="L3079" s="35"/>
      <c r="M3079" s="163"/>
      <c r="N3079" s="164"/>
      <c r="O3079" s="55"/>
      <c r="P3079" s="55"/>
      <c r="Q3079" s="55"/>
      <c r="R3079" s="55"/>
      <c r="S3079" s="55"/>
      <c r="T3079" s="56"/>
      <c r="U3079" s="34"/>
      <c r="V3079" s="34"/>
      <c r="W3079" s="34"/>
      <c r="X3079" s="34"/>
      <c r="Y3079" s="34"/>
      <c r="Z3079" s="34"/>
      <c r="AA3079" s="34"/>
      <c r="AB3079" s="34"/>
      <c r="AC3079" s="34"/>
      <c r="AD3079" s="34"/>
      <c r="AE3079" s="34"/>
      <c r="AT3079" s="19" t="s">
        <v>262</v>
      </c>
      <c r="AU3079" s="19" t="s">
        <v>82</v>
      </c>
    </row>
    <row r="3080" spans="1:65" s="13" customFormat="1" ht="11.25">
      <c r="B3080" s="167"/>
      <c r="D3080" s="160" t="s">
        <v>264</v>
      </c>
      <c r="E3080" s="168" t="s">
        <v>3</v>
      </c>
      <c r="F3080" s="169" t="s">
        <v>8070</v>
      </c>
      <c r="H3080" s="168" t="s">
        <v>3</v>
      </c>
      <c r="I3080" s="170"/>
      <c r="L3080" s="167"/>
      <c r="M3080" s="171"/>
      <c r="N3080" s="172"/>
      <c r="O3080" s="172"/>
      <c r="P3080" s="172"/>
      <c r="Q3080" s="172"/>
      <c r="R3080" s="172"/>
      <c r="S3080" s="172"/>
      <c r="T3080" s="173"/>
      <c r="AT3080" s="168" t="s">
        <v>264</v>
      </c>
      <c r="AU3080" s="168" t="s">
        <v>82</v>
      </c>
      <c r="AV3080" s="13" t="s">
        <v>80</v>
      </c>
      <c r="AW3080" s="13" t="s">
        <v>34</v>
      </c>
      <c r="AX3080" s="13" t="s">
        <v>73</v>
      </c>
      <c r="AY3080" s="168" t="s">
        <v>252</v>
      </c>
    </row>
    <row r="3081" spans="1:65" s="14" customFormat="1" ht="11.25">
      <c r="B3081" s="174"/>
      <c r="D3081" s="160" t="s">
        <v>264</v>
      </c>
      <c r="E3081" s="175" t="s">
        <v>3</v>
      </c>
      <c r="F3081" s="176" t="s">
        <v>80</v>
      </c>
      <c r="H3081" s="177">
        <v>1</v>
      </c>
      <c r="I3081" s="178"/>
      <c r="L3081" s="174"/>
      <c r="M3081" s="179"/>
      <c r="N3081" s="180"/>
      <c r="O3081" s="180"/>
      <c r="P3081" s="180"/>
      <c r="Q3081" s="180"/>
      <c r="R3081" s="180"/>
      <c r="S3081" s="180"/>
      <c r="T3081" s="181"/>
      <c r="AT3081" s="175" t="s">
        <v>264</v>
      </c>
      <c r="AU3081" s="175" t="s">
        <v>82</v>
      </c>
      <c r="AV3081" s="14" t="s">
        <v>82</v>
      </c>
      <c r="AW3081" s="14" t="s">
        <v>34</v>
      </c>
      <c r="AX3081" s="14" t="s">
        <v>73</v>
      </c>
      <c r="AY3081" s="175" t="s">
        <v>252</v>
      </c>
    </row>
    <row r="3082" spans="1:65" s="13" customFormat="1" ht="11.25">
      <c r="B3082" s="167"/>
      <c r="D3082" s="160" t="s">
        <v>264</v>
      </c>
      <c r="E3082" s="168" t="s">
        <v>3</v>
      </c>
      <c r="F3082" s="169" t="s">
        <v>6673</v>
      </c>
      <c r="H3082" s="168" t="s">
        <v>3</v>
      </c>
      <c r="I3082" s="170"/>
      <c r="L3082" s="167"/>
      <c r="M3082" s="171"/>
      <c r="N3082" s="172"/>
      <c r="O3082" s="172"/>
      <c r="P3082" s="172"/>
      <c r="Q3082" s="172"/>
      <c r="R3082" s="172"/>
      <c r="S3082" s="172"/>
      <c r="T3082" s="173"/>
      <c r="AT3082" s="168" t="s">
        <v>264</v>
      </c>
      <c r="AU3082" s="168" t="s">
        <v>82</v>
      </c>
      <c r="AV3082" s="13" t="s">
        <v>80</v>
      </c>
      <c r="AW3082" s="13" t="s">
        <v>34</v>
      </c>
      <c r="AX3082" s="13" t="s">
        <v>73</v>
      </c>
      <c r="AY3082" s="168" t="s">
        <v>252</v>
      </c>
    </row>
    <row r="3083" spans="1:65" s="14" customFormat="1" ht="11.25">
      <c r="B3083" s="174"/>
      <c r="D3083" s="160" t="s">
        <v>264</v>
      </c>
      <c r="E3083" s="175" t="s">
        <v>3</v>
      </c>
      <c r="F3083" s="176" t="s">
        <v>80</v>
      </c>
      <c r="H3083" s="177">
        <v>1</v>
      </c>
      <c r="I3083" s="178"/>
      <c r="L3083" s="174"/>
      <c r="M3083" s="179"/>
      <c r="N3083" s="180"/>
      <c r="O3083" s="180"/>
      <c r="P3083" s="180"/>
      <c r="Q3083" s="180"/>
      <c r="R3083" s="180"/>
      <c r="S3083" s="180"/>
      <c r="T3083" s="181"/>
      <c r="AT3083" s="175" t="s">
        <v>264</v>
      </c>
      <c r="AU3083" s="175" t="s">
        <v>82</v>
      </c>
      <c r="AV3083" s="14" t="s">
        <v>82</v>
      </c>
      <c r="AW3083" s="14" t="s">
        <v>34</v>
      </c>
      <c r="AX3083" s="14" t="s">
        <v>73</v>
      </c>
      <c r="AY3083" s="175" t="s">
        <v>252</v>
      </c>
    </row>
    <row r="3084" spans="1:65" s="13" customFormat="1" ht="11.25">
      <c r="B3084" s="167"/>
      <c r="D3084" s="160" t="s">
        <v>264</v>
      </c>
      <c r="E3084" s="168" t="s">
        <v>3</v>
      </c>
      <c r="F3084" s="169" t="s">
        <v>6671</v>
      </c>
      <c r="H3084" s="168" t="s">
        <v>3</v>
      </c>
      <c r="I3084" s="170"/>
      <c r="L3084" s="167"/>
      <c r="M3084" s="171"/>
      <c r="N3084" s="172"/>
      <c r="O3084" s="172"/>
      <c r="P3084" s="172"/>
      <c r="Q3084" s="172"/>
      <c r="R3084" s="172"/>
      <c r="S3084" s="172"/>
      <c r="T3084" s="173"/>
      <c r="AT3084" s="168" t="s">
        <v>264</v>
      </c>
      <c r="AU3084" s="168" t="s">
        <v>82</v>
      </c>
      <c r="AV3084" s="13" t="s">
        <v>80</v>
      </c>
      <c r="AW3084" s="13" t="s">
        <v>34</v>
      </c>
      <c r="AX3084" s="13" t="s">
        <v>73</v>
      </c>
      <c r="AY3084" s="168" t="s">
        <v>252</v>
      </c>
    </row>
    <row r="3085" spans="1:65" s="14" customFormat="1" ht="11.25">
      <c r="B3085" s="174"/>
      <c r="D3085" s="160" t="s">
        <v>264</v>
      </c>
      <c r="E3085" s="175" t="s">
        <v>3</v>
      </c>
      <c r="F3085" s="176" t="s">
        <v>80</v>
      </c>
      <c r="H3085" s="177">
        <v>1</v>
      </c>
      <c r="I3085" s="178"/>
      <c r="L3085" s="174"/>
      <c r="M3085" s="179"/>
      <c r="N3085" s="180"/>
      <c r="O3085" s="180"/>
      <c r="P3085" s="180"/>
      <c r="Q3085" s="180"/>
      <c r="R3085" s="180"/>
      <c r="S3085" s="180"/>
      <c r="T3085" s="181"/>
      <c r="AT3085" s="175" t="s">
        <v>264</v>
      </c>
      <c r="AU3085" s="175" t="s">
        <v>82</v>
      </c>
      <c r="AV3085" s="14" t="s">
        <v>82</v>
      </c>
      <c r="AW3085" s="14" t="s">
        <v>34</v>
      </c>
      <c r="AX3085" s="14" t="s">
        <v>73</v>
      </c>
      <c r="AY3085" s="175" t="s">
        <v>252</v>
      </c>
    </row>
    <row r="3086" spans="1:65" s="13" customFormat="1" ht="11.25">
      <c r="B3086" s="167"/>
      <c r="D3086" s="160" t="s">
        <v>264</v>
      </c>
      <c r="E3086" s="168" t="s">
        <v>3</v>
      </c>
      <c r="F3086" s="169" t="s">
        <v>6672</v>
      </c>
      <c r="H3086" s="168" t="s">
        <v>3</v>
      </c>
      <c r="I3086" s="170"/>
      <c r="L3086" s="167"/>
      <c r="M3086" s="171"/>
      <c r="N3086" s="172"/>
      <c r="O3086" s="172"/>
      <c r="P3086" s="172"/>
      <c r="Q3086" s="172"/>
      <c r="R3086" s="172"/>
      <c r="S3086" s="172"/>
      <c r="T3086" s="173"/>
      <c r="AT3086" s="168" t="s">
        <v>264</v>
      </c>
      <c r="AU3086" s="168" t="s">
        <v>82</v>
      </c>
      <c r="AV3086" s="13" t="s">
        <v>80</v>
      </c>
      <c r="AW3086" s="13" t="s">
        <v>34</v>
      </c>
      <c r="AX3086" s="13" t="s">
        <v>73</v>
      </c>
      <c r="AY3086" s="168" t="s">
        <v>252</v>
      </c>
    </row>
    <row r="3087" spans="1:65" s="14" customFormat="1" ht="11.25">
      <c r="B3087" s="174"/>
      <c r="D3087" s="160" t="s">
        <v>264</v>
      </c>
      <c r="E3087" s="175" t="s">
        <v>3</v>
      </c>
      <c r="F3087" s="176" t="s">
        <v>80</v>
      </c>
      <c r="H3087" s="177">
        <v>1</v>
      </c>
      <c r="I3087" s="178"/>
      <c r="L3087" s="174"/>
      <c r="M3087" s="179"/>
      <c r="N3087" s="180"/>
      <c r="O3087" s="180"/>
      <c r="P3087" s="180"/>
      <c r="Q3087" s="180"/>
      <c r="R3087" s="180"/>
      <c r="S3087" s="180"/>
      <c r="T3087" s="181"/>
      <c r="AT3087" s="175" t="s">
        <v>264</v>
      </c>
      <c r="AU3087" s="175" t="s">
        <v>82</v>
      </c>
      <c r="AV3087" s="14" t="s">
        <v>82</v>
      </c>
      <c r="AW3087" s="14" t="s">
        <v>34</v>
      </c>
      <c r="AX3087" s="14" t="s">
        <v>73</v>
      </c>
      <c r="AY3087" s="175" t="s">
        <v>252</v>
      </c>
    </row>
    <row r="3088" spans="1:65" s="15" customFormat="1" ht="11.25">
      <c r="B3088" s="182"/>
      <c r="D3088" s="160" t="s">
        <v>264</v>
      </c>
      <c r="E3088" s="183" t="s">
        <v>3</v>
      </c>
      <c r="F3088" s="184" t="s">
        <v>269</v>
      </c>
      <c r="H3088" s="185">
        <v>4</v>
      </c>
      <c r="I3088" s="186"/>
      <c r="L3088" s="182"/>
      <c r="M3088" s="187"/>
      <c r="N3088" s="188"/>
      <c r="O3088" s="188"/>
      <c r="P3088" s="188"/>
      <c r="Q3088" s="188"/>
      <c r="R3088" s="188"/>
      <c r="S3088" s="188"/>
      <c r="T3088" s="189"/>
      <c r="AT3088" s="183" t="s">
        <v>264</v>
      </c>
      <c r="AU3088" s="183" t="s">
        <v>82</v>
      </c>
      <c r="AV3088" s="15" t="s">
        <v>258</v>
      </c>
      <c r="AW3088" s="15" t="s">
        <v>34</v>
      </c>
      <c r="AX3088" s="15" t="s">
        <v>80</v>
      </c>
      <c r="AY3088" s="183" t="s">
        <v>252</v>
      </c>
    </row>
    <row r="3089" spans="1:65" s="2" customFormat="1" ht="16.5" customHeight="1">
      <c r="A3089" s="34"/>
      <c r="B3089" s="145"/>
      <c r="C3089" s="198" t="s">
        <v>1797</v>
      </c>
      <c r="D3089" s="198" t="s">
        <v>361</v>
      </c>
      <c r="E3089" s="199" t="s">
        <v>8264</v>
      </c>
      <c r="F3089" s="200" t="s">
        <v>8265</v>
      </c>
      <c r="G3089" s="201" t="s">
        <v>4360</v>
      </c>
      <c r="H3089" s="202">
        <v>4</v>
      </c>
      <c r="I3089" s="203"/>
      <c r="J3089" s="204">
        <f>ROUND(I3089*H3089,2)</f>
        <v>0</v>
      </c>
      <c r="K3089" s="205"/>
      <c r="L3089" s="206"/>
      <c r="M3089" s="207" t="s">
        <v>3</v>
      </c>
      <c r="N3089" s="208" t="s">
        <v>44</v>
      </c>
      <c r="O3089" s="55"/>
      <c r="P3089" s="156">
        <f>O3089*H3089</f>
        <v>0</v>
      </c>
      <c r="Q3089" s="156">
        <v>0</v>
      </c>
      <c r="R3089" s="156">
        <f>Q3089*H3089</f>
        <v>0</v>
      </c>
      <c r="S3089" s="156">
        <v>0</v>
      </c>
      <c r="T3089" s="157">
        <f>S3089*H3089</f>
        <v>0</v>
      </c>
      <c r="U3089" s="34"/>
      <c r="V3089" s="34"/>
      <c r="W3089" s="34"/>
      <c r="X3089" s="34"/>
      <c r="Y3089" s="34"/>
      <c r="Z3089" s="34"/>
      <c r="AA3089" s="34"/>
      <c r="AB3089" s="34"/>
      <c r="AC3089" s="34"/>
      <c r="AD3089" s="34"/>
      <c r="AE3089" s="34"/>
      <c r="AR3089" s="158" t="s">
        <v>572</v>
      </c>
      <c r="AT3089" s="158" t="s">
        <v>361</v>
      </c>
      <c r="AU3089" s="158" t="s">
        <v>82</v>
      </c>
      <c r="AY3089" s="19" t="s">
        <v>252</v>
      </c>
      <c r="BE3089" s="159">
        <f>IF(N3089="základní",J3089,0)</f>
        <v>0</v>
      </c>
      <c r="BF3089" s="159">
        <f>IF(N3089="snížená",J3089,0)</f>
        <v>0</v>
      </c>
      <c r="BG3089" s="159">
        <f>IF(N3089="zákl. přenesená",J3089,0)</f>
        <v>0</v>
      </c>
      <c r="BH3089" s="159">
        <f>IF(N3089="sníž. přenesená",J3089,0)</f>
        <v>0</v>
      </c>
      <c r="BI3089" s="159">
        <f>IF(N3089="nulová",J3089,0)</f>
        <v>0</v>
      </c>
      <c r="BJ3089" s="19" t="s">
        <v>80</v>
      </c>
      <c r="BK3089" s="159">
        <f>ROUND(I3089*H3089,2)</f>
        <v>0</v>
      </c>
      <c r="BL3089" s="19" t="s">
        <v>406</v>
      </c>
      <c r="BM3089" s="158" t="s">
        <v>8266</v>
      </c>
    </row>
    <row r="3090" spans="1:65" s="2" customFormat="1" ht="11.25">
      <c r="A3090" s="34"/>
      <c r="B3090" s="35"/>
      <c r="C3090" s="34"/>
      <c r="D3090" s="160" t="s">
        <v>260</v>
      </c>
      <c r="E3090" s="34"/>
      <c r="F3090" s="161" t="s">
        <v>8265</v>
      </c>
      <c r="G3090" s="34"/>
      <c r="H3090" s="34"/>
      <c r="I3090" s="162"/>
      <c r="J3090" s="34"/>
      <c r="K3090" s="34"/>
      <c r="L3090" s="35"/>
      <c r="M3090" s="163"/>
      <c r="N3090" s="164"/>
      <c r="O3090" s="55"/>
      <c r="P3090" s="55"/>
      <c r="Q3090" s="55"/>
      <c r="R3090" s="55"/>
      <c r="S3090" s="55"/>
      <c r="T3090" s="56"/>
      <c r="U3090" s="34"/>
      <c r="V3090" s="34"/>
      <c r="W3090" s="34"/>
      <c r="X3090" s="34"/>
      <c r="Y3090" s="34"/>
      <c r="Z3090" s="34"/>
      <c r="AA3090" s="34"/>
      <c r="AB3090" s="34"/>
      <c r="AC3090" s="34"/>
      <c r="AD3090" s="34"/>
      <c r="AE3090" s="34"/>
      <c r="AT3090" s="19" t="s">
        <v>260</v>
      </c>
      <c r="AU3090" s="19" t="s">
        <v>82</v>
      </c>
    </row>
    <row r="3091" spans="1:65" s="2" customFormat="1" ht="16.5" customHeight="1">
      <c r="A3091" s="34"/>
      <c r="B3091" s="145"/>
      <c r="C3091" s="146" t="s">
        <v>1805</v>
      </c>
      <c r="D3091" s="146" t="s">
        <v>254</v>
      </c>
      <c r="E3091" s="147" t="s">
        <v>8267</v>
      </c>
      <c r="F3091" s="148" t="s">
        <v>8268</v>
      </c>
      <c r="G3091" s="149" t="s">
        <v>743</v>
      </c>
      <c r="H3091" s="150">
        <v>1</v>
      </c>
      <c r="I3091" s="151"/>
      <c r="J3091" s="152">
        <f>ROUND(I3091*H3091,2)</f>
        <v>0</v>
      </c>
      <c r="K3091" s="153"/>
      <c r="L3091" s="35"/>
      <c r="M3091" s="154" t="s">
        <v>3</v>
      </c>
      <c r="N3091" s="155" t="s">
        <v>44</v>
      </c>
      <c r="O3091" s="55"/>
      <c r="P3091" s="156">
        <f>O3091*H3091</f>
        <v>0</v>
      </c>
      <c r="Q3091" s="156">
        <v>0</v>
      </c>
      <c r="R3091" s="156">
        <f>Q3091*H3091</f>
        <v>0</v>
      </c>
      <c r="S3091" s="156">
        <v>0</v>
      </c>
      <c r="T3091" s="157">
        <f>S3091*H3091</f>
        <v>0</v>
      </c>
      <c r="U3091" s="34"/>
      <c r="V3091" s="34"/>
      <c r="W3091" s="34"/>
      <c r="X3091" s="34"/>
      <c r="Y3091" s="34"/>
      <c r="Z3091" s="34"/>
      <c r="AA3091" s="34"/>
      <c r="AB3091" s="34"/>
      <c r="AC3091" s="34"/>
      <c r="AD3091" s="34"/>
      <c r="AE3091" s="34"/>
      <c r="AR3091" s="158" t="s">
        <v>406</v>
      </c>
      <c r="AT3091" s="158" t="s">
        <v>254</v>
      </c>
      <c r="AU3091" s="158" t="s">
        <v>82</v>
      </c>
      <c r="AY3091" s="19" t="s">
        <v>252</v>
      </c>
      <c r="BE3091" s="159">
        <f>IF(N3091="základní",J3091,0)</f>
        <v>0</v>
      </c>
      <c r="BF3091" s="159">
        <f>IF(N3091="snížená",J3091,0)</f>
        <v>0</v>
      </c>
      <c r="BG3091" s="159">
        <f>IF(N3091="zákl. přenesená",J3091,0)</f>
        <v>0</v>
      </c>
      <c r="BH3091" s="159">
        <f>IF(N3091="sníž. přenesená",J3091,0)</f>
        <v>0</v>
      </c>
      <c r="BI3091" s="159">
        <f>IF(N3091="nulová",J3091,0)</f>
        <v>0</v>
      </c>
      <c r="BJ3091" s="19" t="s">
        <v>80</v>
      </c>
      <c r="BK3091" s="159">
        <f>ROUND(I3091*H3091,2)</f>
        <v>0</v>
      </c>
      <c r="BL3091" s="19" t="s">
        <v>406</v>
      </c>
      <c r="BM3091" s="158" t="s">
        <v>8269</v>
      </c>
    </row>
    <row r="3092" spans="1:65" s="2" customFormat="1" ht="19.5">
      <c r="A3092" s="34"/>
      <c r="B3092" s="35"/>
      <c r="C3092" s="34"/>
      <c r="D3092" s="160" t="s">
        <v>260</v>
      </c>
      <c r="E3092" s="34"/>
      <c r="F3092" s="161" t="s">
        <v>8270</v>
      </c>
      <c r="G3092" s="34"/>
      <c r="H3092" s="34"/>
      <c r="I3092" s="162"/>
      <c r="J3092" s="34"/>
      <c r="K3092" s="34"/>
      <c r="L3092" s="35"/>
      <c r="M3092" s="163"/>
      <c r="N3092" s="164"/>
      <c r="O3092" s="55"/>
      <c r="P3092" s="55"/>
      <c r="Q3092" s="55"/>
      <c r="R3092" s="55"/>
      <c r="S3092" s="55"/>
      <c r="T3092" s="56"/>
      <c r="U3092" s="34"/>
      <c r="V3092" s="34"/>
      <c r="W3092" s="34"/>
      <c r="X3092" s="34"/>
      <c r="Y3092" s="34"/>
      <c r="Z3092" s="34"/>
      <c r="AA3092" s="34"/>
      <c r="AB3092" s="34"/>
      <c r="AC3092" s="34"/>
      <c r="AD3092" s="34"/>
      <c r="AE3092" s="34"/>
      <c r="AT3092" s="19" t="s">
        <v>260</v>
      </c>
      <c r="AU3092" s="19" t="s">
        <v>82</v>
      </c>
    </row>
    <row r="3093" spans="1:65" s="2" customFormat="1" ht="11.25">
      <c r="A3093" s="34"/>
      <c r="B3093" s="35"/>
      <c r="C3093" s="34"/>
      <c r="D3093" s="165" t="s">
        <v>262</v>
      </c>
      <c r="E3093" s="34"/>
      <c r="F3093" s="166" t="s">
        <v>8271</v>
      </c>
      <c r="G3093" s="34"/>
      <c r="H3093" s="34"/>
      <c r="I3093" s="162"/>
      <c r="J3093" s="34"/>
      <c r="K3093" s="34"/>
      <c r="L3093" s="35"/>
      <c r="M3093" s="163"/>
      <c r="N3093" s="164"/>
      <c r="O3093" s="55"/>
      <c r="P3093" s="55"/>
      <c r="Q3093" s="55"/>
      <c r="R3093" s="55"/>
      <c r="S3093" s="55"/>
      <c r="T3093" s="56"/>
      <c r="U3093" s="34"/>
      <c r="V3093" s="34"/>
      <c r="W3093" s="34"/>
      <c r="X3093" s="34"/>
      <c r="Y3093" s="34"/>
      <c r="Z3093" s="34"/>
      <c r="AA3093" s="34"/>
      <c r="AB3093" s="34"/>
      <c r="AC3093" s="34"/>
      <c r="AD3093" s="34"/>
      <c r="AE3093" s="34"/>
      <c r="AT3093" s="19" t="s">
        <v>262</v>
      </c>
      <c r="AU3093" s="19" t="s">
        <v>82</v>
      </c>
    </row>
    <row r="3094" spans="1:65" s="13" customFormat="1" ht="11.25">
      <c r="B3094" s="167"/>
      <c r="D3094" s="160" t="s">
        <v>264</v>
      </c>
      <c r="E3094" s="168" t="s">
        <v>3</v>
      </c>
      <c r="F3094" s="169" t="s">
        <v>8272</v>
      </c>
      <c r="H3094" s="168" t="s">
        <v>3</v>
      </c>
      <c r="I3094" s="170"/>
      <c r="L3094" s="167"/>
      <c r="M3094" s="171"/>
      <c r="N3094" s="172"/>
      <c r="O3094" s="172"/>
      <c r="P3094" s="172"/>
      <c r="Q3094" s="172"/>
      <c r="R3094" s="172"/>
      <c r="S3094" s="172"/>
      <c r="T3094" s="173"/>
      <c r="AT3094" s="168" t="s">
        <v>264</v>
      </c>
      <c r="AU3094" s="168" t="s">
        <v>82</v>
      </c>
      <c r="AV3094" s="13" t="s">
        <v>80</v>
      </c>
      <c r="AW3094" s="13" t="s">
        <v>34</v>
      </c>
      <c r="AX3094" s="13" t="s">
        <v>73</v>
      </c>
      <c r="AY3094" s="168" t="s">
        <v>252</v>
      </c>
    </row>
    <row r="3095" spans="1:65" s="14" customFormat="1" ht="11.25">
      <c r="B3095" s="174"/>
      <c r="D3095" s="160" t="s">
        <v>264</v>
      </c>
      <c r="E3095" s="175" t="s">
        <v>3</v>
      </c>
      <c r="F3095" s="176" t="s">
        <v>80</v>
      </c>
      <c r="H3095" s="177">
        <v>1</v>
      </c>
      <c r="I3095" s="178"/>
      <c r="L3095" s="174"/>
      <c r="M3095" s="179"/>
      <c r="N3095" s="180"/>
      <c r="O3095" s="180"/>
      <c r="P3095" s="180"/>
      <c r="Q3095" s="180"/>
      <c r="R3095" s="180"/>
      <c r="S3095" s="180"/>
      <c r="T3095" s="181"/>
      <c r="AT3095" s="175" t="s">
        <v>264</v>
      </c>
      <c r="AU3095" s="175" t="s">
        <v>82</v>
      </c>
      <c r="AV3095" s="14" t="s">
        <v>82</v>
      </c>
      <c r="AW3095" s="14" t="s">
        <v>34</v>
      </c>
      <c r="AX3095" s="14" t="s">
        <v>80</v>
      </c>
      <c r="AY3095" s="175" t="s">
        <v>252</v>
      </c>
    </row>
    <row r="3096" spans="1:65" s="2" customFormat="1" ht="16.5" customHeight="1">
      <c r="A3096" s="34"/>
      <c r="B3096" s="145"/>
      <c r="C3096" s="198" t="s">
        <v>1812</v>
      </c>
      <c r="D3096" s="198" t="s">
        <v>361</v>
      </c>
      <c r="E3096" s="199" t="s">
        <v>8273</v>
      </c>
      <c r="F3096" s="200" t="s">
        <v>8274</v>
      </c>
      <c r="G3096" s="201" t="s">
        <v>4360</v>
      </c>
      <c r="H3096" s="202">
        <v>1</v>
      </c>
      <c r="I3096" s="203"/>
      <c r="J3096" s="204">
        <f>ROUND(I3096*H3096,2)</f>
        <v>0</v>
      </c>
      <c r="K3096" s="205"/>
      <c r="L3096" s="206"/>
      <c r="M3096" s="207" t="s">
        <v>3</v>
      </c>
      <c r="N3096" s="208" t="s">
        <v>44</v>
      </c>
      <c r="O3096" s="55"/>
      <c r="P3096" s="156">
        <f>O3096*H3096</f>
        <v>0</v>
      </c>
      <c r="Q3096" s="156">
        <v>0</v>
      </c>
      <c r="R3096" s="156">
        <f>Q3096*H3096</f>
        <v>0</v>
      </c>
      <c r="S3096" s="156">
        <v>0</v>
      </c>
      <c r="T3096" s="157">
        <f>S3096*H3096</f>
        <v>0</v>
      </c>
      <c r="U3096" s="34"/>
      <c r="V3096" s="34"/>
      <c r="W3096" s="34"/>
      <c r="X3096" s="34"/>
      <c r="Y3096" s="34"/>
      <c r="Z3096" s="34"/>
      <c r="AA3096" s="34"/>
      <c r="AB3096" s="34"/>
      <c r="AC3096" s="34"/>
      <c r="AD3096" s="34"/>
      <c r="AE3096" s="34"/>
      <c r="AR3096" s="158" t="s">
        <v>572</v>
      </c>
      <c r="AT3096" s="158" t="s">
        <v>361</v>
      </c>
      <c r="AU3096" s="158" t="s">
        <v>82</v>
      </c>
      <c r="AY3096" s="19" t="s">
        <v>252</v>
      </c>
      <c r="BE3096" s="159">
        <f>IF(N3096="základní",J3096,0)</f>
        <v>0</v>
      </c>
      <c r="BF3096" s="159">
        <f>IF(N3096="snížená",J3096,0)</f>
        <v>0</v>
      </c>
      <c r="BG3096" s="159">
        <f>IF(N3096="zákl. přenesená",J3096,0)</f>
        <v>0</v>
      </c>
      <c r="BH3096" s="159">
        <f>IF(N3096="sníž. přenesená",J3096,0)</f>
        <v>0</v>
      </c>
      <c r="BI3096" s="159">
        <f>IF(N3096="nulová",J3096,0)</f>
        <v>0</v>
      </c>
      <c r="BJ3096" s="19" t="s">
        <v>80</v>
      </c>
      <c r="BK3096" s="159">
        <f>ROUND(I3096*H3096,2)</f>
        <v>0</v>
      </c>
      <c r="BL3096" s="19" t="s">
        <v>406</v>
      </c>
      <c r="BM3096" s="158" t="s">
        <v>8275</v>
      </c>
    </row>
    <row r="3097" spans="1:65" s="2" customFormat="1" ht="11.25">
      <c r="A3097" s="34"/>
      <c r="B3097" s="35"/>
      <c r="C3097" s="34"/>
      <c r="D3097" s="160" t="s">
        <v>260</v>
      </c>
      <c r="E3097" s="34"/>
      <c r="F3097" s="161" t="s">
        <v>8274</v>
      </c>
      <c r="G3097" s="34"/>
      <c r="H3097" s="34"/>
      <c r="I3097" s="162"/>
      <c r="J3097" s="34"/>
      <c r="K3097" s="34"/>
      <c r="L3097" s="35"/>
      <c r="M3097" s="163"/>
      <c r="N3097" s="164"/>
      <c r="O3097" s="55"/>
      <c r="P3097" s="55"/>
      <c r="Q3097" s="55"/>
      <c r="R3097" s="55"/>
      <c r="S3097" s="55"/>
      <c r="T3097" s="56"/>
      <c r="U3097" s="34"/>
      <c r="V3097" s="34"/>
      <c r="W3097" s="34"/>
      <c r="X3097" s="34"/>
      <c r="Y3097" s="34"/>
      <c r="Z3097" s="34"/>
      <c r="AA3097" s="34"/>
      <c r="AB3097" s="34"/>
      <c r="AC3097" s="34"/>
      <c r="AD3097" s="34"/>
      <c r="AE3097" s="34"/>
      <c r="AT3097" s="19" t="s">
        <v>260</v>
      </c>
      <c r="AU3097" s="19" t="s">
        <v>82</v>
      </c>
    </row>
    <row r="3098" spans="1:65" s="2" customFormat="1" ht="16.5" customHeight="1">
      <c r="A3098" s="34"/>
      <c r="B3098" s="145"/>
      <c r="C3098" s="146" t="s">
        <v>1820</v>
      </c>
      <c r="D3098" s="146" t="s">
        <v>254</v>
      </c>
      <c r="E3098" s="147" t="s">
        <v>8276</v>
      </c>
      <c r="F3098" s="148" t="s">
        <v>8277</v>
      </c>
      <c r="G3098" s="149" t="s">
        <v>743</v>
      </c>
      <c r="H3098" s="150">
        <v>536</v>
      </c>
      <c r="I3098" s="151"/>
      <c r="J3098" s="152">
        <f>ROUND(I3098*H3098,2)</f>
        <v>0</v>
      </c>
      <c r="K3098" s="153"/>
      <c r="L3098" s="35"/>
      <c r="M3098" s="154" t="s">
        <v>3</v>
      </c>
      <c r="N3098" s="155" t="s">
        <v>44</v>
      </c>
      <c r="O3098" s="55"/>
      <c r="P3098" s="156">
        <f>O3098*H3098</f>
        <v>0</v>
      </c>
      <c r="Q3098" s="156">
        <v>0</v>
      </c>
      <c r="R3098" s="156">
        <f>Q3098*H3098</f>
        <v>0</v>
      </c>
      <c r="S3098" s="156">
        <v>0</v>
      </c>
      <c r="T3098" s="157">
        <f>S3098*H3098</f>
        <v>0</v>
      </c>
      <c r="U3098" s="34"/>
      <c r="V3098" s="34"/>
      <c r="W3098" s="34"/>
      <c r="X3098" s="34"/>
      <c r="Y3098" s="34"/>
      <c r="Z3098" s="34"/>
      <c r="AA3098" s="34"/>
      <c r="AB3098" s="34"/>
      <c r="AC3098" s="34"/>
      <c r="AD3098" s="34"/>
      <c r="AE3098" s="34"/>
      <c r="AR3098" s="158" t="s">
        <v>406</v>
      </c>
      <c r="AT3098" s="158" t="s">
        <v>254</v>
      </c>
      <c r="AU3098" s="158" t="s">
        <v>82</v>
      </c>
      <c r="AY3098" s="19" t="s">
        <v>252</v>
      </c>
      <c r="BE3098" s="159">
        <f>IF(N3098="základní",J3098,0)</f>
        <v>0</v>
      </c>
      <c r="BF3098" s="159">
        <f>IF(N3098="snížená",J3098,0)</f>
        <v>0</v>
      </c>
      <c r="BG3098" s="159">
        <f>IF(N3098="zákl. přenesená",J3098,0)</f>
        <v>0</v>
      </c>
      <c r="BH3098" s="159">
        <f>IF(N3098="sníž. přenesená",J3098,0)</f>
        <v>0</v>
      </c>
      <c r="BI3098" s="159">
        <f>IF(N3098="nulová",J3098,0)</f>
        <v>0</v>
      </c>
      <c r="BJ3098" s="19" t="s">
        <v>80</v>
      </c>
      <c r="BK3098" s="159">
        <f>ROUND(I3098*H3098,2)</f>
        <v>0</v>
      </c>
      <c r="BL3098" s="19" t="s">
        <v>406</v>
      </c>
      <c r="BM3098" s="158" t="s">
        <v>8278</v>
      </c>
    </row>
    <row r="3099" spans="1:65" s="2" customFormat="1" ht="19.5">
      <c r="A3099" s="34"/>
      <c r="B3099" s="35"/>
      <c r="C3099" s="34"/>
      <c r="D3099" s="160" t="s">
        <v>260</v>
      </c>
      <c r="E3099" s="34"/>
      <c r="F3099" s="161" t="s">
        <v>8279</v>
      </c>
      <c r="G3099" s="34"/>
      <c r="H3099" s="34"/>
      <c r="I3099" s="162"/>
      <c r="J3099" s="34"/>
      <c r="K3099" s="34"/>
      <c r="L3099" s="35"/>
      <c r="M3099" s="163"/>
      <c r="N3099" s="164"/>
      <c r="O3099" s="55"/>
      <c r="P3099" s="55"/>
      <c r="Q3099" s="55"/>
      <c r="R3099" s="55"/>
      <c r="S3099" s="55"/>
      <c r="T3099" s="56"/>
      <c r="U3099" s="34"/>
      <c r="V3099" s="34"/>
      <c r="W3099" s="34"/>
      <c r="X3099" s="34"/>
      <c r="Y3099" s="34"/>
      <c r="Z3099" s="34"/>
      <c r="AA3099" s="34"/>
      <c r="AB3099" s="34"/>
      <c r="AC3099" s="34"/>
      <c r="AD3099" s="34"/>
      <c r="AE3099" s="34"/>
      <c r="AT3099" s="19" t="s">
        <v>260</v>
      </c>
      <c r="AU3099" s="19" t="s">
        <v>82</v>
      </c>
    </row>
    <row r="3100" spans="1:65" s="2" customFormat="1" ht="11.25">
      <c r="A3100" s="34"/>
      <c r="B3100" s="35"/>
      <c r="C3100" s="34"/>
      <c r="D3100" s="165" t="s">
        <v>262</v>
      </c>
      <c r="E3100" s="34"/>
      <c r="F3100" s="166" t="s">
        <v>8280</v>
      </c>
      <c r="G3100" s="34"/>
      <c r="H3100" s="34"/>
      <c r="I3100" s="162"/>
      <c r="J3100" s="34"/>
      <c r="K3100" s="34"/>
      <c r="L3100" s="35"/>
      <c r="M3100" s="163"/>
      <c r="N3100" s="164"/>
      <c r="O3100" s="55"/>
      <c r="P3100" s="55"/>
      <c r="Q3100" s="55"/>
      <c r="R3100" s="55"/>
      <c r="S3100" s="55"/>
      <c r="T3100" s="56"/>
      <c r="U3100" s="34"/>
      <c r="V3100" s="34"/>
      <c r="W3100" s="34"/>
      <c r="X3100" s="34"/>
      <c r="Y3100" s="34"/>
      <c r="Z3100" s="34"/>
      <c r="AA3100" s="34"/>
      <c r="AB3100" s="34"/>
      <c r="AC3100" s="34"/>
      <c r="AD3100" s="34"/>
      <c r="AE3100" s="34"/>
      <c r="AT3100" s="19" t="s">
        <v>262</v>
      </c>
      <c r="AU3100" s="19" t="s">
        <v>82</v>
      </c>
    </row>
    <row r="3101" spans="1:65" s="13" customFormat="1" ht="11.25">
      <c r="B3101" s="167"/>
      <c r="D3101" s="160" t="s">
        <v>264</v>
      </c>
      <c r="E3101" s="168" t="s">
        <v>3</v>
      </c>
      <c r="F3101" s="169" t="s">
        <v>8281</v>
      </c>
      <c r="H3101" s="168" t="s">
        <v>3</v>
      </c>
      <c r="I3101" s="170"/>
      <c r="L3101" s="167"/>
      <c r="M3101" s="171"/>
      <c r="N3101" s="172"/>
      <c r="O3101" s="172"/>
      <c r="P3101" s="172"/>
      <c r="Q3101" s="172"/>
      <c r="R3101" s="172"/>
      <c r="S3101" s="172"/>
      <c r="T3101" s="173"/>
      <c r="AT3101" s="168" t="s">
        <v>264</v>
      </c>
      <c r="AU3101" s="168" t="s">
        <v>82</v>
      </c>
      <c r="AV3101" s="13" t="s">
        <v>80</v>
      </c>
      <c r="AW3101" s="13" t="s">
        <v>34</v>
      </c>
      <c r="AX3101" s="13" t="s">
        <v>73</v>
      </c>
      <c r="AY3101" s="168" t="s">
        <v>252</v>
      </c>
    </row>
    <row r="3102" spans="1:65" s="13" customFormat="1" ht="11.25">
      <c r="B3102" s="167"/>
      <c r="D3102" s="160" t="s">
        <v>264</v>
      </c>
      <c r="E3102" s="168" t="s">
        <v>3</v>
      </c>
      <c r="F3102" s="169" t="s">
        <v>8282</v>
      </c>
      <c r="H3102" s="168" t="s">
        <v>3</v>
      </c>
      <c r="I3102" s="170"/>
      <c r="L3102" s="167"/>
      <c r="M3102" s="171"/>
      <c r="N3102" s="172"/>
      <c r="O3102" s="172"/>
      <c r="P3102" s="172"/>
      <c r="Q3102" s="172"/>
      <c r="R3102" s="172"/>
      <c r="S3102" s="172"/>
      <c r="T3102" s="173"/>
      <c r="AT3102" s="168" t="s">
        <v>264</v>
      </c>
      <c r="AU3102" s="168" t="s">
        <v>82</v>
      </c>
      <c r="AV3102" s="13" t="s">
        <v>80</v>
      </c>
      <c r="AW3102" s="13" t="s">
        <v>34</v>
      </c>
      <c r="AX3102" s="13" t="s">
        <v>73</v>
      </c>
      <c r="AY3102" s="168" t="s">
        <v>252</v>
      </c>
    </row>
    <row r="3103" spans="1:65" s="14" customFormat="1" ht="11.25">
      <c r="B3103" s="174"/>
      <c r="D3103" s="160" t="s">
        <v>264</v>
      </c>
      <c r="E3103" s="175" t="s">
        <v>3</v>
      </c>
      <c r="F3103" s="176" t="s">
        <v>80</v>
      </c>
      <c r="H3103" s="177">
        <v>1</v>
      </c>
      <c r="I3103" s="178"/>
      <c r="L3103" s="174"/>
      <c r="M3103" s="179"/>
      <c r="N3103" s="180"/>
      <c r="O3103" s="180"/>
      <c r="P3103" s="180"/>
      <c r="Q3103" s="180"/>
      <c r="R3103" s="180"/>
      <c r="S3103" s="180"/>
      <c r="T3103" s="181"/>
      <c r="AT3103" s="175" t="s">
        <v>264</v>
      </c>
      <c r="AU3103" s="175" t="s">
        <v>82</v>
      </c>
      <c r="AV3103" s="14" t="s">
        <v>82</v>
      </c>
      <c r="AW3103" s="14" t="s">
        <v>34</v>
      </c>
      <c r="AX3103" s="14" t="s">
        <v>73</v>
      </c>
      <c r="AY3103" s="175" t="s">
        <v>252</v>
      </c>
    </row>
    <row r="3104" spans="1:65" s="13" customFormat="1" ht="11.25">
      <c r="B3104" s="167"/>
      <c r="D3104" s="160" t="s">
        <v>264</v>
      </c>
      <c r="E3104" s="168" t="s">
        <v>3</v>
      </c>
      <c r="F3104" s="169" t="s">
        <v>8282</v>
      </c>
      <c r="H3104" s="168" t="s">
        <v>3</v>
      </c>
      <c r="I3104" s="170"/>
      <c r="L3104" s="167"/>
      <c r="M3104" s="171"/>
      <c r="N3104" s="172"/>
      <c r="O3104" s="172"/>
      <c r="P3104" s="172"/>
      <c r="Q3104" s="172"/>
      <c r="R3104" s="172"/>
      <c r="S3104" s="172"/>
      <c r="T3104" s="173"/>
      <c r="AT3104" s="168" t="s">
        <v>264</v>
      </c>
      <c r="AU3104" s="168" t="s">
        <v>82</v>
      </c>
      <c r="AV3104" s="13" t="s">
        <v>80</v>
      </c>
      <c r="AW3104" s="13" t="s">
        <v>34</v>
      </c>
      <c r="AX3104" s="13" t="s">
        <v>73</v>
      </c>
      <c r="AY3104" s="168" t="s">
        <v>252</v>
      </c>
    </row>
    <row r="3105" spans="2:51" s="14" customFormat="1" ht="11.25">
      <c r="B3105" s="174"/>
      <c r="D3105" s="160" t="s">
        <v>264</v>
      </c>
      <c r="E3105" s="175" t="s">
        <v>3</v>
      </c>
      <c r="F3105" s="176" t="s">
        <v>80</v>
      </c>
      <c r="H3105" s="177">
        <v>1</v>
      </c>
      <c r="I3105" s="178"/>
      <c r="L3105" s="174"/>
      <c r="M3105" s="179"/>
      <c r="N3105" s="180"/>
      <c r="O3105" s="180"/>
      <c r="P3105" s="180"/>
      <c r="Q3105" s="180"/>
      <c r="R3105" s="180"/>
      <c r="S3105" s="180"/>
      <c r="T3105" s="181"/>
      <c r="AT3105" s="175" t="s">
        <v>264</v>
      </c>
      <c r="AU3105" s="175" t="s">
        <v>82</v>
      </c>
      <c r="AV3105" s="14" t="s">
        <v>82</v>
      </c>
      <c r="AW3105" s="14" t="s">
        <v>34</v>
      </c>
      <c r="AX3105" s="14" t="s">
        <v>73</v>
      </c>
      <c r="AY3105" s="175" t="s">
        <v>252</v>
      </c>
    </row>
    <row r="3106" spans="2:51" s="13" customFormat="1" ht="11.25">
      <c r="B3106" s="167"/>
      <c r="D3106" s="160" t="s">
        <v>264</v>
      </c>
      <c r="E3106" s="168" t="s">
        <v>3</v>
      </c>
      <c r="F3106" s="169" t="s">
        <v>8282</v>
      </c>
      <c r="H3106" s="168" t="s">
        <v>3</v>
      </c>
      <c r="I3106" s="170"/>
      <c r="L3106" s="167"/>
      <c r="M3106" s="171"/>
      <c r="N3106" s="172"/>
      <c r="O3106" s="172"/>
      <c r="P3106" s="172"/>
      <c r="Q3106" s="172"/>
      <c r="R3106" s="172"/>
      <c r="S3106" s="172"/>
      <c r="T3106" s="173"/>
      <c r="AT3106" s="168" t="s">
        <v>264</v>
      </c>
      <c r="AU3106" s="168" t="s">
        <v>82</v>
      </c>
      <c r="AV3106" s="13" t="s">
        <v>80</v>
      </c>
      <c r="AW3106" s="13" t="s">
        <v>34</v>
      </c>
      <c r="AX3106" s="13" t="s">
        <v>73</v>
      </c>
      <c r="AY3106" s="168" t="s">
        <v>252</v>
      </c>
    </row>
    <row r="3107" spans="2:51" s="14" customFormat="1" ht="11.25">
      <c r="B3107" s="174"/>
      <c r="D3107" s="160" t="s">
        <v>264</v>
      </c>
      <c r="E3107" s="175" t="s">
        <v>3</v>
      </c>
      <c r="F3107" s="176" t="s">
        <v>80</v>
      </c>
      <c r="H3107" s="177">
        <v>1</v>
      </c>
      <c r="I3107" s="178"/>
      <c r="L3107" s="174"/>
      <c r="M3107" s="179"/>
      <c r="N3107" s="180"/>
      <c r="O3107" s="180"/>
      <c r="P3107" s="180"/>
      <c r="Q3107" s="180"/>
      <c r="R3107" s="180"/>
      <c r="S3107" s="180"/>
      <c r="T3107" s="181"/>
      <c r="AT3107" s="175" t="s">
        <v>264</v>
      </c>
      <c r="AU3107" s="175" t="s">
        <v>82</v>
      </c>
      <c r="AV3107" s="14" t="s">
        <v>82</v>
      </c>
      <c r="AW3107" s="14" t="s">
        <v>34</v>
      </c>
      <c r="AX3107" s="14" t="s">
        <v>73</v>
      </c>
      <c r="AY3107" s="175" t="s">
        <v>252</v>
      </c>
    </row>
    <row r="3108" spans="2:51" s="13" customFormat="1" ht="11.25">
      <c r="B3108" s="167"/>
      <c r="D3108" s="160" t="s">
        <v>264</v>
      </c>
      <c r="E3108" s="168" t="s">
        <v>3</v>
      </c>
      <c r="F3108" s="169" t="s">
        <v>8282</v>
      </c>
      <c r="H3108" s="168" t="s">
        <v>3</v>
      </c>
      <c r="I3108" s="170"/>
      <c r="L3108" s="167"/>
      <c r="M3108" s="171"/>
      <c r="N3108" s="172"/>
      <c r="O3108" s="172"/>
      <c r="P3108" s="172"/>
      <c r="Q3108" s="172"/>
      <c r="R3108" s="172"/>
      <c r="S3108" s="172"/>
      <c r="T3108" s="173"/>
      <c r="AT3108" s="168" t="s">
        <v>264</v>
      </c>
      <c r="AU3108" s="168" t="s">
        <v>82</v>
      </c>
      <c r="AV3108" s="13" t="s">
        <v>80</v>
      </c>
      <c r="AW3108" s="13" t="s">
        <v>34</v>
      </c>
      <c r="AX3108" s="13" t="s">
        <v>73</v>
      </c>
      <c r="AY3108" s="168" t="s">
        <v>252</v>
      </c>
    </row>
    <row r="3109" spans="2:51" s="14" customFormat="1" ht="11.25">
      <c r="B3109" s="174"/>
      <c r="D3109" s="160" t="s">
        <v>264</v>
      </c>
      <c r="E3109" s="175" t="s">
        <v>3</v>
      </c>
      <c r="F3109" s="176" t="s">
        <v>80</v>
      </c>
      <c r="H3109" s="177">
        <v>1</v>
      </c>
      <c r="I3109" s="178"/>
      <c r="L3109" s="174"/>
      <c r="M3109" s="179"/>
      <c r="N3109" s="180"/>
      <c r="O3109" s="180"/>
      <c r="P3109" s="180"/>
      <c r="Q3109" s="180"/>
      <c r="R3109" s="180"/>
      <c r="S3109" s="180"/>
      <c r="T3109" s="181"/>
      <c r="AT3109" s="175" t="s">
        <v>264</v>
      </c>
      <c r="AU3109" s="175" t="s">
        <v>82</v>
      </c>
      <c r="AV3109" s="14" t="s">
        <v>82</v>
      </c>
      <c r="AW3109" s="14" t="s">
        <v>34</v>
      </c>
      <c r="AX3109" s="14" t="s">
        <v>73</v>
      </c>
      <c r="AY3109" s="175" t="s">
        <v>252</v>
      </c>
    </row>
    <row r="3110" spans="2:51" s="13" customFormat="1" ht="11.25">
      <c r="B3110" s="167"/>
      <c r="D3110" s="160" t="s">
        <v>264</v>
      </c>
      <c r="E3110" s="168" t="s">
        <v>3</v>
      </c>
      <c r="F3110" s="169" t="s">
        <v>8282</v>
      </c>
      <c r="H3110" s="168" t="s">
        <v>3</v>
      </c>
      <c r="I3110" s="170"/>
      <c r="L3110" s="167"/>
      <c r="M3110" s="171"/>
      <c r="N3110" s="172"/>
      <c r="O3110" s="172"/>
      <c r="P3110" s="172"/>
      <c r="Q3110" s="172"/>
      <c r="R3110" s="172"/>
      <c r="S3110" s="172"/>
      <c r="T3110" s="173"/>
      <c r="AT3110" s="168" t="s">
        <v>264</v>
      </c>
      <c r="AU3110" s="168" t="s">
        <v>82</v>
      </c>
      <c r="AV3110" s="13" t="s">
        <v>80</v>
      </c>
      <c r="AW3110" s="13" t="s">
        <v>34</v>
      </c>
      <c r="AX3110" s="13" t="s">
        <v>73</v>
      </c>
      <c r="AY3110" s="168" t="s">
        <v>252</v>
      </c>
    </row>
    <row r="3111" spans="2:51" s="14" customFormat="1" ht="11.25">
      <c r="B3111" s="174"/>
      <c r="D3111" s="160" t="s">
        <v>264</v>
      </c>
      <c r="E3111" s="175" t="s">
        <v>3</v>
      </c>
      <c r="F3111" s="176" t="s">
        <v>80</v>
      </c>
      <c r="H3111" s="177">
        <v>1</v>
      </c>
      <c r="I3111" s="178"/>
      <c r="L3111" s="174"/>
      <c r="M3111" s="179"/>
      <c r="N3111" s="180"/>
      <c r="O3111" s="180"/>
      <c r="P3111" s="180"/>
      <c r="Q3111" s="180"/>
      <c r="R3111" s="180"/>
      <c r="S3111" s="180"/>
      <c r="T3111" s="181"/>
      <c r="AT3111" s="175" t="s">
        <v>264</v>
      </c>
      <c r="AU3111" s="175" t="s">
        <v>82</v>
      </c>
      <c r="AV3111" s="14" t="s">
        <v>82</v>
      </c>
      <c r="AW3111" s="14" t="s">
        <v>34</v>
      </c>
      <c r="AX3111" s="14" t="s">
        <v>73</v>
      </c>
      <c r="AY3111" s="175" t="s">
        <v>252</v>
      </c>
    </row>
    <row r="3112" spans="2:51" s="13" customFormat="1" ht="11.25">
      <c r="B3112" s="167"/>
      <c r="D3112" s="160" t="s">
        <v>264</v>
      </c>
      <c r="E3112" s="168" t="s">
        <v>3</v>
      </c>
      <c r="F3112" s="169" t="s">
        <v>8282</v>
      </c>
      <c r="H3112" s="168" t="s">
        <v>3</v>
      </c>
      <c r="I3112" s="170"/>
      <c r="L3112" s="167"/>
      <c r="M3112" s="171"/>
      <c r="N3112" s="172"/>
      <c r="O3112" s="172"/>
      <c r="P3112" s="172"/>
      <c r="Q3112" s="172"/>
      <c r="R3112" s="172"/>
      <c r="S3112" s="172"/>
      <c r="T3112" s="173"/>
      <c r="AT3112" s="168" t="s">
        <v>264</v>
      </c>
      <c r="AU3112" s="168" t="s">
        <v>82</v>
      </c>
      <c r="AV3112" s="13" t="s">
        <v>80</v>
      </c>
      <c r="AW3112" s="13" t="s">
        <v>34</v>
      </c>
      <c r="AX3112" s="13" t="s">
        <v>73</v>
      </c>
      <c r="AY3112" s="168" t="s">
        <v>252</v>
      </c>
    </row>
    <row r="3113" spans="2:51" s="14" customFormat="1" ht="11.25">
      <c r="B3113" s="174"/>
      <c r="D3113" s="160" t="s">
        <v>264</v>
      </c>
      <c r="E3113" s="175" t="s">
        <v>3</v>
      </c>
      <c r="F3113" s="176" t="s">
        <v>80</v>
      </c>
      <c r="H3113" s="177">
        <v>1</v>
      </c>
      <c r="I3113" s="178"/>
      <c r="L3113" s="174"/>
      <c r="M3113" s="179"/>
      <c r="N3113" s="180"/>
      <c r="O3113" s="180"/>
      <c r="P3113" s="180"/>
      <c r="Q3113" s="180"/>
      <c r="R3113" s="180"/>
      <c r="S3113" s="180"/>
      <c r="T3113" s="181"/>
      <c r="AT3113" s="175" t="s">
        <v>264</v>
      </c>
      <c r="AU3113" s="175" t="s">
        <v>82</v>
      </c>
      <c r="AV3113" s="14" t="s">
        <v>82</v>
      </c>
      <c r="AW3113" s="14" t="s">
        <v>34</v>
      </c>
      <c r="AX3113" s="14" t="s">
        <v>73</v>
      </c>
      <c r="AY3113" s="175" t="s">
        <v>252</v>
      </c>
    </row>
    <row r="3114" spans="2:51" s="13" customFormat="1" ht="11.25">
      <c r="B3114" s="167"/>
      <c r="D3114" s="160" t="s">
        <v>264</v>
      </c>
      <c r="E3114" s="168" t="s">
        <v>3</v>
      </c>
      <c r="F3114" s="169" t="s">
        <v>8282</v>
      </c>
      <c r="H3114" s="168" t="s">
        <v>3</v>
      </c>
      <c r="I3114" s="170"/>
      <c r="L3114" s="167"/>
      <c r="M3114" s="171"/>
      <c r="N3114" s="172"/>
      <c r="O3114" s="172"/>
      <c r="P3114" s="172"/>
      <c r="Q3114" s="172"/>
      <c r="R3114" s="172"/>
      <c r="S3114" s="172"/>
      <c r="T3114" s="173"/>
      <c r="AT3114" s="168" t="s">
        <v>264</v>
      </c>
      <c r="AU3114" s="168" t="s">
        <v>82</v>
      </c>
      <c r="AV3114" s="13" t="s">
        <v>80</v>
      </c>
      <c r="AW3114" s="13" t="s">
        <v>34</v>
      </c>
      <c r="AX3114" s="13" t="s">
        <v>73</v>
      </c>
      <c r="AY3114" s="168" t="s">
        <v>252</v>
      </c>
    </row>
    <row r="3115" spans="2:51" s="14" customFormat="1" ht="11.25">
      <c r="B3115" s="174"/>
      <c r="D3115" s="160" t="s">
        <v>264</v>
      </c>
      <c r="E3115" s="175" t="s">
        <v>3</v>
      </c>
      <c r="F3115" s="176" t="s">
        <v>80</v>
      </c>
      <c r="H3115" s="177">
        <v>1</v>
      </c>
      <c r="I3115" s="178"/>
      <c r="L3115" s="174"/>
      <c r="M3115" s="179"/>
      <c r="N3115" s="180"/>
      <c r="O3115" s="180"/>
      <c r="P3115" s="180"/>
      <c r="Q3115" s="180"/>
      <c r="R3115" s="180"/>
      <c r="S3115" s="180"/>
      <c r="T3115" s="181"/>
      <c r="AT3115" s="175" t="s">
        <v>264</v>
      </c>
      <c r="AU3115" s="175" t="s">
        <v>82</v>
      </c>
      <c r="AV3115" s="14" t="s">
        <v>82</v>
      </c>
      <c r="AW3115" s="14" t="s">
        <v>34</v>
      </c>
      <c r="AX3115" s="14" t="s">
        <v>73</v>
      </c>
      <c r="AY3115" s="175" t="s">
        <v>252</v>
      </c>
    </row>
    <row r="3116" spans="2:51" s="13" customFormat="1" ht="11.25">
      <c r="B3116" s="167"/>
      <c r="D3116" s="160" t="s">
        <v>264</v>
      </c>
      <c r="E3116" s="168" t="s">
        <v>3</v>
      </c>
      <c r="F3116" s="169" t="s">
        <v>8282</v>
      </c>
      <c r="H3116" s="168" t="s">
        <v>3</v>
      </c>
      <c r="I3116" s="170"/>
      <c r="L3116" s="167"/>
      <c r="M3116" s="171"/>
      <c r="N3116" s="172"/>
      <c r="O3116" s="172"/>
      <c r="P3116" s="172"/>
      <c r="Q3116" s="172"/>
      <c r="R3116" s="172"/>
      <c r="S3116" s="172"/>
      <c r="T3116" s="173"/>
      <c r="AT3116" s="168" t="s">
        <v>264</v>
      </c>
      <c r="AU3116" s="168" t="s">
        <v>82</v>
      </c>
      <c r="AV3116" s="13" t="s">
        <v>80</v>
      </c>
      <c r="AW3116" s="13" t="s">
        <v>34</v>
      </c>
      <c r="AX3116" s="13" t="s">
        <v>73</v>
      </c>
      <c r="AY3116" s="168" t="s">
        <v>252</v>
      </c>
    </row>
    <row r="3117" spans="2:51" s="14" customFormat="1" ht="11.25">
      <c r="B3117" s="174"/>
      <c r="D3117" s="160" t="s">
        <v>264</v>
      </c>
      <c r="E3117" s="175" t="s">
        <v>3</v>
      </c>
      <c r="F3117" s="176" t="s">
        <v>80</v>
      </c>
      <c r="H3117" s="177">
        <v>1</v>
      </c>
      <c r="I3117" s="178"/>
      <c r="L3117" s="174"/>
      <c r="M3117" s="179"/>
      <c r="N3117" s="180"/>
      <c r="O3117" s="180"/>
      <c r="P3117" s="180"/>
      <c r="Q3117" s="180"/>
      <c r="R3117" s="180"/>
      <c r="S3117" s="180"/>
      <c r="T3117" s="181"/>
      <c r="AT3117" s="175" t="s">
        <v>264</v>
      </c>
      <c r="AU3117" s="175" t="s">
        <v>82</v>
      </c>
      <c r="AV3117" s="14" t="s">
        <v>82</v>
      </c>
      <c r="AW3117" s="14" t="s">
        <v>34</v>
      </c>
      <c r="AX3117" s="14" t="s">
        <v>73</v>
      </c>
      <c r="AY3117" s="175" t="s">
        <v>252</v>
      </c>
    </row>
    <row r="3118" spans="2:51" s="13" customFormat="1" ht="11.25">
      <c r="B3118" s="167"/>
      <c r="D3118" s="160" t="s">
        <v>264</v>
      </c>
      <c r="E3118" s="168" t="s">
        <v>3</v>
      </c>
      <c r="F3118" s="169" t="s">
        <v>8283</v>
      </c>
      <c r="H3118" s="168" t="s">
        <v>3</v>
      </c>
      <c r="I3118" s="170"/>
      <c r="L3118" s="167"/>
      <c r="M3118" s="171"/>
      <c r="N3118" s="172"/>
      <c r="O3118" s="172"/>
      <c r="P3118" s="172"/>
      <c r="Q3118" s="172"/>
      <c r="R3118" s="172"/>
      <c r="S3118" s="172"/>
      <c r="T3118" s="173"/>
      <c r="AT3118" s="168" t="s">
        <v>264</v>
      </c>
      <c r="AU3118" s="168" t="s">
        <v>82</v>
      </c>
      <c r="AV3118" s="13" t="s">
        <v>80</v>
      </c>
      <c r="AW3118" s="13" t="s">
        <v>34</v>
      </c>
      <c r="AX3118" s="13" t="s">
        <v>73</v>
      </c>
      <c r="AY3118" s="168" t="s">
        <v>252</v>
      </c>
    </row>
    <row r="3119" spans="2:51" s="14" customFormat="1" ht="11.25">
      <c r="B3119" s="174"/>
      <c r="D3119" s="160" t="s">
        <v>264</v>
      </c>
      <c r="E3119" s="175" t="s">
        <v>3</v>
      </c>
      <c r="F3119" s="176" t="s">
        <v>80</v>
      </c>
      <c r="H3119" s="177">
        <v>1</v>
      </c>
      <c r="I3119" s="178"/>
      <c r="L3119" s="174"/>
      <c r="M3119" s="179"/>
      <c r="N3119" s="180"/>
      <c r="O3119" s="180"/>
      <c r="P3119" s="180"/>
      <c r="Q3119" s="180"/>
      <c r="R3119" s="180"/>
      <c r="S3119" s="180"/>
      <c r="T3119" s="181"/>
      <c r="AT3119" s="175" t="s">
        <v>264</v>
      </c>
      <c r="AU3119" s="175" t="s">
        <v>82</v>
      </c>
      <c r="AV3119" s="14" t="s">
        <v>82</v>
      </c>
      <c r="AW3119" s="14" t="s">
        <v>34</v>
      </c>
      <c r="AX3119" s="14" t="s">
        <v>73</v>
      </c>
      <c r="AY3119" s="175" t="s">
        <v>252</v>
      </c>
    </row>
    <row r="3120" spans="2:51" s="13" customFormat="1" ht="11.25">
      <c r="B3120" s="167"/>
      <c r="D3120" s="160" t="s">
        <v>264</v>
      </c>
      <c r="E3120" s="168" t="s">
        <v>3</v>
      </c>
      <c r="F3120" s="169" t="s">
        <v>8283</v>
      </c>
      <c r="H3120" s="168" t="s">
        <v>3</v>
      </c>
      <c r="I3120" s="170"/>
      <c r="L3120" s="167"/>
      <c r="M3120" s="171"/>
      <c r="N3120" s="172"/>
      <c r="O3120" s="172"/>
      <c r="P3120" s="172"/>
      <c r="Q3120" s="172"/>
      <c r="R3120" s="172"/>
      <c r="S3120" s="172"/>
      <c r="T3120" s="173"/>
      <c r="AT3120" s="168" t="s">
        <v>264</v>
      </c>
      <c r="AU3120" s="168" t="s">
        <v>82</v>
      </c>
      <c r="AV3120" s="13" t="s">
        <v>80</v>
      </c>
      <c r="AW3120" s="13" t="s">
        <v>34</v>
      </c>
      <c r="AX3120" s="13" t="s">
        <v>73</v>
      </c>
      <c r="AY3120" s="168" t="s">
        <v>252</v>
      </c>
    </row>
    <row r="3121" spans="2:51" s="14" customFormat="1" ht="11.25">
      <c r="B3121" s="174"/>
      <c r="D3121" s="160" t="s">
        <v>264</v>
      </c>
      <c r="E3121" s="175" t="s">
        <v>3</v>
      </c>
      <c r="F3121" s="176" t="s">
        <v>80</v>
      </c>
      <c r="H3121" s="177">
        <v>1</v>
      </c>
      <c r="I3121" s="178"/>
      <c r="L3121" s="174"/>
      <c r="M3121" s="179"/>
      <c r="N3121" s="180"/>
      <c r="O3121" s="180"/>
      <c r="P3121" s="180"/>
      <c r="Q3121" s="180"/>
      <c r="R3121" s="180"/>
      <c r="S3121" s="180"/>
      <c r="T3121" s="181"/>
      <c r="AT3121" s="175" t="s">
        <v>264</v>
      </c>
      <c r="AU3121" s="175" t="s">
        <v>82</v>
      </c>
      <c r="AV3121" s="14" t="s">
        <v>82</v>
      </c>
      <c r="AW3121" s="14" t="s">
        <v>34</v>
      </c>
      <c r="AX3121" s="14" t="s">
        <v>73</v>
      </c>
      <c r="AY3121" s="175" t="s">
        <v>252</v>
      </c>
    </row>
    <row r="3122" spans="2:51" s="13" customFormat="1" ht="11.25">
      <c r="B3122" s="167"/>
      <c r="D3122" s="160" t="s">
        <v>264</v>
      </c>
      <c r="E3122" s="168" t="s">
        <v>3</v>
      </c>
      <c r="F3122" s="169" t="s">
        <v>8283</v>
      </c>
      <c r="H3122" s="168" t="s">
        <v>3</v>
      </c>
      <c r="I3122" s="170"/>
      <c r="L3122" s="167"/>
      <c r="M3122" s="171"/>
      <c r="N3122" s="172"/>
      <c r="O3122" s="172"/>
      <c r="P3122" s="172"/>
      <c r="Q3122" s="172"/>
      <c r="R3122" s="172"/>
      <c r="S3122" s="172"/>
      <c r="T3122" s="173"/>
      <c r="AT3122" s="168" t="s">
        <v>264</v>
      </c>
      <c r="AU3122" s="168" t="s">
        <v>82</v>
      </c>
      <c r="AV3122" s="13" t="s">
        <v>80</v>
      </c>
      <c r="AW3122" s="13" t="s">
        <v>34</v>
      </c>
      <c r="AX3122" s="13" t="s">
        <v>73</v>
      </c>
      <c r="AY3122" s="168" t="s">
        <v>252</v>
      </c>
    </row>
    <row r="3123" spans="2:51" s="14" customFormat="1" ht="11.25">
      <c r="B3123" s="174"/>
      <c r="D3123" s="160" t="s">
        <v>264</v>
      </c>
      <c r="E3123" s="175" t="s">
        <v>3</v>
      </c>
      <c r="F3123" s="176" t="s">
        <v>80</v>
      </c>
      <c r="H3123" s="177">
        <v>1</v>
      </c>
      <c r="I3123" s="178"/>
      <c r="L3123" s="174"/>
      <c r="M3123" s="179"/>
      <c r="N3123" s="180"/>
      <c r="O3123" s="180"/>
      <c r="P3123" s="180"/>
      <c r="Q3123" s="180"/>
      <c r="R3123" s="180"/>
      <c r="S3123" s="180"/>
      <c r="T3123" s="181"/>
      <c r="AT3123" s="175" t="s">
        <v>264</v>
      </c>
      <c r="AU3123" s="175" t="s">
        <v>82</v>
      </c>
      <c r="AV3123" s="14" t="s">
        <v>82</v>
      </c>
      <c r="AW3123" s="14" t="s">
        <v>34</v>
      </c>
      <c r="AX3123" s="14" t="s">
        <v>73</v>
      </c>
      <c r="AY3123" s="175" t="s">
        <v>252</v>
      </c>
    </row>
    <row r="3124" spans="2:51" s="13" customFormat="1" ht="11.25">
      <c r="B3124" s="167"/>
      <c r="D3124" s="160" t="s">
        <v>264</v>
      </c>
      <c r="E3124" s="168" t="s">
        <v>3</v>
      </c>
      <c r="F3124" s="169" t="s">
        <v>8283</v>
      </c>
      <c r="H3124" s="168" t="s">
        <v>3</v>
      </c>
      <c r="I3124" s="170"/>
      <c r="L3124" s="167"/>
      <c r="M3124" s="171"/>
      <c r="N3124" s="172"/>
      <c r="O3124" s="172"/>
      <c r="P3124" s="172"/>
      <c r="Q3124" s="172"/>
      <c r="R3124" s="172"/>
      <c r="S3124" s="172"/>
      <c r="T3124" s="173"/>
      <c r="AT3124" s="168" t="s">
        <v>264</v>
      </c>
      <c r="AU3124" s="168" t="s">
        <v>82</v>
      </c>
      <c r="AV3124" s="13" t="s">
        <v>80</v>
      </c>
      <c r="AW3124" s="13" t="s">
        <v>34</v>
      </c>
      <c r="AX3124" s="13" t="s">
        <v>73</v>
      </c>
      <c r="AY3124" s="168" t="s">
        <v>252</v>
      </c>
    </row>
    <row r="3125" spans="2:51" s="14" customFormat="1" ht="11.25">
      <c r="B3125" s="174"/>
      <c r="D3125" s="160" t="s">
        <v>264</v>
      </c>
      <c r="E3125" s="175" t="s">
        <v>3</v>
      </c>
      <c r="F3125" s="176" t="s">
        <v>80</v>
      </c>
      <c r="H3125" s="177">
        <v>1</v>
      </c>
      <c r="I3125" s="178"/>
      <c r="L3125" s="174"/>
      <c r="M3125" s="179"/>
      <c r="N3125" s="180"/>
      <c r="O3125" s="180"/>
      <c r="P3125" s="180"/>
      <c r="Q3125" s="180"/>
      <c r="R3125" s="180"/>
      <c r="S3125" s="180"/>
      <c r="T3125" s="181"/>
      <c r="AT3125" s="175" t="s">
        <v>264</v>
      </c>
      <c r="AU3125" s="175" t="s">
        <v>82</v>
      </c>
      <c r="AV3125" s="14" t="s">
        <v>82</v>
      </c>
      <c r="AW3125" s="14" t="s">
        <v>34</v>
      </c>
      <c r="AX3125" s="14" t="s">
        <v>73</v>
      </c>
      <c r="AY3125" s="175" t="s">
        <v>252</v>
      </c>
    </row>
    <row r="3126" spans="2:51" s="13" customFormat="1" ht="11.25">
      <c r="B3126" s="167"/>
      <c r="D3126" s="160" t="s">
        <v>264</v>
      </c>
      <c r="E3126" s="168" t="s">
        <v>3</v>
      </c>
      <c r="F3126" s="169" t="s">
        <v>8284</v>
      </c>
      <c r="H3126" s="168" t="s">
        <v>3</v>
      </c>
      <c r="I3126" s="170"/>
      <c r="L3126" s="167"/>
      <c r="M3126" s="171"/>
      <c r="N3126" s="172"/>
      <c r="O3126" s="172"/>
      <c r="P3126" s="172"/>
      <c r="Q3126" s="172"/>
      <c r="R3126" s="172"/>
      <c r="S3126" s="172"/>
      <c r="T3126" s="173"/>
      <c r="AT3126" s="168" t="s">
        <v>264</v>
      </c>
      <c r="AU3126" s="168" t="s">
        <v>82</v>
      </c>
      <c r="AV3126" s="13" t="s">
        <v>80</v>
      </c>
      <c r="AW3126" s="13" t="s">
        <v>34</v>
      </c>
      <c r="AX3126" s="13" t="s">
        <v>73</v>
      </c>
      <c r="AY3126" s="168" t="s">
        <v>252</v>
      </c>
    </row>
    <row r="3127" spans="2:51" s="14" customFormat="1" ht="11.25">
      <c r="B3127" s="174"/>
      <c r="D3127" s="160" t="s">
        <v>264</v>
      </c>
      <c r="E3127" s="175" t="s">
        <v>3</v>
      </c>
      <c r="F3127" s="176" t="s">
        <v>80</v>
      </c>
      <c r="H3127" s="177">
        <v>1</v>
      </c>
      <c r="I3127" s="178"/>
      <c r="L3127" s="174"/>
      <c r="M3127" s="179"/>
      <c r="N3127" s="180"/>
      <c r="O3127" s="180"/>
      <c r="P3127" s="180"/>
      <c r="Q3127" s="180"/>
      <c r="R3127" s="180"/>
      <c r="S3127" s="180"/>
      <c r="T3127" s="181"/>
      <c r="AT3127" s="175" t="s">
        <v>264</v>
      </c>
      <c r="AU3127" s="175" t="s">
        <v>82</v>
      </c>
      <c r="AV3127" s="14" t="s">
        <v>82</v>
      </c>
      <c r="AW3127" s="14" t="s">
        <v>34</v>
      </c>
      <c r="AX3127" s="14" t="s">
        <v>73</v>
      </c>
      <c r="AY3127" s="175" t="s">
        <v>252</v>
      </c>
    </row>
    <row r="3128" spans="2:51" s="13" customFormat="1" ht="11.25">
      <c r="B3128" s="167"/>
      <c r="D3128" s="160" t="s">
        <v>264</v>
      </c>
      <c r="E3128" s="168" t="s">
        <v>3</v>
      </c>
      <c r="F3128" s="169" t="s">
        <v>8284</v>
      </c>
      <c r="H3128" s="168" t="s">
        <v>3</v>
      </c>
      <c r="I3128" s="170"/>
      <c r="L3128" s="167"/>
      <c r="M3128" s="171"/>
      <c r="N3128" s="172"/>
      <c r="O3128" s="172"/>
      <c r="P3128" s="172"/>
      <c r="Q3128" s="172"/>
      <c r="R3128" s="172"/>
      <c r="S3128" s="172"/>
      <c r="T3128" s="173"/>
      <c r="AT3128" s="168" t="s">
        <v>264</v>
      </c>
      <c r="AU3128" s="168" t="s">
        <v>82</v>
      </c>
      <c r="AV3128" s="13" t="s">
        <v>80</v>
      </c>
      <c r="AW3128" s="13" t="s">
        <v>34</v>
      </c>
      <c r="AX3128" s="13" t="s">
        <v>73</v>
      </c>
      <c r="AY3128" s="168" t="s">
        <v>252</v>
      </c>
    </row>
    <row r="3129" spans="2:51" s="14" customFormat="1" ht="11.25">
      <c r="B3129" s="174"/>
      <c r="D3129" s="160" t="s">
        <v>264</v>
      </c>
      <c r="E3129" s="175" t="s">
        <v>3</v>
      </c>
      <c r="F3129" s="176" t="s">
        <v>80</v>
      </c>
      <c r="H3129" s="177">
        <v>1</v>
      </c>
      <c r="I3129" s="178"/>
      <c r="L3129" s="174"/>
      <c r="M3129" s="179"/>
      <c r="N3129" s="180"/>
      <c r="O3129" s="180"/>
      <c r="P3129" s="180"/>
      <c r="Q3129" s="180"/>
      <c r="R3129" s="180"/>
      <c r="S3129" s="180"/>
      <c r="T3129" s="181"/>
      <c r="AT3129" s="175" t="s">
        <v>264</v>
      </c>
      <c r="AU3129" s="175" t="s">
        <v>82</v>
      </c>
      <c r="AV3129" s="14" t="s">
        <v>82</v>
      </c>
      <c r="AW3129" s="14" t="s">
        <v>34</v>
      </c>
      <c r="AX3129" s="14" t="s">
        <v>73</v>
      </c>
      <c r="AY3129" s="175" t="s">
        <v>252</v>
      </c>
    </row>
    <row r="3130" spans="2:51" s="13" customFormat="1" ht="11.25">
      <c r="B3130" s="167"/>
      <c r="D3130" s="160" t="s">
        <v>264</v>
      </c>
      <c r="E3130" s="168" t="s">
        <v>3</v>
      </c>
      <c r="F3130" s="169" t="s">
        <v>8284</v>
      </c>
      <c r="H3130" s="168" t="s">
        <v>3</v>
      </c>
      <c r="I3130" s="170"/>
      <c r="L3130" s="167"/>
      <c r="M3130" s="171"/>
      <c r="N3130" s="172"/>
      <c r="O3130" s="172"/>
      <c r="P3130" s="172"/>
      <c r="Q3130" s="172"/>
      <c r="R3130" s="172"/>
      <c r="S3130" s="172"/>
      <c r="T3130" s="173"/>
      <c r="AT3130" s="168" t="s">
        <v>264</v>
      </c>
      <c r="AU3130" s="168" t="s">
        <v>82</v>
      </c>
      <c r="AV3130" s="13" t="s">
        <v>80</v>
      </c>
      <c r="AW3130" s="13" t="s">
        <v>34</v>
      </c>
      <c r="AX3130" s="13" t="s">
        <v>73</v>
      </c>
      <c r="AY3130" s="168" t="s">
        <v>252</v>
      </c>
    </row>
    <row r="3131" spans="2:51" s="14" customFormat="1" ht="11.25">
      <c r="B3131" s="174"/>
      <c r="D3131" s="160" t="s">
        <v>264</v>
      </c>
      <c r="E3131" s="175" t="s">
        <v>3</v>
      </c>
      <c r="F3131" s="176" t="s">
        <v>80</v>
      </c>
      <c r="H3131" s="177">
        <v>1</v>
      </c>
      <c r="I3131" s="178"/>
      <c r="L3131" s="174"/>
      <c r="M3131" s="179"/>
      <c r="N3131" s="180"/>
      <c r="O3131" s="180"/>
      <c r="P3131" s="180"/>
      <c r="Q3131" s="180"/>
      <c r="R3131" s="180"/>
      <c r="S3131" s="180"/>
      <c r="T3131" s="181"/>
      <c r="AT3131" s="175" t="s">
        <v>264</v>
      </c>
      <c r="AU3131" s="175" t="s">
        <v>82</v>
      </c>
      <c r="AV3131" s="14" t="s">
        <v>82</v>
      </c>
      <c r="AW3131" s="14" t="s">
        <v>34</v>
      </c>
      <c r="AX3131" s="14" t="s">
        <v>73</v>
      </c>
      <c r="AY3131" s="175" t="s">
        <v>252</v>
      </c>
    </row>
    <row r="3132" spans="2:51" s="13" customFormat="1" ht="11.25">
      <c r="B3132" s="167"/>
      <c r="D3132" s="160" t="s">
        <v>264</v>
      </c>
      <c r="E3132" s="168" t="s">
        <v>3</v>
      </c>
      <c r="F3132" s="169" t="s">
        <v>8285</v>
      </c>
      <c r="H3132" s="168" t="s">
        <v>3</v>
      </c>
      <c r="I3132" s="170"/>
      <c r="L3132" s="167"/>
      <c r="M3132" s="171"/>
      <c r="N3132" s="172"/>
      <c r="O3132" s="172"/>
      <c r="P3132" s="172"/>
      <c r="Q3132" s="172"/>
      <c r="R3132" s="172"/>
      <c r="S3132" s="172"/>
      <c r="T3132" s="173"/>
      <c r="AT3132" s="168" t="s">
        <v>264</v>
      </c>
      <c r="AU3132" s="168" t="s">
        <v>82</v>
      </c>
      <c r="AV3132" s="13" t="s">
        <v>80</v>
      </c>
      <c r="AW3132" s="13" t="s">
        <v>34</v>
      </c>
      <c r="AX3132" s="13" t="s">
        <v>73</v>
      </c>
      <c r="AY3132" s="168" t="s">
        <v>252</v>
      </c>
    </row>
    <row r="3133" spans="2:51" s="14" customFormat="1" ht="11.25">
      <c r="B3133" s="174"/>
      <c r="D3133" s="160" t="s">
        <v>264</v>
      </c>
      <c r="E3133" s="175" t="s">
        <v>3</v>
      </c>
      <c r="F3133" s="176" t="s">
        <v>80</v>
      </c>
      <c r="H3133" s="177">
        <v>1</v>
      </c>
      <c r="I3133" s="178"/>
      <c r="L3133" s="174"/>
      <c r="M3133" s="179"/>
      <c r="N3133" s="180"/>
      <c r="O3133" s="180"/>
      <c r="P3133" s="180"/>
      <c r="Q3133" s="180"/>
      <c r="R3133" s="180"/>
      <c r="S3133" s="180"/>
      <c r="T3133" s="181"/>
      <c r="AT3133" s="175" t="s">
        <v>264</v>
      </c>
      <c r="AU3133" s="175" t="s">
        <v>82</v>
      </c>
      <c r="AV3133" s="14" t="s">
        <v>82</v>
      </c>
      <c r="AW3133" s="14" t="s">
        <v>34</v>
      </c>
      <c r="AX3133" s="14" t="s">
        <v>73</v>
      </c>
      <c r="AY3133" s="175" t="s">
        <v>252</v>
      </c>
    </row>
    <row r="3134" spans="2:51" s="13" customFormat="1" ht="11.25">
      <c r="B3134" s="167"/>
      <c r="D3134" s="160" t="s">
        <v>264</v>
      </c>
      <c r="E3134" s="168" t="s">
        <v>3</v>
      </c>
      <c r="F3134" s="169" t="s">
        <v>8286</v>
      </c>
      <c r="H3134" s="168" t="s">
        <v>3</v>
      </c>
      <c r="I3134" s="170"/>
      <c r="L3134" s="167"/>
      <c r="M3134" s="171"/>
      <c r="N3134" s="172"/>
      <c r="O3134" s="172"/>
      <c r="P3134" s="172"/>
      <c r="Q3134" s="172"/>
      <c r="R3134" s="172"/>
      <c r="S3134" s="172"/>
      <c r="T3134" s="173"/>
      <c r="AT3134" s="168" t="s">
        <v>264</v>
      </c>
      <c r="AU3134" s="168" t="s">
        <v>82</v>
      </c>
      <c r="AV3134" s="13" t="s">
        <v>80</v>
      </c>
      <c r="AW3134" s="13" t="s">
        <v>34</v>
      </c>
      <c r="AX3134" s="13" t="s">
        <v>73</v>
      </c>
      <c r="AY3134" s="168" t="s">
        <v>252</v>
      </c>
    </row>
    <row r="3135" spans="2:51" s="14" customFormat="1" ht="11.25">
      <c r="B3135" s="174"/>
      <c r="D3135" s="160" t="s">
        <v>264</v>
      </c>
      <c r="E3135" s="175" t="s">
        <v>3</v>
      </c>
      <c r="F3135" s="176" t="s">
        <v>80</v>
      </c>
      <c r="H3135" s="177">
        <v>1</v>
      </c>
      <c r="I3135" s="178"/>
      <c r="L3135" s="174"/>
      <c r="M3135" s="179"/>
      <c r="N3135" s="180"/>
      <c r="O3135" s="180"/>
      <c r="P3135" s="180"/>
      <c r="Q3135" s="180"/>
      <c r="R3135" s="180"/>
      <c r="S3135" s="180"/>
      <c r="T3135" s="181"/>
      <c r="AT3135" s="175" t="s">
        <v>264</v>
      </c>
      <c r="AU3135" s="175" t="s">
        <v>82</v>
      </c>
      <c r="AV3135" s="14" t="s">
        <v>82</v>
      </c>
      <c r="AW3135" s="14" t="s">
        <v>34</v>
      </c>
      <c r="AX3135" s="14" t="s">
        <v>73</v>
      </c>
      <c r="AY3135" s="175" t="s">
        <v>252</v>
      </c>
    </row>
    <row r="3136" spans="2:51" s="13" customFormat="1" ht="11.25">
      <c r="B3136" s="167"/>
      <c r="D3136" s="160" t="s">
        <v>264</v>
      </c>
      <c r="E3136" s="168" t="s">
        <v>3</v>
      </c>
      <c r="F3136" s="169" t="s">
        <v>8286</v>
      </c>
      <c r="H3136" s="168" t="s">
        <v>3</v>
      </c>
      <c r="I3136" s="170"/>
      <c r="L3136" s="167"/>
      <c r="M3136" s="171"/>
      <c r="N3136" s="172"/>
      <c r="O3136" s="172"/>
      <c r="P3136" s="172"/>
      <c r="Q3136" s="172"/>
      <c r="R3136" s="172"/>
      <c r="S3136" s="172"/>
      <c r="T3136" s="173"/>
      <c r="AT3136" s="168" t="s">
        <v>264</v>
      </c>
      <c r="AU3136" s="168" t="s">
        <v>82</v>
      </c>
      <c r="AV3136" s="13" t="s">
        <v>80</v>
      </c>
      <c r="AW3136" s="13" t="s">
        <v>34</v>
      </c>
      <c r="AX3136" s="13" t="s">
        <v>73</v>
      </c>
      <c r="AY3136" s="168" t="s">
        <v>252</v>
      </c>
    </row>
    <row r="3137" spans="2:51" s="14" customFormat="1" ht="11.25">
      <c r="B3137" s="174"/>
      <c r="D3137" s="160" t="s">
        <v>264</v>
      </c>
      <c r="E3137" s="175" t="s">
        <v>3</v>
      </c>
      <c r="F3137" s="176" t="s">
        <v>80</v>
      </c>
      <c r="H3137" s="177">
        <v>1</v>
      </c>
      <c r="I3137" s="178"/>
      <c r="L3137" s="174"/>
      <c r="M3137" s="179"/>
      <c r="N3137" s="180"/>
      <c r="O3137" s="180"/>
      <c r="P3137" s="180"/>
      <c r="Q3137" s="180"/>
      <c r="R3137" s="180"/>
      <c r="S3137" s="180"/>
      <c r="T3137" s="181"/>
      <c r="AT3137" s="175" t="s">
        <v>264</v>
      </c>
      <c r="AU3137" s="175" t="s">
        <v>82</v>
      </c>
      <c r="AV3137" s="14" t="s">
        <v>82</v>
      </c>
      <c r="AW3137" s="14" t="s">
        <v>34</v>
      </c>
      <c r="AX3137" s="14" t="s">
        <v>73</v>
      </c>
      <c r="AY3137" s="175" t="s">
        <v>252</v>
      </c>
    </row>
    <row r="3138" spans="2:51" s="13" customFormat="1" ht="11.25">
      <c r="B3138" s="167"/>
      <c r="D3138" s="160" t="s">
        <v>264</v>
      </c>
      <c r="E3138" s="168" t="s">
        <v>3</v>
      </c>
      <c r="F3138" s="169" t="s">
        <v>8287</v>
      </c>
      <c r="H3138" s="168" t="s">
        <v>3</v>
      </c>
      <c r="I3138" s="170"/>
      <c r="L3138" s="167"/>
      <c r="M3138" s="171"/>
      <c r="N3138" s="172"/>
      <c r="O3138" s="172"/>
      <c r="P3138" s="172"/>
      <c r="Q3138" s="172"/>
      <c r="R3138" s="172"/>
      <c r="S3138" s="172"/>
      <c r="T3138" s="173"/>
      <c r="AT3138" s="168" t="s">
        <v>264</v>
      </c>
      <c r="AU3138" s="168" t="s">
        <v>82</v>
      </c>
      <c r="AV3138" s="13" t="s">
        <v>80</v>
      </c>
      <c r="AW3138" s="13" t="s">
        <v>34</v>
      </c>
      <c r="AX3138" s="13" t="s">
        <v>73</v>
      </c>
      <c r="AY3138" s="168" t="s">
        <v>252</v>
      </c>
    </row>
    <row r="3139" spans="2:51" s="14" customFormat="1" ht="11.25">
      <c r="B3139" s="174"/>
      <c r="D3139" s="160" t="s">
        <v>264</v>
      </c>
      <c r="E3139" s="175" t="s">
        <v>3</v>
      </c>
      <c r="F3139" s="176" t="s">
        <v>80</v>
      </c>
      <c r="H3139" s="177">
        <v>1</v>
      </c>
      <c r="I3139" s="178"/>
      <c r="L3139" s="174"/>
      <c r="M3139" s="179"/>
      <c r="N3139" s="180"/>
      <c r="O3139" s="180"/>
      <c r="P3139" s="180"/>
      <c r="Q3139" s="180"/>
      <c r="R3139" s="180"/>
      <c r="S3139" s="180"/>
      <c r="T3139" s="181"/>
      <c r="AT3139" s="175" t="s">
        <v>264</v>
      </c>
      <c r="AU3139" s="175" t="s">
        <v>82</v>
      </c>
      <c r="AV3139" s="14" t="s">
        <v>82</v>
      </c>
      <c r="AW3139" s="14" t="s">
        <v>34</v>
      </c>
      <c r="AX3139" s="14" t="s">
        <v>73</v>
      </c>
      <c r="AY3139" s="175" t="s">
        <v>252</v>
      </c>
    </row>
    <row r="3140" spans="2:51" s="13" customFormat="1" ht="11.25">
      <c r="B3140" s="167"/>
      <c r="D3140" s="160" t="s">
        <v>264</v>
      </c>
      <c r="E3140" s="168" t="s">
        <v>3</v>
      </c>
      <c r="F3140" s="169" t="s">
        <v>8288</v>
      </c>
      <c r="H3140" s="168" t="s">
        <v>3</v>
      </c>
      <c r="I3140" s="170"/>
      <c r="L3140" s="167"/>
      <c r="M3140" s="171"/>
      <c r="N3140" s="172"/>
      <c r="O3140" s="172"/>
      <c r="P3140" s="172"/>
      <c r="Q3140" s="172"/>
      <c r="R3140" s="172"/>
      <c r="S3140" s="172"/>
      <c r="T3140" s="173"/>
      <c r="AT3140" s="168" t="s">
        <v>264</v>
      </c>
      <c r="AU3140" s="168" t="s">
        <v>82</v>
      </c>
      <c r="AV3140" s="13" t="s">
        <v>80</v>
      </c>
      <c r="AW3140" s="13" t="s">
        <v>34</v>
      </c>
      <c r="AX3140" s="13" t="s">
        <v>73</v>
      </c>
      <c r="AY3140" s="168" t="s">
        <v>252</v>
      </c>
    </row>
    <row r="3141" spans="2:51" s="14" customFormat="1" ht="11.25">
      <c r="B3141" s="174"/>
      <c r="D3141" s="160" t="s">
        <v>264</v>
      </c>
      <c r="E3141" s="175" t="s">
        <v>3</v>
      </c>
      <c r="F3141" s="176" t="s">
        <v>80</v>
      </c>
      <c r="H3141" s="177">
        <v>1</v>
      </c>
      <c r="I3141" s="178"/>
      <c r="L3141" s="174"/>
      <c r="M3141" s="179"/>
      <c r="N3141" s="180"/>
      <c r="O3141" s="180"/>
      <c r="P3141" s="180"/>
      <c r="Q3141" s="180"/>
      <c r="R3141" s="180"/>
      <c r="S3141" s="180"/>
      <c r="T3141" s="181"/>
      <c r="AT3141" s="175" t="s">
        <v>264</v>
      </c>
      <c r="AU3141" s="175" t="s">
        <v>82</v>
      </c>
      <c r="AV3141" s="14" t="s">
        <v>82</v>
      </c>
      <c r="AW3141" s="14" t="s">
        <v>34</v>
      </c>
      <c r="AX3141" s="14" t="s">
        <v>73</v>
      </c>
      <c r="AY3141" s="175" t="s">
        <v>252</v>
      </c>
    </row>
    <row r="3142" spans="2:51" s="13" customFormat="1" ht="11.25">
      <c r="B3142" s="167"/>
      <c r="D3142" s="160" t="s">
        <v>264</v>
      </c>
      <c r="E3142" s="168" t="s">
        <v>3</v>
      </c>
      <c r="F3142" s="169" t="s">
        <v>8289</v>
      </c>
      <c r="H3142" s="168" t="s">
        <v>3</v>
      </c>
      <c r="I3142" s="170"/>
      <c r="L3142" s="167"/>
      <c r="M3142" s="171"/>
      <c r="N3142" s="172"/>
      <c r="O3142" s="172"/>
      <c r="P3142" s="172"/>
      <c r="Q3142" s="172"/>
      <c r="R3142" s="172"/>
      <c r="S3142" s="172"/>
      <c r="T3142" s="173"/>
      <c r="AT3142" s="168" t="s">
        <v>264</v>
      </c>
      <c r="AU3142" s="168" t="s">
        <v>82</v>
      </c>
      <c r="AV3142" s="13" t="s">
        <v>80</v>
      </c>
      <c r="AW3142" s="13" t="s">
        <v>34</v>
      </c>
      <c r="AX3142" s="13" t="s">
        <v>73</v>
      </c>
      <c r="AY3142" s="168" t="s">
        <v>252</v>
      </c>
    </row>
    <row r="3143" spans="2:51" s="14" customFormat="1" ht="11.25">
      <c r="B3143" s="174"/>
      <c r="D3143" s="160" t="s">
        <v>264</v>
      </c>
      <c r="E3143" s="175" t="s">
        <v>3</v>
      </c>
      <c r="F3143" s="176" t="s">
        <v>80</v>
      </c>
      <c r="H3143" s="177">
        <v>1</v>
      </c>
      <c r="I3143" s="178"/>
      <c r="L3143" s="174"/>
      <c r="M3143" s="179"/>
      <c r="N3143" s="180"/>
      <c r="O3143" s="180"/>
      <c r="P3143" s="180"/>
      <c r="Q3143" s="180"/>
      <c r="R3143" s="180"/>
      <c r="S3143" s="180"/>
      <c r="T3143" s="181"/>
      <c r="AT3143" s="175" t="s">
        <v>264</v>
      </c>
      <c r="AU3143" s="175" t="s">
        <v>82</v>
      </c>
      <c r="AV3143" s="14" t="s">
        <v>82</v>
      </c>
      <c r="AW3143" s="14" t="s">
        <v>34</v>
      </c>
      <c r="AX3143" s="14" t="s">
        <v>73</v>
      </c>
      <c r="AY3143" s="175" t="s">
        <v>252</v>
      </c>
    </row>
    <row r="3144" spans="2:51" s="13" customFormat="1" ht="11.25">
      <c r="B3144" s="167"/>
      <c r="D3144" s="160" t="s">
        <v>264</v>
      </c>
      <c r="E3144" s="168" t="s">
        <v>3</v>
      </c>
      <c r="F3144" s="169" t="s">
        <v>8290</v>
      </c>
      <c r="H3144" s="168" t="s">
        <v>3</v>
      </c>
      <c r="I3144" s="170"/>
      <c r="L3144" s="167"/>
      <c r="M3144" s="171"/>
      <c r="N3144" s="172"/>
      <c r="O3144" s="172"/>
      <c r="P3144" s="172"/>
      <c r="Q3144" s="172"/>
      <c r="R3144" s="172"/>
      <c r="S3144" s="172"/>
      <c r="T3144" s="173"/>
      <c r="AT3144" s="168" t="s">
        <v>264</v>
      </c>
      <c r="AU3144" s="168" t="s">
        <v>82</v>
      </c>
      <c r="AV3144" s="13" t="s">
        <v>80</v>
      </c>
      <c r="AW3144" s="13" t="s">
        <v>34</v>
      </c>
      <c r="AX3144" s="13" t="s">
        <v>73</v>
      </c>
      <c r="AY3144" s="168" t="s">
        <v>252</v>
      </c>
    </row>
    <row r="3145" spans="2:51" s="14" customFormat="1" ht="11.25">
      <c r="B3145" s="174"/>
      <c r="D3145" s="160" t="s">
        <v>264</v>
      </c>
      <c r="E3145" s="175" t="s">
        <v>3</v>
      </c>
      <c r="F3145" s="176" t="s">
        <v>80</v>
      </c>
      <c r="H3145" s="177">
        <v>1</v>
      </c>
      <c r="I3145" s="178"/>
      <c r="L3145" s="174"/>
      <c r="M3145" s="179"/>
      <c r="N3145" s="180"/>
      <c r="O3145" s="180"/>
      <c r="P3145" s="180"/>
      <c r="Q3145" s="180"/>
      <c r="R3145" s="180"/>
      <c r="S3145" s="180"/>
      <c r="T3145" s="181"/>
      <c r="AT3145" s="175" t="s">
        <v>264</v>
      </c>
      <c r="AU3145" s="175" t="s">
        <v>82</v>
      </c>
      <c r="AV3145" s="14" t="s">
        <v>82</v>
      </c>
      <c r="AW3145" s="14" t="s">
        <v>34</v>
      </c>
      <c r="AX3145" s="14" t="s">
        <v>73</v>
      </c>
      <c r="AY3145" s="175" t="s">
        <v>252</v>
      </c>
    </row>
    <row r="3146" spans="2:51" s="13" customFormat="1" ht="11.25">
      <c r="B3146" s="167"/>
      <c r="D3146" s="160" t="s">
        <v>264</v>
      </c>
      <c r="E3146" s="168" t="s">
        <v>3</v>
      </c>
      <c r="F3146" s="169" t="s">
        <v>8291</v>
      </c>
      <c r="H3146" s="168" t="s">
        <v>3</v>
      </c>
      <c r="I3146" s="170"/>
      <c r="L3146" s="167"/>
      <c r="M3146" s="171"/>
      <c r="N3146" s="172"/>
      <c r="O3146" s="172"/>
      <c r="P3146" s="172"/>
      <c r="Q3146" s="172"/>
      <c r="R3146" s="172"/>
      <c r="S3146" s="172"/>
      <c r="T3146" s="173"/>
      <c r="AT3146" s="168" t="s">
        <v>264</v>
      </c>
      <c r="AU3146" s="168" t="s">
        <v>82</v>
      </c>
      <c r="AV3146" s="13" t="s">
        <v>80</v>
      </c>
      <c r="AW3146" s="13" t="s">
        <v>34</v>
      </c>
      <c r="AX3146" s="13" t="s">
        <v>73</v>
      </c>
      <c r="AY3146" s="168" t="s">
        <v>252</v>
      </c>
    </row>
    <row r="3147" spans="2:51" s="14" customFormat="1" ht="11.25">
      <c r="B3147" s="174"/>
      <c r="D3147" s="160" t="s">
        <v>264</v>
      </c>
      <c r="E3147" s="175" t="s">
        <v>3</v>
      </c>
      <c r="F3147" s="176" t="s">
        <v>80</v>
      </c>
      <c r="H3147" s="177">
        <v>1</v>
      </c>
      <c r="I3147" s="178"/>
      <c r="L3147" s="174"/>
      <c r="M3147" s="179"/>
      <c r="N3147" s="180"/>
      <c r="O3147" s="180"/>
      <c r="P3147" s="180"/>
      <c r="Q3147" s="180"/>
      <c r="R3147" s="180"/>
      <c r="S3147" s="180"/>
      <c r="T3147" s="181"/>
      <c r="AT3147" s="175" t="s">
        <v>264</v>
      </c>
      <c r="AU3147" s="175" t="s">
        <v>82</v>
      </c>
      <c r="AV3147" s="14" t="s">
        <v>82</v>
      </c>
      <c r="AW3147" s="14" t="s">
        <v>34</v>
      </c>
      <c r="AX3147" s="14" t="s">
        <v>73</v>
      </c>
      <c r="AY3147" s="175" t="s">
        <v>252</v>
      </c>
    </row>
    <row r="3148" spans="2:51" s="13" customFormat="1" ht="11.25">
      <c r="B3148" s="167"/>
      <c r="D3148" s="160" t="s">
        <v>264</v>
      </c>
      <c r="E3148" s="168" t="s">
        <v>3</v>
      </c>
      <c r="F3148" s="169" t="s">
        <v>8291</v>
      </c>
      <c r="H3148" s="168" t="s">
        <v>3</v>
      </c>
      <c r="I3148" s="170"/>
      <c r="L3148" s="167"/>
      <c r="M3148" s="171"/>
      <c r="N3148" s="172"/>
      <c r="O3148" s="172"/>
      <c r="P3148" s="172"/>
      <c r="Q3148" s="172"/>
      <c r="R3148" s="172"/>
      <c r="S3148" s="172"/>
      <c r="T3148" s="173"/>
      <c r="AT3148" s="168" t="s">
        <v>264</v>
      </c>
      <c r="AU3148" s="168" t="s">
        <v>82</v>
      </c>
      <c r="AV3148" s="13" t="s">
        <v>80</v>
      </c>
      <c r="AW3148" s="13" t="s">
        <v>34</v>
      </c>
      <c r="AX3148" s="13" t="s">
        <v>73</v>
      </c>
      <c r="AY3148" s="168" t="s">
        <v>252</v>
      </c>
    </row>
    <row r="3149" spans="2:51" s="14" customFormat="1" ht="11.25">
      <c r="B3149" s="174"/>
      <c r="D3149" s="160" t="s">
        <v>264</v>
      </c>
      <c r="E3149" s="175" t="s">
        <v>3</v>
      </c>
      <c r="F3149" s="176" t="s">
        <v>80</v>
      </c>
      <c r="H3149" s="177">
        <v>1</v>
      </c>
      <c r="I3149" s="178"/>
      <c r="L3149" s="174"/>
      <c r="M3149" s="179"/>
      <c r="N3149" s="180"/>
      <c r="O3149" s="180"/>
      <c r="P3149" s="180"/>
      <c r="Q3149" s="180"/>
      <c r="R3149" s="180"/>
      <c r="S3149" s="180"/>
      <c r="T3149" s="181"/>
      <c r="AT3149" s="175" t="s">
        <v>264</v>
      </c>
      <c r="AU3149" s="175" t="s">
        <v>82</v>
      </c>
      <c r="AV3149" s="14" t="s">
        <v>82</v>
      </c>
      <c r="AW3149" s="14" t="s">
        <v>34</v>
      </c>
      <c r="AX3149" s="14" t="s">
        <v>73</v>
      </c>
      <c r="AY3149" s="175" t="s">
        <v>252</v>
      </c>
    </row>
    <row r="3150" spans="2:51" s="13" customFormat="1" ht="11.25">
      <c r="B3150" s="167"/>
      <c r="D3150" s="160" t="s">
        <v>264</v>
      </c>
      <c r="E3150" s="168" t="s">
        <v>3</v>
      </c>
      <c r="F3150" s="169" t="s">
        <v>8292</v>
      </c>
      <c r="H3150" s="168" t="s">
        <v>3</v>
      </c>
      <c r="I3150" s="170"/>
      <c r="L3150" s="167"/>
      <c r="M3150" s="171"/>
      <c r="N3150" s="172"/>
      <c r="O3150" s="172"/>
      <c r="P3150" s="172"/>
      <c r="Q3150" s="172"/>
      <c r="R3150" s="172"/>
      <c r="S3150" s="172"/>
      <c r="T3150" s="173"/>
      <c r="AT3150" s="168" t="s">
        <v>264</v>
      </c>
      <c r="AU3150" s="168" t="s">
        <v>82</v>
      </c>
      <c r="AV3150" s="13" t="s">
        <v>80</v>
      </c>
      <c r="AW3150" s="13" t="s">
        <v>34</v>
      </c>
      <c r="AX3150" s="13" t="s">
        <v>73</v>
      </c>
      <c r="AY3150" s="168" t="s">
        <v>252</v>
      </c>
    </row>
    <row r="3151" spans="2:51" s="14" customFormat="1" ht="11.25">
      <c r="B3151" s="174"/>
      <c r="D3151" s="160" t="s">
        <v>264</v>
      </c>
      <c r="E3151" s="175" t="s">
        <v>3</v>
      </c>
      <c r="F3151" s="176" t="s">
        <v>80</v>
      </c>
      <c r="H3151" s="177">
        <v>1</v>
      </c>
      <c r="I3151" s="178"/>
      <c r="L3151" s="174"/>
      <c r="M3151" s="179"/>
      <c r="N3151" s="180"/>
      <c r="O3151" s="180"/>
      <c r="P3151" s="180"/>
      <c r="Q3151" s="180"/>
      <c r="R3151" s="180"/>
      <c r="S3151" s="180"/>
      <c r="T3151" s="181"/>
      <c r="AT3151" s="175" t="s">
        <v>264</v>
      </c>
      <c r="AU3151" s="175" t="s">
        <v>82</v>
      </c>
      <c r="AV3151" s="14" t="s">
        <v>82</v>
      </c>
      <c r="AW3151" s="14" t="s">
        <v>34</v>
      </c>
      <c r="AX3151" s="14" t="s">
        <v>73</v>
      </c>
      <c r="AY3151" s="175" t="s">
        <v>252</v>
      </c>
    </row>
    <row r="3152" spans="2:51" s="13" customFormat="1" ht="11.25">
      <c r="B3152" s="167"/>
      <c r="D3152" s="160" t="s">
        <v>264</v>
      </c>
      <c r="E3152" s="168" t="s">
        <v>3</v>
      </c>
      <c r="F3152" s="169" t="s">
        <v>8292</v>
      </c>
      <c r="H3152" s="168" t="s">
        <v>3</v>
      </c>
      <c r="I3152" s="170"/>
      <c r="L3152" s="167"/>
      <c r="M3152" s="171"/>
      <c r="N3152" s="172"/>
      <c r="O3152" s="172"/>
      <c r="P3152" s="172"/>
      <c r="Q3152" s="172"/>
      <c r="R3152" s="172"/>
      <c r="S3152" s="172"/>
      <c r="T3152" s="173"/>
      <c r="AT3152" s="168" t="s">
        <v>264</v>
      </c>
      <c r="AU3152" s="168" t="s">
        <v>82</v>
      </c>
      <c r="AV3152" s="13" t="s">
        <v>80</v>
      </c>
      <c r="AW3152" s="13" t="s">
        <v>34</v>
      </c>
      <c r="AX3152" s="13" t="s">
        <v>73</v>
      </c>
      <c r="AY3152" s="168" t="s">
        <v>252</v>
      </c>
    </row>
    <row r="3153" spans="2:51" s="14" customFormat="1" ht="11.25">
      <c r="B3153" s="174"/>
      <c r="D3153" s="160" t="s">
        <v>264</v>
      </c>
      <c r="E3153" s="175" t="s">
        <v>3</v>
      </c>
      <c r="F3153" s="176" t="s">
        <v>80</v>
      </c>
      <c r="H3153" s="177">
        <v>1</v>
      </c>
      <c r="I3153" s="178"/>
      <c r="L3153" s="174"/>
      <c r="M3153" s="179"/>
      <c r="N3153" s="180"/>
      <c r="O3153" s="180"/>
      <c r="P3153" s="180"/>
      <c r="Q3153" s="180"/>
      <c r="R3153" s="180"/>
      <c r="S3153" s="180"/>
      <c r="T3153" s="181"/>
      <c r="AT3153" s="175" t="s">
        <v>264</v>
      </c>
      <c r="AU3153" s="175" t="s">
        <v>82</v>
      </c>
      <c r="AV3153" s="14" t="s">
        <v>82</v>
      </c>
      <c r="AW3153" s="14" t="s">
        <v>34</v>
      </c>
      <c r="AX3153" s="14" t="s">
        <v>73</v>
      </c>
      <c r="AY3153" s="175" t="s">
        <v>252</v>
      </c>
    </row>
    <row r="3154" spans="2:51" s="13" customFormat="1" ht="11.25">
      <c r="B3154" s="167"/>
      <c r="D3154" s="160" t="s">
        <v>264</v>
      </c>
      <c r="E3154" s="168" t="s">
        <v>3</v>
      </c>
      <c r="F3154" s="169" t="s">
        <v>8293</v>
      </c>
      <c r="H3154" s="168" t="s">
        <v>3</v>
      </c>
      <c r="I3154" s="170"/>
      <c r="L3154" s="167"/>
      <c r="M3154" s="171"/>
      <c r="N3154" s="172"/>
      <c r="O3154" s="172"/>
      <c r="P3154" s="172"/>
      <c r="Q3154" s="172"/>
      <c r="R3154" s="172"/>
      <c r="S3154" s="172"/>
      <c r="T3154" s="173"/>
      <c r="AT3154" s="168" t="s">
        <v>264</v>
      </c>
      <c r="AU3154" s="168" t="s">
        <v>82</v>
      </c>
      <c r="AV3154" s="13" t="s">
        <v>80</v>
      </c>
      <c r="AW3154" s="13" t="s">
        <v>34</v>
      </c>
      <c r="AX3154" s="13" t="s">
        <v>73</v>
      </c>
      <c r="AY3154" s="168" t="s">
        <v>252</v>
      </c>
    </row>
    <row r="3155" spans="2:51" s="14" customFormat="1" ht="11.25">
      <c r="B3155" s="174"/>
      <c r="D3155" s="160" t="s">
        <v>264</v>
      </c>
      <c r="E3155" s="175" t="s">
        <v>3</v>
      </c>
      <c r="F3155" s="176" t="s">
        <v>80</v>
      </c>
      <c r="H3155" s="177">
        <v>1</v>
      </c>
      <c r="I3155" s="178"/>
      <c r="L3155" s="174"/>
      <c r="M3155" s="179"/>
      <c r="N3155" s="180"/>
      <c r="O3155" s="180"/>
      <c r="P3155" s="180"/>
      <c r="Q3155" s="180"/>
      <c r="R3155" s="180"/>
      <c r="S3155" s="180"/>
      <c r="T3155" s="181"/>
      <c r="AT3155" s="175" t="s">
        <v>264</v>
      </c>
      <c r="AU3155" s="175" t="s">
        <v>82</v>
      </c>
      <c r="AV3155" s="14" t="s">
        <v>82</v>
      </c>
      <c r="AW3155" s="14" t="s">
        <v>34</v>
      </c>
      <c r="AX3155" s="14" t="s">
        <v>73</v>
      </c>
      <c r="AY3155" s="175" t="s">
        <v>252</v>
      </c>
    </row>
    <row r="3156" spans="2:51" s="13" customFormat="1" ht="11.25">
      <c r="B3156" s="167"/>
      <c r="D3156" s="160" t="s">
        <v>264</v>
      </c>
      <c r="E3156" s="168" t="s">
        <v>3</v>
      </c>
      <c r="F3156" s="169" t="s">
        <v>8294</v>
      </c>
      <c r="H3156" s="168" t="s">
        <v>3</v>
      </c>
      <c r="I3156" s="170"/>
      <c r="L3156" s="167"/>
      <c r="M3156" s="171"/>
      <c r="N3156" s="172"/>
      <c r="O3156" s="172"/>
      <c r="P3156" s="172"/>
      <c r="Q3156" s="172"/>
      <c r="R3156" s="172"/>
      <c r="S3156" s="172"/>
      <c r="T3156" s="173"/>
      <c r="AT3156" s="168" t="s">
        <v>264</v>
      </c>
      <c r="AU3156" s="168" t="s">
        <v>82</v>
      </c>
      <c r="AV3156" s="13" t="s">
        <v>80</v>
      </c>
      <c r="AW3156" s="13" t="s">
        <v>34</v>
      </c>
      <c r="AX3156" s="13" t="s">
        <v>73</v>
      </c>
      <c r="AY3156" s="168" t="s">
        <v>252</v>
      </c>
    </row>
    <row r="3157" spans="2:51" s="14" customFormat="1" ht="11.25">
      <c r="B3157" s="174"/>
      <c r="D3157" s="160" t="s">
        <v>264</v>
      </c>
      <c r="E3157" s="175" t="s">
        <v>3</v>
      </c>
      <c r="F3157" s="176" t="s">
        <v>80</v>
      </c>
      <c r="H3157" s="177">
        <v>1</v>
      </c>
      <c r="I3157" s="178"/>
      <c r="L3157" s="174"/>
      <c r="M3157" s="179"/>
      <c r="N3157" s="180"/>
      <c r="O3157" s="180"/>
      <c r="P3157" s="180"/>
      <c r="Q3157" s="180"/>
      <c r="R3157" s="180"/>
      <c r="S3157" s="180"/>
      <c r="T3157" s="181"/>
      <c r="AT3157" s="175" t="s">
        <v>264</v>
      </c>
      <c r="AU3157" s="175" t="s">
        <v>82</v>
      </c>
      <c r="AV3157" s="14" t="s">
        <v>82</v>
      </c>
      <c r="AW3157" s="14" t="s">
        <v>34</v>
      </c>
      <c r="AX3157" s="14" t="s">
        <v>73</v>
      </c>
      <c r="AY3157" s="175" t="s">
        <v>252</v>
      </c>
    </row>
    <row r="3158" spans="2:51" s="13" customFormat="1" ht="11.25">
      <c r="B3158" s="167"/>
      <c r="D3158" s="160" t="s">
        <v>264</v>
      </c>
      <c r="E3158" s="168" t="s">
        <v>3</v>
      </c>
      <c r="F3158" s="169" t="s">
        <v>8294</v>
      </c>
      <c r="H3158" s="168" t="s">
        <v>3</v>
      </c>
      <c r="I3158" s="170"/>
      <c r="L3158" s="167"/>
      <c r="M3158" s="171"/>
      <c r="N3158" s="172"/>
      <c r="O3158" s="172"/>
      <c r="P3158" s="172"/>
      <c r="Q3158" s="172"/>
      <c r="R3158" s="172"/>
      <c r="S3158" s="172"/>
      <c r="T3158" s="173"/>
      <c r="AT3158" s="168" t="s">
        <v>264</v>
      </c>
      <c r="AU3158" s="168" t="s">
        <v>82</v>
      </c>
      <c r="AV3158" s="13" t="s">
        <v>80</v>
      </c>
      <c r="AW3158" s="13" t="s">
        <v>34</v>
      </c>
      <c r="AX3158" s="13" t="s">
        <v>73</v>
      </c>
      <c r="AY3158" s="168" t="s">
        <v>252</v>
      </c>
    </row>
    <row r="3159" spans="2:51" s="14" customFormat="1" ht="11.25">
      <c r="B3159" s="174"/>
      <c r="D3159" s="160" t="s">
        <v>264</v>
      </c>
      <c r="E3159" s="175" t="s">
        <v>3</v>
      </c>
      <c r="F3159" s="176" t="s">
        <v>80</v>
      </c>
      <c r="H3159" s="177">
        <v>1</v>
      </c>
      <c r="I3159" s="178"/>
      <c r="L3159" s="174"/>
      <c r="M3159" s="179"/>
      <c r="N3159" s="180"/>
      <c r="O3159" s="180"/>
      <c r="P3159" s="180"/>
      <c r="Q3159" s="180"/>
      <c r="R3159" s="180"/>
      <c r="S3159" s="180"/>
      <c r="T3159" s="181"/>
      <c r="AT3159" s="175" t="s">
        <v>264</v>
      </c>
      <c r="AU3159" s="175" t="s">
        <v>82</v>
      </c>
      <c r="AV3159" s="14" t="s">
        <v>82</v>
      </c>
      <c r="AW3159" s="14" t="s">
        <v>34</v>
      </c>
      <c r="AX3159" s="14" t="s">
        <v>73</v>
      </c>
      <c r="AY3159" s="175" t="s">
        <v>252</v>
      </c>
    </row>
    <row r="3160" spans="2:51" s="13" customFormat="1" ht="11.25">
      <c r="B3160" s="167"/>
      <c r="D3160" s="160" t="s">
        <v>264</v>
      </c>
      <c r="E3160" s="168" t="s">
        <v>3</v>
      </c>
      <c r="F3160" s="169" t="s">
        <v>8295</v>
      </c>
      <c r="H3160" s="168" t="s">
        <v>3</v>
      </c>
      <c r="I3160" s="170"/>
      <c r="L3160" s="167"/>
      <c r="M3160" s="171"/>
      <c r="N3160" s="172"/>
      <c r="O3160" s="172"/>
      <c r="P3160" s="172"/>
      <c r="Q3160" s="172"/>
      <c r="R3160" s="172"/>
      <c r="S3160" s="172"/>
      <c r="T3160" s="173"/>
      <c r="AT3160" s="168" t="s">
        <v>264</v>
      </c>
      <c r="AU3160" s="168" t="s">
        <v>82</v>
      </c>
      <c r="AV3160" s="13" t="s">
        <v>80</v>
      </c>
      <c r="AW3160" s="13" t="s">
        <v>34</v>
      </c>
      <c r="AX3160" s="13" t="s">
        <v>73</v>
      </c>
      <c r="AY3160" s="168" t="s">
        <v>252</v>
      </c>
    </row>
    <row r="3161" spans="2:51" s="14" customFormat="1" ht="11.25">
      <c r="B3161" s="174"/>
      <c r="D3161" s="160" t="s">
        <v>264</v>
      </c>
      <c r="E3161" s="175" t="s">
        <v>3</v>
      </c>
      <c r="F3161" s="176" t="s">
        <v>80</v>
      </c>
      <c r="H3161" s="177">
        <v>1</v>
      </c>
      <c r="I3161" s="178"/>
      <c r="L3161" s="174"/>
      <c r="M3161" s="179"/>
      <c r="N3161" s="180"/>
      <c r="O3161" s="180"/>
      <c r="P3161" s="180"/>
      <c r="Q3161" s="180"/>
      <c r="R3161" s="180"/>
      <c r="S3161" s="180"/>
      <c r="T3161" s="181"/>
      <c r="AT3161" s="175" t="s">
        <v>264</v>
      </c>
      <c r="AU3161" s="175" t="s">
        <v>82</v>
      </c>
      <c r="AV3161" s="14" t="s">
        <v>82</v>
      </c>
      <c r="AW3161" s="14" t="s">
        <v>34</v>
      </c>
      <c r="AX3161" s="14" t="s">
        <v>73</v>
      </c>
      <c r="AY3161" s="175" t="s">
        <v>252</v>
      </c>
    </row>
    <row r="3162" spans="2:51" s="13" customFormat="1" ht="11.25">
      <c r="B3162" s="167"/>
      <c r="D3162" s="160" t="s">
        <v>264</v>
      </c>
      <c r="E3162" s="168" t="s">
        <v>3</v>
      </c>
      <c r="F3162" s="169" t="s">
        <v>8295</v>
      </c>
      <c r="H3162" s="168" t="s">
        <v>3</v>
      </c>
      <c r="I3162" s="170"/>
      <c r="L3162" s="167"/>
      <c r="M3162" s="171"/>
      <c r="N3162" s="172"/>
      <c r="O3162" s="172"/>
      <c r="P3162" s="172"/>
      <c r="Q3162" s="172"/>
      <c r="R3162" s="172"/>
      <c r="S3162" s="172"/>
      <c r="T3162" s="173"/>
      <c r="AT3162" s="168" t="s">
        <v>264</v>
      </c>
      <c r="AU3162" s="168" t="s">
        <v>82</v>
      </c>
      <c r="AV3162" s="13" t="s">
        <v>80</v>
      </c>
      <c r="AW3162" s="13" t="s">
        <v>34</v>
      </c>
      <c r="AX3162" s="13" t="s">
        <v>73</v>
      </c>
      <c r="AY3162" s="168" t="s">
        <v>252</v>
      </c>
    </row>
    <row r="3163" spans="2:51" s="14" customFormat="1" ht="11.25">
      <c r="B3163" s="174"/>
      <c r="D3163" s="160" t="s">
        <v>264</v>
      </c>
      <c r="E3163" s="175" t="s">
        <v>3</v>
      </c>
      <c r="F3163" s="176" t="s">
        <v>80</v>
      </c>
      <c r="H3163" s="177">
        <v>1</v>
      </c>
      <c r="I3163" s="178"/>
      <c r="L3163" s="174"/>
      <c r="M3163" s="179"/>
      <c r="N3163" s="180"/>
      <c r="O3163" s="180"/>
      <c r="P3163" s="180"/>
      <c r="Q3163" s="180"/>
      <c r="R3163" s="180"/>
      <c r="S3163" s="180"/>
      <c r="T3163" s="181"/>
      <c r="AT3163" s="175" t="s">
        <v>264</v>
      </c>
      <c r="AU3163" s="175" t="s">
        <v>82</v>
      </c>
      <c r="AV3163" s="14" t="s">
        <v>82</v>
      </c>
      <c r="AW3163" s="14" t="s">
        <v>34</v>
      </c>
      <c r="AX3163" s="14" t="s">
        <v>73</v>
      </c>
      <c r="AY3163" s="175" t="s">
        <v>252</v>
      </c>
    </row>
    <row r="3164" spans="2:51" s="13" customFormat="1" ht="11.25">
      <c r="B3164" s="167"/>
      <c r="D3164" s="160" t="s">
        <v>264</v>
      </c>
      <c r="E3164" s="168" t="s">
        <v>3</v>
      </c>
      <c r="F3164" s="169" t="s">
        <v>8296</v>
      </c>
      <c r="H3164" s="168" t="s">
        <v>3</v>
      </c>
      <c r="I3164" s="170"/>
      <c r="L3164" s="167"/>
      <c r="M3164" s="171"/>
      <c r="N3164" s="172"/>
      <c r="O3164" s="172"/>
      <c r="P3164" s="172"/>
      <c r="Q3164" s="172"/>
      <c r="R3164" s="172"/>
      <c r="S3164" s="172"/>
      <c r="T3164" s="173"/>
      <c r="AT3164" s="168" t="s">
        <v>264</v>
      </c>
      <c r="AU3164" s="168" t="s">
        <v>82</v>
      </c>
      <c r="AV3164" s="13" t="s">
        <v>80</v>
      </c>
      <c r="AW3164" s="13" t="s">
        <v>34</v>
      </c>
      <c r="AX3164" s="13" t="s">
        <v>73</v>
      </c>
      <c r="AY3164" s="168" t="s">
        <v>252</v>
      </c>
    </row>
    <row r="3165" spans="2:51" s="14" customFormat="1" ht="11.25">
      <c r="B3165" s="174"/>
      <c r="D3165" s="160" t="s">
        <v>264</v>
      </c>
      <c r="E3165" s="175" t="s">
        <v>3</v>
      </c>
      <c r="F3165" s="176" t="s">
        <v>80</v>
      </c>
      <c r="H3165" s="177">
        <v>1</v>
      </c>
      <c r="I3165" s="178"/>
      <c r="L3165" s="174"/>
      <c r="M3165" s="179"/>
      <c r="N3165" s="180"/>
      <c r="O3165" s="180"/>
      <c r="P3165" s="180"/>
      <c r="Q3165" s="180"/>
      <c r="R3165" s="180"/>
      <c r="S3165" s="180"/>
      <c r="T3165" s="181"/>
      <c r="AT3165" s="175" t="s">
        <v>264</v>
      </c>
      <c r="AU3165" s="175" t="s">
        <v>82</v>
      </c>
      <c r="AV3165" s="14" t="s">
        <v>82</v>
      </c>
      <c r="AW3165" s="14" t="s">
        <v>34</v>
      </c>
      <c r="AX3165" s="14" t="s">
        <v>73</v>
      </c>
      <c r="AY3165" s="175" t="s">
        <v>252</v>
      </c>
    </row>
    <row r="3166" spans="2:51" s="13" customFormat="1" ht="11.25">
      <c r="B3166" s="167"/>
      <c r="D3166" s="160" t="s">
        <v>264</v>
      </c>
      <c r="E3166" s="168" t="s">
        <v>3</v>
      </c>
      <c r="F3166" s="169" t="s">
        <v>8297</v>
      </c>
      <c r="H3166" s="168" t="s">
        <v>3</v>
      </c>
      <c r="I3166" s="170"/>
      <c r="L3166" s="167"/>
      <c r="M3166" s="171"/>
      <c r="N3166" s="172"/>
      <c r="O3166" s="172"/>
      <c r="P3166" s="172"/>
      <c r="Q3166" s="172"/>
      <c r="R3166" s="172"/>
      <c r="S3166" s="172"/>
      <c r="T3166" s="173"/>
      <c r="AT3166" s="168" t="s">
        <v>264</v>
      </c>
      <c r="AU3166" s="168" t="s">
        <v>82</v>
      </c>
      <c r="AV3166" s="13" t="s">
        <v>80</v>
      </c>
      <c r="AW3166" s="13" t="s">
        <v>34</v>
      </c>
      <c r="AX3166" s="13" t="s">
        <v>73</v>
      </c>
      <c r="AY3166" s="168" t="s">
        <v>252</v>
      </c>
    </row>
    <row r="3167" spans="2:51" s="14" customFormat="1" ht="11.25">
      <c r="B3167" s="174"/>
      <c r="D3167" s="160" t="s">
        <v>264</v>
      </c>
      <c r="E3167" s="175" t="s">
        <v>3</v>
      </c>
      <c r="F3167" s="176" t="s">
        <v>80</v>
      </c>
      <c r="H3167" s="177">
        <v>1</v>
      </c>
      <c r="I3167" s="178"/>
      <c r="L3167" s="174"/>
      <c r="M3167" s="179"/>
      <c r="N3167" s="180"/>
      <c r="O3167" s="180"/>
      <c r="P3167" s="180"/>
      <c r="Q3167" s="180"/>
      <c r="R3167" s="180"/>
      <c r="S3167" s="180"/>
      <c r="T3167" s="181"/>
      <c r="AT3167" s="175" t="s">
        <v>264</v>
      </c>
      <c r="AU3167" s="175" t="s">
        <v>82</v>
      </c>
      <c r="AV3167" s="14" t="s">
        <v>82</v>
      </c>
      <c r="AW3167" s="14" t="s">
        <v>34</v>
      </c>
      <c r="AX3167" s="14" t="s">
        <v>73</v>
      </c>
      <c r="AY3167" s="175" t="s">
        <v>252</v>
      </c>
    </row>
    <row r="3168" spans="2:51" s="13" customFormat="1" ht="11.25">
      <c r="B3168" s="167"/>
      <c r="D3168" s="160" t="s">
        <v>264</v>
      </c>
      <c r="E3168" s="168" t="s">
        <v>3</v>
      </c>
      <c r="F3168" s="169" t="s">
        <v>8298</v>
      </c>
      <c r="H3168" s="168" t="s">
        <v>3</v>
      </c>
      <c r="I3168" s="170"/>
      <c r="L3168" s="167"/>
      <c r="M3168" s="171"/>
      <c r="N3168" s="172"/>
      <c r="O3168" s="172"/>
      <c r="P3168" s="172"/>
      <c r="Q3168" s="172"/>
      <c r="R3168" s="172"/>
      <c r="S3168" s="172"/>
      <c r="T3168" s="173"/>
      <c r="AT3168" s="168" t="s">
        <v>264</v>
      </c>
      <c r="AU3168" s="168" t="s">
        <v>82</v>
      </c>
      <c r="AV3168" s="13" t="s">
        <v>80</v>
      </c>
      <c r="AW3168" s="13" t="s">
        <v>34</v>
      </c>
      <c r="AX3168" s="13" t="s">
        <v>73</v>
      </c>
      <c r="AY3168" s="168" t="s">
        <v>252</v>
      </c>
    </row>
    <row r="3169" spans="2:51" s="14" customFormat="1" ht="11.25">
      <c r="B3169" s="174"/>
      <c r="D3169" s="160" t="s">
        <v>264</v>
      </c>
      <c r="E3169" s="175" t="s">
        <v>3</v>
      </c>
      <c r="F3169" s="176" t="s">
        <v>80</v>
      </c>
      <c r="H3169" s="177">
        <v>1</v>
      </c>
      <c r="I3169" s="178"/>
      <c r="L3169" s="174"/>
      <c r="M3169" s="179"/>
      <c r="N3169" s="180"/>
      <c r="O3169" s="180"/>
      <c r="P3169" s="180"/>
      <c r="Q3169" s="180"/>
      <c r="R3169" s="180"/>
      <c r="S3169" s="180"/>
      <c r="T3169" s="181"/>
      <c r="AT3169" s="175" t="s">
        <v>264</v>
      </c>
      <c r="AU3169" s="175" t="s">
        <v>82</v>
      </c>
      <c r="AV3169" s="14" t="s">
        <v>82</v>
      </c>
      <c r="AW3169" s="14" t="s">
        <v>34</v>
      </c>
      <c r="AX3169" s="14" t="s">
        <v>73</v>
      </c>
      <c r="AY3169" s="175" t="s">
        <v>252</v>
      </c>
    </row>
    <row r="3170" spans="2:51" s="13" customFormat="1" ht="11.25">
      <c r="B3170" s="167"/>
      <c r="D3170" s="160" t="s">
        <v>264</v>
      </c>
      <c r="E3170" s="168" t="s">
        <v>3</v>
      </c>
      <c r="F3170" s="169" t="s">
        <v>8299</v>
      </c>
      <c r="H3170" s="168" t="s">
        <v>3</v>
      </c>
      <c r="I3170" s="170"/>
      <c r="L3170" s="167"/>
      <c r="M3170" s="171"/>
      <c r="N3170" s="172"/>
      <c r="O3170" s="172"/>
      <c r="P3170" s="172"/>
      <c r="Q3170" s="172"/>
      <c r="R3170" s="172"/>
      <c r="S3170" s="172"/>
      <c r="T3170" s="173"/>
      <c r="AT3170" s="168" t="s">
        <v>264</v>
      </c>
      <c r="AU3170" s="168" t="s">
        <v>82</v>
      </c>
      <c r="AV3170" s="13" t="s">
        <v>80</v>
      </c>
      <c r="AW3170" s="13" t="s">
        <v>34</v>
      </c>
      <c r="AX3170" s="13" t="s">
        <v>73</v>
      </c>
      <c r="AY3170" s="168" t="s">
        <v>252</v>
      </c>
    </row>
    <row r="3171" spans="2:51" s="14" customFormat="1" ht="11.25">
      <c r="B3171" s="174"/>
      <c r="D3171" s="160" t="s">
        <v>264</v>
      </c>
      <c r="E3171" s="175" t="s">
        <v>3</v>
      </c>
      <c r="F3171" s="176" t="s">
        <v>80</v>
      </c>
      <c r="H3171" s="177">
        <v>1</v>
      </c>
      <c r="I3171" s="178"/>
      <c r="L3171" s="174"/>
      <c r="M3171" s="179"/>
      <c r="N3171" s="180"/>
      <c r="O3171" s="180"/>
      <c r="P3171" s="180"/>
      <c r="Q3171" s="180"/>
      <c r="R3171" s="180"/>
      <c r="S3171" s="180"/>
      <c r="T3171" s="181"/>
      <c r="AT3171" s="175" t="s">
        <v>264</v>
      </c>
      <c r="AU3171" s="175" t="s">
        <v>82</v>
      </c>
      <c r="AV3171" s="14" t="s">
        <v>82</v>
      </c>
      <c r="AW3171" s="14" t="s">
        <v>34</v>
      </c>
      <c r="AX3171" s="14" t="s">
        <v>73</v>
      </c>
      <c r="AY3171" s="175" t="s">
        <v>252</v>
      </c>
    </row>
    <row r="3172" spans="2:51" s="13" customFormat="1" ht="11.25">
      <c r="B3172" s="167"/>
      <c r="D3172" s="160" t="s">
        <v>264</v>
      </c>
      <c r="E3172" s="168" t="s">
        <v>3</v>
      </c>
      <c r="F3172" s="169" t="s">
        <v>8299</v>
      </c>
      <c r="H3172" s="168" t="s">
        <v>3</v>
      </c>
      <c r="I3172" s="170"/>
      <c r="L3172" s="167"/>
      <c r="M3172" s="171"/>
      <c r="N3172" s="172"/>
      <c r="O3172" s="172"/>
      <c r="P3172" s="172"/>
      <c r="Q3172" s="172"/>
      <c r="R3172" s="172"/>
      <c r="S3172" s="172"/>
      <c r="T3172" s="173"/>
      <c r="AT3172" s="168" t="s">
        <v>264</v>
      </c>
      <c r="AU3172" s="168" t="s">
        <v>82</v>
      </c>
      <c r="AV3172" s="13" t="s">
        <v>80</v>
      </c>
      <c r="AW3172" s="13" t="s">
        <v>34</v>
      </c>
      <c r="AX3172" s="13" t="s">
        <v>73</v>
      </c>
      <c r="AY3172" s="168" t="s">
        <v>252</v>
      </c>
    </row>
    <row r="3173" spans="2:51" s="14" customFormat="1" ht="11.25">
      <c r="B3173" s="174"/>
      <c r="D3173" s="160" t="s">
        <v>264</v>
      </c>
      <c r="E3173" s="175" t="s">
        <v>3</v>
      </c>
      <c r="F3173" s="176" t="s">
        <v>80</v>
      </c>
      <c r="H3173" s="177">
        <v>1</v>
      </c>
      <c r="I3173" s="178"/>
      <c r="L3173" s="174"/>
      <c r="M3173" s="179"/>
      <c r="N3173" s="180"/>
      <c r="O3173" s="180"/>
      <c r="P3173" s="180"/>
      <c r="Q3173" s="180"/>
      <c r="R3173" s="180"/>
      <c r="S3173" s="180"/>
      <c r="T3173" s="181"/>
      <c r="AT3173" s="175" t="s">
        <v>264</v>
      </c>
      <c r="AU3173" s="175" t="s">
        <v>82</v>
      </c>
      <c r="AV3173" s="14" t="s">
        <v>82</v>
      </c>
      <c r="AW3173" s="14" t="s">
        <v>34</v>
      </c>
      <c r="AX3173" s="14" t="s">
        <v>73</v>
      </c>
      <c r="AY3173" s="175" t="s">
        <v>252</v>
      </c>
    </row>
    <row r="3174" spans="2:51" s="13" customFormat="1" ht="11.25">
      <c r="B3174" s="167"/>
      <c r="D3174" s="160" t="s">
        <v>264</v>
      </c>
      <c r="E3174" s="168" t="s">
        <v>3</v>
      </c>
      <c r="F3174" s="169" t="s">
        <v>8299</v>
      </c>
      <c r="H3174" s="168" t="s">
        <v>3</v>
      </c>
      <c r="I3174" s="170"/>
      <c r="L3174" s="167"/>
      <c r="M3174" s="171"/>
      <c r="N3174" s="172"/>
      <c r="O3174" s="172"/>
      <c r="P3174" s="172"/>
      <c r="Q3174" s="172"/>
      <c r="R3174" s="172"/>
      <c r="S3174" s="172"/>
      <c r="T3174" s="173"/>
      <c r="AT3174" s="168" t="s">
        <v>264</v>
      </c>
      <c r="AU3174" s="168" t="s">
        <v>82</v>
      </c>
      <c r="AV3174" s="13" t="s">
        <v>80</v>
      </c>
      <c r="AW3174" s="13" t="s">
        <v>34</v>
      </c>
      <c r="AX3174" s="13" t="s">
        <v>73</v>
      </c>
      <c r="AY3174" s="168" t="s">
        <v>252</v>
      </c>
    </row>
    <row r="3175" spans="2:51" s="14" customFormat="1" ht="11.25">
      <c r="B3175" s="174"/>
      <c r="D3175" s="160" t="s">
        <v>264</v>
      </c>
      <c r="E3175" s="175" t="s">
        <v>3</v>
      </c>
      <c r="F3175" s="176" t="s">
        <v>80</v>
      </c>
      <c r="H3175" s="177">
        <v>1</v>
      </c>
      <c r="I3175" s="178"/>
      <c r="L3175" s="174"/>
      <c r="M3175" s="179"/>
      <c r="N3175" s="180"/>
      <c r="O3175" s="180"/>
      <c r="P3175" s="180"/>
      <c r="Q3175" s="180"/>
      <c r="R3175" s="180"/>
      <c r="S3175" s="180"/>
      <c r="T3175" s="181"/>
      <c r="AT3175" s="175" t="s">
        <v>264</v>
      </c>
      <c r="AU3175" s="175" t="s">
        <v>82</v>
      </c>
      <c r="AV3175" s="14" t="s">
        <v>82</v>
      </c>
      <c r="AW3175" s="14" t="s">
        <v>34</v>
      </c>
      <c r="AX3175" s="14" t="s">
        <v>73</v>
      </c>
      <c r="AY3175" s="175" t="s">
        <v>252</v>
      </c>
    </row>
    <row r="3176" spans="2:51" s="13" customFormat="1" ht="11.25">
      <c r="B3176" s="167"/>
      <c r="D3176" s="160" t="s">
        <v>264</v>
      </c>
      <c r="E3176" s="168" t="s">
        <v>3</v>
      </c>
      <c r="F3176" s="169" t="s">
        <v>8299</v>
      </c>
      <c r="H3176" s="168" t="s">
        <v>3</v>
      </c>
      <c r="I3176" s="170"/>
      <c r="L3176" s="167"/>
      <c r="M3176" s="171"/>
      <c r="N3176" s="172"/>
      <c r="O3176" s="172"/>
      <c r="P3176" s="172"/>
      <c r="Q3176" s="172"/>
      <c r="R3176" s="172"/>
      <c r="S3176" s="172"/>
      <c r="T3176" s="173"/>
      <c r="AT3176" s="168" t="s">
        <v>264</v>
      </c>
      <c r="AU3176" s="168" t="s">
        <v>82</v>
      </c>
      <c r="AV3176" s="13" t="s">
        <v>80</v>
      </c>
      <c r="AW3176" s="13" t="s">
        <v>34</v>
      </c>
      <c r="AX3176" s="13" t="s">
        <v>73</v>
      </c>
      <c r="AY3176" s="168" t="s">
        <v>252</v>
      </c>
    </row>
    <row r="3177" spans="2:51" s="14" customFormat="1" ht="11.25">
      <c r="B3177" s="174"/>
      <c r="D3177" s="160" t="s">
        <v>264</v>
      </c>
      <c r="E3177" s="175" t="s">
        <v>3</v>
      </c>
      <c r="F3177" s="176" t="s">
        <v>80</v>
      </c>
      <c r="H3177" s="177">
        <v>1</v>
      </c>
      <c r="I3177" s="178"/>
      <c r="L3177" s="174"/>
      <c r="M3177" s="179"/>
      <c r="N3177" s="180"/>
      <c r="O3177" s="180"/>
      <c r="P3177" s="180"/>
      <c r="Q3177" s="180"/>
      <c r="R3177" s="180"/>
      <c r="S3177" s="180"/>
      <c r="T3177" s="181"/>
      <c r="AT3177" s="175" t="s">
        <v>264</v>
      </c>
      <c r="AU3177" s="175" t="s">
        <v>82</v>
      </c>
      <c r="AV3177" s="14" t="s">
        <v>82</v>
      </c>
      <c r="AW3177" s="14" t="s">
        <v>34</v>
      </c>
      <c r="AX3177" s="14" t="s">
        <v>73</v>
      </c>
      <c r="AY3177" s="175" t="s">
        <v>252</v>
      </c>
    </row>
    <row r="3178" spans="2:51" s="13" customFormat="1" ht="11.25">
      <c r="B3178" s="167"/>
      <c r="D3178" s="160" t="s">
        <v>264</v>
      </c>
      <c r="E3178" s="168" t="s">
        <v>3</v>
      </c>
      <c r="F3178" s="169" t="s">
        <v>8300</v>
      </c>
      <c r="H3178" s="168" t="s">
        <v>3</v>
      </c>
      <c r="I3178" s="170"/>
      <c r="L3178" s="167"/>
      <c r="M3178" s="171"/>
      <c r="N3178" s="172"/>
      <c r="O3178" s="172"/>
      <c r="P3178" s="172"/>
      <c r="Q3178" s="172"/>
      <c r="R3178" s="172"/>
      <c r="S3178" s="172"/>
      <c r="T3178" s="173"/>
      <c r="AT3178" s="168" t="s">
        <v>264</v>
      </c>
      <c r="AU3178" s="168" t="s">
        <v>82</v>
      </c>
      <c r="AV3178" s="13" t="s">
        <v>80</v>
      </c>
      <c r="AW3178" s="13" t="s">
        <v>34</v>
      </c>
      <c r="AX3178" s="13" t="s">
        <v>73</v>
      </c>
      <c r="AY3178" s="168" t="s">
        <v>252</v>
      </c>
    </row>
    <row r="3179" spans="2:51" s="14" customFormat="1" ht="11.25">
      <c r="B3179" s="174"/>
      <c r="D3179" s="160" t="s">
        <v>264</v>
      </c>
      <c r="E3179" s="175" t="s">
        <v>3</v>
      </c>
      <c r="F3179" s="176" t="s">
        <v>80</v>
      </c>
      <c r="H3179" s="177">
        <v>1</v>
      </c>
      <c r="I3179" s="178"/>
      <c r="L3179" s="174"/>
      <c r="M3179" s="179"/>
      <c r="N3179" s="180"/>
      <c r="O3179" s="180"/>
      <c r="P3179" s="180"/>
      <c r="Q3179" s="180"/>
      <c r="R3179" s="180"/>
      <c r="S3179" s="180"/>
      <c r="T3179" s="181"/>
      <c r="AT3179" s="175" t="s">
        <v>264</v>
      </c>
      <c r="AU3179" s="175" t="s">
        <v>82</v>
      </c>
      <c r="AV3179" s="14" t="s">
        <v>82</v>
      </c>
      <c r="AW3179" s="14" t="s">
        <v>34</v>
      </c>
      <c r="AX3179" s="14" t="s">
        <v>73</v>
      </c>
      <c r="AY3179" s="175" t="s">
        <v>252</v>
      </c>
    </row>
    <row r="3180" spans="2:51" s="13" customFormat="1" ht="11.25">
      <c r="B3180" s="167"/>
      <c r="D3180" s="160" t="s">
        <v>264</v>
      </c>
      <c r="E3180" s="168" t="s">
        <v>3</v>
      </c>
      <c r="F3180" s="169" t="s">
        <v>8300</v>
      </c>
      <c r="H3180" s="168" t="s">
        <v>3</v>
      </c>
      <c r="I3180" s="170"/>
      <c r="L3180" s="167"/>
      <c r="M3180" s="171"/>
      <c r="N3180" s="172"/>
      <c r="O3180" s="172"/>
      <c r="P3180" s="172"/>
      <c r="Q3180" s="172"/>
      <c r="R3180" s="172"/>
      <c r="S3180" s="172"/>
      <c r="T3180" s="173"/>
      <c r="AT3180" s="168" t="s">
        <v>264</v>
      </c>
      <c r="AU3180" s="168" t="s">
        <v>82</v>
      </c>
      <c r="AV3180" s="13" t="s">
        <v>80</v>
      </c>
      <c r="AW3180" s="13" t="s">
        <v>34</v>
      </c>
      <c r="AX3180" s="13" t="s">
        <v>73</v>
      </c>
      <c r="AY3180" s="168" t="s">
        <v>252</v>
      </c>
    </row>
    <row r="3181" spans="2:51" s="14" customFormat="1" ht="11.25">
      <c r="B3181" s="174"/>
      <c r="D3181" s="160" t="s">
        <v>264</v>
      </c>
      <c r="E3181" s="175" t="s">
        <v>3</v>
      </c>
      <c r="F3181" s="176" t="s">
        <v>80</v>
      </c>
      <c r="H3181" s="177">
        <v>1</v>
      </c>
      <c r="I3181" s="178"/>
      <c r="L3181" s="174"/>
      <c r="M3181" s="179"/>
      <c r="N3181" s="180"/>
      <c r="O3181" s="180"/>
      <c r="P3181" s="180"/>
      <c r="Q3181" s="180"/>
      <c r="R3181" s="180"/>
      <c r="S3181" s="180"/>
      <c r="T3181" s="181"/>
      <c r="AT3181" s="175" t="s">
        <v>264</v>
      </c>
      <c r="AU3181" s="175" t="s">
        <v>82</v>
      </c>
      <c r="AV3181" s="14" t="s">
        <v>82</v>
      </c>
      <c r="AW3181" s="14" t="s">
        <v>34</v>
      </c>
      <c r="AX3181" s="14" t="s">
        <v>73</v>
      </c>
      <c r="AY3181" s="175" t="s">
        <v>252</v>
      </c>
    </row>
    <row r="3182" spans="2:51" s="13" customFormat="1" ht="11.25">
      <c r="B3182" s="167"/>
      <c r="D3182" s="160" t="s">
        <v>264</v>
      </c>
      <c r="E3182" s="168" t="s">
        <v>3</v>
      </c>
      <c r="F3182" s="169" t="s">
        <v>8300</v>
      </c>
      <c r="H3182" s="168" t="s">
        <v>3</v>
      </c>
      <c r="I3182" s="170"/>
      <c r="L3182" s="167"/>
      <c r="M3182" s="171"/>
      <c r="N3182" s="172"/>
      <c r="O3182" s="172"/>
      <c r="P3182" s="172"/>
      <c r="Q3182" s="172"/>
      <c r="R3182" s="172"/>
      <c r="S3182" s="172"/>
      <c r="T3182" s="173"/>
      <c r="AT3182" s="168" t="s">
        <v>264</v>
      </c>
      <c r="AU3182" s="168" t="s">
        <v>82</v>
      </c>
      <c r="AV3182" s="13" t="s">
        <v>80</v>
      </c>
      <c r="AW3182" s="13" t="s">
        <v>34</v>
      </c>
      <c r="AX3182" s="13" t="s">
        <v>73</v>
      </c>
      <c r="AY3182" s="168" t="s">
        <v>252</v>
      </c>
    </row>
    <row r="3183" spans="2:51" s="14" customFormat="1" ht="11.25">
      <c r="B3183" s="174"/>
      <c r="D3183" s="160" t="s">
        <v>264</v>
      </c>
      <c r="E3183" s="175" t="s">
        <v>3</v>
      </c>
      <c r="F3183" s="176" t="s">
        <v>80</v>
      </c>
      <c r="H3183" s="177">
        <v>1</v>
      </c>
      <c r="I3183" s="178"/>
      <c r="L3183" s="174"/>
      <c r="M3183" s="179"/>
      <c r="N3183" s="180"/>
      <c r="O3183" s="180"/>
      <c r="P3183" s="180"/>
      <c r="Q3183" s="180"/>
      <c r="R3183" s="180"/>
      <c r="S3183" s="180"/>
      <c r="T3183" s="181"/>
      <c r="AT3183" s="175" t="s">
        <v>264</v>
      </c>
      <c r="AU3183" s="175" t="s">
        <v>82</v>
      </c>
      <c r="AV3183" s="14" t="s">
        <v>82</v>
      </c>
      <c r="AW3183" s="14" t="s">
        <v>34</v>
      </c>
      <c r="AX3183" s="14" t="s">
        <v>73</v>
      </c>
      <c r="AY3183" s="175" t="s">
        <v>252</v>
      </c>
    </row>
    <row r="3184" spans="2:51" s="13" customFormat="1" ht="11.25">
      <c r="B3184" s="167"/>
      <c r="D3184" s="160" t="s">
        <v>264</v>
      </c>
      <c r="E3184" s="168" t="s">
        <v>3</v>
      </c>
      <c r="F3184" s="169" t="s">
        <v>8300</v>
      </c>
      <c r="H3184" s="168" t="s">
        <v>3</v>
      </c>
      <c r="I3184" s="170"/>
      <c r="L3184" s="167"/>
      <c r="M3184" s="171"/>
      <c r="N3184" s="172"/>
      <c r="O3184" s="172"/>
      <c r="P3184" s="172"/>
      <c r="Q3184" s="172"/>
      <c r="R3184" s="172"/>
      <c r="S3184" s="172"/>
      <c r="T3184" s="173"/>
      <c r="AT3184" s="168" t="s">
        <v>264</v>
      </c>
      <c r="AU3184" s="168" t="s">
        <v>82</v>
      </c>
      <c r="AV3184" s="13" t="s">
        <v>80</v>
      </c>
      <c r="AW3184" s="13" t="s">
        <v>34</v>
      </c>
      <c r="AX3184" s="13" t="s">
        <v>73</v>
      </c>
      <c r="AY3184" s="168" t="s">
        <v>252</v>
      </c>
    </row>
    <row r="3185" spans="2:51" s="14" customFormat="1" ht="11.25">
      <c r="B3185" s="174"/>
      <c r="D3185" s="160" t="s">
        <v>264</v>
      </c>
      <c r="E3185" s="175" t="s">
        <v>3</v>
      </c>
      <c r="F3185" s="176" t="s">
        <v>80</v>
      </c>
      <c r="H3185" s="177">
        <v>1</v>
      </c>
      <c r="I3185" s="178"/>
      <c r="L3185" s="174"/>
      <c r="M3185" s="179"/>
      <c r="N3185" s="180"/>
      <c r="O3185" s="180"/>
      <c r="P3185" s="180"/>
      <c r="Q3185" s="180"/>
      <c r="R3185" s="180"/>
      <c r="S3185" s="180"/>
      <c r="T3185" s="181"/>
      <c r="AT3185" s="175" t="s">
        <v>264</v>
      </c>
      <c r="AU3185" s="175" t="s">
        <v>82</v>
      </c>
      <c r="AV3185" s="14" t="s">
        <v>82</v>
      </c>
      <c r="AW3185" s="14" t="s">
        <v>34</v>
      </c>
      <c r="AX3185" s="14" t="s">
        <v>73</v>
      </c>
      <c r="AY3185" s="175" t="s">
        <v>252</v>
      </c>
    </row>
    <row r="3186" spans="2:51" s="13" customFormat="1" ht="11.25">
      <c r="B3186" s="167"/>
      <c r="D3186" s="160" t="s">
        <v>264</v>
      </c>
      <c r="E3186" s="168" t="s">
        <v>3</v>
      </c>
      <c r="F3186" s="169" t="s">
        <v>8300</v>
      </c>
      <c r="H3186" s="168" t="s">
        <v>3</v>
      </c>
      <c r="I3186" s="170"/>
      <c r="L3186" s="167"/>
      <c r="M3186" s="171"/>
      <c r="N3186" s="172"/>
      <c r="O3186" s="172"/>
      <c r="P3186" s="172"/>
      <c r="Q3186" s="172"/>
      <c r="R3186" s="172"/>
      <c r="S3186" s="172"/>
      <c r="T3186" s="173"/>
      <c r="AT3186" s="168" t="s">
        <v>264</v>
      </c>
      <c r="AU3186" s="168" t="s">
        <v>82</v>
      </c>
      <c r="AV3186" s="13" t="s">
        <v>80</v>
      </c>
      <c r="AW3186" s="13" t="s">
        <v>34</v>
      </c>
      <c r="AX3186" s="13" t="s">
        <v>73</v>
      </c>
      <c r="AY3186" s="168" t="s">
        <v>252</v>
      </c>
    </row>
    <row r="3187" spans="2:51" s="14" customFormat="1" ht="11.25">
      <c r="B3187" s="174"/>
      <c r="D3187" s="160" t="s">
        <v>264</v>
      </c>
      <c r="E3187" s="175" t="s">
        <v>3</v>
      </c>
      <c r="F3187" s="176" t="s">
        <v>80</v>
      </c>
      <c r="H3187" s="177">
        <v>1</v>
      </c>
      <c r="I3187" s="178"/>
      <c r="L3187" s="174"/>
      <c r="M3187" s="179"/>
      <c r="N3187" s="180"/>
      <c r="O3187" s="180"/>
      <c r="P3187" s="180"/>
      <c r="Q3187" s="180"/>
      <c r="R3187" s="180"/>
      <c r="S3187" s="180"/>
      <c r="T3187" s="181"/>
      <c r="AT3187" s="175" t="s">
        <v>264</v>
      </c>
      <c r="AU3187" s="175" t="s">
        <v>82</v>
      </c>
      <c r="AV3187" s="14" t="s">
        <v>82</v>
      </c>
      <c r="AW3187" s="14" t="s">
        <v>34</v>
      </c>
      <c r="AX3187" s="14" t="s">
        <v>73</v>
      </c>
      <c r="AY3187" s="175" t="s">
        <v>252</v>
      </c>
    </row>
    <row r="3188" spans="2:51" s="13" customFormat="1" ht="11.25">
      <c r="B3188" s="167"/>
      <c r="D3188" s="160" t="s">
        <v>264</v>
      </c>
      <c r="E3188" s="168" t="s">
        <v>3</v>
      </c>
      <c r="F3188" s="169" t="s">
        <v>8300</v>
      </c>
      <c r="H3188" s="168" t="s">
        <v>3</v>
      </c>
      <c r="I3188" s="170"/>
      <c r="L3188" s="167"/>
      <c r="M3188" s="171"/>
      <c r="N3188" s="172"/>
      <c r="O3188" s="172"/>
      <c r="P3188" s="172"/>
      <c r="Q3188" s="172"/>
      <c r="R3188" s="172"/>
      <c r="S3188" s="172"/>
      <c r="T3188" s="173"/>
      <c r="AT3188" s="168" t="s">
        <v>264</v>
      </c>
      <c r="AU3188" s="168" t="s">
        <v>82</v>
      </c>
      <c r="AV3188" s="13" t="s">
        <v>80</v>
      </c>
      <c r="AW3188" s="13" t="s">
        <v>34</v>
      </c>
      <c r="AX3188" s="13" t="s">
        <v>73</v>
      </c>
      <c r="AY3188" s="168" t="s">
        <v>252</v>
      </c>
    </row>
    <row r="3189" spans="2:51" s="14" customFormat="1" ht="11.25">
      <c r="B3189" s="174"/>
      <c r="D3189" s="160" t="s">
        <v>264</v>
      </c>
      <c r="E3189" s="175" t="s">
        <v>3</v>
      </c>
      <c r="F3189" s="176" t="s">
        <v>80</v>
      </c>
      <c r="H3189" s="177">
        <v>1</v>
      </c>
      <c r="I3189" s="178"/>
      <c r="L3189" s="174"/>
      <c r="M3189" s="179"/>
      <c r="N3189" s="180"/>
      <c r="O3189" s="180"/>
      <c r="P3189" s="180"/>
      <c r="Q3189" s="180"/>
      <c r="R3189" s="180"/>
      <c r="S3189" s="180"/>
      <c r="T3189" s="181"/>
      <c r="AT3189" s="175" t="s">
        <v>264</v>
      </c>
      <c r="AU3189" s="175" t="s">
        <v>82</v>
      </c>
      <c r="AV3189" s="14" t="s">
        <v>82</v>
      </c>
      <c r="AW3189" s="14" t="s">
        <v>34</v>
      </c>
      <c r="AX3189" s="14" t="s">
        <v>73</v>
      </c>
      <c r="AY3189" s="175" t="s">
        <v>252</v>
      </c>
    </row>
    <row r="3190" spans="2:51" s="13" customFormat="1" ht="11.25">
      <c r="B3190" s="167"/>
      <c r="D3190" s="160" t="s">
        <v>264</v>
      </c>
      <c r="E3190" s="168" t="s">
        <v>3</v>
      </c>
      <c r="F3190" s="169" t="s">
        <v>8301</v>
      </c>
      <c r="H3190" s="168" t="s">
        <v>3</v>
      </c>
      <c r="I3190" s="170"/>
      <c r="L3190" s="167"/>
      <c r="M3190" s="171"/>
      <c r="N3190" s="172"/>
      <c r="O3190" s="172"/>
      <c r="P3190" s="172"/>
      <c r="Q3190" s="172"/>
      <c r="R3190" s="172"/>
      <c r="S3190" s="172"/>
      <c r="T3190" s="173"/>
      <c r="AT3190" s="168" t="s">
        <v>264</v>
      </c>
      <c r="AU3190" s="168" t="s">
        <v>82</v>
      </c>
      <c r="AV3190" s="13" t="s">
        <v>80</v>
      </c>
      <c r="AW3190" s="13" t="s">
        <v>34</v>
      </c>
      <c r="AX3190" s="13" t="s">
        <v>73</v>
      </c>
      <c r="AY3190" s="168" t="s">
        <v>252</v>
      </c>
    </row>
    <row r="3191" spans="2:51" s="14" customFormat="1" ht="11.25">
      <c r="B3191" s="174"/>
      <c r="D3191" s="160" t="s">
        <v>264</v>
      </c>
      <c r="E3191" s="175" t="s">
        <v>3</v>
      </c>
      <c r="F3191" s="176" t="s">
        <v>80</v>
      </c>
      <c r="H3191" s="177">
        <v>1</v>
      </c>
      <c r="I3191" s="178"/>
      <c r="L3191" s="174"/>
      <c r="M3191" s="179"/>
      <c r="N3191" s="180"/>
      <c r="O3191" s="180"/>
      <c r="P3191" s="180"/>
      <c r="Q3191" s="180"/>
      <c r="R3191" s="180"/>
      <c r="S3191" s="180"/>
      <c r="T3191" s="181"/>
      <c r="AT3191" s="175" t="s">
        <v>264</v>
      </c>
      <c r="AU3191" s="175" t="s">
        <v>82</v>
      </c>
      <c r="AV3191" s="14" t="s">
        <v>82</v>
      </c>
      <c r="AW3191" s="14" t="s">
        <v>34</v>
      </c>
      <c r="AX3191" s="14" t="s">
        <v>73</v>
      </c>
      <c r="AY3191" s="175" t="s">
        <v>252</v>
      </c>
    </row>
    <row r="3192" spans="2:51" s="13" customFormat="1" ht="11.25">
      <c r="B3192" s="167"/>
      <c r="D3192" s="160" t="s">
        <v>264</v>
      </c>
      <c r="E3192" s="168" t="s">
        <v>3</v>
      </c>
      <c r="F3192" s="169" t="s">
        <v>8302</v>
      </c>
      <c r="H3192" s="168" t="s">
        <v>3</v>
      </c>
      <c r="I3192" s="170"/>
      <c r="L3192" s="167"/>
      <c r="M3192" s="171"/>
      <c r="N3192" s="172"/>
      <c r="O3192" s="172"/>
      <c r="P3192" s="172"/>
      <c r="Q3192" s="172"/>
      <c r="R3192" s="172"/>
      <c r="S3192" s="172"/>
      <c r="T3192" s="173"/>
      <c r="AT3192" s="168" t="s">
        <v>264</v>
      </c>
      <c r="AU3192" s="168" t="s">
        <v>82</v>
      </c>
      <c r="AV3192" s="13" t="s">
        <v>80</v>
      </c>
      <c r="AW3192" s="13" t="s">
        <v>34</v>
      </c>
      <c r="AX3192" s="13" t="s">
        <v>73</v>
      </c>
      <c r="AY3192" s="168" t="s">
        <v>252</v>
      </c>
    </row>
    <row r="3193" spans="2:51" s="14" customFormat="1" ht="11.25">
      <c r="B3193" s="174"/>
      <c r="D3193" s="160" t="s">
        <v>264</v>
      </c>
      <c r="E3193" s="175" t="s">
        <v>3</v>
      </c>
      <c r="F3193" s="176" t="s">
        <v>80</v>
      </c>
      <c r="H3193" s="177">
        <v>1</v>
      </c>
      <c r="I3193" s="178"/>
      <c r="L3193" s="174"/>
      <c r="M3193" s="179"/>
      <c r="N3193" s="180"/>
      <c r="O3193" s="180"/>
      <c r="P3193" s="180"/>
      <c r="Q3193" s="180"/>
      <c r="R3193" s="180"/>
      <c r="S3193" s="180"/>
      <c r="T3193" s="181"/>
      <c r="AT3193" s="175" t="s">
        <v>264</v>
      </c>
      <c r="AU3193" s="175" t="s">
        <v>82</v>
      </c>
      <c r="AV3193" s="14" t="s">
        <v>82</v>
      </c>
      <c r="AW3193" s="14" t="s">
        <v>34</v>
      </c>
      <c r="AX3193" s="14" t="s">
        <v>73</v>
      </c>
      <c r="AY3193" s="175" t="s">
        <v>252</v>
      </c>
    </row>
    <row r="3194" spans="2:51" s="13" customFormat="1" ht="11.25">
      <c r="B3194" s="167"/>
      <c r="D3194" s="160" t="s">
        <v>264</v>
      </c>
      <c r="E3194" s="168" t="s">
        <v>3</v>
      </c>
      <c r="F3194" s="169" t="s">
        <v>8303</v>
      </c>
      <c r="H3194" s="168" t="s">
        <v>3</v>
      </c>
      <c r="I3194" s="170"/>
      <c r="L3194" s="167"/>
      <c r="M3194" s="171"/>
      <c r="N3194" s="172"/>
      <c r="O3194" s="172"/>
      <c r="P3194" s="172"/>
      <c r="Q3194" s="172"/>
      <c r="R3194" s="172"/>
      <c r="S3194" s="172"/>
      <c r="T3194" s="173"/>
      <c r="AT3194" s="168" t="s">
        <v>264</v>
      </c>
      <c r="AU3194" s="168" t="s">
        <v>82</v>
      </c>
      <c r="AV3194" s="13" t="s">
        <v>80</v>
      </c>
      <c r="AW3194" s="13" t="s">
        <v>34</v>
      </c>
      <c r="AX3194" s="13" t="s">
        <v>73</v>
      </c>
      <c r="AY3194" s="168" t="s">
        <v>252</v>
      </c>
    </row>
    <row r="3195" spans="2:51" s="14" customFormat="1" ht="11.25">
      <c r="B3195" s="174"/>
      <c r="D3195" s="160" t="s">
        <v>264</v>
      </c>
      <c r="E3195" s="175" t="s">
        <v>3</v>
      </c>
      <c r="F3195" s="176" t="s">
        <v>80</v>
      </c>
      <c r="H3195" s="177">
        <v>1</v>
      </c>
      <c r="I3195" s="178"/>
      <c r="L3195" s="174"/>
      <c r="M3195" s="179"/>
      <c r="N3195" s="180"/>
      <c r="O3195" s="180"/>
      <c r="P3195" s="180"/>
      <c r="Q3195" s="180"/>
      <c r="R3195" s="180"/>
      <c r="S3195" s="180"/>
      <c r="T3195" s="181"/>
      <c r="AT3195" s="175" t="s">
        <v>264</v>
      </c>
      <c r="AU3195" s="175" t="s">
        <v>82</v>
      </c>
      <c r="AV3195" s="14" t="s">
        <v>82</v>
      </c>
      <c r="AW3195" s="14" t="s">
        <v>34</v>
      </c>
      <c r="AX3195" s="14" t="s">
        <v>73</v>
      </c>
      <c r="AY3195" s="175" t="s">
        <v>252</v>
      </c>
    </row>
    <row r="3196" spans="2:51" s="13" customFormat="1" ht="11.25">
      <c r="B3196" s="167"/>
      <c r="D3196" s="160" t="s">
        <v>264</v>
      </c>
      <c r="E3196" s="168" t="s">
        <v>3</v>
      </c>
      <c r="F3196" s="169" t="s">
        <v>8304</v>
      </c>
      <c r="H3196" s="168" t="s">
        <v>3</v>
      </c>
      <c r="I3196" s="170"/>
      <c r="L3196" s="167"/>
      <c r="M3196" s="171"/>
      <c r="N3196" s="172"/>
      <c r="O3196" s="172"/>
      <c r="P3196" s="172"/>
      <c r="Q3196" s="172"/>
      <c r="R3196" s="172"/>
      <c r="S3196" s="172"/>
      <c r="T3196" s="173"/>
      <c r="AT3196" s="168" t="s">
        <v>264</v>
      </c>
      <c r="AU3196" s="168" t="s">
        <v>82</v>
      </c>
      <c r="AV3196" s="13" t="s">
        <v>80</v>
      </c>
      <c r="AW3196" s="13" t="s">
        <v>34</v>
      </c>
      <c r="AX3196" s="13" t="s">
        <v>73</v>
      </c>
      <c r="AY3196" s="168" t="s">
        <v>252</v>
      </c>
    </row>
    <row r="3197" spans="2:51" s="14" customFormat="1" ht="11.25">
      <c r="B3197" s="174"/>
      <c r="D3197" s="160" t="s">
        <v>264</v>
      </c>
      <c r="E3197" s="175" t="s">
        <v>3</v>
      </c>
      <c r="F3197" s="176" t="s">
        <v>80</v>
      </c>
      <c r="H3197" s="177">
        <v>1</v>
      </c>
      <c r="I3197" s="178"/>
      <c r="L3197" s="174"/>
      <c r="M3197" s="179"/>
      <c r="N3197" s="180"/>
      <c r="O3197" s="180"/>
      <c r="P3197" s="180"/>
      <c r="Q3197" s="180"/>
      <c r="R3197" s="180"/>
      <c r="S3197" s="180"/>
      <c r="T3197" s="181"/>
      <c r="AT3197" s="175" t="s">
        <v>264</v>
      </c>
      <c r="AU3197" s="175" t="s">
        <v>82</v>
      </c>
      <c r="AV3197" s="14" t="s">
        <v>82</v>
      </c>
      <c r="AW3197" s="14" t="s">
        <v>34</v>
      </c>
      <c r="AX3197" s="14" t="s">
        <v>73</v>
      </c>
      <c r="AY3197" s="175" t="s">
        <v>252</v>
      </c>
    </row>
    <row r="3198" spans="2:51" s="13" customFormat="1" ht="11.25">
      <c r="B3198" s="167"/>
      <c r="D3198" s="160" t="s">
        <v>264</v>
      </c>
      <c r="E3198" s="168" t="s">
        <v>3</v>
      </c>
      <c r="F3198" s="169" t="s">
        <v>8304</v>
      </c>
      <c r="H3198" s="168" t="s">
        <v>3</v>
      </c>
      <c r="I3198" s="170"/>
      <c r="L3198" s="167"/>
      <c r="M3198" s="171"/>
      <c r="N3198" s="172"/>
      <c r="O3198" s="172"/>
      <c r="P3198" s="172"/>
      <c r="Q3198" s="172"/>
      <c r="R3198" s="172"/>
      <c r="S3198" s="172"/>
      <c r="T3198" s="173"/>
      <c r="AT3198" s="168" t="s">
        <v>264</v>
      </c>
      <c r="AU3198" s="168" t="s">
        <v>82</v>
      </c>
      <c r="AV3198" s="13" t="s">
        <v>80</v>
      </c>
      <c r="AW3198" s="13" t="s">
        <v>34</v>
      </c>
      <c r="AX3198" s="13" t="s">
        <v>73</v>
      </c>
      <c r="AY3198" s="168" t="s">
        <v>252</v>
      </c>
    </row>
    <row r="3199" spans="2:51" s="14" customFormat="1" ht="11.25">
      <c r="B3199" s="174"/>
      <c r="D3199" s="160" t="s">
        <v>264</v>
      </c>
      <c r="E3199" s="175" t="s">
        <v>3</v>
      </c>
      <c r="F3199" s="176" t="s">
        <v>80</v>
      </c>
      <c r="H3199" s="177">
        <v>1</v>
      </c>
      <c r="I3199" s="178"/>
      <c r="L3199" s="174"/>
      <c r="M3199" s="179"/>
      <c r="N3199" s="180"/>
      <c r="O3199" s="180"/>
      <c r="P3199" s="180"/>
      <c r="Q3199" s="180"/>
      <c r="R3199" s="180"/>
      <c r="S3199" s="180"/>
      <c r="T3199" s="181"/>
      <c r="AT3199" s="175" t="s">
        <v>264</v>
      </c>
      <c r="AU3199" s="175" t="s">
        <v>82</v>
      </c>
      <c r="AV3199" s="14" t="s">
        <v>82</v>
      </c>
      <c r="AW3199" s="14" t="s">
        <v>34</v>
      </c>
      <c r="AX3199" s="14" t="s">
        <v>73</v>
      </c>
      <c r="AY3199" s="175" t="s">
        <v>252</v>
      </c>
    </row>
    <row r="3200" spans="2:51" s="13" customFormat="1" ht="11.25">
      <c r="B3200" s="167"/>
      <c r="D3200" s="160" t="s">
        <v>264</v>
      </c>
      <c r="E3200" s="168" t="s">
        <v>3</v>
      </c>
      <c r="F3200" s="169" t="s">
        <v>8304</v>
      </c>
      <c r="H3200" s="168" t="s">
        <v>3</v>
      </c>
      <c r="I3200" s="170"/>
      <c r="L3200" s="167"/>
      <c r="M3200" s="171"/>
      <c r="N3200" s="172"/>
      <c r="O3200" s="172"/>
      <c r="P3200" s="172"/>
      <c r="Q3200" s="172"/>
      <c r="R3200" s="172"/>
      <c r="S3200" s="172"/>
      <c r="T3200" s="173"/>
      <c r="AT3200" s="168" t="s">
        <v>264</v>
      </c>
      <c r="AU3200" s="168" t="s">
        <v>82</v>
      </c>
      <c r="AV3200" s="13" t="s">
        <v>80</v>
      </c>
      <c r="AW3200" s="13" t="s">
        <v>34</v>
      </c>
      <c r="AX3200" s="13" t="s">
        <v>73</v>
      </c>
      <c r="AY3200" s="168" t="s">
        <v>252</v>
      </c>
    </row>
    <row r="3201" spans="2:51" s="14" customFormat="1" ht="11.25">
      <c r="B3201" s="174"/>
      <c r="D3201" s="160" t="s">
        <v>264</v>
      </c>
      <c r="E3201" s="175" t="s">
        <v>3</v>
      </c>
      <c r="F3201" s="176" t="s">
        <v>80</v>
      </c>
      <c r="H3201" s="177">
        <v>1</v>
      </c>
      <c r="I3201" s="178"/>
      <c r="L3201" s="174"/>
      <c r="M3201" s="179"/>
      <c r="N3201" s="180"/>
      <c r="O3201" s="180"/>
      <c r="P3201" s="180"/>
      <c r="Q3201" s="180"/>
      <c r="R3201" s="180"/>
      <c r="S3201" s="180"/>
      <c r="T3201" s="181"/>
      <c r="AT3201" s="175" t="s">
        <v>264</v>
      </c>
      <c r="AU3201" s="175" t="s">
        <v>82</v>
      </c>
      <c r="AV3201" s="14" t="s">
        <v>82</v>
      </c>
      <c r="AW3201" s="14" t="s">
        <v>34</v>
      </c>
      <c r="AX3201" s="14" t="s">
        <v>73</v>
      </c>
      <c r="AY3201" s="175" t="s">
        <v>252</v>
      </c>
    </row>
    <row r="3202" spans="2:51" s="13" customFormat="1" ht="11.25">
      <c r="B3202" s="167"/>
      <c r="D3202" s="160" t="s">
        <v>264</v>
      </c>
      <c r="E3202" s="168" t="s">
        <v>3</v>
      </c>
      <c r="F3202" s="169" t="s">
        <v>8304</v>
      </c>
      <c r="H3202" s="168" t="s">
        <v>3</v>
      </c>
      <c r="I3202" s="170"/>
      <c r="L3202" s="167"/>
      <c r="M3202" s="171"/>
      <c r="N3202" s="172"/>
      <c r="O3202" s="172"/>
      <c r="P3202" s="172"/>
      <c r="Q3202" s="172"/>
      <c r="R3202" s="172"/>
      <c r="S3202" s="172"/>
      <c r="T3202" s="173"/>
      <c r="AT3202" s="168" t="s">
        <v>264</v>
      </c>
      <c r="AU3202" s="168" t="s">
        <v>82</v>
      </c>
      <c r="AV3202" s="13" t="s">
        <v>80</v>
      </c>
      <c r="AW3202" s="13" t="s">
        <v>34</v>
      </c>
      <c r="AX3202" s="13" t="s">
        <v>73</v>
      </c>
      <c r="AY3202" s="168" t="s">
        <v>252</v>
      </c>
    </row>
    <row r="3203" spans="2:51" s="14" customFormat="1" ht="11.25">
      <c r="B3203" s="174"/>
      <c r="D3203" s="160" t="s">
        <v>264</v>
      </c>
      <c r="E3203" s="175" t="s">
        <v>3</v>
      </c>
      <c r="F3203" s="176" t="s">
        <v>80</v>
      </c>
      <c r="H3203" s="177">
        <v>1</v>
      </c>
      <c r="I3203" s="178"/>
      <c r="L3203" s="174"/>
      <c r="M3203" s="179"/>
      <c r="N3203" s="180"/>
      <c r="O3203" s="180"/>
      <c r="P3203" s="180"/>
      <c r="Q3203" s="180"/>
      <c r="R3203" s="180"/>
      <c r="S3203" s="180"/>
      <c r="T3203" s="181"/>
      <c r="AT3203" s="175" t="s">
        <v>264</v>
      </c>
      <c r="AU3203" s="175" t="s">
        <v>82</v>
      </c>
      <c r="AV3203" s="14" t="s">
        <v>82</v>
      </c>
      <c r="AW3203" s="14" t="s">
        <v>34</v>
      </c>
      <c r="AX3203" s="14" t="s">
        <v>73</v>
      </c>
      <c r="AY3203" s="175" t="s">
        <v>252</v>
      </c>
    </row>
    <row r="3204" spans="2:51" s="13" customFormat="1" ht="11.25">
      <c r="B3204" s="167"/>
      <c r="D3204" s="160" t="s">
        <v>264</v>
      </c>
      <c r="E3204" s="168" t="s">
        <v>3</v>
      </c>
      <c r="F3204" s="169" t="s">
        <v>8304</v>
      </c>
      <c r="H3204" s="168" t="s">
        <v>3</v>
      </c>
      <c r="I3204" s="170"/>
      <c r="L3204" s="167"/>
      <c r="M3204" s="171"/>
      <c r="N3204" s="172"/>
      <c r="O3204" s="172"/>
      <c r="P3204" s="172"/>
      <c r="Q3204" s="172"/>
      <c r="R3204" s="172"/>
      <c r="S3204" s="172"/>
      <c r="T3204" s="173"/>
      <c r="AT3204" s="168" t="s">
        <v>264</v>
      </c>
      <c r="AU3204" s="168" t="s">
        <v>82</v>
      </c>
      <c r="AV3204" s="13" t="s">
        <v>80</v>
      </c>
      <c r="AW3204" s="13" t="s">
        <v>34</v>
      </c>
      <c r="AX3204" s="13" t="s">
        <v>73</v>
      </c>
      <c r="AY3204" s="168" t="s">
        <v>252</v>
      </c>
    </row>
    <row r="3205" spans="2:51" s="14" customFormat="1" ht="11.25">
      <c r="B3205" s="174"/>
      <c r="D3205" s="160" t="s">
        <v>264</v>
      </c>
      <c r="E3205" s="175" t="s">
        <v>3</v>
      </c>
      <c r="F3205" s="176" t="s">
        <v>80</v>
      </c>
      <c r="H3205" s="177">
        <v>1</v>
      </c>
      <c r="I3205" s="178"/>
      <c r="L3205" s="174"/>
      <c r="M3205" s="179"/>
      <c r="N3205" s="180"/>
      <c r="O3205" s="180"/>
      <c r="P3205" s="180"/>
      <c r="Q3205" s="180"/>
      <c r="R3205" s="180"/>
      <c r="S3205" s="180"/>
      <c r="T3205" s="181"/>
      <c r="AT3205" s="175" t="s">
        <v>264</v>
      </c>
      <c r="AU3205" s="175" t="s">
        <v>82</v>
      </c>
      <c r="AV3205" s="14" t="s">
        <v>82</v>
      </c>
      <c r="AW3205" s="14" t="s">
        <v>34</v>
      </c>
      <c r="AX3205" s="14" t="s">
        <v>73</v>
      </c>
      <c r="AY3205" s="175" t="s">
        <v>252</v>
      </c>
    </row>
    <row r="3206" spans="2:51" s="13" customFormat="1" ht="11.25">
      <c r="B3206" s="167"/>
      <c r="D3206" s="160" t="s">
        <v>264</v>
      </c>
      <c r="E3206" s="168" t="s">
        <v>3</v>
      </c>
      <c r="F3206" s="169" t="s">
        <v>8304</v>
      </c>
      <c r="H3206" s="168" t="s">
        <v>3</v>
      </c>
      <c r="I3206" s="170"/>
      <c r="L3206" s="167"/>
      <c r="M3206" s="171"/>
      <c r="N3206" s="172"/>
      <c r="O3206" s="172"/>
      <c r="P3206" s="172"/>
      <c r="Q3206" s="172"/>
      <c r="R3206" s="172"/>
      <c r="S3206" s="172"/>
      <c r="T3206" s="173"/>
      <c r="AT3206" s="168" t="s">
        <v>264</v>
      </c>
      <c r="AU3206" s="168" t="s">
        <v>82</v>
      </c>
      <c r="AV3206" s="13" t="s">
        <v>80</v>
      </c>
      <c r="AW3206" s="13" t="s">
        <v>34</v>
      </c>
      <c r="AX3206" s="13" t="s">
        <v>73</v>
      </c>
      <c r="AY3206" s="168" t="s">
        <v>252</v>
      </c>
    </row>
    <row r="3207" spans="2:51" s="14" customFormat="1" ht="11.25">
      <c r="B3207" s="174"/>
      <c r="D3207" s="160" t="s">
        <v>264</v>
      </c>
      <c r="E3207" s="175" t="s">
        <v>3</v>
      </c>
      <c r="F3207" s="176" t="s">
        <v>80</v>
      </c>
      <c r="H3207" s="177">
        <v>1</v>
      </c>
      <c r="I3207" s="178"/>
      <c r="L3207" s="174"/>
      <c r="M3207" s="179"/>
      <c r="N3207" s="180"/>
      <c r="O3207" s="180"/>
      <c r="P3207" s="180"/>
      <c r="Q3207" s="180"/>
      <c r="R3207" s="180"/>
      <c r="S3207" s="180"/>
      <c r="T3207" s="181"/>
      <c r="AT3207" s="175" t="s">
        <v>264</v>
      </c>
      <c r="AU3207" s="175" t="s">
        <v>82</v>
      </c>
      <c r="AV3207" s="14" t="s">
        <v>82</v>
      </c>
      <c r="AW3207" s="14" t="s">
        <v>34</v>
      </c>
      <c r="AX3207" s="14" t="s">
        <v>73</v>
      </c>
      <c r="AY3207" s="175" t="s">
        <v>252</v>
      </c>
    </row>
    <row r="3208" spans="2:51" s="13" customFormat="1" ht="11.25">
      <c r="B3208" s="167"/>
      <c r="D3208" s="160" t="s">
        <v>264</v>
      </c>
      <c r="E3208" s="168" t="s">
        <v>3</v>
      </c>
      <c r="F3208" s="169" t="s">
        <v>8304</v>
      </c>
      <c r="H3208" s="168" t="s">
        <v>3</v>
      </c>
      <c r="I3208" s="170"/>
      <c r="L3208" s="167"/>
      <c r="M3208" s="171"/>
      <c r="N3208" s="172"/>
      <c r="O3208" s="172"/>
      <c r="P3208" s="172"/>
      <c r="Q3208" s="172"/>
      <c r="R3208" s="172"/>
      <c r="S3208" s="172"/>
      <c r="T3208" s="173"/>
      <c r="AT3208" s="168" t="s">
        <v>264</v>
      </c>
      <c r="AU3208" s="168" t="s">
        <v>82</v>
      </c>
      <c r="AV3208" s="13" t="s">
        <v>80</v>
      </c>
      <c r="AW3208" s="13" t="s">
        <v>34</v>
      </c>
      <c r="AX3208" s="13" t="s">
        <v>73</v>
      </c>
      <c r="AY3208" s="168" t="s">
        <v>252</v>
      </c>
    </row>
    <row r="3209" spans="2:51" s="14" customFormat="1" ht="11.25">
      <c r="B3209" s="174"/>
      <c r="D3209" s="160" t="s">
        <v>264</v>
      </c>
      <c r="E3209" s="175" t="s">
        <v>3</v>
      </c>
      <c r="F3209" s="176" t="s">
        <v>80</v>
      </c>
      <c r="H3209" s="177">
        <v>1</v>
      </c>
      <c r="I3209" s="178"/>
      <c r="L3209" s="174"/>
      <c r="M3209" s="179"/>
      <c r="N3209" s="180"/>
      <c r="O3209" s="180"/>
      <c r="P3209" s="180"/>
      <c r="Q3209" s="180"/>
      <c r="R3209" s="180"/>
      <c r="S3209" s="180"/>
      <c r="T3209" s="181"/>
      <c r="AT3209" s="175" t="s">
        <v>264</v>
      </c>
      <c r="AU3209" s="175" t="s">
        <v>82</v>
      </c>
      <c r="AV3209" s="14" t="s">
        <v>82</v>
      </c>
      <c r="AW3209" s="14" t="s">
        <v>34</v>
      </c>
      <c r="AX3209" s="14" t="s">
        <v>73</v>
      </c>
      <c r="AY3209" s="175" t="s">
        <v>252</v>
      </c>
    </row>
    <row r="3210" spans="2:51" s="13" customFormat="1" ht="11.25">
      <c r="B3210" s="167"/>
      <c r="D3210" s="160" t="s">
        <v>264</v>
      </c>
      <c r="E3210" s="168" t="s">
        <v>3</v>
      </c>
      <c r="F3210" s="169" t="s">
        <v>8304</v>
      </c>
      <c r="H3210" s="168" t="s">
        <v>3</v>
      </c>
      <c r="I3210" s="170"/>
      <c r="L3210" s="167"/>
      <c r="M3210" s="171"/>
      <c r="N3210" s="172"/>
      <c r="O3210" s="172"/>
      <c r="P3210" s="172"/>
      <c r="Q3210" s="172"/>
      <c r="R3210" s="172"/>
      <c r="S3210" s="172"/>
      <c r="T3210" s="173"/>
      <c r="AT3210" s="168" t="s">
        <v>264</v>
      </c>
      <c r="AU3210" s="168" t="s">
        <v>82</v>
      </c>
      <c r="AV3210" s="13" t="s">
        <v>80</v>
      </c>
      <c r="AW3210" s="13" t="s">
        <v>34</v>
      </c>
      <c r="AX3210" s="13" t="s">
        <v>73</v>
      </c>
      <c r="AY3210" s="168" t="s">
        <v>252</v>
      </c>
    </row>
    <row r="3211" spans="2:51" s="14" customFormat="1" ht="11.25">
      <c r="B3211" s="174"/>
      <c r="D3211" s="160" t="s">
        <v>264</v>
      </c>
      <c r="E3211" s="175" t="s">
        <v>3</v>
      </c>
      <c r="F3211" s="176" t="s">
        <v>80</v>
      </c>
      <c r="H3211" s="177">
        <v>1</v>
      </c>
      <c r="I3211" s="178"/>
      <c r="L3211" s="174"/>
      <c r="M3211" s="179"/>
      <c r="N3211" s="180"/>
      <c r="O3211" s="180"/>
      <c r="P3211" s="180"/>
      <c r="Q3211" s="180"/>
      <c r="R3211" s="180"/>
      <c r="S3211" s="180"/>
      <c r="T3211" s="181"/>
      <c r="AT3211" s="175" t="s">
        <v>264</v>
      </c>
      <c r="AU3211" s="175" t="s">
        <v>82</v>
      </c>
      <c r="AV3211" s="14" t="s">
        <v>82</v>
      </c>
      <c r="AW3211" s="14" t="s">
        <v>34</v>
      </c>
      <c r="AX3211" s="14" t="s">
        <v>73</v>
      </c>
      <c r="AY3211" s="175" t="s">
        <v>252</v>
      </c>
    </row>
    <row r="3212" spans="2:51" s="13" customFormat="1" ht="11.25">
      <c r="B3212" s="167"/>
      <c r="D3212" s="160" t="s">
        <v>264</v>
      </c>
      <c r="E3212" s="168" t="s">
        <v>3</v>
      </c>
      <c r="F3212" s="169" t="s">
        <v>8304</v>
      </c>
      <c r="H3212" s="168" t="s">
        <v>3</v>
      </c>
      <c r="I3212" s="170"/>
      <c r="L3212" s="167"/>
      <c r="M3212" s="171"/>
      <c r="N3212" s="172"/>
      <c r="O3212" s="172"/>
      <c r="P3212" s="172"/>
      <c r="Q3212" s="172"/>
      <c r="R3212" s="172"/>
      <c r="S3212" s="172"/>
      <c r="T3212" s="173"/>
      <c r="AT3212" s="168" t="s">
        <v>264</v>
      </c>
      <c r="AU3212" s="168" t="s">
        <v>82</v>
      </c>
      <c r="AV3212" s="13" t="s">
        <v>80</v>
      </c>
      <c r="AW3212" s="13" t="s">
        <v>34</v>
      </c>
      <c r="AX3212" s="13" t="s">
        <v>73</v>
      </c>
      <c r="AY3212" s="168" t="s">
        <v>252</v>
      </c>
    </row>
    <row r="3213" spans="2:51" s="14" customFormat="1" ht="11.25">
      <c r="B3213" s="174"/>
      <c r="D3213" s="160" t="s">
        <v>264</v>
      </c>
      <c r="E3213" s="175" t="s">
        <v>3</v>
      </c>
      <c r="F3213" s="176" t="s">
        <v>80</v>
      </c>
      <c r="H3213" s="177">
        <v>1</v>
      </c>
      <c r="I3213" s="178"/>
      <c r="L3213" s="174"/>
      <c r="M3213" s="179"/>
      <c r="N3213" s="180"/>
      <c r="O3213" s="180"/>
      <c r="P3213" s="180"/>
      <c r="Q3213" s="180"/>
      <c r="R3213" s="180"/>
      <c r="S3213" s="180"/>
      <c r="T3213" s="181"/>
      <c r="AT3213" s="175" t="s">
        <v>264</v>
      </c>
      <c r="AU3213" s="175" t="s">
        <v>82</v>
      </c>
      <c r="AV3213" s="14" t="s">
        <v>82</v>
      </c>
      <c r="AW3213" s="14" t="s">
        <v>34</v>
      </c>
      <c r="AX3213" s="14" t="s">
        <v>73</v>
      </c>
      <c r="AY3213" s="175" t="s">
        <v>252</v>
      </c>
    </row>
    <row r="3214" spans="2:51" s="13" customFormat="1" ht="11.25">
      <c r="B3214" s="167"/>
      <c r="D3214" s="160" t="s">
        <v>264</v>
      </c>
      <c r="E3214" s="168" t="s">
        <v>3</v>
      </c>
      <c r="F3214" s="169" t="s">
        <v>8304</v>
      </c>
      <c r="H3214" s="168" t="s">
        <v>3</v>
      </c>
      <c r="I3214" s="170"/>
      <c r="L3214" s="167"/>
      <c r="M3214" s="171"/>
      <c r="N3214" s="172"/>
      <c r="O3214" s="172"/>
      <c r="P3214" s="172"/>
      <c r="Q3214" s="172"/>
      <c r="R3214" s="172"/>
      <c r="S3214" s="172"/>
      <c r="T3214" s="173"/>
      <c r="AT3214" s="168" t="s">
        <v>264</v>
      </c>
      <c r="AU3214" s="168" t="s">
        <v>82</v>
      </c>
      <c r="AV3214" s="13" t="s">
        <v>80</v>
      </c>
      <c r="AW3214" s="13" t="s">
        <v>34</v>
      </c>
      <c r="AX3214" s="13" t="s">
        <v>73</v>
      </c>
      <c r="AY3214" s="168" t="s">
        <v>252</v>
      </c>
    </row>
    <row r="3215" spans="2:51" s="14" customFormat="1" ht="11.25">
      <c r="B3215" s="174"/>
      <c r="D3215" s="160" t="s">
        <v>264</v>
      </c>
      <c r="E3215" s="175" t="s">
        <v>3</v>
      </c>
      <c r="F3215" s="176" t="s">
        <v>80</v>
      </c>
      <c r="H3215" s="177">
        <v>1</v>
      </c>
      <c r="I3215" s="178"/>
      <c r="L3215" s="174"/>
      <c r="M3215" s="179"/>
      <c r="N3215" s="180"/>
      <c r="O3215" s="180"/>
      <c r="P3215" s="180"/>
      <c r="Q3215" s="180"/>
      <c r="R3215" s="180"/>
      <c r="S3215" s="180"/>
      <c r="T3215" s="181"/>
      <c r="AT3215" s="175" t="s">
        <v>264</v>
      </c>
      <c r="AU3215" s="175" t="s">
        <v>82</v>
      </c>
      <c r="AV3215" s="14" t="s">
        <v>82</v>
      </c>
      <c r="AW3215" s="14" t="s">
        <v>34</v>
      </c>
      <c r="AX3215" s="14" t="s">
        <v>73</v>
      </c>
      <c r="AY3215" s="175" t="s">
        <v>252</v>
      </c>
    </row>
    <row r="3216" spans="2:51" s="13" customFormat="1" ht="11.25">
      <c r="B3216" s="167"/>
      <c r="D3216" s="160" t="s">
        <v>264</v>
      </c>
      <c r="E3216" s="168" t="s">
        <v>3</v>
      </c>
      <c r="F3216" s="169" t="s">
        <v>8304</v>
      </c>
      <c r="H3216" s="168" t="s">
        <v>3</v>
      </c>
      <c r="I3216" s="170"/>
      <c r="L3216" s="167"/>
      <c r="M3216" s="171"/>
      <c r="N3216" s="172"/>
      <c r="O3216" s="172"/>
      <c r="P3216" s="172"/>
      <c r="Q3216" s="172"/>
      <c r="R3216" s="172"/>
      <c r="S3216" s="172"/>
      <c r="T3216" s="173"/>
      <c r="AT3216" s="168" t="s">
        <v>264</v>
      </c>
      <c r="AU3216" s="168" t="s">
        <v>82</v>
      </c>
      <c r="AV3216" s="13" t="s">
        <v>80</v>
      </c>
      <c r="AW3216" s="13" t="s">
        <v>34</v>
      </c>
      <c r="AX3216" s="13" t="s">
        <v>73</v>
      </c>
      <c r="AY3216" s="168" t="s">
        <v>252</v>
      </c>
    </row>
    <row r="3217" spans="2:51" s="14" customFormat="1" ht="11.25">
      <c r="B3217" s="174"/>
      <c r="D3217" s="160" t="s">
        <v>264</v>
      </c>
      <c r="E3217" s="175" t="s">
        <v>3</v>
      </c>
      <c r="F3217" s="176" t="s">
        <v>80</v>
      </c>
      <c r="H3217" s="177">
        <v>1</v>
      </c>
      <c r="I3217" s="178"/>
      <c r="L3217" s="174"/>
      <c r="M3217" s="179"/>
      <c r="N3217" s="180"/>
      <c r="O3217" s="180"/>
      <c r="P3217" s="180"/>
      <c r="Q3217" s="180"/>
      <c r="R3217" s="180"/>
      <c r="S3217" s="180"/>
      <c r="T3217" s="181"/>
      <c r="AT3217" s="175" t="s">
        <v>264</v>
      </c>
      <c r="AU3217" s="175" t="s">
        <v>82</v>
      </c>
      <c r="AV3217" s="14" t="s">
        <v>82</v>
      </c>
      <c r="AW3217" s="14" t="s">
        <v>34</v>
      </c>
      <c r="AX3217" s="14" t="s">
        <v>73</v>
      </c>
      <c r="AY3217" s="175" t="s">
        <v>252</v>
      </c>
    </row>
    <row r="3218" spans="2:51" s="13" customFormat="1" ht="11.25">
      <c r="B3218" s="167"/>
      <c r="D3218" s="160" t="s">
        <v>264</v>
      </c>
      <c r="E3218" s="168" t="s">
        <v>3</v>
      </c>
      <c r="F3218" s="169" t="s">
        <v>8304</v>
      </c>
      <c r="H3218" s="168" t="s">
        <v>3</v>
      </c>
      <c r="I3218" s="170"/>
      <c r="L3218" s="167"/>
      <c r="M3218" s="171"/>
      <c r="N3218" s="172"/>
      <c r="O3218" s="172"/>
      <c r="P3218" s="172"/>
      <c r="Q3218" s="172"/>
      <c r="R3218" s="172"/>
      <c r="S3218" s="172"/>
      <c r="T3218" s="173"/>
      <c r="AT3218" s="168" t="s">
        <v>264</v>
      </c>
      <c r="AU3218" s="168" t="s">
        <v>82</v>
      </c>
      <c r="AV3218" s="13" t="s">
        <v>80</v>
      </c>
      <c r="AW3218" s="13" t="s">
        <v>34</v>
      </c>
      <c r="AX3218" s="13" t="s">
        <v>73</v>
      </c>
      <c r="AY3218" s="168" t="s">
        <v>252</v>
      </c>
    </row>
    <row r="3219" spans="2:51" s="14" customFormat="1" ht="11.25">
      <c r="B3219" s="174"/>
      <c r="D3219" s="160" t="s">
        <v>264</v>
      </c>
      <c r="E3219" s="175" t="s">
        <v>3</v>
      </c>
      <c r="F3219" s="176" t="s">
        <v>80</v>
      </c>
      <c r="H3219" s="177">
        <v>1</v>
      </c>
      <c r="I3219" s="178"/>
      <c r="L3219" s="174"/>
      <c r="M3219" s="179"/>
      <c r="N3219" s="180"/>
      <c r="O3219" s="180"/>
      <c r="P3219" s="180"/>
      <c r="Q3219" s="180"/>
      <c r="R3219" s="180"/>
      <c r="S3219" s="180"/>
      <c r="T3219" s="181"/>
      <c r="AT3219" s="175" t="s">
        <v>264</v>
      </c>
      <c r="AU3219" s="175" t="s">
        <v>82</v>
      </c>
      <c r="AV3219" s="14" t="s">
        <v>82</v>
      </c>
      <c r="AW3219" s="14" t="s">
        <v>34</v>
      </c>
      <c r="AX3219" s="14" t="s">
        <v>73</v>
      </c>
      <c r="AY3219" s="175" t="s">
        <v>252</v>
      </c>
    </row>
    <row r="3220" spans="2:51" s="13" customFormat="1" ht="11.25">
      <c r="B3220" s="167"/>
      <c r="D3220" s="160" t="s">
        <v>264</v>
      </c>
      <c r="E3220" s="168" t="s">
        <v>3</v>
      </c>
      <c r="F3220" s="169" t="s">
        <v>8304</v>
      </c>
      <c r="H3220" s="168" t="s">
        <v>3</v>
      </c>
      <c r="I3220" s="170"/>
      <c r="L3220" s="167"/>
      <c r="M3220" s="171"/>
      <c r="N3220" s="172"/>
      <c r="O3220" s="172"/>
      <c r="P3220" s="172"/>
      <c r="Q3220" s="172"/>
      <c r="R3220" s="172"/>
      <c r="S3220" s="172"/>
      <c r="T3220" s="173"/>
      <c r="AT3220" s="168" t="s">
        <v>264</v>
      </c>
      <c r="AU3220" s="168" t="s">
        <v>82</v>
      </c>
      <c r="AV3220" s="13" t="s">
        <v>80</v>
      </c>
      <c r="AW3220" s="13" t="s">
        <v>34</v>
      </c>
      <c r="AX3220" s="13" t="s">
        <v>73</v>
      </c>
      <c r="AY3220" s="168" t="s">
        <v>252</v>
      </c>
    </row>
    <row r="3221" spans="2:51" s="14" customFormat="1" ht="11.25">
      <c r="B3221" s="174"/>
      <c r="D3221" s="160" t="s">
        <v>264</v>
      </c>
      <c r="E3221" s="175" t="s">
        <v>3</v>
      </c>
      <c r="F3221" s="176" t="s">
        <v>80</v>
      </c>
      <c r="H3221" s="177">
        <v>1</v>
      </c>
      <c r="I3221" s="178"/>
      <c r="L3221" s="174"/>
      <c r="M3221" s="179"/>
      <c r="N3221" s="180"/>
      <c r="O3221" s="180"/>
      <c r="P3221" s="180"/>
      <c r="Q3221" s="180"/>
      <c r="R3221" s="180"/>
      <c r="S3221" s="180"/>
      <c r="T3221" s="181"/>
      <c r="AT3221" s="175" t="s">
        <v>264</v>
      </c>
      <c r="AU3221" s="175" t="s">
        <v>82</v>
      </c>
      <c r="AV3221" s="14" t="s">
        <v>82</v>
      </c>
      <c r="AW3221" s="14" t="s">
        <v>34</v>
      </c>
      <c r="AX3221" s="14" t="s">
        <v>73</v>
      </c>
      <c r="AY3221" s="175" t="s">
        <v>252</v>
      </c>
    </row>
    <row r="3222" spans="2:51" s="13" customFormat="1" ht="11.25">
      <c r="B3222" s="167"/>
      <c r="D3222" s="160" t="s">
        <v>264</v>
      </c>
      <c r="E3222" s="168" t="s">
        <v>3</v>
      </c>
      <c r="F3222" s="169" t="s">
        <v>8304</v>
      </c>
      <c r="H3222" s="168" t="s">
        <v>3</v>
      </c>
      <c r="I3222" s="170"/>
      <c r="L3222" s="167"/>
      <c r="M3222" s="171"/>
      <c r="N3222" s="172"/>
      <c r="O3222" s="172"/>
      <c r="P3222" s="172"/>
      <c r="Q3222" s="172"/>
      <c r="R3222" s="172"/>
      <c r="S3222" s="172"/>
      <c r="T3222" s="173"/>
      <c r="AT3222" s="168" t="s">
        <v>264</v>
      </c>
      <c r="AU3222" s="168" t="s">
        <v>82</v>
      </c>
      <c r="AV3222" s="13" t="s">
        <v>80</v>
      </c>
      <c r="AW3222" s="13" t="s">
        <v>34</v>
      </c>
      <c r="AX3222" s="13" t="s">
        <v>73</v>
      </c>
      <c r="AY3222" s="168" t="s">
        <v>252</v>
      </c>
    </row>
    <row r="3223" spans="2:51" s="14" customFormat="1" ht="11.25">
      <c r="B3223" s="174"/>
      <c r="D3223" s="160" t="s">
        <v>264</v>
      </c>
      <c r="E3223" s="175" t="s">
        <v>3</v>
      </c>
      <c r="F3223" s="176" t="s">
        <v>80</v>
      </c>
      <c r="H3223" s="177">
        <v>1</v>
      </c>
      <c r="I3223" s="178"/>
      <c r="L3223" s="174"/>
      <c r="M3223" s="179"/>
      <c r="N3223" s="180"/>
      <c r="O3223" s="180"/>
      <c r="P3223" s="180"/>
      <c r="Q3223" s="180"/>
      <c r="R3223" s="180"/>
      <c r="S3223" s="180"/>
      <c r="T3223" s="181"/>
      <c r="AT3223" s="175" t="s">
        <v>264</v>
      </c>
      <c r="AU3223" s="175" t="s">
        <v>82</v>
      </c>
      <c r="AV3223" s="14" t="s">
        <v>82</v>
      </c>
      <c r="AW3223" s="14" t="s">
        <v>34</v>
      </c>
      <c r="AX3223" s="14" t="s">
        <v>73</v>
      </c>
      <c r="AY3223" s="175" t="s">
        <v>252</v>
      </c>
    </row>
    <row r="3224" spans="2:51" s="13" customFormat="1" ht="11.25">
      <c r="B3224" s="167"/>
      <c r="D3224" s="160" t="s">
        <v>264</v>
      </c>
      <c r="E3224" s="168" t="s">
        <v>3</v>
      </c>
      <c r="F3224" s="169" t="s">
        <v>8304</v>
      </c>
      <c r="H3224" s="168" t="s">
        <v>3</v>
      </c>
      <c r="I3224" s="170"/>
      <c r="L3224" s="167"/>
      <c r="M3224" s="171"/>
      <c r="N3224" s="172"/>
      <c r="O3224" s="172"/>
      <c r="P3224" s="172"/>
      <c r="Q3224" s="172"/>
      <c r="R3224" s="172"/>
      <c r="S3224" s="172"/>
      <c r="T3224" s="173"/>
      <c r="AT3224" s="168" t="s">
        <v>264</v>
      </c>
      <c r="AU3224" s="168" t="s">
        <v>82</v>
      </c>
      <c r="AV3224" s="13" t="s">
        <v>80</v>
      </c>
      <c r="AW3224" s="13" t="s">
        <v>34</v>
      </c>
      <c r="AX3224" s="13" t="s">
        <v>73</v>
      </c>
      <c r="AY3224" s="168" t="s">
        <v>252</v>
      </c>
    </row>
    <row r="3225" spans="2:51" s="14" customFormat="1" ht="11.25">
      <c r="B3225" s="174"/>
      <c r="D3225" s="160" t="s">
        <v>264</v>
      </c>
      <c r="E3225" s="175" t="s">
        <v>3</v>
      </c>
      <c r="F3225" s="176" t="s">
        <v>80</v>
      </c>
      <c r="H3225" s="177">
        <v>1</v>
      </c>
      <c r="I3225" s="178"/>
      <c r="L3225" s="174"/>
      <c r="M3225" s="179"/>
      <c r="N3225" s="180"/>
      <c r="O3225" s="180"/>
      <c r="P3225" s="180"/>
      <c r="Q3225" s="180"/>
      <c r="R3225" s="180"/>
      <c r="S3225" s="180"/>
      <c r="T3225" s="181"/>
      <c r="AT3225" s="175" t="s">
        <v>264</v>
      </c>
      <c r="AU3225" s="175" t="s">
        <v>82</v>
      </c>
      <c r="AV3225" s="14" t="s">
        <v>82</v>
      </c>
      <c r="AW3225" s="14" t="s">
        <v>34</v>
      </c>
      <c r="AX3225" s="14" t="s">
        <v>73</v>
      </c>
      <c r="AY3225" s="175" t="s">
        <v>252</v>
      </c>
    </row>
    <row r="3226" spans="2:51" s="13" customFormat="1" ht="11.25">
      <c r="B3226" s="167"/>
      <c r="D3226" s="160" t="s">
        <v>264</v>
      </c>
      <c r="E3226" s="168" t="s">
        <v>3</v>
      </c>
      <c r="F3226" s="169" t="s">
        <v>8305</v>
      </c>
      <c r="H3226" s="168" t="s">
        <v>3</v>
      </c>
      <c r="I3226" s="170"/>
      <c r="L3226" s="167"/>
      <c r="M3226" s="171"/>
      <c r="N3226" s="172"/>
      <c r="O3226" s="172"/>
      <c r="P3226" s="172"/>
      <c r="Q3226" s="172"/>
      <c r="R3226" s="172"/>
      <c r="S3226" s="172"/>
      <c r="T3226" s="173"/>
      <c r="AT3226" s="168" t="s">
        <v>264</v>
      </c>
      <c r="AU3226" s="168" t="s">
        <v>82</v>
      </c>
      <c r="AV3226" s="13" t="s">
        <v>80</v>
      </c>
      <c r="AW3226" s="13" t="s">
        <v>34</v>
      </c>
      <c r="AX3226" s="13" t="s">
        <v>73</v>
      </c>
      <c r="AY3226" s="168" t="s">
        <v>252</v>
      </c>
    </row>
    <row r="3227" spans="2:51" s="14" customFormat="1" ht="11.25">
      <c r="B3227" s="174"/>
      <c r="D3227" s="160" t="s">
        <v>264</v>
      </c>
      <c r="E3227" s="175" t="s">
        <v>3</v>
      </c>
      <c r="F3227" s="176" t="s">
        <v>80</v>
      </c>
      <c r="H3227" s="177">
        <v>1</v>
      </c>
      <c r="I3227" s="178"/>
      <c r="L3227" s="174"/>
      <c r="M3227" s="179"/>
      <c r="N3227" s="180"/>
      <c r="O3227" s="180"/>
      <c r="P3227" s="180"/>
      <c r="Q3227" s="180"/>
      <c r="R3227" s="180"/>
      <c r="S3227" s="180"/>
      <c r="T3227" s="181"/>
      <c r="AT3227" s="175" t="s">
        <v>264</v>
      </c>
      <c r="AU3227" s="175" t="s">
        <v>82</v>
      </c>
      <c r="AV3227" s="14" t="s">
        <v>82</v>
      </c>
      <c r="AW3227" s="14" t="s">
        <v>34</v>
      </c>
      <c r="AX3227" s="14" t="s">
        <v>73</v>
      </c>
      <c r="AY3227" s="175" t="s">
        <v>252</v>
      </c>
    </row>
    <row r="3228" spans="2:51" s="13" customFormat="1" ht="11.25">
      <c r="B3228" s="167"/>
      <c r="D3228" s="160" t="s">
        <v>264</v>
      </c>
      <c r="E3228" s="168" t="s">
        <v>3</v>
      </c>
      <c r="F3228" s="169" t="s">
        <v>8305</v>
      </c>
      <c r="H3228" s="168" t="s">
        <v>3</v>
      </c>
      <c r="I3228" s="170"/>
      <c r="L3228" s="167"/>
      <c r="M3228" s="171"/>
      <c r="N3228" s="172"/>
      <c r="O3228" s="172"/>
      <c r="P3228" s="172"/>
      <c r="Q3228" s="172"/>
      <c r="R3228" s="172"/>
      <c r="S3228" s="172"/>
      <c r="T3228" s="173"/>
      <c r="AT3228" s="168" t="s">
        <v>264</v>
      </c>
      <c r="AU3228" s="168" t="s">
        <v>82</v>
      </c>
      <c r="AV3228" s="13" t="s">
        <v>80</v>
      </c>
      <c r="AW3228" s="13" t="s">
        <v>34</v>
      </c>
      <c r="AX3228" s="13" t="s">
        <v>73</v>
      </c>
      <c r="AY3228" s="168" t="s">
        <v>252</v>
      </c>
    </row>
    <row r="3229" spans="2:51" s="14" customFormat="1" ht="11.25">
      <c r="B3229" s="174"/>
      <c r="D3229" s="160" t="s">
        <v>264</v>
      </c>
      <c r="E3229" s="175" t="s">
        <v>3</v>
      </c>
      <c r="F3229" s="176" t="s">
        <v>80</v>
      </c>
      <c r="H3229" s="177">
        <v>1</v>
      </c>
      <c r="I3229" s="178"/>
      <c r="L3229" s="174"/>
      <c r="M3229" s="179"/>
      <c r="N3229" s="180"/>
      <c r="O3229" s="180"/>
      <c r="P3229" s="180"/>
      <c r="Q3229" s="180"/>
      <c r="R3229" s="180"/>
      <c r="S3229" s="180"/>
      <c r="T3229" s="181"/>
      <c r="AT3229" s="175" t="s">
        <v>264</v>
      </c>
      <c r="AU3229" s="175" t="s">
        <v>82</v>
      </c>
      <c r="AV3229" s="14" t="s">
        <v>82</v>
      </c>
      <c r="AW3229" s="14" t="s">
        <v>34</v>
      </c>
      <c r="AX3229" s="14" t="s">
        <v>73</v>
      </c>
      <c r="AY3229" s="175" t="s">
        <v>252</v>
      </c>
    </row>
    <row r="3230" spans="2:51" s="13" customFormat="1" ht="11.25">
      <c r="B3230" s="167"/>
      <c r="D3230" s="160" t="s">
        <v>264</v>
      </c>
      <c r="E3230" s="168" t="s">
        <v>3</v>
      </c>
      <c r="F3230" s="169" t="s">
        <v>8305</v>
      </c>
      <c r="H3230" s="168" t="s">
        <v>3</v>
      </c>
      <c r="I3230" s="170"/>
      <c r="L3230" s="167"/>
      <c r="M3230" s="171"/>
      <c r="N3230" s="172"/>
      <c r="O3230" s="172"/>
      <c r="P3230" s="172"/>
      <c r="Q3230" s="172"/>
      <c r="R3230" s="172"/>
      <c r="S3230" s="172"/>
      <c r="T3230" s="173"/>
      <c r="AT3230" s="168" t="s">
        <v>264</v>
      </c>
      <c r="AU3230" s="168" t="s">
        <v>82</v>
      </c>
      <c r="AV3230" s="13" t="s">
        <v>80</v>
      </c>
      <c r="AW3230" s="13" t="s">
        <v>34</v>
      </c>
      <c r="AX3230" s="13" t="s">
        <v>73</v>
      </c>
      <c r="AY3230" s="168" t="s">
        <v>252</v>
      </c>
    </row>
    <row r="3231" spans="2:51" s="14" customFormat="1" ht="11.25">
      <c r="B3231" s="174"/>
      <c r="D3231" s="160" t="s">
        <v>264</v>
      </c>
      <c r="E3231" s="175" t="s">
        <v>3</v>
      </c>
      <c r="F3231" s="176" t="s">
        <v>80</v>
      </c>
      <c r="H3231" s="177">
        <v>1</v>
      </c>
      <c r="I3231" s="178"/>
      <c r="L3231" s="174"/>
      <c r="M3231" s="179"/>
      <c r="N3231" s="180"/>
      <c r="O3231" s="180"/>
      <c r="P3231" s="180"/>
      <c r="Q3231" s="180"/>
      <c r="R3231" s="180"/>
      <c r="S3231" s="180"/>
      <c r="T3231" s="181"/>
      <c r="AT3231" s="175" t="s">
        <v>264</v>
      </c>
      <c r="AU3231" s="175" t="s">
        <v>82</v>
      </c>
      <c r="AV3231" s="14" t="s">
        <v>82</v>
      </c>
      <c r="AW3231" s="14" t="s">
        <v>34</v>
      </c>
      <c r="AX3231" s="14" t="s">
        <v>73</v>
      </c>
      <c r="AY3231" s="175" t="s">
        <v>252</v>
      </c>
    </row>
    <row r="3232" spans="2:51" s="13" customFormat="1" ht="11.25">
      <c r="B3232" s="167"/>
      <c r="D3232" s="160" t="s">
        <v>264</v>
      </c>
      <c r="E3232" s="168" t="s">
        <v>3</v>
      </c>
      <c r="F3232" s="169" t="s">
        <v>8305</v>
      </c>
      <c r="H3232" s="168" t="s">
        <v>3</v>
      </c>
      <c r="I3232" s="170"/>
      <c r="L3232" s="167"/>
      <c r="M3232" s="171"/>
      <c r="N3232" s="172"/>
      <c r="O3232" s="172"/>
      <c r="P3232" s="172"/>
      <c r="Q3232" s="172"/>
      <c r="R3232" s="172"/>
      <c r="S3232" s="172"/>
      <c r="T3232" s="173"/>
      <c r="AT3232" s="168" t="s">
        <v>264</v>
      </c>
      <c r="AU3232" s="168" t="s">
        <v>82</v>
      </c>
      <c r="AV3232" s="13" t="s">
        <v>80</v>
      </c>
      <c r="AW3232" s="13" t="s">
        <v>34</v>
      </c>
      <c r="AX3232" s="13" t="s">
        <v>73</v>
      </c>
      <c r="AY3232" s="168" t="s">
        <v>252</v>
      </c>
    </row>
    <row r="3233" spans="2:51" s="14" customFormat="1" ht="11.25">
      <c r="B3233" s="174"/>
      <c r="D3233" s="160" t="s">
        <v>264</v>
      </c>
      <c r="E3233" s="175" t="s">
        <v>3</v>
      </c>
      <c r="F3233" s="176" t="s">
        <v>80</v>
      </c>
      <c r="H3233" s="177">
        <v>1</v>
      </c>
      <c r="I3233" s="178"/>
      <c r="L3233" s="174"/>
      <c r="M3233" s="179"/>
      <c r="N3233" s="180"/>
      <c r="O3233" s="180"/>
      <c r="P3233" s="180"/>
      <c r="Q3233" s="180"/>
      <c r="R3233" s="180"/>
      <c r="S3233" s="180"/>
      <c r="T3233" s="181"/>
      <c r="AT3233" s="175" t="s">
        <v>264</v>
      </c>
      <c r="AU3233" s="175" t="s">
        <v>82</v>
      </c>
      <c r="AV3233" s="14" t="s">
        <v>82</v>
      </c>
      <c r="AW3233" s="14" t="s">
        <v>34</v>
      </c>
      <c r="AX3233" s="14" t="s">
        <v>73</v>
      </c>
      <c r="AY3233" s="175" t="s">
        <v>252</v>
      </c>
    </row>
    <row r="3234" spans="2:51" s="13" customFormat="1" ht="11.25">
      <c r="B3234" s="167"/>
      <c r="D3234" s="160" t="s">
        <v>264</v>
      </c>
      <c r="E3234" s="168" t="s">
        <v>3</v>
      </c>
      <c r="F3234" s="169" t="s">
        <v>8305</v>
      </c>
      <c r="H3234" s="168" t="s">
        <v>3</v>
      </c>
      <c r="I3234" s="170"/>
      <c r="L3234" s="167"/>
      <c r="M3234" s="171"/>
      <c r="N3234" s="172"/>
      <c r="O3234" s="172"/>
      <c r="P3234" s="172"/>
      <c r="Q3234" s="172"/>
      <c r="R3234" s="172"/>
      <c r="S3234" s="172"/>
      <c r="T3234" s="173"/>
      <c r="AT3234" s="168" t="s">
        <v>264</v>
      </c>
      <c r="AU3234" s="168" t="s">
        <v>82</v>
      </c>
      <c r="AV3234" s="13" t="s">
        <v>80</v>
      </c>
      <c r="AW3234" s="13" t="s">
        <v>34</v>
      </c>
      <c r="AX3234" s="13" t="s">
        <v>73</v>
      </c>
      <c r="AY3234" s="168" t="s">
        <v>252</v>
      </c>
    </row>
    <row r="3235" spans="2:51" s="14" customFormat="1" ht="11.25">
      <c r="B3235" s="174"/>
      <c r="D3235" s="160" t="s">
        <v>264</v>
      </c>
      <c r="E3235" s="175" t="s">
        <v>3</v>
      </c>
      <c r="F3235" s="176" t="s">
        <v>80</v>
      </c>
      <c r="H3235" s="177">
        <v>1</v>
      </c>
      <c r="I3235" s="178"/>
      <c r="L3235" s="174"/>
      <c r="M3235" s="179"/>
      <c r="N3235" s="180"/>
      <c r="O3235" s="180"/>
      <c r="P3235" s="180"/>
      <c r="Q3235" s="180"/>
      <c r="R3235" s="180"/>
      <c r="S3235" s="180"/>
      <c r="T3235" s="181"/>
      <c r="AT3235" s="175" t="s">
        <v>264</v>
      </c>
      <c r="AU3235" s="175" t="s">
        <v>82</v>
      </c>
      <c r="AV3235" s="14" t="s">
        <v>82</v>
      </c>
      <c r="AW3235" s="14" t="s">
        <v>34</v>
      </c>
      <c r="AX3235" s="14" t="s">
        <v>73</v>
      </c>
      <c r="AY3235" s="175" t="s">
        <v>252</v>
      </c>
    </row>
    <row r="3236" spans="2:51" s="13" customFormat="1" ht="11.25">
      <c r="B3236" s="167"/>
      <c r="D3236" s="160" t="s">
        <v>264</v>
      </c>
      <c r="E3236" s="168" t="s">
        <v>3</v>
      </c>
      <c r="F3236" s="169" t="s">
        <v>8305</v>
      </c>
      <c r="H3236" s="168" t="s">
        <v>3</v>
      </c>
      <c r="I3236" s="170"/>
      <c r="L3236" s="167"/>
      <c r="M3236" s="171"/>
      <c r="N3236" s="172"/>
      <c r="O3236" s="172"/>
      <c r="P3236" s="172"/>
      <c r="Q3236" s="172"/>
      <c r="R3236" s="172"/>
      <c r="S3236" s="172"/>
      <c r="T3236" s="173"/>
      <c r="AT3236" s="168" t="s">
        <v>264</v>
      </c>
      <c r="AU3236" s="168" t="s">
        <v>82</v>
      </c>
      <c r="AV3236" s="13" t="s">
        <v>80</v>
      </c>
      <c r="AW3236" s="13" t="s">
        <v>34</v>
      </c>
      <c r="AX3236" s="13" t="s">
        <v>73</v>
      </c>
      <c r="AY3236" s="168" t="s">
        <v>252</v>
      </c>
    </row>
    <row r="3237" spans="2:51" s="14" customFormat="1" ht="11.25">
      <c r="B3237" s="174"/>
      <c r="D3237" s="160" t="s">
        <v>264</v>
      </c>
      <c r="E3237" s="175" t="s">
        <v>3</v>
      </c>
      <c r="F3237" s="176" t="s">
        <v>80</v>
      </c>
      <c r="H3237" s="177">
        <v>1</v>
      </c>
      <c r="I3237" s="178"/>
      <c r="L3237" s="174"/>
      <c r="M3237" s="179"/>
      <c r="N3237" s="180"/>
      <c r="O3237" s="180"/>
      <c r="P3237" s="180"/>
      <c r="Q3237" s="180"/>
      <c r="R3237" s="180"/>
      <c r="S3237" s="180"/>
      <c r="T3237" s="181"/>
      <c r="AT3237" s="175" t="s">
        <v>264</v>
      </c>
      <c r="AU3237" s="175" t="s">
        <v>82</v>
      </c>
      <c r="AV3237" s="14" t="s">
        <v>82</v>
      </c>
      <c r="AW3237" s="14" t="s">
        <v>34</v>
      </c>
      <c r="AX3237" s="14" t="s">
        <v>73</v>
      </c>
      <c r="AY3237" s="175" t="s">
        <v>252</v>
      </c>
    </row>
    <row r="3238" spans="2:51" s="13" customFormat="1" ht="11.25">
      <c r="B3238" s="167"/>
      <c r="D3238" s="160" t="s">
        <v>264</v>
      </c>
      <c r="E3238" s="168" t="s">
        <v>3</v>
      </c>
      <c r="F3238" s="169" t="s">
        <v>8305</v>
      </c>
      <c r="H3238" s="168" t="s">
        <v>3</v>
      </c>
      <c r="I3238" s="170"/>
      <c r="L3238" s="167"/>
      <c r="M3238" s="171"/>
      <c r="N3238" s="172"/>
      <c r="O3238" s="172"/>
      <c r="P3238" s="172"/>
      <c r="Q3238" s="172"/>
      <c r="R3238" s="172"/>
      <c r="S3238" s="172"/>
      <c r="T3238" s="173"/>
      <c r="AT3238" s="168" t="s">
        <v>264</v>
      </c>
      <c r="AU3238" s="168" t="s">
        <v>82</v>
      </c>
      <c r="AV3238" s="13" t="s">
        <v>80</v>
      </c>
      <c r="AW3238" s="13" t="s">
        <v>34</v>
      </c>
      <c r="AX3238" s="13" t="s">
        <v>73</v>
      </c>
      <c r="AY3238" s="168" t="s">
        <v>252</v>
      </c>
    </row>
    <row r="3239" spans="2:51" s="14" customFormat="1" ht="11.25">
      <c r="B3239" s="174"/>
      <c r="D3239" s="160" t="s">
        <v>264</v>
      </c>
      <c r="E3239" s="175" t="s">
        <v>3</v>
      </c>
      <c r="F3239" s="176" t="s">
        <v>80</v>
      </c>
      <c r="H3239" s="177">
        <v>1</v>
      </c>
      <c r="I3239" s="178"/>
      <c r="L3239" s="174"/>
      <c r="M3239" s="179"/>
      <c r="N3239" s="180"/>
      <c r="O3239" s="180"/>
      <c r="P3239" s="180"/>
      <c r="Q3239" s="180"/>
      <c r="R3239" s="180"/>
      <c r="S3239" s="180"/>
      <c r="T3239" s="181"/>
      <c r="AT3239" s="175" t="s">
        <v>264</v>
      </c>
      <c r="AU3239" s="175" t="s">
        <v>82</v>
      </c>
      <c r="AV3239" s="14" t="s">
        <v>82</v>
      </c>
      <c r="AW3239" s="14" t="s">
        <v>34</v>
      </c>
      <c r="AX3239" s="14" t="s">
        <v>73</v>
      </c>
      <c r="AY3239" s="175" t="s">
        <v>252</v>
      </c>
    </row>
    <row r="3240" spans="2:51" s="13" customFormat="1" ht="11.25">
      <c r="B3240" s="167"/>
      <c r="D3240" s="160" t="s">
        <v>264</v>
      </c>
      <c r="E3240" s="168" t="s">
        <v>3</v>
      </c>
      <c r="F3240" s="169" t="s">
        <v>8305</v>
      </c>
      <c r="H3240" s="168" t="s">
        <v>3</v>
      </c>
      <c r="I3240" s="170"/>
      <c r="L3240" s="167"/>
      <c r="M3240" s="171"/>
      <c r="N3240" s="172"/>
      <c r="O3240" s="172"/>
      <c r="P3240" s="172"/>
      <c r="Q3240" s="172"/>
      <c r="R3240" s="172"/>
      <c r="S3240" s="172"/>
      <c r="T3240" s="173"/>
      <c r="AT3240" s="168" t="s">
        <v>264</v>
      </c>
      <c r="AU3240" s="168" t="s">
        <v>82</v>
      </c>
      <c r="AV3240" s="13" t="s">
        <v>80</v>
      </c>
      <c r="AW3240" s="13" t="s">
        <v>34</v>
      </c>
      <c r="AX3240" s="13" t="s">
        <v>73</v>
      </c>
      <c r="AY3240" s="168" t="s">
        <v>252</v>
      </c>
    </row>
    <row r="3241" spans="2:51" s="14" customFormat="1" ht="11.25">
      <c r="B3241" s="174"/>
      <c r="D3241" s="160" t="s">
        <v>264</v>
      </c>
      <c r="E3241" s="175" t="s">
        <v>3</v>
      </c>
      <c r="F3241" s="176" t="s">
        <v>80</v>
      </c>
      <c r="H3241" s="177">
        <v>1</v>
      </c>
      <c r="I3241" s="178"/>
      <c r="L3241" s="174"/>
      <c r="M3241" s="179"/>
      <c r="N3241" s="180"/>
      <c r="O3241" s="180"/>
      <c r="P3241" s="180"/>
      <c r="Q3241" s="180"/>
      <c r="R3241" s="180"/>
      <c r="S3241" s="180"/>
      <c r="T3241" s="181"/>
      <c r="AT3241" s="175" t="s">
        <v>264</v>
      </c>
      <c r="AU3241" s="175" t="s">
        <v>82</v>
      </c>
      <c r="AV3241" s="14" t="s">
        <v>82</v>
      </c>
      <c r="AW3241" s="14" t="s">
        <v>34</v>
      </c>
      <c r="AX3241" s="14" t="s">
        <v>73</v>
      </c>
      <c r="AY3241" s="175" t="s">
        <v>252</v>
      </c>
    </row>
    <row r="3242" spans="2:51" s="13" customFormat="1" ht="11.25">
      <c r="B3242" s="167"/>
      <c r="D3242" s="160" t="s">
        <v>264</v>
      </c>
      <c r="E3242" s="168" t="s">
        <v>3</v>
      </c>
      <c r="F3242" s="169" t="s">
        <v>8305</v>
      </c>
      <c r="H3242" s="168" t="s">
        <v>3</v>
      </c>
      <c r="I3242" s="170"/>
      <c r="L3242" s="167"/>
      <c r="M3242" s="171"/>
      <c r="N3242" s="172"/>
      <c r="O3242" s="172"/>
      <c r="P3242" s="172"/>
      <c r="Q3242" s="172"/>
      <c r="R3242" s="172"/>
      <c r="S3242" s="172"/>
      <c r="T3242" s="173"/>
      <c r="AT3242" s="168" t="s">
        <v>264</v>
      </c>
      <c r="AU3242" s="168" t="s">
        <v>82</v>
      </c>
      <c r="AV3242" s="13" t="s">
        <v>80</v>
      </c>
      <c r="AW3242" s="13" t="s">
        <v>34</v>
      </c>
      <c r="AX3242" s="13" t="s">
        <v>73</v>
      </c>
      <c r="AY3242" s="168" t="s">
        <v>252</v>
      </c>
    </row>
    <row r="3243" spans="2:51" s="14" customFormat="1" ht="11.25">
      <c r="B3243" s="174"/>
      <c r="D3243" s="160" t="s">
        <v>264</v>
      </c>
      <c r="E3243" s="175" t="s">
        <v>3</v>
      </c>
      <c r="F3243" s="176" t="s">
        <v>80</v>
      </c>
      <c r="H3243" s="177">
        <v>1</v>
      </c>
      <c r="I3243" s="178"/>
      <c r="L3243" s="174"/>
      <c r="M3243" s="179"/>
      <c r="N3243" s="180"/>
      <c r="O3243" s="180"/>
      <c r="P3243" s="180"/>
      <c r="Q3243" s="180"/>
      <c r="R3243" s="180"/>
      <c r="S3243" s="180"/>
      <c r="T3243" s="181"/>
      <c r="AT3243" s="175" t="s">
        <v>264</v>
      </c>
      <c r="AU3243" s="175" t="s">
        <v>82</v>
      </c>
      <c r="AV3243" s="14" t="s">
        <v>82</v>
      </c>
      <c r="AW3243" s="14" t="s">
        <v>34</v>
      </c>
      <c r="AX3243" s="14" t="s">
        <v>73</v>
      </c>
      <c r="AY3243" s="175" t="s">
        <v>252</v>
      </c>
    </row>
    <row r="3244" spans="2:51" s="13" customFormat="1" ht="11.25">
      <c r="B3244" s="167"/>
      <c r="D3244" s="160" t="s">
        <v>264</v>
      </c>
      <c r="E3244" s="168" t="s">
        <v>3</v>
      </c>
      <c r="F3244" s="169" t="s">
        <v>8305</v>
      </c>
      <c r="H3244" s="168" t="s">
        <v>3</v>
      </c>
      <c r="I3244" s="170"/>
      <c r="L3244" s="167"/>
      <c r="M3244" s="171"/>
      <c r="N3244" s="172"/>
      <c r="O3244" s="172"/>
      <c r="P3244" s="172"/>
      <c r="Q3244" s="172"/>
      <c r="R3244" s="172"/>
      <c r="S3244" s="172"/>
      <c r="T3244" s="173"/>
      <c r="AT3244" s="168" t="s">
        <v>264</v>
      </c>
      <c r="AU3244" s="168" t="s">
        <v>82</v>
      </c>
      <c r="AV3244" s="13" t="s">
        <v>80</v>
      </c>
      <c r="AW3244" s="13" t="s">
        <v>34</v>
      </c>
      <c r="AX3244" s="13" t="s">
        <v>73</v>
      </c>
      <c r="AY3244" s="168" t="s">
        <v>252</v>
      </c>
    </row>
    <row r="3245" spans="2:51" s="14" customFormat="1" ht="11.25">
      <c r="B3245" s="174"/>
      <c r="D3245" s="160" t="s">
        <v>264</v>
      </c>
      <c r="E3245" s="175" t="s">
        <v>3</v>
      </c>
      <c r="F3245" s="176" t="s">
        <v>80</v>
      </c>
      <c r="H3245" s="177">
        <v>1</v>
      </c>
      <c r="I3245" s="178"/>
      <c r="L3245" s="174"/>
      <c r="M3245" s="179"/>
      <c r="N3245" s="180"/>
      <c r="O3245" s="180"/>
      <c r="P3245" s="180"/>
      <c r="Q3245" s="180"/>
      <c r="R3245" s="180"/>
      <c r="S3245" s="180"/>
      <c r="T3245" s="181"/>
      <c r="AT3245" s="175" t="s">
        <v>264</v>
      </c>
      <c r="AU3245" s="175" t="s">
        <v>82</v>
      </c>
      <c r="AV3245" s="14" t="s">
        <v>82</v>
      </c>
      <c r="AW3245" s="14" t="s">
        <v>34</v>
      </c>
      <c r="AX3245" s="14" t="s">
        <v>73</v>
      </c>
      <c r="AY3245" s="175" t="s">
        <v>252</v>
      </c>
    </row>
    <row r="3246" spans="2:51" s="13" customFormat="1" ht="11.25">
      <c r="B3246" s="167"/>
      <c r="D3246" s="160" t="s">
        <v>264</v>
      </c>
      <c r="E3246" s="168" t="s">
        <v>3</v>
      </c>
      <c r="F3246" s="169" t="s">
        <v>8305</v>
      </c>
      <c r="H3246" s="168" t="s">
        <v>3</v>
      </c>
      <c r="I3246" s="170"/>
      <c r="L3246" s="167"/>
      <c r="M3246" s="171"/>
      <c r="N3246" s="172"/>
      <c r="O3246" s="172"/>
      <c r="P3246" s="172"/>
      <c r="Q3246" s="172"/>
      <c r="R3246" s="172"/>
      <c r="S3246" s="172"/>
      <c r="T3246" s="173"/>
      <c r="AT3246" s="168" t="s">
        <v>264</v>
      </c>
      <c r="AU3246" s="168" t="s">
        <v>82</v>
      </c>
      <c r="AV3246" s="13" t="s">
        <v>80</v>
      </c>
      <c r="AW3246" s="13" t="s">
        <v>34</v>
      </c>
      <c r="AX3246" s="13" t="s">
        <v>73</v>
      </c>
      <c r="AY3246" s="168" t="s">
        <v>252</v>
      </c>
    </row>
    <row r="3247" spans="2:51" s="14" customFormat="1" ht="11.25">
      <c r="B3247" s="174"/>
      <c r="D3247" s="160" t="s">
        <v>264</v>
      </c>
      <c r="E3247" s="175" t="s">
        <v>3</v>
      </c>
      <c r="F3247" s="176" t="s">
        <v>80</v>
      </c>
      <c r="H3247" s="177">
        <v>1</v>
      </c>
      <c r="I3247" s="178"/>
      <c r="L3247" s="174"/>
      <c r="M3247" s="179"/>
      <c r="N3247" s="180"/>
      <c r="O3247" s="180"/>
      <c r="P3247" s="180"/>
      <c r="Q3247" s="180"/>
      <c r="R3247" s="180"/>
      <c r="S3247" s="180"/>
      <c r="T3247" s="181"/>
      <c r="AT3247" s="175" t="s">
        <v>264</v>
      </c>
      <c r="AU3247" s="175" t="s">
        <v>82</v>
      </c>
      <c r="AV3247" s="14" t="s">
        <v>82</v>
      </c>
      <c r="AW3247" s="14" t="s">
        <v>34</v>
      </c>
      <c r="AX3247" s="14" t="s">
        <v>73</v>
      </c>
      <c r="AY3247" s="175" t="s">
        <v>252</v>
      </c>
    </row>
    <row r="3248" spans="2:51" s="13" customFormat="1" ht="11.25">
      <c r="B3248" s="167"/>
      <c r="D3248" s="160" t="s">
        <v>264</v>
      </c>
      <c r="E3248" s="168" t="s">
        <v>3</v>
      </c>
      <c r="F3248" s="169" t="s">
        <v>8306</v>
      </c>
      <c r="H3248" s="168" t="s">
        <v>3</v>
      </c>
      <c r="I3248" s="170"/>
      <c r="L3248" s="167"/>
      <c r="M3248" s="171"/>
      <c r="N3248" s="172"/>
      <c r="O3248" s="172"/>
      <c r="P3248" s="172"/>
      <c r="Q3248" s="172"/>
      <c r="R3248" s="172"/>
      <c r="S3248" s="172"/>
      <c r="T3248" s="173"/>
      <c r="AT3248" s="168" t="s">
        <v>264</v>
      </c>
      <c r="AU3248" s="168" t="s">
        <v>82</v>
      </c>
      <c r="AV3248" s="13" t="s">
        <v>80</v>
      </c>
      <c r="AW3248" s="13" t="s">
        <v>34</v>
      </c>
      <c r="AX3248" s="13" t="s">
        <v>73</v>
      </c>
      <c r="AY3248" s="168" t="s">
        <v>252</v>
      </c>
    </row>
    <row r="3249" spans="2:51" s="14" customFormat="1" ht="11.25">
      <c r="B3249" s="174"/>
      <c r="D3249" s="160" t="s">
        <v>264</v>
      </c>
      <c r="E3249" s="175" t="s">
        <v>3</v>
      </c>
      <c r="F3249" s="176" t="s">
        <v>80</v>
      </c>
      <c r="H3249" s="177">
        <v>1</v>
      </c>
      <c r="I3249" s="178"/>
      <c r="L3249" s="174"/>
      <c r="M3249" s="179"/>
      <c r="N3249" s="180"/>
      <c r="O3249" s="180"/>
      <c r="P3249" s="180"/>
      <c r="Q3249" s="180"/>
      <c r="R3249" s="180"/>
      <c r="S3249" s="180"/>
      <c r="T3249" s="181"/>
      <c r="AT3249" s="175" t="s">
        <v>264</v>
      </c>
      <c r="AU3249" s="175" t="s">
        <v>82</v>
      </c>
      <c r="AV3249" s="14" t="s">
        <v>82</v>
      </c>
      <c r="AW3249" s="14" t="s">
        <v>34</v>
      </c>
      <c r="AX3249" s="14" t="s">
        <v>73</v>
      </c>
      <c r="AY3249" s="175" t="s">
        <v>252</v>
      </c>
    </row>
    <row r="3250" spans="2:51" s="13" customFormat="1" ht="11.25">
      <c r="B3250" s="167"/>
      <c r="D3250" s="160" t="s">
        <v>264</v>
      </c>
      <c r="E3250" s="168" t="s">
        <v>3</v>
      </c>
      <c r="F3250" s="169" t="s">
        <v>8306</v>
      </c>
      <c r="H3250" s="168" t="s">
        <v>3</v>
      </c>
      <c r="I3250" s="170"/>
      <c r="L3250" s="167"/>
      <c r="M3250" s="171"/>
      <c r="N3250" s="172"/>
      <c r="O3250" s="172"/>
      <c r="P3250" s="172"/>
      <c r="Q3250" s="172"/>
      <c r="R3250" s="172"/>
      <c r="S3250" s="172"/>
      <c r="T3250" s="173"/>
      <c r="AT3250" s="168" t="s">
        <v>264</v>
      </c>
      <c r="AU3250" s="168" t="s">
        <v>82</v>
      </c>
      <c r="AV3250" s="13" t="s">
        <v>80</v>
      </c>
      <c r="AW3250" s="13" t="s">
        <v>34</v>
      </c>
      <c r="AX3250" s="13" t="s">
        <v>73</v>
      </c>
      <c r="AY3250" s="168" t="s">
        <v>252</v>
      </c>
    </row>
    <row r="3251" spans="2:51" s="14" customFormat="1" ht="11.25">
      <c r="B3251" s="174"/>
      <c r="D3251" s="160" t="s">
        <v>264</v>
      </c>
      <c r="E3251" s="175" t="s">
        <v>3</v>
      </c>
      <c r="F3251" s="176" t="s">
        <v>80</v>
      </c>
      <c r="H3251" s="177">
        <v>1</v>
      </c>
      <c r="I3251" s="178"/>
      <c r="L3251" s="174"/>
      <c r="M3251" s="179"/>
      <c r="N3251" s="180"/>
      <c r="O3251" s="180"/>
      <c r="P3251" s="180"/>
      <c r="Q3251" s="180"/>
      <c r="R3251" s="180"/>
      <c r="S3251" s="180"/>
      <c r="T3251" s="181"/>
      <c r="AT3251" s="175" t="s">
        <v>264</v>
      </c>
      <c r="AU3251" s="175" t="s">
        <v>82</v>
      </c>
      <c r="AV3251" s="14" t="s">
        <v>82</v>
      </c>
      <c r="AW3251" s="14" t="s">
        <v>34</v>
      </c>
      <c r="AX3251" s="14" t="s">
        <v>73</v>
      </c>
      <c r="AY3251" s="175" t="s">
        <v>252</v>
      </c>
    </row>
    <row r="3252" spans="2:51" s="13" customFormat="1" ht="11.25">
      <c r="B3252" s="167"/>
      <c r="D3252" s="160" t="s">
        <v>264</v>
      </c>
      <c r="E3252" s="168" t="s">
        <v>3</v>
      </c>
      <c r="F3252" s="169" t="s">
        <v>8306</v>
      </c>
      <c r="H3252" s="168" t="s">
        <v>3</v>
      </c>
      <c r="I3252" s="170"/>
      <c r="L3252" s="167"/>
      <c r="M3252" s="171"/>
      <c r="N3252" s="172"/>
      <c r="O3252" s="172"/>
      <c r="P3252" s="172"/>
      <c r="Q3252" s="172"/>
      <c r="R3252" s="172"/>
      <c r="S3252" s="172"/>
      <c r="T3252" s="173"/>
      <c r="AT3252" s="168" t="s">
        <v>264</v>
      </c>
      <c r="AU3252" s="168" t="s">
        <v>82</v>
      </c>
      <c r="AV3252" s="13" t="s">
        <v>80</v>
      </c>
      <c r="AW3252" s="13" t="s">
        <v>34</v>
      </c>
      <c r="AX3252" s="13" t="s">
        <v>73</v>
      </c>
      <c r="AY3252" s="168" t="s">
        <v>252</v>
      </c>
    </row>
    <row r="3253" spans="2:51" s="14" customFormat="1" ht="11.25">
      <c r="B3253" s="174"/>
      <c r="D3253" s="160" t="s">
        <v>264</v>
      </c>
      <c r="E3253" s="175" t="s">
        <v>3</v>
      </c>
      <c r="F3253" s="176" t="s">
        <v>80</v>
      </c>
      <c r="H3253" s="177">
        <v>1</v>
      </c>
      <c r="I3253" s="178"/>
      <c r="L3253" s="174"/>
      <c r="M3253" s="179"/>
      <c r="N3253" s="180"/>
      <c r="O3253" s="180"/>
      <c r="P3253" s="180"/>
      <c r="Q3253" s="180"/>
      <c r="R3253" s="180"/>
      <c r="S3253" s="180"/>
      <c r="T3253" s="181"/>
      <c r="AT3253" s="175" t="s">
        <v>264</v>
      </c>
      <c r="AU3253" s="175" t="s">
        <v>82</v>
      </c>
      <c r="AV3253" s="14" t="s">
        <v>82</v>
      </c>
      <c r="AW3253" s="14" t="s">
        <v>34</v>
      </c>
      <c r="AX3253" s="14" t="s">
        <v>73</v>
      </c>
      <c r="AY3253" s="175" t="s">
        <v>252</v>
      </c>
    </row>
    <row r="3254" spans="2:51" s="13" customFormat="1" ht="11.25">
      <c r="B3254" s="167"/>
      <c r="D3254" s="160" t="s">
        <v>264</v>
      </c>
      <c r="E3254" s="168" t="s">
        <v>3</v>
      </c>
      <c r="F3254" s="169" t="s">
        <v>8307</v>
      </c>
      <c r="H3254" s="168" t="s">
        <v>3</v>
      </c>
      <c r="I3254" s="170"/>
      <c r="L3254" s="167"/>
      <c r="M3254" s="171"/>
      <c r="N3254" s="172"/>
      <c r="O3254" s="172"/>
      <c r="P3254" s="172"/>
      <c r="Q3254" s="172"/>
      <c r="R3254" s="172"/>
      <c r="S3254" s="172"/>
      <c r="T3254" s="173"/>
      <c r="AT3254" s="168" t="s">
        <v>264</v>
      </c>
      <c r="AU3254" s="168" t="s">
        <v>82</v>
      </c>
      <c r="AV3254" s="13" t="s">
        <v>80</v>
      </c>
      <c r="AW3254" s="13" t="s">
        <v>34</v>
      </c>
      <c r="AX3254" s="13" t="s">
        <v>73</v>
      </c>
      <c r="AY3254" s="168" t="s">
        <v>252</v>
      </c>
    </row>
    <row r="3255" spans="2:51" s="14" customFormat="1" ht="11.25">
      <c r="B3255" s="174"/>
      <c r="D3255" s="160" t="s">
        <v>264</v>
      </c>
      <c r="E3255" s="175" t="s">
        <v>3</v>
      </c>
      <c r="F3255" s="176" t="s">
        <v>80</v>
      </c>
      <c r="H3255" s="177">
        <v>1</v>
      </c>
      <c r="I3255" s="178"/>
      <c r="L3255" s="174"/>
      <c r="M3255" s="179"/>
      <c r="N3255" s="180"/>
      <c r="O3255" s="180"/>
      <c r="P3255" s="180"/>
      <c r="Q3255" s="180"/>
      <c r="R3255" s="180"/>
      <c r="S3255" s="180"/>
      <c r="T3255" s="181"/>
      <c r="AT3255" s="175" t="s">
        <v>264</v>
      </c>
      <c r="AU3255" s="175" t="s">
        <v>82</v>
      </c>
      <c r="AV3255" s="14" t="s">
        <v>82</v>
      </c>
      <c r="AW3255" s="14" t="s">
        <v>34</v>
      </c>
      <c r="AX3255" s="14" t="s">
        <v>73</v>
      </c>
      <c r="AY3255" s="175" t="s">
        <v>252</v>
      </c>
    </row>
    <row r="3256" spans="2:51" s="13" customFormat="1" ht="11.25">
      <c r="B3256" s="167"/>
      <c r="D3256" s="160" t="s">
        <v>264</v>
      </c>
      <c r="E3256" s="168" t="s">
        <v>3</v>
      </c>
      <c r="F3256" s="169" t="s">
        <v>8307</v>
      </c>
      <c r="H3256" s="168" t="s">
        <v>3</v>
      </c>
      <c r="I3256" s="170"/>
      <c r="L3256" s="167"/>
      <c r="M3256" s="171"/>
      <c r="N3256" s="172"/>
      <c r="O3256" s="172"/>
      <c r="P3256" s="172"/>
      <c r="Q3256" s="172"/>
      <c r="R3256" s="172"/>
      <c r="S3256" s="172"/>
      <c r="T3256" s="173"/>
      <c r="AT3256" s="168" t="s">
        <v>264</v>
      </c>
      <c r="AU3256" s="168" t="s">
        <v>82</v>
      </c>
      <c r="AV3256" s="13" t="s">
        <v>80</v>
      </c>
      <c r="AW3256" s="13" t="s">
        <v>34</v>
      </c>
      <c r="AX3256" s="13" t="s">
        <v>73</v>
      </c>
      <c r="AY3256" s="168" t="s">
        <v>252</v>
      </c>
    </row>
    <row r="3257" spans="2:51" s="14" customFormat="1" ht="11.25">
      <c r="B3257" s="174"/>
      <c r="D3257" s="160" t="s">
        <v>264</v>
      </c>
      <c r="E3257" s="175" t="s">
        <v>3</v>
      </c>
      <c r="F3257" s="176" t="s">
        <v>80</v>
      </c>
      <c r="H3257" s="177">
        <v>1</v>
      </c>
      <c r="I3257" s="178"/>
      <c r="L3257" s="174"/>
      <c r="M3257" s="179"/>
      <c r="N3257" s="180"/>
      <c r="O3257" s="180"/>
      <c r="P3257" s="180"/>
      <c r="Q3257" s="180"/>
      <c r="R3257" s="180"/>
      <c r="S3257" s="180"/>
      <c r="T3257" s="181"/>
      <c r="AT3257" s="175" t="s">
        <v>264</v>
      </c>
      <c r="AU3257" s="175" t="s">
        <v>82</v>
      </c>
      <c r="AV3257" s="14" t="s">
        <v>82</v>
      </c>
      <c r="AW3257" s="14" t="s">
        <v>34</v>
      </c>
      <c r="AX3257" s="14" t="s">
        <v>73</v>
      </c>
      <c r="AY3257" s="175" t="s">
        <v>252</v>
      </c>
    </row>
    <row r="3258" spans="2:51" s="13" customFormat="1" ht="11.25">
      <c r="B3258" s="167"/>
      <c r="D3258" s="160" t="s">
        <v>264</v>
      </c>
      <c r="E3258" s="168" t="s">
        <v>3</v>
      </c>
      <c r="F3258" s="169" t="s">
        <v>8307</v>
      </c>
      <c r="H3258" s="168" t="s">
        <v>3</v>
      </c>
      <c r="I3258" s="170"/>
      <c r="L3258" s="167"/>
      <c r="M3258" s="171"/>
      <c r="N3258" s="172"/>
      <c r="O3258" s="172"/>
      <c r="P3258" s="172"/>
      <c r="Q3258" s="172"/>
      <c r="R3258" s="172"/>
      <c r="S3258" s="172"/>
      <c r="T3258" s="173"/>
      <c r="AT3258" s="168" t="s">
        <v>264</v>
      </c>
      <c r="AU3258" s="168" t="s">
        <v>82</v>
      </c>
      <c r="AV3258" s="13" t="s">
        <v>80</v>
      </c>
      <c r="AW3258" s="13" t="s">
        <v>34</v>
      </c>
      <c r="AX3258" s="13" t="s">
        <v>73</v>
      </c>
      <c r="AY3258" s="168" t="s">
        <v>252</v>
      </c>
    </row>
    <row r="3259" spans="2:51" s="14" customFormat="1" ht="11.25">
      <c r="B3259" s="174"/>
      <c r="D3259" s="160" t="s">
        <v>264</v>
      </c>
      <c r="E3259" s="175" t="s">
        <v>3</v>
      </c>
      <c r="F3259" s="176" t="s">
        <v>80</v>
      </c>
      <c r="H3259" s="177">
        <v>1</v>
      </c>
      <c r="I3259" s="178"/>
      <c r="L3259" s="174"/>
      <c r="M3259" s="179"/>
      <c r="N3259" s="180"/>
      <c r="O3259" s="180"/>
      <c r="P3259" s="180"/>
      <c r="Q3259" s="180"/>
      <c r="R3259" s="180"/>
      <c r="S3259" s="180"/>
      <c r="T3259" s="181"/>
      <c r="AT3259" s="175" t="s">
        <v>264</v>
      </c>
      <c r="AU3259" s="175" t="s">
        <v>82</v>
      </c>
      <c r="AV3259" s="14" t="s">
        <v>82</v>
      </c>
      <c r="AW3259" s="14" t="s">
        <v>34</v>
      </c>
      <c r="AX3259" s="14" t="s">
        <v>73</v>
      </c>
      <c r="AY3259" s="175" t="s">
        <v>252</v>
      </c>
    </row>
    <row r="3260" spans="2:51" s="13" customFormat="1" ht="11.25">
      <c r="B3260" s="167"/>
      <c r="D3260" s="160" t="s">
        <v>264</v>
      </c>
      <c r="E3260" s="168" t="s">
        <v>3</v>
      </c>
      <c r="F3260" s="169" t="s">
        <v>8308</v>
      </c>
      <c r="H3260" s="168" t="s">
        <v>3</v>
      </c>
      <c r="I3260" s="170"/>
      <c r="L3260" s="167"/>
      <c r="M3260" s="171"/>
      <c r="N3260" s="172"/>
      <c r="O3260" s="172"/>
      <c r="P3260" s="172"/>
      <c r="Q3260" s="172"/>
      <c r="R3260" s="172"/>
      <c r="S3260" s="172"/>
      <c r="T3260" s="173"/>
      <c r="AT3260" s="168" t="s">
        <v>264</v>
      </c>
      <c r="AU3260" s="168" t="s">
        <v>82</v>
      </c>
      <c r="AV3260" s="13" t="s">
        <v>80</v>
      </c>
      <c r="AW3260" s="13" t="s">
        <v>34</v>
      </c>
      <c r="AX3260" s="13" t="s">
        <v>73</v>
      </c>
      <c r="AY3260" s="168" t="s">
        <v>252</v>
      </c>
    </row>
    <row r="3261" spans="2:51" s="14" customFormat="1" ht="11.25">
      <c r="B3261" s="174"/>
      <c r="D3261" s="160" t="s">
        <v>264</v>
      </c>
      <c r="E3261" s="175" t="s">
        <v>3</v>
      </c>
      <c r="F3261" s="176" t="s">
        <v>80</v>
      </c>
      <c r="H3261" s="177">
        <v>1</v>
      </c>
      <c r="I3261" s="178"/>
      <c r="L3261" s="174"/>
      <c r="M3261" s="179"/>
      <c r="N3261" s="180"/>
      <c r="O3261" s="180"/>
      <c r="P3261" s="180"/>
      <c r="Q3261" s="180"/>
      <c r="R3261" s="180"/>
      <c r="S3261" s="180"/>
      <c r="T3261" s="181"/>
      <c r="AT3261" s="175" t="s">
        <v>264</v>
      </c>
      <c r="AU3261" s="175" t="s">
        <v>82</v>
      </c>
      <c r="AV3261" s="14" t="s">
        <v>82</v>
      </c>
      <c r="AW3261" s="14" t="s">
        <v>34</v>
      </c>
      <c r="AX3261" s="14" t="s">
        <v>73</v>
      </c>
      <c r="AY3261" s="175" t="s">
        <v>252</v>
      </c>
    </row>
    <row r="3262" spans="2:51" s="13" customFormat="1" ht="11.25">
      <c r="B3262" s="167"/>
      <c r="D3262" s="160" t="s">
        <v>264</v>
      </c>
      <c r="E3262" s="168" t="s">
        <v>3</v>
      </c>
      <c r="F3262" s="169" t="s">
        <v>8308</v>
      </c>
      <c r="H3262" s="168" t="s">
        <v>3</v>
      </c>
      <c r="I3262" s="170"/>
      <c r="L3262" s="167"/>
      <c r="M3262" s="171"/>
      <c r="N3262" s="172"/>
      <c r="O3262" s="172"/>
      <c r="P3262" s="172"/>
      <c r="Q3262" s="172"/>
      <c r="R3262" s="172"/>
      <c r="S3262" s="172"/>
      <c r="T3262" s="173"/>
      <c r="AT3262" s="168" t="s">
        <v>264</v>
      </c>
      <c r="AU3262" s="168" t="s">
        <v>82</v>
      </c>
      <c r="AV3262" s="13" t="s">
        <v>80</v>
      </c>
      <c r="AW3262" s="13" t="s">
        <v>34</v>
      </c>
      <c r="AX3262" s="13" t="s">
        <v>73</v>
      </c>
      <c r="AY3262" s="168" t="s">
        <v>252</v>
      </c>
    </row>
    <row r="3263" spans="2:51" s="14" customFormat="1" ht="11.25">
      <c r="B3263" s="174"/>
      <c r="D3263" s="160" t="s">
        <v>264</v>
      </c>
      <c r="E3263" s="175" t="s">
        <v>3</v>
      </c>
      <c r="F3263" s="176" t="s">
        <v>80</v>
      </c>
      <c r="H3263" s="177">
        <v>1</v>
      </c>
      <c r="I3263" s="178"/>
      <c r="L3263" s="174"/>
      <c r="M3263" s="179"/>
      <c r="N3263" s="180"/>
      <c r="O3263" s="180"/>
      <c r="P3263" s="180"/>
      <c r="Q3263" s="180"/>
      <c r="R3263" s="180"/>
      <c r="S3263" s="180"/>
      <c r="T3263" s="181"/>
      <c r="AT3263" s="175" t="s">
        <v>264</v>
      </c>
      <c r="AU3263" s="175" t="s">
        <v>82</v>
      </c>
      <c r="AV3263" s="14" t="s">
        <v>82</v>
      </c>
      <c r="AW3263" s="14" t="s">
        <v>34</v>
      </c>
      <c r="AX3263" s="14" t="s">
        <v>73</v>
      </c>
      <c r="AY3263" s="175" t="s">
        <v>252</v>
      </c>
    </row>
    <row r="3264" spans="2:51" s="13" customFormat="1" ht="11.25">
      <c r="B3264" s="167"/>
      <c r="D3264" s="160" t="s">
        <v>264</v>
      </c>
      <c r="E3264" s="168" t="s">
        <v>3</v>
      </c>
      <c r="F3264" s="169" t="s">
        <v>8308</v>
      </c>
      <c r="H3264" s="168" t="s">
        <v>3</v>
      </c>
      <c r="I3264" s="170"/>
      <c r="L3264" s="167"/>
      <c r="M3264" s="171"/>
      <c r="N3264" s="172"/>
      <c r="O3264" s="172"/>
      <c r="P3264" s="172"/>
      <c r="Q3264" s="172"/>
      <c r="R3264" s="172"/>
      <c r="S3264" s="172"/>
      <c r="T3264" s="173"/>
      <c r="AT3264" s="168" t="s">
        <v>264</v>
      </c>
      <c r="AU3264" s="168" t="s">
        <v>82</v>
      </c>
      <c r="AV3264" s="13" t="s">
        <v>80</v>
      </c>
      <c r="AW3264" s="13" t="s">
        <v>34</v>
      </c>
      <c r="AX3264" s="13" t="s">
        <v>73</v>
      </c>
      <c r="AY3264" s="168" t="s">
        <v>252</v>
      </c>
    </row>
    <row r="3265" spans="2:51" s="14" customFormat="1" ht="11.25">
      <c r="B3265" s="174"/>
      <c r="D3265" s="160" t="s">
        <v>264</v>
      </c>
      <c r="E3265" s="175" t="s">
        <v>3</v>
      </c>
      <c r="F3265" s="176" t="s">
        <v>80</v>
      </c>
      <c r="H3265" s="177">
        <v>1</v>
      </c>
      <c r="I3265" s="178"/>
      <c r="L3265" s="174"/>
      <c r="M3265" s="179"/>
      <c r="N3265" s="180"/>
      <c r="O3265" s="180"/>
      <c r="P3265" s="180"/>
      <c r="Q3265" s="180"/>
      <c r="R3265" s="180"/>
      <c r="S3265" s="180"/>
      <c r="T3265" s="181"/>
      <c r="AT3265" s="175" t="s">
        <v>264</v>
      </c>
      <c r="AU3265" s="175" t="s">
        <v>82</v>
      </c>
      <c r="AV3265" s="14" t="s">
        <v>82</v>
      </c>
      <c r="AW3265" s="14" t="s">
        <v>34</v>
      </c>
      <c r="AX3265" s="14" t="s">
        <v>73</v>
      </c>
      <c r="AY3265" s="175" t="s">
        <v>252</v>
      </c>
    </row>
    <row r="3266" spans="2:51" s="13" customFormat="1" ht="11.25">
      <c r="B3266" s="167"/>
      <c r="D3266" s="160" t="s">
        <v>264</v>
      </c>
      <c r="E3266" s="168" t="s">
        <v>3</v>
      </c>
      <c r="F3266" s="169" t="s">
        <v>8309</v>
      </c>
      <c r="H3266" s="168" t="s">
        <v>3</v>
      </c>
      <c r="I3266" s="170"/>
      <c r="L3266" s="167"/>
      <c r="M3266" s="171"/>
      <c r="N3266" s="172"/>
      <c r="O3266" s="172"/>
      <c r="P3266" s="172"/>
      <c r="Q3266" s="172"/>
      <c r="R3266" s="172"/>
      <c r="S3266" s="172"/>
      <c r="T3266" s="173"/>
      <c r="AT3266" s="168" t="s">
        <v>264</v>
      </c>
      <c r="AU3266" s="168" t="s">
        <v>82</v>
      </c>
      <c r="AV3266" s="13" t="s">
        <v>80</v>
      </c>
      <c r="AW3266" s="13" t="s">
        <v>34</v>
      </c>
      <c r="AX3266" s="13" t="s">
        <v>73</v>
      </c>
      <c r="AY3266" s="168" t="s">
        <v>252</v>
      </c>
    </row>
    <row r="3267" spans="2:51" s="14" customFormat="1" ht="11.25">
      <c r="B3267" s="174"/>
      <c r="D3267" s="160" t="s">
        <v>264</v>
      </c>
      <c r="E3267" s="175" t="s">
        <v>3</v>
      </c>
      <c r="F3267" s="176" t="s">
        <v>80</v>
      </c>
      <c r="H3267" s="177">
        <v>1</v>
      </c>
      <c r="I3267" s="178"/>
      <c r="L3267" s="174"/>
      <c r="M3267" s="179"/>
      <c r="N3267" s="180"/>
      <c r="O3267" s="180"/>
      <c r="P3267" s="180"/>
      <c r="Q3267" s="180"/>
      <c r="R3267" s="180"/>
      <c r="S3267" s="180"/>
      <c r="T3267" s="181"/>
      <c r="AT3267" s="175" t="s">
        <v>264</v>
      </c>
      <c r="AU3267" s="175" t="s">
        <v>82</v>
      </c>
      <c r="AV3267" s="14" t="s">
        <v>82</v>
      </c>
      <c r="AW3267" s="14" t="s">
        <v>34</v>
      </c>
      <c r="AX3267" s="14" t="s">
        <v>73</v>
      </c>
      <c r="AY3267" s="175" t="s">
        <v>252</v>
      </c>
    </row>
    <row r="3268" spans="2:51" s="13" customFormat="1" ht="11.25">
      <c r="B3268" s="167"/>
      <c r="D3268" s="160" t="s">
        <v>264</v>
      </c>
      <c r="E3268" s="168" t="s">
        <v>3</v>
      </c>
      <c r="F3268" s="169" t="s">
        <v>8309</v>
      </c>
      <c r="H3268" s="168" t="s">
        <v>3</v>
      </c>
      <c r="I3268" s="170"/>
      <c r="L3268" s="167"/>
      <c r="M3268" s="171"/>
      <c r="N3268" s="172"/>
      <c r="O3268" s="172"/>
      <c r="P3268" s="172"/>
      <c r="Q3268" s="172"/>
      <c r="R3268" s="172"/>
      <c r="S3268" s="172"/>
      <c r="T3268" s="173"/>
      <c r="AT3268" s="168" t="s">
        <v>264</v>
      </c>
      <c r="AU3268" s="168" t="s">
        <v>82</v>
      </c>
      <c r="AV3268" s="13" t="s">
        <v>80</v>
      </c>
      <c r="AW3268" s="13" t="s">
        <v>34</v>
      </c>
      <c r="AX3268" s="13" t="s">
        <v>73</v>
      </c>
      <c r="AY3268" s="168" t="s">
        <v>252</v>
      </c>
    </row>
    <row r="3269" spans="2:51" s="14" customFormat="1" ht="11.25">
      <c r="B3269" s="174"/>
      <c r="D3269" s="160" t="s">
        <v>264</v>
      </c>
      <c r="E3269" s="175" t="s">
        <v>3</v>
      </c>
      <c r="F3269" s="176" t="s">
        <v>80</v>
      </c>
      <c r="H3269" s="177">
        <v>1</v>
      </c>
      <c r="I3269" s="178"/>
      <c r="L3269" s="174"/>
      <c r="M3269" s="179"/>
      <c r="N3269" s="180"/>
      <c r="O3269" s="180"/>
      <c r="P3269" s="180"/>
      <c r="Q3269" s="180"/>
      <c r="R3269" s="180"/>
      <c r="S3269" s="180"/>
      <c r="T3269" s="181"/>
      <c r="AT3269" s="175" t="s">
        <v>264</v>
      </c>
      <c r="AU3269" s="175" t="s">
        <v>82</v>
      </c>
      <c r="AV3269" s="14" t="s">
        <v>82</v>
      </c>
      <c r="AW3269" s="14" t="s">
        <v>34</v>
      </c>
      <c r="AX3269" s="14" t="s">
        <v>73</v>
      </c>
      <c r="AY3269" s="175" t="s">
        <v>252</v>
      </c>
    </row>
    <row r="3270" spans="2:51" s="13" customFormat="1" ht="11.25">
      <c r="B3270" s="167"/>
      <c r="D3270" s="160" t="s">
        <v>264</v>
      </c>
      <c r="E3270" s="168" t="s">
        <v>3</v>
      </c>
      <c r="F3270" s="169" t="s">
        <v>8309</v>
      </c>
      <c r="H3270" s="168" t="s">
        <v>3</v>
      </c>
      <c r="I3270" s="170"/>
      <c r="L3270" s="167"/>
      <c r="M3270" s="171"/>
      <c r="N3270" s="172"/>
      <c r="O3270" s="172"/>
      <c r="P3270" s="172"/>
      <c r="Q3270" s="172"/>
      <c r="R3270" s="172"/>
      <c r="S3270" s="172"/>
      <c r="T3270" s="173"/>
      <c r="AT3270" s="168" t="s">
        <v>264</v>
      </c>
      <c r="AU3270" s="168" t="s">
        <v>82</v>
      </c>
      <c r="AV3270" s="13" t="s">
        <v>80</v>
      </c>
      <c r="AW3270" s="13" t="s">
        <v>34</v>
      </c>
      <c r="AX3270" s="13" t="s">
        <v>73</v>
      </c>
      <c r="AY3270" s="168" t="s">
        <v>252</v>
      </c>
    </row>
    <row r="3271" spans="2:51" s="14" customFormat="1" ht="11.25">
      <c r="B3271" s="174"/>
      <c r="D3271" s="160" t="s">
        <v>264</v>
      </c>
      <c r="E3271" s="175" t="s">
        <v>3</v>
      </c>
      <c r="F3271" s="176" t="s">
        <v>80</v>
      </c>
      <c r="H3271" s="177">
        <v>1</v>
      </c>
      <c r="I3271" s="178"/>
      <c r="L3271" s="174"/>
      <c r="M3271" s="179"/>
      <c r="N3271" s="180"/>
      <c r="O3271" s="180"/>
      <c r="P3271" s="180"/>
      <c r="Q3271" s="180"/>
      <c r="R3271" s="180"/>
      <c r="S3271" s="180"/>
      <c r="T3271" s="181"/>
      <c r="AT3271" s="175" t="s">
        <v>264</v>
      </c>
      <c r="AU3271" s="175" t="s">
        <v>82</v>
      </c>
      <c r="AV3271" s="14" t="s">
        <v>82</v>
      </c>
      <c r="AW3271" s="14" t="s">
        <v>34</v>
      </c>
      <c r="AX3271" s="14" t="s">
        <v>73</v>
      </c>
      <c r="AY3271" s="175" t="s">
        <v>252</v>
      </c>
    </row>
    <row r="3272" spans="2:51" s="13" customFormat="1" ht="11.25">
      <c r="B3272" s="167"/>
      <c r="D3272" s="160" t="s">
        <v>264</v>
      </c>
      <c r="E3272" s="168" t="s">
        <v>3</v>
      </c>
      <c r="F3272" s="169" t="s">
        <v>8310</v>
      </c>
      <c r="H3272" s="168" t="s">
        <v>3</v>
      </c>
      <c r="I3272" s="170"/>
      <c r="L3272" s="167"/>
      <c r="M3272" s="171"/>
      <c r="N3272" s="172"/>
      <c r="O3272" s="172"/>
      <c r="P3272" s="172"/>
      <c r="Q3272" s="172"/>
      <c r="R3272" s="172"/>
      <c r="S3272" s="172"/>
      <c r="T3272" s="173"/>
      <c r="AT3272" s="168" t="s">
        <v>264</v>
      </c>
      <c r="AU3272" s="168" t="s">
        <v>82</v>
      </c>
      <c r="AV3272" s="13" t="s">
        <v>80</v>
      </c>
      <c r="AW3272" s="13" t="s">
        <v>34</v>
      </c>
      <c r="AX3272" s="13" t="s">
        <v>73</v>
      </c>
      <c r="AY3272" s="168" t="s">
        <v>252</v>
      </c>
    </row>
    <row r="3273" spans="2:51" s="14" customFormat="1" ht="11.25">
      <c r="B3273" s="174"/>
      <c r="D3273" s="160" t="s">
        <v>264</v>
      </c>
      <c r="E3273" s="175" t="s">
        <v>3</v>
      </c>
      <c r="F3273" s="176" t="s">
        <v>80</v>
      </c>
      <c r="H3273" s="177">
        <v>1</v>
      </c>
      <c r="I3273" s="178"/>
      <c r="L3273" s="174"/>
      <c r="M3273" s="179"/>
      <c r="N3273" s="180"/>
      <c r="O3273" s="180"/>
      <c r="P3273" s="180"/>
      <c r="Q3273" s="180"/>
      <c r="R3273" s="180"/>
      <c r="S3273" s="180"/>
      <c r="T3273" s="181"/>
      <c r="AT3273" s="175" t="s">
        <v>264</v>
      </c>
      <c r="AU3273" s="175" t="s">
        <v>82</v>
      </c>
      <c r="AV3273" s="14" t="s">
        <v>82</v>
      </c>
      <c r="AW3273" s="14" t="s">
        <v>34</v>
      </c>
      <c r="AX3273" s="14" t="s">
        <v>73</v>
      </c>
      <c r="AY3273" s="175" t="s">
        <v>252</v>
      </c>
    </row>
    <row r="3274" spans="2:51" s="13" customFormat="1" ht="11.25">
      <c r="B3274" s="167"/>
      <c r="D3274" s="160" t="s">
        <v>264</v>
      </c>
      <c r="E3274" s="168" t="s">
        <v>3</v>
      </c>
      <c r="F3274" s="169" t="s">
        <v>8310</v>
      </c>
      <c r="H3274" s="168" t="s">
        <v>3</v>
      </c>
      <c r="I3274" s="170"/>
      <c r="L3274" s="167"/>
      <c r="M3274" s="171"/>
      <c r="N3274" s="172"/>
      <c r="O3274" s="172"/>
      <c r="P3274" s="172"/>
      <c r="Q3274" s="172"/>
      <c r="R3274" s="172"/>
      <c r="S3274" s="172"/>
      <c r="T3274" s="173"/>
      <c r="AT3274" s="168" t="s">
        <v>264</v>
      </c>
      <c r="AU3274" s="168" t="s">
        <v>82</v>
      </c>
      <c r="AV3274" s="13" t="s">
        <v>80</v>
      </c>
      <c r="AW3274" s="13" t="s">
        <v>34</v>
      </c>
      <c r="AX3274" s="13" t="s">
        <v>73</v>
      </c>
      <c r="AY3274" s="168" t="s">
        <v>252</v>
      </c>
    </row>
    <row r="3275" spans="2:51" s="14" customFormat="1" ht="11.25">
      <c r="B3275" s="174"/>
      <c r="D3275" s="160" t="s">
        <v>264</v>
      </c>
      <c r="E3275" s="175" t="s">
        <v>3</v>
      </c>
      <c r="F3275" s="176" t="s">
        <v>80</v>
      </c>
      <c r="H3275" s="177">
        <v>1</v>
      </c>
      <c r="I3275" s="178"/>
      <c r="L3275" s="174"/>
      <c r="M3275" s="179"/>
      <c r="N3275" s="180"/>
      <c r="O3275" s="180"/>
      <c r="P3275" s="180"/>
      <c r="Q3275" s="180"/>
      <c r="R3275" s="180"/>
      <c r="S3275" s="180"/>
      <c r="T3275" s="181"/>
      <c r="AT3275" s="175" t="s">
        <v>264</v>
      </c>
      <c r="AU3275" s="175" t="s">
        <v>82</v>
      </c>
      <c r="AV3275" s="14" t="s">
        <v>82</v>
      </c>
      <c r="AW3275" s="14" t="s">
        <v>34</v>
      </c>
      <c r="AX3275" s="14" t="s">
        <v>73</v>
      </c>
      <c r="AY3275" s="175" t="s">
        <v>252</v>
      </c>
    </row>
    <row r="3276" spans="2:51" s="13" customFormat="1" ht="11.25">
      <c r="B3276" s="167"/>
      <c r="D3276" s="160" t="s">
        <v>264</v>
      </c>
      <c r="E3276" s="168" t="s">
        <v>3</v>
      </c>
      <c r="F3276" s="169" t="s">
        <v>8310</v>
      </c>
      <c r="H3276" s="168" t="s">
        <v>3</v>
      </c>
      <c r="I3276" s="170"/>
      <c r="L3276" s="167"/>
      <c r="M3276" s="171"/>
      <c r="N3276" s="172"/>
      <c r="O3276" s="172"/>
      <c r="P3276" s="172"/>
      <c r="Q3276" s="172"/>
      <c r="R3276" s="172"/>
      <c r="S3276" s="172"/>
      <c r="T3276" s="173"/>
      <c r="AT3276" s="168" t="s">
        <v>264</v>
      </c>
      <c r="AU3276" s="168" t="s">
        <v>82</v>
      </c>
      <c r="AV3276" s="13" t="s">
        <v>80</v>
      </c>
      <c r="AW3276" s="13" t="s">
        <v>34</v>
      </c>
      <c r="AX3276" s="13" t="s">
        <v>73</v>
      </c>
      <c r="AY3276" s="168" t="s">
        <v>252</v>
      </c>
    </row>
    <row r="3277" spans="2:51" s="14" customFormat="1" ht="11.25">
      <c r="B3277" s="174"/>
      <c r="D3277" s="160" t="s">
        <v>264</v>
      </c>
      <c r="E3277" s="175" t="s">
        <v>3</v>
      </c>
      <c r="F3277" s="176" t="s">
        <v>80</v>
      </c>
      <c r="H3277" s="177">
        <v>1</v>
      </c>
      <c r="I3277" s="178"/>
      <c r="L3277" s="174"/>
      <c r="M3277" s="179"/>
      <c r="N3277" s="180"/>
      <c r="O3277" s="180"/>
      <c r="P3277" s="180"/>
      <c r="Q3277" s="180"/>
      <c r="R3277" s="180"/>
      <c r="S3277" s="180"/>
      <c r="T3277" s="181"/>
      <c r="AT3277" s="175" t="s">
        <v>264</v>
      </c>
      <c r="AU3277" s="175" t="s">
        <v>82</v>
      </c>
      <c r="AV3277" s="14" t="s">
        <v>82</v>
      </c>
      <c r="AW3277" s="14" t="s">
        <v>34</v>
      </c>
      <c r="AX3277" s="14" t="s">
        <v>73</v>
      </c>
      <c r="AY3277" s="175" t="s">
        <v>252</v>
      </c>
    </row>
    <row r="3278" spans="2:51" s="13" customFormat="1" ht="11.25">
      <c r="B3278" s="167"/>
      <c r="D3278" s="160" t="s">
        <v>264</v>
      </c>
      <c r="E3278" s="168" t="s">
        <v>3</v>
      </c>
      <c r="F3278" s="169" t="s">
        <v>8310</v>
      </c>
      <c r="H3278" s="168" t="s">
        <v>3</v>
      </c>
      <c r="I3278" s="170"/>
      <c r="L3278" s="167"/>
      <c r="M3278" s="171"/>
      <c r="N3278" s="172"/>
      <c r="O3278" s="172"/>
      <c r="P3278" s="172"/>
      <c r="Q3278" s="172"/>
      <c r="R3278" s="172"/>
      <c r="S3278" s="172"/>
      <c r="T3278" s="173"/>
      <c r="AT3278" s="168" t="s">
        <v>264</v>
      </c>
      <c r="AU3278" s="168" t="s">
        <v>82</v>
      </c>
      <c r="AV3278" s="13" t="s">
        <v>80</v>
      </c>
      <c r="AW3278" s="13" t="s">
        <v>34</v>
      </c>
      <c r="AX3278" s="13" t="s">
        <v>73</v>
      </c>
      <c r="AY3278" s="168" t="s">
        <v>252</v>
      </c>
    </row>
    <row r="3279" spans="2:51" s="14" customFormat="1" ht="11.25">
      <c r="B3279" s="174"/>
      <c r="D3279" s="160" t="s">
        <v>264</v>
      </c>
      <c r="E3279" s="175" t="s">
        <v>3</v>
      </c>
      <c r="F3279" s="176" t="s">
        <v>80</v>
      </c>
      <c r="H3279" s="177">
        <v>1</v>
      </c>
      <c r="I3279" s="178"/>
      <c r="L3279" s="174"/>
      <c r="M3279" s="179"/>
      <c r="N3279" s="180"/>
      <c r="O3279" s="180"/>
      <c r="P3279" s="180"/>
      <c r="Q3279" s="180"/>
      <c r="R3279" s="180"/>
      <c r="S3279" s="180"/>
      <c r="T3279" s="181"/>
      <c r="AT3279" s="175" t="s">
        <v>264</v>
      </c>
      <c r="AU3279" s="175" t="s">
        <v>82</v>
      </c>
      <c r="AV3279" s="14" t="s">
        <v>82</v>
      </c>
      <c r="AW3279" s="14" t="s">
        <v>34</v>
      </c>
      <c r="AX3279" s="14" t="s">
        <v>73</v>
      </c>
      <c r="AY3279" s="175" t="s">
        <v>252</v>
      </c>
    </row>
    <row r="3280" spans="2:51" s="13" customFormat="1" ht="11.25">
      <c r="B3280" s="167"/>
      <c r="D3280" s="160" t="s">
        <v>264</v>
      </c>
      <c r="E3280" s="168" t="s">
        <v>3</v>
      </c>
      <c r="F3280" s="169" t="s">
        <v>8310</v>
      </c>
      <c r="H3280" s="168" t="s">
        <v>3</v>
      </c>
      <c r="I3280" s="170"/>
      <c r="L3280" s="167"/>
      <c r="M3280" s="171"/>
      <c r="N3280" s="172"/>
      <c r="O3280" s="172"/>
      <c r="P3280" s="172"/>
      <c r="Q3280" s="172"/>
      <c r="R3280" s="172"/>
      <c r="S3280" s="172"/>
      <c r="T3280" s="173"/>
      <c r="AT3280" s="168" t="s">
        <v>264</v>
      </c>
      <c r="AU3280" s="168" t="s">
        <v>82</v>
      </c>
      <c r="AV3280" s="13" t="s">
        <v>80</v>
      </c>
      <c r="AW3280" s="13" t="s">
        <v>34</v>
      </c>
      <c r="AX3280" s="13" t="s">
        <v>73</v>
      </c>
      <c r="AY3280" s="168" t="s">
        <v>252</v>
      </c>
    </row>
    <row r="3281" spans="2:51" s="14" customFormat="1" ht="11.25">
      <c r="B3281" s="174"/>
      <c r="D3281" s="160" t="s">
        <v>264</v>
      </c>
      <c r="E3281" s="175" t="s">
        <v>3</v>
      </c>
      <c r="F3281" s="176" t="s">
        <v>80</v>
      </c>
      <c r="H3281" s="177">
        <v>1</v>
      </c>
      <c r="I3281" s="178"/>
      <c r="L3281" s="174"/>
      <c r="M3281" s="179"/>
      <c r="N3281" s="180"/>
      <c r="O3281" s="180"/>
      <c r="P3281" s="180"/>
      <c r="Q3281" s="180"/>
      <c r="R3281" s="180"/>
      <c r="S3281" s="180"/>
      <c r="T3281" s="181"/>
      <c r="AT3281" s="175" t="s">
        <v>264</v>
      </c>
      <c r="AU3281" s="175" t="s">
        <v>82</v>
      </c>
      <c r="AV3281" s="14" t="s">
        <v>82</v>
      </c>
      <c r="AW3281" s="14" t="s">
        <v>34</v>
      </c>
      <c r="AX3281" s="14" t="s">
        <v>73</v>
      </c>
      <c r="AY3281" s="175" t="s">
        <v>252</v>
      </c>
    </row>
    <row r="3282" spans="2:51" s="13" customFormat="1" ht="11.25">
      <c r="B3282" s="167"/>
      <c r="D3282" s="160" t="s">
        <v>264</v>
      </c>
      <c r="E3282" s="168" t="s">
        <v>3</v>
      </c>
      <c r="F3282" s="169" t="s">
        <v>8310</v>
      </c>
      <c r="H3282" s="168" t="s">
        <v>3</v>
      </c>
      <c r="I3282" s="170"/>
      <c r="L3282" s="167"/>
      <c r="M3282" s="171"/>
      <c r="N3282" s="172"/>
      <c r="O3282" s="172"/>
      <c r="P3282" s="172"/>
      <c r="Q3282" s="172"/>
      <c r="R3282" s="172"/>
      <c r="S3282" s="172"/>
      <c r="T3282" s="173"/>
      <c r="AT3282" s="168" t="s">
        <v>264</v>
      </c>
      <c r="AU3282" s="168" t="s">
        <v>82</v>
      </c>
      <c r="AV3282" s="13" t="s">
        <v>80</v>
      </c>
      <c r="AW3282" s="13" t="s">
        <v>34</v>
      </c>
      <c r="AX3282" s="13" t="s">
        <v>73</v>
      </c>
      <c r="AY3282" s="168" t="s">
        <v>252</v>
      </c>
    </row>
    <row r="3283" spans="2:51" s="14" customFormat="1" ht="11.25">
      <c r="B3283" s="174"/>
      <c r="D3283" s="160" t="s">
        <v>264</v>
      </c>
      <c r="E3283" s="175" t="s">
        <v>3</v>
      </c>
      <c r="F3283" s="176" t="s">
        <v>80</v>
      </c>
      <c r="H3283" s="177">
        <v>1</v>
      </c>
      <c r="I3283" s="178"/>
      <c r="L3283" s="174"/>
      <c r="M3283" s="179"/>
      <c r="N3283" s="180"/>
      <c r="O3283" s="180"/>
      <c r="P3283" s="180"/>
      <c r="Q3283" s="180"/>
      <c r="R3283" s="180"/>
      <c r="S3283" s="180"/>
      <c r="T3283" s="181"/>
      <c r="AT3283" s="175" t="s">
        <v>264</v>
      </c>
      <c r="AU3283" s="175" t="s">
        <v>82</v>
      </c>
      <c r="AV3283" s="14" t="s">
        <v>82</v>
      </c>
      <c r="AW3283" s="14" t="s">
        <v>34</v>
      </c>
      <c r="AX3283" s="14" t="s">
        <v>73</v>
      </c>
      <c r="AY3283" s="175" t="s">
        <v>252</v>
      </c>
    </row>
    <row r="3284" spans="2:51" s="13" customFormat="1" ht="11.25">
      <c r="B3284" s="167"/>
      <c r="D3284" s="160" t="s">
        <v>264</v>
      </c>
      <c r="E3284" s="168" t="s">
        <v>3</v>
      </c>
      <c r="F3284" s="169" t="s">
        <v>8310</v>
      </c>
      <c r="H3284" s="168" t="s">
        <v>3</v>
      </c>
      <c r="I3284" s="170"/>
      <c r="L3284" s="167"/>
      <c r="M3284" s="171"/>
      <c r="N3284" s="172"/>
      <c r="O3284" s="172"/>
      <c r="P3284" s="172"/>
      <c r="Q3284" s="172"/>
      <c r="R3284" s="172"/>
      <c r="S3284" s="172"/>
      <c r="T3284" s="173"/>
      <c r="AT3284" s="168" t="s">
        <v>264</v>
      </c>
      <c r="AU3284" s="168" t="s">
        <v>82</v>
      </c>
      <c r="AV3284" s="13" t="s">
        <v>80</v>
      </c>
      <c r="AW3284" s="13" t="s">
        <v>34</v>
      </c>
      <c r="AX3284" s="13" t="s">
        <v>73</v>
      </c>
      <c r="AY3284" s="168" t="s">
        <v>252</v>
      </c>
    </row>
    <row r="3285" spans="2:51" s="14" customFormat="1" ht="11.25">
      <c r="B3285" s="174"/>
      <c r="D3285" s="160" t="s">
        <v>264</v>
      </c>
      <c r="E3285" s="175" t="s">
        <v>3</v>
      </c>
      <c r="F3285" s="176" t="s">
        <v>80</v>
      </c>
      <c r="H3285" s="177">
        <v>1</v>
      </c>
      <c r="I3285" s="178"/>
      <c r="L3285" s="174"/>
      <c r="M3285" s="179"/>
      <c r="N3285" s="180"/>
      <c r="O3285" s="180"/>
      <c r="P3285" s="180"/>
      <c r="Q3285" s="180"/>
      <c r="R3285" s="180"/>
      <c r="S3285" s="180"/>
      <c r="T3285" s="181"/>
      <c r="AT3285" s="175" t="s">
        <v>264</v>
      </c>
      <c r="AU3285" s="175" t="s">
        <v>82</v>
      </c>
      <c r="AV3285" s="14" t="s">
        <v>82</v>
      </c>
      <c r="AW3285" s="14" t="s">
        <v>34</v>
      </c>
      <c r="AX3285" s="14" t="s">
        <v>73</v>
      </c>
      <c r="AY3285" s="175" t="s">
        <v>252</v>
      </c>
    </row>
    <row r="3286" spans="2:51" s="13" customFormat="1" ht="11.25">
      <c r="B3286" s="167"/>
      <c r="D3286" s="160" t="s">
        <v>264</v>
      </c>
      <c r="E3286" s="168" t="s">
        <v>3</v>
      </c>
      <c r="F3286" s="169" t="s">
        <v>8310</v>
      </c>
      <c r="H3286" s="168" t="s">
        <v>3</v>
      </c>
      <c r="I3286" s="170"/>
      <c r="L3286" s="167"/>
      <c r="M3286" s="171"/>
      <c r="N3286" s="172"/>
      <c r="O3286" s="172"/>
      <c r="P3286" s="172"/>
      <c r="Q3286" s="172"/>
      <c r="R3286" s="172"/>
      <c r="S3286" s="172"/>
      <c r="T3286" s="173"/>
      <c r="AT3286" s="168" t="s">
        <v>264</v>
      </c>
      <c r="AU3286" s="168" t="s">
        <v>82</v>
      </c>
      <c r="AV3286" s="13" t="s">
        <v>80</v>
      </c>
      <c r="AW3286" s="13" t="s">
        <v>34</v>
      </c>
      <c r="AX3286" s="13" t="s">
        <v>73</v>
      </c>
      <c r="AY3286" s="168" t="s">
        <v>252</v>
      </c>
    </row>
    <row r="3287" spans="2:51" s="14" customFormat="1" ht="11.25">
      <c r="B3287" s="174"/>
      <c r="D3287" s="160" t="s">
        <v>264</v>
      </c>
      <c r="E3287" s="175" t="s">
        <v>3</v>
      </c>
      <c r="F3287" s="176" t="s">
        <v>80</v>
      </c>
      <c r="H3287" s="177">
        <v>1</v>
      </c>
      <c r="I3287" s="178"/>
      <c r="L3287" s="174"/>
      <c r="M3287" s="179"/>
      <c r="N3287" s="180"/>
      <c r="O3287" s="180"/>
      <c r="P3287" s="180"/>
      <c r="Q3287" s="180"/>
      <c r="R3287" s="180"/>
      <c r="S3287" s="180"/>
      <c r="T3287" s="181"/>
      <c r="AT3287" s="175" t="s">
        <v>264</v>
      </c>
      <c r="AU3287" s="175" t="s">
        <v>82</v>
      </c>
      <c r="AV3287" s="14" t="s">
        <v>82</v>
      </c>
      <c r="AW3287" s="14" t="s">
        <v>34</v>
      </c>
      <c r="AX3287" s="14" t="s">
        <v>73</v>
      </c>
      <c r="AY3287" s="175" t="s">
        <v>252</v>
      </c>
    </row>
    <row r="3288" spans="2:51" s="13" customFormat="1" ht="11.25">
      <c r="B3288" s="167"/>
      <c r="D3288" s="160" t="s">
        <v>264</v>
      </c>
      <c r="E3288" s="168" t="s">
        <v>3</v>
      </c>
      <c r="F3288" s="169" t="s">
        <v>8310</v>
      </c>
      <c r="H3288" s="168" t="s">
        <v>3</v>
      </c>
      <c r="I3288" s="170"/>
      <c r="L3288" s="167"/>
      <c r="M3288" s="171"/>
      <c r="N3288" s="172"/>
      <c r="O3288" s="172"/>
      <c r="P3288" s="172"/>
      <c r="Q3288" s="172"/>
      <c r="R3288" s="172"/>
      <c r="S3288" s="172"/>
      <c r="T3288" s="173"/>
      <c r="AT3288" s="168" t="s">
        <v>264</v>
      </c>
      <c r="AU3288" s="168" t="s">
        <v>82</v>
      </c>
      <c r="AV3288" s="13" t="s">
        <v>80</v>
      </c>
      <c r="AW3288" s="13" t="s">
        <v>34</v>
      </c>
      <c r="AX3288" s="13" t="s">
        <v>73</v>
      </c>
      <c r="AY3288" s="168" t="s">
        <v>252</v>
      </c>
    </row>
    <row r="3289" spans="2:51" s="14" customFormat="1" ht="11.25">
      <c r="B3289" s="174"/>
      <c r="D3289" s="160" t="s">
        <v>264</v>
      </c>
      <c r="E3289" s="175" t="s">
        <v>3</v>
      </c>
      <c r="F3289" s="176" t="s">
        <v>80</v>
      </c>
      <c r="H3289" s="177">
        <v>1</v>
      </c>
      <c r="I3289" s="178"/>
      <c r="L3289" s="174"/>
      <c r="M3289" s="179"/>
      <c r="N3289" s="180"/>
      <c r="O3289" s="180"/>
      <c r="P3289" s="180"/>
      <c r="Q3289" s="180"/>
      <c r="R3289" s="180"/>
      <c r="S3289" s="180"/>
      <c r="T3289" s="181"/>
      <c r="AT3289" s="175" t="s">
        <v>264</v>
      </c>
      <c r="AU3289" s="175" t="s">
        <v>82</v>
      </c>
      <c r="AV3289" s="14" t="s">
        <v>82</v>
      </c>
      <c r="AW3289" s="14" t="s">
        <v>34</v>
      </c>
      <c r="AX3289" s="14" t="s">
        <v>73</v>
      </c>
      <c r="AY3289" s="175" t="s">
        <v>252</v>
      </c>
    </row>
    <row r="3290" spans="2:51" s="13" customFormat="1" ht="11.25">
      <c r="B3290" s="167"/>
      <c r="D3290" s="160" t="s">
        <v>264</v>
      </c>
      <c r="E3290" s="168" t="s">
        <v>3</v>
      </c>
      <c r="F3290" s="169" t="s">
        <v>8310</v>
      </c>
      <c r="H3290" s="168" t="s">
        <v>3</v>
      </c>
      <c r="I3290" s="170"/>
      <c r="L3290" s="167"/>
      <c r="M3290" s="171"/>
      <c r="N3290" s="172"/>
      <c r="O3290" s="172"/>
      <c r="P3290" s="172"/>
      <c r="Q3290" s="172"/>
      <c r="R3290" s="172"/>
      <c r="S3290" s="172"/>
      <c r="T3290" s="173"/>
      <c r="AT3290" s="168" t="s">
        <v>264</v>
      </c>
      <c r="AU3290" s="168" t="s">
        <v>82</v>
      </c>
      <c r="AV3290" s="13" t="s">
        <v>80</v>
      </c>
      <c r="AW3290" s="13" t="s">
        <v>34</v>
      </c>
      <c r="AX3290" s="13" t="s">
        <v>73</v>
      </c>
      <c r="AY3290" s="168" t="s">
        <v>252</v>
      </c>
    </row>
    <row r="3291" spans="2:51" s="14" customFormat="1" ht="11.25">
      <c r="B3291" s="174"/>
      <c r="D3291" s="160" t="s">
        <v>264</v>
      </c>
      <c r="E3291" s="175" t="s">
        <v>3</v>
      </c>
      <c r="F3291" s="176" t="s">
        <v>80</v>
      </c>
      <c r="H3291" s="177">
        <v>1</v>
      </c>
      <c r="I3291" s="178"/>
      <c r="L3291" s="174"/>
      <c r="M3291" s="179"/>
      <c r="N3291" s="180"/>
      <c r="O3291" s="180"/>
      <c r="P3291" s="180"/>
      <c r="Q3291" s="180"/>
      <c r="R3291" s="180"/>
      <c r="S3291" s="180"/>
      <c r="T3291" s="181"/>
      <c r="AT3291" s="175" t="s">
        <v>264</v>
      </c>
      <c r="AU3291" s="175" t="s">
        <v>82</v>
      </c>
      <c r="AV3291" s="14" t="s">
        <v>82</v>
      </c>
      <c r="AW3291" s="14" t="s">
        <v>34</v>
      </c>
      <c r="AX3291" s="14" t="s">
        <v>73</v>
      </c>
      <c r="AY3291" s="175" t="s">
        <v>252</v>
      </c>
    </row>
    <row r="3292" spans="2:51" s="13" customFormat="1" ht="11.25">
      <c r="B3292" s="167"/>
      <c r="D3292" s="160" t="s">
        <v>264</v>
      </c>
      <c r="E3292" s="168" t="s">
        <v>3</v>
      </c>
      <c r="F3292" s="169" t="s">
        <v>8310</v>
      </c>
      <c r="H3292" s="168" t="s">
        <v>3</v>
      </c>
      <c r="I3292" s="170"/>
      <c r="L3292" s="167"/>
      <c r="M3292" s="171"/>
      <c r="N3292" s="172"/>
      <c r="O3292" s="172"/>
      <c r="P3292" s="172"/>
      <c r="Q3292" s="172"/>
      <c r="R3292" s="172"/>
      <c r="S3292" s="172"/>
      <c r="T3292" s="173"/>
      <c r="AT3292" s="168" t="s">
        <v>264</v>
      </c>
      <c r="AU3292" s="168" t="s">
        <v>82</v>
      </c>
      <c r="AV3292" s="13" t="s">
        <v>80</v>
      </c>
      <c r="AW3292" s="13" t="s">
        <v>34</v>
      </c>
      <c r="AX3292" s="13" t="s">
        <v>73</v>
      </c>
      <c r="AY3292" s="168" t="s">
        <v>252</v>
      </c>
    </row>
    <row r="3293" spans="2:51" s="14" customFormat="1" ht="11.25">
      <c r="B3293" s="174"/>
      <c r="D3293" s="160" t="s">
        <v>264</v>
      </c>
      <c r="E3293" s="175" t="s">
        <v>3</v>
      </c>
      <c r="F3293" s="176" t="s">
        <v>80</v>
      </c>
      <c r="H3293" s="177">
        <v>1</v>
      </c>
      <c r="I3293" s="178"/>
      <c r="L3293" s="174"/>
      <c r="M3293" s="179"/>
      <c r="N3293" s="180"/>
      <c r="O3293" s="180"/>
      <c r="P3293" s="180"/>
      <c r="Q3293" s="180"/>
      <c r="R3293" s="180"/>
      <c r="S3293" s="180"/>
      <c r="T3293" s="181"/>
      <c r="AT3293" s="175" t="s">
        <v>264</v>
      </c>
      <c r="AU3293" s="175" t="s">
        <v>82</v>
      </c>
      <c r="AV3293" s="14" t="s">
        <v>82</v>
      </c>
      <c r="AW3293" s="14" t="s">
        <v>34</v>
      </c>
      <c r="AX3293" s="14" t="s">
        <v>73</v>
      </c>
      <c r="AY3293" s="175" t="s">
        <v>252</v>
      </c>
    </row>
    <row r="3294" spans="2:51" s="13" customFormat="1" ht="11.25">
      <c r="B3294" s="167"/>
      <c r="D3294" s="160" t="s">
        <v>264</v>
      </c>
      <c r="E3294" s="168" t="s">
        <v>3</v>
      </c>
      <c r="F3294" s="169" t="s">
        <v>8310</v>
      </c>
      <c r="H3294" s="168" t="s">
        <v>3</v>
      </c>
      <c r="I3294" s="170"/>
      <c r="L3294" s="167"/>
      <c r="M3294" s="171"/>
      <c r="N3294" s="172"/>
      <c r="O3294" s="172"/>
      <c r="P3294" s="172"/>
      <c r="Q3294" s="172"/>
      <c r="R3294" s="172"/>
      <c r="S3294" s="172"/>
      <c r="T3294" s="173"/>
      <c r="AT3294" s="168" t="s">
        <v>264</v>
      </c>
      <c r="AU3294" s="168" t="s">
        <v>82</v>
      </c>
      <c r="AV3294" s="13" t="s">
        <v>80</v>
      </c>
      <c r="AW3294" s="13" t="s">
        <v>34</v>
      </c>
      <c r="AX3294" s="13" t="s">
        <v>73</v>
      </c>
      <c r="AY3294" s="168" t="s">
        <v>252</v>
      </c>
    </row>
    <row r="3295" spans="2:51" s="14" customFormat="1" ht="11.25">
      <c r="B3295" s="174"/>
      <c r="D3295" s="160" t="s">
        <v>264</v>
      </c>
      <c r="E3295" s="175" t="s">
        <v>3</v>
      </c>
      <c r="F3295" s="176" t="s">
        <v>80</v>
      </c>
      <c r="H3295" s="177">
        <v>1</v>
      </c>
      <c r="I3295" s="178"/>
      <c r="L3295" s="174"/>
      <c r="M3295" s="179"/>
      <c r="N3295" s="180"/>
      <c r="O3295" s="180"/>
      <c r="P3295" s="180"/>
      <c r="Q3295" s="180"/>
      <c r="R3295" s="180"/>
      <c r="S3295" s="180"/>
      <c r="T3295" s="181"/>
      <c r="AT3295" s="175" t="s">
        <v>264</v>
      </c>
      <c r="AU3295" s="175" t="s">
        <v>82</v>
      </c>
      <c r="AV3295" s="14" t="s">
        <v>82</v>
      </c>
      <c r="AW3295" s="14" t="s">
        <v>34</v>
      </c>
      <c r="AX3295" s="14" t="s">
        <v>73</v>
      </c>
      <c r="AY3295" s="175" t="s">
        <v>252</v>
      </c>
    </row>
    <row r="3296" spans="2:51" s="13" customFormat="1" ht="11.25">
      <c r="B3296" s="167"/>
      <c r="D3296" s="160" t="s">
        <v>264</v>
      </c>
      <c r="E3296" s="168" t="s">
        <v>3</v>
      </c>
      <c r="F3296" s="169" t="s">
        <v>8310</v>
      </c>
      <c r="H3296" s="168" t="s">
        <v>3</v>
      </c>
      <c r="I3296" s="170"/>
      <c r="L3296" s="167"/>
      <c r="M3296" s="171"/>
      <c r="N3296" s="172"/>
      <c r="O3296" s="172"/>
      <c r="P3296" s="172"/>
      <c r="Q3296" s="172"/>
      <c r="R3296" s="172"/>
      <c r="S3296" s="172"/>
      <c r="T3296" s="173"/>
      <c r="AT3296" s="168" t="s">
        <v>264</v>
      </c>
      <c r="AU3296" s="168" t="s">
        <v>82</v>
      </c>
      <c r="AV3296" s="13" t="s">
        <v>80</v>
      </c>
      <c r="AW3296" s="13" t="s">
        <v>34</v>
      </c>
      <c r="AX3296" s="13" t="s">
        <v>73</v>
      </c>
      <c r="AY3296" s="168" t="s">
        <v>252</v>
      </c>
    </row>
    <row r="3297" spans="2:51" s="14" customFormat="1" ht="11.25">
      <c r="B3297" s="174"/>
      <c r="D3297" s="160" t="s">
        <v>264</v>
      </c>
      <c r="E3297" s="175" t="s">
        <v>3</v>
      </c>
      <c r="F3297" s="176" t="s">
        <v>80</v>
      </c>
      <c r="H3297" s="177">
        <v>1</v>
      </c>
      <c r="I3297" s="178"/>
      <c r="L3297" s="174"/>
      <c r="M3297" s="179"/>
      <c r="N3297" s="180"/>
      <c r="O3297" s="180"/>
      <c r="P3297" s="180"/>
      <c r="Q3297" s="180"/>
      <c r="R3297" s="180"/>
      <c r="S3297" s="180"/>
      <c r="T3297" s="181"/>
      <c r="AT3297" s="175" t="s">
        <v>264</v>
      </c>
      <c r="AU3297" s="175" t="s">
        <v>82</v>
      </c>
      <c r="AV3297" s="14" t="s">
        <v>82</v>
      </c>
      <c r="AW3297" s="14" t="s">
        <v>34</v>
      </c>
      <c r="AX3297" s="14" t="s">
        <v>73</v>
      </c>
      <c r="AY3297" s="175" t="s">
        <v>252</v>
      </c>
    </row>
    <row r="3298" spans="2:51" s="13" customFormat="1" ht="11.25">
      <c r="B3298" s="167"/>
      <c r="D3298" s="160" t="s">
        <v>264</v>
      </c>
      <c r="E3298" s="168" t="s">
        <v>3</v>
      </c>
      <c r="F3298" s="169" t="s">
        <v>8310</v>
      </c>
      <c r="H3298" s="168" t="s">
        <v>3</v>
      </c>
      <c r="I3298" s="170"/>
      <c r="L3298" s="167"/>
      <c r="M3298" s="171"/>
      <c r="N3298" s="172"/>
      <c r="O3298" s="172"/>
      <c r="P3298" s="172"/>
      <c r="Q3298" s="172"/>
      <c r="R3298" s="172"/>
      <c r="S3298" s="172"/>
      <c r="T3298" s="173"/>
      <c r="AT3298" s="168" t="s">
        <v>264</v>
      </c>
      <c r="AU3298" s="168" t="s">
        <v>82</v>
      </c>
      <c r="AV3298" s="13" t="s">
        <v>80</v>
      </c>
      <c r="AW3298" s="13" t="s">
        <v>34</v>
      </c>
      <c r="AX3298" s="13" t="s">
        <v>73</v>
      </c>
      <c r="AY3298" s="168" t="s">
        <v>252</v>
      </c>
    </row>
    <row r="3299" spans="2:51" s="14" customFormat="1" ht="11.25">
      <c r="B3299" s="174"/>
      <c r="D3299" s="160" t="s">
        <v>264</v>
      </c>
      <c r="E3299" s="175" t="s">
        <v>3</v>
      </c>
      <c r="F3299" s="176" t="s">
        <v>80</v>
      </c>
      <c r="H3299" s="177">
        <v>1</v>
      </c>
      <c r="I3299" s="178"/>
      <c r="L3299" s="174"/>
      <c r="M3299" s="179"/>
      <c r="N3299" s="180"/>
      <c r="O3299" s="180"/>
      <c r="P3299" s="180"/>
      <c r="Q3299" s="180"/>
      <c r="R3299" s="180"/>
      <c r="S3299" s="180"/>
      <c r="T3299" s="181"/>
      <c r="AT3299" s="175" t="s">
        <v>264</v>
      </c>
      <c r="AU3299" s="175" t="s">
        <v>82</v>
      </c>
      <c r="AV3299" s="14" t="s">
        <v>82</v>
      </c>
      <c r="AW3299" s="14" t="s">
        <v>34</v>
      </c>
      <c r="AX3299" s="14" t="s">
        <v>73</v>
      </c>
      <c r="AY3299" s="175" t="s">
        <v>252</v>
      </c>
    </row>
    <row r="3300" spans="2:51" s="13" customFormat="1" ht="11.25">
      <c r="B3300" s="167"/>
      <c r="D3300" s="160" t="s">
        <v>264</v>
      </c>
      <c r="E3300" s="168" t="s">
        <v>3</v>
      </c>
      <c r="F3300" s="169" t="s">
        <v>8310</v>
      </c>
      <c r="H3300" s="168" t="s">
        <v>3</v>
      </c>
      <c r="I3300" s="170"/>
      <c r="L3300" s="167"/>
      <c r="M3300" s="171"/>
      <c r="N3300" s="172"/>
      <c r="O3300" s="172"/>
      <c r="P3300" s="172"/>
      <c r="Q3300" s="172"/>
      <c r="R3300" s="172"/>
      <c r="S3300" s="172"/>
      <c r="T3300" s="173"/>
      <c r="AT3300" s="168" t="s">
        <v>264</v>
      </c>
      <c r="AU3300" s="168" t="s">
        <v>82</v>
      </c>
      <c r="AV3300" s="13" t="s">
        <v>80</v>
      </c>
      <c r="AW3300" s="13" t="s">
        <v>34</v>
      </c>
      <c r="AX3300" s="13" t="s">
        <v>73</v>
      </c>
      <c r="AY3300" s="168" t="s">
        <v>252</v>
      </c>
    </row>
    <row r="3301" spans="2:51" s="14" customFormat="1" ht="11.25">
      <c r="B3301" s="174"/>
      <c r="D3301" s="160" t="s">
        <v>264</v>
      </c>
      <c r="E3301" s="175" t="s">
        <v>3</v>
      </c>
      <c r="F3301" s="176" t="s">
        <v>80</v>
      </c>
      <c r="H3301" s="177">
        <v>1</v>
      </c>
      <c r="I3301" s="178"/>
      <c r="L3301" s="174"/>
      <c r="M3301" s="179"/>
      <c r="N3301" s="180"/>
      <c r="O3301" s="180"/>
      <c r="P3301" s="180"/>
      <c r="Q3301" s="180"/>
      <c r="R3301" s="180"/>
      <c r="S3301" s="180"/>
      <c r="T3301" s="181"/>
      <c r="AT3301" s="175" t="s">
        <v>264</v>
      </c>
      <c r="AU3301" s="175" t="s">
        <v>82</v>
      </c>
      <c r="AV3301" s="14" t="s">
        <v>82</v>
      </c>
      <c r="AW3301" s="14" t="s">
        <v>34</v>
      </c>
      <c r="AX3301" s="14" t="s">
        <v>73</v>
      </c>
      <c r="AY3301" s="175" t="s">
        <v>252</v>
      </c>
    </row>
    <row r="3302" spans="2:51" s="13" customFormat="1" ht="11.25">
      <c r="B3302" s="167"/>
      <c r="D3302" s="160" t="s">
        <v>264</v>
      </c>
      <c r="E3302" s="168" t="s">
        <v>3</v>
      </c>
      <c r="F3302" s="169" t="s">
        <v>8311</v>
      </c>
      <c r="H3302" s="168" t="s">
        <v>3</v>
      </c>
      <c r="I3302" s="170"/>
      <c r="L3302" s="167"/>
      <c r="M3302" s="171"/>
      <c r="N3302" s="172"/>
      <c r="O3302" s="172"/>
      <c r="P3302" s="172"/>
      <c r="Q3302" s="172"/>
      <c r="R3302" s="172"/>
      <c r="S3302" s="172"/>
      <c r="T3302" s="173"/>
      <c r="AT3302" s="168" t="s">
        <v>264</v>
      </c>
      <c r="AU3302" s="168" t="s">
        <v>82</v>
      </c>
      <c r="AV3302" s="13" t="s">
        <v>80</v>
      </c>
      <c r="AW3302" s="13" t="s">
        <v>34</v>
      </c>
      <c r="AX3302" s="13" t="s">
        <v>73</v>
      </c>
      <c r="AY3302" s="168" t="s">
        <v>252</v>
      </c>
    </row>
    <row r="3303" spans="2:51" s="14" customFormat="1" ht="11.25">
      <c r="B3303" s="174"/>
      <c r="D3303" s="160" t="s">
        <v>264</v>
      </c>
      <c r="E3303" s="175" t="s">
        <v>3</v>
      </c>
      <c r="F3303" s="176" t="s">
        <v>80</v>
      </c>
      <c r="H3303" s="177">
        <v>1</v>
      </c>
      <c r="I3303" s="178"/>
      <c r="L3303" s="174"/>
      <c r="M3303" s="179"/>
      <c r="N3303" s="180"/>
      <c r="O3303" s="180"/>
      <c r="P3303" s="180"/>
      <c r="Q3303" s="180"/>
      <c r="R3303" s="180"/>
      <c r="S3303" s="180"/>
      <c r="T3303" s="181"/>
      <c r="AT3303" s="175" t="s">
        <v>264</v>
      </c>
      <c r="AU3303" s="175" t="s">
        <v>82</v>
      </c>
      <c r="AV3303" s="14" t="s">
        <v>82</v>
      </c>
      <c r="AW3303" s="14" t="s">
        <v>34</v>
      </c>
      <c r="AX3303" s="14" t="s">
        <v>73</v>
      </c>
      <c r="AY3303" s="175" t="s">
        <v>252</v>
      </c>
    </row>
    <row r="3304" spans="2:51" s="13" customFormat="1" ht="11.25">
      <c r="B3304" s="167"/>
      <c r="D3304" s="160" t="s">
        <v>264</v>
      </c>
      <c r="E3304" s="168" t="s">
        <v>3</v>
      </c>
      <c r="F3304" s="169" t="s">
        <v>8311</v>
      </c>
      <c r="H3304" s="168" t="s">
        <v>3</v>
      </c>
      <c r="I3304" s="170"/>
      <c r="L3304" s="167"/>
      <c r="M3304" s="171"/>
      <c r="N3304" s="172"/>
      <c r="O3304" s="172"/>
      <c r="P3304" s="172"/>
      <c r="Q3304" s="172"/>
      <c r="R3304" s="172"/>
      <c r="S3304" s="172"/>
      <c r="T3304" s="173"/>
      <c r="AT3304" s="168" t="s">
        <v>264</v>
      </c>
      <c r="AU3304" s="168" t="s">
        <v>82</v>
      </c>
      <c r="AV3304" s="13" t="s">
        <v>80</v>
      </c>
      <c r="AW3304" s="13" t="s">
        <v>34</v>
      </c>
      <c r="AX3304" s="13" t="s">
        <v>73</v>
      </c>
      <c r="AY3304" s="168" t="s">
        <v>252</v>
      </c>
    </row>
    <row r="3305" spans="2:51" s="14" customFormat="1" ht="11.25">
      <c r="B3305" s="174"/>
      <c r="D3305" s="160" t="s">
        <v>264</v>
      </c>
      <c r="E3305" s="175" t="s">
        <v>3</v>
      </c>
      <c r="F3305" s="176" t="s">
        <v>80</v>
      </c>
      <c r="H3305" s="177">
        <v>1</v>
      </c>
      <c r="I3305" s="178"/>
      <c r="L3305" s="174"/>
      <c r="M3305" s="179"/>
      <c r="N3305" s="180"/>
      <c r="O3305" s="180"/>
      <c r="P3305" s="180"/>
      <c r="Q3305" s="180"/>
      <c r="R3305" s="180"/>
      <c r="S3305" s="180"/>
      <c r="T3305" s="181"/>
      <c r="AT3305" s="175" t="s">
        <v>264</v>
      </c>
      <c r="AU3305" s="175" t="s">
        <v>82</v>
      </c>
      <c r="AV3305" s="14" t="s">
        <v>82</v>
      </c>
      <c r="AW3305" s="14" t="s">
        <v>34</v>
      </c>
      <c r="AX3305" s="14" t="s">
        <v>73</v>
      </c>
      <c r="AY3305" s="175" t="s">
        <v>252</v>
      </c>
    </row>
    <row r="3306" spans="2:51" s="13" customFormat="1" ht="11.25">
      <c r="B3306" s="167"/>
      <c r="D3306" s="160" t="s">
        <v>264</v>
      </c>
      <c r="E3306" s="168" t="s">
        <v>3</v>
      </c>
      <c r="F3306" s="169" t="s">
        <v>8311</v>
      </c>
      <c r="H3306" s="168" t="s">
        <v>3</v>
      </c>
      <c r="I3306" s="170"/>
      <c r="L3306" s="167"/>
      <c r="M3306" s="171"/>
      <c r="N3306" s="172"/>
      <c r="O3306" s="172"/>
      <c r="P3306" s="172"/>
      <c r="Q3306" s="172"/>
      <c r="R3306" s="172"/>
      <c r="S3306" s="172"/>
      <c r="T3306" s="173"/>
      <c r="AT3306" s="168" t="s">
        <v>264</v>
      </c>
      <c r="AU3306" s="168" t="s">
        <v>82</v>
      </c>
      <c r="AV3306" s="13" t="s">
        <v>80</v>
      </c>
      <c r="AW3306" s="13" t="s">
        <v>34</v>
      </c>
      <c r="AX3306" s="13" t="s">
        <v>73</v>
      </c>
      <c r="AY3306" s="168" t="s">
        <v>252</v>
      </c>
    </row>
    <row r="3307" spans="2:51" s="14" customFormat="1" ht="11.25">
      <c r="B3307" s="174"/>
      <c r="D3307" s="160" t="s">
        <v>264</v>
      </c>
      <c r="E3307" s="175" t="s">
        <v>3</v>
      </c>
      <c r="F3307" s="176" t="s">
        <v>80</v>
      </c>
      <c r="H3307" s="177">
        <v>1</v>
      </c>
      <c r="I3307" s="178"/>
      <c r="L3307" s="174"/>
      <c r="M3307" s="179"/>
      <c r="N3307" s="180"/>
      <c r="O3307" s="180"/>
      <c r="P3307" s="180"/>
      <c r="Q3307" s="180"/>
      <c r="R3307" s="180"/>
      <c r="S3307" s="180"/>
      <c r="T3307" s="181"/>
      <c r="AT3307" s="175" t="s">
        <v>264</v>
      </c>
      <c r="AU3307" s="175" t="s">
        <v>82</v>
      </c>
      <c r="AV3307" s="14" t="s">
        <v>82</v>
      </c>
      <c r="AW3307" s="14" t="s">
        <v>34</v>
      </c>
      <c r="AX3307" s="14" t="s">
        <v>73</v>
      </c>
      <c r="AY3307" s="175" t="s">
        <v>252</v>
      </c>
    </row>
    <row r="3308" spans="2:51" s="13" customFormat="1" ht="11.25">
      <c r="B3308" s="167"/>
      <c r="D3308" s="160" t="s">
        <v>264</v>
      </c>
      <c r="E3308" s="168" t="s">
        <v>3</v>
      </c>
      <c r="F3308" s="169" t="s">
        <v>8311</v>
      </c>
      <c r="H3308" s="168" t="s">
        <v>3</v>
      </c>
      <c r="I3308" s="170"/>
      <c r="L3308" s="167"/>
      <c r="M3308" s="171"/>
      <c r="N3308" s="172"/>
      <c r="O3308" s="172"/>
      <c r="P3308" s="172"/>
      <c r="Q3308" s="172"/>
      <c r="R3308" s="172"/>
      <c r="S3308" s="172"/>
      <c r="T3308" s="173"/>
      <c r="AT3308" s="168" t="s">
        <v>264</v>
      </c>
      <c r="AU3308" s="168" t="s">
        <v>82</v>
      </c>
      <c r="AV3308" s="13" t="s">
        <v>80</v>
      </c>
      <c r="AW3308" s="13" t="s">
        <v>34</v>
      </c>
      <c r="AX3308" s="13" t="s">
        <v>73</v>
      </c>
      <c r="AY3308" s="168" t="s">
        <v>252</v>
      </c>
    </row>
    <row r="3309" spans="2:51" s="14" customFormat="1" ht="11.25">
      <c r="B3309" s="174"/>
      <c r="D3309" s="160" t="s">
        <v>264</v>
      </c>
      <c r="E3309" s="175" t="s">
        <v>3</v>
      </c>
      <c r="F3309" s="176" t="s">
        <v>80</v>
      </c>
      <c r="H3309" s="177">
        <v>1</v>
      </c>
      <c r="I3309" s="178"/>
      <c r="L3309" s="174"/>
      <c r="M3309" s="179"/>
      <c r="N3309" s="180"/>
      <c r="O3309" s="180"/>
      <c r="P3309" s="180"/>
      <c r="Q3309" s="180"/>
      <c r="R3309" s="180"/>
      <c r="S3309" s="180"/>
      <c r="T3309" s="181"/>
      <c r="AT3309" s="175" t="s">
        <v>264</v>
      </c>
      <c r="AU3309" s="175" t="s">
        <v>82</v>
      </c>
      <c r="AV3309" s="14" t="s">
        <v>82</v>
      </c>
      <c r="AW3309" s="14" t="s">
        <v>34</v>
      </c>
      <c r="AX3309" s="14" t="s">
        <v>73</v>
      </c>
      <c r="AY3309" s="175" t="s">
        <v>252</v>
      </c>
    </row>
    <row r="3310" spans="2:51" s="13" customFormat="1" ht="11.25">
      <c r="B3310" s="167"/>
      <c r="D3310" s="160" t="s">
        <v>264</v>
      </c>
      <c r="E3310" s="168" t="s">
        <v>3</v>
      </c>
      <c r="F3310" s="169" t="s">
        <v>8311</v>
      </c>
      <c r="H3310" s="168" t="s">
        <v>3</v>
      </c>
      <c r="I3310" s="170"/>
      <c r="L3310" s="167"/>
      <c r="M3310" s="171"/>
      <c r="N3310" s="172"/>
      <c r="O3310" s="172"/>
      <c r="P3310" s="172"/>
      <c r="Q3310" s="172"/>
      <c r="R3310" s="172"/>
      <c r="S3310" s="172"/>
      <c r="T3310" s="173"/>
      <c r="AT3310" s="168" t="s">
        <v>264</v>
      </c>
      <c r="AU3310" s="168" t="s">
        <v>82</v>
      </c>
      <c r="AV3310" s="13" t="s">
        <v>80</v>
      </c>
      <c r="AW3310" s="13" t="s">
        <v>34</v>
      </c>
      <c r="AX3310" s="13" t="s">
        <v>73</v>
      </c>
      <c r="AY3310" s="168" t="s">
        <v>252</v>
      </c>
    </row>
    <row r="3311" spans="2:51" s="14" customFormat="1" ht="11.25">
      <c r="B3311" s="174"/>
      <c r="D3311" s="160" t="s">
        <v>264</v>
      </c>
      <c r="E3311" s="175" t="s">
        <v>3</v>
      </c>
      <c r="F3311" s="176" t="s">
        <v>80</v>
      </c>
      <c r="H3311" s="177">
        <v>1</v>
      </c>
      <c r="I3311" s="178"/>
      <c r="L3311" s="174"/>
      <c r="M3311" s="179"/>
      <c r="N3311" s="180"/>
      <c r="O3311" s="180"/>
      <c r="P3311" s="180"/>
      <c r="Q3311" s="180"/>
      <c r="R3311" s="180"/>
      <c r="S3311" s="180"/>
      <c r="T3311" s="181"/>
      <c r="AT3311" s="175" t="s">
        <v>264</v>
      </c>
      <c r="AU3311" s="175" t="s">
        <v>82</v>
      </c>
      <c r="AV3311" s="14" t="s">
        <v>82</v>
      </c>
      <c r="AW3311" s="14" t="s">
        <v>34</v>
      </c>
      <c r="AX3311" s="14" t="s">
        <v>73</v>
      </c>
      <c r="AY3311" s="175" t="s">
        <v>252</v>
      </c>
    </row>
    <row r="3312" spans="2:51" s="13" customFormat="1" ht="11.25">
      <c r="B3312" s="167"/>
      <c r="D3312" s="160" t="s">
        <v>264</v>
      </c>
      <c r="E3312" s="168" t="s">
        <v>3</v>
      </c>
      <c r="F3312" s="169" t="s">
        <v>8311</v>
      </c>
      <c r="H3312" s="168" t="s">
        <v>3</v>
      </c>
      <c r="I3312" s="170"/>
      <c r="L3312" s="167"/>
      <c r="M3312" s="171"/>
      <c r="N3312" s="172"/>
      <c r="O3312" s="172"/>
      <c r="P3312" s="172"/>
      <c r="Q3312" s="172"/>
      <c r="R3312" s="172"/>
      <c r="S3312" s="172"/>
      <c r="T3312" s="173"/>
      <c r="AT3312" s="168" t="s">
        <v>264</v>
      </c>
      <c r="AU3312" s="168" t="s">
        <v>82</v>
      </c>
      <c r="AV3312" s="13" t="s">
        <v>80</v>
      </c>
      <c r="AW3312" s="13" t="s">
        <v>34</v>
      </c>
      <c r="AX3312" s="13" t="s">
        <v>73</v>
      </c>
      <c r="AY3312" s="168" t="s">
        <v>252</v>
      </c>
    </row>
    <row r="3313" spans="2:51" s="14" customFormat="1" ht="11.25">
      <c r="B3313" s="174"/>
      <c r="D3313" s="160" t="s">
        <v>264</v>
      </c>
      <c r="E3313" s="175" t="s">
        <v>3</v>
      </c>
      <c r="F3313" s="176" t="s">
        <v>80</v>
      </c>
      <c r="H3313" s="177">
        <v>1</v>
      </c>
      <c r="I3313" s="178"/>
      <c r="L3313" s="174"/>
      <c r="M3313" s="179"/>
      <c r="N3313" s="180"/>
      <c r="O3313" s="180"/>
      <c r="P3313" s="180"/>
      <c r="Q3313" s="180"/>
      <c r="R3313" s="180"/>
      <c r="S3313" s="180"/>
      <c r="T3313" s="181"/>
      <c r="AT3313" s="175" t="s">
        <v>264</v>
      </c>
      <c r="AU3313" s="175" t="s">
        <v>82</v>
      </c>
      <c r="AV3313" s="14" t="s">
        <v>82</v>
      </c>
      <c r="AW3313" s="14" t="s">
        <v>34</v>
      </c>
      <c r="AX3313" s="14" t="s">
        <v>73</v>
      </c>
      <c r="AY3313" s="175" t="s">
        <v>252</v>
      </c>
    </row>
    <row r="3314" spans="2:51" s="13" customFormat="1" ht="11.25">
      <c r="B3314" s="167"/>
      <c r="D3314" s="160" t="s">
        <v>264</v>
      </c>
      <c r="E3314" s="168" t="s">
        <v>3</v>
      </c>
      <c r="F3314" s="169" t="s">
        <v>8311</v>
      </c>
      <c r="H3314" s="168" t="s">
        <v>3</v>
      </c>
      <c r="I3314" s="170"/>
      <c r="L3314" s="167"/>
      <c r="M3314" s="171"/>
      <c r="N3314" s="172"/>
      <c r="O3314" s="172"/>
      <c r="P3314" s="172"/>
      <c r="Q3314" s="172"/>
      <c r="R3314" s="172"/>
      <c r="S3314" s="172"/>
      <c r="T3314" s="173"/>
      <c r="AT3314" s="168" t="s">
        <v>264</v>
      </c>
      <c r="AU3314" s="168" t="s">
        <v>82</v>
      </c>
      <c r="AV3314" s="13" t="s">
        <v>80</v>
      </c>
      <c r="AW3314" s="13" t="s">
        <v>34</v>
      </c>
      <c r="AX3314" s="13" t="s">
        <v>73</v>
      </c>
      <c r="AY3314" s="168" t="s">
        <v>252</v>
      </c>
    </row>
    <row r="3315" spans="2:51" s="14" customFormat="1" ht="11.25">
      <c r="B3315" s="174"/>
      <c r="D3315" s="160" t="s">
        <v>264</v>
      </c>
      <c r="E3315" s="175" t="s">
        <v>3</v>
      </c>
      <c r="F3315" s="176" t="s">
        <v>80</v>
      </c>
      <c r="H3315" s="177">
        <v>1</v>
      </c>
      <c r="I3315" s="178"/>
      <c r="L3315" s="174"/>
      <c r="M3315" s="179"/>
      <c r="N3315" s="180"/>
      <c r="O3315" s="180"/>
      <c r="P3315" s="180"/>
      <c r="Q3315" s="180"/>
      <c r="R3315" s="180"/>
      <c r="S3315" s="180"/>
      <c r="T3315" s="181"/>
      <c r="AT3315" s="175" t="s">
        <v>264</v>
      </c>
      <c r="AU3315" s="175" t="s">
        <v>82</v>
      </c>
      <c r="AV3315" s="14" t="s">
        <v>82</v>
      </c>
      <c r="AW3315" s="14" t="s">
        <v>34</v>
      </c>
      <c r="AX3315" s="14" t="s">
        <v>73</v>
      </c>
      <c r="AY3315" s="175" t="s">
        <v>252</v>
      </c>
    </row>
    <row r="3316" spans="2:51" s="13" customFormat="1" ht="11.25">
      <c r="B3316" s="167"/>
      <c r="D3316" s="160" t="s">
        <v>264</v>
      </c>
      <c r="E3316" s="168" t="s">
        <v>3</v>
      </c>
      <c r="F3316" s="169" t="s">
        <v>8311</v>
      </c>
      <c r="H3316" s="168" t="s">
        <v>3</v>
      </c>
      <c r="I3316" s="170"/>
      <c r="L3316" s="167"/>
      <c r="M3316" s="171"/>
      <c r="N3316" s="172"/>
      <c r="O3316" s="172"/>
      <c r="P3316" s="172"/>
      <c r="Q3316" s="172"/>
      <c r="R3316" s="172"/>
      <c r="S3316" s="172"/>
      <c r="T3316" s="173"/>
      <c r="AT3316" s="168" t="s">
        <v>264</v>
      </c>
      <c r="AU3316" s="168" t="s">
        <v>82</v>
      </c>
      <c r="AV3316" s="13" t="s">
        <v>80</v>
      </c>
      <c r="AW3316" s="13" t="s">
        <v>34</v>
      </c>
      <c r="AX3316" s="13" t="s">
        <v>73</v>
      </c>
      <c r="AY3316" s="168" t="s">
        <v>252</v>
      </c>
    </row>
    <row r="3317" spans="2:51" s="14" customFormat="1" ht="11.25">
      <c r="B3317" s="174"/>
      <c r="D3317" s="160" t="s">
        <v>264</v>
      </c>
      <c r="E3317" s="175" t="s">
        <v>3</v>
      </c>
      <c r="F3317" s="176" t="s">
        <v>80</v>
      </c>
      <c r="H3317" s="177">
        <v>1</v>
      </c>
      <c r="I3317" s="178"/>
      <c r="L3317" s="174"/>
      <c r="M3317" s="179"/>
      <c r="N3317" s="180"/>
      <c r="O3317" s="180"/>
      <c r="P3317" s="180"/>
      <c r="Q3317" s="180"/>
      <c r="R3317" s="180"/>
      <c r="S3317" s="180"/>
      <c r="T3317" s="181"/>
      <c r="AT3317" s="175" t="s">
        <v>264</v>
      </c>
      <c r="AU3317" s="175" t="s">
        <v>82</v>
      </c>
      <c r="AV3317" s="14" t="s">
        <v>82</v>
      </c>
      <c r="AW3317" s="14" t="s">
        <v>34</v>
      </c>
      <c r="AX3317" s="14" t="s">
        <v>73</v>
      </c>
      <c r="AY3317" s="175" t="s">
        <v>252</v>
      </c>
    </row>
    <row r="3318" spans="2:51" s="13" customFormat="1" ht="11.25">
      <c r="B3318" s="167"/>
      <c r="D3318" s="160" t="s">
        <v>264</v>
      </c>
      <c r="E3318" s="168" t="s">
        <v>3</v>
      </c>
      <c r="F3318" s="169" t="s">
        <v>8311</v>
      </c>
      <c r="H3318" s="168" t="s">
        <v>3</v>
      </c>
      <c r="I3318" s="170"/>
      <c r="L3318" s="167"/>
      <c r="M3318" s="171"/>
      <c r="N3318" s="172"/>
      <c r="O3318" s="172"/>
      <c r="P3318" s="172"/>
      <c r="Q3318" s="172"/>
      <c r="R3318" s="172"/>
      <c r="S3318" s="172"/>
      <c r="T3318" s="173"/>
      <c r="AT3318" s="168" t="s">
        <v>264</v>
      </c>
      <c r="AU3318" s="168" t="s">
        <v>82</v>
      </c>
      <c r="AV3318" s="13" t="s">
        <v>80</v>
      </c>
      <c r="AW3318" s="13" t="s">
        <v>34</v>
      </c>
      <c r="AX3318" s="13" t="s">
        <v>73</v>
      </c>
      <c r="AY3318" s="168" t="s">
        <v>252</v>
      </c>
    </row>
    <row r="3319" spans="2:51" s="14" customFormat="1" ht="11.25">
      <c r="B3319" s="174"/>
      <c r="D3319" s="160" t="s">
        <v>264</v>
      </c>
      <c r="E3319" s="175" t="s">
        <v>3</v>
      </c>
      <c r="F3319" s="176" t="s">
        <v>80</v>
      </c>
      <c r="H3319" s="177">
        <v>1</v>
      </c>
      <c r="I3319" s="178"/>
      <c r="L3319" s="174"/>
      <c r="M3319" s="179"/>
      <c r="N3319" s="180"/>
      <c r="O3319" s="180"/>
      <c r="P3319" s="180"/>
      <c r="Q3319" s="180"/>
      <c r="R3319" s="180"/>
      <c r="S3319" s="180"/>
      <c r="T3319" s="181"/>
      <c r="AT3319" s="175" t="s">
        <v>264</v>
      </c>
      <c r="AU3319" s="175" t="s">
        <v>82</v>
      </c>
      <c r="AV3319" s="14" t="s">
        <v>82</v>
      </c>
      <c r="AW3319" s="14" t="s">
        <v>34</v>
      </c>
      <c r="AX3319" s="14" t="s">
        <v>73</v>
      </c>
      <c r="AY3319" s="175" t="s">
        <v>252</v>
      </c>
    </row>
    <row r="3320" spans="2:51" s="13" customFormat="1" ht="11.25">
      <c r="B3320" s="167"/>
      <c r="D3320" s="160" t="s">
        <v>264</v>
      </c>
      <c r="E3320" s="168" t="s">
        <v>3</v>
      </c>
      <c r="F3320" s="169" t="s">
        <v>8311</v>
      </c>
      <c r="H3320" s="168" t="s">
        <v>3</v>
      </c>
      <c r="I3320" s="170"/>
      <c r="L3320" s="167"/>
      <c r="M3320" s="171"/>
      <c r="N3320" s="172"/>
      <c r="O3320" s="172"/>
      <c r="P3320" s="172"/>
      <c r="Q3320" s="172"/>
      <c r="R3320" s="172"/>
      <c r="S3320" s="172"/>
      <c r="T3320" s="173"/>
      <c r="AT3320" s="168" t="s">
        <v>264</v>
      </c>
      <c r="AU3320" s="168" t="s">
        <v>82</v>
      </c>
      <c r="AV3320" s="13" t="s">
        <v>80</v>
      </c>
      <c r="AW3320" s="13" t="s">
        <v>34</v>
      </c>
      <c r="AX3320" s="13" t="s">
        <v>73</v>
      </c>
      <c r="AY3320" s="168" t="s">
        <v>252</v>
      </c>
    </row>
    <row r="3321" spans="2:51" s="14" customFormat="1" ht="11.25">
      <c r="B3321" s="174"/>
      <c r="D3321" s="160" t="s">
        <v>264</v>
      </c>
      <c r="E3321" s="175" t="s">
        <v>3</v>
      </c>
      <c r="F3321" s="176" t="s">
        <v>80</v>
      </c>
      <c r="H3321" s="177">
        <v>1</v>
      </c>
      <c r="I3321" s="178"/>
      <c r="L3321" s="174"/>
      <c r="M3321" s="179"/>
      <c r="N3321" s="180"/>
      <c r="O3321" s="180"/>
      <c r="P3321" s="180"/>
      <c r="Q3321" s="180"/>
      <c r="R3321" s="180"/>
      <c r="S3321" s="180"/>
      <c r="T3321" s="181"/>
      <c r="AT3321" s="175" t="s">
        <v>264</v>
      </c>
      <c r="AU3321" s="175" t="s">
        <v>82</v>
      </c>
      <c r="AV3321" s="14" t="s">
        <v>82</v>
      </c>
      <c r="AW3321" s="14" t="s">
        <v>34</v>
      </c>
      <c r="AX3321" s="14" t="s">
        <v>73</v>
      </c>
      <c r="AY3321" s="175" t="s">
        <v>252</v>
      </c>
    </row>
    <row r="3322" spans="2:51" s="13" customFormat="1" ht="11.25">
      <c r="B3322" s="167"/>
      <c r="D3322" s="160" t="s">
        <v>264</v>
      </c>
      <c r="E3322" s="168" t="s">
        <v>3</v>
      </c>
      <c r="F3322" s="169" t="s">
        <v>8311</v>
      </c>
      <c r="H3322" s="168" t="s">
        <v>3</v>
      </c>
      <c r="I3322" s="170"/>
      <c r="L3322" s="167"/>
      <c r="M3322" s="171"/>
      <c r="N3322" s="172"/>
      <c r="O3322" s="172"/>
      <c r="P3322" s="172"/>
      <c r="Q3322" s="172"/>
      <c r="R3322" s="172"/>
      <c r="S3322" s="172"/>
      <c r="T3322" s="173"/>
      <c r="AT3322" s="168" t="s">
        <v>264</v>
      </c>
      <c r="AU3322" s="168" t="s">
        <v>82</v>
      </c>
      <c r="AV3322" s="13" t="s">
        <v>80</v>
      </c>
      <c r="AW3322" s="13" t="s">
        <v>34</v>
      </c>
      <c r="AX3322" s="13" t="s">
        <v>73</v>
      </c>
      <c r="AY3322" s="168" t="s">
        <v>252</v>
      </c>
    </row>
    <row r="3323" spans="2:51" s="14" customFormat="1" ht="11.25">
      <c r="B3323" s="174"/>
      <c r="D3323" s="160" t="s">
        <v>264</v>
      </c>
      <c r="E3323" s="175" t="s">
        <v>3</v>
      </c>
      <c r="F3323" s="176" t="s">
        <v>80</v>
      </c>
      <c r="H3323" s="177">
        <v>1</v>
      </c>
      <c r="I3323" s="178"/>
      <c r="L3323" s="174"/>
      <c r="M3323" s="179"/>
      <c r="N3323" s="180"/>
      <c r="O3323" s="180"/>
      <c r="P3323" s="180"/>
      <c r="Q3323" s="180"/>
      <c r="R3323" s="180"/>
      <c r="S3323" s="180"/>
      <c r="T3323" s="181"/>
      <c r="AT3323" s="175" t="s">
        <v>264</v>
      </c>
      <c r="AU3323" s="175" t="s">
        <v>82</v>
      </c>
      <c r="AV3323" s="14" t="s">
        <v>82</v>
      </c>
      <c r="AW3323" s="14" t="s">
        <v>34</v>
      </c>
      <c r="AX3323" s="14" t="s">
        <v>73</v>
      </c>
      <c r="AY3323" s="175" t="s">
        <v>252</v>
      </c>
    </row>
    <row r="3324" spans="2:51" s="13" customFormat="1" ht="11.25">
      <c r="B3324" s="167"/>
      <c r="D3324" s="160" t="s">
        <v>264</v>
      </c>
      <c r="E3324" s="168" t="s">
        <v>3</v>
      </c>
      <c r="F3324" s="169" t="s">
        <v>8311</v>
      </c>
      <c r="H3324" s="168" t="s">
        <v>3</v>
      </c>
      <c r="I3324" s="170"/>
      <c r="L3324" s="167"/>
      <c r="M3324" s="171"/>
      <c r="N3324" s="172"/>
      <c r="O3324" s="172"/>
      <c r="P3324" s="172"/>
      <c r="Q3324" s="172"/>
      <c r="R3324" s="172"/>
      <c r="S3324" s="172"/>
      <c r="T3324" s="173"/>
      <c r="AT3324" s="168" t="s">
        <v>264</v>
      </c>
      <c r="AU3324" s="168" t="s">
        <v>82</v>
      </c>
      <c r="AV3324" s="13" t="s">
        <v>80</v>
      </c>
      <c r="AW3324" s="13" t="s">
        <v>34</v>
      </c>
      <c r="AX3324" s="13" t="s">
        <v>73</v>
      </c>
      <c r="AY3324" s="168" t="s">
        <v>252</v>
      </c>
    </row>
    <row r="3325" spans="2:51" s="14" customFormat="1" ht="11.25">
      <c r="B3325" s="174"/>
      <c r="D3325" s="160" t="s">
        <v>264</v>
      </c>
      <c r="E3325" s="175" t="s">
        <v>3</v>
      </c>
      <c r="F3325" s="176" t="s">
        <v>80</v>
      </c>
      <c r="H3325" s="177">
        <v>1</v>
      </c>
      <c r="I3325" s="178"/>
      <c r="L3325" s="174"/>
      <c r="M3325" s="179"/>
      <c r="N3325" s="180"/>
      <c r="O3325" s="180"/>
      <c r="P3325" s="180"/>
      <c r="Q3325" s="180"/>
      <c r="R3325" s="180"/>
      <c r="S3325" s="180"/>
      <c r="T3325" s="181"/>
      <c r="AT3325" s="175" t="s">
        <v>264</v>
      </c>
      <c r="AU3325" s="175" t="s">
        <v>82</v>
      </c>
      <c r="AV3325" s="14" t="s">
        <v>82</v>
      </c>
      <c r="AW3325" s="14" t="s">
        <v>34</v>
      </c>
      <c r="AX3325" s="14" t="s">
        <v>73</v>
      </c>
      <c r="AY3325" s="175" t="s">
        <v>252</v>
      </c>
    </row>
    <row r="3326" spans="2:51" s="13" customFormat="1" ht="11.25">
      <c r="B3326" s="167"/>
      <c r="D3326" s="160" t="s">
        <v>264</v>
      </c>
      <c r="E3326" s="168" t="s">
        <v>3</v>
      </c>
      <c r="F3326" s="169" t="s">
        <v>8311</v>
      </c>
      <c r="H3326" s="168" t="s">
        <v>3</v>
      </c>
      <c r="I3326" s="170"/>
      <c r="L3326" s="167"/>
      <c r="M3326" s="171"/>
      <c r="N3326" s="172"/>
      <c r="O3326" s="172"/>
      <c r="P3326" s="172"/>
      <c r="Q3326" s="172"/>
      <c r="R3326" s="172"/>
      <c r="S3326" s="172"/>
      <c r="T3326" s="173"/>
      <c r="AT3326" s="168" t="s">
        <v>264</v>
      </c>
      <c r="AU3326" s="168" t="s">
        <v>82</v>
      </c>
      <c r="AV3326" s="13" t="s">
        <v>80</v>
      </c>
      <c r="AW3326" s="13" t="s">
        <v>34</v>
      </c>
      <c r="AX3326" s="13" t="s">
        <v>73</v>
      </c>
      <c r="AY3326" s="168" t="s">
        <v>252</v>
      </c>
    </row>
    <row r="3327" spans="2:51" s="14" customFormat="1" ht="11.25">
      <c r="B3327" s="174"/>
      <c r="D3327" s="160" t="s">
        <v>264</v>
      </c>
      <c r="E3327" s="175" t="s">
        <v>3</v>
      </c>
      <c r="F3327" s="176" t="s">
        <v>80</v>
      </c>
      <c r="H3327" s="177">
        <v>1</v>
      </c>
      <c r="I3327" s="178"/>
      <c r="L3327" s="174"/>
      <c r="M3327" s="179"/>
      <c r="N3327" s="180"/>
      <c r="O3327" s="180"/>
      <c r="P3327" s="180"/>
      <c r="Q3327" s="180"/>
      <c r="R3327" s="180"/>
      <c r="S3327" s="180"/>
      <c r="T3327" s="181"/>
      <c r="AT3327" s="175" t="s">
        <v>264</v>
      </c>
      <c r="AU3327" s="175" t="s">
        <v>82</v>
      </c>
      <c r="AV3327" s="14" t="s">
        <v>82</v>
      </c>
      <c r="AW3327" s="14" t="s">
        <v>34</v>
      </c>
      <c r="AX3327" s="14" t="s">
        <v>73</v>
      </c>
      <c r="AY3327" s="175" t="s">
        <v>252</v>
      </c>
    </row>
    <row r="3328" spans="2:51" s="13" customFormat="1" ht="11.25">
      <c r="B3328" s="167"/>
      <c r="D3328" s="160" t="s">
        <v>264</v>
      </c>
      <c r="E3328" s="168" t="s">
        <v>3</v>
      </c>
      <c r="F3328" s="169" t="s">
        <v>8311</v>
      </c>
      <c r="H3328" s="168" t="s">
        <v>3</v>
      </c>
      <c r="I3328" s="170"/>
      <c r="L3328" s="167"/>
      <c r="M3328" s="171"/>
      <c r="N3328" s="172"/>
      <c r="O3328" s="172"/>
      <c r="P3328" s="172"/>
      <c r="Q3328" s="172"/>
      <c r="R3328" s="172"/>
      <c r="S3328" s="172"/>
      <c r="T3328" s="173"/>
      <c r="AT3328" s="168" t="s">
        <v>264</v>
      </c>
      <c r="AU3328" s="168" t="s">
        <v>82</v>
      </c>
      <c r="AV3328" s="13" t="s">
        <v>80</v>
      </c>
      <c r="AW3328" s="13" t="s">
        <v>34</v>
      </c>
      <c r="AX3328" s="13" t="s">
        <v>73</v>
      </c>
      <c r="AY3328" s="168" t="s">
        <v>252</v>
      </c>
    </row>
    <row r="3329" spans="2:51" s="14" customFormat="1" ht="11.25">
      <c r="B3329" s="174"/>
      <c r="D3329" s="160" t="s">
        <v>264</v>
      </c>
      <c r="E3329" s="175" t="s">
        <v>3</v>
      </c>
      <c r="F3329" s="176" t="s">
        <v>80</v>
      </c>
      <c r="H3329" s="177">
        <v>1</v>
      </c>
      <c r="I3329" s="178"/>
      <c r="L3329" s="174"/>
      <c r="M3329" s="179"/>
      <c r="N3329" s="180"/>
      <c r="O3329" s="180"/>
      <c r="P3329" s="180"/>
      <c r="Q3329" s="180"/>
      <c r="R3329" s="180"/>
      <c r="S3329" s="180"/>
      <c r="T3329" s="181"/>
      <c r="AT3329" s="175" t="s">
        <v>264</v>
      </c>
      <c r="AU3329" s="175" t="s">
        <v>82</v>
      </c>
      <c r="AV3329" s="14" t="s">
        <v>82</v>
      </c>
      <c r="AW3329" s="14" t="s">
        <v>34</v>
      </c>
      <c r="AX3329" s="14" t="s">
        <v>73</v>
      </c>
      <c r="AY3329" s="175" t="s">
        <v>252</v>
      </c>
    </row>
    <row r="3330" spans="2:51" s="13" customFormat="1" ht="11.25">
      <c r="B3330" s="167"/>
      <c r="D3330" s="160" t="s">
        <v>264</v>
      </c>
      <c r="E3330" s="168" t="s">
        <v>3</v>
      </c>
      <c r="F3330" s="169" t="s">
        <v>8311</v>
      </c>
      <c r="H3330" s="168" t="s">
        <v>3</v>
      </c>
      <c r="I3330" s="170"/>
      <c r="L3330" s="167"/>
      <c r="M3330" s="171"/>
      <c r="N3330" s="172"/>
      <c r="O3330" s="172"/>
      <c r="P3330" s="172"/>
      <c r="Q3330" s="172"/>
      <c r="R3330" s="172"/>
      <c r="S3330" s="172"/>
      <c r="T3330" s="173"/>
      <c r="AT3330" s="168" t="s">
        <v>264</v>
      </c>
      <c r="AU3330" s="168" t="s">
        <v>82</v>
      </c>
      <c r="AV3330" s="13" t="s">
        <v>80</v>
      </c>
      <c r="AW3330" s="13" t="s">
        <v>34</v>
      </c>
      <c r="AX3330" s="13" t="s">
        <v>73</v>
      </c>
      <c r="AY3330" s="168" t="s">
        <v>252</v>
      </c>
    </row>
    <row r="3331" spans="2:51" s="14" customFormat="1" ht="11.25">
      <c r="B3331" s="174"/>
      <c r="D3331" s="160" t="s">
        <v>264</v>
      </c>
      <c r="E3331" s="175" t="s">
        <v>3</v>
      </c>
      <c r="F3331" s="176" t="s">
        <v>80</v>
      </c>
      <c r="H3331" s="177">
        <v>1</v>
      </c>
      <c r="I3331" s="178"/>
      <c r="L3331" s="174"/>
      <c r="M3331" s="179"/>
      <c r="N3331" s="180"/>
      <c r="O3331" s="180"/>
      <c r="P3331" s="180"/>
      <c r="Q3331" s="180"/>
      <c r="R3331" s="180"/>
      <c r="S3331" s="180"/>
      <c r="T3331" s="181"/>
      <c r="AT3331" s="175" t="s">
        <v>264</v>
      </c>
      <c r="AU3331" s="175" t="s">
        <v>82</v>
      </c>
      <c r="AV3331" s="14" t="s">
        <v>82</v>
      </c>
      <c r="AW3331" s="14" t="s">
        <v>34</v>
      </c>
      <c r="AX3331" s="14" t="s">
        <v>73</v>
      </c>
      <c r="AY3331" s="175" t="s">
        <v>252</v>
      </c>
    </row>
    <row r="3332" spans="2:51" s="13" customFormat="1" ht="11.25">
      <c r="B3332" s="167"/>
      <c r="D3332" s="160" t="s">
        <v>264</v>
      </c>
      <c r="E3332" s="168" t="s">
        <v>3</v>
      </c>
      <c r="F3332" s="169" t="s">
        <v>8311</v>
      </c>
      <c r="H3332" s="168" t="s">
        <v>3</v>
      </c>
      <c r="I3332" s="170"/>
      <c r="L3332" s="167"/>
      <c r="M3332" s="171"/>
      <c r="N3332" s="172"/>
      <c r="O3332" s="172"/>
      <c r="P3332" s="172"/>
      <c r="Q3332" s="172"/>
      <c r="R3332" s="172"/>
      <c r="S3332" s="172"/>
      <c r="T3332" s="173"/>
      <c r="AT3332" s="168" t="s">
        <v>264</v>
      </c>
      <c r="AU3332" s="168" t="s">
        <v>82</v>
      </c>
      <c r="AV3332" s="13" t="s">
        <v>80</v>
      </c>
      <c r="AW3332" s="13" t="s">
        <v>34</v>
      </c>
      <c r="AX3332" s="13" t="s">
        <v>73</v>
      </c>
      <c r="AY3332" s="168" t="s">
        <v>252</v>
      </c>
    </row>
    <row r="3333" spans="2:51" s="14" customFormat="1" ht="11.25">
      <c r="B3333" s="174"/>
      <c r="D3333" s="160" t="s">
        <v>264</v>
      </c>
      <c r="E3333" s="175" t="s">
        <v>3</v>
      </c>
      <c r="F3333" s="176" t="s">
        <v>80</v>
      </c>
      <c r="H3333" s="177">
        <v>1</v>
      </c>
      <c r="I3333" s="178"/>
      <c r="L3333" s="174"/>
      <c r="M3333" s="179"/>
      <c r="N3333" s="180"/>
      <c r="O3333" s="180"/>
      <c r="P3333" s="180"/>
      <c r="Q3333" s="180"/>
      <c r="R3333" s="180"/>
      <c r="S3333" s="180"/>
      <c r="T3333" s="181"/>
      <c r="AT3333" s="175" t="s">
        <v>264</v>
      </c>
      <c r="AU3333" s="175" t="s">
        <v>82</v>
      </c>
      <c r="AV3333" s="14" t="s">
        <v>82</v>
      </c>
      <c r="AW3333" s="14" t="s">
        <v>34</v>
      </c>
      <c r="AX3333" s="14" t="s">
        <v>73</v>
      </c>
      <c r="AY3333" s="175" t="s">
        <v>252</v>
      </c>
    </row>
    <row r="3334" spans="2:51" s="13" customFormat="1" ht="11.25">
      <c r="B3334" s="167"/>
      <c r="D3334" s="160" t="s">
        <v>264</v>
      </c>
      <c r="E3334" s="168" t="s">
        <v>3</v>
      </c>
      <c r="F3334" s="169" t="s">
        <v>8311</v>
      </c>
      <c r="H3334" s="168" t="s">
        <v>3</v>
      </c>
      <c r="I3334" s="170"/>
      <c r="L3334" s="167"/>
      <c r="M3334" s="171"/>
      <c r="N3334" s="172"/>
      <c r="O3334" s="172"/>
      <c r="P3334" s="172"/>
      <c r="Q3334" s="172"/>
      <c r="R3334" s="172"/>
      <c r="S3334" s="172"/>
      <c r="T3334" s="173"/>
      <c r="AT3334" s="168" t="s">
        <v>264</v>
      </c>
      <c r="AU3334" s="168" t="s">
        <v>82</v>
      </c>
      <c r="AV3334" s="13" t="s">
        <v>80</v>
      </c>
      <c r="AW3334" s="13" t="s">
        <v>34</v>
      </c>
      <c r="AX3334" s="13" t="s">
        <v>73</v>
      </c>
      <c r="AY3334" s="168" t="s">
        <v>252</v>
      </c>
    </row>
    <row r="3335" spans="2:51" s="14" customFormat="1" ht="11.25">
      <c r="B3335" s="174"/>
      <c r="D3335" s="160" t="s">
        <v>264</v>
      </c>
      <c r="E3335" s="175" t="s">
        <v>3</v>
      </c>
      <c r="F3335" s="176" t="s">
        <v>80</v>
      </c>
      <c r="H3335" s="177">
        <v>1</v>
      </c>
      <c r="I3335" s="178"/>
      <c r="L3335" s="174"/>
      <c r="M3335" s="179"/>
      <c r="N3335" s="180"/>
      <c r="O3335" s="180"/>
      <c r="P3335" s="180"/>
      <c r="Q3335" s="180"/>
      <c r="R3335" s="180"/>
      <c r="S3335" s="180"/>
      <c r="T3335" s="181"/>
      <c r="AT3335" s="175" t="s">
        <v>264</v>
      </c>
      <c r="AU3335" s="175" t="s">
        <v>82</v>
      </c>
      <c r="AV3335" s="14" t="s">
        <v>82</v>
      </c>
      <c r="AW3335" s="14" t="s">
        <v>34</v>
      </c>
      <c r="AX3335" s="14" t="s">
        <v>73</v>
      </c>
      <c r="AY3335" s="175" t="s">
        <v>252</v>
      </c>
    </row>
    <row r="3336" spans="2:51" s="13" customFormat="1" ht="11.25">
      <c r="B3336" s="167"/>
      <c r="D3336" s="160" t="s">
        <v>264</v>
      </c>
      <c r="E3336" s="168" t="s">
        <v>3</v>
      </c>
      <c r="F3336" s="169" t="s">
        <v>8311</v>
      </c>
      <c r="H3336" s="168" t="s">
        <v>3</v>
      </c>
      <c r="I3336" s="170"/>
      <c r="L3336" s="167"/>
      <c r="M3336" s="171"/>
      <c r="N3336" s="172"/>
      <c r="O3336" s="172"/>
      <c r="P3336" s="172"/>
      <c r="Q3336" s="172"/>
      <c r="R3336" s="172"/>
      <c r="S3336" s="172"/>
      <c r="T3336" s="173"/>
      <c r="AT3336" s="168" t="s">
        <v>264</v>
      </c>
      <c r="AU3336" s="168" t="s">
        <v>82</v>
      </c>
      <c r="AV3336" s="13" t="s">
        <v>80</v>
      </c>
      <c r="AW3336" s="13" t="s">
        <v>34</v>
      </c>
      <c r="AX3336" s="13" t="s">
        <v>73</v>
      </c>
      <c r="AY3336" s="168" t="s">
        <v>252</v>
      </c>
    </row>
    <row r="3337" spans="2:51" s="14" customFormat="1" ht="11.25">
      <c r="B3337" s="174"/>
      <c r="D3337" s="160" t="s">
        <v>264</v>
      </c>
      <c r="E3337" s="175" t="s">
        <v>3</v>
      </c>
      <c r="F3337" s="176" t="s">
        <v>80</v>
      </c>
      <c r="H3337" s="177">
        <v>1</v>
      </c>
      <c r="I3337" s="178"/>
      <c r="L3337" s="174"/>
      <c r="M3337" s="179"/>
      <c r="N3337" s="180"/>
      <c r="O3337" s="180"/>
      <c r="P3337" s="180"/>
      <c r="Q3337" s="180"/>
      <c r="R3337" s="180"/>
      <c r="S3337" s="180"/>
      <c r="T3337" s="181"/>
      <c r="AT3337" s="175" t="s">
        <v>264</v>
      </c>
      <c r="AU3337" s="175" t="s">
        <v>82</v>
      </c>
      <c r="AV3337" s="14" t="s">
        <v>82</v>
      </c>
      <c r="AW3337" s="14" t="s">
        <v>34</v>
      </c>
      <c r="AX3337" s="14" t="s">
        <v>73</v>
      </c>
      <c r="AY3337" s="175" t="s">
        <v>252</v>
      </c>
    </row>
    <row r="3338" spans="2:51" s="13" customFormat="1" ht="11.25">
      <c r="B3338" s="167"/>
      <c r="D3338" s="160" t="s">
        <v>264</v>
      </c>
      <c r="E3338" s="168" t="s">
        <v>3</v>
      </c>
      <c r="F3338" s="169" t="s">
        <v>8312</v>
      </c>
      <c r="H3338" s="168" t="s">
        <v>3</v>
      </c>
      <c r="I3338" s="170"/>
      <c r="L3338" s="167"/>
      <c r="M3338" s="171"/>
      <c r="N3338" s="172"/>
      <c r="O3338" s="172"/>
      <c r="P3338" s="172"/>
      <c r="Q3338" s="172"/>
      <c r="R3338" s="172"/>
      <c r="S3338" s="172"/>
      <c r="T3338" s="173"/>
      <c r="AT3338" s="168" t="s">
        <v>264</v>
      </c>
      <c r="AU3338" s="168" t="s">
        <v>82</v>
      </c>
      <c r="AV3338" s="13" t="s">
        <v>80</v>
      </c>
      <c r="AW3338" s="13" t="s">
        <v>34</v>
      </c>
      <c r="AX3338" s="13" t="s">
        <v>73</v>
      </c>
      <c r="AY3338" s="168" t="s">
        <v>252</v>
      </c>
    </row>
    <row r="3339" spans="2:51" s="14" customFormat="1" ht="11.25">
      <c r="B3339" s="174"/>
      <c r="D3339" s="160" t="s">
        <v>264</v>
      </c>
      <c r="E3339" s="175" t="s">
        <v>3</v>
      </c>
      <c r="F3339" s="176" t="s">
        <v>80</v>
      </c>
      <c r="H3339" s="177">
        <v>1</v>
      </c>
      <c r="I3339" s="178"/>
      <c r="L3339" s="174"/>
      <c r="M3339" s="179"/>
      <c r="N3339" s="180"/>
      <c r="O3339" s="180"/>
      <c r="P3339" s="180"/>
      <c r="Q3339" s="180"/>
      <c r="R3339" s="180"/>
      <c r="S3339" s="180"/>
      <c r="T3339" s="181"/>
      <c r="AT3339" s="175" t="s">
        <v>264</v>
      </c>
      <c r="AU3339" s="175" t="s">
        <v>82</v>
      </c>
      <c r="AV3339" s="14" t="s">
        <v>82</v>
      </c>
      <c r="AW3339" s="14" t="s">
        <v>34</v>
      </c>
      <c r="AX3339" s="14" t="s">
        <v>73</v>
      </c>
      <c r="AY3339" s="175" t="s">
        <v>252</v>
      </c>
    </row>
    <row r="3340" spans="2:51" s="13" customFormat="1" ht="11.25">
      <c r="B3340" s="167"/>
      <c r="D3340" s="160" t="s">
        <v>264</v>
      </c>
      <c r="E3340" s="168" t="s">
        <v>3</v>
      </c>
      <c r="F3340" s="169" t="s">
        <v>8313</v>
      </c>
      <c r="H3340" s="168" t="s">
        <v>3</v>
      </c>
      <c r="I3340" s="170"/>
      <c r="L3340" s="167"/>
      <c r="M3340" s="171"/>
      <c r="N3340" s="172"/>
      <c r="O3340" s="172"/>
      <c r="P3340" s="172"/>
      <c r="Q3340" s="172"/>
      <c r="R3340" s="172"/>
      <c r="S3340" s="172"/>
      <c r="T3340" s="173"/>
      <c r="AT3340" s="168" t="s">
        <v>264</v>
      </c>
      <c r="AU3340" s="168" t="s">
        <v>82</v>
      </c>
      <c r="AV3340" s="13" t="s">
        <v>80</v>
      </c>
      <c r="AW3340" s="13" t="s">
        <v>34</v>
      </c>
      <c r="AX3340" s="13" t="s">
        <v>73</v>
      </c>
      <c r="AY3340" s="168" t="s">
        <v>252</v>
      </c>
    </row>
    <row r="3341" spans="2:51" s="14" customFormat="1" ht="11.25">
      <c r="B3341" s="174"/>
      <c r="D3341" s="160" t="s">
        <v>264</v>
      </c>
      <c r="E3341" s="175" t="s">
        <v>3</v>
      </c>
      <c r="F3341" s="176" t="s">
        <v>80</v>
      </c>
      <c r="H3341" s="177">
        <v>1</v>
      </c>
      <c r="I3341" s="178"/>
      <c r="L3341" s="174"/>
      <c r="M3341" s="179"/>
      <c r="N3341" s="180"/>
      <c r="O3341" s="180"/>
      <c r="P3341" s="180"/>
      <c r="Q3341" s="180"/>
      <c r="R3341" s="180"/>
      <c r="S3341" s="180"/>
      <c r="T3341" s="181"/>
      <c r="AT3341" s="175" t="s">
        <v>264</v>
      </c>
      <c r="AU3341" s="175" t="s">
        <v>82</v>
      </c>
      <c r="AV3341" s="14" t="s">
        <v>82</v>
      </c>
      <c r="AW3341" s="14" t="s">
        <v>34</v>
      </c>
      <c r="AX3341" s="14" t="s">
        <v>73</v>
      </c>
      <c r="AY3341" s="175" t="s">
        <v>252</v>
      </c>
    </row>
    <row r="3342" spans="2:51" s="13" customFormat="1" ht="11.25">
      <c r="B3342" s="167"/>
      <c r="D3342" s="160" t="s">
        <v>264</v>
      </c>
      <c r="E3342" s="168" t="s">
        <v>3</v>
      </c>
      <c r="F3342" s="169" t="s">
        <v>8314</v>
      </c>
      <c r="H3342" s="168" t="s">
        <v>3</v>
      </c>
      <c r="I3342" s="170"/>
      <c r="L3342" s="167"/>
      <c r="M3342" s="171"/>
      <c r="N3342" s="172"/>
      <c r="O3342" s="172"/>
      <c r="P3342" s="172"/>
      <c r="Q3342" s="172"/>
      <c r="R3342" s="172"/>
      <c r="S3342" s="172"/>
      <c r="T3342" s="173"/>
      <c r="AT3342" s="168" t="s">
        <v>264</v>
      </c>
      <c r="AU3342" s="168" t="s">
        <v>82</v>
      </c>
      <c r="AV3342" s="13" t="s">
        <v>80</v>
      </c>
      <c r="AW3342" s="13" t="s">
        <v>34</v>
      </c>
      <c r="AX3342" s="13" t="s">
        <v>73</v>
      </c>
      <c r="AY3342" s="168" t="s">
        <v>252</v>
      </c>
    </row>
    <row r="3343" spans="2:51" s="14" customFormat="1" ht="11.25">
      <c r="B3343" s="174"/>
      <c r="D3343" s="160" t="s">
        <v>264</v>
      </c>
      <c r="E3343" s="175" t="s">
        <v>3</v>
      </c>
      <c r="F3343" s="176" t="s">
        <v>80</v>
      </c>
      <c r="H3343" s="177">
        <v>1</v>
      </c>
      <c r="I3343" s="178"/>
      <c r="L3343" s="174"/>
      <c r="M3343" s="179"/>
      <c r="N3343" s="180"/>
      <c r="O3343" s="180"/>
      <c r="P3343" s="180"/>
      <c r="Q3343" s="180"/>
      <c r="R3343" s="180"/>
      <c r="S3343" s="180"/>
      <c r="T3343" s="181"/>
      <c r="AT3343" s="175" t="s">
        <v>264</v>
      </c>
      <c r="AU3343" s="175" t="s">
        <v>82</v>
      </c>
      <c r="AV3343" s="14" t="s">
        <v>82</v>
      </c>
      <c r="AW3343" s="14" t="s">
        <v>34</v>
      </c>
      <c r="AX3343" s="14" t="s">
        <v>73</v>
      </c>
      <c r="AY3343" s="175" t="s">
        <v>252</v>
      </c>
    </row>
    <row r="3344" spans="2:51" s="13" customFormat="1" ht="11.25">
      <c r="B3344" s="167"/>
      <c r="D3344" s="160" t="s">
        <v>264</v>
      </c>
      <c r="E3344" s="168" t="s">
        <v>3</v>
      </c>
      <c r="F3344" s="169" t="s">
        <v>8315</v>
      </c>
      <c r="H3344" s="168" t="s">
        <v>3</v>
      </c>
      <c r="I3344" s="170"/>
      <c r="L3344" s="167"/>
      <c r="M3344" s="171"/>
      <c r="N3344" s="172"/>
      <c r="O3344" s="172"/>
      <c r="P3344" s="172"/>
      <c r="Q3344" s="172"/>
      <c r="R3344" s="172"/>
      <c r="S3344" s="172"/>
      <c r="T3344" s="173"/>
      <c r="AT3344" s="168" t="s">
        <v>264</v>
      </c>
      <c r="AU3344" s="168" t="s">
        <v>82</v>
      </c>
      <c r="AV3344" s="13" t="s">
        <v>80</v>
      </c>
      <c r="AW3344" s="13" t="s">
        <v>34</v>
      </c>
      <c r="AX3344" s="13" t="s">
        <v>73</v>
      </c>
      <c r="AY3344" s="168" t="s">
        <v>252</v>
      </c>
    </row>
    <row r="3345" spans="2:51" s="14" customFormat="1" ht="11.25">
      <c r="B3345" s="174"/>
      <c r="D3345" s="160" t="s">
        <v>264</v>
      </c>
      <c r="E3345" s="175" t="s">
        <v>3</v>
      </c>
      <c r="F3345" s="176" t="s">
        <v>80</v>
      </c>
      <c r="H3345" s="177">
        <v>1</v>
      </c>
      <c r="I3345" s="178"/>
      <c r="L3345" s="174"/>
      <c r="M3345" s="179"/>
      <c r="N3345" s="180"/>
      <c r="O3345" s="180"/>
      <c r="P3345" s="180"/>
      <c r="Q3345" s="180"/>
      <c r="R3345" s="180"/>
      <c r="S3345" s="180"/>
      <c r="T3345" s="181"/>
      <c r="AT3345" s="175" t="s">
        <v>264</v>
      </c>
      <c r="AU3345" s="175" t="s">
        <v>82</v>
      </c>
      <c r="AV3345" s="14" t="s">
        <v>82</v>
      </c>
      <c r="AW3345" s="14" t="s">
        <v>34</v>
      </c>
      <c r="AX3345" s="14" t="s">
        <v>73</v>
      </c>
      <c r="AY3345" s="175" t="s">
        <v>252</v>
      </c>
    </row>
    <row r="3346" spans="2:51" s="13" customFormat="1" ht="11.25">
      <c r="B3346" s="167"/>
      <c r="D3346" s="160" t="s">
        <v>264</v>
      </c>
      <c r="E3346" s="168" t="s">
        <v>3</v>
      </c>
      <c r="F3346" s="169" t="s">
        <v>8316</v>
      </c>
      <c r="H3346" s="168" t="s">
        <v>3</v>
      </c>
      <c r="I3346" s="170"/>
      <c r="L3346" s="167"/>
      <c r="M3346" s="171"/>
      <c r="N3346" s="172"/>
      <c r="O3346" s="172"/>
      <c r="P3346" s="172"/>
      <c r="Q3346" s="172"/>
      <c r="R3346" s="172"/>
      <c r="S3346" s="172"/>
      <c r="T3346" s="173"/>
      <c r="AT3346" s="168" t="s">
        <v>264</v>
      </c>
      <c r="AU3346" s="168" t="s">
        <v>82</v>
      </c>
      <c r="AV3346" s="13" t="s">
        <v>80</v>
      </c>
      <c r="AW3346" s="13" t="s">
        <v>34</v>
      </c>
      <c r="AX3346" s="13" t="s">
        <v>73</v>
      </c>
      <c r="AY3346" s="168" t="s">
        <v>252</v>
      </c>
    </row>
    <row r="3347" spans="2:51" s="14" customFormat="1" ht="11.25">
      <c r="B3347" s="174"/>
      <c r="D3347" s="160" t="s">
        <v>264</v>
      </c>
      <c r="E3347" s="175" t="s">
        <v>3</v>
      </c>
      <c r="F3347" s="176" t="s">
        <v>80</v>
      </c>
      <c r="H3347" s="177">
        <v>1</v>
      </c>
      <c r="I3347" s="178"/>
      <c r="L3347" s="174"/>
      <c r="M3347" s="179"/>
      <c r="N3347" s="180"/>
      <c r="O3347" s="180"/>
      <c r="P3347" s="180"/>
      <c r="Q3347" s="180"/>
      <c r="R3347" s="180"/>
      <c r="S3347" s="180"/>
      <c r="T3347" s="181"/>
      <c r="AT3347" s="175" t="s">
        <v>264</v>
      </c>
      <c r="AU3347" s="175" t="s">
        <v>82</v>
      </c>
      <c r="AV3347" s="14" t="s">
        <v>82</v>
      </c>
      <c r="AW3347" s="14" t="s">
        <v>34</v>
      </c>
      <c r="AX3347" s="14" t="s">
        <v>73</v>
      </c>
      <c r="AY3347" s="175" t="s">
        <v>252</v>
      </c>
    </row>
    <row r="3348" spans="2:51" s="13" customFormat="1" ht="11.25">
      <c r="B3348" s="167"/>
      <c r="D3348" s="160" t="s">
        <v>264</v>
      </c>
      <c r="E3348" s="168" t="s">
        <v>3</v>
      </c>
      <c r="F3348" s="169" t="s">
        <v>8317</v>
      </c>
      <c r="H3348" s="168" t="s">
        <v>3</v>
      </c>
      <c r="I3348" s="170"/>
      <c r="L3348" s="167"/>
      <c r="M3348" s="171"/>
      <c r="N3348" s="172"/>
      <c r="O3348" s="172"/>
      <c r="P3348" s="172"/>
      <c r="Q3348" s="172"/>
      <c r="R3348" s="172"/>
      <c r="S3348" s="172"/>
      <c r="T3348" s="173"/>
      <c r="AT3348" s="168" t="s">
        <v>264</v>
      </c>
      <c r="AU3348" s="168" t="s">
        <v>82</v>
      </c>
      <c r="AV3348" s="13" t="s">
        <v>80</v>
      </c>
      <c r="AW3348" s="13" t="s">
        <v>34</v>
      </c>
      <c r="AX3348" s="13" t="s">
        <v>73</v>
      </c>
      <c r="AY3348" s="168" t="s">
        <v>252</v>
      </c>
    </row>
    <row r="3349" spans="2:51" s="14" customFormat="1" ht="11.25">
      <c r="B3349" s="174"/>
      <c r="D3349" s="160" t="s">
        <v>264</v>
      </c>
      <c r="E3349" s="175" t="s">
        <v>3</v>
      </c>
      <c r="F3349" s="176" t="s">
        <v>80</v>
      </c>
      <c r="H3349" s="177">
        <v>1</v>
      </c>
      <c r="I3349" s="178"/>
      <c r="L3349" s="174"/>
      <c r="M3349" s="179"/>
      <c r="N3349" s="180"/>
      <c r="O3349" s="180"/>
      <c r="P3349" s="180"/>
      <c r="Q3349" s="180"/>
      <c r="R3349" s="180"/>
      <c r="S3349" s="180"/>
      <c r="T3349" s="181"/>
      <c r="AT3349" s="175" t="s">
        <v>264</v>
      </c>
      <c r="AU3349" s="175" t="s">
        <v>82</v>
      </c>
      <c r="AV3349" s="14" t="s">
        <v>82</v>
      </c>
      <c r="AW3349" s="14" t="s">
        <v>34</v>
      </c>
      <c r="AX3349" s="14" t="s">
        <v>73</v>
      </c>
      <c r="AY3349" s="175" t="s">
        <v>252</v>
      </c>
    </row>
    <row r="3350" spans="2:51" s="13" customFormat="1" ht="11.25">
      <c r="B3350" s="167"/>
      <c r="D3350" s="160" t="s">
        <v>264</v>
      </c>
      <c r="E3350" s="168" t="s">
        <v>3</v>
      </c>
      <c r="F3350" s="169" t="s">
        <v>8318</v>
      </c>
      <c r="H3350" s="168" t="s">
        <v>3</v>
      </c>
      <c r="I3350" s="170"/>
      <c r="L3350" s="167"/>
      <c r="M3350" s="171"/>
      <c r="N3350" s="172"/>
      <c r="O3350" s="172"/>
      <c r="P3350" s="172"/>
      <c r="Q3350" s="172"/>
      <c r="R3350" s="172"/>
      <c r="S3350" s="172"/>
      <c r="T3350" s="173"/>
      <c r="AT3350" s="168" t="s">
        <v>264</v>
      </c>
      <c r="AU3350" s="168" t="s">
        <v>82</v>
      </c>
      <c r="AV3350" s="13" t="s">
        <v>80</v>
      </c>
      <c r="AW3350" s="13" t="s">
        <v>34</v>
      </c>
      <c r="AX3350" s="13" t="s">
        <v>73</v>
      </c>
      <c r="AY3350" s="168" t="s">
        <v>252</v>
      </c>
    </row>
    <row r="3351" spans="2:51" s="14" customFormat="1" ht="11.25">
      <c r="B3351" s="174"/>
      <c r="D3351" s="160" t="s">
        <v>264</v>
      </c>
      <c r="E3351" s="175" t="s">
        <v>3</v>
      </c>
      <c r="F3351" s="176" t="s">
        <v>80</v>
      </c>
      <c r="H3351" s="177">
        <v>1</v>
      </c>
      <c r="I3351" s="178"/>
      <c r="L3351" s="174"/>
      <c r="M3351" s="179"/>
      <c r="N3351" s="180"/>
      <c r="O3351" s="180"/>
      <c r="P3351" s="180"/>
      <c r="Q3351" s="180"/>
      <c r="R3351" s="180"/>
      <c r="S3351" s="180"/>
      <c r="T3351" s="181"/>
      <c r="AT3351" s="175" t="s">
        <v>264</v>
      </c>
      <c r="AU3351" s="175" t="s">
        <v>82</v>
      </c>
      <c r="AV3351" s="14" t="s">
        <v>82</v>
      </c>
      <c r="AW3351" s="14" t="s">
        <v>34</v>
      </c>
      <c r="AX3351" s="14" t="s">
        <v>73</v>
      </c>
      <c r="AY3351" s="175" t="s">
        <v>252</v>
      </c>
    </row>
    <row r="3352" spans="2:51" s="13" customFormat="1" ht="11.25">
      <c r="B3352" s="167"/>
      <c r="D3352" s="160" t="s">
        <v>264</v>
      </c>
      <c r="E3352" s="168" t="s">
        <v>3</v>
      </c>
      <c r="F3352" s="169" t="s">
        <v>8318</v>
      </c>
      <c r="H3352" s="168" t="s">
        <v>3</v>
      </c>
      <c r="I3352" s="170"/>
      <c r="L3352" s="167"/>
      <c r="M3352" s="171"/>
      <c r="N3352" s="172"/>
      <c r="O3352" s="172"/>
      <c r="P3352" s="172"/>
      <c r="Q3352" s="172"/>
      <c r="R3352" s="172"/>
      <c r="S3352" s="172"/>
      <c r="T3352" s="173"/>
      <c r="AT3352" s="168" t="s">
        <v>264</v>
      </c>
      <c r="AU3352" s="168" t="s">
        <v>82</v>
      </c>
      <c r="AV3352" s="13" t="s">
        <v>80</v>
      </c>
      <c r="AW3352" s="13" t="s">
        <v>34</v>
      </c>
      <c r="AX3352" s="13" t="s">
        <v>73</v>
      </c>
      <c r="AY3352" s="168" t="s">
        <v>252</v>
      </c>
    </row>
    <row r="3353" spans="2:51" s="14" customFormat="1" ht="11.25">
      <c r="B3353" s="174"/>
      <c r="D3353" s="160" t="s">
        <v>264</v>
      </c>
      <c r="E3353" s="175" t="s">
        <v>3</v>
      </c>
      <c r="F3353" s="176" t="s">
        <v>80</v>
      </c>
      <c r="H3353" s="177">
        <v>1</v>
      </c>
      <c r="I3353" s="178"/>
      <c r="L3353" s="174"/>
      <c r="M3353" s="179"/>
      <c r="N3353" s="180"/>
      <c r="O3353" s="180"/>
      <c r="P3353" s="180"/>
      <c r="Q3353" s="180"/>
      <c r="R3353" s="180"/>
      <c r="S3353" s="180"/>
      <c r="T3353" s="181"/>
      <c r="AT3353" s="175" t="s">
        <v>264</v>
      </c>
      <c r="AU3353" s="175" t="s">
        <v>82</v>
      </c>
      <c r="AV3353" s="14" t="s">
        <v>82</v>
      </c>
      <c r="AW3353" s="14" t="s">
        <v>34</v>
      </c>
      <c r="AX3353" s="14" t="s">
        <v>73</v>
      </c>
      <c r="AY3353" s="175" t="s">
        <v>252</v>
      </c>
    </row>
    <row r="3354" spans="2:51" s="13" customFormat="1" ht="11.25">
      <c r="B3354" s="167"/>
      <c r="D3354" s="160" t="s">
        <v>264</v>
      </c>
      <c r="E3354" s="168" t="s">
        <v>3</v>
      </c>
      <c r="F3354" s="169" t="s">
        <v>8318</v>
      </c>
      <c r="H3354" s="168" t="s">
        <v>3</v>
      </c>
      <c r="I3354" s="170"/>
      <c r="L3354" s="167"/>
      <c r="M3354" s="171"/>
      <c r="N3354" s="172"/>
      <c r="O3354" s="172"/>
      <c r="P3354" s="172"/>
      <c r="Q3354" s="172"/>
      <c r="R3354" s="172"/>
      <c r="S3354" s="172"/>
      <c r="T3354" s="173"/>
      <c r="AT3354" s="168" t="s">
        <v>264</v>
      </c>
      <c r="AU3354" s="168" t="s">
        <v>82</v>
      </c>
      <c r="AV3354" s="13" t="s">
        <v>80</v>
      </c>
      <c r="AW3354" s="13" t="s">
        <v>34</v>
      </c>
      <c r="AX3354" s="13" t="s">
        <v>73</v>
      </c>
      <c r="AY3354" s="168" t="s">
        <v>252</v>
      </c>
    </row>
    <row r="3355" spans="2:51" s="14" customFormat="1" ht="11.25">
      <c r="B3355" s="174"/>
      <c r="D3355" s="160" t="s">
        <v>264</v>
      </c>
      <c r="E3355" s="175" t="s">
        <v>3</v>
      </c>
      <c r="F3355" s="176" t="s">
        <v>80</v>
      </c>
      <c r="H3355" s="177">
        <v>1</v>
      </c>
      <c r="I3355" s="178"/>
      <c r="L3355" s="174"/>
      <c r="M3355" s="179"/>
      <c r="N3355" s="180"/>
      <c r="O3355" s="180"/>
      <c r="P3355" s="180"/>
      <c r="Q3355" s="180"/>
      <c r="R3355" s="180"/>
      <c r="S3355" s="180"/>
      <c r="T3355" s="181"/>
      <c r="AT3355" s="175" t="s">
        <v>264</v>
      </c>
      <c r="AU3355" s="175" t="s">
        <v>82</v>
      </c>
      <c r="AV3355" s="14" t="s">
        <v>82</v>
      </c>
      <c r="AW3355" s="14" t="s">
        <v>34</v>
      </c>
      <c r="AX3355" s="14" t="s">
        <v>73</v>
      </c>
      <c r="AY3355" s="175" t="s">
        <v>252</v>
      </c>
    </row>
    <row r="3356" spans="2:51" s="13" customFormat="1" ht="11.25">
      <c r="B3356" s="167"/>
      <c r="D3356" s="160" t="s">
        <v>264</v>
      </c>
      <c r="E3356" s="168" t="s">
        <v>3</v>
      </c>
      <c r="F3356" s="169" t="s">
        <v>8318</v>
      </c>
      <c r="H3356" s="168" t="s">
        <v>3</v>
      </c>
      <c r="I3356" s="170"/>
      <c r="L3356" s="167"/>
      <c r="M3356" s="171"/>
      <c r="N3356" s="172"/>
      <c r="O3356" s="172"/>
      <c r="P3356" s="172"/>
      <c r="Q3356" s="172"/>
      <c r="R3356" s="172"/>
      <c r="S3356" s="172"/>
      <c r="T3356" s="173"/>
      <c r="AT3356" s="168" t="s">
        <v>264</v>
      </c>
      <c r="AU3356" s="168" t="s">
        <v>82</v>
      </c>
      <c r="AV3356" s="13" t="s">
        <v>80</v>
      </c>
      <c r="AW3356" s="13" t="s">
        <v>34</v>
      </c>
      <c r="AX3356" s="13" t="s">
        <v>73</v>
      </c>
      <c r="AY3356" s="168" t="s">
        <v>252</v>
      </c>
    </row>
    <row r="3357" spans="2:51" s="14" customFormat="1" ht="11.25">
      <c r="B3357" s="174"/>
      <c r="D3357" s="160" t="s">
        <v>264</v>
      </c>
      <c r="E3357" s="175" t="s">
        <v>3</v>
      </c>
      <c r="F3357" s="176" t="s">
        <v>80</v>
      </c>
      <c r="H3357" s="177">
        <v>1</v>
      </c>
      <c r="I3357" s="178"/>
      <c r="L3357" s="174"/>
      <c r="M3357" s="179"/>
      <c r="N3357" s="180"/>
      <c r="O3357" s="180"/>
      <c r="P3357" s="180"/>
      <c r="Q3357" s="180"/>
      <c r="R3357" s="180"/>
      <c r="S3357" s="180"/>
      <c r="T3357" s="181"/>
      <c r="AT3357" s="175" t="s">
        <v>264</v>
      </c>
      <c r="AU3357" s="175" t="s">
        <v>82</v>
      </c>
      <c r="AV3357" s="14" t="s">
        <v>82</v>
      </c>
      <c r="AW3357" s="14" t="s">
        <v>34</v>
      </c>
      <c r="AX3357" s="14" t="s">
        <v>73</v>
      </c>
      <c r="AY3357" s="175" t="s">
        <v>252</v>
      </c>
    </row>
    <row r="3358" spans="2:51" s="13" customFormat="1" ht="11.25">
      <c r="B3358" s="167"/>
      <c r="D3358" s="160" t="s">
        <v>264</v>
      </c>
      <c r="E3358" s="168" t="s">
        <v>3</v>
      </c>
      <c r="F3358" s="169" t="s">
        <v>8318</v>
      </c>
      <c r="H3358" s="168" t="s">
        <v>3</v>
      </c>
      <c r="I3358" s="170"/>
      <c r="L3358" s="167"/>
      <c r="M3358" s="171"/>
      <c r="N3358" s="172"/>
      <c r="O3358" s="172"/>
      <c r="P3358" s="172"/>
      <c r="Q3358" s="172"/>
      <c r="R3358" s="172"/>
      <c r="S3358" s="172"/>
      <c r="T3358" s="173"/>
      <c r="AT3358" s="168" t="s">
        <v>264</v>
      </c>
      <c r="AU3358" s="168" t="s">
        <v>82</v>
      </c>
      <c r="AV3358" s="13" t="s">
        <v>80</v>
      </c>
      <c r="AW3358" s="13" t="s">
        <v>34</v>
      </c>
      <c r="AX3358" s="13" t="s">
        <v>73</v>
      </c>
      <c r="AY3358" s="168" t="s">
        <v>252</v>
      </c>
    </row>
    <row r="3359" spans="2:51" s="14" customFormat="1" ht="11.25">
      <c r="B3359" s="174"/>
      <c r="D3359" s="160" t="s">
        <v>264</v>
      </c>
      <c r="E3359" s="175" t="s">
        <v>3</v>
      </c>
      <c r="F3359" s="176" t="s">
        <v>80</v>
      </c>
      <c r="H3359" s="177">
        <v>1</v>
      </c>
      <c r="I3359" s="178"/>
      <c r="L3359" s="174"/>
      <c r="M3359" s="179"/>
      <c r="N3359" s="180"/>
      <c r="O3359" s="180"/>
      <c r="P3359" s="180"/>
      <c r="Q3359" s="180"/>
      <c r="R3359" s="180"/>
      <c r="S3359" s="180"/>
      <c r="T3359" s="181"/>
      <c r="AT3359" s="175" t="s">
        <v>264</v>
      </c>
      <c r="AU3359" s="175" t="s">
        <v>82</v>
      </c>
      <c r="AV3359" s="14" t="s">
        <v>82</v>
      </c>
      <c r="AW3359" s="14" t="s">
        <v>34</v>
      </c>
      <c r="AX3359" s="14" t="s">
        <v>73</v>
      </c>
      <c r="AY3359" s="175" t="s">
        <v>252</v>
      </c>
    </row>
    <row r="3360" spans="2:51" s="13" customFormat="1" ht="11.25">
      <c r="B3360" s="167"/>
      <c r="D3360" s="160" t="s">
        <v>264</v>
      </c>
      <c r="E3360" s="168" t="s">
        <v>3</v>
      </c>
      <c r="F3360" s="169" t="s">
        <v>8318</v>
      </c>
      <c r="H3360" s="168" t="s">
        <v>3</v>
      </c>
      <c r="I3360" s="170"/>
      <c r="L3360" s="167"/>
      <c r="M3360" s="171"/>
      <c r="N3360" s="172"/>
      <c r="O3360" s="172"/>
      <c r="P3360" s="172"/>
      <c r="Q3360" s="172"/>
      <c r="R3360" s="172"/>
      <c r="S3360" s="172"/>
      <c r="T3360" s="173"/>
      <c r="AT3360" s="168" t="s">
        <v>264</v>
      </c>
      <c r="AU3360" s="168" t="s">
        <v>82</v>
      </c>
      <c r="AV3360" s="13" t="s">
        <v>80</v>
      </c>
      <c r="AW3360" s="13" t="s">
        <v>34</v>
      </c>
      <c r="AX3360" s="13" t="s">
        <v>73</v>
      </c>
      <c r="AY3360" s="168" t="s">
        <v>252</v>
      </c>
    </row>
    <row r="3361" spans="2:51" s="14" customFormat="1" ht="11.25">
      <c r="B3361" s="174"/>
      <c r="D3361" s="160" t="s">
        <v>264</v>
      </c>
      <c r="E3361" s="175" t="s">
        <v>3</v>
      </c>
      <c r="F3361" s="176" t="s">
        <v>80</v>
      </c>
      <c r="H3361" s="177">
        <v>1</v>
      </c>
      <c r="I3361" s="178"/>
      <c r="L3361" s="174"/>
      <c r="M3361" s="179"/>
      <c r="N3361" s="180"/>
      <c r="O3361" s="180"/>
      <c r="P3361" s="180"/>
      <c r="Q3361" s="180"/>
      <c r="R3361" s="180"/>
      <c r="S3361" s="180"/>
      <c r="T3361" s="181"/>
      <c r="AT3361" s="175" t="s">
        <v>264</v>
      </c>
      <c r="AU3361" s="175" t="s">
        <v>82</v>
      </c>
      <c r="AV3361" s="14" t="s">
        <v>82</v>
      </c>
      <c r="AW3361" s="14" t="s">
        <v>34</v>
      </c>
      <c r="AX3361" s="14" t="s">
        <v>73</v>
      </c>
      <c r="AY3361" s="175" t="s">
        <v>252</v>
      </c>
    </row>
    <row r="3362" spans="2:51" s="13" customFormat="1" ht="11.25">
      <c r="B3362" s="167"/>
      <c r="D3362" s="160" t="s">
        <v>264</v>
      </c>
      <c r="E3362" s="168" t="s">
        <v>3</v>
      </c>
      <c r="F3362" s="169" t="s">
        <v>8318</v>
      </c>
      <c r="H3362" s="168" t="s">
        <v>3</v>
      </c>
      <c r="I3362" s="170"/>
      <c r="L3362" s="167"/>
      <c r="M3362" s="171"/>
      <c r="N3362" s="172"/>
      <c r="O3362" s="172"/>
      <c r="P3362" s="172"/>
      <c r="Q3362" s="172"/>
      <c r="R3362" s="172"/>
      <c r="S3362" s="172"/>
      <c r="T3362" s="173"/>
      <c r="AT3362" s="168" t="s">
        <v>264</v>
      </c>
      <c r="AU3362" s="168" t="s">
        <v>82</v>
      </c>
      <c r="AV3362" s="13" t="s">
        <v>80</v>
      </c>
      <c r="AW3362" s="13" t="s">
        <v>34</v>
      </c>
      <c r="AX3362" s="13" t="s">
        <v>73</v>
      </c>
      <c r="AY3362" s="168" t="s">
        <v>252</v>
      </c>
    </row>
    <row r="3363" spans="2:51" s="14" customFormat="1" ht="11.25">
      <c r="B3363" s="174"/>
      <c r="D3363" s="160" t="s">
        <v>264</v>
      </c>
      <c r="E3363" s="175" t="s">
        <v>3</v>
      </c>
      <c r="F3363" s="176" t="s">
        <v>80</v>
      </c>
      <c r="H3363" s="177">
        <v>1</v>
      </c>
      <c r="I3363" s="178"/>
      <c r="L3363" s="174"/>
      <c r="M3363" s="179"/>
      <c r="N3363" s="180"/>
      <c r="O3363" s="180"/>
      <c r="P3363" s="180"/>
      <c r="Q3363" s="180"/>
      <c r="R3363" s="180"/>
      <c r="S3363" s="180"/>
      <c r="T3363" s="181"/>
      <c r="AT3363" s="175" t="s">
        <v>264</v>
      </c>
      <c r="AU3363" s="175" t="s">
        <v>82</v>
      </c>
      <c r="AV3363" s="14" t="s">
        <v>82</v>
      </c>
      <c r="AW3363" s="14" t="s">
        <v>34</v>
      </c>
      <c r="AX3363" s="14" t="s">
        <v>73</v>
      </c>
      <c r="AY3363" s="175" t="s">
        <v>252</v>
      </c>
    </row>
    <row r="3364" spans="2:51" s="13" customFormat="1" ht="11.25">
      <c r="B3364" s="167"/>
      <c r="D3364" s="160" t="s">
        <v>264</v>
      </c>
      <c r="E3364" s="168" t="s">
        <v>3</v>
      </c>
      <c r="F3364" s="169" t="s">
        <v>8318</v>
      </c>
      <c r="H3364" s="168" t="s">
        <v>3</v>
      </c>
      <c r="I3364" s="170"/>
      <c r="L3364" s="167"/>
      <c r="M3364" s="171"/>
      <c r="N3364" s="172"/>
      <c r="O3364" s="172"/>
      <c r="P3364" s="172"/>
      <c r="Q3364" s="172"/>
      <c r="R3364" s="172"/>
      <c r="S3364" s="172"/>
      <c r="T3364" s="173"/>
      <c r="AT3364" s="168" t="s">
        <v>264</v>
      </c>
      <c r="AU3364" s="168" t="s">
        <v>82</v>
      </c>
      <c r="AV3364" s="13" t="s">
        <v>80</v>
      </c>
      <c r="AW3364" s="13" t="s">
        <v>34</v>
      </c>
      <c r="AX3364" s="13" t="s">
        <v>73</v>
      </c>
      <c r="AY3364" s="168" t="s">
        <v>252</v>
      </c>
    </row>
    <row r="3365" spans="2:51" s="14" customFormat="1" ht="11.25">
      <c r="B3365" s="174"/>
      <c r="D3365" s="160" t="s">
        <v>264</v>
      </c>
      <c r="E3365" s="175" t="s">
        <v>3</v>
      </c>
      <c r="F3365" s="176" t="s">
        <v>80</v>
      </c>
      <c r="H3365" s="177">
        <v>1</v>
      </c>
      <c r="I3365" s="178"/>
      <c r="L3365" s="174"/>
      <c r="M3365" s="179"/>
      <c r="N3365" s="180"/>
      <c r="O3365" s="180"/>
      <c r="P3365" s="180"/>
      <c r="Q3365" s="180"/>
      <c r="R3365" s="180"/>
      <c r="S3365" s="180"/>
      <c r="T3365" s="181"/>
      <c r="AT3365" s="175" t="s">
        <v>264</v>
      </c>
      <c r="AU3365" s="175" t="s">
        <v>82</v>
      </c>
      <c r="AV3365" s="14" t="s">
        <v>82</v>
      </c>
      <c r="AW3365" s="14" t="s">
        <v>34</v>
      </c>
      <c r="AX3365" s="14" t="s">
        <v>73</v>
      </c>
      <c r="AY3365" s="175" t="s">
        <v>252</v>
      </c>
    </row>
    <row r="3366" spans="2:51" s="13" customFormat="1" ht="11.25">
      <c r="B3366" s="167"/>
      <c r="D3366" s="160" t="s">
        <v>264</v>
      </c>
      <c r="E3366" s="168" t="s">
        <v>3</v>
      </c>
      <c r="F3366" s="169" t="s">
        <v>8318</v>
      </c>
      <c r="H3366" s="168" t="s">
        <v>3</v>
      </c>
      <c r="I3366" s="170"/>
      <c r="L3366" s="167"/>
      <c r="M3366" s="171"/>
      <c r="N3366" s="172"/>
      <c r="O3366" s="172"/>
      <c r="P3366" s="172"/>
      <c r="Q3366" s="172"/>
      <c r="R3366" s="172"/>
      <c r="S3366" s="172"/>
      <c r="T3366" s="173"/>
      <c r="AT3366" s="168" t="s">
        <v>264</v>
      </c>
      <c r="AU3366" s="168" t="s">
        <v>82</v>
      </c>
      <c r="AV3366" s="13" t="s">
        <v>80</v>
      </c>
      <c r="AW3366" s="13" t="s">
        <v>34</v>
      </c>
      <c r="AX3366" s="13" t="s">
        <v>73</v>
      </c>
      <c r="AY3366" s="168" t="s">
        <v>252</v>
      </c>
    </row>
    <row r="3367" spans="2:51" s="14" customFormat="1" ht="11.25">
      <c r="B3367" s="174"/>
      <c r="D3367" s="160" t="s">
        <v>264</v>
      </c>
      <c r="E3367" s="175" t="s">
        <v>3</v>
      </c>
      <c r="F3367" s="176" t="s">
        <v>80</v>
      </c>
      <c r="H3367" s="177">
        <v>1</v>
      </c>
      <c r="I3367" s="178"/>
      <c r="L3367" s="174"/>
      <c r="M3367" s="179"/>
      <c r="N3367" s="180"/>
      <c r="O3367" s="180"/>
      <c r="P3367" s="180"/>
      <c r="Q3367" s="180"/>
      <c r="R3367" s="180"/>
      <c r="S3367" s="180"/>
      <c r="T3367" s="181"/>
      <c r="AT3367" s="175" t="s">
        <v>264</v>
      </c>
      <c r="AU3367" s="175" t="s">
        <v>82</v>
      </c>
      <c r="AV3367" s="14" t="s">
        <v>82</v>
      </c>
      <c r="AW3367" s="14" t="s">
        <v>34</v>
      </c>
      <c r="AX3367" s="14" t="s">
        <v>73</v>
      </c>
      <c r="AY3367" s="175" t="s">
        <v>252</v>
      </c>
    </row>
    <row r="3368" spans="2:51" s="13" customFormat="1" ht="11.25">
      <c r="B3368" s="167"/>
      <c r="D3368" s="160" t="s">
        <v>264</v>
      </c>
      <c r="E3368" s="168" t="s">
        <v>3</v>
      </c>
      <c r="F3368" s="169" t="s">
        <v>8318</v>
      </c>
      <c r="H3368" s="168" t="s">
        <v>3</v>
      </c>
      <c r="I3368" s="170"/>
      <c r="L3368" s="167"/>
      <c r="M3368" s="171"/>
      <c r="N3368" s="172"/>
      <c r="O3368" s="172"/>
      <c r="P3368" s="172"/>
      <c r="Q3368" s="172"/>
      <c r="R3368" s="172"/>
      <c r="S3368" s="172"/>
      <c r="T3368" s="173"/>
      <c r="AT3368" s="168" t="s">
        <v>264</v>
      </c>
      <c r="AU3368" s="168" t="s">
        <v>82</v>
      </c>
      <c r="AV3368" s="13" t="s">
        <v>80</v>
      </c>
      <c r="AW3368" s="13" t="s">
        <v>34</v>
      </c>
      <c r="AX3368" s="13" t="s">
        <v>73</v>
      </c>
      <c r="AY3368" s="168" t="s">
        <v>252</v>
      </c>
    </row>
    <row r="3369" spans="2:51" s="14" customFormat="1" ht="11.25">
      <c r="B3369" s="174"/>
      <c r="D3369" s="160" t="s">
        <v>264</v>
      </c>
      <c r="E3369" s="175" t="s">
        <v>3</v>
      </c>
      <c r="F3369" s="176" t="s">
        <v>80</v>
      </c>
      <c r="H3369" s="177">
        <v>1</v>
      </c>
      <c r="I3369" s="178"/>
      <c r="L3369" s="174"/>
      <c r="M3369" s="179"/>
      <c r="N3369" s="180"/>
      <c r="O3369" s="180"/>
      <c r="P3369" s="180"/>
      <c r="Q3369" s="180"/>
      <c r="R3369" s="180"/>
      <c r="S3369" s="180"/>
      <c r="T3369" s="181"/>
      <c r="AT3369" s="175" t="s">
        <v>264</v>
      </c>
      <c r="AU3369" s="175" t="s">
        <v>82</v>
      </c>
      <c r="AV3369" s="14" t="s">
        <v>82</v>
      </c>
      <c r="AW3369" s="14" t="s">
        <v>34</v>
      </c>
      <c r="AX3369" s="14" t="s">
        <v>73</v>
      </c>
      <c r="AY3369" s="175" t="s">
        <v>252</v>
      </c>
    </row>
    <row r="3370" spans="2:51" s="13" customFormat="1" ht="11.25">
      <c r="B3370" s="167"/>
      <c r="D3370" s="160" t="s">
        <v>264</v>
      </c>
      <c r="E3370" s="168" t="s">
        <v>3</v>
      </c>
      <c r="F3370" s="169" t="s">
        <v>8318</v>
      </c>
      <c r="H3370" s="168" t="s">
        <v>3</v>
      </c>
      <c r="I3370" s="170"/>
      <c r="L3370" s="167"/>
      <c r="M3370" s="171"/>
      <c r="N3370" s="172"/>
      <c r="O3370" s="172"/>
      <c r="P3370" s="172"/>
      <c r="Q3370" s="172"/>
      <c r="R3370" s="172"/>
      <c r="S3370" s="172"/>
      <c r="T3370" s="173"/>
      <c r="AT3370" s="168" t="s">
        <v>264</v>
      </c>
      <c r="AU3370" s="168" t="s">
        <v>82</v>
      </c>
      <c r="AV3370" s="13" t="s">
        <v>80</v>
      </c>
      <c r="AW3370" s="13" t="s">
        <v>34</v>
      </c>
      <c r="AX3370" s="13" t="s">
        <v>73</v>
      </c>
      <c r="AY3370" s="168" t="s">
        <v>252</v>
      </c>
    </row>
    <row r="3371" spans="2:51" s="14" customFormat="1" ht="11.25">
      <c r="B3371" s="174"/>
      <c r="D3371" s="160" t="s">
        <v>264</v>
      </c>
      <c r="E3371" s="175" t="s">
        <v>3</v>
      </c>
      <c r="F3371" s="176" t="s">
        <v>80</v>
      </c>
      <c r="H3371" s="177">
        <v>1</v>
      </c>
      <c r="I3371" s="178"/>
      <c r="L3371" s="174"/>
      <c r="M3371" s="179"/>
      <c r="N3371" s="180"/>
      <c r="O3371" s="180"/>
      <c r="P3371" s="180"/>
      <c r="Q3371" s="180"/>
      <c r="R3371" s="180"/>
      <c r="S3371" s="180"/>
      <c r="T3371" s="181"/>
      <c r="AT3371" s="175" t="s">
        <v>264</v>
      </c>
      <c r="AU3371" s="175" t="s">
        <v>82</v>
      </c>
      <c r="AV3371" s="14" t="s">
        <v>82</v>
      </c>
      <c r="AW3371" s="14" t="s">
        <v>34</v>
      </c>
      <c r="AX3371" s="14" t="s">
        <v>73</v>
      </c>
      <c r="AY3371" s="175" t="s">
        <v>252</v>
      </c>
    </row>
    <row r="3372" spans="2:51" s="13" customFormat="1" ht="11.25">
      <c r="B3372" s="167"/>
      <c r="D3372" s="160" t="s">
        <v>264</v>
      </c>
      <c r="E3372" s="168" t="s">
        <v>3</v>
      </c>
      <c r="F3372" s="169" t="s">
        <v>8318</v>
      </c>
      <c r="H3372" s="168" t="s">
        <v>3</v>
      </c>
      <c r="I3372" s="170"/>
      <c r="L3372" s="167"/>
      <c r="M3372" s="171"/>
      <c r="N3372" s="172"/>
      <c r="O3372" s="172"/>
      <c r="P3372" s="172"/>
      <c r="Q3372" s="172"/>
      <c r="R3372" s="172"/>
      <c r="S3372" s="172"/>
      <c r="T3372" s="173"/>
      <c r="AT3372" s="168" t="s">
        <v>264</v>
      </c>
      <c r="AU3372" s="168" t="s">
        <v>82</v>
      </c>
      <c r="AV3372" s="13" t="s">
        <v>80</v>
      </c>
      <c r="AW3372" s="13" t="s">
        <v>34</v>
      </c>
      <c r="AX3372" s="13" t="s">
        <v>73</v>
      </c>
      <c r="AY3372" s="168" t="s">
        <v>252</v>
      </c>
    </row>
    <row r="3373" spans="2:51" s="14" customFormat="1" ht="11.25">
      <c r="B3373" s="174"/>
      <c r="D3373" s="160" t="s">
        <v>264</v>
      </c>
      <c r="E3373" s="175" t="s">
        <v>3</v>
      </c>
      <c r="F3373" s="176" t="s">
        <v>80</v>
      </c>
      <c r="H3373" s="177">
        <v>1</v>
      </c>
      <c r="I3373" s="178"/>
      <c r="L3373" s="174"/>
      <c r="M3373" s="179"/>
      <c r="N3373" s="180"/>
      <c r="O3373" s="180"/>
      <c r="P3373" s="180"/>
      <c r="Q3373" s="180"/>
      <c r="R3373" s="180"/>
      <c r="S3373" s="180"/>
      <c r="T3373" s="181"/>
      <c r="AT3373" s="175" t="s">
        <v>264</v>
      </c>
      <c r="AU3373" s="175" t="s">
        <v>82</v>
      </c>
      <c r="AV3373" s="14" t="s">
        <v>82</v>
      </c>
      <c r="AW3373" s="14" t="s">
        <v>34</v>
      </c>
      <c r="AX3373" s="14" t="s">
        <v>73</v>
      </c>
      <c r="AY3373" s="175" t="s">
        <v>252</v>
      </c>
    </row>
    <row r="3374" spans="2:51" s="13" customFormat="1" ht="11.25">
      <c r="B3374" s="167"/>
      <c r="D3374" s="160" t="s">
        <v>264</v>
      </c>
      <c r="E3374" s="168" t="s">
        <v>3</v>
      </c>
      <c r="F3374" s="169" t="s">
        <v>8318</v>
      </c>
      <c r="H3374" s="168" t="s">
        <v>3</v>
      </c>
      <c r="I3374" s="170"/>
      <c r="L3374" s="167"/>
      <c r="M3374" s="171"/>
      <c r="N3374" s="172"/>
      <c r="O3374" s="172"/>
      <c r="P3374" s="172"/>
      <c r="Q3374" s="172"/>
      <c r="R3374" s="172"/>
      <c r="S3374" s="172"/>
      <c r="T3374" s="173"/>
      <c r="AT3374" s="168" t="s">
        <v>264</v>
      </c>
      <c r="AU3374" s="168" t="s">
        <v>82</v>
      </c>
      <c r="AV3374" s="13" t="s">
        <v>80</v>
      </c>
      <c r="AW3374" s="13" t="s">
        <v>34</v>
      </c>
      <c r="AX3374" s="13" t="s">
        <v>73</v>
      </c>
      <c r="AY3374" s="168" t="s">
        <v>252</v>
      </c>
    </row>
    <row r="3375" spans="2:51" s="14" customFormat="1" ht="11.25">
      <c r="B3375" s="174"/>
      <c r="D3375" s="160" t="s">
        <v>264</v>
      </c>
      <c r="E3375" s="175" t="s">
        <v>3</v>
      </c>
      <c r="F3375" s="176" t="s">
        <v>80</v>
      </c>
      <c r="H3375" s="177">
        <v>1</v>
      </c>
      <c r="I3375" s="178"/>
      <c r="L3375" s="174"/>
      <c r="M3375" s="179"/>
      <c r="N3375" s="180"/>
      <c r="O3375" s="180"/>
      <c r="P3375" s="180"/>
      <c r="Q3375" s="180"/>
      <c r="R3375" s="180"/>
      <c r="S3375" s="180"/>
      <c r="T3375" s="181"/>
      <c r="AT3375" s="175" t="s">
        <v>264</v>
      </c>
      <c r="AU3375" s="175" t="s">
        <v>82</v>
      </c>
      <c r="AV3375" s="14" t="s">
        <v>82</v>
      </c>
      <c r="AW3375" s="14" t="s">
        <v>34</v>
      </c>
      <c r="AX3375" s="14" t="s">
        <v>73</v>
      </c>
      <c r="AY3375" s="175" t="s">
        <v>252</v>
      </c>
    </row>
    <row r="3376" spans="2:51" s="13" customFormat="1" ht="11.25">
      <c r="B3376" s="167"/>
      <c r="D3376" s="160" t="s">
        <v>264</v>
      </c>
      <c r="E3376" s="168" t="s">
        <v>3</v>
      </c>
      <c r="F3376" s="169" t="s">
        <v>8318</v>
      </c>
      <c r="H3376" s="168" t="s">
        <v>3</v>
      </c>
      <c r="I3376" s="170"/>
      <c r="L3376" s="167"/>
      <c r="M3376" s="171"/>
      <c r="N3376" s="172"/>
      <c r="O3376" s="172"/>
      <c r="P3376" s="172"/>
      <c r="Q3376" s="172"/>
      <c r="R3376" s="172"/>
      <c r="S3376" s="172"/>
      <c r="T3376" s="173"/>
      <c r="AT3376" s="168" t="s">
        <v>264</v>
      </c>
      <c r="AU3376" s="168" t="s">
        <v>82</v>
      </c>
      <c r="AV3376" s="13" t="s">
        <v>80</v>
      </c>
      <c r="AW3376" s="13" t="s">
        <v>34</v>
      </c>
      <c r="AX3376" s="13" t="s">
        <v>73</v>
      </c>
      <c r="AY3376" s="168" t="s">
        <v>252</v>
      </c>
    </row>
    <row r="3377" spans="2:51" s="14" customFormat="1" ht="11.25">
      <c r="B3377" s="174"/>
      <c r="D3377" s="160" t="s">
        <v>264</v>
      </c>
      <c r="E3377" s="175" t="s">
        <v>3</v>
      </c>
      <c r="F3377" s="176" t="s">
        <v>80</v>
      </c>
      <c r="H3377" s="177">
        <v>1</v>
      </c>
      <c r="I3377" s="178"/>
      <c r="L3377" s="174"/>
      <c r="M3377" s="179"/>
      <c r="N3377" s="180"/>
      <c r="O3377" s="180"/>
      <c r="P3377" s="180"/>
      <c r="Q3377" s="180"/>
      <c r="R3377" s="180"/>
      <c r="S3377" s="180"/>
      <c r="T3377" s="181"/>
      <c r="AT3377" s="175" t="s">
        <v>264</v>
      </c>
      <c r="AU3377" s="175" t="s">
        <v>82</v>
      </c>
      <c r="AV3377" s="14" t="s">
        <v>82</v>
      </c>
      <c r="AW3377" s="14" t="s">
        <v>34</v>
      </c>
      <c r="AX3377" s="14" t="s">
        <v>73</v>
      </c>
      <c r="AY3377" s="175" t="s">
        <v>252</v>
      </c>
    </row>
    <row r="3378" spans="2:51" s="13" customFormat="1" ht="11.25">
      <c r="B3378" s="167"/>
      <c r="D3378" s="160" t="s">
        <v>264</v>
      </c>
      <c r="E3378" s="168" t="s">
        <v>3</v>
      </c>
      <c r="F3378" s="169" t="s">
        <v>8318</v>
      </c>
      <c r="H3378" s="168" t="s">
        <v>3</v>
      </c>
      <c r="I3378" s="170"/>
      <c r="L3378" s="167"/>
      <c r="M3378" s="171"/>
      <c r="N3378" s="172"/>
      <c r="O3378" s="172"/>
      <c r="P3378" s="172"/>
      <c r="Q3378" s="172"/>
      <c r="R3378" s="172"/>
      <c r="S3378" s="172"/>
      <c r="T3378" s="173"/>
      <c r="AT3378" s="168" t="s">
        <v>264</v>
      </c>
      <c r="AU3378" s="168" t="s">
        <v>82</v>
      </c>
      <c r="AV3378" s="13" t="s">
        <v>80</v>
      </c>
      <c r="AW3378" s="13" t="s">
        <v>34</v>
      </c>
      <c r="AX3378" s="13" t="s">
        <v>73</v>
      </c>
      <c r="AY3378" s="168" t="s">
        <v>252</v>
      </c>
    </row>
    <row r="3379" spans="2:51" s="14" customFormat="1" ht="11.25">
      <c r="B3379" s="174"/>
      <c r="D3379" s="160" t="s">
        <v>264</v>
      </c>
      <c r="E3379" s="175" t="s">
        <v>3</v>
      </c>
      <c r="F3379" s="176" t="s">
        <v>80</v>
      </c>
      <c r="H3379" s="177">
        <v>1</v>
      </c>
      <c r="I3379" s="178"/>
      <c r="L3379" s="174"/>
      <c r="M3379" s="179"/>
      <c r="N3379" s="180"/>
      <c r="O3379" s="180"/>
      <c r="P3379" s="180"/>
      <c r="Q3379" s="180"/>
      <c r="R3379" s="180"/>
      <c r="S3379" s="180"/>
      <c r="T3379" s="181"/>
      <c r="AT3379" s="175" t="s">
        <v>264</v>
      </c>
      <c r="AU3379" s="175" t="s">
        <v>82</v>
      </c>
      <c r="AV3379" s="14" t="s">
        <v>82</v>
      </c>
      <c r="AW3379" s="14" t="s">
        <v>34</v>
      </c>
      <c r="AX3379" s="14" t="s">
        <v>73</v>
      </c>
      <c r="AY3379" s="175" t="s">
        <v>252</v>
      </c>
    </row>
    <row r="3380" spans="2:51" s="13" customFormat="1" ht="11.25">
      <c r="B3380" s="167"/>
      <c r="D3380" s="160" t="s">
        <v>264</v>
      </c>
      <c r="E3380" s="168" t="s">
        <v>3</v>
      </c>
      <c r="F3380" s="169" t="s">
        <v>8318</v>
      </c>
      <c r="H3380" s="168" t="s">
        <v>3</v>
      </c>
      <c r="I3380" s="170"/>
      <c r="L3380" s="167"/>
      <c r="M3380" s="171"/>
      <c r="N3380" s="172"/>
      <c r="O3380" s="172"/>
      <c r="P3380" s="172"/>
      <c r="Q3380" s="172"/>
      <c r="R3380" s="172"/>
      <c r="S3380" s="172"/>
      <c r="T3380" s="173"/>
      <c r="AT3380" s="168" t="s">
        <v>264</v>
      </c>
      <c r="AU3380" s="168" t="s">
        <v>82</v>
      </c>
      <c r="AV3380" s="13" t="s">
        <v>80</v>
      </c>
      <c r="AW3380" s="13" t="s">
        <v>34</v>
      </c>
      <c r="AX3380" s="13" t="s">
        <v>73</v>
      </c>
      <c r="AY3380" s="168" t="s">
        <v>252</v>
      </c>
    </row>
    <row r="3381" spans="2:51" s="14" customFormat="1" ht="11.25">
      <c r="B3381" s="174"/>
      <c r="D3381" s="160" t="s">
        <v>264</v>
      </c>
      <c r="E3381" s="175" t="s">
        <v>3</v>
      </c>
      <c r="F3381" s="176" t="s">
        <v>80</v>
      </c>
      <c r="H3381" s="177">
        <v>1</v>
      </c>
      <c r="I3381" s="178"/>
      <c r="L3381" s="174"/>
      <c r="M3381" s="179"/>
      <c r="N3381" s="180"/>
      <c r="O3381" s="180"/>
      <c r="P3381" s="180"/>
      <c r="Q3381" s="180"/>
      <c r="R3381" s="180"/>
      <c r="S3381" s="180"/>
      <c r="T3381" s="181"/>
      <c r="AT3381" s="175" t="s">
        <v>264</v>
      </c>
      <c r="AU3381" s="175" t="s">
        <v>82</v>
      </c>
      <c r="AV3381" s="14" t="s">
        <v>82</v>
      </c>
      <c r="AW3381" s="14" t="s">
        <v>34</v>
      </c>
      <c r="AX3381" s="14" t="s">
        <v>73</v>
      </c>
      <c r="AY3381" s="175" t="s">
        <v>252</v>
      </c>
    </row>
    <row r="3382" spans="2:51" s="13" customFormat="1" ht="11.25">
      <c r="B3382" s="167"/>
      <c r="D3382" s="160" t="s">
        <v>264</v>
      </c>
      <c r="E3382" s="168" t="s">
        <v>3</v>
      </c>
      <c r="F3382" s="169" t="s">
        <v>8318</v>
      </c>
      <c r="H3382" s="168" t="s">
        <v>3</v>
      </c>
      <c r="I3382" s="170"/>
      <c r="L3382" s="167"/>
      <c r="M3382" s="171"/>
      <c r="N3382" s="172"/>
      <c r="O3382" s="172"/>
      <c r="P3382" s="172"/>
      <c r="Q3382" s="172"/>
      <c r="R3382" s="172"/>
      <c r="S3382" s="172"/>
      <c r="T3382" s="173"/>
      <c r="AT3382" s="168" t="s">
        <v>264</v>
      </c>
      <c r="AU3382" s="168" t="s">
        <v>82</v>
      </c>
      <c r="AV3382" s="13" t="s">
        <v>80</v>
      </c>
      <c r="AW3382" s="13" t="s">
        <v>34</v>
      </c>
      <c r="AX3382" s="13" t="s">
        <v>73</v>
      </c>
      <c r="AY3382" s="168" t="s">
        <v>252</v>
      </c>
    </row>
    <row r="3383" spans="2:51" s="14" customFormat="1" ht="11.25">
      <c r="B3383" s="174"/>
      <c r="D3383" s="160" t="s">
        <v>264</v>
      </c>
      <c r="E3383" s="175" t="s">
        <v>3</v>
      </c>
      <c r="F3383" s="176" t="s">
        <v>80</v>
      </c>
      <c r="H3383" s="177">
        <v>1</v>
      </c>
      <c r="I3383" s="178"/>
      <c r="L3383" s="174"/>
      <c r="M3383" s="179"/>
      <c r="N3383" s="180"/>
      <c r="O3383" s="180"/>
      <c r="P3383" s="180"/>
      <c r="Q3383" s="180"/>
      <c r="R3383" s="180"/>
      <c r="S3383" s="180"/>
      <c r="T3383" s="181"/>
      <c r="AT3383" s="175" t="s">
        <v>264</v>
      </c>
      <c r="AU3383" s="175" t="s">
        <v>82</v>
      </c>
      <c r="AV3383" s="14" t="s">
        <v>82</v>
      </c>
      <c r="AW3383" s="14" t="s">
        <v>34</v>
      </c>
      <c r="AX3383" s="14" t="s">
        <v>73</v>
      </c>
      <c r="AY3383" s="175" t="s">
        <v>252</v>
      </c>
    </row>
    <row r="3384" spans="2:51" s="13" customFormat="1" ht="11.25">
      <c r="B3384" s="167"/>
      <c r="D3384" s="160" t="s">
        <v>264</v>
      </c>
      <c r="E3384" s="168" t="s">
        <v>3</v>
      </c>
      <c r="F3384" s="169" t="s">
        <v>8318</v>
      </c>
      <c r="H3384" s="168" t="s">
        <v>3</v>
      </c>
      <c r="I3384" s="170"/>
      <c r="L3384" s="167"/>
      <c r="M3384" s="171"/>
      <c r="N3384" s="172"/>
      <c r="O3384" s="172"/>
      <c r="P3384" s="172"/>
      <c r="Q3384" s="172"/>
      <c r="R3384" s="172"/>
      <c r="S3384" s="172"/>
      <c r="T3384" s="173"/>
      <c r="AT3384" s="168" t="s">
        <v>264</v>
      </c>
      <c r="AU3384" s="168" t="s">
        <v>82</v>
      </c>
      <c r="AV3384" s="13" t="s">
        <v>80</v>
      </c>
      <c r="AW3384" s="13" t="s">
        <v>34</v>
      </c>
      <c r="AX3384" s="13" t="s">
        <v>73</v>
      </c>
      <c r="AY3384" s="168" t="s">
        <v>252</v>
      </c>
    </row>
    <row r="3385" spans="2:51" s="14" customFormat="1" ht="11.25">
      <c r="B3385" s="174"/>
      <c r="D3385" s="160" t="s">
        <v>264</v>
      </c>
      <c r="E3385" s="175" t="s">
        <v>3</v>
      </c>
      <c r="F3385" s="176" t="s">
        <v>80</v>
      </c>
      <c r="H3385" s="177">
        <v>1</v>
      </c>
      <c r="I3385" s="178"/>
      <c r="L3385" s="174"/>
      <c r="M3385" s="179"/>
      <c r="N3385" s="180"/>
      <c r="O3385" s="180"/>
      <c r="P3385" s="180"/>
      <c r="Q3385" s="180"/>
      <c r="R3385" s="180"/>
      <c r="S3385" s="180"/>
      <c r="T3385" s="181"/>
      <c r="AT3385" s="175" t="s">
        <v>264</v>
      </c>
      <c r="AU3385" s="175" t="s">
        <v>82</v>
      </c>
      <c r="AV3385" s="14" t="s">
        <v>82</v>
      </c>
      <c r="AW3385" s="14" t="s">
        <v>34</v>
      </c>
      <c r="AX3385" s="14" t="s">
        <v>73</v>
      </c>
      <c r="AY3385" s="175" t="s">
        <v>252</v>
      </c>
    </row>
    <row r="3386" spans="2:51" s="13" customFormat="1" ht="11.25">
      <c r="B3386" s="167"/>
      <c r="D3386" s="160" t="s">
        <v>264</v>
      </c>
      <c r="E3386" s="168" t="s">
        <v>3</v>
      </c>
      <c r="F3386" s="169" t="s">
        <v>8318</v>
      </c>
      <c r="H3386" s="168" t="s">
        <v>3</v>
      </c>
      <c r="I3386" s="170"/>
      <c r="L3386" s="167"/>
      <c r="M3386" s="171"/>
      <c r="N3386" s="172"/>
      <c r="O3386" s="172"/>
      <c r="P3386" s="172"/>
      <c r="Q3386" s="172"/>
      <c r="R3386" s="172"/>
      <c r="S3386" s="172"/>
      <c r="T3386" s="173"/>
      <c r="AT3386" s="168" t="s">
        <v>264</v>
      </c>
      <c r="AU3386" s="168" t="s">
        <v>82</v>
      </c>
      <c r="AV3386" s="13" t="s">
        <v>80</v>
      </c>
      <c r="AW3386" s="13" t="s">
        <v>34</v>
      </c>
      <c r="AX3386" s="13" t="s">
        <v>73</v>
      </c>
      <c r="AY3386" s="168" t="s">
        <v>252</v>
      </c>
    </row>
    <row r="3387" spans="2:51" s="14" customFormat="1" ht="11.25">
      <c r="B3387" s="174"/>
      <c r="D3387" s="160" t="s">
        <v>264</v>
      </c>
      <c r="E3387" s="175" t="s">
        <v>3</v>
      </c>
      <c r="F3387" s="176" t="s">
        <v>80</v>
      </c>
      <c r="H3387" s="177">
        <v>1</v>
      </c>
      <c r="I3387" s="178"/>
      <c r="L3387" s="174"/>
      <c r="M3387" s="179"/>
      <c r="N3387" s="180"/>
      <c r="O3387" s="180"/>
      <c r="P3387" s="180"/>
      <c r="Q3387" s="180"/>
      <c r="R3387" s="180"/>
      <c r="S3387" s="180"/>
      <c r="T3387" s="181"/>
      <c r="AT3387" s="175" t="s">
        <v>264</v>
      </c>
      <c r="AU3387" s="175" t="s">
        <v>82</v>
      </c>
      <c r="AV3387" s="14" t="s">
        <v>82</v>
      </c>
      <c r="AW3387" s="14" t="s">
        <v>34</v>
      </c>
      <c r="AX3387" s="14" t="s">
        <v>73</v>
      </c>
      <c r="AY3387" s="175" t="s">
        <v>252</v>
      </c>
    </row>
    <row r="3388" spans="2:51" s="13" customFormat="1" ht="11.25">
      <c r="B3388" s="167"/>
      <c r="D3388" s="160" t="s">
        <v>264</v>
      </c>
      <c r="E3388" s="168" t="s">
        <v>3</v>
      </c>
      <c r="F3388" s="169" t="s">
        <v>8318</v>
      </c>
      <c r="H3388" s="168" t="s">
        <v>3</v>
      </c>
      <c r="I3388" s="170"/>
      <c r="L3388" s="167"/>
      <c r="M3388" s="171"/>
      <c r="N3388" s="172"/>
      <c r="O3388" s="172"/>
      <c r="P3388" s="172"/>
      <c r="Q3388" s="172"/>
      <c r="R3388" s="172"/>
      <c r="S3388" s="172"/>
      <c r="T3388" s="173"/>
      <c r="AT3388" s="168" t="s">
        <v>264</v>
      </c>
      <c r="AU3388" s="168" t="s">
        <v>82</v>
      </c>
      <c r="AV3388" s="13" t="s">
        <v>80</v>
      </c>
      <c r="AW3388" s="13" t="s">
        <v>34</v>
      </c>
      <c r="AX3388" s="13" t="s">
        <v>73</v>
      </c>
      <c r="AY3388" s="168" t="s">
        <v>252</v>
      </c>
    </row>
    <row r="3389" spans="2:51" s="14" customFormat="1" ht="11.25">
      <c r="B3389" s="174"/>
      <c r="D3389" s="160" t="s">
        <v>264</v>
      </c>
      <c r="E3389" s="175" t="s">
        <v>3</v>
      </c>
      <c r="F3389" s="176" t="s">
        <v>80</v>
      </c>
      <c r="H3389" s="177">
        <v>1</v>
      </c>
      <c r="I3389" s="178"/>
      <c r="L3389" s="174"/>
      <c r="M3389" s="179"/>
      <c r="N3389" s="180"/>
      <c r="O3389" s="180"/>
      <c r="P3389" s="180"/>
      <c r="Q3389" s="180"/>
      <c r="R3389" s="180"/>
      <c r="S3389" s="180"/>
      <c r="T3389" s="181"/>
      <c r="AT3389" s="175" t="s">
        <v>264</v>
      </c>
      <c r="AU3389" s="175" t="s">
        <v>82</v>
      </c>
      <c r="AV3389" s="14" t="s">
        <v>82</v>
      </c>
      <c r="AW3389" s="14" t="s">
        <v>34</v>
      </c>
      <c r="AX3389" s="14" t="s">
        <v>73</v>
      </c>
      <c r="AY3389" s="175" t="s">
        <v>252</v>
      </c>
    </row>
    <row r="3390" spans="2:51" s="13" customFormat="1" ht="11.25">
      <c r="B3390" s="167"/>
      <c r="D3390" s="160" t="s">
        <v>264</v>
      </c>
      <c r="E3390" s="168" t="s">
        <v>3</v>
      </c>
      <c r="F3390" s="169" t="s">
        <v>8318</v>
      </c>
      <c r="H3390" s="168" t="s">
        <v>3</v>
      </c>
      <c r="I3390" s="170"/>
      <c r="L3390" s="167"/>
      <c r="M3390" s="171"/>
      <c r="N3390" s="172"/>
      <c r="O3390" s="172"/>
      <c r="P3390" s="172"/>
      <c r="Q3390" s="172"/>
      <c r="R3390" s="172"/>
      <c r="S3390" s="172"/>
      <c r="T3390" s="173"/>
      <c r="AT3390" s="168" t="s">
        <v>264</v>
      </c>
      <c r="AU3390" s="168" t="s">
        <v>82</v>
      </c>
      <c r="AV3390" s="13" t="s">
        <v>80</v>
      </c>
      <c r="AW3390" s="13" t="s">
        <v>34</v>
      </c>
      <c r="AX3390" s="13" t="s">
        <v>73</v>
      </c>
      <c r="AY3390" s="168" t="s">
        <v>252</v>
      </c>
    </row>
    <row r="3391" spans="2:51" s="14" customFormat="1" ht="11.25">
      <c r="B3391" s="174"/>
      <c r="D3391" s="160" t="s">
        <v>264</v>
      </c>
      <c r="E3391" s="175" t="s">
        <v>3</v>
      </c>
      <c r="F3391" s="176" t="s">
        <v>80</v>
      </c>
      <c r="H3391" s="177">
        <v>1</v>
      </c>
      <c r="I3391" s="178"/>
      <c r="L3391" s="174"/>
      <c r="M3391" s="179"/>
      <c r="N3391" s="180"/>
      <c r="O3391" s="180"/>
      <c r="P3391" s="180"/>
      <c r="Q3391" s="180"/>
      <c r="R3391" s="180"/>
      <c r="S3391" s="180"/>
      <c r="T3391" s="181"/>
      <c r="AT3391" s="175" t="s">
        <v>264</v>
      </c>
      <c r="AU3391" s="175" t="s">
        <v>82</v>
      </c>
      <c r="AV3391" s="14" t="s">
        <v>82</v>
      </c>
      <c r="AW3391" s="14" t="s">
        <v>34</v>
      </c>
      <c r="AX3391" s="14" t="s">
        <v>73</v>
      </c>
      <c r="AY3391" s="175" t="s">
        <v>252</v>
      </c>
    </row>
    <row r="3392" spans="2:51" s="13" customFormat="1" ht="11.25">
      <c r="B3392" s="167"/>
      <c r="D3392" s="160" t="s">
        <v>264</v>
      </c>
      <c r="E3392" s="168" t="s">
        <v>3</v>
      </c>
      <c r="F3392" s="169" t="s">
        <v>8318</v>
      </c>
      <c r="H3392" s="168" t="s">
        <v>3</v>
      </c>
      <c r="I3392" s="170"/>
      <c r="L3392" s="167"/>
      <c r="M3392" s="171"/>
      <c r="N3392" s="172"/>
      <c r="O3392" s="172"/>
      <c r="P3392" s="172"/>
      <c r="Q3392" s="172"/>
      <c r="R3392" s="172"/>
      <c r="S3392" s="172"/>
      <c r="T3392" s="173"/>
      <c r="AT3392" s="168" t="s">
        <v>264</v>
      </c>
      <c r="AU3392" s="168" t="s">
        <v>82</v>
      </c>
      <c r="AV3392" s="13" t="s">
        <v>80</v>
      </c>
      <c r="AW3392" s="13" t="s">
        <v>34</v>
      </c>
      <c r="AX3392" s="13" t="s">
        <v>73</v>
      </c>
      <c r="AY3392" s="168" t="s">
        <v>252</v>
      </c>
    </row>
    <row r="3393" spans="2:51" s="14" customFormat="1" ht="11.25">
      <c r="B3393" s="174"/>
      <c r="D3393" s="160" t="s">
        <v>264</v>
      </c>
      <c r="E3393" s="175" t="s">
        <v>3</v>
      </c>
      <c r="F3393" s="176" t="s">
        <v>80</v>
      </c>
      <c r="H3393" s="177">
        <v>1</v>
      </c>
      <c r="I3393" s="178"/>
      <c r="L3393" s="174"/>
      <c r="M3393" s="179"/>
      <c r="N3393" s="180"/>
      <c r="O3393" s="180"/>
      <c r="P3393" s="180"/>
      <c r="Q3393" s="180"/>
      <c r="R3393" s="180"/>
      <c r="S3393" s="180"/>
      <c r="T3393" s="181"/>
      <c r="AT3393" s="175" t="s">
        <v>264</v>
      </c>
      <c r="AU3393" s="175" t="s">
        <v>82</v>
      </c>
      <c r="AV3393" s="14" t="s">
        <v>82</v>
      </c>
      <c r="AW3393" s="14" t="s">
        <v>34</v>
      </c>
      <c r="AX3393" s="14" t="s">
        <v>73</v>
      </c>
      <c r="AY3393" s="175" t="s">
        <v>252</v>
      </c>
    </row>
    <row r="3394" spans="2:51" s="13" customFormat="1" ht="11.25">
      <c r="B3394" s="167"/>
      <c r="D3394" s="160" t="s">
        <v>264</v>
      </c>
      <c r="E3394" s="168" t="s">
        <v>3</v>
      </c>
      <c r="F3394" s="169" t="s">
        <v>8319</v>
      </c>
      <c r="H3394" s="168" t="s">
        <v>3</v>
      </c>
      <c r="I3394" s="170"/>
      <c r="L3394" s="167"/>
      <c r="M3394" s="171"/>
      <c r="N3394" s="172"/>
      <c r="O3394" s="172"/>
      <c r="P3394" s="172"/>
      <c r="Q3394" s="172"/>
      <c r="R3394" s="172"/>
      <c r="S3394" s="172"/>
      <c r="T3394" s="173"/>
      <c r="AT3394" s="168" t="s">
        <v>264</v>
      </c>
      <c r="AU3394" s="168" t="s">
        <v>82</v>
      </c>
      <c r="AV3394" s="13" t="s">
        <v>80</v>
      </c>
      <c r="AW3394" s="13" t="s">
        <v>34</v>
      </c>
      <c r="AX3394" s="13" t="s">
        <v>73</v>
      </c>
      <c r="AY3394" s="168" t="s">
        <v>252</v>
      </c>
    </row>
    <row r="3395" spans="2:51" s="14" customFormat="1" ht="11.25">
      <c r="B3395" s="174"/>
      <c r="D3395" s="160" t="s">
        <v>264</v>
      </c>
      <c r="E3395" s="175" t="s">
        <v>3</v>
      </c>
      <c r="F3395" s="176" t="s">
        <v>80</v>
      </c>
      <c r="H3395" s="177">
        <v>1</v>
      </c>
      <c r="I3395" s="178"/>
      <c r="L3395" s="174"/>
      <c r="M3395" s="179"/>
      <c r="N3395" s="180"/>
      <c r="O3395" s="180"/>
      <c r="P3395" s="180"/>
      <c r="Q3395" s="180"/>
      <c r="R3395" s="180"/>
      <c r="S3395" s="180"/>
      <c r="T3395" s="181"/>
      <c r="AT3395" s="175" t="s">
        <v>264</v>
      </c>
      <c r="AU3395" s="175" t="s">
        <v>82</v>
      </c>
      <c r="AV3395" s="14" t="s">
        <v>82</v>
      </c>
      <c r="AW3395" s="14" t="s">
        <v>34</v>
      </c>
      <c r="AX3395" s="14" t="s">
        <v>73</v>
      </c>
      <c r="AY3395" s="175" t="s">
        <v>252</v>
      </c>
    </row>
    <row r="3396" spans="2:51" s="13" customFormat="1" ht="11.25">
      <c r="B3396" s="167"/>
      <c r="D3396" s="160" t="s">
        <v>264</v>
      </c>
      <c r="E3396" s="168" t="s">
        <v>3</v>
      </c>
      <c r="F3396" s="169" t="s">
        <v>8319</v>
      </c>
      <c r="H3396" s="168" t="s">
        <v>3</v>
      </c>
      <c r="I3396" s="170"/>
      <c r="L3396" s="167"/>
      <c r="M3396" s="171"/>
      <c r="N3396" s="172"/>
      <c r="O3396" s="172"/>
      <c r="P3396" s="172"/>
      <c r="Q3396" s="172"/>
      <c r="R3396" s="172"/>
      <c r="S3396" s="172"/>
      <c r="T3396" s="173"/>
      <c r="AT3396" s="168" t="s">
        <v>264</v>
      </c>
      <c r="AU3396" s="168" t="s">
        <v>82</v>
      </c>
      <c r="AV3396" s="13" t="s">
        <v>80</v>
      </c>
      <c r="AW3396" s="13" t="s">
        <v>34</v>
      </c>
      <c r="AX3396" s="13" t="s">
        <v>73</v>
      </c>
      <c r="AY3396" s="168" t="s">
        <v>252</v>
      </c>
    </row>
    <row r="3397" spans="2:51" s="14" customFormat="1" ht="11.25">
      <c r="B3397" s="174"/>
      <c r="D3397" s="160" t="s">
        <v>264</v>
      </c>
      <c r="E3397" s="175" t="s">
        <v>3</v>
      </c>
      <c r="F3397" s="176" t="s">
        <v>80</v>
      </c>
      <c r="H3397" s="177">
        <v>1</v>
      </c>
      <c r="I3397" s="178"/>
      <c r="L3397" s="174"/>
      <c r="M3397" s="179"/>
      <c r="N3397" s="180"/>
      <c r="O3397" s="180"/>
      <c r="P3397" s="180"/>
      <c r="Q3397" s="180"/>
      <c r="R3397" s="180"/>
      <c r="S3397" s="180"/>
      <c r="T3397" s="181"/>
      <c r="AT3397" s="175" t="s">
        <v>264</v>
      </c>
      <c r="AU3397" s="175" t="s">
        <v>82</v>
      </c>
      <c r="AV3397" s="14" t="s">
        <v>82</v>
      </c>
      <c r="AW3397" s="14" t="s">
        <v>34</v>
      </c>
      <c r="AX3397" s="14" t="s">
        <v>73</v>
      </c>
      <c r="AY3397" s="175" t="s">
        <v>252</v>
      </c>
    </row>
    <row r="3398" spans="2:51" s="13" customFormat="1" ht="11.25">
      <c r="B3398" s="167"/>
      <c r="D3398" s="160" t="s">
        <v>264</v>
      </c>
      <c r="E3398" s="168" t="s">
        <v>3</v>
      </c>
      <c r="F3398" s="169" t="s">
        <v>8319</v>
      </c>
      <c r="H3398" s="168" t="s">
        <v>3</v>
      </c>
      <c r="I3398" s="170"/>
      <c r="L3398" s="167"/>
      <c r="M3398" s="171"/>
      <c r="N3398" s="172"/>
      <c r="O3398" s="172"/>
      <c r="P3398" s="172"/>
      <c r="Q3398" s="172"/>
      <c r="R3398" s="172"/>
      <c r="S3398" s="172"/>
      <c r="T3398" s="173"/>
      <c r="AT3398" s="168" t="s">
        <v>264</v>
      </c>
      <c r="AU3398" s="168" t="s">
        <v>82</v>
      </c>
      <c r="AV3398" s="13" t="s">
        <v>80</v>
      </c>
      <c r="AW3398" s="13" t="s">
        <v>34</v>
      </c>
      <c r="AX3398" s="13" t="s">
        <v>73</v>
      </c>
      <c r="AY3398" s="168" t="s">
        <v>252</v>
      </c>
    </row>
    <row r="3399" spans="2:51" s="14" customFormat="1" ht="11.25">
      <c r="B3399" s="174"/>
      <c r="D3399" s="160" t="s">
        <v>264</v>
      </c>
      <c r="E3399" s="175" t="s">
        <v>3</v>
      </c>
      <c r="F3399" s="176" t="s">
        <v>80</v>
      </c>
      <c r="H3399" s="177">
        <v>1</v>
      </c>
      <c r="I3399" s="178"/>
      <c r="L3399" s="174"/>
      <c r="M3399" s="179"/>
      <c r="N3399" s="180"/>
      <c r="O3399" s="180"/>
      <c r="P3399" s="180"/>
      <c r="Q3399" s="180"/>
      <c r="R3399" s="180"/>
      <c r="S3399" s="180"/>
      <c r="T3399" s="181"/>
      <c r="AT3399" s="175" t="s">
        <v>264</v>
      </c>
      <c r="AU3399" s="175" t="s">
        <v>82</v>
      </c>
      <c r="AV3399" s="14" t="s">
        <v>82</v>
      </c>
      <c r="AW3399" s="14" t="s">
        <v>34</v>
      </c>
      <c r="AX3399" s="14" t="s">
        <v>73</v>
      </c>
      <c r="AY3399" s="175" t="s">
        <v>252</v>
      </c>
    </row>
    <row r="3400" spans="2:51" s="13" customFormat="1" ht="11.25">
      <c r="B3400" s="167"/>
      <c r="D3400" s="160" t="s">
        <v>264</v>
      </c>
      <c r="E3400" s="168" t="s">
        <v>3</v>
      </c>
      <c r="F3400" s="169" t="s">
        <v>8319</v>
      </c>
      <c r="H3400" s="168" t="s">
        <v>3</v>
      </c>
      <c r="I3400" s="170"/>
      <c r="L3400" s="167"/>
      <c r="M3400" s="171"/>
      <c r="N3400" s="172"/>
      <c r="O3400" s="172"/>
      <c r="P3400" s="172"/>
      <c r="Q3400" s="172"/>
      <c r="R3400" s="172"/>
      <c r="S3400" s="172"/>
      <c r="T3400" s="173"/>
      <c r="AT3400" s="168" t="s">
        <v>264</v>
      </c>
      <c r="AU3400" s="168" t="s">
        <v>82</v>
      </c>
      <c r="AV3400" s="13" t="s">
        <v>80</v>
      </c>
      <c r="AW3400" s="13" t="s">
        <v>34</v>
      </c>
      <c r="AX3400" s="13" t="s">
        <v>73</v>
      </c>
      <c r="AY3400" s="168" t="s">
        <v>252</v>
      </c>
    </row>
    <row r="3401" spans="2:51" s="14" customFormat="1" ht="11.25">
      <c r="B3401" s="174"/>
      <c r="D3401" s="160" t="s">
        <v>264</v>
      </c>
      <c r="E3401" s="175" t="s">
        <v>3</v>
      </c>
      <c r="F3401" s="176" t="s">
        <v>80</v>
      </c>
      <c r="H3401" s="177">
        <v>1</v>
      </c>
      <c r="I3401" s="178"/>
      <c r="L3401" s="174"/>
      <c r="M3401" s="179"/>
      <c r="N3401" s="180"/>
      <c r="O3401" s="180"/>
      <c r="P3401" s="180"/>
      <c r="Q3401" s="180"/>
      <c r="R3401" s="180"/>
      <c r="S3401" s="180"/>
      <c r="T3401" s="181"/>
      <c r="AT3401" s="175" t="s">
        <v>264</v>
      </c>
      <c r="AU3401" s="175" t="s">
        <v>82</v>
      </c>
      <c r="AV3401" s="14" t="s">
        <v>82</v>
      </c>
      <c r="AW3401" s="14" t="s">
        <v>34</v>
      </c>
      <c r="AX3401" s="14" t="s">
        <v>73</v>
      </c>
      <c r="AY3401" s="175" t="s">
        <v>252</v>
      </c>
    </row>
    <row r="3402" spans="2:51" s="13" customFormat="1" ht="11.25">
      <c r="B3402" s="167"/>
      <c r="D3402" s="160" t="s">
        <v>264</v>
      </c>
      <c r="E3402" s="168" t="s">
        <v>3</v>
      </c>
      <c r="F3402" s="169" t="s">
        <v>8319</v>
      </c>
      <c r="H3402" s="168" t="s">
        <v>3</v>
      </c>
      <c r="I3402" s="170"/>
      <c r="L3402" s="167"/>
      <c r="M3402" s="171"/>
      <c r="N3402" s="172"/>
      <c r="O3402" s="172"/>
      <c r="P3402" s="172"/>
      <c r="Q3402" s="172"/>
      <c r="R3402" s="172"/>
      <c r="S3402" s="172"/>
      <c r="T3402" s="173"/>
      <c r="AT3402" s="168" t="s">
        <v>264</v>
      </c>
      <c r="AU3402" s="168" t="s">
        <v>82</v>
      </c>
      <c r="AV3402" s="13" t="s">
        <v>80</v>
      </c>
      <c r="AW3402" s="13" t="s">
        <v>34</v>
      </c>
      <c r="AX3402" s="13" t="s">
        <v>73</v>
      </c>
      <c r="AY3402" s="168" t="s">
        <v>252</v>
      </c>
    </row>
    <row r="3403" spans="2:51" s="14" customFormat="1" ht="11.25">
      <c r="B3403" s="174"/>
      <c r="D3403" s="160" t="s">
        <v>264</v>
      </c>
      <c r="E3403" s="175" t="s">
        <v>3</v>
      </c>
      <c r="F3403" s="176" t="s">
        <v>80</v>
      </c>
      <c r="H3403" s="177">
        <v>1</v>
      </c>
      <c r="I3403" s="178"/>
      <c r="L3403" s="174"/>
      <c r="M3403" s="179"/>
      <c r="N3403" s="180"/>
      <c r="O3403" s="180"/>
      <c r="P3403" s="180"/>
      <c r="Q3403" s="180"/>
      <c r="R3403" s="180"/>
      <c r="S3403" s="180"/>
      <c r="T3403" s="181"/>
      <c r="AT3403" s="175" t="s">
        <v>264</v>
      </c>
      <c r="AU3403" s="175" t="s">
        <v>82</v>
      </c>
      <c r="AV3403" s="14" t="s">
        <v>82</v>
      </c>
      <c r="AW3403" s="14" t="s">
        <v>34</v>
      </c>
      <c r="AX3403" s="14" t="s">
        <v>73</v>
      </c>
      <c r="AY3403" s="175" t="s">
        <v>252</v>
      </c>
    </row>
    <row r="3404" spans="2:51" s="13" customFormat="1" ht="11.25">
      <c r="B3404" s="167"/>
      <c r="D3404" s="160" t="s">
        <v>264</v>
      </c>
      <c r="E3404" s="168" t="s">
        <v>3</v>
      </c>
      <c r="F3404" s="169" t="s">
        <v>8319</v>
      </c>
      <c r="H3404" s="168" t="s">
        <v>3</v>
      </c>
      <c r="I3404" s="170"/>
      <c r="L3404" s="167"/>
      <c r="M3404" s="171"/>
      <c r="N3404" s="172"/>
      <c r="O3404" s="172"/>
      <c r="P3404" s="172"/>
      <c r="Q3404" s="172"/>
      <c r="R3404" s="172"/>
      <c r="S3404" s="172"/>
      <c r="T3404" s="173"/>
      <c r="AT3404" s="168" t="s">
        <v>264</v>
      </c>
      <c r="AU3404" s="168" t="s">
        <v>82</v>
      </c>
      <c r="AV3404" s="13" t="s">
        <v>80</v>
      </c>
      <c r="AW3404" s="13" t="s">
        <v>34</v>
      </c>
      <c r="AX3404" s="13" t="s">
        <v>73</v>
      </c>
      <c r="AY3404" s="168" t="s">
        <v>252</v>
      </c>
    </row>
    <row r="3405" spans="2:51" s="14" customFormat="1" ht="11.25">
      <c r="B3405" s="174"/>
      <c r="D3405" s="160" t="s">
        <v>264</v>
      </c>
      <c r="E3405" s="175" t="s">
        <v>3</v>
      </c>
      <c r="F3405" s="176" t="s">
        <v>80</v>
      </c>
      <c r="H3405" s="177">
        <v>1</v>
      </c>
      <c r="I3405" s="178"/>
      <c r="L3405" s="174"/>
      <c r="M3405" s="179"/>
      <c r="N3405" s="180"/>
      <c r="O3405" s="180"/>
      <c r="P3405" s="180"/>
      <c r="Q3405" s="180"/>
      <c r="R3405" s="180"/>
      <c r="S3405" s="180"/>
      <c r="T3405" s="181"/>
      <c r="AT3405" s="175" t="s">
        <v>264</v>
      </c>
      <c r="AU3405" s="175" t="s">
        <v>82</v>
      </c>
      <c r="AV3405" s="14" t="s">
        <v>82</v>
      </c>
      <c r="AW3405" s="14" t="s">
        <v>34</v>
      </c>
      <c r="AX3405" s="14" t="s">
        <v>73</v>
      </c>
      <c r="AY3405" s="175" t="s">
        <v>252</v>
      </c>
    </row>
    <row r="3406" spans="2:51" s="13" customFormat="1" ht="11.25">
      <c r="B3406" s="167"/>
      <c r="D3406" s="160" t="s">
        <v>264</v>
      </c>
      <c r="E3406" s="168" t="s">
        <v>3</v>
      </c>
      <c r="F3406" s="169" t="s">
        <v>8319</v>
      </c>
      <c r="H3406" s="168" t="s">
        <v>3</v>
      </c>
      <c r="I3406" s="170"/>
      <c r="L3406" s="167"/>
      <c r="M3406" s="171"/>
      <c r="N3406" s="172"/>
      <c r="O3406" s="172"/>
      <c r="P3406" s="172"/>
      <c r="Q3406" s="172"/>
      <c r="R3406" s="172"/>
      <c r="S3406" s="172"/>
      <c r="T3406" s="173"/>
      <c r="AT3406" s="168" t="s">
        <v>264</v>
      </c>
      <c r="AU3406" s="168" t="s">
        <v>82</v>
      </c>
      <c r="AV3406" s="13" t="s">
        <v>80</v>
      </c>
      <c r="AW3406" s="13" t="s">
        <v>34</v>
      </c>
      <c r="AX3406" s="13" t="s">
        <v>73</v>
      </c>
      <c r="AY3406" s="168" t="s">
        <v>252</v>
      </c>
    </row>
    <row r="3407" spans="2:51" s="14" customFormat="1" ht="11.25">
      <c r="B3407" s="174"/>
      <c r="D3407" s="160" t="s">
        <v>264</v>
      </c>
      <c r="E3407" s="175" t="s">
        <v>3</v>
      </c>
      <c r="F3407" s="176" t="s">
        <v>80</v>
      </c>
      <c r="H3407" s="177">
        <v>1</v>
      </c>
      <c r="I3407" s="178"/>
      <c r="L3407" s="174"/>
      <c r="M3407" s="179"/>
      <c r="N3407" s="180"/>
      <c r="O3407" s="180"/>
      <c r="P3407" s="180"/>
      <c r="Q3407" s="180"/>
      <c r="R3407" s="180"/>
      <c r="S3407" s="180"/>
      <c r="T3407" s="181"/>
      <c r="AT3407" s="175" t="s">
        <v>264</v>
      </c>
      <c r="AU3407" s="175" t="s">
        <v>82</v>
      </c>
      <c r="AV3407" s="14" t="s">
        <v>82</v>
      </c>
      <c r="AW3407" s="14" t="s">
        <v>34</v>
      </c>
      <c r="AX3407" s="14" t="s">
        <v>73</v>
      </c>
      <c r="AY3407" s="175" t="s">
        <v>252</v>
      </c>
    </row>
    <row r="3408" spans="2:51" s="13" customFormat="1" ht="11.25">
      <c r="B3408" s="167"/>
      <c r="D3408" s="160" t="s">
        <v>264</v>
      </c>
      <c r="E3408" s="168" t="s">
        <v>3</v>
      </c>
      <c r="F3408" s="169" t="s">
        <v>8319</v>
      </c>
      <c r="H3408" s="168" t="s">
        <v>3</v>
      </c>
      <c r="I3408" s="170"/>
      <c r="L3408" s="167"/>
      <c r="M3408" s="171"/>
      <c r="N3408" s="172"/>
      <c r="O3408" s="172"/>
      <c r="P3408" s="172"/>
      <c r="Q3408" s="172"/>
      <c r="R3408" s="172"/>
      <c r="S3408" s="172"/>
      <c r="T3408" s="173"/>
      <c r="AT3408" s="168" t="s">
        <v>264</v>
      </c>
      <c r="AU3408" s="168" t="s">
        <v>82</v>
      </c>
      <c r="AV3408" s="13" t="s">
        <v>80</v>
      </c>
      <c r="AW3408" s="13" t="s">
        <v>34</v>
      </c>
      <c r="AX3408" s="13" t="s">
        <v>73</v>
      </c>
      <c r="AY3408" s="168" t="s">
        <v>252</v>
      </c>
    </row>
    <row r="3409" spans="2:51" s="14" customFormat="1" ht="11.25">
      <c r="B3409" s="174"/>
      <c r="D3409" s="160" t="s">
        <v>264</v>
      </c>
      <c r="E3409" s="175" t="s">
        <v>3</v>
      </c>
      <c r="F3409" s="176" t="s">
        <v>80</v>
      </c>
      <c r="H3409" s="177">
        <v>1</v>
      </c>
      <c r="I3409" s="178"/>
      <c r="L3409" s="174"/>
      <c r="M3409" s="179"/>
      <c r="N3409" s="180"/>
      <c r="O3409" s="180"/>
      <c r="P3409" s="180"/>
      <c r="Q3409" s="180"/>
      <c r="R3409" s="180"/>
      <c r="S3409" s="180"/>
      <c r="T3409" s="181"/>
      <c r="AT3409" s="175" t="s">
        <v>264</v>
      </c>
      <c r="AU3409" s="175" t="s">
        <v>82</v>
      </c>
      <c r="AV3409" s="14" t="s">
        <v>82</v>
      </c>
      <c r="AW3409" s="14" t="s">
        <v>34</v>
      </c>
      <c r="AX3409" s="14" t="s">
        <v>73</v>
      </c>
      <c r="AY3409" s="175" t="s">
        <v>252</v>
      </c>
    </row>
    <row r="3410" spans="2:51" s="13" customFormat="1" ht="11.25">
      <c r="B3410" s="167"/>
      <c r="D3410" s="160" t="s">
        <v>264</v>
      </c>
      <c r="E3410" s="168" t="s">
        <v>3</v>
      </c>
      <c r="F3410" s="169" t="s">
        <v>8319</v>
      </c>
      <c r="H3410" s="168" t="s">
        <v>3</v>
      </c>
      <c r="I3410" s="170"/>
      <c r="L3410" s="167"/>
      <c r="M3410" s="171"/>
      <c r="N3410" s="172"/>
      <c r="O3410" s="172"/>
      <c r="P3410" s="172"/>
      <c r="Q3410" s="172"/>
      <c r="R3410" s="172"/>
      <c r="S3410" s="172"/>
      <c r="T3410" s="173"/>
      <c r="AT3410" s="168" t="s">
        <v>264</v>
      </c>
      <c r="AU3410" s="168" t="s">
        <v>82</v>
      </c>
      <c r="AV3410" s="13" t="s">
        <v>80</v>
      </c>
      <c r="AW3410" s="13" t="s">
        <v>34</v>
      </c>
      <c r="AX3410" s="13" t="s">
        <v>73</v>
      </c>
      <c r="AY3410" s="168" t="s">
        <v>252</v>
      </c>
    </row>
    <row r="3411" spans="2:51" s="14" customFormat="1" ht="11.25">
      <c r="B3411" s="174"/>
      <c r="D3411" s="160" t="s">
        <v>264</v>
      </c>
      <c r="E3411" s="175" t="s">
        <v>3</v>
      </c>
      <c r="F3411" s="176" t="s">
        <v>80</v>
      </c>
      <c r="H3411" s="177">
        <v>1</v>
      </c>
      <c r="I3411" s="178"/>
      <c r="L3411" s="174"/>
      <c r="M3411" s="179"/>
      <c r="N3411" s="180"/>
      <c r="O3411" s="180"/>
      <c r="P3411" s="180"/>
      <c r="Q3411" s="180"/>
      <c r="R3411" s="180"/>
      <c r="S3411" s="180"/>
      <c r="T3411" s="181"/>
      <c r="AT3411" s="175" t="s">
        <v>264</v>
      </c>
      <c r="AU3411" s="175" t="s">
        <v>82</v>
      </c>
      <c r="AV3411" s="14" t="s">
        <v>82</v>
      </c>
      <c r="AW3411" s="14" t="s">
        <v>34</v>
      </c>
      <c r="AX3411" s="14" t="s">
        <v>73</v>
      </c>
      <c r="AY3411" s="175" t="s">
        <v>252</v>
      </c>
    </row>
    <row r="3412" spans="2:51" s="13" customFormat="1" ht="11.25">
      <c r="B3412" s="167"/>
      <c r="D3412" s="160" t="s">
        <v>264</v>
      </c>
      <c r="E3412" s="168" t="s">
        <v>3</v>
      </c>
      <c r="F3412" s="169" t="s">
        <v>8319</v>
      </c>
      <c r="H3412" s="168" t="s">
        <v>3</v>
      </c>
      <c r="I3412" s="170"/>
      <c r="L3412" s="167"/>
      <c r="M3412" s="171"/>
      <c r="N3412" s="172"/>
      <c r="O3412" s="172"/>
      <c r="P3412" s="172"/>
      <c r="Q3412" s="172"/>
      <c r="R3412" s="172"/>
      <c r="S3412" s="172"/>
      <c r="T3412" s="173"/>
      <c r="AT3412" s="168" t="s">
        <v>264</v>
      </c>
      <c r="AU3412" s="168" t="s">
        <v>82</v>
      </c>
      <c r="AV3412" s="13" t="s">
        <v>80</v>
      </c>
      <c r="AW3412" s="13" t="s">
        <v>34</v>
      </c>
      <c r="AX3412" s="13" t="s">
        <v>73</v>
      </c>
      <c r="AY3412" s="168" t="s">
        <v>252</v>
      </c>
    </row>
    <row r="3413" spans="2:51" s="14" customFormat="1" ht="11.25">
      <c r="B3413" s="174"/>
      <c r="D3413" s="160" t="s">
        <v>264</v>
      </c>
      <c r="E3413" s="175" t="s">
        <v>3</v>
      </c>
      <c r="F3413" s="176" t="s">
        <v>80</v>
      </c>
      <c r="H3413" s="177">
        <v>1</v>
      </c>
      <c r="I3413" s="178"/>
      <c r="L3413" s="174"/>
      <c r="M3413" s="179"/>
      <c r="N3413" s="180"/>
      <c r="O3413" s="180"/>
      <c r="P3413" s="180"/>
      <c r="Q3413" s="180"/>
      <c r="R3413" s="180"/>
      <c r="S3413" s="180"/>
      <c r="T3413" s="181"/>
      <c r="AT3413" s="175" t="s">
        <v>264</v>
      </c>
      <c r="AU3413" s="175" t="s">
        <v>82</v>
      </c>
      <c r="AV3413" s="14" t="s">
        <v>82</v>
      </c>
      <c r="AW3413" s="14" t="s">
        <v>34</v>
      </c>
      <c r="AX3413" s="14" t="s">
        <v>73</v>
      </c>
      <c r="AY3413" s="175" t="s">
        <v>252</v>
      </c>
    </row>
    <row r="3414" spans="2:51" s="13" customFormat="1" ht="11.25">
      <c r="B3414" s="167"/>
      <c r="D3414" s="160" t="s">
        <v>264</v>
      </c>
      <c r="E3414" s="168" t="s">
        <v>3</v>
      </c>
      <c r="F3414" s="169" t="s">
        <v>8320</v>
      </c>
      <c r="H3414" s="168" t="s">
        <v>3</v>
      </c>
      <c r="I3414" s="170"/>
      <c r="L3414" s="167"/>
      <c r="M3414" s="171"/>
      <c r="N3414" s="172"/>
      <c r="O3414" s="172"/>
      <c r="P3414" s="172"/>
      <c r="Q3414" s="172"/>
      <c r="R3414" s="172"/>
      <c r="S3414" s="172"/>
      <c r="T3414" s="173"/>
      <c r="AT3414" s="168" t="s">
        <v>264</v>
      </c>
      <c r="AU3414" s="168" t="s">
        <v>82</v>
      </c>
      <c r="AV3414" s="13" t="s">
        <v>80</v>
      </c>
      <c r="AW3414" s="13" t="s">
        <v>34</v>
      </c>
      <c r="AX3414" s="13" t="s">
        <v>73</v>
      </c>
      <c r="AY3414" s="168" t="s">
        <v>252</v>
      </c>
    </row>
    <row r="3415" spans="2:51" s="14" customFormat="1" ht="11.25">
      <c r="B3415" s="174"/>
      <c r="D3415" s="160" t="s">
        <v>264</v>
      </c>
      <c r="E3415" s="175" t="s">
        <v>3</v>
      </c>
      <c r="F3415" s="176" t="s">
        <v>80</v>
      </c>
      <c r="H3415" s="177">
        <v>1</v>
      </c>
      <c r="I3415" s="178"/>
      <c r="L3415" s="174"/>
      <c r="M3415" s="179"/>
      <c r="N3415" s="180"/>
      <c r="O3415" s="180"/>
      <c r="P3415" s="180"/>
      <c r="Q3415" s="180"/>
      <c r="R3415" s="180"/>
      <c r="S3415" s="180"/>
      <c r="T3415" s="181"/>
      <c r="AT3415" s="175" t="s">
        <v>264</v>
      </c>
      <c r="AU3415" s="175" t="s">
        <v>82</v>
      </c>
      <c r="AV3415" s="14" t="s">
        <v>82</v>
      </c>
      <c r="AW3415" s="14" t="s">
        <v>34</v>
      </c>
      <c r="AX3415" s="14" t="s">
        <v>73</v>
      </c>
      <c r="AY3415" s="175" t="s">
        <v>252</v>
      </c>
    </row>
    <row r="3416" spans="2:51" s="13" customFormat="1" ht="11.25">
      <c r="B3416" s="167"/>
      <c r="D3416" s="160" t="s">
        <v>264</v>
      </c>
      <c r="E3416" s="168" t="s">
        <v>3</v>
      </c>
      <c r="F3416" s="169" t="s">
        <v>8320</v>
      </c>
      <c r="H3416" s="168" t="s">
        <v>3</v>
      </c>
      <c r="I3416" s="170"/>
      <c r="L3416" s="167"/>
      <c r="M3416" s="171"/>
      <c r="N3416" s="172"/>
      <c r="O3416" s="172"/>
      <c r="P3416" s="172"/>
      <c r="Q3416" s="172"/>
      <c r="R3416" s="172"/>
      <c r="S3416" s="172"/>
      <c r="T3416" s="173"/>
      <c r="AT3416" s="168" t="s">
        <v>264</v>
      </c>
      <c r="AU3416" s="168" t="s">
        <v>82</v>
      </c>
      <c r="AV3416" s="13" t="s">
        <v>80</v>
      </c>
      <c r="AW3416" s="13" t="s">
        <v>34</v>
      </c>
      <c r="AX3416" s="13" t="s">
        <v>73</v>
      </c>
      <c r="AY3416" s="168" t="s">
        <v>252</v>
      </c>
    </row>
    <row r="3417" spans="2:51" s="14" customFormat="1" ht="11.25">
      <c r="B3417" s="174"/>
      <c r="D3417" s="160" t="s">
        <v>264</v>
      </c>
      <c r="E3417" s="175" t="s">
        <v>3</v>
      </c>
      <c r="F3417" s="176" t="s">
        <v>80</v>
      </c>
      <c r="H3417" s="177">
        <v>1</v>
      </c>
      <c r="I3417" s="178"/>
      <c r="L3417" s="174"/>
      <c r="M3417" s="179"/>
      <c r="N3417" s="180"/>
      <c r="O3417" s="180"/>
      <c r="P3417" s="180"/>
      <c r="Q3417" s="180"/>
      <c r="R3417" s="180"/>
      <c r="S3417" s="180"/>
      <c r="T3417" s="181"/>
      <c r="AT3417" s="175" t="s">
        <v>264</v>
      </c>
      <c r="AU3417" s="175" t="s">
        <v>82</v>
      </c>
      <c r="AV3417" s="14" t="s">
        <v>82</v>
      </c>
      <c r="AW3417" s="14" t="s">
        <v>34</v>
      </c>
      <c r="AX3417" s="14" t="s">
        <v>73</v>
      </c>
      <c r="AY3417" s="175" t="s">
        <v>252</v>
      </c>
    </row>
    <row r="3418" spans="2:51" s="13" customFormat="1" ht="11.25">
      <c r="B3418" s="167"/>
      <c r="D3418" s="160" t="s">
        <v>264</v>
      </c>
      <c r="E3418" s="168" t="s">
        <v>3</v>
      </c>
      <c r="F3418" s="169" t="s">
        <v>8320</v>
      </c>
      <c r="H3418" s="168" t="s">
        <v>3</v>
      </c>
      <c r="I3418" s="170"/>
      <c r="L3418" s="167"/>
      <c r="M3418" s="171"/>
      <c r="N3418" s="172"/>
      <c r="O3418" s="172"/>
      <c r="P3418" s="172"/>
      <c r="Q3418" s="172"/>
      <c r="R3418" s="172"/>
      <c r="S3418" s="172"/>
      <c r="T3418" s="173"/>
      <c r="AT3418" s="168" t="s">
        <v>264</v>
      </c>
      <c r="AU3418" s="168" t="s">
        <v>82</v>
      </c>
      <c r="AV3418" s="13" t="s">
        <v>80</v>
      </c>
      <c r="AW3418" s="13" t="s">
        <v>34</v>
      </c>
      <c r="AX3418" s="13" t="s">
        <v>73</v>
      </c>
      <c r="AY3418" s="168" t="s">
        <v>252</v>
      </c>
    </row>
    <row r="3419" spans="2:51" s="14" customFormat="1" ht="11.25">
      <c r="B3419" s="174"/>
      <c r="D3419" s="160" t="s">
        <v>264</v>
      </c>
      <c r="E3419" s="175" t="s">
        <v>3</v>
      </c>
      <c r="F3419" s="176" t="s">
        <v>80</v>
      </c>
      <c r="H3419" s="177">
        <v>1</v>
      </c>
      <c r="I3419" s="178"/>
      <c r="L3419" s="174"/>
      <c r="M3419" s="179"/>
      <c r="N3419" s="180"/>
      <c r="O3419" s="180"/>
      <c r="P3419" s="180"/>
      <c r="Q3419" s="180"/>
      <c r="R3419" s="180"/>
      <c r="S3419" s="180"/>
      <c r="T3419" s="181"/>
      <c r="AT3419" s="175" t="s">
        <v>264</v>
      </c>
      <c r="AU3419" s="175" t="s">
        <v>82</v>
      </c>
      <c r="AV3419" s="14" t="s">
        <v>82</v>
      </c>
      <c r="AW3419" s="14" t="s">
        <v>34</v>
      </c>
      <c r="AX3419" s="14" t="s">
        <v>73</v>
      </c>
      <c r="AY3419" s="175" t="s">
        <v>252</v>
      </c>
    </row>
    <row r="3420" spans="2:51" s="13" customFormat="1" ht="11.25">
      <c r="B3420" s="167"/>
      <c r="D3420" s="160" t="s">
        <v>264</v>
      </c>
      <c r="E3420" s="168" t="s">
        <v>3</v>
      </c>
      <c r="F3420" s="169" t="s">
        <v>8320</v>
      </c>
      <c r="H3420" s="168" t="s">
        <v>3</v>
      </c>
      <c r="I3420" s="170"/>
      <c r="L3420" s="167"/>
      <c r="M3420" s="171"/>
      <c r="N3420" s="172"/>
      <c r="O3420" s="172"/>
      <c r="P3420" s="172"/>
      <c r="Q3420" s="172"/>
      <c r="R3420" s="172"/>
      <c r="S3420" s="172"/>
      <c r="T3420" s="173"/>
      <c r="AT3420" s="168" t="s">
        <v>264</v>
      </c>
      <c r="AU3420" s="168" t="s">
        <v>82</v>
      </c>
      <c r="AV3420" s="13" t="s">
        <v>80</v>
      </c>
      <c r="AW3420" s="13" t="s">
        <v>34</v>
      </c>
      <c r="AX3420" s="13" t="s">
        <v>73</v>
      </c>
      <c r="AY3420" s="168" t="s">
        <v>252</v>
      </c>
    </row>
    <row r="3421" spans="2:51" s="14" customFormat="1" ht="11.25">
      <c r="B3421" s="174"/>
      <c r="D3421" s="160" t="s">
        <v>264</v>
      </c>
      <c r="E3421" s="175" t="s">
        <v>3</v>
      </c>
      <c r="F3421" s="176" t="s">
        <v>80</v>
      </c>
      <c r="H3421" s="177">
        <v>1</v>
      </c>
      <c r="I3421" s="178"/>
      <c r="L3421" s="174"/>
      <c r="M3421" s="179"/>
      <c r="N3421" s="180"/>
      <c r="O3421" s="180"/>
      <c r="P3421" s="180"/>
      <c r="Q3421" s="180"/>
      <c r="R3421" s="180"/>
      <c r="S3421" s="180"/>
      <c r="T3421" s="181"/>
      <c r="AT3421" s="175" t="s">
        <v>264</v>
      </c>
      <c r="AU3421" s="175" t="s">
        <v>82</v>
      </c>
      <c r="AV3421" s="14" t="s">
        <v>82</v>
      </c>
      <c r="AW3421" s="14" t="s">
        <v>34</v>
      </c>
      <c r="AX3421" s="14" t="s">
        <v>73</v>
      </c>
      <c r="AY3421" s="175" t="s">
        <v>252</v>
      </c>
    </row>
    <row r="3422" spans="2:51" s="13" customFormat="1" ht="11.25">
      <c r="B3422" s="167"/>
      <c r="D3422" s="160" t="s">
        <v>264</v>
      </c>
      <c r="E3422" s="168" t="s">
        <v>3</v>
      </c>
      <c r="F3422" s="169" t="s">
        <v>8320</v>
      </c>
      <c r="H3422" s="168" t="s">
        <v>3</v>
      </c>
      <c r="I3422" s="170"/>
      <c r="L3422" s="167"/>
      <c r="M3422" s="171"/>
      <c r="N3422" s="172"/>
      <c r="O3422" s="172"/>
      <c r="P3422" s="172"/>
      <c r="Q3422" s="172"/>
      <c r="R3422" s="172"/>
      <c r="S3422" s="172"/>
      <c r="T3422" s="173"/>
      <c r="AT3422" s="168" t="s">
        <v>264</v>
      </c>
      <c r="AU3422" s="168" t="s">
        <v>82</v>
      </c>
      <c r="AV3422" s="13" t="s">
        <v>80</v>
      </c>
      <c r="AW3422" s="13" t="s">
        <v>34</v>
      </c>
      <c r="AX3422" s="13" t="s">
        <v>73</v>
      </c>
      <c r="AY3422" s="168" t="s">
        <v>252</v>
      </c>
    </row>
    <row r="3423" spans="2:51" s="14" customFormat="1" ht="11.25">
      <c r="B3423" s="174"/>
      <c r="D3423" s="160" t="s">
        <v>264</v>
      </c>
      <c r="E3423" s="175" t="s">
        <v>3</v>
      </c>
      <c r="F3423" s="176" t="s">
        <v>80</v>
      </c>
      <c r="H3423" s="177">
        <v>1</v>
      </c>
      <c r="I3423" s="178"/>
      <c r="L3423" s="174"/>
      <c r="M3423" s="179"/>
      <c r="N3423" s="180"/>
      <c r="O3423" s="180"/>
      <c r="P3423" s="180"/>
      <c r="Q3423" s="180"/>
      <c r="R3423" s="180"/>
      <c r="S3423" s="180"/>
      <c r="T3423" s="181"/>
      <c r="AT3423" s="175" t="s">
        <v>264</v>
      </c>
      <c r="AU3423" s="175" t="s">
        <v>82</v>
      </c>
      <c r="AV3423" s="14" t="s">
        <v>82</v>
      </c>
      <c r="AW3423" s="14" t="s">
        <v>34</v>
      </c>
      <c r="AX3423" s="14" t="s">
        <v>73</v>
      </c>
      <c r="AY3423" s="175" t="s">
        <v>252</v>
      </c>
    </row>
    <row r="3424" spans="2:51" s="13" customFormat="1" ht="11.25">
      <c r="B3424" s="167"/>
      <c r="D3424" s="160" t="s">
        <v>264</v>
      </c>
      <c r="E3424" s="168" t="s">
        <v>3</v>
      </c>
      <c r="F3424" s="169" t="s">
        <v>8320</v>
      </c>
      <c r="H3424" s="168" t="s">
        <v>3</v>
      </c>
      <c r="I3424" s="170"/>
      <c r="L3424" s="167"/>
      <c r="M3424" s="171"/>
      <c r="N3424" s="172"/>
      <c r="O3424" s="172"/>
      <c r="P3424" s="172"/>
      <c r="Q3424" s="172"/>
      <c r="R3424" s="172"/>
      <c r="S3424" s="172"/>
      <c r="T3424" s="173"/>
      <c r="AT3424" s="168" t="s">
        <v>264</v>
      </c>
      <c r="AU3424" s="168" t="s">
        <v>82</v>
      </c>
      <c r="AV3424" s="13" t="s">
        <v>80</v>
      </c>
      <c r="AW3424" s="13" t="s">
        <v>34</v>
      </c>
      <c r="AX3424" s="13" t="s">
        <v>73</v>
      </c>
      <c r="AY3424" s="168" t="s">
        <v>252</v>
      </c>
    </row>
    <row r="3425" spans="2:51" s="14" customFormat="1" ht="11.25">
      <c r="B3425" s="174"/>
      <c r="D3425" s="160" t="s">
        <v>264</v>
      </c>
      <c r="E3425" s="175" t="s">
        <v>3</v>
      </c>
      <c r="F3425" s="176" t="s">
        <v>80</v>
      </c>
      <c r="H3425" s="177">
        <v>1</v>
      </c>
      <c r="I3425" s="178"/>
      <c r="L3425" s="174"/>
      <c r="M3425" s="179"/>
      <c r="N3425" s="180"/>
      <c r="O3425" s="180"/>
      <c r="P3425" s="180"/>
      <c r="Q3425" s="180"/>
      <c r="R3425" s="180"/>
      <c r="S3425" s="180"/>
      <c r="T3425" s="181"/>
      <c r="AT3425" s="175" t="s">
        <v>264</v>
      </c>
      <c r="AU3425" s="175" t="s">
        <v>82</v>
      </c>
      <c r="AV3425" s="14" t="s">
        <v>82</v>
      </c>
      <c r="AW3425" s="14" t="s">
        <v>34</v>
      </c>
      <c r="AX3425" s="14" t="s">
        <v>73</v>
      </c>
      <c r="AY3425" s="175" t="s">
        <v>252</v>
      </c>
    </row>
    <row r="3426" spans="2:51" s="13" customFormat="1" ht="11.25">
      <c r="B3426" s="167"/>
      <c r="D3426" s="160" t="s">
        <v>264</v>
      </c>
      <c r="E3426" s="168" t="s">
        <v>3</v>
      </c>
      <c r="F3426" s="169" t="s">
        <v>8320</v>
      </c>
      <c r="H3426" s="168" t="s">
        <v>3</v>
      </c>
      <c r="I3426" s="170"/>
      <c r="L3426" s="167"/>
      <c r="M3426" s="171"/>
      <c r="N3426" s="172"/>
      <c r="O3426" s="172"/>
      <c r="P3426" s="172"/>
      <c r="Q3426" s="172"/>
      <c r="R3426" s="172"/>
      <c r="S3426" s="172"/>
      <c r="T3426" s="173"/>
      <c r="AT3426" s="168" t="s">
        <v>264</v>
      </c>
      <c r="AU3426" s="168" t="s">
        <v>82</v>
      </c>
      <c r="AV3426" s="13" t="s">
        <v>80</v>
      </c>
      <c r="AW3426" s="13" t="s">
        <v>34</v>
      </c>
      <c r="AX3426" s="13" t="s">
        <v>73</v>
      </c>
      <c r="AY3426" s="168" t="s">
        <v>252</v>
      </c>
    </row>
    <row r="3427" spans="2:51" s="14" customFormat="1" ht="11.25">
      <c r="B3427" s="174"/>
      <c r="D3427" s="160" t="s">
        <v>264</v>
      </c>
      <c r="E3427" s="175" t="s">
        <v>3</v>
      </c>
      <c r="F3427" s="176" t="s">
        <v>80</v>
      </c>
      <c r="H3427" s="177">
        <v>1</v>
      </c>
      <c r="I3427" s="178"/>
      <c r="L3427" s="174"/>
      <c r="M3427" s="179"/>
      <c r="N3427" s="180"/>
      <c r="O3427" s="180"/>
      <c r="P3427" s="180"/>
      <c r="Q3427" s="180"/>
      <c r="R3427" s="180"/>
      <c r="S3427" s="180"/>
      <c r="T3427" s="181"/>
      <c r="AT3427" s="175" t="s">
        <v>264</v>
      </c>
      <c r="AU3427" s="175" t="s">
        <v>82</v>
      </c>
      <c r="AV3427" s="14" t="s">
        <v>82</v>
      </c>
      <c r="AW3427" s="14" t="s">
        <v>34</v>
      </c>
      <c r="AX3427" s="14" t="s">
        <v>73</v>
      </c>
      <c r="AY3427" s="175" t="s">
        <v>252</v>
      </c>
    </row>
    <row r="3428" spans="2:51" s="13" customFormat="1" ht="11.25">
      <c r="B3428" s="167"/>
      <c r="D3428" s="160" t="s">
        <v>264</v>
      </c>
      <c r="E3428" s="168" t="s">
        <v>3</v>
      </c>
      <c r="F3428" s="169" t="s">
        <v>8320</v>
      </c>
      <c r="H3428" s="168" t="s">
        <v>3</v>
      </c>
      <c r="I3428" s="170"/>
      <c r="L3428" s="167"/>
      <c r="M3428" s="171"/>
      <c r="N3428" s="172"/>
      <c r="O3428" s="172"/>
      <c r="P3428" s="172"/>
      <c r="Q3428" s="172"/>
      <c r="R3428" s="172"/>
      <c r="S3428" s="172"/>
      <c r="T3428" s="173"/>
      <c r="AT3428" s="168" t="s">
        <v>264</v>
      </c>
      <c r="AU3428" s="168" t="s">
        <v>82</v>
      </c>
      <c r="AV3428" s="13" t="s">
        <v>80</v>
      </c>
      <c r="AW3428" s="13" t="s">
        <v>34</v>
      </c>
      <c r="AX3428" s="13" t="s">
        <v>73</v>
      </c>
      <c r="AY3428" s="168" t="s">
        <v>252</v>
      </c>
    </row>
    <row r="3429" spans="2:51" s="14" customFormat="1" ht="11.25">
      <c r="B3429" s="174"/>
      <c r="D3429" s="160" t="s">
        <v>264</v>
      </c>
      <c r="E3429" s="175" t="s">
        <v>3</v>
      </c>
      <c r="F3429" s="176" t="s">
        <v>80</v>
      </c>
      <c r="H3429" s="177">
        <v>1</v>
      </c>
      <c r="I3429" s="178"/>
      <c r="L3429" s="174"/>
      <c r="M3429" s="179"/>
      <c r="N3429" s="180"/>
      <c r="O3429" s="180"/>
      <c r="P3429" s="180"/>
      <c r="Q3429" s="180"/>
      <c r="R3429" s="180"/>
      <c r="S3429" s="180"/>
      <c r="T3429" s="181"/>
      <c r="AT3429" s="175" t="s">
        <v>264</v>
      </c>
      <c r="AU3429" s="175" t="s">
        <v>82</v>
      </c>
      <c r="AV3429" s="14" t="s">
        <v>82</v>
      </c>
      <c r="AW3429" s="14" t="s">
        <v>34</v>
      </c>
      <c r="AX3429" s="14" t="s">
        <v>73</v>
      </c>
      <c r="AY3429" s="175" t="s">
        <v>252</v>
      </c>
    </row>
    <row r="3430" spans="2:51" s="13" customFormat="1" ht="11.25">
      <c r="B3430" s="167"/>
      <c r="D3430" s="160" t="s">
        <v>264</v>
      </c>
      <c r="E3430" s="168" t="s">
        <v>3</v>
      </c>
      <c r="F3430" s="169" t="s">
        <v>8320</v>
      </c>
      <c r="H3430" s="168" t="s">
        <v>3</v>
      </c>
      <c r="I3430" s="170"/>
      <c r="L3430" s="167"/>
      <c r="M3430" s="171"/>
      <c r="N3430" s="172"/>
      <c r="O3430" s="172"/>
      <c r="P3430" s="172"/>
      <c r="Q3430" s="172"/>
      <c r="R3430" s="172"/>
      <c r="S3430" s="172"/>
      <c r="T3430" s="173"/>
      <c r="AT3430" s="168" t="s">
        <v>264</v>
      </c>
      <c r="AU3430" s="168" t="s">
        <v>82</v>
      </c>
      <c r="AV3430" s="13" t="s">
        <v>80</v>
      </c>
      <c r="AW3430" s="13" t="s">
        <v>34</v>
      </c>
      <c r="AX3430" s="13" t="s">
        <v>73</v>
      </c>
      <c r="AY3430" s="168" t="s">
        <v>252</v>
      </c>
    </row>
    <row r="3431" spans="2:51" s="14" customFormat="1" ht="11.25">
      <c r="B3431" s="174"/>
      <c r="D3431" s="160" t="s">
        <v>264</v>
      </c>
      <c r="E3431" s="175" t="s">
        <v>3</v>
      </c>
      <c r="F3431" s="176" t="s">
        <v>80</v>
      </c>
      <c r="H3431" s="177">
        <v>1</v>
      </c>
      <c r="I3431" s="178"/>
      <c r="L3431" s="174"/>
      <c r="M3431" s="179"/>
      <c r="N3431" s="180"/>
      <c r="O3431" s="180"/>
      <c r="P3431" s="180"/>
      <c r="Q3431" s="180"/>
      <c r="R3431" s="180"/>
      <c r="S3431" s="180"/>
      <c r="T3431" s="181"/>
      <c r="AT3431" s="175" t="s">
        <v>264</v>
      </c>
      <c r="AU3431" s="175" t="s">
        <v>82</v>
      </c>
      <c r="AV3431" s="14" t="s">
        <v>82</v>
      </c>
      <c r="AW3431" s="14" t="s">
        <v>34</v>
      </c>
      <c r="AX3431" s="14" t="s">
        <v>73</v>
      </c>
      <c r="AY3431" s="175" t="s">
        <v>252</v>
      </c>
    </row>
    <row r="3432" spans="2:51" s="13" customFormat="1" ht="11.25">
      <c r="B3432" s="167"/>
      <c r="D3432" s="160" t="s">
        <v>264</v>
      </c>
      <c r="E3432" s="168" t="s">
        <v>3</v>
      </c>
      <c r="F3432" s="169" t="s">
        <v>8320</v>
      </c>
      <c r="H3432" s="168" t="s">
        <v>3</v>
      </c>
      <c r="I3432" s="170"/>
      <c r="L3432" s="167"/>
      <c r="M3432" s="171"/>
      <c r="N3432" s="172"/>
      <c r="O3432" s="172"/>
      <c r="P3432" s="172"/>
      <c r="Q3432" s="172"/>
      <c r="R3432" s="172"/>
      <c r="S3432" s="172"/>
      <c r="T3432" s="173"/>
      <c r="AT3432" s="168" t="s">
        <v>264</v>
      </c>
      <c r="AU3432" s="168" t="s">
        <v>82</v>
      </c>
      <c r="AV3432" s="13" t="s">
        <v>80</v>
      </c>
      <c r="AW3432" s="13" t="s">
        <v>34</v>
      </c>
      <c r="AX3432" s="13" t="s">
        <v>73</v>
      </c>
      <c r="AY3432" s="168" t="s">
        <v>252</v>
      </c>
    </row>
    <row r="3433" spans="2:51" s="14" customFormat="1" ht="11.25">
      <c r="B3433" s="174"/>
      <c r="D3433" s="160" t="s">
        <v>264</v>
      </c>
      <c r="E3433" s="175" t="s">
        <v>3</v>
      </c>
      <c r="F3433" s="176" t="s">
        <v>80</v>
      </c>
      <c r="H3433" s="177">
        <v>1</v>
      </c>
      <c r="I3433" s="178"/>
      <c r="L3433" s="174"/>
      <c r="M3433" s="179"/>
      <c r="N3433" s="180"/>
      <c r="O3433" s="180"/>
      <c r="P3433" s="180"/>
      <c r="Q3433" s="180"/>
      <c r="R3433" s="180"/>
      <c r="S3433" s="180"/>
      <c r="T3433" s="181"/>
      <c r="AT3433" s="175" t="s">
        <v>264</v>
      </c>
      <c r="AU3433" s="175" t="s">
        <v>82</v>
      </c>
      <c r="AV3433" s="14" t="s">
        <v>82</v>
      </c>
      <c r="AW3433" s="14" t="s">
        <v>34</v>
      </c>
      <c r="AX3433" s="14" t="s">
        <v>73</v>
      </c>
      <c r="AY3433" s="175" t="s">
        <v>252</v>
      </c>
    </row>
    <row r="3434" spans="2:51" s="13" customFormat="1" ht="11.25">
      <c r="B3434" s="167"/>
      <c r="D3434" s="160" t="s">
        <v>264</v>
      </c>
      <c r="E3434" s="168" t="s">
        <v>3</v>
      </c>
      <c r="F3434" s="169" t="s">
        <v>8320</v>
      </c>
      <c r="H3434" s="168" t="s">
        <v>3</v>
      </c>
      <c r="I3434" s="170"/>
      <c r="L3434" s="167"/>
      <c r="M3434" s="171"/>
      <c r="N3434" s="172"/>
      <c r="O3434" s="172"/>
      <c r="P3434" s="172"/>
      <c r="Q3434" s="172"/>
      <c r="R3434" s="172"/>
      <c r="S3434" s="172"/>
      <c r="T3434" s="173"/>
      <c r="AT3434" s="168" t="s">
        <v>264</v>
      </c>
      <c r="AU3434" s="168" t="s">
        <v>82</v>
      </c>
      <c r="AV3434" s="13" t="s">
        <v>80</v>
      </c>
      <c r="AW3434" s="13" t="s">
        <v>34</v>
      </c>
      <c r="AX3434" s="13" t="s">
        <v>73</v>
      </c>
      <c r="AY3434" s="168" t="s">
        <v>252</v>
      </c>
    </row>
    <row r="3435" spans="2:51" s="14" customFormat="1" ht="11.25">
      <c r="B3435" s="174"/>
      <c r="D3435" s="160" t="s">
        <v>264</v>
      </c>
      <c r="E3435" s="175" t="s">
        <v>3</v>
      </c>
      <c r="F3435" s="176" t="s">
        <v>80</v>
      </c>
      <c r="H3435" s="177">
        <v>1</v>
      </c>
      <c r="I3435" s="178"/>
      <c r="L3435" s="174"/>
      <c r="M3435" s="179"/>
      <c r="N3435" s="180"/>
      <c r="O3435" s="180"/>
      <c r="P3435" s="180"/>
      <c r="Q3435" s="180"/>
      <c r="R3435" s="180"/>
      <c r="S3435" s="180"/>
      <c r="T3435" s="181"/>
      <c r="AT3435" s="175" t="s">
        <v>264</v>
      </c>
      <c r="AU3435" s="175" t="s">
        <v>82</v>
      </c>
      <c r="AV3435" s="14" t="s">
        <v>82</v>
      </c>
      <c r="AW3435" s="14" t="s">
        <v>34</v>
      </c>
      <c r="AX3435" s="14" t="s">
        <v>73</v>
      </c>
      <c r="AY3435" s="175" t="s">
        <v>252</v>
      </c>
    </row>
    <row r="3436" spans="2:51" s="13" customFormat="1" ht="11.25">
      <c r="B3436" s="167"/>
      <c r="D3436" s="160" t="s">
        <v>264</v>
      </c>
      <c r="E3436" s="168" t="s">
        <v>3</v>
      </c>
      <c r="F3436" s="169" t="s">
        <v>8320</v>
      </c>
      <c r="H3436" s="168" t="s">
        <v>3</v>
      </c>
      <c r="I3436" s="170"/>
      <c r="L3436" s="167"/>
      <c r="M3436" s="171"/>
      <c r="N3436" s="172"/>
      <c r="O3436" s="172"/>
      <c r="P3436" s="172"/>
      <c r="Q3436" s="172"/>
      <c r="R3436" s="172"/>
      <c r="S3436" s="172"/>
      <c r="T3436" s="173"/>
      <c r="AT3436" s="168" t="s">
        <v>264</v>
      </c>
      <c r="AU3436" s="168" t="s">
        <v>82</v>
      </c>
      <c r="AV3436" s="13" t="s">
        <v>80</v>
      </c>
      <c r="AW3436" s="13" t="s">
        <v>34</v>
      </c>
      <c r="AX3436" s="13" t="s">
        <v>73</v>
      </c>
      <c r="AY3436" s="168" t="s">
        <v>252</v>
      </c>
    </row>
    <row r="3437" spans="2:51" s="14" customFormat="1" ht="11.25">
      <c r="B3437" s="174"/>
      <c r="D3437" s="160" t="s">
        <v>264</v>
      </c>
      <c r="E3437" s="175" t="s">
        <v>3</v>
      </c>
      <c r="F3437" s="176" t="s">
        <v>80</v>
      </c>
      <c r="H3437" s="177">
        <v>1</v>
      </c>
      <c r="I3437" s="178"/>
      <c r="L3437" s="174"/>
      <c r="M3437" s="179"/>
      <c r="N3437" s="180"/>
      <c r="O3437" s="180"/>
      <c r="P3437" s="180"/>
      <c r="Q3437" s="180"/>
      <c r="R3437" s="180"/>
      <c r="S3437" s="180"/>
      <c r="T3437" s="181"/>
      <c r="AT3437" s="175" t="s">
        <v>264</v>
      </c>
      <c r="AU3437" s="175" t="s">
        <v>82</v>
      </c>
      <c r="AV3437" s="14" t="s">
        <v>82</v>
      </c>
      <c r="AW3437" s="14" t="s">
        <v>34</v>
      </c>
      <c r="AX3437" s="14" t="s">
        <v>73</v>
      </c>
      <c r="AY3437" s="175" t="s">
        <v>252</v>
      </c>
    </row>
    <row r="3438" spans="2:51" s="13" customFormat="1" ht="11.25">
      <c r="B3438" s="167"/>
      <c r="D3438" s="160" t="s">
        <v>264</v>
      </c>
      <c r="E3438" s="168" t="s">
        <v>3</v>
      </c>
      <c r="F3438" s="169" t="s">
        <v>8320</v>
      </c>
      <c r="H3438" s="168" t="s">
        <v>3</v>
      </c>
      <c r="I3438" s="170"/>
      <c r="L3438" s="167"/>
      <c r="M3438" s="171"/>
      <c r="N3438" s="172"/>
      <c r="O3438" s="172"/>
      <c r="P3438" s="172"/>
      <c r="Q3438" s="172"/>
      <c r="R3438" s="172"/>
      <c r="S3438" s="172"/>
      <c r="T3438" s="173"/>
      <c r="AT3438" s="168" t="s">
        <v>264</v>
      </c>
      <c r="AU3438" s="168" t="s">
        <v>82</v>
      </c>
      <c r="AV3438" s="13" t="s">
        <v>80</v>
      </c>
      <c r="AW3438" s="13" t="s">
        <v>34</v>
      </c>
      <c r="AX3438" s="13" t="s">
        <v>73</v>
      </c>
      <c r="AY3438" s="168" t="s">
        <v>252</v>
      </c>
    </row>
    <row r="3439" spans="2:51" s="14" customFormat="1" ht="11.25">
      <c r="B3439" s="174"/>
      <c r="D3439" s="160" t="s">
        <v>264</v>
      </c>
      <c r="E3439" s="175" t="s">
        <v>3</v>
      </c>
      <c r="F3439" s="176" t="s">
        <v>80</v>
      </c>
      <c r="H3439" s="177">
        <v>1</v>
      </c>
      <c r="I3439" s="178"/>
      <c r="L3439" s="174"/>
      <c r="M3439" s="179"/>
      <c r="N3439" s="180"/>
      <c r="O3439" s="180"/>
      <c r="P3439" s="180"/>
      <c r="Q3439" s="180"/>
      <c r="R3439" s="180"/>
      <c r="S3439" s="180"/>
      <c r="T3439" s="181"/>
      <c r="AT3439" s="175" t="s">
        <v>264</v>
      </c>
      <c r="AU3439" s="175" t="s">
        <v>82</v>
      </c>
      <c r="AV3439" s="14" t="s">
        <v>82</v>
      </c>
      <c r="AW3439" s="14" t="s">
        <v>34</v>
      </c>
      <c r="AX3439" s="14" t="s">
        <v>73</v>
      </c>
      <c r="AY3439" s="175" t="s">
        <v>252</v>
      </c>
    </row>
    <row r="3440" spans="2:51" s="13" customFormat="1" ht="11.25">
      <c r="B3440" s="167"/>
      <c r="D3440" s="160" t="s">
        <v>264</v>
      </c>
      <c r="E3440" s="168" t="s">
        <v>3</v>
      </c>
      <c r="F3440" s="169" t="s">
        <v>8320</v>
      </c>
      <c r="H3440" s="168" t="s">
        <v>3</v>
      </c>
      <c r="I3440" s="170"/>
      <c r="L3440" s="167"/>
      <c r="M3440" s="171"/>
      <c r="N3440" s="172"/>
      <c r="O3440" s="172"/>
      <c r="P3440" s="172"/>
      <c r="Q3440" s="172"/>
      <c r="R3440" s="172"/>
      <c r="S3440" s="172"/>
      <c r="T3440" s="173"/>
      <c r="AT3440" s="168" t="s">
        <v>264</v>
      </c>
      <c r="AU3440" s="168" t="s">
        <v>82</v>
      </c>
      <c r="AV3440" s="13" t="s">
        <v>80</v>
      </c>
      <c r="AW3440" s="13" t="s">
        <v>34</v>
      </c>
      <c r="AX3440" s="13" t="s">
        <v>73</v>
      </c>
      <c r="AY3440" s="168" t="s">
        <v>252</v>
      </c>
    </row>
    <row r="3441" spans="2:51" s="14" customFormat="1" ht="11.25">
      <c r="B3441" s="174"/>
      <c r="D3441" s="160" t="s">
        <v>264</v>
      </c>
      <c r="E3441" s="175" t="s">
        <v>3</v>
      </c>
      <c r="F3441" s="176" t="s">
        <v>80</v>
      </c>
      <c r="H3441" s="177">
        <v>1</v>
      </c>
      <c r="I3441" s="178"/>
      <c r="L3441" s="174"/>
      <c r="M3441" s="179"/>
      <c r="N3441" s="180"/>
      <c r="O3441" s="180"/>
      <c r="P3441" s="180"/>
      <c r="Q3441" s="180"/>
      <c r="R3441" s="180"/>
      <c r="S3441" s="180"/>
      <c r="T3441" s="181"/>
      <c r="AT3441" s="175" t="s">
        <v>264</v>
      </c>
      <c r="AU3441" s="175" t="s">
        <v>82</v>
      </c>
      <c r="AV3441" s="14" t="s">
        <v>82</v>
      </c>
      <c r="AW3441" s="14" t="s">
        <v>34</v>
      </c>
      <c r="AX3441" s="14" t="s">
        <v>73</v>
      </c>
      <c r="AY3441" s="175" t="s">
        <v>252</v>
      </c>
    </row>
    <row r="3442" spans="2:51" s="13" customFormat="1" ht="11.25">
      <c r="B3442" s="167"/>
      <c r="D3442" s="160" t="s">
        <v>264</v>
      </c>
      <c r="E3442" s="168" t="s">
        <v>3</v>
      </c>
      <c r="F3442" s="169" t="s">
        <v>8320</v>
      </c>
      <c r="H3442" s="168" t="s">
        <v>3</v>
      </c>
      <c r="I3442" s="170"/>
      <c r="L3442" s="167"/>
      <c r="M3442" s="171"/>
      <c r="N3442" s="172"/>
      <c r="O3442" s="172"/>
      <c r="P3442" s="172"/>
      <c r="Q3442" s="172"/>
      <c r="R3442" s="172"/>
      <c r="S3442" s="172"/>
      <c r="T3442" s="173"/>
      <c r="AT3442" s="168" t="s">
        <v>264</v>
      </c>
      <c r="AU3442" s="168" t="s">
        <v>82</v>
      </c>
      <c r="AV3442" s="13" t="s">
        <v>80</v>
      </c>
      <c r="AW3442" s="13" t="s">
        <v>34</v>
      </c>
      <c r="AX3442" s="13" t="s">
        <v>73</v>
      </c>
      <c r="AY3442" s="168" t="s">
        <v>252</v>
      </c>
    </row>
    <row r="3443" spans="2:51" s="14" customFormat="1" ht="11.25">
      <c r="B3443" s="174"/>
      <c r="D3443" s="160" t="s">
        <v>264</v>
      </c>
      <c r="E3443" s="175" t="s">
        <v>3</v>
      </c>
      <c r="F3443" s="176" t="s">
        <v>80</v>
      </c>
      <c r="H3443" s="177">
        <v>1</v>
      </c>
      <c r="I3443" s="178"/>
      <c r="L3443" s="174"/>
      <c r="M3443" s="179"/>
      <c r="N3443" s="180"/>
      <c r="O3443" s="180"/>
      <c r="P3443" s="180"/>
      <c r="Q3443" s="180"/>
      <c r="R3443" s="180"/>
      <c r="S3443" s="180"/>
      <c r="T3443" s="181"/>
      <c r="AT3443" s="175" t="s">
        <v>264</v>
      </c>
      <c r="AU3443" s="175" t="s">
        <v>82</v>
      </c>
      <c r="AV3443" s="14" t="s">
        <v>82</v>
      </c>
      <c r="AW3443" s="14" t="s">
        <v>34</v>
      </c>
      <c r="AX3443" s="14" t="s">
        <v>73</v>
      </c>
      <c r="AY3443" s="175" t="s">
        <v>252</v>
      </c>
    </row>
    <row r="3444" spans="2:51" s="13" customFormat="1" ht="11.25">
      <c r="B3444" s="167"/>
      <c r="D3444" s="160" t="s">
        <v>264</v>
      </c>
      <c r="E3444" s="168" t="s">
        <v>3</v>
      </c>
      <c r="F3444" s="169" t="s">
        <v>8320</v>
      </c>
      <c r="H3444" s="168" t="s">
        <v>3</v>
      </c>
      <c r="I3444" s="170"/>
      <c r="L3444" s="167"/>
      <c r="M3444" s="171"/>
      <c r="N3444" s="172"/>
      <c r="O3444" s="172"/>
      <c r="P3444" s="172"/>
      <c r="Q3444" s="172"/>
      <c r="R3444" s="172"/>
      <c r="S3444" s="172"/>
      <c r="T3444" s="173"/>
      <c r="AT3444" s="168" t="s">
        <v>264</v>
      </c>
      <c r="AU3444" s="168" t="s">
        <v>82</v>
      </c>
      <c r="AV3444" s="13" t="s">
        <v>80</v>
      </c>
      <c r="AW3444" s="13" t="s">
        <v>34</v>
      </c>
      <c r="AX3444" s="13" t="s">
        <v>73</v>
      </c>
      <c r="AY3444" s="168" t="s">
        <v>252</v>
      </c>
    </row>
    <row r="3445" spans="2:51" s="14" customFormat="1" ht="11.25">
      <c r="B3445" s="174"/>
      <c r="D3445" s="160" t="s">
        <v>264</v>
      </c>
      <c r="E3445" s="175" t="s">
        <v>3</v>
      </c>
      <c r="F3445" s="176" t="s">
        <v>80</v>
      </c>
      <c r="H3445" s="177">
        <v>1</v>
      </c>
      <c r="I3445" s="178"/>
      <c r="L3445" s="174"/>
      <c r="M3445" s="179"/>
      <c r="N3445" s="180"/>
      <c r="O3445" s="180"/>
      <c r="P3445" s="180"/>
      <c r="Q3445" s="180"/>
      <c r="R3445" s="180"/>
      <c r="S3445" s="180"/>
      <c r="T3445" s="181"/>
      <c r="AT3445" s="175" t="s">
        <v>264</v>
      </c>
      <c r="AU3445" s="175" t="s">
        <v>82</v>
      </c>
      <c r="AV3445" s="14" t="s">
        <v>82</v>
      </c>
      <c r="AW3445" s="14" t="s">
        <v>34</v>
      </c>
      <c r="AX3445" s="14" t="s">
        <v>73</v>
      </c>
      <c r="AY3445" s="175" t="s">
        <v>252</v>
      </c>
    </row>
    <row r="3446" spans="2:51" s="13" customFormat="1" ht="11.25">
      <c r="B3446" s="167"/>
      <c r="D3446" s="160" t="s">
        <v>264</v>
      </c>
      <c r="E3446" s="168" t="s">
        <v>3</v>
      </c>
      <c r="F3446" s="169" t="s">
        <v>8321</v>
      </c>
      <c r="H3446" s="168" t="s">
        <v>3</v>
      </c>
      <c r="I3446" s="170"/>
      <c r="L3446" s="167"/>
      <c r="M3446" s="171"/>
      <c r="N3446" s="172"/>
      <c r="O3446" s="172"/>
      <c r="P3446" s="172"/>
      <c r="Q3446" s="172"/>
      <c r="R3446" s="172"/>
      <c r="S3446" s="172"/>
      <c r="T3446" s="173"/>
      <c r="AT3446" s="168" t="s">
        <v>264</v>
      </c>
      <c r="AU3446" s="168" t="s">
        <v>82</v>
      </c>
      <c r="AV3446" s="13" t="s">
        <v>80</v>
      </c>
      <c r="AW3446" s="13" t="s">
        <v>34</v>
      </c>
      <c r="AX3446" s="13" t="s">
        <v>73</v>
      </c>
      <c r="AY3446" s="168" t="s">
        <v>252</v>
      </c>
    </row>
    <row r="3447" spans="2:51" s="14" customFormat="1" ht="11.25">
      <c r="B3447" s="174"/>
      <c r="D3447" s="160" t="s">
        <v>264</v>
      </c>
      <c r="E3447" s="175" t="s">
        <v>3</v>
      </c>
      <c r="F3447" s="176" t="s">
        <v>80</v>
      </c>
      <c r="H3447" s="177">
        <v>1</v>
      </c>
      <c r="I3447" s="178"/>
      <c r="L3447" s="174"/>
      <c r="M3447" s="179"/>
      <c r="N3447" s="180"/>
      <c r="O3447" s="180"/>
      <c r="P3447" s="180"/>
      <c r="Q3447" s="180"/>
      <c r="R3447" s="180"/>
      <c r="S3447" s="180"/>
      <c r="T3447" s="181"/>
      <c r="AT3447" s="175" t="s">
        <v>264</v>
      </c>
      <c r="AU3447" s="175" t="s">
        <v>82</v>
      </c>
      <c r="AV3447" s="14" t="s">
        <v>82</v>
      </c>
      <c r="AW3447" s="14" t="s">
        <v>34</v>
      </c>
      <c r="AX3447" s="14" t="s">
        <v>73</v>
      </c>
      <c r="AY3447" s="175" t="s">
        <v>252</v>
      </c>
    </row>
    <row r="3448" spans="2:51" s="13" customFormat="1" ht="11.25">
      <c r="B3448" s="167"/>
      <c r="D3448" s="160" t="s">
        <v>264</v>
      </c>
      <c r="E3448" s="168" t="s">
        <v>3</v>
      </c>
      <c r="F3448" s="169" t="s">
        <v>8321</v>
      </c>
      <c r="H3448" s="168" t="s">
        <v>3</v>
      </c>
      <c r="I3448" s="170"/>
      <c r="L3448" s="167"/>
      <c r="M3448" s="171"/>
      <c r="N3448" s="172"/>
      <c r="O3448" s="172"/>
      <c r="P3448" s="172"/>
      <c r="Q3448" s="172"/>
      <c r="R3448" s="172"/>
      <c r="S3448" s="172"/>
      <c r="T3448" s="173"/>
      <c r="AT3448" s="168" t="s">
        <v>264</v>
      </c>
      <c r="AU3448" s="168" t="s">
        <v>82</v>
      </c>
      <c r="AV3448" s="13" t="s">
        <v>80</v>
      </c>
      <c r="AW3448" s="13" t="s">
        <v>34</v>
      </c>
      <c r="AX3448" s="13" t="s">
        <v>73</v>
      </c>
      <c r="AY3448" s="168" t="s">
        <v>252</v>
      </c>
    </row>
    <row r="3449" spans="2:51" s="14" customFormat="1" ht="11.25">
      <c r="B3449" s="174"/>
      <c r="D3449" s="160" t="s">
        <v>264</v>
      </c>
      <c r="E3449" s="175" t="s">
        <v>3</v>
      </c>
      <c r="F3449" s="176" t="s">
        <v>80</v>
      </c>
      <c r="H3449" s="177">
        <v>1</v>
      </c>
      <c r="I3449" s="178"/>
      <c r="L3449" s="174"/>
      <c r="M3449" s="179"/>
      <c r="N3449" s="180"/>
      <c r="O3449" s="180"/>
      <c r="P3449" s="180"/>
      <c r="Q3449" s="180"/>
      <c r="R3449" s="180"/>
      <c r="S3449" s="180"/>
      <c r="T3449" s="181"/>
      <c r="AT3449" s="175" t="s">
        <v>264</v>
      </c>
      <c r="AU3449" s="175" t="s">
        <v>82</v>
      </c>
      <c r="AV3449" s="14" t="s">
        <v>82</v>
      </c>
      <c r="AW3449" s="14" t="s">
        <v>34</v>
      </c>
      <c r="AX3449" s="14" t="s">
        <v>73</v>
      </c>
      <c r="AY3449" s="175" t="s">
        <v>252</v>
      </c>
    </row>
    <row r="3450" spans="2:51" s="13" customFormat="1" ht="11.25">
      <c r="B3450" s="167"/>
      <c r="D3450" s="160" t="s">
        <v>264</v>
      </c>
      <c r="E3450" s="168" t="s">
        <v>3</v>
      </c>
      <c r="F3450" s="169" t="s">
        <v>8321</v>
      </c>
      <c r="H3450" s="168" t="s">
        <v>3</v>
      </c>
      <c r="I3450" s="170"/>
      <c r="L3450" s="167"/>
      <c r="M3450" s="171"/>
      <c r="N3450" s="172"/>
      <c r="O3450" s="172"/>
      <c r="P3450" s="172"/>
      <c r="Q3450" s="172"/>
      <c r="R3450" s="172"/>
      <c r="S3450" s="172"/>
      <c r="T3450" s="173"/>
      <c r="AT3450" s="168" t="s">
        <v>264</v>
      </c>
      <c r="AU3450" s="168" t="s">
        <v>82</v>
      </c>
      <c r="AV3450" s="13" t="s">
        <v>80</v>
      </c>
      <c r="AW3450" s="13" t="s">
        <v>34</v>
      </c>
      <c r="AX3450" s="13" t="s">
        <v>73</v>
      </c>
      <c r="AY3450" s="168" t="s">
        <v>252</v>
      </c>
    </row>
    <row r="3451" spans="2:51" s="14" customFormat="1" ht="11.25">
      <c r="B3451" s="174"/>
      <c r="D3451" s="160" t="s">
        <v>264</v>
      </c>
      <c r="E3451" s="175" t="s">
        <v>3</v>
      </c>
      <c r="F3451" s="176" t="s">
        <v>80</v>
      </c>
      <c r="H3451" s="177">
        <v>1</v>
      </c>
      <c r="I3451" s="178"/>
      <c r="L3451" s="174"/>
      <c r="M3451" s="179"/>
      <c r="N3451" s="180"/>
      <c r="O3451" s="180"/>
      <c r="P3451" s="180"/>
      <c r="Q3451" s="180"/>
      <c r="R3451" s="180"/>
      <c r="S3451" s="180"/>
      <c r="T3451" s="181"/>
      <c r="AT3451" s="175" t="s">
        <v>264</v>
      </c>
      <c r="AU3451" s="175" t="s">
        <v>82</v>
      </c>
      <c r="AV3451" s="14" t="s">
        <v>82</v>
      </c>
      <c r="AW3451" s="14" t="s">
        <v>34</v>
      </c>
      <c r="AX3451" s="14" t="s">
        <v>73</v>
      </c>
      <c r="AY3451" s="175" t="s">
        <v>252</v>
      </c>
    </row>
    <row r="3452" spans="2:51" s="13" customFormat="1" ht="11.25">
      <c r="B3452" s="167"/>
      <c r="D3452" s="160" t="s">
        <v>264</v>
      </c>
      <c r="E3452" s="168" t="s">
        <v>3</v>
      </c>
      <c r="F3452" s="169" t="s">
        <v>8321</v>
      </c>
      <c r="H3452" s="168" t="s">
        <v>3</v>
      </c>
      <c r="I3452" s="170"/>
      <c r="L3452" s="167"/>
      <c r="M3452" s="171"/>
      <c r="N3452" s="172"/>
      <c r="O3452" s="172"/>
      <c r="P3452" s="172"/>
      <c r="Q3452" s="172"/>
      <c r="R3452" s="172"/>
      <c r="S3452" s="172"/>
      <c r="T3452" s="173"/>
      <c r="AT3452" s="168" t="s">
        <v>264</v>
      </c>
      <c r="AU3452" s="168" t="s">
        <v>82</v>
      </c>
      <c r="AV3452" s="13" t="s">
        <v>80</v>
      </c>
      <c r="AW3452" s="13" t="s">
        <v>34</v>
      </c>
      <c r="AX3452" s="13" t="s">
        <v>73</v>
      </c>
      <c r="AY3452" s="168" t="s">
        <v>252</v>
      </c>
    </row>
    <row r="3453" spans="2:51" s="14" customFormat="1" ht="11.25">
      <c r="B3453" s="174"/>
      <c r="D3453" s="160" t="s">
        <v>264</v>
      </c>
      <c r="E3453" s="175" t="s">
        <v>3</v>
      </c>
      <c r="F3453" s="176" t="s">
        <v>80</v>
      </c>
      <c r="H3453" s="177">
        <v>1</v>
      </c>
      <c r="I3453" s="178"/>
      <c r="L3453" s="174"/>
      <c r="M3453" s="179"/>
      <c r="N3453" s="180"/>
      <c r="O3453" s="180"/>
      <c r="P3453" s="180"/>
      <c r="Q3453" s="180"/>
      <c r="R3453" s="180"/>
      <c r="S3453" s="180"/>
      <c r="T3453" s="181"/>
      <c r="AT3453" s="175" t="s">
        <v>264</v>
      </c>
      <c r="AU3453" s="175" t="s">
        <v>82</v>
      </c>
      <c r="AV3453" s="14" t="s">
        <v>82</v>
      </c>
      <c r="AW3453" s="14" t="s">
        <v>34</v>
      </c>
      <c r="AX3453" s="14" t="s">
        <v>73</v>
      </c>
      <c r="AY3453" s="175" t="s">
        <v>252</v>
      </c>
    </row>
    <row r="3454" spans="2:51" s="13" customFormat="1" ht="11.25">
      <c r="B3454" s="167"/>
      <c r="D3454" s="160" t="s">
        <v>264</v>
      </c>
      <c r="E3454" s="168" t="s">
        <v>3</v>
      </c>
      <c r="F3454" s="169" t="s">
        <v>8322</v>
      </c>
      <c r="H3454" s="168" t="s">
        <v>3</v>
      </c>
      <c r="I3454" s="170"/>
      <c r="L3454" s="167"/>
      <c r="M3454" s="171"/>
      <c r="N3454" s="172"/>
      <c r="O3454" s="172"/>
      <c r="P3454" s="172"/>
      <c r="Q3454" s="172"/>
      <c r="R3454" s="172"/>
      <c r="S3454" s="172"/>
      <c r="T3454" s="173"/>
      <c r="AT3454" s="168" t="s">
        <v>264</v>
      </c>
      <c r="AU3454" s="168" t="s">
        <v>82</v>
      </c>
      <c r="AV3454" s="13" t="s">
        <v>80</v>
      </c>
      <c r="AW3454" s="13" t="s">
        <v>34</v>
      </c>
      <c r="AX3454" s="13" t="s">
        <v>73</v>
      </c>
      <c r="AY3454" s="168" t="s">
        <v>252</v>
      </c>
    </row>
    <row r="3455" spans="2:51" s="14" customFormat="1" ht="11.25">
      <c r="B3455" s="174"/>
      <c r="D3455" s="160" t="s">
        <v>264</v>
      </c>
      <c r="E3455" s="175" t="s">
        <v>3</v>
      </c>
      <c r="F3455" s="176" t="s">
        <v>80</v>
      </c>
      <c r="H3455" s="177">
        <v>1</v>
      </c>
      <c r="I3455" s="178"/>
      <c r="L3455" s="174"/>
      <c r="M3455" s="179"/>
      <c r="N3455" s="180"/>
      <c r="O3455" s="180"/>
      <c r="P3455" s="180"/>
      <c r="Q3455" s="180"/>
      <c r="R3455" s="180"/>
      <c r="S3455" s="180"/>
      <c r="T3455" s="181"/>
      <c r="AT3455" s="175" t="s">
        <v>264</v>
      </c>
      <c r="AU3455" s="175" t="s">
        <v>82</v>
      </c>
      <c r="AV3455" s="14" t="s">
        <v>82</v>
      </c>
      <c r="AW3455" s="14" t="s">
        <v>34</v>
      </c>
      <c r="AX3455" s="14" t="s">
        <v>73</v>
      </c>
      <c r="AY3455" s="175" t="s">
        <v>252</v>
      </c>
    </row>
    <row r="3456" spans="2:51" s="13" customFormat="1" ht="11.25">
      <c r="B3456" s="167"/>
      <c r="D3456" s="160" t="s">
        <v>264</v>
      </c>
      <c r="E3456" s="168" t="s">
        <v>3</v>
      </c>
      <c r="F3456" s="169" t="s">
        <v>8322</v>
      </c>
      <c r="H3456" s="168" t="s">
        <v>3</v>
      </c>
      <c r="I3456" s="170"/>
      <c r="L3456" s="167"/>
      <c r="M3456" s="171"/>
      <c r="N3456" s="172"/>
      <c r="O3456" s="172"/>
      <c r="P3456" s="172"/>
      <c r="Q3456" s="172"/>
      <c r="R3456" s="172"/>
      <c r="S3456" s="172"/>
      <c r="T3456" s="173"/>
      <c r="AT3456" s="168" t="s">
        <v>264</v>
      </c>
      <c r="AU3456" s="168" t="s">
        <v>82</v>
      </c>
      <c r="AV3456" s="13" t="s">
        <v>80</v>
      </c>
      <c r="AW3456" s="13" t="s">
        <v>34</v>
      </c>
      <c r="AX3456" s="13" t="s">
        <v>73</v>
      </c>
      <c r="AY3456" s="168" t="s">
        <v>252</v>
      </c>
    </row>
    <row r="3457" spans="2:51" s="14" customFormat="1" ht="11.25">
      <c r="B3457" s="174"/>
      <c r="D3457" s="160" t="s">
        <v>264</v>
      </c>
      <c r="E3457" s="175" t="s">
        <v>3</v>
      </c>
      <c r="F3457" s="176" t="s">
        <v>80</v>
      </c>
      <c r="H3457" s="177">
        <v>1</v>
      </c>
      <c r="I3457" s="178"/>
      <c r="L3457" s="174"/>
      <c r="M3457" s="179"/>
      <c r="N3457" s="180"/>
      <c r="O3457" s="180"/>
      <c r="P3457" s="180"/>
      <c r="Q3457" s="180"/>
      <c r="R3457" s="180"/>
      <c r="S3457" s="180"/>
      <c r="T3457" s="181"/>
      <c r="AT3457" s="175" t="s">
        <v>264</v>
      </c>
      <c r="AU3457" s="175" t="s">
        <v>82</v>
      </c>
      <c r="AV3457" s="14" t="s">
        <v>82</v>
      </c>
      <c r="AW3457" s="14" t="s">
        <v>34</v>
      </c>
      <c r="AX3457" s="14" t="s">
        <v>73</v>
      </c>
      <c r="AY3457" s="175" t="s">
        <v>252</v>
      </c>
    </row>
    <row r="3458" spans="2:51" s="13" customFormat="1" ht="11.25">
      <c r="B3458" s="167"/>
      <c r="D3458" s="160" t="s">
        <v>264</v>
      </c>
      <c r="E3458" s="168" t="s">
        <v>3</v>
      </c>
      <c r="F3458" s="169" t="s">
        <v>8322</v>
      </c>
      <c r="H3458" s="168" t="s">
        <v>3</v>
      </c>
      <c r="I3458" s="170"/>
      <c r="L3458" s="167"/>
      <c r="M3458" s="171"/>
      <c r="N3458" s="172"/>
      <c r="O3458" s="172"/>
      <c r="P3458" s="172"/>
      <c r="Q3458" s="172"/>
      <c r="R3458" s="172"/>
      <c r="S3458" s="172"/>
      <c r="T3458" s="173"/>
      <c r="AT3458" s="168" t="s">
        <v>264</v>
      </c>
      <c r="AU3458" s="168" t="s">
        <v>82</v>
      </c>
      <c r="AV3458" s="13" t="s">
        <v>80</v>
      </c>
      <c r="AW3458" s="13" t="s">
        <v>34</v>
      </c>
      <c r="AX3458" s="13" t="s">
        <v>73</v>
      </c>
      <c r="AY3458" s="168" t="s">
        <v>252</v>
      </c>
    </row>
    <row r="3459" spans="2:51" s="14" customFormat="1" ht="11.25">
      <c r="B3459" s="174"/>
      <c r="D3459" s="160" t="s">
        <v>264</v>
      </c>
      <c r="E3459" s="175" t="s">
        <v>3</v>
      </c>
      <c r="F3459" s="176" t="s">
        <v>80</v>
      </c>
      <c r="H3459" s="177">
        <v>1</v>
      </c>
      <c r="I3459" s="178"/>
      <c r="L3459" s="174"/>
      <c r="M3459" s="179"/>
      <c r="N3459" s="180"/>
      <c r="O3459" s="180"/>
      <c r="P3459" s="180"/>
      <c r="Q3459" s="180"/>
      <c r="R3459" s="180"/>
      <c r="S3459" s="180"/>
      <c r="T3459" s="181"/>
      <c r="AT3459" s="175" t="s">
        <v>264</v>
      </c>
      <c r="AU3459" s="175" t="s">
        <v>82</v>
      </c>
      <c r="AV3459" s="14" t="s">
        <v>82</v>
      </c>
      <c r="AW3459" s="14" t="s">
        <v>34</v>
      </c>
      <c r="AX3459" s="14" t="s">
        <v>73</v>
      </c>
      <c r="AY3459" s="175" t="s">
        <v>252</v>
      </c>
    </row>
    <row r="3460" spans="2:51" s="13" customFormat="1" ht="11.25">
      <c r="B3460" s="167"/>
      <c r="D3460" s="160" t="s">
        <v>264</v>
      </c>
      <c r="E3460" s="168" t="s">
        <v>3</v>
      </c>
      <c r="F3460" s="169" t="s">
        <v>8322</v>
      </c>
      <c r="H3460" s="168" t="s">
        <v>3</v>
      </c>
      <c r="I3460" s="170"/>
      <c r="L3460" s="167"/>
      <c r="M3460" s="171"/>
      <c r="N3460" s="172"/>
      <c r="O3460" s="172"/>
      <c r="P3460" s="172"/>
      <c r="Q3460" s="172"/>
      <c r="R3460" s="172"/>
      <c r="S3460" s="172"/>
      <c r="T3460" s="173"/>
      <c r="AT3460" s="168" t="s">
        <v>264</v>
      </c>
      <c r="AU3460" s="168" t="s">
        <v>82</v>
      </c>
      <c r="AV3460" s="13" t="s">
        <v>80</v>
      </c>
      <c r="AW3460" s="13" t="s">
        <v>34</v>
      </c>
      <c r="AX3460" s="13" t="s">
        <v>73</v>
      </c>
      <c r="AY3460" s="168" t="s">
        <v>252</v>
      </c>
    </row>
    <row r="3461" spans="2:51" s="14" customFormat="1" ht="11.25">
      <c r="B3461" s="174"/>
      <c r="D3461" s="160" t="s">
        <v>264</v>
      </c>
      <c r="E3461" s="175" t="s">
        <v>3</v>
      </c>
      <c r="F3461" s="176" t="s">
        <v>80</v>
      </c>
      <c r="H3461" s="177">
        <v>1</v>
      </c>
      <c r="I3461" s="178"/>
      <c r="L3461" s="174"/>
      <c r="M3461" s="179"/>
      <c r="N3461" s="180"/>
      <c r="O3461" s="180"/>
      <c r="P3461" s="180"/>
      <c r="Q3461" s="180"/>
      <c r="R3461" s="180"/>
      <c r="S3461" s="180"/>
      <c r="T3461" s="181"/>
      <c r="AT3461" s="175" t="s">
        <v>264</v>
      </c>
      <c r="AU3461" s="175" t="s">
        <v>82</v>
      </c>
      <c r="AV3461" s="14" t="s">
        <v>82</v>
      </c>
      <c r="AW3461" s="14" t="s">
        <v>34</v>
      </c>
      <c r="AX3461" s="14" t="s">
        <v>73</v>
      </c>
      <c r="AY3461" s="175" t="s">
        <v>252</v>
      </c>
    </row>
    <row r="3462" spans="2:51" s="13" customFormat="1" ht="11.25">
      <c r="B3462" s="167"/>
      <c r="D3462" s="160" t="s">
        <v>264</v>
      </c>
      <c r="E3462" s="168" t="s">
        <v>3</v>
      </c>
      <c r="F3462" s="169" t="s">
        <v>8322</v>
      </c>
      <c r="H3462" s="168" t="s">
        <v>3</v>
      </c>
      <c r="I3462" s="170"/>
      <c r="L3462" s="167"/>
      <c r="M3462" s="171"/>
      <c r="N3462" s="172"/>
      <c r="O3462" s="172"/>
      <c r="P3462" s="172"/>
      <c r="Q3462" s="172"/>
      <c r="R3462" s="172"/>
      <c r="S3462" s="172"/>
      <c r="T3462" s="173"/>
      <c r="AT3462" s="168" t="s">
        <v>264</v>
      </c>
      <c r="AU3462" s="168" t="s">
        <v>82</v>
      </c>
      <c r="AV3462" s="13" t="s">
        <v>80</v>
      </c>
      <c r="AW3462" s="13" t="s">
        <v>34</v>
      </c>
      <c r="AX3462" s="13" t="s">
        <v>73</v>
      </c>
      <c r="AY3462" s="168" t="s">
        <v>252</v>
      </c>
    </row>
    <row r="3463" spans="2:51" s="14" customFormat="1" ht="11.25">
      <c r="B3463" s="174"/>
      <c r="D3463" s="160" t="s">
        <v>264</v>
      </c>
      <c r="E3463" s="175" t="s">
        <v>3</v>
      </c>
      <c r="F3463" s="176" t="s">
        <v>80</v>
      </c>
      <c r="H3463" s="177">
        <v>1</v>
      </c>
      <c r="I3463" s="178"/>
      <c r="L3463" s="174"/>
      <c r="M3463" s="179"/>
      <c r="N3463" s="180"/>
      <c r="O3463" s="180"/>
      <c r="P3463" s="180"/>
      <c r="Q3463" s="180"/>
      <c r="R3463" s="180"/>
      <c r="S3463" s="180"/>
      <c r="T3463" s="181"/>
      <c r="AT3463" s="175" t="s">
        <v>264</v>
      </c>
      <c r="AU3463" s="175" t="s">
        <v>82</v>
      </c>
      <c r="AV3463" s="14" t="s">
        <v>82</v>
      </c>
      <c r="AW3463" s="14" t="s">
        <v>34</v>
      </c>
      <c r="AX3463" s="14" t="s">
        <v>73</v>
      </c>
      <c r="AY3463" s="175" t="s">
        <v>252</v>
      </c>
    </row>
    <row r="3464" spans="2:51" s="13" customFormat="1" ht="11.25">
      <c r="B3464" s="167"/>
      <c r="D3464" s="160" t="s">
        <v>264</v>
      </c>
      <c r="E3464" s="168" t="s">
        <v>3</v>
      </c>
      <c r="F3464" s="169" t="s">
        <v>8322</v>
      </c>
      <c r="H3464" s="168" t="s">
        <v>3</v>
      </c>
      <c r="I3464" s="170"/>
      <c r="L3464" s="167"/>
      <c r="M3464" s="171"/>
      <c r="N3464" s="172"/>
      <c r="O3464" s="172"/>
      <c r="P3464" s="172"/>
      <c r="Q3464" s="172"/>
      <c r="R3464" s="172"/>
      <c r="S3464" s="172"/>
      <c r="T3464" s="173"/>
      <c r="AT3464" s="168" t="s">
        <v>264</v>
      </c>
      <c r="AU3464" s="168" t="s">
        <v>82</v>
      </c>
      <c r="AV3464" s="13" t="s">
        <v>80</v>
      </c>
      <c r="AW3464" s="13" t="s">
        <v>34</v>
      </c>
      <c r="AX3464" s="13" t="s">
        <v>73</v>
      </c>
      <c r="AY3464" s="168" t="s">
        <v>252</v>
      </c>
    </row>
    <row r="3465" spans="2:51" s="14" customFormat="1" ht="11.25">
      <c r="B3465" s="174"/>
      <c r="D3465" s="160" t="s">
        <v>264</v>
      </c>
      <c r="E3465" s="175" t="s">
        <v>3</v>
      </c>
      <c r="F3465" s="176" t="s">
        <v>80</v>
      </c>
      <c r="H3465" s="177">
        <v>1</v>
      </c>
      <c r="I3465" s="178"/>
      <c r="L3465" s="174"/>
      <c r="M3465" s="179"/>
      <c r="N3465" s="180"/>
      <c r="O3465" s="180"/>
      <c r="P3465" s="180"/>
      <c r="Q3465" s="180"/>
      <c r="R3465" s="180"/>
      <c r="S3465" s="180"/>
      <c r="T3465" s="181"/>
      <c r="AT3465" s="175" t="s">
        <v>264</v>
      </c>
      <c r="AU3465" s="175" t="s">
        <v>82</v>
      </c>
      <c r="AV3465" s="14" t="s">
        <v>82</v>
      </c>
      <c r="AW3465" s="14" t="s">
        <v>34</v>
      </c>
      <c r="AX3465" s="14" t="s">
        <v>73</v>
      </c>
      <c r="AY3465" s="175" t="s">
        <v>252</v>
      </c>
    </row>
    <row r="3466" spans="2:51" s="13" customFormat="1" ht="11.25">
      <c r="B3466" s="167"/>
      <c r="D3466" s="160" t="s">
        <v>264</v>
      </c>
      <c r="E3466" s="168" t="s">
        <v>3</v>
      </c>
      <c r="F3466" s="169" t="s">
        <v>8323</v>
      </c>
      <c r="H3466" s="168" t="s">
        <v>3</v>
      </c>
      <c r="I3466" s="170"/>
      <c r="L3466" s="167"/>
      <c r="M3466" s="171"/>
      <c r="N3466" s="172"/>
      <c r="O3466" s="172"/>
      <c r="P3466" s="172"/>
      <c r="Q3466" s="172"/>
      <c r="R3466" s="172"/>
      <c r="S3466" s="172"/>
      <c r="T3466" s="173"/>
      <c r="AT3466" s="168" t="s">
        <v>264</v>
      </c>
      <c r="AU3466" s="168" t="s">
        <v>82</v>
      </c>
      <c r="AV3466" s="13" t="s">
        <v>80</v>
      </c>
      <c r="AW3466" s="13" t="s">
        <v>34</v>
      </c>
      <c r="AX3466" s="13" t="s">
        <v>73</v>
      </c>
      <c r="AY3466" s="168" t="s">
        <v>252</v>
      </c>
    </row>
    <row r="3467" spans="2:51" s="14" customFormat="1" ht="11.25">
      <c r="B3467" s="174"/>
      <c r="D3467" s="160" t="s">
        <v>264</v>
      </c>
      <c r="E3467" s="175" t="s">
        <v>3</v>
      </c>
      <c r="F3467" s="176" t="s">
        <v>80</v>
      </c>
      <c r="H3467" s="177">
        <v>1</v>
      </c>
      <c r="I3467" s="178"/>
      <c r="L3467" s="174"/>
      <c r="M3467" s="179"/>
      <c r="N3467" s="180"/>
      <c r="O3467" s="180"/>
      <c r="P3467" s="180"/>
      <c r="Q3467" s="180"/>
      <c r="R3467" s="180"/>
      <c r="S3467" s="180"/>
      <c r="T3467" s="181"/>
      <c r="AT3467" s="175" t="s">
        <v>264</v>
      </c>
      <c r="AU3467" s="175" t="s">
        <v>82</v>
      </c>
      <c r="AV3467" s="14" t="s">
        <v>82</v>
      </c>
      <c r="AW3467" s="14" t="s">
        <v>34</v>
      </c>
      <c r="AX3467" s="14" t="s">
        <v>73</v>
      </c>
      <c r="AY3467" s="175" t="s">
        <v>252</v>
      </c>
    </row>
    <row r="3468" spans="2:51" s="13" customFormat="1" ht="11.25">
      <c r="B3468" s="167"/>
      <c r="D3468" s="160" t="s">
        <v>264</v>
      </c>
      <c r="E3468" s="168" t="s">
        <v>3</v>
      </c>
      <c r="F3468" s="169" t="s">
        <v>8324</v>
      </c>
      <c r="H3468" s="168" t="s">
        <v>3</v>
      </c>
      <c r="I3468" s="170"/>
      <c r="L3468" s="167"/>
      <c r="M3468" s="171"/>
      <c r="N3468" s="172"/>
      <c r="O3468" s="172"/>
      <c r="P3468" s="172"/>
      <c r="Q3468" s="172"/>
      <c r="R3468" s="172"/>
      <c r="S3468" s="172"/>
      <c r="T3468" s="173"/>
      <c r="AT3468" s="168" t="s">
        <v>264</v>
      </c>
      <c r="AU3468" s="168" t="s">
        <v>82</v>
      </c>
      <c r="AV3468" s="13" t="s">
        <v>80</v>
      </c>
      <c r="AW3468" s="13" t="s">
        <v>34</v>
      </c>
      <c r="AX3468" s="13" t="s">
        <v>73</v>
      </c>
      <c r="AY3468" s="168" t="s">
        <v>252</v>
      </c>
    </row>
    <row r="3469" spans="2:51" s="14" customFormat="1" ht="11.25">
      <c r="B3469" s="174"/>
      <c r="D3469" s="160" t="s">
        <v>264</v>
      </c>
      <c r="E3469" s="175" t="s">
        <v>3</v>
      </c>
      <c r="F3469" s="176" t="s">
        <v>80</v>
      </c>
      <c r="H3469" s="177">
        <v>1</v>
      </c>
      <c r="I3469" s="178"/>
      <c r="L3469" s="174"/>
      <c r="M3469" s="179"/>
      <c r="N3469" s="180"/>
      <c r="O3469" s="180"/>
      <c r="P3469" s="180"/>
      <c r="Q3469" s="180"/>
      <c r="R3469" s="180"/>
      <c r="S3469" s="180"/>
      <c r="T3469" s="181"/>
      <c r="AT3469" s="175" t="s">
        <v>264</v>
      </c>
      <c r="AU3469" s="175" t="s">
        <v>82</v>
      </c>
      <c r="AV3469" s="14" t="s">
        <v>82</v>
      </c>
      <c r="AW3469" s="14" t="s">
        <v>34</v>
      </c>
      <c r="AX3469" s="14" t="s">
        <v>73</v>
      </c>
      <c r="AY3469" s="175" t="s">
        <v>252</v>
      </c>
    </row>
    <row r="3470" spans="2:51" s="13" customFormat="1" ht="11.25">
      <c r="B3470" s="167"/>
      <c r="D3470" s="160" t="s">
        <v>264</v>
      </c>
      <c r="E3470" s="168" t="s">
        <v>3</v>
      </c>
      <c r="F3470" s="169" t="s">
        <v>8325</v>
      </c>
      <c r="H3470" s="168" t="s">
        <v>3</v>
      </c>
      <c r="I3470" s="170"/>
      <c r="L3470" s="167"/>
      <c r="M3470" s="171"/>
      <c r="N3470" s="172"/>
      <c r="O3470" s="172"/>
      <c r="P3470" s="172"/>
      <c r="Q3470" s="172"/>
      <c r="R3470" s="172"/>
      <c r="S3470" s="172"/>
      <c r="T3470" s="173"/>
      <c r="AT3470" s="168" t="s">
        <v>264</v>
      </c>
      <c r="AU3470" s="168" t="s">
        <v>82</v>
      </c>
      <c r="AV3470" s="13" t="s">
        <v>80</v>
      </c>
      <c r="AW3470" s="13" t="s">
        <v>34</v>
      </c>
      <c r="AX3470" s="13" t="s">
        <v>73</v>
      </c>
      <c r="AY3470" s="168" t="s">
        <v>252</v>
      </c>
    </row>
    <row r="3471" spans="2:51" s="14" customFormat="1" ht="11.25">
      <c r="B3471" s="174"/>
      <c r="D3471" s="160" t="s">
        <v>264</v>
      </c>
      <c r="E3471" s="175" t="s">
        <v>3</v>
      </c>
      <c r="F3471" s="176" t="s">
        <v>80</v>
      </c>
      <c r="H3471" s="177">
        <v>1</v>
      </c>
      <c r="I3471" s="178"/>
      <c r="L3471" s="174"/>
      <c r="M3471" s="179"/>
      <c r="N3471" s="180"/>
      <c r="O3471" s="180"/>
      <c r="P3471" s="180"/>
      <c r="Q3471" s="180"/>
      <c r="R3471" s="180"/>
      <c r="S3471" s="180"/>
      <c r="T3471" s="181"/>
      <c r="AT3471" s="175" t="s">
        <v>264</v>
      </c>
      <c r="AU3471" s="175" t="s">
        <v>82</v>
      </c>
      <c r="AV3471" s="14" t="s">
        <v>82</v>
      </c>
      <c r="AW3471" s="14" t="s">
        <v>34</v>
      </c>
      <c r="AX3471" s="14" t="s">
        <v>73</v>
      </c>
      <c r="AY3471" s="175" t="s">
        <v>252</v>
      </c>
    </row>
    <row r="3472" spans="2:51" s="13" customFormat="1" ht="11.25">
      <c r="B3472" s="167"/>
      <c r="D3472" s="160" t="s">
        <v>264</v>
      </c>
      <c r="E3472" s="168" t="s">
        <v>3</v>
      </c>
      <c r="F3472" s="169" t="s">
        <v>8326</v>
      </c>
      <c r="H3472" s="168" t="s">
        <v>3</v>
      </c>
      <c r="I3472" s="170"/>
      <c r="L3472" s="167"/>
      <c r="M3472" s="171"/>
      <c r="N3472" s="172"/>
      <c r="O3472" s="172"/>
      <c r="P3472" s="172"/>
      <c r="Q3472" s="172"/>
      <c r="R3472" s="172"/>
      <c r="S3472" s="172"/>
      <c r="T3472" s="173"/>
      <c r="AT3472" s="168" t="s">
        <v>264</v>
      </c>
      <c r="AU3472" s="168" t="s">
        <v>82</v>
      </c>
      <c r="AV3472" s="13" t="s">
        <v>80</v>
      </c>
      <c r="AW3472" s="13" t="s">
        <v>34</v>
      </c>
      <c r="AX3472" s="13" t="s">
        <v>73</v>
      </c>
      <c r="AY3472" s="168" t="s">
        <v>252</v>
      </c>
    </row>
    <row r="3473" spans="2:51" s="14" customFormat="1" ht="11.25">
      <c r="B3473" s="174"/>
      <c r="D3473" s="160" t="s">
        <v>264</v>
      </c>
      <c r="E3473" s="175" t="s">
        <v>3</v>
      </c>
      <c r="F3473" s="176" t="s">
        <v>80</v>
      </c>
      <c r="H3473" s="177">
        <v>1</v>
      </c>
      <c r="I3473" s="178"/>
      <c r="L3473" s="174"/>
      <c r="M3473" s="179"/>
      <c r="N3473" s="180"/>
      <c r="O3473" s="180"/>
      <c r="P3473" s="180"/>
      <c r="Q3473" s="180"/>
      <c r="R3473" s="180"/>
      <c r="S3473" s="180"/>
      <c r="T3473" s="181"/>
      <c r="AT3473" s="175" t="s">
        <v>264</v>
      </c>
      <c r="AU3473" s="175" t="s">
        <v>82</v>
      </c>
      <c r="AV3473" s="14" t="s">
        <v>82</v>
      </c>
      <c r="AW3473" s="14" t="s">
        <v>34</v>
      </c>
      <c r="AX3473" s="14" t="s">
        <v>73</v>
      </c>
      <c r="AY3473" s="175" t="s">
        <v>252</v>
      </c>
    </row>
    <row r="3474" spans="2:51" s="13" customFormat="1" ht="11.25">
      <c r="B3474" s="167"/>
      <c r="D3474" s="160" t="s">
        <v>264</v>
      </c>
      <c r="E3474" s="168" t="s">
        <v>3</v>
      </c>
      <c r="F3474" s="169" t="s">
        <v>8326</v>
      </c>
      <c r="H3474" s="168" t="s">
        <v>3</v>
      </c>
      <c r="I3474" s="170"/>
      <c r="L3474" s="167"/>
      <c r="M3474" s="171"/>
      <c r="N3474" s="172"/>
      <c r="O3474" s="172"/>
      <c r="P3474" s="172"/>
      <c r="Q3474" s="172"/>
      <c r="R3474" s="172"/>
      <c r="S3474" s="172"/>
      <c r="T3474" s="173"/>
      <c r="AT3474" s="168" t="s">
        <v>264</v>
      </c>
      <c r="AU3474" s="168" t="s">
        <v>82</v>
      </c>
      <c r="AV3474" s="13" t="s">
        <v>80</v>
      </c>
      <c r="AW3474" s="13" t="s">
        <v>34</v>
      </c>
      <c r="AX3474" s="13" t="s">
        <v>73</v>
      </c>
      <c r="AY3474" s="168" t="s">
        <v>252</v>
      </c>
    </row>
    <row r="3475" spans="2:51" s="14" customFormat="1" ht="11.25">
      <c r="B3475" s="174"/>
      <c r="D3475" s="160" t="s">
        <v>264</v>
      </c>
      <c r="E3475" s="175" t="s">
        <v>3</v>
      </c>
      <c r="F3475" s="176" t="s">
        <v>80</v>
      </c>
      <c r="H3475" s="177">
        <v>1</v>
      </c>
      <c r="I3475" s="178"/>
      <c r="L3475" s="174"/>
      <c r="M3475" s="179"/>
      <c r="N3475" s="180"/>
      <c r="O3475" s="180"/>
      <c r="P3475" s="180"/>
      <c r="Q3475" s="180"/>
      <c r="R3475" s="180"/>
      <c r="S3475" s="180"/>
      <c r="T3475" s="181"/>
      <c r="AT3475" s="175" t="s">
        <v>264</v>
      </c>
      <c r="AU3475" s="175" t="s">
        <v>82</v>
      </c>
      <c r="AV3475" s="14" t="s">
        <v>82</v>
      </c>
      <c r="AW3475" s="14" t="s">
        <v>34</v>
      </c>
      <c r="AX3475" s="14" t="s">
        <v>73</v>
      </c>
      <c r="AY3475" s="175" t="s">
        <v>252</v>
      </c>
    </row>
    <row r="3476" spans="2:51" s="13" customFormat="1" ht="11.25">
      <c r="B3476" s="167"/>
      <c r="D3476" s="160" t="s">
        <v>264</v>
      </c>
      <c r="E3476" s="168" t="s">
        <v>3</v>
      </c>
      <c r="F3476" s="169" t="s">
        <v>8326</v>
      </c>
      <c r="H3476" s="168" t="s">
        <v>3</v>
      </c>
      <c r="I3476" s="170"/>
      <c r="L3476" s="167"/>
      <c r="M3476" s="171"/>
      <c r="N3476" s="172"/>
      <c r="O3476" s="172"/>
      <c r="P3476" s="172"/>
      <c r="Q3476" s="172"/>
      <c r="R3476" s="172"/>
      <c r="S3476" s="172"/>
      <c r="T3476" s="173"/>
      <c r="AT3476" s="168" t="s">
        <v>264</v>
      </c>
      <c r="AU3476" s="168" t="s">
        <v>82</v>
      </c>
      <c r="AV3476" s="13" t="s">
        <v>80</v>
      </c>
      <c r="AW3476" s="13" t="s">
        <v>34</v>
      </c>
      <c r="AX3476" s="13" t="s">
        <v>73</v>
      </c>
      <c r="AY3476" s="168" t="s">
        <v>252</v>
      </c>
    </row>
    <row r="3477" spans="2:51" s="14" customFormat="1" ht="11.25">
      <c r="B3477" s="174"/>
      <c r="D3477" s="160" t="s">
        <v>264</v>
      </c>
      <c r="E3477" s="175" t="s">
        <v>3</v>
      </c>
      <c r="F3477" s="176" t="s">
        <v>80</v>
      </c>
      <c r="H3477" s="177">
        <v>1</v>
      </c>
      <c r="I3477" s="178"/>
      <c r="L3477" s="174"/>
      <c r="M3477" s="179"/>
      <c r="N3477" s="180"/>
      <c r="O3477" s="180"/>
      <c r="P3477" s="180"/>
      <c r="Q3477" s="180"/>
      <c r="R3477" s="180"/>
      <c r="S3477" s="180"/>
      <c r="T3477" s="181"/>
      <c r="AT3477" s="175" t="s">
        <v>264</v>
      </c>
      <c r="AU3477" s="175" t="s">
        <v>82</v>
      </c>
      <c r="AV3477" s="14" t="s">
        <v>82</v>
      </c>
      <c r="AW3477" s="14" t="s">
        <v>34</v>
      </c>
      <c r="AX3477" s="14" t="s">
        <v>73</v>
      </c>
      <c r="AY3477" s="175" t="s">
        <v>252</v>
      </c>
    </row>
    <row r="3478" spans="2:51" s="13" customFormat="1" ht="11.25">
      <c r="B3478" s="167"/>
      <c r="D3478" s="160" t="s">
        <v>264</v>
      </c>
      <c r="E3478" s="168" t="s">
        <v>3</v>
      </c>
      <c r="F3478" s="169" t="s">
        <v>8326</v>
      </c>
      <c r="H3478" s="168" t="s">
        <v>3</v>
      </c>
      <c r="I3478" s="170"/>
      <c r="L3478" s="167"/>
      <c r="M3478" s="171"/>
      <c r="N3478" s="172"/>
      <c r="O3478" s="172"/>
      <c r="P3478" s="172"/>
      <c r="Q3478" s="172"/>
      <c r="R3478" s="172"/>
      <c r="S3478" s="172"/>
      <c r="T3478" s="173"/>
      <c r="AT3478" s="168" t="s">
        <v>264</v>
      </c>
      <c r="AU3478" s="168" t="s">
        <v>82</v>
      </c>
      <c r="AV3478" s="13" t="s">
        <v>80</v>
      </c>
      <c r="AW3478" s="13" t="s">
        <v>34</v>
      </c>
      <c r="AX3478" s="13" t="s">
        <v>73</v>
      </c>
      <c r="AY3478" s="168" t="s">
        <v>252</v>
      </c>
    </row>
    <row r="3479" spans="2:51" s="14" customFormat="1" ht="11.25">
      <c r="B3479" s="174"/>
      <c r="D3479" s="160" t="s">
        <v>264</v>
      </c>
      <c r="E3479" s="175" t="s">
        <v>3</v>
      </c>
      <c r="F3479" s="176" t="s">
        <v>80</v>
      </c>
      <c r="H3479" s="177">
        <v>1</v>
      </c>
      <c r="I3479" s="178"/>
      <c r="L3479" s="174"/>
      <c r="M3479" s="179"/>
      <c r="N3479" s="180"/>
      <c r="O3479" s="180"/>
      <c r="P3479" s="180"/>
      <c r="Q3479" s="180"/>
      <c r="R3479" s="180"/>
      <c r="S3479" s="180"/>
      <c r="T3479" s="181"/>
      <c r="AT3479" s="175" t="s">
        <v>264</v>
      </c>
      <c r="AU3479" s="175" t="s">
        <v>82</v>
      </c>
      <c r="AV3479" s="14" t="s">
        <v>82</v>
      </c>
      <c r="AW3479" s="14" t="s">
        <v>34</v>
      </c>
      <c r="AX3479" s="14" t="s">
        <v>73</v>
      </c>
      <c r="AY3479" s="175" t="s">
        <v>252</v>
      </c>
    </row>
    <row r="3480" spans="2:51" s="13" customFormat="1" ht="11.25">
      <c r="B3480" s="167"/>
      <c r="D3480" s="160" t="s">
        <v>264</v>
      </c>
      <c r="E3480" s="168" t="s">
        <v>3</v>
      </c>
      <c r="F3480" s="169" t="s">
        <v>8326</v>
      </c>
      <c r="H3480" s="168" t="s">
        <v>3</v>
      </c>
      <c r="I3480" s="170"/>
      <c r="L3480" s="167"/>
      <c r="M3480" s="171"/>
      <c r="N3480" s="172"/>
      <c r="O3480" s="172"/>
      <c r="P3480" s="172"/>
      <c r="Q3480" s="172"/>
      <c r="R3480" s="172"/>
      <c r="S3480" s="172"/>
      <c r="T3480" s="173"/>
      <c r="AT3480" s="168" t="s">
        <v>264</v>
      </c>
      <c r="AU3480" s="168" t="s">
        <v>82</v>
      </c>
      <c r="AV3480" s="13" t="s">
        <v>80</v>
      </c>
      <c r="AW3480" s="13" t="s">
        <v>34</v>
      </c>
      <c r="AX3480" s="13" t="s">
        <v>73</v>
      </c>
      <c r="AY3480" s="168" t="s">
        <v>252</v>
      </c>
    </row>
    <row r="3481" spans="2:51" s="14" customFormat="1" ht="11.25">
      <c r="B3481" s="174"/>
      <c r="D3481" s="160" t="s">
        <v>264</v>
      </c>
      <c r="E3481" s="175" t="s">
        <v>3</v>
      </c>
      <c r="F3481" s="176" t="s">
        <v>80</v>
      </c>
      <c r="H3481" s="177">
        <v>1</v>
      </c>
      <c r="I3481" s="178"/>
      <c r="L3481" s="174"/>
      <c r="M3481" s="179"/>
      <c r="N3481" s="180"/>
      <c r="O3481" s="180"/>
      <c r="P3481" s="180"/>
      <c r="Q3481" s="180"/>
      <c r="R3481" s="180"/>
      <c r="S3481" s="180"/>
      <c r="T3481" s="181"/>
      <c r="AT3481" s="175" t="s">
        <v>264</v>
      </c>
      <c r="AU3481" s="175" t="s">
        <v>82</v>
      </c>
      <c r="AV3481" s="14" t="s">
        <v>82</v>
      </c>
      <c r="AW3481" s="14" t="s">
        <v>34</v>
      </c>
      <c r="AX3481" s="14" t="s">
        <v>73</v>
      </c>
      <c r="AY3481" s="175" t="s">
        <v>252</v>
      </c>
    </row>
    <row r="3482" spans="2:51" s="13" customFormat="1" ht="11.25">
      <c r="B3482" s="167"/>
      <c r="D3482" s="160" t="s">
        <v>264</v>
      </c>
      <c r="E3482" s="168" t="s">
        <v>3</v>
      </c>
      <c r="F3482" s="169" t="s">
        <v>8326</v>
      </c>
      <c r="H3482" s="168" t="s">
        <v>3</v>
      </c>
      <c r="I3482" s="170"/>
      <c r="L3482" s="167"/>
      <c r="M3482" s="171"/>
      <c r="N3482" s="172"/>
      <c r="O3482" s="172"/>
      <c r="P3482" s="172"/>
      <c r="Q3482" s="172"/>
      <c r="R3482" s="172"/>
      <c r="S3482" s="172"/>
      <c r="T3482" s="173"/>
      <c r="AT3482" s="168" t="s">
        <v>264</v>
      </c>
      <c r="AU3482" s="168" t="s">
        <v>82</v>
      </c>
      <c r="AV3482" s="13" t="s">
        <v>80</v>
      </c>
      <c r="AW3482" s="13" t="s">
        <v>34</v>
      </c>
      <c r="AX3482" s="13" t="s">
        <v>73</v>
      </c>
      <c r="AY3482" s="168" t="s">
        <v>252</v>
      </c>
    </row>
    <row r="3483" spans="2:51" s="14" customFormat="1" ht="11.25">
      <c r="B3483" s="174"/>
      <c r="D3483" s="160" t="s">
        <v>264</v>
      </c>
      <c r="E3483" s="175" t="s">
        <v>3</v>
      </c>
      <c r="F3483" s="176" t="s">
        <v>80</v>
      </c>
      <c r="H3483" s="177">
        <v>1</v>
      </c>
      <c r="I3483" s="178"/>
      <c r="L3483" s="174"/>
      <c r="M3483" s="179"/>
      <c r="N3483" s="180"/>
      <c r="O3483" s="180"/>
      <c r="P3483" s="180"/>
      <c r="Q3483" s="180"/>
      <c r="R3483" s="180"/>
      <c r="S3483" s="180"/>
      <c r="T3483" s="181"/>
      <c r="AT3483" s="175" t="s">
        <v>264</v>
      </c>
      <c r="AU3483" s="175" t="s">
        <v>82</v>
      </c>
      <c r="AV3483" s="14" t="s">
        <v>82</v>
      </c>
      <c r="AW3483" s="14" t="s">
        <v>34</v>
      </c>
      <c r="AX3483" s="14" t="s">
        <v>73</v>
      </c>
      <c r="AY3483" s="175" t="s">
        <v>252</v>
      </c>
    </row>
    <row r="3484" spans="2:51" s="13" customFormat="1" ht="11.25">
      <c r="B3484" s="167"/>
      <c r="D3484" s="160" t="s">
        <v>264</v>
      </c>
      <c r="E3484" s="168" t="s">
        <v>3</v>
      </c>
      <c r="F3484" s="169" t="s">
        <v>8326</v>
      </c>
      <c r="H3484" s="168" t="s">
        <v>3</v>
      </c>
      <c r="I3484" s="170"/>
      <c r="L3484" s="167"/>
      <c r="M3484" s="171"/>
      <c r="N3484" s="172"/>
      <c r="O3484" s="172"/>
      <c r="P3484" s="172"/>
      <c r="Q3484" s="172"/>
      <c r="R3484" s="172"/>
      <c r="S3484" s="172"/>
      <c r="T3484" s="173"/>
      <c r="AT3484" s="168" t="s">
        <v>264</v>
      </c>
      <c r="AU3484" s="168" t="s">
        <v>82</v>
      </c>
      <c r="AV3484" s="13" t="s">
        <v>80</v>
      </c>
      <c r="AW3484" s="13" t="s">
        <v>34</v>
      </c>
      <c r="AX3484" s="13" t="s">
        <v>73</v>
      </c>
      <c r="AY3484" s="168" t="s">
        <v>252</v>
      </c>
    </row>
    <row r="3485" spans="2:51" s="14" customFormat="1" ht="11.25">
      <c r="B3485" s="174"/>
      <c r="D3485" s="160" t="s">
        <v>264</v>
      </c>
      <c r="E3485" s="175" t="s">
        <v>3</v>
      </c>
      <c r="F3485" s="176" t="s">
        <v>80</v>
      </c>
      <c r="H3485" s="177">
        <v>1</v>
      </c>
      <c r="I3485" s="178"/>
      <c r="L3485" s="174"/>
      <c r="M3485" s="179"/>
      <c r="N3485" s="180"/>
      <c r="O3485" s="180"/>
      <c r="P3485" s="180"/>
      <c r="Q3485" s="180"/>
      <c r="R3485" s="180"/>
      <c r="S3485" s="180"/>
      <c r="T3485" s="181"/>
      <c r="AT3485" s="175" t="s">
        <v>264</v>
      </c>
      <c r="AU3485" s="175" t="s">
        <v>82</v>
      </c>
      <c r="AV3485" s="14" t="s">
        <v>82</v>
      </c>
      <c r="AW3485" s="14" t="s">
        <v>34</v>
      </c>
      <c r="AX3485" s="14" t="s">
        <v>73</v>
      </c>
      <c r="AY3485" s="175" t="s">
        <v>252</v>
      </c>
    </row>
    <row r="3486" spans="2:51" s="13" customFormat="1" ht="11.25">
      <c r="B3486" s="167"/>
      <c r="D3486" s="160" t="s">
        <v>264</v>
      </c>
      <c r="E3486" s="168" t="s">
        <v>3</v>
      </c>
      <c r="F3486" s="169" t="s">
        <v>8326</v>
      </c>
      <c r="H3486" s="168" t="s">
        <v>3</v>
      </c>
      <c r="I3486" s="170"/>
      <c r="L3486" s="167"/>
      <c r="M3486" s="171"/>
      <c r="N3486" s="172"/>
      <c r="O3486" s="172"/>
      <c r="P3486" s="172"/>
      <c r="Q3486" s="172"/>
      <c r="R3486" s="172"/>
      <c r="S3486" s="172"/>
      <c r="T3486" s="173"/>
      <c r="AT3486" s="168" t="s">
        <v>264</v>
      </c>
      <c r="AU3486" s="168" t="s">
        <v>82</v>
      </c>
      <c r="AV3486" s="13" t="s">
        <v>80</v>
      </c>
      <c r="AW3486" s="13" t="s">
        <v>34</v>
      </c>
      <c r="AX3486" s="13" t="s">
        <v>73</v>
      </c>
      <c r="AY3486" s="168" t="s">
        <v>252</v>
      </c>
    </row>
    <row r="3487" spans="2:51" s="14" customFormat="1" ht="11.25">
      <c r="B3487" s="174"/>
      <c r="D3487" s="160" t="s">
        <v>264</v>
      </c>
      <c r="E3487" s="175" t="s">
        <v>3</v>
      </c>
      <c r="F3487" s="176" t="s">
        <v>80</v>
      </c>
      <c r="H3487" s="177">
        <v>1</v>
      </c>
      <c r="I3487" s="178"/>
      <c r="L3487" s="174"/>
      <c r="M3487" s="179"/>
      <c r="N3487" s="180"/>
      <c r="O3487" s="180"/>
      <c r="P3487" s="180"/>
      <c r="Q3487" s="180"/>
      <c r="R3487" s="180"/>
      <c r="S3487" s="180"/>
      <c r="T3487" s="181"/>
      <c r="AT3487" s="175" t="s">
        <v>264</v>
      </c>
      <c r="AU3487" s="175" t="s">
        <v>82</v>
      </c>
      <c r="AV3487" s="14" t="s">
        <v>82</v>
      </c>
      <c r="AW3487" s="14" t="s">
        <v>34</v>
      </c>
      <c r="AX3487" s="14" t="s">
        <v>73</v>
      </c>
      <c r="AY3487" s="175" t="s">
        <v>252</v>
      </c>
    </row>
    <row r="3488" spans="2:51" s="13" customFormat="1" ht="11.25">
      <c r="B3488" s="167"/>
      <c r="D3488" s="160" t="s">
        <v>264</v>
      </c>
      <c r="E3488" s="168" t="s">
        <v>3</v>
      </c>
      <c r="F3488" s="169" t="s">
        <v>8326</v>
      </c>
      <c r="H3488" s="168" t="s">
        <v>3</v>
      </c>
      <c r="I3488" s="170"/>
      <c r="L3488" s="167"/>
      <c r="M3488" s="171"/>
      <c r="N3488" s="172"/>
      <c r="O3488" s="172"/>
      <c r="P3488" s="172"/>
      <c r="Q3488" s="172"/>
      <c r="R3488" s="172"/>
      <c r="S3488" s="172"/>
      <c r="T3488" s="173"/>
      <c r="AT3488" s="168" t="s">
        <v>264</v>
      </c>
      <c r="AU3488" s="168" t="s">
        <v>82</v>
      </c>
      <c r="AV3488" s="13" t="s">
        <v>80</v>
      </c>
      <c r="AW3488" s="13" t="s">
        <v>34</v>
      </c>
      <c r="AX3488" s="13" t="s">
        <v>73</v>
      </c>
      <c r="AY3488" s="168" t="s">
        <v>252</v>
      </c>
    </row>
    <row r="3489" spans="2:51" s="14" customFormat="1" ht="11.25">
      <c r="B3489" s="174"/>
      <c r="D3489" s="160" t="s">
        <v>264</v>
      </c>
      <c r="E3489" s="175" t="s">
        <v>3</v>
      </c>
      <c r="F3489" s="176" t="s">
        <v>80</v>
      </c>
      <c r="H3489" s="177">
        <v>1</v>
      </c>
      <c r="I3489" s="178"/>
      <c r="L3489" s="174"/>
      <c r="M3489" s="179"/>
      <c r="N3489" s="180"/>
      <c r="O3489" s="180"/>
      <c r="P3489" s="180"/>
      <c r="Q3489" s="180"/>
      <c r="R3489" s="180"/>
      <c r="S3489" s="180"/>
      <c r="T3489" s="181"/>
      <c r="AT3489" s="175" t="s">
        <v>264</v>
      </c>
      <c r="AU3489" s="175" t="s">
        <v>82</v>
      </c>
      <c r="AV3489" s="14" t="s">
        <v>82</v>
      </c>
      <c r="AW3489" s="14" t="s">
        <v>34</v>
      </c>
      <c r="AX3489" s="14" t="s">
        <v>73</v>
      </c>
      <c r="AY3489" s="175" t="s">
        <v>252</v>
      </c>
    </row>
    <row r="3490" spans="2:51" s="13" customFormat="1" ht="11.25">
      <c r="B3490" s="167"/>
      <c r="D3490" s="160" t="s">
        <v>264</v>
      </c>
      <c r="E3490" s="168" t="s">
        <v>3</v>
      </c>
      <c r="F3490" s="169" t="s">
        <v>8326</v>
      </c>
      <c r="H3490" s="168" t="s">
        <v>3</v>
      </c>
      <c r="I3490" s="170"/>
      <c r="L3490" s="167"/>
      <c r="M3490" s="171"/>
      <c r="N3490" s="172"/>
      <c r="O3490" s="172"/>
      <c r="P3490" s="172"/>
      <c r="Q3490" s="172"/>
      <c r="R3490" s="172"/>
      <c r="S3490" s="172"/>
      <c r="T3490" s="173"/>
      <c r="AT3490" s="168" t="s">
        <v>264</v>
      </c>
      <c r="AU3490" s="168" t="s">
        <v>82</v>
      </c>
      <c r="AV3490" s="13" t="s">
        <v>80</v>
      </c>
      <c r="AW3490" s="13" t="s">
        <v>34</v>
      </c>
      <c r="AX3490" s="13" t="s">
        <v>73</v>
      </c>
      <c r="AY3490" s="168" t="s">
        <v>252</v>
      </c>
    </row>
    <row r="3491" spans="2:51" s="14" customFormat="1" ht="11.25">
      <c r="B3491" s="174"/>
      <c r="D3491" s="160" t="s">
        <v>264</v>
      </c>
      <c r="E3491" s="175" t="s">
        <v>3</v>
      </c>
      <c r="F3491" s="176" t="s">
        <v>80</v>
      </c>
      <c r="H3491" s="177">
        <v>1</v>
      </c>
      <c r="I3491" s="178"/>
      <c r="L3491" s="174"/>
      <c r="M3491" s="179"/>
      <c r="N3491" s="180"/>
      <c r="O3491" s="180"/>
      <c r="P3491" s="180"/>
      <c r="Q3491" s="180"/>
      <c r="R3491" s="180"/>
      <c r="S3491" s="180"/>
      <c r="T3491" s="181"/>
      <c r="AT3491" s="175" t="s">
        <v>264</v>
      </c>
      <c r="AU3491" s="175" t="s">
        <v>82</v>
      </c>
      <c r="AV3491" s="14" t="s">
        <v>82</v>
      </c>
      <c r="AW3491" s="14" t="s">
        <v>34</v>
      </c>
      <c r="AX3491" s="14" t="s">
        <v>73</v>
      </c>
      <c r="AY3491" s="175" t="s">
        <v>252</v>
      </c>
    </row>
    <row r="3492" spans="2:51" s="13" customFormat="1" ht="11.25">
      <c r="B3492" s="167"/>
      <c r="D3492" s="160" t="s">
        <v>264</v>
      </c>
      <c r="E3492" s="168" t="s">
        <v>3</v>
      </c>
      <c r="F3492" s="169" t="s">
        <v>8326</v>
      </c>
      <c r="H3492" s="168" t="s">
        <v>3</v>
      </c>
      <c r="I3492" s="170"/>
      <c r="L3492" s="167"/>
      <c r="M3492" s="171"/>
      <c r="N3492" s="172"/>
      <c r="O3492" s="172"/>
      <c r="P3492" s="172"/>
      <c r="Q3492" s="172"/>
      <c r="R3492" s="172"/>
      <c r="S3492" s="172"/>
      <c r="T3492" s="173"/>
      <c r="AT3492" s="168" t="s">
        <v>264</v>
      </c>
      <c r="AU3492" s="168" t="s">
        <v>82</v>
      </c>
      <c r="AV3492" s="13" t="s">
        <v>80</v>
      </c>
      <c r="AW3492" s="13" t="s">
        <v>34</v>
      </c>
      <c r="AX3492" s="13" t="s">
        <v>73</v>
      </c>
      <c r="AY3492" s="168" t="s">
        <v>252</v>
      </c>
    </row>
    <row r="3493" spans="2:51" s="14" customFormat="1" ht="11.25">
      <c r="B3493" s="174"/>
      <c r="D3493" s="160" t="s">
        <v>264</v>
      </c>
      <c r="E3493" s="175" t="s">
        <v>3</v>
      </c>
      <c r="F3493" s="176" t="s">
        <v>80</v>
      </c>
      <c r="H3493" s="177">
        <v>1</v>
      </c>
      <c r="I3493" s="178"/>
      <c r="L3493" s="174"/>
      <c r="M3493" s="179"/>
      <c r="N3493" s="180"/>
      <c r="O3493" s="180"/>
      <c r="P3493" s="180"/>
      <c r="Q3493" s="180"/>
      <c r="R3493" s="180"/>
      <c r="S3493" s="180"/>
      <c r="T3493" s="181"/>
      <c r="AT3493" s="175" t="s">
        <v>264</v>
      </c>
      <c r="AU3493" s="175" t="s">
        <v>82</v>
      </c>
      <c r="AV3493" s="14" t="s">
        <v>82</v>
      </c>
      <c r="AW3493" s="14" t="s">
        <v>34</v>
      </c>
      <c r="AX3493" s="14" t="s">
        <v>73</v>
      </c>
      <c r="AY3493" s="175" t="s">
        <v>252</v>
      </c>
    </row>
    <row r="3494" spans="2:51" s="13" customFormat="1" ht="11.25">
      <c r="B3494" s="167"/>
      <c r="D3494" s="160" t="s">
        <v>264</v>
      </c>
      <c r="E3494" s="168" t="s">
        <v>3</v>
      </c>
      <c r="F3494" s="169" t="s">
        <v>8326</v>
      </c>
      <c r="H3494" s="168" t="s">
        <v>3</v>
      </c>
      <c r="I3494" s="170"/>
      <c r="L3494" s="167"/>
      <c r="M3494" s="171"/>
      <c r="N3494" s="172"/>
      <c r="O3494" s="172"/>
      <c r="P3494" s="172"/>
      <c r="Q3494" s="172"/>
      <c r="R3494" s="172"/>
      <c r="S3494" s="172"/>
      <c r="T3494" s="173"/>
      <c r="AT3494" s="168" t="s">
        <v>264</v>
      </c>
      <c r="AU3494" s="168" t="s">
        <v>82</v>
      </c>
      <c r="AV3494" s="13" t="s">
        <v>80</v>
      </c>
      <c r="AW3494" s="13" t="s">
        <v>34</v>
      </c>
      <c r="AX3494" s="13" t="s">
        <v>73</v>
      </c>
      <c r="AY3494" s="168" t="s">
        <v>252</v>
      </c>
    </row>
    <row r="3495" spans="2:51" s="14" customFormat="1" ht="11.25">
      <c r="B3495" s="174"/>
      <c r="D3495" s="160" t="s">
        <v>264</v>
      </c>
      <c r="E3495" s="175" t="s">
        <v>3</v>
      </c>
      <c r="F3495" s="176" t="s">
        <v>80</v>
      </c>
      <c r="H3495" s="177">
        <v>1</v>
      </c>
      <c r="I3495" s="178"/>
      <c r="L3495" s="174"/>
      <c r="M3495" s="179"/>
      <c r="N3495" s="180"/>
      <c r="O3495" s="180"/>
      <c r="P3495" s="180"/>
      <c r="Q3495" s="180"/>
      <c r="R3495" s="180"/>
      <c r="S3495" s="180"/>
      <c r="T3495" s="181"/>
      <c r="AT3495" s="175" t="s">
        <v>264</v>
      </c>
      <c r="AU3495" s="175" t="s">
        <v>82</v>
      </c>
      <c r="AV3495" s="14" t="s">
        <v>82</v>
      </c>
      <c r="AW3495" s="14" t="s">
        <v>34</v>
      </c>
      <c r="AX3495" s="14" t="s">
        <v>73</v>
      </c>
      <c r="AY3495" s="175" t="s">
        <v>252</v>
      </c>
    </row>
    <row r="3496" spans="2:51" s="13" customFormat="1" ht="11.25">
      <c r="B3496" s="167"/>
      <c r="D3496" s="160" t="s">
        <v>264</v>
      </c>
      <c r="E3496" s="168" t="s">
        <v>3</v>
      </c>
      <c r="F3496" s="169" t="s">
        <v>8326</v>
      </c>
      <c r="H3496" s="168" t="s">
        <v>3</v>
      </c>
      <c r="I3496" s="170"/>
      <c r="L3496" s="167"/>
      <c r="M3496" s="171"/>
      <c r="N3496" s="172"/>
      <c r="O3496" s="172"/>
      <c r="P3496" s="172"/>
      <c r="Q3496" s="172"/>
      <c r="R3496" s="172"/>
      <c r="S3496" s="172"/>
      <c r="T3496" s="173"/>
      <c r="AT3496" s="168" t="s">
        <v>264</v>
      </c>
      <c r="AU3496" s="168" t="s">
        <v>82</v>
      </c>
      <c r="AV3496" s="13" t="s">
        <v>80</v>
      </c>
      <c r="AW3496" s="13" t="s">
        <v>34</v>
      </c>
      <c r="AX3496" s="13" t="s">
        <v>73</v>
      </c>
      <c r="AY3496" s="168" t="s">
        <v>252</v>
      </c>
    </row>
    <row r="3497" spans="2:51" s="14" customFormat="1" ht="11.25">
      <c r="B3497" s="174"/>
      <c r="D3497" s="160" t="s">
        <v>264</v>
      </c>
      <c r="E3497" s="175" t="s">
        <v>3</v>
      </c>
      <c r="F3497" s="176" t="s">
        <v>80</v>
      </c>
      <c r="H3497" s="177">
        <v>1</v>
      </c>
      <c r="I3497" s="178"/>
      <c r="L3497" s="174"/>
      <c r="M3497" s="179"/>
      <c r="N3497" s="180"/>
      <c r="O3497" s="180"/>
      <c r="P3497" s="180"/>
      <c r="Q3497" s="180"/>
      <c r="R3497" s="180"/>
      <c r="S3497" s="180"/>
      <c r="T3497" s="181"/>
      <c r="AT3497" s="175" t="s">
        <v>264</v>
      </c>
      <c r="AU3497" s="175" t="s">
        <v>82</v>
      </c>
      <c r="AV3497" s="14" t="s">
        <v>82</v>
      </c>
      <c r="AW3497" s="14" t="s">
        <v>34</v>
      </c>
      <c r="AX3497" s="14" t="s">
        <v>73</v>
      </c>
      <c r="AY3497" s="175" t="s">
        <v>252</v>
      </c>
    </row>
    <row r="3498" spans="2:51" s="13" customFormat="1" ht="11.25">
      <c r="B3498" s="167"/>
      <c r="D3498" s="160" t="s">
        <v>264</v>
      </c>
      <c r="E3498" s="168" t="s">
        <v>3</v>
      </c>
      <c r="F3498" s="169" t="s">
        <v>8326</v>
      </c>
      <c r="H3498" s="168" t="s">
        <v>3</v>
      </c>
      <c r="I3498" s="170"/>
      <c r="L3498" s="167"/>
      <c r="M3498" s="171"/>
      <c r="N3498" s="172"/>
      <c r="O3498" s="172"/>
      <c r="P3498" s="172"/>
      <c r="Q3498" s="172"/>
      <c r="R3498" s="172"/>
      <c r="S3498" s="172"/>
      <c r="T3498" s="173"/>
      <c r="AT3498" s="168" t="s">
        <v>264</v>
      </c>
      <c r="AU3498" s="168" t="s">
        <v>82</v>
      </c>
      <c r="AV3498" s="13" t="s">
        <v>80</v>
      </c>
      <c r="AW3498" s="13" t="s">
        <v>34</v>
      </c>
      <c r="AX3498" s="13" t="s">
        <v>73</v>
      </c>
      <c r="AY3498" s="168" t="s">
        <v>252</v>
      </c>
    </row>
    <row r="3499" spans="2:51" s="14" customFormat="1" ht="11.25">
      <c r="B3499" s="174"/>
      <c r="D3499" s="160" t="s">
        <v>264</v>
      </c>
      <c r="E3499" s="175" t="s">
        <v>3</v>
      </c>
      <c r="F3499" s="176" t="s">
        <v>80</v>
      </c>
      <c r="H3499" s="177">
        <v>1</v>
      </c>
      <c r="I3499" s="178"/>
      <c r="L3499" s="174"/>
      <c r="M3499" s="179"/>
      <c r="N3499" s="180"/>
      <c r="O3499" s="180"/>
      <c r="P3499" s="180"/>
      <c r="Q3499" s="180"/>
      <c r="R3499" s="180"/>
      <c r="S3499" s="180"/>
      <c r="T3499" s="181"/>
      <c r="AT3499" s="175" t="s">
        <v>264</v>
      </c>
      <c r="AU3499" s="175" t="s">
        <v>82</v>
      </c>
      <c r="AV3499" s="14" t="s">
        <v>82</v>
      </c>
      <c r="AW3499" s="14" t="s">
        <v>34</v>
      </c>
      <c r="AX3499" s="14" t="s">
        <v>73</v>
      </c>
      <c r="AY3499" s="175" t="s">
        <v>252</v>
      </c>
    </row>
    <row r="3500" spans="2:51" s="13" customFormat="1" ht="11.25">
      <c r="B3500" s="167"/>
      <c r="D3500" s="160" t="s">
        <v>264</v>
      </c>
      <c r="E3500" s="168" t="s">
        <v>3</v>
      </c>
      <c r="F3500" s="169" t="s">
        <v>8326</v>
      </c>
      <c r="H3500" s="168" t="s">
        <v>3</v>
      </c>
      <c r="I3500" s="170"/>
      <c r="L3500" s="167"/>
      <c r="M3500" s="171"/>
      <c r="N3500" s="172"/>
      <c r="O3500" s="172"/>
      <c r="P3500" s="172"/>
      <c r="Q3500" s="172"/>
      <c r="R3500" s="172"/>
      <c r="S3500" s="172"/>
      <c r="T3500" s="173"/>
      <c r="AT3500" s="168" t="s">
        <v>264</v>
      </c>
      <c r="AU3500" s="168" t="s">
        <v>82</v>
      </c>
      <c r="AV3500" s="13" t="s">
        <v>80</v>
      </c>
      <c r="AW3500" s="13" t="s">
        <v>34</v>
      </c>
      <c r="AX3500" s="13" t="s">
        <v>73</v>
      </c>
      <c r="AY3500" s="168" t="s">
        <v>252</v>
      </c>
    </row>
    <row r="3501" spans="2:51" s="14" customFormat="1" ht="11.25">
      <c r="B3501" s="174"/>
      <c r="D3501" s="160" t="s">
        <v>264</v>
      </c>
      <c r="E3501" s="175" t="s">
        <v>3</v>
      </c>
      <c r="F3501" s="176" t="s">
        <v>80</v>
      </c>
      <c r="H3501" s="177">
        <v>1</v>
      </c>
      <c r="I3501" s="178"/>
      <c r="L3501" s="174"/>
      <c r="M3501" s="179"/>
      <c r="N3501" s="180"/>
      <c r="O3501" s="180"/>
      <c r="P3501" s="180"/>
      <c r="Q3501" s="180"/>
      <c r="R3501" s="180"/>
      <c r="S3501" s="180"/>
      <c r="T3501" s="181"/>
      <c r="AT3501" s="175" t="s">
        <v>264</v>
      </c>
      <c r="AU3501" s="175" t="s">
        <v>82</v>
      </c>
      <c r="AV3501" s="14" t="s">
        <v>82</v>
      </c>
      <c r="AW3501" s="14" t="s">
        <v>34</v>
      </c>
      <c r="AX3501" s="14" t="s">
        <v>73</v>
      </c>
      <c r="AY3501" s="175" t="s">
        <v>252</v>
      </c>
    </row>
    <row r="3502" spans="2:51" s="13" customFormat="1" ht="11.25">
      <c r="B3502" s="167"/>
      <c r="D3502" s="160" t="s">
        <v>264</v>
      </c>
      <c r="E3502" s="168" t="s">
        <v>3</v>
      </c>
      <c r="F3502" s="169" t="s">
        <v>8327</v>
      </c>
      <c r="H3502" s="168" t="s">
        <v>3</v>
      </c>
      <c r="I3502" s="170"/>
      <c r="L3502" s="167"/>
      <c r="M3502" s="171"/>
      <c r="N3502" s="172"/>
      <c r="O3502" s="172"/>
      <c r="P3502" s="172"/>
      <c r="Q3502" s="172"/>
      <c r="R3502" s="172"/>
      <c r="S3502" s="172"/>
      <c r="T3502" s="173"/>
      <c r="AT3502" s="168" t="s">
        <v>264</v>
      </c>
      <c r="AU3502" s="168" t="s">
        <v>82</v>
      </c>
      <c r="AV3502" s="13" t="s">
        <v>80</v>
      </c>
      <c r="AW3502" s="13" t="s">
        <v>34</v>
      </c>
      <c r="AX3502" s="13" t="s">
        <v>73</v>
      </c>
      <c r="AY3502" s="168" t="s">
        <v>252</v>
      </c>
    </row>
    <row r="3503" spans="2:51" s="14" customFormat="1" ht="11.25">
      <c r="B3503" s="174"/>
      <c r="D3503" s="160" t="s">
        <v>264</v>
      </c>
      <c r="E3503" s="175" t="s">
        <v>3</v>
      </c>
      <c r="F3503" s="176" t="s">
        <v>80</v>
      </c>
      <c r="H3503" s="177">
        <v>1</v>
      </c>
      <c r="I3503" s="178"/>
      <c r="L3503" s="174"/>
      <c r="M3503" s="179"/>
      <c r="N3503" s="180"/>
      <c r="O3503" s="180"/>
      <c r="P3503" s="180"/>
      <c r="Q3503" s="180"/>
      <c r="R3503" s="180"/>
      <c r="S3503" s="180"/>
      <c r="T3503" s="181"/>
      <c r="AT3503" s="175" t="s">
        <v>264</v>
      </c>
      <c r="AU3503" s="175" t="s">
        <v>82</v>
      </c>
      <c r="AV3503" s="14" t="s">
        <v>82</v>
      </c>
      <c r="AW3503" s="14" t="s">
        <v>34</v>
      </c>
      <c r="AX3503" s="14" t="s">
        <v>73</v>
      </c>
      <c r="AY3503" s="175" t="s">
        <v>252</v>
      </c>
    </row>
    <row r="3504" spans="2:51" s="13" customFormat="1" ht="11.25">
      <c r="B3504" s="167"/>
      <c r="D3504" s="160" t="s">
        <v>264</v>
      </c>
      <c r="E3504" s="168" t="s">
        <v>3</v>
      </c>
      <c r="F3504" s="169" t="s">
        <v>8327</v>
      </c>
      <c r="H3504" s="168" t="s">
        <v>3</v>
      </c>
      <c r="I3504" s="170"/>
      <c r="L3504" s="167"/>
      <c r="M3504" s="171"/>
      <c r="N3504" s="172"/>
      <c r="O3504" s="172"/>
      <c r="P3504" s="172"/>
      <c r="Q3504" s="172"/>
      <c r="R3504" s="172"/>
      <c r="S3504" s="172"/>
      <c r="T3504" s="173"/>
      <c r="AT3504" s="168" t="s">
        <v>264</v>
      </c>
      <c r="AU3504" s="168" t="s">
        <v>82</v>
      </c>
      <c r="AV3504" s="13" t="s">
        <v>80</v>
      </c>
      <c r="AW3504" s="13" t="s">
        <v>34</v>
      </c>
      <c r="AX3504" s="13" t="s">
        <v>73</v>
      </c>
      <c r="AY3504" s="168" t="s">
        <v>252</v>
      </c>
    </row>
    <row r="3505" spans="2:51" s="14" customFormat="1" ht="11.25">
      <c r="B3505" s="174"/>
      <c r="D3505" s="160" t="s">
        <v>264</v>
      </c>
      <c r="E3505" s="175" t="s">
        <v>3</v>
      </c>
      <c r="F3505" s="176" t="s">
        <v>80</v>
      </c>
      <c r="H3505" s="177">
        <v>1</v>
      </c>
      <c r="I3505" s="178"/>
      <c r="L3505" s="174"/>
      <c r="M3505" s="179"/>
      <c r="N3505" s="180"/>
      <c r="O3505" s="180"/>
      <c r="P3505" s="180"/>
      <c r="Q3505" s="180"/>
      <c r="R3505" s="180"/>
      <c r="S3505" s="180"/>
      <c r="T3505" s="181"/>
      <c r="AT3505" s="175" t="s">
        <v>264</v>
      </c>
      <c r="AU3505" s="175" t="s">
        <v>82</v>
      </c>
      <c r="AV3505" s="14" t="s">
        <v>82</v>
      </c>
      <c r="AW3505" s="14" t="s">
        <v>34</v>
      </c>
      <c r="AX3505" s="14" t="s">
        <v>73</v>
      </c>
      <c r="AY3505" s="175" t="s">
        <v>252</v>
      </c>
    </row>
    <row r="3506" spans="2:51" s="13" customFormat="1" ht="11.25">
      <c r="B3506" s="167"/>
      <c r="D3506" s="160" t="s">
        <v>264</v>
      </c>
      <c r="E3506" s="168" t="s">
        <v>3</v>
      </c>
      <c r="F3506" s="169" t="s">
        <v>8327</v>
      </c>
      <c r="H3506" s="168" t="s">
        <v>3</v>
      </c>
      <c r="I3506" s="170"/>
      <c r="L3506" s="167"/>
      <c r="M3506" s="171"/>
      <c r="N3506" s="172"/>
      <c r="O3506" s="172"/>
      <c r="P3506" s="172"/>
      <c r="Q3506" s="172"/>
      <c r="R3506" s="172"/>
      <c r="S3506" s="172"/>
      <c r="T3506" s="173"/>
      <c r="AT3506" s="168" t="s">
        <v>264</v>
      </c>
      <c r="AU3506" s="168" t="s">
        <v>82</v>
      </c>
      <c r="AV3506" s="13" t="s">
        <v>80</v>
      </c>
      <c r="AW3506" s="13" t="s">
        <v>34</v>
      </c>
      <c r="AX3506" s="13" t="s">
        <v>73</v>
      </c>
      <c r="AY3506" s="168" t="s">
        <v>252</v>
      </c>
    </row>
    <row r="3507" spans="2:51" s="14" customFormat="1" ht="11.25">
      <c r="B3507" s="174"/>
      <c r="D3507" s="160" t="s">
        <v>264</v>
      </c>
      <c r="E3507" s="175" t="s">
        <v>3</v>
      </c>
      <c r="F3507" s="176" t="s">
        <v>80</v>
      </c>
      <c r="H3507" s="177">
        <v>1</v>
      </c>
      <c r="I3507" s="178"/>
      <c r="L3507" s="174"/>
      <c r="M3507" s="179"/>
      <c r="N3507" s="180"/>
      <c r="O3507" s="180"/>
      <c r="P3507" s="180"/>
      <c r="Q3507" s="180"/>
      <c r="R3507" s="180"/>
      <c r="S3507" s="180"/>
      <c r="T3507" s="181"/>
      <c r="AT3507" s="175" t="s">
        <v>264</v>
      </c>
      <c r="AU3507" s="175" t="s">
        <v>82</v>
      </c>
      <c r="AV3507" s="14" t="s">
        <v>82</v>
      </c>
      <c r="AW3507" s="14" t="s">
        <v>34</v>
      </c>
      <c r="AX3507" s="14" t="s">
        <v>73</v>
      </c>
      <c r="AY3507" s="175" t="s">
        <v>252</v>
      </c>
    </row>
    <row r="3508" spans="2:51" s="13" customFormat="1" ht="11.25">
      <c r="B3508" s="167"/>
      <c r="D3508" s="160" t="s">
        <v>264</v>
      </c>
      <c r="E3508" s="168" t="s">
        <v>3</v>
      </c>
      <c r="F3508" s="169" t="s">
        <v>8327</v>
      </c>
      <c r="H3508" s="168" t="s">
        <v>3</v>
      </c>
      <c r="I3508" s="170"/>
      <c r="L3508" s="167"/>
      <c r="M3508" s="171"/>
      <c r="N3508" s="172"/>
      <c r="O3508" s="172"/>
      <c r="P3508" s="172"/>
      <c r="Q3508" s="172"/>
      <c r="R3508" s="172"/>
      <c r="S3508" s="172"/>
      <c r="T3508" s="173"/>
      <c r="AT3508" s="168" t="s">
        <v>264</v>
      </c>
      <c r="AU3508" s="168" t="s">
        <v>82</v>
      </c>
      <c r="AV3508" s="13" t="s">
        <v>80</v>
      </c>
      <c r="AW3508" s="13" t="s">
        <v>34</v>
      </c>
      <c r="AX3508" s="13" t="s">
        <v>73</v>
      </c>
      <c r="AY3508" s="168" t="s">
        <v>252</v>
      </c>
    </row>
    <row r="3509" spans="2:51" s="14" customFormat="1" ht="11.25">
      <c r="B3509" s="174"/>
      <c r="D3509" s="160" t="s">
        <v>264</v>
      </c>
      <c r="E3509" s="175" t="s">
        <v>3</v>
      </c>
      <c r="F3509" s="176" t="s">
        <v>80</v>
      </c>
      <c r="H3509" s="177">
        <v>1</v>
      </c>
      <c r="I3509" s="178"/>
      <c r="L3509" s="174"/>
      <c r="M3509" s="179"/>
      <c r="N3509" s="180"/>
      <c r="O3509" s="180"/>
      <c r="P3509" s="180"/>
      <c r="Q3509" s="180"/>
      <c r="R3509" s="180"/>
      <c r="S3509" s="180"/>
      <c r="T3509" s="181"/>
      <c r="AT3509" s="175" t="s">
        <v>264</v>
      </c>
      <c r="AU3509" s="175" t="s">
        <v>82</v>
      </c>
      <c r="AV3509" s="14" t="s">
        <v>82</v>
      </c>
      <c r="AW3509" s="14" t="s">
        <v>34</v>
      </c>
      <c r="AX3509" s="14" t="s">
        <v>73</v>
      </c>
      <c r="AY3509" s="175" t="s">
        <v>252</v>
      </c>
    </row>
    <row r="3510" spans="2:51" s="13" customFormat="1" ht="11.25">
      <c r="B3510" s="167"/>
      <c r="D3510" s="160" t="s">
        <v>264</v>
      </c>
      <c r="E3510" s="168" t="s">
        <v>3</v>
      </c>
      <c r="F3510" s="169" t="s">
        <v>8327</v>
      </c>
      <c r="H3510" s="168" t="s">
        <v>3</v>
      </c>
      <c r="I3510" s="170"/>
      <c r="L3510" s="167"/>
      <c r="M3510" s="171"/>
      <c r="N3510" s="172"/>
      <c r="O3510" s="172"/>
      <c r="P3510" s="172"/>
      <c r="Q3510" s="172"/>
      <c r="R3510" s="172"/>
      <c r="S3510" s="172"/>
      <c r="T3510" s="173"/>
      <c r="AT3510" s="168" t="s">
        <v>264</v>
      </c>
      <c r="AU3510" s="168" t="s">
        <v>82</v>
      </c>
      <c r="AV3510" s="13" t="s">
        <v>80</v>
      </c>
      <c r="AW3510" s="13" t="s">
        <v>34</v>
      </c>
      <c r="AX3510" s="13" t="s">
        <v>73</v>
      </c>
      <c r="AY3510" s="168" t="s">
        <v>252</v>
      </c>
    </row>
    <row r="3511" spans="2:51" s="14" customFormat="1" ht="11.25">
      <c r="B3511" s="174"/>
      <c r="D3511" s="160" t="s">
        <v>264</v>
      </c>
      <c r="E3511" s="175" t="s">
        <v>3</v>
      </c>
      <c r="F3511" s="176" t="s">
        <v>80</v>
      </c>
      <c r="H3511" s="177">
        <v>1</v>
      </c>
      <c r="I3511" s="178"/>
      <c r="L3511" s="174"/>
      <c r="M3511" s="179"/>
      <c r="N3511" s="180"/>
      <c r="O3511" s="180"/>
      <c r="P3511" s="180"/>
      <c r="Q3511" s="180"/>
      <c r="R3511" s="180"/>
      <c r="S3511" s="180"/>
      <c r="T3511" s="181"/>
      <c r="AT3511" s="175" t="s">
        <v>264</v>
      </c>
      <c r="AU3511" s="175" t="s">
        <v>82</v>
      </c>
      <c r="AV3511" s="14" t="s">
        <v>82</v>
      </c>
      <c r="AW3511" s="14" t="s">
        <v>34</v>
      </c>
      <c r="AX3511" s="14" t="s">
        <v>73</v>
      </c>
      <c r="AY3511" s="175" t="s">
        <v>252</v>
      </c>
    </row>
    <row r="3512" spans="2:51" s="13" customFormat="1" ht="11.25">
      <c r="B3512" s="167"/>
      <c r="D3512" s="160" t="s">
        <v>264</v>
      </c>
      <c r="E3512" s="168" t="s">
        <v>3</v>
      </c>
      <c r="F3512" s="169" t="s">
        <v>8327</v>
      </c>
      <c r="H3512" s="168" t="s">
        <v>3</v>
      </c>
      <c r="I3512" s="170"/>
      <c r="L3512" s="167"/>
      <c r="M3512" s="171"/>
      <c r="N3512" s="172"/>
      <c r="O3512" s="172"/>
      <c r="P3512" s="172"/>
      <c r="Q3512" s="172"/>
      <c r="R3512" s="172"/>
      <c r="S3512" s="172"/>
      <c r="T3512" s="173"/>
      <c r="AT3512" s="168" t="s">
        <v>264</v>
      </c>
      <c r="AU3512" s="168" t="s">
        <v>82</v>
      </c>
      <c r="AV3512" s="13" t="s">
        <v>80</v>
      </c>
      <c r="AW3512" s="13" t="s">
        <v>34</v>
      </c>
      <c r="AX3512" s="13" t="s">
        <v>73</v>
      </c>
      <c r="AY3512" s="168" t="s">
        <v>252</v>
      </c>
    </row>
    <row r="3513" spans="2:51" s="14" customFormat="1" ht="11.25">
      <c r="B3513" s="174"/>
      <c r="D3513" s="160" t="s">
        <v>264</v>
      </c>
      <c r="E3513" s="175" t="s">
        <v>3</v>
      </c>
      <c r="F3513" s="176" t="s">
        <v>80</v>
      </c>
      <c r="H3513" s="177">
        <v>1</v>
      </c>
      <c r="I3513" s="178"/>
      <c r="L3513" s="174"/>
      <c r="M3513" s="179"/>
      <c r="N3513" s="180"/>
      <c r="O3513" s="180"/>
      <c r="P3513" s="180"/>
      <c r="Q3513" s="180"/>
      <c r="R3513" s="180"/>
      <c r="S3513" s="180"/>
      <c r="T3513" s="181"/>
      <c r="AT3513" s="175" t="s">
        <v>264</v>
      </c>
      <c r="AU3513" s="175" t="s">
        <v>82</v>
      </c>
      <c r="AV3513" s="14" t="s">
        <v>82</v>
      </c>
      <c r="AW3513" s="14" t="s">
        <v>34</v>
      </c>
      <c r="AX3513" s="14" t="s">
        <v>73</v>
      </c>
      <c r="AY3513" s="175" t="s">
        <v>252</v>
      </c>
    </row>
    <row r="3514" spans="2:51" s="13" customFormat="1" ht="11.25">
      <c r="B3514" s="167"/>
      <c r="D3514" s="160" t="s">
        <v>264</v>
      </c>
      <c r="E3514" s="168" t="s">
        <v>3</v>
      </c>
      <c r="F3514" s="169" t="s">
        <v>8327</v>
      </c>
      <c r="H3514" s="168" t="s">
        <v>3</v>
      </c>
      <c r="I3514" s="170"/>
      <c r="L3514" s="167"/>
      <c r="M3514" s="171"/>
      <c r="N3514" s="172"/>
      <c r="O3514" s="172"/>
      <c r="P3514" s="172"/>
      <c r="Q3514" s="172"/>
      <c r="R3514" s="172"/>
      <c r="S3514" s="172"/>
      <c r="T3514" s="173"/>
      <c r="AT3514" s="168" t="s">
        <v>264</v>
      </c>
      <c r="AU3514" s="168" t="s">
        <v>82</v>
      </c>
      <c r="AV3514" s="13" t="s">
        <v>80</v>
      </c>
      <c r="AW3514" s="13" t="s">
        <v>34</v>
      </c>
      <c r="AX3514" s="13" t="s">
        <v>73</v>
      </c>
      <c r="AY3514" s="168" t="s">
        <v>252</v>
      </c>
    </row>
    <row r="3515" spans="2:51" s="14" customFormat="1" ht="11.25">
      <c r="B3515" s="174"/>
      <c r="D3515" s="160" t="s">
        <v>264</v>
      </c>
      <c r="E3515" s="175" t="s">
        <v>3</v>
      </c>
      <c r="F3515" s="176" t="s">
        <v>80</v>
      </c>
      <c r="H3515" s="177">
        <v>1</v>
      </c>
      <c r="I3515" s="178"/>
      <c r="L3515" s="174"/>
      <c r="M3515" s="179"/>
      <c r="N3515" s="180"/>
      <c r="O3515" s="180"/>
      <c r="P3515" s="180"/>
      <c r="Q3515" s="180"/>
      <c r="R3515" s="180"/>
      <c r="S3515" s="180"/>
      <c r="T3515" s="181"/>
      <c r="AT3515" s="175" t="s">
        <v>264</v>
      </c>
      <c r="AU3515" s="175" t="s">
        <v>82</v>
      </c>
      <c r="AV3515" s="14" t="s">
        <v>82</v>
      </c>
      <c r="AW3515" s="14" t="s">
        <v>34</v>
      </c>
      <c r="AX3515" s="14" t="s">
        <v>73</v>
      </c>
      <c r="AY3515" s="175" t="s">
        <v>252</v>
      </c>
    </row>
    <row r="3516" spans="2:51" s="13" customFormat="1" ht="11.25">
      <c r="B3516" s="167"/>
      <c r="D3516" s="160" t="s">
        <v>264</v>
      </c>
      <c r="E3516" s="168" t="s">
        <v>3</v>
      </c>
      <c r="F3516" s="169" t="s">
        <v>8327</v>
      </c>
      <c r="H3516" s="168" t="s">
        <v>3</v>
      </c>
      <c r="I3516" s="170"/>
      <c r="L3516" s="167"/>
      <c r="M3516" s="171"/>
      <c r="N3516" s="172"/>
      <c r="O3516" s="172"/>
      <c r="P3516" s="172"/>
      <c r="Q3516" s="172"/>
      <c r="R3516" s="172"/>
      <c r="S3516" s="172"/>
      <c r="T3516" s="173"/>
      <c r="AT3516" s="168" t="s">
        <v>264</v>
      </c>
      <c r="AU3516" s="168" t="s">
        <v>82</v>
      </c>
      <c r="AV3516" s="13" t="s">
        <v>80</v>
      </c>
      <c r="AW3516" s="13" t="s">
        <v>34</v>
      </c>
      <c r="AX3516" s="13" t="s">
        <v>73</v>
      </c>
      <c r="AY3516" s="168" t="s">
        <v>252</v>
      </c>
    </row>
    <row r="3517" spans="2:51" s="14" customFormat="1" ht="11.25">
      <c r="B3517" s="174"/>
      <c r="D3517" s="160" t="s">
        <v>264</v>
      </c>
      <c r="E3517" s="175" t="s">
        <v>3</v>
      </c>
      <c r="F3517" s="176" t="s">
        <v>80</v>
      </c>
      <c r="H3517" s="177">
        <v>1</v>
      </c>
      <c r="I3517" s="178"/>
      <c r="L3517" s="174"/>
      <c r="M3517" s="179"/>
      <c r="N3517" s="180"/>
      <c r="O3517" s="180"/>
      <c r="P3517" s="180"/>
      <c r="Q3517" s="180"/>
      <c r="R3517" s="180"/>
      <c r="S3517" s="180"/>
      <c r="T3517" s="181"/>
      <c r="AT3517" s="175" t="s">
        <v>264</v>
      </c>
      <c r="AU3517" s="175" t="s">
        <v>82</v>
      </c>
      <c r="AV3517" s="14" t="s">
        <v>82</v>
      </c>
      <c r="AW3517" s="14" t="s">
        <v>34</v>
      </c>
      <c r="AX3517" s="14" t="s">
        <v>73</v>
      </c>
      <c r="AY3517" s="175" t="s">
        <v>252</v>
      </c>
    </row>
    <row r="3518" spans="2:51" s="13" customFormat="1" ht="11.25">
      <c r="B3518" s="167"/>
      <c r="D3518" s="160" t="s">
        <v>264</v>
      </c>
      <c r="E3518" s="168" t="s">
        <v>3</v>
      </c>
      <c r="F3518" s="169" t="s">
        <v>8327</v>
      </c>
      <c r="H3518" s="168" t="s">
        <v>3</v>
      </c>
      <c r="I3518" s="170"/>
      <c r="L3518" s="167"/>
      <c r="M3518" s="171"/>
      <c r="N3518" s="172"/>
      <c r="O3518" s="172"/>
      <c r="P3518" s="172"/>
      <c r="Q3518" s="172"/>
      <c r="R3518" s="172"/>
      <c r="S3518" s="172"/>
      <c r="T3518" s="173"/>
      <c r="AT3518" s="168" t="s">
        <v>264</v>
      </c>
      <c r="AU3518" s="168" t="s">
        <v>82</v>
      </c>
      <c r="AV3518" s="13" t="s">
        <v>80</v>
      </c>
      <c r="AW3518" s="13" t="s">
        <v>34</v>
      </c>
      <c r="AX3518" s="13" t="s">
        <v>73</v>
      </c>
      <c r="AY3518" s="168" t="s">
        <v>252</v>
      </c>
    </row>
    <row r="3519" spans="2:51" s="14" customFormat="1" ht="11.25">
      <c r="B3519" s="174"/>
      <c r="D3519" s="160" t="s">
        <v>264</v>
      </c>
      <c r="E3519" s="175" t="s">
        <v>3</v>
      </c>
      <c r="F3519" s="176" t="s">
        <v>80</v>
      </c>
      <c r="H3519" s="177">
        <v>1</v>
      </c>
      <c r="I3519" s="178"/>
      <c r="L3519" s="174"/>
      <c r="M3519" s="179"/>
      <c r="N3519" s="180"/>
      <c r="O3519" s="180"/>
      <c r="P3519" s="180"/>
      <c r="Q3519" s="180"/>
      <c r="R3519" s="180"/>
      <c r="S3519" s="180"/>
      <c r="T3519" s="181"/>
      <c r="AT3519" s="175" t="s">
        <v>264</v>
      </c>
      <c r="AU3519" s="175" t="s">
        <v>82</v>
      </c>
      <c r="AV3519" s="14" t="s">
        <v>82</v>
      </c>
      <c r="AW3519" s="14" t="s">
        <v>34</v>
      </c>
      <c r="AX3519" s="14" t="s">
        <v>73</v>
      </c>
      <c r="AY3519" s="175" t="s">
        <v>252</v>
      </c>
    </row>
    <row r="3520" spans="2:51" s="13" customFormat="1" ht="11.25">
      <c r="B3520" s="167"/>
      <c r="D3520" s="160" t="s">
        <v>264</v>
      </c>
      <c r="E3520" s="168" t="s">
        <v>3</v>
      </c>
      <c r="F3520" s="169" t="s">
        <v>8327</v>
      </c>
      <c r="H3520" s="168" t="s">
        <v>3</v>
      </c>
      <c r="I3520" s="170"/>
      <c r="L3520" s="167"/>
      <c r="M3520" s="171"/>
      <c r="N3520" s="172"/>
      <c r="O3520" s="172"/>
      <c r="P3520" s="172"/>
      <c r="Q3520" s="172"/>
      <c r="R3520" s="172"/>
      <c r="S3520" s="172"/>
      <c r="T3520" s="173"/>
      <c r="AT3520" s="168" t="s">
        <v>264</v>
      </c>
      <c r="AU3520" s="168" t="s">
        <v>82</v>
      </c>
      <c r="AV3520" s="13" t="s">
        <v>80</v>
      </c>
      <c r="AW3520" s="13" t="s">
        <v>34</v>
      </c>
      <c r="AX3520" s="13" t="s">
        <v>73</v>
      </c>
      <c r="AY3520" s="168" t="s">
        <v>252</v>
      </c>
    </row>
    <row r="3521" spans="2:51" s="14" customFormat="1" ht="11.25">
      <c r="B3521" s="174"/>
      <c r="D3521" s="160" t="s">
        <v>264</v>
      </c>
      <c r="E3521" s="175" t="s">
        <v>3</v>
      </c>
      <c r="F3521" s="176" t="s">
        <v>80</v>
      </c>
      <c r="H3521" s="177">
        <v>1</v>
      </c>
      <c r="I3521" s="178"/>
      <c r="L3521" s="174"/>
      <c r="M3521" s="179"/>
      <c r="N3521" s="180"/>
      <c r="O3521" s="180"/>
      <c r="P3521" s="180"/>
      <c r="Q3521" s="180"/>
      <c r="R3521" s="180"/>
      <c r="S3521" s="180"/>
      <c r="T3521" s="181"/>
      <c r="AT3521" s="175" t="s">
        <v>264</v>
      </c>
      <c r="AU3521" s="175" t="s">
        <v>82</v>
      </c>
      <c r="AV3521" s="14" t="s">
        <v>82</v>
      </c>
      <c r="AW3521" s="14" t="s">
        <v>34</v>
      </c>
      <c r="AX3521" s="14" t="s">
        <v>73</v>
      </c>
      <c r="AY3521" s="175" t="s">
        <v>252</v>
      </c>
    </row>
    <row r="3522" spans="2:51" s="13" customFormat="1" ht="11.25">
      <c r="B3522" s="167"/>
      <c r="D3522" s="160" t="s">
        <v>264</v>
      </c>
      <c r="E3522" s="168" t="s">
        <v>3</v>
      </c>
      <c r="F3522" s="169" t="s">
        <v>8327</v>
      </c>
      <c r="H3522" s="168" t="s">
        <v>3</v>
      </c>
      <c r="I3522" s="170"/>
      <c r="L3522" s="167"/>
      <c r="M3522" s="171"/>
      <c r="N3522" s="172"/>
      <c r="O3522" s="172"/>
      <c r="P3522" s="172"/>
      <c r="Q3522" s="172"/>
      <c r="R3522" s="172"/>
      <c r="S3522" s="172"/>
      <c r="T3522" s="173"/>
      <c r="AT3522" s="168" t="s">
        <v>264</v>
      </c>
      <c r="AU3522" s="168" t="s">
        <v>82</v>
      </c>
      <c r="AV3522" s="13" t="s">
        <v>80</v>
      </c>
      <c r="AW3522" s="13" t="s">
        <v>34</v>
      </c>
      <c r="AX3522" s="13" t="s">
        <v>73</v>
      </c>
      <c r="AY3522" s="168" t="s">
        <v>252</v>
      </c>
    </row>
    <row r="3523" spans="2:51" s="14" customFormat="1" ht="11.25">
      <c r="B3523" s="174"/>
      <c r="D3523" s="160" t="s">
        <v>264</v>
      </c>
      <c r="E3523" s="175" t="s">
        <v>3</v>
      </c>
      <c r="F3523" s="176" t="s">
        <v>80</v>
      </c>
      <c r="H3523" s="177">
        <v>1</v>
      </c>
      <c r="I3523" s="178"/>
      <c r="L3523" s="174"/>
      <c r="M3523" s="179"/>
      <c r="N3523" s="180"/>
      <c r="O3523" s="180"/>
      <c r="P3523" s="180"/>
      <c r="Q3523" s="180"/>
      <c r="R3523" s="180"/>
      <c r="S3523" s="180"/>
      <c r="T3523" s="181"/>
      <c r="AT3523" s="175" t="s">
        <v>264</v>
      </c>
      <c r="AU3523" s="175" t="s">
        <v>82</v>
      </c>
      <c r="AV3523" s="14" t="s">
        <v>82</v>
      </c>
      <c r="AW3523" s="14" t="s">
        <v>34</v>
      </c>
      <c r="AX3523" s="14" t="s">
        <v>73</v>
      </c>
      <c r="AY3523" s="175" t="s">
        <v>252</v>
      </c>
    </row>
    <row r="3524" spans="2:51" s="13" customFormat="1" ht="11.25">
      <c r="B3524" s="167"/>
      <c r="D3524" s="160" t="s">
        <v>264</v>
      </c>
      <c r="E3524" s="168" t="s">
        <v>3</v>
      </c>
      <c r="F3524" s="169" t="s">
        <v>8328</v>
      </c>
      <c r="H3524" s="168" t="s">
        <v>3</v>
      </c>
      <c r="I3524" s="170"/>
      <c r="L3524" s="167"/>
      <c r="M3524" s="171"/>
      <c r="N3524" s="172"/>
      <c r="O3524" s="172"/>
      <c r="P3524" s="172"/>
      <c r="Q3524" s="172"/>
      <c r="R3524" s="172"/>
      <c r="S3524" s="172"/>
      <c r="T3524" s="173"/>
      <c r="AT3524" s="168" t="s">
        <v>264</v>
      </c>
      <c r="AU3524" s="168" t="s">
        <v>82</v>
      </c>
      <c r="AV3524" s="13" t="s">
        <v>80</v>
      </c>
      <c r="AW3524" s="13" t="s">
        <v>34</v>
      </c>
      <c r="AX3524" s="13" t="s">
        <v>73</v>
      </c>
      <c r="AY3524" s="168" t="s">
        <v>252</v>
      </c>
    </row>
    <row r="3525" spans="2:51" s="14" customFormat="1" ht="11.25">
      <c r="B3525" s="174"/>
      <c r="D3525" s="160" t="s">
        <v>264</v>
      </c>
      <c r="E3525" s="175" t="s">
        <v>3</v>
      </c>
      <c r="F3525" s="176" t="s">
        <v>80</v>
      </c>
      <c r="H3525" s="177">
        <v>1</v>
      </c>
      <c r="I3525" s="178"/>
      <c r="L3525" s="174"/>
      <c r="M3525" s="179"/>
      <c r="N3525" s="180"/>
      <c r="O3525" s="180"/>
      <c r="P3525" s="180"/>
      <c r="Q3525" s="180"/>
      <c r="R3525" s="180"/>
      <c r="S3525" s="180"/>
      <c r="T3525" s="181"/>
      <c r="AT3525" s="175" t="s">
        <v>264</v>
      </c>
      <c r="AU3525" s="175" t="s">
        <v>82</v>
      </c>
      <c r="AV3525" s="14" t="s">
        <v>82</v>
      </c>
      <c r="AW3525" s="14" t="s">
        <v>34</v>
      </c>
      <c r="AX3525" s="14" t="s">
        <v>73</v>
      </c>
      <c r="AY3525" s="175" t="s">
        <v>252</v>
      </c>
    </row>
    <row r="3526" spans="2:51" s="13" customFormat="1" ht="11.25">
      <c r="B3526" s="167"/>
      <c r="D3526" s="160" t="s">
        <v>264</v>
      </c>
      <c r="E3526" s="168" t="s">
        <v>3</v>
      </c>
      <c r="F3526" s="169" t="s">
        <v>8328</v>
      </c>
      <c r="H3526" s="168" t="s">
        <v>3</v>
      </c>
      <c r="I3526" s="170"/>
      <c r="L3526" s="167"/>
      <c r="M3526" s="171"/>
      <c r="N3526" s="172"/>
      <c r="O3526" s="172"/>
      <c r="P3526" s="172"/>
      <c r="Q3526" s="172"/>
      <c r="R3526" s="172"/>
      <c r="S3526" s="172"/>
      <c r="T3526" s="173"/>
      <c r="AT3526" s="168" t="s">
        <v>264</v>
      </c>
      <c r="AU3526" s="168" t="s">
        <v>82</v>
      </c>
      <c r="AV3526" s="13" t="s">
        <v>80</v>
      </c>
      <c r="AW3526" s="13" t="s">
        <v>34</v>
      </c>
      <c r="AX3526" s="13" t="s">
        <v>73</v>
      </c>
      <c r="AY3526" s="168" t="s">
        <v>252</v>
      </c>
    </row>
    <row r="3527" spans="2:51" s="14" customFormat="1" ht="11.25">
      <c r="B3527" s="174"/>
      <c r="D3527" s="160" t="s">
        <v>264</v>
      </c>
      <c r="E3527" s="175" t="s">
        <v>3</v>
      </c>
      <c r="F3527" s="176" t="s">
        <v>80</v>
      </c>
      <c r="H3527" s="177">
        <v>1</v>
      </c>
      <c r="I3527" s="178"/>
      <c r="L3527" s="174"/>
      <c r="M3527" s="179"/>
      <c r="N3527" s="180"/>
      <c r="O3527" s="180"/>
      <c r="P3527" s="180"/>
      <c r="Q3527" s="180"/>
      <c r="R3527" s="180"/>
      <c r="S3527" s="180"/>
      <c r="T3527" s="181"/>
      <c r="AT3527" s="175" t="s">
        <v>264</v>
      </c>
      <c r="AU3527" s="175" t="s">
        <v>82</v>
      </c>
      <c r="AV3527" s="14" t="s">
        <v>82</v>
      </c>
      <c r="AW3527" s="14" t="s">
        <v>34</v>
      </c>
      <c r="AX3527" s="14" t="s">
        <v>73</v>
      </c>
      <c r="AY3527" s="175" t="s">
        <v>252</v>
      </c>
    </row>
    <row r="3528" spans="2:51" s="13" customFormat="1" ht="11.25">
      <c r="B3528" s="167"/>
      <c r="D3528" s="160" t="s">
        <v>264</v>
      </c>
      <c r="E3528" s="168" t="s">
        <v>3</v>
      </c>
      <c r="F3528" s="169" t="s">
        <v>8328</v>
      </c>
      <c r="H3528" s="168" t="s">
        <v>3</v>
      </c>
      <c r="I3528" s="170"/>
      <c r="L3528" s="167"/>
      <c r="M3528" s="171"/>
      <c r="N3528" s="172"/>
      <c r="O3528" s="172"/>
      <c r="P3528" s="172"/>
      <c r="Q3528" s="172"/>
      <c r="R3528" s="172"/>
      <c r="S3528" s="172"/>
      <c r="T3528" s="173"/>
      <c r="AT3528" s="168" t="s">
        <v>264</v>
      </c>
      <c r="AU3528" s="168" t="s">
        <v>82</v>
      </c>
      <c r="AV3528" s="13" t="s">
        <v>80</v>
      </c>
      <c r="AW3528" s="13" t="s">
        <v>34</v>
      </c>
      <c r="AX3528" s="13" t="s">
        <v>73</v>
      </c>
      <c r="AY3528" s="168" t="s">
        <v>252</v>
      </c>
    </row>
    <row r="3529" spans="2:51" s="14" customFormat="1" ht="11.25">
      <c r="B3529" s="174"/>
      <c r="D3529" s="160" t="s">
        <v>264</v>
      </c>
      <c r="E3529" s="175" t="s">
        <v>3</v>
      </c>
      <c r="F3529" s="176" t="s">
        <v>80</v>
      </c>
      <c r="H3529" s="177">
        <v>1</v>
      </c>
      <c r="I3529" s="178"/>
      <c r="L3529" s="174"/>
      <c r="M3529" s="179"/>
      <c r="N3529" s="180"/>
      <c r="O3529" s="180"/>
      <c r="P3529" s="180"/>
      <c r="Q3529" s="180"/>
      <c r="R3529" s="180"/>
      <c r="S3529" s="180"/>
      <c r="T3529" s="181"/>
      <c r="AT3529" s="175" t="s">
        <v>264</v>
      </c>
      <c r="AU3529" s="175" t="s">
        <v>82</v>
      </c>
      <c r="AV3529" s="14" t="s">
        <v>82</v>
      </c>
      <c r="AW3529" s="14" t="s">
        <v>34</v>
      </c>
      <c r="AX3529" s="14" t="s">
        <v>73</v>
      </c>
      <c r="AY3529" s="175" t="s">
        <v>252</v>
      </c>
    </row>
    <row r="3530" spans="2:51" s="13" customFormat="1" ht="11.25">
      <c r="B3530" s="167"/>
      <c r="D3530" s="160" t="s">
        <v>264</v>
      </c>
      <c r="E3530" s="168" t="s">
        <v>3</v>
      </c>
      <c r="F3530" s="169" t="s">
        <v>8329</v>
      </c>
      <c r="H3530" s="168" t="s">
        <v>3</v>
      </c>
      <c r="I3530" s="170"/>
      <c r="L3530" s="167"/>
      <c r="M3530" s="171"/>
      <c r="N3530" s="172"/>
      <c r="O3530" s="172"/>
      <c r="P3530" s="172"/>
      <c r="Q3530" s="172"/>
      <c r="R3530" s="172"/>
      <c r="S3530" s="172"/>
      <c r="T3530" s="173"/>
      <c r="AT3530" s="168" t="s">
        <v>264</v>
      </c>
      <c r="AU3530" s="168" t="s">
        <v>82</v>
      </c>
      <c r="AV3530" s="13" t="s">
        <v>80</v>
      </c>
      <c r="AW3530" s="13" t="s">
        <v>34</v>
      </c>
      <c r="AX3530" s="13" t="s">
        <v>73</v>
      </c>
      <c r="AY3530" s="168" t="s">
        <v>252</v>
      </c>
    </row>
    <row r="3531" spans="2:51" s="14" customFormat="1" ht="11.25">
      <c r="B3531" s="174"/>
      <c r="D3531" s="160" t="s">
        <v>264</v>
      </c>
      <c r="E3531" s="175" t="s">
        <v>3</v>
      </c>
      <c r="F3531" s="176" t="s">
        <v>80</v>
      </c>
      <c r="H3531" s="177">
        <v>1</v>
      </c>
      <c r="I3531" s="178"/>
      <c r="L3531" s="174"/>
      <c r="M3531" s="179"/>
      <c r="N3531" s="180"/>
      <c r="O3531" s="180"/>
      <c r="P3531" s="180"/>
      <c r="Q3531" s="180"/>
      <c r="R3531" s="180"/>
      <c r="S3531" s="180"/>
      <c r="T3531" s="181"/>
      <c r="AT3531" s="175" t="s">
        <v>264</v>
      </c>
      <c r="AU3531" s="175" t="s">
        <v>82</v>
      </c>
      <c r="AV3531" s="14" t="s">
        <v>82</v>
      </c>
      <c r="AW3531" s="14" t="s">
        <v>34</v>
      </c>
      <c r="AX3531" s="14" t="s">
        <v>73</v>
      </c>
      <c r="AY3531" s="175" t="s">
        <v>252</v>
      </c>
    </row>
    <row r="3532" spans="2:51" s="13" customFormat="1" ht="11.25">
      <c r="B3532" s="167"/>
      <c r="D3532" s="160" t="s">
        <v>264</v>
      </c>
      <c r="E3532" s="168" t="s">
        <v>3</v>
      </c>
      <c r="F3532" s="169" t="s">
        <v>8329</v>
      </c>
      <c r="H3532" s="168" t="s">
        <v>3</v>
      </c>
      <c r="I3532" s="170"/>
      <c r="L3532" s="167"/>
      <c r="M3532" s="171"/>
      <c r="N3532" s="172"/>
      <c r="O3532" s="172"/>
      <c r="P3532" s="172"/>
      <c r="Q3532" s="172"/>
      <c r="R3532" s="172"/>
      <c r="S3532" s="172"/>
      <c r="T3532" s="173"/>
      <c r="AT3532" s="168" t="s">
        <v>264</v>
      </c>
      <c r="AU3532" s="168" t="s">
        <v>82</v>
      </c>
      <c r="AV3532" s="13" t="s">
        <v>80</v>
      </c>
      <c r="AW3532" s="13" t="s">
        <v>34</v>
      </c>
      <c r="AX3532" s="13" t="s">
        <v>73</v>
      </c>
      <c r="AY3532" s="168" t="s">
        <v>252</v>
      </c>
    </row>
    <row r="3533" spans="2:51" s="14" customFormat="1" ht="11.25">
      <c r="B3533" s="174"/>
      <c r="D3533" s="160" t="s">
        <v>264</v>
      </c>
      <c r="E3533" s="175" t="s">
        <v>3</v>
      </c>
      <c r="F3533" s="176" t="s">
        <v>80</v>
      </c>
      <c r="H3533" s="177">
        <v>1</v>
      </c>
      <c r="I3533" s="178"/>
      <c r="L3533" s="174"/>
      <c r="M3533" s="179"/>
      <c r="N3533" s="180"/>
      <c r="O3533" s="180"/>
      <c r="P3533" s="180"/>
      <c r="Q3533" s="180"/>
      <c r="R3533" s="180"/>
      <c r="S3533" s="180"/>
      <c r="T3533" s="181"/>
      <c r="AT3533" s="175" t="s">
        <v>264</v>
      </c>
      <c r="AU3533" s="175" t="s">
        <v>82</v>
      </c>
      <c r="AV3533" s="14" t="s">
        <v>82</v>
      </c>
      <c r="AW3533" s="14" t="s">
        <v>34</v>
      </c>
      <c r="AX3533" s="14" t="s">
        <v>73</v>
      </c>
      <c r="AY3533" s="175" t="s">
        <v>252</v>
      </c>
    </row>
    <row r="3534" spans="2:51" s="13" customFormat="1" ht="11.25">
      <c r="B3534" s="167"/>
      <c r="D3534" s="160" t="s">
        <v>264</v>
      </c>
      <c r="E3534" s="168" t="s">
        <v>3</v>
      </c>
      <c r="F3534" s="169" t="s">
        <v>8329</v>
      </c>
      <c r="H3534" s="168" t="s">
        <v>3</v>
      </c>
      <c r="I3534" s="170"/>
      <c r="L3534" s="167"/>
      <c r="M3534" s="171"/>
      <c r="N3534" s="172"/>
      <c r="O3534" s="172"/>
      <c r="P3534" s="172"/>
      <c r="Q3534" s="172"/>
      <c r="R3534" s="172"/>
      <c r="S3534" s="172"/>
      <c r="T3534" s="173"/>
      <c r="AT3534" s="168" t="s">
        <v>264</v>
      </c>
      <c r="AU3534" s="168" t="s">
        <v>82</v>
      </c>
      <c r="AV3534" s="13" t="s">
        <v>80</v>
      </c>
      <c r="AW3534" s="13" t="s">
        <v>34</v>
      </c>
      <c r="AX3534" s="13" t="s">
        <v>73</v>
      </c>
      <c r="AY3534" s="168" t="s">
        <v>252</v>
      </c>
    </row>
    <row r="3535" spans="2:51" s="14" customFormat="1" ht="11.25">
      <c r="B3535" s="174"/>
      <c r="D3535" s="160" t="s">
        <v>264</v>
      </c>
      <c r="E3535" s="175" t="s">
        <v>3</v>
      </c>
      <c r="F3535" s="176" t="s">
        <v>80</v>
      </c>
      <c r="H3535" s="177">
        <v>1</v>
      </c>
      <c r="I3535" s="178"/>
      <c r="L3535" s="174"/>
      <c r="M3535" s="179"/>
      <c r="N3535" s="180"/>
      <c r="O3535" s="180"/>
      <c r="P3535" s="180"/>
      <c r="Q3535" s="180"/>
      <c r="R3535" s="180"/>
      <c r="S3535" s="180"/>
      <c r="T3535" s="181"/>
      <c r="AT3535" s="175" t="s">
        <v>264</v>
      </c>
      <c r="AU3535" s="175" t="s">
        <v>82</v>
      </c>
      <c r="AV3535" s="14" t="s">
        <v>82</v>
      </c>
      <c r="AW3535" s="14" t="s">
        <v>34</v>
      </c>
      <c r="AX3535" s="14" t="s">
        <v>73</v>
      </c>
      <c r="AY3535" s="175" t="s">
        <v>252</v>
      </c>
    </row>
    <row r="3536" spans="2:51" s="13" customFormat="1" ht="11.25">
      <c r="B3536" s="167"/>
      <c r="D3536" s="160" t="s">
        <v>264</v>
      </c>
      <c r="E3536" s="168" t="s">
        <v>3</v>
      </c>
      <c r="F3536" s="169" t="s">
        <v>8330</v>
      </c>
      <c r="H3536" s="168" t="s">
        <v>3</v>
      </c>
      <c r="I3536" s="170"/>
      <c r="L3536" s="167"/>
      <c r="M3536" s="171"/>
      <c r="N3536" s="172"/>
      <c r="O3536" s="172"/>
      <c r="P3536" s="172"/>
      <c r="Q3536" s="172"/>
      <c r="R3536" s="172"/>
      <c r="S3536" s="172"/>
      <c r="T3536" s="173"/>
      <c r="AT3536" s="168" t="s">
        <v>264</v>
      </c>
      <c r="AU3536" s="168" t="s">
        <v>82</v>
      </c>
      <c r="AV3536" s="13" t="s">
        <v>80</v>
      </c>
      <c r="AW3536" s="13" t="s">
        <v>34</v>
      </c>
      <c r="AX3536" s="13" t="s">
        <v>73</v>
      </c>
      <c r="AY3536" s="168" t="s">
        <v>252</v>
      </c>
    </row>
    <row r="3537" spans="2:51" s="14" customFormat="1" ht="11.25">
      <c r="B3537" s="174"/>
      <c r="D3537" s="160" t="s">
        <v>264</v>
      </c>
      <c r="E3537" s="175" t="s">
        <v>3</v>
      </c>
      <c r="F3537" s="176" t="s">
        <v>80</v>
      </c>
      <c r="H3537" s="177">
        <v>1</v>
      </c>
      <c r="I3537" s="178"/>
      <c r="L3537" s="174"/>
      <c r="M3537" s="179"/>
      <c r="N3537" s="180"/>
      <c r="O3537" s="180"/>
      <c r="P3537" s="180"/>
      <c r="Q3537" s="180"/>
      <c r="R3537" s="180"/>
      <c r="S3537" s="180"/>
      <c r="T3537" s="181"/>
      <c r="AT3537" s="175" t="s">
        <v>264</v>
      </c>
      <c r="AU3537" s="175" t="s">
        <v>82</v>
      </c>
      <c r="AV3537" s="14" t="s">
        <v>82</v>
      </c>
      <c r="AW3537" s="14" t="s">
        <v>34</v>
      </c>
      <c r="AX3537" s="14" t="s">
        <v>73</v>
      </c>
      <c r="AY3537" s="175" t="s">
        <v>252</v>
      </c>
    </row>
    <row r="3538" spans="2:51" s="13" customFormat="1" ht="11.25">
      <c r="B3538" s="167"/>
      <c r="D3538" s="160" t="s">
        <v>264</v>
      </c>
      <c r="E3538" s="168" t="s">
        <v>3</v>
      </c>
      <c r="F3538" s="169" t="s">
        <v>8330</v>
      </c>
      <c r="H3538" s="168" t="s">
        <v>3</v>
      </c>
      <c r="I3538" s="170"/>
      <c r="L3538" s="167"/>
      <c r="M3538" s="171"/>
      <c r="N3538" s="172"/>
      <c r="O3538" s="172"/>
      <c r="P3538" s="172"/>
      <c r="Q3538" s="172"/>
      <c r="R3538" s="172"/>
      <c r="S3538" s="172"/>
      <c r="T3538" s="173"/>
      <c r="AT3538" s="168" t="s">
        <v>264</v>
      </c>
      <c r="AU3538" s="168" t="s">
        <v>82</v>
      </c>
      <c r="AV3538" s="13" t="s">
        <v>80</v>
      </c>
      <c r="AW3538" s="13" t="s">
        <v>34</v>
      </c>
      <c r="AX3538" s="13" t="s">
        <v>73</v>
      </c>
      <c r="AY3538" s="168" t="s">
        <v>252</v>
      </c>
    </row>
    <row r="3539" spans="2:51" s="14" customFormat="1" ht="11.25">
      <c r="B3539" s="174"/>
      <c r="D3539" s="160" t="s">
        <v>264</v>
      </c>
      <c r="E3539" s="175" t="s">
        <v>3</v>
      </c>
      <c r="F3539" s="176" t="s">
        <v>80</v>
      </c>
      <c r="H3539" s="177">
        <v>1</v>
      </c>
      <c r="I3539" s="178"/>
      <c r="L3539" s="174"/>
      <c r="M3539" s="179"/>
      <c r="N3539" s="180"/>
      <c r="O3539" s="180"/>
      <c r="P3539" s="180"/>
      <c r="Q3539" s="180"/>
      <c r="R3539" s="180"/>
      <c r="S3539" s="180"/>
      <c r="T3539" s="181"/>
      <c r="AT3539" s="175" t="s">
        <v>264</v>
      </c>
      <c r="AU3539" s="175" t="s">
        <v>82</v>
      </c>
      <c r="AV3539" s="14" t="s">
        <v>82</v>
      </c>
      <c r="AW3539" s="14" t="s">
        <v>34</v>
      </c>
      <c r="AX3539" s="14" t="s">
        <v>73</v>
      </c>
      <c r="AY3539" s="175" t="s">
        <v>252</v>
      </c>
    </row>
    <row r="3540" spans="2:51" s="13" customFormat="1" ht="11.25">
      <c r="B3540" s="167"/>
      <c r="D3540" s="160" t="s">
        <v>264</v>
      </c>
      <c r="E3540" s="168" t="s">
        <v>3</v>
      </c>
      <c r="F3540" s="169" t="s">
        <v>8330</v>
      </c>
      <c r="H3540" s="168" t="s">
        <v>3</v>
      </c>
      <c r="I3540" s="170"/>
      <c r="L3540" s="167"/>
      <c r="M3540" s="171"/>
      <c r="N3540" s="172"/>
      <c r="O3540" s="172"/>
      <c r="P3540" s="172"/>
      <c r="Q3540" s="172"/>
      <c r="R3540" s="172"/>
      <c r="S3540" s="172"/>
      <c r="T3540" s="173"/>
      <c r="AT3540" s="168" t="s">
        <v>264</v>
      </c>
      <c r="AU3540" s="168" t="s">
        <v>82</v>
      </c>
      <c r="AV3540" s="13" t="s">
        <v>80</v>
      </c>
      <c r="AW3540" s="13" t="s">
        <v>34</v>
      </c>
      <c r="AX3540" s="13" t="s">
        <v>73</v>
      </c>
      <c r="AY3540" s="168" t="s">
        <v>252</v>
      </c>
    </row>
    <row r="3541" spans="2:51" s="14" customFormat="1" ht="11.25">
      <c r="B3541" s="174"/>
      <c r="D3541" s="160" t="s">
        <v>264</v>
      </c>
      <c r="E3541" s="175" t="s">
        <v>3</v>
      </c>
      <c r="F3541" s="176" t="s">
        <v>80</v>
      </c>
      <c r="H3541" s="177">
        <v>1</v>
      </c>
      <c r="I3541" s="178"/>
      <c r="L3541" s="174"/>
      <c r="M3541" s="179"/>
      <c r="N3541" s="180"/>
      <c r="O3541" s="180"/>
      <c r="P3541" s="180"/>
      <c r="Q3541" s="180"/>
      <c r="R3541" s="180"/>
      <c r="S3541" s="180"/>
      <c r="T3541" s="181"/>
      <c r="AT3541" s="175" t="s">
        <v>264</v>
      </c>
      <c r="AU3541" s="175" t="s">
        <v>82</v>
      </c>
      <c r="AV3541" s="14" t="s">
        <v>82</v>
      </c>
      <c r="AW3541" s="14" t="s">
        <v>34</v>
      </c>
      <c r="AX3541" s="14" t="s">
        <v>73</v>
      </c>
      <c r="AY3541" s="175" t="s">
        <v>252</v>
      </c>
    </row>
    <row r="3542" spans="2:51" s="13" customFormat="1" ht="11.25">
      <c r="B3542" s="167"/>
      <c r="D3542" s="160" t="s">
        <v>264</v>
      </c>
      <c r="E3542" s="168" t="s">
        <v>3</v>
      </c>
      <c r="F3542" s="169" t="s">
        <v>8331</v>
      </c>
      <c r="H3542" s="168" t="s">
        <v>3</v>
      </c>
      <c r="I3542" s="170"/>
      <c r="L3542" s="167"/>
      <c r="M3542" s="171"/>
      <c r="N3542" s="172"/>
      <c r="O3542" s="172"/>
      <c r="P3542" s="172"/>
      <c r="Q3542" s="172"/>
      <c r="R3542" s="172"/>
      <c r="S3542" s="172"/>
      <c r="T3542" s="173"/>
      <c r="AT3542" s="168" t="s">
        <v>264</v>
      </c>
      <c r="AU3542" s="168" t="s">
        <v>82</v>
      </c>
      <c r="AV3542" s="13" t="s">
        <v>80</v>
      </c>
      <c r="AW3542" s="13" t="s">
        <v>34</v>
      </c>
      <c r="AX3542" s="13" t="s">
        <v>73</v>
      </c>
      <c r="AY3542" s="168" t="s">
        <v>252</v>
      </c>
    </row>
    <row r="3543" spans="2:51" s="14" customFormat="1" ht="11.25">
      <c r="B3543" s="174"/>
      <c r="D3543" s="160" t="s">
        <v>264</v>
      </c>
      <c r="E3543" s="175" t="s">
        <v>3</v>
      </c>
      <c r="F3543" s="176" t="s">
        <v>80</v>
      </c>
      <c r="H3543" s="177">
        <v>1</v>
      </c>
      <c r="I3543" s="178"/>
      <c r="L3543" s="174"/>
      <c r="M3543" s="179"/>
      <c r="N3543" s="180"/>
      <c r="O3543" s="180"/>
      <c r="P3543" s="180"/>
      <c r="Q3543" s="180"/>
      <c r="R3543" s="180"/>
      <c r="S3543" s="180"/>
      <c r="T3543" s="181"/>
      <c r="AT3543" s="175" t="s">
        <v>264</v>
      </c>
      <c r="AU3543" s="175" t="s">
        <v>82</v>
      </c>
      <c r="AV3543" s="14" t="s">
        <v>82</v>
      </c>
      <c r="AW3543" s="14" t="s">
        <v>34</v>
      </c>
      <c r="AX3543" s="14" t="s">
        <v>73</v>
      </c>
      <c r="AY3543" s="175" t="s">
        <v>252</v>
      </c>
    </row>
    <row r="3544" spans="2:51" s="13" customFormat="1" ht="11.25">
      <c r="B3544" s="167"/>
      <c r="D3544" s="160" t="s">
        <v>264</v>
      </c>
      <c r="E3544" s="168" t="s">
        <v>3</v>
      </c>
      <c r="F3544" s="169" t="s">
        <v>8331</v>
      </c>
      <c r="H3544" s="168" t="s">
        <v>3</v>
      </c>
      <c r="I3544" s="170"/>
      <c r="L3544" s="167"/>
      <c r="M3544" s="171"/>
      <c r="N3544" s="172"/>
      <c r="O3544" s="172"/>
      <c r="P3544" s="172"/>
      <c r="Q3544" s="172"/>
      <c r="R3544" s="172"/>
      <c r="S3544" s="172"/>
      <c r="T3544" s="173"/>
      <c r="AT3544" s="168" t="s">
        <v>264</v>
      </c>
      <c r="AU3544" s="168" t="s">
        <v>82</v>
      </c>
      <c r="AV3544" s="13" t="s">
        <v>80</v>
      </c>
      <c r="AW3544" s="13" t="s">
        <v>34</v>
      </c>
      <c r="AX3544" s="13" t="s">
        <v>73</v>
      </c>
      <c r="AY3544" s="168" t="s">
        <v>252</v>
      </c>
    </row>
    <row r="3545" spans="2:51" s="14" customFormat="1" ht="11.25">
      <c r="B3545" s="174"/>
      <c r="D3545" s="160" t="s">
        <v>264</v>
      </c>
      <c r="E3545" s="175" t="s">
        <v>3</v>
      </c>
      <c r="F3545" s="176" t="s">
        <v>80</v>
      </c>
      <c r="H3545" s="177">
        <v>1</v>
      </c>
      <c r="I3545" s="178"/>
      <c r="L3545" s="174"/>
      <c r="M3545" s="179"/>
      <c r="N3545" s="180"/>
      <c r="O3545" s="180"/>
      <c r="P3545" s="180"/>
      <c r="Q3545" s="180"/>
      <c r="R3545" s="180"/>
      <c r="S3545" s="180"/>
      <c r="T3545" s="181"/>
      <c r="AT3545" s="175" t="s">
        <v>264</v>
      </c>
      <c r="AU3545" s="175" t="s">
        <v>82</v>
      </c>
      <c r="AV3545" s="14" t="s">
        <v>82</v>
      </c>
      <c r="AW3545" s="14" t="s">
        <v>34</v>
      </c>
      <c r="AX3545" s="14" t="s">
        <v>73</v>
      </c>
      <c r="AY3545" s="175" t="s">
        <v>252</v>
      </c>
    </row>
    <row r="3546" spans="2:51" s="13" customFormat="1" ht="11.25">
      <c r="B3546" s="167"/>
      <c r="D3546" s="160" t="s">
        <v>264</v>
      </c>
      <c r="E3546" s="168" t="s">
        <v>3</v>
      </c>
      <c r="F3546" s="169" t="s">
        <v>8331</v>
      </c>
      <c r="H3546" s="168" t="s">
        <v>3</v>
      </c>
      <c r="I3546" s="170"/>
      <c r="L3546" s="167"/>
      <c r="M3546" s="171"/>
      <c r="N3546" s="172"/>
      <c r="O3546" s="172"/>
      <c r="P3546" s="172"/>
      <c r="Q3546" s="172"/>
      <c r="R3546" s="172"/>
      <c r="S3546" s="172"/>
      <c r="T3546" s="173"/>
      <c r="AT3546" s="168" t="s">
        <v>264</v>
      </c>
      <c r="AU3546" s="168" t="s">
        <v>82</v>
      </c>
      <c r="AV3546" s="13" t="s">
        <v>80</v>
      </c>
      <c r="AW3546" s="13" t="s">
        <v>34</v>
      </c>
      <c r="AX3546" s="13" t="s">
        <v>73</v>
      </c>
      <c r="AY3546" s="168" t="s">
        <v>252</v>
      </c>
    </row>
    <row r="3547" spans="2:51" s="14" customFormat="1" ht="11.25">
      <c r="B3547" s="174"/>
      <c r="D3547" s="160" t="s">
        <v>264</v>
      </c>
      <c r="E3547" s="175" t="s">
        <v>3</v>
      </c>
      <c r="F3547" s="176" t="s">
        <v>80</v>
      </c>
      <c r="H3547" s="177">
        <v>1</v>
      </c>
      <c r="I3547" s="178"/>
      <c r="L3547" s="174"/>
      <c r="M3547" s="179"/>
      <c r="N3547" s="180"/>
      <c r="O3547" s="180"/>
      <c r="P3547" s="180"/>
      <c r="Q3547" s="180"/>
      <c r="R3547" s="180"/>
      <c r="S3547" s="180"/>
      <c r="T3547" s="181"/>
      <c r="AT3547" s="175" t="s">
        <v>264</v>
      </c>
      <c r="AU3547" s="175" t="s">
        <v>82</v>
      </c>
      <c r="AV3547" s="14" t="s">
        <v>82</v>
      </c>
      <c r="AW3547" s="14" t="s">
        <v>34</v>
      </c>
      <c r="AX3547" s="14" t="s">
        <v>73</v>
      </c>
      <c r="AY3547" s="175" t="s">
        <v>252</v>
      </c>
    </row>
    <row r="3548" spans="2:51" s="13" customFormat="1" ht="11.25">
      <c r="B3548" s="167"/>
      <c r="D3548" s="160" t="s">
        <v>264</v>
      </c>
      <c r="E3548" s="168" t="s">
        <v>3</v>
      </c>
      <c r="F3548" s="169" t="s">
        <v>8332</v>
      </c>
      <c r="H3548" s="168" t="s">
        <v>3</v>
      </c>
      <c r="I3548" s="170"/>
      <c r="L3548" s="167"/>
      <c r="M3548" s="171"/>
      <c r="N3548" s="172"/>
      <c r="O3548" s="172"/>
      <c r="P3548" s="172"/>
      <c r="Q3548" s="172"/>
      <c r="R3548" s="172"/>
      <c r="S3548" s="172"/>
      <c r="T3548" s="173"/>
      <c r="AT3548" s="168" t="s">
        <v>264</v>
      </c>
      <c r="AU3548" s="168" t="s">
        <v>82</v>
      </c>
      <c r="AV3548" s="13" t="s">
        <v>80</v>
      </c>
      <c r="AW3548" s="13" t="s">
        <v>34</v>
      </c>
      <c r="AX3548" s="13" t="s">
        <v>73</v>
      </c>
      <c r="AY3548" s="168" t="s">
        <v>252</v>
      </c>
    </row>
    <row r="3549" spans="2:51" s="14" customFormat="1" ht="11.25">
      <c r="B3549" s="174"/>
      <c r="D3549" s="160" t="s">
        <v>264</v>
      </c>
      <c r="E3549" s="175" t="s">
        <v>3</v>
      </c>
      <c r="F3549" s="176" t="s">
        <v>80</v>
      </c>
      <c r="H3549" s="177">
        <v>1</v>
      </c>
      <c r="I3549" s="178"/>
      <c r="L3549" s="174"/>
      <c r="M3549" s="179"/>
      <c r="N3549" s="180"/>
      <c r="O3549" s="180"/>
      <c r="P3549" s="180"/>
      <c r="Q3549" s="180"/>
      <c r="R3549" s="180"/>
      <c r="S3549" s="180"/>
      <c r="T3549" s="181"/>
      <c r="AT3549" s="175" t="s">
        <v>264</v>
      </c>
      <c r="AU3549" s="175" t="s">
        <v>82</v>
      </c>
      <c r="AV3549" s="14" t="s">
        <v>82</v>
      </c>
      <c r="AW3549" s="14" t="s">
        <v>34</v>
      </c>
      <c r="AX3549" s="14" t="s">
        <v>73</v>
      </c>
      <c r="AY3549" s="175" t="s">
        <v>252</v>
      </c>
    </row>
    <row r="3550" spans="2:51" s="13" customFormat="1" ht="11.25">
      <c r="B3550" s="167"/>
      <c r="D3550" s="160" t="s">
        <v>264</v>
      </c>
      <c r="E3550" s="168" t="s">
        <v>3</v>
      </c>
      <c r="F3550" s="169" t="s">
        <v>8332</v>
      </c>
      <c r="H3550" s="168" t="s">
        <v>3</v>
      </c>
      <c r="I3550" s="170"/>
      <c r="L3550" s="167"/>
      <c r="M3550" s="171"/>
      <c r="N3550" s="172"/>
      <c r="O3550" s="172"/>
      <c r="P3550" s="172"/>
      <c r="Q3550" s="172"/>
      <c r="R3550" s="172"/>
      <c r="S3550" s="172"/>
      <c r="T3550" s="173"/>
      <c r="AT3550" s="168" t="s">
        <v>264</v>
      </c>
      <c r="AU3550" s="168" t="s">
        <v>82</v>
      </c>
      <c r="AV3550" s="13" t="s">
        <v>80</v>
      </c>
      <c r="AW3550" s="13" t="s">
        <v>34</v>
      </c>
      <c r="AX3550" s="13" t="s">
        <v>73</v>
      </c>
      <c r="AY3550" s="168" t="s">
        <v>252</v>
      </c>
    </row>
    <row r="3551" spans="2:51" s="14" customFormat="1" ht="11.25">
      <c r="B3551" s="174"/>
      <c r="D3551" s="160" t="s">
        <v>264</v>
      </c>
      <c r="E3551" s="175" t="s">
        <v>3</v>
      </c>
      <c r="F3551" s="176" t="s">
        <v>80</v>
      </c>
      <c r="H3551" s="177">
        <v>1</v>
      </c>
      <c r="I3551" s="178"/>
      <c r="L3551" s="174"/>
      <c r="M3551" s="179"/>
      <c r="N3551" s="180"/>
      <c r="O3551" s="180"/>
      <c r="P3551" s="180"/>
      <c r="Q3551" s="180"/>
      <c r="R3551" s="180"/>
      <c r="S3551" s="180"/>
      <c r="T3551" s="181"/>
      <c r="AT3551" s="175" t="s">
        <v>264</v>
      </c>
      <c r="AU3551" s="175" t="s">
        <v>82</v>
      </c>
      <c r="AV3551" s="14" t="s">
        <v>82</v>
      </c>
      <c r="AW3551" s="14" t="s">
        <v>34</v>
      </c>
      <c r="AX3551" s="14" t="s">
        <v>73</v>
      </c>
      <c r="AY3551" s="175" t="s">
        <v>252</v>
      </c>
    </row>
    <row r="3552" spans="2:51" s="13" customFormat="1" ht="11.25">
      <c r="B3552" s="167"/>
      <c r="D3552" s="160" t="s">
        <v>264</v>
      </c>
      <c r="E3552" s="168" t="s">
        <v>3</v>
      </c>
      <c r="F3552" s="169" t="s">
        <v>8332</v>
      </c>
      <c r="H3552" s="168" t="s">
        <v>3</v>
      </c>
      <c r="I3552" s="170"/>
      <c r="L3552" s="167"/>
      <c r="M3552" s="171"/>
      <c r="N3552" s="172"/>
      <c r="O3552" s="172"/>
      <c r="P3552" s="172"/>
      <c r="Q3552" s="172"/>
      <c r="R3552" s="172"/>
      <c r="S3552" s="172"/>
      <c r="T3552" s="173"/>
      <c r="AT3552" s="168" t="s">
        <v>264</v>
      </c>
      <c r="AU3552" s="168" t="s">
        <v>82</v>
      </c>
      <c r="AV3552" s="13" t="s">
        <v>80</v>
      </c>
      <c r="AW3552" s="13" t="s">
        <v>34</v>
      </c>
      <c r="AX3552" s="13" t="s">
        <v>73</v>
      </c>
      <c r="AY3552" s="168" t="s">
        <v>252</v>
      </c>
    </row>
    <row r="3553" spans="2:51" s="14" customFormat="1" ht="11.25">
      <c r="B3553" s="174"/>
      <c r="D3553" s="160" t="s">
        <v>264</v>
      </c>
      <c r="E3553" s="175" t="s">
        <v>3</v>
      </c>
      <c r="F3553" s="176" t="s">
        <v>80</v>
      </c>
      <c r="H3553" s="177">
        <v>1</v>
      </c>
      <c r="I3553" s="178"/>
      <c r="L3553" s="174"/>
      <c r="M3553" s="179"/>
      <c r="N3553" s="180"/>
      <c r="O3553" s="180"/>
      <c r="P3553" s="180"/>
      <c r="Q3553" s="180"/>
      <c r="R3553" s="180"/>
      <c r="S3553" s="180"/>
      <c r="T3553" s="181"/>
      <c r="AT3553" s="175" t="s">
        <v>264</v>
      </c>
      <c r="AU3553" s="175" t="s">
        <v>82</v>
      </c>
      <c r="AV3553" s="14" t="s">
        <v>82</v>
      </c>
      <c r="AW3553" s="14" t="s">
        <v>34</v>
      </c>
      <c r="AX3553" s="14" t="s">
        <v>73</v>
      </c>
      <c r="AY3553" s="175" t="s">
        <v>252</v>
      </c>
    </row>
    <row r="3554" spans="2:51" s="13" customFormat="1" ht="11.25">
      <c r="B3554" s="167"/>
      <c r="D3554" s="160" t="s">
        <v>264</v>
      </c>
      <c r="E3554" s="168" t="s">
        <v>3</v>
      </c>
      <c r="F3554" s="169" t="s">
        <v>8332</v>
      </c>
      <c r="H3554" s="168" t="s">
        <v>3</v>
      </c>
      <c r="I3554" s="170"/>
      <c r="L3554" s="167"/>
      <c r="M3554" s="171"/>
      <c r="N3554" s="172"/>
      <c r="O3554" s="172"/>
      <c r="P3554" s="172"/>
      <c r="Q3554" s="172"/>
      <c r="R3554" s="172"/>
      <c r="S3554" s="172"/>
      <c r="T3554" s="173"/>
      <c r="AT3554" s="168" t="s">
        <v>264</v>
      </c>
      <c r="AU3554" s="168" t="s">
        <v>82</v>
      </c>
      <c r="AV3554" s="13" t="s">
        <v>80</v>
      </c>
      <c r="AW3554" s="13" t="s">
        <v>34</v>
      </c>
      <c r="AX3554" s="13" t="s">
        <v>73</v>
      </c>
      <c r="AY3554" s="168" t="s">
        <v>252</v>
      </c>
    </row>
    <row r="3555" spans="2:51" s="14" customFormat="1" ht="11.25">
      <c r="B3555" s="174"/>
      <c r="D3555" s="160" t="s">
        <v>264</v>
      </c>
      <c r="E3555" s="175" t="s">
        <v>3</v>
      </c>
      <c r="F3555" s="176" t="s">
        <v>80</v>
      </c>
      <c r="H3555" s="177">
        <v>1</v>
      </c>
      <c r="I3555" s="178"/>
      <c r="L3555" s="174"/>
      <c r="M3555" s="179"/>
      <c r="N3555" s="180"/>
      <c r="O3555" s="180"/>
      <c r="P3555" s="180"/>
      <c r="Q3555" s="180"/>
      <c r="R3555" s="180"/>
      <c r="S3555" s="180"/>
      <c r="T3555" s="181"/>
      <c r="AT3555" s="175" t="s">
        <v>264</v>
      </c>
      <c r="AU3555" s="175" t="s">
        <v>82</v>
      </c>
      <c r="AV3555" s="14" t="s">
        <v>82</v>
      </c>
      <c r="AW3555" s="14" t="s">
        <v>34</v>
      </c>
      <c r="AX3555" s="14" t="s">
        <v>73</v>
      </c>
      <c r="AY3555" s="175" t="s">
        <v>252</v>
      </c>
    </row>
    <row r="3556" spans="2:51" s="13" customFormat="1" ht="11.25">
      <c r="B3556" s="167"/>
      <c r="D3556" s="160" t="s">
        <v>264</v>
      </c>
      <c r="E3556" s="168" t="s">
        <v>3</v>
      </c>
      <c r="F3556" s="169" t="s">
        <v>8332</v>
      </c>
      <c r="H3556" s="168" t="s">
        <v>3</v>
      </c>
      <c r="I3556" s="170"/>
      <c r="L3556" s="167"/>
      <c r="M3556" s="171"/>
      <c r="N3556" s="172"/>
      <c r="O3556" s="172"/>
      <c r="P3556" s="172"/>
      <c r="Q3556" s="172"/>
      <c r="R3556" s="172"/>
      <c r="S3556" s="172"/>
      <c r="T3556" s="173"/>
      <c r="AT3556" s="168" t="s">
        <v>264</v>
      </c>
      <c r="AU3556" s="168" t="s">
        <v>82</v>
      </c>
      <c r="AV3556" s="13" t="s">
        <v>80</v>
      </c>
      <c r="AW3556" s="13" t="s">
        <v>34</v>
      </c>
      <c r="AX3556" s="13" t="s">
        <v>73</v>
      </c>
      <c r="AY3556" s="168" t="s">
        <v>252</v>
      </c>
    </row>
    <row r="3557" spans="2:51" s="14" customFormat="1" ht="11.25">
      <c r="B3557" s="174"/>
      <c r="D3557" s="160" t="s">
        <v>264</v>
      </c>
      <c r="E3557" s="175" t="s">
        <v>3</v>
      </c>
      <c r="F3557" s="176" t="s">
        <v>80</v>
      </c>
      <c r="H3557" s="177">
        <v>1</v>
      </c>
      <c r="I3557" s="178"/>
      <c r="L3557" s="174"/>
      <c r="M3557" s="179"/>
      <c r="N3557" s="180"/>
      <c r="O3557" s="180"/>
      <c r="P3557" s="180"/>
      <c r="Q3557" s="180"/>
      <c r="R3557" s="180"/>
      <c r="S3557" s="180"/>
      <c r="T3557" s="181"/>
      <c r="AT3557" s="175" t="s">
        <v>264</v>
      </c>
      <c r="AU3557" s="175" t="s">
        <v>82</v>
      </c>
      <c r="AV3557" s="14" t="s">
        <v>82</v>
      </c>
      <c r="AW3557" s="14" t="s">
        <v>34</v>
      </c>
      <c r="AX3557" s="14" t="s">
        <v>73</v>
      </c>
      <c r="AY3557" s="175" t="s">
        <v>252</v>
      </c>
    </row>
    <row r="3558" spans="2:51" s="13" customFormat="1" ht="11.25">
      <c r="B3558" s="167"/>
      <c r="D3558" s="160" t="s">
        <v>264</v>
      </c>
      <c r="E3558" s="168" t="s">
        <v>3</v>
      </c>
      <c r="F3558" s="169" t="s">
        <v>8332</v>
      </c>
      <c r="H3558" s="168" t="s">
        <v>3</v>
      </c>
      <c r="I3558" s="170"/>
      <c r="L3558" s="167"/>
      <c r="M3558" s="171"/>
      <c r="N3558" s="172"/>
      <c r="O3558" s="172"/>
      <c r="P3558" s="172"/>
      <c r="Q3558" s="172"/>
      <c r="R3558" s="172"/>
      <c r="S3558" s="172"/>
      <c r="T3558" s="173"/>
      <c r="AT3558" s="168" t="s">
        <v>264</v>
      </c>
      <c r="AU3558" s="168" t="s">
        <v>82</v>
      </c>
      <c r="AV3558" s="13" t="s">
        <v>80</v>
      </c>
      <c r="AW3558" s="13" t="s">
        <v>34</v>
      </c>
      <c r="AX3558" s="13" t="s">
        <v>73</v>
      </c>
      <c r="AY3558" s="168" t="s">
        <v>252</v>
      </c>
    </row>
    <row r="3559" spans="2:51" s="14" customFormat="1" ht="11.25">
      <c r="B3559" s="174"/>
      <c r="D3559" s="160" t="s">
        <v>264</v>
      </c>
      <c r="E3559" s="175" t="s">
        <v>3</v>
      </c>
      <c r="F3559" s="176" t="s">
        <v>80</v>
      </c>
      <c r="H3559" s="177">
        <v>1</v>
      </c>
      <c r="I3559" s="178"/>
      <c r="L3559" s="174"/>
      <c r="M3559" s="179"/>
      <c r="N3559" s="180"/>
      <c r="O3559" s="180"/>
      <c r="P3559" s="180"/>
      <c r="Q3559" s="180"/>
      <c r="R3559" s="180"/>
      <c r="S3559" s="180"/>
      <c r="T3559" s="181"/>
      <c r="AT3559" s="175" t="s">
        <v>264</v>
      </c>
      <c r="AU3559" s="175" t="s">
        <v>82</v>
      </c>
      <c r="AV3559" s="14" t="s">
        <v>82</v>
      </c>
      <c r="AW3559" s="14" t="s">
        <v>34</v>
      </c>
      <c r="AX3559" s="14" t="s">
        <v>73</v>
      </c>
      <c r="AY3559" s="175" t="s">
        <v>252</v>
      </c>
    </row>
    <row r="3560" spans="2:51" s="13" customFormat="1" ht="11.25">
      <c r="B3560" s="167"/>
      <c r="D3560" s="160" t="s">
        <v>264</v>
      </c>
      <c r="E3560" s="168" t="s">
        <v>3</v>
      </c>
      <c r="F3560" s="169" t="s">
        <v>8332</v>
      </c>
      <c r="H3560" s="168" t="s">
        <v>3</v>
      </c>
      <c r="I3560" s="170"/>
      <c r="L3560" s="167"/>
      <c r="M3560" s="171"/>
      <c r="N3560" s="172"/>
      <c r="O3560" s="172"/>
      <c r="P3560" s="172"/>
      <c r="Q3560" s="172"/>
      <c r="R3560" s="172"/>
      <c r="S3560" s="172"/>
      <c r="T3560" s="173"/>
      <c r="AT3560" s="168" t="s">
        <v>264</v>
      </c>
      <c r="AU3560" s="168" t="s">
        <v>82</v>
      </c>
      <c r="AV3560" s="13" t="s">
        <v>80</v>
      </c>
      <c r="AW3560" s="13" t="s">
        <v>34</v>
      </c>
      <c r="AX3560" s="13" t="s">
        <v>73</v>
      </c>
      <c r="AY3560" s="168" t="s">
        <v>252</v>
      </c>
    </row>
    <row r="3561" spans="2:51" s="14" customFormat="1" ht="11.25">
      <c r="B3561" s="174"/>
      <c r="D3561" s="160" t="s">
        <v>264</v>
      </c>
      <c r="E3561" s="175" t="s">
        <v>3</v>
      </c>
      <c r="F3561" s="176" t="s">
        <v>80</v>
      </c>
      <c r="H3561" s="177">
        <v>1</v>
      </c>
      <c r="I3561" s="178"/>
      <c r="L3561" s="174"/>
      <c r="M3561" s="179"/>
      <c r="N3561" s="180"/>
      <c r="O3561" s="180"/>
      <c r="P3561" s="180"/>
      <c r="Q3561" s="180"/>
      <c r="R3561" s="180"/>
      <c r="S3561" s="180"/>
      <c r="T3561" s="181"/>
      <c r="AT3561" s="175" t="s">
        <v>264</v>
      </c>
      <c r="AU3561" s="175" t="s">
        <v>82</v>
      </c>
      <c r="AV3561" s="14" t="s">
        <v>82</v>
      </c>
      <c r="AW3561" s="14" t="s">
        <v>34</v>
      </c>
      <c r="AX3561" s="14" t="s">
        <v>73</v>
      </c>
      <c r="AY3561" s="175" t="s">
        <v>252</v>
      </c>
    </row>
    <row r="3562" spans="2:51" s="13" customFormat="1" ht="11.25">
      <c r="B3562" s="167"/>
      <c r="D3562" s="160" t="s">
        <v>264</v>
      </c>
      <c r="E3562" s="168" t="s">
        <v>3</v>
      </c>
      <c r="F3562" s="169" t="s">
        <v>8332</v>
      </c>
      <c r="H3562" s="168" t="s">
        <v>3</v>
      </c>
      <c r="I3562" s="170"/>
      <c r="L3562" s="167"/>
      <c r="M3562" s="171"/>
      <c r="N3562" s="172"/>
      <c r="O3562" s="172"/>
      <c r="P3562" s="172"/>
      <c r="Q3562" s="172"/>
      <c r="R3562" s="172"/>
      <c r="S3562" s="172"/>
      <c r="T3562" s="173"/>
      <c r="AT3562" s="168" t="s">
        <v>264</v>
      </c>
      <c r="AU3562" s="168" t="s">
        <v>82</v>
      </c>
      <c r="AV3562" s="13" t="s">
        <v>80</v>
      </c>
      <c r="AW3562" s="13" t="s">
        <v>34</v>
      </c>
      <c r="AX3562" s="13" t="s">
        <v>73</v>
      </c>
      <c r="AY3562" s="168" t="s">
        <v>252</v>
      </c>
    </row>
    <row r="3563" spans="2:51" s="14" customFormat="1" ht="11.25">
      <c r="B3563" s="174"/>
      <c r="D3563" s="160" t="s">
        <v>264</v>
      </c>
      <c r="E3563" s="175" t="s">
        <v>3</v>
      </c>
      <c r="F3563" s="176" t="s">
        <v>80</v>
      </c>
      <c r="H3563" s="177">
        <v>1</v>
      </c>
      <c r="I3563" s="178"/>
      <c r="L3563" s="174"/>
      <c r="M3563" s="179"/>
      <c r="N3563" s="180"/>
      <c r="O3563" s="180"/>
      <c r="P3563" s="180"/>
      <c r="Q3563" s="180"/>
      <c r="R3563" s="180"/>
      <c r="S3563" s="180"/>
      <c r="T3563" s="181"/>
      <c r="AT3563" s="175" t="s">
        <v>264</v>
      </c>
      <c r="AU3563" s="175" t="s">
        <v>82</v>
      </c>
      <c r="AV3563" s="14" t="s">
        <v>82</v>
      </c>
      <c r="AW3563" s="14" t="s">
        <v>34</v>
      </c>
      <c r="AX3563" s="14" t="s">
        <v>73</v>
      </c>
      <c r="AY3563" s="175" t="s">
        <v>252</v>
      </c>
    </row>
    <row r="3564" spans="2:51" s="13" customFormat="1" ht="11.25">
      <c r="B3564" s="167"/>
      <c r="D3564" s="160" t="s">
        <v>264</v>
      </c>
      <c r="E3564" s="168" t="s">
        <v>3</v>
      </c>
      <c r="F3564" s="169" t="s">
        <v>8332</v>
      </c>
      <c r="H3564" s="168" t="s">
        <v>3</v>
      </c>
      <c r="I3564" s="170"/>
      <c r="L3564" s="167"/>
      <c r="M3564" s="171"/>
      <c r="N3564" s="172"/>
      <c r="O3564" s="172"/>
      <c r="P3564" s="172"/>
      <c r="Q3564" s="172"/>
      <c r="R3564" s="172"/>
      <c r="S3564" s="172"/>
      <c r="T3564" s="173"/>
      <c r="AT3564" s="168" t="s">
        <v>264</v>
      </c>
      <c r="AU3564" s="168" t="s">
        <v>82</v>
      </c>
      <c r="AV3564" s="13" t="s">
        <v>80</v>
      </c>
      <c r="AW3564" s="13" t="s">
        <v>34</v>
      </c>
      <c r="AX3564" s="13" t="s">
        <v>73</v>
      </c>
      <c r="AY3564" s="168" t="s">
        <v>252</v>
      </c>
    </row>
    <row r="3565" spans="2:51" s="14" customFormat="1" ht="11.25">
      <c r="B3565" s="174"/>
      <c r="D3565" s="160" t="s">
        <v>264</v>
      </c>
      <c r="E3565" s="175" t="s">
        <v>3</v>
      </c>
      <c r="F3565" s="176" t="s">
        <v>80</v>
      </c>
      <c r="H3565" s="177">
        <v>1</v>
      </c>
      <c r="I3565" s="178"/>
      <c r="L3565" s="174"/>
      <c r="M3565" s="179"/>
      <c r="N3565" s="180"/>
      <c r="O3565" s="180"/>
      <c r="P3565" s="180"/>
      <c r="Q3565" s="180"/>
      <c r="R3565" s="180"/>
      <c r="S3565" s="180"/>
      <c r="T3565" s="181"/>
      <c r="AT3565" s="175" t="s">
        <v>264</v>
      </c>
      <c r="AU3565" s="175" t="s">
        <v>82</v>
      </c>
      <c r="AV3565" s="14" t="s">
        <v>82</v>
      </c>
      <c r="AW3565" s="14" t="s">
        <v>34</v>
      </c>
      <c r="AX3565" s="14" t="s">
        <v>73</v>
      </c>
      <c r="AY3565" s="175" t="s">
        <v>252</v>
      </c>
    </row>
    <row r="3566" spans="2:51" s="13" customFormat="1" ht="11.25">
      <c r="B3566" s="167"/>
      <c r="D3566" s="160" t="s">
        <v>264</v>
      </c>
      <c r="E3566" s="168" t="s">
        <v>3</v>
      </c>
      <c r="F3566" s="169" t="s">
        <v>8332</v>
      </c>
      <c r="H3566" s="168" t="s">
        <v>3</v>
      </c>
      <c r="I3566" s="170"/>
      <c r="L3566" s="167"/>
      <c r="M3566" s="171"/>
      <c r="N3566" s="172"/>
      <c r="O3566" s="172"/>
      <c r="P3566" s="172"/>
      <c r="Q3566" s="172"/>
      <c r="R3566" s="172"/>
      <c r="S3566" s="172"/>
      <c r="T3566" s="173"/>
      <c r="AT3566" s="168" t="s">
        <v>264</v>
      </c>
      <c r="AU3566" s="168" t="s">
        <v>82</v>
      </c>
      <c r="AV3566" s="13" t="s">
        <v>80</v>
      </c>
      <c r="AW3566" s="13" t="s">
        <v>34</v>
      </c>
      <c r="AX3566" s="13" t="s">
        <v>73</v>
      </c>
      <c r="AY3566" s="168" t="s">
        <v>252</v>
      </c>
    </row>
    <row r="3567" spans="2:51" s="14" customFormat="1" ht="11.25">
      <c r="B3567" s="174"/>
      <c r="D3567" s="160" t="s">
        <v>264</v>
      </c>
      <c r="E3567" s="175" t="s">
        <v>3</v>
      </c>
      <c r="F3567" s="176" t="s">
        <v>80</v>
      </c>
      <c r="H3567" s="177">
        <v>1</v>
      </c>
      <c r="I3567" s="178"/>
      <c r="L3567" s="174"/>
      <c r="M3567" s="179"/>
      <c r="N3567" s="180"/>
      <c r="O3567" s="180"/>
      <c r="P3567" s="180"/>
      <c r="Q3567" s="180"/>
      <c r="R3567" s="180"/>
      <c r="S3567" s="180"/>
      <c r="T3567" s="181"/>
      <c r="AT3567" s="175" t="s">
        <v>264</v>
      </c>
      <c r="AU3567" s="175" t="s">
        <v>82</v>
      </c>
      <c r="AV3567" s="14" t="s">
        <v>82</v>
      </c>
      <c r="AW3567" s="14" t="s">
        <v>34</v>
      </c>
      <c r="AX3567" s="14" t="s">
        <v>73</v>
      </c>
      <c r="AY3567" s="175" t="s">
        <v>252</v>
      </c>
    </row>
    <row r="3568" spans="2:51" s="13" customFormat="1" ht="11.25">
      <c r="B3568" s="167"/>
      <c r="D3568" s="160" t="s">
        <v>264</v>
      </c>
      <c r="E3568" s="168" t="s">
        <v>3</v>
      </c>
      <c r="F3568" s="169" t="s">
        <v>8332</v>
      </c>
      <c r="H3568" s="168" t="s">
        <v>3</v>
      </c>
      <c r="I3568" s="170"/>
      <c r="L3568" s="167"/>
      <c r="M3568" s="171"/>
      <c r="N3568" s="172"/>
      <c r="O3568" s="172"/>
      <c r="P3568" s="172"/>
      <c r="Q3568" s="172"/>
      <c r="R3568" s="172"/>
      <c r="S3568" s="172"/>
      <c r="T3568" s="173"/>
      <c r="AT3568" s="168" t="s">
        <v>264</v>
      </c>
      <c r="AU3568" s="168" t="s">
        <v>82</v>
      </c>
      <c r="AV3568" s="13" t="s">
        <v>80</v>
      </c>
      <c r="AW3568" s="13" t="s">
        <v>34</v>
      </c>
      <c r="AX3568" s="13" t="s">
        <v>73</v>
      </c>
      <c r="AY3568" s="168" t="s">
        <v>252</v>
      </c>
    </row>
    <row r="3569" spans="2:51" s="14" customFormat="1" ht="11.25">
      <c r="B3569" s="174"/>
      <c r="D3569" s="160" t="s">
        <v>264</v>
      </c>
      <c r="E3569" s="175" t="s">
        <v>3</v>
      </c>
      <c r="F3569" s="176" t="s">
        <v>80</v>
      </c>
      <c r="H3569" s="177">
        <v>1</v>
      </c>
      <c r="I3569" s="178"/>
      <c r="L3569" s="174"/>
      <c r="M3569" s="179"/>
      <c r="N3569" s="180"/>
      <c r="O3569" s="180"/>
      <c r="P3569" s="180"/>
      <c r="Q3569" s="180"/>
      <c r="R3569" s="180"/>
      <c r="S3569" s="180"/>
      <c r="T3569" s="181"/>
      <c r="AT3569" s="175" t="s">
        <v>264</v>
      </c>
      <c r="AU3569" s="175" t="s">
        <v>82</v>
      </c>
      <c r="AV3569" s="14" t="s">
        <v>82</v>
      </c>
      <c r="AW3569" s="14" t="s">
        <v>34</v>
      </c>
      <c r="AX3569" s="14" t="s">
        <v>73</v>
      </c>
      <c r="AY3569" s="175" t="s">
        <v>252</v>
      </c>
    </row>
    <row r="3570" spans="2:51" s="13" customFormat="1" ht="11.25">
      <c r="B3570" s="167"/>
      <c r="D3570" s="160" t="s">
        <v>264</v>
      </c>
      <c r="E3570" s="168" t="s">
        <v>3</v>
      </c>
      <c r="F3570" s="169" t="s">
        <v>8332</v>
      </c>
      <c r="H3570" s="168" t="s">
        <v>3</v>
      </c>
      <c r="I3570" s="170"/>
      <c r="L3570" s="167"/>
      <c r="M3570" s="171"/>
      <c r="N3570" s="172"/>
      <c r="O3570" s="172"/>
      <c r="P3570" s="172"/>
      <c r="Q3570" s="172"/>
      <c r="R3570" s="172"/>
      <c r="S3570" s="172"/>
      <c r="T3570" s="173"/>
      <c r="AT3570" s="168" t="s">
        <v>264</v>
      </c>
      <c r="AU3570" s="168" t="s">
        <v>82</v>
      </c>
      <c r="AV3570" s="13" t="s">
        <v>80</v>
      </c>
      <c r="AW3570" s="13" t="s">
        <v>34</v>
      </c>
      <c r="AX3570" s="13" t="s">
        <v>73</v>
      </c>
      <c r="AY3570" s="168" t="s">
        <v>252</v>
      </c>
    </row>
    <row r="3571" spans="2:51" s="14" customFormat="1" ht="11.25">
      <c r="B3571" s="174"/>
      <c r="D3571" s="160" t="s">
        <v>264</v>
      </c>
      <c r="E3571" s="175" t="s">
        <v>3</v>
      </c>
      <c r="F3571" s="176" t="s">
        <v>80</v>
      </c>
      <c r="H3571" s="177">
        <v>1</v>
      </c>
      <c r="I3571" s="178"/>
      <c r="L3571" s="174"/>
      <c r="M3571" s="179"/>
      <c r="N3571" s="180"/>
      <c r="O3571" s="180"/>
      <c r="P3571" s="180"/>
      <c r="Q3571" s="180"/>
      <c r="R3571" s="180"/>
      <c r="S3571" s="180"/>
      <c r="T3571" s="181"/>
      <c r="AT3571" s="175" t="s">
        <v>264</v>
      </c>
      <c r="AU3571" s="175" t="s">
        <v>82</v>
      </c>
      <c r="AV3571" s="14" t="s">
        <v>82</v>
      </c>
      <c r="AW3571" s="14" t="s">
        <v>34</v>
      </c>
      <c r="AX3571" s="14" t="s">
        <v>73</v>
      </c>
      <c r="AY3571" s="175" t="s">
        <v>252</v>
      </c>
    </row>
    <row r="3572" spans="2:51" s="13" customFormat="1" ht="11.25">
      <c r="B3572" s="167"/>
      <c r="D3572" s="160" t="s">
        <v>264</v>
      </c>
      <c r="E3572" s="168" t="s">
        <v>3</v>
      </c>
      <c r="F3572" s="169" t="s">
        <v>8332</v>
      </c>
      <c r="H3572" s="168" t="s">
        <v>3</v>
      </c>
      <c r="I3572" s="170"/>
      <c r="L3572" s="167"/>
      <c r="M3572" s="171"/>
      <c r="N3572" s="172"/>
      <c r="O3572" s="172"/>
      <c r="P3572" s="172"/>
      <c r="Q3572" s="172"/>
      <c r="R3572" s="172"/>
      <c r="S3572" s="172"/>
      <c r="T3572" s="173"/>
      <c r="AT3572" s="168" t="s">
        <v>264</v>
      </c>
      <c r="AU3572" s="168" t="s">
        <v>82</v>
      </c>
      <c r="AV3572" s="13" t="s">
        <v>80</v>
      </c>
      <c r="AW3572" s="13" t="s">
        <v>34</v>
      </c>
      <c r="AX3572" s="13" t="s">
        <v>73</v>
      </c>
      <c r="AY3572" s="168" t="s">
        <v>252</v>
      </c>
    </row>
    <row r="3573" spans="2:51" s="14" customFormat="1" ht="11.25">
      <c r="B3573" s="174"/>
      <c r="D3573" s="160" t="s">
        <v>264</v>
      </c>
      <c r="E3573" s="175" t="s">
        <v>3</v>
      </c>
      <c r="F3573" s="176" t="s">
        <v>80</v>
      </c>
      <c r="H3573" s="177">
        <v>1</v>
      </c>
      <c r="I3573" s="178"/>
      <c r="L3573" s="174"/>
      <c r="M3573" s="179"/>
      <c r="N3573" s="180"/>
      <c r="O3573" s="180"/>
      <c r="P3573" s="180"/>
      <c r="Q3573" s="180"/>
      <c r="R3573" s="180"/>
      <c r="S3573" s="180"/>
      <c r="T3573" s="181"/>
      <c r="AT3573" s="175" t="s">
        <v>264</v>
      </c>
      <c r="AU3573" s="175" t="s">
        <v>82</v>
      </c>
      <c r="AV3573" s="14" t="s">
        <v>82</v>
      </c>
      <c r="AW3573" s="14" t="s">
        <v>34</v>
      </c>
      <c r="AX3573" s="14" t="s">
        <v>73</v>
      </c>
      <c r="AY3573" s="175" t="s">
        <v>252</v>
      </c>
    </row>
    <row r="3574" spans="2:51" s="13" customFormat="1" ht="11.25">
      <c r="B3574" s="167"/>
      <c r="D3574" s="160" t="s">
        <v>264</v>
      </c>
      <c r="E3574" s="168" t="s">
        <v>3</v>
      </c>
      <c r="F3574" s="169" t="s">
        <v>8332</v>
      </c>
      <c r="H3574" s="168" t="s">
        <v>3</v>
      </c>
      <c r="I3574" s="170"/>
      <c r="L3574" s="167"/>
      <c r="M3574" s="171"/>
      <c r="N3574" s="172"/>
      <c r="O3574" s="172"/>
      <c r="P3574" s="172"/>
      <c r="Q3574" s="172"/>
      <c r="R3574" s="172"/>
      <c r="S3574" s="172"/>
      <c r="T3574" s="173"/>
      <c r="AT3574" s="168" t="s">
        <v>264</v>
      </c>
      <c r="AU3574" s="168" t="s">
        <v>82</v>
      </c>
      <c r="AV3574" s="13" t="s">
        <v>80</v>
      </c>
      <c r="AW3574" s="13" t="s">
        <v>34</v>
      </c>
      <c r="AX3574" s="13" t="s">
        <v>73</v>
      </c>
      <c r="AY3574" s="168" t="s">
        <v>252</v>
      </c>
    </row>
    <row r="3575" spans="2:51" s="14" customFormat="1" ht="11.25">
      <c r="B3575" s="174"/>
      <c r="D3575" s="160" t="s">
        <v>264</v>
      </c>
      <c r="E3575" s="175" t="s">
        <v>3</v>
      </c>
      <c r="F3575" s="176" t="s">
        <v>80</v>
      </c>
      <c r="H3575" s="177">
        <v>1</v>
      </c>
      <c r="I3575" s="178"/>
      <c r="L3575" s="174"/>
      <c r="M3575" s="179"/>
      <c r="N3575" s="180"/>
      <c r="O3575" s="180"/>
      <c r="P3575" s="180"/>
      <c r="Q3575" s="180"/>
      <c r="R3575" s="180"/>
      <c r="S3575" s="180"/>
      <c r="T3575" s="181"/>
      <c r="AT3575" s="175" t="s">
        <v>264</v>
      </c>
      <c r="AU3575" s="175" t="s">
        <v>82</v>
      </c>
      <c r="AV3575" s="14" t="s">
        <v>82</v>
      </c>
      <c r="AW3575" s="14" t="s">
        <v>34</v>
      </c>
      <c r="AX3575" s="14" t="s">
        <v>73</v>
      </c>
      <c r="AY3575" s="175" t="s">
        <v>252</v>
      </c>
    </row>
    <row r="3576" spans="2:51" s="13" customFormat="1" ht="11.25">
      <c r="B3576" s="167"/>
      <c r="D3576" s="160" t="s">
        <v>264</v>
      </c>
      <c r="E3576" s="168" t="s">
        <v>3</v>
      </c>
      <c r="F3576" s="169" t="s">
        <v>8332</v>
      </c>
      <c r="H3576" s="168" t="s">
        <v>3</v>
      </c>
      <c r="I3576" s="170"/>
      <c r="L3576" s="167"/>
      <c r="M3576" s="171"/>
      <c r="N3576" s="172"/>
      <c r="O3576" s="172"/>
      <c r="P3576" s="172"/>
      <c r="Q3576" s="172"/>
      <c r="R3576" s="172"/>
      <c r="S3576" s="172"/>
      <c r="T3576" s="173"/>
      <c r="AT3576" s="168" t="s">
        <v>264</v>
      </c>
      <c r="AU3576" s="168" t="s">
        <v>82</v>
      </c>
      <c r="AV3576" s="13" t="s">
        <v>80</v>
      </c>
      <c r="AW3576" s="13" t="s">
        <v>34</v>
      </c>
      <c r="AX3576" s="13" t="s">
        <v>73</v>
      </c>
      <c r="AY3576" s="168" t="s">
        <v>252</v>
      </c>
    </row>
    <row r="3577" spans="2:51" s="14" customFormat="1" ht="11.25">
      <c r="B3577" s="174"/>
      <c r="D3577" s="160" t="s">
        <v>264</v>
      </c>
      <c r="E3577" s="175" t="s">
        <v>3</v>
      </c>
      <c r="F3577" s="176" t="s">
        <v>80</v>
      </c>
      <c r="H3577" s="177">
        <v>1</v>
      </c>
      <c r="I3577" s="178"/>
      <c r="L3577" s="174"/>
      <c r="M3577" s="179"/>
      <c r="N3577" s="180"/>
      <c r="O3577" s="180"/>
      <c r="P3577" s="180"/>
      <c r="Q3577" s="180"/>
      <c r="R3577" s="180"/>
      <c r="S3577" s="180"/>
      <c r="T3577" s="181"/>
      <c r="AT3577" s="175" t="s">
        <v>264</v>
      </c>
      <c r="AU3577" s="175" t="s">
        <v>82</v>
      </c>
      <c r="AV3577" s="14" t="s">
        <v>82</v>
      </c>
      <c r="AW3577" s="14" t="s">
        <v>34</v>
      </c>
      <c r="AX3577" s="14" t="s">
        <v>73</v>
      </c>
      <c r="AY3577" s="175" t="s">
        <v>252</v>
      </c>
    </row>
    <row r="3578" spans="2:51" s="13" customFormat="1" ht="11.25">
      <c r="B3578" s="167"/>
      <c r="D3578" s="160" t="s">
        <v>264</v>
      </c>
      <c r="E3578" s="168" t="s">
        <v>3</v>
      </c>
      <c r="F3578" s="169" t="s">
        <v>8333</v>
      </c>
      <c r="H3578" s="168" t="s">
        <v>3</v>
      </c>
      <c r="I3578" s="170"/>
      <c r="L3578" s="167"/>
      <c r="M3578" s="171"/>
      <c r="N3578" s="172"/>
      <c r="O3578" s="172"/>
      <c r="P3578" s="172"/>
      <c r="Q3578" s="172"/>
      <c r="R3578" s="172"/>
      <c r="S3578" s="172"/>
      <c r="T3578" s="173"/>
      <c r="AT3578" s="168" t="s">
        <v>264</v>
      </c>
      <c r="AU3578" s="168" t="s">
        <v>82</v>
      </c>
      <c r="AV3578" s="13" t="s">
        <v>80</v>
      </c>
      <c r="AW3578" s="13" t="s">
        <v>34</v>
      </c>
      <c r="AX3578" s="13" t="s">
        <v>73</v>
      </c>
      <c r="AY3578" s="168" t="s">
        <v>252</v>
      </c>
    </row>
    <row r="3579" spans="2:51" s="14" customFormat="1" ht="11.25">
      <c r="B3579" s="174"/>
      <c r="D3579" s="160" t="s">
        <v>264</v>
      </c>
      <c r="E3579" s="175" t="s">
        <v>3</v>
      </c>
      <c r="F3579" s="176" t="s">
        <v>80</v>
      </c>
      <c r="H3579" s="177">
        <v>1</v>
      </c>
      <c r="I3579" s="178"/>
      <c r="L3579" s="174"/>
      <c r="M3579" s="179"/>
      <c r="N3579" s="180"/>
      <c r="O3579" s="180"/>
      <c r="P3579" s="180"/>
      <c r="Q3579" s="180"/>
      <c r="R3579" s="180"/>
      <c r="S3579" s="180"/>
      <c r="T3579" s="181"/>
      <c r="AT3579" s="175" t="s">
        <v>264</v>
      </c>
      <c r="AU3579" s="175" t="s">
        <v>82</v>
      </c>
      <c r="AV3579" s="14" t="s">
        <v>82</v>
      </c>
      <c r="AW3579" s="14" t="s">
        <v>34</v>
      </c>
      <c r="AX3579" s="14" t="s">
        <v>73</v>
      </c>
      <c r="AY3579" s="175" t="s">
        <v>252</v>
      </c>
    </row>
    <row r="3580" spans="2:51" s="13" customFormat="1" ht="11.25">
      <c r="B3580" s="167"/>
      <c r="D3580" s="160" t="s">
        <v>264</v>
      </c>
      <c r="E3580" s="168" t="s">
        <v>3</v>
      </c>
      <c r="F3580" s="169" t="s">
        <v>8333</v>
      </c>
      <c r="H3580" s="168" t="s">
        <v>3</v>
      </c>
      <c r="I3580" s="170"/>
      <c r="L3580" s="167"/>
      <c r="M3580" s="171"/>
      <c r="N3580" s="172"/>
      <c r="O3580" s="172"/>
      <c r="P3580" s="172"/>
      <c r="Q3580" s="172"/>
      <c r="R3580" s="172"/>
      <c r="S3580" s="172"/>
      <c r="T3580" s="173"/>
      <c r="AT3580" s="168" t="s">
        <v>264</v>
      </c>
      <c r="AU3580" s="168" t="s">
        <v>82</v>
      </c>
      <c r="AV3580" s="13" t="s">
        <v>80</v>
      </c>
      <c r="AW3580" s="13" t="s">
        <v>34</v>
      </c>
      <c r="AX3580" s="13" t="s">
        <v>73</v>
      </c>
      <c r="AY3580" s="168" t="s">
        <v>252</v>
      </c>
    </row>
    <row r="3581" spans="2:51" s="14" customFormat="1" ht="11.25">
      <c r="B3581" s="174"/>
      <c r="D3581" s="160" t="s">
        <v>264</v>
      </c>
      <c r="E3581" s="175" t="s">
        <v>3</v>
      </c>
      <c r="F3581" s="176" t="s">
        <v>80</v>
      </c>
      <c r="H3581" s="177">
        <v>1</v>
      </c>
      <c r="I3581" s="178"/>
      <c r="L3581" s="174"/>
      <c r="M3581" s="179"/>
      <c r="N3581" s="180"/>
      <c r="O3581" s="180"/>
      <c r="P3581" s="180"/>
      <c r="Q3581" s="180"/>
      <c r="R3581" s="180"/>
      <c r="S3581" s="180"/>
      <c r="T3581" s="181"/>
      <c r="AT3581" s="175" t="s">
        <v>264</v>
      </c>
      <c r="AU3581" s="175" t="s">
        <v>82</v>
      </c>
      <c r="AV3581" s="14" t="s">
        <v>82</v>
      </c>
      <c r="AW3581" s="14" t="s">
        <v>34</v>
      </c>
      <c r="AX3581" s="14" t="s">
        <v>73</v>
      </c>
      <c r="AY3581" s="175" t="s">
        <v>252</v>
      </c>
    </row>
    <row r="3582" spans="2:51" s="13" customFormat="1" ht="11.25">
      <c r="B3582" s="167"/>
      <c r="D3582" s="160" t="s">
        <v>264</v>
      </c>
      <c r="E3582" s="168" t="s">
        <v>3</v>
      </c>
      <c r="F3582" s="169" t="s">
        <v>8333</v>
      </c>
      <c r="H3582" s="168" t="s">
        <v>3</v>
      </c>
      <c r="I3582" s="170"/>
      <c r="L3582" s="167"/>
      <c r="M3582" s="171"/>
      <c r="N3582" s="172"/>
      <c r="O3582" s="172"/>
      <c r="P3582" s="172"/>
      <c r="Q3582" s="172"/>
      <c r="R3582" s="172"/>
      <c r="S3582" s="172"/>
      <c r="T3582" s="173"/>
      <c r="AT3582" s="168" t="s">
        <v>264</v>
      </c>
      <c r="AU3582" s="168" t="s">
        <v>82</v>
      </c>
      <c r="AV3582" s="13" t="s">
        <v>80</v>
      </c>
      <c r="AW3582" s="13" t="s">
        <v>34</v>
      </c>
      <c r="AX3582" s="13" t="s">
        <v>73</v>
      </c>
      <c r="AY3582" s="168" t="s">
        <v>252</v>
      </c>
    </row>
    <row r="3583" spans="2:51" s="14" customFormat="1" ht="11.25">
      <c r="B3583" s="174"/>
      <c r="D3583" s="160" t="s">
        <v>264</v>
      </c>
      <c r="E3583" s="175" t="s">
        <v>3</v>
      </c>
      <c r="F3583" s="176" t="s">
        <v>80</v>
      </c>
      <c r="H3583" s="177">
        <v>1</v>
      </c>
      <c r="I3583" s="178"/>
      <c r="L3583" s="174"/>
      <c r="M3583" s="179"/>
      <c r="N3583" s="180"/>
      <c r="O3583" s="180"/>
      <c r="P3583" s="180"/>
      <c r="Q3583" s="180"/>
      <c r="R3583" s="180"/>
      <c r="S3583" s="180"/>
      <c r="T3583" s="181"/>
      <c r="AT3583" s="175" t="s">
        <v>264</v>
      </c>
      <c r="AU3583" s="175" t="s">
        <v>82</v>
      </c>
      <c r="AV3583" s="14" t="s">
        <v>82</v>
      </c>
      <c r="AW3583" s="14" t="s">
        <v>34</v>
      </c>
      <c r="AX3583" s="14" t="s">
        <v>73</v>
      </c>
      <c r="AY3583" s="175" t="s">
        <v>252</v>
      </c>
    </row>
    <row r="3584" spans="2:51" s="13" customFormat="1" ht="11.25">
      <c r="B3584" s="167"/>
      <c r="D3584" s="160" t="s">
        <v>264</v>
      </c>
      <c r="E3584" s="168" t="s">
        <v>3</v>
      </c>
      <c r="F3584" s="169" t="s">
        <v>8333</v>
      </c>
      <c r="H3584" s="168" t="s">
        <v>3</v>
      </c>
      <c r="I3584" s="170"/>
      <c r="L3584" s="167"/>
      <c r="M3584" s="171"/>
      <c r="N3584" s="172"/>
      <c r="O3584" s="172"/>
      <c r="P3584" s="172"/>
      <c r="Q3584" s="172"/>
      <c r="R3584" s="172"/>
      <c r="S3584" s="172"/>
      <c r="T3584" s="173"/>
      <c r="AT3584" s="168" t="s">
        <v>264</v>
      </c>
      <c r="AU3584" s="168" t="s">
        <v>82</v>
      </c>
      <c r="AV3584" s="13" t="s">
        <v>80</v>
      </c>
      <c r="AW3584" s="13" t="s">
        <v>34</v>
      </c>
      <c r="AX3584" s="13" t="s">
        <v>73</v>
      </c>
      <c r="AY3584" s="168" t="s">
        <v>252</v>
      </c>
    </row>
    <row r="3585" spans="2:51" s="14" customFormat="1" ht="11.25">
      <c r="B3585" s="174"/>
      <c r="D3585" s="160" t="s">
        <v>264</v>
      </c>
      <c r="E3585" s="175" t="s">
        <v>3</v>
      </c>
      <c r="F3585" s="176" t="s">
        <v>80</v>
      </c>
      <c r="H3585" s="177">
        <v>1</v>
      </c>
      <c r="I3585" s="178"/>
      <c r="L3585" s="174"/>
      <c r="M3585" s="179"/>
      <c r="N3585" s="180"/>
      <c r="O3585" s="180"/>
      <c r="P3585" s="180"/>
      <c r="Q3585" s="180"/>
      <c r="R3585" s="180"/>
      <c r="S3585" s="180"/>
      <c r="T3585" s="181"/>
      <c r="AT3585" s="175" t="s">
        <v>264</v>
      </c>
      <c r="AU3585" s="175" t="s">
        <v>82</v>
      </c>
      <c r="AV3585" s="14" t="s">
        <v>82</v>
      </c>
      <c r="AW3585" s="14" t="s">
        <v>34</v>
      </c>
      <c r="AX3585" s="14" t="s">
        <v>73</v>
      </c>
      <c r="AY3585" s="175" t="s">
        <v>252</v>
      </c>
    </row>
    <row r="3586" spans="2:51" s="13" customFormat="1" ht="11.25">
      <c r="B3586" s="167"/>
      <c r="D3586" s="160" t="s">
        <v>264</v>
      </c>
      <c r="E3586" s="168" t="s">
        <v>3</v>
      </c>
      <c r="F3586" s="169" t="s">
        <v>8333</v>
      </c>
      <c r="H3586" s="168" t="s">
        <v>3</v>
      </c>
      <c r="I3586" s="170"/>
      <c r="L3586" s="167"/>
      <c r="M3586" s="171"/>
      <c r="N3586" s="172"/>
      <c r="O3586" s="172"/>
      <c r="P3586" s="172"/>
      <c r="Q3586" s="172"/>
      <c r="R3586" s="172"/>
      <c r="S3586" s="172"/>
      <c r="T3586" s="173"/>
      <c r="AT3586" s="168" t="s">
        <v>264</v>
      </c>
      <c r="AU3586" s="168" t="s">
        <v>82</v>
      </c>
      <c r="AV3586" s="13" t="s">
        <v>80</v>
      </c>
      <c r="AW3586" s="13" t="s">
        <v>34</v>
      </c>
      <c r="AX3586" s="13" t="s">
        <v>73</v>
      </c>
      <c r="AY3586" s="168" t="s">
        <v>252</v>
      </c>
    </row>
    <row r="3587" spans="2:51" s="14" customFormat="1" ht="11.25">
      <c r="B3587" s="174"/>
      <c r="D3587" s="160" t="s">
        <v>264</v>
      </c>
      <c r="E3587" s="175" t="s">
        <v>3</v>
      </c>
      <c r="F3587" s="176" t="s">
        <v>80</v>
      </c>
      <c r="H3587" s="177">
        <v>1</v>
      </c>
      <c r="I3587" s="178"/>
      <c r="L3587" s="174"/>
      <c r="M3587" s="179"/>
      <c r="N3587" s="180"/>
      <c r="O3587" s="180"/>
      <c r="P3587" s="180"/>
      <c r="Q3587" s="180"/>
      <c r="R3587" s="180"/>
      <c r="S3587" s="180"/>
      <c r="T3587" s="181"/>
      <c r="AT3587" s="175" t="s">
        <v>264</v>
      </c>
      <c r="AU3587" s="175" t="s">
        <v>82</v>
      </c>
      <c r="AV3587" s="14" t="s">
        <v>82</v>
      </c>
      <c r="AW3587" s="14" t="s">
        <v>34</v>
      </c>
      <c r="AX3587" s="14" t="s">
        <v>73</v>
      </c>
      <c r="AY3587" s="175" t="s">
        <v>252</v>
      </c>
    </row>
    <row r="3588" spans="2:51" s="13" customFormat="1" ht="11.25">
      <c r="B3588" s="167"/>
      <c r="D3588" s="160" t="s">
        <v>264</v>
      </c>
      <c r="E3588" s="168" t="s">
        <v>3</v>
      </c>
      <c r="F3588" s="169" t="s">
        <v>8333</v>
      </c>
      <c r="H3588" s="168" t="s">
        <v>3</v>
      </c>
      <c r="I3588" s="170"/>
      <c r="L3588" s="167"/>
      <c r="M3588" s="171"/>
      <c r="N3588" s="172"/>
      <c r="O3588" s="172"/>
      <c r="P3588" s="172"/>
      <c r="Q3588" s="172"/>
      <c r="R3588" s="172"/>
      <c r="S3588" s="172"/>
      <c r="T3588" s="173"/>
      <c r="AT3588" s="168" t="s">
        <v>264</v>
      </c>
      <c r="AU3588" s="168" t="s">
        <v>82</v>
      </c>
      <c r="AV3588" s="13" t="s">
        <v>80</v>
      </c>
      <c r="AW3588" s="13" t="s">
        <v>34</v>
      </c>
      <c r="AX3588" s="13" t="s">
        <v>73</v>
      </c>
      <c r="AY3588" s="168" t="s">
        <v>252</v>
      </c>
    </row>
    <row r="3589" spans="2:51" s="14" customFormat="1" ht="11.25">
      <c r="B3589" s="174"/>
      <c r="D3589" s="160" t="s">
        <v>264</v>
      </c>
      <c r="E3589" s="175" t="s">
        <v>3</v>
      </c>
      <c r="F3589" s="176" t="s">
        <v>80</v>
      </c>
      <c r="H3589" s="177">
        <v>1</v>
      </c>
      <c r="I3589" s="178"/>
      <c r="L3589" s="174"/>
      <c r="M3589" s="179"/>
      <c r="N3589" s="180"/>
      <c r="O3589" s="180"/>
      <c r="P3589" s="180"/>
      <c r="Q3589" s="180"/>
      <c r="R3589" s="180"/>
      <c r="S3589" s="180"/>
      <c r="T3589" s="181"/>
      <c r="AT3589" s="175" t="s">
        <v>264</v>
      </c>
      <c r="AU3589" s="175" t="s">
        <v>82</v>
      </c>
      <c r="AV3589" s="14" t="s">
        <v>82</v>
      </c>
      <c r="AW3589" s="14" t="s">
        <v>34</v>
      </c>
      <c r="AX3589" s="14" t="s">
        <v>73</v>
      </c>
      <c r="AY3589" s="175" t="s">
        <v>252</v>
      </c>
    </row>
    <row r="3590" spans="2:51" s="13" customFormat="1" ht="11.25">
      <c r="B3590" s="167"/>
      <c r="D3590" s="160" t="s">
        <v>264</v>
      </c>
      <c r="E3590" s="168" t="s">
        <v>3</v>
      </c>
      <c r="F3590" s="169" t="s">
        <v>8333</v>
      </c>
      <c r="H3590" s="168" t="s">
        <v>3</v>
      </c>
      <c r="I3590" s="170"/>
      <c r="L3590" s="167"/>
      <c r="M3590" s="171"/>
      <c r="N3590" s="172"/>
      <c r="O3590" s="172"/>
      <c r="P3590" s="172"/>
      <c r="Q3590" s="172"/>
      <c r="R3590" s="172"/>
      <c r="S3590" s="172"/>
      <c r="T3590" s="173"/>
      <c r="AT3590" s="168" t="s">
        <v>264</v>
      </c>
      <c r="AU3590" s="168" t="s">
        <v>82</v>
      </c>
      <c r="AV3590" s="13" t="s">
        <v>80</v>
      </c>
      <c r="AW3590" s="13" t="s">
        <v>34</v>
      </c>
      <c r="AX3590" s="13" t="s">
        <v>73</v>
      </c>
      <c r="AY3590" s="168" t="s">
        <v>252</v>
      </c>
    </row>
    <row r="3591" spans="2:51" s="14" customFormat="1" ht="11.25">
      <c r="B3591" s="174"/>
      <c r="D3591" s="160" t="s">
        <v>264</v>
      </c>
      <c r="E3591" s="175" t="s">
        <v>3</v>
      </c>
      <c r="F3591" s="176" t="s">
        <v>80</v>
      </c>
      <c r="H3591" s="177">
        <v>1</v>
      </c>
      <c r="I3591" s="178"/>
      <c r="L3591" s="174"/>
      <c r="M3591" s="179"/>
      <c r="N3591" s="180"/>
      <c r="O3591" s="180"/>
      <c r="P3591" s="180"/>
      <c r="Q3591" s="180"/>
      <c r="R3591" s="180"/>
      <c r="S3591" s="180"/>
      <c r="T3591" s="181"/>
      <c r="AT3591" s="175" t="s">
        <v>264</v>
      </c>
      <c r="AU3591" s="175" t="s">
        <v>82</v>
      </c>
      <c r="AV3591" s="14" t="s">
        <v>82</v>
      </c>
      <c r="AW3591" s="14" t="s">
        <v>34</v>
      </c>
      <c r="AX3591" s="14" t="s">
        <v>73</v>
      </c>
      <c r="AY3591" s="175" t="s">
        <v>252</v>
      </c>
    </row>
    <row r="3592" spans="2:51" s="13" customFormat="1" ht="11.25">
      <c r="B3592" s="167"/>
      <c r="D3592" s="160" t="s">
        <v>264</v>
      </c>
      <c r="E3592" s="168" t="s">
        <v>3</v>
      </c>
      <c r="F3592" s="169" t="s">
        <v>8333</v>
      </c>
      <c r="H3592" s="168" t="s">
        <v>3</v>
      </c>
      <c r="I3592" s="170"/>
      <c r="L3592" s="167"/>
      <c r="M3592" s="171"/>
      <c r="N3592" s="172"/>
      <c r="O3592" s="172"/>
      <c r="P3592" s="172"/>
      <c r="Q3592" s="172"/>
      <c r="R3592" s="172"/>
      <c r="S3592" s="172"/>
      <c r="T3592" s="173"/>
      <c r="AT3592" s="168" t="s">
        <v>264</v>
      </c>
      <c r="AU3592" s="168" t="s">
        <v>82</v>
      </c>
      <c r="AV3592" s="13" t="s">
        <v>80</v>
      </c>
      <c r="AW3592" s="13" t="s">
        <v>34</v>
      </c>
      <c r="AX3592" s="13" t="s">
        <v>73</v>
      </c>
      <c r="AY3592" s="168" t="s">
        <v>252</v>
      </c>
    </row>
    <row r="3593" spans="2:51" s="14" customFormat="1" ht="11.25">
      <c r="B3593" s="174"/>
      <c r="D3593" s="160" t="s">
        <v>264</v>
      </c>
      <c r="E3593" s="175" t="s">
        <v>3</v>
      </c>
      <c r="F3593" s="176" t="s">
        <v>80</v>
      </c>
      <c r="H3593" s="177">
        <v>1</v>
      </c>
      <c r="I3593" s="178"/>
      <c r="L3593" s="174"/>
      <c r="M3593" s="179"/>
      <c r="N3593" s="180"/>
      <c r="O3593" s="180"/>
      <c r="P3593" s="180"/>
      <c r="Q3593" s="180"/>
      <c r="R3593" s="180"/>
      <c r="S3593" s="180"/>
      <c r="T3593" s="181"/>
      <c r="AT3593" s="175" t="s">
        <v>264</v>
      </c>
      <c r="AU3593" s="175" t="s">
        <v>82</v>
      </c>
      <c r="AV3593" s="14" t="s">
        <v>82</v>
      </c>
      <c r="AW3593" s="14" t="s">
        <v>34</v>
      </c>
      <c r="AX3593" s="14" t="s">
        <v>73</v>
      </c>
      <c r="AY3593" s="175" t="s">
        <v>252</v>
      </c>
    </row>
    <row r="3594" spans="2:51" s="13" customFormat="1" ht="11.25">
      <c r="B3594" s="167"/>
      <c r="D3594" s="160" t="s">
        <v>264</v>
      </c>
      <c r="E3594" s="168" t="s">
        <v>3</v>
      </c>
      <c r="F3594" s="169" t="s">
        <v>8333</v>
      </c>
      <c r="H3594" s="168" t="s">
        <v>3</v>
      </c>
      <c r="I3594" s="170"/>
      <c r="L3594" s="167"/>
      <c r="M3594" s="171"/>
      <c r="N3594" s="172"/>
      <c r="O3594" s="172"/>
      <c r="P3594" s="172"/>
      <c r="Q3594" s="172"/>
      <c r="R3594" s="172"/>
      <c r="S3594" s="172"/>
      <c r="T3594" s="173"/>
      <c r="AT3594" s="168" t="s">
        <v>264</v>
      </c>
      <c r="AU3594" s="168" t="s">
        <v>82</v>
      </c>
      <c r="AV3594" s="13" t="s">
        <v>80</v>
      </c>
      <c r="AW3594" s="13" t="s">
        <v>34</v>
      </c>
      <c r="AX3594" s="13" t="s">
        <v>73</v>
      </c>
      <c r="AY3594" s="168" t="s">
        <v>252</v>
      </c>
    </row>
    <row r="3595" spans="2:51" s="14" customFormat="1" ht="11.25">
      <c r="B3595" s="174"/>
      <c r="D3595" s="160" t="s">
        <v>264</v>
      </c>
      <c r="E3595" s="175" t="s">
        <v>3</v>
      </c>
      <c r="F3595" s="176" t="s">
        <v>80</v>
      </c>
      <c r="H3595" s="177">
        <v>1</v>
      </c>
      <c r="I3595" s="178"/>
      <c r="L3595" s="174"/>
      <c r="M3595" s="179"/>
      <c r="N3595" s="180"/>
      <c r="O3595" s="180"/>
      <c r="P3595" s="180"/>
      <c r="Q3595" s="180"/>
      <c r="R3595" s="180"/>
      <c r="S3595" s="180"/>
      <c r="T3595" s="181"/>
      <c r="AT3595" s="175" t="s">
        <v>264</v>
      </c>
      <c r="AU3595" s="175" t="s">
        <v>82</v>
      </c>
      <c r="AV3595" s="14" t="s">
        <v>82</v>
      </c>
      <c r="AW3595" s="14" t="s">
        <v>34</v>
      </c>
      <c r="AX3595" s="14" t="s">
        <v>73</v>
      </c>
      <c r="AY3595" s="175" t="s">
        <v>252</v>
      </c>
    </row>
    <row r="3596" spans="2:51" s="13" customFormat="1" ht="11.25">
      <c r="B3596" s="167"/>
      <c r="D3596" s="160" t="s">
        <v>264</v>
      </c>
      <c r="E3596" s="168" t="s">
        <v>3</v>
      </c>
      <c r="F3596" s="169" t="s">
        <v>8333</v>
      </c>
      <c r="H3596" s="168" t="s">
        <v>3</v>
      </c>
      <c r="I3596" s="170"/>
      <c r="L3596" s="167"/>
      <c r="M3596" s="171"/>
      <c r="N3596" s="172"/>
      <c r="O3596" s="172"/>
      <c r="P3596" s="172"/>
      <c r="Q3596" s="172"/>
      <c r="R3596" s="172"/>
      <c r="S3596" s="172"/>
      <c r="T3596" s="173"/>
      <c r="AT3596" s="168" t="s">
        <v>264</v>
      </c>
      <c r="AU3596" s="168" t="s">
        <v>82</v>
      </c>
      <c r="AV3596" s="13" t="s">
        <v>80</v>
      </c>
      <c r="AW3596" s="13" t="s">
        <v>34</v>
      </c>
      <c r="AX3596" s="13" t="s">
        <v>73</v>
      </c>
      <c r="AY3596" s="168" t="s">
        <v>252</v>
      </c>
    </row>
    <row r="3597" spans="2:51" s="14" customFormat="1" ht="11.25">
      <c r="B3597" s="174"/>
      <c r="D3597" s="160" t="s">
        <v>264</v>
      </c>
      <c r="E3597" s="175" t="s">
        <v>3</v>
      </c>
      <c r="F3597" s="176" t="s">
        <v>80</v>
      </c>
      <c r="H3597" s="177">
        <v>1</v>
      </c>
      <c r="I3597" s="178"/>
      <c r="L3597" s="174"/>
      <c r="M3597" s="179"/>
      <c r="N3597" s="180"/>
      <c r="O3597" s="180"/>
      <c r="P3597" s="180"/>
      <c r="Q3597" s="180"/>
      <c r="R3597" s="180"/>
      <c r="S3597" s="180"/>
      <c r="T3597" s="181"/>
      <c r="AT3597" s="175" t="s">
        <v>264</v>
      </c>
      <c r="AU3597" s="175" t="s">
        <v>82</v>
      </c>
      <c r="AV3597" s="14" t="s">
        <v>82</v>
      </c>
      <c r="AW3597" s="14" t="s">
        <v>34</v>
      </c>
      <c r="AX3597" s="14" t="s">
        <v>73</v>
      </c>
      <c r="AY3597" s="175" t="s">
        <v>252</v>
      </c>
    </row>
    <row r="3598" spans="2:51" s="13" customFormat="1" ht="11.25">
      <c r="B3598" s="167"/>
      <c r="D3598" s="160" t="s">
        <v>264</v>
      </c>
      <c r="E3598" s="168" t="s">
        <v>3</v>
      </c>
      <c r="F3598" s="169" t="s">
        <v>8333</v>
      </c>
      <c r="H3598" s="168" t="s">
        <v>3</v>
      </c>
      <c r="I3598" s="170"/>
      <c r="L3598" s="167"/>
      <c r="M3598" s="171"/>
      <c r="N3598" s="172"/>
      <c r="O3598" s="172"/>
      <c r="P3598" s="172"/>
      <c r="Q3598" s="172"/>
      <c r="R3598" s="172"/>
      <c r="S3598" s="172"/>
      <c r="T3598" s="173"/>
      <c r="AT3598" s="168" t="s">
        <v>264</v>
      </c>
      <c r="AU3598" s="168" t="s">
        <v>82</v>
      </c>
      <c r="AV3598" s="13" t="s">
        <v>80</v>
      </c>
      <c r="AW3598" s="13" t="s">
        <v>34</v>
      </c>
      <c r="AX3598" s="13" t="s">
        <v>73</v>
      </c>
      <c r="AY3598" s="168" t="s">
        <v>252</v>
      </c>
    </row>
    <row r="3599" spans="2:51" s="14" customFormat="1" ht="11.25">
      <c r="B3599" s="174"/>
      <c r="D3599" s="160" t="s">
        <v>264</v>
      </c>
      <c r="E3599" s="175" t="s">
        <v>3</v>
      </c>
      <c r="F3599" s="176" t="s">
        <v>80</v>
      </c>
      <c r="H3599" s="177">
        <v>1</v>
      </c>
      <c r="I3599" s="178"/>
      <c r="L3599" s="174"/>
      <c r="M3599" s="179"/>
      <c r="N3599" s="180"/>
      <c r="O3599" s="180"/>
      <c r="P3599" s="180"/>
      <c r="Q3599" s="180"/>
      <c r="R3599" s="180"/>
      <c r="S3599" s="180"/>
      <c r="T3599" s="181"/>
      <c r="AT3599" s="175" t="s">
        <v>264</v>
      </c>
      <c r="AU3599" s="175" t="s">
        <v>82</v>
      </c>
      <c r="AV3599" s="14" t="s">
        <v>82</v>
      </c>
      <c r="AW3599" s="14" t="s">
        <v>34</v>
      </c>
      <c r="AX3599" s="14" t="s">
        <v>73</v>
      </c>
      <c r="AY3599" s="175" t="s">
        <v>252</v>
      </c>
    </row>
    <row r="3600" spans="2:51" s="13" customFormat="1" ht="11.25">
      <c r="B3600" s="167"/>
      <c r="D3600" s="160" t="s">
        <v>264</v>
      </c>
      <c r="E3600" s="168" t="s">
        <v>3</v>
      </c>
      <c r="F3600" s="169" t="s">
        <v>8333</v>
      </c>
      <c r="H3600" s="168" t="s">
        <v>3</v>
      </c>
      <c r="I3600" s="170"/>
      <c r="L3600" s="167"/>
      <c r="M3600" s="171"/>
      <c r="N3600" s="172"/>
      <c r="O3600" s="172"/>
      <c r="P3600" s="172"/>
      <c r="Q3600" s="172"/>
      <c r="R3600" s="172"/>
      <c r="S3600" s="172"/>
      <c r="T3600" s="173"/>
      <c r="AT3600" s="168" t="s">
        <v>264</v>
      </c>
      <c r="AU3600" s="168" t="s">
        <v>82</v>
      </c>
      <c r="AV3600" s="13" t="s">
        <v>80</v>
      </c>
      <c r="AW3600" s="13" t="s">
        <v>34</v>
      </c>
      <c r="AX3600" s="13" t="s">
        <v>73</v>
      </c>
      <c r="AY3600" s="168" t="s">
        <v>252</v>
      </c>
    </row>
    <row r="3601" spans="2:51" s="14" customFormat="1" ht="11.25">
      <c r="B3601" s="174"/>
      <c r="D3601" s="160" t="s">
        <v>264</v>
      </c>
      <c r="E3601" s="175" t="s">
        <v>3</v>
      </c>
      <c r="F3601" s="176" t="s">
        <v>80</v>
      </c>
      <c r="H3601" s="177">
        <v>1</v>
      </c>
      <c r="I3601" s="178"/>
      <c r="L3601" s="174"/>
      <c r="M3601" s="179"/>
      <c r="N3601" s="180"/>
      <c r="O3601" s="180"/>
      <c r="P3601" s="180"/>
      <c r="Q3601" s="180"/>
      <c r="R3601" s="180"/>
      <c r="S3601" s="180"/>
      <c r="T3601" s="181"/>
      <c r="AT3601" s="175" t="s">
        <v>264</v>
      </c>
      <c r="AU3601" s="175" t="s">
        <v>82</v>
      </c>
      <c r="AV3601" s="14" t="s">
        <v>82</v>
      </c>
      <c r="AW3601" s="14" t="s">
        <v>34</v>
      </c>
      <c r="AX3601" s="14" t="s">
        <v>73</v>
      </c>
      <c r="AY3601" s="175" t="s">
        <v>252</v>
      </c>
    </row>
    <row r="3602" spans="2:51" s="13" customFormat="1" ht="11.25">
      <c r="B3602" s="167"/>
      <c r="D3602" s="160" t="s">
        <v>264</v>
      </c>
      <c r="E3602" s="168" t="s">
        <v>3</v>
      </c>
      <c r="F3602" s="169" t="s">
        <v>8333</v>
      </c>
      <c r="H3602" s="168" t="s">
        <v>3</v>
      </c>
      <c r="I3602" s="170"/>
      <c r="L3602" s="167"/>
      <c r="M3602" s="171"/>
      <c r="N3602" s="172"/>
      <c r="O3602" s="172"/>
      <c r="P3602" s="172"/>
      <c r="Q3602" s="172"/>
      <c r="R3602" s="172"/>
      <c r="S3602" s="172"/>
      <c r="T3602" s="173"/>
      <c r="AT3602" s="168" t="s">
        <v>264</v>
      </c>
      <c r="AU3602" s="168" t="s">
        <v>82</v>
      </c>
      <c r="AV3602" s="13" t="s">
        <v>80</v>
      </c>
      <c r="AW3602" s="13" t="s">
        <v>34</v>
      </c>
      <c r="AX3602" s="13" t="s">
        <v>73</v>
      </c>
      <c r="AY3602" s="168" t="s">
        <v>252</v>
      </c>
    </row>
    <row r="3603" spans="2:51" s="14" customFormat="1" ht="11.25">
      <c r="B3603" s="174"/>
      <c r="D3603" s="160" t="s">
        <v>264</v>
      </c>
      <c r="E3603" s="175" t="s">
        <v>3</v>
      </c>
      <c r="F3603" s="176" t="s">
        <v>80</v>
      </c>
      <c r="H3603" s="177">
        <v>1</v>
      </c>
      <c r="I3603" s="178"/>
      <c r="L3603" s="174"/>
      <c r="M3603" s="179"/>
      <c r="N3603" s="180"/>
      <c r="O3603" s="180"/>
      <c r="P3603" s="180"/>
      <c r="Q3603" s="180"/>
      <c r="R3603" s="180"/>
      <c r="S3603" s="180"/>
      <c r="T3603" s="181"/>
      <c r="AT3603" s="175" t="s">
        <v>264</v>
      </c>
      <c r="AU3603" s="175" t="s">
        <v>82</v>
      </c>
      <c r="AV3603" s="14" t="s">
        <v>82</v>
      </c>
      <c r="AW3603" s="14" t="s">
        <v>34</v>
      </c>
      <c r="AX3603" s="14" t="s">
        <v>73</v>
      </c>
      <c r="AY3603" s="175" t="s">
        <v>252</v>
      </c>
    </row>
    <row r="3604" spans="2:51" s="13" customFormat="1" ht="11.25">
      <c r="B3604" s="167"/>
      <c r="D3604" s="160" t="s">
        <v>264</v>
      </c>
      <c r="E3604" s="168" t="s">
        <v>3</v>
      </c>
      <c r="F3604" s="169" t="s">
        <v>8333</v>
      </c>
      <c r="H3604" s="168" t="s">
        <v>3</v>
      </c>
      <c r="I3604" s="170"/>
      <c r="L3604" s="167"/>
      <c r="M3604" s="171"/>
      <c r="N3604" s="172"/>
      <c r="O3604" s="172"/>
      <c r="P3604" s="172"/>
      <c r="Q3604" s="172"/>
      <c r="R3604" s="172"/>
      <c r="S3604" s="172"/>
      <c r="T3604" s="173"/>
      <c r="AT3604" s="168" t="s">
        <v>264</v>
      </c>
      <c r="AU3604" s="168" t="s">
        <v>82</v>
      </c>
      <c r="AV3604" s="13" t="s">
        <v>80</v>
      </c>
      <c r="AW3604" s="13" t="s">
        <v>34</v>
      </c>
      <c r="AX3604" s="13" t="s">
        <v>73</v>
      </c>
      <c r="AY3604" s="168" t="s">
        <v>252</v>
      </c>
    </row>
    <row r="3605" spans="2:51" s="14" customFormat="1" ht="11.25">
      <c r="B3605" s="174"/>
      <c r="D3605" s="160" t="s">
        <v>264</v>
      </c>
      <c r="E3605" s="175" t="s">
        <v>3</v>
      </c>
      <c r="F3605" s="176" t="s">
        <v>80</v>
      </c>
      <c r="H3605" s="177">
        <v>1</v>
      </c>
      <c r="I3605" s="178"/>
      <c r="L3605" s="174"/>
      <c r="M3605" s="179"/>
      <c r="N3605" s="180"/>
      <c r="O3605" s="180"/>
      <c r="P3605" s="180"/>
      <c r="Q3605" s="180"/>
      <c r="R3605" s="180"/>
      <c r="S3605" s="180"/>
      <c r="T3605" s="181"/>
      <c r="AT3605" s="175" t="s">
        <v>264</v>
      </c>
      <c r="AU3605" s="175" t="s">
        <v>82</v>
      </c>
      <c r="AV3605" s="14" t="s">
        <v>82</v>
      </c>
      <c r="AW3605" s="14" t="s">
        <v>34</v>
      </c>
      <c r="AX3605" s="14" t="s">
        <v>73</v>
      </c>
      <c r="AY3605" s="175" t="s">
        <v>252</v>
      </c>
    </row>
    <row r="3606" spans="2:51" s="13" customFormat="1" ht="11.25">
      <c r="B3606" s="167"/>
      <c r="D3606" s="160" t="s">
        <v>264</v>
      </c>
      <c r="E3606" s="168" t="s">
        <v>3</v>
      </c>
      <c r="F3606" s="169" t="s">
        <v>8333</v>
      </c>
      <c r="H3606" s="168" t="s">
        <v>3</v>
      </c>
      <c r="I3606" s="170"/>
      <c r="L3606" s="167"/>
      <c r="M3606" s="171"/>
      <c r="N3606" s="172"/>
      <c r="O3606" s="172"/>
      <c r="P3606" s="172"/>
      <c r="Q3606" s="172"/>
      <c r="R3606" s="172"/>
      <c r="S3606" s="172"/>
      <c r="T3606" s="173"/>
      <c r="AT3606" s="168" t="s">
        <v>264</v>
      </c>
      <c r="AU3606" s="168" t="s">
        <v>82</v>
      </c>
      <c r="AV3606" s="13" t="s">
        <v>80</v>
      </c>
      <c r="AW3606" s="13" t="s">
        <v>34</v>
      </c>
      <c r="AX3606" s="13" t="s">
        <v>73</v>
      </c>
      <c r="AY3606" s="168" t="s">
        <v>252</v>
      </c>
    </row>
    <row r="3607" spans="2:51" s="14" customFormat="1" ht="11.25">
      <c r="B3607" s="174"/>
      <c r="D3607" s="160" t="s">
        <v>264</v>
      </c>
      <c r="E3607" s="175" t="s">
        <v>3</v>
      </c>
      <c r="F3607" s="176" t="s">
        <v>80</v>
      </c>
      <c r="H3607" s="177">
        <v>1</v>
      </c>
      <c r="I3607" s="178"/>
      <c r="L3607" s="174"/>
      <c r="M3607" s="179"/>
      <c r="N3607" s="180"/>
      <c r="O3607" s="180"/>
      <c r="P3607" s="180"/>
      <c r="Q3607" s="180"/>
      <c r="R3607" s="180"/>
      <c r="S3607" s="180"/>
      <c r="T3607" s="181"/>
      <c r="AT3607" s="175" t="s">
        <v>264</v>
      </c>
      <c r="AU3607" s="175" t="s">
        <v>82</v>
      </c>
      <c r="AV3607" s="14" t="s">
        <v>82</v>
      </c>
      <c r="AW3607" s="14" t="s">
        <v>34</v>
      </c>
      <c r="AX3607" s="14" t="s">
        <v>73</v>
      </c>
      <c r="AY3607" s="175" t="s">
        <v>252</v>
      </c>
    </row>
    <row r="3608" spans="2:51" s="13" customFormat="1" ht="11.25">
      <c r="B3608" s="167"/>
      <c r="D3608" s="160" t="s">
        <v>264</v>
      </c>
      <c r="E3608" s="168" t="s">
        <v>3</v>
      </c>
      <c r="F3608" s="169" t="s">
        <v>8333</v>
      </c>
      <c r="H3608" s="168" t="s">
        <v>3</v>
      </c>
      <c r="I3608" s="170"/>
      <c r="L3608" s="167"/>
      <c r="M3608" s="171"/>
      <c r="N3608" s="172"/>
      <c r="O3608" s="172"/>
      <c r="P3608" s="172"/>
      <c r="Q3608" s="172"/>
      <c r="R3608" s="172"/>
      <c r="S3608" s="172"/>
      <c r="T3608" s="173"/>
      <c r="AT3608" s="168" t="s">
        <v>264</v>
      </c>
      <c r="AU3608" s="168" t="s">
        <v>82</v>
      </c>
      <c r="AV3608" s="13" t="s">
        <v>80</v>
      </c>
      <c r="AW3608" s="13" t="s">
        <v>34</v>
      </c>
      <c r="AX3608" s="13" t="s">
        <v>73</v>
      </c>
      <c r="AY3608" s="168" t="s">
        <v>252</v>
      </c>
    </row>
    <row r="3609" spans="2:51" s="14" customFormat="1" ht="11.25">
      <c r="B3609" s="174"/>
      <c r="D3609" s="160" t="s">
        <v>264</v>
      </c>
      <c r="E3609" s="175" t="s">
        <v>3</v>
      </c>
      <c r="F3609" s="176" t="s">
        <v>80</v>
      </c>
      <c r="H3609" s="177">
        <v>1</v>
      </c>
      <c r="I3609" s="178"/>
      <c r="L3609" s="174"/>
      <c r="M3609" s="179"/>
      <c r="N3609" s="180"/>
      <c r="O3609" s="180"/>
      <c r="P3609" s="180"/>
      <c r="Q3609" s="180"/>
      <c r="R3609" s="180"/>
      <c r="S3609" s="180"/>
      <c r="T3609" s="181"/>
      <c r="AT3609" s="175" t="s">
        <v>264</v>
      </c>
      <c r="AU3609" s="175" t="s">
        <v>82</v>
      </c>
      <c r="AV3609" s="14" t="s">
        <v>82</v>
      </c>
      <c r="AW3609" s="14" t="s">
        <v>34</v>
      </c>
      <c r="AX3609" s="14" t="s">
        <v>73</v>
      </c>
      <c r="AY3609" s="175" t="s">
        <v>252</v>
      </c>
    </row>
    <row r="3610" spans="2:51" s="13" customFormat="1" ht="11.25">
      <c r="B3610" s="167"/>
      <c r="D3610" s="160" t="s">
        <v>264</v>
      </c>
      <c r="E3610" s="168" t="s">
        <v>3</v>
      </c>
      <c r="F3610" s="169" t="s">
        <v>8333</v>
      </c>
      <c r="H3610" s="168" t="s">
        <v>3</v>
      </c>
      <c r="I3610" s="170"/>
      <c r="L3610" s="167"/>
      <c r="M3610" s="171"/>
      <c r="N3610" s="172"/>
      <c r="O3610" s="172"/>
      <c r="P3610" s="172"/>
      <c r="Q3610" s="172"/>
      <c r="R3610" s="172"/>
      <c r="S3610" s="172"/>
      <c r="T3610" s="173"/>
      <c r="AT3610" s="168" t="s">
        <v>264</v>
      </c>
      <c r="AU3610" s="168" t="s">
        <v>82</v>
      </c>
      <c r="AV3610" s="13" t="s">
        <v>80</v>
      </c>
      <c r="AW3610" s="13" t="s">
        <v>34</v>
      </c>
      <c r="AX3610" s="13" t="s">
        <v>73</v>
      </c>
      <c r="AY3610" s="168" t="s">
        <v>252</v>
      </c>
    </row>
    <row r="3611" spans="2:51" s="14" customFormat="1" ht="11.25">
      <c r="B3611" s="174"/>
      <c r="D3611" s="160" t="s">
        <v>264</v>
      </c>
      <c r="E3611" s="175" t="s">
        <v>3</v>
      </c>
      <c r="F3611" s="176" t="s">
        <v>80</v>
      </c>
      <c r="H3611" s="177">
        <v>1</v>
      </c>
      <c r="I3611" s="178"/>
      <c r="L3611" s="174"/>
      <c r="M3611" s="179"/>
      <c r="N3611" s="180"/>
      <c r="O3611" s="180"/>
      <c r="P3611" s="180"/>
      <c r="Q3611" s="180"/>
      <c r="R3611" s="180"/>
      <c r="S3611" s="180"/>
      <c r="T3611" s="181"/>
      <c r="AT3611" s="175" t="s">
        <v>264</v>
      </c>
      <c r="AU3611" s="175" t="s">
        <v>82</v>
      </c>
      <c r="AV3611" s="14" t="s">
        <v>82</v>
      </c>
      <c r="AW3611" s="14" t="s">
        <v>34</v>
      </c>
      <c r="AX3611" s="14" t="s">
        <v>73</v>
      </c>
      <c r="AY3611" s="175" t="s">
        <v>252</v>
      </c>
    </row>
    <row r="3612" spans="2:51" s="13" customFormat="1" ht="11.25">
      <c r="B3612" s="167"/>
      <c r="D3612" s="160" t="s">
        <v>264</v>
      </c>
      <c r="E3612" s="168" t="s">
        <v>3</v>
      </c>
      <c r="F3612" s="169" t="s">
        <v>8333</v>
      </c>
      <c r="H3612" s="168" t="s">
        <v>3</v>
      </c>
      <c r="I3612" s="170"/>
      <c r="L3612" s="167"/>
      <c r="M3612" s="171"/>
      <c r="N3612" s="172"/>
      <c r="O3612" s="172"/>
      <c r="P3612" s="172"/>
      <c r="Q3612" s="172"/>
      <c r="R3612" s="172"/>
      <c r="S3612" s="172"/>
      <c r="T3612" s="173"/>
      <c r="AT3612" s="168" t="s">
        <v>264</v>
      </c>
      <c r="AU3612" s="168" t="s">
        <v>82</v>
      </c>
      <c r="AV3612" s="13" t="s">
        <v>80</v>
      </c>
      <c r="AW3612" s="13" t="s">
        <v>34</v>
      </c>
      <c r="AX3612" s="13" t="s">
        <v>73</v>
      </c>
      <c r="AY3612" s="168" t="s">
        <v>252</v>
      </c>
    </row>
    <row r="3613" spans="2:51" s="14" customFormat="1" ht="11.25">
      <c r="B3613" s="174"/>
      <c r="D3613" s="160" t="s">
        <v>264</v>
      </c>
      <c r="E3613" s="175" t="s">
        <v>3</v>
      </c>
      <c r="F3613" s="176" t="s">
        <v>80</v>
      </c>
      <c r="H3613" s="177">
        <v>1</v>
      </c>
      <c r="I3613" s="178"/>
      <c r="L3613" s="174"/>
      <c r="M3613" s="179"/>
      <c r="N3613" s="180"/>
      <c r="O3613" s="180"/>
      <c r="P3613" s="180"/>
      <c r="Q3613" s="180"/>
      <c r="R3613" s="180"/>
      <c r="S3613" s="180"/>
      <c r="T3613" s="181"/>
      <c r="AT3613" s="175" t="s">
        <v>264</v>
      </c>
      <c r="AU3613" s="175" t="s">
        <v>82</v>
      </c>
      <c r="AV3613" s="14" t="s">
        <v>82</v>
      </c>
      <c r="AW3613" s="14" t="s">
        <v>34</v>
      </c>
      <c r="AX3613" s="14" t="s">
        <v>73</v>
      </c>
      <c r="AY3613" s="175" t="s">
        <v>252</v>
      </c>
    </row>
    <row r="3614" spans="2:51" s="13" customFormat="1" ht="11.25">
      <c r="B3614" s="167"/>
      <c r="D3614" s="160" t="s">
        <v>264</v>
      </c>
      <c r="E3614" s="168" t="s">
        <v>3</v>
      </c>
      <c r="F3614" s="169" t="s">
        <v>8333</v>
      </c>
      <c r="H3614" s="168" t="s">
        <v>3</v>
      </c>
      <c r="I3614" s="170"/>
      <c r="L3614" s="167"/>
      <c r="M3614" s="171"/>
      <c r="N3614" s="172"/>
      <c r="O3614" s="172"/>
      <c r="P3614" s="172"/>
      <c r="Q3614" s="172"/>
      <c r="R3614" s="172"/>
      <c r="S3614" s="172"/>
      <c r="T3614" s="173"/>
      <c r="AT3614" s="168" t="s">
        <v>264</v>
      </c>
      <c r="AU3614" s="168" t="s">
        <v>82</v>
      </c>
      <c r="AV3614" s="13" t="s">
        <v>80</v>
      </c>
      <c r="AW3614" s="13" t="s">
        <v>34</v>
      </c>
      <c r="AX3614" s="13" t="s">
        <v>73</v>
      </c>
      <c r="AY3614" s="168" t="s">
        <v>252</v>
      </c>
    </row>
    <row r="3615" spans="2:51" s="14" customFormat="1" ht="11.25">
      <c r="B3615" s="174"/>
      <c r="D3615" s="160" t="s">
        <v>264</v>
      </c>
      <c r="E3615" s="175" t="s">
        <v>3</v>
      </c>
      <c r="F3615" s="176" t="s">
        <v>80</v>
      </c>
      <c r="H3615" s="177">
        <v>1</v>
      </c>
      <c r="I3615" s="178"/>
      <c r="L3615" s="174"/>
      <c r="M3615" s="179"/>
      <c r="N3615" s="180"/>
      <c r="O3615" s="180"/>
      <c r="P3615" s="180"/>
      <c r="Q3615" s="180"/>
      <c r="R3615" s="180"/>
      <c r="S3615" s="180"/>
      <c r="T3615" s="181"/>
      <c r="AT3615" s="175" t="s">
        <v>264</v>
      </c>
      <c r="AU3615" s="175" t="s">
        <v>82</v>
      </c>
      <c r="AV3615" s="14" t="s">
        <v>82</v>
      </c>
      <c r="AW3615" s="14" t="s">
        <v>34</v>
      </c>
      <c r="AX3615" s="14" t="s">
        <v>73</v>
      </c>
      <c r="AY3615" s="175" t="s">
        <v>252</v>
      </c>
    </row>
    <row r="3616" spans="2:51" s="13" customFormat="1" ht="11.25">
      <c r="B3616" s="167"/>
      <c r="D3616" s="160" t="s">
        <v>264</v>
      </c>
      <c r="E3616" s="168" t="s">
        <v>3</v>
      </c>
      <c r="F3616" s="169" t="s">
        <v>8333</v>
      </c>
      <c r="H3616" s="168" t="s">
        <v>3</v>
      </c>
      <c r="I3616" s="170"/>
      <c r="L3616" s="167"/>
      <c r="M3616" s="171"/>
      <c r="N3616" s="172"/>
      <c r="O3616" s="172"/>
      <c r="P3616" s="172"/>
      <c r="Q3616" s="172"/>
      <c r="R3616" s="172"/>
      <c r="S3616" s="172"/>
      <c r="T3616" s="173"/>
      <c r="AT3616" s="168" t="s">
        <v>264</v>
      </c>
      <c r="AU3616" s="168" t="s">
        <v>82</v>
      </c>
      <c r="AV3616" s="13" t="s">
        <v>80</v>
      </c>
      <c r="AW3616" s="13" t="s">
        <v>34</v>
      </c>
      <c r="AX3616" s="13" t="s">
        <v>73</v>
      </c>
      <c r="AY3616" s="168" t="s">
        <v>252</v>
      </c>
    </row>
    <row r="3617" spans="2:51" s="14" customFormat="1" ht="11.25">
      <c r="B3617" s="174"/>
      <c r="D3617" s="160" t="s">
        <v>264</v>
      </c>
      <c r="E3617" s="175" t="s">
        <v>3</v>
      </c>
      <c r="F3617" s="176" t="s">
        <v>80</v>
      </c>
      <c r="H3617" s="177">
        <v>1</v>
      </c>
      <c r="I3617" s="178"/>
      <c r="L3617" s="174"/>
      <c r="M3617" s="179"/>
      <c r="N3617" s="180"/>
      <c r="O3617" s="180"/>
      <c r="P3617" s="180"/>
      <c r="Q3617" s="180"/>
      <c r="R3617" s="180"/>
      <c r="S3617" s="180"/>
      <c r="T3617" s="181"/>
      <c r="AT3617" s="175" t="s">
        <v>264</v>
      </c>
      <c r="AU3617" s="175" t="s">
        <v>82</v>
      </c>
      <c r="AV3617" s="14" t="s">
        <v>82</v>
      </c>
      <c r="AW3617" s="14" t="s">
        <v>34</v>
      </c>
      <c r="AX3617" s="14" t="s">
        <v>73</v>
      </c>
      <c r="AY3617" s="175" t="s">
        <v>252</v>
      </c>
    </row>
    <row r="3618" spans="2:51" s="13" customFormat="1" ht="11.25">
      <c r="B3618" s="167"/>
      <c r="D3618" s="160" t="s">
        <v>264</v>
      </c>
      <c r="E3618" s="168" t="s">
        <v>3</v>
      </c>
      <c r="F3618" s="169" t="s">
        <v>8333</v>
      </c>
      <c r="H3618" s="168" t="s">
        <v>3</v>
      </c>
      <c r="I3618" s="170"/>
      <c r="L3618" s="167"/>
      <c r="M3618" s="171"/>
      <c r="N3618" s="172"/>
      <c r="O3618" s="172"/>
      <c r="P3618" s="172"/>
      <c r="Q3618" s="172"/>
      <c r="R3618" s="172"/>
      <c r="S3618" s="172"/>
      <c r="T3618" s="173"/>
      <c r="AT3618" s="168" t="s">
        <v>264</v>
      </c>
      <c r="AU3618" s="168" t="s">
        <v>82</v>
      </c>
      <c r="AV3618" s="13" t="s">
        <v>80</v>
      </c>
      <c r="AW3618" s="13" t="s">
        <v>34</v>
      </c>
      <c r="AX3618" s="13" t="s">
        <v>73</v>
      </c>
      <c r="AY3618" s="168" t="s">
        <v>252</v>
      </c>
    </row>
    <row r="3619" spans="2:51" s="14" customFormat="1" ht="11.25">
      <c r="B3619" s="174"/>
      <c r="D3619" s="160" t="s">
        <v>264</v>
      </c>
      <c r="E3619" s="175" t="s">
        <v>3</v>
      </c>
      <c r="F3619" s="176" t="s">
        <v>80</v>
      </c>
      <c r="H3619" s="177">
        <v>1</v>
      </c>
      <c r="I3619" s="178"/>
      <c r="L3619" s="174"/>
      <c r="M3619" s="179"/>
      <c r="N3619" s="180"/>
      <c r="O3619" s="180"/>
      <c r="P3619" s="180"/>
      <c r="Q3619" s="180"/>
      <c r="R3619" s="180"/>
      <c r="S3619" s="180"/>
      <c r="T3619" s="181"/>
      <c r="AT3619" s="175" t="s">
        <v>264</v>
      </c>
      <c r="AU3619" s="175" t="s">
        <v>82</v>
      </c>
      <c r="AV3619" s="14" t="s">
        <v>82</v>
      </c>
      <c r="AW3619" s="14" t="s">
        <v>34</v>
      </c>
      <c r="AX3619" s="14" t="s">
        <v>73</v>
      </c>
      <c r="AY3619" s="175" t="s">
        <v>252</v>
      </c>
    </row>
    <row r="3620" spans="2:51" s="13" customFormat="1" ht="11.25">
      <c r="B3620" s="167"/>
      <c r="D3620" s="160" t="s">
        <v>264</v>
      </c>
      <c r="E3620" s="168" t="s">
        <v>3</v>
      </c>
      <c r="F3620" s="169" t="s">
        <v>8333</v>
      </c>
      <c r="H3620" s="168" t="s">
        <v>3</v>
      </c>
      <c r="I3620" s="170"/>
      <c r="L3620" s="167"/>
      <c r="M3620" s="171"/>
      <c r="N3620" s="172"/>
      <c r="O3620" s="172"/>
      <c r="P3620" s="172"/>
      <c r="Q3620" s="172"/>
      <c r="R3620" s="172"/>
      <c r="S3620" s="172"/>
      <c r="T3620" s="173"/>
      <c r="AT3620" s="168" t="s">
        <v>264</v>
      </c>
      <c r="AU3620" s="168" t="s">
        <v>82</v>
      </c>
      <c r="AV3620" s="13" t="s">
        <v>80</v>
      </c>
      <c r="AW3620" s="13" t="s">
        <v>34</v>
      </c>
      <c r="AX3620" s="13" t="s">
        <v>73</v>
      </c>
      <c r="AY3620" s="168" t="s">
        <v>252</v>
      </c>
    </row>
    <row r="3621" spans="2:51" s="14" customFormat="1" ht="11.25">
      <c r="B3621" s="174"/>
      <c r="D3621" s="160" t="s">
        <v>264</v>
      </c>
      <c r="E3621" s="175" t="s">
        <v>3</v>
      </c>
      <c r="F3621" s="176" t="s">
        <v>80</v>
      </c>
      <c r="H3621" s="177">
        <v>1</v>
      </c>
      <c r="I3621" s="178"/>
      <c r="L3621" s="174"/>
      <c r="M3621" s="179"/>
      <c r="N3621" s="180"/>
      <c r="O3621" s="180"/>
      <c r="P3621" s="180"/>
      <c r="Q3621" s="180"/>
      <c r="R3621" s="180"/>
      <c r="S3621" s="180"/>
      <c r="T3621" s="181"/>
      <c r="AT3621" s="175" t="s">
        <v>264</v>
      </c>
      <c r="AU3621" s="175" t="s">
        <v>82</v>
      </c>
      <c r="AV3621" s="14" t="s">
        <v>82</v>
      </c>
      <c r="AW3621" s="14" t="s">
        <v>34</v>
      </c>
      <c r="AX3621" s="14" t="s">
        <v>73</v>
      </c>
      <c r="AY3621" s="175" t="s">
        <v>252</v>
      </c>
    </row>
    <row r="3622" spans="2:51" s="13" customFormat="1" ht="11.25">
      <c r="B3622" s="167"/>
      <c r="D3622" s="160" t="s">
        <v>264</v>
      </c>
      <c r="E3622" s="168" t="s">
        <v>3</v>
      </c>
      <c r="F3622" s="169" t="s">
        <v>8334</v>
      </c>
      <c r="H3622" s="168" t="s">
        <v>3</v>
      </c>
      <c r="I3622" s="170"/>
      <c r="L3622" s="167"/>
      <c r="M3622" s="171"/>
      <c r="N3622" s="172"/>
      <c r="O3622" s="172"/>
      <c r="P3622" s="172"/>
      <c r="Q3622" s="172"/>
      <c r="R3622" s="172"/>
      <c r="S3622" s="172"/>
      <c r="T3622" s="173"/>
      <c r="AT3622" s="168" t="s">
        <v>264</v>
      </c>
      <c r="AU3622" s="168" t="s">
        <v>82</v>
      </c>
      <c r="AV3622" s="13" t="s">
        <v>80</v>
      </c>
      <c r="AW3622" s="13" t="s">
        <v>34</v>
      </c>
      <c r="AX3622" s="13" t="s">
        <v>73</v>
      </c>
      <c r="AY3622" s="168" t="s">
        <v>252</v>
      </c>
    </row>
    <row r="3623" spans="2:51" s="14" customFormat="1" ht="11.25">
      <c r="B3623" s="174"/>
      <c r="D3623" s="160" t="s">
        <v>264</v>
      </c>
      <c r="E3623" s="175" t="s">
        <v>3</v>
      </c>
      <c r="F3623" s="176" t="s">
        <v>80</v>
      </c>
      <c r="H3623" s="177">
        <v>1</v>
      </c>
      <c r="I3623" s="178"/>
      <c r="L3623" s="174"/>
      <c r="M3623" s="179"/>
      <c r="N3623" s="180"/>
      <c r="O3623" s="180"/>
      <c r="P3623" s="180"/>
      <c r="Q3623" s="180"/>
      <c r="R3623" s="180"/>
      <c r="S3623" s="180"/>
      <c r="T3623" s="181"/>
      <c r="AT3623" s="175" t="s">
        <v>264</v>
      </c>
      <c r="AU3623" s="175" t="s">
        <v>82</v>
      </c>
      <c r="AV3623" s="14" t="s">
        <v>82</v>
      </c>
      <c r="AW3623" s="14" t="s">
        <v>34</v>
      </c>
      <c r="AX3623" s="14" t="s">
        <v>73</v>
      </c>
      <c r="AY3623" s="175" t="s">
        <v>252</v>
      </c>
    </row>
    <row r="3624" spans="2:51" s="13" customFormat="1" ht="11.25">
      <c r="B3624" s="167"/>
      <c r="D3624" s="160" t="s">
        <v>264</v>
      </c>
      <c r="E3624" s="168" t="s">
        <v>3</v>
      </c>
      <c r="F3624" s="169" t="s">
        <v>8335</v>
      </c>
      <c r="H3624" s="168" t="s">
        <v>3</v>
      </c>
      <c r="I3624" s="170"/>
      <c r="L3624" s="167"/>
      <c r="M3624" s="171"/>
      <c r="N3624" s="172"/>
      <c r="O3624" s="172"/>
      <c r="P3624" s="172"/>
      <c r="Q3624" s="172"/>
      <c r="R3624" s="172"/>
      <c r="S3624" s="172"/>
      <c r="T3624" s="173"/>
      <c r="AT3624" s="168" t="s">
        <v>264</v>
      </c>
      <c r="AU3624" s="168" t="s">
        <v>82</v>
      </c>
      <c r="AV3624" s="13" t="s">
        <v>80</v>
      </c>
      <c r="AW3624" s="13" t="s">
        <v>34</v>
      </c>
      <c r="AX3624" s="13" t="s">
        <v>73</v>
      </c>
      <c r="AY3624" s="168" t="s">
        <v>252</v>
      </c>
    </row>
    <row r="3625" spans="2:51" s="14" customFormat="1" ht="11.25">
      <c r="B3625" s="174"/>
      <c r="D3625" s="160" t="s">
        <v>264</v>
      </c>
      <c r="E3625" s="175" t="s">
        <v>3</v>
      </c>
      <c r="F3625" s="176" t="s">
        <v>80</v>
      </c>
      <c r="H3625" s="177">
        <v>1</v>
      </c>
      <c r="I3625" s="178"/>
      <c r="L3625" s="174"/>
      <c r="M3625" s="179"/>
      <c r="N3625" s="180"/>
      <c r="O3625" s="180"/>
      <c r="P3625" s="180"/>
      <c r="Q3625" s="180"/>
      <c r="R3625" s="180"/>
      <c r="S3625" s="180"/>
      <c r="T3625" s="181"/>
      <c r="AT3625" s="175" t="s">
        <v>264</v>
      </c>
      <c r="AU3625" s="175" t="s">
        <v>82</v>
      </c>
      <c r="AV3625" s="14" t="s">
        <v>82</v>
      </c>
      <c r="AW3625" s="14" t="s">
        <v>34</v>
      </c>
      <c r="AX3625" s="14" t="s">
        <v>73</v>
      </c>
      <c r="AY3625" s="175" t="s">
        <v>252</v>
      </c>
    </row>
    <row r="3626" spans="2:51" s="13" customFormat="1" ht="11.25">
      <c r="B3626" s="167"/>
      <c r="D3626" s="160" t="s">
        <v>264</v>
      </c>
      <c r="E3626" s="168" t="s">
        <v>3</v>
      </c>
      <c r="F3626" s="169" t="s">
        <v>8336</v>
      </c>
      <c r="H3626" s="168" t="s">
        <v>3</v>
      </c>
      <c r="I3626" s="170"/>
      <c r="L3626" s="167"/>
      <c r="M3626" s="171"/>
      <c r="N3626" s="172"/>
      <c r="O3626" s="172"/>
      <c r="P3626" s="172"/>
      <c r="Q3626" s="172"/>
      <c r="R3626" s="172"/>
      <c r="S3626" s="172"/>
      <c r="T3626" s="173"/>
      <c r="AT3626" s="168" t="s">
        <v>264</v>
      </c>
      <c r="AU3626" s="168" t="s">
        <v>82</v>
      </c>
      <c r="AV3626" s="13" t="s">
        <v>80</v>
      </c>
      <c r="AW3626" s="13" t="s">
        <v>34</v>
      </c>
      <c r="AX3626" s="13" t="s">
        <v>73</v>
      </c>
      <c r="AY3626" s="168" t="s">
        <v>252</v>
      </c>
    </row>
    <row r="3627" spans="2:51" s="14" customFormat="1" ht="11.25">
      <c r="B3627" s="174"/>
      <c r="D3627" s="160" t="s">
        <v>264</v>
      </c>
      <c r="E3627" s="175" t="s">
        <v>3</v>
      </c>
      <c r="F3627" s="176" t="s">
        <v>80</v>
      </c>
      <c r="H3627" s="177">
        <v>1</v>
      </c>
      <c r="I3627" s="178"/>
      <c r="L3627" s="174"/>
      <c r="M3627" s="179"/>
      <c r="N3627" s="180"/>
      <c r="O3627" s="180"/>
      <c r="P3627" s="180"/>
      <c r="Q3627" s="180"/>
      <c r="R3627" s="180"/>
      <c r="S3627" s="180"/>
      <c r="T3627" s="181"/>
      <c r="AT3627" s="175" t="s">
        <v>264</v>
      </c>
      <c r="AU3627" s="175" t="s">
        <v>82</v>
      </c>
      <c r="AV3627" s="14" t="s">
        <v>82</v>
      </c>
      <c r="AW3627" s="14" t="s">
        <v>34</v>
      </c>
      <c r="AX3627" s="14" t="s">
        <v>73</v>
      </c>
      <c r="AY3627" s="175" t="s">
        <v>252</v>
      </c>
    </row>
    <row r="3628" spans="2:51" s="13" customFormat="1" ht="11.25">
      <c r="B3628" s="167"/>
      <c r="D3628" s="160" t="s">
        <v>264</v>
      </c>
      <c r="E3628" s="168" t="s">
        <v>3</v>
      </c>
      <c r="F3628" s="169" t="s">
        <v>8337</v>
      </c>
      <c r="H3628" s="168" t="s">
        <v>3</v>
      </c>
      <c r="I3628" s="170"/>
      <c r="L3628" s="167"/>
      <c r="M3628" s="171"/>
      <c r="N3628" s="172"/>
      <c r="O3628" s="172"/>
      <c r="P3628" s="172"/>
      <c r="Q3628" s="172"/>
      <c r="R3628" s="172"/>
      <c r="S3628" s="172"/>
      <c r="T3628" s="173"/>
      <c r="AT3628" s="168" t="s">
        <v>264</v>
      </c>
      <c r="AU3628" s="168" t="s">
        <v>82</v>
      </c>
      <c r="AV3628" s="13" t="s">
        <v>80</v>
      </c>
      <c r="AW3628" s="13" t="s">
        <v>34</v>
      </c>
      <c r="AX3628" s="13" t="s">
        <v>73</v>
      </c>
      <c r="AY3628" s="168" t="s">
        <v>252</v>
      </c>
    </row>
    <row r="3629" spans="2:51" s="14" customFormat="1" ht="11.25">
      <c r="B3629" s="174"/>
      <c r="D3629" s="160" t="s">
        <v>264</v>
      </c>
      <c r="E3629" s="175" t="s">
        <v>3</v>
      </c>
      <c r="F3629" s="176" t="s">
        <v>80</v>
      </c>
      <c r="H3629" s="177">
        <v>1</v>
      </c>
      <c r="I3629" s="178"/>
      <c r="L3629" s="174"/>
      <c r="M3629" s="179"/>
      <c r="N3629" s="180"/>
      <c r="O3629" s="180"/>
      <c r="P3629" s="180"/>
      <c r="Q3629" s="180"/>
      <c r="R3629" s="180"/>
      <c r="S3629" s="180"/>
      <c r="T3629" s="181"/>
      <c r="AT3629" s="175" t="s">
        <v>264</v>
      </c>
      <c r="AU3629" s="175" t="s">
        <v>82</v>
      </c>
      <c r="AV3629" s="14" t="s">
        <v>82</v>
      </c>
      <c r="AW3629" s="14" t="s">
        <v>34</v>
      </c>
      <c r="AX3629" s="14" t="s">
        <v>73</v>
      </c>
      <c r="AY3629" s="175" t="s">
        <v>252</v>
      </c>
    </row>
    <row r="3630" spans="2:51" s="13" customFormat="1" ht="11.25">
      <c r="B3630" s="167"/>
      <c r="D3630" s="160" t="s">
        <v>264</v>
      </c>
      <c r="E3630" s="168" t="s">
        <v>3</v>
      </c>
      <c r="F3630" s="169" t="s">
        <v>8338</v>
      </c>
      <c r="H3630" s="168" t="s">
        <v>3</v>
      </c>
      <c r="I3630" s="170"/>
      <c r="L3630" s="167"/>
      <c r="M3630" s="171"/>
      <c r="N3630" s="172"/>
      <c r="O3630" s="172"/>
      <c r="P3630" s="172"/>
      <c r="Q3630" s="172"/>
      <c r="R3630" s="172"/>
      <c r="S3630" s="172"/>
      <c r="T3630" s="173"/>
      <c r="AT3630" s="168" t="s">
        <v>264</v>
      </c>
      <c r="AU3630" s="168" t="s">
        <v>82</v>
      </c>
      <c r="AV3630" s="13" t="s">
        <v>80</v>
      </c>
      <c r="AW3630" s="13" t="s">
        <v>34</v>
      </c>
      <c r="AX3630" s="13" t="s">
        <v>73</v>
      </c>
      <c r="AY3630" s="168" t="s">
        <v>252</v>
      </c>
    </row>
    <row r="3631" spans="2:51" s="14" customFormat="1" ht="11.25">
      <c r="B3631" s="174"/>
      <c r="D3631" s="160" t="s">
        <v>264</v>
      </c>
      <c r="E3631" s="175" t="s">
        <v>3</v>
      </c>
      <c r="F3631" s="176" t="s">
        <v>80</v>
      </c>
      <c r="H3631" s="177">
        <v>1</v>
      </c>
      <c r="I3631" s="178"/>
      <c r="L3631" s="174"/>
      <c r="M3631" s="179"/>
      <c r="N3631" s="180"/>
      <c r="O3631" s="180"/>
      <c r="P3631" s="180"/>
      <c r="Q3631" s="180"/>
      <c r="R3631" s="180"/>
      <c r="S3631" s="180"/>
      <c r="T3631" s="181"/>
      <c r="AT3631" s="175" t="s">
        <v>264</v>
      </c>
      <c r="AU3631" s="175" t="s">
        <v>82</v>
      </c>
      <c r="AV3631" s="14" t="s">
        <v>82</v>
      </c>
      <c r="AW3631" s="14" t="s">
        <v>34</v>
      </c>
      <c r="AX3631" s="14" t="s">
        <v>73</v>
      </c>
      <c r="AY3631" s="175" t="s">
        <v>252</v>
      </c>
    </row>
    <row r="3632" spans="2:51" s="13" customFormat="1" ht="11.25">
      <c r="B3632" s="167"/>
      <c r="D3632" s="160" t="s">
        <v>264</v>
      </c>
      <c r="E3632" s="168" t="s">
        <v>3</v>
      </c>
      <c r="F3632" s="169" t="s">
        <v>8339</v>
      </c>
      <c r="H3632" s="168" t="s">
        <v>3</v>
      </c>
      <c r="I3632" s="170"/>
      <c r="L3632" s="167"/>
      <c r="M3632" s="171"/>
      <c r="N3632" s="172"/>
      <c r="O3632" s="172"/>
      <c r="P3632" s="172"/>
      <c r="Q3632" s="172"/>
      <c r="R3632" s="172"/>
      <c r="S3632" s="172"/>
      <c r="T3632" s="173"/>
      <c r="AT3632" s="168" t="s">
        <v>264</v>
      </c>
      <c r="AU3632" s="168" t="s">
        <v>82</v>
      </c>
      <c r="AV3632" s="13" t="s">
        <v>80</v>
      </c>
      <c r="AW3632" s="13" t="s">
        <v>34</v>
      </c>
      <c r="AX3632" s="13" t="s">
        <v>73</v>
      </c>
      <c r="AY3632" s="168" t="s">
        <v>252</v>
      </c>
    </row>
    <row r="3633" spans="2:51" s="14" customFormat="1" ht="11.25">
      <c r="B3633" s="174"/>
      <c r="D3633" s="160" t="s">
        <v>264</v>
      </c>
      <c r="E3633" s="175" t="s">
        <v>3</v>
      </c>
      <c r="F3633" s="176" t="s">
        <v>80</v>
      </c>
      <c r="H3633" s="177">
        <v>1</v>
      </c>
      <c r="I3633" s="178"/>
      <c r="L3633" s="174"/>
      <c r="M3633" s="179"/>
      <c r="N3633" s="180"/>
      <c r="O3633" s="180"/>
      <c r="P3633" s="180"/>
      <c r="Q3633" s="180"/>
      <c r="R3633" s="180"/>
      <c r="S3633" s="180"/>
      <c r="T3633" s="181"/>
      <c r="AT3633" s="175" t="s">
        <v>264</v>
      </c>
      <c r="AU3633" s="175" t="s">
        <v>82</v>
      </c>
      <c r="AV3633" s="14" t="s">
        <v>82</v>
      </c>
      <c r="AW3633" s="14" t="s">
        <v>34</v>
      </c>
      <c r="AX3633" s="14" t="s">
        <v>73</v>
      </c>
      <c r="AY3633" s="175" t="s">
        <v>252</v>
      </c>
    </row>
    <row r="3634" spans="2:51" s="13" customFormat="1" ht="11.25">
      <c r="B3634" s="167"/>
      <c r="D3634" s="160" t="s">
        <v>264</v>
      </c>
      <c r="E3634" s="168" t="s">
        <v>3</v>
      </c>
      <c r="F3634" s="169" t="s">
        <v>8339</v>
      </c>
      <c r="H3634" s="168" t="s">
        <v>3</v>
      </c>
      <c r="I3634" s="170"/>
      <c r="L3634" s="167"/>
      <c r="M3634" s="171"/>
      <c r="N3634" s="172"/>
      <c r="O3634" s="172"/>
      <c r="P3634" s="172"/>
      <c r="Q3634" s="172"/>
      <c r="R3634" s="172"/>
      <c r="S3634" s="172"/>
      <c r="T3634" s="173"/>
      <c r="AT3634" s="168" t="s">
        <v>264</v>
      </c>
      <c r="AU3634" s="168" t="s">
        <v>82</v>
      </c>
      <c r="AV3634" s="13" t="s">
        <v>80</v>
      </c>
      <c r="AW3634" s="13" t="s">
        <v>34</v>
      </c>
      <c r="AX3634" s="13" t="s">
        <v>73</v>
      </c>
      <c r="AY3634" s="168" t="s">
        <v>252</v>
      </c>
    </row>
    <row r="3635" spans="2:51" s="14" customFormat="1" ht="11.25">
      <c r="B3635" s="174"/>
      <c r="D3635" s="160" t="s">
        <v>264</v>
      </c>
      <c r="E3635" s="175" t="s">
        <v>3</v>
      </c>
      <c r="F3635" s="176" t="s">
        <v>80</v>
      </c>
      <c r="H3635" s="177">
        <v>1</v>
      </c>
      <c r="I3635" s="178"/>
      <c r="L3635" s="174"/>
      <c r="M3635" s="179"/>
      <c r="N3635" s="180"/>
      <c r="O3635" s="180"/>
      <c r="P3635" s="180"/>
      <c r="Q3635" s="180"/>
      <c r="R3635" s="180"/>
      <c r="S3635" s="180"/>
      <c r="T3635" s="181"/>
      <c r="AT3635" s="175" t="s">
        <v>264</v>
      </c>
      <c r="AU3635" s="175" t="s">
        <v>82</v>
      </c>
      <c r="AV3635" s="14" t="s">
        <v>82</v>
      </c>
      <c r="AW3635" s="14" t="s">
        <v>34</v>
      </c>
      <c r="AX3635" s="14" t="s">
        <v>73</v>
      </c>
      <c r="AY3635" s="175" t="s">
        <v>252</v>
      </c>
    </row>
    <row r="3636" spans="2:51" s="13" customFormat="1" ht="11.25">
      <c r="B3636" s="167"/>
      <c r="D3636" s="160" t="s">
        <v>264</v>
      </c>
      <c r="E3636" s="168" t="s">
        <v>3</v>
      </c>
      <c r="F3636" s="169" t="s">
        <v>8339</v>
      </c>
      <c r="H3636" s="168" t="s">
        <v>3</v>
      </c>
      <c r="I3636" s="170"/>
      <c r="L3636" s="167"/>
      <c r="M3636" s="171"/>
      <c r="N3636" s="172"/>
      <c r="O3636" s="172"/>
      <c r="P3636" s="172"/>
      <c r="Q3636" s="172"/>
      <c r="R3636" s="172"/>
      <c r="S3636" s="172"/>
      <c r="T3636" s="173"/>
      <c r="AT3636" s="168" t="s">
        <v>264</v>
      </c>
      <c r="AU3636" s="168" t="s">
        <v>82</v>
      </c>
      <c r="AV3636" s="13" t="s">
        <v>80</v>
      </c>
      <c r="AW3636" s="13" t="s">
        <v>34</v>
      </c>
      <c r="AX3636" s="13" t="s">
        <v>73</v>
      </c>
      <c r="AY3636" s="168" t="s">
        <v>252</v>
      </c>
    </row>
    <row r="3637" spans="2:51" s="14" customFormat="1" ht="11.25">
      <c r="B3637" s="174"/>
      <c r="D3637" s="160" t="s">
        <v>264</v>
      </c>
      <c r="E3637" s="175" t="s">
        <v>3</v>
      </c>
      <c r="F3637" s="176" t="s">
        <v>80</v>
      </c>
      <c r="H3637" s="177">
        <v>1</v>
      </c>
      <c r="I3637" s="178"/>
      <c r="L3637" s="174"/>
      <c r="M3637" s="179"/>
      <c r="N3637" s="180"/>
      <c r="O3637" s="180"/>
      <c r="P3637" s="180"/>
      <c r="Q3637" s="180"/>
      <c r="R3637" s="180"/>
      <c r="S3637" s="180"/>
      <c r="T3637" s="181"/>
      <c r="AT3637" s="175" t="s">
        <v>264</v>
      </c>
      <c r="AU3637" s="175" t="s">
        <v>82</v>
      </c>
      <c r="AV3637" s="14" t="s">
        <v>82</v>
      </c>
      <c r="AW3637" s="14" t="s">
        <v>34</v>
      </c>
      <c r="AX3637" s="14" t="s">
        <v>73</v>
      </c>
      <c r="AY3637" s="175" t="s">
        <v>252</v>
      </c>
    </row>
    <row r="3638" spans="2:51" s="13" customFormat="1" ht="11.25">
      <c r="B3638" s="167"/>
      <c r="D3638" s="160" t="s">
        <v>264</v>
      </c>
      <c r="E3638" s="168" t="s">
        <v>3</v>
      </c>
      <c r="F3638" s="169" t="s">
        <v>8339</v>
      </c>
      <c r="H3638" s="168" t="s">
        <v>3</v>
      </c>
      <c r="I3638" s="170"/>
      <c r="L3638" s="167"/>
      <c r="M3638" s="171"/>
      <c r="N3638" s="172"/>
      <c r="O3638" s="172"/>
      <c r="P3638" s="172"/>
      <c r="Q3638" s="172"/>
      <c r="R3638" s="172"/>
      <c r="S3638" s="172"/>
      <c r="T3638" s="173"/>
      <c r="AT3638" s="168" t="s">
        <v>264</v>
      </c>
      <c r="AU3638" s="168" t="s">
        <v>82</v>
      </c>
      <c r="AV3638" s="13" t="s">
        <v>80</v>
      </c>
      <c r="AW3638" s="13" t="s">
        <v>34</v>
      </c>
      <c r="AX3638" s="13" t="s">
        <v>73</v>
      </c>
      <c r="AY3638" s="168" t="s">
        <v>252</v>
      </c>
    </row>
    <row r="3639" spans="2:51" s="14" customFormat="1" ht="11.25">
      <c r="B3639" s="174"/>
      <c r="D3639" s="160" t="s">
        <v>264</v>
      </c>
      <c r="E3639" s="175" t="s">
        <v>3</v>
      </c>
      <c r="F3639" s="176" t="s">
        <v>80</v>
      </c>
      <c r="H3639" s="177">
        <v>1</v>
      </c>
      <c r="I3639" s="178"/>
      <c r="L3639" s="174"/>
      <c r="M3639" s="179"/>
      <c r="N3639" s="180"/>
      <c r="O3639" s="180"/>
      <c r="P3639" s="180"/>
      <c r="Q3639" s="180"/>
      <c r="R3639" s="180"/>
      <c r="S3639" s="180"/>
      <c r="T3639" s="181"/>
      <c r="AT3639" s="175" t="s">
        <v>264</v>
      </c>
      <c r="AU3639" s="175" t="s">
        <v>82</v>
      </c>
      <c r="AV3639" s="14" t="s">
        <v>82</v>
      </c>
      <c r="AW3639" s="14" t="s">
        <v>34</v>
      </c>
      <c r="AX3639" s="14" t="s">
        <v>73</v>
      </c>
      <c r="AY3639" s="175" t="s">
        <v>252</v>
      </c>
    </row>
    <row r="3640" spans="2:51" s="13" customFormat="1" ht="11.25">
      <c r="B3640" s="167"/>
      <c r="D3640" s="160" t="s">
        <v>264</v>
      </c>
      <c r="E3640" s="168" t="s">
        <v>3</v>
      </c>
      <c r="F3640" s="169" t="s">
        <v>8340</v>
      </c>
      <c r="H3640" s="168" t="s">
        <v>3</v>
      </c>
      <c r="I3640" s="170"/>
      <c r="L3640" s="167"/>
      <c r="M3640" s="171"/>
      <c r="N3640" s="172"/>
      <c r="O3640" s="172"/>
      <c r="P3640" s="172"/>
      <c r="Q3640" s="172"/>
      <c r="R3640" s="172"/>
      <c r="S3640" s="172"/>
      <c r="T3640" s="173"/>
      <c r="AT3640" s="168" t="s">
        <v>264</v>
      </c>
      <c r="AU3640" s="168" t="s">
        <v>82</v>
      </c>
      <c r="AV3640" s="13" t="s">
        <v>80</v>
      </c>
      <c r="AW3640" s="13" t="s">
        <v>34</v>
      </c>
      <c r="AX3640" s="13" t="s">
        <v>73</v>
      </c>
      <c r="AY3640" s="168" t="s">
        <v>252</v>
      </c>
    </row>
    <row r="3641" spans="2:51" s="14" customFormat="1" ht="11.25">
      <c r="B3641" s="174"/>
      <c r="D3641" s="160" t="s">
        <v>264</v>
      </c>
      <c r="E3641" s="175" t="s">
        <v>3</v>
      </c>
      <c r="F3641" s="176" t="s">
        <v>80</v>
      </c>
      <c r="H3641" s="177">
        <v>1</v>
      </c>
      <c r="I3641" s="178"/>
      <c r="L3641" s="174"/>
      <c r="M3641" s="179"/>
      <c r="N3641" s="180"/>
      <c r="O3641" s="180"/>
      <c r="P3641" s="180"/>
      <c r="Q3641" s="180"/>
      <c r="R3641" s="180"/>
      <c r="S3641" s="180"/>
      <c r="T3641" s="181"/>
      <c r="AT3641" s="175" t="s">
        <v>264</v>
      </c>
      <c r="AU3641" s="175" t="s">
        <v>82</v>
      </c>
      <c r="AV3641" s="14" t="s">
        <v>82</v>
      </c>
      <c r="AW3641" s="14" t="s">
        <v>34</v>
      </c>
      <c r="AX3641" s="14" t="s">
        <v>73</v>
      </c>
      <c r="AY3641" s="175" t="s">
        <v>252</v>
      </c>
    </row>
    <row r="3642" spans="2:51" s="13" customFormat="1" ht="11.25">
      <c r="B3642" s="167"/>
      <c r="D3642" s="160" t="s">
        <v>264</v>
      </c>
      <c r="E3642" s="168" t="s">
        <v>3</v>
      </c>
      <c r="F3642" s="169" t="s">
        <v>8340</v>
      </c>
      <c r="H3642" s="168" t="s">
        <v>3</v>
      </c>
      <c r="I3642" s="170"/>
      <c r="L3642" s="167"/>
      <c r="M3642" s="171"/>
      <c r="N3642" s="172"/>
      <c r="O3642" s="172"/>
      <c r="P3642" s="172"/>
      <c r="Q3642" s="172"/>
      <c r="R3642" s="172"/>
      <c r="S3642" s="172"/>
      <c r="T3642" s="173"/>
      <c r="AT3642" s="168" t="s">
        <v>264</v>
      </c>
      <c r="AU3642" s="168" t="s">
        <v>82</v>
      </c>
      <c r="AV3642" s="13" t="s">
        <v>80</v>
      </c>
      <c r="AW3642" s="13" t="s">
        <v>34</v>
      </c>
      <c r="AX3642" s="13" t="s">
        <v>73</v>
      </c>
      <c r="AY3642" s="168" t="s">
        <v>252</v>
      </c>
    </row>
    <row r="3643" spans="2:51" s="14" customFormat="1" ht="11.25">
      <c r="B3643" s="174"/>
      <c r="D3643" s="160" t="s">
        <v>264</v>
      </c>
      <c r="E3643" s="175" t="s">
        <v>3</v>
      </c>
      <c r="F3643" s="176" t="s">
        <v>80</v>
      </c>
      <c r="H3643" s="177">
        <v>1</v>
      </c>
      <c r="I3643" s="178"/>
      <c r="L3643" s="174"/>
      <c r="M3643" s="179"/>
      <c r="N3643" s="180"/>
      <c r="O3643" s="180"/>
      <c r="P3643" s="180"/>
      <c r="Q3643" s="180"/>
      <c r="R3643" s="180"/>
      <c r="S3643" s="180"/>
      <c r="T3643" s="181"/>
      <c r="AT3643" s="175" t="s">
        <v>264</v>
      </c>
      <c r="AU3643" s="175" t="s">
        <v>82</v>
      </c>
      <c r="AV3643" s="14" t="s">
        <v>82</v>
      </c>
      <c r="AW3643" s="14" t="s">
        <v>34</v>
      </c>
      <c r="AX3643" s="14" t="s">
        <v>73</v>
      </c>
      <c r="AY3643" s="175" t="s">
        <v>252</v>
      </c>
    </row>
    <row r="3644" spans="2:51" s="13" customFormat="1" ht="11.25">
      <c r="B3644" s="167"/>
      <c r="D3644" s="160" t="s">
        <v>264</v>
      </c>
      <c r="E3644" s="168" t="s">
        <v>3</v>
      </c>
      <c r="F3644" s="169" t="s">
        <v>8340</v>
      </c>
      <c r="H3644" s="168" t="s">
        <v>3</v>
      </c>
      <c r="I3644" s="170"/>
      <c r="L3644" s="167"/>
      <c r="M3644" s="171"/>
      <c r="N3644" s="172"/>
      <c r="O3644" s="172"/>
      <c r="P3644" s="172"/>
      <c r="Q3644" s="172"/>
      <c r="R3644" s="172"/>
      <c r="S3644" s="172"/>
      <c r="T3644" s="173"/>
      <c r="AT3644" s="168" t="s">
        <v>264</v>
      </c>
      <c r="AU3644" s="168" t="s">
        <v>82</v>
      </c>
      <c r="AV3644" s="13" t="s">
        <v>80</v>
      </c>
      <c r="AW3644" s="13" t="s">
        <v>34</v>
      </c>
      <c r="AX3644" s="13" t="s">
        <v>73</v>
      </c>
      <c r="AY3644" s="168" t="s">
        <v>252</v>
      </c>
    </row>
    <row r="3645" spans="2:51" s="14" customFormat="1" ht="11.25">
      <c r="B3645" s="174"/>
      <c r="D3645" s="160" t="s">
        <v>264</v>
      </c>
      <c r="E3645" s="175" t="s">
        <v>3</v>
      </c>
      <c r="F3645" s="176" t="s">
        <v>80</v>
      </c>
      <c r="H3645" s="177">
        <v>1</v>
      </c>
      <c r="I3645" s="178"/>
      <c r="L3645" s="174"/>
      <c r="M3645" s="179"/>
      <c r="N3645" s="180"/>
      <c r="O3645" s="180"/>
      <c r="P3645" s="180"/>
      <c r="Q3645" s="180"/>
      <c r="R3645" s="180"/>
      <c r="S3645" s="180"/>
      <c r="T3645" s="181"/>
      <c r="AT3645" s="175" t="s">
        <v>264</v>
      </c>
      <c r="AU3645" s="175" t="s">
        <v>82</v>
      </c>
      <c r="AV3645" s="14" t="s">
        <v>82</v>
      </c>
      <c r="AW3645" s="14" t="s">
        <v>34</v>
      </c>
      <c r="AX3645" s="14" t="s">
        <v>73</v>
      </c>
      <c r="AY3645" s="175" t="s">
        <v>252</v>
      </c>
    </row>
    <row r="3646" spans="2:51" s="13" customFormat="1" ht="11.25">
      <c r="B3646" s="167"/>
      <c r="D3646" s="160" t="s">
        <v>264</v>
      </c>
      <c r="E3646" s="168" t="s">
        <v>3</v>
      </c>
      <c r="F3646" s="169" t="s">
        <v>8340</v>
      </c>
      <c r="H3646" s="168" t="s">
        <v>3</v>
      </c>
      <c r="I3646" s="170"/>
      <c r="L3646" s="167"/>
      <c r="M3646" s="171"/>
      <c r="N3646" s="172"/>
      <c r="O3646" s="172"/>
      <c r="P3646" s="172"/>
      <c r="Q3646" s="172"/>
      <c r="R3646" s="172"/>
      <c r="S3646" s="172"/>
      <c r="T3646" s="173"/>
      <c r="AT3646" s="168" t="s">
        <v>264</v>
      </c>
      <c r="AU3646" s="168" t="s">
        <v>82</v>
      </c>
      <c r="AV3646" s="13" t="s">
        <v>80</v>
      </c>
      <c r="AW3646" s="13" t="s">
        <v>34</v>
      </c>
      <c r="AX3646" s="13" t="s">
        <v>73</v>
      </c>
      <c r="AY3646" s="168" t="s">
        <v>252</v>
      </c>
    </row>
    <row r="3647" spans="2:51" s="14" customFormat="1" ht="11.25">
      <c r="B3647" s="174"/>
      <c r="D3647" s="160" t="s">
        <v>264</v>
      </c>
      <c r="E3647" s="175" t="s">
        <v>3</v>
      </c>
      <c r="F3647" s="176" t="s">
        <v>80</v>
      </c>
      <c r="H3647" s="177">
        <v>1</v>
      </c>
      <c r="I3647" s="178"/>
      <c r="L3647" s="174"/>
      <c r="M3647" s="179"/>
      <c r="N3647" s="180"/>
      <c r="O3647" s="180"/>
      <c r="P3647" s="180"/>
      <c r="Q3647" s="180"/>
      <c r="R3647" s="180"/>
      <c r="S3647" s="180"/>
      <c r="T3647" s="181"/>
      <c r="AT3647" s="175" t="s">
        <v>264</v>
      </c>
      <c r="AU3647" s="175" t="s">
        <v>82</v>
      </c>
      <c r="AV3647" s="14" t="s">
        <v>82</v>
      </c>
      <c r="AW3647" s="14" t="s">
        <v>34</v>
      </c>
      <c r="AX3647" s="14" t="s">
        <v>73</v>
      </c>
      <c r="AY3647" s="175" t="s">
        <v>252</v>
      </c>
    </row>
    <row r="3648" spans="2:51" s="13" customFormat="1" ht="11.25">
      <c r="B3648" s="167"/>
      <c r="D3648" s="160" t="s">
        <v>264</v>
      </c>
      <c r="E3648" s="168" t="s">
        <v>3</v>
      </c>
      <c r="F3648" s="169" t="s">
        <v>8340</v>
      </c>
      <c r="H3648" s="168" t="s">
        <v>3</v>
      </c>
      <c r="I3648" s="170"/>
      <c r="L3648" s="167"/>
      <c r="M3648" s="171"/>
      <c r="N3648" s="172"/>
      <c r="O3648" s="172"/>
      <c r="P3648" s="172"/>
      <c r="Q3648" s="172"/>
      <c r="R3648" s="172"/>
      <c r="S3648" s="172"/>
      <c r="T3648" s="173"/>
      <c r="AT3648" s="168" t="s">
        <v>264</v>
      </c>
      <c r="AU3648" s="168" t="s">
        <v>82</v>
      </c>
      <c r="AV3648" s="13" t="s">
        <v>80</v>
      </c>
      <c r="AW3648" s="13" t="s">
        <v>34</v>
      </c>
      <c r="AX3648" s="13" t="s">
        <v>73</v>
      </c>
      <c r="AY3648" s="168" t="s">
        <v>252</v>
      </c>
    </row>
    <row r="3649" spans="2:51" s="14" customFormat="1" ht="11.25">
      <c r="B3649" s="174"/>
      <c r="D3649" s="160" t="s">
        <v>264</v>
      </c>
      <c r="E3649" s="175" t="s">
        <v>3</v>
      </c>
      <c r="F3649" s="176" t="s">
        <v>80</v>
      </c>
      <c r="H3649" s="177">
        <v>1</v>
      </c>
      <c r="I3649" s="178"/>
      <c r="L3649" s="174"/>
      <c r="M3649" s="179"/>
      <c r="N3649" s="180"/>
      <c r="O3649" s="180"/>
      <c r="P3649" s="180"/>
      <c r="Q3649" s="180"/>
      <c r="R3649" s="180"/>
      <c r="S3649" s="180"/>
      <c r="T3649" s="181"/>
      <c r="AT3649" s="175" t="s">
        <v>264</v>
      </c>
      <c r="AU3649" s="175" t="s">
        <v>82</v>
      </c>
      <c r="AV3649" s="14" t="s">
        <v>82</v>
      </c>
      <c r="AW3649" s="14" t="s">
        <v>34</v>
      </c>
      <c r="AX3649" s="14" t="s">
        <v>73</v>
      </c>
      <c r="AY3649" s="175" t="s">
        <v>252</v>
      </c>
    </row>
    <row r="3650" spans="2:51" s="13" customFormat="1" ht="11.25">
      <c r="B3650" s="167"/>
      <c r="D3650" s="160" t="s">
        <v>264</v>
      </c>
      <c r="E3650" s="168" t="s">
        <v>3</v>
      </c>
      <c r="F3650" s="169" t="s">
        <v>8340</v>
      </c>
      <c r="H3650" s="168" t="s">
        <v>3</v>
      </c>
      <c r="I3650" s="170"/>
      <c r="L3650" s="167"/>
      <c r="M3650" s="171"/>
      <c r="N3650" s="172"/>
      <c r="O3650" s="172"/>
      <c r="P3650" s="172"/>
      <c r="Q3650" s="172"/>
      <c r="R3650" s="172"/>
      <c r="S3650" s="172"/>
      <c r="T3650" s="173"/>
      <c r="AT3650" s="168" t="s">
        <v>264</v>
      </c>
      <c r="AU3650" s="168" t="s">
        <v>82</v>
      </c>
      <c r="AV3650" s="13" t="s">
        <v>80</v>
      </c>
      <c r="AW3650" s="13" t="s">
        <v>34</v>
      </c>
      <c r="AX3650" s="13" t="s">
        <v>73</v>
      </c>
      <c r="AY3650" s="168" t="s">
        <v>252</v>
      </c>
    </row>
    <row r="3651" spans="2:51" s="14" customFormat="1" ht="11.25">
      <c r="B3651" s="174"/>
      <c r="D3651" s="160" t="s">
        <v>264</v>
      </c>
      <c r="E3651" s="175" t="s">
        <v>3</v>
      </c>
      <c r="F3651" s="176" t="s">
        <v>80</v>
      </c>
      <c r="H3651" s="177">
        <v>1</v>
      </c>
      <c r="I3651" s="178"/>
      <c r="L3651" s="174"/>
      <c r="M3651" s="179"/>
      <c r="N3651" s="180"/>
      <c r="O3651" s="180"/>
      <c r="P3651" s="180"/>
      <c r="Q3651" s="180"/>
      <c r="R3651" s="180"/>
      <c r="S3651" s="180"/>
      <c r="T3651" s="181"/>
      <c r="AT3651" s="175" t="s">
        <v>264</v>
      </c>
      <c r="AU3651" s="175" t="s">
        <v>82</v>
      </c>
      <c r="AV3651" s="14" t="s">
        <v>82</v>
      </c>
      <c r="AW3651" s="14" t="s">
        <v>34</v>
      </c>
      <c r="AX3651" s="14" t="s">
        <v>73</v>
      </c>
      <c r="AY3651" s="175" t="s">
        <v>252</v>
      </c>
    </row>
    <row r="3652" spans="2:51" s="13" customFormat="1" ht="11.25">
      <c r="B3652" s="167"/>
      <c r="D3652" s="160" t="s">
        <v>264</v>
      </c>
      <c r="E3652" s="168" t="s">
        <v>3</v>
      </c>
      <c r="F3652" s="169" t="s">
        <v>8341</v>
      </c>
      <c r="H3652" s="168" t="s">
        <v>3</v>
      </c>
      <c r="I3652" s="170"/>
      <c r="L3652" s="167"/>
      <c r="M3652" s="171"/>
      <c r="N3652" s="172"/>
      <c r="O3652" s="172"/>
      <c r="P3652" s="172"/>
      <c r="Q3652" s="172"/>
      <c r="R3652" s="172"/>
      <c r="S3652" s="172"/>
      <c r="T3652" s="173"/>
      <c r="AT3652" s="168" t="s">
        <v>264</v>
      </c>
      <c r="AU3652" s="168" t="s">
        <v>82</v>
      </c>
      <c r="AV3652" s="13" t="s">
        <v>80</v>
      </c>
      <c r="AW3652" s="13" t="s">
        <v>34</v>
      </c>
      <c r="AX3652" s="13" t="s">
        <v>73</v>
      </c>
      <c r="AY3652" s="168" t="s">
        <v>252</v>
      </c>
    </row>
    <row r="3653" spans="2:51" s="14" customFormat="1" ht="11.25">
      <c r="B3653" s="174"/>
      <c r="D3653" s="160" t="s">
        <v>264</v>
      </c>
      <c r="E3653" s="175" t="s">
        <v>3</v>
      </c>
      <c r="F3653" s="176" t="s">
        <v>80</v>
      </c>
      <c r="H3653" s="177">
        <v>1</v>
      </c>
      <c r="I3653" s="178"/>
      <c r="L3653" s="174"/>
      <c r="M3653" s="179"/>
      <c r="N3653" s="180"/>
      <c r="O3653" s="180"/>
      <c r="P3653" s="180"/>
      <c r="Q3653" s="180"/>
      <c r="R3653" s="180"/>
      <c r="S3653" s="180"/>
      <c r="T3653" s="181"/>
      <c r="AT3653" s="175" t="s">
        <v>264</v>
      </c>
      <c r="AU3653" s="175" t="s">
        <v>82</v>
      </c>
      <c r="AV3653" s="14" t="s">
        <v>82</v>
      </c>
      <c r="AW3653" s="14" t="s">
        <v>34</v>
      </c>
      <c r="AX3653" s="14" t="s">
        <v>73</v>
      </c>
      <c r="AY3653" s="175" t="s">
        <v>252</v>
      </c>
    </row>
    <row r="3654" spans="2:51" s="13" customFormat="1" ht="11.25">
      <c r="B3654" s="167"/>
      <c r="D3654" s="160" t="s">
        <v>264</v>
      </c>
      <c r="E3654" s="168" t="s">
        <v>3</v>
      </c>
      <c r="F3654" s="169" t="s">
        <v>8341</v>
      </c>
      <c r="H3654" s="168" t="s">
        <v>3</v>
      </c>
      <c r="I3654" s="170"/>
      <c r="L3654" s="167"/>
      <c r="M3654" s="171"/>
      <c r="N3654" s="172"/>
      <c r="O3654" s="172"/>
      <c r="P3654" s="172"/>
      <c r="Q3654" s="172"/>
      <c r="R3654" s="172"/>
      <c r="S3654" s="172"/>
      <c r="T3654" s="173"/>
      <c r="AT3654" s="168" t="s">
        <v>264</v>
      </c>
      <c r="AU3654" s="168" t="s">
        <v>82</v>
      </c>
      <c r="AV3654" s="13" t="s">
        <v>80</v>
      </c>
      <c r="AW3654" s="13" t="s">
        <v>34</v>
      </c>
      <c r="AX3654" s="13" t="s">
        <v>73</v>
      </c>
      <c r="AY3654" s="168" t="s">
        <v>252</v>
      </c>
    </row>
    <row r="3655" spans="2:51" s="14" customFormat="1" ht="11.25">
      <c r="B3655" s="174"/>
      <c r="D3655" s="160" t="s">
        <v>264</v>
      </c>
      <c r="E3655" s="175" t="s">
        <v>3</v>
      </c>
      <c r="F3655" s="176" t="s">
        <v>80</v>
      </c>
      <c r="H3655" s="177">
        <v>1</v>
      </c>
      <c r="I3655" s="178"/>
      <c r="L3655" s="174"/>
      <c r="M3655" s="179"/>
      <c r="N3655" s="180"/>
      <c r="O3655" s="180"/>
      <c r="P3655" s="180"/>
      <c r="Q3655" s="180"/>
      <c r="R3655" s="180"/>
      <c r="S3655" s="180"/>
      <c r="T3655" s="181"/>
      <c r="AT3655" s="175" t="s">
        <v>264</v>
      </c>
      <c r="AU3655" s="175" t="s">
        <v>82</v>
      </c>
      <c r="AV3655" s="14" t="s">
        <v>82</v>
      </c>
      <c r="AW3655" s="14" t="s">
        <v>34</v>
      </c>
      <c r="AX3655" s="14" t="s">
        <v>73</v>
      </c>
      <c r="AY3655" s="175" t="s">
        <v>252</v>
      </c>
    </row>
    <row r="3656" spans="2:51" s="13" customFormat="1" ht="11.25">
      <c r="B3656" s="167"/>
      <c r="D3656" s="160" t="s">
        <v>264</v>
      </c>
      <c r="E3656" s="168" t="s">
        <v>3</v>
      </c>
      <c r="F3656" s="169" t="s">
        <v>8341</v>
      </c>
      <c r="H3656" s="168" t="s">
        <v>3</v>
      </c>
      <c r="I3656" s="170"/>
      <c r="L3656" s="167"/>
      <c r="M3656" s="171"/>
      <c r="N3656" s="172"/>
      <c r="O3656" s="172"/>
      <c r="P3656" s="172"/>
      <c r="Q3656" s="172"/>
      <c r="R3656" s="172"/>
      <c r="S3656" s="172"/>
      <c r="T3656" s="173"/>
      <c r="AT3656" s="168" t="s">
        <v>264</v>
      </c>
      <c r="AU3656" s="168" t="s">
        <v>82</v>
      </c>
      <c r="AV3656" s="13" t="s">
        <v>80</v>
      </c>
      <c r="AW3656" s="13" t="s">
        <v>34</v>
      </c>
      <c r="AX3656" s="13" t="s">
        <v>73</v>
      </c>
      <c r="AY3656" s="168" t="s">
        <v>252</v>
      </c>
    </row>
    <row r="3657" spans="2:51" s="14" customFormat="1" ht="11.25">
      <c r="B3657" s="174"/>
      <c r="D3657" s="160" t="s">
        <v>264</v>
      </c>
      <c r="E3657" s="175" t="s">
        <v>3</v>
      </c>
      <c r="F3657" s="176" t="s">
        <v>80</v>
      </c>
      <c r="H3657" s="177">
        <v>1</v>
      </c>
      <c r="I3657" s="178"/>
      <c r="L3657" s="174"/>
      <c r="M3657" s="179"/>
      <c r="N3657" s="180"/>
      <c r="O3657" s="180"/>
      <c r="P3657" s="180"/>
      <c r="Q3657" s="180"/>
      <c r="R3657" s="180"/>
      <c r="S3657" s="180"/>
      <c r="T3657" s="181"/>
      <c r="AT3657" s="175" t="s">
        <v>264</v>
      </c>
      <c r="AU3657" s="175" t="s">
        <v>82</v>
      </c>
      <c r="AV3657" s="14" t="s">
        <v>82</v>
      </c>
      <c r="AW3657" s="14" t="s">
        <v>34</v>
      </c>
      <c r="AX3657" s="14" t="s">
        <v>73</v>
      </c>
      <c r="AY3657" s="175" t="s">
        <v>252</v>
      </c>
    </row>
    <row r="3658" spans="2:51" s="13" customFormat="1" ht="11.25">
      <c r="B3658" s="167"/>
      <c r="D3658" s="160" t="s">
        <v>264</v>
      </c>
      <c r="E3658" s="168" t="s">
        <v>3</v>
      </c>
      <c r="F3658" s="169" t="s">
        <v>8341</v>
      </c>
      <c r="H3658" s="168" t="s">
        <v>3</v>
      </c>
      <c r="I3658" s="170"/>
      <c r="L3658" s="167"/>
      <c r="M3658" s="171"/>
      <c r="N3658" s="172"/>
      <c r="O3658" s="172"/>
      <c r="P3658" s="172"/>
      <c r="Q3658" s="172"/>
      <c r="R3658" s="172"/>
      <c r="S3658" s="172"/>
      <c r="T3658" s="173"/>
      <c r="AT3658" s="168" t="s">
        <v>264</v>
      </c>
      <c r="AU3658" s="168" t="s">
        <v>82</v>
      </c>
      <c r="AV3658" s="13" t="s">
        <v>80</v>
      </c>
      <c r="AW3658" s="13" t="s">
        <v>34</v>
      </c>
      <c r="AX3658" s="13" t="s">
        <v>73</v>
      </c>
      <c r="AY3658" s="168" t="s">
        <v>252</v>
      </c>
    </row>
    <row r="3659" spans="2:51" s="14" customFormat="1" ht="11.25">
      <c r="B3659" s="174"/>
      <c r="D3659" s="160" t="s">
        <v>264</v>
      </c>
      <c r="E3659" s="175" t="s">
        <v>3</v>
      </c>
      <c r="F3659" s="176" t="s">
        <v>80</v>
      </c>
      <c r="H3659" s="177">
        <v>1</v>
      </c>
      <c r="I3659" s="178"/>
      <c r="L3659" s="174"/>
      <c r="M3659" s="179"/>
      <c r="N3659" s="180"/>
      <c r="O3659" s="180"/>
      <c r="P3659" s="180"/>
      <c r="Q3659" s="180"/>
      <c r="R3659" s="180"/>
      <c r="S3659" s="180"/>
      <c r="T3659" s="181"/>
      <c r="AT3659" s="175" t="s">
        <v>264</v>
      </c>
      <c r="AU3659" s="175" t="s">
        <v>82</v>
      </c>
      <c r="AV3659" s="14" t="s">
        <v>82</v>
      </c>
      <c r="AW3659" s="14" t="s">
        <v>34</v>
      </c>
      <c r="AX3659" s="14" t="s">
        <v>73</v>
      </c>
      <c r="AY3659" s="175" t="s">
        <v>252</v>
      </c>
    </row>
    <row r="3660" spans="2:51" s="13" customFormat="1" ht="11.25">
      <c r="B3660" s="167"/>
      <c r="D3660" s="160" t="s">
        <v>264</v>
      </c>
      <c r="E3660" s="168" t="s">
        <v>3</v>
      </c>
      <c r="F3660" s="169" t="s">
        <v>8341</v>
      </c>
      <c r="H3660" s="168" t="s">
        <v>3</v>
      </c>
      <c r="I3660" s="170"/>
      <c r="L3660" s="167"/>
      <c r="M3660" s="171"/>
      <c r="N3660" s="172"/>
      <c r="O3660" s="172"/>
      <c r="P3660" s="172"/>
      <c r="Q3660" s="172"/>
      <c r="R3660" s="172"/>
      <c r="S3660" s="172"/>
      <c r="T3660" s="173"/>
      <c r="AT3660" s="168" t="s">
        <v>264</v>
      </c>
      <c r="AU3660" s="168" t="s">
        <v>82</v>
      </c>
      <c r="AV3660" s="13" t="s">
        <v>80</v>
      </c>
      <c r="AW3660" s="13" t="s">
        <v>34</v>
      </c>
      <c r="AX3660" s="13" t="s">
        <v>73</v>
      </c>
      <c r="AY3660" s="168" t="s">
        <v>252</v>
      </c>
    </row>
    <row r="3661" spans="2:51" s="14" customFormat="1" ht="11.25">
      <c r="B3661" s="174"/>
      <c r="D3661" s="160" t="s">
        <v>264</v>
      </c>
      <c r="E3661" s="175" t="s">
        <v>3</v>
      </c>
      <c r="F3661" s="176" t="s">
        <v>80</v>
      </c>
      <c r="H3661" s="177">
        <v>1</v>
      </c>
      <c r="I3661" s="178"/>
      <c r="L3661" s="174"/>
      <c r="M3661" s="179"/>
      <c r="N3661" s="180"/>
      <c r="O3661" s="180"/>
      <c r="P3661" s="180"/>
      <c r="Q3661" s="180"/>
      <c r="R3661" s="180"/>
      <c r="S3661" s="180"/>
      <c r="T3661" s="181"/>
      <c r="AT3661" s="175" t="s">
        <v>264</v>
      </c>
      <c r="AU3661" s="175" t="s">
        <v>82</v>
      </c>
      <c r="AV3661" s="14" t="s">
        <v>82</v>
      </c>
      <c r="AW3661" s="14" t="s">
        <v>34</v>
      </c>
      <c r="AX3661" s="14" t="s">
        <v>73</v>
      </c>
      <c r="AY3661" s="175" t="s">
        <v>252</v>
      </c>
    </row>
    <row r="3662" spans="2:51" s="13" customFormat="1" ht="11.25">
      <c r="B3662" s="167"/>
      <c r="D3662" s="160" t="s">
        <v>264</v>
      </c>
      <c r="E3662" s="168" t="s">
        <v>3</v>
      </c>
      <c r="F3662" s="169" t="s">
        <v>8341</v>
      </c>
      <c r="H3662" s="168" t="s">
        <v>3</v>
      </c>
      <c r="I3662" s="170"/>
      <c r="L3662" s="167"/>
      <c r="M3662" s="171"/>
      <c r="N3662" s="172"/>
      <c r="O3662" s="172"/>
      <c r="P3662" s="172"/>
      <c r="Q3662" s="172"/>
      <c r="R3662" s="172"/>
      <c r="S3662" s="172"/>
      <c r="T3662" s="173"/>
      <c r="AT3662" s="168" t="s">
        <v>264</v>
      </c>
      <c r="AU3662" s="168" t="s">
        <v>82</v>
      </c>
      <c r="AV3662" s="13" t="s">
        <v>80</v>
      </c>
      <c r="AW3662" s="13" t="s">
        <v>34</v>
      </c>
      <c r="AX3662" s="13" t="s">
        <v>73</v>
      </c>
      <c r="AY3662" s="168" t="s">
        <v>252</v>
      </c>
    </row>
    <row r="3663" spans="2:51" s="14" customFormat="1" ht="11.25">
      <c r="B3663" s="174"/>
      <c r="D3663" s="160" t="s">
        <v>264</v>
      </c>
      <c r="E3663" s="175" t="s">
        <v>3</v>
      </c>
      <c r="F3663" s="176" t="s">
        <v>80</v>
      </c>
      <c r="H3663" s="177">
        <v>1</v>
      </c>
      <c r="I3663" s="178"/>
      <c r="L3663" s="174"/>
      <c r="M3663" s="179"/>
      <c r="N3663" s="180"/>
      <c r="O3663" s="180"/>
      <c r="P3663" s="180"/>
      <c r="Q3663" s="180"/>
      <c r="R3663" s="180"/>
      <c r="S3663" s="180"/>
      <c r="T3663" s="181"/>
      <c r="AT3663" s="175" t="s">
        <v>264</v>
      </c>
      <c r="AU3663" s="175" t="s">
        <v>82</v>
      </c>
      <c r="AV3663" s="14" t="s">
        <v>82</v>
      </c>
      <c r="AW3663" s="14" t="s">
        <v>34</v>
      </c>
      <c r="AX3663" s="14" t="s">
        <v>73</v>
      </c>
      <c r="AY3663" s="175" t="s">
        <v>252</v>
      </c>
    </row>
    <row r="3664" spans="2:51" s="13" customFormat="1" ht="11.25">
      <c r="B3664" s="167"/>
      <c r="D3664" s="160" t="s">
        <v>264</v>
      </c>
      <c r="E3664" s="168" t="s">
        <v>3</v>
      </c>
      <c r="F3664" s="169" t="s">
        <v>8341</v>
      </c>
      <c r="H3664" s="168" t="s">
        <v>3</v>
      </c>
      <c r="I3664" s="170"/>
      <c r="L3664" s="167"/>
      <c r="M3664" s="171"/>
      <c r="N3664" s="172"/>
      <c r="O3664" s="172"/>
      <c r="P3664" s="172"/>
      <c r="Q3664" s="172"/>
      <c r="R3664" s="172"/>
      <c r="S3664" s="172"/>
      <c r="T3664" s="173"/>
      <c r="AT3664" s="168" t="s">
        <v>264</v>
      </c>
      <c r="AU3664" s="168" t="s">
        <v>82</v>
      </c>
      <c r="AV3664" s="13" t="s">
        <v>80</v>
      </c>
      <c r="AW3664" s="13" t="s">
        <v>34</v>
      </c>
      <c r="AX3664" s="13" t="s">
        <v>73</v>
      </c>
      <c r="AY3664" s="168" t="s">
        <v>252</v>
      </c>
    </row>
    <row r="3665" spans="2:51" s="14" customFormat="1" ht="11.25">
      <c r="B3665" s="174"/>
      <c r="D3665" s="160" t="s">
        <v>264</v>
      </c>
      <c r="E3665" s="175" t="s">
        <v>3</v>
      </c>
      <c r="F3665" s="176" t="s">
        <v>80</v>
      </c>
      <c r="H3665" s="177">
        <v>1</v>
      </c>
      <c r="I3665" s="178"/>
      <c r="L3665" s="174"/>
      <c r="M3665" s="179"/>
      <c r="N3665" s="180"/>
      <c r="O3665" s="180"/>
      <c r="P3665" s="180"/>
      <c r="Q3665" s="180"/>
      <c r="R3665" s="180"/>
      <c r="S3665" s="180"/>
      <c r="T3665" s="181"/>
      <c r="AT3665" s="175" t="s">
        <v>264</v>
      </c>
      <c r="AU3665" s="175" t="s">
        <v>82</v>
      </c>
      <c r="AV3665" s="14" t="s">
        <v>82</v>
      </c>
      <c r="AW3665" s="14" t="s">
        <v>34</v>
      </c>
      <c r="AX3665" s="14" t="s">
        <v>73</v>
      </c>
      <c r="AY3665" s="175" t="s">
        <v>252</v>
      </c>
    </row>
    <row r="3666" spans="2:51" s="13" customFormat="1" ht="11.25">
      <c r="B3666" s="167"/>
      <c r="D3666" s="160" t="s">
        <v>264</v>
      </c>
      <c r="E3666" s="168" t="s">
        <v>3</v>
      </c>
      <c r="F3666" s="169" t="s">
        <v>8341</v>
      </c>
      <c r="H3666" s="168" t="s">
        <v>3</v>
      </c>
      <c r="I3666" s="170"/>
      <c r="L3666" s="167"/>
      <c r="M3666" s="171"/>
      <c r="N3666" s="172"/>
      <c r="O3666" s="172"/>
      <c r="P3666" s="172"/>
      <c r="Q3666" s="172"/>
      <c r="R3666" s="172"/>
      <c r="S3666" s="172"/>
      <c r="T3666" s="173"/>
      <c r="AT3666" s="168" t="s">
        <v>264</v>
      </c>
      <c r="AU3666" s="168" t="s">
        <v>82</v>
      </c>
      <c r="AV3666" s="13" t="s">
        <v>80</v>
      </c>
      <c r="AW3666" s="13" t="s">
        <v>34</v>
      </c>
      <c r="AX3666" s="13" t="s">
        <v>73</v>
      </c>
      <c r="AY3666" s="168" t="s">
        <v>252</v>
      </c>
    </row>
    <row r="3667" spans="2:51" s="14" customFormat="1" ht="11.25">
      <c r="B3667" s="174"/>
      <c r="D3667" s="160" t="s">
        <v>264</v>
      </c>
      <c r="E3667" s="175" t="s">
        <v>3</v>
      </c>
      <c r="F3667" s="176" t="s">
        <v>80</v>
      </c>
      <c r="H3667" s="177">
        <v>1</v>
      </c>
      <c r="I3667" s="178"/>
      <c r="L3667" s="174"/>
      <c r="M3667" s="179"/>
      <c r="N3667" s="180"/>
      <c r="O3667" s="180"/>
      <c r="P3667" s="180"/>
      <c r="Q3667" s="180"/>
      <c r="R3667" s="180"/>
      <c r="S3667" s="180"/>
      <c r="T3667" s="181"/>
      <c r="AT3667" s="175" t="s">
        <v>264</v>
      </c>
      <c r="AU3667" s="175" t="s">
        <v>82</v>
      </c>
      <c r="AV3667" s="14" t="s">
        <v>82</v>
      </c>
      <c r="AW3667" s="14" t="s">
        <v>34</v>
      </c>
      <c r="AX3667" s="14" t="s">
        <v>73</v>
      </c>
      <c r="AY3667" s="175" t="s">
        <v>252</v>
      </c>
    </row>
    <row r="3668" spans="2:51" s="13" customFormat="1" ht="11.25">
      <c r="B3668" s="167"/>
      <c r="D3668" s="160" t="s">
        <v>264</v>
      </c>
      <c r="E3668" s="168" t="s">
        <v>3</v>
      </c>
      <c r="F3668" s="169" t="s">
        <v>8341</v>
      </c>
      <c r="H3668" s="168" t="s">
        <v>3</v>
      </c>
      <c r="I3668" s="170"/>
      <c r="L3668" s="167"/>
      <c r="M3668" s="171"/>
      <c r="N3668" s="172"/>
      <c r="O3668" s="172"/>
      <c r="P3668" s="172"/>
      <c r="Q3668" s="172"/>
      <c r="R3668" s="172"/>
      <c r="S3668" s="172"/>
      <c r="T3668" s="173"/>
      <c r="AT3668" s="168" t="s">
        <v>264</v>
      </c>
      <c r="AU3668" s="168" t="s">
        <v>82</v>
      </c>
      <c r="AV3668" s="13" t="s">
        <v>80</v>
      </c>
      <c r="AW3668" s="13" t="s">
        <v>34</v>
      </c>
      <c r="AX3668" s="13" t="s">
        <v>73</v>
      </c>
      <c r="AY3668" s="168" t="s">
        <v>252</v>
      </c>
    </row>
    <row r="3669" spans="2:51" s="14" customFormat="1" ht="11.25">
      <c r="B3669" s="174"/>
      <c r="D3669" s="160" t="s">
        <v>264</v>
      </c>
      <c r="E3669" s="175" t="s">
        <v>3</v>
      </c>
      <c r="F3669" s="176" t="s">
        <v>80</v>
      </c>
      <c r="H3669" s="177">
        <v>1</v>
      </c>
      <c r="I3669" s="178"/>
      <c r="L3669" s="174"/>
      <c r="M3669" s="179"/>
      <c r="N3669" s="180"/>
      <c r="O3669" s="180"/>
      <c r="P3669" s="180"/>
      <c r="Q3669" s="180"/>
      <c r="R3669" s="180"/>
      <c r="S3669" s="180"/>
      <c r="T3669" s="181"/>
      <c r="AT3669" s="175" t="s">
        <v>264</v>
      </c>
      <c r="AU3669" s="175" t="s">
        <v>82</v>
      </c>
      <c r="AV3669" s="14" t="s">
        <v>82</v>
      </c>
      <c r="AW3669" s="14" t="s">
        <v>34</v>
      </c>
      <c r="AX3669" s="14" t="s">
        <v>73</v>
      </c>
      <c r="AY3669" s="175" t="s">
        <v>252</v>
      </c>
    </row>
    <row r="3670" spans="2:51" s="13" customFormat="1" ht="11.25">
      <c r="B3670" s="167"/>
      <c r="D3670" s="160" t="s">
        <v>264</v>
      </c>
      <c r="E3670" s="168" t="s">
        <v>3</v>
      </c>
      <c r="F3670" s="169" t="s">
        <v>8341</v>
      </c>
      <c r="H3670" s="168" t="s">
        <v>3</v>
      </c>
      <c r="I3670" s="170"/>
      <c r="L3670" s="167"/>
      <c r="M3670" s="171"/>
      <c r="N3670" s="172"/>
      <c r="O3670" s="172"/>
      <c r="P3670" s="172"/>
      <c r="Q3670" s="172"/>
      <c r="R3670" s="172"/>
      <c r="S3670" s="172"/>
      <c r="T3670" s="173"/>
      <c r="AT3670" s="168" t="s">
        <v>264</v>
      </c>
      <c r="AU3670" s="168" t="s">
        <v>82</v>
      </c>
      <c r="AV3670" s="13" t="s">
        <v>80</v>
      </c>
      <c r="AW3670" s="13" t="s">
        <v>34</v>
      </c>
      <c r="AX3670" s="13" t="s">
        <v>73</v>
      </c>
      <c r="AY3670" s="168" t="s">
        <v>252</v>
      </c>
    </row>
    <row r="3671" spans="2:51" s="14" customFormat="1" ht="11.25">
      <c r="B3671" s="174"/>
      <c r="D3671" s="160" t="s">
        <v>264</v>
      </c>
      <c r="E3671" s="175" t="s">
        <v>3</v>
      </c>
      <c r="F3671" s="176" t="s">
        <v>80</v>
      </c>
      <c r="H3671" s="177">
        <v>1</v>
      </c>
      <c r="I3671" s="178"/>
      <c r="L3671" s="174"/>
      <c r="M3671" s="179"/>
      <c r="N3671" s="180"/>
      <c r="O3671" s="180"/>
      <c r="P3671" s="180"/>
      <c r="Q3671" s="180"/>
      <c r="R3671" s="180"/>
      <c r="S3671" s="180"/>
      <c r="T3671" s="181"/>
      <c r="AT3671" s="175" t="s">
        <v>264</v>
      </c>
      <c r="AU3671" s="175" t="s">
        <v>82</v>
      </c>
      <c r="AV3671" s="14" t="s">
        <v>82</v>
      </c>
      <c r="AW3671" s="14" t="s">
        <v>34</v>
      </c>
      <c r="AX3671" s="14" t="s">
        <v>73</v>
      </c>
      <c r="AY3671" s="175" t="s">
        <v>252</v>
      </c>
    </row>
    <row r="3672" spans="2:51" s="13" customFormat="1" ht="11.25">
      <c r="B3672" s="167"/>
      <c r="D3672" s="160" t="s">
        <v>264</v>
      </c>
      <c r="E3672" s="168" t="s">
        <v>3</v>
      </c>
      <c r="F3672" s="169" t="s">
        <v>8341</v>
      </c>
      <c r="H3672" s="168" t="s">
        <v>3</v>
      </c>
      <c r="I3672" s="170"/>
      <c r="L3672" s="167"/>
      <c r="M3672" s="171"/>
      <c r="N3672" s="172"/>
      <c r="O3672" s="172"/>
      <c r="P3672" s="172"/>
      <c r="Q3672" s="172"/>
      <c r="R3672" s="172"/>
      <c r="S3672" s="172"/>
      <c r="T3672" s="173"/>
      <c r="AT3672" s="168" t="s">
        <v>264</v>
      </c>
      <c r="AU3672" s="168" t="s">
        <v>82</v>
      </c>
      <c r="AV3672" s="13" t="s">
        <v>80</v>
      </c>
      <c r="AW3672" s="13" t="s">
        <v>34</v>
      </c>
      <c r="AX3672" s="13" t="s">
        <v>73</v>
      </c>
      <c r="AY3672" s="168" t="s">
        <v>252</v>
      </c>
    </row>
    <row r="3673" spans="2:51" s="14" customFormat="1" ht="11.25">
      <c r="B3673" s="174"/>
      <c r="D3673" s="160" t="s">
        <v>264</v>
      </c>
      <c r="E3673" s="175" t="s">
        <v>3</v>
      </c>
      <c r="F3673" s="176" t="s">
        <v>80</v>
      </c>
      <c r="H3673" s="177">
        <v>1</v>
      </c>
      <c r="I3673" s="178"/>
      <c r="L3673" s="174"/>
      <c r="M3673" s="179"/>
      <c r="N3673" s="180"/>
      <c r="O3673" s="180"/>
      <c r="P3673" s="180"/>
      <c r="Q3673" s="180"/>
      <c r="R3673" s="180"/>
      <c r="S3673" s="180"/>
      <c r="T3673" s="181"/>
      <c r="AT3673" s="175" t="s">
        <v>264</v>
      </c>
      <c r="AU3673" s="175" t="s">
        <v>82</v>
      </c>
      <c r="AV3673" s="14" t="s">
        <v>82</v>
      </c>
      <c r="AW3673" s="14" t="s">
        <v>34</v>
      </c>
      <c r="AX3673" s="14" t="s">
        <v>73</v>
      </c>
      <c r="AY3673" s="175" t="s">
        <v>252</v>
      </c>
    </row>
    <row r="3674" spans="2:51" s="13" customFormat="1" ht="11.25">
      <c r="B3674" s="167"/>
      <c r="D3674" s="160" t="s">
        <v>264</v>
      </c>
      <c r="E3674" s="168" t="s">
        <v>3</v>
      </c>
      <c r="F3674" s="169" t="s">
        <v>8341</v>
      </c>
      <c r="H3674" s="168" t="s">
        <v>3</v>
      </c>
      <c r="I3674" s="170"/>
      <c r="L3674" s="167"/>
      <c r="M3674" s="171"/>
      <c r="N3674" s="172"/>
      <c r="O3674" s="172"/>
      <c r="P3674" s="172"/>
      <c r="Q3674" s="172"/>
      <c r="R3674" s="172"/>
      <c r="S3674" s="172"/>
      <c r="T3674" s="173"/>
      <c r="AT3674" s="168" t="s">
        <v>264</v>
      </c>
      <c r="AU3674" s="168" t="s">
        <v>82</v>
      </c>
      <c r="AV3674" s="13" t="s">
        <v>80</v>
      </c>
      <c r="AW3674" s="13" t="s">
        <v>34</v>
      </c>
      <c r="AX3674" s="13" t="s">
        <v>73</v>
      </c>
      <c r="AY3674" s="168" t="s">
        <v>252</v>
      </c>
    </row>
    <row r="3675" spans="2:51" s="14" customFormat="1" ht="11.25">
      <c r="B3675" s="174"/>
      <c r="D3675" s="160" t="s">
        <v>264</v>
      </c>
      <c r="E3675" s="175" t="s">
        <v>3</v>
      </c>
      <c r="F3675" s="176" t="s">
        <v>80</v>
      </c>
      <c r="H3675" s="177">
        <v>1</v>
      </c>
      <c r="I3675" s="178"/>
      <c r="L3675" s="174"/>
      <c r="M3675" s="179"/>
      <c r="N3675" s="180"/>
      <c r="O3675" s="180"/>
      <c r="P3675" s="180"/>
      <c r="Q3675" s="180"/>
      <c r="R3675" s="180"/>
      <c r="S3675" s="180"/>
      <c r="T3675" s="181"/>
      <c r="AT3675" s="175" t="s">
        <v>264</v>
      </c>
      <c r="AU3675" s="175" t="s">
        <v>82</v>
      </c>
      <c r="AV3675" s="14" t="s">
        <v>82</v>
      </c>
      <c r="AW3675" s="14" t="s">
        <v>34</v>
      </c>
      <c r="AX3675" s="14" t="s">
        <v>73</v>
      </c>
      <c r="AY3675" s="175" t="s">
        <v>252</v>
      </c>
    </row>
    <row r="3676" spans="2:51" s="13" customFormat="1" ht="11.25">
      <c r="B3676" s="167"/>
      <c r="D3676" s="160" t="s">
        <v>264</v>
      </c>
      <c r="E3676" s="168" t="s">
        <v>3</v>
      </c>
      <c r="F3676" s="169" t="s">
        <v>8341</v>
      </c>
      <c r="H3676" s="168" t="s">
        <v>3</v>
      </c>
      <c r="I3676" s="170"/>
      <c r="L3676" s="167"/>
      <c r="M3676" s="171"/>
      <c r="N3676" s="172"/>
      <c r="O3676" s="172"/>
      <c r="P3676" s="172"/>
      <c r="Q3676" s="172"/>
      <c r="R3676" s="172"/>
      <c r="S3676" s="172"/>
      <c r="T3676" s="173"/>
      <c r="AT3676" s="168" t="s">
        <v>264</v>
      </c>
      <c r="AU3676" s="168" t="s">
        <v>82</v>
      </c>
      <c r="AV3676" s="13" t="s">
        <v>80</v>
      </c>
      <c r="AW3676" s="13" t="s">
        <v>34</v>
      </c>
      <c r="AX3676" s="13" t="s">
        <v>73</v>
      </c>
      <c r="AY3676" s="168" t="s">
        <v>252</v>
      </c>
    </row>
    <row r="3677" spans="2:51" s="14" customFormat="1" ht="11.25">
      <c r="B3677" s="174"/>
      <c r="D3677" s="160" t="s">
        <v>264</v>
      </c>
      <c r="E3677" s="175" t="s">
        <v>3</v>
      </c>
      <c r="F3677" s="176" t="s">
        <v>80</v>
      </c>
      <c r="H3677" s="177">
        <v>1</v>
      </c>
      <c r="I3677" s="178"/>
      <c r="L3677" s="174"/>
      <c r="M3677" s="179"/>
      <c r="N3677" s="180"/>
      <c r="O3677" s="180"/>
      <c r="P3677" s="180"/>
      <c r="Q3677" s="180"/>
      <c r="R3677" s="180"/>
      <c r="S3677" s="180"/>
      <c r="T3677" s="181"/>
      <c r="AT3677" s="175" t="s">
        <v>264</v>
      </c>
      <c r="AU3677" s="175" t="s">
        <v>82</v>
      </c>
      <c r="AV3677" s="14" t="s">
        <v>82</v>
      </c>
      <c r="AW3677" s="14" t="s">
        <v>34</v>
      </c>
      <c r="AX3677" s="14" t="s">
        <v>73</v>
      </c>
      <c r="AY3677" s="175" t="s">
        <v>252</v>
      </c>
    </row>
    <row r="3678" spans="2:51" s="13" customFormat="1" ht="11.25">
      <c r="B3678" s="167"/>
      <c r="D3678" s="160" t="s">
        <v>264</v>
      </c>
      <c r="E3678" s="168" t="s">
        <v>3</v>
      </c>
      <c r="F3678" s="169" t="s">
        <v>8342</v>
      </c>
      <c r="H3678" s="168" t="s">
        <v>3</v>
      </c>
      <c r="I3678" s="170"/>
      <c r="L3678" s="167"/>
      <c r="M3678" s="171"/>
      <c r="N3678" s="172"/>
      <c r="O3678" s="172"/>
      <c r="P3678" s="172"/>
      <c r="Q3678" s="172"/>
      <c r="R3678" s="172"/>
      <c r="S3678" s="172"/>
      <c r="T3678" s="173"/>
      <c r="AT3678" s="168" t="s">
        <v>264</v>
      </c>
      <c r="AU3678" s="168" t="s">
        <v>82</v>
      </c>
      <c r="AV3678" s="13" t="s">
        <v>80</v>
      </c>
      <c r="AW3678" s="13" t="s">
        <v>34</v>
      </c>
      <c r="AX3678" s="13" t="s">
        <v>73</v>
      </c>
      <c r="AY3678" s="168" t="s">
        <v>252</v>
      </c>
    </row>
    <row r="3679" spans="2:51" s="14" customFormat="1" ht="11.25">
      <c r="B3679" s="174"/>
      <c r="D3679" s="160" t="s">
        <v>264</v>
      </c>
      <c r="E3679" s="175" t="s">
        <v>3</v>
      </c>
      <c r="F3679" s="176" t="s">
        <v>80</v>
      </c>
      <c r="H3679" s="177">
        <v>1</v>
      </c>
      <c r="I3679" s="178"/>
      <c r="L3679" s="174"/>
      <c r="M3679" s="179"/>
      <c r="N3679" s="180"/>
      <c r="O3679" s="180"/>
      <c r="P3679" s="180"/>
      <c r="Q3679" s="180"/>
      <c r="R3679" s="180"/>
      <c r="S3679" s="180"/>
      <c r="T3679" s="181"/>
      <c r="AT3679" s="175" t="s">
        <v>264</v>
      </c>
      <c r="AU3679" s="175" t="s">
        <v>82</v>
      </c>
      <c r="AV3679" s="14" t="s">
        <v>82</v>
      </c>
      <c r="AW3679" s="14" t="s">
        <v>34</v>
      </c>
      <c r="AX3679" s="14" t="s">
        <v>73</v>
      </c>
      <c r="AY3679" s="175" t="s">
        <v>252</v>
      </c>
    </row>
    <row r="3680" spans="2:51" s="13" customFormat="1" ht="11.25">
      <c r="B3680" s="167"/>
      <c r="D3680" s="160" t="s">
        <v>264</v>
      </c>
      <c r="E3680" s="168" t="s">
        <v>3</v>
      </c>
      <c r="F3680" s="169" t="s">
        <v>8342</v>
      </c>
      <c r="H3680" s="168" t="s">
        <v>3</v>
      </c>
      <c r="I3680" s="170"/>
      <c r="L3680" s="167"/>
      <c r="M3680" s="171"/>
      <c r="N3680" s="172"/>
      <c r="O3680" s="172"/>
      <c r="P3680" s="172"/>
      <c r="Q3680" s="172"/>
      <c r="R3680" s="172"/>
      <c r="S3680" s="172"/>
      <c r="T3680" s="173"/>
      <c r="AT3680" s="168" t="s">
        <v>264</v>
      </c>
      <c r="AU3680" s="168" t="s">
        <v>82</v>
      </c>
      <c r="AV3680" s="13" t="s">
        <v>80</v>
      </c>
      <c r="AW3680" s="13" t="s">
        <v>34</v>
      </c>
      <c r="AX3680" s="13" t="s">
        <v>73</v>
      </c>
      <c r="AY3680" s="168" t="s">
        <v>252</v>
      </c>
    </row>
    <row r="3681" spans="2:51" s="14" customFormat="1" ht="11.25">
      <c r="B3681" s="174"/>
      <c r="D3681" s="160" t="s">
        <v>264</v>
      </c>
      <c r="E3681" s="175" t="s">
        <v>3</v>
      </c>
      <c r="F3681" s="176" t="s">
        <v>80</v>
      </c>
      <c r="H3681" s="177">
        <v>1</v>
      </c>
      <c r="I3681" s="178"/>
      <c r="L3681" s="174"/>
      <c r="M3681" s="179"/>
      <c r="N3681" s="180"/>
      <c r="O3681" s="180"/>
      <c r="P3681" s="180"/>
      <c r="Q3681" s="180"/>
      <c r="R3681" s="180"/>
      <c r="S3681" s="180"/>
      <c r="T3681" s="181"/>
      <c r="AT3681" s="175" t="s">
        <v>264</v>
      </c>
      <c r="AU3681" s="175" t="s">
        <v>82</v>
      </c>
      <c r="AV3681" s="14" t="s">
        <v>82</v>
      </c>
      <c r="AW3681" s="14" t="s">
        <v>34</v>
      </c>
      <c r="AX3681" s="14" t="s">
        <v>73</v>
      </c>
      <c r="AY3681" s="175" t="s">
        <v>252</v>
      </c>
    </row>
    <row r="3682" spans="2:51" s="13" customFormat="1" ht="11.25">
      <c r="B3682" s="167"/>
      <c r="D3682" s="160" t="s">
        <v>264</v>
      </c>
      <c r="E3682" s="168" t="s">
        <v>3</v>
      </c>
      <c r="F3682" s="169" t="s">
        <v>8342</v>
      </c>
      <c r="H3682" s="168" t="s">
        <v>3</v>
      </c>
      <c r="I3682" s="170"/>
      <c r="L3682" s="167"/>
      <c r="M3682" s="171"/>
      <c r="N3682" s="172"/>
      <c r="O3682" s="172"/>
      <c r="P3682" s="172"/>
      <c r="Q3682" s="172"/>
      <c r="R3682" s="172"/>
      <c r="S3682" s="172"/>
      <c r="T3682" s="173"/>
      <c r="AT3682" s="168" t="s">
        <v>264</v>
      </c>
      <c r="AU3682" s="168" t="s">
        <v>82</v>
      </c>
      <c r="AV3682" s="13" t="s">
        <v>80</v>
      </c>
      <c r="AW3682" s="13" t="s">
        <v>34</v>
      </c>
      <c r="AX3682" s="13" t="s">
        <v>73</v>
      </c>
      <c r="AY3682" s="168" t="s">
        <v>252</v>
      </c>
    </row>
    <row r="3683" spans="2:51" s="14" customFormat="1" ht="11.25">
      <c r="B3683" s="174"/>
      <c r="D3683" s="160" t="s">
        <v>264</v>
      </c>
      <c r="E3683" s="175" t="s">
        <v>3</v>
      </c>
      <c r="F3683" s="176" t="s">
        <v>80</v>
      </c>
      <c r="H3683" s="177">
        <v>1</v>
      </c>
      <c r="I3683" s="178"/>
      <c r="L3683" s="174"/>
      <c r="M3683" s="179"/>
      <c r="N3683" s="180"/>
      <c r="O3683" s="180"/>
      <c r="P3683" s="180"/>
      <c r="Q3683" s="180"/>
      <c r="R3683" s="180"/>
      <c r="S3683" s="180"/>
      <c r="T3683" s="181"/>
      <c r="AT3683" s="175" t="s">
        <v>264</v>
      </c>
      <c r="AU3683" s="175" t="s">
        <v>82</v>
      </c>
      <c r="AV3683" s="14" t="s">
        <v>82</v>
      </c>
      <c r="AW3683" s="14" t="s">
        <v>34</v>
      </c>
      <c r="AX3683" s="14" t="s">
        <v>73</v>
      </c>
      <c r="AY3683" s="175" t="s">
        <v>252</v>
      </c>
    </row>
    <row r="3684" spans="2:51" s="13" customFormat="1" ht="11.25">
      <c r="B3684" s="167"/>
      <c r="D3684" s="160" t="s">
        <v>264</v>
      </c>
      <c r="E3684" s="168" t="s">
        <v>3</v>
      </c>
      <c r="F3684" s="169" t="s">
        <v>8342</v>
      </c>
      <c r="H3684" s="168" t="s">
        <v>3</v>
      </c>
      <c r="I3684" s="170"/>
      <c r="L3684" s="167"/>
      <c r="M3684" s="171"/>
      <c r="N3684" s="172"/>
      <c r="O3684" s="172"/>
      <c r="P3684" s="172"/>
      <c r="Q3684" s="172"/>
      <c r="R3684" s="172"/>
      <c r="S3684" s="172"/>
      <c r="T3684" s="173"/>
      <c r="AT3684" s="168" t="s">
        <v>264</v>
      </c>
      <c r="AU3684" s="168" t="s">
        <v>82</v>
      </c>
      <c r="AV3684" s="13" t="s">
        <v>80</v>
      </c>
      <c r="AW3684" s="13" t="s">
        <v>34</v>
      </c>
      <c r="AX3684" s="13" t="s">
        <v>73</v>
      </c>
      <c r="AY3684" s="168" t="s">
        <v>252</v>
      </c>
    </row>
    <row r="3685" spans="2:51" s="14" customFormat="1" ht="11.25">
      <c r="B3685" s="174"/>
      <c r="D3685" s="160" t="s">
        <v>264</v>
      </c>
      <c r="E3685" s="175" t="s">
        <v>3</v>
      </c>
      <c r="F3685" s="176" t="s">
        <v>80</v>
      </c>
      <c r="H3685" s="177">
        <v>1</v>
      </c>
      <c r="I3685" s="178"/>
      <c r="L3685" s="174"/>
      <c r="M3685" s="179"/>
      <c r="N3685" s="180"/>
      <c r="O3685" s="180"/>
      <c r="P3685" s="180"/>
      <c r="Q3685" s="180"/>
      <c r="R3685" s="180"/>
      <c r="S3685" s="180"/>
      <c r="T3685" s="181"/>
      <c r="AT3685" s="175" t="s">
        <v>264</v>
      </c>
      <c r="AU3685" s="175" t="s">
        <v>82</v>
      </c>
      <c r="AV3685" s="14" t="s">
        <v>82</v>
      </c>
      <c r="AW3685" s="14" t="s">
        <v>34</v>
      </c>
      <c r="AX3685" s="14" t="s">
        <v>73</v>
      </c>
      <c r="AY3685" s="175" t="s">
        <v>252</v>
      </c>
    </row>
    <row r="3686" spans="2:51" s="13" customFormat="1" ht="11.25">
      <c r="B3686" s="167"/>
      <c r="D3686" s="160" t="s">
        <v>264</v>
      </c>
      <c r="E3686" s="168" t="s">
        <v>3</v>
      </c>
      <c r="F3686" s="169" t="s">
        <v>8342</v>
      </c>
      <c r="H3686" s="168" t="s">
        <v>3</v>
      </c>
      <c r="I3686" s="170"/>
      <c r="L3686" s="167"/>
      <c r="M3686" s="171"/>
      <c r="N3686" s="172"/>
      <c r="O3686" s="172"/>
      <c r="P3686" s="172"/>
      <c r="Q3686" s="172"/>
      <c r="R3686" s="172"/>
      <c r="S3686" s="172"/>
      <c r="T3686" s="173"/>
      <c r="AT3686" s="168" t="s">
        <v>264</v>
      </c>
      <c r="AU3686" s="168" t="s">
        <v>82</v>
      </c>
      <c r="AV3686" s="13" t="s">
        <v>80</v>
      </c>
      <c r="AW3686" s="13" t="s">
        <v>34</v>
      </c>
      <c r="AX3686" s="13" t="s">
        <v>73</v>
      </c>
      <c r="AY3686" s="168" t="s">
        <v>252</v>
      </c>
    </row>
    <row r="3687" spans="2:51" s="14" customFormat="1" ht="11.25">
      <c r="B3687" s="174"/>
      <c r="D3687" s="160" t="s">
        <v>264</v>
      </c>
      <c r="E3687" s="175" t="s">
        <v>3</v>
      </c>
      <c r="F3687" s="176" t="s">
        <v>80</v>
      </c>
      <c r="H3687" s="177">
        <v>1</v>
      </c>
      <c r="I3687" s="178"/>
      <c r="L3687" s="174"/>
      <c r="M3687" s="179"/>
      <c r="N3687" s="180"/>
      <c r="O3687" s="180"/>
      <c r="P3687" s="180"/>
      <c r="Q3687" s="180"/>
      <c r="R3687" s="180"/>
      <c r="S3687" s="180"/>
      <c r="T3687" s="181"/>
      <c r="AT3687" s="175" t="s">
        <v>264</v>
      </c>
      <c r="AU3687" s="175" t="s">
        <v>82</v>
      </c>
      <c r="AV3687" s="14" t="s">
        <v>82</v>
      </c>
      <c r="AW3687" s="14" t="s">
        <v>34</v>
      </c>
      <c r="AX3687" s="14" t="s">
        <v>73</v>
      </c>
      <c r="AY3687" s="175" t="s">
        <v>252</v>
      </c>
    </row>
    <row r="3688" spans="2:51" s="13" customFormat="1" ht="11.25">
      <c r="B3688" s="167"/>
      <c r="D3688" s="160" t="s">
        <v>264</v>
      </c>
      <c r="E3688" s="168" t="s">
        <v>3</v>
      </c>
      <c r="F3688" s="169" t="s">
        <v>8342</v>
      </c>
      <c r="H3688" s="168" t="s">
        <v>3</v>
      </c>
      <c r="I3688" s="170"/>
      <c r="L3688" s="167"/>
      <c r="M3688" s="171"/>
      <c r="N3688" s="172"/>
      <c r="O3688" s="172"/>
      <c r="P3688" s="172"/>
      <c r="Q3688" s="172"/>
      <c r="R3688" s="172"/>
      <c r="S3688" s="172"/>
      <c r="T3688" s="173"/>
      <c r="AT3688" s="168" t="s">
        <v>264</v>
      </c>
      <c r="AU3688" s="168" t="s">
        <v>82</v>
      </c>
      <c r="AV3688" s="13" t="s">
        <v>80</v>
      </c>
      <c r="AW3688" s="13" t="s">
        <v>34</v>
      </c>
      <c r="AX3688" s="13" t="s">
        <v>73</v>
      </c>
      <c r="AY3688" s="168" t="s">
        <v>252</v>
      </c>
    </row>
    <row r="3689" spans="2:51" s="14" customFormat="1" ht="11.25">
      <c r="B3689" s="174"/>
      <c r="D3689" s="160" t="s">
        <v>264</v>
      </c>
      <c r="E3689" s="175" t="s">
        <v>3</v>
      </c>
      <c r="F3689" s="176" t="s">
        <v>80</v>
      </c>
      <c r="H3689" s="177">
        <v>1</v>
      </c>
      <c r="I3689" s="178"/>
      <c r="L3689" s="174"/>
      <c r="M3689" s="179"/>
      <c r="N3689" s="180"/>
      <c r="O3689" s="180"/>
      <c r="P3689" s="180"/>
      <c r="Q3689" s="180"/>
      <c r="R3689" s="180"/>
      <c r="S3689" s="180"/>
      <c r="T3689" s="181"/>
      <c r="AT3689" s="175" t="s">
        <v>264</v>
      </c>
      <c r="AU3689" s="175" t="s">
        <v>82</v>
      </c>
      <c r="AV3689" s="14" t="s">
        <v>82</v>
      </c>
      <c r="AW3689" s="14" t="s">
        <v>34</v>
      </c>
      <c r="AX3689" s="14" t="s">
        <v>73</v>
      </c>
      <c r="AY3689" s="175" t="s">
        <v>252</v>
      </c>
    </row>
    <row r="3690" spans="2:51" s="13" customFormat="1" ht="11.25">
      <c r="B3690" s="167"/>
      <c r="D3690" s="160" t="s">
        <v>264</v>
      </c>
      <c r="E3690" s="168" t="s">
        <v>3</v>
      </c>
      <c r="F3690" s="169" t="s">
        <v>8342</v>
      </c>
      <c r="H3690" s="168" t="s">
        <v>3</v>
      </c>
      <c r="I3690" s="170"/>
      <c r="L3690" s="167"/>
      <c r="M3690" s="171"/>
      <c r="N3690" s="172"/>
      <c r="O3690" s="172"/>
      <c r="P3690" s="172"/>
      <c r="Q3690" s="172"/>
      <c r="R3690" s="172"/>
      <c r="S3690" s="172"/>
      <c r="T3690" s="173"/>
      <c r="AT3690" s="168" t="s">
        <v>264</v>
      </c>
      <c r="AU3690" s="168" t="s">
        <v>82</v>
      </c>
      <c r="AV3690" s="13" t="s">
        <v>80</v>
      </c>
      <c r="AW3690" s="13" t="s">
        <v>34</v>
      </c>
      <c r="AX3690" s="13" t="s">
        <v>73</v>
      </c>
      <c r="AY3690" s="168" t="s">
        <v>252</v>
      </c>
    </row>
    <row r="3691" spans="2:51" s="14" customFormat="1" ht="11.25">
      <c r="B3691" s="174"/>
      <c r="D3691" s="160" t="s">
        <v>264</v>
      </c>
      <c r="E3691" s="175" t="s">
        <v>3</v>
      </c>
      <c r="F3691" s="176" t="s">
        <v>80</v>
      </c>
      <c r="H3691" s="177">
        <v>1</v>
      </c>
      <c r="I3691" s="178"/>
      <c r="L3691" s="174"/>
      <c r="M3691" s="179"/>
      <c r="N3691" s="180"/>
      <c r="O3691" s="180"/>
      <c r="P3691" s="180"/>
      <c r="Q3691" s="180"/>
      <c r="R3691" s="180"/>
      <c r="S3691" s="180"/>
      <c r="T3691" s="181"/>
      <c r="AT3691" s="175" t="s">
        <v>264</v>
      </c>
      <c r="AU3691" s="175" t="s">
        <v>82</v>
      </c>
      <c r="AV3691" s="14" t="s">
        <v>82</v>
      </c>
      <c r="AW3691" s="14" t="s">
        <v>34</v>
      </c>
      <c r="AX3691" s="14" t="s">
        <v>73</v>
      </c>
      <c r="AY3691" s="175" t="s">
        <v>252</v>
      </c>
    </row>
    <row r="3692" spans="2:51" s="13" customFormat="1" ht="11.25">
      <c r="B3692" s="167"/>
      <c r="D3692" s="160" t="s">
        <v>264</v>
      </c>
      <c r="E3692" s="168" t="s">
        <v>3</v>
      </c>
      <c r="F3692" s="169" t="s">
        <v>8342</v>
      </c>
      <c r="H3692" s="168" t="s">
        <v>3</v>
      </c>
      <c r="I3692" s="170"/>
      <c r="L3692" s="167"/>
      <c r="M3692" s="171"/>
      <c r="N3692" s="172"/>
      <c r="O3692" s="172"/>
      <c r="P3692" s="172"/>
      <c r="Q3692" s="172"/>
      <c r="R3692" s="172"/>
      <c r="S3692" s="172"/>
      <c r="T3692" s="173"/>
      <c r="AT3692" s="168" t="s">
        <v>264</v>
      </c>
      <c r="AU3692" s="168" t="s">
        <v>82</v>
      </c>
      <c r="AV3692" s="13" t="s">
        <v>80</v>
      </c>
      <c r="AW3692" s="13" t="s">
        <v>34</v>
      </c>
      <c r="AX3692" s="13" t="s">
        <v>73</v>
      </c>
      <c r="AY3692" s="168" t="s">
        <v>252</v>
      </c>
    </row>
    <row r="3693" spans="2:51" s="14" customFormat="1" ht="11.25">
      <c r="B3693" s="174"/>
      <c r="D3693" s="160" t="s">
        <v>264</v>
      </c>
      <c r="E3693" s="175" t="s">
        <v>3</v>
      </c>
      <c r="F3693" s="176" t="s">
        <v>80</v>
      </c>
      <c r="H3693" s="177">
        <v>1</v>
      </c>
      <c r="I3693" s="178"/>
      <c r="L3693" s="174"/>
      <c r="M3693" s="179"/>
      <c r="N3693" s="180"/>
      <c r="O3693" s="180"/>
      <c r="P3693" s="180"/>
      <c r="Q3693" s="180"/>
      <c r="R3693" s="180"/>
      <c r="S3693" s="180"/>
      <c r="T3693" s="181"/>
      <c r="AT3693" s="175" t="s">
        <v>264</v>
      </c>
      <c r="AU3693" s="175" t="s">
        <v>82</v>
      </c>
      <c r="AV3693" s="14" t="s">
        <v>82</v>
      </c>
      <c r="AW3693" s="14" t="s">
        <v>34</v>
      </c>
      <c r="AX3693" s="14" t="s">
        <v>73</v>
      </c>
      <c r="AY3693" s="175" t="s">
        <v>252</v>
      </c>
    </row>
    <row r="3694" spans="2:51" s="13" customFormat="1" ht="11.25">
      <c r="B3694" s="167"/>
      <c r="D3694" s="160" t="s">
        <v>264</v>
      </c>
      <c r="E3694" s="168" t="s">
        <v>3</v>
      </c>
      <c r="F3694" s="169" t="s">
        <v>8342</v>
      </c>
      <c r="H3694" s="168" t="s">
        <v>3</v>
      </c>
      <c r="I3694" s="170"/>
      <c r="L3694" s="167"/>
      <c r="M3694" s="171"/>
      <c r="N3694" s="172"/>
      <c r="O3694" s="172"/>
      <c r="P3694" s="172"/>
      <c r="Q3694" s="172"/>
      <c r="R3694" s="172"/>
      <c r="S3694" s="172"/>
      <c r="T3694" s="173"/>
      <c r="AT3694" s="168" t="s">
        <v>264</v>
      </c>
      <c r="AU3694" s="168" t="s">
        <v>82</v>
      </c>
      <c r="AV3694" s="13" t="s">
        <v>80</v>
      </c>
      <c r="AW3694" s="13" t="s">
        <v>34</v>
      </c>
      <c r="AX3694" s="13" t="s">
        <v>73</v>
      </c>
      <c r="AY3694" s="168" t="s">
        <v>252</v>
      </c>
    </row>
    <row r="3695" spans="2:51" s="14" customFormat="1" ht="11.25">
      <c r="B3695" s="174"/>
      <c r="D3695" s="160" t="s">
        <v>264</v>
      </c>
      <c r="E3695" s="175" t="s">
        <v>3</v>
      </c>
      <c r="F3695" s="176" t="s">
        <v>80</v>
      </c>
      <c r="H3695" s="177">
        <v>1</v>
      </c>
      <c r="I3695" s="178"/>
      <c r="L3695" s="174"/>
      <c r="M3695" s="179"/>
      <c r="N3695" s="180"/>
      <c r="O3695" s="180"/>
      <c r="P3695" s="180"/>
      <c r="Q3695" s="180"/>
      <c r="R3695" s="180"/>
      <c r="S3695" s="180"/>
      <c r="T3695" s="181"/>
      <c r="AT3695" s="175" t="s">
        <v>264</v>
      </c>
      <c r="AU3695" s="175" t="s">
        <v>82</v>
      </c>
      <c r="AV3695" s="14" t="s">
        <v>82</v>
      </c>
      <c r="AW3695" s="14" t="s">
        <v>34</v>
      </c>
      <c r="AX3695" s="14" t="s">
        <v>73</v>
      </c>
      <c r="AY3695" s="175" t="s">
        <v>252</v>
      </c>
    </row>
    <row r="3696" spans="2:51" s="13" customFormat="1" ht="11.25">
      <c r="B3696" s="167"/>
      <c r="D3696" s="160" t="s">
        <v>264</v>
      </c>
      <c r="E3696" s="168" t="s">
        <v>3</v>
      </c>
      <c r="F3696" s="169" t="s">
        <v>8342</v>
      </c>
      <c r="H3696" s="168" t="s">
        <v>3</v>
      </c>
      <c r="I3696" s="170"/>
      <c r="L3696" s="167"/>
      <c r="M3696" s="171"/>
      <c r="N3696" s="172"/>
      <c r="O3696" s="172"/>
      <c r="P3696" s="172"/>
      <c r="Q3696" s="172"/>
      <c r="R3696" s="172"/>
      <c r="S3696" s="172"/>
      <c r="T3696" s="173"/>
      <c r="AT3696" s="168" t="s">
        <v>264</v>
      </c>
      <c r="AU3696" s="168" t="s">
        <v>82</v>
      </c>
      <c r="AV3696" s="13" t="s">
        <v>80</v>
      </c>
      <c r="AW3696" s="13" t="s">
        <v>34</v>
      </c>
      <c r="AX3696" s="13" t="s">
        <v>73</v>
      </c>
      <c r="AY3696" s="168" t="s">
        <v>252</v>
      </c>
    </row>
    <row r="3697" spans="2:51" s="14" customFormat="1" ht="11.25">
      <c r="B3697" s="174"/>
      <c r="D3697" s="160" t="s">
        <v>264</v>
      </c>
      <c r="E3697" s="175" t="s">
        <v>3</v>
      </c>
      <c r="F3697" s="176" t="s">
        <v>80</v>
      </c>
      <c r="H3697" s="177">
        <v>1</v>
      </c>
      <c r="I3697" s="178"/>
      <c r="L3697" s="174"/>
      <c r="M3697" s="179"/>
      <c r="N3697" s="180"/>
      <c r="O3697" s="180"/>
      <c r="P3697" s="180"/>
      <c r="Q3697" s="180"/>
      <c r="R3697" s="180"/>
      <c r="S3697" s="180"/>
      <c r="T3697" s="181"/>
      <c r="AT3697" s="175" t="s">
        <v>264</v>
      </c>
      <c r="AU3697" s="175" t="s">
        <v>82</v>
      </c>
      <c r="AV3697" s="14" t="s">
        <v>82</v>
      </c>
      <c r="AW3697" s="14" t="s">
        <v>34</v>
      </c>
      <c r="AX3697" s="14" t="s">
        <v>73</v>
      </c>
      <c r="AY3697" s="175" t="s">
        <v>252</v>
      </c>
    </row>
    <row r="3698" spans="2:51" s="13" customFormat="1" ht="11.25">
      <c r="B3698" s="167"/>
      <c r="D3698" s="160" t="s">
        <v>264</v>
      </c>
      <c r="E3698" s="168" t="s">
        <v>3</v>
      </c>
      <c r="F3698" s="169" t="s">
        <v>8342</v>
      </c>
      <c r="H3698" s="168" t="s">
        <v>3</v>
      </c>
      <c r="I3698" s="170"/>
      <c r="L3698" s="167"/>
      <c r="M3698" s="171"/>
      <c r="N3698" s="172"/>
      <c r="O3698" s="172"/>
      <c r="P3698" s="172"/>
      <c r="Q3698" s="172"/>
      <c r="R3698" s="172"/>
      <c r="S3698" s="172"/>
      <c r="T3698" s="173"/>
      <c r="AT3698" s="168" t="s">
        <v>264</v>
      </c>
      <c r="AU3698" s="168" t="s">
        <v>82</v>
      </c>
      <c r="AV3698" s="13" t="s">
        <v>80</v>
      </c>
      <c r="AW3698" s="13" t="s">
        <v>34</v>
      </c>
      <c r="AX3698" s="13" t="s">
        <v>73</v>
      </c>
      <c r="AY3698" s="168" t="s">
        <v>252</v>
      </c>
    </row>
    <row r="3699" spans="2:51" s="14" customFormat="1" ht="11.25">
      <c r="B3699" s="174"/>
      <c r="D3699" s="160" t="s">
        <v>264</v>
      </c>
      <c r="E3699" s="175" t="s">
        <v>3</v>
      </c>
      <c r="F3699" s="176" t="s">
        <v>80</v>
      </c>
      <c r="H3699" s="177">
        <v>1</v>
      </c>
      <c r="I3699" s="178"/>
      <c r="L3699" s="174"/>
      <c r="M3699" s="179"/>
      <c r="N3699" s="180"/>
      <c r="O3699" s="180"/>
      <c r="P3699" s="180"/>
      <c r="Q3699" s="180"/>
      <c r="R3699" s="180"/>
      <c r="S3699" s="180"/>
      <c r="T3699" s="181"/>
      <c r="AT3699" s="175" t="s">
        <v>264</v>
      </c>
      <c r="AU3699" s="175" t="s">
        <v>82</v>
      </c>
      <c r="AV3699" s="14" t="s">
        <v>82</v>
      </c>
      <c r="AW3699" s="14" t="s">
        <v>34</v>
      </c>
      <c r="AX3699" s="14" t="s">
        <v>73</v>
      </c>
      <c r="AY3699" s="175" t="s">
        <v>252</v>
      </c>
    </row>
    <row r="3700" spans="2:51" s="13" customFormat="1" ht="11.25">
      <c r="B3700" s="167"/>
      <c r="D3700" s="160" t="s">
        <v>264</v>
      </c>
      <c r="E3700" s="168" t="s">
        <v>3</v>
      </c>
      <c r="F3700" s="169" t="s">
        <v>8343</v>
      </c>
      <c r="H3700" s="168" t="s">
        <v>3</v>
      </c>
      <c r="I3700" s="170"/>
      <c r="L3700" s="167"/>
      <c r="M3700" s="171"/>
      <c r="N3700" s="172"/>
      <c r="O3700" s="172"/>
      <c r="P3700" s="172"/>
      <c r="Q3700" s="172"/>
      <c r="R3700" s="172"/>
      <c r="S3700" s="172"/>
      <c r="T3700" s="173"/>
      <c r="AT3700" s="168" t="s">
        <v>264</v>
      </c>
      <c r="AU3700" s="168" t="s">
        <v>82</v>
      </c>
      <c r="AV3700" s="13" t="s">
        <v>80</v>
      </c>
      <c r="AW3700" s="13" t="s">
        <v>34</v>
      </c>
      <c r="AX3700" s="13" t="s">
        <v>73</v>
      </c>
      <c r="AY3700" s="168" t="s">
        <v>252</v>
      </c>
    </row>
    <row r="3701" spans="2:51" s="14" customFormat="1" ht="11.25">
      <c r="B3701" s="174"/>
      <c r="D3701" s="160" t="s">
        <v>264</v>
      </c>
      <c r="E3701" s="175" t="s">
        <v>3</v>
      </c>
      <c r="F3701" s="176" t="s">
        <v>80</v>
      </c>
      <c r="H3701" s="177">
        <v>1</v>
      </c>
      <c r="I3701" s="178"/>
      <c r="L3701" s="174"/>
      <c r="M3701" s="179"/>
      <c r="N3701" s="180"/>
      <c r="O3701" s="180"/>
      <c r="P3701" s="180"/>
      <c r="Q3701" s="180"/>
      <c r="R3701" s="180"/>
      <c r="S3701" s="180"/>
      <c r="T3701" s="181"/>
      <c r="AT3701" s="175" t="s">
        <v>264</v>
      </c>
      <c r="AU3701" s="175" t="s">
        <v>82</v>
      </c>
      <c r="AV3701" s="14" t="s">
        <v>82</v>
      </c>
      <c r="AW3701" s="14" t="s">
        <v>34</v>
      </c>
      <c r="AX3701" s="14" t="s">
        <v>73</v>
      </c>
      <c r="AY3701" s="175" t="s">
        <v>252</v>
      </c>
    </row>
    <row r="3702" spans="2:51" s="13" customFormat="1" ht="11.25">
      <c r="B3702" s="167"/>
      <c r="D3702" s="160" t="s">
        <v>264</v>
      </c>
      <c r="E3702" s="168" t="s">
        <v>3</v>
      </c>
      <c r="F3702" s="169" t="s">
        <v>8343</v>
      </c>
      <c r="H3702" s="168" t="s">
        <v>3</v>
      </c>
      <c r="I3702" s="170"/>
      <c r="L3702" s="167"/>
      <c r="M3702" s="171"/>
      <c r="N3702" s="172"/>
      <c r="O3702" s="172"/>
      <c r="P3702" s="172"/>
      <c r="Q3702" s="172"/>
      <c r="R3702" s="172"/>
      <c r="S3702" s="172"/>
      <c r="T3702" s="173"/>
      <c r="AT3702" s="168" t="s">
        <v>264</v>
      </c>
      <c r="AU3702" s="168" t="s">
        <v>82</v>
      </c>
      <c r="AV3702" s="13" t="s">
        <v>80</v>
      </c>
      <c r="AW3702" s="13" t="s">
        <v>34</v>
      </c>
      <c r="AX3702" s="13" t="s">
        <v>73</v>
      </c>
      <c r="AY3702" s="168" t="s">
        <v>252</v>
      </c>
    </row>
    <row r="3703" spans="2:51" s="14" customFormat="1" ht="11.25">
      <c r="B3703" s="174"/>
      <c r="D3703" s="160" t="s">
        <v>264</v>
      </c>
      <c r="E3703" s="175" t="s">
        <v>3</v>
      </c>
      <c r="F3703" s="176" t="s">
        <v>80</v>
      </c>
      <c r="H3703" s="177">
        <v>1</v>
      </c>
      <c r="I3703" s="178"/>
      <c r="L3703" s="174"/>
      <c r="M3703" s="179"/>
      <c r="N3703" s="180"/>
      <c r="O3703" s="180"/>
      <c r="P3703" s="180"/>
      <c r="Q3703" s="180"/>
      <c r="R3703" s="180"/>
      <c r="S3703" s="180"/>
      <c r="T3703" s="181"/>
      <c r="AT3703" s="175" t="s">
        <v>264</v>
      </c>
      <c r="AU3703" s="175" t="s">
        <v>82</v>
      </c>
      <c r="AV3703" s="14" t="s">
        <v>82</v>
      </c>
      <c r="AW3703" s="14" t="s">
        <v>34</v>
      </c>
      <c r="AX3703" s="14" t="s">
        <v>73</v>
      </c>
      <c r="AY3703" s="175" t="s">
        <v>252</v>
      </c>
    </row>
    <row r="3704" spans="2:51" s="13" customFormat="1" ht="11.25">
      <c r="B3704" s="167"/>
      <c r="D3704" s="160" t="s">
        <v>264</v>
      </c>
      <c r="E3704" s="168" t="s">
        <v>3</v>
      </c>
      <c r="F3704" s="169" t="s">
        <v>8343</v>
      </c>
      <c r="H3704" s="168" t="s">
        <v>3</v>
      </c>
      <c r="I3704" s="170"/>
      <c r="L3704" s="167"/>
      <c r="M3704" s="171"/>
      <c r="N3704" s="172"/>
      <c r="O3704" s="172"/>
      <c r="P3704" s="172"/>
      <c r="Q3704" s="172"/>
      <c r="R3704" s="172"/>
      <c r="S3704" s="172"/>
      <c r="T3704" s="173"/>
      <c r="AT3704" s="168" t="s">
        <v>264</v>
      </c>
      <c r="AU3704" s="168" t="s">
        <v>82</v>
      </c>
      <c r="AV3704" s="13" t="s">
        <v>80</v>
      </c>
      <c r="AW3704" s="13" t="s">
        <v>34</v>
      </c>
      <c r="AX3704" s="13" t="s">
        <v>73</v>
      </c>
      <c r="AY3704" s="168" t="s">
        <v>252</v>
      </c>
    </row>
    <row r="3705" spans="2:51" s="14" customFormat="1" ht="11.25">
      <c r="B3705" s="174"/>
      <c r="D3705" s="160" t="s">
        <v>264</v>
      </c>
      <c r="E3705" s="175" t="s">
        <v>3</v>
      </c>
      <c r="F3705" s="176" t="s">
        <v>80</v>
      </c>
      <c r="H3705" s="177">
        <v>1</v>
      </c>
      <c r="I3705" s="178"/>
      <c r="L3705" s="174"/>
      <c r="M3705" s="179"/>
      <c r="N3705" s="180"/>
      <c r="O3705" s="180"/>
      <c r="P3705" s="180"/>
      <c r="Q3705" s="180"/>
      <c r="R3705" s="180"/>
      <c r="S3705" s="180"/>
      <c r="T3705" s="181"/>
      <c r="AT3705" s="175" t="s">
        <v>264</v>
      </c>
      <c r="AU3705" s="175" t="s">
        <v>82</v>
      </c>
      <c r="AV3705" s="14" t="s">
        <v>82</v>
      </c>
      <c r="AW3705" s="14" t="s">
        <v>34</v>
      </c>
      <c r="AX3705" s="14" t="s">
        <v>73</v>
      </c>
      <c r="AY3705" s="175" t="s">
        <v>252</v>
      </c>
    </row>
    <row r="3706" spans="2:51" s="13" customFormat="1" ht="11.25">
      <c r="B3706" s="167"/>
      <c r="D3706" s="160" t="s">
        <v>264</v>
      </c>
      <c r="E3706" s="168" t="s">
        <v>3</v>
      </c>
      <c r="F3706" s="169" t="s">
        <v>8344</v>
      </c>
      <c r="H3706" s="168" t="s">
        <v>3</v>
      </c>
      <c r="I3706" s="170"/>
      <c r="L3706" s="167"/>
      <c r="M3706" s="171"/>
      <c r="N3706" s="172"/>
      <c r="O3706" s="172"/>
      <c r="P3706" s="172"/>
      <c r="Q3706" s="172"/>
      <c r="R3706" s="172"/>
      <c r="S3706" s="172"/>
      <c r="T3706" s="173"/>
      <c r="AT3706" s="168" t="s">
        <v>264</v>
      </c>
      <c r="AU3706" s="168" t="s">
        <v>82</v>
      </c>
      <c r="AV3706" s="13" t="s">
        <v>80</v>
      </c>
      <c r="AW3706" s="13" t="s">
        <v>34</v>
      </c>
      <c r="AX3706" s="13" t="s">
        <v>73</v>
      </c>
      <c r="AY3706" s="168" t="s">
        <v>252</v>
      </c>
    </row>
    <row r="3707" spans="2:51" s="14" customFormat="1" ht="11.25">
      <c r="B3707" s="174"/>
      <c r="D3707" s="160" t="s">
        <v>264</v>
      </c>
      <c r="E3707" s="175" t="s">
        <v>3</v>
      </c>
      <c r="F3707" s="176" t="s">
        <v>80</v>
      </c>
      <c r="H3707" s="177">
        <v>1</v>
      </c>
      <c r="I3707" s="178"/>
      <c r="L3707" s="174"/>
      <c r="M3707" s="179"/>
      <c r="N3707" s="180"/>
      <c r="O3707" s="180"/>
      <c r="P3707" s="180"/>
      <c r="Q3707" s="180"/>
      <c r="R3707" s="180"/>
      <c r="S3707" s="180"/>
      <c r="T3707" s="181"/>
      <c r="AT3707" s="175" t="s">
        <v>264</v>
      </c>
      <c r="AU3707" s="175" t="s">
        <v>82</v>
      </c>
      <c r="AV3707" s="14" t="s">
        <v>82</v>
      </c>
      <c r="AW3707" s="14" t="s">
        <v>34</v>
      </c>
      <c r="AX3707" s="14" t="s">
        <v>73</v>
      </c>
      <c r="AY3707" s="175" t="s">
        <v>252</v>
      </c>
    </row>
    <row r="3708" spans="2:51" s="13" customFormat="1" ht="11.25">
      <c r="B3708" s="167"/>
      <c r="D3708" s="160" t="s">
        <v>264</v>
      </c>
      <c r="E3708" s="168" t="s">
        <v>3</v>
      </c>
      <c r="F3708" s="169" t="s">
        <v>8344</v>
      </c>
      <c r="H3708" s="168" t="s">
        <v>3</v>
      </c>
      <c r="I3708" s="170"/>
      <c r="L3708" s="167"/>
      <c r="M3708" s="171"/>
      <c r="N3708" s="172"/>
      <c r="O3708" s="172"/>
      <c r="P3708" s="172"/>
      <c r="Q3708" s="172"/>
      <c r="R3708" s="172"/>
      <c r="S3708" s="172"/>
      <c r="T3708" s="173"/>
      <c r="AT3708" s="168" t="s">
        <v>264</v>
      </c>
      <c r="AU3708" s="168" t="s">
        <v>82</v>
      </c>
      <c r="AV3708" s="13" t="s">
        <v>80</v>
      </c>
      <c r="AW3708" s="13" t="s">
        <v>34</v>
      </c>
      <c r="AX3708" s="13" t="s">
        <v>73</v>
      </c>
      <c r="AY3708" s="168" t="s">
        <v>252</v>
      </c>
    </row>
    <row r="3709" spans="2:51" s="14" customFormat="1" ht="11.25">
      <c r="B3709" s="174"/>
      <c r="D3709" s="160" t="s">
        <v>264</v>
      </c>
      <c r="E3709" s="175" t="s">
        <v>3</v>
      </c>
      <c r="F3709" s="176" t="s">
        <v>80</v>
      </c>
      <c r="H3709" s="177">
        <v>1</v>
      </c>
      <c r="I3709" s="178"/>
      <c r="L3709" s="174"/>
      <c r="M3709" s="179"/>
      <c r="N3709" s="180"/>
      <c r="O3709" s="180"/>
      <c r="P3709" s="180"/>
      <c r="Q3709" s="180"/>
      <c r="R3709" s="180"/>
      <c r="S3709" s="180"/>
      <c r="T3709" s="181"/>
      <c r="AT3709" s="175" t="s">
        <v>264</v>
      </c>
      <c r="AU3709" s="175" t="s">
        <v>82</v>
      </c>
      <c r="AV3709" s="14" t="s">
        <v>82</v>
      </c>
      <c r="AW3709" s="14" t="s">
        <v>34</v>
      </c>
      <c r="AX3709" s="14" t="s">
        <v>73</v>
      </c>
      <c r="AY3709" s="175" t="s">
        <v>252</v>
      </c>
    </row>
    <row r="3710" spans="2:51" s="13" customFormat="1" ht="11.25">
      <c r="B3710" s="167"/>
      <c r="D3710" s="160" t="s">
        <v>264</v>
      </c>
      <c r="E3710" s="168" t="s">
        <v>3</v>
      </c>
      <c r="F3710" s="169" t="s">
        <v>8344</v>
      </c>
      <c r="H3710" s="168" t="s">
        <v>3</v>
      </c>
      <c r="I3710" s="170"/>
      <c r="L3710" s="167"/>
      <c r="M3710" s="171"/>
      <c r="N3710" s="172"/>
      <c r="O3710" s="172"/>
      <c r="P3710" s="172"/>
      <c r="Q3710" s="172"/>
      <c r="R3710" s="172"/>
      <c r="S3710" s="172"/>
      <c r="T3710" s="173"/>
      <c r="AT3710" s="168" t="s">
        <v>264</v>
      </c>
      <c r="AU3710" s="168" t="s">
        <v>82</v>
      </c>
      <c r="AV3710" s="13" t="s">
        <v>80</v>
      </c>
      <c r="AW3710" s="13" t="s">
        <v>34</v>
      </c>
      <c r="AX3710" s="13" t="s">
        <v>73</v>
      </c>
      <c r="AY3710" s="168" t="s">
        <v>252</v>
      </c>
    </row>
    <row r="3711" spans="2:51" s="14" customFormat="1" ht="11.25">
      <c r="B3711" s="174"/>
      <c r="D3711" s="160" t="s">
        <v>264</v>
      </c>
      <c r="E3711" s="175" t="s">
        <v>3</v>
      </c>
      <c r="F3711" s="176" t="s">
        <v>80</v>
      </c>
      <c r="H3711" s="177">
        <v>1</v>
      </c>
      <c r="I3711" s="178"/>
      <c r="L3711" s="174"/>
      <c r="M3711" s="179"/>
      <c r="N3711" s="180"/>
      <c r="O3711" s="180"/>
      <c r="P3711" s="180"/>
      <c r="Q3711" s="180"/>
      <c r="R3711" s="180"/>
      <c r="S3711" s="180"/>
      <c r="T3711" s="181"/>
      <c r="AT3711" s="175" t="s">
        <v>264</v>
      </c>
      <c r="AU3711" s="175" t="s">
        <v>82</v>
      </c>
      <c r="AV3711" s="14" t="s">
        <v>82</v>
      </c>
      <c r="AW3711" s="14" t="s">
        <v>34</v>
      </c>
      <c r="AX3711" s="14" t="s">
        <v>73</v>
      </c>
      <c r="AY3711" s="175" t="s">
        <v>252</v>
      </c>
    </row>
    <row r="3712" spans="2:51" s="13" customFormat="1" ht="11.25">
      <c r="B3712" s="167"/>
      <c r="D3712" s="160" t="s">
        <v>264</v>
      </c>
      <c r="E3712" s="168" t="s">
        <v>3</v>
      </c>
      <c r="F3712" s="169" t="s">
        <v>8345</v>
      </c>
      <c r="H3712" s="168" t="s">
        <v>3</v>
      </c>
      <c r="I3712" s="170"/>
      <c r="L3712" s="167"/>
      <c r="M3712" s="171"/>
      <c r="N3712" s="172"/>
      <c r="O3712" s="172"/>
      <c r="P3712" s="172"/>
      <c r="Q3712" s="172"/>
      <c r="R3712" s="172"/>
      <c r="S3712" s="172"/>
      <c r="T3712" s="173"/>
      <c r="AT3712" s="168" t="s">
        <v>264</v>
      </c>
      <c r="AU3712" s="168" t="s">
        <v>82</v>
      </c>
      <c r="AV3712" s="13" t="s">
        <v>80</v>
      </c>
      <c r="AW3712" s="13" t="s">
        <v>34</v>
      </c>
      <c r="AX3712" s="13" t="s">
        <v>73</v>
      </c>
      <c r="AY3712" s="168" t="s">
        <v>252</v>
      </c>
    </row>
    <row r="3713" spans="2:51" s="14" customFormat="1" ht="11.25">
      <c r="B3713" s="174"/>
      <c r="D3713" s="160" t="s">
        <v>264</v>
      </c>
      <c r="E3713" s="175" t="s">
        <v>3</v>
      </c>
      <c r="F3713" s="176" t="s">
        <v>80</v>
      </c>
      <c r="H3713" s="177">
        <v>1</v>
      </c>
      <c r="I3713" s="178"/>
      <c r="L3713" s="174"/>
      <c r="M3713" s="179"/>
      <c r="N3713" s="180"/>
      <c r="O3713" s="180"/>
      <c r="P3713" s="180"/>
      <c r="Q3713" s="180"/>
      <c r="R3713" s="180"/>
      <c r="S3713" s="180"/>
      <c r="T3713" s="181"/>
      <c r="AT3713" s="175" t="s">
        <v>264</v>
      </c>
      <c r="AU3713" s="175" t="s">
        <v>82</v>
      </c>
      <c r="AV3713" s="14" t="s">
        <v>82</v>
      </c>
      <c r="AW3713" s="14" t="s">
        <v>34</v>
      </c>
      <c r="AX3713" s="14" t="s">
        <v>73</v>
      </c>
      <c r="AY3713" s="175" t="s">
        <v>252</v>
      </c>
    </row>
    <row r="3714" spans="2:51" s="13" customFormat="1" ht="11.25">
      <c r="B3714" s="167"/>
      <c r="D3714" s="160" t="s">
        <v>264</v>
      </c>
      <c r="E3714" s="168" t="s">
        <v>3</v>
      </c>
      <c r="F3714" s="169" t="s">
        <v>8345</v>
      </c>
      <c r="H3714" s="168" t="s">
        <v>3</v>
      </c>
      <c r="I3714" s="170"/>
      <c r="L3714" s="167"/>
      <c r="M3714" s="171"/>
      <c r="N3714" s="172"/>
      <c r="O3714" s="172"/>
      <c r="P3714" s="172"/>
      <c r="Q3714" s="172"/>
      <c r="R3714" s="172"/>
      <c r="S3714" s="172"/>
      <c r="T3714" s="173"/>
      <c r="AT3714" s="168" t="s">
        <v>264</v>
      </c>
      <c r="AU3714" s="168" t="s">
        <v>82</v>
      </c>
      <c r="AV3714" s="13" t="s">
        <v>80</v>
      </c>
      <c r="AW3714" s="13" t="s">
        <v>34</v>
      </c>
      <c r="AX3714" s="13" t="s">
        <v>73</v>
      </c>
      <c r="AY3714" s="168" t="s">
        <v>252</v>
      </c>
    </row>
    <row r="3715" spans="2:51" s="14" customFormat="1" ht="11.25">
      <c r="B3715" s="174"/>
      <c r="D3715" s="160" t="s">
        <v>264</v>
      </c>
      <c r="E3715" s="175" t="s">
        <v>3</v>
      </c>
      <c r="F3715" s="176" t="s">
        <v>80</v>
      </c>
      <c r="H3715" s="177">
        <v>1</v>
      </c>
      <c r="I3715" s="178"/>
      <c r="L3715" s="174"/>
      <c r="M3715" s="179"/>
      <c r="N3715" s="180"/>
      <c r="O3715" s="180"/>
      <c r="P3715" s="180"/>
      <c r="Q3715" s="180"/>
      <c r="R3715" s="180"/>
      <c r="S3715" s="180"/>
      <c r="T3715" s="181"/>
      <c r="AT3715" s="175" t="s">
        <v>264</v>
      </c>
      <c r="AU3715" s="175" t="s">
        <v>82</v>
      </c>
      <c r="AV3715" s="14" t="s">
        <v>82</v>
      </c>
      <c r="AW3715" s="14" t="s">
        <v>34</v>
      </c>
      <c r="AX3715" s="14" t="s">
        <v>73</v>
      </c>
      <c r="AY3715" s="175" t="s">
        <v>252</v>
      </c>
    </row>
    <row r="3716" spans="2:51" s="13" customFormat="1" ht="11.25">
      <c r="B3716" s="167"/>
      <c r="D3716" s="160" t="s">
        <v>264</v>
      </c>
      <c r="E3716" s="168" t="s">
        <v>3</v>
      </c>
      <c r="F3716" s="169" t="s">
        <v>8345</v>
      </c>
      <c r="H3716" s="168" t="s">
        <v>3</v>
      </c>
      <c r="I3716" s="170"/>
      <c r="L3716" s="167"/>
      <c r="M3716" s="171"/>
      <c r="N3716" s="172"/>
      <c r="O3716" s="172"/>
      <c r="P3716" s="172"/>
      <c r="Q3716" s="172"/>
      <c r="R3716" s="172"/>
      <c r="S3716" s="172"/>
      <c r="T3716" s="173"/>
      <c r="AT3716" s="168" t="s">
        <v>264</v>
      </c>
      <c r="AU3716" s="168" t="s">
        <v>82</v>
      </c>
      <c r="AV3716" s="13" t="s">
        <v>80</v>
      </c>
      <c r="AW3716" s="13" t="s">
        <v>34</v>
      </c>
      <c r="AX3716" s="13" t="s">
        <v>73</v>
      </c>
      <c r="AY3716" s="168" t="s">
        <v>252</v>
      </c>
    </row>
    <row r="3717" spans="2:51" s="14" customFormat="1" ht="11.25">
      <c r="B3717" s="174"/>
      <c r="D3717" s="160" t="s">
        <v>264</v>
      </c>
      <c r="E3717" s="175" t="s">
        <v>3</v>
      </c>
      <c r="F3717" s="176" t="s">
        <v>80</v>
      </c>
      <c r="H3717" s="177">
        <v>1</v>
      </c>
      <c r="I3717" s="178"/>
      <c r="L3717" s="174"/>
      <c r="M3717" s="179"/>
      <c r="N3717" s="180"/>
      <c r="O3717" s="180"/>
      <c r="P3717" s="180"/>
      <c r="Q3717" s="180"/>
      <c r="R3717" s="180"/>
      <c r="S3717" s="180"/>
      <c r="T3717" s="181"/>
      <c r="AT3717" s="175" t="s">
        <v>264</v>
      </c>
      <c r="AU3717" s="175" t="s">
        <v>82</v>
      </c>
      <c r="AV3717" s="14" t="s">
        <v>82</v>
      </c>
      <c r="AW3717" s="14" t="s">
        <v>34</v>
      </c>
      <c r="AX3717" s="14" t="s">
        <v>73</v>
      </c>
      <c r="AY3717" s="175" t="s">
        <v>252</v>
      </c>
    </row>
    <row r="3718" spans="2:51" s="13" customFormat="1" ht="11.25">
      <c r="B3718" s="167"/>
      <c r="D3718" s="160" t="s">
        <v>264</v>
      </c>
      <c r="E3718" s="168" t="s">
        <v>3</v>
      </c>
      <c r="F3718" s="169" t="s">
        <v>8346</v>
      </c>
      <c r="H3718" s="168" t="s">
        <v>3</v>
      </c>
      <c r="I3718" s="170"/>
      <c r="L3718" s="167"/>
      <c r="M3718" s="171"/>
      <c r="N3718" s="172"/>
      <c r="O3718" s="172"/>
      <c r="P3718" s="172"/>
      <c r="Q3718" s="172"/>
      <c r="R3718" s="172"/>
      <c r="S3718" s="172"/>
      <c r="T3718" s="173"/>
      <c r="AT3718" s="168" t="s">
        <v>264</v>
      </c>
      <c r="AU3718" s="168" t="s">
        <v>82</v>
      </c>
      <c r="AV3718" s="13" t="s">
        <v>80</v>
      </c>
      <c r="AW3718" s="13" t="s">
        <v>34</v>
      </c>
      <c r="AX3718" s="13" t="s">
        <v>73</v>
      </c>
      <c r="AY3718" s="168" t="s">
        <v>252</v>
      </c>
    </row>
    <row r="3719" spans="2:51" s="14" customFormat="1" ht="11.25">
      <c r="B3719" s="174"/>
      <c r="D3719" s="160" t="s">
        <v>264</v>
      </c>
      <c r="E3719" s="175" t="s">
        <v>3</v>
      </c>
      <c r="F3719" s="176" t="s">
        <v>80</v>
      </c>
      <c r="H3719" s="177">
        <v>1</v>
      </c>
      <c r="I3719" s="178"/>
      <c r="L3719" s="174"/>
      <c r="M3719" s="179"/>
      <c r="N3719" s="180"/>
      <c r="O3719" s="180"/>
      <c r="P3719" s="180"/>
      <c r="Q3719" s="180"/>
      <c r="R3719" s="180"/>
      <c r="S3719" s="180"/>
      <c r="T3719" s="181"/>
      <c r="AT3719" s="175" t="s">
        <v>264</v>
      </c>
      <c r="AU3719" s="175" t="s">
        <v>82</v>
      </c>
      <c r="AV3719" s="14" t="s">
        <v>82</v>
      </c>
      <c r="AW3719" s="14" t="s">
        <v>34</v>
      </c>
      <c r="AX3719" s="14" t="s">
        <v>73</v>
      </c>
      <c r="AY3719" s="175" t="s">
        <v>252</v>
      </c>
    </row>
    <row r="3720" spans="2:51" s="13" customFormat="1" ht="11.25">
      <c r="B3720" s="167"/>
      <c r="D3720" s="160" t="s">
        <v>264</v>
      </c>
      <c r="E3720" s="168" t="s">
        <v>3</v>
      </c>
      <c r="F3720" s="169" t="s">
        <v>8346</v>
      </c>
      <c r="H3720" s="168" t="s">
        <v>3</v>
      </c>
      <c r="I3720" s="170"/>
      <c r="L3720" s="167"/>
      <c r="M3720" s="171"/>
      <c r="N3720" s="172"/>
      <c r="O3720" s="172"/>
      <c r="P3720" s="172"/>
      <c r="Q3720" s="172"/>
      <c r="R3720" s="172"/>
      <c r="S3720" s="172"/>
      <c r="T3720" s="173"/>
      <c r="AT3720" s="168" t="s">
        <v>264</v>
      </c>
      <c r="AU3720" s="168" t="s">
        <v>82</v>
      </c>
      <c r="AV3720" s="13" t="s">
        <v>80</v>
      </c>
      <c r="AW3720" s="13" t="s">
        <v>34</v>
      </c>
      <c r="AX3720" s="13" t="s">
        <v>73</v>
      </c>
      <c r="AY3720" s="168" t="s">
        <v>252</v>
      </c>
    </row>
    <row r="3721" spans="2:51" s="14" customFormat="1" ht="11.25">
      <c r="B3721" s="174"/>
      <c r="D3721" s="160" t="s">
        <v>264</v>
      </c>
      <c r="E3721" s="175" t="s">
        <v>3</v>
      </c>
      <c r="F3721" s="176" t="s">
        <v>80</v>
      </c>
      <c r="H3721" s="177">
        <v>1</v>
      </c>
      <c r="I3721" s="178"/>
      <c r="L3721" s="174"/>
      <c r="M3721" s="179"/>
      <c r="N3721" s="180"/>
      <c r="O3721" s="180"/>
      <c r="P3721" s="180"/>
      <c r="Q3721" s="180"/>
      <c r="R3721" s="180"/>
      <c r="S3721" s="180"/>
      <c r="T3721" s="181"/>
      <c r="AT3721" s="175" t="s">
        <v>264</v>
      </c>
      <c r="AU3721" s="175" t="s">
        <v>82</v>
      </c>
      <c r="AV3721" s="14" t="s">
        <v>82</v>
      </c>
      <c r="AW3721" s="14" t="s">
        <v>34</v>
      </c>
      <c r="AX3721" s="14" t="s">
        <v>73</v>
      </c>
      <c r="AY3721" s="175" t="s">
        <v>252</v>
      </c>
    </row>
    <row r="3722" spans="2:51" s="13" customFormat="1" ht="11.25">
      <c r="B3722" s="167"/>
      <c r="D3722" s="160" t="s">
        <v>264</v>
      </c>
      <c r="E3722" s="168" t="s">
        <v>3</v>
      </c>
      <c r="F3722" s="169" t="s">
        <v>8346</v>
      </c>
      <c r="H3722" s="168" t="s">
        <v>3</v>
      </c>
      <c r="I3722" s="170"/>
      <c r="L3722" s="167"/>
      <c r="M3722" s="171"/>
      <c r="N3722" s="172"/>
      <c r="O3722" s="172"/>
      <c r="P3722" s="172"/>
      <c r="Q3722" s="172"/>
      <c r="R3722" s="172"/>
      <c r="S3722" s="172"/>
      <c r="T3722" s="173"/>
      <c r="AT3722" s="168" t="s">
        <v>264</v>
      </c>
      <c r="AU3722" s="168" t="s">
        <v>82</v>
      </c>
      <c r="AV3722" s="13" t="s">
        <v>80</v>
      </c>
      <c r="AW3722" s="13" t="s">
        <v>34</v>
      </c>
      <c r="AX3722" s="13" t="s">
        <v>73</v>
      </c>
      <c r="AY3722" s="168" t="s">
        <v>252</v>
      </c>
    </row>
    <row r="3723" spans="2:51" s="14" customFormat="1" ht="11.25">
      <c r="B3723" s="174"/>
      <c r="D3723" s="160" t="s">
        <v>264</v>
      </c>
      <c r="E3723" s="175" t="s">
        <v>3</v>
      </c>
      <c r="F3723" s="176" t="s">
        <v>80</v>
      </c>
      <c r="H3723" s="177">
        <v>1</v>
      </c>
      <c r="I3723" s="178"/>
      <c r="L3723" s="174"/>
      <c r="M3723" s="179"/>
      <c r="N3723" s="180"/>
      <c r="O3723" s="180"/>
      <c r="P3723" s="180"/>
      <c r="Q3723" s="180"/>
      <c r="R3723" s="180"/>
      <c r="S3723" s="180"/>
      <c r="T3723" s="181"/>
      <c r="AT3723" s="175" t="s">
        <v>264</v>
      </c>
      <c r="AU3723" s="175" t="s">
        <v>82</v>
      </c>
      <c r="AV3723" s="14" t="s">
        <v>82</v>
      </c>
      <c r="AW3723" s="14" t="s">
        <v>34</v>
      </c>
      <c r="AX3723" s="14" t="s">
        <v>73</v>
      </c>
      <c r="AY3723" s="175" t="s">
        <v>252</v>
      </c>
    </row>
    <row r="3724" spans="2:51" s="13" customFormat="1" ht="11.25">
      <c r="B3724" s="167"/>
      <c r="D3724" s="160" t="s">
        <v>264</v>
      </c>
      <c r="E3724" s="168" t="s">
        <v>3</v>
      </c>
      <c r="F3724" s="169" t="s">
        <v>8347</v>
      </c>
      <c r="H3724" s="168" t="s">
        <v>3</v>
      </c>
      <c r="I3724" s="170"/>
      <c r="L3724" s="167"/>
      <c r="M3724" s="171"/>
      <c r="N3724" s="172"/>
      <c r="O3724" s="172"/>
      <c r="P3724" s="172"/>
      <c r="Q3724" s="172"/>
      <c r="R3724" s="172"/>
      <c r="S3724" s="172"/>
      <c r="T3724" s="173"/>
      <c r="AT3724" s="168" t="s">
        <v>264</v>
      </c>
      <c r="AU3724" s="168" t="s">
        <v>82</v>
      </c>
      <c r="AV3724" s="13" t="s">
        <v>80</v>
      </c>
      <c r="AW3724" s="13" t="s">
        <v>34</v>
      </c>
      <c r="AX3724" s="13" t="s">
        <v>73</v>
      </c>
      <c r="AY3724" s="168" t="s">
        <v>252</v>
      </c>
    </row>
    <row r="3725" spans="2:51" s="14" customFormat="1" ht="11.25">
      <c r="B3725" s="174"/>
      <c r="D3725" s="160" t="s">
        <v>264</v>
      </c>
      <c r="E3725" s="175" t="s">
        <v>3</v>
      </c>
      <c r="F3725" s="176" t="s">
        <v>80</v>
      </c>
      <c r="H3725" s="177">
        <v>1</v>
      </c>
      <c r="I3725" s="178"/>
      <c r="L3725" s="174"/>
      <c r="M3725" s="179"/>
      <c r="N3725" s="180"/>
      <c r="O3725" s="180"/>
      <c r="P3725" s="180"/>
      <c r="Q3725" s="180"/>
      <c r="R3725" s="180"/>
      <c r="S3725" s="180"/>
      <c r="T3725" s="181"/>
      <c r="AT3725" s="175" t="s">
        <v>264</v>
      </c>
      <c r="AU3725" s="175" t="s">
        <v>82</v>
      </c>
      <c r="AV3725" s="14" t="s">
        <v>82</v>
      </c>
      <c r="AW3725" s="14" t="s">
        <v>34</v>
      </c>
      <c r="AX3725" s="14" t="s">
        <v>73</v>
      </c>
      <c r="AY3725" s="175" t="s">
        <v>252</v>
      </c>
    </row>
    <row r="3726" spans="2:51" s="13" customFormat="1" ht="11.25">
      <c r="B3726" s="167"/>
      <c r="D3726" s="160" t="s">
        <v>264</v>
      </c>
      <c r="E3726" s="168" t="s">
        <v>3</v>
      </c>
      <c r="F3726" s="169" t="s">
        <v>8347</v>
      </c>
      <c r="H3726" s="168" t="s">
        <v>3</v>
      </c>
      <c r="I3726" s="170"/>
      <c r="L3726" s="167"/>
      <c r="M3726" s="171"/>
      <c r="N3726" s="172"/>
      <c r="O3726" s="172"/>
      <c r="P3726" s="172"/>
      <c r="Q3726" s="172"/>
      <c r="R3726" s="172"/>
      <c r="S3726" s="172"/>
      <c r="T3726" s="173"/>
      <c r="AT3726" s="168" t="s">
        <v>264</v>
      </c>
      <c r="AU3726" s="168" t="s">
        <v>82</v>
      </c>
      <c r="AV3726" s="13" t="s">
        <v>80</v>
      </c>
      <c r="AW3726" s="13" t="s">
        <v>34</v>
      </c>
      <c r="AX3726" s="13" t="s">
        <v>73</v>
      </c>
      <c r="AY3726" s="168" t="s">
        <v>252</v>
      </c>
    </row>
    <row r="3727" spans="2:51" s="14" customFormat="1" ht="11.25">
      <c r="B3727" s="174"/>
      <c r="D3727" s="160" t="s">
        <v>264</v>
      </c>
      <c r="E3727" s="175" t="s">
        <v>3</v>
      </c>
      <c r="F3727" s="176" t="s">
        <v>80</v>
      </c>
      <c r="H3727" s="177">
        <v>1</v>
      </c>
      <c r="I3727" s="178"/>
      <c r="L3727" s="174"/>
      <c r="M3727" s="179"/>
      <c r="N3727" s="180"/>
      <c r="O3727" s="180"/>
      <c r="P3727" s="180"/>
      <c r="Q3727" s="180"/>
      <c r="R3727" s="180"/>
      <c r="S3727" s="180"/>
      <c r="T3727" s="181"/>
      <c r="AT3727" s="175" t="s">
        <v>264</v>
      </c>
      <c r="AU3727" s="175" t="s">
        <v>82</v>
      </c>
      <c r="AV3727" s="14" t="s">
        <v>82</v>
      </c>
      <c r="AW3727" s="14" t="s">
        <v>34</v>
      </c>
      <c r="AX3727" s="14" t="s">
        <v>73</v>
      </c>
      <c r="AY3727" s="175" t="s">
        <v>252</v>
      </c>
    </row>
    <row r="3728" spans="2:51" s="13" customFormat="1" ht="11.25">
      <c r="B3728" s="167"/>
      <c r="D3728" s="160" t="s">
        <v>264</v>
      </c>
      <c r="E3728" s="168" t="s">
        <v>3</v>
      </c>
      <c r="F3728" s="169" t="s">
        <v>8347</v>
      </c>
      <c r="H3728" s="168" t="s">
        <v>3</v>
      </c>
      <c r="I3728" s="170"/>
      <c r="L3728" s="167"/>
      <c r="M3728" s="171"/>
      <c r="N3728" s="172"/>
      <c r="O3728" s="172"/>
      <c r="P3728" s="172"/>
      <c r="Q3728" s="172"/>
      <c r="R3728" s="172"/>
      <c r="S3728" s="172"/>
      <c r="T3728" s="173"/>
      <c r="AT3728" s="168" t="s">
        <v>264</v>
      </c>
      <c r="AU3728" s="168" t="s">
        <v>82</v>
      </c>
      <c r="AV3728" s="13" t="s">
        <v>80</v>
      </c>
      <c r="AW3728" s="13" t="s">
        <v>34</v>
      </c>
      <c r="AX3728" s="13" t="s">
        <v>73</v>
      </c>
      <c r="AY3728" s="168" t="s">
        <v>252</v>
      </c>
    </row>
    <row r="3729" spans="2:51" s="14" customFormat="1" ht="11.25">
      <c r="B3729" s="174"/>
      <c r="D3729" s="160" t="s">
        <v>264</v>
      </c>
      <c r="E3729" s="175" t="s">
        <v>3</v>
      </c>
      <c r="F3729" s="176" t="s">
        <v>80</v>
      </c>
      <c r="H3729" s="177">
        <v>1</v>
      </c>
      <c r="I3729" s="178"/>
      <c r="L3729" s="174"/>
      <c r="M3729" s="179"/>
      <c r="N3729" s="180"/>
      <c r="O3729" s="180"/>
      <c r="P3729" s="180"/>
      <c r="Q3729" s="180"/>
      <c r="R3729" s="180"/>
      <c r="S3729" s="180"/>
      <c r="T3729" s="181"/>
      <c r="AT3729" s="175" t="s">
        <v>264</v>
      </c>
      <c r="AU3729" s="175" t="s">
        <v>82</v>
      </c>
      <c r="AV3729" s="14" t="s">
        <v>82</v>
      </c>
      <c r="AW3729" s="14" t="s">
        <v>34</v>
      </c>
      <c r="AX3729" s="14" t="s">
        <v>73</v>
      </c>
      <c r="AY3729" s="175" t="s">
        <v>252</v>
      </c>
    </row>
    <row r="3730" spans="2:51" s="13" customFormat="1" ht="11.25">
      <c r="B3730" s="167"/>
      <c r="D3730" s="160" t="s">
        <v>264</v>
      </c>
      <c r="E3730" s="168" t="s">
        <v>3</v>
      </c>
      <c r="F3730" s="169" t="s">
        <v>8347</v>
      </c>
      <c r="H3730" s="168" t="s">
        <v>3</v>
      </c>
      <c r="I3730" s="170"/>
      <c r="L3730" s="167"/>
      <c r="M3730" s="171"/>
      <c r="N3730" s="172"/>
      <c r="O3730" s="172"/>
      <c r="P3730" s="172"/>
      <c r="Q3730" s="172"/>
      <c r="R3730" s="172"/>
      <c r="S3730" s="172"/>
      <c r="T3730" s="173"/>
      <c r="AT3730" s="168" t="s">
        <v>264</v>
      </c>
      <c r="AU3730" s="168" t="s">
        <v>82</v>
      </c>
      <c r="AV3730" s="13" t="s">
        <v>80</v>
      </c>
      <c r="AW3730" s="13" t="s">
        <v>34</v>
      </c>
      <c r="AX3730" s="13" t="s">
        <v>73</v>
      </c>
      <c r="AY3730" s="168" t="s">
        <v>252</v>
      </c>
    </row>
    <row r="3731" spans="2:51" s="14" customFormat="1" ht="11.25">
      <c r="B3731" s="174"/>
      <c r="D3731" s="160" t="s">
        <v>264</v>
      </c>
      <c r="E3731" s="175" t="s">
        <v>3</v>
      </c>
      <c r="F3731" s="176" t="s">
        <v>80</v>
      </c>
      <c r="H3731" s="177">
        <v>1</v>
      </c>
      <c r="I3731" s="178"/>
      <c r="L3731" s="174"/>
      <c r="M3731" s="179"/>
      <c r="N3731" s="180"/>
      <c r="O3731" s="180"/>
      <c r="P3731" s="180"/>
      <c r="Q3731" s="180"/>
      <c r="R3731" s="180"/>
      <c r="S3731" s="180"/>
      <c r="T3731" s="181"/>
      <c r="AT3731" s="175" t="s">
        <v>264</v>
      </c>
      <c r="AU3731" s="175" t="s">
        <v>82</v>
      </c>
      <c r="AV3731" s="14" t="s">
        <v>82</v>
      </c>
      <c r="AW3731" s="14" t="s">
        <v>34</v>
      </c>
      <c r="AX3731" s="14" t="s">
        <v>73</v>
      </c>
      <c r="AY3731" s="175" t="s">
        <v>252</v>
      </c>
    </row>
    <row r="3732" spans="2:51" s="13" customFormat="1" ht="11.25">
      <c r="B3732" s="167"/>
      <c r="D3732" s="160" t="s">
        <v>264</v>
      </c>
      <c r="E3732" s="168" t="s">
        <v>3</v>
      </c>
      <c r="F3732" s="169" t="s">
        <v>8347</v>
      </c>
      <c r="H3732" s="168" t="s">
        <v>3</v>
      </c>
      <c r="I3732" s="170"/>
      <c r="L3732" s="167"/>
      <c r="M3732" s="171"/>
      <c r="N3732" s="172"/>
      <c r="O3732" s="172"/>
      <c r="P3732" s="172"/>
      <c r="Q3732" s="172"/>
      <c r="R3732" s="172"/>
      <c r="S3732" s="172"/>
      <c r="T3732" s="173"/>
      <c r="AT3732" s="168" t="s">
        <v>264</v>
      </c>
      <c r="AU3732" s="168" t="s">
        <v>82</v>
      </c>
      <c r="AV3732" s="13" t="s">
        <v>80</v>
      </c>
      <c r="AW3732" s="13" t="s">
        <v>34</v>
      </c>
      <c r="AX3732" s="13" t="s">
        <v>73</v>
      </c>
      <c r="AY3732" s="168" t="s">
        <v>252</v>
      </c>
    </row>
    <row r="3733" spans="2:51" s="14" customFormat="1" ht="11.25">
      <c r="B3733" s="174"/>
      <c r="D3733" s="160" t="s">
        <v>264</v>
      </c>
      <c r="E3733" s="175" t="s">
        <v>3</v>
      </c>
      <c r="F3733" s="176" t="s">
        <v>80</v>
      </c>
      <c r="H3733" s="177">
        <v>1</v>
      </c>
      <c r="I3733" s="178"/>
      <c r="L3733" s="174"/>
      <c r="M3733" s="179"/>
      <c r="N3733" s="180"/>
      <c r="O3733" s="180"/>
      <c r="P3733" s="180"/>
      <c r="Q3733" s="180"/>
      <c r="R3733" s="180"/>
      <c r="S3733" s="180"/>
      <c r="T3733" s="181"/>
      <c r="AT3733" s="175" t="s">
        <v>264</v>
      </c>
      <c r="AU3733" s="175" t="s">
        <v>82</v>
      </c>
      <c r="AV3733" s="14" t="s">
        <v>82</v>
      </c>
      <c r="AW3733" s="14" t="s">
        <v>34</v>
      </c>
      <c r="AX3733" s="14" t="s">
        <v>73</v>
      </c>
      <c r="AY3733" s="175" t="s">
        <v>252</v>
      </c>
    </row>
    <row r="3734" spans="2:51" s="13" customFormat="1" ht="11.25">
      <c r="B3734" s="167"/>
      <c r="D3734" s="160" t="s">
        <v>264</v>
      </c>
      <c r="E3734" s="168" t="s">
        <v>3</v>
      </c>
      <c r="F3734" s="169" t="s">
        <v>8347</v>
      </c>
      <c r="H3734" s="168" t="s">
        <v>3</v>
      </c>
      <c r="I3734" s="170"/>
      <c r="L3734" s="167"/>
      <c r="M3734" s="171"/>
      <c r="N3734" s="172"/>
      <c r="O3734" s="172"/>
      <c r="P3734" s="172"/>
      <c r="Q3734" s="172"/>
      <c r="R3734" s="172"/>
      <c r="S3734" s="172"/>
      <c r="T3734" s="173"/>
      <c r="AT3734" s="168" t="s">
        <v>264</v>
      </c>
      <c r="AU3734" s="168" t="s">
        <v>82</v>
      </c>
      <c r="AV3734" s="13" t="s">
        <v>80</v>
      </c>
      <c r="AW3734" s="13" t="s">
        <v>34</v>
      </c>
      <c r="AX3734" s="13" t="s">
        <v>73</v>
      </c>
      <c r="AY3734" s="168" t="s">
        <v>252</v>
      </c>
    </row>
    <row r="3735" spans="2:51" s="14" customFormat="1" ht="11.25">
      <c r="B3735" s="174"/>
      <c r="D3735" s="160" t="s">
        <v>264</v>
      </c>
      <c r="E3735" s="175" t="s">
        <v>3</v>
      </c>
      <c r="F3735" s="176" t="s">
        <v>80</v>
      </c>
      <c r="H3735" s="177">
        <v>1</v>
      </c>
      <c r="I3735" s="178"/>
      <c r="L3735" s="174"/>
      <c r="M3735" s="179"/>
      <c r="N3735" s="180"/>
      <c r="O3735" s="180"/>
      <c r="P3735" s="180"/>
      <c r="Q3735" s="180"/>
      <c r="R3735" s="180"/>
      <c r="S3735" s="180"/>
      <c r="T3735" s="181"/>
      <c r="AT3735" s="175" t="s">
        <v>264</v>
      </c>
      <c r="AU3735" s="175" t="s">
        <v>82</v>
      </c>
      <c r="AV3735" s="14" t="s">
        <v>82</v>
      </c>
      <c r="AW3735" s="14" t="s">
        <v>34</v>
      </c>
      <c r="AX3735" s="14" t="s">
        <v>73</v>
      </c>
      <c r="AY3735" s="175" t="s">
        <v>252</v>
      </c>
    </row>
    <row r="3736" spans="2:51" s="13" customFormat="1" ht="11.25">
      <c r="B3736" s="167"/>
      <c r="D3736" s="160" t="s">
        <v>264</v>
      </c>
      <c r="E3736" s="168" t="s">
        <v>3</v>
      </c>
      <c r="F3736" s="169" t="s">
        <v>8347</v>
      </c>
      <c r="H3736" s="168" t="s">
        <v>3</v>
      </c>
      <c r="I3736" s="170"/>
      <c r="L3736" s="167"/>
      <c r="M3736" s="171"/>
      <c r="N3736" s="172"/>
      <c r="O3736" s="172"/>
      <c r="P3736" s="172"/>
      <c r="Q3736" s="172"/>
      <c r="R3736" s="172"/>
      <c r="S3736" s="172"/>
      <c r="T3736" s="173"/>
      <c r="AT3736" s="168" t="s">
        <v>264</v>
      </c>
      <c r="AU3736" s="168" t="s">
        <v>82</v>
      </c>
      <c r="AV3736" s="13" t="s">
        <v>80</v>
      </c>
      <c r="AW3736" s="13" t="s">
        <v>34</v>
      </c>
      <c r="AX3736" s="13" t="s">
        <v>73</v>
      </c>
      <c r="AY3736" s="168" t="s">
        <v>252</v>
      </c>
    </row>
    <row r="3737" spans="2:51" s="14" customFormat="1" ht="11.25">
      <c r="B3737" s="174"/>
      <c r="D3737" s="160" t="s">
        <v>264</v>
      </c>
      <c r="E3737" s="175" t="s">
        <v>3</v>
      </c>
      <c r="F3737" s="176" t="s">
        <v>80</v>
      </c>
      <c r="H3737" s="177">
        <v>1</v>
      </c>
      <c r="I3737" s="178"/>
      <c r="L3737" s="174"/>
      <c r="M3737" s="179"/>
      <c r="N3737" s="180"/>
      <c r="O3737" s="180"/>
      <c r="P3737" s="180"/>
      <c r="Q3737" s="180"/>
      <c r="R3737" s="180"/>
      <c r="S3737" s="180"/>
      <c r="T3737" s="181"/>
      <c r="AT3737" s="175" t="s">
        <v>264</v>
      </c>
      <c r="AU3737" s="175" t="s">
        <v>82</v>
      </c>
      <c r="AV3737" s="14" t="s">
        <v>82</v>
      </c>
      <c r="AW3737" s="14" t="s">
        <v>34</v>
      </c>
      <c r="AX3737" s="14" t="s">
        <v>73</v>
      </c>
      <c r="AY3737" s="175" t="s">
        <v>252</v>
      </c>
    </row>
    <row r="3738" spans="2:51" s="13" customFormat="1" ht="11.25">
      <c r="B3738" s="167"/>
      <c r="D3738" s="160" t="s">
        <v>264</v>
      </c>
      <c r="E3738" s="168" t="s">
        <v>3</v>
      </c>
      <c r="F3738" s="169" t="s">
        <v>8347</v>
      </c>
      <c r="H3738" s="168" t="s">
        <v>3</v>
      </c>
      <c r="I3738" s="170"/>
      <c r="L3738" s="167"/>
      <c r="M3738" s="171"/>
      <c r="N3738" s="172"/>
      <c r="O3738" s="172"/>
      <c r="P3738" s="172"/>
      <c r="Q3738" s="172"/>
      <c r="R3738" s="172"/>
      <c r="S3738" s="172"/>
      <c r="T3738" s="173"/>
      <c r="AT3738" s="168" t="s">
        <v>264</v>
      </c>
      <c r="AU3738" s="168" t="s">
        <v>82</v>
      </c>
      <c r="AV3738" s="13" t="s">
        <v>80</v>
      </c>
      <c r="AW3738" s="13" t="s">
        <v>34</v>
      </c>
      <c r="AX3738" s="13" t="s">
        <v>73</v>
      </c>
      <c r="AY3738" s="168" t="s">
        <v>252</v>
      </c>
    </row>
    <row r="3739" spans="2:51" s="14" customFormat="1" ht="11.25">
      <c r="B3739" s="174"/>
      <c r="D3739" s="160" t="s">
        <v>264</v>
      </c>
      <c r="E3739" s="175" t="s">
        <v>3</v>
      </c>
      <c r="F3739" s="176" t="s">
        <v>80</v>
      </c>
      <c r="H3739" s="177">
        <v>1</v>
      </c>
      <c r="I3739" s="178"/>
      <c r="L3739" s="174"/>
      <c r="M3739" s="179"/>
      <c r="N3739" s="180"/>
      <c r="O3739" s="180"/>
      <c r="P3739" s="180"/>
      <c r="Q3739" s="180"/>
      <c r="R3739" s="180"/>
      <c r="S3739" s="180"/>
      <c r="T3739" s="181"/>
      <c r="AT3739" s="175" t="s">
        <v>264</v>
      </c>
      <c r="AU3739" s="175" t="s">
        <v>82</v>
      </c>
      <c r="AV3739" s="14" t="s">
        <v>82</v>
      </c>
      <c r="AW3739" s="14" t="s">
        <v>34</v>
      </c>
      <c r="AX3739" s="14" t="s">
        <v>73</v>
      </c>
      <c r="AY3739" s="175" t="s">
        <v>252</v>
      </c>
    </row>
    <row r="3740" spans="2:51" s="13" customFormat="1" ht="11.25">
      <c r="B3740" s="167"/>
      <c r="D3740" s="160" t="s">
        <v>264</v>
      </c>
      <c r="E3740" s="168" t="s">
        <v>3</v>
      </c>
      <c r="F3740" s="169" t="s">
        <v>8347</v>
      </c>
      <c r="H3740" s="168" t="s">
        <v>3</v>
      </c>
      <c r="I3740" s="170"/>
      <c r="L3740" s="167"/>
      <c r="M3740" s="171"/>
      <c r="N3740" s="172"/>
      <c r="O3740" s="172"/>
      <c r="P3740" s="172"/>
      <c r="Q3740" s="172"/>
      <c r="R3740" s="172"/>
      <c r="S3740" s="172"/>
      <c r="T3740" s="173"/>
      <c r="AT3740" s="168" t="s">
        <v>264</v>
      </c>
      <c r="AU3740" s="168" t="s">
        <v>82</v>
      </c>
      <c r="AV3740" s="13" t="s">
        <v>80</v>
      </c>
      <c r="AW3740" s="13" t="s">
        <v>34</v>
      </c>
      <c r="AX3740" s="13" t="s">
        <v>73</v>
      </c>
      <c r="AY3740" s="168" t="s">
        <v>252</v>
      </c>
    </row>
    <row r="3741" spans="2:51" s="14" customFormat="1" ht="11.25">
      <c r="B3741" s="174"/>
      <c r="D3741" s="160" t="s">
        <v>264</v>
      </c>
      <c r="E3741" s="175" t="s">
        <v>3</v>
      </c>
      <c r="F3741" s="176" t="s">
        <v>80</v>
      </c>
      <c r="H3741" s="177">
        <v>1</v>
      </c>
      <c r="I3741" s="178"/>
      <c r="L3741" s="174"/>
      <c r="M3741" s="179"/>
      <c r="N3741" s="180"/>
      <c r="O3741" s="180"/>
      <c r="P3741" s="180"/>
      <c r="Q3741" s="180"/>
      <c r="R3741" s="180"/>
      <c r="S3741" s="180"/>
      <c r="T3741" s="181"/>
      <c r="AT3741" s="175" t="s">
        <v>264</v>
      </c>
      <c r="AU3741" s="175" t="s">
        <v>82</v>
      </c>
      <c r="AV3741" s="14" t="s">
        <v>82</v>
      </c>
      <c r="AW3741" s="14" t="s">
        <v>34</v>
      </c>
      <c r="AX3741" s="14" t="s">
        <v>73</v>
      </c>
      <c r="AY3741" s="175" t="s">
        <v>252</v>
      </c>
    </row>
    <row r="3742" spans="2:51" s="13" customFormat="1" ht="11.25">
      <c r="B3742" s="167"/>
      <c r="D3742" s="160" t="s">
        <v>264</v>
      </c>
      <c r="E3742" s="168" t="s">
        <v>3</v>
      </c>
      <c r="F3742" s="169" t="s">
        <v>8347</v>
      </c>
      <c r="H3742" s="168" t="s">
        <v>3</v>
      </c>
      <c r="I3742" s="170"/>
      <c r="L3742" s="167"/>
      <c r="M3742" s="171"/>
      <c r="N3742" s="172"/>
      <c r="O3742" s="172"/>
      <c r="P3742" s="172"/>
      <c r="Q3742" s="172"/>
      <c r="R3742" s="172"/>
      <c r="S3742" s="172"/>
      <c r="T3742" s="173"/>
      <c r="AT3742" s="168" t="s">
        <v>264</v>
      </c>
      <c r="AU3742" s="168" t="s">
        <v>82</v>
      </c>
      <c r="AV3742" s="13" t="s">
        <v>80</v>
      </c>
      <c r="AW3742" s="13" t="s">
        <v>34</v>
      </c>
      <c r="AX3742" s="13" t="s">
        <v>73</v>
      </c>
      <c r="AY3742" s="168" t="s">
        <v>252</v>
      </c>
    </row>
    <row r="3743" spans="2:51" s="14" customFormat="1" ht="11.25">
      <c r="B3743" s="174"/>
      <c r="D3743" s="160" t="s">
        <v>264</v>
      </c>
      <c r="E3743" s="175" t="s">
        <v>3</v>
      </c>
      <c r="F3743" s="176" t="s">
        <v>80</v>
      </c>
      <c r="H3743" s="177">
        <v>1</v>
      </c>
      <c r="I3743" s="178"/>
      <c r="L3743" s="174"/>
      <c r="M3743" s="179"/>
      <c r="N3743" s="180"/>
      <c r="O3743" s="180"/>
      <c r="P3743" s="180"/>
      <c r="Q3743" s="180"/>
      <c r="R3743" s="180"/>
      <c r="S3743" s="180"/>
      <c r="T3743" s="181"/>
      <c r="AT3743" s="175" t="s">
        <v>264</v>
      </c>
      <c r="AU3743" s="175" t="s">
        <v>82</v>
      </c>
      <c r="AV3743" s="14" t="s">
        <v>82</v>
      </c>
      <c r="AW3743" s="14" t="s">
        <v>34</v>
      </c>
      <c r="AX3743" s="14" t="s">
        <v>73</v>
      </c>
      <c r="AY3743" s="175" t="s">
        <v>252</v>
      </c>
    </row>
    <row r="3744" spans="2:51" s="13" customFormat="1" ht="11.25">
      <c r="B3744" s="167"/>
      <c r="D3744" s="160" t="s">
        <v>264</v>
      </c>
      <c r="E3744" s="168" t="s">
        <v>3</v>
      </c>
      <c r="F3744" s="169" t="s">
        <v>8347</v>
      </c>
      <c r="H3744" s="168" t="s">
        <v>3</v>
      </c>
      <c r="I3744" s="170"/>
      <c r="L3744" s="167"/>
      <c r="M3744" s="171"/>
      <c r="N3744" s="172"/>
      <c r="O3744" s="172"/>
      <c r="P3744" s="172"/>
      <c r="Q3744" s="172"/>
      <c r="R3744" s="172"/>
      <c r="S3744" s="172"/>
      <c r="T3744" s="173"/>
      <c r="AT3744" s="168" t="s">
        <v>264</v>
      </c>
      <c r="AU3744" s="168" t="s">
        <v>82</v>
      </c>
      <c r="AV3744" s="13" t="s">
        <v>80</v>
      </c>
      <c r="AW3744" s="13" t="s">
        <v>34</v>
      </c>
      <c r="AX3744" s="13" t="s">
        <v>73</v>
      </c>
      <c r="AY3744" s="168" t="s">
        <v>252</v>
      </c>
    </row>
    <row r="3745" spans="2:51" s="14" customFormat="1" ht="11.25">
      <c r="B3745" s="174"/>
      <c r="D3745" s="160" t="s">
        <v>264</v>
      </c>
      <c r="E3745" s="175" t="s">
        <v>3</v>
      </c>
      <c r="F3745" s="176" t="s">
        <v>80</v>
      </c>
      <c r="H3745" s="177">
        <v>1</v>
      </c>
      <c r="I3745" s="178"/>
      <c r="L3745" s="174"/>
      <c r="M3745" s="179"/>
      <c r="N3745" s="180"/>
      <c r="O3745" s="180"/>
      <c r="P3745" s="180"/>
      <c r="Q3745" s="180"/>
      <c r="R3745" s="180"/>
      <c r="S3745" s="180"/>
      <c r="T3745" s="181"/>
      <c r="AT3745" s="175" t="s">
        <v>264</v>
      </c>
      <c r="AU3745" s="175" t="s">
        <v>82</v>
      </c>
      <c r="AV3745" s="14" t="s">
        <v>82</v>
      </c>
      <c r="AW3745" s="14" t="s">
        <v>34</v>
      </c>
      <c r="AX3745" s="14" t="s">
        <v>73</v>
      </c>
      <c r="AY3745" s="175" t="s">
        <v>252</v>
      </c>
    </row>
    <row r="3746" spans="2:51" s="13" customFormat="1" ht="11.25">
      <c r="B3746" s="167"/>
      <c r="D3746" s="160" t="s">
        <v>264</v>
      </c>
      <c r="E3746" s="168" t="s">
        <v>3</v>
      </c>
      <c r="F3746" s="169" t="s">
        <v>8347</v>
      </c>
      <c r="H3746" s="168" t="s">
        <v>3</v>
      </c>
      <c r="I3746" s="170"/>
      <c r="L3746" s="167"/>
      <c r="M3746" s="171"/>
      <c r="N3746" s="172"/>
      <c r="O3746" s="172"/>
      <c r="P3746" s="172"/>
      <c r="Q3746" s="172"/>
      <c r="R3746" s="172"/>
      <c r="S3746" s="172"/>
      <c r="T3746" s="173"/>
      <c r="AT3746" s="168" t="s">
        <v>264</v>
      </c>
      <c r="AU3746" s="168" t="s">
        <v>82</v>
      </c>
      <c r="AV3746" s="13" t="s">
        <v>80</v>
      </c>
      <c r="AW3746" s="13" t="s">
        <v>34</v>
      </c>
      <c r="AX3746" s="13" t="s">
        <v>73</v>
      </c>
      <c r="AY3746" s="168" t="s">
        <v>252</v>
      </c>
    </row>
    <row r="3747" spans="2:51" s="14" customFormat="1" ht="11.25">
      <c r="B3747" s="174"/>
      <c r="D3747" s="160" t="s">
        <v>264</v>
      </c>
      <c r="E3747" s="175" t="s">
        <v>3</v>
      </c>
      <c r="F3747" s="176" t="s">
        <v>80</v>
      </c>
      <c r="H3747" s="177">
        <v>1</v>
      </c>
      <c r="I3747" s="178"/>
      <c r="L3747" s="174"/>
      <c r="M3747" s="179"/>
      <c r="N3747" s="180"/>
      <c r="O3747" s="180"/>
      <c r="P3747" s="180"/>
      <c r="Q3747" s="180"/>
      <c r="R3747" s="180"/>
      <c r="S3747" s="180"/>
      <c r="T3747" s="181"/>
      <c r="AT3747" s="175" t="s">
        <v>264</v>
      </c>
      <c r="AU3747" s="175" t="s">
        <v>82</v>
      </c>
      <c r="AV3747" s="14" t="s">
        <v>82</v>
      </c>
      <c r="AW3747" s="14" t="s">
        <v>34</v>
      </c>
      <c r="AX3747" s="14" t="s">
        <v>73</v>
      </c>
      <c r="AY3747" s="175" t="s">
        <v>252</v>
      </c>
    </row>
    <row r="3748" spans="2:51" s="13" customFormat="1" ht="11.25">
      <c r="B3748" s="167"/>
      <c r="D3748" s="160" t="s">
        <v>264</v>
      </c>
      <c r="E3748" s="168" t="s">
        <v>3</v>
      </c>
      <c r="F3748" s="169" t="s">
        <v>8347</v>
      </c>
      <c r="H3748" s="168" t="s">
        <v>3</v>
      </c>
      <c r="I3748" s="170"/>
      <c r="L3748" s="167"/>
      <c r="M3748" s="171"/>
      <c r="N3748" s="172"/>
      <c r="O3748" s="172"/>
      <c r="P3748" s="172"/>
      <c r="Q3748" s="172"/>
      <c r="R3748" s="172"/>
      <c r="S3748" s="172"/>
      <c r="T3748" s="173"/>
      <c r="AT3748" s="168" t="s">
        <v>264</v>
      </c>
      <c r="AU3748" s="168" t="s">
        <v>82</v>
      </c>
      <c r="AV3748" s="13" t="s">
        <v>80</v>
      </c>
      <c r="AW3748" s="13" t="s">
        <v>34</v>
      </c>
      <c r="AX3748" s="13" t="s">
        <v>73</v>
      </c>
      <c r="AY3748" s="168" t="s">
        <v>252</v>
      </c>
    </row>
    <row r="3749" spans="2:51" s="14" customFormat="1" ht="11.25">
      <c r="B3749" s="174"/>
      <c r="D3749" s="160" t="s">
        <v>264</v>
      </c>
      <c r="E3749" s="175" t="s">
        <v>3</v>
      </c>
      <c r="F3749" s="176" t="s">
        <v>80</v>
      </c>
      <c r="H3749" s="177">
        <v>1</v>
      </c>
      <c r="I3749" s="178"/>
      <c r="L3749" s="174"/>
      <c r="M3749" s="179"/>
      <c r="N3749" s="180"/>
      <c r="O3749" s="180"/>
      <c r="P3749" s="180"/>
      <c r="Q3749" s="180"/>
      <c r="R3749" s="180"/>
      <c r="S3749" s="180"/>
      <c r="T3749" s="181"/>
      <c r="AT3749" s="175" t="s">
        <v>264</v>
      </c>
      <c r="AU3749" s="175" t="s">
        <v>82</v>
      </c>
      <c r="AV3749" s="14" t="s">
        <v>82</v>
      </c>
      <c r="AW3749" s="14" t="s">
        <v>34</v>
      </c>
      <c r="AX3749" s="14" t="s">
        <v>73</v>
      </c>
      <c r="AY3749" s="175" t="s">
        <v>252</v>
      </c>
    </row>
    <row r="3750" spans="2:51" s="13" customFormat="1" ht="11.25">
      <c r="B3750" s="167"/>
      <c r="D3750" s="160" t="s">
        <v>264</v>
      </c>
      <c r="E3750" s="168" t="s">
        <v>3</v>
      </c>
      <c r="F3750" s="169" t="s">
        <v>8347</v>
      </c>
      <c r="H3750" s="168" t="s">
        <v>3</v>
      </c>
      <c r="I3750" s="170"/>
      <c r="L3750" s="167"/>
      <c r="M3750" s="171"/>
      <c r="N3750" s="172"/>
      <c r="O3750" s="172"/>
      <c r="P3750" s="172"/>
      <c r="Q3750" s="172"/>
      <c r="R3750" s="172"/>
      <c r="S3750" s="172"/>
      <c r="T3750" s="173"/>
      <c r="AT3750" s="168" t="s">
        <v>264</v>
      </c>
      <c r="AU3750" s="168" t="s">
        <v>82</v>
      </c>
      <c r="AV3750" s="13" t="s">
        <v>80</v>
      </c>
      <c r="AW3750" s="13" t="s">
        <v>34</v>
      </c>
      <c r="AX3750" s="13" t="s">
        <v>73</v>
      </c>
      <c r="AY3750" s="168" t="s">
        <v>252</v>
      </c>
    </row>
    <row r="3751" spans="2:51" s="14" customFormat="1" ht="11.25">
      <c r="B3751" s="174"/>
      <c r="D3751" s="160" t="s">
        <v>264</v>
      </c>
      <c r="E3751" s="175" t="s">
        <v>3</v>
      </c>
      <c r="F3751" s="176" t="s">
        <v>80</v>
      </c>
      <c r="H3751" s="177">
        <v>1</v>
      </c>
      <c r="I3751" s="178"/>
      <c r="L3751" s="174"/>
      <c r="M3751" s="179"/>
      <c r="N3751" s="180"/>
      <c r="O3751" s="180"/>
      <c r="P3751" s="180"/>
      <c r="Q3751" s="180"/>
      <c r="R3751" s="180"/>
      <c r="S3751" s="180"/>
      <c r="T3751" s="181"/>
      <c r="AT3751" s="175" t="s">
        <v>264</v>
      </c>
      <c r="AU3751" s="175" t="s">
        <v>82</v>
      </c>
      <c r="AV3751" s="14" t="s">
        <v>82</v>
      </c>
      <c r="AW3751" s="14" t="s">
        <v>34</v>
      </c>
      <c r="AX3751" s="14" t="s">
        <v>73</v>
      </c>
      <c r="AY3751" s="175" t="s">
        <v>252</v>
      </c>
    </row>
    <row r="3752" spans="2:51" s="13" customFormat="1" ht="11.25">
      <c r="B3752" s="167"/>
      <c r="D3752" s="160" t="s">
        <v>264</v>
      </c>
      <c r="E3752" s="168" t="s">
        <v>3</v>
      </c>
      <c r="F3752" s="169" t="s">
        <v>8347</v>
      </c>
      <c r="H3752" s="168" t="s">
        <v>3</v>
      </c>
      <c r="I3752" s="170"/>
      <c r="L3752" s="167"/>
      <c r="M3752" s="171"/>
      <c r="N3752" s="172"/>
      <c r="O3752" s="172"/>
      <c r="P3752" s="172"/>
      <c r="Q3752" s="172"/>
      <c r="R3752" s="172"/>
      <c r="S3752" s="172"/>
      <c r="T3752" s="173"/>
      <c r="AT3752" s="168" t="s">
        <v>264</v>
      </c>
      <c r="AU3752" s="168" t="s">
        <v>82</v>
      </c>
      <c r="AV3752" s="13" t="s">
        <v>80</v>
      </c>
      <c r="AW3752" s="13" t="s">
        <v>34</v>
      </c>
      <c r="AX3752" s="13" t="s">
        <v>73</v>
      </c>
      <c r="AY3752" s="168" t="s">
        <v>252</v>
      </c>
    </row>
    <row r="3753" spans="2:51" s="14" customFormat="1" ht="11.25">
      <c r="B3753" s="174"/>
      <c r="D3753" s="160" t="s">
        <v>264</v>
      </c>
      <c r="E3753" s="175" t="s">
        <v>3</v>
      </c>
      <c r="F3753" s="176" t="s">
        <v>80</v>
      </c>
      <c r="H3753" s="177">
        <v>1</v>
      </c>
      <c r="I3753" s="178"/>
      <c r="L3753" s="174"/>
      <c r="M3753" s="179"/>
      <c r="N3753" s="180"/>
      <c r="O3753" s="180"/>
      <c r="P3753" s="180"/>
      <c r="Q3753" s="180"/>
      <c r="R3753" s="180"/>
      <c r="S3753" s="180"/>
      <c r="T3753" s="181"/>
      <c r="AT3753" s="175" t="s">
        <v>264</v>
      </c>
      <c r="AU3753" s="175" t="s">
        <v>82</v>
      </c>
      <c r="AV3753" s="14" t="s">
        <v>82</v>
      </c>
      <c r="AW3753" s="14" t="s">
        <v>34</v>
      </c>
      <c r="AX3753" s="14" t="s">
        <v>73</v>
      </c>
      <c r="AY3753" s="175" t="s">
        <v>252</v>
      </c>
    </row>
    <row r="3754" spans="2:51" s="13" customFormat="1" ht="11.25">
      <c r="B3754" s="167"/>
      <c r="D3754" s="160" t="s">
        <v>264</v>
      </c>
      <c r="E3754" s="168" t="s">
        <v>3</v>
      </c>
      <c r="F3754" s="169" t="s">
        <v>8348</v>
      </c>
      <c r="H3754" s="168" t="s">
        <v>3</v>
      </c>
      <c r="I3754" s="170"/>
      <c r="L3754" s="167"/>
      <c r="M3754" s="171"/>
      <c r="N3754" s="172"/>
      <c r="O3754" s="172"/>
      <c r="P3754" s="172"/>
      <c r="Q3754" s="172"/>
      <c r="R3754" s="172"/>
      <c r="S3754" s="172"/>
      <c r="T3754" s="173"/>
      <c r="AT3754" s="168" t="s">
        <v>264</v>
      </c>
      <c r="AU3754" s="168" t="s">
        <v>82</v>
      </c>
      <c r="AV3754" s="13" t="s">
        <v>80</v>
      </c>
      <c r="AW3754" s="13" t="s">
        <v>34</v>
      </c>
      <c r="AX3754" s="13" t="s">
        <v>73</v>
      </c>
      <c r="AY3754" s="168" t="s">
        <v>252</v>
      </c>
    </row>
    <row r="3755" spans="2:51" s="14" customFormat="1" ht="11.25">
      <c r="B3755" s="174"/>
      <c r="D3755" s="160" t="s">
        <v>264</v>
      </c>
      <c r="E3755" s="175" t="s">
        <v>3</v>
      </c>
      <c r="F3755" s="176" t="s">
        <v>80</v>
      </c>
      <c r="H3755" s="177">
        <v>1</v>
      </c>
      <c r="I3755" s="178"/>
      <c r="L3755" s="174"/>
      <c r="M3755" s="179"/>
      <c r="N3755" s="180"/>
      <c r="O3755" s="180"/>
      <c r="P3755" s="180"/>
      <c r="Q3755" s="180"/>
      <c r="R3755" s="180"/>
      <c r="S3755" s="180"/>
      <c r="T3755" s="181"/>
      <c r="AT3755" s="175" t="s">
        <v>264</v>
      </c>
      <c r="AU3755" s="175" t="s">
        <v>82</v>
      </c>
      <c r="AV3755" s="14" t="s">
        <v>82</v>
      </c>
      <c r="AW3755" s="14" t="s">
        <v>34</v>
      </c>
      <c r="AX3755" s="14" t="s">
        <v>73</v>
      </c>
      <c r="AY3755" s="175" t="s">
        <v>252</v>
      </c>
    </row>
    <row r="3756" spans="2:51" s="13" customFormat="1" ht="11.25">
      <c r="B3756" s="167"/>
      <c r="D3756" s="160" t="s">
        <v>264</v>
      </c>
      <c r="E3756" s="168" t="s">
        <v>3</v>
      </c>
      <c r="F3756" s="169" t="s">
        <v>8348</v>
      </c>
      <c r="H3756" s="168" t="s">
        <v>3</v>
      </c>
      <c r="I3756" s="170"/>
      <c r="L3756" s="167"/>
      <c r="M3756" s="171"/>
      <c r="N3756" s="172"/>
      <c r="O3756" s="172"/>
      <c r="P3756" s="172"/>
      <c r="Q3756" s="172"/>
      <c r="R3756" s="172"/>
      <c r="S3756" s="172"/>
      <c r="T3756" s="173"/>
      <c r="AT3756" s="168" t="s">
        <v>264</v>
      </c>
      <c r="AU3756" s="168" t="s">
        <v>82</v>
      </c>
      <c r="AV3756" s="13" t="s">
        <v>80</v>
      </c>
      <c r="AW3756" s="13" t="s">
        <v>34</v>
      </c>
      <c r="AX3756" s="13" t="s">
        <v>73</v>
      </c>
      <c r="AY3756" s="168" t="s">
        <v>252</v>
      </c>
    </row>
    <row r="3757" spans="2:51" s="14" customFormat="1" ht="11.25">
      <c r="B3757" s="174"/>
      <c r="D3757" s="160" t="s">
        <v>264</v>
      </c>
      <c r="E3757" s="175" t="s">
        <v>3</v>
      </c>
      <c r="F3757" s="176" t="s">
        <v>80</v>
      </c>
      <c r="H3757" s="177">
        <v>1</v>
      </c>
      <c r="I3757" s="178"/>
      <c r="L3757" s="174"/>
      <c r="M3757" s="179"/>
      <c r="N3757" s="180"/>
      <c r="O3757" s="180"/>
      <c r="P3757" s="180"/>
      <c r="Q3757" s="180"/>
      <c r="R3757" s="180"/>
      <c r="S3757" s="180"/>
      <c r="T3757" s="181"/>
      <c r="AT3757" s="175" t="s">
        <v>264</v>
      </c>
      <c r="AU3757" s="175" t="s">
        <v>82</v>
      </c>
      <c r="AV3757" s="14" t="s">
        <v>82</v>
      </c>
      <c r="AW3757" s="14" t="s">
        <v>34</v>
      </c>
      <c r="AX3757" s="14" t="s">
        <v>73</v>
      </c>
      <c r="AY3757" s="175" t="s">
        <v>252</v>
      </c>
    </row>
    <row r="3758" spans="2:51" s="13" customFormat="1" ht="11.25">
      <c r="B3758" s="167"/>
      <c r="D3758" s="160" t="s">
        <v>264</v>
      </c>
      <c r="E3758" s="168" t="s">
        <v>3</v>
      </c>
      <c r="F3758" s="169" t="s">
        <v>8348</v>
      </c>
      <c r="H3758" s="168" t="s">
        <v>3</v>
      </c>
      <c r="I3758" s="170"/>
      <c r="L3758" s="167"/>
      <c r="M3758" s="171"/>
      <c r="N3758" s="172"/>
      <c r="O3758" s="172"/>
      <c r="P3758" s="172"/>
      <c r="Q3758" s="172"/>
      <c r="R3758" s="172"/>
      <c r="S3758" s="172"/>
      <c r="T3758" s="173"/>
      <c r="AT3758" s="168" t="s">
        <v>264</v>
      </c>
      <c r="AU3758" s="168" t="s">
        <v>82</v>
      </c>
      <c r="AV3758" s="13" t="s">
        <v>80</v>
      </c>
      <c r="AW3758" s="13" t="s">
        <v>34</v>
      </c>
      <c r="AX3758" s="13" t="s">
        <v>73</v>
      </c>
      <c r="AY3758" s="168" t="s">
        <v>252</v>
      </c>
    </row>
    <row r="3759" spans="2:51" s="14" customFormat="1" ht="11.25">
      <c r="B3759" s="174"/>
      <c r="D3759" s="160" t="s">
        <v>264</v>
      </c>
      <c r="E3759" s="175" t="s">
        <v>3</v>
      </c>
      <c r="F3759" s="176" t="s">
        <v>80</v>
      </c>
      <c r="H3759" s="177">
        <v>1</v>
      </c>
      <c r="I3759" s="178"/>
      <c r="L3759" s="174"/>
      <c r="M3759" s="179"/>
      <c r="N3759" s="180"/>
      <c r="O3759" s="180"/>
      <c r="P3759" s="180"/>
      <c r="Q3759" s="180"/>
      <c r="R3759" s="180"/>
      <c r="S3759" s="180"/>
      <c r="T3759" s="181"/>
      <c r="AT3759" s="175" t="s">
        <v>264</v>
      </c>
      <c r="AU3759" s="175" t="s">
        <v>82</v>
      </c>
      <c r="AV3759" s="14" t="s">
        <v>82</v>
      </c>
      <c r="AW3759" s="14" t="s">
        <v>34</v>
      </c>
      <c r="AX3759" s="14" t="s">
        <v>73</v>
      </c>
      <c r="AY3759" s="175" t="s">
        <v>252</v>
      </c>
    </row>
    <row r="3760" spans="2:51" s="13" customFormat="1" ht="11.25">
      <c r="B3760" s="167"/>
      <c r="D3760" s="160" t="s">
        <v>264</v>
      </c>
      <c r="E3760" s="168" t="s">
        <v>3</v>
      </c>
      <c r="F3760" s="169" t="s">
        <v>8348</v>
      </c>
      <c r="H3760" s="168" t="s">
        <v>3</v>
      </c>
      <c r="I3760" s="170"/>
      <c r="L3760" s="167"/>
      <c r="M3760" s="171"/>
      <c r="N3760" s="172"/>
      <c r="O3760" s="172"/>
      <c r="P3760" s="172"/>
      <c r="Q3760" s="172"/>
      <c r="R3760" s="172"/>
      <c r="S3760" s="172"/>
      <c r="T3760" s="173"/>
      <c r="AT3760" s="168" t="s">
        <v>264</v>
      </c>
      <c r="AU3760" s="168" t="s">
        <v>82</v>
      </c>
      <c r="AV3760" s="13" t="s">
        <v>80</v>
      </c>
      <c r="AW3760" s="13" t="s">
        <v>34</v>
      </c>
      <c r="AX3760" s="13" t="s">
        <v>73</v>
      </c>
      <c r="AY3760" s="168" t="s">
        <v>252</v>
      </c>
    </row>
    <row r="3761" spans="2:51" s="14" customFormat="1" ht="11.25">
      <c r="B3761" s="174"/>
      <c r="D3761" s="160" t="s">
        <v>264</v>
      </c>
      <c r="E3761" s="175" t="s">
        <v>3</v>
      </c>
      <c r="F3761" s="176" t="s">
        <v>80</v>
      </c>
      <c r="H3761" s="177">
        <v>1</v>
      </c>
      <c r="I3761" s="178"/>
      <c r="L3761" s="174"/>
      <c r="M3761" s="179"/>
      <c r="N3761" s="180"/>
      <c r="O3761" s="180"/>
      <c r="P3761" s="180"/>
      <c r="Q3761" s="180"/>
      <c r="R3761" s="180"/>
      <c r="S3761" s="180"/>
      <c r="T3761" s="181"/>
      <c r="AT3761" s="175" t="s">
        <v>264</v>
      </c>
      <c r="AU3761" s="175" t="s">
        <v>82</v>
      </c>
      <c r="AV3761" s="14" t="s">
        <v>82</v>
      </c>
      <c r="AW3761" s="14" t="s">
        <v>34</v>
      </c>
      <c r="AX3761" s="14" t="s">
        <v>73</v>
      </c>
      <c r="AY3761" s="175" t="s">
        <v>252</v>
      </c>
    </row>
    <row r="3762" spans="2:51" s="13" customFormat="1" ht="11.25">
      <c r="B3762" s="167"/>
      <c r="D3762" s="160" t="s">
        <v>264</v>
      </c>
      <c r="E3762" s="168" t="s">
        <v>3</v>
      </c>
      <c r="F3762" s="169" t="s">
        <v>8348</v>
      </c>
      <c r="H3762" s="168" t="s">
        <v>3</v>
      </c>
      <c r="I3762" s="170"/>
      <c r="L3762" s="167"/>
      <c r="M3762" s="171"/>
      <c r="N3762" s="172"/>
      <c r="O3762" s="172"/>
      <c r="P3762" s="172"/>
      <c r="Q3762" s="172"/>
      <c r="R3762" s="172"/>
      <c r="S3762" s="172"/>
      <c r="T3762" s="173"/>
      <c r="AT3762" s="168" t="s">
        <v>264</v>
      </c>
      <c r="AU3762" s="168" t="s">
        <v>82</v>
      </c>
      <c r="AV3762" s="13" t="s">
        <v>80</v>
      </c>
      <c r="AW3762" s="13" t="s">
        <v>34</v>
      </c>
      <c r="AX3762" s="13" t="s">
        <v>73</v>
      </c>
      <c r="AY3762" s="168" t="s">
        <v>252</v>
      </c>
    </row>
    <row r="3763" spans="2:51" s="14" customFormat="1" ht="11.25">
      <c r="B3763" s="174"/>
      <c r="D3763" s="160" t="s">
        <v>264</v>
      </c>
      <c r="E3763" s="175" t="s">
        <v>3</v>
      </c>
      <c r="F3763" s="176" t="s">
        <v>80</v>
      </c>
      <c r="H3763" s="177">
        <v>1</v>
      </c>
      <c r="I3763" s="178"/>
      <c r="L3763" s="174"/>
      <c r="M3763" s="179"/>
      <c r="N3763" s="180"/>
      <c r="O3763" s="180"/>
      <c r="P3763" s="180"/>
      <c r="Q3763" s="180"/>
      <c r="R3763" s="180"/>
      <c r="S3763" s="180"/>
      <c r="T3763" s="181"/>
      <c r="AT3763" s="175" t="s">
        <v>264</v>
      </c>
      <c r="AU3763" s="175" t="s">
        <v>82</v>
      </c>
      <c r="AV3763" s="14" t="s">
        <v>82</v>
      </c>
      <c r="AW3763" s="14" t="s">
        <v>34</v>
      </c>
      <c r="AX3763" s="14" t="s">
        <v>73</v>
      </c>
      <c r="AY3763" s="175" t="s">
        <v>252</v>
      </c>
    </row>
    <row r="3764" spans="2:51" s="13" customFormat="1" ht="11.25">
      <c r="B3764" s="167"/>
      <c r="D3764" s="160" t="s">
        <v>264</v>
      </c>
      <c r="E3764" s="168" t="s">
        <v>3</v>
      </c>
      <c r="F3764" s="169" t="s">
        <v>8348</v>
      </c>
      <c r="H3764" s="168" t="s">
        <v>3</v>
      </c>
      <c r="I3764" s="170"/>
      <c r="L3764" s="167"/>
      <c r="M3764" s="171"/>
      <c r="N3764" s="172"/>
      <c r="O3764" s="172"/>
      <c r="P3764" s="172"/>
      <c r="Q3764" s="172"/>
      <c r="R3764" s="172"/>
      <c r="S3764" s="172"/>
      <c r="T3764" s="173"/>
      <c r="AT3764" s="168" t="s">
        <v>264</v>
      </c>
      <c r="AU3764" s="168" t="s">
        <v>82</v>
      </c>
      <c r="AV3764" s="13" t="s">
        <v>80</v>
      </c>
      <c r="AW3764" s="13" t="s">
        <v>34</v>
      </c>
      <c r="AX3764" s="13" t="s">
        <v>73</v>
      </c>
      <c r="AY3764" s="168" t="s">
        <v>252</v>
      </c>
    </row>
    <row r="3765" spans="2:51" s="14" customFormat="1" ht="11.25">
      <c r="B3765" s="174"/>
      <c r="D3765" s="160" t="s">
        <v>264</v>
      </c>
      <c r="E3765" s="175" t="s">
        <v>3</v>
      </c>
      <c r="F3765" s="176" t="s">
        <v>80</v>
      </c>
      <c r="H3765" s="177">
        <v>1</v>
      </c>
      <c r="I3765" s="178"/>
      <c r="L3765" s="174"/>
      <c r="M3765" s="179"/>
      <c r="N3765" s="180"/>
      <c r="O3765" s="180"/>
      <c r="P3765" s="180"/>
      <c r="Q3765" s="180"/>
      <c r="R3765" s="180"/>
      <c r="S3765" s="180"/>
      <c r="T3765" s="181"/>
      <c r="AT3765" s="175" t="s">
        <v>264</v>
      </c>
      <c r="AU3765" s="175" t="s">
        <v>82</v>
      </c>
      <c r="AV3765" s="14" t="s">
        <v>82</v>
      </c>
      <c r="AW3765" s="14" t="s">
        <v>34</v>
      </c>
      <c r="AX3765" s="14" t="s">
        <v>73</v>
      </c>
      <c r="AY3765" s="175" t="s">
        <v>252</v>
      </c>
    </row>
    <row r="3766" spans="2:51" s="13" customFormat="1" ht="11.25">
      <c r="B3766" s="167"/>
      <c r="D3766" s="160" t="s">
        <v>264</v>
      </c>
      <c r="E3766" s="168" t="s">
        <v>3</v>
      </c>
      <c r="F3766" s="169" t="s">
        <v>8348</v>
      </c>
      <c r="H3766" s="168" t="s">
        <v>3</v>
      </c>
      <c r="I3766" s="170"/>
      <c r="L3766" s="167"/>
      <c r="M3766" s="171"/>
      <c r="N3766" s="172"/>
      <c r="O3766" s="172"/>
      <c r="P3766" s="172"/>
      <c r="Q3766" s="172"/>
      <c r="R3766" s="172"/>
      <c r="S3766" s="172"/>
      <c r="T3766" s="173"/>
      <c r="AT3766" s="168" t="s">
        <v>264</v>
      </c>
      <c r="AU3766" s="168" t="s">
        <v>82</v>
      </c>
      <c r="AV3766" s="13" t="s">
        <v>80</v>
      </c>
      <c r="AW3766" s="13" t="s">
        <v>34</v>
      </c>
      <c r="AX3766" s="13" t="s">
        <v>73</v>
      </c>
      <c r="AY3766" s="168" t="s">
        <v>252</v>
      </c>
    </row>
    <row r="3767" spans="2:51" s="14" customFormat="1" ht="11.25">
      <c r="B3767" s="174"/>
      <c r="D3767" s="160" t="s">
        <v>264</v>
      </c>
      <c r="E3767" s="175" t="s">
        <v>3</v>
      </c>
      <c r="F3767" s="176" t="s">
        <v>80</v>
      </c>
      <c r="H3767" s="177">
        <v>1</v>
      </c>
      <c r="I3767" s="178"/>
      <c r="L3767" s="174"/>
      <c r="M3767" s="179"/>
      <c r="N3767" s="180"/>
      <c r="O3767" s="180"/>
      <c r="P3767" s="180"/>
      <c r="Q3767" s="180"/>
      <c r="R3767" s="180"/>
      <c r="S3767" s="180"/>
      <c r="T3767" s="181"/>
      <c r="AT3767" s="175" t="s">
        <v>264</v>
      </c>
      <c r="AU3767" s="175" t="s">
        <v>82</v>
      </c>
      <c r="AV3767" s="14" t="s">
        <v>82</v>
      </c>
      <c r="AW3767" s="14" t="s">
        <v>34</v>
      </c>
      <c r="AX3767" s="14" t="s">
        <v>73</v>
      </c>
      <c r="AY3767" s="175" t="s">
        <v>252</v>
      </c>
    </row>
    <row r="3768" spans="2:51" s="13" customFormat="1" ht="11.25">
      <c r="B3768" s="167"/>
      <c r="D3768" s="160" t="s">
        <v>264</v>
      </c>
      <c r="E3768" s="168" t="s">
        <v>3</v>
      </c>
      <c r="F3768" s="169" t="s">
        <v>8348</v>
      </c>
      <c r="H3768" s="168" t="s">
        <v>3</v>
      </c>
      <c r="I3768" s="170"/>
      <c r="L3768" s="167"/>
      <c r="M3768" s="171"/>
      <c r="N3768" s="172"/>
      <c r="O3768" s="172"/>
      <c r="P3768" s="172"/>
      <c r="Q3768" s="172"/>
      <c r="R3768" s="172"/>
      <c r="S3768" s="172"/>
      <c r="T3768" s="173"/>
      <c r="AT3768" s="168" t="s">
        <v>264</v>
      </c>
      <c r="AU3768" s="168" t="s">
        <v>82</v>
      </c>
      <c r="AV3768" s="13" t="s">
        <v>80</v>
      </c>
      <c r="AW3768" s="13" t="s">
        <v>34</v>
      </c>
      <c r="AX3768" s="13" t="s">
        <v>73</v>
      </c>
      <c r="AY3768" s="168" t="s">
        <v>252</v>
      </c>
    </row>
    <row r="3769" spans="2:51" s="14" customFormat="1" ht="11.25">
      <c r="B3769" s="174"/>
      <c r="D3769" s="160" t="s">
        <v>264</v>
      </c>
      <c r="E3769" s="175" t="s">
        <v>3</v>
      </c>
      <c r="F3769" s="176" t="s">
        <v>80</v>
      </c>
      <c r="H3769" s="177">
        <v>1</v>
      </c>
      <c r="I3769" s="178"/>
      <c r="L3769" s="174"/>
      <c r="M3769" s="179"/>
      <c r="N3769" s="180"/>
      <c r="O3769" s="180"/>
      <c r="P3769" s="180"/>
      <c r="Q3769" s="180"/>
      <c r="R3769" s="180"/>
      <c r="S3769" s="180"/>
      <c r="T3769" s="181"/>
      <c r="AT3769" s="175" t="s">
        <v>264</v>
      </c>
      <c r="AU3769" s="175" t="s">
        <v>82</v>
      </c>
      <c r="AV3769" s="14" t="s">
        <v>82</v>
      </c>
      <c r="AW3769" s="14" t="s">
        <v>34</v>
      </c>
      <c r="AX3769" s="14" t="s">
        <v>73</v>
      </c>
      <c r="AY3769" s="175" t="s">
        <v>252</v>
      </c>
    </row>
    <row r="3770" spans="2:51" s="13" customFormat="1" ht="11.25">
      <c r="B3770" s="167"/>
      <c r="D3770" s="160" t="s">
        <v>264</v>
      </c>
      <c r="E3770" s="168" t="s">
        <v>3</v>
      </c>
      <c r="F3770" s="169" t="s">
        <v>8348</v>
      </c>
      <c r="H3770" s="168" t="s">
        <v>3</v>
      </c>
      <c r="I3770" s="170"/>
      <c r="L3770" s="167"/>
      <c r="M3770" s="171"/>
      <c r="N3770" s="172"/>
      <c r="O3770" s="172"/>
      <c r="P3770" s="172"/>
      <c r="Q3770" s="172"/>
      <c r="R3770" s="172"/>
      <c r="S3770" s="172"/>
      <c r="T3770" s="173"/>
      <c r="AT3770" s="168" t="s">
        <v>264</v>
      </c>
      <c r="AU3770" s="168" t="s">
        <v>82</v>
      </c>
      <c r="AV3770" s="13" t="s">
        <v>80</v>
      </c>
      <c r="AW3770" s="13" t="s">
        <v>34</v>
      </c>
      <c r="AX3770" s="13" t="s">
        <v>73</v>
      </c>
      <c r="AY3770" s="168" t="s">
        <v>252</v>
      </c>
    </row>
    <row r="3771" spans="2:51" s="14" customFormat="1" ht="11.25">
      <c r="B3771" s="174"/>
      <c r="D3771" s="160" t="s">
        <v>264</v>
      </c>
      <c r="E3771" s="175" t="s">
        <v>3</v>
      </c>
      <c r="F3771" s="176" t="s">
        <v>80</v>
      </c>
      <c r="H3771" s="177">
        <v>1</v>
      </c>
      <c r="I3771" s="178"/>
      <c r="L3771" s="174"/>
      <c r="M3771" s="179"/>
      <c r="N3771" s="180"/>
      <c r="O3771" s="180"/>
      <c r="P3771" s="180"/>
      <c r="Q3771" s="180"/>
      <c r="R3771" s="180"/>
      <c r="S3771" s="180"/>
      <c r="T3771" s="181"/>
      <c r="AT3771" s="175" t="s">
        <v>264</v>
      </c>
      <c r="AU3771" s="175" t="s">
        <v>82</v>
      </c>
      <c r="AV3771" s="14" t="s">
        <v>82</v>
      </c>
      <c r="AW3771" s="14" t="s">
        <v>34</v>
      </c>
      <c r="AX3771" s="14" t="s">
        <v>73</v>
      </c>
      <c r="AY3771" s="175" t="s">
        <v>252</v>
      </c>
    </row>
    <row r="3772" spans="2:51" s="13" customFormat="1" ht="11.25">
      <c r="B3772" s="167"/>
      <c r="D3772" s="160" t="s">
        <v>264</v>
      </c>
      <c r="E3772" s="168" t="s">
        <v>3</v>
      </c>
      <c r="F3772" s="169" t="s">
        <v>8348</v>
      </c>
      <c r="H3772" s="168" t="s">
        <v>3</v>
      </c>
      <c r="I3772" s="170"/>
      <c r="L3772" s="167"/>
      <c r="M3772" s="171"/>
      <c r="N3772" s="172"/>
      <c r="O3772" s="172"/>
      <c r="P3772" s="172"/>
      <c r="Q3772" s="172"/>
      <c r="R3772" s="172"/>
      <c r="S3772" s="172"/>
      <c r="T3772" s="173"/>
      <c r="AT3772" s="168" t="s">
        <v>264</v>
      </c>
      <c r="AU3772" s="168" t="s">
        <v>82</v>
      </c>
      <c r="AV3772" s="13" t="s">
        <v>80</v>
      </c>
      <c r="AW3772" s="13" t="s">
        <v>34</v>
      </c>
      <c r="AX3772" s="13" t="s">
        <v>73</v>
      </c>
      <c r="AY3772" s="168" t="s">
        <v>252</v>
      </c>
    </row>
    <row r="3773" spans="2:51" s="14" customFormat="1" ht="11.25">
      <c r="B3773" s="174"/>
      <c r="D3773" s="160" t="s">
        <v>264</v>
      </c>
      <c r="E3773" s="175" t="s">
        <v>3</v>
      </c>
      <c r="F3773" s="176" t="s">
        <v>80</v>
      </c>
      <c r="H3773" s="177">
        <v>1</v>
      </c>
      <c r="I3773" s="178"/>
      <c r="L3773" s="174"/>
      <c r="M3773" s="179"/>
      <c r="N3773" s="180"/>
      <c r="O3773" s="180"/>
      <c r="P3773" s="180"/>
      <c r="Q3773" s="180"/>
      <c r="R3773" s="180"/>
      <c r="S3773" s="180"/>
      <c r="T3773" s="181"/>
      <c r="AT3773" s="175" t="s">
        <v>264</v>
      </c>
      <c r="AU3773" s="175" t="s">
        <v>82</v>
      </c>
      <c r="AV3773" s="14" t="s">
        <v>82</v>
      </c>
      <c r="AW3773" s="14" t="s">
        <v>34</v>
      </c>
      <c r="AX3773" s="14" t="s">
        <v>73</v>
      </c>
      <c r="AY3773" s="175" t="s">
        <v>252</v>
      </c>
    </row>
    <row r="3774" spans="2:51" s="13" customFormat="1" ht="11.25">
      <c r="B3774" s="167"/>
      <c r="D3774" s="160" t="s">
        <v>264</v>
      </c>
      <c r="E3774" s="168" t="s">
        <v>3</v>
      </c>
      <c r="F3774" s="169" t="s">
        <v>8348</v>
      </c>
      <c r="H3774" s="168" t="s">
        <v>3</v>
      </c>
      <c r="I3774" s="170"/>
      <c r="L3774" s="167"/>
      <c r="M3774" s="171"/>
      <c r="N3774" s="172"/>
      <c r="O3774" s="172"/>
      <c r="P3774" s="172"/>
      <c r="Q3774" s="172"/>
      <c r="R3774" s="172"/>
      <c r="S3774" s="172"/>
      <c r="T3774" s="173"/>
      <c r="AT3774" s="168" t="s">
        <v>264</v>
      </c>
      <c r="AU3774" s="168" t="s">
        <v>82</v>
      </c>
      <c r="AV3774" s="13" t="s">
        <v>80</v>
      </c>
      <c r="AW3774" s="13" t="s">
        <v>34</v>
      </c>
      <c r="AX3774" s="13" t="s">
        <v>73</v>
      </c>
      <c r="AY3774" s="168" t="s">
        <v>252</v>
      </c>
    </row>
    <row r="3775" spans="2:51" s="14" customFormat="1" ht="11.25">
      <c r="B3775" s="174"/>
      <c r="D3775" s="160" t="s">
        <v>264</v>
      </c>
      <c r="E3775" s="175" t="s">
        <v>3</v>
      </c>
      <c r="F3775" s="176" t="s">
        <v>80</v>
      </c>
      <c r="H3775" s="177">
        <v>1</v>
      </c>
      <c r="I3775" s="178"/>
      <c r="L3775" s="174"/>
      <c r="M3775" s="179"/>
      <c r="N3775" s="180"/>
      <c r="O3775" s="180"/>
      <c r="P3775" s="180"/>
      <c r="Q3775" s="180"/>
      <c r="R3775" s="180"/>
      <c r="S3775" s="180"/>
      <c r="T3775" s="181"/>
      <c r="AT3775" s="175" t="s">
        <v>264</v>
      </c>
      <c r="AU3775" s="175" t="s">
        <v>82</v>
      </c>
      <c r="AV3775" s="14" t="s">
        <v>82</v>
      </c>
      <c r="AW3775" s="14" t="s">
        <v>34</v>
      </c>
      <c r="AX3775" s="14" t="s">
        <v>73</v>
      </c>
      <c r="AY3775" s="175" t="s">
        <v>252</v>
      </c>
    </row>
    <row r="3776" spans="2:51" s="13" customFormat="1" ht="11.25">
      <c r="B3776" s="167"/>
      <c r="D3776" s="160" t="s">
        <v>264</v>
      </c>
      <c r="E3776" s="168" t="s">
        <v>3</v>
      </c>
      <c r="F3776" s="169" t="s">
        <v>8348</v>
      </c>
      <c r="H3776" s="168" t="s">
        <v>3</v>
      </c>
      <c r="I3776" s="170"/>
      <c r="L3776" s="167"/>
      <c r="M3776" s="171"/>
      <c r="N3776" s="172"/>
      <c r="O3776" s="172"/>
      <c r="P3776" s="172"/>
      <c r="Q3776" s="172"/>
      <c r="R3776" s="172"/>
      <c r="S3776" s="172"/>
      <c r="T3776" s="173"/>
      <c r="AT3776" s="168" t="s">
        <v>264</v>
      </c>
      <c r="AU3776" s="168" t="s">
        <v>82</v>
      </c>
      <c r="AV3776" s="13" t="s">
        <v>80</v>
      </c>
      <c r="AW3776" s="13" t="s">
        <v>34</v>
      </c>
      <c r="AX3776" s="13" t="s">
        <v>73</v>
      </c>
      <c r="AY3776" s="168" t="s">
        <v>252</v>
      </c>
    </row>
    <row r="3777" spans="2:51" s="14" customFormat="1" ht="11.25">
      <c r="B3777" s="174"/>
      <c r="D3777" s="160" t="s">
        <v>264</v>
      </c>
      <c r="E3777" s="175" t="s">
        <v>3</v>
      </c>
      <c r="F3777" s="176" t="s">
        <v>80</v>
      </c>
      <c r="H3777" s="177">
        <v>1</v>
      </c>
      <c r="I3777" s="178"/>
      <c r="L3777" s="174"/>
      <c r="M3777" s="179"/>
      <c r="N3777" s="180"/>
      <c r="O3777" s="180"/>
      <c r="P3777" s="180"/>
      <c r="Q3777" s="180"/>
      <c r="R3777" s="180"/>
      <c r="S3777" s="180"/>
      <c r="T3777" s="181"/>
      <c r="AT3777" s="175" t="s">
        <v>264</v>
      </c>
      <c r="AU3777" s="175" t="s">
        <v>82</v>
      </c>
      <c r="AV3777" s="14" t="s">
        <v>82</v>
      </c>
      <c r="AW3777" s="14" t="s">
        <v>34</v>
      </c>
      <c r="AX3777" s="14" t="s">
        <v>73</v>
      </c>
      <c r="AY3777" s="175" t="s">
        <v>252</v>
      </c>
    </row>
    <row r="3778" spans="2:51" s="13" customFormat="1" ht="11.25">
      <c r="B3778" s="167"/>
      <c r="D3778" s="160" t="s">
        <v>264</v>
      </c>
      <c r="E3778" s="168" t="s">
        <v>3</v>
      </c>
      <c r="F3778" s="169" t="s">
        <v>8348</v>
      </c>
      <c r="H3778" s="168" t="s">
        <v>3</v>
      </c>
      <c r="I3778" s="170"/>
      <c r="L3778" s="167"/>
      <c r="M3778" s="171"/>
      <c r="N3778" s="172"/>
      <c r="O3778" s="172"/>
      <c r="P3778" s="172"/>
      <c r="Q3778" s="172"/>
      <c r="R3778" s="172"/>
      <c r="S3778" s="172"/>
      <c r="T3778" s="173"/>
      <c r="AT3778" s="168" t="s">
        <v>264</v>
      </c>
      <c r="AU3778" s="168" t="s">
        <v>82</v>
      </c>
      <c r="AV3778" s="13" t="s">
        <v>80</v>
      </c>
      <c r="AW3778" s="13" t="s">
        <v>34</v>
      </c>
      <c r="AX3778" s="13" t="s">
        <v>73</v>
      </c>
      <c r="AY3778" s="168" t="s">
        <v>252</v>
      </c>
    </row>
    <row r="3779" spans="2:51" s="14" customFormat="1" ht="11.25">
      <c r="B3779" s="174"/>
      <c r="D3779" s="160" t="s">
        <v>264</v>
      </c>
      <c r="E3779" s="175" t="s">
        <v>3</v>
      </c>
      <c r="F3779" s="176" t="s">
        <v>80</v>
      </c>
      <c r="H3779" s="177">
        <v>1</v>
      </c>
      <c r="I3779" s="178"/>
      <c r="L3779" s="174"/>
      <c r="M3779" s="179"/>
      <c r="N3779" s="180"/>
      <c r="O3779" s="180"/>
      <c r="P3779" s="180"/>
      <c r="Q3779" s="180"/>
      <c r="R3779" s="180"/>
      <c r="S3779" s="180"/>
      <c r="T3779" s="181"/>
      <c r="AT3779" s="175" t="s">
        <v>264</v>
      </c>
      <c r="AU3779" s="175" t="s">
        <v>82</v>
      </c>
      <c r="AV3779" s="14" t="s">
        <v>82</v>
      </c>
      <c r="AW3779" s="14" t="s">
        <v>34</v>
      </c>
      <c r="AX3779" s="14" t="s">
        <v>73</v>
      </c>
      <c r="AY3779" s="175" t="s">
        <v>252</v>
      </c>
    </row>
    <row r="3780" spans="2:51" s="13" customFormat="1" ht="11.25">
      <c r="B3780" s="167"/>
      <c r="D3780" s="160" t="s">
        <v>264</v>
      </c>
      <c r="E3780" s="168" t="s">
        <v>3</v>
      </c>
      <c r="F3780" s="169" t="s">
        <v>8348</v>
      </c>
      <c r="H3780" s="168" t="s">
        <v>3</v>
      </c>
      <c r="I3780" s="170"/>
      <c r="L3780" s="167"/>
      <c r="M3780" s="171"/>
      <c r="N3780" s="172"/>
      <c r="O3780" s="172"/>
      <c r="P3780" s="172"/>
      <c r="Q3780" s="172"/>
      <c r="R3780" s="172"/>
      <c r="S3780" s="172"/>
      <c r="T3780" s="173"/>
      <c r="AT3780" s="168" t="s">
        <v>264</v>
      </c>
      <c r="AU3780" s="168" t="s">
        <v>82</v>
      </c>
      <c r="AV3780" s="13" t="s">
        <v>80</v>
      </c>
      <c r="AW3780" s="13" t="s">
        <v>34</v>
      </c>
      <c r="AX3780" s="13" t="s">
        <v>73</v>
      </c>
      <c r="AY3780" s="168" t="s">
        <v>252</v>
      </c>
    </row>
    <row r="3781" spans="2:51" s="14" customFormat="1" ht="11.25">
      <c r="B3781" s="174"/>
      <c r="D3781" s="160" t="s">
        <v>264</v>
      </c>
      <c r="E3781" s="175" t="s">
        <v>3</v>
      </c>
      <c r="F3781" s="176" t="s">
        <v>80</v>
      </c>
      <c r="H3781" s="177">
        <v>1</v>
      </c>
      <c r="I3781" s="178"/>
      <c r="L3781" s="174"/>
      <c r="M3781" s="179"/>
      <c r="N3781" s="180"/>
      <c r="O3781" s="180"/>
      <c r="P3781" s="180"/>
      <c r="Q3781" s="180"/>
      <c r="R3781" s="180"/>
      <c r="S3781" s="180"/>
      <c r="T3781" s="181"/>
      <c r="AT3781" s="175" t="s">
        <v>264</v>
      </c>
      <c r="AU3781" s="175" t="s">
        <v>82</v>
      </c>
      <c r="AV3781" s="14" t="s">
        <v>82</v>
      </c>
      <c r="AW3781" s="14" t="s">
        <v>34</v>
      </c>
      <c r="AX3781" s="14" t="s">
        <v>73</v>
      </c>
      <c r="AY3781" s="175" t="s">
        <v>252</v>
      </c>
    </row>
    <row r="3782" spans="2:51" s="13" customFormat="1" ht="11.25">
      <c r="B3782" s="167"/>
      <c r="D3782" s="160" t="s">
        <v>264</v>
      </c>
      <c r="E3782" s="168" t="s">
        <v>3</v>
      </c>
      <c r="F3782" s="169" t="s">
        <v>8348</v>
      </c>
      <c r="H3782" s="168" t="s">
        <v>3</v>
      </c>
      <c r="I3782" s="170"/>
      <c r="L3782" s="167"/>
      <c r="M3782" s="171"/>
      <c r="N3782" s="172"/>
      <c r="O3782" s="172"/>
      <c r="P3782" s="172"/>
      <c r="Q3782" s="172"/>
      <c r="R3782" s="172"/>
      <c r="S3782" s="172"/>
      <c r="T3782" s="173"/>
      <c r="AT3782" s="168" t="s">
        <v>264</v>
      </c>
      <c r="AU3782" s="168" t="s">
        <v>82</v>
      </c>
      <c r="AV3782" s="13" t="s">
        <v>80</v>
      </c>
      <c r="AW3782" s="13" t="s">
        <v>34</v>
      </c>
      <c r="AX3782" s="13" t="s">
        <v>73</v>
      </c>
      <c r="AY3782" s="168" t="s">
        <v>252</v>
      </c>
    </row>
    <row r="3783" spans="2:51" s="14" customFormat="1" ht="11.25">
      <c r="B3783" s="174"/>
      <c r="D3783" s="160" t="s">
        <v>264</v>
      </c>
      <c r="E3783" s="175" t="s">
        <v>3</v>
      </c>
      <c r="F3783" s="176" t="s">
        <v>80</v>
      </c>
      <c r="H3783" s="177">
        <v>1</v>
      </c>
      <c r="I3783" s="178"/>
      <c r="L3783" s="174"/>
      <c r="M3783" s="179"/>
      <c r="N3783" s="180"/>
      <c r="O3783" s="180"/>
      <c r="P3783" s="180"/>
      <c r="Q3783" s="180"/>
      <c r="R3783" s="180"/>
      <c r="S3783" s="180"/>
      <c r="T3783" s="181"/>
      <c r="AT3783" s="175" t="s">
        <v>264</v>
      </c>
      <c r="AU3783" s="175" t="s">
        <v>82</v>
      </c>
      <c r="AV3783" s="14" t="s">
        <v>82</v>
      </c>
      <c r="AW3783" s="14" t="s">
        <v>34</v>
      </c>
      <c r="AX3783" s="14" t="s">
        <v>73</v>
      </c>
      <c r="AY3783" s="175" t="s">
        <v>252</v>
      </c>
    </row>
    <row r="3784" spans="2:51" s="13" customFormat="1" ht="11.25">
      <c r="B3784" s="167"/>
      <c r="D3784" s="160" t="s">
        <v>264</v>
      </c>
      <c r="E3784" s="168" t="s">
        <v>3</v>
      </c>
      <c r="F3784" s="169" t="s">
        <v>8348</v>
      </c>
      <c r="H3784" s="168" t="s">
        <v>3</v>
      </c>
      <c r="I3784" s="170"/>
      <c r="L3784" s="167"/>
      <c r="M3784" s="171"/>
      <c r="N3784" s="172"/>
      <c r="O3784" s="172"/>
      <c r="P3784" s="172"/>
      <c r="Q3784" s="172"/>
      <c r="R3784" s="172"/>
      <c r="S3784" s="172"/>
      <c r="T3784" s="173"/>
      <c r="AT3784" s="168" t="s">
        <v>264</v>
      </c>
      <c r="AU3784" s="168" t="s">
        <v>82</v>
      </c>
      <c r="AV3784" s="13" t="s">
        <v>80</v>
      </c>
      <c r="AW3784" s="13" t="s">
        <v>34</v>
      </c>
      <c r="AX3784" s="13" t="s">
        <v>73</v>
      </c>
      <c r="AY3784" s="168" t="s">
        <v>252</v>
      </c>
    </row>
    <row r="3785" spans="2:51" s="14" customFormat="1" ht="11.25">
      <c r="B3785" s="174"/>
      <c r="D3785" s="160" t="s">
        <v>264</v>
      </c>
      <c r="E3785" s="175" t="s">
        <v>3</v>
      </c>
      <c r="F3785" s="176" t="s">
        <v>80</v>
      </c>
      <c r="H3785" s="177">
        <v>1</v>
      </c>
      <c r="I3785" s="178"/>
      <c r="L3785" s="174"/>
      <c r="M3785" s="179"/>
      <c r="N3785" s="180"/>
      <c r="O3785" s="180"/>
      <c r="P3785" s="180"/>
      <c r="Q3785" s="180"/>
      <c r="R3785" s="180"/>
      <c r="S3785" s="180"/>
      <c r="T3785" s="181"/>
      <c r="AT3785" s="175" t="s">
        <v>264</v>
      </c>
      <c r="AU3785" s="175" t="s">
        <v>82</v>
      </c>
      <c r="AV3785" s="14" t="s">
        <v>82</v>
      </c>
      <c r="AW3785" s="14" t="s">
        <v>34</v>
      </c>
      <c r="AX3785" s="14" t="s">
        <v>73</v>
      </c>
      <c r="AY3785" s="175" t="s">
        <v>252</v>
      </c>
    </row>
    <row r="3786" spans="2:51" s="13" customFormat="1" ht="11.25">
      <c r="B3786" s="167"/>
      <c r="D3786" s="160" t="s">
        <v>264</v>
      </c>
      <c r="E3786" s="168" t="s">
        <v>3</v>
      </c>
      <c r="F3786" s="169" t="s">
        <v>8348</v>
      </c>
      <c r="H3786" s="168" t="s">
        <v>3</v>
      </c>
      <c r="I3786" s="170"/>
      <c r="L3786" s="167"/>
      <c r="M3786" s="171"/>
      <c r="N3786" s="172"/>
      <c r="O3786" s="172"/>
      <c r="P3786" s="172"/>
      <c r="Q3786" s="172"/>
      <c r="R3786" s="172"/>
      <c r="S3786" s="172"/>
      <c r="T3786" s="173"/>
      <c r="AT3786" s="168" t="s">
        <v>264</v>
      </c>
      <c r="AU3786" s="168" t="s">
        <v>82</v>
      </c>
      <c r="AV3786" s="13" t="s">
        <v>80</v>
      </c>
      <c r="AW3786" s="13" t="s">
        <v>34</v>
      </c>
      <c r="AX3786" s="13" t="s">
        <v>73</v>
      </c>
      <c r="AY3786" s="168" t="s">
        <v>252</v>
      </c>
    </row>
    <row r="3787" spans="2:51" s="14" customFormat="1" ht="11.25">
      <c r="B3787" s="174"/>
      <c r="D3787" s="160" t="s">
        <v>264</v>
      </c>
      <c r="E3787" s="175" t="s">
        <v>3</v>
      </c>
      <c r="F3787" s="176" t="s">
        <v>80</v>
      </c>
      <c r="H3787" s="177">
        <v>1</v>
      </c>
      <c r="I3787" s="178"/>
      <c r="L3787" s="174"/>
      <c r="M3787" s="179"/>
      <c r="N3787" s="180"/>
      <c r="O3787" s="180"/>
      <c r="P3787" s="180"/>
      <c r="Q3787" s="180"/>
      <c r="R3787" s="180"/>
      <c r="S3787" s="180"/>
      <c r="T3787" s="181"/>
      <c r="AT3787" s="175" t="s">
        <v>264</v>
      </c>
      <c r="AU3787" s="175" t="s">
        <v>82</v>
      </c>
      <c r="AV3787" s="14" t="s">
        <v>82</v>
      </c>
      <c r="AW3787" s="14" t="s">
        <v>34</v>
      </c>
      <c r="AX3787" s="14" t="s">
        <v>73</v>
      </c>
      <c r="AY3787" s="175" t="s">
        <v>252</v>
      </c>
    </row>
    <row r="3788" spans="2:51" s="13" customFormat="1" ht="11.25">
      <c r="B3788" s="167"/>
      <c r="D3788" s="160" t="s">
        <v>264</v>
      </c>
      <c r="E3788" s="168" t="s">
        <v>3</v>
      </c>
      <c r="F3788" s="169" t="s">
        <v>8348</v>
      </c>
      <c r="H3788" s="168" t="s">
        <v>3</v>
      </c>
      <c r="I3788" s="170"/>
      <c r="L3788" s="167"/>
      <c r="M3788" s="171"/>
      <c r="N3788" s="172"/>
      <c r="O3788" s="172"/>
      <c r="P3788" s="172"/>
      <c r="Q3788" s="172"/>
      <c r="R3788" s="172"/>
      <c r="S3788" s="172"/>
      <c r="T3788" s="173"/>
      <c r="AT3788" s="168" t="s">
        <v>264</v>
      </c>
      <c r="AU3788" s="168" t="s">
        <v>82</v>
      </c>
      <c r="AV3788" s="13" t="s">
        <v>80</v>
      </c>
      <c r="AW3788" s="13" t="s">
        <v>34</v>
      </c>
      <c r="AX3788" s="13" t="s">
        <v>73</v>
      </c>
      <c r="AY3788" s="168" t="s">
        <v>252</v>
      </c>
    </row>
    <row r="3789" spans="2:51" s="14" customFormat="1" ht="11.25">
      <c r="B3789" s="174"/>
      <c r="D3789" s="160" t="s">
        <v>264</v>
      </c>
      <c r="E3789" s="175" t="s">
        <v>3</v>
      </c>
      <c r="F3789" s="176" t="s">
        <v>80</v>
      </c>
      <c r="H3789" s="177">
        <v>1</v>
      </c>
      <c r="I3789" s="178"/>
      <c r="L3789" s="174"/>
      <c r="M3789" s="179"/>
      <c r="N3789" s="180"/>
      <c r="O3789" s="180"/>
      <c r="P3789" s="180"/>
      <c r="Q3789" s="180"/>
      <c r="R3789" s="180"/>
      <c r="S3789" s="180"/>
      <c r="T3789" s="181"/>
      <c r="AT3789" s="175" t="s">
        <v>264</v>
      </c>
      <c r="AU3789" s="175" t="s">
        <v>82</v>
      </c>
      <c r="AV3789" s="14" t="s">
        <v>82</v>
      </c>
      <c r="AW3789" s="14" t="s">
        <v>34</v>
      </c>
      <c r="AX3789" s="14" t="s">
        <v>73</v>
      </c>
      <c r="AY3789" s="175" t="s">
        <v>252</v>
      </c>
    </row>
    <row r="3790" spans="2:51" s="13" customFormat="1" ht="11.25">
      <c r="B3790" s="167"/>
      <c r="D3790" s="160" t="s">
        <v>264</v>
      </c>
      <c r="E3790" s="168" t="s">
        <v>3</v>
      </c>
      <c r="F3790" s="169" t="s">
        <v>8348</v>
      </c>
      <c r="H3790" s="168" t="s">
        <v>3</v>
      </c>
      <c r="I3790" s="170"/>
      <c r="L3790" s="167"/>
      <c r="M3790" s="171"/>
      <c r="N3790" s="172"/>
      <c r="O3790" s="172"/>
      <c r="P3790" s="172"/>
      <c r="Q3790" s="172"/>
      <c r="R3790" s="172"/>
      <c r="S3790" s="172"/>
      <c r="T3790" s="173"/>
      <c r="AT3790" s="168" t="s">
        <v>264</v>
      </c>
      <c r="AU3790" s="168" t="s">
        <v>82</v>
      </c>
      <c r="AV3790" s="13" t="s">
        <v>80</v>
      </c>
      <c r="AW3790" s="13" t="s">
        <v>34</v>
      </c>
      <c r="AX3790" s="13" t="s">
        <v>73</v>
      </c>
      <c r="AY3790" s="168" t="s">
        <v>252</v>
      </c>
    </row>
    <row r="3791" spans="2:51" s="14" customFormat="1" ht="11.25">
      <c r="B3791" s="174"/>
      <c r="D3791" s="160" t="s">
        <v>264</v>
      </c>
      <c r="E3791" s="175" t="s">
        <v>3</v>
      </c>
      <c r="F3791" s="176" t="s">
        <v>80</v>
      </c>
      <c r="H3791" s="177">
        <v>1</v>
      </c>
      <c r="I3791" s="178"/>
      <c r="L3791" s="174"/>
      <c r="M3791" s="179"/>
      <c r="N3791" s="180"/>
      <c r="O3791" s="180"/>
      <c r="P3791" s="180"/>
      <c r="Q3791" s="180"/>
      <c r="R3791" s="180"/>
      <c r="S3791" s="180"/>
      <c r="T3791" s="181"/>
      <c r="AT3791" s="175" t="s">
        <v>264</v>
      </c>
      <c r="AU3791" s="175" t="s">
        <v>82</v>
      </c>
      <c r="AV3791" s="14" t="s">
        <v>82</v>
      </c>
      <c r="AW3791" s="14" t="s">
        <v>34</v>
      </c>
      <c r="AX3791" s="14" t="s">
        <v>73</v>
      </c>
      <c r="AY3791" s="175" t="s">
        <v>252</v>
      </c>
    </row>
    <row r="3792" spans="2:51" s="13" customFormat="1" ht="11.25">
      <c r="B3792" s="167"/>
      <c r="D3792" s="160" t="s">
        <v>264</v>
      </c>
      <c r="E3792" s="168" t="s">
        <v>3</v>
      </c>
      <c r="F3792" s="169" t="s">
        <v>8348</v>
      </c>
      <c r="H3792" s="168" t="s">
        <v>3</v>
      </c>
      <c r="I3792" s="170"/>
      <c r="L3792" s="167"/>
      <c r="M3792" s="171"/>
      <c r="N3792" s="172"/>
      <c r="O3792" s="172"/>
      <c r="P3792" s="172"/>
      <c r="Q3792" s="172"/>
      <c r="R3792" s="172"/>
      <c r="S3792" s="172"/>
      <c r="T3792" s="173"/>
      <c r="AT3792" s="168" t="s">
        <v>264</v>
      </c>
      <c r="AU3792" s="168" t="s">
        <v>82</v>
      </c>
      <c r="AV3792" s="13" t="s">
        <v>80</v>
      </c>
      <c r="AW3792" s="13" t="s">
        <v>34</v>
      </c>
      <c r="AX3792" s="13" t="s">
        <v>73</v>
      </c>
      <c r="AY3792" s="168" t="s">
        <v>252</v>
      </c>
    </row>
    <row r="3793" spans="2:51" s="14" customFormat="1" ht="11.25">
      <c r="B3793" s="174"/>
      <c r="D3793" s="160" t="s">
        <v>264</v>
      </c>
      <c r="E3793" s="175" t="s">
        <v>3</v>
      </c>
      <c r="F3793" s="176" t="s">
        <v>80</v>
      </c>
      <c r="H3793" s="177">
        <v>1</v>
      </c>
      <c r="I3793" s="178"/>
      <c r="L3793" s="174"/>
      <c r="M3793" s="179"/>
      <c r="N3793" s="180"/>
      <c r="O3793" s="180"/>
      <c r="P3793" s="180"/>
      <c r="Q3793" s="180"/>
      <c r="R3793" s="180"/>
      <c r="S3793" s="180"/>
      <c r="T3793" s="181"/>
      <c r="AT3793" s="175" t="s">
        <v>264</v>
      </c>
      <c r="AU3793" s="175" t="s">
        <v>82</v>
      </c>
      <c r="AV3793" s="14" t="s">
        <v>82</v>
      </c>
      <c r="AW3793" s="14" t="s">
        <v>34</v>
      </c>
      <c r="AX3793" s="14" t="s">
        <v>73</v>
      </c>
      <c r="AY3793" s="175" t="s">
        <v>252</v>
      </c>
    </row>
    <row r="3794" spans="2:51" s="13" customFormat="1" ht="11.25">
      <c r="B3794" s="167"/>
      <c r="D3794" s="160" t="s">
        <v>264</v>
      </c>
      <c r="E3794" s="168" t="s">
        <v>3</v>
      </c>
      <c r="F3794" s="169" t="s">
        <v>8348</v>
      </c>
      <c r="H3794" s="168" t="s">
        <v>3</v>
      </c>
      <c r="I3794" s="170"/>
      <c r="L3794" s="167"/>
      <c r="M3794" s="171"/>
      <c r="N3794" s="172"/>
      <c r="O3794" s="172"/>
      <c r="P3794" s="172"/>
      <c r="Q3794" s="172"/>
      <c r="R3794" s="172"/>
      <c r="S3794" s="172"/>
      <c r="T3794" s="173"/>
      <c r="AT3794" s="168" t="s">
        <v>264</v>
      </c>
      <c r="AU3794" s="168" t="s">
        <v>82</v>
      </c>
      <c r="AV3794" s="13" t="s">
        <v>80</v>
      </c>
      <c r="AW3794" s="13" t="s">
        <v>34</v>
      </c>
      <c r="AX3794" s="13" t="s">
        <v>73</v>
      </c>
      <c r="AY3794" s="168" t="s">
        <v>252</v>
      </c>
    </row>
    <row r="3795" spans="2:51" s="14" customFormat="1" ht="11.25">
      <c r="B3795" s="174"/>
      <c r="D3795" s="160" t="s">
        <v>264</v>
      </c>
      <c r="E3795" s="175" t="s">
        <v>3</v>
      </c>
      <c r="F3795" s="176" t="s">
        <v>80</v>
      </c>
      <c r="H3795" s="177">
        <v>1</v>
      </c>
      <c r="I3795" s="178"/>
      <c r="L3795" s="174"/>
      <c r="M3795" s="179"/>
      <c r="N3795" s="180"/>
      <c r="O3795" s="180"/>
      <c r="P3795" s="180"/>
      <c r="Q3795" s="180"/>
      <c r="R3795" s="180"/>
      <c r="S3795" s="180"/>
      <c r="T3795" s="181"/>
      <c r="AT3795" s="175" t="s">
        <v>264</v>
      </c>
      <c r="AU3795" s="175" t="s">
        <v>82</v>
      </c>
      <c r="AV3795" s="14" t="s">
        <v>82</v>
      </c>
      <c r="AW3795" s="14" t="s">
        <v>34</v>
      </c>
      <c r="AX3795" s="14" t="s">
        <v>73</v>
      </c>
      <c r="AY3795" s="175" t="s">
        <v>252</v>
      </c>
    </row>
    <row r="3796" spans="2:51" s="13" customFormat="1" ht="11.25">
      <c r="B3796" s="167"/>
      <c r="D3796" s="160" t="s">
        <v>264</v>
      </c>
      <c r="E3796" s="168" t="s">
        <v>3</v>
      </c>
      <c r="F3796" s="169" t="s">
        <v>8348</v>
      </c>
      <c r="H3796" s="168" t="s">
        <v>3</v>
      </c>
      <c r="I3796" s="170"/>
      <c r="L3796" s="167"/>
      <c r="M3796" s="171"/>
      <c r="N3796" s="172"/>
      <c r="O3796" s="172"/>
      <c r="P3796" s="172"/>
      <c r="Q3796" s="172"/>
      <c r="R3796" s="172"/>
      <c r="S3796" s="172"/>
      <c r="T3796" s="173"/>
      <c r="AT3796" s="168" t="s">
        <v>264</v>
      </c>
      <c r="AU3796" s="168" t="s">
        <v>82</v>
      </c>
      <c r="AV3796" s="13" t="s">
        <v>80</v>
      </c>
      <c r="AW3796" s="13" t="s">
        <v>34</v>
      </c>
      <c r="AX3796" s="13" t="s">
        <v>73</v>
      </c>
      <c r="AY3796" s="168" t="s">
        <v>252</v>
      </c>
    </row>
    <row r="3797" spans="2:51" s="14" customFormat="1" ht="11.25">
      <c r="B3797" s="174"/>
      <c r="D3797" s="160" t="s">
        <v>264</v>
      </c>
      <c r="E3797" s="175" t="s">
        <v>3</v>
      </c>
      <c r="F3797" s="176" t="s">
        <v>80</v>
      </c>
      <c r="H3797" s="177">
        <v>1</v>
      </c>
      <c r="I3797" s="178"/>
      <c r="L3797" s="174"/>
      <c r="M3797" s="179"/>
      <c r="N3797" s="180"/>
      <c r="O3797" s="180"/>
      <c r="P3797" s="180"/>
      <c r="Q3797" s="180"/>
      <c r="R3797" s="180"/>
      <c r="S3797" s="180"/>
      <c r="T3797" s="181"/>
      <c r="AT3797" s="175" t="s">
        <v>264</v>
      </c>
      <c r="AU3797" s="175" t="s">
        <v>82</v>
      </c>
      <c r="AV3797" s="14" t="s">
        <v>82</v>
      </c>
      <c r="AW3797" s="14" t="s">
        <v>34</v>
      </c>
      <c r="AX3797" s="14" t="s">
        <v>73</v>
      </c>
      <c r="AY3797" s="175" t="s">
        <v>252</v>
      </c>
    </row>
    <row r="3798" spans="2:51" s="13" customFormat="1" ht="11.25">
      <c r="B3798" s="167"/>
      <c r="D3798" s="160" t="s">
        <v>264</v>
      </c>
      <c r="E3798" s="168" t="s">
        <v>3</v>
      </c>
      <c r="F3798" s="169" t="s">
        <v>8349</v>
      </c>
      <c r="H3798" s="168" t="s">
        <v>3</v>
      </c>
      <c r="I3798" s="170"/>
      <c r="L3798" s="167"/>
      <c r="M3798" s="171"/>
      <c r="N3798" s="172"/>
      <c r="O3798" s="172"/>
      <c r="P3798" s="172"/>
      <c r="Q3798" s="172"/>
      <c r="R3798" s="172"/>
      <c r="S3798" s="172"/>
      <c r="T3798" s="173"/>
      <c r="AT3798" s="168" t="s">
        <v>264</v>
      </c>
      <c r="AU3798" s="168" t="s">
        <v>82</v>
      </c>
      <c r="AV3798" s="13" t="s">
        <v>80</v>
      </c>
      <c r="AW3798" s="13" t="s">
        <v>34</v>
      </c>
      <c r="AX3798" s="13" t="s">
        <v>73</v>
      </c>
      <c r="AY3798" s="168" t="s">
        <v>252</v>
      </c>
    </row>
    <row r="3799" spans="2:51" s="14" customFormat="1" ht="11.25">
      <c r="B3799" s="174"/>
      <c r="D3799" s="160" t="s">
        <v>264</v>
      </c>
      <c r="E3799" s="175" t="s">
        <v>3</v>
      </c>
      <c r="F3799" s="176" t="s">
        <v>80</v>
      </c>
      <c r="H3799" s="177">
        <v>1</v>
      </c>
      <c r="I3799" s="178"/>
      <c r="L3799" s="174"/>
      <c r="M3799" s="179"/>
      <c r="N3799" s="180"/>
      <c r="O3799" s="180"/>
      <c r="P3799" s="180"/>
      <c r="Q3799" s="180"/>
      <c r="R3799" s="180"/>
      <c r="S3799" s="180"/>
      <c r="T3799" s="181"/>
      <c r="AT3799" s="175" t="s">
        <v>264</v>
      </c>
      <c r="AU3799" s="175" t="s">
        <v>82</v>
      </c>
      <c r="AV3799" s="14" t="s">
        <v>82</v>
      </c>
      <c r="AW3799" s="14" t="s">
        <v>34</v>
      </c>
      <c r="AX3799" s="14" t="s">
        <v>73</v>
      </c>
      <c r="AY3799" s="175" t="s">
        <v>252</v>
      </c>
    </row>
    <row r="3800" spans="2:51" s="13" customFormat="1" ht="11.25">
      <c r="B3800" s="167"/>
      <c r="D3800" s="160" t="s">
        <v>264</v>
      </c>
      <c r="E3800" s="168" t="s">
        <v>3</v>
      </c>
      <c r="F3800" s="169" t="s">
        <v>8349</v>
      </c>
      <c r="H3800" s="168" t="s">
        <v>3</v>
      </c>
      <c r="I3800" s="170"/>
      <c r="L3800" s="167"/>
      <c r="M3800" s="171"/>
      <c r="N3800" s="172"/>
      <c r="O3800" s="172"/>
      <c r="P3800" s="172"/>
      <c r="Q3800" s="172"/>
      <c r="R3800" s="172"/>
      <c r="S3800" s="172"/>
      <c r="T3800" s="173"/>
      <c r="AT3800" s="168" t="s">
        <v>264</v>
      </c>
      <c r="AU3800" s="168" t="s">
        <v>82</v>
      </c>
      <c r="AV3800" s="13" t="s">
        <v>80</v>
      </c>
      <c r="AW3800" s="13" t="s">
        <v>34</v>
      </c>
      <c r="AX3800" s="13" t="s">
        <v>73</v>
      </c>
      <c r="AY3800" s="168" t="s">
        <v>252</v>
      </c>
    </row>
    <row r="3801" spans="2:51" s="14" customFormat="1" ht="11.25">
      <c r="B3801" s="174"/>
      <c r="D3801" s="160" t="s">
        <v>264</v>
      </c>
      <c r="E3801" s="175" t="s">
        <v>3</v>
      </c>
      <c r="F3801" s="176" t="s">
        <v>80</v>
      </c>
      <c r="H3801" s="177">
        <v>1</v>
      </c>
      <c r="I3801" s="178"/>
      <c r="L3801" s="174"/>
      <c r="M3801" s="179"/>
      <c r="N3801" s="180"/>
      <c r="O3801" s="180"/>
      <c r="P3801" s="180"/>
      <c r="Q3801" s="180"/>
      <c r="R3801" s="180"/>
      <c r="S3801" s="180"/>
      <c r="T3801" s="181"/>
      <c r="AT3801" s="175" t="s">
        <v>264</v>
      </c>
      <c r="AU3801" s="175" t="s">
        <v>82</v>
      </c>
      <c r="AV3801" s="14" t="s">
        <v>82</v>
      </c>
      <c r="AW3801" s="14" t="s">
        <v>34</v>
      </c>
      <c r="AX3801" s="14" t="s">
        <v>73</v>
      </c>
      <c r="AY3801" s="175" t="s">
        <v>252</v>
      </c>
    </row>
    <row r="3802" spans="2:51" s="13" customFormat="1" ht="11.25">
      <c r="B3802" s="167"/>
      <c r="D3802" s="160" t="s">
        <v>264</v>
      </c>
      <c r="E3802" s="168" t="s">
        <v>3</v>
      </c>
      <c r="F3802" s="169" t="s">
        <v>8349</v>
      </c>
      <c r="H3802" s="168" t="s">
        <v>3</v>
      </c>
      <c r="I3802" s="170"/>
      <c r="L3802" s="167"/>
      <c r="M3802" s="171"/>
      <c r="N3802" s="172"/>
      <c r="O3802" s="172"/>
      <c r="P3802" s="172"/>
      <c r="Q3802" s="172"/>
      <c r="R3802" s="172"/>
      <c r="S3802" s="172"/>
      <c r="T3802" s="173"/>
      <c r="AT3802" s="168" t="s">
        <v>264</v>
      </c>
      <c r="AU3802" s="168" t="s">
        <v>82</v>
      </c>
      <c r="AV3802" s="13" t="s">
        <v>80</v>
      </c>
      <c r="AW3802" s="13" t="s">
        <v>34</v>
      </c>
      <c r="AX3802" s="13" t="s">
        <v>73</v>
      </c>
      <c r="AY3802" s="168" t="s">
        <v>252</v>
      </c>
    </row>
    <row r="3803" spans="2:51" s="14" customFormat="1" ht="11.25">
      <c r="B3803" s="174"/>
      <c r="D3803" s="160" t="s">
        <v>264</v>
      </c>
      <c r="E3803" s="175" t="s">
        <v>3</v>
      </c>
      <c r="F3803" s="176" t="s">
        <v>80</v>
      </c>
      <c r="H3803" s="177">
        <v>1</v>
      </c>
      <c r="I3803" s="178"/>
      <c r="L3803" s="174"/>
      <c r="M3803" s="179"/>
      <c r="N3803" s="180"/>
      <c r="O3803" s="180"/>
      <c r="P3803" s="180"/>
      <c r="Q3803" s="180"/>
      <c r="R3803" s="180"/>
      <c r="S3803" s="180"/>
      <c r="T3803" s="181"/>
      <c r="AT3803" s="175" t="s">
        <v>264</v>
      </c>
      <c r="AU3803" s="175" t="s">
        <v>82</v>
      </c>
      <c r="AV3803" s="14" t="s">
        <v>82</v>
      </c>
      <c r="AW3803" s="14" t="s">
        <v>34</v>
      </c>
      <c r="AX3803" s="14" t="s">
        <v>73</v>
      </c>
      <c r="AY3803" s="175" t="s">
        <v>252</v>
      </c>
    </row>
    <row r="3804" spans="2:51" s="13" customFormat="1" ht="11.25">
      <c r="B3804" s="167"/>
      <c r="D3804" s="160" t="s">
        <v>264</v>
      </c>
      <c r="E3804" s="168" t="s">
        <v>3</v>
      </c>
      <c r="F3804" s="169" t="s">
        <v>8349</v>
      </c>
      <c r="H3804" s="168" t="s">
        <v>3</v>
      </c>
      <c r="I3804" s="170"/>
      <c r="L3804" s="167"/>
      <c r="M3804" s="171"/>
      <c r="N3804" s="172"/>
      <c r="O3804" s="172"/>
      <c r="P3804" s="172"/>
      <c r="Q3804" s="172"/>
      <c r="R3804" s="172"/>
      <c r="S3804" s="172"/>
      <c r="T3804" s="173"/>
      <c r="AT3804" s="168" t="s">
        <v>264</v>
      </c>
      <c r="AU3804" s="168" t="s">
        <v>82</v>
      </c>
      <c r="AV3804" s="13" t="s">
        <v>80</v>
      </c>
      <c r="AW3804" s="13" t="s">
        <v>34</v>
      </c>
      <c r="AX3804" s="13" t="s">
        <v>73</v>
      </c>
      <c r="AY3804" s="168" t="s">
        <v>252</v>
      </c>
    </row>
    <row r="3805" spans="2:51" s="14" customFormat="1" ht="11.25">
      <c r="B3805" s="174"/>
      <c r="D3805" s="160" t="s">
        <v>264</v>
      </c>
      <c r="E3805" s="175" t="s">
        <v>3</v>
      </c>
      <c r="F3805" s="176" t="s">
        <v>80</v>
      </c>
      <c r="H3805" s="177">
        <v>1</v>
      </c>
      <c r="I3805" s="178"/>
      <c r="L3805" s="174"/>
      <c r="M3805" s="179"/>
      <c r="N3805" s="180"/>
      <c r="O3805" s="180"/>
      <c r="P3805" s="180"/>
      <c r="Q3805" s="180"/>
      <c r="R3805" s="180"/>
      <c r="S3805" s="180"/>
      <c r="T3805" s="181"/>
      <c r="AT3805" s="175" t="s">
        <v>264</v>
      </c>
      <c r="AU3805" s="175" t="s">
        <v>82</v>
      </c>
      <c r="AV3805" s="14" t="s">
        <v>82</v>
      </c>
      <c r="AW3805" s="14" t="s">
        <v>34</v>
      </c>
      <c r="AX3805" s="14" t="s">
        <v>73</v>
      </c>
      <c r="AY3805" s="175" t="s">
        <v>252</v>
      </c>
    </row>
    <row r="3806" spans="2:51" s="13" customFormat="1" ht="11.25">
      <c r="B3806" s="167"/>
      <c r="D3806" s="160" t="s">
        <v>264</v>
      </c>
      <c r="E3806" s="168" t="s">
        <v>3</v>
      </c>
      <c r="F3806" s="169" t="s">
        <v>8350</v>
      </c>
      <c r="H3806" s="168" t="s">
        <v>3</v>
      </c>
      <c r="I3806" s="170"/>
      <c r="L3806" s="167"/>
      <c r="M3806" s="171"/>
      <c r="N3806" s="172"/>
      <c r="O3806" s="172"/>
      <c r="P3806" s="172"/>
      <c r="Q3806" s="172"/>
      <c r="R3806" s="172"/>
      <c r="S3806" s="172"/>
      <c r="T3806" s="173"/>
      <c r="AT3806" s="168" t="s">
        <v>264</v>
      </c>
      <c r="AU3806" s="168" t="s">
        <v>82</v>
      </c>
      <c r="AV3806" s="13" t="s">
        <v>80</v>
      </c>
      <c r="AW3806" s="13" t="s">
        <v>34</v>
      </c>
      <c r="AX3806" s="13" t="s">
        <v>73</v>
      </c>
      <c r="AY3806" s="168" t="s">
        <v>252</v>
      </c>
    </row>
    <row r="3807" spans="2:51" s="14" customFormat="1" ht="11.25">
      <c r="B3807" s="174"/>
      <c r="D3807" s="160" t="s">
        <v>264</v>
      </c>
      <c r="E3807" s="175" t="s">
        <v>3</v>
      </c>
      <c r="F3807" s="176" t="s">
        <v>80</v>
      </c>
      <c r="H3807" s="177">
        <v>1</v>
      </c>
      <c r="I3807" s="178"/>
      <c r="L3807" s="174"/>
      <c r="M3807" s="179"/>
      <c r="N3807" s="180"/>
      <c r="O3807" s="180"/>
      <c r="P3807" s="180"/>
      <c r="Q3807" s="180"/>
      <c r="R3807" s="180"/>
      <c r="S3807" s="180"/>
      <c r="T3807" s="181"/>
      <c r="AT3807" s="175" t="s">
        <v>264</v>
      </c>
      <c r="AU3807" s="175" t="s">
        <v>82</v>
      </c>
      <c r="AV3807" s="14" t="s">
        <v>82</v>
      </c>
      <c r="AW3807" s="14" t="s">
        <v>34</v>
      </c>
      <c r="AX3807" s="14" t="s">
        <v>73</v>
      </c>
      <c r="AY3807" s="175" t="s">
        <v>252</v>
      </c>
    </row>
    <row r="3808" spans="2:51" s="13" customFormat="1" ht="11.25">
      <c r="B3808" s="167"/>
      <c r="D3808" s="160" t="s">
        <v>264</v>
      </c>
      <c r="E3808" s="168" t="s">
        <v>3</v>
      </c>
      <c r="F3808" s="169" t="s">
        <v>8350</v>
      </c>
      <c r="H3808" s="168" t="s">
        <v>3</v>
      </c>
      <c r="I3808" s="170"/>
      <c r="L3808" s="167"/>
      <c r="M3808" s="171"/>
      <c r="N3808" s="172"/>
      <c r="O3808" s="172"/>
      <c r="P3808" s="172"/>
      <c r="Q3808" s="172"/>
      <c r="R3808" s="172"/>
      <c r="S3808" s="172"/>
      <c r="T3808" s="173"/>
      <c r="AT3808" s="168" t="s">
        <v>264</v>
      </c>
      <c r="AU3808" s="168" t="s">
        <v>82</v>
      </c>
      <c r="AV3808" s="13" t="s">
        <v>80</v>
      </c>
      <c r="AW3808" s="13" t="s">
        <v>34</v>
      </c>
      <c r="AX3808" s="13" t="s">
        <v>73</v>
      </c>
      <c r="AY3808" s="168" t="s">
        <v>252</v>
      </c>
    </row>
    <row r="3809" spans="2:51" s="14" customFormat="1" ht="11.25">
      <c r="B3809" s="174"/>
      <c r="D3809" s="160" t="s">
        <v>264</v>
      </c>
      <c r="E3809" s="175" t="s">
        <v>3</v>
      </c>
      <c r="F3809" s="176" t="s">
        <v>80</v>
      </c>
      <c r="H3809" s="177">
        <v>1</v>
      </c>
      <c r="I3809" s="178"/>
      <c r="L3809" s="174"/>
      <c r="M3809" s="179"/>
      <c r="N3809" s="180"/>
      <c r="O3809" s="180"/>
      <c r="P3809" s="180"/>
      <c r="Q3809" s="180"/>
      <c r="R3809" s="180"/>
      <c r="S3809" s="180"/>
      <c r="T3809" s="181"/>
      <c r="AT3809" s="175" t="s">
        <v>264</v>
      </c>
      <c r="AU3809" s="175" t="s">
        <v>82</v>
      </c>
      <c r="AV3809" s="14" t="s">
        <v>82</v>
      </c>
      <c r="AW3809" s="14" t="s">
        <v>34</v>
      </c>
      <c r="AX3809" s="14" t="s">
        <v>73</v>
      </c>
      <c r="AY3809" s="175" t="s">
        <v>252</v>
      </c>
    </row>
    <row r="3810" spans="2:51" s="13" customFormat="1" ht="11.25">
      <c r="B3810" s="167"/>
      <c r="D3810" s="160" t="s">
        <v>264</v>
      </c>
      <c r="E3810" s="168" t="s">
        <v>3</v>
      </c>
      <c r="F3810" s="169" t="s">
        <v>8350</v>
      </c>
      <c r="H3810" s="168" t="s">
        <v>3</v>
      </c>
      <c r="I3810" s="170"/>
      <c r="L3810" s="167"/>
      <c r="M3810" s="171"/>
      <c r="N3810" s="172"/>
      <c r="O3810" s="172"/>
      <c r="P3810" s="172"/>
      <c r="Q3810" s="172"/>
      <c r="R3810" s="172"/>
      <c r="S3810" s="172"/>
      <c r="T3810" s="173"/>
      <c r="AT3810" s="168" t="s">
        <v>264</v>
      </c>
      <c r="AU3810" s="168" t="s">
        <v>82</v>
      </c>
      <c r="AV3810" s="13" t="s">
        <v>80</v>
      </c>
      <c r="AW3810" s="13" t="s">
        <v>34</v>
      </c>
      <c r="AX3810" s="13" t="s">
        <v>73</v>
      </c>
      <c r="AY3810" s="168" t="s">
        <v>252</v>
      </c>
    </row>
    <row r="3811" spans="2:51" s="14" customFormat="1" ht="11.25">
      <c r="B3811" s="174"/>
      <c r="D3811" s="160" t="s">
        <v>264</v>
      </c>
      <c r="E3811" s="175" t="s">
        <v>3</v>
      </c>
      <c r="F3811" s="176" t="s">
        <v>80</v>
      </c>
      <c r="H3811" s="177">
        <v>1</v>
      </c>
      <c r="I3811" s="178"/>
      <c r="L3811" s="174"/>
      <c r="M3811" s="179"/>
      <c r="N3811" s="180"/>
      <c r="O3811" s="180"/>
      <c r="P3811" s="180"/>
      <c r="Q3811" s="180"/>
      <c r="R3811" s="180"/>
      <c r="S3811" s="180"/>
      <c r="T3811" s="181"/>
      <c r="AT3811" s="175" t="s">
        <v>264</v>
      </c>
      <c r="AU3811" s="175" t="s">
        <v>82</v>
      </c>
      <c r="AV3811" s="14" t="s">
        <v>82</v>
      </c>
      <c r="AW3811" s="14" t="s">
        <v>34</v>
      </c>
      <c r="AX3811" s="14" t="s">
        <v>73</v>
      </c>
      <c r="AY3811" s="175" t="s">
        <v>252</v>
      </c>
    </row>
    <row r="3812" spans="2:51" s="13" customFormat="1" ht="11.25">
      <c r="B3812" s="167"/>
      <c r="D3812" s="160" t="s">
        <v>264</v>
      </c>
      <c r="E3812" s="168" t="s">
        <v>3</v>
      </c>
      <c r="F3812" s="169" t="s">
        <v>8350</v>
      </c>
      <c r="H3812" s="168" t="s">
        <v>3</v>
      </c>
      <c r="I3812" s="170"/>
      <c r="L3812" s="167"/>
      <c r="M3812" s="171"/>
      <c r="N3812" s="172"/>
      <c r="O3812" s="172"/>
      <c r="P3812" s="172"/>
      <c r="Q3812" s="172"/>
      <c r="R3812" s="172"/>
      <c r="S3812" s="172"/>
      <c r="T3812" s="173"/>
      <c r="AT3812" s="168" t="s">
        <v>264</v>
      </c>
      <c r="AU3812" s="168" t="s">
        <v>82</v>
      </c>
      <c r="AV3812" s="13" t="s">
        <v>80</v>
      </c>
      <c r="AW3812" s="13" t="s">
        <v>34</v>
      </c>
      <c r="AX3812" s="13" t="s">
        <v>73</v>
      </c>
      <c r="AY3812" s="168" t="s">
        <v>252</v>
      </c>
    </row>
    <row r="3813" spans="2:51" s="14" customFormat="1" ht="11.25">
      <c r="B3813" s="174"/>
      <c r="D3813" s="160" t="s">
        <v>264</v>
      </c>
      <c r="E3813" s="175" t="s">
        <v>3</v>
      </c>
      <c r="F3813" s="176" t="s">
        <v>80</v>
      </c>
      <c r="H3813" s="177">
        <v>1</v>
      </c>
      <c r="I3813" s="178"/>
      <c r="L3813" s="174"/>
      <c r="M3813" s="179"/>
      <c r="N3813" s="180"/>
      <c r="O3813" s="180"/>
      <c r="P3813" s="180"/>
      <c r="Q3813" s="180"/>
      <c r="R3813" s="180"/>
      <c r="S3813" s="180"/>
      <c r="T3813" s="181"/>
      <c r="AT3813" s="175" t="s">
        <v>264</v>
      </c>
      <c r="AU3813" s="175" t="s">
        <v>82</v>
      </c>
      <c r="AV3813" s="14" t="s">
        <v>82</v>
      </c>
      <c r="AW3813" s="14" t="s">
        <v>34</v>
      </c>
      <c r="AX3813" s="14" t="s">
        <v>73</v>
      </c>
      <c r="AY3813" s="175" t="s">
        <v>252</v>
      </c>
    </row>
    <row r="3814" spans="2:51" s="13" customFormat="1" ht="11.25">
      <c r="B3814" s="167"/>
      <c r="D3814" s="160" t="s">
        <v>264</v>
      </c>
      <c r="E3814" s="168" t="s">
        <v>3</v>
      </c>
      <c r="F3814" s="169" t="s">
        <v>8350</v>
      </c>
      <c r="H3814" s="168" t="s">
        <v>3</v>
      </c>
      <c r="I3814" s="170"/>
      <c r="L3814" s="167"/>
      <c r="M3814" s="171"/>
      <c r="N3814" s="172"/>
      <c r="O3814" s="172"/>
      <c r="P3814" s="172"/>
      <c r="Q3814" s="172"/>
      <c r="R3814" s="172"/>
      <c r="S3814" s="172"/>
      <c r="T3814" s="173"/>
      <c r="AT3814" s="168" t="s">
        <v>264</v>
      </c>
      <c r="AU3814" s="168" t="s">
        <v>82</v>
      </c>
      <c r="AV3814" s="13" t="s">
        <v>80</v>
      </c>
      <c r="AW3814" s="13" t="s">
        <v>34</v>
      </c>
      <c r="AX3814" s="13" t="s">
        <v>73</v>
      </c>
      <c r="AY3814" s="168" t="s">
        <v>252</v>
      </c>
    </row>
    <row r="3815" spans="2:51" s="14" customFormat="1" ht="11.25">
      <c r="B3815" s="174"/>
      <c r="D3815" s="160" t="s">
        <v>264</v>
      </c>
      <c r="E3815" s="175" t="s">
        <v>3</v>
      </c>
      <c r="F3815" s="176" t="s">
        <v>80</v>
      </c>
      <c r="H3815" s="177">
        <v>1</v>
      </c>
      <c r="I3815" s="178"/>
      <c r="L3815" s="174"/>
      <c r="M3815" s="179"/>
      <c r="N3815" s="180"/>
      <c r="O3815" s="180"/>
      <c r="P3815" s="180"/>
      <c r="Q3815" s="180"/>
      <c r="R3815" s="180"/>
      <c r="S3815" s="180"/>
      <c r="T3815" s="181"/>
      <c r="AT3815" s="175" t="s">
        <v>264</v>
      </c>
      <c r="AU3815" s="175" t="s">
        <v>82</v>
      </c>
      <c r="AV3815" s="14" t="s">
        <v>82</v>
      </c>
      <c r="AW3815" s="14" t="s">
        <v>34</v>
      </c>
      <c r="AX3815" s="14" t="s">
        <v>73</v>
      </c>
      <c r="AY3815" s="175" t="s">
        <v>252</v>
      </c>
    </row>
    <row r="3816" spans="2:51" s="13" customFormat="1" ht="11.25">
      <c r="B3816" s="167"/>
      <c r="D3816" s="160" t="s">
        <v>264</v>
      </c>
      <c r="E3816" s="168" t="s">
        <v>3</v>
      </c>
      <c r="F3816" s="169" t="s">
        <v>8350</v>
      </c>
      <c r="H3816" s="168" t="s">
        <v>3</v>
      </c>
      <c r="I3816" s="170"/>
      <c r="L3816" s="167"/>
      <c r="M3816" s="171"/>
      <c r="N3816" s="172"/>
      <c r="O3816" s="172"/>
      <c r="P3816" s="172"/>
      <c r="Q3816" s="172"/>
      <c r="R3816" s="172"/>
      <c r="S3816" s="172"/>
      <c r="T3816" s="173"/>
      <c r="AT3816" s="168" t="s">
        <v>264</v>
      </c>
      <c r="AU3816" s="168" t="s">
        <v>82</v>
      </c>
      <c r="AV3816" s="13" t="s">
        <v>80</v>
      </c>
      <c r="AW3816" s="13" t="s">
        <v>34</v>
      </c>
      <c r="AX3816" s="13" t="s">
        <v>73</v>
      </c>
      <c r="AY3816" s="168" t="s">
        <v>252</v>
      </c>
    </row>
    <row r="3817" spans="2:51" s="14" customFormat="1" ht="11.25">
      <c r="B3817" s="174"/>
      <c r="D3817" s="160" t="s">
        <v>264</v>
      </c>
      <c r="E3817" s="175" t="s">
        <v>3</v>
      </c>
      <c r="F3817" s="176" t="s">
        <v>80</v>
      </c>
      <c r="H3817" s="177">
        <v>1</v>
      </c>
      <c r="I3817" s="178"/>
      <c r="L3817" s="174"/>
      <c r="M3817" s="179"/>
      <c r="N3817" s="180"/>
      <c r="O3817" s="180"/>
      <c r="P3817" s="180"/>
      <c r="Q3817" s="180"/>
      <c r="R3817" s="180"/>
      <c r="S3817" s="180"/>
      <c r="T3817" s="181"/>
      <c r="AT3817" s="175" t="s">
        <v>264</v>
      </c>
      <c r="AU3817" s="175" t="s">
        <v>82</v>
      </c>
      <c r="AV3817" s="14" t="s">
        <v>82</v>
      </c>
      <c r="AW3817" s="14" t="s">
        <v>34</v>
      </c>
      <c r="AX3817" s="14" t="s">
        <v>73</v>
      </c>
      <c r="AY3817" s="175" t="s">
        <v>252</v>
      </c>
    </row>
    <row r="3818" spans="2:51" s="13" customFormat="1" ht="11.25">
      <c r="B3818" s="167"/>
      <c r="D3818" s="160" t="s">
        <v>264</v>
      </c>
      <c r="E3818" s="168" t="s">
        <v>3</v>
      </c>
      <c r="F3818" s="169" t="s">
        <v>8351</v>
      </c>
      <c r="H3818" s="168" t="s">
        <v>3</v>
      </c>
      <c r="I3818" s="170"/>
      <c r="L3818" s="167"/>
      <c r="M3818" s="171"/>
      <c r="N3818" s="172"/>
      <c r="O3818" s="172"/>
      <c r="P3818" s="172"/>
      <c r="Q3818" s="172"/>
      <c r="R3818" s="172"/>
      <c r="S3818" s="172"/>
      <c r="T3818" s="173"/>
      <c r="AT3818" s="168" t="s">
        <v>264</v>
      </c>
      <c r="AU3818" s="168" t="s">
        <v>82</v>
      </c>
      <c r="AV3818" s="13" t="s">
        <v>80</v>
      </c>
      <c r="AW3818" s="13" t="s">
        <v>34</v>
      </c>
      <c r="AX3818" s="13" t="s">
        <v>73</v>
      </c>
      <c r="AY3818" s="168" t="s">
        <v>252</v>
      </c>
    </row>
    <row r="3819" spans="2:51" s="14" customFormat="1" ht="11.25">
      <c r="B3819" s="174"/>
      <c r="D3819" s="160" t="s">
        <v>264</v>
      </c>
      <c r="E3819" s="175" t="s">
        <v>3</v>
      </c>
      <c r="F3819" s="176" t="s">
        <v>80</v>
      </c>
      <c r="H3819" s="177">
        <v>1</v>
      </c>
      <c r="I3819" s="178"/>
      <c r="L3819" s="174"/>
      <c r="M3819" s="179"/>
      <c r="N3819" s="180"/>
      <c r="O3819" s="180"/>
      <c r="P3819" s="180"/>
      <c r="Q3819" s="180"/>
      <c r="R3819" s="180"/>
      <c r="S3819" s="180"/>
      <c r="T3819" s="181"/>
      <c r="AT3819" s="175" t="s">
        <v>264</v>
      </c>
      <c r="AU3819" s="175" t="s">
        <v>82</v>
      </c>
      <c r="AV3819" s="14" t="s">
        <v>82</v>
      </c>
      <c r="AW3819" s="14" t="s">
        <v>34</v>
      </c>
      <c r="AX3819" s="14" t="s">
        <v>73</v>
      </c>
      <c r="AY3819" s="175" t="s">
        <v>252</v>
      </c>
    </row>
    <row r="3820" spans="2:51" s="13" customFormat="1" ht="11.25">
      <c r="B3820" s="167"/>
      <c r="D3820" s="160" t="s">
        <v>264</v>
      </c>
      <c r="E3820" s="168" t="s">
        <v>3</v>
      </c>
      <c r="F3820" s="169" t="s">
        <v>8352</v>
      </c>
      <c r="H3820" s="168" t="s">
        <v>3</v>
      </c>
      <c r="I3820" s="170"/>
      <c r="L3820" s="167"/>
      <c r="M3820" s="171"/>
      <c r="N3820" s="172"/>
      <c r="O3820" s="172"/>
      <c r="P3820" s="172"/>
      <c r="Q3820" s="172"/>
      <c r="R3820" s="172"/>
      <c r="S3820" s="172"/>
      <c r="T3820" s="173"/>
      <c r="AT3820" s="168" t="s">
        <v>264</v>
      </c>
      <c r="AU3820" s="168" t="s">
        <v>82</v>
      </c>
      <c r="AV3820" s="13" t="s">
        <v>80</v>
      </c>
      <c r="AW3820" s="13" t="s">
        <v>34</v>
      </c>
      <c r="AX3820" s="13" t="s">
        <v>73</v>
      </c>
      <c r="AY3820" s="168" t="s">
        <v>252</v>
      </c>
    </row>
    <row r="3821" spans="2:51" s="14" customFormat="1" ht="11.25">
      <c r="B3821" s="174"/>
      <c r="D3821" s="160" t="s">
        <v>264</v>
      </c>
      <c r="E3821" s="175" t="s">
        <v>3</v>
      </c>
      <c r="F3821" s="176" t="s">
        <v>80</v>
      </c>
      <c r="H3821" s="177">
        <v>1</v>
      </c>
      <c r="I3821" s="178"/>
      <c r="L3821" s="174"/>
      <c r="M3821" s="179"/>
      <c r="N3821" s="180"/>
      <c r="O3821" s="180"/>
      <c r="P3821" s="180"/>
      <c r="Q3821" s="180"/>
      <c r="R3821" s="180"/>
      <c r="S3821" s="180"/>
      <c r="T3821" s="181"/>
      <c r="AT3821" s="175" t="s">
        <v>264</v>
      </c>
      <c r="AU3821" s="175" t="s">
        <v>82</v>
      </c>
      <c r="AV3821" s="14" t="s">
        <v>82</v>
      </c>
      <c r="AW3821" s="14" t="s">
        <v>34</v>
      </c>
      <c r="AX3821" s="14" t="s">
        <v>73</v>
      </c>
      <c r="AY3821" s="175" t="s">
        <v>252</v>
      </c>
    </row>
    <row r="3822" spans="2:51" s="13" customFormat="1" ht="11.25">
      <c r="B3822" s="167"/>
      <c r="D3822" s="160" t="s">
        <v>264</v>
      </c>
      <c r="E3822" s="168" t="s">
        <v>3</v>
      </c>
      <c r="F3822" s="169" t="s">
        <v>8353</v>
      </c>
      <c r="H3822" s="168" t="s">
        <v>3</v>
      </c>
      <c r="I3822" s="170"/>
      <c r="L3822" s="167"/>
      <c r="M3822" s="171"/>
      <c r="N3822" s="172"/>
      <c r="O3822" s="172"/>
      <c r="P3822" s="172"/>
      <c r="Q3822" s="172"/>
      <c r="R3822" s="172"/>
      <c r="S3822" s="172"/>
      <c r="T3822" s="173"/>
      <c r="AT3822" s="168" t="s">
        <v>264</v>
      </c>
      <c r="AU3822" s="168" t="s">
        <v>82</v>
      </c>
      <c r="AV3822" s="13" t="s">
        <v>80</v>
      </c>
      <c r="AW3822" s="13" t="s">
        <v>34</v>
      </c>
      <c r="AX3822" s="13" t="s">
        <v>73</v>
      </c>
      <c r="AY3822" s="168" t="s">
        <v>252</v>
      </c>
    </row>
    <row r="3823" spans="2:51" s="14" customFormat="1" ht="11.25">
      <c r="B3823" s="174"/>
      <c r="D3823" s="160" t="s">
        <v>264</v>
      </c>
      <c r="E3823" s="175" t="s">
        <v>3</v>
      </c>
      <c r="F3823" s="176" t="s">
        <v>80</v>
      </c>
      <c r="H3823" s="177">
        <v>1</v>
      </c>
      <c r="I3823" s="178"/>
      <c r="L3823" s="174"/>
      <c r="M3823" s="179"/>
      <c r="N3823" s="180"/>
      <c r="O3823" s="180"/>
      <c r="P3823" s="180"/>
      <c r="Q3823" s="180"/>
      <c r="R3823" s="180"/>
      <c r="S3823" s="180"/>
      <c r="T3823" s="181"/>
      <c r="AT3823" s="175" t="s">
        <v>264</v>
      </c>
      <c r="AU3823" s="175" t="s">
        <v>82</v>
      </c>
      <c r="AV3823" s="14" t="s">
        <v>82</v>
      </c>
      <c r="AW3823" s="14" t="s">
        <v>34</v>
      </c>
      <c r="AX3823" s="14" t="s">
        <v>73</v>
      </c>
      <c r="AY3823" s="175" t="s">
        <v>252</v>
      </c>
    </row>
    <row r="3824" spans="2:51" s="13" customFormat="1" ht="11.25">
      <c r="B3824" s="167"/>
      <c r="D3824" s="160" t="s">
        <v>264</v>
      </c>
      <c r="E3824" s="168" t="s">
        <v>3</v>
      </c>
      <c r="F3824" s="169" t="s">
        <v>8354</v>
      </c>
      <c r="H3824" s="168" t="s">
        <v>3</v>
      </c>
      <c r="I3824" s="170"/>
      <c r="L3824" s="167"/>
      <c r="M3824" s="171"/>
      <c r="N3824" s="172"/>
      <c r="O3824" s="172"/>
      <c r="P3824" s="172"/>
      <c r="Q3824" s="172"/>
      <c r="R3824" s="172"/>
      <c r="S3824" s="172"/>
      <c r="T3824" s="173"/>
      <c r="AT3824" s="168" t="s">
        <v>264</v>
      </c>
      <c r="AU3824" s="168" t="s">
        <v>82</v>
      </c>
      <c r="AV3824" s="13" t="s">
        <v>80</v>
      </c>
      <c r="AW3824" s="13" t="s">
        <v>34</v>
      </c>
      <c r="AX3824" s="13" t="s">
        <v>73</v>
      </c>
      <c r="AY3824" s="168" t="s">
        <v>252</v>
      </c>
    </row>
    <row r="3825" spans="2:51" s="14" customFormat="1" ht="11.25">
      <c r="B3825" s="174"/>
      <c r="D3825" s="160" t="s">
        <v>264</v>
      </c>
      <c r="E3825" s="175" t="s">
        <v>3</v>
      </c>
      <c r="F3825" s="176" t="s">
        <v>80</v>
      </c>
      <c r="H3825" s="177">
        <v>1</v>
      </c>
      <c r="I3825" s="178"/>
      <c r="L3825" s="174"/>
      <c r="M3825" s="179"/>
      <c r="N3825" s="180"/>
      <c r="O3825" s="180"/>
      <c r="P3825" s="180"/>
      <c r="Q3825" s="180"/>
      <c r="R3825" s="180"/>
      <c r="S3825" s="180"/>
      <c r="T3825" s="181"/>
      <c r="AT3825" s="175" t="s">
        <v>264</v>
      </c>
      <c r="AU3825" s="175" t="s">
        <v>82</v>
      </c>
      <c r="AV3825" s="14" t="s">
        <v>82</v>
      </c>
      <c r="AW3825" s="14" t="s">
        <v>34</v>
      </c>
      <c r="AX3825" s="14" t="s">
        <v>73</v>
      </c>
      <c r="AY3825" s="175" t="s">
        <v>252</v>
      </c>
    </row>
    <row r="3826" spans="2:51" s="13" customFormat="1" ht="11.25">
      <c r="B3826" s="167"/>
      <c r="D3826" s="160" t="s">
        <v>264</v>
      </c>
      <c r="E3826" s="168" t="s">
        <v>3</v>
      </c>
      <c r="F3826" s="169" t="s">
        <v>8354</v>
      </c>
      <c r="H3826" s="168" t="s">
        <v>3</v>
      </c>
      <c r="I3826" s="170"/>
      <c r="L3826" s="167"/>
      <c r="M3826" s="171"/>
      <c r="N3826" s="172"/>
      <c r="O3826" s="172"/>
      <c r="P3826" s="172"/>
      <c r="Q3826" s="172"/>
      <c r="R3826" s="172"/>
      <c r="S3826" s="172"/>
      <c r="T3826" s="173"/>
      <c r="AT3826" s="168" t="s">
        <v>264</v>
      </c>
      <c r="AU3826" s="168" t="s">
        <v>82</v>
      </c>
      <c r="AV3826" s="13" t="s">
        <v>80</v>
      </c>
      <c r="AW3826" s="13" t="s">
        <v>34</v>
      </c>
      <c r="AX3826" s="13" t="s">
        <v>73</v>
      </c>
      <c r="AY3826" s="168" t="s">
        <v>252</v>
      </c>
    </row>
    <row r="3827" spans="2:51" s="14" customFormat="1" ht="11.25">
      <c r="B3827" s="174"/>
      <c r="D3827" s="160" t="s">
        <v>264</v>
      </c>
      <c r="E3827" s="175" t="s">
        <v>3</v>
      </c>
      <c r="F3827" s="176" t="s">
        <v>80</v>
      </c>
      <c r="H3827" s="177">
        <v>1</v>
      </c>
      <c r="I3827" s="178"/>
      <c r="L3827" s="174"/>
      <c r="M3827" s="179"/>
      <c r="N3827" s="180"/>
      <c r="O3827" s="180"/>
      <c r="P3827" s="180"/>
      <c r="Q3827" s="180"/>
      <c r="R3827" s="180"/>
      <c r="S3827" s="180"/>
      <c r="T3827" s="181"/>
      <c r="AT3827" s="175" t="s">
        <v>264</v>
      </c>
      <c r="AU3827" s="175" t="s">
        <v>82</v>
      </c>
      <c r="AV3827" s="14" t="s">
        <v>82</v>
      </c>
      <c r="AW3827" s="14" t="s">
        <v>34</v>
      </c>
      <c r="AX3827" s="14" t="s">
        <v>73</v>
      </c>
      <c r="AY3827" s="175" t="s">
        <v>252</v>
      </c>
    </row>
    <row r="3828" spans="2:51" s="13" customFormat="1" ht="11.25">
      <c r="B3828" s="167"/>
      <c r="D3828" s="160" t="s">
        <v>264</v>
      </c>
      <c r="E3828" s="168" t="s">
        <v>3</v>
      </c>
      <c r="F3828" s="169" t="s">
        <v>8354</v>
      </c>
      <c r="H3828" s="168" t="s">
        <v>3</v>
      </c>
      <c r="I3828" s="170"/>
      <c r="L3828" s="167"/>
      <c r="M3828" s="171"/>
      <c r="N3828" s="172"/>
      <c r="O3828" s="172"/>
      <c r="P3828" s="172"/>
      <c r="Q3828" s="172"/>
      <c r="R3828" s="172"/>
      <c r="S3828" s="172"/>
      <c r="T3828" s="173"/>
      <c r="AT3828" s="168" t="s">
        <v>264</v>
      </c>
      <c r="AU3828" s="168" t="s">
        <v>82</v>
      </c>
      <c r="AV3828" s="13" t="s">
        <v>80</v>
      </c>
      <c r="AW3828" s="13" t="s">
        <v>34</v>
      </c>
      <c r="AX3828" s="13" t="s">
        <v>73</v>
      </c>
      <c r="AY3828" s="168" t="s">
        <v>252</v>
      </c>
    </row>
    <row r="3829" spans="2:51" s="14" customFormat="1" ht="11.25">
      <c r="B3829" s="174"/>
      <c r="D3829" s="160" t="s">
        <v>264</v>
      </c>
      <c r="E3829" s="175" t="s">
        <v>3</v>
      </c>
      <c r="F3829" s="176" t="s">
        <v>80</v>
      </c>
      <c r="H3829" s="177">
        <v>1</v>
      </c>
      <c r="I3829" s="178"/>
      <c r="L3829" s="174"/>
      <c r="M3829" s="179"/>
      <c r="N3829" s="180"/>
      <c r="O3829" s="180"/>
      <c r="P3829" s="180"/>
      <c r="Q3829" s="180"/>
      <c r="R3829" s="180"/>
      <c r="S3829" s="180"/>
      <c r="T3829" s="181"/>
      <c r="AT3829" s="175" t="s">
        <v>264</v>
      </c>
      <c r="AU3829" s="175" t="s">
        <v>82</v>
      </c>
      <c r="AV3829" s="14" t="s">
        <v>82</v>
      </c>
      <c r="AW3829" s="14" t="s">
        <v>34</v>
      </c>
      <c r="AX3829" s="14" t="s">
        <v>73</v>
      </c>
      <c r="AY3829" s="175" t="s">
        <v>252</v>
      </c>
    </row>
    <row r="3830" spans="2:51" s="13" customFormat="1" ht="11.25">
      <c r="B3830" s="167"/>
      <c r="D3830" s="160" t="s">
        <v>264</v>
      </c>
      <c r="E3830" s="168" t="s">
        <v>3</v>
      </c>
      <c r="F3830" s="169" t="s">
        <v>8354</v>
      </c>
      <c r="H3830" s="168" t="s">
        <v>3</v>
      </c>
      <c r="I3830" s="170"/>
      <c r="L3830" s="167"/>
      <c r="M3830" s="171"/>
      <c r="N3830" s="172"/>
      <c r="O3830" s="172"/>
      <c r="P3830" s="172"/>
      <c r="Q3830" s="172"/>
      <c r="R3830" s="172"/>
      <c r="S3830" s="172"/>
      <c r="T3830" s="173"/>
      <c r="AT3830" s="168" t="s">
        <v>264</v>
      </c>
      <c r="AU3830" s="168" t="s">
        <v>82</v>
      </c>
      <c r="AV3830" s="13" t="s">
        <v>80</v>
      </c>
      <c r="AW3830" s="13" t="s">
        <v>34</v>
      </c>
      <c r="AX3830" s="13" t="s">
        <v>73</v>
      </c>
      <c r="AY3830" s="168" t="s">
        <v>252</v>
      </c>
    </row>
    <row r="3831" spans="2:51" s="14" customFormat="1" ht="11.25">
      <c r="B3831" s="174"/>
      <c r="D3831" s="160" t="s">
        <v>264</v>
      </c>
      <c r="E3831" s="175" t="s">
        <v>3</v>
      </c>
      <c r="F3831" s="176" t="s">
        <v>80</v>
      </c>
      <c r="H3831" s="177">
        <v>1</v>
      </c>
      <c r="I3831" s="178"/>
      <c r="L3831" s="174"/>
      <c r="M3831" s="179"/>
      <c r="N3831" s="180"/>
      <c r="O3831" s="180"/>
      <c r="P3831" s="180"/>
      <c r="Q3831" s="180"/>
      <c r="R3831" s="180"/>
      <c r="S3831" s="180"/>
      <c r="T3831" s="181"/>
      <c r="AT3831" s="175" t="s">
        <v>264</v>
      </c>
      <c r="AU3831" s="175" t="s">
        <v>82</v>
      </c>
      <c r="AV3831" s="14" t="s">
        <v>82</v>
      </c>
      <c r="AW3831" s="14" t="s">
        <v>34</v>
      </c>
      <c r="AX3831" s="14" t="s">
        <v>73</v>
      </c>
      <c r="AY3831" s="175" t="s">
        <v>252</v>
      </c>
    </row>
    <row r="3832" spans="2:51" s="13" customFormat="1" ht="11.25">
      <c r="B3832" s="167"/>
      <c r="D3832" s="160" t="s">
        <v>264</v>
      </c>
      <c r="E3832" s="168" t="s">
        <v>3</v>
      </c>
      <c r="F3832" s="169" t="s">
        <v>8354</v>
      </c>
      <c r="H3832" s="168" t="s">
        <v>3</v>
      </c>
      <c r="I3832" s="170"/>
      <c r="L3832" s="167"/>
      <c r="M3832" s="171"/>
      <c r="N3832" s="172"/>
      <c r="O3832" s="172"/>
      <c r="P3832" s="172"/>
      <c r="Q3832" s="172"/>
      <c r="R3832" s="172"/>
      <c r="S3832" s="172"/>
      <c r="T3832" s="173"/>
      <c r="AT3832" s="168" t="s">
        <v>264</v>
      </c>
      <c r="AU3832" s="168" t="s">
        <v>82</v>
      </c>
      <c r="AV3832" s="13" t="s">
        <v>80</v>
      </c>
      <c r="AW3832" s="13" t="s">
        <v>34</v>
      </c>
      <c r="AX3832" s="13" t="s">
        <v>73</v>
      </c>
      <c r="AY3832" s="168" t="s">
        <v>252</v>
      </c>
    </row>
    <row r="3833" spans="2:51" s="14" customFormat="1" ht="11.25">
      <c r="B3833" s="174"/>
      <c r="D3833" s="160" t="s">
        <v>264</v>
      </c>
      <c r="E3833" s="175" t="s">
        <v>3</v>
      </c>
      <c r="F3833" s="176" t="s">
        <v>80</v>
      </c>
      <c r="H3833" s="177">
        <v>1</v>
      </c>
      <c r="I3833" s="178"/>
      <c r="L3833" s="174"/>
      <c r="M3833" s="179"/>
      <c r="N3833" s="180"/>
      <c r="O3833" s="180"/>
      <c r="P3833" s="180"/>
      <c r="Q3833" s="180"/>
      <c r="R3833" s="180"/>
      <c r="S3833" s="180"/>
      <c r="T3833" s="181"/>
      <c r="AT3833" s="175" t="s">
        <v>264</v>
      </c>
      <c r="AU3833" s="175" t="s">
        <v>82</v>
      </c>
      <c r="AV3833" s="14" t="s">
        <v>82</v>
      </c>
      <c r="AW3833" s="14" t="s">
        <v>34</v>
      </c>
      <c r="AX3833" s="14" t="s">
        <v>73</v>
      </c>
      <c r="AY3833" s="175" t="s">
        <v>252</v>
      </c>
    </row>
    <row r="3834" spans="2:51" s="13" customFormat="1" ht="11.25">
      <c r="B3834" s="167"/>
      <c r="D3834" s="160" t="s">
        <v>264</v>
      </c>
      <c r="E3834" s="168" t="s">
        <v>3</v>
      </c>
      <c r="F3834" s="169" t="s">
        <v>8354</v>
      </c>
      <c r="H3834" s="168" t="s">
        <v>3</v>
      </c>
      <c r="I3834" s="170"/>
      <c r="L3834" s="167"/>
      <c r="M3834" s="171"/>
      <c r="N3834" s="172"/>
      <c r="O3834" s="172"/>
      <c r="P3834" s="172"/>
      <c r="Q3834" s="172"/>
      <c r="R3834" s="172"/>
      <c r="S3834" s="172"/>
      <c r="T3834" s="173"/>
      <c r="AT3834" s="168" t="s">
        <v>264</v>
      </c>
      <c r="AU3834" s="168" t="s">
        <v>82</v>
      </c>
      <c r="AV3834" s="13" t="s">
        <v>80</v>
      </c>
      <c r="AW3834" s="13" t="s">
        <v>34</v>
      </c>
      <c r="AX3834" s="13" t="s">
        <v>73</v>
      </c>
      <c r="AY3834" s="168" t="s">
        <v>252</v>
      </c>
    </row>
    <row r="3835" spans="2:51" s="14" customFormat="1" ht="11.25">
      <c r="B3835" s="174"/>
      <c r="D3835" s="160" t="s">
        <v>264</v>
      </c>
      <c r="E3835" s="175" t="s">
        <v>3</v>
      </c>
      <c r="F3835" s="176" t="s">
        <v>80</v>
      </c>
      <c r="H3835" s="177">
        <v>1</v>
      </c>
      <c r="I3835" s="178"/>
      <c r="L3835" s="174"/>
      <c r="M3835" s="179"/>
      <c r="N3835" s="180"/>
      <c r="O3835" s="180"/>
      <c r="P3835" s="180"/>
      <c r="Q3835" s="180"/>
      <c r="R3835" s="180"/>
      <c r="S3835" s="180"/>
      <c r="T3835" s="181"/>
      <c r="AT3835" s="175" t="s">
        <v>264</v>
      </c>
      <c r="AU3835" s="175" t="s">
        <v>82</v>
      </c>
      <c r="AV3835" s="14" t="s">
        <v>82</v>
      </c>
      <c r="AW3835" s="14" t="s">
        <v>34</v>
      </c>
      <c r="AX3835" s="14" t="s">
        <v>73</v>
      </c>
      <c r="AY3835" s="175" t="s">
        <v>252</v>
      </c>
    </row>
    <row r="3836" spans="2:51" s="13" customFormat="1" ht="11.25">
      <c r="B3836" s="167"/>
      <c r="D3836" s="160" t="s">
        <v>264</v>
      </c>
      <c r="E3836" s="168" t="s">
        <v>3</v>
      </c>
      <c r="F3836" s="169" t="s">
        <v>8354</v>
      </c>
      <c r="H3836" s="168" t="s">
        <v>3</v>
      </c>
      <c r="I3836" s="170"/>
      <c r="L3836" s="167"/>
      <c r="M3836" s="171"/>
      <c r="N3836" s="172"/>
      <c r="O3836" s="172"/>
      <c r="P3836" s="172"/>
      <c r="Q3836" s="172"/>
      <c r="R3836" s="172"/>
      <c r="S3836" s="172"/>
      <c r="T3836" s="173"/>
      <c r="AT3836" s="168" t="s">
        <v>264</v>
      </c>
      <c r="AU3836" s="168" t="s">
        <v>82</v>
      </c>
      <c r="AV3836" s="13" t="s">
        <v>80</v>
      </c>
      <c r="AW3836" s="13" t="s">
        <v>34</v>
      </c>
      <c r="AX3836" s="13" t="s">
        <v>73</v>
      </c>
      <c r="AY3836" s="168" t="s">
        <v>252</v>
      </c>
    </row>
    <row r="3837" spans="2:51" s="14" customFormat="1" ht="11.25">
      <c r="B3837" s="174"/>
      <c r="D3837" s="160" t="s">
        <v>264</v>
      </c>
      <c r="E3837" s="175" t="s">
        <v>3</v>
      </c>
      <c r="F3837" s="176" t="s">
        <v>80</v>
      </c>
      <c r="H3837" s="177">
        <v>1</v>
      </c>
      <c r="I3837" s="178"/>
      <c r="L3837" s="174"/>
      <c r="M3837" s="179"/>
      <c r="N3837" s="180"/>
      <c r="O3837" s="180"/>
      <c r="P3837" s="180"/>
      <c r="Q3837" s="180"/>
      <c r="R3837" s="180"/>
      <c r="S3837" s="180"/>
      <c r="T3837" s="181"/>
      <c r="AT3837" s="175" t="s">
        <v>264</v>
      </c>
      <c r="AU3837" s="175" t="s">
        <v>82</v>
      </c>
      <c r="AV3837" s="14" t="s">
        <v>82</v>
      </c>
      <c r="AW3837" s="14" t="s">
        <v>34</v>
      </c>
      <c r="AX3837" s="14" t="s">
        <v>73</v>
      </c>
      <c r="AY3837" s="175" t="s">
        <v>252</v>
      </c>
    </row>
    <row r="3838" spans="2:51" s="13" customFormat="1" ht="11.25">
      <c r="B3838" s="167"/>
      <c r="D3838" s="160" t="s">
        <v>264</v>
      </c>
      <c r="E3838" s="168" t="s">
        <v>3</v>
      </c>
      <c r="F3838" s="169" t="s">
        <v>8354</v>
      </c>
      <c r="H3838" s="168" t="s">
        <v>3</v>
      </c>
      <c r="I3838" s="170"/>
      <c r="L3838" s="167"/>
      <c r="M3838" s="171"/>
      <c r="N3838" s="172"/>
      <c r="O3838" s="172"/>
      <c r="P3838" s="172"/>
      <c r="Q3838" s="172"/>
      <c r="R3838" s="172"/>
      <c r="S3838" s="172"/>
      <c r="T3838" s="173"/>
      <c r="AT3838" s="168" t="s">
        <v>264</v>
      </c>
      <c r="AU3838" s="168" t="s">
        <v>82</v>
      </c>
      <c r="AV3838" s="13" t="s">
        <v>80</v>
      </c>
      <c r="AW3838" s="13" t="s">
        <v>34</v>
      </c>
      <c r="AX3838" s="13" t="s">
        <v>73</v>
      </c>
      <c r="AY3838" s="168" t="s">
        <v>252</v>
      </c>
    </row>
    <row r="3839" spans="2:51" s="14" customFormat="1" ht="11.25">
      <c r="B3839" s="174"/>
      <c r="D3839" s="160" t="s">
        <v>264</v>
      </c>
      <c r="E3839" s="175" t="s">
        <v>3</v>
      </c>
      <c r="F3839" s="176" t="s">
        <v>80</v>
      </c>
      <c r="H3839" s="177">
        <v>1</v>
      </c>
      <c r="I3839" s="178"/>
      <c r="L3839" s="174"/>
      <c r="M3839" s="179"/>
      <c r="N3839" s="180"/>
      <c r="O3839" s="180"/>
      <c r="P3839" s="180"/>
      <c r="Q3839" s="180"/>
      <c r="R3839" s="180"/>
      <c r="S3839" s="180"/>
      <c r="T3839" s="181"/>
      <c r="AT3839" s="175" t="s">
        <v>264</v>
      </c>
      <c r="AU3839" s="175" t="s">
        <v>82</v>
      </c>
      <c r="AV3839" s="14" t="s">
        <v>82</v>
      </c>
      <c r="AW3839" s="14" t="s">
        <v>34</v>
      </c>
      <c r="AX3839" s="14" t="s">
        <v>73</v>
      </c>
      <c r="AY3839" s="175" t="s">
        <v>252</v>
      </c>
    </row>
    <row r="3840" spans="2:51" s="13" customFormat="1" ht="11.25">
      <c r="B3840" s="167"/>
      <c r="D3840" s="160" t="s">
        <v>264</v>
      </c>
      <c r="E3840" s="168" t="s">
        <v>3</v>
      </c>
      <c r="F3840" s="169" t="s">
        <v>8354</v>
      </c>
      <c r="H3840" s="168" t="s">
        <v>3</v>
      </c>
      <c r="I3840" s="170"/>
      <c r="L3840" s="167"/>
      <c r="M3840" s="171"/>
      <c r="N3840" s="172"/>
      <c r="O3840" s="172"/>
      <c r="P3840" s="172"/>
      <c r="Q3840" s="172"/>
      <c r="R3840" s="172"/>
      <c r="S3840" s="172"/>
      <c r="T3840" s="173"/>
      <c r="AT3840" s="168" t="s">
        <v>264</v>
      </c>
      <c r="AU3840" s="168" t="s">
        <v>82</v>
      </c>
      <c r="AV3840" s="13" t="s">
        <v>80</v>
      </c>
      <c r="AW3840" s="13" t="s">
        <v>34</v>
      </c>
      <c r="AX3840" s="13" t="s">
        <v>73</v>
      </c>
      <c r="AY3840" s="168" t="s">
        <v>252</v>
      </c>
    </row>
    <row r="3841" spans="2:51" s="14" customFormat="1" ht="11.25">
      <c r="B3841" s="174"/>
      <c r="D3841" s="160" t="s">
        <v>264</v>
      </c>
      <c r="E3841" s="175" t="s">
        <v>3</v>
      </c>
      <c r="F3841" s="176" t="s">
        <v>80</v>
      </c>
      <c r="H3841" s="177">
        <v>1</v>
      </c>
      <c r="I3841" s="178"/>
      <c r="L3841" s="174"/>
      <c r="M3841" s="179"/>
      <c r="N3841" s="180"/>
      <c r="O3841" s="180"/>
      <c r="P3841" s="180"/>
      <c r="Q3841" s="180"/>
      <c r="R3841" s="180"/>
      <c r="S3841" s="180"/>
      <c r="T3841" s="181"/>
      <c r="AT3841" s="175" t="s">
        <v>264</v>
      </c>
      <c r="AU3841" s="175" t="s">
        <v>82</v>
      </c>
      <c r="AV3841" s="14" t="s">
        <v>82</v>
      </c>
      <c r="AW3841" s="14" t="s">
        <v>34</v>
      </c>
      <c r="AX3841" s="14" t="s">
        <v>73</v>
      </c>
      <c r="AY3841" s="175" t="s">
        <v>252</v>
      </c>
    </row>
    <row r="3842" spans="2:51" s="13" customFormat="1" ht="11.25">
      <c r="B3842" s="167"/>
      <c r="D3842" s="160" t="s">
        <v>264</v>
      </c>
      <c r="E3842" s="168" t="s">
        <v>3</v>
      </c>
      <c r="F3842" s="169" t="s">
        <v>8354</v>
      </c>
      <c r="H3842" s="168" t="s">
        <v>3</v>
      </c>
      <c r="I3842" s="170"/>
      <c r="L3842" s="167"/>
      <c r="M3842" s="171"/>
      <c r="N3842" s="172"/>
      <c r="O3842" s="172"/>
      <c r="P3842" s="172"/>
      <c r="Q3842" s="172"/>
      <c r="R3842" s="172"/>
      <c r="S3842" s="172"/>
      <c r="T3842" s="173"/>
      <c r="AT3842" s="168" t="s">
        <v>264</v>
      </c>
      <c r="AU3842" s="168" t="s">
        <v>82</v>
      </c>
      <c r="AV3842" s="13" t="s">
        <v>80</v>
      </c>
      <c r="AW3842" s="13" t="s">
        <v>34</v>
      </c>
      <c r="AX3842" s="13" t="s">
        <v>73</v>
      </c>
      <c r="AY3842" s="168" t="s">
        <v>252</v>
      </c>
    </row>
    <row r="3843" spans="2:51" s="14" customFormat="1" ht="11.25">
      <c r="B3843" s="174"/>
      <c r="D3843" s="160" t="s">
        <v>264</v>
      </c>
      <c r="E3843" s="175" t="s">
        <v>3</v>
      </c>
      <c r="F3843" s="176" t="s">
        <v>80</v>
      </c>
      <c r="H3843" s="177">
        <v>1</v>
      </c>
      <c r="I3843" s="178"/>
      <c r="L3843" s="174"/>
      <c r="M3843" s="179"/>
      <c r="N3843" s="180"/>
      <c r="O3843" s="180"/>
      <c r="P3843" s="180"/>
      <c r="Q3843" s="180"/>
      <c r="R3843" s="180"/>
      <c r="S3843" s="180"/>
      <c r="T3843" s="181"/>
      <c r="AT3843" s="175" t="s">
        <v>264</v>
      </c>
      <c r="AU3843" s="175" t="s">
        <v>82</v>
      </c>
      <c r="AV3843" s="14" t="s">
        <v>82</v>
      </c>
      <c r="AW3843" s="14" t="s">
        <v>34</v>
      </c>
      <c r="AX3843" s="14" t="s">
        <v>73</v>
      </c>
      <c r="AY3843" s="175" t="s">
        <v>252</v>
      </c>
    </row>
    <row r="3844" spans="2:51" s="13" customFormat="1" ht="11.25">
      <c r="B3844" s="167"/>
      <c r="D3844" s="160" t="s">
        <v>264</v>
      </c>
      <c r="E3844" s="168" t="s">
        <v>3</v>
      </c>
      <c r="F3844" s="169" t="s">
        <v>8354</v>
      </c>
      <c r="H3844" s="168" t="s">
        <v>3</v>
      </c>
      <c r="I3844" s="170"/>
      <c r="L3844" s="167"/>
      <c r="M3844" s="171"/>
      <c r="N3844" s="172"/>
      <c r="O3844" s="172"/>
      <c r="P3844" s="172"/>
      <c r="Q3844" s="172"/>
      <c r="R3844" s="172"/>
      <c r="S3844" s="172"/>
      <c r="T3844" s="173"/>
      <c r="AT3844" s="168" t="s">
        <v>264</v>
      </c>
      <c r="AU3844" s="168" t="s">
        <v>82</v>
      </c>
      <c r="AV3844" s="13" t="s">
        <v>80</v>
      </c>
      <c r="AW3844" s="13" t="s">
        <v>34</v>
      </c>
      <c r="AX3844" s="13" t="s">
        <v>73</v>
      </c>
      <c r="AY3844" s="168" t="s">
        <v>252</v>
      </c>
    </row>
    <row r="3845" spans="2:51" s="14" customFormat="1" ht="11.25">
      <c r="B3845" s="174"/>
      <c r="D3845" s="160" t="s">
        <v>264</v>
      </c>
      <c r="E3845" s="175" t="s">
        <v>3</v>
      </c>
      <c r="F3845" s="176" t="s">
        <v>80</v>
      </c>
      <c r="H3845" s="177">
        <v>1</v>
      </c>
      <c r="I3845" s="178"/>
      <c r="L3845" s="174"/>
      <c r="M3845" s="179"/>
      <c r="N3845" s="180"/>
      <c r="O3845" s="180"/>
      <c r="P3845" s="180"/>
      <c r="Q3845" s="180"/>
      <c r="R3845" s="180"/>
      <c r="S3845" s="180"/>
      <c r="T3845" s="181"/>
      <c r="AT3845" s="175" t="s">
        <v>264</v>
      </c>
      <c r="AU3845" s="175" t="s">
        <v>82</v>
      </c>
      <c r="AV3845" s="14" t="s">
        <v>82</v>
      </c>
      <c r="AW3845" s="14" t="s">
        <v>34</v>
      </c>
      <c r="AX3845" s="14" t="s">
        <v>73</v>
      </c>
      <c r="AY3845" s="175" t="s">
        <v>252</v>
      </c>
    </row>
    <row r="3846" spans="2:51" s="13" customFormat="1" ht="11.25">
      <c r="B3846" s="167"/>
      <c r="D3846" s="160" t="s">
        <v>264</v>
      </c>
      <c r="E3846" s="168" t="s">
        <v>3</v>
      </c>
      <c r="F3846" s="169" t="s">
        <v>8354</v>
      </c>
      <c r="H3846" s="168" t="s">
        <v>3</v>
      </c>
      <c r="I3846" s="170"/>
      <c r="L3846" s="167"/>
      <c r="M3846" s="171"/>
      <c r="N3846" s="172"/>
      <c r="O3846" s="172"/>
      <c r="P3846" s="172"/>
      <c r="Q3846" s="172"/>
      <c r="R3846" s="172"/>
      <c r="S3846" s="172"/>
      <c r="T3846" s="173"/>
      <c r="AT3846" s="168" t="s">
        <v>264</v>
      </c>
      <c r="AU3846" s="168" t="s">
        <v>82</v>
      </c>
      <c r="AV3846" s="13" t="s">
        <v>80</v>
      </c>
      <c r="AW3846" s="13" t="s">
        <v>34</v>
      </c>
      <c r="AX3846" s="13" t="s">
        <v>73</v>
      </c>
      <c r="AY3846" s="168" t="s">
        <v>252</v>
      </c>
    </row>
    <row r="3847" spans="2:51" s="14" customFormat="1" ht="11.25">
      <c r="B3847" s="174"/>
      <c r="D3847" s="160" t="s">
        <v>264</v>
      </c>
      <c r="E3847" s="175" t="s">
        <v>3</v>
      </c>
      <c r="F3847" s="176" t="s">
        <v>80</v>
      </c>
      <c r="H3847" s="177">
        <v>1</v>
      </c>
      <c r="I3847" s="178"/>
      <c r="L3847" s="174"/>
      <c r="M3847" s="179"/>
      <c r="N3847" s="180"/>
      <c r="O3847" s="180"/>
      <c r="P3847" s="180"/>
      <c r="Q3847" s="180"/>
      <c r="R3847" s="180"/>
      <c r="S3847" s="180"/>
      <c r="T3847" s="181"/>
      <c r="AT3847" s="175" t="s">
        <v>264</v>
      </c>
      <c r="AU3847" s="175" t="s">
        <v>82</v>
      </c>
      <c r="AV3847" s="14" t="s">
        <v>82</v>
      </c>
      <c r="AW3847" s="14" t="s">
        <v>34</v>
      </c>
      <c r="AX3847" s="14" t="s">
        <v>73</v>
      </c>
      <c r="AY3847" s="175" t="s">
        <v>252</v>
      </c>
    </row>
    <row r="3848" spans="2:51" s="13" customFormat="1" ht="11.25">
      <c r="B3848" s="167"/>
      <c r="D3848" s="160" t="s">
        <v>264</v>
      </c>
      <c r="E3848" s="168" t="s">
        <v>3</v>
      </c>
      <c r="F3848" s="169" t="s">
        <v>8354</v>
      </c>
      <c r="H3848" s="168" t="s">
        <v>3</v>
      </c>
      <c r="I3848" s="170"/>
      <c r="L3848" s="167"/>
      <c r="M3848" s="171"/>
      <c r="N3848" s="172"/>
      <c r="O3848" s="172"/>
      <c r="P3848" s="172"/>
      <c r="Q3848" s="172"/>
      <c r="R3848" s="172"/>
      <c r="S3848" s="172"/>
      <c r="T3848" s="173"/>
      <c r="AT3848" s="168" t="s">
        <v>264</v>
      </c>
      <c r="AU3848" s="168" t="s">
        <v>82</v>
      </c>
      <c r="AV3848" s="13" t="s">
        <v>80</v>
      </c>
      <c r="AW3848" s="13" t="s">
        <v>34</v>
      </c>
      <c r="AX3848" s="13" t="s">
        <v>73</v>
      </c>
      <c r="AY3848" s="168" t="s">
        <v>252</v>
      </c>
    </row>
    <row r="3849" spans="2:51" s="14" customFormat="1" ht="11.25">
      <c r="B3849" s="174"/>
      <c r="D3849" s="160" t="s">
        <v>264</v>
      </c>
      <c r="E3849" s="175" t="s">
        <v>3</v>
      </c>
      <c r="F3849" s="176" t="s">
        <v>80</v>
      </c>
      <c r="H3849" s="177">
        <v>1</v>
      </c>
      <c r="I3849" s="178"/>
      <c r="L3849" s="174"/>
      <c r="M3849" s="179"/>
      <c r="N3849" s="180"/>
      <c r="O3849" s="180"/>
      <c r="P3849" s="180"/>
      <c r="Q3849" s="180"/>
      <c r="R3849" s="180"/>
      <c r="S3849" s="180"/>
      <c r="T3849" s="181"/>
      <c r="AT3849" s="175" t="s">
        <v>264</v>
      </c>
      <c r="AU3849" s="175" t="s">
        <v>82</v>
      </c>
      <c r="AV3849" s="14" t="s">
        <v>82</v>
      </c>
      <c r="AW3849" s="14" t="s">
        <v>34</v>
      </c>
      <c r="AX3849" s="14" t="s">
        <v>73</v>
      </c>
      <c r="AY3849" s="175" t="s">
        <v>252</v>
      </c>
    </row>
    <row r="3850" spans="2:51" s="13" customFormat="1" ht="11.25">
      <c r="B3850" s="167"/>
      <c r="D3850" s="160" t="s">
        <v>264</v>
      </c>
      <c r="E3850" s="168" t="s">
        <v>3</v>
      </c>
      <c r="F3850" s="169" t="s">
        <v>8354</v>
      </c>
      <c r="H3850" s="168" t="s">
        <v>3</v>
      </c>
      <c r="I3850" s="170"/>
      <c r="L3850" s="167"/>
      <c r="M3850" s="171"/>
      <c r="N3850" s="172"/>
      <c r="O3850" s="172"/>
      <c r="P3850" s="172"/>
      <c r="Q3850" s="172"/>
      <c r="R3850" s="172"/>
      <c r="S3850" s="172"/>
      <c r="T3850" s="173"/>
      <c r="AT3850" s="168" t="s">
        <v>264</v>
      </c>
      <c r="AU3850" s="168" t="s">
        <v>82</v>
      </c>
      <c r="AV3850" s="13" t="s">
        <v>80</v>
      </c>
      <c r="AW3850" s="13" t="s">
        <v>34</v>
      </c>
      <c r="AX3850" s="13" t="s">
        <v>73</v>
      </c>
      <c r="AY3850" s="168" t="s">
        <v>252</v>
      </c>
    </row>
    <row r="3851" spans="2:51" s="14" customFormat="1" ht="11.25">
      <c r="B3851" s="174"/>
      <c r="D3851" s="160" t="s">
        <v>264</v>
      </c>
      <c r="E3851" s="175" t="s">
        <v>3</v>
      </c>
      <c r="F3851" s="176" t="s">
        <v>80</v>
      </c>
      <c r="H3851" s="177">
        <v>1</v>
      </c>
      <c r="I3851" s="178"/>
      <c r="L3851" s="174"/>
      <c r="M3851" s="179"/>
      <c r="N3851" s="180"/>
      <c r="O3851" s="180"/>
      <c r="P3851" s="180"/>
      <c r="Q3851" s="180"/>
      <c r="R3851" s="180"/>
      <c r="S3851" s="180"/>
      <c r="T3851" s="181"/>
      <c r="AT3851" s="175" t="s">
        <v>264</v>
      </c>
      <c r="AU3851" s="175" t="s">
        <v>82</v>
      </c>
      <c r="AV3851" s="14" t="s">
        <v>82</v>
      </c>
      <c r="AW3851" s="14" t="s">
        <v>34</v>
      </c>
      <c r="AX3851" s="14" t="s">
        <v>73</v>
      </c>
      <c r="AY3851" s="175" t="s">
        <v>252</v>
      </c>
    </row>
    <row r="3852" spans="2:51" s="13" customFormat="1" ht="11.25">
      <c r="B3852" s="167"/>
      <c r="D3852" s="160" t="s">
        <v>264</v>
      </c>
      <c r="E3852" s="168" t="s">
        <v>3</v>
      </c>
      <c r="F3852" s="169" t="s">
        <v>8354</v>
      </c>
      <c r="H3852" s="168" t="s">
        <v>3</v>
      </c>
      <c r="I3852" s="170"/>
      <c r="L3852" s="167"/>
      <c r="M3852" s="171"/>
      <c r="N3852" s="172"/>
      <c r="O3852" s="172"/>
      <c r="P3852" s="172"/>
      <c r="Q3852" s="172"/>
      <c r="R3852" s="172"/>
      <c r="S3852" s="172"/>
      <c r="T3852" s="173"/>
      <c r="AT3852" s="168" t="s">
        <v>264</v>
      </c>
      <c r="AU3852" s="168" t="s">
        <v>82</v>
      </c>
      <c r="AV3852" s="13" t="s">
        <v>80</v>
      </c>
      <c r="AW3852" s="13" t="s">
        <v>34</v>
      </c>
      <c r="AX3852" s="13" t="s">
        <v>73</v>
      </c>
      <c r="AY3852" s="168" t="s">
        <v>252</v>
      </c>
    </row>
    <row r="3853" spans="2:51" s="14" customFormat="1" ht="11.25">
      <c r="B3853" s="174"/>
      <c r="D3853" s="160" t="s">
        <v>264</v>
      </c>
      <c r="E3853" s="175" t="s">
        <v>3</v>
      </c>
      <c r="F3853" s="176" t="s">
        <v>80</v>
      </c>
      <c r="H3853" s="177">
        <v>1</v>
      </c>
      <c r="I3853" s="178"/>
      <c r="L3853" s="174"/>
      <c r="M3853" s="179"/>
      <c r="N3853" s="180"/>
      <c r="O3853" s="180"/>
      <c r="P3853" s="180"/>
      <c r="Q3853" s="180"/>
      <c r="R3853" s="180"/>
      <c r="S3853" s="180"/>
      <c r="T3853" s="181"/>
      <c r="AT3853" s="175" t="s">
        <v>264</v>
      </c>
      <c r="AU3853" s="175" t="s">
        <v>82</v>
      </c>
      <c r="AV3853" s="14" t="s">
        <v>82</v>
      </c>
      <c r="AW3853" s="14" t="s">
        <v>34</v>
      </c>
      <c r="AX3853" s="14" t="s">
        <v>73</v>
      </c>
      <c r="AY3853" s="175" t="s">
        <v>252</v>
      </c>
    </row>
    <row r="3854" spans="2:51" s="13" customFormat="1" ht="11.25">
      <c r="B3854" s="167"/>
      <c r="D3854" s="160" t="s">
        <v>264</v>
      </c>
      <c r="E3854" s="168" t="s">
        <v>3</v>
      </c>
      <c r="F3854" s="169" t="s">
        <v>8355</v>
      </c>
      <c r="H3854" s="168" t="s">
        <v>3</v>
      </c>
      <c r="I3854" s="170"/>
      <c r="L3854" s="167"/>
      <c r="M3854" s="171"/>
      <c r="N3854" s="172"/>
      <c r="O3854" s="172"/>
      <c r="P3854" s="172"/>
      <c r="Q3854" s="172"/>
      <c r="R3854" s="172"/>
      <c r="S3854" s="172"/>
      <c r="T3854" s="173"/>
      <c r="AT3854" s="168" t="s">
        <v>264</v>
      </c>
      <c r="AU3854" s="168" t="s">
        <v>82</v>
      </c>
      <c r="AV3854" s="13" t="s">
        <v>80</v>
      </c>
      <c r="AW3854" s="13" t="s">
        <v>34</v>
      </c>
      <c r="AX3854" s="13" t="s">
        <v>73</v>
      </c>
      <c r="AY3854" s="168" t="s">
        <v>252</v>
      </c>
    </row>
    <row r="3855" spans="2:51" s="14" customFormat="1" ht="11.25">
      <c r="B3855" s="174"/>
      <c r="D3855" s="160" t="s">
        <v>264</v>
      </c>
      <c r="E3855" s="175" t="s">
        <v>3</v>
      </c>
      <c r="F3855" s="176" t="s">
        <v>80</v>
      </c>
      <c r="H3855" s="177">
        <v>1</v>
      </c>
      <c r="I3855" s="178"/>
      <c r="L3855" s="174"/>
      <c r="M3855" s="179"/>
      <c r="N3855" s="180"/>
      <c r="O3855" s="180"/>
      <c r="P3855" s="180"/>
      <c r="Q3855" s="180"/>
      <c r="R3855" s="180"/>
      <c r="S3855" s="180"/>
      <c r="T3855" s="181"/>
      <c r="AT3855" s="175" t="s">
        <v>264</v>
      </c>
      <c r="AU3855" s="175" t="s">
        <v>82</v>
      </c>
      <c r="AV3855" s="14" t="s">
        <v>82</v>
      </c>
      <c r="AW3855" s="14" t="s">
        <v>34</v>
      </c>
      <c r="AX3855" s="14" t="s">
        <v>73</v>
      </c>
      <c r="AY3855" s="175" t="s">
        <v>252</v>
      </c>
    </row>
    <row r="3856" spans="2:51" s="13" customFormat="1" ht="11.25">
      <c r="B3856" s="167"/>
      <c r="D3856" s="160" t="s">
        <v>264</v>
      </c>
      <c r="E3856" s="168" t="s">
        <v>3</v>
      </c>
      <c r="F3856" s="169" t="s">
        <v>8355</v>
      </c>
      <c r="H3856" s="168" t="s">
        <v>3</v>
      </c>
      <c r="I3856" s="170"/>
      <c r="L3856" s="167"/>
      <c r="M3856" s="171"/>
      <c r="N3856" s="172"/>
      <c r="O3856" s="172"/>
      <c r="P3856" s="172"/>
      <c r="Q3856" s="172"/>
      <c r="R3856" s="172"/>
      <c r="S3856" s="172"/>
      <c r="T3856" s="173"/>
      <c r="AT3856" s="168" t="s">
        <v>264</v>
      </c>
      <c r="AU3856" s="168" t="s">
        <v>82</v>
      </c>
      <c r="AV3856" s="13" t="s">
        <v>80</v>
      </c>
      <c r="AW3856" s="13" t="s">
        <v>34</v>
      </c>
      <c r="AX3856" s="13" t="s">
        <v>73</v>
      </c>
      <c r="AY3856" s="168" t="s">
        <v>252</v>
      </c>
    </row>
    <row r="3857" spans="2:51" s="14" customFormat="1" ht="11.25">
      <c r="B3857" s="174"/>
      <c r="D3857" s="160" t="s">
        <v>264</v>
      </c>
      <c r="E3857" s="175" t="s">
        <v>3</v>
      </c>
      <c r="F3857" s="176" t="s">
        <v>80</v>
      </c>
      <c r="H3857" s="177">
        <v>1</v>
      </c>
      <c r="I3857" s="178"/>
      <c r="L3857" s="174"/>
      <c r="M3857" s="179"/>
      <c r="N3857" s="180"/>
      <c r="O3857" s="180"/>
      <c r="P3857" s="180"/>
      <c r="Q3857" s="180"/>
      <c r="R3857" s="180"/>
      <c r="S3857" s="180"/>
      <c r="T3857" s="181"/>
      <c r="AT3857" s="175" t="s">
        <v>264</v>
      </c>
      <c r="AU3857" s="175" t="s">
        <v>82</v>
      </c>
      <c r="AV3857" s="14" t="s">
        <v>82</v>
      </c>
      <c r="AW3857" s="14" t="s">
        <v>34</v>
      </c>
      <c r="AX3857" s="14" t="s">
        <v>73</v>
      </c>
      <c r="AY3857" s="175" t="s">
        <v>252</v>
      </c>
    </row>
    <row r="3858" spans="2:51" s="13" customFormat="1" ht="11.25">
      <c r="B3858" s="167"/>
      <c r="D3858" s="160" t="s">
        <v>264</v>
      </c>
      <c r="E3858" s="168" t="s">
        <v>3</v>
      </c>
      <c r="F3858" s="169" t="s">
        <v>8355</v>
      </c>
      <c r="H3858" s="168" t="s">
        <v>3</v>
      </c>
      <c r="I3858" s="170"/>
      <c r="L3858" s="167"/>
      <c r="M3858" s="171"/>
      <c r="N3858" s="172"/>
      <c r="O3858" s="172"/>
      <c r="P3858" s="172"/>
      <c r="Q3858" s="172"/>
      <c r="R3858" s="172"/>
      <c r="S3858" s="172"/>
      <c r="T3858" s="173"/>
      <c r="AT3858" s="168" t="s">
        <v>264</v>
      </c>
      <c r="AU3858" s="168" t="s">
        <v>82</v>
      </c>
      <c r="AV3858" s="13" t="s">
        <v>80</v>
      </c>
      <c r="AW3858" s="13" t="s">
        <v>34</v>
      </c>
      <c r="AX3858" s="13" t="s">
        <v>73</v>
      </c>
      <c r="AY3858" s="168" t="s">
        <v>252</v>
      </c>
    </row>
    <row r="3859" spans="2:51" s="14" customFormat="1" ht="11.25">
      <c r="B3859" s="174"/>
      <c r="D3859" s="160" t="s">
        <v>264</v>
      </c>
      <c r="E3859" s="175" t="s">
        <v>3</v>
      </c>
      <c r="F3859" s="176" t="s">
        <v>80</v>
      </c>
      <c r="H3859" s="177">
        <v>1</v>
      </c>
      <c r="I3859" s="178"/>
      <c r="L3859" s="174"/>
      <c r="M3859" s="179"/>
      <c r="N3859" s="180"/>
      <c r="O3859" s="180"/>
      <c r="P3859" s="180"/>
      <c r="Q3859" s="180"/>
      <c r="R3859" s="180"/>
      <c r="S3859" s="180"/>
      <c r="T3859" s="181"/>
      <c r="AT3859" s="175" t="s">
        <v>264</v>
      </c>
      <c r="AU3859" s="175" t="s">
        <v>82</v>
      </c>
      <c r="AV3859" s="14" t="s">
        <v>82</v>
      </c>
      <c r="AW3859" s="14" t="s">
        <v>34</v>
      </c>
      <c r="AX3859" s="14" t="s">
        <v>73</v>
      </c>
      <c r="AY3859" s="175" t="s">
        <v>252</v>
      </c>
    </row>
    <row r="3860" spans="2:51" s="13" customFormat="1" ht="11.25">
      <c r="B3860" s="167"/>
      <c r="D3860" s="160" t="s">
        <v>264</v>
      </c>
      <c r="E3860" s="168" t="s">
        <v>3</v>
      </c>
      <c r="F3860" s="169" t="s">
        <v>8355</v>
      </c>
      <c r="H3860" s="168" t="s">
        <v>3</v>
      </c>
      <c r="I3860" s="170"/>
      <c r="L3860" s="167"/>
      <c r="M3860" s="171"/>
      <c r="N3860" s="172"/>
      <c r="O3860" s="172"/>
      <c r="P3860" s="172"/>
      <c r="Q3860" s="172"/>
      <c r="R3860" s="172"/>
      <c r="S3860" s="172"/>
      <c r="T3860" s="173"/>
      <c r="AT3860" s="168" t="s">
        <v>264</v>
      </c>
      <c r="AU3860" s="168" t="s">
        <v>82</v>
      </c>
      <c r="AV3860" s="13" t="s">
        <v>80</v>
      </c>
      <c r="AW3860" s="13" t="s">
        <v>34</v>
      </c>
      <c r="AX3860" s="13" t="s">
        <v>73</v>
      </c>
      <c r="AY3860" s="168" t="s">
        <v>252</v>
      </c>
    </row>
    <row r="3861" spans="2:51" s="14" customFormat="1" ht="11.25">
      <c r="B3861" s="174"/>
      <c r="D3861" s="160" t="s">
        <v>264</v>
      </c>
      <c r="E3861" s="175" t="s">
        <v>3</v>
      </c>
      <c r="F3861" s="176" t="s">
        <v>80</v>
      </c>
      <c r="H3861" s="177">
        <v>1</v>
      </c>
      <c r="I3861" s="178"/>
      <c r="L3861" s="174"/>
      <c r="M3861" s="179"/>
      <c r="N3861" s="180"/>
      <c r="O3861" s="180"/>
      <c r="P3861" s="180"/>
      <c r="Q3861" s="180"/>
      <c r="R3861" s="180"/>
      <c r="S3861" s="180"/>
      <c r="T3861" s="181"/>
      <c r="AT3861" s="175" t="s">
        <v>264</v>
      </c>
      <c r="AU3861" s="175" t="s">
        <v>82</v>
      </c>
      <c r="AV3861" s="14" t="s">
        <v>82</v>
      </c>
      <c r="AW3861" s="14" t="s">
        <v>34</v>
      </c>
      <c r="AX3861" s="14" t="s">
        <v>73</v>
      </c>
      <c r="AY3861" s="175" t="s">
        <v>252</v>
      </c>
    </row>
    <row r="3862" spans="2:51" s="13" customFormat="1" ht="11.25">
      <c r="B3862" s="167"/>
      <c r="D3862" s="160" t="s">
        <v>264</v>
      </c>
      <c r="E3862" s="168" t="s">
        <v>3</v>
      </c>
      <c r="F3862" s="169" t="s">
        <v>8355</v>
      </c>
      <c r="H3862" s="168" t="s">
        <v>3</v>
      </c>
      <c r="I3862" s="170"/>
      <c r="L3862" s="167"/>
      <c r="M3862" s="171"/>
      <c r="N3862" s="172"/>
      <c r="O3862" s="172"/>
      <c r="P3862" s="172"/>
      <c r="Q3862" s="172"/>
      <c r="R3862" s="172"/>
      <c r="S3862" s="172"/>
      <c r="T3862" s="173"/>
      <c r="AT3862" s="168" t="s">
        <v>264</v>
      </c>
      <c r="AU3862" s="168" t="s">
        <v>82</v>
      </c>
      <c r="AV3862" s="13" t="s">
        <v>80</v>
      </c>
      <c r="AW3862" s="13" t="s">
        <v>34</v>
      </c>
      <c r="AX3862" s="13" t="s">
        <v>73</v>
      </c>
      <c r="AY3862" s="168" t="s">
        <v>252</v>
      </c>
    </row>
    <row r="3863" spans="2:51" s="14" customFormat="1" ht="11.25">
      <c r="B3863" s="174"/>
      <c r="D3863" s="160" t="s">
        <v>264</v>
      </c>
      <c r="E3863" s="175" t="s">
        <v>3</v>
      </c>
      <c r="F3863" s="176" t="s">
        <v>80</v>
      </c>
      <c r="H3863" s="177">
        <v>1</v>
      </c>
      <c r="I3863" s="178"/>
      <c r="L3863" s="174"/>
      <c r="M3863" s="179"/>
      <c r="N3863" s="180"/>
      <c r="O3863" s="180"/>
      <c r="P3863" s="180"/>
      <c r="Q3863" s="180"/>
      <c r="R3863" s="180"/>
      <c r="S3863" s="180"/>
      <c r="T3863" s="181"/>
      <c r="AT3863" s="175" t="s">
        <v>264</v>
      </c>
      <c r="AU3863" s="175" t="s">
        <v>82</v>
      </c>
      <c r="AV3863" s="14" t="s">
        <v>82</v>
      </c>
      <c r="AW3863" s="14" t="s">
        <v>34</v>
      </c>
      <c r="AX3863" s="14" t="s">
        <v>73</v>
      </c>
      <c r="AY3863" s="175" t="s">
        <v>252</v>
      </c>
    </row>
    <row r="3864" spans="2:51" s="13" customFormat="1" ht="11.25">
      <c r="B3864" s="167"/>
      <c r="D3864" s="160" t="s">
        <v>264</v>
      </c>
      <c r="E3864" s="168" t="s">
        <v>3</v>
      </c>
      <c r="F3864" s="169" t="s">
        <v>8355</v>
      </c>
      <c r="H3864" s="168" t="s">
        <v>3</v>
      </c>
      <c r="I3864" s="170"/>
      <c r="L3864" s="167"/>
      <c r="M3864" s="171"/>
      <c r="N3864" s="172"/>
      <c r="O3864" s="172"/>
      <c r="P3864" s="172"/>
      <c r="Q3864" s="172"/>
      <c r="R3864" s="172"/>
      <c r="S3864" s="172"/>
      <c r="T3864" s="173"/>
      <c r="AT3864" s="168" t="s">
        <v>264</v>
      </c>
      <c r="AU3864" s="168" t="s">
        <v>82</v>
      </c>
      <c r="AV3864" s="13" t="s">
        <v>80</v>
      </c>
      <c r="AW3864" s="13" t="s">
        <v>34</v>
      </c>
      <c r="AX3864" s="13" t="s">
        <v>73</v>
      </c>
      <c r="AY3864" s="168" t="s">
        <v>252</v>
      </c>
    </row>
    <row r="3865" spans="2:51" s="14" customFormat="1" ht="11.25">
      <c r="B3865" s="174"/>
      <c r="D3865" s="160" t="s">
        <v>264</v>
      </c>
      <c r="E3865" s="175" t="s">
        <v>3</v>
      </c>
      <c r="F3865" s="176" t="s">
        <v>80</v>
      </c>
      <c r="H3865" s="177">
        <v>1</v>
      </c>
      <c r="I3865" s="178"/>
      <c r="L3865" s="174"/>
      <c r="M3865" s="179"/>
      <c r="N3865" s="180"/>
      <c r="O3865" s="180"/>
      <c r="P3865" s="180"/>
      <c r="Q3865" s="180"/>
      <c r="R3865" s="180"/>
      <c r="S3865" s="180"/>
      <c r="T3865" s="181"/>
      <c r="AT3865" s="175" t="s">
        <v>264</v>
      </c>
      <c r="AU3865" s="175" t="s">
        <v>82</v>
      </c>
      <c r="AV3865" s="14" t="s">
        <v>82</v>
      </c>
      <c r="AW3865" s="14" t="s">
        <v>34</v>
      </c>
      <c r="AX3865" s="14" t="s">
        <v>73</v>
      </c>
      <c r="AY3865" s="175" t="s">
        <v>252</v>
      </c>
    </row>
    <row r="3866" spans="2:51" s="13" customFormat="1" ht="11.25">
      <c r="B3866" s="167"/>
      <c r="D3866" s="160" t="s">
        <v>264</v>
      </c>
      <c r="E3866" s="168" t="s">
        <v>3</v>
      </c>
      <c r="F3866" s="169" t="s">
        <v>8355</v>
      </c>
      <c r="H3866" s="168" t="s">
        <v>3</v>
      </c>
      <c r="I3866" s="170"/>
      <c r="L3866" s="167"/>
      <c r="M3866" s="171"/>
      <c r="N3866" s="172"/>
      <c r="O3866" s="172"/>
      <c r="P3866" s="172"/>
      <c r="Q3866" s="172"/>
      <c r="R3866" s="172"/>
      <c r="S3866" s="172"/>
      <c r="T3866" s="173"/>
      <c r="AT3866" s="168" t="s">
        <v>264</v>
      </c>
      <c r="AU3866" s="168" t="s">
        <v>82</v>
      </c>
      <c r="AV3866" s="13" t="s">
        <v>80</v>
      </c>
      <c r="AW3866" s="13" t="s">
        <v>34</v>
      </c>
      <c r="AX3866" s="13" t="s">
        <v>73</v>
      </c>
      <c r="AY3866" s="168" t="s">
        <v>252</v>
      </c>
    </row>
    <row r="3867" spans="2:51" s="14" customFormat="1" ht="11.25">
      <c r="B3867" s="174"/>
      <c r="D3867" s="160" t="s">
        <v>264</v>
      </c>
      <c r="E3867" s="175" t="s">
        <v>3</v>
      </c>
      <c r="F3867" s="176" t="s">
        <v>80</v>
      </c>
      <c r="H3867" s="177">
        <v>1</v>
      </c>
      <c r="I3867" s="178"/>
      <c r="L3867" s="174"/>
      <c r="M3867" s="179"/>
      <c r="N3867" s="180"/>
      <c r="O3867" s="180"/>
      <c r="P3867" s="180"/>
      <c r="Q3867" s="180"/>
      <c r="R3867" s="180"/>
      <c r="S3867" s="180"/>
      <c r="T3867" s="181"/>
      <c r="AT3867" s="175" t="s">
        <v>264</v>
      </c>
      <c r="AU3867" s="175" t="s">
        <v>82</v>
      </c>
      <c r="AV3867" s="14" t="s">
        <v>82</v>
      </c>
      <c r="AW3867" s="14" t="s">
        <v>34</v>
      </c>
      <c r="AX3867" s="14" t="s">
        <v>73</v>
      </c>
      <c r="AY3867" s="175" t="s">
        <v>252</v>
      </c>
    </row>
    <row r="3868" spans="2:51" s="13" customFormat="1" ht="11.25">
      <c r="B3868" s="167"/>
      <c r="D3868" s="160" t="s">
        <v>264</v>
      </c>
      <c r="E3868" s="168" t="s">
        <v>3</v>
      </c>
      <c r="F3868" s="169" t="s">
        <v>8355</v>
      </c>
      <c r="H3868" s="168" t="s">
        <v>3</v>
      </c>
      <c r="I3868" s="170"/>
      <c r="L3868" s="167"/>
      <c r="M3868" s="171"/>
      <c r="N3868" s="172"/>
      <c r="O3868" s="172"/>
      <c r="P3868" s="172"/>
      <c r="Q3868" s="172"/>
      <c r="R3868" s="172"/>
      <c r="S3868" s="172"/>
      <c r="T3868" s="173"/>
      <c r="AT3868" s="168" t="s">
        <v>264</v>
      </c>
      <c r="AU3868" s="168" t="s">
        <v>82</v>
      </c>
      <c r="AV3868" s="13" t="s">
        <v>80</v>
      </c>
      <c r="AW3868" s="13" t="s">
        <v>34</v>
      </c>
      <c r="AX3868" s="13" t="s">
        <v>73</v>
      </c>
      <c r="AY3868" s="168" t="s">
        <v>252</v>
      </c>
    </row>
    <row r="3869" spans="2:51" s="14" customFormat="1" ht="11.25">
      <c r="B3869" s="174"/>
      <c r="D3869" s="160" t="s">
        <v>264</v>
      </c>
      <c r="E3869" s="175" t="s">
        <v>3</v>
      </c>
      <c r="F3869" s="176" t="s">
        <v>80</v>
      </c>
      <c r="H3869" s="177">
        <v>1</v>
      </c>
      <c r="I3869" s="178"/>
      <c r="L3869" s="174"/>
      <c r="M3869" s="179"/>
      <c r="N3869" s="180"/>
      <c r="O3869" s="180"/>
      <c r="P3869" s="180"/>
      <c r="Q3869" s="180"/>
      <c r="R3869" s="180"/>
      <c r="S3869" s="180"/>
      <c r="T3869" s="181"/>
      <c r="AT3869" s="175" t="s">
        <v>264</v>
      </c>
      <c r="AU3869" s="175" t="s">
        <v>82</v>
      </c>
      <c r="AV3869" s="14" t="s">
        <v>82</v>
      </c>
      <c r="AW3869" s="14" t="s">
        <v>34</v>
      </c>
      <c r="AX3869" s="14" t="s">
        <v>73</v>
      </c>
      <c r="AY3869" s="175" t="s">
        <v>252</v>
      </c>
    </row>
    <row r="3870" spans="2:51" s="13" customFormat="1" ht="11.25">
      <c r="B3870" s="167"/>
      <c r="D3870" s="160" t="s">
        <v>264</v>
      </c>
      <c r="E3870" s="168" t="s">
        <v>3</v>
      </c>
      <c r="F3870" s="169" t="s">
        <v>8355</v>
      </c>
      <c r="H3870" s="168" t="s">
        <v>3</v>
      </c>
      <c r="I3870" s="170"/>
      <c r="L3870" s="167"/>
      <c r="M3870" s="171"/>
      <c r="N3870" s="172"/>
      <c r="O3870" s="172"/>
      <c r="P3870" s="172"/>
      <c r="Q3870" s="172"/>
      <c r="R3870" s="172"/>
      <c r="S3870" s="172"/>
      <c r="T3870" s="173"/>
      <c r="AT3870" s="168" t="s">
        <v>264</v>
      </c>
      <c r="AU3870" s="168" t="s">
        <v>82</v>
      </c>
      <c r="AV3870" s="13" t="s">
        <v>80</v>
      </c>
      <c r="AW3870" s="13" t="s">
        <v>34</v>
      </c>
      <c r="AX3870" s="13" t="s">
        <v>73</v>
      </c>
      <c r="AY3870" s="168" t="s">
        <v>252</v>
      </c>
    </row>
    <row r="3871" spans="2:51" s="14" customFormat="1" ht="11.25">
      <c r="B3871" s="174"/>
      <c r="D3871" s="160" t="s">
        <v>264</v>
      </c>
      <c r="E3871" s="175" t="s">
        <v>3</v>
      </c>
      <c r="F3871" s="176" t="s">
        <v>80</v>
      </c>
      <c r="H3871" s="177">
        <v>1</v>
      </c>
      <c r="I3871" s="178"/>
      <c r="L3871" s="174"/>
      <c r="M3871" s="179"/>
      <c r="N3871" s="180"/>
      <c r="O3871" s="180"/>
      <c r="P3871" s="180"/>
      <c r="Q3871" s="180"/>
      <c r="R3871" s="180"/>
      <c r="S3871" s="180"/>
      <c r="T3871" s="181"/>
      <c r="AT3871" s="175" t="s">
        <v>264</v>
      </c>
      <c r="AU3871" s="175" t="s">
        <v>82</v>
      </c>
      <c r="AV3871" s="14" t="s">
        <v>82</v>
      </c>
      <c r="AW3871" s="14" t="s">
        <v>34</v>
      </c>
      <c r="AX3871" s="14" t="s">
        <v>73</v>
      </c>
      <c r="AY3871" s="175" t="s">
        <v>252</v>
      </c>
    </row>
    <row r="3872" spans="2:51" s="13" customFormat="1" ht="11.25">
      <c r="B3872" s="167"/>
      <c r="D3872" s="160" t="s">
        <v>264</v>
      </c>
      <c r="E3872" s="168" t="s">
        <v>3</v>
      </c>
      <c r="F3872" s="169" t="s">
        <v>8355</v>
      </c>
      <c r="H3872" s="168" t="s">
        <v>3</v>
      </c>
      <c r="I3872" s="170"/>
      <c r="L3872" s="167"/>
      <c r="M3872" s="171"/>
      <c r="N3872" s="172"/>
      <c r="O3872" s="172"/>
      <c r="P3872" s="172"/>
      <c r="Q3872" s="172"/>
      <c r="R3872" s="172"/>
      <c r="S3872" s="172"/>
      <c r="T3872" s="173"/>
      <c r="AT3872" s="168" t="s">
        <v>264</v>
      </c>
      <c r="AU3872" s="168" t="s">
        <v>82</v>
      </c>
      <c r="AV3872" s="13" t="s">
        <v>80</v>
      </c>
      <c r="AW3872" s="13" t="s">
        <v>34</v>
      </c>
      <c r="AX3872" s="13" t="s">
        <v>73</v>
      </c>
      <c r="AY3872" s="168" t="s">
        <v>252</v>
      </c>
    </row>
    <row r="3873" spans="2:51" s="14" customFormat="1" ht="11.25">
      <c r="B3873" s="174"/>
      <c r="D3873" s="160" t="s">
        <v>264</v>
      </c>
      <c r="E3873" s="175" t="s">
        <v>3</v>
      </c>
      <c r="F3873" s="176" t="s">
        <v>80</v>
      </c>
      <c r="H3873" s="177">
        <v>1</v>
      </c>
      <c r="I3873" s="178"/>
      <c r="L3873" s="174"/>
      <c r="M3873" s="179"/>
      <c r="N3873" s="180"/>
      <c r="O3873" s="180"/>
      <c r="P3873" s="180"/>
      <c r="Q3873" s="180"/>
      <c r="R3873" s="180"/>
      <c r="S3873" s="180"/>
      <c r="T3873" s="181"/>
      <c r="AT3873" s="175" t="s">
        <v>264</v>
      </c>
      <c r="AU3873" s="175" t="s">
        <v>82</v>
      </c>
      <c r="AV3873" s="14" t="s">
        <v>82</v>
      </c>
      <c r="AW3873" s="14" t="s">
        <v>34</v>
      </c>
      <c r="AX3873" s="14" t="s">
        <v>73</v>
      </c>
      <c r="AY3873" s="175" t="s">
        <v>252</v>
      </c>
    </row>
    <row r="3874" spans="2:51" s="13" customFormat="1" ht="11.25">
      <c r="B3874" s="167"/>
      <c r="D3874" s="160" t="s">
        <v>264</v>
      </c>
      <c r="E3874" s="168" t="s">
        <v>3</v>
      </c>
      <c r="F3874" s="169" t="s">
        <v>8355</v>
      </c>
      <c r="H3874" s="168" t="s">
        <v>3</v>
      </c>
      <c r="I3874" s="170"/>
      <c r="L3874" s="167"/>
      <c r="M3874" s="171"/>
      <c r="N3874" s="172"/>
      <c r="O3874" s="172"/>
      <c r="P3874" s="172"/>
      <c r="Q3874" s="172"/>
      <c r="R3874" s="172"/>
      <c r="S3874" s="172"/>
      <c r="T3874" s="173"/>
      <c r="AT3874" s="168" t="s">
        <v>264</v>
      </c>
      <c r="AU3874" s="168" t="s">
        <v>82</v>
      </c>
      <c r="AV3874" s="13" t="s">
        <v>80</v>
      </c>
      <c r="AW3874" s="13" t="s">
        <v>34</v>
      </c>
      <c r="AX3874" s="13" t="s">
        <v>73</v>
      </c>
      <c r="AY3874" s="168" t="s">
        <v>252</v>
      </c>
    </row>
    <row r="3875" spans="2:51" s="14" customFormat="1" ht="11.25">
      <c r="B3875" s="174"/>
      <c r="D3875" s="160" t="s">
        <v>264</v>
      </c>
      <c r="E3875" s="175" t="s">
        <v>3</v>
      </c>
      <c r="F3875" s="176" t="s">
        <v>80</v>
      </c>
      <c r="H3875" s="177">
        <v>1</v>
      </c>
      <c r="I3875" s="178"/>
      <c r="L3875" s="174"/>
      <c r="M3875" s="179"/>
      <c r="N3875" s="180"/>
      <c r="O3875" s="180"/>
      <c r="P3875" s="180"/>
      <c r="Q3875" s="180"/>
      <c r="R3875" s="180"/>
      <c r="S3875" s="180"/>
      <c r="T3875" s="181"/>
      <c r="AT3875" s="175" t="s">
        <v>264</v>
      </c>
      <c r="AU3875" s="175" t="s">
        <v>82</v>
      </c>
      <c r="AV3875" s="14" t="s">
        <v>82</v>
      </c>
      <c r="AW3875" s="14" t="s">
        <v>34</v>
      </c>
      <c r="AX3875" s="14" t="s">
        <v>73</v>
      </c>
      <c r="AY3875" s="175" t="s">
        <v>252</v>
      </c>
    </row>
    <row r="3876" spans="2:51" s="13" customFormat="1" ht="11.25">
      <c r="B3876" s="167"/>
      <c r="D3876" s="160" t="s">
        <v>264</v>
      </c>
      <c r="E3876" s="168" t="s">
        <v>3</v>
      </c>
      <c r="F3876" s="169" t="s">
        <v>8356</v>
      </c>
      <c r="H3876" s="168" t="s">
        <v>3</v>
      </c>
      <c r="I3876" s="170"/>
      <c r="L3876" s="167"/>
      <c r="M3876" s="171"/>
      <c r="N3876" s="172"/>
      <c r="O3876" s="172"/>
      <c r="P3876" s="172"/>
      <c r="Q3876" s="172"/>
      <c r="R3876" s="172"/>
      <c r="S3876" s="172"/>
      <c r="T3876" s="173"/>
      <c r="AT3876" s="168" t="s">
        <v>264</v>
      </c>
      <c r="AU3876" s="168" t="s">
        <v>82</v>
      </c>
      <c r="AV3876" s="13" t="s">
        <v>80</v>
      </c>
      <c r="AW3876" s="13" t="s">
        <v>34</v>
      </c>
      <c r="AX3876" s="13" t="s">
        <v>73</v>
      </c>
      <c r="AY3876" s="168" t="s">
        <v>252</v>
      </c>
    </row>
    <row r="3877" spans="2:51" s="14" customFormat="1" ht="11.25">
      <c r="B3877" s="174"/>
      <c r="D3877" s="160" t="s">
        <v>264</v>
      </c>
      <c r="E3877" s="175" t="s">
        <v>3</v>
      </c>
      <c r="F3877" s="176" t="s">
        <v>80</v>
      </c>
      <c r="H3877" s="177">
        <v>1</v>
      </c>
      <c r="I3877" s="178"/>
      <c r="L3877" s="174"/>
      <c r="M3877" s="179"/>
      <c r="N3877" s="180"/>
      <c r="O3877" s="180"/>
      <c r="P3877" s="180"/>
      <c r="Q3877" s="180"/>
      <c r="R3877" s="180"/>
      <c r="S3877" s="180"/>
      <c r="T3877" s="181"/>
      <c r="AT3877" s="175" t="s">
        <v>264</v>
      </c>
      <c r="AU3877" s="175" t="s">
        <v>82</v>
      </c>
      <c r="AV3877" s="14" t="s">
        <v>82</v>
      </c>
      <c r="AW3877" s="14" t="s">
        <v>34</v>
      </c>
      <c r="AX3877" s="14" t="s">
        <v>73</v>
      </c>
      <c r="AY3877" s="175" t="s">
        <v>252</v>
      </c>
    </row>
    <row r="3878" spans="2:51" s="13" customFormat="1" ht="11.25">
      <c r="B3878" s="167"/>
      <c r="D3878" s="160" t="s">
        <v>264</v>
      </c>
      <c r="E3878" s="168" t="s">
        <v>3</v>
      </c>
      <c r="F3878" s="169" t="s">
        <v>8356</v>
      </c>
      <c r="H3878" s="168" t="s">
        <v>3</v>
      </c>
      <c r="I3878" s="170"/>
      <c r="L3878" s="167"/>
      <c r="M3878" s="171"/>
      <c r="N3878" s="172"/>
      <c r="O3878" s="172"/>
      <c r="P3878" s="172"/>
      <c r="Q3878" s="172"/>
      <c r="R3878" s="172"/>
      <c r="S3878" s="172"/>
      <c r="T3878" s="173"/>
      <c r="AT3878" s="168" t="s">
        <v>264</v>
      </c>
      <c r="AU3878" s="168" t="s">
        <v>82</v>
      </c>
      <c r="AV3878" s="13" t="s">
        <v>80</v>
      </c>
      <c r="AW3878" s="13" t="s">
        <v>34</v>
      </c>
      <c r="AX3878" s="13" t="s">
        <v>73</v>
      </c>
      <c r="AY3878" s="168" t="s">
        <v>252</v>
      </c>
    </row>
    <row r="3879" spans="2:51" s="14" customFormat="1" ht="11.25">
      <c r="B3879" s="174"/>
      <c r="D3879" s="160" t="s">
        <v>264</v>
      </c>
      <c r="E3879" s="175" t="s">
        <v>3</v>
      </c>
      <c r="F3879" s="176" t="s">
        <v>80</v>
      </c>
      <c r="H3879" s="177">
        <v>1</v>
      </c>
      <c r="I3879" s="178"/>
      <c r="L3879" s="174"/>
      <c r="M3879" s="179"/>
      <c r="N3879" s="180"/>
      <c r="O3879" s="180"/>
      <c r="P3879" s="180"/>
      <c r="Q3879" s="180"/>
      <c r="R3879" s="180"/>
      <c r="S3879" s="180"/>
      <c r="T3879" s="181"/>
      <c r="AT3879" s="175" t="s">
        <v>264</v>
      </c>
      <c r="AU3879" s="175" t="s">
        <v>82</v>
      </c>
      <c r="AV3879" s="14" t="s">
        <v>82</v>
      </c>
      <c r="AW3879" s="14" t="s">
        <v>34</v>
      </c>
      <c r="AX3879" s="14" t="s">
        <v>73</v>
      </c>
      <c r="AY3879" s="175" t="s">
        <v>252</v>
      </c>
    </row>
    <row r="3880" spans="2:51" s="13" customFormat="1" ht="11.25">
      <c r="B3880" s="167"/>
      <c r="D3880" s="160" t="s">
        <v>264</v>
      </c>
      <c r="E3880" s="168" t="s">
        <v>3</v>
      </c>
      <c r="F3880" s="169" t="s">
        <v>8356</v>
      </c>
      <c r="H3880" s="168" t="s">
        <v>3</v>
      </c>
      <c r="I3880" s="170"/>
      <c r="L3880" s="167"/>
      <c r="M3880" s="171"/>
      <c r="N3880" s="172"/>
      <c r="O3880" s="172"/>
      <c r="P3880" s="172"/>
      <c r="Q3880" s="172"/>
      <c r="R3880" s="172"/>
      <c r="S3880" s="172"/>
      <c r="T3880" s="173"/>
      <c r="AT3880" s="168" t="s">
        <v>264</v>
      </c>
      <c r="AU3880" s="168" t="s">
        <v>82</v>
      </c>
      <c r="AV3880" s="13" t="s">
        <v>80</v>
      </c>
      <c r="AW3880" s="13" t="s">
        <v>34</v>
      </c>
      <c r="AX3880" s="13" t="s">
        <v>73</v>
      </c>
      <c r="AY3880" s="168" t="s">
        <v>252</v>
      </c>
    </row>
    <row r="3881" spans="2:51" s="14" customFormat="1" ht="11.25">
      <c r="B3881" s="174"/>
      <c r="D3881" s="160" t="s">
        <v>264</v>
      </c>
      <c r="E3881" s="175" t="s">
        <v>3</v>
      </c>
      <c r="F3881" s="176" t="s">
        <v>80</v>
      </c>
      <c r="H3881" s="177">
        <v>1</v>
      </c>
      <c r="I3881" s="178"/>
      <c r="L3881" s="174"/>
      <c r="M3881" s="179"/>
      <c r="N3881" s="180"/>
      <c r="O3881" s="180"/>
      <c r="P3881" s="180"/>
      <c r="Q3881" s="180"/>
      <c r="R3881" s="180"/>
      <c r="S3881" s="180"/>
      <c r="T3881" s="181"/>
      <c r="AT3881" s="175" t="s">
        <v>264</v>
      </c>
      <c r="AU3881" s="175" t="s">
        <v>82</v>
      </c>
      <c r="AV3881" s="14" t="s">
        <v>82</v>
      </c>
      <c r="AW3881" s="14" t="s">
        <v>34</v>
      </c>
      <c r="AX3881" s="14" t="s">
        <v>73</v>
      </c>
      <c r="AY3881" s="175" t="s">
        <v>252</v>
      </c>
    </row>
    <row r="3882" spans="2:51" s="13" customFormat="1" ht="11.25">
      <c r="B3882" s="167"/>
      <c r="D3882" s="160" t="s">
        <v>264</v>
      </c>
      <c r="E3882" s="168" t="s">
        <v>3</v>
      </c>
      <c r="F3882" s="169" t="s">
        <v>8357</v>
      </c>
      <c r="H3882" s="168" t="s">
        <v>3</v>
      </c>
      <c r="I3882" s="170"/>
      <c r="L3882" s="167"/>
      <c r="M3882" s="171"/>
      <c r="N3882" s="172"/>
      <c r="O3882" s="172"/>
      <c r="P3882" s="172"/>
      <c r="Q3882" s="172"/>
      <c r="R3882" s="172"/>
      <c r="S3882" s="172"/>
      <c r="T3882" s="173"/>
      <c r="AT3882" s="168" t="s">
        <v>264</v>
      </c>
      <c r="AU3882" s="168" t="s">
        <v>82</v>
      </c>
      <c r="AV3882" s="13" t="s">
        <v>80</v>
      </c>
      <c r="AW3882" s="13" t="s">
        <v>34</v>
      </c>
      <c r="AX3882" s="13" t="s">
        <v>73</v>
      </c>
      <c r="AY3882" s="168" t="s">
        <v>252</v>
      </c>
    </row>
    <row r="3883" spans="2:51" s="14" customFormat="1" ht="11.25">
      <c r="B3883" s="174"/>
      <c r="D3883" s="160" t="s">
        <v>264</v>
      </c>
      <c r="E3883" s="175" t="s">
        <v>3</v>
      </c>
      <c r="F3883" s="176" t="s">
        <v>80</v>
      </c>
      <c r="H3883" s="177">
        <v>1</v>
      </c>
      <c r="I3883" s="178"/>
      <c r="L3883" s="174"/>
      <c r="M3883" s="179"/>
      <c r="N3883" s="180"/>
      <c r="O3883" s="180"/>
      <c r="P3883" s="180"/>
      <c r="Q3883" s="180"/>
      <c r="R3883" s="180"/>
      <c r="S3883" s="180"/>
      <c r="T3883" s="181"/>
      <c r="AT3883" s="175" t="s">
        <v>264</v>
      </c>
      <c r="AU3883" s="175" t="s">
        <v>82</v>
      </c>
      <c r="AV3883" s="14" t="s">
        <v>82</v>
      </c>
      <c r="AW3883" s="14" t="s">
        <v>34</v>
      </c>
      <c r="AX3883" s="14" t="s">
        <v>73</v>
      </c>
      <c r="AY3883" s="175" t="s">
        <v>252</v>
      </c>
    </row>
    <row r="3884" spans="2:51" s="13" customFormat="1" ht="11.25">
      <c r="B3884" s="167"/>
      <c r="D3884" s="160" t="s">
        <v>264</v>
      </c>
      <c r="E3884" s="168" t="s">
        <v>3</v>
      </c>
      <c r="F3884" s="169" t="s">
        <v>8357</v>
      </c>
      <c r="H3884" s="168" t="s">
        <v>3</v>
      </c>
      <c r="I3884" s="170"/>
      <c r="L3884" s="167"/>
      <c r="M3884" s="171"/>
      <c r="N3884" s="172"/>
      <c r="O3884" s="172"/>
      <c r="P3884" s="172"/>
      <c r="Q3884" s="172"/>
      <c r="R3884" s="172"/>
      <c r="S3884" s="172"/>
      <c r="T3884" s="173"/>
      <c r="AT3884" s="168" t="s">
        <v>264</v>
      </c>
      <c r="AU3884" s="168" t="s">
        <v>82</v>
      </c>
      <c r="AV3884" s="13" t="s">
        <v>80</v>
      </c>
      <c r="AW3884" s="13" t="s">
        <v>34</v>
      </c>
      <c r="AX3884" s="13" t="s">
        <v>73</v>
      </c>
      <c r="AY3884" s="168" t="s">
        <v>252</v>
      </c>
    </row>
    <row r="3885" spans="2:51" s="14" customFormat="1" ht="11.25">
      <c r="B3885" s="174"/>
      <c r="D3885" s="160" t="s">
        <v>264</v>
      </c>
      <c r="E3885" s="175" t="s">
        <v>3</v>
      </c>
      <c r="F3885" s="176" t="s">
        <v>80</v>
      </c>
      <c r="H3885" s="177">
        <v>1</v>
      </c>
      <c r="I3885" s="178"/>
      <c r="L3885" s="174"/>
      <c r="M3885" s="179"/>
      <c r="N3885" s="180"/>
      <c r="O3885" s="180"/>
      <c r="P3885" s="180"/>
      <c r="Q3885" s="180"/>
      <c r="R3885" s="180"/>
      <c r="S3885" s="180"/>
      <c r="T3885" s="181"/>
      <c r="AT3885" s="175" t="s">
        <v>264</v>
      </c>
      <c r="AU3885" s="175" t="s">
        <v>82</v>
      </c>
      <c r="AV3885" s="14" t="s">
        <v>82</v>
      </c>
      <c r="AW3885" s="14" t="s">
        <v>34</v>
      </c>
      <c r="AX3885" s="14" t="s">
        <v>73</v>
      </c>
      <c r="AY3885" s="175" t="s">
        <v>252</v>
      </c>
    </row>
    <row r="3886" spans="2:51" s="13" customFormat="1" ht="11.25">
      <c r="B3886" s="167"/>
      <c r="D3886" s="160" t="s">
        <v>264</v>
      </c>
      <c r="E3886" s="168" t="s">
        <v>3</v>
      </c>
      <c r="F3886" s="169" t="s">
        <v>8357</v>
      </c>
      <c r="H3886" s="168" t="s">
        <v>3</v>
      </c>
      <c r="I3886" s="170"/>
      <c r="L3886" s="167"/>
      <c r="M3886" s="171"/>
      <c r="N3886" s="172"/>
      <c r="O3886" s="172"/>
      <c r="P3886" s="172"/>
      <c r="Q3886" s="172"/>
      <c r="R3886" s="172"/>
      <c r="S3886" s="172"/>
      <c r="T3886" s="173"/>
      <c r="AT3886" s="168" t="s">
        <v>264</v>
      </c>
      <c r="AU3886" s="168" t="s">
        <v>82</v>
      </c>
      <c r="AV3886" s="13" t="s">
        <v>80</v>
      </c>
      <c r="AW3886" s="13" t="s">
        <v>34</v>
      </c>
      <c r="AX3886" s="13" t="s">
        <v>73</v>
      </c>
      <c r="AY3886" s="168" t="s">
        <v>252</v>
      </c>
    </row>
    <row r="3887" spans="2:51" s="14" customFormat="1" ht="11.25">
      <c r="B3887" s="174"/>
      <c r="D3887" s="160" t="s">
        <v>264</v>
      </c>
      <c r="E3887" s="175" t="s">
        <v>3</v>
      </c>
      <c r="F3887" s="176" t="s">
        <v>80</v>
      </c>
      <c r="H3887" s="177">
        <v>1</v>
      </c>
      <c r="I3887" s="178"/>
      <c r="L3887" s="174"/>
      <c r="M3887" s="179"/>
      <c r="N3887" s="180"/>
      <c r="O3887" s="180"/>
      <c r="P3887" s="180"/>
      <c r="Q3887" s="180"/>
      <c r="R3887" s="180"/>
      <c r="S3887" s="180"/>
      <c r="T3887" s="181"/>
      <c r="AT3887" s="175" t="s">
        <v>264</v>
      </c>
      <c r="AU3887" s="175" t="s">
        <v>82</v>
      </c>
      <c r="AV3887" s="14" t="s">
        <v>82</v>
      </c>
      <c r="AW3887" s="14" t="s">
        <v>34</v>
      </c>
      <c r="AX3887" s="14" t="s">
        <v>73</v>
      </c>
      <c r="AY3887" s="175" t="s">
        <v>252</v>
      </c>
    </row>
    <row r="3888" spans="2:51" s="13" customFormat="1" ht="11.25">
      <c r="B3888" s="167"/>
      <c r="D3888" s="160" t="s">
        <v>264</v>
      </c>
      <c r="E3888" s="168" t="s">
        <v>3</v>
      </c>
      <c r="F3888" s="169" t="s">
        <v>8358</v>
      </c>
      <c r="H3888" s="168" t="s">
        <v>3</v>
      </c>
      <c r="I3888" s="170"/>
      <c r="L3888" s="167"/>
      <c r="M3888" s="171"/>
      <c r="N3888" s="172"/>
      <c r="O3888" s="172"/>
      <c r="P3888" s="172"/>
      <c r="Q3888" s="172"/>
      <c r="R3888" s="172"/>
      <c r="S3888" s="172"/>
      <c r="T3888" s="173"/>
      <c r="AT3888" s="168" t="s">
        <v>264</v>
      </c>
      <c r="AU3888" s="168" t="s">
        <v>82</v>
      </c>
      <c r="AV3888" s="13" t="s">
        <v>80</v>
      </c>
      <c r="AW3888" s="13" t="s">
        <v>34</v>
      </c>
      <c r="AX3888" s="13" t="s">
        <v>73</v>
      </c>
      <c r="AY3888" s="168" t="s">
        <v>252</v>
      </c>
    </row>
    <row r="3889" spans="2:51" s="14" customFormat="1" ht="11.25">
      <c r="B3889" s="174"/>
      <c r="D3889" s="160" t="s">
        <v>264</v>
      </c>
      <c r="E3889" s="175" t="s">
        <v>3</v>
      </c>
      <c r="F3889" s="176" t="s">
        <v>80</v>
      </c>
      <c r="H3889" s="177">
        <v>1</v>
      </c>
      <c r="I3889" s="178"/>
      <c r="L3889" s="174"/>
      <c r="M3889" s="179"/>
      <c r="N3889" s="180"/>
      <c r="O3889" s="180"/>
      <c r="P3889" s="180"/>
      <c r="Q3889" s="180"/>
      <c r="R3889" s="180"/>
      <c r="S3889" s="180"/>
      <c r="T3889" s="181"/>
      <c r="AT3889" s="175" t="s">
        <v>264</v>
      </c>
      <c r="AU3889" s="175" t="s">
        <v>82</v>
      </c>
      <c r="AV3889" s="14" t="s">
        <v>82</v>
      </c>
      <c r="AW3889" s="14" t="s">
        <v>34</v>
      </c>
      <c r="AX3889" s="14" t="s">
        <v>73</v>
      </c>
      <c r="AY3889" s="175" t="s">
        <v>252</v>
      </c>
    </row>
    <row r="3890" spans="2:51" s="13" customFormat="1" ht="11.25">
      <c r="B3890" s="167"/>
      <c r="D3890" s="160" t="s">
        <v>264</v>
      </c>
      <c r="E3890" s="168" t="s">
        <v>3</v>
      </c>
      <c r="F3890" s="169" t="s">
        <v>8358</v>
      </c>
      <c r="H3890" s="168" t="s">
        <v>3</v>
      </c>
      <c r="I3890" s="170"/>
      <c r="L3890" s="167"/>
      <c r="M3890" s="171"/>
      <c r="N3890" s="172"/>
      <c r="O3890" s="172"/>
      <c r="P3890" s="172"/>
      <c r="Q3890" s="172"/>
      <c r="R3890" s="172"/>
      <c r="S3890" s="172"/>
      <c r="T3890" s="173"/>
      <c r="AT3890" s="168" t="s">
        <v>264</v>
      </c>
      <c r="AU3890" s="168" t="s">
        <v>82</v>
      </c>
      <c r="AV3890" s="13" t="s">
        <v>80</v>
      </c>
      <c r="AW3890" s="13" t="s">
        <v>34</v>
      </c>
      <c r="AX3890" s="13" t="s">
        <v>73</v>
      </c>
      <c r="AY3890" s="168" t="s">
        <v>252</v>
      </c>
    </row>
    <row r="3891" spans="2:51" s="14" customFormat="1" ht="11.25">
      <c r="B3891" s="174"/>
      <c r="D3891" s="160" t="s">
        <v>264</v>
      </c>
      <c r="E3891" s="175" t="s">
        <v>3</v>
      </c>
      <c r="F3891" s="176" t="s">
        <v>80</v>
      </c>
      <c r="H3891" s="177">
        <v>1</v>
      </c>
      <c r="I3891" s="178"/>
      <c r="L3891" s="174"/>
      <c r="M3891" s="179"/>
      <c r="N3891" s="180"/>
      <c r="O3891" s="180"/>
      <c r="P3891" s="180"/>
      <c r="Q3891" s="180"/>
      <c r="R3891" s="180"/>
      <c r="S3891" s="180"/>
      <c r="T3891" s="181"/>
      <c r="AT3891" s="175" t="s">
        <v>264</v>
      </c>
      <c r="AU3891" s="175" t="s">
        <v>82</v>
      </c>
      <c r="AV3891" s="14" t="s">
        <v>82</v>
      </c>
      <c r="AW3891" s="14" t="s">
        <v>34</v>
      </c>
      <c r="AX3891" s="14" t="s">
        <v>73</v>
      </c>
      <c r="AY3891" s="175" t="s">
        <v>252</v>
      </c>
    </row>
    <row r="3892" spans="2:51" s="13" customFormat="1" ht="11.25">
      <c r="B3892" s="167"/>
      <c r="D3892" s="160" t="s">
        <v>264</v>
      </c>
      <c r="E3892" s="168" t="s">
        <v>3</v>
      </c>
      <c r="F3892" s="169" t="s">
        <v>8358</v>
      </c>
      <c r="H3892" s="168" t="s">
        <v>3</v>
      </c>
      <c r="I3892" s="170"/>
      <c r="L3892" s="167"/>
      <c r="M3892" s="171"/>
      <c r="N3892" s="172"/>
      <c r="O3892" s="172"/>
      <c r="P3892" s="172"/>
      <c r="Q3892" s="172"/>
      <c r="R3892" s="172"/>
      <c r="S3892" s="172"/>
      <c r="T3892" s="173"/>
      <c r="AT3892" s="168" t="s">
        <v>264</v>
      </c>
      <c r="AU3892" s="168" t="s">
        <v>82</v>
      </c>
      <c r="AV3892" s="13" t="s">
        <v>80</v>
      </c>
      <c r="AW3892" s="13" t="s">
        <v>34</v>
      </c>
      <c r="AX3892" s="13" t="s">
        <v>73</v>
      </c>
      <c r="AY3892" s="168" t="s">
        <v>252</v>
      </c>
    </row>
    <row r="3893" spans="2:51" s="14" customFormat="1" ht="11.25">
      <c r="B3893" s="174"/>
      <c r="D3893" s="160" t="s">
        <v>264</v>
      </c>
      <c r="E3893" s="175" t="s">
        <v>3</v>
      </c>
      <c r="F3893" s="176" t="s">
        <v>80</v>
      </c>
      <c r="H3893" s="177">
        <v>1</v>
      </c>
      <c r="I3893" s="178"/>
      <c r="L3893" s="174"/>
      <c r="M3893" s="179"/>
      <c r="N3893" s="180"/>
      <c r="O3893" s="180"/>
      <c r="P3893" s="180"/>
      <c r="Q3893" s="180"/>
      <c r="R3893" s="180"/>
      <c r="S3893" s="180"/>
      <c r="T3893" s="181"/>
      <c r="AT3893" s="175" t="s">
        <v>264</v>
      </c>
      <c r="AU3893" s="175" t="s">
        <v>82</v>
      </c>
      <c r="AV3893" s="14" t="s">
        <v>82</v>
      </c>
      <c r="AW3893" s="14" t="s">
        <v>34</v>
      </c>
      <c r="AX3893" s="14" t="s">
        <v>73</v>
      </c>
      <c r="AY3893" s="175" t="s">
        <v>252</v>
      </c>
    </row>
    <row r="3894" spans="2:51" s="13" customFormat="1" ht="11.25">
      <c r="B3894" s="167"/>
      <c r="D3894" s="160" t="s">
        <v>264</v>
      </c>
      <c r="E3894" s="168" t="s">
        <v>3</v>
      </c>
      <c r="F3894" s="169" t="s">
        <v>8359</v>
      </c>
      <c r="H3894" s="168" t="s">
        <v>3</v>
      </c>
      <c r="I3894" s="170"/>
      <c r="L3894" s="167"/>
      <c r="M3894" s="171"/>
      <c r="N3894" s="172"/>
      <c r="O3894" s="172"/>
      <c r="P3894" s="172"/>
      <c r="Q3894" s="172"/>
      <c r="R3894" s="172"/>
      <c r="S3894" s="172"/>
      <c r="T3894" s="173"/>
      <c r="AT3894" s="168" t="s">
        <v>264</v>
      </c>
      <c r="AU3894" s="168" t="s">
        <v>82</v>
      </c>
      <c r="AV3894" s="13" t="s">
        <v>80</v>
      </c>
      <c r="AW3894" s="13" t="s">
        <v>34</v>
      </c>
      <c r="AX3894" s="13" t="s">
        <v>73</v>
      </c>
      <c r="AY3894" s="168" t="s">
        <v>252</v>
      </c>
    </row>
    <row r="3895" spans="2:51" s="14" customFormat="1" ht="11.25">
      <c r="B3895" s="174"/>
      <c r="D3895" s="160" t="s">
        <v>264</v>
      </c>
      <c r="E3895" s="175" t="s">
        <v>3</v>
      </c>
      <c r="F3895" s="176" t="s">
        <v>80</v>
      </c>
      <c r="H3895" s="177">
        <v>1</v>
      </c>
      <c r="I3895" s="178"/>
      <c r="L3895" s="174"/>
      <c r="M3895" s="179"/>
      <c r="N3895" s="180"/>
      <c r="O3895" s="180"/>
      <c r="P3895" s="180"/>
      <c r="Q3895" s="180"/>
      <c r="R3895" s="180"/>
      <c r="S3895" s="180"/>
      <c r="T3895" s="181"/>
      <c r="AT3895" s="175" t="s">
        <v>264</v>
      </c>
      <c r="AU3895" s="175" t="s">
        <v>82</v>
      </c>
      <c r="AV3895" s="14" t="s">
        <v>82</v>
      </c>
      <c r="AW3895" s="14" t="s">
        <v>34</v>
      </c>
      <c r="AX3895" s="14" t="s">
        <v>73</v>
      </c>
      <c r="AY3895" s="175" t="s">
        <v>252</v>
      </c>
    </row>
    <row r="3896" spans="2:51" s="13" customFormat="1" ht="11.25">
      <c r="B3896" s="167"/>
      <c r="D3896" s="160" t="s">
        <v>264</v>
      </c>
      <c r="E3896" s="168" t="s">
        <v>3</v>
      </c>
      <c r="F3896" s="169" t="s">
        <v>8359</v>
      </c>
      <c r="H3896" s="168" t="s">
        <v>3</v>
      </c>
      <c r="I3896" s="170"/>
      <c r="L3896" s="167"/>
      <c r="M3896" s="171"/>
      <c r="N3896" s="172"/>
      <c r="O3896" s="172"/>
      <c r="P3896" s="172"/>
      <c r="Q3896" s="172"/>
      <c r="R3896" s="172"/>
      <c r="S3896" s="172"/>
      <c r="T3896" s="173"/>
      <c r="AT3896" s="168" t="s">
        <v>264</v>
      </c>
      <c r="AU3896" s="168" t="s">
        <v>82</v>
      </c>
      <c r="AV3896" s="13" t="s">
        <v>80</v>
      </c>
      <c r="AW3896" s="13" t="s">
        <v>34</v>
      </c>
      <c r="AX3896" s="13" t="s">
        <v>73</v>
      </c>
      <c r="AY3896" s="168" t="s">
        <v>252</v>
      </c>
    </row>
    <row r="3897" spans="2:51" s="14" customFormat="1" ht="11.25">
      <c r="B3897" s="174"/>
      <c r="D3897" s="160" t="s">
        <v>264</v>
      </c>
      <c r="E3897" s="175" t="s">
        <v>3</v>
      </c>
      <c r="F3897" s="176" t="s">
        <v>80</v>
      </c>
      <c r="H3897" s="177">
        <v>1</v>
      </c>
      <c r="I3897" s="178"/>
      <c r="L3897" s="174"/>
      <c r="M3897" s="179"/>
      <c r="N3897" s="180"/>
      <c r="O3897" s="180"/>
      <c r="P3897" s="180"/>
      <c r="Q3897" s="180"/>
      <c r="R3897" s="180"/>
      <c r="S3897" s="180"/>
      <c r="T3897" s="181"/>
      <c r="AT3897" s="175" t="s">
        <v>264</v>
      </c>
      <c r="AU3897" s="175" t="s">
        <v>82</v>
      </c>
      <c r="AV3897" s="14" t="s">
        <v>82</v>
      </c>
      <c r="AW3897" s="14" t="s">
        <v>34</v>
      </c>
      <c r="AX3897" s="14" t="s">
        <v>73</v>
      </c>
      <c r="AY3897" s="175" t="s">
        <v>252</v>
      </c>
    </row>
    <row r="3898" spans="2:51" s="13" customFormat="1" ht="11.25">
      <c r="B3898" s="167"/>
      <c r="D3898" s="160" t="s">
        <v>264</v>
      </c>
      <c r="E3898" s="168" t="s">
        <v>3</v>
      </c>
      <c r="F3898" s="169" t="s">
        <v>8359</v>
      </c>
      <c r="H3898" s="168" t="s">
        <v>3</v>
      </c>
      <c r="I3898" s="170"/>
      <c r="L3898" s="167"/>
      <c r="M3898" s="171"/>
      <c r="N3898" s="172"/>
      <c r="O3898" s="172"/>
      <c r="P3898" s="172"/>
      <c r="Q3898" s="172"/>
      <c r="R3898" s="172"/>
      <c r="S3898" s="172"/>
      <c r="T3898" s="173"/>
      <c r="AT3898" s="168" t="s">
        <v>264</v>
      </c>
      <c r="AU3898" s="168" t="s">
        <v>82</v>
      </c>
      <c r="AV3898" s="13" t="s">
        <v>80</v>
      </c>
      <c r="AW3898" s="13" t="s">
        <v>34</v>
      </c>
      <c r="AX3898" s="13" t="s">
        <v>73</v>
      </c>
      <c r="AY3898" s="168" t="s">
        <v>252</v>
      </c>
    </row>
    <row r="3899" spans="2:51" s="14" customFormat="1" ht="11.25">
      <c r="B3899" s="174"/>
      <c r="D3899" s="160" t="s">
        <v>264</v>
      </c>
      <c r="E3899" s="175" t="s">
        <v>3</v>
      </c>
      <c r="F3899" s="176" t="s">
        <v>80</v>
      </c>
      <c r="H3899" s="177">
        <v>1</v>
      </c>
      <c r="I3899" s="178"/>
      <c r="L3899" s="174"/>
      <c r="M3899" s="179"/>
      <c r="N3899" s="180"/>
      <c r="O3899" s="180"/>
      <c r="P3899" s="180"/>
      <c r="Q3899" s="180"/>
      <c r="R3899" s="180"/>
      <c r="S3899" s="180"/>
      <c r="T3899" s="181"/>
      <c r="AT3899" s="175" t="s">
        <v>264</v>
      </c>
      <c r="AU3899" s="175" t="s">
        <v>82</v>
      </c>
      <c r="AV3899" s="14" t="s">
        <v>82</v>
      </c>
      <c r="AW3899" s="14" t="s">
        <v>34</v>
      </c>
      <c r="AX3899" s="14" t="s">
        <v>73</v>
      </c>
      <c r="AY3899" s="175" t="s">
        <v>252</v>
      </c>
    </row>
    <row r="3900" spans="2:51" s="13" customFormat="1" ht="11.25">
      <c r="B3900" s="167"/>
      <c r="D3900" s="160" t="s">
        <v>264</v>
      </c>
      <c r="E3900" s="168" t="s">
        <v>3</v>
      </c>
      <c r="F3900" s="169" t="s">
        <v>8360</v>
      </c>
      <c r="H3900" s="168" t="s">
        <v>3</v>
      </c>
      <c r="I3900" s="170"/>
      <c r="L3900" s="167"/>
      <c r="M3900" s="171"/>
      <c r="N3900" s="172"/>
      <c r="O3900" s="172"/>
      <c r="P3900" s="172"/>
      <c r="Q3900" s="172"/>
      <c r="R3900" s="172"/>
      <c r="S3900" s="172"/>
      <c r="T3900" s="173"/>
      <c r="AT3900" s="168" t="s">
        <v>264</v>
      </c>
      <c r="AU3900" s="168" t="s">
        <v>82</v>
      </c>
      <c r="AV3900" s="13" t="s">
        <v>80</v>
      </c>
      <c r="AW3900" s="13" t="s">
        <v>34</v>
      </c>
      <c r="AX3900" s="13" t="s">
        <v>73</v>
      </c>
      <c r="AY3900" s="168" t="s">
        <v>252</v>
      </c>
    </row>
    <row r="3901" spans="2:51" s="14" customFormat="1" ht="11.25">
      <c r="B3901" s="174"/>
      <c r="D3901" s="160" t="s">
        <v>264</v>
      </c>
      <c r="E3901" s="175" t="s">
        <v>3</v>
      </c>
      <c r="F3901" s="176" t="s">
        <v>80</v>
      </c>
      <c r="H3901" s="177">
        <v>1</v>
      </c>
      <c r="I3901" s="178"/>
      <c r="L3901" s="174"/>
      <c r="M3901" s="179"/>
      <c r="N3901" s="180"/>
      <c r="O3901" s="180"/>
      <c r="P3901" s="180"/>
      <c r="Q3901" s="180"/>
      <c r="R3901" s="180"/>
      <c r="S3901" s="180"/>
      <c r="T3901" s="181"/>
      <c r="AT3901" s="175" t="s">
        <v>264</v>
      </c>
      <c r="AU3901" s="175" t="s">
        <v>82</v>
      </c>
      <c r="AV3901" s="14" t="s">
        <v>82</v>
      </c>
      <c r="AW3901" s="14" t="s">
        <v>34</v>
      </c>
      <c r="AX3901" s="14" t="s">
        <v>73</v>
      </c>
      <c r="AY3901" s="175" t="s">
        <v>252</v>
      </c>
    </row>
    <row r="3902" spans="2:51" s="13" customFormat="1" ht="11.25">
      <c r="B3902" s="167"/>
      <c r="D3902" s="160" t="s">
        <v>264</v>
      </c>
      <c r="E3902" s="168" t="s">
        <v>3</v>
      </c>
      <c r="F3902" s="169" t="s">
        <v>8360</v>
      </c>
      <c r="H3902" s="168" t="s">
        <v>3</v>
      </c>
      <c r="I3902" s="170"/>
      <c r="L3902" s="167"/>
      <c r="M3902" s="171"/>
      <c r="N3902" s="172"/>
      <c r="O3902" s="172"/>
      <c r="P3902" s="172"/>
      <c r="Q3902" s="172"/>
      <c r="R3902" s="172"/>
      <c r="S3902" s="172"/>
      <c r="T3902" s="173"/>
      <c r="AT3902" s="168" t="s">
        <v>264</v>
      </c>
      <c r="AU3902" s="168" t="s">
        <v>82</v>
      </c>
      <c r="AV3902" s="13" t="s">
        <v>80</v>
      </c>
      <c r="AW3902" s="13" t="s">
        <v>34</v>
      </c>
      <c r="AX3902" s="13" t="s">
        <v>73</v>
      </c>
      <c r="AY3902" s="168" t="s">
        <v>252</v>
      </c>
    </row>
    <row r="3903" spans="2:51" s="14" customFormat="1" ht="11.25">
      <c r="B3903" s="174"/>
      <c r="D3903" s="160" t="s">
        <v>264</v>
      </c>
      <c r="E3903" s="175" t="s">
        <v>3</v>
      </c>
      <c r="F3903" s="176" t="s">
        <v>80</v>
      </c>
      <c r="H3903" s="177">
        <v>1</v>
      </c>
      <c r="I3903" s="178"/>
      <c r="L3903" s="174"/>
      <c r="M3903" s="179"/>
      <c r="N3903" s="180"/>
      <c r="O3903" s="180"/>
      <c r="P3903" s="180"/>
      <c r="Q3903" s="180"/>
      <c r="R3903" s="180"/>
      <c r="S3903" s="180"/>
      <c r="T3903" s="181"/>
      <c r="AT3903" s="175" t="s">
        <v>264</v>
      </c>
      <c r="AU3903" s="175" t="s">
        <v>82</v>
      </c>
      <c r="AV3903" s="14" t="s">
        <v>82</v>
      </c>
      <c r="AW3903" s="14" t="s">
        <v>34</v>
      </c>
      <c r="AX3903" s="14" t="s">
        <v>73</v>
      </c>
      <c r="AY3903" s="175" t="s">
        <v>252</v>
      </c>
    </row>
    <row r="3904" spans="2:51" s="13" customFormat="1" ht="11.25">
      <c r="B3904" s="167"/>
      <c r="D3904" s="160" t="s">
        <v>264</v>
      </c>
      <c r="E3904" s="168" t="s">
        <v>3</v>
      </c>
      <c r="F3904" s="169" t="s">
        <v>8360</v>
      </c>
      <c r="H3904" s="168" t="s">
        <v>3</v>
      </c>
      <c r="I3904" s="170"/>
      <c r="L3904" s="167"/>
      <c r="M3904" s="171"/>
      <c r="N3904" s="172"/>
      <c r="O3904" s="172"/>
      <c r="P3904" s="172"/>
      <c r="Q3904" s="172"/>
      <c r="R3904" s="172"/>
      <c r="S3904" s="172"/>
      <c r="T3904" s="173"/>
      <c r="AT3904" s="168" t="s">
        <v>264</v>
      </c>
      <c r="AU3904" s="168" t="s">
        <v>82</v>
      </c>
      <c r="AV3904" s="13" t="s">
        <v>80</v>
      </c>
      <c r="AW3904" s="13" t="s">
        <v>34</v>
      </c>
      <c r="AX3904" s="13" t="s">
        <v>73</v>
      </c>
      <c r="AY3904" s="168" t="s">
        <v>252</v>
      </c>
    </row>
    <row r="3905" spans="2:51" s="14" customFormat="1" ht="11.25">
      <c r="B3905" s="174"/>
      <c r="D3905" s="160" t="s">
        <v>264</v>
      </c>
      <c r="E3905" s="175" t="s">
        <v>3</v>
      </c>
      <c r="F3905" s="176" t="s">
        <v>80</v>
      </c>
      <c r="H3905" s="177">
        <v>1</v>
      </c>
      <c r="I3905" s="178"/>
      <c r="L3905" s="174"/>
      <c r="M3905" s="179"/>
      <c r="N3905" s="180"/>
      <c r="O3905" s="180"/>
      <c r="P3905" s="180"/>
      <c r="Q3905" s="180"/>
      <c r="R3905" s="180"/>
      <c r="S3905" s="180"/>
      <c r="T3905" s="181"/>
      <c r="AT3905" s="175" t="s">
        <v>264</v>
      </c>
      <c r="AU3905" s="175" t="s">
        <v>82</v>
      </c>
      <c r="AV3905" s="14" t="s">
        <v>82</v>
      </c>
      <c r="AW3905" s="14" t="s">
        <v>34</v>
      </c>
      <c r="AX3905" s="14" t="s">
        <v>73</v>
      </c>
      <c r="AY3905" s="175" t="s">
        <v>252</v>
      </c>
    </row>
    <row r="3906" spans="2:51" s="13" customFormat="1" ht="11.25">
      <c r="B3906" s="167"/>
      <c r="D3906" s="160" t="s">
        <v>264</v>
      </c>
      <c r="E3906" s="168" t="s">
        <v>3</v>
      </c>
      <c r="F3906" s="169" t="s">
        <v>8360</v>
      </c>
      <c r="H3906" s="168" t="s">
        <v>3</v>
      </c>
      <c r="I3906" s="170"/>
      <c r="L3906" s="167"/>
      <c r="M3906" s="171"/>
      <c r="N3906" s="172"/>
      <c r="O3906" s="172"/>
      <c r="P3906" s="172"/>
      <c r="Q3906" s="172"/>
      <c r="R3906" s="172"/>
      <c r="S3906" s="172"/>
      <c r="T3906" s="173"/>
      <c r="AT3906" s="168" t="s">
        <v>264</v>
      </c>
      <c r="AU3906" s="168" t="s">
        <v>82</v>
      </c>
      <c r="AV3906" s="13" t="s">
        <v>80</v>
      </c>
      <c r="AW3906" s="13" t="s">
        <v>34</v>
      </c>
      <c r="AX3906" s="13" t="s">
        <v>73</v>
      </c>
      <c r="AY3906" s="168" t="s">
        <v>252</v>
      </c>
    </row>
    <row r="3907" spans="2:51" s="14" customFormat="1" ht="11.25">
      <c r="B3907" s="174"/>
      <c r="D3907" s="160" t="s">
        <v>264</v>
      </c>
      <c r="E3907" s="175" t="s">
        <v>3</v>
      </c>
      <c r="F3907" s="176" t="s">
        <v>80</v>
      </c>
      <c r="H3907" s="177">
        <v>1</v>
      </c>
      <c r="I3907" s="178"/>
      <c r="L3907" s="174"/>
      <c r="M3907" s="179"/>
      <c r="N3907" s="180"/>
      <c r="O3907" s="180"/>
      <c r="P3907" s="180"/>
      <c r="Q3907" s="180"/>
      <c r="R3907" s="180"/>
      <c r="S3907" s="180"/>
      <c r="T3907" s="181"/>
      <c r="AT3907" s="175" t="s">
        <v>264</v>
      </c>
      <c r="AU3907" s="175" t="s">
        <v>82</v>
      </c>
      <c r="AV3907" s="14" t="s">
        <v>82</v>
      </c>
      <c r="AW3907" s="14" t="s">
        <v>34</v>
      </c>
      <c r="AX3907" s="14" t="s">
        <v>73</v>
      </c>
      <c r="AY3907" s="175" t="s">
        <v>252</v>
      </c>
    </row>
    <row r="3908" spans="2:51" s="13" customFormat="1" ht="11.25">
      <c r="B3908" s="167"/>
      <c r="D3908" s="160" t="s">
        <v>264</v>
      </c>
      <c r="E3908" s="168" t="s">
        <v>3</v>
      </c>
      <c r="F3908" s="169" t="s">
        <v>8360</v>
      </c>
      <c r="H3908" s="168" t="s">
        <v>3</v>
      </c>
      <c r="I3908" s="170"/>
      <c r="L3908" s="167"/>
      <c r="M3908" s="171"/>
      <c r="N3908" s="172"/>
      <c r="O3908" s="172"/>
      <c r="P3908" s="172"/>
      <c r="Q3908" s="172"/>
      <c r="R3908" s="172"/>
      <c r="S3908" s="172"/>
      <c r="T3908" s="173"/>
      <c r="AT3908" s="168" t="s">
        <v>264</v>
      </c>
      <c r="AU3908" s="168" t="s">
        <v>82</v>
      </c>
      <c r="AV3908" s="13" t="s">
        <v>80</v>
      </c>
      <c r="AW3908" s="13" t="s">
        <v>34</v>
      </c>
      <c r="AX3908" s="13" t="s">
        <v>73</v>
      </c>
      <c r="AY3908" s="168" t="s">
        <v>252</v>
      </c>
    </row>
    <row r="3909" spans="2:51" s="14" customFormat="1" ht="11.25">
      <c r="B3909" s="174"/>
      <c r="D3909" s="160" t="s">
        <v>264</v>
      </c>
      <c r="E3909" s="175" t="s">
        <v>3</v>
      </c>
      <c r="F3909" s="176" t="s">
        <v>80</v>
      </c>
      <c r="H3909" s="177">
        <v>1</v>
      </c>
      <c r="I3909" s="178"/>
      <c r="L3909" s="174"/>
      <c r="M3909" s="179"/>
      <c r="N3909" s="180"/>
      <c r="O3909" s="180"/>
      <c r="P3909" s="180"/>
      <c r="Q3909" s="180"/>
      <c r="R3909" s="180"/>
      <c r="S3909" s="180"/>
      <c r="T3909" s="181"/>
      <c r="AT3909" s="175" t="s">
        <v>264</v>
      </c>
      <c r="AU3909" s="175" t="s">
        <v>82</v>
      </c>
      <c r="AV3909" s="14" t="s">
        <v>82</v>
      </c>
      <c r="AW3909" s="14" t="s">
        <v>34</v>
      </c>
      <c r="AX3909" s="14" t="s">
        <v>73</v>
      </c>
      <c r="AY3909" s="175" t="s">
        <v>252</v>
      </c>
    </row>
    <row r="3910" spans="2:51" s="13" customFormat="1" ht="11.25">
      <c r="B3910" s="167"/>
      <c r="D3910" s="160" t="s">
        <v>264</v>
      </c>
      <c r="E3910" s="168" t="s">
        <v>3</v>
      </c>
      <c r="F3910" s="169" t="s">
        <v>8360</v>
      </c>
      <c r="H3910" s="168" t="s">
        <v>3</v>
      </c>
      <c r="I3910" s="170"/>
      <c r="L3910" s="167"/>
      <c r="M3910" s="171"/>
      <c r="N3910" s="172"/>
      <c r="O3910" s="172"/>
      <c r="P3910" s="172"/>
      <c r="Q3910" s="172"/>
      <c r="R3910" s="172"/>
      <c r="S3910" s="172"/>
      <c r="T3910" s="173"/>
      <c r="AT3910" s="168" t="s">
        <v>264</v>
      </c>
      <c r="AU3910" s="168" t="s">
        <v>82</v>
      </c>
      <c r="AV3910" s="13" t="s">
        <v>80</v>
      </c>
      <c r="AW3910" s="13" t="s">
        <v>34</v>
      </c>
      <c r="AX3910" s="13" t="s">
        <v>73</v>
      </c>
      <c r="AY3910" s="168" t="s">
        <v>252</v>
      </c>
    </row>
    <row r="3911" spans="2:51" s="14" customFormat="1" ht="11.25">
      <c r="B3911" s="174"/>
      <c r="D3911" s="160" t="s">
        <v>264</v>
      </c>
      <c r="E3911" s="175" t="s">
        <v>3</v>
      </c>
      <c r="F3911" s="176" t="s">
        <v>80</v>
      </c>
      <c r="H3911" s="177">
        <v>1</v>
      </c>
      <c r="I3911" s="178"/>
      <c r="L3911" s="174"/>
      <c r="M3911" s="179"/>
      <c r="N3911" s="180"/>
      <c r="O3911" s="180"/>
      <c r="P3911" s="180"/>
      <c r="Q3911" s="180"/>
      <c r="R3911" s="180"/>
      <c r="S3911" s="180"/>
      <c r="T3911" s="181"/>
      <c r="AT3911" s="175" t="s">
        <v>264</v>
      </c>
      <c r="AU3911" s="175" t="s">
        <v>82</v>
      </c>
      <c r="AV3911" s="14" t="s">
        <v>82</v>
      </c>
      <c r="AW3911" s="14" t="s">
        <v>34</v>
      </c>
      <c r="AX3911" s="14" t="s">
        <v>73</v>
      </c>
      <c r="AY3911" s="175" t="s">
        <v>252</v>
      </c>
    </row>
    <row r="3912" spans="2:51" s="13" customFormat="1" ht="11.25">
      <c r="B3912" s="167"/>
      <c r="D3912" s="160" t="s">
        <v>264</v>
      </c>
      <c r="E3912" s="168" t="s">
        <v>3</v>
      </c>
      <c r="F3912" s="169" t="s">
        <v>8360</v>
      </c>
      <c r="H3912" s="168" t="s">
        <v>3</v>
      </c>
      <c r="I3912" s="170"/>
      <c r="L3912" s="167"/>
      <c r="M3912" s="171"/>
      <c r="N3912" s="172"/>
      <c r="O3912" s="172"/>
      <c r="P3912" s="172"/>
      <c r="Q3912" s="172"/>
      <c r="R3912" s="172"/>
      <c r="S3912" s="172"/>
      <c r="T3912" s="173"/>
      <c r="AT3912" s="168" t="s">
        <v>264</v>
      </c>
      <c r="AU3912" s="168" t="s">
        <v>82</v>
      </c>
      <c r="AV3912" s="13" t="s">
        <v>80</v>
      </c>
      <c r="AW3912" s="13" t="s">
        <v>34</v>
      </c>
      <c r="AX3912" s="13" t="s">
        <v>73</v>
      </c>
      <c r="AY3912" s="168" t="s">
        <v>252</v>
      </c>
    </row>
    <row r="3913" spans="2:51" s="14" customFormat="1" ht="11.25">
      <c r="B3913" s="174"/>
      <c r="D3913" s="160" t="s">
        <v>264</v>
      </c>
      <c r="E3913" s="175" t="s">
        <v>3</v>
      </c>
      <c r="F3913" s="176" t="s">
        <v>80</v>
      </c>
      <c r="H3913" s="177">
        <v>1</v>
      </c>
      <c r="I3913" s="178"/>
      <c r="L3913" s="174"/>
      <c r="M3913" s="179"/>
      <c r="N3913" s="180"/>
      <c r="O3913" s="180"/>
      <c r="P3913" s="180"/>
      <c r="Q3913" s="180"/>
      <c r="R3913" s="180"/>
      <c r="S3913" s="180"/>
      <c r="T3913" s="181"/>
      <c r="AT3913" s="175" t="s">
        <v>264</v>
      </c>
      <c r="AU3913" s="175" t="s">
        <v>82</v>
      </c>
      <c r="AV3913" s="14" t="s">
        <v>82</v>
      </c>
      <c r="AW3913" s="14" t="s">
        <v>34</v>
      </c>
      <c r="AX3913" s="14" t="s">
        <v>73</v>
      </c>
      <c r="AY3913" s="175" t="s">
        <v>252</v>
      </c>
    </row>
    <row r="3914" spans="2:51" s="13" customFormat="1" ht="11.25">
      <c r="B3914" s="167"/>
      <c r="D3914" s="160" t="s">
        <v>264</v>
      </c>
      <c r="E3914" s="168" t="s">
        <v>3</v>
      </c>
      <c r="F3914" s="169" t="s">
        <v>8360</v>
      </c>
      <c r="H3914" s="168" t="s">
        <v>3</v>
      </c>
      <c r="I3914" s="170"/>
      <c r="L3914" s="167"/>
      <c r="M3914" s="171"/>
      <c r="N3914" s="172"/>
      <c r="O3914" s="172"/>
      <c r="P3914" s="172"/>
      <c r="Q3914" s="172"/>
      <c r="R3914" s="172"/>
      <c r="S3914" s="172"/>
      <c r="T3914" s="173"/>
      <c r="AT3914" s="168" t="s">
        <v>264</v>
      </c>
      <c r="AU3914" s="168" t="s">
        <v>82</v>
      </c>
      <c r="AV3914" s="13" t="s">
        <v>80</v>
      </c>
      <c r="AW3914" s="13" t="s">
        <v>34</v>
      </c>
      <c r="AX3914" s="13" t="s">
        <v>73</v>
      </c>
      <c r="AY3914" s="168" t="s">
        <v>252</v>
      </c>
    </row>
    <row r="3915" spans="2:51" s="14" customFormat="1" ht="11.25">
      <c r="B3915" s="174"/>
      <c r="D3915" s="160" t="s">
        <v>264</v>
      </c>
      <c r="E3915" s="175" t="s">
        <v>3</v>
      </c>
      <c r="F3915" s="176" t="s">
        <v>80</v>
      </c>
      <c r="H3915" s="177">
        <v>1</v>
      </c>
      <c r="I3915" s="178"/>
      <c r="L3915" s="174"/>
      <c r="M3915" s="179"/>
      <c r="N3915" s="180"/>
      <c r="O3915" s="180"/>
      <c r="P3915" s="180"/>
      <c r="Q3915" s="180"/>
      <c r="R3915" s="180"/>
      <c r="S3915" s="180"/>
      <c r="T3915" s="181"/>
      <c r="AT3915" s="175" t="s">
        <v>264</v>
      </c>
      <c r="AU3915" s="175" t="s">
        <v>82</v>
      </c>
      <c r="AV3915" s="14" t="s">
        <v>82</v>
      </c>
      <c r="AW3915" s="14" t="s">
        <v>34</v>
      </c>
      <c r="AX3915" s="14" t="s">
        <v>73</v>
      </c>
      <c r="AY3915" s="175" t="s">
        <v>252</v>
      </c>
    </row>
    <row r="3916" spans="2:51" s="13" customFormat="1" ht="11.25">
      <c r="B3916" s="167"/>
      <c r="D3916" s="160" t="s">
        <v>264</v>
      </c>
      <c r="E3916" s="168" t="s">
        <v>3</v>
      </c>
      <c r="F3916" s="169" t="s">
        <v>8360</v>
      </c>
      <c r="H3916" s="168" t="s">
        <v>3</v>
      </c>
      <c r="I3916" s="170"/>
      <c r="L3916" s="167"/>
      <c r="M3916" s="171"/>
      <c r="N3916" s="172"/>
      <c r="O3916" s="172"/>
      <c r="P3916" s="172"/>
      <c r="Q3916" s="172"/>
      <c r="R3916" s="172"/>
      <c r="S3916" s="172"/>
      <c r="T3916" s="173"/>
      <c r="AT3916" s="168" t="s">
        <v>264</v>
      </c>
      <c r="AU3916" s="168" t="s">
        <v>82</v>
      </c>
      <c r="AV3916" s="13" t="s">
        <v>80</v>
      </c>
      <c r="AW3916" s="13" t="s">
        <v>34</v>
      </c>
      <c r="AX3916" s="13" t="s">
        <v>73</v>
      </c>
      <c r="AY3916" s="168" t="s">
        <v>252</v>
      </c>
    </row>
    <row r="3917" spans="2:51" s="14" customFormat="1" ht="11.25">
      <c r="B3917" s="174"/>
      <c r="D3917" s="160" t="s">
        <v>264</v>
      </c>
      <c r="E3917" s="175" t="s">
        <v>3</v>
      </c>
      <c r="F3917" s="176" t="s">
        <v>80</v>
      </c>
      <c r="H3917" s="177">
        <v>1</v>
      </c>
      <c r="I3917" s="178"/>
      <c r="L3917" s="174"/>
      <c r="M3917" s="179"/>
      <c r="N3917" s="180"/>
      <c r="O3917" s="180"/>
      <c r="P3917" s="180"/>
      <c r="Q3917" s="180"/>
      <c r="R3917" s="180"/>
      <c r="S3917" s="180"/>
      <c r="T3917" s="181"/>
      <c r="AT3917" s="175" t="s">
        <v>264</v>
      </c>
      <c r="AU3917" s="175" t="s">
        <v>82</v>
      </c>
      <c r="AV3917" s="14" t="s">
        <v>82</v>
      </c>
      <c r="AW3917" s="14" t="s">
        <v>34</v>
      </c>
      <c r="AX3917" s="14" t="s">
        <v>73</v>
      </c>
      <c r="AY3917" s="175" t="s">
        <v>252</v>
      </c>
    </row>
    <row r="3918" spans="2:51" s="13" customFormat="1" ht="11.25">
      <c r="B3918" s="167"/>
      <c r="D3918" s="160" t="s">
        <v>264</v>
      </c>
      <c r="E3918" s="168" t="s">
        <v>3</v>
      </c>
      <c r="F3918" s="169" t="s">
        <v>8360</v>
      </c>
      <c r="H3918" s="168" t="s">
        <v>3</v>
      </c>
      <c r="I3918" s="170"/>
      <c r="L3918" s="167"/>
      <c r="M3918" s="171"/>
      <c r="N3918" s="172"/>
      <c r="O3918" s="172"/>
      <c r="P3918" s="172"/>
      <c r="Q3918" s="172"/>
      <c r="R3918" s="172"/>
      <c r="S3918" s="172"/>
      <c r="T3918" s="173"/>
      <c r="AT3918" s="168" t="s">
        <v>264</v>
      </c>
      <c r="AU3918" s="168" t="s">
        <v>82</v>
      </c>
      <c r="AV3918" s="13" t="s">
        <v>80</v>
      </c>
      <c r="AW3918" s="13" t="s">
        <v>34</v>
      </c>
      <c r="AX3918" s="13" t="s">
        <v>73</v>
      </c>
      <c r="AY3918" s="168" t="s">
        <v>252</v>
      </c>
    </row>
    <row r="3919" spans="2:51" s="14" customFormat="1" ht="11.25">
      <c r="B3919" s="174"/>
      <c r="D3919" s="160" t="s">
        <v>264</v>
      </c>
      <c r="E3919" s="175" t="s">
        <v>3</v>
      </c>
      <c r="F3919" s="176" t="s">
        <v>80</v>
      </c>
      <c r="H3919" s="177">
        <v>1</v>
      </c>
      <c r="I3919" s="178"/>
      <c r="L3919" s="174"/>
      <c r="M3919" s="179"/>
      <c r="N3919" s="180"/>
      <c r="O3919" s="180"/>
      <c r="P3919" s="180"/>
      <c r="Q3919" s="180"/>
      <c r="R3919" s="180"/>
      <c r="S3919" s="180"/>
      <c r="T3919" s="181"/>
      <c r="AT3919" s="175" t="s">
        <v>264</v>
      </c>
      <c r="AU3919" s="175" t="s">
        <v>82</v>
      </c>
      <c r="AV3919" s="14" t="s">
        <v>82</v>
      </c>
      <c r="AW3919" s="14" t="s">
        <v>34</v>
      </c>
      <c r="AX3919" s="14" t="s">
        <v>73</v>
      </c>
      <c r="AY3919" s="175" t="s">
        <v>252</v>
      </c>
    </row>
    <row r="3920" spans="2:51" s="13" customFormat="1" ht="11.25">
      <c r="B3920" s="167"/>
      <c r="D3920" s="160" t="s">
        <v>264</v>
      </c>
      <c r="E3920" s="168" t="s">
        <v>3</v>
      </c>
      <c r="F3920" s="169" t="s">
        <v>8360</v>
      </c>
      <c r="H3920" s="168" t="s">
        <v>3</v>
      </c>
      <c r="I3920" s="170"/>
      <c r="L3920" s="167"/>
      <c r="M3920" s="171"/>
      <c r="N3920" s="172"/>
      <c r="O3920" s="172"/>
      <c r="P3920" s="172"/>
      <c r="Q3920" s="172"/>
      <c r="R3920" s="172"/>
      <c r="S3920" s="172"/>
      <c r="T3920" s="173"/>
      <c r="AT3920" s="168" t="s">
        <v>264</v>
      </c>
      <c r="AU3920" s="168" t="s">
        <v>82</v>
      </c>
      <c r="AV3920" s="13" t="s">
        <v>80</v>
      </c>
      <c r="AW3920" s="13" t="s">
        <v>34</v>
      </c>
      <c r="AX3920" s="13" t="s">
        <v>73</v>
      </c>
      <c r="AY3920" s="168" t="s">
        <v>252</v>
      </c>
    </row>
    <row r="3921" spans="2:51" s="14" customFormat="1" ht="11.25">
      <c r="B3921" s="174"/>
      <c r="D3921" s="160" t="s">
        <v>264</v>
      </c>
      <c r="E3921" s="175" t="s">
        <v>3</v>
      </c>
      <c r="F3921" s="176" t="s">
        <v>80</v>
      </c>
      <c r="H3921" s="177">
        <v>1</v>
      </c>
      <c r="I3921" s="178"/>
      <c r="L3921" s="174"/>
      <c r="M3921" s="179"/>
      <c r="N3921" s="180"/>
      <c r="O3921" s="180"/>
      <c r="P3921" s="180"/>
      <c r="Q3921" s="180"/>
      <c r="R3921" s="180"/>
      <c r="S3921" s="180"/>
      <c r="T3921" s="181"/>
      <c r="AT3921" s="175" t="s">
        <v>264</v>
      </c>
      <c r="AU3921" s="175" t="s">
        <v>82</v>
      </c>
      <c r="AV3921" s="14" t="s">
        <v>82</v>
      </c>
      <c r="AW3921" s="14" t="s">
        <v>34</v>
      </c>
      <c r="AX3921" s="14" t="s">
        <v>73</v>
      </c>
      <c r="AY3921" s="175" t="s">
        <v>252</v>
      </c>
    </row>
    <row r="3922" spans="2:51" s="13" customFormat="1" ht="11.25">
      <c r="B3922" s="167"/>
      <c r="D3922" s="160" t="s">
        <v>264</v>
      </c>
      <c r="E3922" s="168" t="s">
        <v>3</v>
      </c>
      <c r="F3922" s="169" t="s">
        <v>8360</v>
      </c>
      <c r="H3922" s="168" t="s">
        <v>3</v>
      </c>
      <c r="I3922" s="170"/>
      <c r="L3922" s="167"/>
      <c r="M3922" s="171"/>
      <c r="N3922" s="172"/>
      <c r="O3922" s="172"/>
      <c r="P3922" s="172"/>
      <c r="Q3922" s="172"/>
      <c r="R3922" s="172"/>
      <c r="S3922" s="172"/>
      <c r="T3922" s="173"/>
      <c r="AT3922" s="168" t="s">
        <v>264</v>
      </c>
      <c r="AU3922" s="168" t="s">
        <v>82</v>
      </c>
      <c r="AV3922" s="13" t="s">
        <v>80</v>
      </c>
      <c r="AW3922" s="13" t="s">
        <v>34</v>
      </c>
      <c r="AX3922" s="13" t="s">
        <v>73</v>
      </c>
      <c r="AY3922" s="168" t="s">
        <v>252</v>
      </c>
    </row>
    <row r="3923" spans="2:51" s="14" customFormat="1" ht="11.25">
      <c r="B3923" s="174"/>
      <c r="D3923" s="160" t="s">
        <v>264</v>
      </c>
      <c r="E3923" s="175" t="s">
        <v>3</v>
      </c>
      <c r="F3923" s="176" t="s">
        <v>80</v>
      </c>
      <c r="H3923" s="177">
        <v>1</v>
      </c>
      <c r="I3923" s="178"/>
      <c r="L3923" s="174"/>
      <c r="M3923" s="179"/>
      <c r="N3923" s="180"/>
      <c r="O3923" s="180"/>
      <c r="P3923" s="180"/>
      <c r="Q3923" s="180"/>
      <c r="R3923" s="180"/>
      <c r="S3923" s="180"/>
      <c r="T3923" s="181"/>
      <c r="AT3923" s="175" t="s">
        <v>264</v>
      </c>
      <c r="AU3923" s="175" t="s">
        <v>82</v>
      </c>
      <c r="AV3923" s="14" t="s">
        <v>82</v>
      </c>
      <c r="AW3923" s="14" t="s">
        <v>34</v>
      </c>
      <c r="AX3923" s="14" t="s">
        <v>73</v>
      </c>
      <c r="AY3923" s="175" t="s">
        <v>252</v>
      </c>
    </row>
    <row r="3924" spans="2:51" s="13" customFormat="1" ht="11.25">
      <c r="B3924" s="167"/>
      <c r="D3924" s="160" t="s">
        <v>264</v>
      </c>
      <c r="E3924" s="168" t="s">
        <v>3</v>
      </c>
      <c r="F3924" s="169" t="s">
        <v>8360</v>
      </c>
      <c r="H3924" s="168" t="s">
        <v>3</v>
      </c>
      <c r="I3924" s="170"/>
      <c r="L3924" s="167"/>
      <c r="M3924" s="171"/>
      <c r="N3924" s="172"/>
      <c r="O3924" s="172"/>
      <c r="P3924" s="172"/>
      <c r="Q3924" s="172"/>
      <c r="R3924" s="172"/>
      <c r="S3924" s="172"/>
      <c r="T3924" s="173"/>
      <c r="AT3924" s="168" t="s">
        <v>264</v>
      </c>
      <c r="AU3924" s="168" t="s">
        <v>82</v>
      </c>
      <c r="AV3924" s="13" t="s">
        <v>80</v>
      </c>
      <c r="AW3924" s="13" t="s">
        <v>34</v>
      </c>
      <c r="AX3924" s="13" t="s">
        <v>73</v>
      </c>
      <c r="AY3924" s="168" t="s">
        <v>252</v>
      </c>
    </row>
    <row r="3925" spans="2:51" s="14" customFormat="1" ht="11.25">
      <c r="B3925" s="174"/>
      <c r="D3925" s="160" t="s">
        <v>264</v>
      </c>
      <c r="E3925" s="175" t="s">
        <v>3</v>
      </c>
      <c r="F3925" s="176" t="s">
        <v>80</v>
      </c>
      <c r="H3925" s="177">
        <v>1</v>
      </c>
      <c r="I3925" s="178"/>
      <c r="L3925" s="174"/>
      <c r="M3925" s="179"/>
      <c r="N3925" s="180"/>
      <c r="O3925" s="180"/>
      <c r="P3925" s="180"/>
      <c r="Q3925" s="180"/>
      <c r="R3925" s="180"/>
      <c r="S3925" s="180"/>
      <c r="T3925" s="181"/>
      <c r="AT3925" s="175" t="s">
        <v>264</v>
      </c>
      <c r="AU3925" s="175" t="s">
        <v>82</v>
      </c>
      <c r="AV3925" s="14" t="s">
        <v>82</v>
      </c>
      <c r="AW3925" s="14" t="s">
        <v>34</v>
      </c>
      <c r="AX3925" s="14" t="s">
        <v>73</v>
      </c>
      <c r="AY3925" s="175" t="s">
        <v>252</v>
      </c>
    </row>
    <row r="3926" spans="2:51" s="13" customFormat="1" ht="11.25">
      <c r="B3926" s="167"/>
      <c r="D3926" s="160" t="s">
        <v>264</v>
      </c>
      <c r="E3926" s="168" t="s">
        <v>3</v>
      </c>
      <c r="F3926" s="169" t="s">
        <v>8360</v>
      </c>
      <c r="H3926" s="168" t="s">
        <v>3</v>
      </c>
      <c r="I3926" s="170"/>
      <c r="L3926" s="167"/>
      <c r="M3926" s="171"/>
      <c r="N3926" s="172"/>
      <c r="O3926" s="172"/>
      <c r="P3926" s="172"/>
      <c r="Q3926" s="172"/>
      <c r="R3926" s="172"/>
      <c r="S3926" s="172"/>
      <c r="T3926" s="173"/>
      <c r="AT3926" s="168" t="s">
        <v>264</v>
      </c>
      <c r="AU3926" s="168" t="s">
        <v>82</v>
      </c>
      <c r="AV3926" s="13" t="s">
        <v>80</v>
      </c>
      <c r="AW3926" s="13" t="s">
        <v>34</v>
      </c>
      <c r="AX3926" s="13" t="s">
        <v>73</v>
      </c>
      <c r="AY3926" s="168" t="s">
        <v>252</v>
      </c>
    </row>
    <row r="3927" spans="2:51" s="14" customFormat="1" ht="11.25">
      <c r="B3927" s="174"/>
      <c r="D3927" s="160" t="s">
        <v>264</v>
      </c>
      <c r="E3927" s="175" t="s">
        <v>3</v>
      </c>
      <c r="F3927" s="176" t="s">
        <v>80</v>
      </c>
      <c r="H3927" s="177">
        <v>1</v>
      </c>
      <c r="I3927" s="178"/>
      <c r="L3927" s="174"/>
      <c r="M3927" s="179"/>
      <c r="N3927" s="180"/>
      <c r="O3927" s="180"/>
      <c r="P3927" s="180"/>
      <c r="Q3927" s="180"/>
      <c r="R3927" s="180"/>
      <c r="S3927" s="180"/>
      <c r="T3927" s="181"/>
      <c r="AT3927" s="175" t="s">
        <v>264</v>
      </c>
      <c r="AU3927" s="175" t="s">
        <v>82</v>
      </c>
      <c r="AV3927" s="14" t="s">
        <v>82</v>
      </c>
      <c r="AW3927" s="14" t="s">
        <v>34</v>
      </c>
      <c r="AX3927" s="14" t="s">
        <v>73</v>
      </c>
      <c r="AY3927" s="175" t="s">
        <v>252</v>
      </c>
    </row>
    <row r="3928" spans="2:51" s="13" customFormat="1" ht="11.25">
      <c r="B3928" s="167"/>
      <c r="D3928" s="160" t="s">
        <v>264</v>
      </c>
      <c r="E3928" s="168" t="s">
        <v>3</v>
      </c>
      <c r="F3928" s="169" t="s">
        <v>8360</v>
      </c>
      <c r="H3928" s="168" t="s">
        <v>3</v>
      </c>
      <c r="I3928" s="170"/>
      <c r="L3928" s="167"/>
      <c r="M3928" s="171"/>
      <c r="N3928" s="172"/>
      <c r="O3928" s="172"/>
      <c r="P3928" s="172"/>
      <c r="Q3928" s="172"/>
      <c r="R3928" s="172"/>
      <c r="S3928" s="172"/>
      <c r="T3928" s="173"/>
      <c r="AT3928" s="168" t="s">
        <v>264</v>
      </c>
      <c r="AU3928" s="168" t="s">
        <v>82</v>
      </c>
      <c r="AV3928" s="13" t="s">
        <v>80</v>
      </c>
      <c r="AW3928" s="13" t="s">
        <v>34</v>
      </c>
      <c r="AX3928" s="13" t="s">
        <v>73</v>
      </c>
      <c r="AY3928" s="168" t="s">
        <v>252</v>
      </c>
    </row>
    <row r="3929" spans="2:51" s="14" customFormat="1" ht="11.25">
      <c r="B3929" s="174"/>
      <c r="D3929" s="160" t="s">
        <v>264</v>
      </c>
      <c r="E3929" s="175" t="s">
        <v>3</v>
      </c>
      <c r="F3929" s="176" t="s">
        <v>80</v>
      </c>
      <c r="H3929" s="177">
        <v>1</v>
      </c>
      <c r="I3929" s="178"/>
      <c r="L3929" s="174"/>
      <c r="M3929" s="179"/>
      <c r="N3929" s="180"/>
      <c r="O3929" s="180"/>
      <c r="P3929" s="180"/>
      <c r="Q3929" s="180"/>
      <c r="R3929" s="180"/>
      <c r="S3929" s="180"/>
      <c r="T3929" s="181"/>
      <c r="AT3929" s="175" t="s">
        <v>264</v>
      </c>
      <c r="AU3929" s="175" t="s">
        <v>82</v>
      </c>
      <c r="AV3929" s="14" t="s">
        <v>82</v>
      </c>
      <c r="AW3929" s="14" t="s">
        <v>34</v>
      </c>
      <c r="AX3929" s="14" t="s">
        <v>73</v>
      </c>
      <c r="AY3929" s="175" t="s">
        <v>252</v>
      </c>
    </row>
    <row r="3930" spans="2:51" s="13" customFormat="1" ht="11.25">
      <c r="B3930" s="167"/>
      <c r="D3930" s="160" t="s">
        <v>264</v>
      </c>
      <c r="E3930" s="168" t="s">
        <v>3</v>
      </c>
      <c r="F3930" s="169" t="s">
        <v>8361</v>
      </c>
      <c r="H3930" s="168" t="s">
        <v>3</v>
      </c>
      <c r="I3930" s="170"/>
      <c r="L3930" s="167"/>
      <c r="M3930" s="171"/>
      <c r="N3930" s="172"/>
      <c r="O3930" s="172"/>
      <c r="P3930" s="172"/>
      <c r="Q3930" s="172"/>
      <c r="R3930" s="172"/>
      <c r="S3930" s="172"/>
      <c r="T3930" s="173"/>
      <c r="AT3930" s="168" t="s">
        <v>264</v>
      </c>
      <c r="AU3930" s="168" t="s">
        <v>82</v>
      </c>
      <c r="AV3930" s="13" t="s">
        <v>80</v>
      </c>
      <c r="AW3930" s="13" t="s">
        <v>34</v>
      </c>
      <c r="AX3930" s="13" t="s">
        <v>73</v>
      </c>
      <c r="AY3930" s="168" t="s">
        <v>252</v>
      </c>
    </row>
    <row r="3931" spans="2:51" s="14" customFormat="1" ht="11.25">
      <c r="B3931" s="174"/>
      <c r="D3931" s="160" t="s">
        <v>264</v>
      </c>
      <c r="E3931" s="175" t="s">
        <v>3</v>
      </c>
      <c r="F3931" s="176" t="s">
        <v>80</v>
      </c>
      <c r="H3931" s="177">
        <v>1</v>
      </c>
      <c r="I3931" s="178"/>
      <c r="L3931" s="174"/>
      <c r="M3931" s="179"/>
      <c r="N3931" s="180"/>
      <c r="O3931" s="180"/>
      <c r="P3931" s="180"/>
      <c r="Q3931" s="180"/>
      <c r="R3931" s="180"/>
      <c r="S3931" s="180"/>
      <c r="T3931" s="181"/>
      <c r="AT3931" s="175" t="s">
        <v>264</v>
      </c>
      <c r="AU3931" s="175" t="s">
        <v>82</v>
      </c>
      <c r="AV3931" s="14" t="s">
        <v>82</v>
      </c>
      <c r="AW3931" s="14" t="s">
        <v>34</v>
      </c>
      <c r="AX3931" s="14" t="s">
        <v>73</v>
      </c>
      <c r="AY3931" s="175" t="s">
        <v>252</v>
      </c>
    </row>
    <row r="3932" spans="2:51" s="13" customFormat="1" ht="11.25">
      <c r="B3932" s="167"/>
      <c r="D3932" s="160" t="s">
        <v>264</v>
      </c>
      <c r="E3932" s="168" t="s">
        <v>3</v>
      </c>
      <c r="F3932" s="169" t="s">
        <v>8361</v>
      </c>
      <c r="H3932" s="168" t="s">
        <v>3</v>
      </c>
      <c r="I3932" s="170"/>
      <c r="L3932" s="167"/>
      <c r="M3932" s="171"/>
      <c r="N3932" s="172"/>
      <c r="O3932" s="172"/>
      <c r="P3932" s="172"/>
      <c r="Q3932" s="172"/>
      <c r="R3932" s="172"/>
      <c r="S3932" s="172"/>
      <c r="T3932" s="173"/>
      <c r="AT3932" s="168" t="s">
        <v>264</v>
      </c>
      <c r="AU3932" s="168" t="s">
        <v>82</v>
      </c>
      <c r="AV3932" s="13" t="s">
        <v>80</v>
      </c>
      <c r="AW3932" s="13" t="s">
        <v>34</v>
      </c>
      <c r="AX3932" s="13" t="s">
        <v>73</v>
      </c>
      <c r="AY3932" s="168" t="s">
        <v>252</v>
      </c>
    </row>
    <row r="3933" spans="2:51" s="14" customFormat="1" ht="11.25">
      <c r="B3933" s="174"/>
      <c r="D3933" s="160" t="s">
        <v>264</v>
      </c>
      <c r="E3933" s="175" t="s">
        <v>3</v>
      </c>
      <c r="F3933" s="176" t="s">
        <v>80</v>
      </c>
      <c r="H3933" s="177">
        <v>1</v>
      </c>
      <c r="I3933" s="178"/>
      <c r="L3933" s="174"/>
      <c r="M3933" s="179"/>
      <c r="N3933" s="180"/>
      <c r="O3933" s="180"/>
      <c r="P3933" s="180"/>
      <c r="Q3933" s="180"/>
      <c r="R3933" s="180"/>
      <c r="S3933" s="180"/>
      <c r="T3933" s="181"/>
      <c r="AT3933" s="175" t="s">
        <v>264</v>
      </c>
      <c r="AU3933" s="175" t="s">
        <v>82</v>
      </c>
      <c r="AV3933" s="14" t="s">
        <v>82</v>
      </c>
      <c r="AW3933" s="14" t="s">
        <v>34</v>
      </c>
      <c r="AX3933" s="14" t="s">
        <v>73</v>
      </c>
      <c r="AY3933" s="175" t="s">
        <v>252</v>
      </c>
    </row>
    <row r="3934" spans="2:51" s="13" customFormat="1" ht="11.25">
      <c r="B3934" s="167"/>
      <c r="D3934" s="160" t="s">
        <v>264</v>
      </c>
      <c r="E3934" s="168" t="s">
        <v>3</v>
      </c>
      <c r="F3934" s="169" t="s">
        <v>8361</v>
      </c>
      <c r="H3934" s="168" t="s">
        <v>3</v>
      </c>
      <c r="I3934" s="170"/>
      <c r="L3934" s="167"/>
      <c r="M3934" s="171"/>
      <c r="N3934" s="172"/>
      <c r="O3934" s="172"/>
      <c r="P3934" s="172"/>
      <c r="Q3934" s="172"/>
      <c r="R3934" s="172"/>
      <c r="S3934" s="172"/>
      <c r="T3934" s="173"/>
      <c r="AT3934" s="168" t="s">
        <v>264</v>
      </c>
      <c r="AU3934" s="168" t="s">
        <v>82</v>
      </c>
      <c r="AV3934" s="13" t="s">
        <v>80</v>
      </c>
      <c r="AW3934" s="13" t="s">
        <v>34</v>
      </c>
      <c r="AX3934" s="13" t="s">
        <v>73</v>
      </c>
      <c r="AY3934" s="168" t="s">
        <v>252</v>
      </c>
    </row>
    <row r="3935" spans="2:51" s="14" customFormat="1" ht="11.25">
      <c r="B3935" s="174"/>
      <c r="D3935" s="160" t="s">
        <v>264</v>
      </c>
      <c r="E3935" s="175" t="s">
        <v>3</v>
      </c>
      <c r="F3935" s="176" t="s">
        <v>80</v>
      </c>
      <c r="H3935" s="177">
        <v>1</v>
      </c>
      <c r="I3935" s="178"/>
      <c r="L3935" s="174"/>
      <c r="M3935" s="179"/>
      <c r="N3935" s="180"/>
      <c r="O3935" s="180"/>
      <c r="P3935" s="180"/>
      <c r="Q3935" s="180"/>
      <c r="R3935" s="180"/>
      <c r="S3935" s="180"/>
      <c r="T3935" s="181"/>
      <c r="AT3935" s="175" t="s">
        <v>264</v>
      </c>
      <c r="AU3935" s="175" t="s">
        <v>82</v>
      </c>
      <c r="AV3935" s="14" t="s">
        <v>82</v>
      </c>
      <c r="AW3935" s="14" t="s">
        <v>34</v>
      </c>
      <c r="AX3935" s="14" t="s">
        <v>73</v>
      </c>
      <c r="AY3935" s="175" t="s">
        <v>252</v>
      </c>
    </row>
    <row r="3936" spans="2:51" s="13" customFormat="1" ht="11.25">
      <c r="B3936" s="167"/>
      <c r="D3936" s="160" t="s">
        <v>264</v>
      </c>
      <c r="E3936" s="168" t="s">
        <v>3</v>
      </c>
      <c r="F3936" s="169" t="s">
        <v>8361</v>
      </c>
      <c r="H3936" s="168" t="s">
        <v>3</v>
      </c>
      <c r="I3936" s="170"/>
      <c r="L3936" s="167"/>
      <c r="M3936" s="171"/>
      <c r="N3936" s="172"/>
      <c r="O3936" s="172"/>
      <c r="P3936" s="172"/>
      <c r="Q3936" s="172"/>
      <c r="R3936" s="172"/>
      <c r="S3936" s="172"/>
      <c r="T3936" s="173"/>
      <c r="AT3936" s="168" t="s">
        <v>264</v>
      </c>
      <c r="AU3936" s="168" t="s">
        <v>82</v>
      </c>
      <c r="AV3936" s="13" t="s">
        <v>80</v>
      </c>
      <c r="AW3936" s="13" t="s">
        <v>34</v>
      </c>
      <c r="AX3936" s="13" t="s">
        <v>73</v>
      </c>
      <c r="AY3936" s="168" t="s">
        <v>252</v>
      </c>
    </row>
    <row r="3937" spans="2:51" s="14" customFormat="1" ht="11.25">
      <c r="B3937" s="174"/>
      <c r="D3937" s="160" t="s">
        <v>264</v>
      </c>
      <c r="E3937" s="175" t="s">
        <v>3</v>
      </c>
      <c r="F3937" s="176" t="s">
        <v>80</v>
      </c>
      <c r="H3937" s="177">
        <v>1</v>
      </c>
      <c r="I3937" s="178"/>
      <c r="L3937" s="174"/>
      <c r="M3937" s="179"/>
      <c r="N3937" s="180"/>
      <c r="O3937" s="180"/>
      <c r="P3937" s="180"/>
      <c r="Q3937" s="180"/>
      <c r="R3937" s="180"/>
      <c r="S3937" s="180"/>
      <c r="T3937" s="181"/>
      <c r="AT3937" s="175" t="s">
        <v>264</v>
      </c>
      <c r="AU3937" s="175" t="s">
        <v>82</v>
      </c>
      <c r="AV3937" s="14" t="s">
        <v>82</v>
      </c>
      <c r="AW3937" s="14" t="s">
        <v>34</v>
      </c>
      <c r="AX3937" s="14" t="s">
        <v>73</v>
      </c>
      <c r="AY3937" s="175" t="s">
        <v>252</v>
      </c>
    </row>
    <row r="3938" spans="2:51" s="13" customFormat="1" ht="11.25">
      <c r="B3938" s="167"/>
      <c r="D3938" s="160" t="s">
        <v>264</v>
      </c>
      <c r="E3938" s="168" t="s">
        <v>3</v>
      </c>
      <c r="F3938" s="169" t="s">
        <v>8361</v>
      </c>
      <c r="H3938" s="168" t="s">
        <v>3</v>
      </c>
      <c r="I3938" s="170"/>
      <c r="L3938" s="167"/>
      <c r="M3938" s="171"/>
      <c r="N3938" s="172"/>
      <c r="O3938" s="172"/>
      <c r="P3938" s="172"/>
      <c r="Q3938" s="172"/>
      <c r="R3938" s="172"/>
      <c r="S3938" s="172"/>
      <c r="T3938" s="173"/>
      <c r="AT3938" s="168" t="s">
        <v>264</v>
      </c>
      <c r="AU3938" s="168" t="s">
        <v>82</v>
      </c>
      <c r="AV3938" s="13" t="s">
        <v>80</v>
      </c>
      <c r="AW3938" s="13" t="s">
        <v>34</v>
      </c>
      <c r="AX3938" s="13" t="s">
        <v>73</v>
      </c>
      <c r="AY3938" s="168" t="s">
        <v>252</v>
      </c>
    </row>
    <row r="3939" spans="2:51" s="14" customFormat="1" ht="11.25">
      <c r="B3939" s="174"/>
      <c r="D3939" s="160" t="s">
        <v>264</v>
      </c>
      <c r="E3939" s="175" t="s">
        <v>3</v>
      </c>
      <c r="F3939" s="176" t="s">
        <v>80</v>
      </c>
      <c r="H3939" s="177">
        <v>1</v>
      </c>
      <c r="I3939" s="178"/>
      <c r="L3939" s="174"/>
      <c r="M3939" s="179"/>
      <c r="N3939" s="180"/>
      <c r="O3939" s="180"/>
      <c r="P3939" s="180"/>
      <c r="Q3939" s="180"/>
      <c r="R3939" s="180"/>
      <c r="S3939" s="180"/>
      <c r="T3939" s="181"/>
      <c r="AT3939" s="175" t="s">
        <v>264</v>
      </c>
      <c r="AU3939" s="175" t="s">
        <v>82</v>
      </c>
      <c r="AV3939" s="14" t="s">
        <v>82</v>
      </c>
      <c r="AW3939" s="14" t="s">
        <v>34</v>
      </c>
      <c r="AX3939" s="14" t="s">
        <v>73</v>
      </c>
      <c r="AY3939" s="175" t="s">
        <v>252</v>
      </c>
    </row>
    <row r="3940" spans="2:51" s="13" customFormat="1" ht="11.25">
      <c r="B3940" s="167"/>
      <c r="D3940" s="160" t="s">
        <v>264</v>
      </c>
      <c r="E3940" s="168" t="s">
        <v>3</v>
      </c>
      <c r="F3940" s="169" t="s">
        <v>8361</v>
      </c>
      <c r="H3940" s="168" t="s">
        <v>3</v>
      </c>
      <c r="I3940" s="170"/>
      <c r="L3940" s="167"/>
      <c r="M3940" s="171"/>
      <c r="N3940" s="172"/>
      <c r="O3940" s="172"/>
      <c r="P3940" s="172"/>
      <c r="Q3940" s="172"/>
      <c r="R3940" s="172"/>
      <c r="S3940" s="172"/>
      <c r="T3940" s="173"/>
      <c r="AT3940" s="168" t="s">
        <v>264</v>
      </c>
      <c r="AU3940" s="168" t="s">
        <v>82</v>
      </c>
      <c r="AV3940" s="13" t="s">
        <v>80</v>
      </c>
      <c r="AW3940" s="13" t="s">
        <v>34</v>
      </c>
      <c r="AX3940" s="13" t="s">
        <v>73</v>
      </c>
      <c r="AY3940" s="168" t="s">
        <v>252</v>
      </c>
    </row>
    <row r="3941" spans="2:51" s="14" customFormat="1" ht="11.25">
      <c r="B3941" s="174"/>
      <c r="D3941" s="160" t="s">
        <v>264</v>
      </c>
      <c r="E3941" s="175" t="s">
        <v>3</v>
      </c>
      <c r="F3941" s="176" t="s">
        <v>80</v>
      </c>
      <c r="H3941" s="177">
        <v>1</v>
      </c>
      <c r="I3941" s="178"/>
      <c r="L3941" s="174"/>
      <c r="M3941" s="179"/>
      <c r="N3941" s="180"/>
      <c r="O3941" s="180"/>
      <c r="P3941" s="180"/>
      <c r="Q3941" s="180"/>
      <c r="R3941" s="180"/>
      <c r="S3941" s="180"/>
      <c r="T3941" s="181"/>
      <c r="AT3941" s="175" t="s">
        <v>264</v>
      </c>
      <c r="AU3941" s="175" t="s">
        <v>82</v>
      </c>
      <c r="AV3941" s="14" t="s">
        <v>82</v>
      </c>
      <c r="AW3941" s="14" t="s">
        <v>34</v>
      </c>
      <c r="AX3941" s="14" t="s">
        <v>73</v>
      </c>
      <c r="AY3941" s="175" t="s">
        <v>252</v>
      </c>
    </row>
    <row r="3942" spans="2:51" s="13" customFormat="1" ht="11.25">
      <c r="B3942" s="167"/>
      <c r="D3942" s="160" t="s">
        <v>264</v>
      </c>
      <c r="E3942" s="168" t="s">
        <v>3</v>
      </c>
      <c r="F3942" s="169" t="s">
        <v>8361</v>
      </c>
      <c r="H3942" s="168" t="s">
        <v>3</v>
      </c>
      <c r="I3942" s="170"/>
      <c r="L3942" s="167"/>
      <c r="M3942" s="171"/>
      <c r="N3942" s="172"/>
      <c r="O3942" s="172"/>
      <c r="P3942" s="172"/>
      <c r="Q3942" s="172"/>
      <c r="R3942" s="172"/>
      <c r="S3942" s="172"/>
      <c r="T3942" s="173"/>
      <c r="AT3942" s="168" t="s">
        <v>264</v>
      </c>
      <c r="AU3942" s="168" t="s">
        <v>82</v>
      </c>
      <c r="AV3942" s="13" t="s">
        <v>80</v>
      </c>
      <c r="AW3942" s="13" t="s">
        <v>34</v>
      </c>
      <c r="AX3942" s="13" t="s">
        <v>73</v>
      </c>
      <c r="AY3942" s="168" t="s">
        <v>252</v>
      </c>
    </row>
    <row r="3943" spans="2:51" s="14" customFormat="1" ht="11.25">
      <c r="B3943" s="174"/>
      <c r="D3943" s="160" t="s">
        <v>264</v>
      </c>
      <c r="E3943" s="175" t="s">
        <v>3</v>
      </c>
      <c r="F3943" s="176" t="s">
        <v>80</v>
      </c>
      <c r="H3943" s="177">
        <v>1</v>
      </c>
      <c r="I3943" s="178"/>
      <c r="L3943" s="174"/>
      <c r="M3943" s="179"/>
      <c r="N3943" s="180"/>
      <c r="O3943" s="180"/>
      <c r="P3943" s="180"/>
      <c r="Q3943" s="180"/>
      <c r="R3943" s="180"/>
      <c r="S3943" s="180"/>
      <c r="T3943" s="181"/>
      <c r="AT3943" s="175" t="s">
        <v>264</v>
      </c>
      <c r="AU3943" s="175" t="s">
        <v>82</v>
      </c>
      <c r="AV3943" s="14" t="s">
        <v>82</v>
      </c>
      <c r="AW3943" s="14" t="s">
        <v>34</v>
      </c>
      <c r="AX3943" s="14" t="s">
        <v>73</v>
      </c>
      <c r="AY3943" s="175" t="s">
        <v>252</v>
      </c>
    </row>
    <row r="3944" spans="2:51" s="13" customFormat="1" ht="11.25">
      <c r="B3944" s="167"/>
      <c r="D3944" s="160" t="s">
        <v>264</v>
      </c>
      <c r="E3944" s="168" t="s">
        <v>3</v>
      </c>
      <c r="F3944" s="169" t="s">
        <v>8361</v>
      </c>
      <c r="H3944" s="168" t="s">
        <v>3</v>
      </c>
      <c r="I3944" s="170"/>
      <c r="L3944" s="167"/>
      <c r="M3944" s="171"/>
      <c r="N3944" s="172"/>
      <c r="O3944" s="172"/>
      <c r="P3944" s="172"/>
      <c r="Q3944" s="172"/>
      <c r="R3944" s="172"/>
      <c r="S3944" s="172"/>
      <c r="T3944" s="173"/>
      <c r="AT3944" s="168" t="s">
        <v>264</v>
      </c>
      <c r="AU3944" s="168" t="s">
        <v>82</v>
      </c>
      <c r="AV3944" s="13" t="s">
        <v>80</v>
      </c>
      <c r="AW3944" s="13" t="s">
        <v>34</v>
      </c>
      <c r="AX3944" s="13" t="s">
        <v>73</v>
      </c>
      <c r="AY3944" s="168" t="s">
        <v>252</v>
      </c>
    </row>
    <row r="3945" spans="2:51" s="14" customFormat="1" ht="11.25">
      <c r="B3945" s="174"/>
      <c r="D3945" s="160" t="s">
        <v>264</v>
      </c>
      <c r="E3945" s="175" t="s">
        <v>3</v>
      </c>
      <c r="F3945" s="176" t="s">
        <v>80</v>
      </c>
      <c r="H3945" s="177">
        <v>1</v>
      </c>
      <c r="I3945" s="178"/>
      <c r="L3945" s="174"/>
      <c r="M3945" s="179"/>
      <c r="N3945" s="180"/>
      <c r="O3945" s="180"/>
      <c r="P3945" s="180"/>
      <c r="Q3945" s="180"/>
      <c r="R3945" s="180"/>
      <c r="S3945" s="180"/>
      <c r="T3945" s="181"/>
      <c r="AT3945" s="175" t="s">
        <v>264</v>
      </c>
      <c r="AU3945" s="175" t="s">
        <v>82</v>
      </c>
      <c r="AV3945" s="14" t="s">
        <v>82</v>
      </c>
      <c r="AW3945" s="14" t="s">
        <v>34</v>
      </c>
      <c r="AX3945" s="14" t="s">
        <v>73</v>
      </c>
      <c r="AY3945" s="175" t="s">
        <v>252</v>
      </c>
    </row>
    <row r="3946" spans="2:51" s="13" customFormat="1" ht="11.25">
      <c r="B3946" s="167"/>
      <c r="D3946" s="160" t="s">
        <v>264</v>
      </c>
      <c r="E3946" s="168" t="s">
        <v>3</v>
      </c>
      <c r="F3946" s="169" t="s">
        <v>8361</v>
      </c>
      <c r="H3946" s="168" t="s">
        <v>3</v>
      </c>
      <c r="I3946" s="170"/>
      <c r="L3946" s="167"/>
      <c r="M3946" s="171"/>
      <c r="N3946" s="172"/>
      <c r="O3946" s="172"/>
      <c r="P3946" s="172"/>
      <c r="Q3946" s="172"/>
      <c r="R3946" s="172"/>
      <c r="S3946" s="172"/>
      <c r="T3946" s="173"/>
      <c r="AT3946" s="168" t="s">
        <v>264</v>
      </c>
      <c r="AU3946" s="168" t="s">
        <v>82</v>
      </c>
      <c r="AV3946" s="13" t="s">
        <v>80</v>
      </c>
      <c r="AW3946" s="13" t="s">
        <v>34</v>
      </c>
      <c r="AX3946" s="13" t="s">
        <v>73</v>
      </c>
      <c r="AY3946" s="168" t="s">
        <v>252</v>
      </c>
    </row>
    <row r="3947" spans="2:51" s="14" customFormat="1" ht="11.25">
      <c r="B3947" s="174"/>
      <c r="D3947" s="160" t="s">
        <v>264</v>
      </c>
      <c r="E3947" s="175" t="s">
        <v>3</v>
      </c>
      <c r="F3947" s="176" t="s">
        <v>80</v>
      </c>
      <c r="H3947" s="177">
        <v>1</v>
      </c>
      <c r="I3947" s="178"/>
      <c r="L3947" s="174"/>
      <c r="M3947" s="179"/>
      <c r="N3947" s="180"/>
      <c r="O3947" s="180"/>
      <c r="P3947" s="180"/>
      <c r="Q3947" s="180"/>
      <c r="R3947" s="180"/>
      <c r="S3947" s="180"/>
      <c r="T3947" s="181"/>
      <c r="AT3947" s="175" t="s">
        <v>264</v>
      </c>
      <c r="AU3947" s="175" t="s">
        <v>82</v>
      </c>
      <c r="AV3947" s="14" t="s">
        <v>82</v>
      </c>
      <c r="AW3947" s="14" t="s">
        <v>34</v>
      </c>
      <c r="AX3947" s="14" t="s">
        <v>73</v>
      </c>
      <c r="AY3947" s="175" t="s">
        <v>252</v>
      </c>
    </row>
    <row r="3948" spans="2:51" s="13" customFormat="1" ht="11.25">
      <c r="B3948" s="167"/>
      <c r="D3948" s="160" t="s">
        <v>264</v>
      </c>
      <c r="E3948" s="168" t="s">
        <v>3</v>
      </c>
      <c r="F3948" s="169" t="s">
        <v>8361</v>
      </c>
      <c r="H3948" s="168" t="s">
        <v>3</v>
      </c>
      <c r="I3948" s="170"/>
      <c r="L3948" s="167"/>
      <c r="M3948" s="171"/>
      <c r="N3948" s="172"/>
      <c r="O3948" s="172"/>
      <c r="P3948" s="172"/>
      <c r="Q3948" s="172"/>
      <c r="R3948" s="172"/>
      <c r="S3948" s="172"/>
      <c r="T3948" s="173"/>
      <c r="AT3948" s="168" t="s">
        <v>264</v>
      </c>
      <c r="AU3948" s="168" t="s">
        <v>82</v>
      </c>
      <c r="AV3948" s="13" t="s">
        <v>80</v>
      </c>
      <c r="AW3948" s="13" t="s">
        <v>34</v>
      </c>
      <c r="AX3948" s="13" t="s">
        <v>73</v>
      </c>
      <c r="AY3948" s="168" t="s">
        <v>252</v>
      </c>
    </row>
    <row r="3949" spans="2:51" s="14" customFormat="1" ht="11.25">
      <c r="B3949" s="174"/>
      <c r="D3949" s="160" t="s">
        <v>264</v>
      </c>
      <c r="E3949" s="175" t="s">
        <v>3</v>
      </c>
      <c r="F3949" s="176" t="s">
        <v>80</v>
      </c>
      <c r="H3949" s="177">
        <v>1</v>
      </c>
      <c r="I3949" s="178"/>
      <c r="L3949" s="174"/>
      <c r="M3949" s="179"/>
      <c r="N3949" s="180"/>
      <c r="O3949" s="180"/>
      <c r="P3949" s="180"/>
      <c r="Q3949" s="180"/>
      <c r="R3949" s="180"/>
      <c r="S3949" s="180"/>
      <c r="T3949" s="181"/>
      <c r="AT3949" s="175" t="s">
        <v>264</v>
      </c>
      <c r="AU3949" s="175" t="s">
        <v>82</v>
      </c>
      <c r="AV3949" s="14" t="s">
        <v>82</v>
      </c>
      <c r="AW3949" s="14" t="s">
        <v>34</v>
      </c>
      <c r="AX3949" s="14" t="s">
        <v>73</v>
      </c>
      <c r="AY3949" s="175" t="s">
        <v>252</v>
      </c>
    </row>
    <row r="3950" spans="2:51" s="13" customFormat="1" ht="11.25">
      <c r="B3950" s="167"/>
      <c r="D3950" s="160" t="s">
        <v>264</v>
      </c>
      <c r="E3950" s="168" t="s">
        <v>3</v>
      </c>
      <c r="F3950" s="169" t="s">
        <v>8361</v>
      </c>
      <c r="H3950" s="168" t="s">
        <v>3</v>
      </c>
      <c r="I3950" s="170"/>
      <c r="L3950" s="167"/>
      <c r="M3950" s="171"/>
      <c r="N3950" s="172"/>
      <c r="O3950" s="172"/>
      <c r="P3950" s="172"/>
      <c r="Q3950" s="172"/>
      <c r="R3950" s="172"/>
      <c r="S3950" s="172"/>
      <c r="T3950" s="173"/>
      <c r="AT3950" s="168" t="s">
        <v>264</v>
      </c>
      <c r="AU3950" s="168" t="s">
        <v>82</v>
      </c>
      <c r="AV3950" s="13" t="s">
        <v>80</v>
      </c>
      <c r="AW3950" s="13" t="s">
        <v>34</v>
      </c>
      <c r="AX3950" s="13" t="s">
        <v>73</v>
      </c>
      <c r="AY3950" s="168" t="s">
        <v>252</v>
      </c>
    </row>
    <row r="3951" spans="2:51" s="14" customFormat="1" ht="11.25">
      <c r="B3951" s="174"/>
      <c r="D3951" s="160" t="s">
        <v>264</v>
      </c>
      <c r="E3951" s="175" t="s">
        <v>3</v>
      </c>
      <c r="F3951" s="176" t="s">
        <v>80</v>
      </c>
      <c r="H3951" s="177">
        <v>1</v>
      </c>
      <c r="I3951" s="178"/>
      <c r="L3951" s="174"/>
      <c r="M3951" s="179"/>
      <c r="N3951" s="180"/>
      <c r="O3951" s="180"/>
      <c r="P3951" s="180"/>
      <c r="Q3951" s="180"/>
      <c r="R3951" s="180"/>
      <c r="S3951" s="180"/>
      <c r="T3951" s="181"/>
      <c r="AT3951" s="175" t="s">
        <v>264</v>
      </c>
      <c r="AU3951" s="175" t="s">
        <v>82</v>
      </c>
      <c r="AV3951" s="14" t="s">
        <v>82</v>
      </c>
      <c r="AW3951" s="14" t="s">
        <v>34</v>
      </c>
      <c r="AX3951" s="14" t="s">
        <v>73</v>
      </c>
      <c r="AY3951" s="175" t="s">
        <v>252</v>
      </c>
    </row>
    <row r="3952" spans="2:51" s="13" customFormat="1" ht="11.25">
      <c r="B3952" s="167"/>
      <c r="D3952" s="160" t="s">
        <v>264</v>
      </c>
      <c r="E3952" s="168" t="s">
        <v>3</v>
      </c>
      <c r="F3952" s="169" t="s">
        <v>8361</v>
      </c>
      <c r="H3952" s="168" t="s">
        <v>3</v>
      </c>
      <c r="I3952" s="170"/>
      <c r="L3952" s="167"/>
      <c r="M3952" s="171"/>
      <c r="N3952" s="172"/>
      <c r="O3952" s="172"/>
      <c r="P3952" s="172"/>
      <c r="Q3952" s="172"/>
      <c r="R3952" s="172"/>
      <c r="S3952" s="172"/>
      <c r="T3952" s="173"/>
      <c r="AT3952" s="168" t="s">
        <v>264</v>
      </c>
      <c r="AU3952" s="168" t="s">
        <v>82</v>
      </c>
      <c r="AV3952" s="13" t="s">
        <v>80</v>
      </c>
      <c r="AW3952" s="13" t="s">
        <v>34</v>
      </c>
      <c r="AX3952" s="13" t="s">
        <v>73</v>
      </c>
      <c r="AY3952" s="168" t="s">
        <v>252</v>
      </c>
    </row>
    <row r="3953" spans="2:51" s="14" customFormat="1" ht="11.25">
      <c r="B3953" s="174"/>
      <c r="D3953" s="160" t="s">
        <v>264</v>
      </c>
      <c r="E3953" s="175" t="s">
        <v>3</v>
      </c>
      <c r="F3953" s="176" t="s">
        <v>80</v>
      </c>
      <c r="H3953" s="177">
        <v>1</v>
      </c>
      <c r="I3953" s="178"/>
      <c r="L3953" s="174"/>
      <c r="M3953" s="179"/>
      <c r="N3953" s="180"/>
      <c r="O3953" s="180"/>
      <c r="P3953" s="180"/>
      <c r="Q3953" s="180"/>
      <c r="R3953" s="180"/>
      <c r="S3953" s="180"/>
      <c r="T3953" s="181"/>
      <c r="AT3953" s="175" t="s">
        <v>264</v>
      </c>
      <c r="AU3953" s="175" t="s">
        <v>82</v>
      </c>
      <c r="AV3953" s="14" t="s">
        <v>82</v>
      </c>
      <c r="AW3953" s="14" t="s">
        <v>34</v>
      </c>
      <c r="AX3953" s="14" t="s">
        <v>73</v>
      </c>
      <c r="AY3953" s="175" t="s">
        <v>252</v>
      </c>
    </row>
    <row r="3954" spans="2:51" s="13" customFormat="1" ht="11.25">
      <c r="B3954" s="167"/>
      <c r="D3954" s="160" t="s">
        <v>264</v>
      </c>
      <c r="E3954" s="168" t="s">
        <v>3</v>
      </c>
      <c r="F3954" s="169" t="s">
        <v>8361</v>
      </c>
      <c r="H3954" s="168" t="s">
        <v>3</v>
      </c>
      <c r="I3954" s="170"/>
      <c r="L3954" s="167"/>
      <c r="M3954" s="171"/>
      <c r="N3954" s="172"/>
      <c r="O3954" s="172"/>
      <c r="P3954" s="172"/>
      <c r="Q3954" s="172"/>
      <c r="R3954" s="172"/>
      <c r="S3954" s="172"/>
      <c r="T3954" s="173"/>
      <c r="AT3954" s="168" t="s">
        <v>264</v>
      </c>
      <c r="AU3954" s="168" t="s">
        <v>82</v>
      </c>
      <c r="AV3954" s="13" t="s">
        <v>80</v>
      </c>
      <c r="AW3954" s="13" t="s">
        <v>34</v>
      </c>
      <c r="AX3954" s="13" t="s">
        <v>73</v>
      </c>
      <c r="AY3954" s="168" t="s">
        <v>252</v>
      </c>
    </row>
    <row r="3955" spans="2:51" s="14" customFormat="1" ht="11.25">
      <c r="B3955" s="174"/>
      <c r="D3955" s="160" t="s">
        <v>264</v>
      </c>
      <c r="E3955" s="175" t="s">
        <v>3</v>
      </c>
      <c r="F3955" s="176" t="s">
        <v>80</v>
      </c>
      <c r="H3955" s="177">
        <v>1</v>
      </c>
      <c r="I3955" s="178"/>
      <c r="L3955" s="174"/>
      <c r="M3955" s="179"/>
      <c r="N3955" s="180"/>
      <c r="O3955" s="180"/>
      <c r="P3955" s="180"/>
      <c r="Q3955" s="180"/>
      <c r="R3955" s="180"/>
      <c r="S3955" s="180"/>
      <c r="T3955" s="181"/>
      <c r="AT3955" s="175" t="s">
        <v>264</v>
      </c>
      <c r="AU3955" s="175" t="s">
        <v>82</v>
      </c>
      <c r="AV3955" s="14" t="s">
        <v>82</v>
      </c>
      <c r="AW3955" s="14" t="s">
        <v>34</v>
      </c>
      <c r="AX3955" s="14" t="s">
        <v>73</v>
      </c>
      <c r="AY3955" s="175" t="s">
        <v>252</v>
      </c>
    </row>
    <row r="3956" spans="2:51" s="13" customFormat="1" ht="11.25">
      <c r="B3956" s="167"/>
      <c r="D3956" s="160" t="s">
        <v>264</v>
      </c>
      <c r="E3956" s="168" t="s">
        <v>3</v>
      </c>
      <c r="F3956" s="169" t="s">
        <v>8361</v>
      </c>
      <c r="H3956" s="168" t="s">
        <v>3</v>
      </c>
      <c r="I3956" s="170"/>
      <c r="L3956" s="167"/>
      <c r="M3956" s="171"/>
      <c r="N3956" s="172"/>
      <c r="O3956" s="172"/>
      <c r="P3956" s="172"/>
      <c r="Q3956" s="172"/>
      <c r="R3956" s="172"/>
      <c r="S3956" s="172"/>
      <c r="T3956" s="173"/>
      <c r="AT3956" s="168" t="s">
        <v>264</v>
      </c>
      <c r="AU3956" s="168" t="s">
        <v>82</v>
      </c>
      <c r="AV3956" s="13" t="s">
        <v>80</v>
      </c>
      <c r="AW3956" s="13" t="s">
        <v>34</v>
      </c>
      <c r="AX3956" s="13" t="s">
        <v>73</v>
      </c>
      <c r="AY3956" s="168" t="s">
        <v>252</v>
      </c>
    </row>
    <row r="3957" spans="2:51" s="14" customFormat="1" ht="11.25">
      <c r="B3957" s="174"/>
      <c r="D3957" s="160" t="s">
        <v>264</v>
      </c>
      <c r="E3957" s="175" t="s">
        <v>3</v>
      </c>
      <c r="F3957" s="176" t="s">
        <v>80</v>
      </c>
      <c r="H3957" s="177">
        <v>1</v>
      </c>
      <c r="I3957" s="178"/>
      <c r="L3957" s="174"/>
      <c r="M3957" s="179"/>
      <c r="N3957" s="180"/>
      <c r="O3957" s="180"/>
      <c r="P3957" s="180"/>
      <c r="Q3957" s="180"/>
      <c r="R3957" s="180"/>
      <c r="S3957" s="180"/>
      <c r="T3957" s="181"/>
      <c r="AT3957" s="175" t="s">
        <v>264</v>
      </c>
      <c r="AU3957" s="175" t="s">
        <v>82</v>
      </c>
      <c r="AV3957" s="14" t="s">
        <v>82</v>
      </c>
      <c r="AW3957" s="14" t="s">
        <v>34</v>
      </c>
      <c r="AX3957" s="14" t="s">
        <v>73</v>
      </c>
      <c r="AY3957" s="175" t="s">
        <v>252</v>
      </c>
    </row>
    <row r="3958" spans="2:51" s="13" customFormat="1" ht="11.25">
      <c r="B3958" s="167"/>
      <c r="D3958" s="160" t="s">
        <v>264</v>
      </c>
      <c r="E3958" s="168" t="s">
        <v>3</v>
      </c>
      <c r="F3958" s="169" t="s">
        <v>8361</v>
      </c>
      <c r="H3958" s="168" t="s">
        <v>3</v>
      </c>
      <c r="I3958" s="170"/>
      <c r="L3958" s="167"/>
      <c r="M3958" s="171"/>
      <c r="N3958" s="172"/>
      <c r="O3958" s="172"/>
      <c r="P3958" s="172"/>
      <c r="Q3958" s="172"/>
      <c r="R3958" s="172"/>
      <c r="S3958" s="172"/>
      <c r="T3958" s="173"/>
      <c r="AT3958" s="168" t="s">
        <v>264</v>
      </c>
      <c r="AU3958" s="168" t="s">
        <v>82</v>
      </c>
      <c r="AV3958" s="13" t="s">
        <v>80</v>
      </c>
      <c r="AW3958" s="13" t="s">
        <v>34</v>
      </c>
      <c r="AX3958" s="13" t="s">
        <v>73</v>
      </c>
      <c r="AY3958" s="168" t="s">
        <v>252</v>
      </c>
    </row>
    <row r="3959" spans="2:51" s="14" customFormat="1" ht="11.25">
      <c r="B3959" s="174"/>
      <c r="D3959" s="160" t="s">
        <v>264</v>
      </c>
      <c r="E3959" s="175" t="s">
        <v>3</v>
      </c>
      <c r="F3959" s="176" t="s">
        <v>80</v>
      </c>
      <c r="H3959" s="177">
        <v>1</v>
      </c>
      <c r="I3959" s="178"/>
      <c r="L3959" s="174"/>
      <c r="M3959" s="179"/>
      <c r="N3959" s="180"/>
      <c r="O3959" s="180"/>
      <c r="P3959" s="180"/>
      <c r="Q3959" s="180"/>
      <c r="R3959" s="180"/>
      <c r="S3959" s="180"/>
      <c r="T3959" s="181"/>
      <c r="AT3959" s="175" t="s">
        <v>264</v>
      </c>
      <c r="AU3959" s="175" t="s">
        <v>82</v>
      </c>
      <c r="AV3959" s="14" t="s">
        <v>82</v>
      </c>
      <c r="AW3959" s="14" t="s">
        <v>34</v>
      </c>
      <c r="AX3959" s="14" t="s">
        <v>73</v>
      </c>
      <c r="AY3959" s="175" t="s">
        <v>252</v>
      </c>
    </row>
    <row r="3960" spans="2:51" s="13" customFormat="1" ht="11.25">
      <c r="B3960" s="167"/>
      <c r="D3960" s="160" t="s">
        <v>264</v>
      </c>
      <c r="E3960" s="168" t="s">
        <v>3</v>
      </c>
      <c r="F3960" s="169" t="s">
        <v>8361</v>
      </c>
      <c r="H3960" s="168" t="s">
        <v>3</v>
      </c>
      <c r="I3960" s="170"/>
      <c r="L3960" s="167"/>
      <c r="M3960" s="171"/>
      <c r="N3960" s="172"/>
      <c r="O3960" s="172"/>
      <c r="P3960" s="172"/>
      <c r="Q3960" s="172"/>
      <c r="R3960" s="172"/>
      <c r="S3960" s="172"/>
      <c r="T3960" s="173"/>
      <c r="AT3960" s="168" t="s">
        <v>264</v>
      </c>
      <c r="AU3960" s="168" t="s">
        <v>82</v>
      </c>
      <c r="AV3960" s="13" t="s">
        <v>80</v>
      </c>
      <c r="AW3960" s="13" t="s">
        <v>34</v>
      </c>
      <c r="AX3960" s="13" t="s">
        <v>73</v>
      </c>
      <c r="AY3960" s="168" t="s">
        <v>252</v>
      </c>
    </row>
    <row r="3961" spans="2:51" s="14" customFormat="1" ht="11.25">
      <c r="B3961" s="174"/>
      <c r="D3961" s="160" t="s">
        <v>264</v>
      </c>
      <c r="E3961" s="175" t="s">
        <v>3</v>
      </c>
      <c r="F3961" s="176" t="s">
        <v>80</v>
      </c>
      <c r="H3961" s="177">
        <v>1</v>
      </c>
      <c r="I3961" s="178"/>
      <c r="L3961" s="174"/>
      <c r="M3961" s="179"/>
      <c r="N3961" s="180"/>
      <c r="O3961" s="180"/>
      <c r="P3961" s="180"/>
      <c r="Q3961" s="180"/>
      <c r="R3961" s="180"/>
      <c r="S3961" s="180"/>
      <c r="T3961" s="181"/>
      <c r="AT3961" s="175" t="s">
        <v>264</v>
      </c>
      <c r="AU3961" s="175" t="s">
        <v>82</v>
      </c>
      <c r="AV3961" s="14" t="s">
        <v>82</v>
      </c>
      <c r="AW3961" s="14" t="s">
        <v>34</v>
      </c>
      <c r="AX3961" s="14" t="s">
        <v>73</v>
      </c>
      <c r="AY3961" s="175" t="s">
        <v>252</v>
      </c>
    </row>
    <row r="3962" spans="2:51" s="13" customFormat="1" ht="11.25">
      <c r="B3962" s="167"/>
      <c r="D3962" s="160" t="s">
        <v>264</v>
      </c>
      <c r="E3962" s="168" t="s">
        <v>3</v>
      </c>
      <c r="F3962" s="169" t="s">
        <v>8361</v>
      </c>
      <c r="H3962" s="168" t="s">
        <v>3</v>
      </c>
      <c r="I3962" s="170"/>
      <c r="L3962" s="167"/>
      <c r="M3962" s="171"/>
      <c r="N3962" s="172"/>
      <c r="O3962" s="172"/>
      <c r="P3962" s="172"/>
      <c r="Q3962" s="172"/>
      <c r="R3962" s="172"/>
      <c r="S3962" s="172"/>
      <c r="T3962" s="173"/>
      <c r="AT3962" s="168" t="s">
        <v>264</v>
      </c>
      <c r="AU3962" s="168" t="s">
        <v>82</v>
      </c>
      <c r="AV3962" s="13" t="s">
        <v>80</v>
      </c>
      <c r="AW3962" s="13" t="s">
        <v>34</v>
      </c>
      <c r="AX3962" s="13" t="s">
        <v>73</v>
      </c>
      <c r="AY3962" s="168" t="s">
        <v>252</v>
      </c>
    </row>
    <row r="3963" spans="2:51" s="14" customFormat="1" ht="11.25">
      <c r="B3963" s="174"/>
      <c r="D3963" s="160" t="s">
        <v>264</v>
      </c>
      <c r="E3963" s="175" t="s">
        <v>3</v>
      </c>
      <c r="F3963" s="176" t="s">
        <v>80</v>
      </c>
      <c r="H3963" s="177">
        <v>1</v>
      </c>
      <c r="I3963" s="178"/>
      <c r="L3963" s="174"/>
      <c r="M3963" s="179"/>
      <c r="N3963" s="180"/>
      <c r="O3963" s="180"/>
      <c r="P3963" s="180"/>
      <c r="Q3963" s="180"/>
      <c r="R3963" s="180"/>
      <c r="S3963" s="180"/>
      <c r="T3963" s="181"/>
      <c r="AT3963" s="175" t="s">
        <v>264</v>
      </c>
      <c r="AU3963" s="175" t="s">
        <v>82</v>
      </c>
      <c r="AV3963" s="14" t="s">
        <v>82</v>
      </c>
      <c r="AW3963" s="14" t="s">
        <v>34</v>
      </c>
      <c r="AX3963" s="14" t="s">
        <v>73</v>
      </c>
      <c r="AY3963" s="175" t="s">
        <v>252</v>
      </c>
    </row>
    <row r="3964" spans="2:51" s="13" customFormat="1" ht="11.25">
      <c r="B3964" s="167"/>
      <c r="D3964" s="160" t="s">
        <v>264</v>
      </c>
      <c r="E3964" s="168" t="s">
        <v>3</v>
      </c>
      <c r="F3964" s="169" t="s">
        <v>8361</v>
      </c>
      <c r="H3964" s="168" t="s">
        <v>3</v>
      </c>
      <c r="I3964" s="170"/>
      <c r="L3964" s="167"/>
      <c r="M3964" s="171"/>
      <c r="N3964" s="172"/>
      <c r="O3964" s="172"/>
      <c r="P3964" s="172"/>
      <c r="Q3964" s="172"/>
      <c r="R3964" s="172"/>
      <c r="S3964" s="172"/>
      <c r="T3964" s="173"/>
      <c r="AT3964" s="168" t="s">
        <v>264</v>
      </c>
      <c r="AU3964" s="168" t="s">
        <v>82</v>
      </c>
      <c r="AV3964" s="13" t="s">
        <v>80</v>
      </c>
      <c r="AW3964" s="13" t="s">
        <v>34</v>
      </c>
      <c r="AX3964" s="13" t="s">
        <v>73</v>
      </c>
      <c r="AY3964" s="168" t="s">
        <v>252</v>
      </c>
    </row>
    <row r="3965" spans="2:51" s="14" customFormat="1" ht="11.25">
      <c r="B3965" s="174"/>
      <c r="D3965" s="160" t="s">
        <v>264</v>
      </c>
      <c r="E3965" s="175" t="s">
        <v>3</v>
      </c>
      <c r="F3965" s="176" t="s">
        <v>80</v>
      </c>
      <c r="H3965" s="177">
        <v>1</v>
      </c>
      <c r="I3965" s="178"/>
      <c r="L3965" s="174"/>
      <c r="M3965" s="179"/>
      <c r="N3965" s="180"/>
      <c r="O3965" s="180"/>
      <c r="P3965" s="180"/>
      <c r="Q3965" s="180"/>
      <c r="R3965" s="180"/>
      <c r="S3965" s="180"/>
      <c r="T3965" s="181"/>
      <c r="AT3965" s="175" t="s">
        <v>264</v>
      </c>
      <c r="AU3965" s="175" t="s">
        <v>82</v>
      </c>
      <c r="AV3965" s="14" t="s">
        <v>82</v>
      </c>
      <c r="AW3965" s="14" t="s">
        <v>34</v>
      </c>
      <c r="AX3965" s="14" t="s">
        <v>73</v>
      </c>
      <c r="AY3965" s="175" t="s">
        <v>252</v>
      </c>
    </row>
    <row r="3966" spans="2:51" s="13" customFormat="1" ht="11.25">
      <c r="B3966" s="167"/>
      <c r="D3966" s="160" t="s">
        <v>264</v>
      </c>
      <c r="E3966" s="168" t="s">
        <v>3</v>
      </c>
      <c r="F3966" s="169" t="s">
        <v>8361</v>
      </c>
      <c r="H3966" s="168" t="s">
        <v>3</v>
      </c>
      <c r="I3966" s="170"/>
      <c r="L3966" s="167"/>
      <c r="M3966" s="171"/>
      <c r="N3966" s="172"/>
      <c r="O3966" s="172"/>
      <c r="P3966" s="172"/>
      <c r="Q3966" s="172"/>
      <c r="R3966" s="172"/>
      <c r="S3966" s="172"/>
      <c r="T3966" s="173"/>
      <c r="AT3966" s="168" t="s">
        <v>264</v>
      </c>
      <c r="AU3966" s="168" t="s">
        <v>82</v>
      </c>
      <c r="AV3966" s="13" t="s">
        <v>80</v>
      </c>
      <c r="AW3966" s="13" t="s">
        <v>34</v>
      </c>
      <c r="AX3966" s="13" t="s">
        <v>73</v>
      </c>
      <c r="AY3966" s="168" t="s">
        <v>252</v>
      </c>
    </row>
    <row r="3967" spans="2:51" s="14" customFormat="1" ht="11.25">
      <c r="B3967" s="174"/>
      <c r="D3967" s="160" t="s">
        <v>264</v>
      </c>
      <c r="E3967" s="175" t="s">
        <v>3</v>
      </c>
      <c r="F3967" s="176" t="s">
        <v>80</v>
      </c>
      <c r="H3967" s="177">
        <v>1</v>
      </c>
      <c r="I3967" s="178"/>
      <c r="L3967" s="174"/>
      <c r="M3967" s="179"/>
      <c r="N3967" s="180"/>
      <c r="O3967" s="180"/>
      <c r="P3967" s="180"/>
      <c r="Q3967" s="180"/>
      <c r="R3967" s="180"/>
      <c r="S3967" s="180"/>
      <c r="T3967" s="181"/>
      <c r="AT3967" s="175" t="s">
        <v>264</v>
      </c>
      <c r="AU3967" s="175" t="s">
        <v>82</v>
      </c>
      <c r="AV3967" s="14" t="s">
        <v>82</v>
      </c>
      <c r="AW3967" s="14" t="s">
        <v>34</v>
      </c>
      <c r="AX3967" s="14" t="s">
        <v>73</v>
      </c>
      <c r="AY3967" s="175" t="s">
        <v>252</v>
      </c>
    </row>
    <row r="3968" spans="2:51" s="13" customFormat="1" ht="11.25">
      <c r="B3968" s="167"/>
      <c r="D3968" s="160" t="s">
        <v>264</v>
      </c>
      <c r="E3968" s="168" t="s">
        <v>3</v>
      </c>
      <c r="F3968" s="169" t="s">
        <v>8361</v>
      </c>
      <c r="H3968" s="168" t="s">
        <v>3</v>
      </c>
      <c r="I3968" s="170"/>
      <c r="L3968" s="167"/>
      <c r="M3968" s="171"/>
      <c r="N3968" s="172"/>
      <c r="O3968" s="172"/>
      <c r="P3968" s="172"/>
      <c r="Q3968" s="172"/>
      <c r="R3968" s="172"/>
      <c r="S3968" s="172"/>
      <c r="T3968" s="173"/>
      <c r="AT3968" s="168" t="s">
        <v>264</v>
      </c>
      <c r="AU3968" s="168" t="s">
        <v>82</v>
      </c>
      <c r="AV3968" s="13" t="s">
        <v>80</v>
      </c>
      <c r="AW3968" s="13" t="s">
        <v>34</v>
      </c>
      <c r="AX3968" s="13" t="s">
        <v>73</v>
      </c>
      <c r="AY3968" s="168" t="s">
        <v>252</v>
      </c>
    </row>
    <row r="3969" spans="2:51" s="14" customFormat="1" ht="11.25">
      <c r="B3969" s="174"/>
      <c r="D3969" s="160" t="s">
        <v>264</v>
      </c>
      <c r="E3969" s="175" t="s">
        <v>3</v>
      </c>
      <c r="F3969" s="176" t="s">
        <v>80</v>
      </c>
      <c r="H3969" s="177">
        <v>1</v>
      </c>
      <c r="I3969" s="178"/>
      <c r="L3969" s="174"/>
      <c r="M3969" s="179"/>
      <c r="N3969" s="180"/>
      <c r="O3969" s="180"/>
      <c r="P3969" s="180"/>
      <c r="Q3969" s="180"/>
      <c r="R3969" s="180"/>
      <c r="S3969" s="180"/>
      <c r="T3969" s="181"/>
      <c r="AT3969" s="175" t="s">
        <v>264</v>
      </c>
      <c r="AU3969" s="175" t="s">
        <v>82</v>
      </c>
      <c r="AV3969" s="14" t="s">
        <v>82</v>
      </c>
      <c r="AW3969" s="14" t="s">
        <v>34</v>
      </c>
      <c r="AX3969" s="14" t="s">
        <v>73</v>
      </c>
      <c r="AY3969" s="175" t="s">
        <v>252</v>
      </c>
    </row>
    <row r="3970" spans="2:51" s="13" customFormat="1" ht="11.25">
      <c r="B3970" s="167"/>
      <c r="D3970" s="160" t="s">
        <v>264</v>
      </c>
      <c r="E3970" s="168" t="s">
        <v>3</v>
      </c>
      <c r="F3970" s="169" t="s">
        <v>8361</v>
      </c>
      <c r="H3970" s="168" t="s">
        <v>3</v>
      </c>
      <c r="I3970" s="170"/>
      <c r="L3970" s="167"/>
      <c r="M3970" s="171"/>
      <c r="N3970" s="172"/>
      <c r="O3970" s="172"/>
      <c r="P3970" s="172"/>
      <c r="Q3970" s="172"/>
      <c r="R3970" s="172"/>
      <c r="S3970" s="172"/>
      <c r="T3970" s="173"/>
      <c r="AT3970" s="168" t="s">
        <v>264</v>
      </c>
      <c r="AU3970" s="168" t="s">
        <v>82</v>
      </c>
      <c r="AV3970" s="13" t="s">
        <v>80</v>
      </c>
      <c r="AW3970" s="13" t="s">
        <v>34</v>
      </c>
      <c r="AX3970" s="13" t="s">
        <v>73</v>
      </c>
      <c r="AY3970" s="168" t="s">
        <v>252</v>
      </c>
    </row>
    <row r="3971" spans="2:51" s="14" customFormat="1" ht="11.25">
      <c r="B3971" s="174"/>
      <c r="D3971" s="160" t="s">
        <v>264</v>
      </c>
      <c r="E3971" s="175" t="s">
        <v>3</v>
      </c>
      <c r="F3971" s="176" t="s">
        <v>80</v>
      </c>
      <c r="H3971" s="177">
        <v>1</v>
      </c>
      <c r="I3971" s="178"/>
      <c r="L3971" s="174"/>
      <c r="M3971" s="179"/>
      <c r="N3971" s="180"/>
      <c r="O3971" s="180"/>
      <c r="P3971" s="180"/>
      <c r="Q3971" s="180"/>
      <c r="R3971" s="180"/>
      <c r="S3971" s="180"/>
      <c r="T3971" s="181"/>
      <c r="AT3971" s="175" t="s">
        <v>264</v>
      </c>
      <c r="AU3971" s="175" t="s">
        <v>82</v>
      </c>
      <c r="AV3971" s="14" t="s">
        <v>82</v>
      </c>
      <c r="AW3971" s="14" t="s">
        <v>34</v>
      </c>
      <c r="AX3971" s="14" t="s">
        <v>73</v>
      </c>
      <c r="AY3971" s="175" t="s">
        <v>252</v>
      </c>
    </row>
    <row r="3972" spans="2:51" s="13" customFormat="1" ht="11.25">
      <c r="B3972" s="167"/>
      <c r="D3972" s="160" t="s">
        <v>264</v>
      </c>
      <c r="E3972" s="168" t="s">
        <v>3</v>
      </c>
      <c r="F3972" s="169" t="s">
        <v>8361</v>
      </c>
      <c r="H3972" s="168" t="s">
        <v>3</v>
      </c>
      <c r="I3972" s="170"/>
      <c r="L3972" s="167"/>
      <c r="M3972" s="171"/>
      <c r="N3972" s="172"/>
      <c r="O3972" s="172"/>
      <c r="P3972" s="172"/>
      <c r="Q3972" s="172"/>
      <c r="R3972" s="172"/>
      <c r="S3972" s="172"/>
      <c r="T3972" s="173"/>
      <c r="AT3972" s="168" t="s">
        <v>264</v>
      </c>
      <c r="AU3972" s="168" t="s">
        <v>82</v>
      </c>
      <c r="AV3972" s="13" t="s">
        <v>80</v>
      </c>
      <c r="AW3972" s="13" t="s">
        <v>34</v>
      </c>
      <c r="AX3972" s="13" t="s">
        <v>73</v>
      </c>
      <c r="AY3972" s="168" t="s">
        <v>252</v>
      </c>
    </row>
    <row r="3973" spans="2:51" s="14" customFormat="1" ht="11.25">
      <c r="B3973" s="174"/>
      <c r="D3973" s="160" t="s">
        <v>264</v>
      </c>
      <c r="E3973" s="175" t="s">
        <v>3</v>
      </c>
      <c r="F3973" s="176" t="s">
        <v>80</v>
      </c>
      <c r="H3973" s="177">
        <v>1</v>
      </c>
      <c r="I3973" s="178"/>
      <c r="L3973" s="174"/>
      <c r="M3973" s="179"/>
      <c r="N3973" s="180"/>
      <c r="O3973" s="180"/>
      <c r="P3973" s="180"/>
      <c r="Q3973" s="180"/>
      <c r="R3973" s="180"/>
      <c r="S3973" s="180"/>
      <c r="T3973" s="181"/>
      <c r="AT3973" s="175" t="s">
        <v>264</v>
      </c>
      <c r="AU3973" s="175" t="s">
        <v>82</v>
      </c>
      <c r="AV3973" s="14" t="s">
        <v>82</v>
      </c>
      <c r="AW3973" s="14" t="s">
        <v>34</v>
      </c>
      <c r="AX3973" s="14" t="s">
        <v>73</v>
      </c>
      <c r="AY3973" s="175" t="s">
        <v>252</v>
      </c>
    </row>
    <row r="3974" spans="2:51" s="13" customFormat="1" ht="11.25">
      <c r="B3974" s="167"/>
      <c r="D3974" s="160" t="s">
        <v>264</v>
      </c>
      <c r="E3974" s="168" t="s">
        <v>3</v>
      </c>
      <c r="F3974" s="169" t="s">
        <v>8362</v>
      </c>
      <c r="H3974" s="168" t="s">
        <v>3</v>
      </c>
      <c r="I3974" s="170"/>
      <c r="L3974" s="167"/>
      <c r="M3974" s="171"/>
      <c r="N3974" s="172"/>
      <c r="O3974" s="172"/>
      <c r="P3974" s="172"/>
      <c r="Q3974" s="172"/>
      <c r="R3974" s="172"/>
      <c r="S3974" s="172"/>
      <c r="T3974" s="173"/>
      <c r="AT3974" s="168" t="s">
        <v>264</v>
      </c>
      <c r="AU3974" s="168" t="s">
        <v>82</v>
      </c>
      <c r="AV3974" s="13" t="s">
        <v>80</v>
      </c>
      <c r="AW3974" s="13" t="s">
        <v>34</v>
      </c>
      <c r="AX3974" s="13" t="s">
        <v>73</v>
      </c>
      <c r="AY3974" s="168" t="s">
        <v>252</v>
      </c>
    </row>
    <row r="3975" spans="2:51" s="14" customFormat="1" ht="11.25">
      <c r="B3975" s="174"/>
      <c r="D3975" s="160" t="s">
        <v>264</v>
      </c>
      <c r="E3975" s="175" t="s">
        <v>3</v>
      </c>
      <c r="F3975" s="176" t="s">
        <v>80</v>
      </c>
      <c r="H3975" s="177">
        <v>1</v>
      </c>
      <c r="I3975" s="178"/>
      <c r="L3975" s="174"/>
      <c r="M3975" s="179"/>
      <c r="N3975" s="180"/>
      <c r="O3975" s="180"/>
      <c r="P3975" s="180"/>
      <c r="Q3975" s="180"/>
      <c r="R3975" s="180"/>
      <c r="S3975" s="180"/>
      <c r="T3975" s="181"/>
      <c r="AT3975" s="175" t="s">
        <v>264</v>
      </c>
      <c r="AU3975" s="175" t="s">
        <v>82</v>
      </c>
      <c r="AV3975" s="14" t="s">
        <v>82</v>
      </c>
      <c r="AW3975" s="14" t="s">
        <v>34</v>
      </c>
      <c r="AX3975" s="14" t="s">
        <v>73</v>
      </c>
      <c r="AY3975" s="175" t="s">
        <v>252</v>
      </c>
    </row>
    <row r="3976" spans="2:51" s="13" customFormat="1" ht="11.25">
      <c r="B3976" s="167"/>
      <c r="D3976" s="160" t="s">
        <v>264</v>
      </c>
      <c r="E3976" s="168" t="s">
        <v>3</v>
      </c>
      <c r="F3976" s="169" t="s">
        <v>8363</v>
      </c>
      <c r="H3976" s="168" t="s">
        <v>3</v>
      </c>
      <c r="I3976" s="170"/>
      <c r="L3976" s="167"/>
      <c r="M3976" s="171"/>
      <c r="N3976" s="172"/>
      <c r="O3976" s="172"/>
      <c r="P3976" s="172"/>
      <c r="Q3976" s="172"/>
      <c r="R3976" s="172"/>
      <c r="S3976" s="172"/>
      <c r="T3976" s="173"/>
      <c r="AT3976" s="168" t="s">
        <v>264</v>
      </c>
      <c r="AU3976" s="168" t="s">
        <v>82</v>
      </c>
      <c r="AV3976" s="13" t="s">
        <v>80</v>
      </c>
      <c r="AW3976" s="13" t="s">
        <v>34</v>
      </c>
      <c r="AX3976" s="13" t="s">
        <v>73</v>
      </c>
      <c r="AY3976" s="168" t="s">
        <v>252</v>
      </c>
    </row>
    <row r="3977" spans="2:51" s="14" customFormat="1" ht="11.25">
      <c r="B3977" s="174"/>
      <c r="D3977" s="160" t="s">
        <v>264</v>
      </c>
      <c r="E3977" s="175" t="s">
        <v>3</v>
      </c>
      <c r="F3977" s="176" t="s">
        <v>80</v>
      </c>
      <c r="H3977" s="177">
        <v>1</v>
      </c>
      <c r="I3977" s="178"/>
      <c r="L3977" s="174"/>
      <c r="M3977" s="179"/>
      <c r="N3977" s="180"/>
      <c r="O3977" s="180"/>
      <c r="P3977" s="180"/>
      <c r="Q3977" s="180"/>
      <c r="R3977" s="180"/>
      <c r="S3977" s="180"/>
      <c r="T3977" s="181"/>
      <c r="AT3977" s="175" t="s">
        <v>264</v>
      </c>
      <c r="AU3977" s="175" t="s">
        <v>82</v>
      </c>
      <c r="AV3977" s="14" t="s">
        <v>82</v>
      </c>
      <c r="AW3977" s="14" t="s">
        <v>34</v>
      </c>
      <c r="AX3977" s="14" t="s">
        <v>73</v>
      </c>
      <c r="AY3977" s="175" t="s">
        <v>252</v>
      </c>
    </row>
    <row r="3978" spans="2:51" s="13" customFormat="1" ht="11.25">
      <c r="B3978" s="167"/>
      <c r="D3978" s="160" t="s">
        <v>264</v>
      </c>
      <c r="E3978" s="168" t="s">
        <v>3</v>
      </c>
      <c r="F3978" s="169" t="s">
        <v>8364</v>
      </c>
      <c r="H3978" s="168" t="s">
        <v>3</v>
      </c>
      <c r="I3978" s="170"/>
      <c r="L3978" s="167"/>
      <c r="M3978" s="171"/>
      <c r="N3978" s="172"/>
      <c r="O3978" s="172"/>
      <c r="P3978" s="172"/>
      <c r="Q3978" s="172"/>
      <c r="R3978" s="172"/>
      <c r="S3978" s="172"/>
      <c r="T3978" s="173"/>
      <c r="AT3978" s="168" t="s">
        <v>264</v>
      </c>
      <c r="AU3978" s="168" t="s">
        <v>82</v>
      </c>
      <c r="AV3978" s="13" t="s">
        <v>80</v>
      </c>
      <c r="AW3978" s="13" t="s">
        <v>34</v>
      </c>
      <c r="AX3978" s="13" t="s">
        <v>73</v>
      </c>
      <c r="AY3978" s="168" t="s">
        <v>252</v>
      </c>
    </row>
    <row r="3979" spans="2:51" s="14" customFormat="1" ht="11.25">
      <c r="B3979" s="174"/>
      <c r="D3979" s="160" t="s">
        <v>264</v>
      </c>
      <c r="E3979" s="175" t="s">
        <v>3</v>
      </c>
      <c r="F3979" s="176" t="s">
        <v>80</v>
      </c>
      <c r="H3979" s="177">
        <v>1</v>
      </c>
      <c r="I3979" s="178"/>
      <c r="L3979" s="174"/>
      <c r="M3979" s="179"/>
      <c r="N3979" s="180"/>
      <c r="O3979" s="180"/>
      <c r="P3979" s="180"/>
      <c r="Q3979" s="180"/>
      <c r="R3979" s="180"/>
      <c r="S3979" s="180"/>
      <c r="T3979" s="181"/>
      <c r="AT3979" s="175" t="s">
        <v>264</v>
      </c>
      <c r="AU3979" s="175" t="s">
        <v>82</v>
      </c>
      <c r="AV3979" s="14" t="s">
        <v>82</v>
      </c>
      <c r="AW3979" s="14" t="s">
        <v>34</v>
      </c>
      <c r="AX3979" s="14" t="s">
        <v>73</v>
      </c>
      <c r="AY3979" s="175" t="s">
        <v>252</v>
      </c>
    </row>
    <row r="3980" spans="2:51" s="13" customFormat="1" ht="11.25">
      <c r="B3980" s="167"/>
      <c r="D3980" s="160" t="s">
        <v>264</v>
      </c>
      <c r="E3980" s="168" t="s">
        <v>3</v>
      </c>
      <c r="F3980" s="169" t="s">
        <v>8365</v>
      </c>
      <c r="H3980" s="168" t="s">
        <v>3</v>
      </c>
      <c r="I3980" s="170"/>
      <c r="L3980" s="167"/>
      <c r="M3980" s="171"/>
      <c r="N3980" s="172"/>
      <c r="O3980" s="172"/>
      <c r="P3980" s="172"/>
      <c r="Q3980" s="172"/>
      <c r="R3980" s="172"/>
      <c r="S3980" s="172"/>
      <c r="T3980" s="173"/>
      <c r="AT3980" s="168" t="s">
        <v>264</v>
      </c>
      <c r="AU3980" s="168" t="s">
        <v>82</v>
      </c>
      <c r="AV3980" s="13" t="s">
        <v>80</v>
      </c>
      <c r="AW3980" s="13" t="s">
        <v>34</v>
      </c>
      <c r="AX3980" s="13" t="s">
        <v>73</v>
      </c>
      <c r="AY3980" s="168" t="s">
        <v>252</v>
      </c>
    </row>
    <row r="3981" spans="2:51" s="14" customFormat="1" ht="11.25">
      <c r="B3981" s="174"/>
      <c r="D3981" s="160" t="s">
        <v>264</v>
      </c>
      <c r="E3981" s="175" t="s">
        <v>3</v>
      </c>
      <c r="F3981" s="176" t="s">
        <v>80</v>
      </c>
      <c r="H3981" s="177">
        <v>1</v>
      </c>
      <c r="I3981" s="178"/>
      <c r="L3981" s="174"/>
      <c r="M3981" s="179"/>
      <c r="N3981" s="180"/>
      <c r="O3981" s="180"/>
      <c r="P3981" s="180"/>
      <c r="Q3981" s="180"/>
      <c r="R3981" s="180"/>
      <c r="S3981" s="180"/>
      <c r="T3981" s="181"/>
      <c r="AT3981" s="175" t="s">
        <v>264</v>
      </c>
      <c r="AU3981" s="175" t="s">
        <v>82</v>
      </c>
      <c r="AV3981" s="14" t="s">
        <v>82</v>
      </c>
      <c r="AW3981" s="14" t="s">
        <v>34</v>
      </c>
      <c r="AX3981" s="14" t="s">
        <v>73</v>
      </c>
      <c r="AY3981" s="175" t="s">
        <v>252</v>
      </c>
    </row>
    <row r="3982" spans="2:51" s="13" customFormat="1" ht="11.25">
      <c r="B3982" s="167"/>
      <c r="D3982" s="160" t="s">
        <v>264</v>
      </c>
      <c r="E3982" s="168" t="s">
        <v>3</v>
      </c>
      <c r="F3982" s="169" t="s">
        <v>8366</v>
      </c>
      <c r="H3982" s="168" t="s">
        <v>3</v>
      </c>
      <c r="I3982" s="170"/>
      <c r="L3982" s="167"/>
      <c r="M3982" s="171"/>
      <c r="N3982" s="172"/>
      <c r="O3982" s="172"/>
      <c r="P3982" s="172"/>
      <c r="Q3982" s="172"/>
      <c r="R3982" s="172"/>
      <c r="S3982" s="172"/>
      <c r="T3982" s="173"/>
      <c r="AT3982" s="168" t="s">
        <v>264</v>
      </c>
      <c r="AU3982" s="168" t="s">
        <v>82</v>
      </c>
      <c r="AV3982" s="13" t="s">
        <v>80</v>
      </c>
      <c r="AW3982" s="13" t="s">
        <v>34</v>
      </c>
      <c r="AX3982" s="13" t="s">
        <v>73</v>
      </c>
      <c r="AY3982" s="168" t="s">
        <v>252</v>
      </c>
    </row>
    <row r="3983" spans="2:51" s="14" customFormat="1" ht="11.25">
      <c r="B3983" s="174"/>
      <c r="D3983" s="160" t="s">
        <v>264</v>
      </c>
      <c r="E3983" s="175" t="s">
        <v>3</v>
      </c>
      <c r="F3983" s="176" t="s">
        <v>80</v>
      </c>
      <c r="H3983" s="177">
        <v>1</v>
      </c>
      <c r="I3983" s="178"/>
      <c r="L3983" s="174"/>
      <c r="M3983" s="179"/>
      <c r="N3983" s="180"/>
      <c r="O3983" s="180"/>
      <c r="P3983" s="180"/>
      <c r="Q3983" s="180"/>
      <c r="R3983" s="180"/>
      <c r="S3983" s="180"/>
      <c r="T3983" s="181"/>
      <c r="AT3983" s="175" t="s">
        <v>264</v>
      </c>
      <c r="AU3983" s="175" t="s">
        <v>82</v>
      </c>
      <c r="AV3983" s="14" t="s">
        <v>82</v>
      </c>
      <c r="AW3983" s="14" t="s">
        <v>34</v>
      </c>
      <c r="AX3983" s="14" t="s">
        <v>73</v>
      </c>
      <c r="AY3983" s="175" t="s">
        <v>252</v>
      </c>
    </row>
    <row r="3984" spans="2:51" s="13" customFormat="1" ht="11.25">
      <c r="B3984" s="167"/>
      <c r="D3984" s="160" t="s">
        <v>264</v>
      </c>
      <c r="E3984" s="168" t="s">
        <v>3</v>
      </c>
      <c r="F3984" s="169" t="s">
        <v>8367</v>
      </c>
      <c r="H3984" s="168" t="s">
        <v>3</v>
      </c>
      <c r="I3984" s="170"/>
      <c r="L3984" s="167"/>
      <c r="M3984" s="171"/>
      <c r="N3984" s="172"/>
      <c r="O3984" s="172"/>
      <c r="P3984" s="172"/>
      <c r="Q3984" s="172"/>
      <c r="R3984" s="172"/>
      <c r="S3984" s="172"/>
      <c r="T3984" s="173"/>
      <c r="AT3984" s="168" t="s">
        <v>264</v>
      </c>
      <c r="AU3984" s="168" t="s">
        <v>82</v>
      </c>
      <c r="AV3984" s="13" t="s">
        <v>80</v>
      </c>
      <c r="AW3984" s="13" t="s">
        <v>34</v>
      </c>
      <c r="AX3984" s="13" t="s">
        <v>73</v>
      </c>
      <c r="AY3984" s="168" t="s">
        <v>252</v>
      </c>
    </row>
    <row r="3985" spans="2:51" s="14" customFormat="1" ht="11.25">
      <c r="B3985" s="174"/>
      <c r="D3985" s="160" t="s">
        <v>264</v>
      </c>
      <c r="E3985" s="175" t="s">
        <v>3</v>
      </c>
      <c r="F3985" s="176" t="s">
        <v>80</v>
      </c>
      <c r="H3985" s="177">
        <v>1</v>
      </c>
      <c r="I3985" s="178"/>
      <c r="L3985" s="174"/>
      <c r="M3985" s="179"/>
      <c r="N3985" s="180"/>
      <c r="O3985" s="180"/>
      <c r="P3985" s="180"/>
      <c r="Q3985" s="180"/>
      <c r="R3985" s="180"/>
      <c r="S3985" s="180"/>
      <c r="T3985" s="181"/>
      <c r="AT3985" s="175" t="s">
        <v>264</v>
      </c>
      <c r="AU3985" s="175" t="s">
        <v>82</v>
      </c>
      <c r="AV3985" s="14" t="s">
        <v>82</v>
      </c>
      <c r="AW3985" s="14" t="s">
        <v>34</v>
      </c>
      <c r="AX3985" s="14" t="s">
        <v>73</v>
      </c>
      <c r="AY3985" s="175" t="s">
        <v>252</v>
      </c>
    </row>
    <row r="3986" spans="2:51" s="13" customFormat="1" ht="11.25">
      <c r="B3986" s="167"/>
      <c r="D3986" s="160" t="s">
        <v>264</v>
      </c>
      <c r="E3986" s="168" t="s">
        <v>3</v>
      </c>
      <c r="F3986" s="169" t="s">
        <v>8367</v>
      </c>
      <c r="H3986" s="168" t="s">
        <v>3</v>
      </c>
      <c r="I3986" s="170"/>
      <c r="L3986" s="167"/>
      <c r="M3986" s="171"/>
      <c r="N3986" s="172"/>
      <c r="O3986" s="172"/>
      <c r="P3986" s="172"/>
      <c r="Q3986" s="172"/>
      <c r="R3986" s="172"/>
      <c r="S3986" s="172"/>
      <c r="T3986" s="173"/>
      <c r="AT3986" s="168" t="s">
        <v>264</v>
      </c>
      <c r="AU3986" s="168" t="s">
        <v>82</v>
      </c>
      <c r="AV3986" s="13" t="s">
        <v>80</v>
      </c>
      <c r="AW3986" s="13" t="s">
        <v>34</v>
      </c>
      <c r="AX3986" s="13" t="s">
        <v>73</v>
      </c>
      <c r="AY3986" s="168" t="s">
        <v>252</v>
      </c>
    </row>
    <row r="3987" spans="2:51" s="14" customFormat="1" ht="11.25">
      <c r="B3987" s="174"/>
      <c r="D3987" s="160" t="s">
        <v>264</v>
      </c>
      <c r="E3987" s="175" t="s">
        <v>3</v>
      </c>
      <c r="F3987" s="176" t="s">
        <v>80</v>
      </c>
      <c r="H3987" s="177">
        <v>1</v>
      </c>
      <c r="I3987" s="178"/>
      <c r="L3987" s="174"/>
      <c r="M3987" s="179"/>
      <c r="N3987" s="180"/>
      <c r="O3987" s="180"/>
      <c r="P3987" s="180"/>
      <c r="Q3987" s="180"/>
      <c r="R3987" s="180"/>
      <c r="S3987" s="180"/>
      <c r="T3987" s="181"/>
      <c r="AT3987" s="175" t="s">
        <v>264</v>
      </c>
      <c r="AU3987" s="175" t="s">
        <v>82</v>
      </c>
      <c r="AV3987" s="14" t="s">
        <v>82</v>
      </c>
      <c r="AW3987" s="14" t="s">
        <v>34</v>
      </c>
      <c r="AX3987" s="14" t="s">
        <v>73</v>
      </c>
      <c r="AY3987" s="175" t="s">
        <v>252</v>
      </c>
    </row>
    <row r="3988" spans="2:51" s="13" customFormat="1" ht="11.25">
      <c r="B3988" s="167"/>
      <c r="D3988" s="160" t="s">
        <v>264</v>
      </c>
      <c r="E3988" s="168" t="s">
        <v>3</v>
      </c>
      <c r="F3988" s="169" t="s">
        <v>8367</v>
      </c>
      <c r="H3988" s="168" t="s">
        <v>3</v>
      </c>
      <c r="I3988" s="170"/>
      <c r="L3988" s="167"/>
      <c r="M3988" s="171"/>
      <c r="N3988" s="172"/>
      <c r="O3988" s="172"/>
      <c r="P3988" s="172"/>
      <c r="Q3988" s="172"/>
      <c r="R3988" s="172"/>
      <c r="S3988" s="172"/>
      <c r="T3988" s="173"/>
      <c r="AT3988" s="168" t="s">
        <v>264</v>
      </c>
      <c r="AU3988" s="168" t="s">
        <v>82</v>
      </c>
      <c r="AV3988" s="13" t="s">
        <v>80</v>
      </c>
      <c r="AW3988" s="13" t="s">
        <v>34</v>
      </c>
      <c r="AX3988" s="13" t="s">
        <v>73</v>
      </c>
      <c r="AY3988" s="168" t="s">
        <v>252</v>
      </c>
    </row>
    <row r="3989" spans="2:51" s="14" customFormat="1" ht="11.25">
      <c r="B3989" s="174"/>
      <c r="D3989" s="160" t="s">
        <v>264</v>
      </c>
      <c r="E3989" s="175" t="s">
        <v>3</v>
      </c>
      <c r="F3989" s="176" t="s">
        <v>80</v>
      </c>
      <c r="H3989" s="177">
        <v>1</v>
      </c>
      <c r="I3989" s="178"/>
      <c r="L3989" s="174"/>
      <c r="M3989" s="179"/>
      <c r="N3989" s="180"/>
      <c r="O3989" s="180"/>
      <c r="P3989" s="180"/>
      <c r="Q3989" s="180"/>
      <c r="R3989" s="180"/>
      <c r="S3989" s="180"/>
      <c r="T3989" s="181"/>
      <c r="AT3989" s="175" t="s">
        <v>264</v>
      </c>
      <c r="AU3989" s="175" t="s">
        <v>82</v>
      </c>
      <c r="AV3989" s="14" t="s">
        <v>82</v>
      </c>
      <c r="AW3989" s="14" t="s">
        <v>34</v>
      </c>
      <c r="AX3989" s="14" t="s">
        <v>73</v>
      </c>
      <c r="AY3989" s="175" t="s">
        <v>252</v>
      </c>
    </row>
    <row r="3990" spans="2:51" s="13" customFormat="1" ht="11.25">
      <c r="B3990" s="167"/>
      <c r="D3990" s="160" t="s">
        <v>264</v>
      </c>
      <c r="E3990" s="168" t="s">
        <v>3</v>
      </c>
      <c r="F3990" s="169" t="s">
        <v>8367</v>
      </c>
      <c r="H3990" s="168" t="s">
        <v>3</v>
      </c>
      <c r="I3990" s="170"/>
      <c r="L3990" s="167"/>
      <c r="M3990" s="171"/>
      <c r="N3990" s="172"/>
      <c r="O3990" s="172"/>
      <c r="P3990" s="172"/>
      <c r="Q3990" s="172"/>
      <c r="R3990" s="172"/>
      <c r="S3990" s="172"/>
      <c r="T3990" s="173"/>
      <c r="AT3990" s="168" t="s">
        <v>264</v>
      </c>
      <c r="AU3990" s="168" t="s">
        <v>82</v>
      </c>
      <c r="AV3990" s="13" t="s">
        <v>80</v>
      </c>
      <c r="AW3990" s="13" t="s">
        <v>34</v>
      </c>
      <c r="AX3990" s="13" t="s">
        <v>73</v>
      </c>
      <c r="AY3990" s="168" t="s">
        <v>252</v>
      </c>
    </row>
    <row r="3991" spans="2:51" s="14" customFormat="1" ht="11.25">
      <c r="B3991" s="174"/>
      <c r="D3991" s="160" t="s">
        <v>264</v>
      </c>
      <c r="E3991" s="175" t="s">
        <v>3</v>
      </c>
      <c r="F3991" s="176" t="s">
        <v>80</v>
      </c>
      <c r="H3991" s="177">
        <v>1</v>
      </c>
      <c r="I3991" s="178"/>
      <c r="L3991" s="174"/>
      <c r="M3991" s="179"/>
      <c r="N3991" s="180"/>
      <c r="O3991" s="180"/>
      <c r="P3991" s="180"/>
      <c r="Q3991" s="180"/>
      <c r="R3991" s="180"/>
      <c r="S3991" s="180"/>
      <c r="T3991" s="181"/>
      <c r="AT3991" s="175" t="s">
        <v>264</v>
      </c>
      <c r="AU3991" s="175" t="s">
        <v>82</v>
      </c>
      <c r="AV3991" s="14" t="s">
        <v>82</v>
      </c>
      <c r="AW3991" s="14" t="s">
        <v>34</v>
      </c>
      <c r="AX3991" s="14" t="s">
        <v>73</v>
      </c>
      <c r="AY3991" s="175" t="s">
        <v>252</v>
      </c>
    </row>
    <row r="3992" spans="2:51" s="13" customFormat="1" ht="11.25">
      <c r="B3992" s="167"/>
      <c r="D3992" s="160" t="s">
        <v>264</v>
      </c>
      <c r="E3992" s="168" t="s">
        <v>3</v>
      </c>
      <c r="F3992" s="169" t="s">
        <v>8368</v>
      </c>
      <c r="H3992" s="168" t="s">
        <v>3</v>
      </c>
      <c r="I3992" s="170"/>
      <c r="L3992" s="167"/>
      <c r="M3992" s="171"/>
      <c r="N3992" s="172"/>
      <c r="O3992" s="172"/>
      <c r="P3992" s="172"/>
      <c r="Q3992" s="172"/>
      <c r="R3992" s="172"/>
      <c r="S3992" s="172"/>
      <c r="T3992" s="173"/>
      <c r="AT3992" s="168" t="s">
        <v>264</v>
      </c>
      <c r="AU3992" s="168" t="s">
        <v>82</v>
      </c>
      <c r="AV3992" s="13" t="s">
        <v>80</v>
      </c>
      <c r="AW3992" s="13" t="s">
        <v>34</v>
      </c>
      <c r="AX3992" s="13" t="s">
        <v>73</v>
      </c>
      <c r="AY3992" s="168" t="s">
        <v>252</v>
      </c>
    </row>
    <row r="3993" spans="2:51" s="14" customFormat="1" ht="11.25">
      <c r="B3993" s="174"/>
      <c r="D3993" s="160" t="s">
        <v>264</v>
      </c>
      <c r="E3993" s="175" t="s">
        <v>3</v>
      </c>
      <c r="F3993" s="176" t="s">
        <v>80</v>
      </c>
      <c r="H3993" s="177">
        <v>1</v>
      </c>
      <c r="I3993" s="178"/>
      <c r="L3993" s="174"/>
      <c r="M3993" s="179"/>
      <c r="N3993" s="180"/>
      <c r="O3993" s="180"/>
      <c r="P3993" s="180"/>
      <c r="Q3993" s="180"/>
      <c r="R3993" s="180"/>
      <c r="S3993" s="180"/>
      <c r="T3993" s="181"/>
      <c r="AT3993" s="175" t="s">
        <v>264</v>
      </c>
      <c r="AU3993" s="175" t="s">
        <v>82</v>
      </c>
      <c r="AV3993" s="14" t="s">
        <v>82</v>
      </c>
      <c r="AW3993" s="14" t="s">
        <v>34</v>
      </c>
      <c r="AX3993" s="14" t="s">
        <v>73</v>
      </c>
      <c r="AY3993" s="175" t="s">
        <v>252</v>
      </c>
    </row>
    <row r="3994" spans="2:51" s="13" customFormat="1" ht="11.25">
      <c r="B3994" s="167"/>
      <c r="D3994" s="160" t="s">
        <v>264</v>
      </c>
      <c r="E3994" s="168" t="s">
        <v>3</v>
      </c>
      <c r="F3994" s="169" t="s">
        <v>8368</v>
      </c>
      <c r="H3994" s="168" t="s">
        <v>3</v>
      </c>
      <c r="I3994" s="170"/>
      <c r="L3994" s="167"/>
      <c r="M3994" s="171"/>
      <c r="N3994" s="172"/>
      <c r="O3994" s="172"/>
      <c r="P3994" s="172"/>
      <c r="Q3994" s="172"/>
      <c r="R3994" s="172"/>
      <c r="S3994" s="172"/>
      <c r="T3994" s="173"/>
      <c r="AT3994" s="168" t="s">
        <v>264</v>
      </c>
      <c r="AU3994" s="168" t="s">
        <v>82</v>
      </c>
      <c r="AV3994" s="13" t="s">
        <v>80</v>
      </c>
      <c r="AW3994" s="13" t="s">
        <v>34</v>
      </c>
      <c r="AX3994" s="13" t="s">
        <v>73</v>
      </c>
      <c r="AY3994" s="168" t="s">
        <v>252</v>
      </c>
    </row>
    <row r="3995" spans="2:51" s="14" customFormat="1" ht="11.25">
      <c r="B3995" s="174"/>
      <c r="D3995" s="160" t="s">
        <v>264</v>
      </c>
      <c r="E3995" s="175" t="s">
        <v>3</v>
      </c>
      <c r="F3995" s="176" t="s">
        <v>80</v>
      </c>
      <c r="H3995" s="177">
        <v>1</v>
      </c>
      <c r="I3995" s="178"/>
      <c r="L3995" s="174"/>
      <c r="M3995" s="179"/>
      <c r="N3995" s="180"/>
      <c r="O3995" s="180"/>
      <c r="P3995" s="180"/>
      <c r="Q3995" s="180"/>
      <c r="R3995" s="180"/>
      <c r="S3995" s="180"/>
      <c r="T3995" s="181"/>
      <c r="AT3995" s="175" t="s">
        <v>264</v>
      </c>
      <c r="AU3995" s="175" t="s">
        <v>82</v>
      </c>
      <c r="AV3995" s="14" t="s">
        <v>82</v>
      </c>
      <c r="AW3995" s="14" t="s">
        <v>34</v>
      </c>
      <c r="AX3995" s="14" t="s">
        <v>73</v>
      </c>
      <c r="AY3995" s="175" t="s">
        <v>252</v>
      </c>
    </row>
    <row r="3996" spans="2:51" s="13" customFormat="1" ht="11.25">
      <c r="B3996" s="167"/>
      <c r="D3996" s="160" t="s">
        <v>264</v>
      </c>
      <c r="E3996" s="168" t="s">
        <v>3</v>
      </c>
      <c r="F3996" s="169" t="s">
        <v>8368</v>
      </c>
      <c r="H3996" s="168" t="s">
        <v>3</v>
      </c>
      <c r="I3996" s="170"/>
      <c r="L3996" s="167"/>
      <c r="M3996" s="171"/>
      <c r="N3996" s="172"/>
      <c r="O3996" s="172"/>
      <c r="P3996" s="172"/>
      <c r="Q3996" s="172"/>
      <c r="R3996" s="172"/>
      <c r="S3996" s="172"/>
      <c r="T3996" s="173"/>
      <c r="AT3996" s="168" t="s">
        <v>264</v>
      </c>
      <c r="AU3996" s="168" t="s">
        <v>82</v>
      </c>
      <c r="AV3996" s="13" t="s">
        <v>80</v>
      </c>
      <c r="AW3996" s="13" t="s">
        <v>34</v>
      </c>
      <c r="AX3996" s="13" t="s">
        <v>73</v>
      </c>
      <c r="AY3996" s="168" t="s">
        <v>252</v>
      </c>
    </row>
    <row r="3997" spans="2:51" s="14" customFormat="1" ht="11.25">
      <c r="B3997" s="174"/>
      <c r="D3997" s="160" t="s">
        <v>264</v>
      </c>
      <c r="E3997" s="175" t="s">
        <v>3</v>
      </c>
      <c r="F3997" s="176" t="s">
        <v>80</v>
      </c>
      <c r="H3997" s="177">
        <v>1</v>
      </c>
      <c r="I3997" s="178"/>
      <c r="L3997" s="174"/>
      <c r="M3997" s="179"/>
      <c r="N3997" s="180"/>
      <c r="O3997" s="180"/>
      <c r="P3997" s="180"/>
      <c r="Q3997" s="180"/>
      <c r="R3997" s="180"/>
      <c r="S3997" s="180"/>
      <c r="T3997" s="181"/>
      <c r="AT3997" s="175" t="s">
        <v>264</v>
      </c>
      <c r="AU3997" s="175" t="s">
        <v>82</v>
      </c>
      <c r="AV3997" s="14" t="s">
        <v>82</v>
      </c>
      <c r="AW3997" s="14" t="s">
        <v>34</v>
      </c>
      <c r="AX3997" s="14" t="s">
        <v>73</v>
      </c>
      <c r="AY3997" s="175" t="s">
        <v>252</v>
      </c>
    </row>
    <row r="3998" spans="2:51" s="13" customFormat="1" ht="11.25">
      <c r="B3998" s="167"/>
      <c r="D3998" s="160" t="s">
        <v>264</v>
      </c>
      <c r="E3998" s="168" t="s">
        <v>3</v>
      </c>
      <c r="F3998" s="169" t="s">
        <v>8368</v>
      </c>
      <c r="H3998" s="168" t="s">
        <v>3</v>
      </c>
      <c r="I3998" s="170"/>
      <c r="L3998" s="167"/>
      <c r="M3998" s="171"/>
      <c r="N3998" s="172"/>
      <c r="O3998" s="172"/>
      <c r="P3998" s="172"/>
      <c r="Q3998" s="172"/>
      <c r="R3998" s="172"/>
      <c r="S3998" s="172"/>
      <c r="T3998" s="173"/>
      <c r="AT3998" s="168" t="s">
        <v>264</v>
      </c>
      <c r="AU3998" s="168" t="s">
        <v>82</v>
      </c>
      <c r="AV3998" s="13" t="s">
        <v>80</v>
      </c>
      <c r="AW3998" s="13" t="s">
        <v>34</v>
      </c>
      <c r="AX3998" s="13" t="s">
        <v>73</v>
      </c>
      <c r="AY3998" s="168" t="s">
        <v>252</v>
      </c>
    </row>
    <row r="3999" spans="2:51" s="14" customFormat="1" ht="11.25">
      <c r="B3999" s="174"/>
      <c r="D3999" s="160" t="s">
        <v>264</v>
      </c>
      <c r="E3999" s="175" t="s">
        <v>3</v>
      </c>
      <c r="F3999" s="176" t="s">
        <v>80</v>
      </c>
      <c r="H3999" s="177">
        <v>1</v>
      </c>
      <c r="I3999" s="178"/>
      <c r="L3999" s="174"/>
      <c r="M3999" s="179"/>
      <c r="N3999" s="180"/>
      <c r="O3999" s="180"/>
      <c r="P3999" s="180"/>
      <c r="Q3999" s="180"/>
      <c r="R3999" s="180"/>
      <c r="S3999" s="180"/>
      <c r="T3999" s="181"/>
      <c r="AT3999" s="175" t="s">
        <v>264</v>
      </c>
      <c r="AU3999" s="175" t="s">
        <v>82</v>
      </c>
      <c r="AV3999" s="14" t="s">
        <v>82</v>
      </c>
      <c r="AW3999" s="14" t="s">
        <v>34</v>
      </c>
      <c r="AX3999" s="14" t="s">
        <v>73</v>
      </c>
      <c r="AY3999" s="175" t="s">
        <v>252</v>
      </c>
    </row>
    <row r="4000" spans="2:51" s="13" customFormat="1" ht="11.25">
      <c r="B4000" s="167"/>
      <c r="D4000" s="160" t="s">
        <v>264</v>
      </c>
      <c r="E4000" s="168" t="s">
        <v>3</v>
      </c>
      <c r="F4000" s="169" t="s">
        <v>8368</v>
      </c>
      <c r="H4000" s="168" t="s">
        <v>3</v>
      </c>
      <c r="I4000" s="170"/>
      <c r="L4000" s="167"/>
      <c r="M4000" s="171"/>
      <c r="N4000" s="172"/>
      <c r="O4000" s="172"/>
      <c r="P4000" s="172"/>
      <c r="Q4000" s="172"/>
      <c r="R4000" s="172"/>
      <c r="S4000" s="172"/>
      <c r="T4000" s="173"/>
      <c r="AT4000" s="168" t="s">
        <v>264</v>
      </c>
      <c r="AU4000" s="168" t="s">
        <v>82</v>
      </c>
      <c r="AV4000" s="13" t="s">
        <v>80</v>
      </c>
      <c r="AW4000" s="13" t="s">
        <v>34</v>
      </c>
      <c r="AX4000" s="13" t="s">
        <v>73</v>
      </c>
      <c r="AY4000" s="168" t="s">
        <v>252</v>
      </c>
    </row>
    <row r="4001" spans="2:51" s="14" customFormat="1" ht="11.25">
      <c r="B4001" s="174"/>
      <c r="D4001" s="160" t="s">
        <v>264</v>
      </c>
      <c r="E4001" s="175" t="s">
        <v>3</v>
      </c>
      <c r="F4001" s="176" t="s">
        <v>80</v>
      </c>
      <c r="H4001" s="177">
        <v>1</v>
      </c>
      <c r="I4001" s="178"/>
      <c r="L4001" s="174"/>
      <c r="M4001" s="179"/>
      <c r="N4001" s="180"/>
      <c r="O4001" s="180"/>
      <c r="P4001" s="180"/>
      <c r="Q4001" s="180"/>
      <c r="R4001" s="180"/>
      <c r="S4001" s="180"/>
      <c r="T4001" s="181"/>
      <c r="AT4001" s="175" t="s">
        <v>264</v>
      </c>
      <c r="AU4001" s="175" t="s">
        <v>82</v>
      </c>
      <c r="AV4001" s="14" t="s">
        <v>82</v>
      </c>
      <c r="AW4001" s="14" t="s">
        <v>34</v>
      </c>
      <c r="AX4001" s="14" t="s">
        <v>73</v>
      </c>
      <c r="AY4001" s="175" t="s">
        <v>252</v>
      </c>
    </row>
    <row r="4002" spans="2:51" s="13" customFormat="1" ht="11.25">
      <c r="B4002" s="167"/>
      <c r="D4002" s="160" t="s">
        <v>264</v>
      </c>
      <c r="E4002" s="168" t="s">
        <v>3</v>
      </c>
      <c r="F4002" s="169" t="s">
        <v>8368</v>
      </c>
      <c r="H4002" s="168" t="s">
        <v>3</v>
      </c>
      <c r="I4002" s="170"/>
      <c r="L4002" s="167"/>
      <c r="M4002" s="171"/>
      <c r="N4002" s="172"/>
      <c r="O4002" s="172"/>
      <c r="P4002" s="172"/>
      <c r="Q4002" s="172"/>
      <c r="R4002" s="172"/>
      <c r="S4002" s="172"/>
      <c r="T4002" s="173"/>
      <c r="AT4002" s="168" t="s">
        <v>264</v>
      </c>
      <c r="AU4002" s="168" t="s">
        <v>82</v>
      </c>
      <c r="AV4002" s="13" t="s">
        <v>80</v>
      </c>
      <c r="AW4002" s="13" t="s">
        <v>34</v>
      </c>
      <c r="AX4002" s="13" t="s">
        <v>73</v>
      </c>
      <c r="AY4002" s="168" t="s">
        <v>252</v>
      </c>
    </row>
    <row r="4003" spans="2:51" s="14" customFormat="1" ht="11.25">
      <c r="B4003" s="174"/>
      <c r="D4003" s="160" t="s">
        <v>264</v>
      </c>
      <c r="E4003" s="175" t="s">
        <v>3</v>
      </c>
      <c r="F4003" s="176" t="s">
        <v>80</v>
      </c>
      <c r="H4003" s="177">
        <v>1</v>
      </c>
      <c r="I4003" s="178"/>
      <c r="L4003" s="174"/>
      <c r="M4003" s="179"/>
      <c r="N4003" s="180"/>
      <c r="O4003" s="180"/>
      <c r="P4003" s="180"/>
      <c r="Q4003" s="180"/>
      <c r="R4003" s="180"/>
      <c r="S4003" s="180"/>
      <c r="T4003" s="181"/>
      <c r="AT4003" s="175" t="s">
        <v>264</v>
      </c>
      <c r="AU4003" s="175" t="s">
        <v>82</v>
      </c>
      <c r="AV4003" s="14" t="s">
        <v>82</v>
      </c>
      <c r="AW4003" s="14" t="s">
        <v>34</v>
      </c>
      <c r="AX4003" s="14" t="s">
        <v>73</v>
      </c>
      <c r="AY4003" s="175" t="s">
        <v>252</v>
      </c>
    </row>
    <row r="4004" spans="2:51" s="13" customFormat="1" ht="11.25">
      <c r="B4004" s="167"/>
      <c r="D4004" s="160" t="s">
        <v>264</v>
      </c>
      <c r="E4004" s="168" t="s">
        <v>3</v>
      </c>
      <c r="F4004" s="169" t="s">
        <v>8369</v>
      </c>
      <c r="H4004" s="168" t="s">
        <v>3</v>
      </c>
      <c r="I4004" s="170"/>
      <c r="L4004" s="167"/>
      <c r="M4004" s="171"/>
      <c r="N4004" s="172"/>
      <c r="O4004" s="172"/>
      <c r="P4004" s="172"/>
      <c r="Q4004" s="172"/>
      <c r="R4004" s="172"/>
      <c r="S4004" s="172"/>
      <c r="T4004" s="173"/>
      <c r="AT4004" s="168" t="s">
        <v>264</v>
      </c>
      <c r="AU4004" s="168" t="s">
        <v>82</v>
      </c>
      <c r="AV4004" s="13" t="s">
        <v>80</v>
      </c>
      <c r="AW4004" s="13" t="s">
        <v>34</v>
      </c>
      <c r="AX4004" s="13" t="s">
        <v>73</v>
      </c>
      <c r="AY4004" s="168" t="s">
        <v>252</v>
      </c>
    </row>
    <row r="4005" spans="2:51" s="14" customFormat="1" ht="11.25">
      <c r="B4005" s="174"/>
      <c r="D4005" s="160" t="s">
        <v>264</v>
      </c>
      <c r="E4005" s="175" t="s">
        <v>3</v>
      </c>
      <c r="F4005" s="176" t="s">
        <v>80</v>
      </c>
      <c r="H4005" s="177">
        <v>1</v>
      </c>
      <c r="I4005" s="178"/>
      <c r="L4005" s="174"/>
      <c r="M4005" s="179"/>
      <c r="N4005" s="180"/>
      <c r="O4005" s="180"/>
      <c r="P4005" s="180"/>
      <c r="Q4005" s="180"/>
      <c r="R4005" s="180"/>
      <c r="S4005" s="180"/>
      <c r="T4005" s="181"/>
      <c r="AT4005" s="175" t="s">
        <v>264</v>
      </c>
      <c r="AU4005" s="175" t="s">
        <v>82</v>
      </c>
      <c r="AV4005" s="14" t="s">
        <v>82</v>
      </c>
      <c r="AW4005" s="14" t="s">
        <v>34</v>
      </c>
      <c r="AX4005" s="14" t="s">
        <v>73</v>
      </c>
      <c r="AY4005" s="175" t="s">
        <v>252</v>
      </c>
    </row>
    <row r="4006" spans="2:51" s="13" customFormat="1" ht="11.25">
      <c r="B4006" s="167"/>
      <c r="D4006" s="160" t="s">
        <v>264</v>
      </c>
      <c r="E4006" s="168" t="s">
        <v>3</v>
      </c>
      <c r="F4006" s="169" t="s">
        <v>8369</v>
      </c>
      <c r="H4006" s="168" t="s">
        <v>3</v>
      </c>
      <c r="I4006" s="170"/>
      <c r="L4006" s="167"/>
      <c r="M4006" s="171"/>
      <c r="N4006" s="172"/>
      <c r="O4006" s="172"/>
      <c r="P4006" s="172"/>
      <c r="Q4006" s="172"/>
      <c r="R4006" s="172"/>
      <c r="S4006" s="172"/>
      <c r="T4006" s="173"/>
      <c r="AT4006" s="168" t="s">
        <v>264</v>
      </c>
      <c r="AU4006" s="168" t="s">
        <v>82</v>
      </c>
      <c r="AV4006" s="13" t="s">
        <v>80</v>
      </c>
      <c r="AW4006" s="13" t="s">
        <v>34</v>
      </c>
      <c r="AX4006" s="13" t="s">
        <v>73</v>
      </c>
      <c r="AY4006" s="168" t="s">
        <v>252</v>
      </c>
    </row>
    <row r="4007" spans="2:51" s="14" customFormat="1" ht="11.25">
      <c r="B4007" s="174"/>
      <c r="D4007" s="160" t="s">
        <v>264</v>
      </c>
      <c r="E4007" s="175" t="s">
        <v>3</v>
      </c>
      <c r="F4007" s="176" t="s">
        <v>80</v>
      </c>
      <c r="H4007" s="177">
        <v>1</v>
      </c>
      <c r="I4007" s="178"/>
      <c r="L4007" s="174"/>
      <c r="M4007" s="179"/>
      <c r="N4007" s="180"/>
      <c r="O4007" s="180"/>
      <c r="P4007" s="180"/>
      <c r="Q4007" s="180"/>
      <c r="R4007" s="180"/>
      <c r="S4007" s="180"/>
      <c r="T4007" s="181"/>
      <c r="AT4007" s="175" t="s">
        <v>264</v>
      </c>
      <c r="AU4007" s="175" t="s">
        <v>82</v>
      </c>
      <c r="AV4007" s="14" t="s">
        <v>82</v>
      </c>
      <c r="AW4007" s="14" t="s">
        <v>34</v>
      </c>
      <c r="AX4007" s="14" t="s">
        <v>73</v>
      </c>
      <c r="AY4007" s="175" t="s">
        <v>252</v>
      </c>
    </row>
    <row r="4008" spans="2:51" s="13" customFormat="1" ht="11.25">
      <c r="B4008" s="167"/>
      <c r="D4008" s="160" t="s">
        <v>264</v>
      </c>
      <c r="E4008" s="168" t="s">
        <v>3</v>
      </c>
      <c r="F4008" s="169" t="s">
        <v>8369</v>
      </c>
      <c r="H4008" s="168" t="s">
        <v>3</v>
      </c>
      <c r="I4008" s="170"/>
      <c r="L4008" s="167"/>
      <c r="M4008" s="171"/>
      <c r="N4008" s="172"/>
      <c r="O4008" s="172"/>
      <c r="P4008" s="172"/>
      <c r="Q4008" s="172"/>
      <c r="R4008" s="172"/>
      <c r="S4008" s="172"/>
      <c r="T4008" s="173"/>
      <c r="AT4008" s="168" t="s">
        <v>264</v>
      </c>
      <c r="AU4008" s="168" t="s">
        <v>82</v>
      </c>
      <c r="AV4008" s="13" t="s">
        <v>80</v>
      </c>
      <c r="AW4008" s="13" t="s">
        <v>34</v>
      </c>
      <c r="AX4008" s="13" t="s">
        <v>73</v>
      </c>
      <c r="AY4008" s="168" t="s">
        <v>252</v>
      </c>
    </row>
    <row r="4009" spans="2:51" s="14" customFormat="1" ht="11.25">
      <c r="B4009" s="174"/>
      <c r="D4009" s="160" t="s">
        <v>264</v>
      </c>
      <c r="E4009" s="175" t="s">
        <v>3</v>
      </c>
      <c r="F4009" s="176" t="s">
        <v>80</v>
      </c>
      <c r="H4009" s="177">
        <v>1</v>
      </c>
      <c r="I4009" s="178"/>
      <c r="L4009" s="174"/>
      <c r="M4009" s="179"/>
      <c r="N4009" s="180"/>
      <c r="O4009" s="180"/>
      <c r="P4009" s="180"/>
      <c r="Q4009" s="180"/>
      <c r="R4009" s="180"/>
      <c r="S4009" s="180"/>
      <c r="T4009" s="181"/>
      <c r="AT4009" s="175" t="s">
        <v>264</v>
      </c>
      <c r="AU4009" s="175" t="s">
        <v>82</v>
      </c>
      <c r="AV4009" s="14" t="s">
        <v>82</v>
      </c>
      <c r="AW4009" s="14" t="s">
        <v>34</v>
      </c>
      <c r="AX4009" s="14" t="s">
        <v>73</v>
      </c>
      <c r="AY4009" s="175" t="s">
        <v>252</v>
      </c>
    </row>
    <row r="4010" spans="2:51" s="13" customFormat="1" ht="11.25">
      <c r="B4010" s="167"/>
      <c r="D4010" s="160" t="s">
        <v>264</v>
      </c>
      <c r="E4010" s="168" t="s">
        <v>3</v>
      </c>
      <c r="F4010" s="169" t="s">
        <v>8369</v>
      </c>
      <c r="H4010" s="168" t="s">
        <v>3</v>
      </c>
      <c r="I4010" s="170"/>
      <c r="L4010" s="167"/>
      <c r="M4010" s="171"/>
      <c r="N4010" s="172"/>
      <c r="O4010" s="172"/>
      <c r="P4010" s="172"/>
      <c r="Q4010" s="172"/>
      <c r="R4010" s="172"/>
      <c r="S4010" s="172"/>
      <c r="T4010" s="173"/>
      <c r="AT4010" s="168" t="s">
        <v>264</v>
      </c>
      <c r="AU4010" s="168" t="s">
        <v>82</v>
      </c>
      <c r="AV4010" s="13" t="s">
        <v>80</v>
      </c>
      <c r="AW4010" s="13" t="s">
        <v>34</v>
      </c>
      <c r="AX4010" s="13" t="s">
        <v>73</v>
      </c>
      <c r="AY4010" s="168" t="s">
        <v>252</v>
      </c>
    </row>
    <row r="4011" spans="2:51" s="14" customFormat="1" ht="11.25">
      <c r="B4011" s="174"/>
      <c r="D4011" s="160" t="s">
        <v>264</v>
      </c>
      <c r="E4011" s="175" t="s">
        <v>3</v>
      </c>
      <c r="F4011" s="176" t="s">
        <v>80</v>
      </c>
      <c r="H4011" s="177">
        <v>1</v>
      </c>
      <c r="I4011" s="178"/>
      <c r="L4011" s="174"/>
      <c r="M4011" s="179"/>
      <c r="N4011" s="180"/>
      <c r="O4011" s="180"/>
      <c r="P4011" s="180"/>
      <c r="Q4011" s="180"/>
      <c r="R4011" s="180"/>
      <c r="S4011" s="180"/>
      <c r="T4011" s="181"/>
      <c r="AT4011" s="175" t="s">
        <v>264</v>
      </c>
      <c r="AU4011" s="175" t="s">
        <v>82</v>
      </c>
      <c r="AV4011" s="14" t="s">
        <v>82</v>
      </c>
      <c r="AW4011" s="14" t="s">
        <v>34</v>
      </c>
      <c r="AX4011" s="14" t="s">
        <v>73</v>
      </c>
      <c r="AY4011" s="175" t="s">
        <v>252</v>
      </c>
    </row>
    <row r="4012" spans="2:51" s="13" customFormat="1" ht="11.25">
      <c r="B4012" s="167"/>
      <c r="D4012" s="160" t="s">
        <v>264</v>
      </c>
      <c r="E4012" s="168" t="s">
        <v>3</v>
      </c>
      <c r="F4012" s="169" t="s">
        <v>8369</v>
      </c>
      <c r="H4012" s="168" t="s">
        <v>3</v>
      </c>
      <c r="I4012" s="170"/>
      <c r="L4012" s="167"/>
      <c r="M4012" s="171"/>
      <c r="N4012" s="172"/>
      <c r="O4012" s="172"/>
      <c r="P4012" s="172"/>
      <c r="Q4012" s="172"/>
      <c r="R4012" s="172"/>
      <c r="S4012" s="172"/>
      <c r="T4012" s="173"/>
      <c r="AT4012" s="168" t="s">
        <v>264</v>
      </c>
      <c r="AU4012" s="168" t="s">
        <v>82</v>
      </c>
      <c r="AV4012" s="13" t="s">
        <v>80</v>
      </c>
      <c r="AW4012" s="13" t="s">
        <v>34</v>
      </c>
      <c r="AX4012" s="13" t="s">
        <v>73</v>
      </c>
      <c r="AY4012" s="168" t="s">
        <v>252</v>
      </c>
    </row>
    <row r="4013" spans="2:51" s="14" customFormat="1" ht="11.25">
      <c r="B4013" s="174"/>
      <c r="D4013" s="160" t="s">
        <v>264</v>
      </c>
      <c r="E4013" s="175" t="s">
        <v>3</v>
      </c>
      <c r="F4013" s="176" t="s">
        <v>80</v>
      </c>
      <c r="H4013" s="177">
        <v>1</v>
      </c>
      <c r="I4013" s="178"/>
      <c r="L4013" s="174"/>
      <c r="M4013" s="179"/>
      <c r="N4013" s="180"/>
      <c r="O4013" s="180"/>
      <c r="P4013" s="180"/>
      <c r="Q4013" s="180"/>
      <c r="R4013" s="180"/>
      <c r="S4013" s="180"/>
      <c r="T4013" s="181"/>
      <c r="AT4013" s="175" t="s">
        <v>264</v>
      </c>
      <c r="AU4013" s="175" t="s">
        <v>82</v>
      </c>
      <c r="AV4013" s="14" t="s">
        <v>82</v>
      </c>
      <c r="AW4013" s="14" t="s">
        <v>34</v>
      </c>
      <c r="AX4013" s="14" t="s">
        <v>73</v>
      </c>
      <c r="AY4013" s="175" t="s">
        <v>252</v>
      </c>
    </row>
    <row r="4014" spans="2:51" s="13" customFormat="1" ht="11.25">
      <c r="B4014" s="167"/>
      <c r="D4014" s="160" t="s">
        <v>264</v>
      </c>
      <c r="E4014" s="168" t="s">
        <v>3</v>
      </c>
      <c r="F4014" s="169" t="s">
        <v>8369</v>
      </c>
      <c r="H4014" s="168" t="s">
        <v>3</v>
      </c>
      <c r="I4014" s="170"/>
      <c r="L4014" s="167"/>
      <c r="M4014" s="171"/>
      <c r="N4014" s="172"/>
      <c r="O4014" s="172"/>
      <c r="P4014" s="172"/>
      <c r="Q4014" s="172"/>
      <c r="R4014" s="172"/>
      <c r="S4014" s="172"/>
      <c r="T4014" s="173"/>
      <c r="AT4014" s="168" t="s">
        <v>264</v>
      </c>
      <c r="AU4014" s="168" t="s">
        <v>82</v>
      </c>
      <c r="AV4014" s="13" t="s">
        <v>80</v>
      </c>
      <c r="AW4014" s="13" t="s">
        <v>34</v>
      </c>
      <c r="AX4014" s="13" t="s">
        <v>73</v>
      </c>
      <c r="AY4014" s="168" t="s">
        <v>252</v>
      </c>
    </row>
    <row r="4015" spans="2:51" s="14" customFormat="1" ht="11.25">
      <c r="B4015" s="174"/>
      <c r="D4015" s="160" t="s">
        <v>264</v>
      </c>
      <c r="E4015" s="175" t="s">
        <v>3</v>
      </c>
      <c r="F4015" s="176" t="s">
        <v>80</v>
      </c>
      <c r="H4015" s="177">
        <v>1</v>
      </c>
      <c r="I4015" s="178"/>
      <c r="L4015" s="174"/>
      <c r="M4015" s="179"/>
      <c r="N4015" s="180"/>
      <c r="O4015" s="180"/>
      <c r="P4015" s="180"/>
      <c r="Q4015" s="180"/>
      <c r="R4015" s="180"/>
      <c r="S4015" s="180"/>
      <c r="T4015" s="181"/>
      <c r="AT4015" s="175" t="s">
        <v>264</v>
      </c>
      <c r="AU4015" s="175" t="s">
        <v>82</v>
      </c>
      <c r="AV4015" s="14" t="s">
        <v>82</v>
      </c>
      <c r="AW4015" s="14" t="s">
        <v>34</v>
      </c>
      <c r="AX4015" s="14" t="s">
        <v>73</v>
      </c>
      <c r="AY4015" s="175" t="s">
        <v>252</v>
      </c>
    </row>
    <row r="4016" spans="2:51" s="13" customFormat="1" ht="11.25">
      <c r="B4016" s="167"/>
      <c r="D4016" s="160" t="s">
        <v>264</v>
      </c>
      <c r="E4016" s="168" t="s">
        <v>3</v>
      </c>
      <c r="F4016" s="169" t="s">
        <v>8369</v>
      </c>
      <c r="H4016" s="168" t="s">
        <v>3</v>
      </c>
      <c r="I4016" s="170"/>
      <c r="L4016" s="167"/>
      <c r="M4016" s="171"/>
      <c r="N4016" s="172"/>
      <c r="O4016" s="172"/>
      <c r="P4016" s="172"/>
      <c r="Q4016" s="172"/>
      <c r="R4016" s="172"/>
      <c r="S4016" s="172"/>
      <c r="T4016" s="173"/>
      <c r="AT4016" s="168" t="s">
        <v>264</v>
      </c>
      <c r="AU4016" s="168" t="s">
        <v>82</v>
      </c>
      <c r="AV4016" s="13" t="s">
        <v>80</v>
      </c>
      <c r="AW4016" s="13" t="s">
        <v>34</v>
      </c>
      <c r="AX4016" s="13" t="s">
        <v>73</v>
      </c>
      <c r="AY4016" s="168" t="s">
        <v>252</v>
      </c>
    </row>
    <row r="4017" spans="2:51" s="14" customFormat="1" ht="11.25">
      <c r="B4017" s="174"/>
      <c r="D4017" s="160" t="s">
        <v>264</v>
      </c>
      <c r="E4017" s="175" t="s">
        <v>3</v>
      </c>
      <c r="F4017" s="176" t="s">
        <v>80</v>
      </c>
      <c r="H4017" s="177">
        <v>1</v>
      </c>
      <c r="I4017" s="178"/>
      <c r="L4017" s="174"/>
      <c r="M4017" s="179"/>
      <c r="N4017" s="180"/>
      <c r="O4017" s="180"/>
      <c r="P4017" s="180"/>
      <c r="Q4017" s="180"/>
      <c r="R4017" s="180"/>
      <c r="S4017" s="180"/>
      <c r="T4017" s="181"/>
      <c r="AT4017" s="175" t="s">
        <v>264</v>
      </c>
      <c r="AU4017" s="175" t="s">
        <v>82</v>
      </c>
      <c r="AV4017" s="14" t="s">
        <v>82</v>
      </c>
      <c r="AW4017" s="14" t="s">
        <v>34</v>
      </c>
      <c r="AX4017" s="14" t="s">
        <v>73</v>
      </c>
      <c r="AY4017" s="175" t="s">
        <v>252</v>
      </c>
    </row>
    <row r="4018" spans="2:51" s="13" customFormat="1" ht="11.25">
      <c r="B4018" s="167"/>
      <c r="D4018" s="160" t="s">
        <v>264</v>
      </c>
      <c r="E4018" s="168" t="s">
        <v>3</v>
      </c>
      <c r="F4018" s="169" t="s">
        <v>8369</v>
      </c>
      <c r="H4018" s="168" t="s">
        <v>3</v>
      </c>
      <c r="I4018" s="170"/>
      <c r="L4018" s="167"/>
      <c r="M4018" s="171"/>
      <c r="N4018" s="172"/>
      <c r="O4018" s="172"/>
      <c r="P4018" s="172"/>
      <c r="Q4018" s="172"/>
      <c r="R4018" s="172"/>
      <c r="S4018" s="172"/>
      <c r="T4018" s="173"/>
      <c r="AT4018" s="168" t="s">
        <v>264</v>
      </c>
      <c r="AU4018" s="168" t="s">
        <v>82</v>
      </c>
      <c r="AV4018" s="13" t="s">
        <v>80</v>
      </c>
      <c r="AW4018" s="13" t="s">
        <v>34</v>
      </c>
      <c r="AX4018" s="13" t="s">
        <v>73</v>
      </c>
      <c r="AY4018" s="168" t="s">
        <v>252</v>
      </c>
    </row>
    <row r="4019" spans="2:51" s="14" customFormat="1" ht="11.25">
      <c r="B4019" s="174"/>
      <c r="D4019" s="160" t="s">
        <v>264</v>
      </c>
      <c r="E4019" s="175" t="s">
        <v>3</v>
      </c>
      <c r="F4019" s="176" t="s">
        <v>80</v>
      </c>
      <c r="H4019" s="177">
        <v>1</v>
      </c>
      <c r="I4019" s="178"/>
      <c r="L4019" s="174"/>
      <c r="M4019" s="179"/>
      <c r="N4019" s="180"/>
      <c r="O4019" s="180"/>
      <c r="P4019" s="180"/>
      <c r="Q4019" s="180"/>
      <c r="R4019" s="180"/>
      <c r="S4019" s="180"/>
      <c r="T4019" s="181"/>
      <c r="AT4019" s="175" t="s">
        <v>264</v>
      </c>
      <c r="AU4019" s="175" t="s">
        <v>82</v>
      </c>
      <c r="AV4019" s="14" t="s">
        <v>82</v>
      </c>
      <c r="AW4019" s="14" t="s">
        <v>34</v>
      </c>
      <c r="AX4019" s="14" t="s">
        <v>73</v>
      </c>
      <c r="AY4019" s="175" t="s">
        <v>252</v>
      </c>
    </row>
    <row r="4020" spans="2:51" s="13" customFormat="1" ht="11.25">
      <c r="B4020" s="167"/>
      <c r="D4020" s="160" t="s">
        <v>264</v>
      </c>
      <c r="E4020" s="168" t="s">
        <v>3</v>
      </c>
      <c r="F4020" s="169" t="s">
        <v>8369</v>
      </c>
      <c r="H4020" s="168" t="s">
        <v>3</v>
      </c>
      <c r="I4020" s="170"/>
      <c r="L4020" s="167"/>
      <c r="M4020" s="171"/>
      <c r="N4020" s="172"/>
      <c r="O4020" s="172"/>
      <c r="P4020" s="172"/>
      <c r="Q4020" s="172"/>
      <c r="R4020" s="172"/>
      <c r="S4020" s="172"/>
      <c r="T4020" s="173"/>
      <c r="AT4020" s="168" t="s">
        <v>264</v>
      </c>
      <c r="AU4020" s="168" t="s">
        <v>82</v>
      </c>
      <c r="AV4020" s="13" t="s">
        <v>80</v>
      </c>
      <c r="AW4020" s="13" t="s">
        <v>34</v>
      </c>
      <c r="AX4020" s="13" t="s">
        <v>73</v>
      </c>
      <c r="AY4020" s="168" t="s">
        <v>252</v>
      </c>
    </row>
    <row r="4021" spans="2:51" s="14" customFormat="1" ht="11.25">
      <c r="B4021" s="174"/>
      <c r="D4021" s="160" t="s">
        <v>264</v>
      </c>
      <c r="E4021" s="175" t="s">
        <v>3</v>
      </c>
      <c r="F4021" s="176" t="s">
        <v>80</v>
      </c>
      <c r="H4021" s="177">
        <v>1</v>
      </c>
      <c r="I4021" s="178"/>
      <c r="L4021" s="174"/>
      <c r="M4021" s="179"/>
      <c r="N4021" s="180"/>
      <c r="O4021" s="180"/>
      <c r="P4021" s="180"/>
      <c r="Q4021" s="180"/>
      <c r="R4021" s="180"/>
      <c r="S4021" s="180"/>
      <c r="T4021" s="181"/>
      <c r="AT4021" s="175" t="s">
        <v>264</v>
      </c>
      <c r="AU4021" s="175" t="s">
        <v>82</v>
      </c>
      <c r="AV4021" s="14" t="s">
        <v>82</v>
      </c>
      <c r="AW4021" s="14" t="s">
        <v>34</v>
      </c>
      <c r="AX4021" s="14" t="s">
        <v>73</v>
      </c>
      <c r="AY4021" s="175" t="s">
        <v>252</v>
      </c>
    </row>
    <row r="4022" spans="2:51" s="13" customFormat="1" ht="11.25">
      <c r="B4022" s="167"/>
      <c r="D4022" s="160" t="s">
        <v>264</v>
      </c>
      <c r="E4022" s="168" t="s">
        <v>3</v>
      </c>
      <c r="F4022" s="169" t="s">
        <v>8369</v>
      </c>
      <c r="H4022" s="168" t="s">
        <v>3</v>
      </c>
      <c r="I4022" s="170"/>
      <c r="L4022" s="167"/>
      <c r="M4022" s="171"/>
      <c r="N4022" s="172"/>
      <c r="O4022" s="172"/>
      <c r="P4022" s="172"/>
      <c r="Q4022" s="172"/>
      <c r="R4022" s="172"/>
      <c r="S4022" s="172"/>
      <c r="T4022" s="173"/>
      <c r="AT4022" s="168" t="s">
        <v>264</v>
      </c>
      <c r="AU4022" s="168" t="s">
        <v>82</v>
      </c>
      <c r="AV4022" s="13" t="s">
        <v>80</v>
      </c>
      <c r="AW4022" s="13" t="s">
        <v>34</v>
      </c>
      <c r="AX4022" s="13" t="s">
        <v>73</v>
      </c>
      <c r="AY4022" s="168" t="s">
        <v>252</v>
      </c>
    </row>
    <row r="4023" spans="2:51" s="14" customFormat="1" ht="11.25">
      <c r="B4023" s="174"/>
      <c r="D4023" s="160" t="s">
        <v>264</v>
      </c>
      <c r="E4023" s="175" t="s">
        <v>3</v>
      </c>
      <c r="F4023" s="176" t="s">
        <v>80</v>
      </c>
      <c r="H4023" s="177">
        <v>1</v>
      </c>
      <c r="I4023" s="178"/>
      <c r="L4023" s="174"/>
      <c r="M4023" s="179"/>
      <c r="N4023" s="180"/>
      <c r="O4023" s="180"/>
      <c r="P4023" s="180"/>
      <c r="Q4023" s="180"/>
      <c r="R4023" s="180"/>
      <c r="S4023" s="180"/>
      <c r="T4023" s="181"/>
      <c r="AT4023" s="175" t="s">
        <v>264</v>
      </c>
      <c r="AU4023" s="175" t="s">
        <v>82</v>
      </c>
      <c r="AV4023" s="14" t="s">
        <v>82</v>
      </c>
      <c r="AW4023" s="14" t="s">
        <v>34</v>
      </c>
      <c r="AX4023" s="14" t="s">
        <v>73</v>
      </c>
      <c r="AY4023" s="175" t="s">
        <v>252</v>
      </c>
    </row>
    <row r="4024" spans="2:51" s="13" customFormat="1" ht="11.25">
      <c r="B4024" s="167"/>
      <c r="D4024" s="160" t="s">
        <v>264</v>
      </c>
      <c r="E4024" s="168" t="s">
        <v>3</v>
      </c>
      <c r="F4024" s="169" t="s">
        <v>8369</v>
      </c>
      <c r="H4024" s="168" t="s">
        <v>3</v>
      </c>
      <c r="I4024" s="170"/>
      <c r="L4024" s="167"/>
      <c r="M4024" s="171"/>
      <c r="N4024" s="172"/>
      <c r="O4024" s="172"/>
      <c r="P4024" s="172"/>
      <c r="Q4024" s="172"/>
      <c r="R4024" s="172"/>
      <c r="S4024" s="172"/>
      <c r="T4024" s="173"/>
      <c r="AT4024" s="168" t="s">
        <v>264</v>
      </c>
      <c r="AU4024" s="168" t="s">
        <v>82</v>
      </c>
      <c r="AV4024" s="13" t="s">
        <v>80</v>
      </c>
      <c r="AW4024" s="13" t="s">
        <v>34</v>
      </c>
      <c r="AX4024" s="13" t="s">
        <v>73</v>
      </c>
      <c r="AY4024" s="168" t="s">
        <v>252</v>
      </c>
    </row>
    <row r="4025" spans="2:51" s="14" customFormat="1" ht="11.25">
      <c r="B4025" s="174"/>
      <c r="D4025" s="160" t="s">
        <v>264</v>
      </c>
      <c r="E4025" s="175" t="s">
        <v>3</v>
      </c>
      <c r="F4025" s="176" t="s">
        <v>80</v>
      </c>
      <c r="H4025" s="177">
        <v>1</v>
      </c>
      <c r="I4025" s="178"/>
      <c r="L4025" s="174"/>
      <c r="M4025" s="179"/>
      <c r="N4025" s="180"/>
      <c r="O4025" s="180"/>
      <c r="P4025" s="180"/>
      <c r="Q4025" s="180"/>
      <c r="R4025" s="180"/>
      <c r="S4025" s="180"/>
      <c r="T4025" s="181"/>
      <c r="AT4025" s="175" t="s">
        <v>264</v>
      </c>
      <c r="AU4025" s="175" t="s">
        <v>82</v>
      </c>
      <c r="AV4025" s="14" t="s">
        <v>82</v>
      </c>
      <c r="AW4025" s="14" t="s">
        <v>34</v>
      </c>
      <c r="AX4025" s="14" t="s">
        <v>73</v>
      </c>
      <c r="AY4025" s="175" t="s">
        <v>252</v>
      </c>
    </row>
    <row r="4026" spans="2:51" s="13" customFormat="1" ht="11.25">
      <c r="B4026" s="167"/>
      <c r="D4026" s="160" t="s">
        <v>264</v>
      </c>
      <c r="E4026" s="168" t="s">
        <v>3</v>
      </c>
      <c r="F4026" s="169" t="s">
        <v>8369</v>
      </c>
      <c r="H4026" s="168" t="s">
        <v>3</v>
      </c>
      <c r="I4026" s="170"/>
      <c r="L4026" s="167"/>
      <c r="M4026" s="171"/>
      <c r="N4026" s="172"/>
      <c r="O4026" s="172"/>
      <c r="P4026" s="172"/>
      <c r="Q4026" s="172"/>
      <c r="R4026" s="172"/>
      <c r="S4026" s="172"/>
      <c r="T4026" s="173"/>
      <c r="AT4026" s="168" t="s">
        <v>264</v>
      </c>
      <c r="AU4026" s="168" t="s">
        <v>82</v>
      </c>
      <c r="AV4026" s="13" t="s">
        <v>80</v>
      </c>
      <c r="AW4026" s="13" t="s">
        <v>34</v>
      </c>
      <c r="AX4026" s="13" t="s">
        <v>73</v>
      </c>
      <c r="AY4026" s="168" t="s">
        <v>252</v>
      </c>
    </row>
    <row r="4027" spans="2:51" s="14" customFormat="1" ht="11.25">
      <c r="B4027" s="174"/>
      <c r="D4027" s="160" t="s">
        <v>264</v>
      </c>
      <c r="E4027" s="175" t="s">
        <v>3</v>
      </c>
      <c r="F4027" s="176" t="s">
        <v>80</v>
      </c>
      <c r="H4027" s="177">
        <v>1</v>
      </c>
      <c r="I4027" s="178"/>
      <c r="L4027" s="174"/>
      <c r="M4027" s="179"/>
      <c r="N4027" s="180"/>
      <c r="O4027" s="180"/>
      <c r="P4027" s="180"/>
      <c r="Q4027" s="180"/>
      <c r="R4027" s="180"/>
      <c r="S4027" s="180"/>
      <c r="T4027" s="181"/>
      <c r="AT4027" s="175" t="s">
        <v>264</v>
      </c>
      <c r="AU4027" s="175" t="s">
        <v>82</v>
      </c>
      <c r="AV4027" s="14" t="s">
        <v>82</v>
      </c>
      <c r="AW4027" s="14" t="s">
        <v>34</v>
      </c>
      <c r="AX4027" s="14" t="s">
        <v>73</v>
      </c>
      <c r="AY4027" s="175" t="s">
        <v>252</v>
      </c>
    </row>
    <row r="4028" spans="2:51" s="13" customFormat="1" ht="11.25">
      <c r="B4028" s="167"/>
      <c r="D4028" s="160" t="s">
        <v>264</v>
      </c>
      <c r="E4028" s="168" t="s">
        <v>3</v>
      </c>
      <c r="F4028" s="169" t="s">
        <v>8369</v>
      </c>
      <c r="H4028" s="168" t="s">
        <v>3</v>
      </c>
      <c r="I4028" s="170"/>
      <c r="L4028" s="167"/>
      <c r="M4028" s="171"/>
      <c r="N4028" s="172"/>
      <c r="O4028" s="172"/>
      <c r="P4028" s="172"/>
      <c r="Q4028" s="172"/>
      <c r="R4028" s="172"/>
      <c r="S4028" s="172"/>
      <c r="T4028" s="173"/>
      <c r="AT4028" s="168" t="s">
        <v>264</v>
      </c>
      <c r="AU4028" s="168" t="s">
        <v>82</v>
      </c>
      <c r="AV4028" s="13" t="s">
        <v>80</v>
      </c>
      <c r="AW4028" s="13" t="s">
        <v>34</v>
      </c>
      <c r="AX4028" s="13" t="s">
        <v>73</v>
      </c>
      <c r="AY4028" s="168" t="s">
        <v>252</v>
      </c>
    </row>
    <row r="4029" spans="2:51" s="14" customFormat="1" ht="11.25">
      <c r="B4029" s="174"/>
      <c r="D4029" s="160" t="s">
        <v>264</v>
      </c>
      <c r="E4029" s="175" t="s">
        <v>3</v>
      </c>
      <c r="F4029" s="176" t="s">
        <v>80</v>
      </c>
      <c r="H4029" s="177">
        <v>1</v>
      </c>
      <c r="I4029" s="178"/>
      <c r="L4029" s="174"/>
      <c r="M4029" s="179"/>
      <c r="N4029" s="180"/>
      <c r="O4029" s="180"/>
      <c r="P4029" s="180"/>
      <c r="Q4029" s="180"/>
      <c r="R4029" s="180"/>
      <c r="S4029" s="180"/>
      <c r="T4029" s="181"/>
      <c r="AT4029" s="175" t="s">
        <v>264</v>
      </c>
      <c r="AU4029" s="175" t="s">
        <v>82</v>
      </c>
      <c r="AV4029" s="14" t="s">
        <v>82</v>
      </c>
      <c r="AW4029" s="14" t="s">
        <v>34</v>
      </c>
      <c r="AX4029" s="14" t="s">
        <v>73</v>
      </c>
      <c r="AY4029" s="175" t="s">
        <v>252</v>
      </c>
    </row>
    <row r="4030" spans="2:51" s="13" customFormat="1" ht="11.25">
      <c r="B4030" s="167"/>
      <c r="D4030" s="160" t="s">
        <v>264</v>
      </c>
      <c r="E4030" s="168" t="s">
        <v>3</v>
      </c>
      <c r="F4030" s="169" t="s">
        <v>8369</v>
      </c>
      <c r="H4030" s="168" t="s">
        <v>3</v>
      </c>
      <c r="I4030" s="170"/>
      <c r="L4030" s="167"/>
      <c r="M4030" s="171"/>
      <c r="N4030" s="172"/>
      <c r="O4030" s="172"/>
      <c r="P4030" s="172"/>
      <c r="Q4030" s="172"/>
      <c r="R4030" s="172"/>
      <c r="S4030" s="172"/>
      <c r="T4030" s="173"/>
      <c r="AT4030" s="168" t="s">
        <v>264</v>
      </c>
      <c r="AU4030" s="168" t="s">
        <v>82</v>
      </c>
      <c r="AV4030" s="13" t="s">
        <v>80</v>
      </c>
      <c r="AW4030" s="13" t="s">
        <v>34</v>
      </c>
      <c r="AX4030" s="13" t="s">
        <v>73</v>
      </c>
      <c r="AY4030" s="168" t="s">
        <v>252</v>
      </c>
    </row>
    <row r="4031" spans="2:51" s="14" customFormat="1" ht="11.25">
      <c r="B4031" s="174"/>
      <c r="D4031" s="160" t="s">
        <v>264</v>
      </c>
      <c r="E4031" s="175" t="s">
        <v>3</v>
      </c>
      <c r="F4031" s="176" t="s">
        <v>80</v>
      </c>
      <c r="H4031" s="177">
        <v>1</v>
      </c>
      <c r="I4031" s="178"/>
      <c r="L4031" s="174"/>
      <c r="M4031" s="179"/>
      <c r="N4031" s="180"/>
      <c r="O4031" s="180"/>
      <c r="P4031" s="180"/>
      <c r="Q4031" s="180"/>
      <c r="R4031" s="180"/>
      <c r="S4031" s="180"/>
      <c r="T4031" s="181"/>
      <c r="AT4031" s="175" t="s">
        <v>264</v>
      </c>
      <c r="AU4031" s="175" t="s">
        <v>82</v>
      </c>
      <c r="AV4031" s="14" t="s">
        <v>82</v>
      </c>
      <c r="AW4031" s="14" t="s">
        <v>34</v>
      </c>
      <c r="AX4031" s="14" t="s">
        <v>73</v>
      </c>
      <c r="AY4031" s="175" t="s">
        <v>252</v>
      </c>
    </row>
    <row r="4032" spans="2:51" s="13" customFormat="1" ht="11.25">
      <c r="B4032" s="167"/>
      <c r="D4032" s="160" t="s">
        <v>264</v>
      </c>
      <c r="E4032" s="168" t="s">
        <v>3</v>
      </c>
      <c r="F4032" s="169" t="s">
        <v>8369</v>
      </c>
      <c r="H4032" s="168" t="s">
        <v>3</v>
      </c>
      <c r="I4032" s="170"/>
      <c r="L4032" s="167"/>
      <c r="M4032" s="171"/>
      <c r="N4032" s="172"/>
      <c r="O4032" s="172"/>
      <c r="P4032" s="172"/>
      <c r="Q4032" s="172"/>
      <c r="R4032" s="172"/>
      <c r="S4032" s="172"/>
      <c r="T4032" s="173"/>
      <c r="AT4032" s="168" t="s">
        <v>264</v>
      </c>
      <c r="AU4032" s="168" t="s">
        <v>82</v>
      </c>
      <c r="AV4032" s="13" t="s">
        <v>80</v>
      </c>
      <c r="AW4032" s="13" t="s">
        <v>34</v>
      </c>
      <c r="AX4032" s="13" t="s">
        <v>73</v>
      </c>
      <c r="AY4032" s="168" t="s">
        <v>252</v>
      </c>
    </row>
    <row r="4033" spans="2:51" s="14" customFormat="1" ht="11.25">
      <c r="B4033" s="174"/>
      <c r="D4033" s="160" t="s">
        <v>264</v>
      </c>
      <c r="E4033" s="175" t="s">
        <v>3</v>
      </c>
      <c r="F4033" s="176" t="s">
        <v>80</v>
      </c>
      <c r="H4033" s="177">
        <v>1</v>
      </c>
      <c r="I4033" s="178"/>
      <c r="L4033" s="174"/>
      <c r="M4033" s="179"/>
      <c r="N4033" s="180"/>
      <c r="O4033" s="180"/>
      <c r="P4033" s="180"/>
      <c r="Q4033" s="180"/>
      <c r="R4033" s="180"/>
      <c r="S4033" s="180"/>
      <c r="T4033" s="181"/>
      <c r="AT4033" s="175" t="s">
        <v>264</v>
      </c>
      <c r="AU4033" s="175" t="s">
        <v>82</v>
      </c>
      <c r="AV4033" s="14" t="s">
        <v>82</v>
      </c>
      <c r="AW4033" s="14" t="s">
        <v>34</v>
      </c>
      <c r="AX4033" s="14" t="s">
        <v>73</v>
      </c>
      <c r="AY4033" s="175" t="s">
        <v>252</v>
      </c>
    </row>
    <row r="4034" spans="2:51" s="13" customFormat="1" ht="11.25">
      <c r="B4034" s="167"/>
      <c r="D4034" s="160" t="s">
        <v>264</v>
      </c>
      <c r="E4034" s="168" t="s">
        <v>3</v>
      </c>
      <c r="F4034" s="169" t="s">
        <v>8370</v>
      </c>
      <c r="H4034" s="168" t="s">
        <v>3</v>
      </c>
      <c r="I4034" s="170"/>
      <c r="L4034" s="167"/>
      <c r="M4034" s="171"/>
      <c r="N4034" s="172"/>
      <c r="O4034" s="172"/>
      <c r="P4034" s="172"/>
      <c r="Q4034" s="172"/>
      <c r="R4034" s="172"/>
      <c r="S4034" s="172"/>
      <c r="T4034" s="173"/>
      <c r="AT4034" s="168" t="s">
        <v>264</v>
      </c>
      <c r="AU4034" s="168" t="s">
        <v>82</v>
      </c>
      <c r="AV4034" s="13" t="s">
        <v>80</v>
      </c>
      <c r="AW4034" s="13" t="s">
        <v>34</v>
      </c>
      <c r="AX4034" s="13" t="s">
        <v>73</v>
      </c>
      <c r="AY4034" s="168" t="s">
        <v>252</v>
      </c>
    </row>
    <row r="4035" spans="2:51" s="14" customFormat="1" ht="11.25">
      <c r="B4035" s="174"/>
      <c r="D4035" s="160" t="s">
        <v>264</v>
      </c>
      <c r="E4035" s="175" t="s">
        <v>3</v>
      </c>
      <c r="F4035" s="176" t="s">
        <v>80</v>
      </c>
      <c r="H4035" s="177">
        <v>1</v>
      </c>
      <c r="I4035" s="178"/>
      <c r="L4035" s="174"/>
      <c r="M4035" s="179"/>
      <c r="N4035" s="180"/>
      <c r="O4035" s="180"/>
      <c r="P4035" s="180"/>
      <c r="Q4035" s="180"/>
      <c r="R4035" s="180"/>
      <c r="S4035" s="180"/>
      <c r="T4035" s="181"/>
      <c r="AT4035" s="175" t="s">
        <v>264</v>
      </c>
      <c r="AU4035" s="175" t="s">
        <v>82</v>
      </c>
      <c r="AV4035" s="14" t="s">
        <v>82</v>
      </c>
      <c r="AW4035" s="14" t="s">
        <v>34</v>
      </c>
      <c r="AX4035" s="14" t="s">
        <v>73</v>
      </c>
      <c r="AY4035" s="175" t="s">
        <v>252</v>
      </c>
    </row>
    <row r="4036" spans="2:51" s="13" customFormat="1" ht="11.25">
      <c r="B4036" s="167"/>
      <c r="D4036" s="160" t="s">
        <v>264</v>
      </c>
      <c r="E4036" s="168" t="s">
        <v>3</v>
      </c>
      <c r="F4036" s="169" t="s">
        <v>8370</v>
      </c>
      <c r="H4036" s="168" t="s">
        <v>3</v>
      </c>
      <c r="I4036" s="170"/>
      <c r="L4036" s="167"/>
      <c r="M4036" s="171"/>
      <c r="N4036" s="172"/>
      <c r="O4036" s="172"/>
      <c r="P4036" s="172"/>
      <c r="Q4036" s="172"/>
      <c r="R4036" s="172"/>
      <c r="S4036" s="172"/>
      <c r="T4036" s="173"/>
      <c r="AT4036" s="168" t="s">
        <v>264</v>
      </c>
      <c r="AU4036" s="168" t="s">
        <v>82</v>
      </c>
      <c r="AV4036" s="13" t="s">
        <v>80</v>
      </c>
      <c r="AW4036" s="13" t="s">
        <v>34</v>
      </c>
      <c r="AX4036" s="13" t="s">
        <v>73</v>
      </c>
      <c r="AY4036" s="168" t="s">
        <v>252</v>
      </c>
    </row>
    <row r="4037" spans="2:51" s="14" customFormat="1" ht="11.25">
      <c r="B4037" s="174"/>
      <c r="D4037" s="160" t="s">
        <v>264</v>
      </c>
      <c r="E4037" s="175" t="s">
        <v>3</v>
      </c>
      <c r="F4037" s="176" t="s">
        <v>80</v>
      </c>
      <c r="H4037" s="177">
        <v>1</v>
      </c>
      <c r="I4037" s="178"/>
      <c r="L4037" s="174"/>
      <c r="M4037" s="179"/>
      <c r="N4037" s="180"/>
      <c r="O4037" s="180"/>
      <c r="P4037" s="180"/>
      <c r="Q4037" s="180"/>
      <c r="R4037" s="180"/>
      <c r="S4037" s="180"/>
      <c r="T4037" s="181"/>
      <c r="AT4037" s="175" t="s">
        <v>264</v>
      </c>
      <c r="AU4037" s="175" t="s">
        <v>82</v>
      </c>
      <c r="AV4037" s="14" t="s">
        <v>82</v>
      </c>
      <c r="AW4037" s="14" t="s">
        <v>34</v>
      </c>
      <c r="AX4037" s="14" t="s">
        <v>73</v>
      </c>
      <c r="AY4037" s="175" t="s">
        <v>252</v>
      </c>
    </row>
    <row r="4038" spans="2:51" s="13" customFormat="1" ht="11.25">
      <c r="B4038" s="167"/>
      <c r="D4038" s="160" t="s">
        <v>264</v>
      </c>
      <c r="E4038" s="168" t="s">
        <v>3</v>
      </c>
      <c r="F4038" s="169" t="s">
        <v>8370</v>
      </c>
      <c r="H4038" s="168" t="s">
        <v>3</v>
      </c>
      <c r="I4038" s="170"/>
      <c r="L4038" s="167"/>
      <c r="M4038" s="171"/>
      <c r="N4038" s="172"/>
      <c r="O4038" s="172"/>
      <c r="P4038" s="172"/>
      <c r="Q4038" s="172"/>
      <c r="R4038" s="172"/>
      <c r="S4038" s="172"/>
      <c r="T4038" s="173"/>
      <c r="AT4038" s="168" t="s">
        <v>264</v>
      </c>
      <c r="AU4038" s="168" t="s">
        <v>82</v>
      </c>
      <c r="AV4038" s="13" t="s">
        <v>80</v>
      </c>
      <c r="AW4038" s="13" t="s">
        <v>34</v>
      </c>
      <c r="AX4038" s="13" t="s">
        <v>73</v>
      </c>
      <c r="AY4038" s="168" t="s">
        <v>252</v>
      </c>
    </row>
    <row r="4039" spans="2:51" s="14" customFormat="1" ht="11.25">
      <c r="B4039" s="174"/>
      <c r="D4039" s="160" t="s">
        <v>264</v>
      </c>
      <c r="E4039" s="175" t="s">
        <v>3</v>
      </c>
      <c r="F4039" s="176" t="s">
        <v>80</v>
      </c>
      <c r="H4039" s="177">
        <v>1</v>
      </c>
      <c r="I4039" s="178"/>
      <c r="L4039" s="174"/>
      <c r="M4039" s="179"/>
      <c r="N4039" s="180"/>
      <c r="O4039" s="180"/>
      <c r="P4039" s="180"/>
      <c r="Q4039" s="180"/>
      <c r="R4039" s="180"/>
      <c r="S4039" s="180"/>
      <c r="T4039" s="181"/>
      <c r="AT4039" s="175" t="s">
        <v>264</v>
      </c>
      <c r="AU4039" s="175" t="s">
        <v>82</v>
      </c>
      <c r="AV4039" s="14" t="s">
        <v>82</v>
      </c>
      <c r="AW4039" s="14" t="s">
        <v>34</v>
      </c>
      <c r="AX4039" s="14" t="s">
        <v>73</v>
      </c>
      <c r="AY4039" s="175" t="s">
        <v>252</v>
      </c>
    </row>
    <row r="4040" spans="2:51" s="13" customFormat="1" ht="11.25">
      <c r="B4040" s="167"/>
      <c r="D4040" s="160" t="s">
        <v>264</v>
      </c>
      <c r="E4040" s="168" t="s">
        <v>3</v>
      </c>
      <c r="F4040" s="169" t="s">
        <v>8370</v>
      </c>
      <c r="H4040" s="168" t="s">
        <v>3</v>
      </c>
      <c r="I4040" s="170"/>
      <c r="L4040" s="167"/>
      <c r="M4040" s="171"/>
      <c r="N4040" s="172"/>
      <c r="O4040" s="172"/>
      <c r="P4040" s="172"/>
      <c r="Q4040" s="172"/>
      <c r="R4040" s="172"/>
      <c r="S4040" s="172"/>
      <c r="T4040" s="173"/>
      <c r="AT4040" s="168" t="s">
        <v>264</v>
      </c>
      <c r="AU4040" s="168" t="s">
        <v>82</v>
      </c>
      <c r="AV4040" s="13" t="s">
        <v>80</v>
      </c>
      <c r="AW4040" s="13" t="s">
        <v>34</v>
      </c>
      <c r="AX4040" s="13" t="s">
        <v>73</v>
      </c>
      <c r="AY4040" s="168" t="s">
        <v>252</v>
      </c>
    </row>
    <row r="4041" spans="2:51" s="14" customFormat="1" ht="11.25">
      <c r="B4041" s="174"/>
      <c r="D4041" s="160" t="s">
        <v>264</v>
      </c>
      <c r="E4041" s="175" t="s">
        <v>3</v>
      </c>
      <c r="F4041" s="176" t="s">
        <v>80</v>
      </c>
      <c r="H4041" s="177">
        <v>1</v>
      </c>
      <c r="I4041" s="178"/>
      <c r="L4041" s="174"/>
      <c r="M4041" s="179"/>
      <c r="N4041" s="180"/>
      <c r="O4041" s="180"/>
      <c r="P4041" s="180"/>
      <c r="Q4041" s="180"/>
      <c r="R4041" s="180"/>
      <c r="S4041" s="180"/>
      <c r="T4041" s="181"/>
      <c r="AT4041" s="175" t="s">
        <v>264</v>
      </c>
      <c r="AU4041" s="175" t="s">
        <v>82</v>
      </c>
      <c r="AV4041" s="14" t="s">
        <v>82</v>
      </c>
      <c r="AW4041" s="14" t="s">
        <v>34</v>
      </c>
      <c r="AX4041" s="14" t="s">
        <v>73</v>
      </c>
      <c r="AY4041" s="175" t="s">
        <v>252</v>
      </c>
    </row>
    <row r="4042" spans="2:51" s="13" customFormat="1" ht="11.25">
      <c r="B4042" s="167"/>
      <c r="D4042" s="160" t="s">
        <v>264</v>
      </c>
      <c r="E4042" s="168" t="s">
        <v>3</v>
      </c>
      <c r="F4042" s="169" t="s">
        <v>8370</v>
      </c>
      <c r="H4042" s="168" t="s">
        <v>3</v>
      </c>
      <c r="I4042" s="170"/>
      <c r="L4042" s="167"/>
      <c r="M4042" s="171"/>
      <c r="N4042" s="172"/>
      <c r="O4042" s="172"/>
      <c r="P4042" s="172"/>
      <c r="Q4042" s="172"/>
      <c r="R4042" s="172"/>
      <c r="S4042" s="172"/>
      <c r="T4042" s="173"/>
      <c r="AT4042" s="168" t="s">
        <v>264</v>
      </c>
      <c r="AU4042" s="168" t="s">
        <v>82</v>
      </c>
      <c r="AV4042" s="13" t="s">
        <v>80</v>
      </c>
      <c r="AW4042" s="13" t="s">
        <v>34</v>
      </c>
      <c r="AX4042" s="13" t="s">
        <v>73</v>
      </c>
      <c r="AY4042" s="168" t="s">
        <v>252</v>
      </c>
    </row>
    <row r="4043" spans="2:51" s="14" customFormat="1" ht="11.25">
      <c r="B4043" s="174"/>
      <c r="D4043" s="160" t="s">
        <v>264</v>
      </c>
      <c r="E4043" s="175" t="s">
        <v>3</v>
      </c>
      <c r="F4043" s="176" t="s">
        <v>80</v>
      </c>
      <c r="H4043" s="177">
        <v>1</v>
      </c>
      <c r="I4043" s="178"/>
      <c r="L4043" s="174"/>
      <c r="M4043" s="179"/>
      <c r="N4043" s="180"/>
      <c r="O4043" s="180"/>
      <c r="P4043" s="180"/>
      <c r="Q4043" s="180"/>
      <c r="R4043" s="180"/>
      <c r="S4043" s="180"/>
      <c r="T4043" s="181"/>
      <c r="AT4043" s="175" t="s">
        <v>264</v>
      </c>
      <c r="AU4043" s="175" t="s">
        <v>82</v>
      </c>
      <c r="AV4043" s="14" t="s">
        <v>82</v>
      </c>
      <c r="AW4043" s="14" t="s">
        <v>34</v>
      </c>
      <c r="AX4043" s="14" t="s">
        <v>73</v>
      </c>
      <c r="AY4043" s="175" t="s">
        <v>252</v>
      </c>
    </row>
    <row r="4044" spans="2:51" s="13" customFormat="1" ht="11.25">
      <c r="B4044" s="167"/>
      <c r="D4044" s="160" t="s">
        <v>264</v>
      </c>
      <c r="E4044" s="168" t="s">
        <v>3</v>
      </c>
      <c r="F4044" s="169" t="s">
        <v>8370</v>
      </c>
      <c r="H4044" s="168" t="s">
        <v>3</v>
      </c>
      <c r="I4044" s="170"/>
      <c r="L4044" s="167"/>
      <c r="M4044" s="171"/>
      <c r="N4044" s="172"/>
      <c r="O4044" s="172"/>
      <c r="P4044" s="172"/>
      <c r="Q4044" s="172"/>
      <c r="R4044" s="172"/>
      <c r="S4044" s="172"/>
      <c r="T4044" s="173"/>
      <c r="AT4044" s="168" t="s">
        <v>264</v>
      </c>
      <c r="AU4044" s="168" t="s">
        <v>82</v>
      </c>
      <c r="AV4044" s="13" t="s">
        <v>80</v>
      </c>
      <c r="AW4044" s="13" t="s">
        <v>34</v>
      </c>
      <c r="AX4044" s="13" t="s">
        <v>73</v>
      </c>
      <c r="AY4044" s="168" t="s">
        <v>252</v>
      </c>
    </row>
    <row r="4045" spans="2:51" s="14" customFormat="1" ht="11.25">
      <c r="B4045" s="174"/>
      <c r="D4045" s="160" t="s">
        <v>264</v>
      </c>
      <c r="E4045" s="175" t="s">
        <v>3</v>
      </c>
      <c r="F4045" s="176" t="s">
        <v>80</v>
      </c>
      <c r="H4045" s="177">
        <v>1</v>
      </c>
      <c r="I4045" s="178"/>
      <c r="L4045" s="174"/>
      <c r="M4045" s="179"/>
      <c r="N4045" s="180"/>
      <c r="O4045" s="180"/>
      <c r="P4045" s="180"/>
      <c r="Q4045" s="180"/>
      <c r="R4045" s="180"/>
      <c r="S4045" s="180"/>
      <c r="T4045" s="181"/>
      <c r="AT4045" s="175" t="s">
        <v>264</v>
      </c>
      <c r="AU4045" s="175" t="s">
        <v>82</v>
      </c>
      <c r="AV4045" s="14" t="s">
        <v>82</v>
      </c>
      <c r="AW4045" s="14" t="s">
        <v>34</v>
      </c>
      <c r="AX4045" s="14" t="s">
        <v>73</v>
      </c>
      <c r="AY4045" s="175" t="s">
        <v>252</v>
      </c>
    </row>
    <row r="4046" spans="2:51" s="13" customFormat="1" ht="11.25">
      <c r="B4046" s="167"/>
      <c r="D4046" s="160" t="s">
        <v>264</v>
      </c>
      <c r="E4046" s="168" t="s">
        <v>3</v>
      </c>
      <c r="F4046" s="169" t="s">
        <v>8370</v>
      </c>
      <c r="H4046" s="168" t="s">
        <v>3</v>
      </c>
      <c r="I4046" s="170"/>
      <c r="L4046" s="167"/>
      <c r="M4046" s="171"/>
      <c r="N4046" s="172"/>
      <c r="O4046" s="172"/>
      <c r="P4046" s="172"/>
      <c r="Q4046" s="172"/>
      <c r="R4046" s="172"/>
      <c r="S4046" s="172"/>
      <c r="T4046" s="173"/>
      <c r="AT4046" s="168" t="s">
        <v>264</v>
      </c>
      <c r="AU4046" s="168" t="s">
        <v>82</v>
      </c>
      <c r="AV4046" s="13" t="s">
        <v>80</v>
      </c>
      <c r="AW4046" s="13" t="s">
        <v>34</v>
      </c>
      <c r="AX4046" s="13" t="s">
        <v>73</v>
      </c>
      <c r="AY4046" s="168" t="s">
        <v>252</v>
      </c>
    </row>
    <row r="4047" spans="2:51" s="14" customFormat="1" ht="11.25">
      <c r="B4047" s="174"/>
      <c r="D4047" s="160" t="s">
        <v>264</v>
      </c>
      <c r="E4047" s="175" t="s">
        <v>3</v>
      </c>
      <c r="F4047" s="176" t="s">
        <v>80</v>
      </c>
      <c r="H4047" s="177">
        <v>1</v>
      </c>
      <c r="I4047" s="178"/>
      <c r="L4047" s="174"/>
      <c r="M4047" s="179"/>
      <c r="N4047" s="180"/>
      <c r="O4047" s="180"/>
      <c r="P4047" s="180"/>
      <c r="Q4047" s="180"/>
      <c r="R4047" s="180"/>
      <c r="S4047" s="180"/>
      <c r="T4047" s="181"/>
      <c r="AT4047" s="175" t="s">
        <v>264</v>
      </c>
      <c r="AU4047" s="175" t="s">
        <v>82</v>
      </c>
      <c r="AV4047" s="14" t="s">
        <v>82</v>
      </c>
      <c r="AW4047" s="14" t="s">
        <v>34</v>
      </c>
      <c r="AX4047" s="14" t="s">
        <v>73</v>
      </c>
      <c r="AY4047" s="175" t="s">
        <v>252</v>
      </c>
    </row>
    <row r="4048" spans="2:51" s="13" customFormat="1" ht="11.25">
      <c r="B4048" s="167"/>
      <c r="D4048" s="160" t="s">
        <v>264</v>
      </c>
      <c r="E4048" s="168" t="s">
        <v>3</v>
      </c>
      <c r="F4048" s="169" t="s">
        <v>8370</v>
      </c>
      <c r="H4048" s="168" t="s">
        <v>3</v>
      </c>
      <c r="I4048" s="170"/>
      <c r="L4048" s="167"/>
      <c r="M4048" s="171"/>
      <c r="N4048" s="172"/>
      <c r="O4048" s="172"/>
      <c r="P4048" s="172"/>
      <c r="Q4048" s="172"/>
      <c r="R4048" s="172"/>
      <c r="S4048" s="172"/>
      <c r="T4048" s="173"/>
      <c r="AT4048" s="168" t="s">
        <v>264</v>
      </c>
      <c r="AU4048" s="168" t="s">
        <v>82</v>
      </c>
      <c r="AV4048" s="13" t="s">
        <v>80</v>
      </c>
      <c r="AW4048" s="13" t="s">
        <v>34</v>
      </c>
      <c r="AX4048" s="13" t="s">
        <v>73</v>
      </c>
      <c r="AY4048" s="168" t="s">
        <v>252</v>
      </c>
    </row>
    <row r="4049" spans="2:51" s="14" customFormat="1" ht="11.25">
      <c r="B4049" s="174"/>
      <c r="D4049" s="160" t="s">
        <v>264</v>
      </c>
      <c r="E4049" s="175" t="s">
        <v>3</v>
      </c>
      <c r="F4049" s="176" t="s">
        <v>80</v>
      </c>
      <c r="H4049" s="177">
        <v>1</v>
      </c>
      <c r="I4049" s="178"/>
      <c r="L4049" s="174"/>
      <c r="M4049" s="179"/>
      <c r="N4049" s="180"/>
      <c r="O4049" s="180"/>
      <c r="P4049" s="180"/>
      <c r="Q4049" s="180"/>
      <c r="R4049" s="180"/>
      <c r="S4049" s="180"/>
      <c r="T4049" s="181"/>
      <c r="AT4049" s="175" t="s">
        <v>264</v>
      </c>
      <c r="AU4049" s="175" t="s">
        <v>82</v>
      </c>
      <c r="AV4049" s="14" t="s">
        <v>82</v>
      </c>
      <c r="AW4049" s="14" t="s">
        <v>34</v>
      </c>
      <c r="AX4049" s="14" t="s">
        <v>73</v>
      </c>
      <c r="AY4049" s="175" t="s">
        <v>252</v>
      </c>
    </row>
    <row r="4050" spans="2:51" s="13" customFormat="1" ht="11.25">
      <c r="B4050" s="167"/>
      <c r="D4050" s="160" t="s">
        <v>264</v>
      </c>
      <c r="E4050" s="168" t="s">
        <v>3</v>
      </c>
      <c r="F4050" s="169" t="s">
        <v>8370</v>
      </c>
      <c r="H4050" s="168" t="s">
        <v>3</v>
      </c>
      <c r="I4050" s="170"/>
      <c r="L4050" s="167"/>
      <c r="M4050" s="171"/>
      <c r="N4050" s="172"/>
      <c r="O4050" s="172"/>
      <c r="P4050" s="172"/>
      <c r="Q4050" s="172"/>
      <c r="R4050" s="172"/>
      <c r="S4050" s="172"/>
      <c r="T4050" s="173"/>
      <c r="AT4050" s="168" t="s">
        <v>264</v>
      </c>
      <c r="AU4050" s="168" t="s">
        <v>82</v>
      </c>
      <c r="AV4050" s="13" t="s">
        <v>80</v>
      </c>
      <c r="AW4050" s="13" t="s">
        <v>34</v>
      </c>
      <c r="AX4050" s="13" t="s">
        <v>73</v>
      </c>
      <c r="AY4050" s="168" t="s">
        <v>252</v>
      </c>
    </row>
    <row r="4051" spans="2:51" s="14" customFormat="1" ht="11.25">
      <c r="B4051" s="174"/>
      <c r="D4051" s="160" t="s">
        <v>264</v>
      </c>
      <c r="E4051" s="175" t="s">
        <v>3</v>
      </c>
      <c r="F4051" s="176" t="s">
        <v>80</v>
      </c>
      <c r="H4051" s="177">
        <v>1</v>
      </c>
      <c r="I4051" s="178"/>
      <c r="L4051" s="174"/>
      <c r="M4051" s="179"/>
      <c r="N4051" s="180"/>
      <c r="O4051" s="180"/>
      <c r="P4051" s="180"/>
      <c r="Q4051" s="180"/>
      <c r="R4051" s="180"/>
      <c r="S4051" s="180"/>
      <c r="T4051" s="181"/>
      <c r="AT4051" s="175" t="s">
        <v>264</v>
      </c>
      <c r="AU4051" s="175" t="s">
        <v>82</v>
      </c>
      <c r="AV4051" s="14" t="s">
        <v>82</v>
      </c>
      <c r="AW4051" s="14" t="s">
        <v>34</v>
      </c>
      <c r="AX4051" s="14" t="s">
        <v>73</v>
      </c>
      <c r="AY4051" s="175" t="s">
        <v>252</v>
      </c>
    </row>
    <row r="4052" spans="2:51" s="13" customFormat="1" ht="11.25">
      <c r="B4052" s="167"/>
      <c r="D4052" s="160" t="s">
        <v>264</v>
      </c>
      <c r="E4052" s="168" t="s">
        <v>3</v>
      </c>
      <c r="F4052" s="169" t="s">
        <v>8370</v>
      </c>
      <c r="H4052" s="168" t="s">
        <v>3</v>
      </c>
      <c r="I4052" s="170"/>
      <c r="L4052" s="167"/>
      <c r="M4052" s="171"/>
      <c r="N4052" s="172"/>
      <c r="O4052" s="172"/>
      <c r="P4052" s="172"/>
      <c r="Q4052" s="172"/>
      <c r="R4052" s="172"/>
      <c r="S4052" s="172"/>
      <c r="T4052" s="173"/>
      <c r="AT4052" s="168" t="s">
        <v>264</v>
      </c>
      <c r="AU4052" s="168" t="s">
        <v>82</v>
      </c>
      <c r="AV4052" s="13" t="s">
        <v>80</v>
      </c>
      <c r="AW4052" s="13" t="s">
        <v>34</v>
      </c>
      <c r="AX4052" s="13" t="s">
        <v>73</v>
      </c>
      <c r="AY4052" s="168" t="s">
        <v>252</v>
      </c>
    </row>
    <row r="4053" spans="2:51" s="14" customFormat="1" ht="11.25">
      <c r="B4053" s="174"/>
      <c r="D4053" s="160" t="s">
        <v>264</v>
      </c>
      <c r="E4053" s="175" t="s">
        <v>3</v>
      </c>
      <c r="F4053" s="176" t="s">
        <v>80</v>
      </c>
      <c r="H4053" s="177">
        <v>1</v>
      </c>
      <c r="I4053" s="178"/>
      <c r="L4053" s="174"/>
      <c r="M4053" s="179"/>
      <c r="N4053" s="180"/>
      <c r="O4053" s="180"/>
      <c r="P4053" s="180"/>
      <c r="Q4053" s="180"/>
      <c r="R4053" s="180"/>
      <c r="S4053" s="180"/>
      <c r="T4053" s="181"/>
      <c r="AT4053" s="175" t="s">
        <v>264</v>
      </c>
      <c r="AU4053" s="175" t="s">
        <v>82</v>
      </c>
      <c r="AV4053" s="14" t="s">
        <v>82</v>
      </c>
      <c r="AW4053" s="14" t="s">
        <v>34</v>
      </c>
      <c r="AX4053" s="14" t="s">
        <v>73</v>
      </c>
      <c r="AY4053" s="175" t="s">
        <v>252</v>
      </c>
    </row>
    <row r="4054" spans="2:51" s="13" customFormat="1" ht="11.25">
      <c r="B4054" s="167"/>
      <c r="D4054" s="160" t="s">
        <v>264</v>
      </c>
      <c r="E4054" s="168" t="s">
        <v>3</v>
      </c>
      <c r="F4054" s="169" t="s">
        <v>8370</v>
      </c>
      <c r="H4054" s="168" t="s">
        <v>3</v>
      </c>
      <c r="I4054" s="170"/>
      <c r="L4054" s="167"/>
      <c r="M4054" s="171"/>
      <c r="N4054" s="172"/>
      <c r="O4054" s="172"/>
      <c r="P4054" s="172"/>
      <c r="Q4054" s="172"/>
      <c r="R4054" s="172"/>
      <c r="S4054" s="172"/>
      <c r="T4054" s="173"/>
      <c r="AT4054" s="168" t="s">
        <v>264</v>
      </c>
      <c r="AU4054" s="168" t="s">
        <v>82</v>
      </c>
      <c r="AV4054" s="13" t="s">
        <v>80</v>
      </c>
      <c r="AW4054" s="13" t="s">
        <v>34</v>
      </c>
      <c r="AX4054" s="13" t="s">
        <v>73</v>
      </c>
      <c r="AY4054" s="168" t="s">
        <v>252</v>
      </c>
    </row>
    <row r="4055" spans="2:51" s="14" customFormat="1" ht="11.25">
      <c r="B4055" s="174"/>
      <c r="D4055" s="160" t="s">
        <v>264</v>
      </c>
      <c r="E4055" s="175" t="s">
        <v>3</v>
      </c>
      <c r="F4055" s="176" t="s">
        <v>80</v>
      </c>
      <c r="H4055" s="177">
        <v>1</v>
      </c>
      <c r="I4055" s="178"/>
      <c r="L4055" s="174"/>
      <c r="M4055" s="179"/>
      <c r="N4055" s="180"/>
      <c r="O4055" s="180"/>
      <c r="P4055" s="180"/>
      <c r="Q4055" s="180"/>
      <c r="R4055" s="180"/>
      <c r="S4055" s="180"/>
      <c r="T4055" s="181"/>
      <c r="AT4055" s="175" t="s">
        <v>264</v>
      </c>
      <c r="AU4055" s="175" t="s">
        <v>82</v>
      </c>
      <c r="AV4055" s="14" t="s">
        <v>82</v>
      </c>
      <c r="AW4055" s="14" t="s">
        <v>34</v>
      </c>
      <c r="AX4055" s="14" t="s">
        <v>73</v>
      </c>
      <c r="AY4055" s="175" t="s">
        <v>252</v>
      </c>
    </row>
    <row r="4056" spans="2:51" s="13" customFormat="1" ht="11.25">
      <c r="B4056" s="167"/>
      <c r="D4056" s="160" t="s">
        <v>264</v>
      </c>
      <c r="E4056" s="168" t="s">
        <v>3</v>
      </c>
      <c r="F4056" s="169" t="s">
        <v>8371</v>
      </c>
      <c r="H4056" s="168" t="s">
        <v>3</v>
      </c>
      <c r="I4056" s="170"/>
      <c r="L4056" s="167"/>
      <c r="M4056" s="171"/>
      <c r="N4056" s="172"/>
      <c r="O4056" s="172"/>
      <c r="P4056" s="172"/>
      <c r="Q4056" s="172"/>
      <c r="R4056" s="172"/>
      <c r="S4056" s="172"/>
      <c r="T4056" s="173"/>
      <c r="AT4056" s="168" t="s">
        <v>264</v>
      </c>
      <c r="AU4056" s="168" t="s">
        <v>82</v>
      </c>
      <c r="AV4056" s="13" t="s">
        <v>80</v>
      </c>
      <c r="AW4056" s="13" t="s">
        <v>34</v>
      </c>
      <c r="AX4056" s="13" t="s">
        <v>73</v>
      </c>
      <c r="AY4056" s="168" t="s">
        <v>252</v>
      </c>
    </row>
    <row r="4057" spans="2:51" s="14" customFormat="1" ht="11.25">
      <c r="B4057" s="174"/>
      <c r="D4057" s="160" t="s">
        <v>264</v>
      </c>
      <c r="E4057" s="175" t="s">
        <v>3</v>
      </c>
      <c r="F4057" s="176" t="s">
        <v>80</v>
      </c>
      <c r="H4057" s="177">
        <v>1</v>
      </c>
      <c r="I4057" s="178"/>
      <c r="L4057" s="174"/>
      <c r="M4057" s="179"/>
      <c r="N4057" s="180"/>
      <c r="O4057" s="180"/>
      <c r="P4057" s="180"/>
      <c r="Q4057" s="180"/>
      <c r="R4057" s="180"/>
      <c r="S4057" s="180"/>
      <c r="T4057" s="181"/>
      <c r="AT4057" s="175" t="s">
        <v>264</v>
      </c>
      <c r="AU4057" s="175" t="s">
        <v>82</v>
      </c>
      <c r="AV4057" s="14" t="s">
        <v>82</v>
      </c>
      <c r="AW4057" s="14" t="s">
        <v>34</v>
      </c>
      <c r="AX4057" s="14" t="s">
        <v>73</v>
      </c>
      <c r="AY4057" s="175" t="s">
        <v>252</v>
      </c>
    </row>
    <row r="4058" spans="2:51" s="13" customFormat="1" ht="11.25">
      <c r="B4058" s="167"/>
      <c r="D4058" s="160" t="s">
        <v>264</v>
      </c>
      <c r="E4058" s="168" t="s">
        <v>3</v>
      </c>
      <c r="F4058" s="169" t="s">
        <v>8371</v>
      </c>
      <c r="H4058" s="168" t="s">
        <v>3</v>
      </c>
      <c r="I4058" s="170"/>
      <c r="L4058" s="167"/>
      <c r="M4058" s="171"/>
      <c r="N4058" s="172"/>
      <c r="O4058" s="172"/>
      <c r="P4058" s="172"/>
      <c r="Q4058" s="172"/>
      <c r="R4058" s="172"/>
      <c r="S4058" s="172"/>
      <c r="T4058" s="173"/>
      <c r="AT4058" s="168" t="s">
        <v>264</v>
      </c>
      <c r="AU4058" s="168" t="s">
        <v>82</v>
      </c>
      <c r="AV4058" s="13" t="s">
        <v>80</v>
      </c>
      <c r="AW4058" s="13" t="s">
        <v>34</v>
      </c>
      <c r="AX4058" s="13" t="s">
        <v>73</v>
      </c>
      <c r="AY4058" s="168" t="s">
        <v>252</v>
      </c>
    </row>
    <row r="4059" spans="2:51" s="14" customFormat="1" ht="11.25">
      <c r="B4059" s="174"/>
      <c r="D4059" s="160" t="s">
        <v>264</v>
      </c>
      <c r="E4059" s="175" t="s">
        <v>3</v>
      </c>
      <c r="F4059" s="176" t="s">
        <v>80</v>
      </c>
      <c r="H4059" s="177">
        <v>1</v>
      </c>
      <c r="I4059" s="178"/>
      <c r="L4059" s="174"/>
      <c r="M4059" s="179"/>
      <c r="N4059" s="180"/>
      <c r="O4059" s="180"/>
      <c r="P4059" s="180"/>
      <c r="Q4059" s="180"/>
      <c r="R4059" s="180"/>
      <c r="S4059" s="180"/>
      <c r="T4059" s="181"/>
      <c r="AT4059" s="175" t="s">
        <v>264</v>
      </c>
      <c r="AU4059" s="175" t="s">
        <v>82</v>
      </c>
      <c r="AV4059" s="14" t="s">
        <v>82</v>
      </c>
      <c r="AW4059" s="14" t="s">
        <v>34</v>
      </c>
      <c r="AX4059" s="14" t="s">
        <v>73</v>
      </c>
      <c r="AY4059" s="175" t="s">
        <v>252</v>
      </c>
    </row>
    <row r="4060" spans="2:51" s="13" customFormat="1" ht="11.25">
      <c r="B4060" s="167"/>
      <c r="D4060" s="160" t="s">
        <v>264</v>
      </c>
      <c r="E4060" s="168" t="s">
        <v>3</v>
      </c>
      <c r="F4060" s="169" t="s">
        <v>8371</v>
      </c>
      <c r="H4060" s="168" t="s">
        <v>3</v>
      </c>
      <c r="I4060" s="170"/>
      <c r="L4060" s="167"/>
      <c r="M4060" s="171"/>
      <c r="N4060" s="172"/>
      <c r="O4060" s="172"/>
      <c r="P4060" s="172"/>
      <c r="Q4060" s="172"/>
      <c r="R4060" s="172"/>
      <c r="S4060" s="172"/>
      <c r="T4060" s="173"/>
      <c r="AT4060" s="168" t="s">
        <v>264</v>
      </c>
      <c r="AU4060" s="168" t="s">
        <v>82</v>
      </c>
      <c r="AV4060" s="13" t="s">
        <v>80</v>
      </c>
      <c r="AW4060" s="13" t="s">
        <v>34</v>
      </c>
      <c r="AX4060" s="13" t="s">
        <v>73</v>
      </c>
      <c r="AY4060" s="168" t="s">
        <v>252</v>
      </c>
    </row>
    <row r="4061" spans="2:51" s="14" customFormat="1" ht="11.25">
      <c r="B4061" s="174"/>
      <c r="D4061" s="160" t="s">
        <v>264</v>
      </c>
      <c r="E4061" s="175" t="s">
        <v>3</v>
      </c>
      <c r="F4061" s="176" t="s">
        <v>80</v>
      </c>
      <c r="H4061" s="177">
        <v>1</v>
      </c>
      <c r="I4061" s="178"/>
      <c r="L4061" s="174"/>
      <c r="M4061" s="179"/>
      <c r="N4061" s="180"/>
      <c r="O4061" s="180"/>
      <c r="P4061" s="180"/>
      <c r="Q4061" s="180"/>
      <c r="R4061" s="180"/>
      <c r="S4061" s="180"/>
      <c r="T4061" s="181"/>
      <c r="AT4061" s="175" t="s">
        <v>264</v>
      </c>
      <c r="AU4061" s="175" t="s">
        <v>82</v>
      </c>
      <c r="AV4061" s="14" t="s">
        <v>82</v>
      </c>
      <c r="AW4061" s="14" t="s">
        <v>34</v>
      </c>
      <c r="AX4061" s="14" t="s">
        <v>73</v>
      </c>
      <c r="AY4061" s="175" t="s">
        <v>252</v>
      </c>
    </row>
    <row r="4062" spans="2:51" s="13" customFormat="1" ht="11.25">
      <c r="B4062" s="167"/>
      <c r="D4062" s="160" t="s">
        <v>264</v>
      </c>
      <c r="E4062" s="168" t="s">
        <v>3</v>
      </c>
      <c r="F4062" s="169" t="s">
        <v>8372</v>
      </c>
      <c r="H4062" s="168" t="s">
        <v>3</v>
      </c>
      <c r="I4062" s="170"/>
      <c r="L4062" s="167"/>
      <c r="M4062" s="171"/>
      <c r="N4062" s="172"/>
      <c r="O4062" s="172"/>
      <c r="P4062" s="172"/>
      <c r="Q4062" s="172"/>
      <c r="R4062" s="172"/>
      <c r="S4062" s="172"/>
      <c r="T4062" s="173"/>
      <c r="AT4062" s="168" t="s">
        <v>264</v>
      </c>
      <c r="AU4062" s="168" t="s">
        <v>82</v>
      </c>
      <c r="AV4062" s="13" t="s">
        <v>80</v>
      </c>
      <c r="AW4062" s="13" t="s">
        <v>34</v>
      </c>
      <c r="AX4062" s="13" t="s">
        <v>73</v>
      </c>
      <c r="AY4062" s="168" t="s">
        <v>252</v>
      </c>
    </row>
    <row r="4063" spans="2:51" s="14" customFormat="1" ht="11.25">
      <c r="B4063" s="174"/>
      <c r="D4063" s="160" t="s">
        <v>264</v>
      </c>
      <c r="E4063" s="175" t="s">
        <v>3</v>
      </c>
      <c r="F4063" s="176" t="s">
        <v>80</v>
      </c>
      <c r="H4063" s="177">
        <v>1</v>
      </c>
      <c r="I4063" s="178"/>
      <c r="L4063" s="174"/>
      <c r="M4063" s="179"/>
      <c r="N4063" s="180"/>
      <c r="O4063" s="180"/>
      <c r="P4063" s="180"/>
      <c r="Q4063" s="180"/>
      <c r="R4063" s="180"/>
      <c r="S4063" s="180"/>
      <c r="T4063" s="181"/>
      <c r="AT4063" s="175" t="s">
        <v>264</v>
      </c>
      <c r="AU4063" s="175" t="s">
        <v>82</v>
      </c>
      <c r="AV4063" s="14" t="s">
        <v>82</v>
      </c>
      <c r="AW4063" s="14" t="s">
        <v>34</v>
      </c>
      <c r="AX4063" s="14" t="s">
        <v>73</v>
      </c>
      <c r="AY4063" s="175" t="s">
        <v>252</v>
      </c>
    </row>
    <row r="4064" spans="2:51" s="13" customFormat="1" ht="11.25">
      <c r="B4064" s="167"/>
      <c r="D4064" s="160" t="s">
        <v>264</v>
      </c>
      <c r="E4064" s="168" t="s">
        <v>3</v>
      </c>
      <c r="F4064" s="169" t="s">
        <v>8372</v>
      </c>
      <c r="H4064" s="168" t="s">
        <v>3</v>
      </c>
      <c r="I4064" s="170"/>
      <c r="L4064" s="167"/>
      <c r="M4064" s="171"/>
      <c r="N4064" s="172"/>
      <c r="O4064" s="172"/>
      <c r="P4064" s="172"/>
      <c r="Q4064" s="172"/>
      <c r="R4064" s="172"/>
      <c r="S4064" s="172"/>
      <c r="T4064" s="173"/>
      <c r="AT4064" s="168" t="s">
        <v>264</v>
      </c>
      <c r="AU4064" s="168" t="s">
        <v>82</v>
      </c>
      <c r="AV4064" s="13" t="s">
        <v>80</v>
      </c>
      <c r="AW4064" s="13" t="s">
        <v>34</v>
      </c>
      <c r="AX4064" s="13" t="s">
        <v>73</v>
      </c>
      <c r="AY4064" s="168" t="s">
        <v>252</v>
      </c>
    </row>
    <row r="4065" spans="2:51" s="14" customFormat="1" ht="11.25">
      <c r="B4065" s="174"/>
      <c r="D4065" s="160" t="s">
        <v>264</v>
      </c>
      <c r="E4065" s="175" t="s">
        <v>3</v>
      </c>
      <c r="F4065" s="176" t="s">
        <v>80</v>
      </c>
      <c r="H4065" s="177">
        <v>1</v>
      </c>
      <c r="I4065" s="178"/>
      <c r="L4065" s="174"/>
      <c r="M4065" s="179"/>
      <c r="N4065" s="180"/>
      <c r="O4065" s="180"/>
      <c r="P4065" s="180"/>
      <c r="Q4065" s="180"/>
      <c r="R4065" s="180"/>
      <c r="S4065" s="180"/>
      <c r="T4065" s="181"/>
      <c r="AT4065" s="175" t="s">
        <v>264</v>
      </c>
      <c r="AU4065" s="175" t="s">
        <v>82</v>
      </c>
      <c r="AV4065" s="14" t="s">
        <v>82</v>
      </c>
      <c r="AW4065" s="14" t="s">
        <v>34</v>
      </c>
      <c r="AX4065" s="14" t="s">
        <v>73</v>
      </c>
      <c r="AY4065" s="175" t="s">
        <v>252</v>
      </c>
    </row>
    <row r="4066" spans="2:51" s="13" customFormat="1" ht="11.25">
      <c r="B4066" s="167"/>
      <c r="D4066" s="160" t="s">
        <v>264</v>
      </c>
      <c r="E4066" s="168" t="s">
        <v>3</v>
      </c>
      <c r="F4066" s="169" t="s">
        <v>8372</v>
      </c>
      <c r="H4066" s="168" t="s">
        <v>3</v>
      </c>
      <c r="I4066" s="170"/>
      <c r="L4066" s="167"/>
      <c r="M4066" s="171"/>
      <c r="N4066" s="172"/>
      <c r="O4066" s="172"/>
      <c r="P4066" s="172"/>
      <c r="Q4066" s="172"/>
      <c r="R4066" s="172"/>
      <c r="S4066" s="172"/>
      <c r="T4066" s="173"/>
      <c r="AT4066" s="168" t="s">
        <v>264</v>
      </c>
      <c r="AU4066" s="168" t="s">
        <v>82</v>
      </c>
      <c r="AV4066" s="13" t="s">
        <v>80</v>
      </c>
      <c r="AW4066" s="13" t="s">
        <v>34</v>
      </c>
      <c r="AX4066" s="13" t="s">
        <v>73</v>
      </c>
      <c r="AY4066" s="168" t="s">
        <v>252</v>
      </c>
    </row>
    <row r="4067" spans="2:51" s="14" customFormat="1" ht="11.25">
      <c r="B4067" s="174"/>
      <c r="D4067" s="160" t="s">
        <v>264</v>
      </c>
      <c r="E4067" s="175" t="s">
        <v>3</v>
      </c>
      <c r="F4067" s="176" t="s">
        <v>80</v>
      </c>
      <c r="H4067" s="177">
        <v>1</v>
      </c>
      <c r="I4067" s="178"/>
      <c r="L4067" s="174"/>
      <c r="M4067" s="179"/>
      <c r="N4067" s="180"/>
      <c r="O4067" s="180"/>
      <c r="P4067" s="180"/>
      <c r="Q4067" s="180"/>
      <c r="R4067" s="180"/>
      <c r="S4067" s="180"/>
      <c r="T4067" s="181"/>
      <c r="AT4067" s="175" t="s">
        <v>264</v>
      </c>
      <c r="AU4067" s="175" t="s">
        <v>82</v>
      </c>
      <c r="AV4067" s="14" t="s">
        <v>82</v>
      </c>
      <c r="AW4067" s="14" t="s">
        <v>34</v>
      </c>
      <c r="AX4067" s="14" t="s">
        <v>73</v>
      </c>
      <c r="AY4067" s="175" t="s">
        <v>252</v>
      </c>
    </row>
    <row r="4068" spans="2:51" s="13" customFormat="1" ht="11.25">
      <c r="B4068" s="167"/>
      <c r="D4068" s="160" t="s">
        <v>264</v>
      </c>
      <c r="E4068" s="168" t="s">
        <v>3</v>
      </c>
      <c r="F4068" s="169" t="s">
        <v>8373</v>
      </c>
      <c r="H4068" s="168" t="s">
        <v>3</v>
      </c>
      <c r="I4068" s="170"/>
      <c r="L4068" s="167"/>
      <c r="M4068" s="171"/>
      <c r="N4068" s="172"/>
      <c r="O4068" s="172"/>
      <c r="P4068" s="172"/>
      <c r="Q4068" s="172"/>
      <c r="R4068" s="172"/>
      <c r="S4068" s="172"/>
      <c r="T4068" s="173"/>
      <c r="AT4068" s="168" t="s">
        <v>264</v>
      </c>
      <c r="AU4068" s="168" t="s">
        <v>82</v>
      </c>
      <c r="AV4068" s="13" t="s">
        <v>80</v>
      </c>
      <c r="AW4068" s="13" t="s">
        <v>34</v>
      </c>
      <c r="AX4068" s="13" t="s">
        <v>73</v>
      </c>
      <c r="AY4068" s="168" t="s">
        <v>252</v>
      </c>
    </row>
    <row r="4069" spans="2:51" s="14" customFormat="1" ht="11.25">
      <c r="B4069" s="174"/>
      <c r="D4069" s="160" t="s">
        <v>264</v>
      </c>
      <c r="E4069" s="175" t="s">
        <v>3</v>
      </c>
      <c r="F4069" s="176" t="s">
        <v>80</v>
      </c>
      <c r="H4069" s="177">
        <v>1</v>
      </c>
      <c r="I4069" s="178"/>
      <c r="L4069" s="174"/>
      <c r="M4069" s="179"/>
      <c r="N4069" s="180"/>
      <c r="O4069" s="180"/>
      <c r="P4069" s="180"/>
      <c r="Q4069" s="180"/>
      <c r="R4069" s="180"/>
      <c r="S4069" s="180"/>
      <c r="T4069" s="181"/>
      <c r="AT4069" s="175" t="s">
        <v>264</v>
      </c>
      <c r="AU4069" s="175" t="s">
        <v>82</v>
      </c>
      <c r="AV4069" s="14" t="s">
        <v>82</v>
      </c>
      <c r="AW4069" s="14" t="s">
        <v>34</v>
      </c>
      <c r="AX4069" s="14" t="s">
        <v>73</v>
      </c>
      <c r="AY4069" s="175" t="s">
        <v>252</v>
      </c>
    </row>
    <row r="4070" spans="2:51" s="13" customFormat="1" ht="11.25">
      <c r="B4070" s="167"/>
      <c r="D4070" s="160" t="s">
        <v>264</v>
      </c>
      <c r="E4070" s="168" t="s">
        <v>3</v>
      </c>
      <c r="F4070" s="169" t="s">
        <v>8373</v>
      </c>
      <c r="H4070" s="168" t="s">
        <v>3</v>
      </c>
      <c r="I4070" s="170"/>
      <c r="L4070" s="167"/>
      <c r="M4070" s="171"/>
      <c r="N4070" s="172"/>
      <c r="O4070" s="172"/>
      <c r="P4070" s="172"/>
      <c r="Q4070" s="172"/>
      <c r="R4070" s="172"/>
      <c r="S4070" s="172"/>
      <c r="T4070" s="173"/>
      <c r="AT4070" s="168" t="s">
        <v>264</v>
      </c>
      <c r="AU4070" s="168" t="s">
        <v>82</v>
      </c>
      <c r="AV4070" s="13" t="s">
        <v>80</v>
      </c>
      <c r="AW4070" s="13" t="s">
        <v>34</v>
      </c>
      <c r="AX4070" s="13" t="s">
        <v>73</v>
      </c>
      <c r="AY4070" s="168" t="s">
        <v>252</v>
      </c>
    </row>
    <row r="4071" spans="2:51" s="14" customFormat="1" ht="11.25">
      <c r="B4071" s="174"/>
      <c r="D4071" s="160" t="s">
        <v>264</v>
      </c>
      <c r="E4071" s="175" t="s">
        <v>3</v>
      </c>
      <c r="F4071" s="176" t="s">
        <v>80</v>
      </c>
      <c r="H4071" s="177">
        <v>1</v>
      </c>
      <c r="I4071" s="178"/>
      <c r="L4071" s="174"/>
      <c r="M4071" s="179"/>
      <c r="N4071" s="180"/>
      <c r="O4071" s="180"/>
      <c r="P4071" s="180"/>
      <c r="Q4071" s="180"/>
      <c r="R4071" s="180"/>
      <c r="S4071" s="180"/>
      <c r="T4071" s="181"/>
      <c r="AT4071" s="175" t="s">
        <v>264</v>
      </c>
      <c r="AU4071" s="175" t="s">
        <v>82</v>
      </c>
      <c r="AV4071" s="14" t="s">
        <v>82</v>
      </c>
      <c r="AW4071" s="14" t="s">
        <v>34</v>
      </c>
      <c r="AX4071" s="14" t="s">
        <v>73</v>
      </c>
      <c r="AY4071" s="175" t="s">
        <v>252</v>
      </c>
    </row>
    <row r="4072" spans="2:51" s="13" customFormat="1" ht="11.25">
      <c r="B4072" s="167"/>
      <c r="D4072" s="160" t="s">
        <v>264</v>
      </c>
      <c r="E4072" s="168" t="s">
        <v>3</v>
      </c>
      <c r="F4072" s="169" t="s">
        <v>8373</v>
      </c>
      <c r="H4072" s="168" t="s">
        <v>3</v>
      </c>
      <c r="I4072" s="170"/>
      <c r="L4072" s="167"/>
      <c r="M4072" s="171"/>
      <c r="N4072" s="172"/>
      <c r="O4072" s="172"/>
      <c r="P4072" s="172"/>
      <c r="Q4072" s="172"/>
      <c r="R4072" s="172"/>
      <c r="S4072" s="172"/>
      <c r="T4072" s="173"/>
      <c r="AT4072" s="168" t="s">
        <v>264</v>
      </c>
      <c r="AU4072" s="168" t="s">
        <v>82</v>
      </c>
      <c r="AV4072" s="13" t="s">
        <v>80</v>
      </c>
      <c r="AW4072" s="13" t="s">
        <v>34</v>
      </c>
      <c r="AX4072" s="13" t="s">
        <v>73</v>
      </c>
      <c r="AY4072" s="168" t="s">
        <v>252</v>
      </c>
    </row>
    <row r="4073" spans="2:51" s="14" customFormat="1" ht="11.25">
      <c r="B4073" s="174"/>
      <c r="D4073" s="160" t="s">
        <v>264</v>
      </c>
      <c r="E4073" s="175" t="s">
        <v>3</v>
      </c>
      <c r="F4073" s="176" t="s">
        <v>80</v>
      </c>
      <c r="H4073" s="177">
        <v>1</v>
      </c>
      <c r="I4073" s="178"/>
      <c r="L4073" s="174"/>
      <c r="M4073" s="179"/>
      <c r="N4073" s="180"/>
      <c r="O4073" s="180"/>
      <c r="P4073" s="180"/>
      <c r="Q4073" s="180"/>
      <c r="R4073" s="180"/>
      <c r="S4073" s="180"/>
      <c r="T4073" s="181"/>
      <c r="AT4073" s="175" t="s">
        <v>264</v>
      </c>
      <c r="AU4073" s="175" t="s">
        <v>82</v>
      </c>
      <c r="AV4073" s="14" t="s">
        <v>82</v>
      </c>
      <c r="AW4073" s="14" t="s">
        <v>34</v>
      </c>
      <c r="AX4073" s="14" t="s">
        <v>73</v>
      </c>
      <c r="AY4073" s="175" t="s">
        <v>252</v>
      </c>
    </row>
    <row r="4074" spans="2:51" s="13" customFormat="1" ht="11.25">
      <c r="B4074" s="167"/>
      <c r="D4074" s="160" t="s">
        <v>264</v>
      </c>
      <c r="E4074" s="168" t="s">
        <v>3</v>
      </c>
      <c r="F4074" s="169" t="s">
        <v>8374</v>
      </c>
      <c r="H4074" s="168" t="s">
        <v>3</v>
      </c>
      <c r="I4074" s="170"/>
      <c r="L4074" s="167"/>
      <c r="M4074" s="171"/>
      <c r="N4074" s="172"/>
      <c r="O4074" s="172"/>
      <c r="P4074" s="172"/>
      <c r="Q4074" s="172"/>
      <c r="R4074" s="172"/>
      <c r="S4074" s="172"/>
      <c r="T4074" s="173"/>
      <c r="AT4074" s="168" t="s">
        <v>264</v>
      </c>
      <c r="AU4074" s="168" t="s">
        <v>82</v>
      </c>
      <c r="AV4074" s="13" t="s">
        <v>80</v>
      </c>
      <c r="AW4074" s="13" t="s">
        <v>34</v>
      </c>
      <c r="AX4074" s="13" t="s">
        <v>73</v>
      </c>
      <c r="AY4074" s="168" t="s">
        <v>252</v>
      </c>
    </row>
    <row r="4075" spans="2:51" s="14" customFormat="1" ht="11.25">
      <c r="B4075" s="174"/>
      <c r="D4075" s="160" t="s">
        <v>264</v>
      </c>
      <c r="E4075" s="175" t="s">
        <v>3</v>
      </c>
      <c r="F4075" s="176" t="s">
        <v>80</v>
      </c>
      <c r="H4075" s="177">
        <v>1</v>
      </c>
      <c r="I4075" s="178"/>
      <c r="L4075" s="174"/>
      <c r="M4075" s="179"/>
      <c r="N4075" s="180"/>
      <c r="O4075" s="180"/>
      <c r="P4075" s="180"/>
      <c r="Q4075" s="180"/>
      <c r="R4075" s="180"/>
      <c r="S4075" s="180"/>
      <c r="T4075" s="181"/>
      <c r="AT4075" s="175" t="s">
        <v>264</v>
      </c>
      <c r="AU4075" s="175" t="s">
        <v>82</v>
      </c>
      <c r="AV4075" s="14" t="s">
        <v>82</v>
      </c>
      <c r="AW4075" s="14" t="s">
        <v>34</v>
      </c>
      <c r="AX4075" s="14" t="s">
        <v>73</v>
      </c>
      <c r="AY4075" s="175" t="s">
        <v>252</v>
      </c>
    </row>
    <row r="4076" spans="2:51" s="13" customFormat="1" ht="11.25">
      <c r="B4076" s="167"/>
      <c r="D4076" s="160" t="s">
        <v>264</v>
      </c>
      <c r="E4076" s="168" t="s">
        <v>3</v>
      </c>
      <c r="F4076" s="169" t="s">
        <v>8374</v>
      </c>
      <c r="H4076" s="168" t="s">
        <v>3</v>
      </c>
      <c r="I4076" s="170"/>
      <c r="L4076" s="167"/>
      <c r="M4076" s="171"/>
      <c r="N4076" s="172"/>
      <c r="O4076" s="172"/>
      <c r="P4076" s="172"/>
      <c r="Q4076" s="172"/>
      <c r="R4076" s="172"/>
      <c r="S4076" s="172"/>
      <c r="T4076" s="173"/>
      <c r="AT4076" s="168" t="s">
        <v>264</v>
      </c>
      <c r="AU4076" s="168" t="s">
        <v>82</v>
      </c>
      <c r="AV4076" s="13" t="s">
        <v>80</v>
      </c>
      <c r="AW4076" s="13" t="s">
        <v>34</v>
      </c>
      <c r="AX4076" s="13" t="s">
        <v>73</v>
      </c>
      <c r="AY4076" s="168" t="s">
        <v>252</v>
      </c>
    </row>
    <row r="4077" spans="2:51" s="14" customFormat="1" ht="11.25">
      <c r="B4077" s="174"/>
      <c r="D4077" s="160" t="s">
        <v>264</v>
      </c>
      <c r="E4077" s="175" t="s">
        <v>3</v>
      </c>
      <c r="F4077" s="176" t="s">
        <v>80</v>
      </c>
      <c r="H4077" s="177">
        <v>1</v>
      </c>
      <c r="I4077" s="178"/>
      <c r="L4077" s="174"/>
      <c r="M4077" s="179"/>
      <c r="N4077" s="180"/>
      <c r="O4077" s="180"/>
      <c r="P4077" s="180"/>
      <c r="Q4077" s="180"/>
      <c r="R4077" s="180"/>
      <c r="S4077" s="180"/>
      <c r="T4077" s="181"/>
      <c r="AT4077" s="175" t="s">
        <v>264</v>
      </c>
      <c r="AU4077" s="175" t="s">
        <v>82</v>
      </c>
      <c r="AV4077" s="14" t="s">
        <v>82</v>
      </c>
      <c r="AW4077" s="14" t="s">
        <v>34</v>
      </c>
      <c r="AX4077" s="14" t="s">
        <v>73</v>
      </c>
      <c r="AY4077" s="175" t="s">
        <v>252</v>
      </c>
    </row>
    <row r="4078" spans="2:51" s="13" customFormat="1" ht="11.25">
      <c r="B4078" s="167"/>
      <c r="D4078" s="160" t="s">
        <v>264</v>
      </c>
      <c r="E4078" s="168" t="s">
        <v>3</v>
      </c>
      <c r="F4078" s="169" t="s">
        <v>8374</v>
      </c>
      <c r="H4078" s="168" t="s">
        <v>3</v>
      </c>
      <c r="I4078" s="170"/>
      <c r="L4078" s="167"/>
      <c r="M4078" s="171"/>
      <c r="N4078" s="172"/>
      <c r="O4078" s="172"/>
      <c r="P4078" s="172"/>
      <c r="Q4078" s="172"/>
      <c r="R4078" s="172"/>
      <c r="S4078" s="172"/>
      <c r="T4078" s="173"/>
      <c r="AT4078" s="168" t="s">
        <v>264</v>
      </c>
      <c r="AU4078" s="168" t="s">
        <v>82</v>
      </c>
      <c r="AV4078" s="13" t="s">
        <v>80</v>
      </c>
      <c r="AW4078" s="13" t="s">
        <v>34</v>
      </c>
      <c r="AX4078" s="13" t="s">
        <v>73</v>
      </c>
      <c r="AY4078" s="168" t="s">
        <v>252</v>
      </c>
    </row>
    <row r="4079" spans="2:51" s="14" customFormat="1" ht="11.25">
      <c r="B4079" s="174"/>
      <c r="D4079" s="160" t="s">
        <v>264</v>
      </c>
      <c r="E4079" s="175" t="s">
        <v>3</v>
      </c>
      <c r="F4079" s="176" t="s">
        <v>80</v>
      </c>
      <c r="H4079" s="177">
        <v>1</v>
      </c>
      <c r="I4079" s="178"/>
      <c r="L4079" s="174"/>
      <c r="M4079" s="179"/>
      <c r="N4079" s="180"/>
      <c r="O4079" s="180"/>
      <c r="P4079" s="180"/>
      <c r="Q4079" s="180"/>
      <c r="R4079" s="180"/>
      <c r="S4079" s="180"/>
      <c r="T4079" s="181"/>
      <c r="AT4079" s="175" t="s">
        <v>264</v>
      </c>
      <c r="AU4079" s="175" t="s">
        <v>82</v>
      </c>
      <c r="AV4079" s="14" t="s">
        <v>82</v>
      </c>
      <c r="AW4079" s="14" t="s">
        <v>34</v>
      </c>
      <c r="AX4079" s="14" t="s">
        <v>73</v>
      </c>
      <c r="AY4079" s="175" t="s">
        <v>252</v>
      </c>
    </row>
    <row r="4080" spans="2:51" s="13" customFormat="1" ht="11.25">
      <c r="B4080" s="167"/>
      <c r="D4080" s="160" t="s">
        <v>264</v>
      </c>
      <c r="E4080" s="168" t="s">
        <v>3</v>
      </c>
      <c r="F4080" s="169" t="s">
        <v>8375</v>
      </c>
      <c r="H4080" s="168" t="s">
        <v>3</v>
      </c>
      <c r="I4080" s="170"/>
      <c r="L4080" s="167"/>
      <c r="M4080" s="171"/>
      <c r="N4080" s="172"/>
      <c r="O4080" s="172"/>
      <c r="P4080" s="172"/>
      <c r="Q4080" s="172"/>
      <c r="R4080" s="172"/>
      <c r="S4080" s="172"/>
      <c r="T4080" s="173"/>
      <c r="AT4080" s="168" t="s">
        <v>264</v>
      </c>
      <c r="AU4080" s="168" t="s">
        <v>82</v>
      </c>
      <c r="AV4080" s="13" t="s">
        <v>80</v>
      </c>
      <c r="AW4080" s="13" t="s">
        <v>34</v>
      </c>
      <c r="AX4080" s="13" t="s">
        <v>73</v>
      </c>
      <c r="AY4080" s="168" t="s">
        <v>252</v>
      </c>
    </row>
    <row r="4081" spans="2:51" s="14" customFormat="1" ht="11.25">
      <c r="B4081" s="174"/>
      <c r="D4081" s="160" t="s">
        <v>264</v>
      </c>
      <c r="E4081" s="175" t="s">
        <v>3</v>
      </c>
      <c r="F4081" s="176" t="s">
        <v>80</v>
      </c>
      <c r="H4081" s="177">
        <v>1</v>
      </c>
      <c r="I4081" s="178"/>
      <c r="L4081" s="174"/>
      <c r="M4081" s="179"/>
      <c r="N4081" s="180"/>
      <c r="O4081" s="180"/>
      <c r="P4081" s="180"/>
      <c r="Q4081" s="180"/>
      <c r="R4081" s="180"/>
      <c r="S4081" s="180"/>
      <c r="T4081" s="181"/>
      <c r="AT4081" s="175" t="s">
        <v>264</v>
      </c>
      <c r="AU4081" s="175" t="s">
        <v>82</v>
      </c>
      <c r="AV4081" s="14" t="s">
        <v>82</v>
      </c>
      <c r="AW4081" s="14" t="s">
        <v>34</v>
      </c>
      <c r="AX4081" s="14" t="s">
        <v>73</v>
      </c>
      <c r="AY4081" s="175" t="s">
        <v>252</v>
      </c>
    </row>
    <row r="4082" spans="2:51" s="13" customFormat="1" ht="11.25">
      <c r="B4082" s="167"/>
      <c r="D4082" s="160" t="s">
        <v>264</v>
      </c>
      <c r="E4082" s="168" t="s">
        <v>3</v>
      </c>
      <c r="F4082" s="169" t="s">
        <v>8375</v>
      </c>
      <c r="H4082" s="168" t="s">
        <v>3</v>
      </c>
      <c r="I4082" s="170"/>
      <c r="L4082" s="167"/>
      <c r="M4082" s="171"/>
      <c r="N4082" s="172"/>
      <c r="O4082" s="172"/>
      <c r="P4082" s="172"/>
      <c r="Q4082" s="172"/>
      <c r="R4082" s="172"/>
      <c r="S4082" s="172"/>
      <c r="T4082" s="173"/>
      <c r="AT4082" s="168" t="s">
        <v>264</v>
      </c>
      <c r="AU4082" s="168" t="s">
        <v>82</v>
      </c>
      <c r="AV4082" s="13" t="s">
        <v>80</v>
      </c>
      <c r="AW4082" s="13" t="s">
        <v>34</v>
      </c>
      <c r="AX4082" s="13" t="s">
        <v>73</v>
      </c>
      <c r="AY4082" s="168" t="s">
        <v>252</v>
      </c>
    </row>
    <row r="4083" spans="2:51" s="14" customFormat="1" ht="11.25">
      <c r="B4083" s="174"/>
      <c r="D4083" s="160" t="s">
        <v>264</v>
      </c>
      <c r="E4083" s="175" t="s">
        <v>3</v>
      </c>
      <c r="F4083" s="176" t="s">
        <v>80</v>
      </c>
      <c r="H4083" s="177">
        <v>1</v>
      </c>
      <c r="I4083" s="178"/>
      <c r="L4083" s="174"/>
      <c r="M4083" s="179"/>
      <c r="N4083" s="180"/>
      <c r="O4083" s="180"/>
      <c r="P4083" s="180"/>
      <c r="Q4083" s="180"/>
      <c r="R4083" s="180"/>
      <c r="S4083" s="180"/>
      <c r="T4083" s="181"/>
      <c r="AT4083" s="175" t="s">
        <v>264</v>
      </c>
      <c r="AU4083" s="175" t="s">
        <v>82</v>
      </c>
      <c r="AV4083" s="14" t="s">
        <v>82</v>
      </c>
      <c r="AW4083" s="14" t="s">
        <v>34</v>
      </c>
      <c r="AX4083" s="14" t="s">
        <v>73</v>
      </c>
      <c r="AY4083" s="175" t="s">
        <v>252</v>
      </c>
    </row>
    <row r="4084" spans="2:51" s="13" customFormat="1" ht="11.25">
      <c r="B4084" s="167"/>
      <c r="D4084" s="160" t="s">
        <v>264</v>
      </c>
      <c r="E4084" s="168" t="s">
        <v>3</v>
      </c>
      <c r="F4084" s="169" t="s">
        <v>8375</v>
      </c>
      <c r="H4084" s="168" t="s">
        <v>3</v>
      </c>
      <c r="I4084" s="170"/>
      <c r="L4084" s="167"/>
      <c r="M4084" s="171"/>
      <c r="N4084" s="172"/>
      <c r="O4084" s="172"/>
      <c r="P4084" s="172"/>
      <c r="Q4084" s="172"/>
      <c r="R4084" s="172"/>
      <c r="S4084" s="172"/>
      <c r="T4084" s="173"/>
      <c r="AT4084" s="168" t="s">
        <v>264</v>
      </c>
      <c r="AU4084" s="168" t="s">
        <v>82</v>
      </c>
      <c r="AV4084" s="13" t="s">
        <v>80</v>
      </c>
      <c r="AW4084" s="13" t="s">
        <v>34</v>
      </c>
      <c r="AX4084" s="13" t="s">
        <v>73</v>
      </c>
      <c r="AY4084" s="168" t="s">
        <v>252</v>
      </c>
    </row>
    <row r="4085" spans="2:51" s="14" customFormat="1" ht="11.25">
      <c r="B4085" s="174"/>
      <c r="D4085" s="160" t="s">
        <v>264</v>
      </c>
      <c r="E4085" s="175" t="s">
        <v>3</v>
      </c>
      <c r="F4085" s="176" t="s">
        <v>80</v>
      </c>
      <c r="H4085" s="177">
        <v>1</v>
      </c>
      <c r="I4085" s="178"/>
      <c r="L4085" s="174"/>
      <c r="M4085" s="179"/>
      <c r="N4085" s="180"/>
      <c r="O4085" s="180"/>
      <c r="P4085" s="180"/>
      <c r="Q4085" s="180"/>
      <c r="R4085" s="180"/>
      <c r="S4085" s="180"/>
      <c r="T4085" s="181"/>
      <c r="AT4085" s="175" t="s">
        <v>264</v>
      </c>
      <c r="AU4085" s="175" t="s">
        <v>82</v>
      </c>
      <c r="AV4085" s="14" t="s">
        <v>82</v>
      </c>
      <c r="AW4085" s="14" t="s">
        <v>34</v>
      </c>
      <c r="AX4085" s="14" t="s">
        <v>73</v>
      </c>
      <c r="AY4085" s="175" t="s">
        <v>252</v>
      </c>
    </row>
    <row r="4086" spans="2:51" s="13" customFormat="1" ht="11.25">
      <c r="B4086" s="167"/>
      <c r="D4086" s="160" t="s">
        <v>264</v>
      </c>
      <c r="E4086" s="168" t="s">
        <v>3</v>
      </c>
      <c r="F4086" s="169" t="s">
        <v>8375</v>
      </c>
      <c r="H4086" s="168" t="s">
        <v>3</v>
      </c>
      <c r="I4086" s="170"/>
      <c r="L4086" s="167"/>
      <c r="M4086" s="171"/>
      <c r="N4086" s="172"/>
      <c r="O4086" s="172"/>
      <c r="P4086" s="172"/>
      <c r="Q4086" s="172"/>
      <c r="R4086" s="172"/>
      <c r="S4086" s="172"/>
      <c r="T4086" s="173"/>
      <c r="AT4086" s="168" t="s">
        <v>264</v>
      </c>
      <c r="AU4086" s="168" t="s">
        <v>82</v>
      </c>
      <c r="AV4086" s="13" t="s">
        <v>80</v>
      </c>
      <c r="AW4086" s="13" t="s">
        <v>34</v>
      </c>
      <c r="AX4086" s="13" t="s">
        <v>73</v>
      </c>
      <c r="AY4086" s="168" t="s">
        <v>252</v>
      </c>
    </row>
    <row r="4087" spans="2:51" s="14" customFormat="1" ht="11.25">
      <c r="B4087" s="174"/>
      <c r="D4087" s="160" t="s">
        <v>264</v>
      </c>
      <c r="E4087" s="175" t="s">
        <v>3</v>
      </c>
      <c r="F4087" s="176" t="s">
        <v>80</v>
      </c>
      <c r="H4087" s="177">
        <v>1</v>
      </c>
      <c r="I4087" s="178"/>
      <c r="L4087" s="174"/>
      <c r="M4087" s="179"/>
      <c r="N4087" s="180"/>
      <c r="O4087" s="180"/>
      <c r="P4087" s="180"/>
      <c r="Q4087" s="180"/>
      <c r="R4087" s="180"/>
      <c r="S4087" s="180"/>
      <c r="T4087" s="181"/>
      <c r="AT4087" s="175" t="s">
        <v>264</v>
      </c>
      <c r="AU4087" s="175" t="s">
        <v>82</v>
      </c>
      <c r="AV4087" s="14" t="s">
        <v>82</v>
      </c>
      <c r="AW4087" s="14" t="s">
        <v>34</v>
      </c>
      <c r="AX4087" s="14" t="s">
        <v>73</v>
      </c>
      <c r="AY4087" s="175" t="s">
        <v>252</v>
      </c>
    </row>
    <row r="4088" spans="2:51" s="13" customFormat="1" ht="11.25">
      <c r="B4088" s="167"/>
      <c r="D4088" s="160" t="s">
        <v>264</v>
      </c>
      <c r="E4088" s="168" t="s">
        <v>3</v>
      </c>
      <c r="F4088" s="169" t="s">
        <v>8375</v>
      </c>
      <c r="H4088" s="168" t="s">
        <v>3</v>
      </c>
      <c r="I4088" s="170"/>
      <c r="L4088" s="167"/>
      <c r="M4088" s="171"/>
      <c r="N4088" s="172"/>
      <c r="O4088" s="172"/>
      <c r="P4088" s="172"/>
      <c r="Q4088" s="172"/>
      <c r="R4088" s="172"/>
      <c r="S4088" s="172"/>
      <c r="T4088" s="173"/>
      <c r="AT4088" s="168" t="s">
        <v>264</v>
      </c>
      <c r="AU4088" s="168" t="s">
        <v>82</v>
      </c>
      <c r="AV4088" s="13" t="s">
        <v>80</v>
      </c>
      <c r="AW4088" s="13" t="s">
        <v>34</v>
      </c>
      <c r="AX4088" s="13" t="s">
        <v>73</v>
      </c>
      <c r="AY4088" s="168" t="s">
        <v>252</v>
      </c>
    </row>
    <row r="4089" spans="2:51" s="14" customFormat="1" ht="11.25">
      <c r="B4089" s="174"/>
      <c r="D4089" s="160" t="s">
        <v>264</v>
      </c>
      <c r="E4089" s="175" t="s">
        <v>3</v>
      </c>
      <c r="F4089" s="176" t="s">
        <v>80</v>
      </c>
      <c r="H4089" s="177">
        <v>1</v>
      </c>
      <c r="I4089" s="178"/>
      <c r="L4089" s="174"/>
      <c r="M4089" s="179"/>
      <c r="N4089" s="180"/>
      <c r="O4089" s="180"/>
      <c r="P4089" s="180"/>
      <c r="Q4089" s="180"/>
      <c r="R4089" s="180"/>
      <c r="S4089" s="180"/>
      <c r="T4089" s="181"/>
      <c r="AT4089" s="175" t="s">
        <v>264</v>
      </c>
      <c r="AU4089" s="175" t="s">
        <v>82</v>
      </c>
      <c r="AV4089" s="14" t="s">
        <v>82</v>
      </c>
      <c r="AW4089" s="14" t="s">
        <v>34</v>
      </c>
      <c r="AX4089" s="14" t="s">
        <v>73</v>
      </c>
      <c r="AY4089" s="175" t="s">
        <v>252</v>
      </c>
    </row>
    <row r="4090" spans="2:51" s="13" customFormat="1" ht="11.25">
      <c r="B4090" s="167"/>
      <c r="D4090" s="160" t="s">
        <v>264</v>
      </c>
      <c r="E4090" s="168" t="s">
        <v>3</v>
      </c>
      <c r="F4090" s="169" t="s">
        <v>8375</v>
      </c>
      <c r="H4090" s="168" t="s">
        <v>3</v>
      </c>
      <c r="I4090" s="170"/>
      <c r="L4090" s="167"/>
      <c r="M4090" s="171"/>
      <c r="N4090" s="172"/>
      <c r="O4090" s="172"/>
      <c r="P4090" s="172"/>
      <c r="Q4090" s="172"/>
      <c r="R4090" s="172"/>
      <c r="S4090" s="172"/>
      <c r="T4090" s="173"/>
      <c r="AT4090" s="168" t="s">
        <v>264</v>
      </c>
      <c r="AU4090" s="168" t="s">
        <v>82</v>
      </c>
      <c r="AV4090" s="13" t="s">
        <v>80</v>
      </c>
      <c r="AW4090" s="13" t="s">
        <v>34</v>
      </c>
      <c r="AX4090" s="13" t="s">
        <v>73</v>
      </c>
      <c r="AY4090" s="168" t="s">
        <v>252</v>
      </c>
    </row>
    <row r="4091" spans="2:51" s="14" customFormat="1" ht="11.25">
      <c r="B4091" s="174"/>
      <c r="D4091" s="160" t="s">
        <v>264</v>
      </c>
      <c r="E4091" s="175" t="s">
        <v>3</v>
      </c>
      <c r="F4091" s="176" t="s">
        <v>80</v>
      </c>
      <c r="H4091" s="177">
        <v>1</v>
      </c>
      <c r="I4091" s="178"/>
      <c r="L4091" s="174"/>
      <c r="M4091" s="179"/>
      <c r="N4091" s="180"/>
      <c r="O4091" s="180"/>
      <c r="P4091" s="180"/>
      <c r="Q4091" s="180"/>
      <c r="R4091" s="180"/>
      <c r="S4091" s="180"/>
      <c r="T4091" s="181"/>
      <c r="AT4091" s="175" t="s">
        <v>264</v>
      </c>
      <c r="AU4091" s="175" t="s">
        <v>82</v>
      </c>
      <c r="AV4091" s="14" t="s">
        <v>82</v>
      </c>
      <c r="AW4091" s="14" t="s">
        <v>34</v>
      </c>
      <c r="AX4091" s="14" t="s">
        <v>73</v>
      </c>
      <c r="AY4091" s="175" t="s">
        <v>252</v>
      </c>
    </row>
    <row r="4092" spans="2:51" s="13" customFormat="1" ht="11.25">
      <c r="B4092" s="167"/>
      <c r="D4092" s="160" t="s">
        <v>264</v>
      </c>
      <c r="E4092" s="168" t="s">
        <v>3</v>
      </c>
      <c r="F4092" s="169" t="s">
        <v>8375</v>
      </c>
      <c r="H4092" s="168" t="s">
        <v>3</v>
      </c>
      <c r="I4092" s="170"/>
      <c r="L4092" s="167"/>
      <c r="M4092" s="171"/>
      <c r="N4092" s="172"/>
      <c r="O4092" s="172"/>
      <c r="P4092" s="172"/>
      <c r="Q4092" s="172"/>
      <c r="R4092" s="172"/>
      <c r="S4092" s="172"/>
      <c r="T4092" s="173"/>
      <c r="AT4092" s="168" t="s">
        <v>264</v>
      </c>
      <c r="AU4092" s="168" t="s">
        <v>82</v>
      </c>
      <c r="AV4092" s="13" t="s">
        <v>80</v>
      </c>
      <c r="AW4092" s="13" t="s">
        <v>34</v>
      </c>
      <c r="AX4092" s="13" t="s">
        <v>73</v>
      </c>
      <c r="AY4092" s="168" t="s">
        <v>252</v>
      </c>
    </row>
    <row r="4093" spans="2:51" s="14" customFormat="1" ht="11.25">
      <c r="B4093" s="174"/>
      <c r="D4093" s="160" t="s">
        <v>264</v>
      </c>
      <c r="E4093" s="175" t="s">
        <v>3</v>
      </c>
      <c r="F4093" s="176" t="s">
        <v>80</v>
      </c>
      <c r="H4093" s="177">
        <v>1</v>
      </c>
      <c r="I4093" s="178"/>
      <c r="L4093" s="174"/>
      <c r="M4093" s="179"/>
      <c r="N4093" s="180"/>
      <c r="O4093" s="180"/>
      <c r="P4093" s="180"/>
      <c r="Q4093" s="180"/>
      <c r="R4093" s="180"/>
      <c r="S4093" s="180"/>
      <c r="T4093" s="181"/>
      <c r="AT4093" s="175" t="s">
        <v>264</v>
      </c>
      <c r="AU4093" s="175" t="s">
        <v>82</v>
      </c>
      <c r="AV4093" s="14" t="s">
        <v>82</v>
      </c>
      <c r="AW4093" s="14" t="s">
        <v>34</v>
      </c>
      <c r="AX4093" s="14" t="s">
        <v>73</v>
      </c>
      <c r="AY4093" s="175" t="s">
        <v>252</v>
      </c>
    </row>
    <row r="4094" spans="2:51" s="13" customFormat="1" ht="11.25">
      <c r="B4094" s="167"/>
      <c r="D4094" s="160" t="s">
        <v>264</v>
      </c>
      <c r="E4094" s="168" t="s">
        <v>3</v>
      </c>
      <c r="F4094" s="169" t="s">
        <v>8375</v>
      </c>
      <c r="H4094" s="168" t="s">
        <v>3</v>
      </c>
      <c r="I4094" s="170"/>
      <c r="L4094" s="167"/>
      <c r="M4094" s="171"/>
      <c r="N4094" s="172"/>
      <c r="O4094" s="172"/>
      <c r="P4094" s="172"/>
      <c r="Q4094" s="172"/>
      <c r="R4094" s="172"/>
      <c r="S4094" s="172"/>
      <c r="T4094" s="173"/>
      <c r="AT4094" s="168" t="s">
        <v>264</v>
      </c>
      <c r="AU4094" s="168" t="s">
        <v>82</v>
      </c>
      <c r="AV4094" s="13" t="s">
        <v>80</v>
      </c>
      <c r="AW4094" s="13" t="s">
        <v>34</v>
      </c>
      <c r="AX4094" s="13" t="s">
        <v>73</v>
      </c>
      <c r="AY4094" s="168" t="s">
        <v>252</v>
      </c>
    </row>
    <row r="4095" spans="2:51" s="14" customFormat="1" ht="11.25">
      <c r="B4095" s="174"/>
      <c r="D4095" s="160" t="s">
        <v>264</v>
      </c>
      <c r="E4095" s="175" t="s">
        <v>3</v>
      </c>
      <c r="F4095" s="176" t="s">
        <v>80</v>
      </c>
      <c r="H4095" s="177">
        <v>1</v>
      </c>
      <c r="I4095" s="178"/>
      <c r="L4095" s="174"/>
      <c r="M4095" s="179"/>
      <c r="N4095" s="180"/>
      <c r="O4095" s="180"/>
      <c r="P4095" s="180"/>
      <c r="Q4095" s="180"/>
      <c r="R4095" s="180"/>
      <c r="S4095" s="180"/>
      <c r="T4095" s="181"/>
      <c r="AT4095" s="175" t="s">
        <v>264</v>
      </c>
      <c r="AU4095" s="175" t="s">
        <v>82</v>
      </c>
      <c r="AV4095" s="14" t="s">
        <v>82</v>
      </c>
      <c r="AW4095" s="14" t="s">
        <v>34</v>
      </c>
      <c r="AX4095" s="14" t="s">
        <v>73</v>
      </c>
      <c r="AY4095" s="175" t="s">
        <v>252</v>
      </c>
    </row>
    <row r="4096" spans="2:51" s="13" customFormat="1" ht="11.25">
      <c r="B4096" s="167"/>
      <c r="D4096" s="160" t="s">
        <v>264</v>
      </c>
      <c r="E4096" s="168" t="s">
        <v>3</v>
      </c>
      <c r="F4096" s="169" t="s">
        <v>8375</v>
      </c>
      <c r="H4096" s="168" t="s">
        <v>3</v>
      </c>
      <c r="I4096" s="170"/>
      <c r="L4096" s="167"/>
      <c r="M4096" s="171"/>
      <c r="N4096" s="172"/>
      <c r="O4096" s="172"/>
      <c r="P4096" s="172"/>
      <c r="Q4096" s="172"/>
      <c r="R4096" s="172"/>
      <c r="S4096" s="172"/>
      <c r="T4096" s="173"/>
      <c r="AT4096" s="168" t="s">
        <v>264</v>
      </c>
      <c r="AU4096" s="168" t="s">
        <v>82</v>
      </c>
      <c r="AV4096" s="13" t="s">
        <v>80</v>
      </c>
      <c r="AW4096" s="13" t="s">
        <v>34</v>
      </c>
      <c r="AX4096" s="13" t="s">
        <v>73</v>
      </c>
      <c r="AY4096" s="168" t="s">
        <v>252</v>
      </c>
    </row>
    <row r="4097" spans="2:51" s="14" customFormat="1" ht="11.25">
      <c r="B4097" s="174"/>
      <c r="D4097" s="160" t="s">
        <v>264</v>
      </c>
      <c r="E4097" s="175" t="s">
        <v>3</v>
      </c>
      <c r="F4097" s="176" t="s">
        <v>80</v>
      </c>
      <c r="H4097" s="177">
        <v>1</v>
      </c>
      <c r="I4097" s="178"/>
      <c r="L4097" s="174"/>
      <c r="M4097" s="179"/>
      <c r="N4097" s="180"/>
      <c r="O4097" s="180"/>
      <c r="P4097" s="180"/>
      <c r="Q4097" s="180"/>
      <c r="R4097" s="180"/>
      <c r="S4097" s="180"/>
      <c r="T4097" s="181"/>
      <c r="AT4097" s="175" t="s">
        <v>264</v>
      </c>
      <c r="AU4097" s="175" t="s">
        <v>82</v>
      </c>
      <c r="AV4097" s="14" t="s">
        <v>82</v>
      </c>
      <c r="AW4097" s="14" t="s">
        <v>34</v>
      </c>
      <c r="AX4097" s="14" t="s">
        <v>73</v>
      </c>
      <c r="AY4097" s="175" t="s">
        <v>252</v>
      </c>
    </row>
    <row r="4098" spans="2:51" s="13" customFormat="1" ht="11.25">
      <c r="B4098" s="167"/>
      <c r="D4098" s="160" t="s">
        <v>264</v>
      </c>
      <c r="E4098" s="168" t="s">
        <v>3</v>
      </c>
      <c r="F4098" s="169" t="s">
        <v>8375</v>
      </c>
      <c r="H4098" s="168" t="s">
        <v>3</v>
      </c>
      <c r="I4098" s="170"/>
      <c r="L4098" s="167"/>
      <c r="M4098" s="171"/>
      <c r="N4098" s="172"/>
      <c r="O4098" s="172"/>
      <c r="P4098" s="172"/>
      <c r="Q4098" s="172"/>
      <c r="R4098" s="172"/>
      <c r="S4098" s="172"/>
      <c r="T4098" s="173"/>
      <c r="AT4098" s="168" t="s">
        <v>264</v>
      </c>
      <c r="AU4098" s="168" t="s">
        <v>82</v>
      </c>
      <c r="AV4098" s="13" t="s">
        <v>80</v>
      </c>
      <c r="AW4098" s="13" t="s">
        <v>34</v>
      </c>
      <c r="AX4098" s="13" t="s">
        <v>73</v>
      </c>
      <c r="AY4098" s="168" t="s">
        <v>252</v>
      </c>
    </row>
    <row r="4099" spans="2:51" s="14" customFormat="1" ht="11.25">
      <c r="B4099" s="174"/>
      <c r="D4099" s="160" t="s">
        <v>264</v>
      </c>
      <c r="E4099" s="175" t="s">
        <v>3</v>
      </c>
      <c r="F4099" s="176" t="s">
        <v>80</v>
      </c>
      <c r="H4099" s="177">
        <v>1</v>
      </c>
      <c r="I4099" s="178"/>
      <c r="L4099" s="174"/>
      <c r="M4099" s="179"/>
      <c r="N4099" s="180"/>
      <c r="O4099" s="180"/>
      <c r="P4099" s="180"/>
      <c r="Q4099" s="180"/>
      <c r="R4099" s="180"/>
      <c r="S4099" s="180"/>
      <c r="T4099" s="181"/>
      <c r="AT4099" s="175" t="s">
        <v>264</v>
      </c>
      <c r="AU4099" s="175" t="s">
        <v>82</v>
      </c>
      <c r="AV4099" s="14" t="s">
        <v>82</v>
      </c>
      <c r="AW4099" s="14" t="s">
        <v>34</v>
      </c>
      <c r="AX4099" s="14" t="s">
        <v>73</v>
      </c>
      <c r="AY4099" s="175" t="s">
        <v>252</v>
      </c>
    </row>
    <row r="4100" spans="2:51" s="13" customFormat="1" ht="11.25">
      <c r="B4100" s="167"/>
      <c r="D4100" s="160" t="s">
        <v>264</v>
      </c>
      <c r="E4100" s="168" t="s">
        <v>3</v>
      </c>
      <c r="F4100" s="169" t="s">
        <v>8375</v>
      </c>
      <c r="H4100" s="168" t="s">
        <v>3</v>
      </c>
      <c r="I4100" s="170"/>
      <c r="L4100" s="167"/>
      <c r="M4100" s="171"/>
      <c r="N4100" s="172"/>
      <c r="O4100" s="172"/>
      <c r="P4100" s="172"/>
      <c r="Q4100" s="172"/>
      <c r="R4100" s="172"/>
      <c r="S4100" s="172"/>
      <c r="T4100" s="173"/>
      <c r="AT4100" s="168" t="s">
        <v>264</v>
      </c>
      <c r="AU4100" s="168" t="s">
        <v>82</v>
      </c>
      <c r="AV4100" s="13" t="s">
        <v>80</v>
      </c>
      <c r="AW4100" s="13" t="s">
        <v>34</v>
      </c>
      <c r="AX4100" s="13" t="s">
        <v>73</v>
      </c>
      <c r="AY4100" s="168" t="s">
        <v>252</v>
      </c>
    </row>
    <row r="4101" spans="2:51" s="14" customFormat="1" ht="11.25">
      <c r="B4101" s="174"/>
      <c r="D4101" s="160" t="s">
        <v>264</v>
      </c>
      <c r="E4101" s="175" t="s">
        <v>3</v>
      </c>
      <c r="F4101" s="176" t="s">
        <v>80</v>
      </c>
      <c r="H4101" s="177">
        <v>1</v>
      </c>
      <c r="I4101" s="178"/>
      <c r="L4101" s="174"/>
      <c r="M4101" s="179"/>
      <c r="N4101" s="180"/>
      <c r="O4101" s="180"/>
      <c r="P4101" s="180"/>
      <c r="Q4101" s="180"/>
      <c r="R4101" s="180"/>
      <c r="S4101" s="180"/>
      <c r="T4101" s="181"/>
      <c r="AT4101" s="175" t="s">
        <v>264</v>
      </c>
      <c r="AU4101" s="175" t="s">
        <v>82</v>
      </c>
      <c r="AV4101" s="14" t="s">
        <v>82</v>
      </c>
      <c r="AW4101" s="14" t="s">
        <v>34</v>
      </c>
      <c r="AX4101" s="14" t="s">
        <v>73</v>
      </c>
      <c r="AY4101" s="175" t="s">
        <v>252</v>
      </c>
    </row>
    <row r="4102" spans="2:51" s="13" customFormat="1" ht="11.25">
      <c r="B4102" s="167"/>
      <c r="D4102" s="160" t="s">
        <v>264</v>
      </c>
      <c r="E4102" s="168" t="s">
        <v>3</v>
      </c>
      <c r="F4102" s="169" t="s">
        <v>8375</v>
      </c>
      <c r="H4102" s="168" t="s">
        <v>3</v>
      </c>
      <c r="I4102" s="170"/>
      <c r="L4102" s="167"/>
      <c r="M4102" s="171"/>
      <c r="N4102" s="172"/>
      <c r="O4102" s="172"/>
      <c r="P4102" s="172"/>
      <c r="Q4102" s="172"/>
      <c r="R4102" s="172"/>
      <c r="S4102" s="172"/>
      <c r="T4102" s="173"/>
      <c r="AT4102" s="168" t="s">
        <v>264</v>
      </c>
      <c r="AU4102" s="168" t="s">
        <v>82</v>
      </c>
      <c r="AV4102" s="13" t="s">
        <v>80</v>
      </c>
      <c r="AW4102" s="13" t="s">
        <v>34</v>
      </c>
      <c r="AX4102" s="13" t="s">
        <v>73</v>
      </c>
      <c r="AY4102" s="168" t="s">
        <v>252</v>
      </c>
    </row>
    <row r="4103" spans="2:51" s="14" customFormat="1" ht="11.25">
      <c r="B4103" s="174"/>
      <c r="D4103" s="160" t="s">
        <v>264</v>
      </c>
      <c r="E4103" s="175" t="s">
        <v>3</v>
      </c>
      <c r="F4103" s="176" t="s">
        <v>80</v>
      </c>
      <c r="H4103" s="177">
        <v>1</v>
      </c>
      <c r="I4103" s="178"/>
      <c r="L4103" s="174"/>
      <c r="M4103" s="179"/>
      <c r="N4103" s="180"/>
      <c r="O4103" s="180"/>
      <c r="P4103" s="180"/>
      <c r="Q4103" s="180"/>
      <c r="R4103" s="180"/>
      <c r="S4103" s="180"/>
      <c r="T4103" s="181"/>
      <c r="AT4103" s="175" t="s">
        <v>264</v>
      </c>
      <c r="AU4103" s="175" t="s">
        <v>82</v>
      </c>
      <c r="AV4103" s="14" t="s">
        <v>82</v>
      </c>
      <c r="AW4103" s="14" t="s">
        <v>34</v>
      </c>
      <c r="AX4103" s="14" t="s">
        <v>73</v>
      </c>
      <c r="AY4103" s="175" t="s">
        <v>252</v>
      </c>
    </row>
    <row r="4104" spans="2:51" s="13" customFormat="1" ht="11.25">
      <c r="B4104" s="167"/>
      <c r="D4104" s="160" t="s">
        <v>264</v>
      </c>
      <c r="E4104" s="168" t="s">
        <v>3</v>
      </c>
      <c r="F4104" s="169" t="s">
        <v>8375</v>
      </c>
      <c r="H4104" s="168" t="s">
        <v>3</v>
      </c>
      <c r="I4104" s="170"/>
      <c r="L4104" s="167"/>
      <c r="M4104" s="171"/>
      <c r="N4104" s="172"/>
      <c r="O4104" s="172"/>
      <c r="P4104" s="172"/>
      <c r="Q4104" s="172"/>
      <c r="R4104" s="172"/>
      <c r="S4104" s="172"/>
      <c r="T4104" s="173"/>
      <c r="AT4104" s="168" t="s">
        <v>264</v>
      </c>
      <c r="AU4104" s="168" t="s">
        <v>82</v>
      </c>
      <c r="AV4104" s="13" t="s">
        <v>80</v>
      </c>
      <c r="AW4104" s="13" t="s">
        <v>34</v>
      </c>
      <c r="AX4104" s="13" t="s">
        <v>73</v>
      </c>
      <c r="AY4104" s="168" t="s">
        <v>252</v>
      </c>
    </row>
    <row r="4105" spans="2:51" s="14" customFormat="1" ht="11.25">
      <c r="B4105" s="174"/>
      <c r="D4105" s="160" t="s">
        <v>264</v>
      </c>
      <c r="E4105" s="175" t="s">
        <v>3</v>
      </c>
      <c r="F4105" s="176" t="s">
        <v>80</v>
      </c>
      <c r="H4105" s="177">
        <v>1</v>
      </c>
      <c r="I4105" s="178"/>
      <c r="L4105" s="174"/>
      <c r="M4105" s="179"/>
      <c r="N4105" s="180"/>
      <c r="O4105" s="180"/>
      <c r="P4105" s="180"/>
      <c r="Q4105" s="180"/>
      <c r="R4105" s="180"/>
      <c r="S4105" s="180"/>
      <c r="T4105" s="181"/>
      <c r="AT4105" s="175" t="s">
        <v>264</v>
      </c>
      <c r="AU4105" s="175" t="s">
        <v>82</v>
      </c>
      <c r="AV4105" s="14" t="s">
        <v>82</v>
      </c>
      <c r="AW4105" s="14" t="s">
        <v>34</v>
      </c>
      <c r="AX4105" s="14" t="s">
        <v>73</v>
      </c>
      <c r="AY4105" s="175" t="s">
        <v>252</v>
      </c>
    </row>
    <row r="4106" spans="2:51" s="13" customFormat="1" ht="11.25">
      <c r="B4106" s="167"/>
      <c r="D4106" s="160" t="s">
        <v>264</v>
      </c>
      <c r="E4106" s="168" t="s">
        <v>3</v>
      </c>
      <c r="F4106" s="169" t="s">
        <v>8375</v>
      </c>
      <c r="H4106" s="168" t="s">
        <v>3</v>
      </c>
      <c r="I4106" s="170"/>
      <c r="L4106" s="167"/>
      <c r="M4106" s="171"/>
      <c r="N4106" s="172"/>
      <c r="O4106" s="172"/>
      <c r="P4106" s="172"/>
      <c r="Q4106" s="172"/>
      <c r="R4106" s="172"/>
      <c r="S4106" s="172"/>
      <c r="T4106" s="173"/>
      <c r="AT4106" s="168" t="s">
        <v>264</v>
      </c>
      <c r="AU4106" s="168" t="s">
        <v>82</v>
      </c>
      <c r="AV4106" s="13" t="s">
        <v>80</v>
      </c>
      <c r="AW4106" s="13" t="s">
        <v>34</v>
      </c>
      <c r="AX4106" s="13" t="s">
        <v>73</v>
      </c>
      <c r="AY4106" s="168" t="s">
        <v>252</v>
      </c>
    </row>
    <row r="4107" spans="2:51" s="14" customFormat="1" ht="11.25">
      <c r="B4107" s="174"/>
      <c r="D4107" s="160" t="s">
        <v>264</v>
      </c>
      <c r="E4107" s="175" t="s">
        <v>3</v>
      </c>
      <c r="F4107" s="176" t="s">
        <v>80</v>
      </c>
      <c r="H4107" s="177">
        <v>1</v>
      </c>
      <c r="I4107" s="178"/>
      <c r="L4107" s="174"/>
      <c r="M4107" s="179"/>
      <c r="N4107" s="180"/>
      <c r="O4107" s="180"/>
      <c r="P4107" s="180"/>
      <c r="Q4107" s="180"/>
      <c r="R4107" s="180"/>
      <c r="S4107" s="180"/>
      <c r="T4107" s="181"/>
      <c r="AT4107" s="175" t="s">
        <v>264</v>
      </c>
      <c r="AU4107" s="175" t="s">
        <v>82</v>
      </c>
      <c r="AV4107" s="14" t="s">
        <v>82</v>
      </c>
      <c r="AW4107" s="14" t="s">
        <v>34</v>
      </c>
      <c r="AX4107" s="14" t="s">
        <v>73</v>
      </c>
      <c r="AY4107" s="175" t="s">
        <v>252</v>
      </c>
    </row>
    <row r="4108" spans="2:51" s="13" customFormat="1" ht="11.25">
      <c r="B4108" s="167"/>
      <c r="D4108" s="160" t="s">
        <v>264</v>
      </c>
      <c r="E4108" s="168" t="s">
        <v>3</v>
      </c>
      <c r="F4108" s="169" t="s">
        <v>8375</v>
      </c>
      <c r="H4108" s="168" t="s">
        <v>3</v>
      </c>
      <c r="I4108" s="170"/>
      <c r="L4108" s="167"/>
      <c r="M4108" s="171"/>
      <c r="N4108" s="172"/>
      <c r="O4108" s="172"/>
      <c r="P4108" s="172"/>
      <c r="Q4108" s="172"/>
      <c r="R4108" s="172"/>
      <c r="S4108" s="172"/>
      <c r="T4108" s="173"/>
      <c r="AT4108" s="168" t="s">
        <v>264</v>
      </c>
      <c r="AU4108" s="168" t="s">
        <v>82</v>
      </c>
      <c r="AV4108" s="13" t="s">
        <v>80</v>
      </c>
      <c r="AW4108" s="13" t="s">
        <v>34</v>
      </c>
      <c r="AX4108" s="13" t="s">
        <v>73</v>
      </c>
      <c r="AY4108" s="168" t="s">
        <v>252</v>
      </c>
    </row>
    <row r="4109" spans="2:51" s="14" customFormat="1" ht="11.25">
      <c r="B4109" s="174"/>
      <c r="D4109" s="160" t="s">
        <v>264</v>
      </c>
      <c r="E4109" s="175" t="s">
        <v>3</v>
      </c>
      <c r="F4109" s="176" t="s">
        <v>80</v>
      </c>
      <c r="H4109" s="177">
        <v>1</v>
      </c>
      <c r="I4109" s="178"/>
      <c r="L4109" s="174"/>
      <c r="M4109" s="179"/>
      <c r="N4109" s="180"/>
      <c r="O4109" s="180"/>
      <c r="P4109" s="180"/>
      <c r="Q4109" s="180"/>
      <c r="R4109" s="180"/>
      <c r="S4109" s="180"/>
      <c r="T4109" s="181"/>
      <c r="AT4109" s="175" t="s">
        <v>264</v>
      </c>
      <c r="AU4109" s="175" t="s">
        <v>82</v>
      </c>
      <c r="AV4109" s="14" t="s">
        <v>82</v>
      </c>
      <c r="AW4109" s="14" t="s">
        <v>34</v>
      </c>
      <c r="AX4109" s="14" t="s">
        <v>73</v>
      </c>
      <c r="AY4109" s="175" t="s">
        <v>252</v>
      </c>
    </row>
    <row r="4110" spans="2:51" s="13" customFormat="1" ht="11.25">
      <c r="B4110" s="167"/>
      <c r="D4110" s="160" t="s">
        <v>264</v>
      </c>
      <c r="E4110" s="168" t="s">
        <v>3</v>
      </c>
      <c r="F4110" s="169" t="s">
        <v>8376</v>
      </c>
      <c r="H4110" s="168" t="s">
        <v>3</v>
      </c>
      <c r="I4110" s="170"/>
      <c r="L4110" s="167"/>
      <c r="M4110" s="171"/>
      <c r="N4110" s="172"/>
      <c r="O4110" s="172"/>
      <c r="P4110" s="172"/>
      <c r="Q4110" s="172"/>
      <c r="R4110" s="172"/>
      <c r="S4110" s="172"/>
      <c r="T4110" s="173"/>
      <c r="AT4110" s="168" t="s">
        <v>264</v>
      </c>
      <c r="AU4110" s="168" t="s">
        <v>82</v>
      </c>
      <c r="AV4110" s="13" t="s">
        <v>80</v>
      </c>
      <c r="AW4110" s="13" t="s">
        <v>34</v>
      </c>
      <c r="AX4110" s="13" t="s">
        <v>73</v>
      </c>
      <c r="AY4110" s="168" t="s">
        <v>252</v>
      </c>
    </row>
    <row r="4111" spans="2:51" s="14" customFormat="1" ht="11.25">
      <c r="B4111" s="174"/>
      <c r="D4111" s="160" t="s">
        <v>264</v>
      </c>
      <c r="E4111" s="175" t="s">
        <v>3</v>
      </c>
      <c r="F4111" s="176" t="s">
        <v>80</v>
      </c>
      <c r="H4111" s="177">
        <v>1</v>
      </c>
      <c r="I4111" s="178"/>
      <c r="L4111" s="174"/>
      <c r="M4111" s="179"/>
      <c r="N4111" s="180"/>
      <c r="O4111" s="180"/>
      <c r="P4111" s="180"/>
      <c r="Q4111" s="180"/>
      <c r="R4111" s="180"/>
      <c r="S4111" s="180"/>
      <c r="T4111" s="181"/>
      <c r="AT4111" s="175" t="s">
        <v>264</v>
      </c>
      <c r="AU4111" s="175" t="s">
        <v>82</v>
      </c>
      <c r="AV4111" s="14" t="s">
        <v>82</v>
      </c>
      <c r="AW4111" s="14" t="s">
        <v>34</v>
      </c>
      <c r="AX4111" s="14" t="s">
        <v>73</v>
      </c>
      <c r="AY4111" s="175" t="s">
        <v>252</v>
      </c>
    </row>
    <row r="4112" spans="2:51" s="13" customFormat="1" ht="11.25">
      <c r="B4112" s="167"/>
      <c r="D4112" s="160" t="s">
        <v>264</v>
      </c>
      <c r="E4112" s="168" t="s">
        <v>3</v>
      </c>
      <c r="F4112" s="169" t="s">
        <v>8376</v>
      </c>
      <c r="H4112" s="168" t="s">
        <v>3</v>
      </c>
      <c r="I4112" s="170"/>
      <c r="L4112" s="167"/>
      <c r="M4112" s="171"/>
      <c r="N4112" s="172"/>
      <c r="O4112" s="172"/>
      <c r="P4112" s="172"/>
      <c r="Q4112" s="172"/>
      <c r="R4112" s="172"/>
      <c r="S4112" s="172"/>
      <c r="T4112" s="173"/>
      <c r="AT4112" s="168" t="s">
        <v>264</v>
      </c>
      <c r="AU4112" s="168" t="s">
        <v>82</v>
      </c>
      <c r="AV4112" s="13" t="s">
        <v>80</v>
      </c>
      <c r="AW4112" s="13" t="s">
        <v>34</v>
      </c>
      <c r="AX4112" s="13" t="s">
        <v>73</v>
      </c>
      <c r="AY4112" s="168" t="s">
        <v>252</v>
      </c>
    </row>
    <row r="4113" spans="2:51" s="14" customFormat="1" ht="11.25">
      <c r="B4113" s="174"/>
      <c r="D4113" s="160" t="s">
        <v>264</v>
      </c>
      <c r="E4113" s="175" t="s">
        <v>3</v>
      </c>
      <c r="F4113" s="176" t="s">
        <v>80</v>
      </c>
      <c r="H4113" s="177">
        <v>1</v>
      </c>
      <c r="I4113" s="178"/>
      <c r="L4113" s="174"/>
      <c r="M4113" s="179"/>
      <c r="N4113" s="180"/>
      <c r="O4113" s="180"/>
      <c r="P4113" s="180"/>
      <c r="Q4113" s="180"/>
      <c r="R4113" s="180"/>
      <c r="S4113" s="180"/>
      <c r="T4113" s="181"/>
      <c r="AT4113" s="175" t="s">
        <v>264</v>
      </c>
      <c r="AU4113" s="175" t="s">
        <v>82</v>
      </c>
      <c r="AV4113" s="14" t="s">
        <v>82</v>
      </c>
      <c r="AW4113" s="14" t="s">
        <v>34</v>
      </c>
      <c r="AX4113" s="14" t="s">
        <v>73</v>
      </c>
      <c r="AY4113" s="175" t="s">
        <v>252</v>
      </c>
    </row>
    <row r="4114" spans="2:51" s="13" customFormat="1" ht="11.25">
      <c r="B4114" s="167"/>
      <c r="D4114" s="160" t="s">
        <v>264</v>
      </c>
      <c r="E4114" s="168" t="s">
        <v>3</v>
      </c>
      <c r="F4114" s="169" t="s">
        <v>8376</v>
      </c>
      <c r="H4114" s="168" t="s">
        <v>3</v>
      </c>
      <c r="I4114" s="170"/>
      <c r="L4114" s="167"/>
      <c r="M4114" s="171"/>
      <c r="N4114" s="172"/>
      <c r="O4114" s="172"/>
      <c r="P4114" s="172"/>
      <c r="Q4114" s="172"/>
      <c r="R4114" s="172"/>
      <c r="S4114" s="172"/>
      <c r="T4114" s="173"/>
      <c r="AT4114" s="168" t="s">
        <v>264</v>
      </c>
      <c r="AU4114" s="168" t="s">
        <v>82</v>
      </c>
      <c r="AV4114" s="13" t="s">
        <v>80</v>
      </c>
      <c r="AW4114" s="13" t="s">
        <v>34</v>
      </c>
      <c r="AX4114" s="13" t="s">
        <v>73</v>
      </c>
      <c r="AY4114" s="168" t="s">
        <v>252</v>
      </c>
    </row>
    <row r="4115" spans="2:51" s="14" customFormat="1" ht="11.25">
      <c r="B4115" s="174"/>
      <c r="D4115" s="160" t="s">
        <v>264</v>
      </c>
      <c r="E4115" s="175" t="s">
        <v>3</v>
      </c>
      <c r="F4115" s="176" t="s">
        <v>80</v>
      </c>
      <c r="H4115" s="177">
        <v>1</v>
      </c>
      <c r="I4115" s="178"/>
      <c r="L4115" s="174"/>
      <c r="M4115" s="179"/>
      <c r="N4115" s="180"/>
      <c r="O4115" s="180"/>
      <c r="P4115" s="180"/>
      <c r="Q4115" s="180"/>
      <c r="R4115" s="180"/>
      <c r="S4115" s="180"/>
      <c r="T4115" s="181"/>
      <c r="AT4115" s="175" t="s">
        <v>264</v>
      </c>
      <c r="AU4115" s="175" t="s">
        <v>82</v>
      </c>
      <c r="AV4115" s="14" t="s">
        <v>82</v>
      </c>
      <c r="AW4115" s="14" t="s">
        <v>34</v>
      </c>
      <c r="AX4115" s="14" t="s">
        <v>73</v>
      </c>
      <c r="AY4115" s="175" t="s">
        <v>252</v>
      </c>
    </row>
    <row r="4116" spans="2:51" s="13" customFormat="1" ht="11.25">
      <c r="B4116" s="167"/>
      <c r="D4116" s="160" t="s">
        <v>264</v>
      </c>
      <c r="E4116" s="168" t="s">
        <v>3</v>
      </c>
      <c r="F4116" s="169" t="s">
        <v>8376</v>
      </c>
      <c r="H4116" s="168" t="s">
        <v>3</v>
      </c>
      <c r="I4116" s="170"/>
      <c r="L4116" s="167"/>
      <c r="M4116" s="171"/>
      <c r="N4116" s="172"/>
      <c r="O4116" s="172"/>
      <c r="P4116" s="172"/>
      <c r="Q4116" s="172"/>
      <c r="R4116" s="172"/>
      <c r="S4116" s="172"/>
      <c r="T4116" s="173"/>
      <c r="AT4116" s="168" t="s">
        <v>264</v>
      </c>
      <c r="AU4116" s="168" t="s">
        <v>82</v>
      </c>
      <c r="AV4116" s="13" t="s">
        <v>80</v>
      </c>
      <c r="AW4116" s="13" t="s">
        <v>34</v>
      </c>
      <c r="AX4116" s="13" t="s">
        <v>73</v>
      </c>
      <c r="AY4116" s="168" t="s">
        <v>252</v>
      </c>
    </row>
    <row r="4117" spans="2:51" s="14" customFormat="1" ht="11.25">
      <c r="B4117" s="174"/>
      <c r="D4117" s="160" t="s">
        <v>264</v>
      </c>
      <c r="E4117" s="175" t="s">
        <v>3</v>
      </c>
      <c r="F4117" s="176" t="s">
        <v>80</v>
      </c>
      <c r="H4117" s="177">
        <v>1</v>
      </c>
      <c r="I4117" s="178"/>
      <c r="L4117" s="174"/>
      <c r="M4117" s="179"/>
      <c r="N4117" s="180"/>
      <c r="O4117" s="180"/>
      <c r="P4117" s="180"/>
      <c r="Q4117" s="180"/>
      <c r="R4117" s="180"/>
      <c r="S4117" s="180"/>
      <c r="T4117" s="181"/>
      <c r="AT4117" s="175" t="s">
        <v>264</v>
      </c>
      <c r="AU4117" s="175" t="s">
        <v>82</v>
      </c>
      <c r="AV4117" s="14" t="s">
        <v>82</v>
      </c>
      <c r="AW4117" s="14" t="s">
        <v>34</v>
      </c>
      <c r="AX4117" s="14" t="s">
        <v>73</v>
      </c>
      <c r="AY4117" s="175" t="s">
        <v>252</v>
      </c>
    </row>
    <row r="4118" spans="2:51" s="13" customFormat="1" ht="11.25">
      <c r="B4118" s="167"/>
      <c r="D4118" s="160" t="s">
        <v>264</v>
      </c>
      <c r="E4118" s="168" t="s">
        <v>3</v>
      </c>
      <c r="F4118" s="169" t="s">
        <v>8376</v>
      </c>
      <c r="H4118" s="168" t="s">
        <v>3</v>
      </c>
      <c r="I4118" s="170"/>
      <c r="L4118" s="167"/>
      <c r="M4118" s="171"/>
      <c r="N4118" s="172"/>
      <c r="O4118" s="172"/>
      <c r="P4118" s="172"/>
      <c r="Q4118" s="172"/>
      <c r="R4118" s="172"/>
      <c r="S4118" s="172"/>
      <c r="T4118" s="173"/>
      <c r="AT4118" s="168" t="s">
        <v>264</v>
      </c>
      <c r="AU4118" s="168" t="s">
        <v>82</v>
      </c>
      <c r="AV4118" s="13" t="s">
        <v>80</v>
      </c>
      <c r="AW4118" s="13" t="s">
        <v>34</v>
      </c>
      <c r="AX4118" s="13" t="s">
        <v>73</v>
      </c>
      <c r="AY4118" s="168" t="s">
        <v>252</v>
      </c>
    </row>
    <row r="4119" spans="2:51" s="14" customFormat="1" ht="11.25">
      <c r="B4119" s="174"/>
      <c r="D4119" s="160" t="s">
        <v>264</v>
      </c>
      <c r="E4119" s="175" t="s">
        <v>3</v>
      </c>
      <c r="F4119" s="176" t="s">
        <v>80</v>
      </c>
      <c r="H4119" s="177">
        <v>1</v>
      </c>
      <c r="I4119" s="178"/>
      <c r="L4119" s="174"/>
      <c r="M4119" s="179"/>
      <c r="N4119" s="180"/>
      <c r="O4119" s="180"/>
      <c r="P4119" s="180"/>
      <c r="Q4119" s="180"/>
      <c r="R4119" s="180"/>
      <c r="S4119" s="180"/>
      <c r="T4119" s="181"/>
      <c r="AT4119" s="175" t="s">
        <v>264</v>
      </c>
      <c r="AU4119" s="175" t="s">
        <v>82</v>
      </c>
      <c r="AV4119" s="14" t="s">
        <v>82</v>
      </c>
      <c r="AW4119" s="14" t="s">
        <v>34</v>
      </c>
      <c r="AX4119" s="14" t="s">
        <v>73</v>
      </c>
      <c r="AY4119" s="175" t="s">
        <v>252</v>
      </c>
    </row>
    <row r="4120" spans="2:51" s="13" customFormat="1" ht="11.25">
      <c r="B4120" s="167"/>
      <c r="D4120" s="160" t="s">
        <v>264</v>
      </c>
      <c r="E4120" s="168" t="s">
        <v>3</v>
      </c>
      <c r="F4120" s="169" t="s">
        <v>8376</v>
      </c>
      <c r="H4120" s="168" t="s">
        <v>3</v>
      </c>
      <c r="I4120" s="170"/>
      <c r="L4120" s="167"/>
      <c r="M4120" s="171"/>
      <c r="N4120" s="172"/>
      <c r="O4120" s="172"/>
      <c r="P4120" s="172"/>
      <c r="Q4120" s="172"/>
      <c r="R4120" s="172"/>
      <c r="S4120" s="172"/>
      <c r="T4120" s="173"/>
      <c r="AT4120" s="168" t="s">
        <v>264</v>
      </c>
      <c r="AU4120" s="168" t="s">
        <v>82</v>
      </c>
      <c r="AV4120" s="13" t="s">
        <v>80</v>
      </c>
      <c r="AW4120" s="13" t="s">
        <v>34</v>
      </c>
      <c r="AX4120" s="13" t="s">
        <v>73</v>
      </c>
      <c r="AY4120" s="168" t="s">
        <v>252</v>
      </c>
    </row>
    <row r="4121" spans="2:51" s="14" customFormat="1" ht="11.25">
      <c r="B4121" s="174"/>
      <c r="D4121" s="160" t="s">
        <v>264</v>
      </c>
      <c r="E4121" s="175" t="s">
        <v>3</v>
      </c>
      <c r="F4121" s="176" t="s">
        <v>80</v>
      </c>
      <c r="H4121" s="177">
        <v>1</v>
      </c>
      <c r="I4121" s="178"/>
      <c r="L4121" s="174"/>
      <c r="M4121" s="179"/>
      <c r="N4121" s="180"/>
      <c r="O4121" s="180"/>
      <c r="P4121" s="180"/>
      <c r="Q4121" s="180"/>
      <c r="R4121" s="180"/>
      <c r="S4121" s="180"/>
      <c r="T4121" s="181"/>
      <c r="AT4121" s="175" t="s">
        <v>264</v>
      </c>
      <c r="AU4121" s="175" t="s">
        <v>82</v>
      </c>
      <c r="AV4121" s="14" t="s">
        <v>82</v>
      </c>
      <c r="AW4121" s="14" t="s">
        <v>34</v>
      </c>
      <c r="AX4121" s="14" t="s">
        <v>73</v>
      </c>
      <c r="AY4121" s="175" t="s">
        <v>252</v>
      </c>
    </row>
    <row r="4122" spans="2:51" s="13" customFormat="1" ht="11.25">
      <c r="B4122" s="167"/>
      <c r="D4122" s="160" t="s">
        <v>264</v>
      </c>
      <c r="E4122" s="168" t="s">
        <v>3</v>
      </c>
      <c r="F4122" s="169" t="s">
        <v>8376</v>
      </c>
      <c r="H4122" s="168" t="s">
        <v>3</v>
      </c>
      <c r="I4122" s="170"/>
      <c r="L4122" s="167"/>
      <c r="M4122" s="171"/>
      <c r="N4122" s="172"/>
      <c r="O4122" s="172"/>
      <c r="P4122" s="172"/>
      <c r="Q4122" s="172"/>
      <c r="R4122" s="172"/>
      <c r="S4122" s="172"/>
      <c r="T4122" s="173"/>
      <c r="AT4122" s="168" t="s">
        <v>264</v>
      </c>
      <c r="AU4122" s="168" t="s">
        <v>82</v>
      </c>
      <c r="AV4122" s="13" t="s">
        <v>80</v>
      </c>
      <c r="AW4122" s="13" t="s">
        <v>34</v>
      </c>
      <c r="AX4122" s="13" t="s">
        <v>73</v>
      </c>
      <c r="AY4122" s="168" t="s">
        <v>252</v>
      </c>
    </row>
    <row r="4123" spans="2:51" s="14" customFormat="1" ht="11.25">
      <c r="B4123" s="174"/>
      <c r="D4123" s="160" t="s">
        <v>264</v>
      </c>
      <c r="E4123" s="175" t="s">
        <v>3</v>
      </c>
      <c r="F4123" s="176" t="s">
        <v>80</v>
      </c>
      <c r="H4123" s="177">
        <v>1</v>
      </c>
      <c r="I4123" s="178"/>
      <c r="L4123" s="174"/>
      <c r="M4123" s="179"/>
      <c r="N4123" s="180"/>
      <c r="O4123" s="180"/>
      <c r="P4123" s="180"/>
      <c r="Q4123" s="180"/>
      <c r="R4123" s="180"/>
      <c r="S4123" s="180"/>
      <c r="T4123" s="181"/>
      <c r="AT4123" s="175" t="s">
        <v>264</v>
      </c>
      <c r="AU4123" s="175" t="s">
        <v>82</v>
      </c>
      <c r="AV4123" s="14" t="s">
        <v>82</v>
      </c>
      <c r="AW4123" s="14" t="s">
        <v>34</v>
      </c>
      <c r="AX4123" s="14" t="s">
        <v>73</v>
      </c>
      <c r="AY4123" s="175" t="s">
        <v>252</v>
      </c>
    </row>
    <row r="4124" spans="2:51" s="13" customFormat="1" ht="11.25">
      <c r="B4124" s="167"/>
      <c r="D4124" s="160" t="s">
        <v>264</v>
      </c>
      <c r="E4124" s="168" t="s">
        <v>3</v>
      </c>
      <c r="F4124" s="169" t="s">
        <v>8376</v>
      </c>
      <c r="H4124" s="168" t="s">
        <v>3</v>
      </c>
      <c r="I4124" s="170"/>
      <c r="L4124" s="167"/>
      <c r="M4124" s="171"/>
      <c r="N4124" s="172"/>
      <c r="O4124" s="172"/>
      <c r="P4124" s="172"/>
      <c r="Q4124" s="172"/>
      <c r="R4124" s="172"/>
      <c r="S4124" s="172"/>
      <c r="T4124" s="173"/>
      <c r="AT4124" s="168" t="s">
        <v>264</v>
      </c>
      <c r="AU4124" s="168" t="s">
        <v>82</v>
      </c>
      <c r="AV4124" s="13" t="s">
        <v>80</v>
      </c>
      <c r="AW4124" s="13" t="s">
        <v>34</v>
      </c>
      <c r="AX4124" s="13" t="s">
        <v>73</v>
      </c>
      <c r="AY4124" s="168" t="s">
        <v>252</v>
      </c>
    </row>
    <row r="4125" spans="2:51" s="14" customFormat="1" ht="11.25">
      <c r="B4125" s="174"/>
      <c r="D4125" s="160" t="s">
        <v>264</v>
      </c>
      <c r="E4125" s="175" t="s">
        <v>3</v>
      </c>
      <c r="F4125" s="176" t="s">
        <v>80</v>
      </c>
      <c r="H4125" s="177">
        <v>1</v>
      </c>
      <c r="I4125" s="178"/>
      <c r="L4125" s="174"/>
      <c r="M4125" s="179"/>
      <c r="N4125" s="180"/>
      <c r="O4125" s="180"/>
      <c r="P4125" s="180"/>
      <c r="Q4125" s="180"/>
      <c r="R4125" s="180"/>
      <c r="S4125" s="180"/>
      <c r="T4125" s="181"/>
      <c r="AT4125" s="175" t="s">
        <v>264</v>
      </c>
      <c r="AU4125" s="175" t="s">
        <v>82</v>
      </c>
      <c r="AV4125" s="14" t="s">
        <v>82</v>
      </c>
      <c r="AW4125" s="14" t="s">
        <v>34</v>
      </c>
      <c r="AX4125" s="14" t="s">
        <v>73</v>
      </c>
      <c r="AY4125" s="175" t="s">
        <v>252</v>
      </c>
    </row>
    <row r="4126" spans="2:51" s="13" customFormat="1" ht="11.25">
      <c r="B4126" s="167"/>
      <c r="D4126" s="160" t="s">
        <v>264</v>
      </c>
      <c r="E4126" s="168" t="s">
        <v>3</v>
      </c>
      <c r="F4126" s="169" t="s">
        <v>8376</v>
      </c>
      <c r="H4126" s="168" t="s">
        <v>3</v>
      </c>
      <c r="I4126" s="170"/>
      <c r="L4126" s="167"/>
      <c r="M4126" s="171"/>
      <c r="N4126" s="172"/>
      <c r="O4126" s="172"/>
      <c r="P4126" s="172"/>
      <c r="Q4126" s="172"/>
      <c r="R4126" s="172"/>
      <c r="S4126" s="172"/>
      <c r="T4126" s="173"/>
      <c r="AT4126" s="168" t="s">
        <v>264</v>
      </c>
      <c r="AU4126" s="168" t="s">
        <v>82</v>
      </c>
      <c r="AV4126" s="13" t="s">
        <v>80</v>
      </c>
      <c r="AW4126" s="13" t="s">
        <v>34</v>
      </c>
      <c r="AX4126" s="13" t="s">
        <v>73</v>
      </c>
      <c r="AY4126" s="168" t="s">
        <v>252</v>
      </c>
    </row>
    <row r="4127" spans="2:51" s="14" customFormat="1" ht="11.25">
      <c r="B4127" s="174"/>
      <c r="D4127" s="160" t="s">
        <v>264</v>
      </c>
      <c r="E4127" s="175" t="s">
        <v>3</v>
      </c>
      <c r="F4127" s="176" t="s">
        <v>80</v>
      </c>
      <c r="H4127" s="177">
        <v>1</v>
      </c>
      <c r="I4127" s="178"/>
      <c r="L4127" s="174"/>
      <c r="M4127" s="179"/>
      <c r="N4127" s="180"/>
      <c r="O4127" s="180"/>
      <c r="P4127" s="180"/>
      <c r="Q4127" s="180"/>
      <c r="R4127" s="180"/>
      <c r="S4127" s="180"/>
      <c r="T4127" s="181"/>
      <c r="AT4127" s="175" t="s">
        <v>264</v>
      </c>
      <c r="AU4127" s="175" t="s">
        <v>82</v>
      </c>
      <c r="AV4127" s="14" t="s">
        <v>82</v>
      </c>
      <c r="AW4127" s="14" t="s">
        <v>34</v>
      </c>
      <c r="AX4127" s="14" t="s">
        <v>73</v>
      </c>
      <c r="AY4127" s="175" t="s">
        <v>252</v>
      </c>
    </row>
    <row r="4128" spans="2:51" s="13" customFormat="1" ht="11.25">
      <c r="B4128" s="167"/>
      <c r="D4128" s="160" t="s">
        <v>264</v>
      </c>
      <c r="E4128" s="168" t="s">
        <v>3</v>
      </c>
      <c r="F4128" s="169" t="s">
        <v>8376</v>
      </c>
      <c r="H4128" s="168" t="s">
        <v>3</v>
      </c>
      <c r="I4128" s="170"/>
      <c r="L4128" s="167"/>
      <c r="M4128" s="171"/>
      <c r="N4128" s="172"/>
      <c r="O4128" s="172"/>
      <c r="P4128" s="172"/>
      <c r="Q4128" s="172"/>
      <c r="R4128" s="172"/>
      <c r="S4128" s="172"/>
      <c r="T4128" s="173"/>
      <c r="AT4128" s="168" t="s">
        <v>264</v>
      </c>
      <c r="AU4128" s="168" t="s">
        <v>82</v>
      </c>
      <c r="AV4128" s="13" t="s">
        <v>80</v>
      </c>
      <c r="AW4128" s="13" t="s">
        <v>34</v>
      </c>
      <c r="AX4128" s="13" t="s">
        <v>73</v>
      </c>
      <c r="AY4128" s="168" t="s">
        <v>252</v>
      </c>
    </row>
    <row r="4129" spans="2:51" s="14" customFormat="1" ht="11.25">
      <c r="B4129" s="174"/>
      <c r="D4129" s="160" t="s">
        <v>264</v>
      </c>
      <c r="E4129" s="175" t="s">
        <v>3</v>
      </c>
      <c r="F4129" s="176" t="s">
        <v>80</v>
      </c>
      <c r="H4129" s="177">
        <v>1</v>
      </c>
      <c r="I4129" s="178"/>
      <c r="L4129" s="174"/>
      <c r="M4129" s="179"/>
      <c r="N4129" s="180"/>
      <c r="O4129" s="180"/>
      <c r="P4129" s="180"/>
      <c r="Q4129" s="180"/>
      <c r="R4129" s="180"/>
      <c r="S4129" s="180"/>
      <c r="T4129" s="181"/>
      <c r="AT4129" s="175" t="s">
        <v>264</v>
      </c>
      <c r="AU4129" s="175" t="s">
        <v>82</v>
      </c>
      <c r="AV4129" s="14" t="s">
        <v>82</v>
      </c>
      <c r="AW4129" s="14" t="s">
        <v>34</v>
      </c>
      <c r="AX4129" s="14" t="s">
        <v>73</v>
      </c>
      <c r="AY4129" s="175" t="s">
        <v>252</v>
      </c>
    </row>
    <row r="4130" spans="2:51" s="13" customFormat="1" ht="11.25">
      <c r="B4130" s="167"/>
      <c r="D4130" s="160" t="s">
        <v>264</v>
      </c>
      <c r="E4130" s="168" t="s">
        <v>3</v>
      </c>
      <c r="F4130" s="169" t="s">
        <v>8376</v>
      </c>
      <c r="H4130" s="168" t="s">
        <v>3</v>
      </c>
      <c r="I4130" s="170"/>
      <c r="L4130" s="167"/>
      <c r="M4130" s="171"/>
      <c r="N4130" s="172"/>
      <c r="O4130" s="172"/>
      <c r="P4130" s="172"/>
      <c r="Q4130" s="172"/>
      <c r="R4130" s="172"/>
      <c r="S4130" s="172"/>
      <c r="T4130" s="173"/>
      <c r="AT4130" s="168" t="s">
        <v>264</v>
      </c>
      <c r="AU4130" s="168" t="s">
        <v>82</v>
      </c>
      <c r="AV4130" s="13" t="s">
        <v>80</v>
      </c>
      <c r="AW4130" s="13" t="s">
        <v>34</v>
      </c>
      <c r="AX4130" s="13" t="s">
        <v>73</v>
      </c>
      <c r="AY4130" s="168" t="s">
        <v>252</v>
      </c>
    </row>
    <row r="4131" spans="2:51" s="14" customFormat="1" ht="11.25">
      <c r="B4131" s="174"/>
      <c r="D4131" s="160" t="s">
        <v>264</v>
      </c>
      <c r="E4131" s="175" t="s">
        <v>3</v>
      </c>
      <c r="F4131" s="176" t="s">
        <v>80</v>
      </c>
      <c r="H4131" s="177">
        <v>1</v>
      </c>
      <c r="I4131" s="178"/>
      <c r="L4131" s="174"/>
      <c r="M4131" s="179"/>
      <c r="N4131" s="180"/>
      <c r="O4131" s="180"/>
      <c r="P4131" s="180"/>
      <c r="Q4131" s="180"/>
      <c r="R4131" s="180"/>
      <c r="S4131" s="180"/>
      <c r="T4131" s="181"/>
      <c r="AT4131" s="175" t="s">
        <v>264</v>
      </c>
      <c r="AU4131" s="175" t="s">
        <v>82</v>
      </c>
      <c r="AV4131" s="14" t="s">
        <v>82</v>
      </c>
      <c r="AW4131" s="14" t="s">
        <v>34</v>
      </c>
      <c r="AX4131" s="14" t="s">
        <v>73</v>
      </c>
      <c r="AY4131" s="175" t="s">
        <v>252</v>
      </c>
    </row>
    <row r="4132" spans="2:51" s="13" customFormat="1" ht="11.25">
      <c r="B4132" s="167"/>
      <c r="D4132" s="160" t="s">
        <v>264</v>
      </c>
      <c r="E4132" s="168" t="s">
        <v>3</v>
      </c>
      <c r="F4132" s="169" t="s">
        <v>8376</v>
      </c>
      <c r="H4132" s="168" t="s">
        <v>3</v>
      </c>
      <c r="I4132" s="170"/>
      <c r="L4132" s="167"/>
      <c r="M4132" s="171"/>
      <c r="N4132" s="172"/>
      <c r="O4132" s="172"/>
      <c r="P4132" s="172"/>
      <c r="Q4132" s="172"/>
      <c r="R4132" s="172"/>
      <c r="S4132" s="172"/>
      <c r="T4132" s="173"/>
      <c r="AT4132" s="168" t="s">
        <v>264</v>
      </c>
      <c r="AU4132" s="168" t="s">
        <v>82</v>
      </c>
      <c r="AV4132" s="13" t="s">
        <v>80</v>
      </c>
      <c r="AW4132" s="13" t="s">
        <v>34</v>
      </c>
      <c r="AX4132" s="13" t="s">
        <v>73</v>
      </c>
      <c r="AY4132" s="168" t="s">
        <v>252</v>
      </c>
    </row>
    <row r="4133" spans="2:51" s="14" customFormat="1" ht="11.25">
      <c r="B4133" s="174"/>
      <c r="D4133" s="160" t="s">
        <v>264</v>
      </c>
      <c r="E4133" s="175" t="s">
        <v>3</v>
      </c>
      <c r="F4133" s="176" t="s">
        <v>80</v>
      </c>
      <c r="H4133" s="177">
        <v>1</v>
      </c>
      <c r="I4133" s="178"/>
      <c r="L4133" s="174"/>
      <c r="M4133" s="179"/>
      <c r="N4133" s="180"/>
      <c r="O4133" s="180"/>
      <c r="P4133" s="180"/>
      <c r="Q4133" s="180"/>
      <c r="R4133" s="180"/>
      <c r="S4133" s="180"/>
      <c r="T4133" s="181"/>
      <c r="AT4133" s="175" t="s">
        <v>264</v>
      </c>
      <c r="AU4133" s="175" t="s">
        <v>82</v>
      </c>
      <c r="AV4133" s="14" t="s">
        <v>82</v>
      </c>
      <c r="AW4133" s="14" t="s">
        <v>34</v>
      </c>
      <c r="AX4133" s="14" t="s">
        <v>73</v>
      </c>
      <c r="AY4133" s="175" t="s">
        <v>252</v>
      </c>
    </row>
    <row r="4134" spans="2:51" s="13" customFormat="1" ht="11.25">
      <c r="B4134" s="167"/>
      <c r="D4134" s="160" t="s">
        <v>264</v>
      </c>
      <c r="E4134" s="168" t="s">
        <v>3</v>
      </c>
      <c r="F4134" s="169" t="s">
        <v>8376</v>
      </c>
      <c r="H4134" s="168" t="s">
        <v>3</v>
      </c>
      <c r="I4134" s="170"/>
      <c r="L4134" s="167"/>
      <c r="M4134" s="171"/>
      <c r="N4134" s="172"/>
      <c r="O4134" s="172"/>
      <c r="P4134" s="172"/>
      <c r="Q4134" s="172"/>
      <c r="R4134" s="172"/>
      <c r="S4134" s="172"/>
      <c r="T4134" s="173"/>
      <c r="AT4134" s="168" t="s">
        <v>264</v>
      </c>
      <c r="AU4134" s="168" t="s">
        <v>82</v>
      </c>
      <c r="AV4134" s="13" t="s">
        <v>80</v>
      </c>
      <c r="AW4134" s="13" t="s">
        <v>34</v>
      </c>
      <c r="AX4134" s="13" t="s">
        <v>73</v>
      </c>
      <c r="AY4134" s="168" t="s">
        <v>252</v>
      </c>
    </row>
    <row r="4135" spans="2:51" s="14" customFormat="1" ht="11.25">
      <c r="B4135" s="174"/>
      <c r="D4135" s="160" t="s">
        <v>264</v>
      </c>
      <c r="E4135" s="175" t="s">
        <v>3</v>
      </c>
      <c r="F4135" s="176" t="s">
        <v>80</v>
      </c>
      <c r="H4135" s="177">
        <v>1</v>
      </c>
      <c r="I4135" s="178"/>
      <c r="L4135" s="174"/>
      <c r="M4135" s="179"/>
      <c r="N4135" s="180"/>
      <c r="O4135" s="180"/>
      <c r="P4135" s="180"/>
      <c r="Q4135" s="180"/>
      <c r="R4135" s="180"/>
      <c r="S4135" s="180"/>
      <c r="T4135" s="181"/>
      <c r="AT4135" s="175" t="s">
        <v>264</v>
      </c>
      <c r="AU4135" s="175" t="s">
        <v>82</v>
      </c>
      <c r="AV4135" s="14" t="s">
        <v>82</v>
      </c>
      <c r="AW4135" s="14" t="s">
        <v>34</v>
      </c>
      <c r="AX4135" s="14" t="s">
        <v>73</v>
      </c>
      <c r="AY4135" s="175" t="s">
        <v>252</v>
      </c>
    </row>
    <row r="4136" spans="2:51" s="13" customFormat="1" ht="11.25">
      <c r="B4136" s="167"/>
      <c r="D4136" s="160" t="s">
        <v>264</v>
      </c>
      <c r="E4136" s="168" t="s">
        <v>3</v>
      </c>
      <c r="F4136" s="169" t="s">
        <v>8376</v>
      </c>
      <c r="H4136" s="168" t="s">
        <v>3</v>
      </c>
      <c r="I4136" s="170"/>
      <c r="L4136" s="167"/>
      <c r="M4136" s="171"/>
      <c r="N4136" s="172"/>
      <c r="O4136" s="172"/>
      <c r="P4136" s="172"/>
      <c r="Q4136" s="172"/>
      <c r="R4136" s="172"/>
      <c r="S4136" s="172"/>
      <c r="T4136" s="173"/>
      <c r="AT4136" s="168" t="s">
        <v>264</v>
      </c>
      <c r="AU4136" s="168" t="s">
        <v>82</v>
      </c>
      <c r="AV4136" s="13" t="s">
        <v>80</v>
      </c>
      <c r="AW4136" s="13" t="s">
        <v>34</v>
      </c>
      <c r="AX4136" s="13" t="s">
        <v>73</v>
      </c>
      <c r="AY4136" s="168" t="s">
        <v>252</v>
      </c>
    </row>
    <row r="4137" spans="2:51" s="14" customFormat="1" ht="11.25">
      <c r="B4137" s="174"/>
      <c r="D4137" s="160" t="s">
        <v>264</v>
      </c>
      <c r="E4137" s="175" t="s">
        <v>3</v>
      </c>
      <c r="F4137" s="176" t="s">
        <v>80</v>
      </c>
      <c r="H4137" s="177">
        <v>1</v>
      </c>
      <c r="I4137" s="178"/>
      <c r="L4137" s="174"/>
      <c r="M4137" s="179"/>
      <c r="N4137" s="180"/>
      <c r="O4137" s="180"/>
      <c r="P4137" s="180"/>
      <c r="Q4137" s="180"/>
      <c r="R4137" s="180"/>
      <c r="S4137" s="180"/>
      <c r="T4137" s="181"/>
      <c r="AT4137" s="175" t="s">
        <v>264</v>
      </c>
      <c r="AU4137" s="175" t="s">
        <v>82</v>
      </c>
      <c r="AV4137" s="14" t="s">
        <v>82</v>
      </c>
      <c r="AW4137" s="14" t="s">
        <v>34</v>
      </c>
      <c r="AX4137" s="14" t="s">
        <v>73</v>
      </c>
      <c r="AY4137" s="175" t="s">
        <v>252</v>
      </c>
    </row>
    <row r="4138" spans="2:51" s="13" customFormat="1" ht="11.25">
      <c r="B4138" s="167"/>
      <c r="D4138" s="160" t="s">
        <v>264</v>
      </c>
      <c r="E4138" s="168" t="s">
        <v>3</v>
      </c>
      <c r="F4138" s="169" t="s">
        <v>8376</v>
      </c>
      <c r="H4138" s="168" t="s">
        <v>3</v>
      </c>
      <c r="I4138" s="170"/>
      <c r="L4138" s="167"/>
      <c r="M4138" s="171"/>
      <c r="N4138" s="172"/>
      <c r="O4138" s="172"/>
      <c r="P4138" s="172"/>
      <c r="Q4138" s="172"/>
      <c r="R4138" s="172"/>
      <c r="S4138" s="172"/>
      <c r="T4138" s="173"/>
      <c r="AT4138" s="168" t="s">
        <v>264</v>
      </c>
      <c r="AU4138" s="168" t="s">
        <v>82</v>
      </c>
      <c r="AV4138" s="13" t="s">
        <v>80</v>
      </c>
      <c r="AW4138" s="13" t="s">
        <v>34</v>
      </c>
      <c r="AX4138" s="13" t="s">
        <v>73</v>
      </c>
      <c r="AY4138" s="168" t="s">
        <v>252</v>
      </c>
    </row>
    <row r="4139" spans="2:51" s="14" customFormat="1" ht="11.25">
      <c r="B4139" s="174"/>
      <c r="D4139" s="160" t="s">
        <v>264</v>
      </c>
      <c r="E4139" s="175" t="s">
        <v>3</v>
      </c>
      <c r="F4139" s="176" t="s">
        <v>80</v>
      </c>
      <c r="H4139" s="177">
        <v>1</v>
      </c>
      <c r="I4139" s="178"/>
      <c r="L4139" s="174"/>
      <c r="M4139" s="179"/>
      <c r="N4139" s="180"/>
      <c r="O4139" s="180"/>
      <c r="P4139" s="180"/>
      <c r="Q4139" s="180"/>
      <c r="R4139" s="180"/>
      <c r="S4139" s="180"/>
      <c r="T4139" s="181"/>
      <c r="AT4139" s="175" t="s">
        <v>264</v>
      </c>
      <c r="AU4139" s="175" t="s">
        <v>82</v>
      </c>
      <c r="AV4139" s="14" t="s">
        <v>82</v>
      </c>
      <c r="AW4139" s="14" t="s">
        <v>34</v>
      </c>
      <c r="AX4139" s="14" t="s">
        <v>73</v>
      </c>
      <c r="AY4139" s="175" t="s">
        <v>252</v>
      </c>
    </row>
    <row r="4140" spans="2:51" s="13" customFormat="1" ht="11.25">
      <c r="B4140" s="167"/>
      <c r="D4140" s="160" t="s">
        <v>264</v>
      </c>
      <c r="E4140" s="168" t="s">
        <v>3</v>
      </c>
      <c r="F4140" s="169" t="s">
        <v>8376</v>
      </c>
      <c r="H4140" s="168" t="s">
        <v>3</v>
      </c>
      <c r="I4140" s="170"/>
      <c r="L4140" s="167"/>
      <c r="M4140" s="171"/>
      <c r="N4140" s="172"/>
      <c r="O4140" s="172"/>
      <c r="P4140" s="172"/>
      <c r="Q4140" s="172"/>
      <c r="R4140" s="172"/>
      <c r="S4140" s="172"/>
      <c r="T4140" s="173"/>
      <c r="AT4140" s="168" t="s">
        <v>264</v>
      </c>
      <c r="AU4140" s="168" t="s">
        <v>82</v>
      </c>
      <c r="AV4140" s="13" t="s">
        <v>80</v>
      </c>
      <c r="AW4140" s="13" t="s">
        <v>34</v>
      </c>
      <c r="AX4140" s="13" t="s">
        <v>73</v>
      </c>
      <c r="AY4140" s="168" t="s">
        <v>252</v>
      </c>
    </row>
    <row r="4141" spans="2:51" s="14" customFormat="1" ht="11.25">
      <c r="B4141" s="174"/>
      <c r="D4141" s="160" t="s">
        <v>264</v>
      </c>
      <c r="E4141" s="175" t="s">
        <v>3</v>
      </c>
      <c r="F4141" s="176" t="s">
        <v>80</v>
      </c>
      <c r="H4141" s="177">
        <v>1</v>
      </c>
      <c r="I4141" s="178"/>
      <c r="L4141" s="174"/>
      <c r="M4141" s="179"/>
      <c r="N4141" s="180"/>
      <c r="O4141" s="180"/>
      <c r="P4141" s="180"/>
      <c r="Q4141" s="180"/>
      <c r="R4141" s="180"/>
      <c r="S4141" s="180"/>
      <c r="T4141" s="181"/>
      <c r="AT4141" s="175" t="s">
        <v>264</v>
      </c>
      <c r="AU4141" s="175" t="s">
        <v>82</v>
      </c>
      <c r="AV4141" s="14" t="s">
        <v>82</v>
      </c>
      <c r="AW4141" s="14" t="s">
        <v>34</v>
      </c>
      <c r="AX4141" s="14" t="s">
        <v>73</v>
      </c>
      <c r="AY4141" s="175" t="s">
        <v>252</v>
      </c>
    </row>
    <row r="4142" spans="2:51" s="13" customFormat="1" ht="11.25">
      <c r="B4142" s="167"/>
      <c r="D4142" s="160" t="s">
        <v>264</v>
      </c>
      <c r="E4142" s="168" t="s">
        <v>3</v>
      </c>
      <c r="F4142" s="169" t="s">
        <v>8376</v>
      </c>
      <c r="H4142" s="168" t="s">
        <v>3</v>
      </c>
      <c r="I4142" s="170"/>
      <c r="L4142" s="167"/>
      <c r="M4142" s="171"/>
      <c r="N4142" s="172"/>
      <c r="O4142" s="172"/>
      <c r="P4142" s="172"/>
      <c r="Q4142" s="172"/>
      <c r="R4142" s="172"/>
      <c r="S4142" s="172"/>
      <c r="T4142" s="173"/>
      <c r="AT4142" s="168" t="s">
        <v>264</v>
      </c>
      <c r="AU4142" s="168" t="s">
        <v>82</v>
      </c>
      <c r="AV4142" s="13" t="s">
        <v>80</v>
      </c>
      <c r="AW4142" s="13" t="s">
        <v>34</v>
      </c>
      <c r="AX4142" s="13" t="s">
        <v>73</v>
      </c>
      <c r="AY4142" s="168" t="s">
        <v>252</v>
      </c>
    </row>
    <row r="4143" spans="2:51" s="14" customFormat="1" ht="11.25">
      <c r="B4143" s="174"/>
      <c r="D4143" s="160" t="s">
        <v>264</v>
      </c>
      <c r="E4143" s="175" t="s">
        <v>3</v>
      </c>
      <c r="F4143" s="176" t="s">
        <v>80</v>
      </c>
      <c r="H4143" s="177">
        <v>1</v>
      </c>
      <c r="I4143" s="178"/>
      <c r="L4143" s="174"/>
      <c r="M4143" s="179"/>
      <c r="N4143" s="180"/>
      <c r="O4143" s="180"/>
      <c r="P4143" s="180"/>
      <c r="Q4143" s="180"/>
      <c r="R4143" s="180"/>
      <c r="S4143" s="180"/>
      <c r="T4143" s="181"/>
      <c r="AT4143" s="175" t="s">
        <v>264</v>
      </c>
      <c r="AU4143" s="175" t="s">
        <v>82</v>
      </c>
      <c r="AV4143" s="14" t="s">
        <v>82</v>
      </c>
      <c r="AW4143" s="14" t="s">
        <v>34</v>
      </c>
      <c r="AX4143" s="14" t="s">
        <v>73</v>
      </c>
      <c r="AY4143" s="175" t="s">
        <v>252</v>
      </c>
    </row>
    <row r="4144" spans="2:51" s="13" customFormat="1" ht="11.25">
      <c r="B4144" s="167"/>
      <c r="D4144" s="160" t="s">
        <v>264</v>
      </c>
      <c r="E4144" s="168" t="s">
        <v>3</v>
      </c>
      <c r="F4144" s="169" t="s">
        <v>8376</v>
      </c>
      <c r="H4144" s="168" t="s">
        <v>3</v>
      </c>
      <c r="I4144" s="170"/>
      <c r="L4144" s="167"/>
      <c r="M4144" s="171"/>
      <c r="N4144" s="172"/>
      <c r="O4144" s="172"/>
      <c r="P4144" s="172"/>
      <c r="Q4144" s="172"/>
      <c r="R4144" s="172"/>
      <c r="S4144" s="172"/>
      <c r="T4144" s="173"/>
      <c r="AT4144" s="168" t="s">
        <v>264</v>
      </c>
      <c r="AU4144" s="168" t="s">
        <v>82</v>
      </c>
      <c r="AV4144" s="13" t="s">
        <v>80</v>
      </c>
      <c r="AW4144" s="13" t="s">
        <v>34</v>
      </c>
      <c r="AX4144" s="13" t="s">
        <v>73</v>
      </c>
      <c r="AY4144" s="168" t="s">
        <v>252</v>
      </c>
    </row>
    <row r="4145" spans="2:51" s="14" customFormat="1" ht="11.25">
      <c r="B4145" s="174"/>
      <c r="D4145" s="160" t="s">
        <v>264</v>
      </c>
      <c r="E4145" s="175" t="s">
        <v>3</v>
      </c>
      <c r="F4145" s="176" t="s">
        <v>80</v>
      </c>
      <c r="H4145" s="177">
        <v>1</v>
      </c>
      <c r="I4145" s="178"/>
      <c r="L4145" s="174"/>
      <c r="M4145" s="179"/>
      <c r="N4145" s="180"/>
      <c r="O4145" s="180"/>
      <c r="P4145" s="180"/>
      <c r="Q4145" s="180"/>
      <c r="R4145" s="180"/>
      <c r="S4145" s="180"/>
      <c r="T4145" s="181"/>
      <c r="AT4145" s="175" t="s">
        <v>264</v>
      </c>
      <c r="AU4145" s="175" t="s">
        <v>82</v>
      </c>
      <c r="AV4145" s="14" t="s">
        <v>82</v>
      </c>
      <c r="AW4145" s="14" t="s">
        <v>34</v>
      </c>
      <c r="AX4145" s="14" t="s">
        <v>73</v>
      </c>
      <c r="AY4145" s="175" t="s">
        <v>252</v>
      </c>
    </row>
    <row r="4146" spans="2:51" s="13" customFormat="1" ht="11.25">
      <c r="B4146" s="167"/>
      <c r="D4146" s="160" t="s">
        <v>264</v>
      </c>
      <c r="E4146" s="168" t="s">
        <v>3</v>
      </c>
      <c r="F4146" s="169" t="s">
        <v>8376</v>
      </c>
      <c r="H4146" s="168" t="s">
        <v>3</v>
      </c>
      <c r="I4146" s="170"/>
      <c r="L4146" s="167"/>
      <c r="M4146" s="171"/>
      <c r="N4146" s="172"/>
      <c r="O4146" s="172"/>
      <c r="P4146" s="172"/>
      <c r="Q4146" s="172"/>
      <c r="R4146" s="172"/>
      <c r="S4146" s="172"/>
      <c r="T4146" s="173"/>
      <c r="AT4146" s="168" t="s">
        <v>264</v>
      </c>
      <c r="AU4146" s="168" t="s">
        <v>82</v>
      </c>
      <c r="AV4146" s="13" t="s">
        <v>80</v>
      </c>
      <c r="AW4146" s="13" t="s">
        <v>34</v>
      </c>
      <c r="AX4146" s="13" t="s">
        <v>73</v>
      </c>
      <c r="AY4146" s="168" t="s">
        <v>252</v>
      </c>
    </row>
    <row r="4147" spans="2:51" s="14" customFormat="1" ht="11.25">
      <c r="B4147" s="174"/>
      <c r="D4147" s="160" t="s">
        <v>264</v>
      </c>
      <c r="E4147" s="175" t="s">
        <v>3</v>
      </c>
      <c r="F4147" s="176" t="s">
        <v>80</v>
      </c>
      <c r="H4147" s="177">
        <v>1</v>
      </c>
      <c r="I4147" s="178"/>
      <c r="L4147" s="174"/>
      <c r="M4147" s="179"/>
      <c r="N4147" s="180"/>
      <c r="O4147" s="180"/>
      <c r="P4147" s="180"/>
      <c r="Q4147" s="180"/>
      <c r="R4147" s="180"/>
      <c r="S4147" s="180"/>
      <c r="T4147" s="181"/>
      <c r="AT4147" s="175" t="s">
        <v>264</v>
      </c>
      <c r="AU4147" s="175" t="s">
        <v>82</v>
      </c>
      <c r="AV4147" s="14" t="s">
        <v>82</v>
      </c>
      <c r="AW4147" s="14" t="s">
        <v>34</v>
      </c>
      <c r="AX4147" s="14" t="s">
        <v>73</v>
      </c>
      <c r="AY4147" s="175" t="s">
        <v>252</v>
      </c>
    </row>
    <row r="4148" spans="2:51" s="13" customFormat="1" ht="11.25">
      <c r="B4148" s="167"/>
      <c r="D4148" s="160" t="s">
        <v>264</v>
      </c>
      <c r="E4148" s="168" t="s">
        <v>3</v>
      </c>
      <c r="F4148" s="169" t="s">
        <v>8376</v>
      </c>
      <c r="H4148" s="168" t="s">
        <v>3</v>
      </c>
      <c r="I4148" s="170"/>
      <c r="L4148" s="167"/>
      <c r="M4148" s="171"/>
      <c r="N4148" s="172"/>
      <c r="O4148" s="172"/>
      <c r="P4148" s="172"/>
      <c r="Q4148" s="172"/>
      <c r="R4148" s="172"/>
      <c r="S4148" s="172"/>
      <c r="T4148" s="173"/>
      <c r="AT4148" s="168" t="s">
        <v>264</v>
      </c>
      <c r="AU4148" s="168" t="s">
        <v>82</v>
      </c>
      <c r="AV4148" s="13" t="s">
        <v>80</v>
      </c>
      <c r="AW4148" s="13" t="s">
        <v>34</v>
      </c>
      <c r="AX4148" s="13" t="s">
        <v>73</v>
      </c>
      <c r="AY4148" s="168" t="s">
        <v>252</v>
      </c>
    </row>
    <row r="4149" spans="2:51" s="14" customFormat="1" ht="11.25">
      <c r="B4149" s="174"/>
      <c r="D4149" s="160" t="s">
        <v>264</v>
      </c>
      <c r="E4149" s="175" t="s">
        <v>3</v>
      </c>
      <c r="F4149" s="176" t="s">
        <v>80</v>
      </c>
      <c r="H4149" s="177">
        <v>1</v>
      </c>
      <c r="I4149" s="178"/>
      <c r="L4149" s="174"/>
      <c r="M4149" s="179"/>
      <c r="N4149" s="180"/>
      <c r="O4149" s="180"/>
      <c r="P4149" s="180"/>
      <c r="Q4149" s="180"/>
      <c r="R4149" s="180"/>
      <c r="S4149" s="180"/>
      <c r="T4149" s="181"/>
      <c r="AT4149" s="175" t="s">
        <v>264</v>
      </c>
      <c r="AU4149" s="175" t="s">
        <v>82</v>
      </c>
      <c r="AV4149" s="14" t="s">
        <v>82</v>
      </c>
      <c r="AW4149" s="14" t="s">
        <v>34</v>
      </c>
      <c r="AX4149" s="14" t="s">
        <v>73</v>
      </c>
      <c r="AY4149" s="175" t="s">
        <v>252</v>
      </c>
    </row>
    <row r="4150" spans="2:51" s="13" customFormat="1" ht="11.25">
      <c r="B4150" s="167"/>
      <c r="D4150" s="160" t="s">
        <v>264</v>
      </c>
      <c r="E4150" s="168" t="s">
        <v>3</v>
      </c>
      <c r="F4150" s="169" t="s">
        <v>8376</v>
      </c>
      <c r="H4150" s="168" t="s">
        <v>3</v>
      </c>
      <c r="I4150" s="170"/>
      <c r="L4150" s="167"/>
      <c r="M4150" s="171"/>
      <c r="N4150" s="172"/>
      <c r="O4150" s="172"/>
      <c r="P4150" s="172"/>
      <c r="Q4150" s="172"/>
      <c r="R4150" s="172"/>
      <c r="S4150" s="172"/>
      <c r="T4150" s="173"/>
      <c r="AT4150" s="168" t="s">
        <v>264</v>
      </c>
      <c r="AU4150" s="168" t="s">
        <v>82</v>
      </c>
      <c r="AV4150" s="13" t="s">
        <v>80</v>
      </c>
      <c r="AW4150" s="13" t="s">
        <v>34</v>
      </c>
      <c r="AX4150" s="13" t="s">
        <v>73</v>
      </c>
      <c r="AY4150" s="168" t="s">
        <v>252</v>
      </c>
    </row>
    <row r="4151" spans="2:51" s="14" customFormat="1" ht="11.25">
      <c r="B4151" s="174"/>
      <c r="D4151" s="160" t="s">
        <v>264</v>
      </c>
      <c r="E4151" s="175" t="s">
        <v>3</v>
      </c>
      <c r="F4151" s="176" t="s">
        <v>80</v>
      </c>
      <c r="H4151" s="177">
        <v>1</v>
      </c>
      <c r="I4151" s="178"/>
      <c r="L4151" s="174"/>
      <c r="M4151" s="179"/>
      <c r="N4151" s="180"/>
      <c r="O4151" s="180"/>
      <c r="P4151" s="180"/>
      <c r="Q4151" s="180"/>
      <c r="R4151" s="180"/>
      <c r="S4151" s="180"/>
      <c r="T4151" s="181"/>
      <c r="AT4151" s="175" t="s">
        <v>264</v>
      </c>
      <c r="AU4151" s="175" t="s">
        <v>82</v>
      </c>
      <c r="AV4151" s="14" t="s">
        <v>82</v>
      </c>
      <c r="AW4151" s="14" t="s">
        <v>34</v>
      </c>
      <c r="AX4151" s="14" t="s">
        <v>73</v>
      </c>
      <c r="AY4151" s="175" t="s">
        <v>252</v>
      </c>
    </row>
    <row r="4152" spans="2:51" s="13" customFormat="1" ht="11.25">
      <c r="B4152" s="167"/>
      <c r="D4152" s="160" t="s">
        <v>264</v>
      </c>
      <c r="E4152" s="168" t="s">
        <v>3</v>
      </c>
      <c r="F4152" s="169" t="s">
        <v>8376</v>
      </c>
      <c r="H4152" s="168" t="s">
        <v>3</v>
      </c>
      <c r="I4152" s="170"/>
      <c r="L4152" s="167"/>
      <c r="M4152" s="171"/>
      <c r="N4152" s="172"/>
      <c r="O4152" s="172"/>
      <c r="P4152" s="172"/>
      <c r="Q4152" s="172"/>
      <c r="R4152" s="172"/>
      <c r="S4152" s="172"/>
      <c r="T4152" s="173"/>
      <c r="AT4152" s="168" t="s">
        <v>264</v>
      </c>
      <c r="AU4152" s="168" t="s">
        <v>82</v>
      </c>
      <c r="AV4152" s="13" t="s">
        <v>80</v>
      </c>
      <c r="AW4152" s="13" t="s">
        <v>34</v>
      </c>
      <c r="AX4152" s="13" t="s">
        <v>73</v>
      </c>
      <c r="AY4152" s="168" t="s">
        <v>252</v>
      </c>
    </row>
    <row r="4153" spans="2:51" s="14" customFormat="1" ht="11.25">
      <c r="B4153" s="174"/>
      <c r="D4153" s="160" t="s">
        <v>264</v>
      </c>
      <c r="E4153" s="175" t="s">
        <v>3</v>
      </c>
      <c r="F4153" s="176" t="s">
        <v>80</v>
      </c>
      <c r="H4153" s="177">
        <v>1</v>
      </c>
      <c r="I4153" s="178"/>
      <c r="L4153" s="174"/>
      <c r="M4153" s="179"/>
      <c r="N4153" s="180"/>
      <c r="O4153" s="180"/>
      <c r="P4153" s="180"/>
      <c r="Q4153" s="180"/>
      <c r="R4153" s="180"/>
      <c r="S4153" s="180"/>
      <c r="T4153" s="181"/>
      <c r="AT4153" s="175" t="s">
        <v>264</v>
      </c>
      <c r="AU4153" s="175" t="s">
        <v>82</v>
      </c>
      <c r="AV4153" s="14" t="s">
        <v>82</v>
      </c>
      <c r="AW4153" s="14" t="s">
        <v>34</v>
      </c>
      <c r="AX4153" s="14" t="s">
        <v>73</v>
      </c>
      <c r="AY4153" s="175" t="s">
        <v>252</v>
      </c>
    </row>
    <row r="4154" spans="2:51" s="16" customFormat="1" ht="11.25">
      <c r="B4154" s="190"/>
      <c r="D4154" s="160" t="s">
        <v>264</v>
      </c>
      <c r="E4154" s="191" t="s">
        <v>3</v>
      </c>
      <c r="F4154" s="192" t="s">
        <v>354</v>
      </c>
      <c r="H4154" s="193">
        <v>526</v>
      </c>
      <c r="I4154" s="194"/>
      <c r="L4154" s="190"/>
      <c r="M4154" s="195"/>
      <c r="N4154" s="196"/>
      <c r="O4154" s="196"/>
      <c r="P4154" s="196"/>
      <c r="Q4154" s="196"/>
      <c r="R4154" s="196"/>
      <c r="S4154" s="196"/>
      <c r="T4154" s="197"/>
      <c r="AT4154" s="191" t="s">
        <v>264</v>
      </c>
      <c r="AU4154" s="191" t="s">
        <v>82</v>
      </c>
      <c r="AV4154" s="16" t="s">
        <v>95</v>
      </c>
      <c r="AW4154" s="16" t="s">
        <v>34</v>
      </c>
      <c r="AX4154" s="16" t="s">
        <v>73</v>
      </c>
      <c r="AY4154" s="191" t="s">
        <v>252</v>
      </c>
    </row>
    <row r="4155" spans="2:51" s="13" customFormat="1" ht="11.25">
      <c r="B4155" s="167"/>
      <c r="D4155" s="160" t="s">
        <v>264</v>
      </c>
      <c r="E4155" s="168" t="s">
        <v>3</v>
      </c>
      <c r="F4155" s="169" t="s">
        <v>8377</v>
      </c>
      <c r="H4155" s="168" t="s">
        <v>3</v>
      </c>
      <c r="I4155" s="170"/>
      <c r="L4155" s="167"/>
      <c r="M4155" s="171"/>
      <c r="N4155" s="172"/>
      <c r="O4155" s="172"/>
      <c r="P4155" s="172"/>
      <c r="Q4155" s="172"/>
      <c r="R4155" s="172"/>
      <c r="S4155" s="172"/>
      <c r="T4155" s="173"/>
      <c r="AT4155" s="168" t="s">
        <v>264</v>
      </c>
      <c r="AU4155" s="168" t="s">
        <v>82</v>
      </c>
      <c r="AV4155" s="13" t="s">
        <v>80</v>
      </c>
      <c r="AW4155" s="13" t="s">
        <v>34</v>
      </c>
      <c r="AX4155" s="13" t="s">
        <v>73</v>
      </c>
      <c r="AY4155" s="168" t="s">
        <v>252</v>
      </c>
    </row>
    <row r="4156" spans="2:51" s="13" customFormat="1" ht="11.25">
      <c r="B4156" s="167"/>
      <c r="D4156" s="160" t="s">
        <v>264</v>
      </c>
      <c r="E4156" s="168" t="s">
        <v>3</v>
      </c>
      <c r="F4156" s="169" t="s">
        <v>8313</v>
      </c>
      <c r="H4156" s="168" t="s">
        <v>3</v>
      </c>
      <c r="I4156" s="170"/>
      <c r="L4156" s="167"/>
      <c r="M4156" s="171"/>
      <c r="N4156" s="172"/>
      <c r="O4156" s="172"/>
      <c r="P4156" s="172"/>
      <c r="Q4156" s="172"/>
      <c r="R4156" s="172"/>
      <c r="S4156" s="172"/>
      <c r="T4156" s="173"/>
      <c r="AT4156" s="168" t="s">
        <v>264</v>
      </c>
      <c r="AU4156" s="168" t="s">
        <v>82</v>
      </c>
      <c r="AV4156" s="13" t="s">
        <v>80</v>
      </c>
      <c r="AW4156" s="13" t="s">
        <v>34</v>
      </c>
      <c r="AX4156" s="13" t="s">
        <v>73</v>
      </c>
      <c r="AY4156" s="168" t="s">
        <v>252</v>
      </c>
    </row>
    <row r="4157" spans="2:51" s="14" customFormat="1" ht="11.25">
      <c r="B4157" s="174"/>
      <c r="D4157" s="160" t="s">
        <v>264</v>
      </c>
      <c r="E4157" s="175" t="s">
        <v>3</v>
      </c>
      <c r="F4157" s="176" t="s">
        <v>80</v>
      </c>
      <c r="H4157" s="177">
        <v>1</v>
      </c>
      <c r="I4157" s="178"/>
      <c r="L4157" s="174"/>
      <c r="M4157" s="179"/>
      <c r="N4157" s="180"/>
      <c r="O4157" s="180"/>
      <c r="P4157" s="180"/>
      <c r="Q4157" s="180"/>
      <c r="R4157" s="180"/>
      <c r="S4157" s="180"/>
      <c r="T4157" s="181"/>
      <c r="AT4157" s="175" t="s">
        <v>264</v>
      </c>
      <c r="AU4157" s="175" t="s">
        <v>82</v>
      </c>
      <c r="AV4157" s="14" t="s">
        <v>82</v>
      </c>
      <c r="AW4157" s="14" t="s">
        <v>34</v>
      </c>
      <c r="AX4157" s="14" t="s">
        <v>73</v>
      </c>
      <c r="AY4157" s="175" t="s">
        <v>252</v>
      </c>
    </row>
    <row r="4158" spans="2:51" s="13" customFormat="1" ht="11.25">
      <c r="B4158" s="167"/>
      <c r="D4158" s="160" t="s">
        <v>264</v>
      </c>
      <c r="E4158" s="168" t="s">
        <v>3</v>
      </c>
      <c r="F4158" s="169" t="s">
        <v>8313</v>
      </c>
      <c r="H4158" s="168" t="s">
        <v>3</v>
      </c>
      <c r="I4158" s="170"/>
      <c r="L4158" s="167"/>
      <c r="M4158" s="171"/>
      <c r="N4158" s="172"/>
      <c r="O4158" s="172"/>
      <c r="P4158" s="172"/>
      <c r="Q4158" s="172"/>
      <c r="R4158" s="172"/>
      <c r="S4158" s="172"/>
      <c r="T4158" s="173"/>
      <c r="AT4158" s="168" t="s">
        <v>264</v>
      </c>
      <c r="AU4158" s="168" t="s">
        <v>82</v>
      </c>
      <c r="AV4158" s="13" t="s">
        <v>80</v>
      </c>
      <c r="AW4158" s="13" t="s">
        <v>34</v>
      </c>
      <c r="AX4158" s="13" t="s">
        <v>73</v>
      </c>
      <c r="AY4158" s="168" t="s">
        <v>252</v>
      </c>
    </row>
    <row r="4159" spans="2:51" s="14" customFormat="1" ht="11.25">
      <c r="B4159" s="174"/>
      <c r="D4159" s="160" t="s">
        <v>264</v>
      </c>
      <c r="E4159" s="175" t="s">
        <v>3</v>
      </c>
      <c r="F4159" s="176" t="s">
        <v>80</v>
      </c>
      <c r="H4159" s="177">
        <v>1</v>
      </c>
      <c r="I4159" s="178"/>
      <c r="L4159" s="174"/>
      <c r="M4159" s="179"/>
      <c r="N4159" s="180"/>
      <c r="O4159" s="180"/>
      <c r="P4159" s="180"/>
      <c r="Q4159" s="180"/>
      <c r="R4159" s="180"/>
      <c r="S4159" s="180"/>
      <c r="T4159" s="181"/>
      <c r="AT4159" s="175" t="s">
        <v>264</v>
      </c>
      <c r="AU4159" s="175" t="s">
        <v>82</v>
      </c>
      <c r="AV4159" s="14" t="s">
        <v>82</v>
      </c>
      <c r="AW4159" s="14" t="s">
        <v>34</v>
      </c>
      <c r="AX4159" s="14" t="s">
        <v>73</v>
      </c>
      <c r="AY4159" s="175" t="s">
        <v>252</v>
      </c>
    </row>
    <row r="4160" spans="2:51" s="13" customFormat="1" ht="11.25">
      <c r="B4160" s="167"/>
      <c r="D4160" s="160" t="s">
        <v>264</v>
      </c>
      <c r="E4160" s="168" t="s">
        <v>3</v>
      </c>
      <c r="F4160" s="169" t="s">
        <v>8313</v>
      </c>
      <c r="H4160" s="168" t="s">
        <v>3</v>
      </c>
      <c r="I4160" s="170"/>
      <c r="L4160" s="167"/>
      <c r="M4160" s="171"/>
      <c r="N4160" s="172"/>
      <c r="O4160" s="172"/>
      <c r="P4160" s="172"/>
      <c r="Q4160" s="172"/>
      <c r="R4160" s="172"/>
      <c r="S4160" s="172"/>
      <c r="T4160" s="173"/>
      <c r="AT4160" s="168" t="s">
        <v>264</v>
      </c>
      <c r="AU4160" s="168" t="s">
        <v>82</v>
      </c>
      <c r="AV4160" s="13" t="s">
        <v>80</v>
      </c>
      <c r="AW4160" s="13" t="s">
        <v>34</v>
      </c>
      <c r="AX4160" s="13" t="s">
        <v>73</v>
      </c>
      <c r="AY4160" s="168" t="s">
        <v>252</v>
      </c>
    </row>
    <row r="4161" spans="2:51" s="14" customFormat="1" ht="11.25">
      <c r="B4161" s="174"/>
      <c r="D4161" s="160" t="s">
        <v>264</v>
      </c>
      <c r="E4161" s="175" t="s">
        <v>3</v>
      </c>
      <c r="F4161" s="176" t="s">
        <v>80</v>
      </c>
      <c r="H4161" s="177">
        <v>1</v>
      </c>
      <c r="I4161" s="178"/>
      <c r="L4161" s="174"/>
      <c r="M4161" s="179"/>
      <c r="N4161" s="180"/>
      <c r="O4161" s="180"/>
      <c r="P4161" s="180"/>
      <c r="Q4161" s="180"/>
      <c r="R4161" s="180"/>
      <c r="S4161" s="180"/>
      <c r="T4161" s="181"/>
      <c r="AT4161" s="175" t="s">
        <v>264</v>
      </c>
      <c r="AU4161" s="175" t="s">
        <v>82</v>
      </c>
      <c r="AV4161" s="14" t="s">
        <v>82</v>
      </c>
      <c r="AW4161" s="14" t="s">
        <v>34</v>
      </c>
      <c r="AX4161" s="14" t="s">
        <v>73</v>
      </c>
      <c r="AY4161" s="175" t="s">
        <v>252</v>
      </c>
    </row>
    <row r="4162" spans="2:51" s="13" customFormat="1" ht="11.25">
      <c r="B4162" s="167"/>
      <c r="D4162" s="160" t="s">
        <v>264</v>
      </c>
      <c r="E4162" s="168" t="s">
        <v>3</v>
      </c>
      <c r="F4162" s="169" t="s">
        <v>8313</v>
      </c>
      <c r="H4162" s="168" t="s">
        <v>3</v>
      </c>
      <c r="I4162" s="170"/>
      <c r="L4162" s="167"/>
      <c r="M4162" s="171"/>
      <c r="N4162" s="172"/>
      <c r="O4162" s="172"/>
      <c r="P4162" s="172"/>
      <c r="Q4162" s="172"/>
      <c r="R4162" s="172"/>
      <c r="S4162" s="172"/>
      <c r="T4162" s="173"/>
      <c r="AT4162" s="168" t="s">
        <v>264</v>
      </c>
      <c r="AU4162" s="168" t="s">
        <v>82</v>
      </c>
      <c r="AV4162" s="13" t="s">
        <v>80</v>
      </c>
      <c r="AW4162" s="13" t="s">
        <v>34</v>
      </c>
      <c r="AX4162" s="13" t="s">
        <v>73</v>
      </c>
      <c r="AY4162" s="168" t="s">
        <v>252</v>
      </c>
    </row>
    <row r="4163" spans="2:51" s="14" customFormat="1" ht="11.25">
      <c r="B4163" s="174"/>
      <c r="D4163" s="160" t="s">
        <v>264</v>
      </c>
      <c r="E4163" s="175" t="s">
        <v>3</v>
      </c>
      <c r="F4163" s="176" t="s">
        <v>80</v>
      </c>
      <c r="H4163" s="177">
        <v>1</v>
      </c>
      <c r="I4163" s="178"/>
      <c r="L4163" s="174"/>
      <c r="M4163" s="179"/>
      <c r="N4163" s="180"/>
      <c r="O4163" s="180"/>
      <c r="P4163" s="180"/>
      <c r="Q4163" s="180"/>
      <c r="R4163" s="180"/>
      <c r="S4163" s="180"/>
      <c r="T4163" s="181"/>
      <c r="AT4163" s="175" t="s">
        <v>264</v>
      </c>
      <c r="AU4163" s="175" t="s">
        <v>82</v>
      </c>
      <c r="AV4163" s="14" t="s">
        <v>82</v>
      </c>
      <c r="AW4163" s="14" t="s">
        <v>34</v>
      </c>
      <c r="AX4163" s="14" t="s">
        <v>73</v>
      </c>
      <c r="AY4163" s="175" t="s">
        <v>252</v>
      </c>
    </row>
    <row r="4164" spans="2:51" s="13" customFormat="1" ht="11.25">
      <c r="B4164" s="167"/>
      <c r="D4164" s="160" t="s">
        <v>264</v>
      </c>
      <c r="E4164" s="168" t="s">
        <v>3</v>
      </c>
      <c r="F4164" s="169" t="s">
        <v>8334</v>
      </c>
      <c r="H4164" s="168" t="s">
        <v>3</v>
      </c>
      <c r="I4164" s="170"/>
      <c r="L4164" s="167"/>
      <c r="M4164" s="171"/>
      <c r="N4164" s="172"/>
      <c r="O4164" s="172"/>
      <c r="P4164" s="172"/>
      <c r="Q4164" s="172"/>
      <c r="R4164" s="172"/>
      <c r="S4164" s="172"/>
      <c r="T4164" s="173"/>
      <c r="AT4164" s="168" t="s">
        <v>264</v>
      </c>
      <c r="AU4164" s="168" t="s">
        <v>82</v>
      </c>
      <c r="AV4164" s="13" t="s">
        <v>80</v>
      </c>
      <c r="AW4164" s="13" t="s">
        <v>34</v>
      </c>
      <c r="AX4164" s="13" t="s">
        <v>73</v>
      </c>
      <c r="AY4164" s="168" t="s">
        <v>252</v>
      </c>
    </row>
    <row r="4165" spans="2:51" s="14" customFormat="1" ht="11.25">
      <c r="B4165" s="174"/>
      <c r="D4165" s="160" t="s">
        <v>264</v>
      </c>
      <c r="E4165" s="175" t="s">
        <v>3</v>
      </c>
      <c r="F4165" s="176" t="s">
        <v>80</v>
      </c>
      <c r="H4165" s="177">
        <v>1</v>
      </c>
      <c r="I4165" s="178"/>
      <c r="L4165" s="174"/>
      <c r="M4165" s="179"/>
      <c r="N4165" s="180"/>
      <c r="O4165" s="180"/>
      <c r="P4165" s="180"/>
      <c r="Q4165" s="180"/>
      <c r="R4165" s="180"/>
      <c r="S4165" s="180"/>
      <c r="T4165" s="181"/>
      <c r="AT4165" s="175" t="s">
        <v>264</v>
      </c>
      <c r="AU4165" s="175" t="s">
        <v>82</v>
      </c>
      <c r="AV4165" s="14" t="s">
        <v>82</v>
      </c>
      <c r="AW4165" s="14" t="s">
        <v>34</v>
      </c>
      <c r="AX4165" s="14" t="s">
        <v>73</v>
      </c>
      <c r="AY4165" s="175" t="s">
        <v>252</v>
      </c>
    </row>
    <row r="4166" spans="2:51" s="13" customFormat="1" ht="11.25">
      <c r="B4166" s="167"/>
      <c r="D4166" s="160" t="s">
        <v>264</v>
      </c>
      <c r="E4166" s="168" t="s">
        <v>3</v>
      </c>
      <c r="F4166" s="169" t="s">
        <v>8334</v>
      </c>
      <c r="H4166" s="168" t="s">
        <v>3</v>
      </c>
      <c r="I4166" s="170"/>
      <c r="L4166" s="167"/>
      <c r="M4166" s="171"/>
      <c r="N4166" s="172"/>
      <c r="O4166" s="172"/>
      <c r="P4166" s="172"/>
      <c r="Q4166" s="172"/>
      <c r="R4166" s="172"/>
      <c r="S4166" s="172"/>
      <c r="T4166" s="173"/>
      <c r="AT4166" s="168" t="s">
        <v>264</v>
      </c>
      <c r="AU4166" s="168" t="s">
        <v>82</v>
      </c>
      <c r="AV4166" s="13" t="s">
        <v>80</v>
      </c>
      <c r="AW4166" s="13" t="s">
        <v>34</v>
      </c>
      <c r="AX4166" s="13" t="s">
        <v>73</v>
      </c>
      <c r="AY4166" s="168" t="s">
        <v>252</v>
      </c>
    </row>
    <row r="4167" spans="2:51" s="14" customFormat="1" ht="11.25">
      <c r="B4167" s="174"/>
      <c r="D4167" s="160" t="s">
        <v>264</v>
      </c>
      <c r="E4167" s="175" t="s">
        <v>3</v>
      </c>
      <c r="F4167" s="176" t="s">
        <v>80</v>
      </c>
      <c r="H4167" s="177">
        <v>1</v>
      </c>
      <c r="I4167" s="178"/>
      <c r="L4167" s="174"/>
      <c r="M4167" s="179"/>
      <c r="N4167" s="180"/>
      <c r="O4167" s="180"/>
      <c r="P4167" s="180"/>
      <c r="Q4167" s="180"/>
      <c r="R4167" s="180"/>
      <c r="S4167" s="180"/>
      <c r="T4167" s="181"/>
      <c r="AT4167" s="175" t="s">
        <v>264</v>
      </c>
      <c r="AU4167" s="175" t="s">
        <v>82</v>
      </c>
      <c r="AV4167" s="14" t="s">
        <v>82</v>
      </c>
      <c r="AW4167" s="14" t="s">
        <v>34</v>
      </c>
      <c r="AX4167" s="14" t="s">
        <v>73</v>
      </c>
      <c r="AY4167" s="175" t="s">
        <v>252</v>
      </c>
    </row>
    <row r="4168" spans="2:51" s="13" customFormat="1" ht="11.25">
      <c r="B4168" s="167"/>
      <c r="D4168" s="160" t="s">
        <v>264</v>
      </c>
      <c r="E4168" s="168" t="s">
        <v>3</v>
      </c>
      <c r="F4168" s="169" t="s">
        <v>8334</v>
      </c>
      <c r="H4168" s="168" t="s">
        <v>3</v>
      </c>
      <c r="I4168" s="170"/>
      <c r="L4168" s="167"/>
      <c r="M4168" s="171"/>
      <c r="N4168" s="172"/>
      <c r="O4168" s="172"/>
      <c r="P4168" s="172"/>
      <c r="Q4168" s="172"/>
      <c r="R4168" s="172"/>
      <c r="S4168" s="172"/>
      <c r="T4168" s="173"/>
      <c r="AT4168" s="168" t="s">
        <v>264</v>
      </c>
      <c r="AU4168" s="168" t="s">
        <v>82</v>
      </c>
      <c r="AV4168" s="13" t="s">
        <v>80</v>
      </c>
      <c r="AW4168" s="13" t="s">
        <v>34</v>
      </c>
      <c r="AX4168" s="13" t="s">
        <v>73</v>
      </c>
      <c r="AY4168" s="168" t="s">
        <v>252</v>
      </c>
    </row>
    <row r="4169" spans="2:51" s="14" customFormat="1" ht="11.25">
      <c r="B4169" s="174"/>
      <c r="D4169" s="160" t="s">
        <v>264</v>
      </c>
      <c r="E4169" s="175" t="s">
        <v>3</v>
      </c>
      <c r="F4169" s="176" t="s">
        <v>80</v>
      </c>
      <c r="H4169" s="177">
        <v>1</v>
      </c>
      <c r="I4169" s="178"/>
      <c r="L4169" s="174"/>
      <c r="M4169" s="179"/>
      <c r="N4169" s="180"/>
      <c r="O4169" s="180"/>
      <c r="P4169" s="180"/>
      <c r="Q4169" s="180"/>
      <c r="R4169" s="180"/>
      <c r="S4169" s="180"/>
      <c r="T4169" s="181"/>
      <c r="AT4169" s="175" t="s">
        <v>264</v>
      </c>
      <c r="AU4169" s="175" t="s">
        <v>82</v>
      </c>
      <c r="AV4169" s="14" t="s">
        <v>82</v>
      </c>
      <c r="AW4169" s="14" t="s">
        <v>34</v>
      </c>
      <c r="AX4169" s="14" t="s">
        <v>73</v>
      </c>
      <c r="AY4169" s="175" t="s">
        <v>252</v>
      </c>
    </row>
    <row r="4170" spans="2:51" s="13" customFormat="1" ht="11.25">
      <c r="B4170" s="167"/>
      <c r="D4170" s="160" t="s">
        <v>264</v>
      </c>
      <c r="E4170" s="168" t="s">
        <v>3</v>
      </c>
      <c r="F4170" s="169" t="s">
        <v>8334</v>
      </c>
      <c r="H4170" s="168" t="s">
        <v>3</v>
      </c>
      <c r="I4170" s="170"/>
      <c r="L4170" s="167"/>
      <c r="M4170" s="171"/>
      <c r="N4170" s="172"/>
      <c r="O4170" s="172"/>
      <c r="P4170" s="172"/>
      <c r="Q4170" s="172"/>
      <c r="R4170" s="172"/>
      <c r="S4170" s="172"/>
      <c r="T4170" s="173"/>
      <c r="AT4170" s="168" t="s">
        <v>264</v>
      </c>
      <c r="AU4170" s="168" t="s">
        <v>82</v>
      </c>
      <c r="AV4170" s="13" t="s">
        <v>80</v>
      </c>
      <c r="AW4170" s="13" t="s">
        <v>34</v>
      </c>
      <c r="AX4170" s="13" t="s">
        <v>73</v>
      </c>
      <c r="AY4170" s="168" t="s">
        <v>252</v>
      </c>
    </row>
    <row r="4171" spans="2:51" s="14" customFormat="1" ht="11.25">
      <c r="B4171" s="174"/>
      <c r="D4171" s="160" t="s">
        <v>264</v>
      </c>
      <c r="E4171" s="175" t="s">
        <v>3</v>
      </c>
      <c r="F4171" s="176" t="s">
        <v>80</v>
      </c>
      <c r="H4171" s="177">
        <v>1</v>
      </c>
      <c r="I4171" s="178"/>
      <c r="L4171" s="174"/>
      <c r="M4171" s="179"/>
      <c r="N4171" s="180"/>
      <c r="O4171" s="180"/>
      <c r="P4171" s="180"/>
      <c r="Q4171" s="180"/>
      <c r="R4171" s="180"/>
      <c r="S4171" s="180"/>
      <c r="T4171" s="181"/>
      <c r="AT4171" s="175" t="s">
        <v>264</v>
      </c>
      <c r="AU4171" s="175" t="s">
        <v>82</v>
      </c>
      <c r="AV4171" s="14" t="s">
        <v>82</v>
      </c>
      <c r="AW4171" s="14" t="s">
        <v>34</v>
      </c>
      <c r="AX4171" s="14" t="s">
        <v>73</v>
      </c>
      <c r="AY4171" s="175" t="s">
        <v>252</v>
      </c>
    </row>
    <row r="4172" spans="2:51" s="13" customFormat="1" ht="11.25">
      <c r="B4172" s="167"/>
      <c r="D4172" s="160" t="s">
        <v>264</v>
      </c>
      <c r="E4172" s="168" t="s">
        <v>3</v>
      </c>
      <c r="F4172" s="169" t="s">
        <v>8334</v>
      </c>
      <c r="H4172" s="168" t="s">
        <v>3</v>
      </c>
      <c r="I4172" s="170"/>
      <c r="L4172" s="167"/>
      <c r="M4172" s="171"/>
      <c r="N4172" s="172"/>
      <c r="O4172" s="172"/>
      <c r="P4172" s="172"/>
      <c r="Q4172" s="172"/>
      <c r="R4172" s="172"/>
      <c r="S4172" s="172"/>
      <c r="T4172" s="173"/>
      <c r="AT4172" s="168" t="s">
        <v>264</v>
      </c>
      <c r="AU4172" s="168" t="s">
        <v>82</v>
      </c>
      <c r="AV4172" s="13" t="s">
        <v>80</v>
      </c>
      <c r="AW4172" s="13" t="s">
        <v>34</v>
      </c>
      <c r="AX4172" s="13" t="s">
        <v>73</v>
      </c>
      <c r="AY4172" s="168" t="s">
        <v>252</v>
      </c>
    </row>
    <row r="4173" spans="2:51" s="14" customFormat="1" ht="11.25">
      <c r="B4173" s="174"/>
      <c r="D4173" s="160" t="s">
        <v>264</v>
      </c>
      <c r="E4173" s="175" t="s">
        <v>3</v>
      </c>
      <c r="F4173" s="176" t="s">
        <v>80</v>
      </c>
      <c r="H4173" s="177">
        <v>1</v>
      </c>
      <c r="I4173" s="178"/>
      <c r="L4173" s="174"/>
      <c r="M4173" s="179"/>
      <c r="N4173" s="180"/>
      <c r="O4173" s="180"/>
      <c r="P4173" s="180"/>
      <c r="Q4173" s="180"/>
      <c r="R4173" s="180"/>
      <c r="S4173" s="180"/>
      <c r="T4173" s="181"/>
      <c r="AT4173" s="175" t="s">
        <v>264</v>
      </c>
      <c r="AU4173" s="175" t="s">
        <v>82</v>
      </c>
      <c r="AV4173" s="14" t="s">
        <v>82</v>
      </c>
      <c r="AW4173" s="14" t="s">
        <v>34</v>
      </c>
      <c r="AX4173" s="14" t="s">
        <v>73</v>
      </c>
      <c r="AY4173" s="175" t="s">
        <v>252</v>
      </c>
    </row>
    <row r="4174" spans="2:51" s="13" customFormat="1" ht="11.25">
      <c r="B4174" s="167"/>
      <c r="D4174" s="160" t="s">
        <v>264</v>
      </c>
      <c r="E4174" s="168" t="s">
        <v>3</v>
      </c>
      <c r="F4174" s="169" t="s">
        <v>8334</v>
      </c>
      <c r="H4174" s="168" t="s">
        <v>3</v>
      </c>
      <c r="I4174" s="170"/>
      <c r="L4174" s="167"/>
      <c r="M4174" s="171"/>
      <c r="N4174" s="172"/>
      <c r="O4174" s="172"/>
      <c r="P4174" s="172"/>
      <c r="Q4174" s="172"/>
      <c r="R4174" s="172"/>
      <c r="S4174" s="172"/>
      <c r="T4174" s="173"/>
      <c r="AT4174" s="168" t="s">
        <v>264</v>
      </c>
      <c r="AU4174" s="168" t="s">
        <v>82</v>
      </c>
      <c r="AV4174" s="13" t="s">
        <v>80</v>
      </c>
      <c r="AW4174" s="13" t="s">
        <v>34</v>
      </c>
      <c r="AX4174" s="13" t="s">
        <v>73</v>
      </c>
      <c r="AY4174" s="168" t="s">
        <v>252</v>
      </c>
    </row>
    <row r="4175" spans="2:51" s="14" customFormat="1" ht="11.25">
      <c r="B4175" s="174"/>
      <c r="D4175" s="160" t="s">
        <v>264</v>
      </c>
      <c r="E4175" s="175" t="s">
        <v>3</v>
      </c>
      <c r="F4175" s="176" t="s">
        <v>80</v>
      </c>
      <c r="H4175" s="177">
        <v>1</v>
      </c>
      <c r="I4175" s="178"/>
      <c r="L4175" s="174"/>
      <c r="M4175" s="179"/>
      <c r="N4175" s="180"/>
      <c r="O4175" s="180"/>
      <c r="P4175" s="180"/>
      <c r="Q4175" s="180"/>
      <c r="R4175" s="180"/>
      <c r="S4175" s="180"/>
      <c r="T4175" s="181"/>
      <c r="AT4175" s="175" t="s">
        <v>264</v>
      </c>
      <c r="AU4175" s="175" t="s">
        <v>82</v>
      </c>
      <c r="AV4175" s="14" t="s">
        <v>82</v>
      </c>
      <c r="AW4175" s="14" t="s">
        <v>34</v>
      </c>
      <c r="AX4175" s="14" t="s">
        <v>73</v>
      </c>
      <c r="AY4175" s="175" t="s">
        <v>252</v>
      </c>
    </row>
    <row r="4176" spans="2:51" s="16" customFormat="1" ht="11.25">
      <c r="B4176" s="190"/>
      <c r="D4176" s="160" t="s">
        <v>264</v>
      </c>
      <c r="E4176" s="191" t="s">
        <v>3</v>
      </c>
      <c r="F4176" s="192" t="s">
        <v>354</v>
      </c>
      <c r="H4176" s="193">
        <v>10</v>
      </c>
      <c r="I4176" s="194"/>
      <c r="L4176" s="190"/>
      <c r="M4176" s="195"/>
      <c r="N4176" s="196"/>
      <c r="O4176" s="196"/>
      <c r="P4176" s="196"/>
      <c r="Q4176" s="196"/>
      <c r="R4176" s="196"/>
      <c r="S4176" s="196"/>
      <c r="T4176" s="197"/>
      <c r="AT4176" s="191" t="s">
        <v>264</v>
      </c>
      <c r="AU4176" s="191" t="s">
        <v>82</v>
      </c>
      <c r="AV4176" s="16" t="s">
        <v>95</v>
      </c>
      <c r="AW4176" s="16" t="s">
        <v>34</v>
      </c>
      <c r="AX4176" s="16" t="s">
        <v>73</v>
      </c>
      <c r="AY4176" s="191" t="s">
        <v>252</v>
      </c>
    </row>
    <row r="4177" spans="1:65" s="15" customFormat="1" ht="11.25">
      <c r="B4177" s="182"/>
      <c r="D4177" s="160" t="s">
        <v>264</v>
      </c>
      <c r="E4177" s="183" t="s">
        <v>3</v>
      </c>
      <c r="F4177" s="184" t="s">
        <v>269</v>
      </c>
      <c r="H4177" s="185">
        <v>536</v>
      </c>
      <c r="I4177" s="186"/>
      <c r="L4177" s="182"/>
      <c r="M4177" s="187"/>
      <c r="N4177" s="188"/>
      <c r="O4177" s="188"/>
      <c r="P4177" s="188"/>
      <c r="Q4177" s="188"/>
      <c r="R4177" s="188"/>
      <c r="S4177" s="188"/>
      <c r="T4177" s="189"/>
      <c r="AT4177" s="183" t="s">
        <v>264</v>
      </c>
      <c r="AU4177" s="183" t="s">
        <v>82</v>
      </c>
      <c r="AV4177" s="15" t="s">
        <v>258</v>
      </c>
      <c r="AW4177" s="15" t="s">
        <v>34</v>
      </c>
      <c r="AX4177" s="15" t="s">
        <v>80</v>
      </c>
      <c r="AY4177" s="183" t="s">
        <v>252</v>
      </c>
    </row>
    <row r="4178" spans="1:65" s="2" customFormat="1" ht="24.2" customHeight="1">
      <c r="A4178" s="34"/>
      <c r="B4178" s="145"/>
      <c r="C4178" s="198" t="s">
        <v>1829</v>
      </c>
      <c r="D4178" s="198" t="s">
        <v>361</v>
      </c>
      <c r="E4178" s="199" t="s">
        <v>8378</v>
      </c>
      <c r="F4178" s="200" t="s">
        <v>8379</v>
      </c>
      <c r="G4178" s="201" t="s">
        <v>743</v>
      </c>
      <c r="H4178" s="202">
        <v>526</v>
      </c>
      <c r="I4178" s="203"/>
      <c r="J4178" s="204">
        <f>ROUND(I4178*H4178,2)</f>
        <v>0</v>
      </c>
      <c r="K4178" s="205"/>
      <c r="L4178" s="206"/>
      <c r="M4178" s="207" t="s">
        <v>3</v>
      </c>
      <c r="N4178" s="208" t="s">
        <v>44</v>
      </c>
      <c r="O4178" s="55"/>
      <c r="P4178" s="156">
        <f>O4178*H4178</f>
        <v>0</v>
      </c>
      <c r="Q4178" s="156">
        <v>6.0000000000000002E-5</v>
      </c>
      <c r="R4178" s="156">
        <f>Q4178*H4178</f>
        <v>3.1559999999999998E-2</v>
      </c>
      <c r="S4178" s="156">
        <v>0</v>
      </c>
      <c r="T4178" s="157">
        <f>S4178*H4178</f>
        <v>0</v>
      </c>
      <c r="U4178" s="34"/>
      <c r="V4178" s="34"/>
      <c r="W4178" s="34"/>
      <c r="X4178" s="34"/>
      <c r="Y4178" s="34"/>
      <c r="Z4178" s="34"/>
      <c r="AA4178" s="34"/>
      <c r="AB4178" s="34"/>
      <c r="AC4178" s="34"/>
      <c r="AD4178" s="34"/>
      <c r="AE4178" s="34"/>
      <c r="AR4178" s="158" t="s">
        <v>572</v>
      </c>
      <c r="AT4178" s="158" t="s">
        <v>361</v>
      </c>
      <c r="AU4178" s="158" t="s">
        <v>82</v>
      </c>
      <c r="AY4178" s="19" t="s">
        <v>252</v>
      </c>
      <c r="BE4178" s="159">
        <f>IF(N4178="základní",J4178,0)</f>
        <v>0</v>
      </c>
      <c r="BF4178" s="159">
        <f>IF(N4178="snížená",J4178,0)</f>
        <v>0</v>
      </c>
      <c r="BG4178" s="159">
        <f>IF(N4178="zákl. přenesená",J4178,0)</f>
        <v>0</v>
      </c>
      <c r="BH4178" s="159">
        <f>IF(N4178="sníž. přenesená",J4178,0)</f>
        <v>0</v>
      </c>
      <c r="BI4178" s="159">
        <f>IF(N4178="nulová",J4178,0)</f>
        <v>0</v>
      </c>
      <c r="BJ4178" s="19" t="s">
        <v>80</v>
      </c>
      <c r="BK4178" s="159">
        <f>ROUND(I4178*H4178,2)</f>
        <v>0</v>
      </c>
      <c r="BL4178" s="19" t="s">
        <v>406</v>
      </c>
      <c r="BM4178" s="158" t="s">
        <v>8380</v>
      </c>
    </row>
    <row r="4179" spans="1:65" s="2" customFormat="1" ht="19.5">
      <c r="A4179" s="34"/>
      <c r="B4179" s="35"/>
      <c r="C4179" s="34"/>
      <c r="D4179" s="160" t="s">
        <v>260</v>
      </c>
      <c r="E4179" s="34"/>
      <c r="F4179" s="161" t="s">
        <v>8379</v>
      </c>
      <c r="G4179" s="34"/>
      <c r="H4179" s="34"/>
      <c r="I4179" s="162"/>
      <c r="J4179" s="34"/>
      <c r="K4179" s="34"/>
      <c r="L4179" s="35"/>
      <c r="M4179" s="163"/>
      <c r="N4179" s="164"/>
      <c r="O4179" s="55"/>
      <c r="P4179" s="55"/>
      <c r="Q4179" s="55"/>
      <c r="R4179" s="55"/>
      <c r="S4179" s="55"/>
      <c r="T4179" s="56"/>
      <c r="U4179" s="34"/>
      <c r="V4179" s="34"/>
      <c r="W4179" s="34"/>
      <c r="X4179" s="34"/>
      <c r="Y4179" s="34"/>
      <c r="Z4179" s="34"/>
      <c r="AA4179" s="34"/>
      <c r="AB4179" s="34"/>
      <c r="AC4179" s="34"/>
      <c r="AD4179" s="34"/>
      <c r="AE4179" s="34"/>
      <c r="AT4179" s="19" t="s">
        <v>260</v>
      </c>
      <c r="AU4179" s="19" t="s">
        <v>82</v>
      </c>
    </row>
    <row r="4180" spans="1:65" s="2" customFormat="1" ht="24.2" customHeight="1">
      <c r="A4180" s="34"/>
      <c r="B4180" s="145"/>
      <c r="C4180" s="198" t="s">
        <v>1843</v>
      </c>
      <c r="D4180" s="198" t="s">
        <v>361</v>
      </c>
      <c r="E4180" s="199" t="s">
        <v>8381</v>
      </c>
      <c r="F4180" s="200" t="s">
        <v>8382</v>
      </c>
      <c r="G4180" s="201" t="s">
        <v>743</v>
      </c>
      <c r="H4180" s="202">
        <v>10</v>
      </c>
      <c r="I4180" s="203"/>
      <c r="J4180" s="204">
        <f>ROUND(I4180*H4180,2)</f>
        <v>0</v>
      </c>
      <c r="K4180" s="205"/>
      <c r="L4180" s="206"/>
      <c r="M4180" s="207" t="s">
        <v>3</v>
      </c>
      <c r="N4180" s="208" t="s">
        <v>44</v>
      </c>
      <c r="O4180" s="55"/>
      <c r="P4180" s="156">
        <f>O4180*H4180</f>
        <v>0</v>
      </c>
      <c r="Q4180" s="156">
        <v>6.0000000000000002E-5</v>
      </c>
      <c r="R4180" s="156">
        <f>Q4180*H4180</f>
        <v>6.0000000000000006E-4</v>
      </c>
      <c r="S4180" s="156">
        <v>0</v>
      </c>
      <c r="T4180" s="157">
        <f>S4180*H4180</f>
        <v>0</v>
      </c>
      <c r="U4180" s="34"/>
      <c r="V4180" s="34"/>
      <c r="W4180" s="34"/>
      <c r="X4180" s="34"/>
      <c r="Y4180" s="34"/>
      <c r="Z4180" s="34"/>
      <c r="AA4180" s="34"/>
      <c r="AB4180" s="34"/>
      <c r="AC4180" s="34"/>
      <c r="AD4180" s="34"/>
      <c r="AE4180" s="34"/>
      <c r="AR4180" s="158" t="s">
        <v>572</v>
      </c>
      <c r="AT4180" s="158" t="s">
        <v>361</v>
      </c>
      <c r="AU4180" s="158" t="s">
        <v>82</v>
      </c>
      <c r="AY4180" s="19" t="s">
        <v>252</v>
      </c>
      <c r="BE4180" s="159">
        <f>IF(N4180="základní",J4180,0)</f>
        <v>0</v>
      </c>
      <c r="BF4180" s="159">
        <f>IF(N4180="snížená",J4180,0)</f>
        <v>0</v>
      </c>
      <c r="BG4180" s="159">
        <f>IF(N4180="zákl. přenesená",J4180,0)</f>
        <v>0</v>
      </c>
      <c r="BH4180" s="159">
        <f>IF(N4180="sníž. přenesená",J4180,0)</f>
        <v>0</v>
      </c>
      <c r="BI4180" s="159">
        <f>IF(N4180="nulová",J4180,0)</f>
        <v>0</v>
      </c>
      <c r="BJ4180" s="19" t="s">
        <v>80</v>
      </c>
      <c r="BK4180" s="159">
        <f>ROUND(I4180*H4180,2)</f>
        <v>0</v>
      </c>
      <c r="BL4180" s="19" t="s">
        <v>406</v>
      </c>
      <c r="BM4180" s="158" t="s">
        <v>8383</v>
      </c>
    </row>
    <row r="4181" spans="1:65" s="2" customFormat="1" ht="19.5">
      <c r="A4181" s="34"/>
      <c r="B4181" s="35"/>
      <c r="C4181" s="34"/>
      <c r="D4181" s="160" t="s">
        <v>260</v>
      </c>
      <c r="E4181" s="34"/>
      <c r="F4181" s="161" t="s">
        <v>8382</v>
      </c>
      <c r="G4181" s="34"/>
      <c r="H4181" s="34"/>
      <c r="I4181" s="162"/>
      <c r="J4181" s="34"/>
      <c r="K4181" s="34"/>
      <c r="L4181" s="35"/>
      <c r="M4181" s="163"/>
      <c r="N4181" s="164"/>
      <c r="O4181" s="55"/>
      <c r="P4181" s="55"/>
      <c r="Q4181" s="55"/>
      <c r="R4181" s="55"/>
      <c r="S4181" s="55"/>
      <c r="T4181" s="56"/>
      <c r="U4181" s="34"/>
      <c r="V4181" s="34"/>
      <c r="W4181" s="34"/>
      <c r="X4181" s="34"/>
      <c r="Y4181" s="34"/>
      <c r="Z4181" s="34"/>
      <c r="AA4181" s="34"/>
      <c r="AB4181" s="34"/>
      <c r="AC4181" s="34"/>
      <c r="AD4181" s="34"/>
      <c r="AE4181" s="34"/>
      <c r="AT4181" s="19" t="s">
        <v>260</v>
      </c>
      <c r="AU4181" s="19" t="s">
        <v>82</v>
      </c>
    </row>
    <row r="4182" spans="1:65" s="2" customFormat="1" ht="16.5" customHeight="1">
      <c r="A4182" s="34"/>
      <c r="B4182" s="145"/>
      <c r="C4182" s="198" t="s">
        <v>1851</v>
      </c>
      <c r="D4182" s="198" t="s">
        <v>361</v>
      </c>
      <c r="E4182" s="199" t="s">
        <v>8384</v>
      </c>
      <c r="F4182" s="200" t="s">
        <v>8385</v>
      </c>
      <c r="G4182" s="201" t="s">
        <v>8386</v>
      </c>
      <c r="H4182" s="202">
        <v>1</v>
      </c>
      <c r="I4182" s="203"/>
      <c r="J4182" s="204">
        <f>ROUND(I4182*H4182,2)</f>
        <v>0</v>
      </c>
      <c r="K4182" s="205"/>
      <c r="L4182" s="206"/>
      <c r="M4182" s="207" t="s">
        <v>3</v>
      </c>
      <c r="N4182" s="208" t="s">
        <v>44</v>
      </c>
      <c r="O4182" s="55"/>
      <c r="P4182" s="156">
        <f>O4182*H4182</f>
        <v>0</v>
      </c>
      <c r="Q4182" s="156">
        <v>0</v>
      </c>
      <c r="R4182" s="156">
        <f>Q4182*H4182</f>
        <v>0</v>
      </c>
      <c r="S4182" s="156">
        <v>0</v>
      </c>
      <c r="T4182" s="157">
        <f>S4182*H4182</f>
        <v>0</v>
      </c>
      <c r="U4182" s="34"/>
      <c r="V4182" s="34"/>
      <c r="W4182" s="34"/>
      <c r="X4182" s="34"/>
      <c r="Y4182" s="34"/>
      <c r="Z4182" s="34"/>
      <c r="AA4182" s="34"/>
      <c r="AB4182" s="34"/>
      <c r="AC4182" s="34"/>
      <c r="AD4182" s="34"/>
      <c r="AE4182" s="34"/>
      <c r="AR4182" s="158" t="s">
        <v>2840</v>
      </c>
      <c r="AT4182" s="158" t="s">
        <v>361</v>
      </c>
      <c r="AU4182" s="158" t="s">
        <v>82</v>
      </c>
      <c r="AY4182" s="19" t="s">
        <v>252</v>
      </c>
      <c r="BE4182" s="159">
        <f>IF(N4182="základní",J4182,0)</f>
        <v>0</v>
      </c>
      <c r="BF4182" s="159">
        <f>IF(N4182="snížená",J4182,0)</f>
        <v>0</v>
      </c>
      <c r="BG4182" s="159">
        <f>IF(N4182="zákl. přenesená",J4182,0)</f>
        <v>0</v>
      </c>
      <c r="BH4182" s="159">
        <f>IF(N4182="sníž. přenesená",J4182,0)</f>
        <v>0</v>
      </c>
      <c r="BI4182" s="159">
        <f>IF(N4182="nulová",J4182,0)</f>
        <v>0</v>
      </c>
      <c r="BJ4182" s="19" t="s">
        <v>80</v>
      </c>
      <c r="BK4182" s="159">
        <f>ROUND(I4182*H4182,2)</f>
        <v>0</v>
      </c>
      <c r="BL4182" s="19" t="s">
        <v>940</v>
      </c>
      <c r="BM4182" s="158" t="s">
        <v>8387</v>
      </c>
    </row>
    <row r="4183" spans="1:65" s="2" customFormat="1" ht="19.5">
      <c r="A4183" s="34"/>
      <c r="B4183" s="35"/>
      <c r="C4183" s="34"/>
      <c r="D4183" s="160" t="s">
        <v>260</v>
      </c>
      <c r="E4183" s="34"/>
      <c r="F4183" s="161" t="s">
        <v>8388</v>
      </c>
      <c r="G4183" s="34"/>
      <c r="H4183" s="34"/>
      <c r="I4183" s="162"/>
      <c r="J4183" s="34"/>
      <c r="K4183" s="34"/>
      <c r="L4183" s="35"/>
      <c r="M4183" s="163"/>
      <c r="N4183" s="164"/>
      <c r="O4183" s="55"/>
      <c r="P4183" s="55"/>
      <c r="Q4183" s="55"/>
      <c r="R4183" s="55"/>
      <c r="S4183" s="55"/>
      <c r="T4183" s="56"/>
      <c r="U4183" s="34"/>
      <c r="V4183" s="34"/>
      <c r="W4183" s="34"/>
      <c r="X4183" s="34"/>
      <c r="Y4183" s="34"/>
      <c r="Z4183" s="34"/>
      <c r="AA4183" s="34"/>
      <c r="AB4183" s="34"/>
      <c r="AC4183" s="34"/>
      <c r="AD4183" s="34"/>
      <c r="AE4183" s="34"/>
      <c r="AT4183" s="19" t="s">
        <v>260</v>
      </c>
      <c r="AU4183" s="19" t="s">
        <v>82</v>
      </c>
    </row>
    <row r="4184" spans="1:65" s="2" customFormat="1" ht="234">
      <c r="A4184" s="34"/>
      <c r="B4184" s="35"/>
      <c r="C4184" s="34"/>
      <c r="D4184" s="160" t="s">
        <v>2284</v>
      </c>
      <c r="E4184" s="34"/>
      <c r="F4184" s="211" t="s">
        <v>8389</v>
      </c>
      <c r="G4184" s="34"/>
      <c r="H4184" s="34"/>
      <c r="I4184" s="162"/>
      <c r="J4184" s="34"/>
      <c r="K4184" s="34"/>
      <c r="L4184" s="35"/>
      <c r="M4184" s="163"/>
      <c r="N4184" s="164"/>
      <c r="O4184" s="55"/>
      <c r="P4184" s="55"/>
      <c r="Q4184" s="55"/>
      <c r="R4184" s="55"/>
      <c r="S4184" s="55"/>
      <c r="T4184" s="56"/>
      <c r="U4184" s="34"/>
      <c r="V4184" s="34"/>
      <c r="W4184" s="34"/>
      <c r="X4184" s="34"/>
      <c r="Y4184" s="34"/>
      <c r="Z4184" s="34"/>
      <c r="AA4184" s="34"/>
      <c r="AB4184" s="34"/>
      <c r="AC4184" s="34"/>
      <c r="AD4184" s="34"/>
      <c r="AE4184" s="34"/>
      <c r="AT4184" s="19" t="s">
        <v>2284</v>
      </c>
      <c r="AU4184" s="19" t="s">
        <v>82</v>
      </c>
    </row>
    <row r="4185" spans="1:65" s="2" customFormat="1" ht="16.5" customHeight="1">
      <c r="A4185" s="34"/>
      <c r="B4185" s="145"/>
      <c r="C4185" s="146" t="s">
        <v>1859</v>
      </c>
      <c r="D4185" s="146" t="s">
        <v>254</v>
      </c>
      <c r="E4185" s="147" t="s">
        <v>8390</v>
      </c>
      <c r="F4185" s="148" t="s">
        <v>8391</v>
      </c>
      <c r="G4185" s="149" t="s">
        <v>743</v>
      </c>
      <c r="H4185" s="150">
        <v>9</v>
      </c>
      <c r="I4185" s="151"/>
      <c r="J4185" s="152">
        <f>ROUND(I4185*H4185,2)</f>
        <v>0</v>
      </c>
      <c r="K4185" s="153"/>
      <c r="L4185" s="35"/>
      <c r="M4185" s="154" t="s">
        <v>3</v>
      </c>
      <c r="N4185" s="155" t="s">
        <v>44</v>
      </c>
      <c r="O4185" s="55"/>
      <c r="P4185" s="156">
        <f>O4185*H4185</f>
        <v>0</v>
      </c>
      <c r="Q4185" s="156">
        <v>0</v>
      </c>
      <c r="R4185" s="156">
        <f>Q4185*H4185</f>
        <v>0</v>
      </c>
      <c r="S4185" s="156">
        <v>0</v>
      </c>
      <c r="T4185" s="157">
        <f>S4185*H4185</f>
        <v>0</v>
      </c>
      <c r="U4185" s="34"/>
      <c r="V4185" s="34"/>
      <c r="W4185" s="34"/>
      <c r="X4185" s="34"/>
      <c r="Y4185" s="34"/>
      <c r="Z4185" s="34"/>
      <c r="AA4185" s="34"/>
      <c r="AB4185" s="34"/>
      <c r="AC4185" s="34"/>
      <c r="AD4185" s="34"/>
      <c r="AE4185" s="34"/>
      <c r="AR4185" s="158" t="s">
        <v>406</v>
      </c>
      <c r="AT4185" s="158" t="s">
        <v>254</v>
      </c>
      <c r="AU4185" s="158" t="s">
        <v>82</v>
      </c>
      <c r="AY4185" s="19" t="s">
        <v>252</v>
      </c>
      <c r="BE4185" s="159">
        <f>IF(N4185="základní",J4185,0)</f>
        <v>0</v>
      </c>
      <c r="BF4185" s="159">
        <f>IF(N4185="snížená",J4185,0)</f>
        <v>0</v>
      </c>
      <c r="BG4185" s="159">
        <f>IF(N4185="zákl. přenesená",J4185,0)</f>
        <v>0</v>
      </c>
      <c r="BH4185" s="159">
        <f>IF(N4185="sníž. přenesená",J4185,0)</f>
        <v>0</v>
      </c>
      <c r="BI4185" s="159">
        <f>IF(N4185="nulová",J4185,0)</f>
        <v>0</v>
      </c>
      <c r="BJ4185" s="19" t="s">
        <v>80</v>
      </c>
      <c r="BK4185" s="159">
        <f>ROUND(I4185*H4185,2)</f>
        <v>0</v>
      </c>
      <c r="BL4185" s="19" t="s">
        <v>406</v>
      </c>
      <c r="BM4185" s="158" t="s">
        <v>8392</v>
      </c>
    </row>
    <row r="4186" spans="1:65" s="2" customFormat="1" ht="19.5">
      <c r="A4186" s="34"/>
      <c r="B4186" s="35"/>
      <c r="C4186" s="34"/>
      <c r="D4186" s="160" t="s">
        <v>260</v>
      </c>
      <c r="E4186" s="34"/>
      <c r="F4186" s="161" t="s">
        <v>8393</v>
      </c>
      <c r="G4186" s="34"/>
      <c r="H4186" s="34"/>
      <c r="I4186" s="162"/>
      <c r="J4186" s="34"/>
      <c r="K4186" s="34"/>
      <c r="L4186" s="35"/>
      <c r="M4186" s="163"/>
      <c r="N4186" s="164"/>
      <c r="O4186" s="55"/>
      <c r="P4186" s="55"/>
      <c r="Q4186" s="55"/>
      <c r="R4186" s="55"/>
      <c r="S4186" s="55"/>
      <c r="T4186" s="56"/>
      <c r="U4186" s="34"/>
      <c r="V4186" s="34"/>
      <c r="W4186" s="34"/>
      <c r="X4186" s="34"/>
      <c r="Y4186" s="34"/>
      <c r="Z4186" s="34"/>
      <c r="AA4186" s="34"/>
      <c r="AB4186" s="34"/>
      <c r="AC4186" s="34"/>
      <c r="AD4186" s="34"/>
      <c r="AE4186" s="34"/>
      <c r="AT4186" s="19" t="s">
        <v>260</v>
      </c>
      <c r="AU4186" s="19" t="s">
        <v>82</v>
      </c>
    </row>
    <row r="4187" spans="1:65" s="2" customFormat="1" ht="11.25">
      <c r="A4187" s="34"/>
      <c r="B4187" s="35"/>
      <c r="C4187" s="34"/>
      <c r="D4187" s="165" t="s">
        <v>262</v>
      </c>
      <c r="E4187" s="34"/>
      <c r="F4187" s="166" t="s">
        <v>8394</v>
      </c>
      <c r="G4187" s="34"/>
      <c r="H4187" s="34"/>
      <c r="I4187" s="162"/>
      <c r="J4187" s="34"/>
      <c r="K4187" s="34"/>
      <c r="L4187" s="35"/>
      <c r="M4187" s="163"/>
      <c r="N4187" s="164"/>
      <c r="O4187" s="55"/>
      <c r="P4187" s="55"/>
      <c r="Q4187" s="55"/>
      <c r="R4187" s="55"/>
      <c r="S4187" s="55"/>
      <c r="T4187" s="56"/>
      <c r="U4187" s="34"/>
      <c r="V4187" s="34"/>
      <c r="W4187" s="34"/>
      <c r="X4187" s="34"/>
      <c r="Y4187" s="34"/>
      <c r="Z4187" s="34"/>
      <c r="AA4187" s="34"/>
      <c r="AB4187" s="34"/>
      <c r="AC4187" s="34"/>
      <c r="AD4187" s="34"/>
      <c r="AE4187" s="34"/>
      <c r="AT4187" s="19" t="s">
        <v>262</v>
      </c>
      <c r="AU4187" s="19" t="s">
        <v>82</v>
      </c>
    </row>
    <row r="4188" spans="1:65" s="13" customFormat="1" ht="11.25">
      <c r="B4188" s="167"/>
      <c r="D4188" s="160" t="s">
        <v>264</v>
      </c>
      <c r="E4188" s="168" t="s">
        <v>3</v>
      </c>
      <c r="F4188" s="169" t="s">
        <v>8395</v>
      </c>
      <c r="H4188" s="168" t="s">
        <v>3</v>
      </c>
      <c r="I4188" s="170"/>
      <c r="L4188" s="167"/>
      <c r="M4188" s="171"/>
      <c r="N4188" s="172"/>
      <c r="O4188" s="172"/>
      <c r="P4188" s="172"/>
      <c r="Q4188" s="172"/>
      <c r="R4188" s="172"/>
      <c r="S4188" s="172"/>
      <c r="T4188" s="173"/>
      <c r="AT4188" s="168" t="s">
        <v>264</v>
      </c>
      <c r="AU4188" s="168" t="s">
        <v>82</v>
      </c>
      <c r="AV4188" s="13" t="s">
        <v>80</v>
      </c>
      <c r="AW4188" s="13" t="s">
        <v>34</v>
      </c>
      <c r="AX4188" s="13" t="s">
        <v>73</v>
      </c>
      <c r="AY4188" s="168" t="s">
        <v>252</v>
      </c>
    </row>
    <row r="4189" spans="1:65" s="14" customFormat="1" ht="11.25">
      <c r="B4189" s="174"/>
      <c r="D4189" s="160" t="s">
        <v>264</v>
      </c>
      <c r="E4189" s="175" t="s">
        <v>3</v>
      </c>
      <c r="F4189" s="176" t="s">
        <v>80</v>
      </c>
      <c r="H4189" s="177">
        <v>1</v>
      </c>
      <c r="I4189" s="178"/>
      <c r="L4189" s="174"/>
      <c r="M4189" s="179"/>
      <c r="N4189" s="180"/>
      <c r="O4189" s="180"/>
      <c r="P4189" s="180"/>
      <c r="Q4189" s="180"/>
      <c r="R4189" s="180"/>
      <c r="S4189" s="180"/>
      <c r="T4189" s="181"/>
      <c r="AT4189" s="175" t="s">
        <v>264</v>
      </c>
      <c r="AU4189" s="175" t="s">
        <v>82</v>
      </c>
      <c r="AV4189" s="14" t="s">
        <v>82</v>
      </c>
      <c r="AW4189" s="14" t="s">
        <v>34</v>
      </c>
      <c r="AX4189" s="14" t="s">
        <v>73</v>
      </c>
      <c r="AY4189" s="175" t="s">
        <v>252</v>
      </c>
    </row>
    <row r="4190" spans="1:65" s="13" customFormat="1" ht="11.25">
      <c r="B4190" s="167"/>
      <c r="D4190" s="160" t="s">
        <v>264</v>
      </c>
      <c r="E4190" s="168" t="s">
        <v>3</v>
      </c>
      <c r="F4190" s="169" t="s">
        <v>8298</v>
      </c>
      <c r="H4190" s="168" t="s">
        <v>3</v>
      </c>
      <c r="I4190" s="170"/>
      <c r="L4190" s="167"/>
      <c r="M4190" s="171"/>
      <c r="N4190" s="172"/>
      <c r="O4190" s="172"/>
      <c r="P4190" s="172"/>
      <c r="Q4190" s="172"/>
      <c r="R4190" s="172"/>
      <c r="S4190" s="172"/>
      <c r="T4190" s="173"/>
      <c r="AT4190" s="168" t="s">
        <v>264</v>
      </c>
      <c r="AU4190" s="168" t="s">
        <v>82</v>
      </c>
      <c r="AV4190" s="13" t="s">
        <v>80</v>
      </c>
      <c r="AW4190" s="13" t="s">
        <v>34</v>
      </c>
      <c r="AX4190" s="13" t="s">
        <v>73</v>
      </c>
      <c r="AY4190" s="168" t="s">
        <v>252</v>
      </c>
    </row>
    <row r="4191" spans="1:65" s="14" customFormat="1" ht="11.25">
      <c r="B4191" s="174"/>
      <c r="D4191" s="160" t="s">
        <v>264</v>
      </c>
      <c r="E4191" s="175" t="s">
        <v>3</v>
      </c>
      <c r="F4191" s="176" t="s">
        <v>80</v>
      </c>
      <c r="H4191" s="177">
        <v>1</v>
      </c>
      <c r="I4191" s="178"/>
      <c r="L4191" s="174"/>
      <c r="M4191" s="179"/>
      <c r="N4191" s="180"/>
      <c r="O4191" s="180"/>
      <c r="P4191" s="180"/>
      <c r="Q4191" s="180"/>
      <c r="R4191" s="180"/>
      <c r="S4191" s="180"/>
      <c r="T4191" s="181"/>
      <c r="AT4191" s="175" t="s">
        <v>264</v>
      </c>
      <c r="AU4191" s="175" t="s">
        <v>82</v>
      </c>
      <c r="AV4191" s="14" t="s">
        <v>82</v>
      </c>
      <c r="AW4191" s="14" t="s">
        <v>34</v>
      </c>
      <c r="AX4191" s="14" t="s">
        <v>73</v>
      </c>
      <c r="AY4191" s="175" t="s">
        <v>252</v>
      </c>
    </row>
    <row r="4192" spans="1:65" s="13" customFormat="1" ht="11.25">
      <c r="B4192" s="167"/>
      <c r="D4192" s="160" t="s">
        <v>264</v>
      </c>
      <c r="E4192" s="168" t="s">
        <v>3</v>
      </c>
      <c r="F4192" s="169" t="s">
        <v>8298</v>
      </c>
      <c r="H4192" s="168" t="s">
        <v>3</v>
      </c>
      <c r="I4192" s="170"/>
      <c r="L4192" s="167"/>
      <c r="M4192" s="171"/>
      <c r="N4192" s="172"/>
      <c r="O4192" s="172"/>
      <c r="P4192" s="172"/>
      <c r="Q4192" s="172"/>
      <c r="R4192" s="172"/>
      <c r="S4192" s="172"/>
      <c r="T4192" s="173"/>
      <c r="AT4192" s="168" t="s">
        <v>264</v>
      </c>
      <c r="AU4192" s="168" t="s">
        <v>82</v>
      </c>
      <c r="AV4192" s="13" t="s">
        <v>80</v>
      </c>
      <c r="AW4192" s="13" t="s">
        <v>34</v>
      </c>
      <c r="AX4192" s="13" t="s">
        <v>73</v>
      </c>
      <c r="AY4192" s="168" t="s">
        <v>252</v>
      </c>
    </row>
    <row r="4193" spans="1:65" s="14" customFormat="1" ht="11.25">
      <c r="B4193" s="174"/>
      <c r="D4193" s="160" t="s">
        <v>264</v>
      </c>
      <c r="E4193" s="175" t="s">
        <v>3</v>
      </c>
      <c r="F4193" s="176" t="s">
        <v>80</v>
      </c>
      <c r="H4193" s="177">
        <v>1</v>
      </c>
      <c r="I4193" s="178"/>
      <c r="L4193" s="174"/>
      <c r="M4193" s="179"/>
      <c r="N4193" s="180"/>
      <c r="O4193" s="180"/>
      <c r="P4193" s="180"/>
      <c r="Q4193" s="180"/>
      <c r="R4193" s="180"/>
      <c r="S4193" s="180"/>
      <c r="T4193" s="181"/>
      <c r="AT4193" s="175" t="s">
        <v>264</v>
      </c>
      <c r="AU4193" s="175" t="s">
        <v>82</v>
      </c>
      <c r="AV4193" s="14" t="s">
        <v>82</v>
      </c>
      <c r="AW4193" s="14" t="s">
        <v>34</v>
      </c>
      <c r="AX4193" s="14" t="s">
        <v>73</v>
      </c>
      <c r="AY4193" s="175" t="s">
        <v>252</v>
      </c>
    </row>
    <row r="4194" spans="1:65" s="13" customFormat="1" ht="11.25">
      <c r="B4194" s="167"/>
      <c r="D4194" s="160" t="s">
        <v>264</v>
      </c>
      <c r="E4194" s="168" t="s">
        <v>3</v>
      </c>
      <c r="F4194" s="169" t="s">
        <v>8298</v>
      </c>
      <c r="H4194" s="168" t="s">
        <v>3</v>
      </c>
      <c r="I4194" s="170"/>
      <c r="L4194" s="167"/>
      <c r="M4194" s="171"/>
      <c r="N4194" s="172"/>
      <c r="O4194" s="172"/>
      <c r="P4194" s="172"/>
      <c r="Q4194" s="172"/>
      <c r="R4194" s="172"/>
      <c r="S4194" s="172"/>
      <c r="T4194" s="173"/>
      <c r="AT4194" s="168" t="s">
        <v>264</v>
      </c>
      <c r="AU4194" s="168" t="s">
        <v>82</v>
      </c>
      <c r="AV4194" s="13" t="s">
        <v>80</v>
      </c>
      <c r="AW4194" s="13" t="s">
        <v>34</v>
      </c>
      <c r="AX4194" s="13" t="s">
        <v>73</v>
      </c>
      <c r="AY4194" s="168" t="s">
        <v>252</v>
      </c>
    </row>
    <row r="4195" spans="1:65" s="14" customFormat="1" ht="11.25">
      <c r="B4195" s="174"/>
      <c r="D4195" s="160" t="s">
        <v>264</v>
      </c>
      <c r="E4195" s="175" t="s">
        <v>3</v>
      </c>
      <c r="F4195" s="176" t="s">
        <v>80</v>
      </c>
      <c r="H4195" s="177">
        <v>1</v>
      </c>
      <c r="I4195" s="178"/>
      <c r="L4195" s="174"/>
      <c r="M4195" s="179"/>
      <c r="N4195" s="180"/>
      <c r="O4195" s="180"/>
      <c r="P4195" s="180"/>
      <c r="Q4195" s="180"/>
      <c r="R4195" s="180"/>
      <c r="S4195" s="180"/>
      <c r="T4195" s="181"/>
      <c r="AT4195" s="175" t="s">
        <v>264</v>
      </c>
      <c r="AU4195" s="175" t="s">
        <v>82</v>
      </c>
      <c r="AV4195" s="14" t="s">
        <v>82</v>
      </c>
      <c r="AW4195" s="14" t="s">
        <v>34</v>
      </c>
      <c r="AX4195" s="14" t="s">
        <v>73</v>
      </c>
      <c r="AY4195" s="175" t="s">
        <v>252</v>
      </c>
    </row>
    <row r="4196" spans="1:65" s="13" customFormat="1" ht="11.25">
      <c r="B4196" s="167"/>
      <c r="D4196" s="160" t="s">
        <v>264</v>
      </c>
      <c r="E4196" s="168" t="s">
        <v>3</v>
      </c>
      <c r="F4196" s="169" t="s">
        <v>8298</v>
      </c>
      <c r="H4196" s="168" t="s">
        <v>3</v>
      </c>
      <c r="I4196" s="170"/>
      <c r="L4196" s="167"/>
      <c r="M4196" s="171"/>
      <c r="N4196" s="172"/>
      <c r="O4196" s="172"/>
      <c r="P4196" s="172"/>
      <c r="Q4196" s="172"/>
      <c r="R4196" s="172"/>
      <c r="S4196" s="172"/>
      <c r="T4196" s="173"/>
      <c r="AT4196" s="168" t="s">
        <v>264</v>
      </c>
      <c r="AU4196" s="168" t="s">
        <v>82</v>
      </c>
      <c r="AV4196" s="13" t="s">
        <v>80</v>
      </c>
      <c r="AW4196" s="13" t="s">
        <v>34</v>
      </c>
      <c r="AX4196" s="13" t="s">
        <v>73</v>
      </c>
      <c r="AY4196" s="168" t="s">
        <v>252</v>
      </c>
    </row>
    <row r="4197" spans="1:65" s="14" customFormat="1" ht="11.25">
      <c r="B4197" s="174"/>
      <c r="D4197" s="160" t="s">
        <v>264</v>
      </c>
      <c r="E4197" s="175" t="s">
        <v>3</v>
      </c>
      <c r="F4197" s="176" t="s">
        <v>80</v>
      </c>
      <c r="H4197" s="177">
        <v>1</v>
      </c>
      <c r="I4197" s="178"/>
      <c r="L4197" s="174"/>
      <c r="M4197" s="179"/>
      <c r="N4197" s="180"/>
      <c r="O4197" s="180"/>
      <c r="P4197" s="180"/>
      <c r="Q4197" s="180"/>
      <c r="R4197" s="180"/>
      <c r="S4197" s="180"/>
      <c r="T4197" s="181"/>
      <c r="AT4197" s="175" t="s">
        <v>264</v>
      </c>
      <c r="AU4197" s="175" t="s">
        <v>82</v>
      </c>
      <c r="AV4197" s="14" t="s">
        <v>82</v>
      </c>
      <c r="AW4197" s="14" t="s">
        <v>34</v>
      </c>
      <c r="AX4197" s="14" t="s">
        <v>73</v>
      </c>
      <c r="AY4197" s="175" t="s">
        <v>252</v>
      </c>
    </row>
    <row r="4198" spans="1:65" s="13" customFormat="1" ht="11.25">
      <c r="B4198" s="167"/>
      <c r="D4198" s="160" t="s">
        <v>264</v>
      </c>
      <c r="E4198" s="168" t="s">
        <v>3</v>
      </c>
      <c r="F4198" s="169" t="s">
        <v>8396</v>
      </c>
      <c r="H4198" s="168" t="s">
        <v>3</v>
      </c>
      <c r="I4198" s="170"/>
      <c r="L4198" s="167"/>
      <c r="M4198" s="171"/>
      <c r="N4198" s="172"/>
      <c r="O4198" s="172"/>
      <c r="P4198" s="172"/>
      <c r="Q4198" s="172"/>
      <c r="R4198" s="172"/>
      <c r="S4198" s="172"/>
      <c r="T4198" s="173"/>
      <c r="AT4198" s="168" t="s">
        <v>264</v>
      </c>
      <c r="AU4198" s="168" t="s">
        <v>82</v>
      </c>
      <c r="AV4198" s="13" t="s">
        <v>80</v>
      </c>
      <c r="AW4198" s="13" t="s">
        <v>34</v>
      </c>
      <c r="AX4198" s="13" t="s">
        <v>73</v>
      </c>
      <c r="AY4198" s="168" t="s">
        <v>252</v>
      </c>
    </row>
    <row r="4199" spans="1:65" s="14" customFormat="1" ht="11.25">
      <c r="B4199" s="174"/>
      <c r="D4199" s="160" t="s">
        <v>264</v>
      </c>
      <c r="E4199" s="175" t="s">
        <v>3</v>
      </c>
      <c r="F4199" s="176" t="s">
        <v>80</v>
      </c>
      <c r="H4199" s="177">
        <v>1</v>
      </c>
      <c r="I4199" s="178"/>
      <c r="L4199" s="174"/>
      <c r="M4199" s="179"/>
      <c r="N4199" s="180"/>
      <c r="O4199" s="180"/>
      <c r="P4199" s="180"/>
      <c r="Q4199" s="180"/>
      <c r="R4199" s="180"/>
      <c r="S4199" s="180"/>
      <c r="T4199" s="181"/>
      <c r="AT4199" s="175" t="s">
        <v>264</v>
      </c>
      <c r="AU4199" s="175" t="s">
        <v>82</v>
      </c>
      <c r="AV4199" s="14" t="s">
        <v>82</v>
      </c>
      <c r="AW4199" s="14" t="s">
        <v>34</v>
      </c>
      <c r="AX4199" s="14" t="s">
        <v>73</v>
      </c>
      <c r="AY4199" s="175" t="s">
        <v>252</v>
      </c>
    </row>
    <row r="4200" spans="1:65" s="13" customFormat="1" ht="11.25">
      <c r="B4200" s="167"/>
      <c r="D4200" s="160" t="s">
        <v>264</v>
      </c>
      <c r="E4200" s="168" t="s">
        <v>3</v>
      </c>
      <c r="F4200" s="169" t="s">
        <v>8397</v>
      </c>
      <c r="H4200" s="168" t="s">
        <v>3</v>
      </c>
      <c r="I4200" s="170"/>
      <c r="L4200" s="167"/>
      <c r="M4200" s="171"/>
      <c r="N4200" s="172"/>
      <c r="O4200" s="172"/>
      <c r="P4200" s="172"/>
      <c r="Q4200" s="172"/>
      <c r="R4200" s="172"/>
      <c r="S4200" s="172"/>
      <c r="T4200" s="173"/>
      <c r="AT4200" s="168" t="s">
        <v>264</v>
      </c>
      <c r="AU4200" s="168" t="s">
        <v>82</v>
      </c>
      <c r="AV4200" s="13" t="s">
        <v>80</v>
      </c>
      <c r="AW4200" s="13" t="s">
        <v>34</v>
      </c>
      <c r="AX4200" s="13" t="s">
        <v>73</v>
      </c>
      <c r="AY4200" s="168" t="s">
        <v>252</v>
      </c>
    </row>
    <row r="4201" spans="1:65" s="14" customFormat="1" ht="11.25">
      <c r="B4201" s="174"/>
      <c r="D4201" s="160" t="s">
        <v>264</v>
      </c>
      <c r="E4201" s="175" t="s">
        <v>3</v>
      </c>
      <c r="F4201" s="176" t="s">
        <v>80</v>
      </c>
      <c r="H4201" s="177">
        <v>1</v>
      </c>
      <c r="I4201" s="178"/>
      <c r="L4201" s="174"/>
      <c r="M4201" s="179"/>
      <c r="N4201" s="180"/>
      <c r="O4201" s="180"/>
      <c r="P4201" s="180"/>
      <c r="Q4201" s="180"/>
      <c r="R4201" s="180"/>
      <c r="S4201" s="180"/>
      <c r="T4201" s="181"/>
      <c r="AT4201" s="175" t="s">
        <v>264</v>
      </c>
      <c r="AU4201" s="175" t="s">
        <v>82</v>
      </c>
      <c r="AV4201" s="14" t="s">
        <v>82</v>
      </c>
      <c r="AW4201" s="14" t="s">
        <v>34</v>
      </c>
      <c r="AX4201" s="14" t="s">
        <v>73</v>
      </c>
      <c r="AY4201" s="175" t="s">
        <v>252</v>
      </c>
    </row>
    <row r="4202" spans="1:65" s="13" customFormat="1" ht="11.25">
      <c r="B4202" s="167"/>
      <c r="D4202" s="160" t="s">
        <v>264</v>
      </c>
      <c r="E4202" s="168" t="s">
        <v>3</v>
      </c>
      <c r="F4202" s="169" t="s">
        <v>8398</v>
      </c>
      <c r="H4202" s="168" t="s">
        <v>3</v>
      </c>
      <c r="I4202" s="170"/>
      <c r="L4202" s="167"/>
      <c r="M4202" s="171"/>
      <c r="N4202" s="172"/>
      <c r="O4202" s="172"/>
      <c r="P4202" s="172"/>
      <c r="Q4202" s="172"/>
      <c r="R4202" s="172"/>
      <c r="S4202" s="172"/>
      <c r="T4202" s="173"/>
      <c r="AT4202" s="168" t="s">
        <v>264</v>
      </c>
      <c r="AU4202" s="168" t="s">
        <v>82</v>
      </c>
      <c r="AV4202" s="13" t="s">
        <v>80</v>
      </c>
      <c r="AW4202" s="13" t="s">
        <v>34</v>
      </c>
      <c r="AX4202" s="13" t="s">
        <v>73</v>
      </c>
      <c r="AY4202" s="168" t="s">
        <v>252</v>
      </c>
    </row>
    <row r="4203" spans="1:65" s="14" customFormat="1" ht="11.25">
      <c r="B4203" s="174"/>
      <c r="D4203" s="160" t="s">
        <v>264</v>
      </c>
      <c r="E4203" s="175" t="s">
        <v>3</v>
      </c>
      <c r="F4203" s="176" t="s">
        <v>80</v>
      </c>
      <c r="H4203" s="177">
        <v>1</v>
      </c>
      <c r="I4203" s="178"/>
      <c r="L4203" s="174"/>
      <c r="M4203" s="179"/>
      <c r="N4203" s="180"/>
      <c r="O4203" s="180"/>
      <c r="P4203" s="180"/>
      <c r="Q4203" s="180"/>
      <c r="R4203" s="180"/>
      <c r="S4203" s="180"/>
      <c r="T4203" s="181"/>
      <c r="AT4203" s="175" t="s">
        <v>264</v>
      </c>
      <c r="AU4203" s="175" t="s">
        <v>82</v>
      </c>
      <c r="AV4203" s="14" t="s">
        <v>82</v>
      </c>
      <c r="AW4203" s="14" t="s">
        <v>34</v>
      </c>
      <c r="AX4203" s="14" t="s">
        <v>73</v>
      </c>
      <c r="AY4203" s="175" t="s">
        <v>252</v>
      </c>
    </row>
    <row r="4204" spans="1:65" s="13" customFormat="1" ht="11.25">
      <c r="B4204" s="167"/>
      <c r="D4204" s="160" t="s">
        <v>264</v>
      </c>
      <c r="E4204" s="168" t="s">
        <v>3</v>
      </c>
      <c r="F4204" s="169" t="s">
        <v>8398</v>
      </c>
      <c r="H4204" s="168" t="s">
        <v>3</v>
      </c>
      <c r="I4204" s="170"/>
      <c r="L4204" s="167"/>
      <c r="M4204" s="171"/>
      <c r="N4204" s="172"/>
      <c r="O4204" s="172"/>
      <c r="P4204" s="172"/>
      <c r="Q4204" s="172"/>
      <c r="R4204" s="172"/>
      <c r="S4204" s="172"/>
      <c r="T4204" s="173"/>
      <c r="AT4204" s="168" t="s">
        <v>264</v>
      </c>
      <c r="AU4204" s="168" t="s">
        <v>82</v>
      </c>
      <c r="AV4204" s="13" t="s">
        <v>80</v>
      </c>
      <c r="AW4204" s="13" t="s">
        <v>34</v>
      </c>
      <c r="AX4204" s="13" t="s">
        <v>73</v>
      </c>
      <c r="AY4204" s="168" t="s">
        <v>252</v>
      </c>
    </row>
    <row r="4205" spans="1:65" s="14" customFormat="1" ht="11.25">
      <c r="B4205" s="174"/>
      <c r="D4205" s="160" t="s">
        <v>264</v>
      </c>
      <c r="E4205" s="175" t="s">
        <v>3</v>
      </c>
      <c r="F4205" s="176" t="s">
        <v>80</v>
      </c>
      <c r="H4205" s="177">
        <v>1</v>
      </c>
      <c r="I4205" s="178"/>
      <c r="L4205" s="174"/>
      <c r="M4205" s="179"/>
      <c r="N4205" s="180"/>
      <c r="O4205" s="180"/>
      <c r="P4205" s="180"/>
      <c r="Q4205" s="180"/>
      <c r="R4205" s="180"/>
      <c r="S4205" s="180"/>
      <c r="T4205" s="181"/>
      <c r="AT4205" s="175" t="s">
        <v>264</v>
      </c>
      <c r="AU4205" s="175" t="s">
        <v>82</v>
      </c>
      <c r="AV4205" s="14" t="s">
        <v>82</v>
      </c>
      <c r="AW4205" s="14" t="s">
        <v>34</v>
      </c>
      <c r="AX4205" s="14" t="s">
        <v>73</v>
      </c>
      <c r="AY4205" s="175" t="s">
        <v>252</v>
      </c>
    </row>
    <row r="4206" spans="1:65" s="15" customFormat="1" ht="11.25">
      <c r="B4206" s="182"/>
      <c r="D4206" s="160" t="s">
        <v>264</v>
      </c>
      <c r="E4206" s="183" t="s">
        <v>3</v>
      </c>
      <c r="F4206" s="184" t="s">
        <v>269</v>
      </c>
      <c r="H4206" s="185">
        <v>9</v>
      </c>
      <c r="I4206" s="186"/>
      <c r="L4206" s="182"/>
      <c r="M4206" s="187"/>
      <c r="N4206" s="188"/>
      <c r="O4206" s="188"/>
      <c r="P4206" s="188"/>
      <c r="Q4206" s="188"/>
      <c r="R4206" s="188"/>
      <c r="S4206" s="188"/>
      <c r="T4206" s="189"/>
      <c r="AT4206" s="183" t="s">
        <v>264</v>
      </c>
      <c r="AU4206" s="183" t="s">
        <v>82</v>
      </c>
      <c r="AV4206" s="15" t="s">
        <v>258</v>
      </c>
      <c r="AW4206" s="15" t="s">
        <v>34</v>
      </c>
      <c r="AX4206" s="15" t="s">
        <v>80</v>
      </c>
      <c r="AY4206" s="183" t="s">
        <v>252</v>
      </c>
    </row>
    <row r="4207" spans="1:65" s="2" customFormat="1" ht="16.5" customHeight="1">
      <c r="A4207" s="34"/>
      <c r="B4207" s="145"/>
      <c r="C4207" s="198" t="s">
        <v>1871</v>
      </c>
      <c r="D4207" s="198" t="s">
        <v>361</v>
      </c>
      <c r="E4207" s="199" t="s">
        <v>8399</v>
      </c>
      <c r="F4207" s="200" t="s">
        <v>8400</v>
      </c>
      <c r="G4207" s="201" t="s">
        <v>743</v>
      </c>
      <c r="H4207" s="202">
        <v>9</v>
      </c>
      <c r="I4207" s="203"/>
      <c r="J4207" s="204">
        <f>ROUND(I4207*H4207,2)</f>
        <v>0</v>
      </c>
      <c r="K4207" s="205"/>
      <c r="L4207" s="206"/>
      <c r="M4207" s="207" t="s">
        <v>3</v>
      </c>
      <c r="N4207" s="208" t="s">
        <v>44</v>
      </c>
      <c r="O4207" s="55"/>
      <c r="P4207" s="156">
        <f>O4207*H4207</f>
        <v>0</v>
      </c>
      <c r="Q4207" s="156">
        <v>6.0000000000000002E-5</v>
      </c>
      <c r="R4207" s="156">
        <f>Q4207*H4207</f>
        <v>5.4000000000000001E-4</v>
      </c>
      <c r="S4207" s="156">
        <v>0</v>
      </c>
      <c r="T4207" s="157">
        <f>S4207*H4207</f>
        <v>0</v>
      </c>
      <c r="U4207" s="34"/>
      <c r="V4207" s="34"/>
      <c r="W4207" s="34"/>
      <c r="X4207" s="34"/>
      <c r="Y4207" s="34"/>
      <c r="Z4207" s="34"/>
      <c r="AA4207" s="34"/>
      <c r="AB4207" s="34"/>
      <c r="AC4207" s="34"/>
      <c r="AD4207" s="34"/>
      <c r="AE4207" s="34"/>
      <c r="AR4207" s="158" t="s">
        <v>572</v>
      </c>
      <c r="AT4207" s="158" t="s">
        <v>361</v>
      </c>
      <c r="AU4207" s="158" t="s">
        <v>82</v>
      </c>
      <c r="AY4207" s="19" t="s">
        <v>252</v>
      </c>
      <c r="BE4207" s="159">
        <f>IF(N4207="základní",J4207,0)</f>
        <v>0</v>
      </c>
      <c r="BF4207" s="159">
        <f>IF(N4207="snížená",J4207,0)</f>
        <v>0</v>
      </c>
      <c r="BG4207" s="159">
        <f>IF(N4207="zákl. přenesená",J4207,0)</f>
        <v>0</v>
      </c>
      <c r="BH4207" s="159">
        <f>IF(N4207="sníž. přenesená",J4207,0)</f>
        <v>0</v>
      </c>
      <c r="BI4207" s="159">
        <f>IF(N4207="nulová",J4207,0)</f>
        <v>0</v>
      </c>
      <c r="BJ4207" s="19" t="s">
        <v>80</v>
      </c>
      <c r="BK4207" s="159">
        <f>ROUND(I4207*H4207,2)</f>
        <v>0</v>
      </c>
      <c r="BL4207" s="19" t="s">
        <v>406</v>
      </c>
      <c r="BM4207" s="158" t="s">
        <v>8401</v>
      </c>
    </row>
    <row r="4208" spans="1:65" s="2" customFormat="1" ht="11.25">
      <c r="A4208" s="34"/>
      <c r="B4208" s="35"/>
      <c r="C4208" s="34"/>
      <c r="D4208" s="160" t="s">
        <v>260</v>
      </c>
      <c r="E4208" s="34"/>
      <c r="F4208" s="161" t="s">
        <v>8400</v>
      </c>
      <c r="G4208" s="34"/>
      <c r="H4208" s="34"/>
      <c r="I4208" s="162"/>
      <c r="J4208" s="34"/>
      <c r="K4208" s="34"/>
      <c r="L4208" s="35"/>
      <c r="M4208" s="163"/>
      <c r="N4208" s="164"/>
      <c r="O4208" s="55"/>
      <c r="P4208" s="55"/>
      <c r="Q4208" s="55"/>
      <c r="R4208" s="55"/>
      <c r="S4208" s="55"/>
      <c r="T4208" s="56"/>
      <c r="U4208" s="34"/>
      <c r="V4208" s="34"/>
      <c r="W4208" s="34"/>
      <c r="X4208" s="34"/>
      <c r="Y4208" s="34"/>
      <c r="Z4208" s="34"/>
      <c r="AA4208" s="34"/>
      <c r="AB4208" s="34"/>
      <c r="AC4208" s="34"/>
      <c r="AD4208" s="34"/>
      <c r="AE4208" s="34"/>
      <c r="AT4208" s="19" t="s">
        <v>260</v>
      </c>
      <c r="AU4208" s="19" t="s">
        <v>82</v>
      </c>
    </row>
    <row r="4209" spans="1:65" s="2" customFormat="1" ht="16.5" customHeight="1">
      <c r="A4209" s="34"/>
      <c r="B4209" s="145"/>
      <c r="C4209" s="146" t="s">
        <v>1881</v>
      </c>
      <c r="D4209" s="146" t="s">
        <v>254</v>
      </c>
      <c r="E4209" s="147" t="s">
        <v>8402</v>
      </c>
      <c r="F4209" s="148" t="s">
        <v>8403</v>
      </c>
      <c r="G4209" s="149" t="s">
        <v>743</v>
      </c>
      <c r="H4209" s="150">
        <v>11</v>
      </c>
      <c r="I4209" s="151"/>
      <c r="J4209" s="152">
        <f>ROUND(I4209*H4209,2)</f>
        <v>0</v>
      </c>
      <c r="K4209" s="153"/>
      <c r="L4209" s="35"/>
      <c r="M4209" s="154" t="s">
        <v>3</v>
      </c>
      <c r="N4209" s="155" t="s">
        <v>44</v>
      </c>
      <c r="O4209" s="55"/>
      <c r="P4209" s="156">
        <f>O4209*H4209</f>
        <v>0</v>
      </c>
      <c r="Q4209" s="156">
        <v>0</v>
      </c>
      <c r="R4209" s="156">
        <f>Q4209*H4209</f>
        <v>0</v>
      </c>
      <c r="S4209" s="156">
        <v>0</v>
      </c>
      <c r="T4209" s="157">
        <f>S4209*H4209</f>
        <v>0</v>
      </c>
      <c r="U4209" s="34"/>
      <c r="V4209" s="34"/>
      <c r="W4209" s="34"/>
      <c r="X4209" s="34"/>
      <c r="Y4209" s="34"/>
      <c r="Z4209" s="34"/>
      <c r="AA4209" s="34"/>
      <c r="AB4209" s="34"/>
      <c r="AC4209" s="34"/>
      <c r="AD4209" s="34"/>
      <c r="AE4209" s="34"/>
      <c r="AR4209" s="158" t="s">
        <v>406</v>
      </c>
      <c r="AT4209" s="158" t="s">
        <v>254</v>
      </c>
      <c r="AU4209" s="158" t="s">
        <v>82</v>
      </c>
      <c r="AY4209" s="19" t="s">
        <v>252</v>
      </c>
      <c r="BE4209" s="159">
        <f>IF(N4209="základní",J4209,0)</f>
        <v>0</v>
      </c>
      <c r="BF4209" s="159">
        <f>IF(N4209="snížená",J4209,0)</f>
        <v>0</v>
      </c>
      <c r="BG4209" s="159">
        <f>IF(N4209="zákl. přenesená",J4209,0)</f>
        <v>0</v>
      </c>
      <c r="BH4209" s="159">
        <f>IF(N4209="sníž. přenesená",J4209,0)</f>
        <v>0</v>
      </c>
      <c r="BI4209" s="159">
        <f>IF(N4209="nulová",J4209,0)</f>
        <v>0</v>
      </c>
      <c r="BJ4209" s="19" t="s">
        <v>80</v>
      </c>
      <c r="BK4209" s="159">
        <f>ROUND(I4209*H4209,2)</f>
        <v>0</v>
      </c>
      <c r="BL4209" s="19" t="s">
        <v>406</v>
      </c>
      <c r="BM4209" s="158" t="s">
        <v>8404</v>
      </c>
    </row>
    <row r="4210" spans="1:65" s="2" customFormat="1" ht="11.25">
      <c r="A4210" s="34"/>
      <c r="B4210" s="35"/>
      <c r="C4210" s="34"/>
      <c r="D4210" s="160" t="s">
        <v>260</v>
      </c>
      <c r="E4210" s="34"/>
      <c r="F4210" s="161" t="s">
        <v>8405</v>
      </c>
      <c r="G4210" s="34"/>
      <c r="H4210" s="34"/>
      <c r="I4210" s="162"/>
      <c r="J4210" s="34"/>
      <c r="K4210" s="34"/>
      <c r="L4210" s="35"/>
      <c r="M4210" s="163"/>
      <c r="N4210" s="164"/>
      <c r="O4210" s="55"/>
      <c r="P4210" s="55"/>
      <c r="Q4210" s="55"/>
      <c r="R4210" s="55"/>
      <c r="S4210" s="55"/>
      <c r="T4210" s="56"/>
      <c r="U4210" s="34"/>
      <c r="V4210" s="34"/>
      <c r="W4210" s="34"/>
      <c r="X4210" s="34"/>
      <c r="Y4210" s="34"/>
      <c r="Z4210" s="34"/>
      <c r="AA4210" s="34"/>
      <c r="AB4210" s="34"/>
      <c r="AC4210" s="34"/>
      <c r="AD4210" s="34"/>
      <c r="AE4210" s="34"/>
      <c r="AT4210" s="19" t="s">
        <v>260</v>
      </c>
      <c r="AU4210" s="19" t="s">
        <v>82</v>
      </c>
    </row>
    <row r="4211" spans="1:65" s="13" customFormat="1" ht="11.25">
      <c r="B4211" s="167"/>
      <c r="D4211" s="160" t="s">
        <v>264</v>
      </c>
      <c r="E4211" s="168" t="s">
        <v>3</v>
      </c>
      <c r="F4211" s="169" t="s">
        <v>8406</v>
      </c>
      <c r="H4211" s="168" t="s">
        <v>3</v>
      </c>
      <c r="I4211" s="170"/>
      <c r="L4211" s="167"/>
      <c r="M4211" s="171"/>
      <c r="N4211" s="172"/>
      <c r="O4211" s="172"/>
      <c r="P4211" s="172"/>
      <c r="Q4211" s="172"/>
      <c r="R4211" s="172"/>
      <c r="S4211" s="172"/>
      <c r="T4211" s="173"/>
      <c r="AT4211" s="168" t="s">
        <v>264</v>
      </c>
      <c r="AU4211" s="168" t="s">
        <v>82</v>
      </c>
      <c r="AV4211" s="13" t="s">
        <v>80</v>
      </c>
      <c r="AW4211" s="13" t="s">
        <v>34</v>
      </c>
      <c r="AX4211" s="13" t="s">
        <v>73</v>
      </c>
      <c r="AY4211" s="168" t="s">
        <v>252</v>
      </c>
    </row>
    <row r="4212" spans="1:65" s="14" customFormat="1" ht="11.25">
      <c r="B4212" s="174"/>
      <c r="D4212" s="160" t="s">
        <v>264</v>
      </c>
      <c r="E4212" s="175" t="s">
        <v>3</v>
      </c>
      <c r="F4212" s="176" t="s">
        <v>80</v>
      </c>
      <c r="H4212" s="177">
        <v>1</v>
      </c>
      <c r="I4212" s="178"/>
      <c r="L4212" s="174"/>
      <c r="M4212" s="179"/>
      <c r="N4212" s="180"/>
      <c r="O4212" s="180"/>
      <c r="P4212" s="180"/>
      <c r="Q4212" s="180"/>
      <c r="R4212" s="180"/>
      <c r="S4212" s="180"/>
      <c r="T4212" s="181"/>
      <c r="AT4212" s="175" t="s">
        <v>264</v>
      </c>
      <c r="AU4212" s="175" t="s">
        <v>82</v>
      </c>
      <c r="AV4212" s="14" t="s">
        <v>82</v>
      </c>
      <c r="AW4212" s="14" t="s">
        <v>34</v>
      </c>
      <c r="AX4212" s="14" t="s">
        <v>73</v>
      </c>
      <c r="AY4212" s="175" t="s">
        <v>252</v>
      </c>
    </row>
    <row r="4213" spans="1:65" s="13" customFormat="1" ht="11.25">
      <c r="B4213" s="167"/>
      <c r="D4213" s="160" t="s">
        <v>264</v>
      </c>
      <c r="E4213" s="168" t="s">
        <v>3</v>
      </c>
      <c r="F4213" s="169" t="s">
        <v>8407</v>
      </c>
      <c r="H4213" s="168" t="s">
        <v>3</v>
      </c>
      <c r="I4213" s="170"/>
      <c r="L4213" s="167"/>
      <c r="M4213" s="171"/>
      <c r="N4213" s="172"/>
      <c r="O4213" s="172"/>
      <c r="P4213" s="172"/>
      <c r="Q4213" s="172"/>
      <c r="R4213" s="172"/>
      <c r="S4213" s="172"/>
      <c r="T4213" s="173"/>
      <c r="AT4213" s="168" t="s">
        <v>264</v>
      </c>
      <c r="AU4213" s="168" t="s">
        <v>82</v>
      </c>
      <c r="AV4213" s="13" t="s">
        <v>80</v>
      </c>
      <c r="AW4213" s="13" t="s">
        <v>34</v>
      </c>
      <c r="AX4213" s="13" t="s">
        <v>73</v>
      </c>
      <c r="AY4213" s="168" t="s">
        <v>252</v>
      </c>
    </row>
    <row r="4214" spans="1:65" s="14" customFormat="1" ht="11.25">
      <c r="B4214" s="174"/>
      <c r="D4214" s="160" t="s">
        <v>264</v>
      </c>
      <c r="E4214" s="175" t="s">
        <v>3</v>
      </c>
      <c r="F4214" s="176" t="s">
        <v>80</v>
      </c>
      <c r="H4214" s="177">
        <v>1</v>
      </c>
      <c r="I4214" s="178"/>
      <c r="L4214" s="174"/>
      <c r="M4214" s="179"/>
      <c r="N4214" s="180"/>
      <c r="O4214" s="180"/>
      <c r="P4214" s="180"/>
      <c r="Q4214" s="180"/>
      <c r="R4214" s="180"/>
      <c r="S4214" s="180"/>
      <c r="T4214" s="181"/>
      <c r="AT4214" s="175" t="s">
        <v>264</v>
      </c>
      <c r="AU4214" s="175" t="s">
        <v>82</v>
      </c>
      <c r="AV4214" s="14" t="s">
        <v>82</v>
      </c>
      <c r="AW4214" s="14" t="s">
        <v>34</v>
      </c>
      <c r="AX4214" s="14" t="s">
        <v>73</v>
      </c>
      <c r="AY4214" s="175" t="s">
        <v>252</v>
      </c>
    </row>
    <row r="4215" spans="1:65" s="13" customFormat="1" ht="11.25">
      <c r="B4215" s="167"/>
      <c r="D4215" s="160" t="s">
        <v>264</v>
      </c>
      <c r="E4215" s="168" t="s">
        <v>3</v>
      </c>
      <c r="F4215" s="169" t="s">
        <v>8407</v>
      </c>
      <c r="H4215" s="168" t="s">
        <v>3</v>
      </c>
      <c r="I4215" s="170"/>
      <c r="L4215" s="167"/>
      <c r="M4215" s="171"/>
      <c r="N4215" s="172"/>
      <c r="O4215" s="172"/>
      <c r="P4215" s="172"/>
      <c r="Q4215" s="172"/>
      <c r="R4215" s="172"/>
      <c r="S4215" s="172"/>
      <c r="T4215" s="173"/>
      <c r="AT4215" s="168" t="s">
        <v>264</v>
      </c>
      <c r="AU4215" s="168" t="s">
        <v>82</v>
      </c>
      <c r="AV4215" s="13" t="s">
        <v>80</v>
      </c>
      <c r="AW4215" s="13" t="s">
        <v>34</v>
      </c>
      <c r="AX4215" s="13" t="s">
        <v>73</v>
      </c>
      <c r="AY4215" s="168" t="s">
        <v>252</v>
      </c>
    </row>
    <row r="4216" spans="1:65" s="14" customFormat="1" ht="11.25">
      <c r="B4216" s="174"/>
      <c r="D4216" s="160" t="s">
        <v>264</v>
      </c>
      <c r="E4216" s="175" t="s">
        <v>3</v>
      </c>
      <c r="F4216" s="176" t="s">
        <v>80</v>
      </c>
      <c r="H4216" s="177">
        <v>1</v>
      </c>
      <c r="I4216" s="178"/>
      <c r="L4216" s="174"/>
      <c r="M4216" s="179"/>
      <c r="N4216" s="180"/>
      <c r="O4216" s="180"/>
      <c r="P4216" s="180"/>
      <c r="Q4216" s="180"/>
      <c r="R4216" s="180"/>
      <c r="S4216" s="180"/>
      <c r="T4216" s="181"/>
      <c r="AT4216" s="175" t="s">
        <v>264</v>
      </c>
      <c r="AU4216" s="175" t="s">
        <v>82</v>
      </c>
      <c r="AV4216" s="14" t="s">
        <v>82</v>
      </c>
      <c r="AW4216" s="14" t="s">
        <v>34</v>
      </c>
      <c r="AX4216" s="14" t="s">
        <v>73</v>
      </c>
      <c r="AY4216" s="175" t="s">
        <v>252</v>
      </c>
    </row>
    <row r="4217" spans="1:65" s="13" customFormat="1" ht="11.25">
      <c r="B4217" s="167"/>
      <c r="D4217" s="160" t="s">
        <v>264</v>
      </c>
      <c r="E4217" s="168" t="s">
        <v>3</v>
      </c>
      <c r="F4217" s="169" t="s">
        <v>8407</v>
      </c>
      <c r="H4217" s="168" t="s">
        <v>3</v>
      </c>
      <c r="I4217" s="170"/>
      <c r="L4217" s="167"/>
      <c r="M4217" s="171"/>
      <c r="N4217" s="172"/>
      <c r="O4217" s="172"/>
      <c r="P4217" s="172"/>
      <c r="Q4217" s="172"/>
      <c r="R4217" s="172"/>
      <c r="S4217" s="172"/>
      <c r="T4217" s="173"/>
      <c r="AT4217" s="168" t="s">
        <v>264</v>
      </c>
      <c r="AU4217" s="168" t="s">
        <v>82</v>
      </c>
      <c r="AV4217" s="13" t="s">
        <v>80</v>
      </c>
      <c r="AW4217" s="13" t="s">
        <v>34</v>
      </c>
      <c r="AX4217" s="13" t="s">
        <v>73</v>
      </c>
      <c r="AY4217" s="168" t="s">
        <v>252</v>
      </c>
    </row>
    <row r="4218" spans="1:65" s="14" customFormat="1" ht="11.25">
      <c r="B4218" s="174"/>
      <c r="D4218" s="160" t="s">
        <v>264</v>
      </c>
      <c r="E4218" s="175" t="s">
        <v>3</v>
      </c>
      <c r="F4218" s="176" t="s">
        <v>80</v>
      </c>
      <c r="H4218" s="177">
        <v>1</v>
      </c>
      <c r="I4218" s="178"/>
      <c r="L4218" s="174"/>
      <c r="M4218" s="179"/>
      <c r="N4218" s="180"/>
      <c r="O4218" s="180"/>
      <c r="P4218" s="180"/>
      <c r="Q4218" s="180"/>
      <c r="R4218" s="180"/>
      <c r="S4218" s="180"/>
      <c r="T4218" s="181"/>
      <c r="AT4218" s="175" t="s">
        <v>264</v>
      </c>
      <c r="AU4218" s="175" t="s">
        <v>82</v>
      </c>
      <c r="AV4218" s="14" t="s">
        <v>82</v>
      </c>
      <c r="AW4218" s="14" t="s">
        <v>34</v>
      </c>
      <c r="AX4218" s="14" t="s">
        <v>73</v>
      </c>
      <c r="AY4218" s="175" t="s">
        <v>252</v>
      </c>
    </row>
    <row r="4219" spans="1:65" s="13" customFormat="1" ht="11.25">
      <c r="B4219" s="167"/>
      <c r="D4219" s="160" t="s">
        <v>264</v>
      </c>
      <c r="E4219" s="168" t="s">
        <v>3</v>
      </c>
      <c r="F4219" s="169" t="s">
        <v>8407</v>
      </c>
      <c r="H4219" s="168" t="s">
        <v>3</v>
      </c>
      <c r="I4219" s="170"/>
      <c r="L4219" s="167"/>
      <c r="M4219" s="171"/>
      <c r="N4219" s="172"/>
      <c r="O4219" s="172"/>
      <c r="P4219" s="172"/>
      <c r="Q4219" s="172"/>
      <c r="R4219" s="172"/>
      <c r="S4219" s="172"/>
      <c r="T4219" s="173"/>
      <c r="AT4219" s="168" t="s">
        <v>264</v>
      </c>
      <c r="AU4219" s="168" t="s">
        <v>82</v>
      </c>
      <c r="AV4219" s="13" t="s">
        <v>80</v>
      </c>
      <c r="AW4219" s="13" t="s">
        <v>34</v>
      </c>
      <c r="AX4219" s="13" t="s">
        <v>73</v>
      </c>
      <c r="AY4219" s="168" t="s">
        <v>252</v>
      </c>
    </row>
    <row r="4220" spans="1:65" s="14" customFormat="1" ht="11.25">
      <c r="B4220" s="174"/>
      <c r="D4220" s="160" t="s">
        <v>264</v>
      </c>
      <c r="E4220" s="175" t="s">
        <v>3</v>
      </c>
      <c r="F4220" s="176" t="s">
        <v>80</v>
      </c>
      <c r="H4220" s="177">
        <v>1</v>
      </c>
      <c r="I4220" s="178"/>
      <c r="L4220" s="174"/>
      <c r="M4220" s="179"/>
      <c r="N4220" s="180"/>
      <c r="O4220" s="180"/>
      <c r="P4220" s="180"/>
      <c r="Q4220" s="180"/>
      <c r="R4220" s="180"/>
      <c r="S4220" s="180"/>
      <c r="T4220" s="181"/>
      <c r="AT4220" s="175" t="s">
        <v>264</v>
      </c>
      <c r="AU4220" s="175" t="s">
        <v>82</v>
      </c>
      <c r="AV4220" s="14" t="s">
        <v>82</v>
      </c>
      <c r="AW4220" s="14" t="s">
        <v>34</v>
      </c>
      <c r="AX4220" s="14" t="s">
        <v>73</v>
      </c>
      <c r="AY4220" s="175" t="s">
        <v>252</v>
      </c>
    </row>
    <row r="4221" spans="1:65" s="13" customFormat="1" ht="11.25">
      <c r="B4221" s="167"/>
      <c r="D4221" s="160" t="s">
        <v>264</v>
      </c>
      <c r="E4221" s="168" t="s">
        <v>3</v>
      </c>
      <c r="F4221" s="169" t="s">
        <v>8407</v>
      </c>
      <c r="H4221" s="168" t="s">
        <v>3</v>
      </c>
      <c r="I4221" s="170"/>
      <c r="L4221" s="167"/>
      <c r="M4221" s="171"/>
      <c r="N4221" s="172"/>
      <c r="O4221" s="172"/>
      <c r="P4221" s="172"/>
      <c r="Q4221" s="172"/>
      <c r="R4221" s="172"/>
      <c r="S4221" s="172"/>
      <c r="T4221" s="173"/>
      <c r="AT4221" s="168" t="s">
        <v>264</v>
      </c>
      <c r="AU4221" s="168" t="s">
        <v>82</v>
      </c>
      <c r="AV4221" s="13" t="s">
        <v>80</v>
      </c>
      <c r="AW4221" s="13" t="s">
        <v>34</v>
      </c>
      <c r="AX4221" s="13" t="s">
        <v>73</v>
      </c>
      <c r="AY4221" s="168" t="s">
        <v>252</v>
      </c>
    </row>
    <row r="4222" spans="1:65" s="14" customFormat="1" ht="11.25">
      <c r="B4222" s="174"/>
      <c r="D4222" s="160" t="s">
        <v>264</v>
      </c>
      <c r="E4222" s="175" t="s">
        <v>3</v>
      </c>
      <c r="F4222" s="176" t="s">
        <v>80</v>
      </c>
      <c r="H4222" s="177">
        <v>1</v>
      </c>
      <c r="I4222" s="178"/>
      <c r="L4222" s="174"/>
      <c r="M4222" s="179"/>
      <c r="N4222" s="180"/>
      <c r="O4222" s="180"/>
      <c r="P4222" s="180"/>
      <c r="Q4222" s="180"/>
      <c r="R4222" s="180"/>
      <c r="S4222" s="180"/>
      <c r="T4222" s="181"/>
      <c r="AT4222" s="175" t="s">
        <v>264</v>
      </c>
      <c r="AU4222" s="175" t="s">
        <v>82</v>
      </c>
      <c r="AV4222" s="14" t="s">
        <v>82</v>
      </c>
      <c r="AW4222" s="14" t="s">
        <v>34</v>
      </c>
      <c r="AX4222" s="14" t="s">
        <v>73</v>
      </c>
      <c r="AY4222" s="175" t="s">
        <v>252</v>
      </c>
    </row>
    <row r="4223" spans="1:65" s="13" customFormat="1" ht="11.25">
      <c r="B4223" s="167"/>
      <c r="D4223" s="160" t="s">
        <v>264</v>
      </c>
      <c r="E4223" s="168" t="s">
        <v>3</v>
      </c>
      <c r="F4223" s="169" t="s">
        <v>8407</v>
      </c>
      <c r="H4223" s="168" t="s">
        <v>3</v>
      </c>
      <c r="I4223" s="170"/>
      <c r="L4223" s="167"/>
      <c r="M4223" s="171"/>
      <c r="N4223" s="172"/>
      <c r="O4223" s="172"/>
      <c r="P4223" s="172"/>
      <c r="Q4223" s="172"/>
      <c r="R4223" s="172"/>
      <c r="S4223" s="172"/>
      <c r="T4223" s="173"/>
      <c r="AT4223" s="168" t="s">
        <v>264</v>
      </c>
      <c r="AU4223" s="168" t="s">
        <v>82</v>
      </c>
      <c r="AV4223" s="13" t="s">
        <v>80</v>
      </c>
      <c r="AW4223" s="13" t="s">
        <v>34</v>
      </c>
      <c r="AX4223" s="13" t="s">
        <v>73</v>
      </c>
      <c r="AY4223" s="168" t="s">
        <v>252</v>
      </c>
    </row>
    <row r="4224" spans="1:65" s="14" customFormat="1" ht="11.25">
      <c r="B4224" s="174"/>
      <c r="D4224" s="160" t="s">
        <v>264</v>
      </c>
      <c r="E4224" s="175" t="s">
        <v>3</v>
      </c>
      <c r="F4224" s="176" t="s">
        <v>80</v>
      </c>
      <c r="H4224" s="177">
        <v>1</v>
      </c>
      <c r="I4224" s="178"/>
      <c r="L4224" s="174"/>
      <c r="M4224" s="179"/>
      <c r="N4224" s="180"/>
      <c r="O4224" s="180"/>
      <c r="P4224" s="180"/>
      <c r="Q4224" s="180"/>
      <c r="R4224" s="180"/>
      <c r="S4224" s="180"/>
      <c r="T4224" s="181"/>
      <c r="AT4224" s="175" t="s">
        <v>264</v>
      </c>
      <c r="AU4224" s="175" t="s">
        <v>82</v>
      </c>
      <c r="AV4224" s="14" t="s">
        <v>82</v>
      </c>
      <c r="AW4224" s="14" t="s">
        <v>34</v>
      </c>
      <c r="AX4224" s="14" t="s">
        <v>73</v>
      </c>
      <c r="AY4224" s="175" t="s">
        <v>252</v>
      </c>
    </row>
    <row r="4225" spans="1:65" s="13" customFormat="1" ht="11.25">
      <c r="B4225" s="167"/>
      <c r="D4225" s="160" t="s">
        <v>264</v>
      </c>
      <c r="E4225" s="168" t="s">
        <v>3</v>
      </c>
      <c r="F4225" s="169" t="s">
        <v>8398</v>
      </c>
      <c r="H4225" s="168" t="s">
        <v>3</v>
      </c>
      <c r="I4225" s="170"/>
      <c r="L4225" s="167"/>
      <c r="M4225" s="171"/>
      <c r="N4225" s="172"/>
      <c r="O4225" s="172"/>
      <c r="P4225" s="172"/>
      <c r="Q4225" s="172"/>
      <c r="R4225" s="172"/>
      <c r="S4225" s="172"/>
      <c r="T4225" s="173"/>
      <c r="AT4225" s="168" t="s">
        <v>264</v>
      </c>
      <c r="AU4225" s="168" t="s">
        <v>82</v>
      </c>
      <c r="AV4225" s="13" t="s">
        <v>80</v>
      </c>
      <c r="AW4225" s="13" t="s">
        <v>34</v>
      </c>
      <c r="AX4225" s="13" t="s">
        <v>73</v>
      </c>
      <c r="AY4225" s="168" t="s">
        <v>252</v>
      </c>
    </row>
    <row r="4226" spans="1:65" s="14" customFormat="1" ht="11.25">
      <c r="B4226" s="174"/>
      <c r="D4226" s="160" t="s">
        <v>264</v>
      </c>
      <c r="E4226" s="175" t="s">
        <v>3</v>
      </c>
      <c r="F4226" s="176" t="s">
        <v>80</v>
      </c>
      <c r="H4226" s="177">
        <v>1</v>
      </c>
      <c r="I4226" s="178"/>
      <c r="L4226" s="174"/>
      <c r="M4226" s="179"/>
      <c r="N4226" s="180"/>
      <c r="O4226" s="180"/>
      <c r="P4226" s="180"/>
      <c r="Q4226" s="180"/>
      <c r="R4226" s="180"/>
      <c r="S4226" s="180"/>
      <c r="T4226" s="181"/>
      <c r="AT4226" s="175" t="s">
        <v>264</v>
      </c>
      <c r="AU4226" s="175" t="s">
        <v>82</v>
      </c>
      <c r="AV4226" s="14" t="s">
        <v>82</v>
      </c>
      <c r="AW4226" s="14" t="s">
        <v>34</v>
      </c>
      <c r="AX4226" s="14" t="s">
        <v>73</v>
      </c>
      <c r="AY4226" s="175" t="s">
        <v>252</v>
      </c>
    </row>
    <row r="4227" spans="1:65" s="13" customFormat="1" ht="11.25">
      <c r="B4227" s="167"/>
      <c r="D4227" s="160" t="s">
        <v>264</v>
      </c>
      <c r="E4227" s="168" t="s">
        <v>3</v>
      </c>
      <c r="F4227" s="169" t="s">
        <v>8398</v>
      </c>
      <c r="H4227" s="168" t="s">
        <v>3</v>
      </c>
      <c r="I4227" s="170"/>
      <c r="L4227" s="167"/>
      <c r="M4227" s="171"/>
      <c r="N4227" s="172"/>
      <c r="O4227" s="172"/>
      <c r="P4227" s="172"/>
      <c r="Q4227" s="172"/>
      <c r="R4227" s="172"/>
      <c r="S4227" s="172"/>
      <c r="T4227" s="173"/>
      <c r="AT4227" s="168" t="s">
        <v>264</v>
      </c>
      <c r="AU4227" s="168" t="s">
        <v>82</v>
      </c>
      <c r="AV4227" s="13" t="s">
        <v>80</v>
      </c>
      <c r="AW4227" s="13" t="s">
        <v>34</v>
      </c>
      <c r="AX4227" s="13" t="s">
        <v>73</v>
      </c>
      <c r="AY4227" s="168" t="s">
        <v>252</v>
      </c>
    </row>
    <row r="4228" spans="1:65" s="14" customFormat="1" ht="11.25">
      <c r="B4228" s="174"/>
      <c r="D4228" s="160" t="s">
        <v>264</v>
      </c>
      <c r="E4228" s="175" t="s">
        <v>3</v>
      </c>
      <c r="F4228" s="176" t="s">
        <v>80</v>
      </c>
      <c r="H4228" s="177">
        <v>1</v>
      </c>
      <c r="I4228" s="178"/>
      <c r="L4228" s="174"/>
      <c r="M4228" s="179"/>
      <c r="N4228" s="180"/>
      <c r="O4228" s="180"/>
      <c r="P4228" s="180"/>
      <c r="Q4228" s="180"/>
      <c r="R4228" s="180"/>
      <c r="S4228" s="180"/>
      <c r="T4228" s="181"/>
      <c r="AT4228" s="175" t="s">
        <v>264</v>
      </c>
      <c r="AU4228" s="175" t="s">
        <v>82</v>
      </c>
      <c r="AV4228" s="14" t="s">
        <v>82</v>
      </c>
      <c r="AW4228" s="14" t="s">
        <v>34</v>
      </c>
      <c r="AX4228" s="14" t="s">
        <v>73</v>
      </c>
      <c r="AY4228" s="175" t="s">
        <v>252</v>
      </c>
    </row>
    <row r="4229" spans="1:65" s="13" customFormat="1" ht="11.25">
      <c r="B4229" s="167"/>
      <c r="D4229" s="160" t="s">
        <v>264</v>
      </c>
      <c r="E4229" s="168" t="s">
        <v>3</v>
      </c>
      <c r="F4229" s="169" t="s">
        <v>8408</v>
      </c>
      <c r="H4229" s="168" t="s">
        <v>3</v>
      </c>
      <c r="I4229" s="170"/>
      <c r="L4229" s="167"/>
      <c r="M4229" s="171"/>
      <c r="N4229" s="172"/>
      <c r="O4229" s="172"/>
      <c r="P4229" s="172"/>
      <c r="Q4229" s="172"/>
      <c r="R4229" s="172"/>
      <c r="S4229" s="172"/>
      <c r="T4229" s="173"/>
      <c r="AT4229" s="168" t="s">
        <v>264</v>
      </c>
      <c r="AU4229" s="168" t="s">
        <v>82</v>
      </c>
      <c r="AV4229" s="13" t="s">
        <v>80</v>
      </c>
      <c r="AW4229" s="13" t="s">
        <v>34</v>
      </c>
      <c r="AX4229" s="13" t="s">
        <v>73</v>
      </c>
      <c r="AY4229" s="168" t="s">
        <v>252</v>
      </c>
    </row>
    <row r="4230" spans="1:65" s="14" customFormat="1" ht="11.25">
      <c r="B4230" s="174"/>
      <c r="D4230" s="160" t="s">
        <v>264</v>
      </c>
      <c r="E4230" s="175" t="s">
        <v>3</v>
      </c>
      <c r="F4230" s="176" t="s">
        <v>80</v>
      </c>
      <c r="H4230" s="177">
        <v>1</v>
      </c>
      <c r="I4230" s="178"/>
      <c r="L4230" s="174"/>
      <c r="M4230" s="179"/>
      <c r="N4230" s="180"/>
      <c r="O4230" s="180"/>
      <c r="P4230" s="180"/>
      <c r="Q4230" s="180"/>
      <c r="R4230" s="180"/>
      <c r="S4230" s="180"/>
      <c r="T4230" s="181"/>
      <c r="AT4230" s="175" t="s">
        <v>264</v>
      </c>
      <c r="AU4230" s="175" t="s">
        <v>82</v>
      </c>
      <c r="AV4230" s="14" t="s">
        <v>82</v>
      </c>
      <c r="AW4230" s="14" t="s">
        <v>34</v>
      </c>
      <c r="AX4230" s="14" t="s">
        <v>73</v>
      </c>
      <c r="AY4230" s="175" t="s">
        <v>252</v>
      </c>
    </row>
    <row r="4231" spans="1:65" s="13" customFormat="1" ht="11.25">
      <c r="B4231" s="167"/>
      <c r="D4231" s="160" t="s">
        <v>264</v>
      </c>
      <c r="E4231" s="168" t="s">
        <v>3</v>
      </c>
      <c r="F4231" s="169" t="s">
        <v>8408</v>
      </c>
      <c r="H4231" s="168" t="s">
        <v>3</v>
      </c>
      <c r="I4231" s="170"/>
      <c r="L4231" s="167"/>
      <c r="M4231" s="171"/>
      <c r="N4231" s="172"/>
      <c r="O4231" s="172"/>
      <c r="P4231" s="172"/>
      <c r="Q4231" s="172"/>
      <c r="R4231" s="172"/>
      <c r="S4231" s="172"/>
      <c r="T4231" s="173"/>
      <c r="AT4231" s="168" t="s">
        <v>264</v>
      </c>
      <c r="AU4231" s="168" t="s">
        <v>82</v>
      </c>
      <c r="AV4231" s="13" t="s">
        <v>80</v>
      </c>
      <c r="AW4231" s="13" t="s">
        <v>34</v>
      </c>
      <c r="AX4231" s="13" t="s">
        <v>73</v>
      </c>
      <c r="AY4231" s="168" t="s">
        <v>252</v>
      </c>
    </row>
    <row r="4232" spans="1:65" s="14" customFormat="1" ht="11.25">
      <c r="B4232" s="174"/>
      <c r="D4232" s="160" t="s">
        <v>264</v>
      </c>
      <c r="E4232" s="175" t="s">
        <v>3</v>
      </c>
      <c r="F4232" s="176" t="s">
        <v>80</v>
      </c>
      <c r="H4232" s="177">
        <v>1</v>
      </c>
      <c r="I4232" s="178"/>
      <c r="L4232" s="174"/>
      <c r="M4232" s="179"/>
      <c r="N4232" s="180"/>
      <c r="O4232" s="180"/>
      <c r="P4232" s="180"/>
      <c r="Q4232" s="180"/>
      <c r="R4232" s="180"/>
      <c r="S4232" s="180"/>
      <c r="T4232" s="181"/>
      <c r="AT4232" s="175" t="s">
        <v>264</v>
      </c>
      <c r="AU4232" s="175" t="s">
        <v>82</v>
      </c>
      <c r="AV4232" s="14" t="s">
        <v>82</v>
      </c>
      <c r="AW4232" s="14" t="s">
        <v>34</v>
      </c>
      <c r="AX4232" s="14" t="s">
        <v>73</v>
      </c>
      <c r="AY4232" s="175" t="s">
        <v>252</v>
      </c>
    </row>
    <row r="4233" spans="1:65" s="15" customFormat="1" ht="11.25">
      <c r="B4233" s="182"/>
      <c r="D4233" s="160" t="s">
        <v>264</v>
      </c>
      <c r="E4233" s="183" t="s">
        <v>3</v>
      </c>
      <c r="F4233" s="184" t="s">
        <v>269</v>
      </c>
      <c r="H4233" s="185">
        <v>11</v>
      </c>
      <c r="I4233" s="186"/>
      <c r="L4233" s="182"/>
      <c r="M4233" s="187"/>
      <c r="N4233" s="188"/>
      <c r="O4233" s="188"/>
      <c r="P4233" s="188"/>
      <c r="Q4233" s="188"/>
      <c r="R4233" s="188"/>
      <c r="S4233" s="188"/>
      <c r="T4233" s="189"/>
      <c r="AT4233" s="183" t="s">
        <v>264</v>
      </c>
      <c r="AU4233" s="183" t="s">
        <v>82</v>
      </c>
      <c r="AV4233" s="15" t="s">
        <v>258</v>
      </c>
      <c r="AW4233" s="15" t="s">
        <v>34</v>
      </c>
      <c r="AX4233" s="15" t="s">
        <v>80</v>
      </c>
      <c r="AY4233" s="183" t="s">
        <v>252</v>
      </c>
    </row>
    <row r="4234" spans="1:65" s="2" customFormat="1" ht="24.2" customHeight="1">
      <c r="A4234" s="34"/>
      <c r="B4234" s="145"/>
      <c r="C4234" s="198" t="s">
        <v>1890</v>
      </c>
      <c r="D4234" s="198" t="s">
        <v>361</v>
      </c>
      <c r="E4234" s="199" t="s">
        <v>8409</v>
      </c>
      <c r="F4234" s="200" t="s">
        <v>8410</v>
      </c>
      <c r="G4234" s="201" t="s">
        <v>743</v>
      </c>
      <c r="H4234" s="202">
        <v>11</v>
      </c>
      <c r="I4234" s="203"/>
      <c r="J4234" s="204">
        <f>ROUND(I4234*H4234,2)</f>
        <v>0</v>
      </c>
      <c r="K4234" s="205"/>
      <c r="L4234" s="206"/>
      <c r="M4234" s="207" t="s">
        <v>3</v>
      </c>
      <c r="N4234" s="208" t="s">
        <v>44</v>
      </c>
      <c r="O4234" s="55"/>
      <c r="P4234" s="156">
        <f>O4234*H4234</f>
        <v>0</v>
      </c>
      <c r="Q4234" s="156">
        <v>6.0000000000000002E-5</v>
      </c>
      <c r="R4234" s="156">
        <f>Q4234*H4234</f>
        <v>6.6E-4</v>
      </c>
      <c r="S4234" s="156">
        <v>0</v>
      </c>
      <c r="T4234" s="157">
        <f>S4234*H4234</f>
        <v>0</v>
      </c>
      <c r="U4234" s="34"/>
      <c r="V4234" s="34"/>
      <c r="W4234" s="34"/>
      <c r="X4234" s="34"/>
      <c r="Y4234" s="34"/>
      <c r="Z4234" s="34"/>
      <c r="AA4234" s="34"/>
      <c r="AB4234" s="34"/>
      <c r="AC4234" s="34"/>
      <c r="AD4234" s="34"/>
      <c r="AE4234" s="34"/>
      <c r="AR4234" s="158" t="s">
        <v>572</v>
      </c>
      <c r="AT4234" s="158" t="s">
        <v>361</v>
      </c>
      <c r="AU4234" s="158" t="s">
        <v>82</v>
      </c>
      <c r="AY4234" s="19" t="s">
        <v>252</v>
      </c>
      <c r="BE4234" s="159">
        <f>IF(N4234="základní",J4234,0)</f>
        <v>0</v>
      </c>
      <c r="BF4234" s="159">
        <f>IF(N4234="snížená",J4234,0)</f>
        <v>0</v>
      </c>
      <c r="BG4234" s="159">
        <f>IF(N4234="zákl. přenesená",J4234,0)</f>
        <v>0</v>
      </c>
      <c r="BH4234" s="159">
        <f>IF(N4234="sníž. přenesená",J4234,0)</f>
        <v>0</v>
      </c>
      <c r="BI4234" s="159">
        <f>IF(N4234="nulová",J4234,0)</f>
        <v>0</v>
      </c>
      <c r="BJ4234" s="19" t="s">
        <v>80</v>
      </c>
      <c r="BK4234" s="159">
        <f>ROUND(I4234*H4234,2)</f>
        <v>0</v>
      </c>
      <c r="BL4234" s="19" t="s">
        <v>406</v>
      </c>
      <c r="BM4234" s="158" t="s">
        <v>8411</v>
      </c>
    </row>
    <row r="4235" spans="1:65" s="2" customFormat="1" ht="11.25">
      <c r="A4235" s="34"/>
      <c r="B4235" s="35"/>
      <c r="C4235" s="34"/>
      <c r="D4235" s="160" t="s">
        <v>260</v>
      </c>
      <c r="E4235" s="34"/>
      <c r="F4235" s="161" t="s">
        <v>8410</v>
      </c>
      <c r="G4235" s="34"/>
      <c r="H4235" s="34"/>
      <c r="I4235" s="162"/>
      <c r="J4235" s="34"/>
      <c r="K4235" s="34"/>
      <c r="L4235" s="35"/>
      <c r="M4235" s="163"/>
      <c r="N4235" s="164"/>
      <c r="O4235" s="55"/>
      <c r="P4235" s="55"/>
      <c r="Q4235" s="55"/>
      <c r="R4235" s="55"/>
      <c r="S4235" s="55"/>
      <c r="T4235" s="56"/>
      <c r="U4235" s="34"/>
      <c r="V4235" s="34"/>
      <c r="W4235" s="34"/>
      <c r="X4235" s="34"/>
      <c r="Y4235" s="34"/>
      <c r="Z4235" s="34"/>
      <c r="AA4235" s="34"/>
      <c r="AB4235" s="34"/>
      <c r="AC4235" s="34"/>
      <c r="AD4235" s="34"/>
      <c r="AE4235" s="34"/>
      <c r="AT4235" s="19" t="s">
        <v>260</v>
      </c>
      <c r="AU4235" s="19" t="s">
        <v>82</v>
      </c>
    </row>
    <row r="4236" spans="1:65" s="2" customFormat="1" ht="16.5" customHeight="1">
      <c r="A4236" s="34"/>
      <c r="B4236" s="145"/>
      <c r="C4236" s="146" t="s">
        <v>1898</v>
      </c>
      <c r="D4236" s="146" t="s">
        <v>254</v>
      </c>
      <c r="E4236" s="147" t="s">
        <v>8412</v>
      </c>
      <c r="F4236" s="148" t="s">
        <v>8413</v>
      </c>
      <c r="G4236" s="149" t="s">
        <v>743</v>
      </c>
      <c r="H4236" s="150">
        <v>4</v>
      </c>
      <c r="I4236" s="151"/>
      <c r="J4236" s="152">
        <f>ROUND(I4236*H4236,2)</f>
        <v>0</v>
      </c>
      <c r="K4236" s="153"/>
      <c r="L4236" s="35"/>
      <c r="M4236" s="154" t="s">
        <v>3</v>
      </c>
      <c r="N4236" s="155" t="s">
        <v>44</v>
      </c>
      <c r="O4236" s="55"/>
      <c r="P4236" s="156">
        <f>O4236*H4236</f>
        <v>0</v>
      </c>
      <c r="Q4236" s="156">
        <v>0</v>
      </c>
      <c r="R4236" s="156">
        <f>Q4236*H4236</f>
        <v>0</v>
      </c>
      <c r="S4236" s="156">
        <v>0</v>
      </c>
      <c r="T4236" s="157">
        <f>S4236*H4236</f>
        <v>0</v>
      </c>
      <c r="U4236" s="34"/>
      <c r="V4236" s="34"/>
      <c r="W4236" s="34"/>
      <c r="X4236" s="34"/>
      <c r="Y4236" s="34"/>
      <c r="Z4236" s="34"/>
      <c r="AA4236" s="34"/>
      <c r="AB4236" s="34"/>
      <c r="AC4236" s="34"/>
      <c r="AD4236" s="34"/>
      <c r="AE4236" s="34"/>
      <c r="AR4236" s="158" t="s">
        <v>406</v>
      </c>
      <c r="AT4236" s="158" t="s">
        <v>254</v>
      </c>
      <c r="AU4236" s="158" t="s">
        <v>82</v>
      </c>
      <c r="AY4236" s="19" t="s">
        <v>252</v>
      </c>
      <c r="BE4236" s="159">
        <f>IF(N4236="základní",J4236,0)</f>
        <v>0</v>
      </c>
      <c r="BF4236" s="159">
        <f>IF(N4236="snížená",J4236,0)</f>
        <v>0</v>
      </c>
      <c r="BG4236" s="159">
        <f>IF(N4236="zákl. přenesená",J4236,0)</f>
        <v>0</v>
      </c>
      <c r="BH4236" s="159">
        <f>IF(N4236="sníž. přenesená",J4236,0)</f>
        <v>0</v>
      </c>
      <c r="BI4236" s="159">
        <f>IF(N4236="nulová",J4236,0)</f>
        <v>0</v>
      </c>
      <c r="BJ4236" s="19" t="s">
        <v>80</v>
      </c>
      <c r="BK4236" s="159">
        <f>ROUND(I4236*H4236,2)</f>
        <v>0</v>
      </c>
      <c r="BL4236" s="19" t="s">
        <v>406</v>
      </c>
      <c r="BM4236" s="158" t="s">
        <v>8414</v>
      </c>
    </row>
    <row r="4237" spans="1:65" s="2" customFormat="1" ht="19.5">
      <c r="A4237" s="34"/>
      <c r="B4237" s="35"/>
      <c r="C4237" s="34"/>
      <c r="D4237" s="160" t="s">
        <v>260</v>
      </c>
      <c r="E4237" s="34"/>
      <c r="F4237" s="161" t="s">
        <v>8415</v>
      </c>
      <c r="G4237" s="34"/>
      <c r="H4237" s="34"/>
      <c r="I4237" s="162"/>
      <c r="J4237" s="34"/>
      <c r="K4237" s="34"/>
      <c r="L4237" s="35"/>
      <c r="M4237" s="163"/>
      <c r="N4237" s="164"/>
      <c r="O4237" s="55"/>
      <c r="P4237" s="55"/>
      <c r="Q4237" s="55"/>
      <c r="R4237" s="55"/>
      <c r="S4237" s="55"/>
      <c r="T4237" s="56"/>
      <c r="U4237" s="34"/>
      <c r="V4237" s="34"/>
      <c r="W4237" s="34"/>
      <c r="X4237" s="34"/>
      <c r="Y4237" s="34"/>
      <c r="Z4237" s="34"/>
      <c r="AA4237" s="34"/>
      <c r="AB4237" s="34"/>
      <c r="AC4237" s="34"/>
      <c r="AD4237" s="34"/>
      <c r="AE4237" s="34"/>
      <c r="AT4237" s="19" t="s">
        <v>260</v>
      </c>
      <c r="AU4237" s="19" t="s">
        <v>82</v>
      </c>
    </row>
    <row r="4238" spans="1:65" s="2" customFormat="1" ht="11.25">
      <c r="A4238" s="34"/>
      <c r="B4238" s="35"/>
      <c r="C4238" s="34"/>
      <c r="D4238" s="165" t="s">
        <v>262</v>
      </c>
      <c r="E4238" s="34"/>
      <c r="F4238" s="166" t="s">
        <v>8416</v>
      </c>
      <c r="G4238" s="34"/>
      <c r="H4238" s="34"/>
      <c r="I4238" s="162"/>
      <c r="J4238" s="34"/>
      <c r="K4238" s="34"/>
      <c r="L4238" s="35"/>
      <c r="M4238" s="163"/>
      <c r="N4238" s="164"/>
      <c r="O4238" s="55"/>
      <c r="P4238" s="55"/>
      <c r="Q4238" s="55"/>
      <c r="R4238" s="55"/>
      <c r="S4238" s="55"/>
      <c r="T4238" s="56"/>
      <c r="U4238" s="34"/>
      <c r="V4238" s="34"/>
      <c r="W4238" s="34"/>
      <c r="X4238" s="34"/>
      <c r="Y4238" s="34"/>
      <c r="Z4238" s="34"/>
      <c r="AA4238" s="34"/>
      <c r="AB4238" s="34"/>
      <c r="AC4238" s="34"/>
      <c r="AD4238" s="34"/>
      <c r="AE4238" s="34"/>
      <c r="AT4238" s="19" t="s">
        <v>262</v>
      </c>
      <c r="AU4238" s="19" t="s">
        <v>82</v>
      </c>
    </row>
    <row r="4239" spans="1:65" s="13" customFormat="1" ht="11.25">
      <c r="B4239" s="167"/>
      <c r="D4239" s="160" t="s">
        <v>264</v>
      </c>
      <c r="E4239" s="168" t="s">
        <v>3</v>
      </c>
      <c r="F4239" s="169" t="s">
        <v>6625</v>
      </c>
      <c r="H4239" s="168" t="s">
        <v>3</v>
      </c>
      <c r="I4239" s="170"/>
      <c r="L4239" s="167"/>
      <c r="M4239" s="171"/>
      <c r="N4239" s="172"/>
      <c r="O4239" s="172"/>
      <c r="P4239" s="172"/>
      <c r="Q4239" s="172"/>
      <c r="R4239" s="172"/>
      <c r="S4239" s="172"/>
      <c r="T4239" s="173"/>
      <c r="AT4239" s="168" t="s">
        <v>264</v>
      </c>
      <c r="AU4239" s="168" t="s">
        <v>82</v>
      </c>
      <c r="AV4239" s="13" t="s">
        <v>80</v>
      </c>
      <c r="AW4239" s="13" t="s">
        <v>34</v>
      </c>
      <c r="AX4239" s="13" t="s">
        <v>73</v>
      </c>
      <c r="AY4239" s="168" t="s">
        <v>252</v>
      </c>
    </row>
    <row r="4240" spans="1:65" s="13" customFormat="1" ht="11.25">
      <c r="B4240" s="167"/>
      <c r="D4240" s="160" t="s">
        <v>264</v>
      </c>
      <c r="E4240" s="168" t="s">
        <v>3</v>
      </c>
      <c r="F4240" s="169" t="s">
        <v>8407</v>
      </c>
      <c r="H4240" s="168" t="s">
        <v>3</v>
      </c>
      <c r="I4240" s="170"/>
      <c r="L4240" s="167"/>
      <c r="M4240" s="171"/>
      <c r="N4240" s="172"/>
      <c r="O4240" s="172"/>
      <c r="P4240" s="172"/>
      <c r="Q4240" s="172"/>
      <c r="R4240" s="172"/>
      <c r="S4240" s="172"/>
      <c r="T4240" s="173"/>
      <c r="AT4240" s="168" t="s">
        <v>264</v>
      </c>
      <c r="AU4240" s="168" t="s">
        <v>82</v>
      </c>
      <c r="AV4240" s="13" t="s">
        <v>80</v>
      </c>
      <c r="AW4240" s="13" t="s">
        <v>34</v>
      </c>
      <c r="AX4240" s="13" t="s">
        <v>73</v>
      </c>
      <c r="AY4240" s="168" t="s">
        <v>252</v>
      </c>
    </row>
    <row r="4241" spans="1:65" s="14" customFormat="1" ht="11.25">
      <c r="B4241" s="174"/>
      <c r="D4241" s="160" t="s">
        <v>264</v>
      </c>
      <c r="E4241" s="175" t="s">
        <v>3</v>
      </c>
      <c r="F4241" s="176" t="s">
        <v>80</v>
      </c>
      <c r="H4241" s="177">
        <v>1</v>
      </c>
      <c r="I4241" s="178"/>
      <c r="L4241" s="174"/>
      <c r="M4241" s="179"/>
      <c r="N4241" s="180"/>
      <c r="O4241" s="180"/>
      <c r="P4241" s="180"/>
      <c r="Q4241" s="180"/>
      <c r="R4241" s="180"/>
      <c r="S4241" s="180"/>
      <c r="T4241" s="181"/>
      <c r="AT4241" s="175" t="s">
        <v>264</v>
      </c>
      <c r="AU4241" s="175" t="s">
        <v>82</v>
      </c>
      <c r="AV4241" s="14" t="s">
        <v>82</v>
      </c>
      <c r="AW4241" s="14" t="s">
        <v>34</v>
      </c>
      <c r="AX4241" s="14" t="s">
        <v>73</v>
      </c>
      <c r="AY4241" s="175" t="s">
        <v>252</v>
      </c>
    </row>
    <row r="4242" spans="1:65" s="13" customFormat="1" ht="11.25">
      <c r="B4242" s="167"/>
      <c r="D4242" s="160" t="s">
        <v>264</v>
      </c>
      <c r="E4242" s="168" t="s">
        <v>3</v>
      </c>
      <c r="F4242" s="169" t="s">
        <v>8407</v>
      </c>
      <c r="H4242" s="168" t="s">
        <v>3</v>
      </c>
      <c r="I4242" s="170"/>
      <c r="L4242" s="167"/>
      <c r="M4242" s="171"/>
      <c r="N4242" s="172"/>
      <c r="O4242" s="172"/>
      <c r="P4242" s="172"/>
      <c r="Q4242" s="172"/>
      <c r="R4242" s="172"/>
      <c r="S4242" s="172"/>
      <c r="T4242" s="173"/>
      <c r="AT4242" s="168" t="s">
        <v>264</v>
      </c>
      <c r="AU4242" s="168" t="s">
        <v>82</v>
      </c>
      <c r="AV4242" s="13" t="s">
        <v>80</v>
      </c>
      <c r="AW4242" s="13" t="s">
        <v>34</v>
      </c>
      <c r="AX4242" s="13" t="s">
        <v>73</v>
      </c>
      <c r="AY4242" s="168" t="s">
        <v>252</v>
      </c>
    </row>
    <row r="4243" spans="1:65" s="14" customFormat="1" ht="11.25">
      <c r="B4243" s="174"/>
      <c r="D4243" s="160" t="s">
        <v>264</v>
      </c>
      <c r="E4243" s="175" t="s">
        <v>3</v>
      </c>
      <c r="F4243" s="176" t="s">
        <v>80</v>
      </c>
      <c r="H4243" s="177">
        <v>1</v>
      </c>
      <c r="I4243" s="178"/>
      <c r="L4243" s="174"/>
      <c r="M4243" s="179"/>
      <c r="N4243" s="180"/>
      <c r="O4243" s="180"/>
      <c r="P4243" s="180"/>
      <c r="Q4243" s="180"/>
      <c r="R4243" s="180"/>
      <c r="S4243" s="180"/>
      <c r="T4243" s="181"/>
      <c r="AT4243" s="175" t="s">
        <v>264</v>
      </c>
      <c r="AU4243" s="175" t="s">
        <v>82</v>
      </c>
      <c r="AV4243" s="14" t="s">
        <v>82</v>
      </c>
      <c r="AW4243" s="14" t="s">
        <v>34</v>
      </c>
      <c r="AX4243" s="14" t="s">
        <v>73</v>
      </c>
      <c r="AY4243" s="175" t="s">
        <v>252</v>
      </c>
    </row>
    <row r="4244" spans="1:65" s="13" customFormat="1" ht="11.25">
      <c r="B4244" s="167"/>
      <c r="D4244" s="160" t="s">
        <v>264</v>
      </c>
      <c r="E4244" s="168" t="s">
        <v>3</v>
      </c>
      <c r="F4244" s="169" t="s">
        <v>8396</v>
      </c>
      <c r="H4244" s="168" t="s">
        <v>3</v>
      </c>
      <c r="I4244" s="170"/>
      <c r="L4244" s="167"/>
      <c r="M4244" s="171"/>
      <c r="N4244" s="172"/>
      <c r="O4244" s="172"/>
      <c r="P4244" s="172"/>
      <c r="Q4244" s="172"/>
      <c r="R4244" s="172"/>
      <c r="S4244" s="172"/>
      <c r="T4244" s="173"/>
      <c r="AT4244" s="168" t="s">
        <v>264</v>
      </c>
      <c r="AU4244" s="168" t="s">
        <v>82</v>
      </c>
      <c r="AV4244" s="13" t="s">
        <v>80</v>
      </c>
      <c r="AW4244" s="13" t="s">
        <v>34</v>
      </c>
      <c r="AX4244" s="13" t="s">
        <v>73</v>
      </c>
      <c r="AY4244" s="168" t="s">
        <v>252</v>
      </c>
    </row>
    <row r="4245" spans="1:65" s="14" customFormat="1" ht="11.25">
      <c r="B4245" s="174"/>
      <c r="D4245" s="160" t="s">
        <v>264</v>
      </c>
      <c r="E4245" s="175" t="s">
        <v>3</v>
      </c>
      <c r="F4245" s="176" t="s">
        <v>80</v>
      </c>
      <c r="H4245" s="177">
        <v>1</v>
      </c>
      <c r="I4245" s="178"/>
      <c r="L4245" s="174"/>
      <c r="M4245" s="179"/>
      <c r="N4245" s="180"/>
      <c r="O4245" s="180"/>
      <c r="P4245" s="180"/>
      <c r="Q4245" s="180"/>
      <c r="R4245" s="180"/>
      <c r="S4245" s="180"/>
      <c r="T4245" s="181"/>
      <c r="AT4245" s="175" t="s">
        <v>264</v>
      </c>
      <c r="AU4245" s="175" t="s">
        <v>82</v>
      </c>
      <c r="AV4245" s="14" t="s">
        <v>82</v>
      </c>
      <c r="AW4245" s="14" t="s">
        <v>34</v>
      </c>
      <c r="AX4245" s="14" t="s">
        <v>73</v>
      </c>
      <c r="AY4245" s="175" t="s">
        <v>252</v>
      </c>
    </row>
    <row r="4246" spans="1:65" s="13" customFormat="1" ht="11.25">
      <c r="B4246" s="167"/>
      <c r="D4246" s="160" t="s">
        <v>264</v>
      </c>
      <c r="E4246" s="168" t="s">
        <v>3</v>
      </c>
      <c r="F4246" s="169" t="s">
        <v>8397</v>
      </c>
      <c r="H4246" s="168" t="s">
        <v>3</v>
      </c>
      <c r="I4246" s="170"/>
      <c r="L4246" s="167"/>
      <c r="M4246" s="171"/>
      <c r="N4246" s="172"/>
      <c r="O4246" s="172"/>
      <c r="P4246" s="172"/>
      <c r="Q4246" s="172"/>
      <c r="R4246" s="172"/>
      <c r="S4246" s="172"/>
      <c r="T4246" s="173"/>
      <c r="AT4246" s="168" t="s">
        <v>264</v>
      </c>
      <c r="AU4246" s="168" t="s">
        <v>82</v>
      </c>
      <c r="AV4246" s="13" t="s">
        <v>80</v>
      </c>
      <c r="AW4246" s="13" t="s">
        <v>34</v>
      </c>
      <c r="AX4246" s="13" t="s">
        <v>73</v>
      </c>
      <c r="AY4246" s="168" t="s">
        <v>252</v>
      </c>
    </row>
    <row r="4247" spans="1:65" s="14" customFormat="1" ht="11.25">
      <c r="B4247" s="174"/>
      <c r="D4247" s="160" t="s">
        <v>264</v>
      </c>
      <c r="E4247" s="175" t="s">
        <v>3</v>
      </c>
      <c r="F4247" s="176" t="s">
        <v>80</v>
      </c>
      <c r="H4247" s="177">
        <v>1</v>
      </c>
      <c r="I4247" s="178"/>
      <c r="L4247" s="174"/>
      <c r="M4247" s="179"/>
      <c r="N4247" s="180"/>
      <c r="O4247" s="180"/>
      <c r="P4247" s="180"/>
      <c r="Q4247" s="180"/>
      <c r="R4247" s="180"/>
      <c r="S4247" s="180"/>
      <c r="T4247" s="181"/>
      <c r="AT4247" s="175" t="s">
        <v>264</v>
      </c>
      <c r="AU4247" s="175" t="s">
        <v>82</v>
      </c>
      <c r="AV4247" s="14" t="s">
        <v>82</v>
      </c>
      <c r="AW4247" s="14" t="s">
        <v>34</v>
      </c>
      <c r="AX4247" s="14" t="s">
        <v>73</v>
      </c>
      <c r="AY4247" s="175" t="s">
        <v>252</v>
      </c>
    </row>
    <row r="4248" spans="1:65" s="15" customFormat="1" ht="11.25">
      <c r="B4248" s="182"/>
      <c r="D4248" s="160" t="s">
        <v>264</v>
      </c>
      <c r="E4248" s="183" t="s">
        <v>3</v>
      </c>
      <c r="F4248" s="184" t="s">
        <v>269</v>
      </c>
      <c r="H4248" s="185">
        <v>4</v>
      </c>
      <c r="I4248" s="186"/>
      <c r="L4248" s="182"/>
      <c r="M4248" s="187"/>
      <c r="N4248" s="188"/>
      <c r="O4248" s="188"/>
      <c r="P4248" s="188"/>
      <c r="Q4248" s="188"/>
      <c r="R4248" s="188"/>
      <c r="S4248" s="188"/>
      <c r="T4248" s="189"/>
      <c r="AT4248" s="183" t="s">
        <v>264</v>
      </c>
      <c r="AU4248" s="183" t="s">
        <v>82</v>
      </c>
      <c r="AV4248" s="15" t="s">
        <v>258</v>
      </c>
      <c r="AW4248" s="15" t="s">
        <v>34</v>
      </c>
      <c r="AX4248" s="15" t="s">
        <v>80</v>
      </c>
      <c r="AY4248" s="183" t="s">
        <v>252</v>
      </c>
    </row>
    <row r="4249" spans="1:65" s="2" customFormat="1" ht="16.5" customHeight="1">
      <c r="A4249" s="34"/>
      <c r="B4249" s="145"/>
      <c r="C4249" s="198" t="s">
        <v>1904</v>
      </c>
      <c r="D4249" s="198" t="s">
        <v>361</v>
      </c>
      <c r="E4249" s="199" t="s">
        <v>8417</v>
      </c>
      <c r="F4249" s="200" t="s">
        <v>8418</v>
      </c>
      <c r="G4249" s="201" t="s">
        <v>743</v>
      </c>
      <c r="H4249" s="202">
        <v>4</v>
      </c>
      <c r="I4249" s="203"/>
      <c r="J4249" s="204">
        <f>ROUND(I4249*H4249,2)</f>
        <v>0</v>
      </c>
      <c r="K4249" s="205"/>
      <c r="L4249" s="206"/>
      <c r="M4249" s="207" t="s">
        <v>3</v>
      </c>
      <c r="N4249" s="208" t="s">
        <v>44</v>
      </c>
      <c r="O4249" s="55"/>
      <c r="P4249" s="156">
        <f>O4249*H4249</f>
        <v>0</v>
      </c>
      <c r="Q4249" s="156">
        <v>2.5000000000000001E-4</v>
      </c>
      <c r="R4249" s="156">
        <f>Q4249*H4249</f>
        <v>1E-3</v>
      </c>
      <c r="S4249" s="156">
        <v>0</v>
      </c>
      <c r="T4249" s="157">
        <f>S4249*H4249</f>
        <v>0</v>
      </c>
      <c r="U4249" s="34"/>
      <c r="V4249" s="34"/>
      <c r="W4249" s="34"/>
      <c r="X4249" s="34"/>
      <c r="Y4249" s="34"/>
      <c r="Z4249" s="34"/>
      <c r="AA4249" s="34"/>
      <c r="AB4249" s="34"/>
      <c r="AC4249" s="34"/>
      <c r="AD4249" s="34"/>
      <c r="AE4249" s="34"/>
      <c r="AR4249" s="158" t="s">
        <v>572</v>
      </c>
      <c r="AT4249" s="158" t="s">
        <v>361</v>
      </c>
      <c r="AU4249" s="158" t="s">
        <v>82</v>
      </c>
      <c r="AY4249" s="19" t="s">
        <v>252</v>
      </c>
      <c r="BE4249" s="159">
        <f>IF(N4249="základní",J4249,0)</f>
        <v>0</v>
      </c>
      <c r="BF4249" s="159">
        <f>IF(N4249="snížená",J4249,0)</f>
        <v>0</v>
      </c>
      <c r="BG4249" s="159">
        <f>IF(N4249="zákl. přenesená",J4249,0)</f>
        <v>0</v>
      </c>
      <c r="BH4249" s="159">
        <f>IF(N4249="sníž. přenesená",J4249,0)</f>
        <v>0</v>
      </c>
      <c r="BI4249" s="159">
        <f>IF(N4249="nulová",J4249,0)</f>
        <v>0</v>
      </c>
      <c r="BJ4249" s="19" t="s">
        <v>80</v>
      </c>
      <c r="BK4249" s="159">
        <f>ROUND(I4249*H4249,2)</f>
        <v>0</v>
      </c>
      <c r="BL4249" s="19" t="s">
        <v>406</v>
      </c>
      <c r="BM4249" s="158" t="s">
        <v>8419</v>
      </c>
    </row>
    <row r="4250" spans="1:65" s="2" customFormat="1" ht="11.25">
      <c r="A4250" s="34"/>
      <c r="B4250" s="35"/>
      <c r="C4250" s="34"/>
      <c r="D4250" s="160" t="s">
        <v>260</v>
      </c>
      <c r="E4250" s="34"/>
      <c r="F4250" s="161" t="s">
        <v>8418</v>
      </c>
      <c r="G4250" s="34"/>
      <c r="H4250" s="34"/>
      <c r="I4250" s="162"/>
      <c r="J4250" s="34"/>
      <c r="K4250" s="34"/>
      <c r="L4250" s="35"/>
      <c r="M4250" s="163"/>
      <c r="N4250" s="164"/>
      <c r="O4250" s="55"/>
      <c r="P4250" s="55"/>
      <c r="Q4250" s="55"/>
      <c r="R4250" s="55"/>
      <c r="S4250" s="55"/>
      <c r="T4250" s="56"/>
      <c r="U4250" s="34"/>
      <c r="V4250" s="34"/>
      <c r="W4250" s="34"/>
      <c r="X4250" s="34"/>
      <c r="Y4250" s="34"/>
      <c r="Z4250" s="34"/>
      <c r="AA4250" s="34"/>
      <c r="AB4250" s="34"/>
      <c r="AC4250" s="34"/>
      <c r="AD4250" s="34"/>
      <c r="AE4250" s="34"/>
      <c r="AT4250" s="19" t="s">
        <v>260</v>
      </c>
      <c r="AU4250" s="19" t="s">
        <v>82</v>
      </c>
    </row>
    <row r="4251" spans="1:65" s="2" customFormat="1" ht="11.25">
      <c r="A4251" s="34"/>
      <c r="B4251" s="35"/>
      <c r="C4251" s="34"/>
      <c r="D4251" s="165" t="s">
        <v>262</v>
      </c>
      <c r="E4251" s="34"/>
      <c r="F4251" s="166" t="s">
        <v>8420</v>
      </c>
      <c r="G4251" s="34"/>
      <c r="H4251" s="34"/>
      <c r="I4251" s="162"/>
      <c r="J4251" s="34"/>
      <c r="K4251" s="34"/>
      <c r="L4251" s="35"/>
      <c r="M4251" s="163"/>
      <c r="N4251" s="164"/>
      <c r="O4251" s="55"/>
      <c r="P4251" s="55"/>
      <c r="Q4251" s="55"/>
      <c r="R4251" s="55"/>
      <c r="S4251" s="55"/>
      <c r="T4251" s="56"/>
      <c r="U4251" s="34"/>
      <c r="V4251" s="34"/>
      <c r="W4251" s="34"/>
      <c r="X4251" s="34"/>
      <c r="Y4251" s="34"/>
      <c r="Z4251" s="34"/>
      <c r="AA4251" s="34"/>
      <c r="AB4251" s="34"/>
      <c r="AC4251" s="34"/>
      <c r="AD4251" s="34"/>
      <c r="AE4251" s="34"/>
      <c r="AT4251" s="19" t="s">
        <v>262</v>
      </c>
      <c r="AU4251" s="19" t="s">
        <v>82</v>
      </c>
    </row>
    <row r="4252" spans="1:65" s="2" customFormat="1" ht="16.5" customHeight="1">
      <c r="A4252" s="34"/>
      <c r="B4252" s="145"/>
      <c r="C4252" s="146" t="s">
        <v>1912</v>
      </c>
      <c r="D4252" s="146" t="s">
        <v>254</v>
      </c>
      <c r="E4252" s="147" t="s">
        <v>8421</v>
      </c>
      <c r="F4252" s="148" t="s">
        <v>8422</v>
      </c>
      <c r="G4252" s="149" t="s">
        <v>743</v>
      </c>
      <c r="H4252" s="150">
        <v>153</v>
      </c>
      <c r="I4252" s="151"/>
      <c r="J4252" s="152">
        <f>ROUND(I4252*H4252,2)</f>
        <v>0</v>
      </c>
      <c r="K4252" s="153"/>
      <c r="L4252" s="35"/>
      <c r="M4252" s="154" t="s">
        <v>3</v>
      </c>
      <c r="N4252" s="155" t="s">
        <v>44</v>
      </c>
      <c r="O4252" s="55"/>
      <c r="P4252" s="156">
        <f>O4252*H4252</f>
        <v>0</v>
      </c>
      <c r="Q4252" s="156">
        <v>0</v>
      </c>
      <c r="R4252" s="156">
        <f>Q4252*H4252</f>
        <v>0</v>
      </c>
      <c r="S4252" s="156">
        <v>0</v>
      </c>
      <c r="T4252" s="157">
        <f>S4252*H4252</f>
        <v>0</v>
      </c>
      <c r="U4252" s="34"/>
      <c r="V4252" s="34"/>
      <c r="W4252" s="34"/>
      <c r="X4252" s="34"/>
      <c r="Y4252" s="34"/>
      <c r="Z4252" s="34"/>
      <c r="AA4252" s="34"/>
      <c r="AB4252" s="34"/>
      <c r="AC4252" s="34"/>
      <c r="AD4252" s="34"/>
      <c r="AE4252" s="34"/>
      <c r="AR4252" s="158" t="s">
        <v>406</v>
      </c>
      <c r="AT4252" s="158" t="s">
        <v>254</v>
      </c>
      <c r="AU4252" s="158" t="s">
        <v>82</v>
      </c>
      <c r="AY4252" s="19" t="s">
        <v>252</v>
      </c>
      <c r="BE4252" s="159">
        <f>IF(N4252="základní",J4252,0)</f>
        <v>0</v>
      </c>
      <c r="BF4252" s="159">
        <f>IF(N4252="snížená",J4252,0)</f>
        <v>0</v>
      </c>
      <c r="BG4252" s="159">
        <f>IF(N4252="zákl. přenesená",J4252,0)</f>
        <v>0</v>
      </c>
      <c r="BH4252" s="159">
        <f>IF(N4252="sníž. přenesená",J4252,0)</f>
        <v>0</v>
      </c>
      <c r="BI4252" s="159">
        <f>IF(N4252="nulová",J4252,0)</f>
        <v>0</v>
      </c>
      <c r="BJ4252" s="19" t="s">
        <v>80</v>
      </c>
      <c r="BK4252" s="159">
        <f>ROUND(I4252*H4252,2)</f>
        <v>0</v>
      </c>
      <c r="BL4252" s="19" t="s">
        <v>406</v>
      </c>
      <c r="BM4252" s="158" t="s">
        <v>8423</v>
      </c>
    </row>
    <row r="4253" spans="1:65" s="2" customFormat="1" ht="11.25">
      <c r="A4253" s="34"/>
      <c r="B4253" s="35"/>
      <c r="C4253" s="34"/>
      <c r="D4253" s="160" t="s">
        <v>260</v>
      </c>
      <c r="E4253" s="34"/>
      <c r="F4253" s="161" t="s">
        <v>8422</v>
      </c>
      <c r="G4253" s="34"/>
      <c r="H4253" s="34"/>
      <c r="I4253" s="162"/>
      <c r="J4253" s="34"/>
      <c r="K4253" s="34"/>
      <c r="L4253" s="35"/>
      <c r="M4253" s="163"/>
      <c r="N4253" s="164"/>
      <c r="O4253" s="55"/>
      <c r="P4253" s="55"/>
      <c r="Q4253" s="55"/>
      <c r="R4253" s="55"/>
      <c r="S4253" s="55"/>
      <c r="T4253" s="56"/>
      <c r="U4253" s="34"/>
      <c r="V4253" s="34"/>
      <c r="W4253" s="34"/>
      <c r="X4253" s="34"/>
      <c r="Y4253" s="34"/>
      <c r="Z4253" s="34"/>
      <c r="AA4253" s="34"/>
      <c r="AB4253" s="34"/>
      <c r="AC4253" s="34"/>
      <c r="AD4253" s="34"/>
      <c r="AE4253" s="34"/>
      <c r="AT4253" s="19" t="s">
        <v>260</v>
      </c>
      <c r="AU4253" s="19" t="s">
        <v>82</v>
      </c>
    </row>
    <row r="4254" spans="1:65" s="2" customFormat="1" ht="19.5">
      <c r="A4254" s="34"/>
      <c r="B4254" s="35"/>
      <c r="C4254" s="34"/>
      <c r="D4254" s="160" t="s">
        <v>2284</v>
      </c>
      <c r="E4254" s="34"/>
      <c r="F4254" s="211" t="s">
        <v>8424</v>
      </c>
      <c r="G4254" s="34"/>
      <c r="H4254" s="34"/>
      <c r="I4254" s="162"/>
      <c r="J4254" s="34"/>
      <c r="K4254" s="34"/>
      <c r="L4254" s="35"/>
      <c r="M4254" s="163"/>
      <c r="N4254" s="164"/>
      <c r="O4254" s="55"/>
      <c r="P4254" s="55"/>
      <c r="Q4254" s="55"/>
      <c r="R4254" s="55"/>
      <c r="S4254" s="55"/>
      <c r="T4254" s="56"/>
      <c r="U4254" s="34"/>
      <c r="V4254" s="34"/>
      <c r="W4254" s="34"/>
      <c r="X4254" s="34"/>
      <c r="Y4254" s="34"/>
      <c r="Z4254" s="34"/>
      <c r="AA4254" s="34"/>
      <c r="AB4254" s="34"/>
      <c r="AC4254" s="34"/>
      <c r="AD4254" s="34"/>
      <c r="AE4254" s="34"/>
      <c r="AT4254" s="19" t="s">
        <v>2284</v>
      </c>
      <c r="AU4254" s="19" t="s">
        <v>82</v>
      </c>
    </row>
    <row r="4255" spans="1:65" s="13" customFormat="1" ht="11.25">
      <c r="B4255" s="167"/>
      <c r="D4255" s="160" t="s">
        <v>264</v>
      </c>
      <c r="E4255" s="168" t="s">
        <v>3</v>
      </c>
      <c r="F4255" s="169" t="s">
        <v>8425</v>
      </c>
      <c r="H4255" s="168" t="s">
        <v>3</v>
      </c>
      <c r="I4255" s="170"/>
      <c r="L4255" s="167"/>
      <c r="M4255" s="171"/>
      <c r="N4255" s="172"/>
      <c r="O4255" s="172"/>
      <c r="P4255" s="172"/>
      <c r="Q4255" s="172"/>
      <c r="R4255" s="172"/>
      <c r="S4255" s="172"/>
      <c r="T4255" s="173"/>
      <c r="AT4255" s="168" t="s">
        <v>264</v>
      </c>
      <c r="AU4255" s="168" t="s">
        <v>82</v>
      </c>
      <c r="AV4255" s="13" t="s">
        <v>80</v>
      </c>
      <c r="AW4255" s="13" t="s">
        <v>34</v>
      </c>
      <c r="AX4255" s="13" t="s">
        <v>73</v>
      </c>
      <c r="AY4255" s="168" t="s">
        <v>252</v>
      </c>
    </row>
    <row r="4256" spans="1:65" s="13" customFormat="1" ht="11.25">
      <c r="B4256" s="167"/>
      <c r="D4256" s="160" t="s">
        <v>264</v>
      </c>
      <c r="E4256" s="168" t="s">
        <v>3</v>
      </c>
      <c r="F4256" s="169" t="s">
        <v>8426</v>
      </c>
      <c r="H4256" s="168" t="s">
        <v>3</v>
      </c>
      <c r="I4256" s="170"/>
      <c r="L4256" s="167"/>
      <c r="M4256" s="171"/>
      <c r="N4256" s="172"/>
      <c r="O4256" s="172"/>
      <c r="P4256" s="172"/>
      <c r="Q4256" s="172"/>
      <c r="R4256" s="172"/>
      <c r="S4256" s="172"/>
      <c r="T4256" s="173"/>
      <c r="AT4256" s="168" t="s">
        <v>264</v>
      </c>
      <c r="AU4256" s="168" t="s">
        <v>82</v>
      </c>
      <c r="AV4256" s="13" t="s">
        <v>80</v>
      </c>
      <c r="AW4256" s="13" t="s">
        <v>34</v>
      </c>
      <c r="AX4256" s="13" t="s">
        <v>73</v>
      </c>
      <c r="AY4256" s="168" t="s">
        <v>252</v>
      </c>
    </row>
    <row r="4257" spans="2:51" s="14" customFormat="1" ht="11.25">
      <c r="B4257" s="174"/>
      <c r="D4257" s="160" t="s">
        <v>264</v>
      </c>
      <c r="E4257" s="175" t="s">
        <v>3</v>
      </c>
      <c r="F4257" s="176" t="s">
        <v>80</v>
      </c>
      <c r="H4257" s="177">
        <v>1</v>
      </c>
      <c r="I4257" s="178"/>
      <c r="L4257" s="174"/>
      <c r="M4257" s="179"/>
      <c r="N4257" s="180"/>
      <c r="O4257" s="180"/>
      <c r="P4257" s="180"/>
      <c r="Q4257" s="180"/>
      <c r="R4257" s="180"/>
      <c r="S4257" s="180"/>
      <c r="T4257" s="181"/>
      <c r="AT4257" s="175" t="s">
        <v>264</v>
      </c>
      <c r="AU4257" s="175" t="s">
        <v>82</v>
      </c>
      <c r="AV4257" s="14" t="s">
        <v>82</v>
      </c>
      <c r="AW4257" s="14" t="s">
        <v>34</v>
      </c>
      <c r="AX4257" s="14" t="s">
        <v>73</v>
      </c>
      <c r="AY4257" s="175" t="s">
        <v>252</v>
      </c>
    </row>
    <row r="4258" spans="2:51" s="13" customFormat="1" ht="11.25">
      <c r="B4258" s="167"/>
      <c r="D4258" s="160" t="s">
        <v>264</v>
      </c>
      <c r="E4258" s="168" t="s">
        <v>3</v>
      </c>
      <c r="F4258" s="169" t="s">
        <v>6862</v>
      </c>
      <c r="H4258" s="168" t="s">
        <v>3</v>
      </c>
      <c r="I4258" s="170"/>
      <c r="L4258" s="167"/>
      <c r="M4258" s="171"/>
      <c r="N4258" s="172"/>
      <c r="O4258" s="172"/>
      <c r="P4258" s="172"/>
      <c r="Q4258" s="172"/>
      <c r="R4258" s="172"/>
      <c r="S4258" s="172"/>
      <c r="T4258" s="173"/>
      <c r="AT4258" s="168" t="s">
        <v>264</v>
      </c>
      <c r="AU4258" s="168" t="s">
        <v>82</v>
      </c>
      <c r="AV4258" s="13" t="s">
        <v>80</v>
      </c>
      <c r="AW4258" s="13" t="s">
        <v>34</v>
      </c>
      <c r="AX4258" s="13" t="s">
        <v>73</v>
      </c>
      <c r="AY4258" s="168" t="s">
        <v>252</v>
      </c>
    </row>
    <row r="4259" spans="2:51" s="14" customFormat="1" ht="11.25">
      <c r="B4259" s="174"/>
      <c r="D4259" s="160" t="s">
        <v>264</v>
      </c>
      <c r="E4259" s="175" t="s">
        <v>3</v>
      </c>
      <c r="F4259" s="176" t="s">
        <v>406</v>
      </c>
      <c r="H4259" s="177">
        <v>16</v>
      </c>
      <c r="I4259" s="178"/>
      <c r="L4259" s="174"/>
      <c r="M4259" s="179"/>
      <c r="N4259" s="180"/>
      <c r="O4259" s="180"/>
      <c r="P4259" s="180"/>
      <c r="Q4259" s="180"/>
      <c r="R4259" s="180"/>
      <c r="S4259" s="180"/>
      <c r="T4259" s="181"/>
      <c r="AT4259" s="175" t="s">
        <v>264</v>
      </c>
      <c r="AU4259" s="175" t="s">
        <v>82</v>
      </c>
      <c r="AV4259" s="14" t="s">
        <v>82</v>
      </c>
      <c r="AW4259" s="14" t="s">
        <v>34</v>
      </c>
      <c r="AX4259" s="14" t="s">
        <v>73</v>
      </c>
      <c r="AY4259" s="175" t="s">
        <v>252</v>
      </c>
    </row>
    <row r="4260" spans="2:51" s="16" customFormat="1" ht="11.25">
      <c r="B4260" s="190"/>
      <c r="D4260" s="160" t="s">
        <v>264</v>
      </c>
      <c r="E4260" s="191" t="s">
        <v>3</v>
      </c>
      <c r="F4260" s="192" t="s">
        <v>354</v>
      </c>
      <c r="H4260" s="193">
        <v>17</v>
      </c>
      <c r="I4260" s="194"/>
      <c r="L4260" s="190"/>
      <c r="M4260" s="195"/>
      <c r="N4260" s="196"/>
      <c r="O4260" s="196"/>
      <c r="P4260" s="196"/>
      <c r="Q4260" s="196"/>
      <c r="R4260" s="196"/>
      <c r="S4260" s="196"/>
      <c r="T4260" s="197"/>
      <c r="AT4260" s="191" t="s">
        <v>264</v>
      </c>
      <c r="AU4260" s="191" t="s">
        <v>82</v>
      </c>
      <c r="AV4260" s="16" t="s">
        <v>95</v>
      </c>
      <c r="AW4260" s="16" t="s">
        <v>34</v>
      </c>
      <c r="AX4260" s="16" t="s">
        <v>73</v>
      </c>
      <c r="AY4260" s="191" t="s">
        <v>252</v>
      </c>
    </row>
    <row r="4261" spans="2:51" s="13" customFormat="1" ht="11.25">
      <c r="B4261" s="167"/>
      <c r="D4261" s="160" t="s">
        <v>264</v>
      </c>
      <c r="E4261" s="168" t="s">
        <v>3</v>
      </c>
      <c r="F4261" s="169" t="s">
        <v>8427</v>
      </c>
      <c r="H4261" s="168" t="s">
        <v>3</v>
      </c>
      <c r="I4261" s="170"/>
      <c r="L4261" s="167"/>
      <c r="M4261" s="171"/>
      <c r="N4261" s="172"/>
      <c r="O4261" s="172"/>
      <c r="P4261" s="172"/>
      <c r="Q4261" s="172"/>
      <c r="R4261" s="172"/>
      <c r="S4261" s="172"/>
      <c r="T4261" s="173"/>
      <c r="AT4261" s="168" t="s">
        <v>264</v>
      </c>
      <c r="AU4261" s="168" t="s">
        <v>82</v>
      </c>
      <c r="AV4261" s="13" t="s">
        <v>80</v>
      </c>
      <c r="AW4261" s="13" t="s">
        <v>34</v>
      </c>
      <c r="AX4261" s="13" t="s">
        <v>73</v>
      </c>
      <c r="AY4261" s="168" t="s">
        <v>252</v>
      </c>
    </row>
    <row r="4262" spans="2:51" s="14" customFormat="1" ht="11.25">
      <c r="B4262" s="174"/>
      <c r="D4262" s="160" t="s">
        <v>264</v>
      </c>
      <c r="E4262" s="175" t="s">
        <v>3</v>
      </c>
      <c r="F4262" s="176" t="s">
        <v>406</v>
      </c>
      <c r="H4262" s="177">
        <v>16</v>
      </c>
      <c r="I4262" s="178"/>
      <c r="L4262" s="174"/>
      <c r="M4262" s="179"/>
      <c r="N4262" s="180"/>
      <c r="O4262" s="180"/>
      <c r="P4262" s="180"/>
      <c r="Q4262" s="180"/>
      <c r="R4262" s="180"/>
      <c r="S4262" s="180"/>
      <c r="T4262" s="181"/>
      <c r="AT4262" s="175" t="s">
        <v>264</v>
      </c>
      <c r="AU4262" s="175" t="s">
        <v>82</v>
      </c>
      <c r="AV4262" s="14" t="s">
        <v>82</v>
      </c>
      <c r="AW4262" s="14" t="s">
        <v>34</v>
      </c>
      <c r="AX4262" s="14" t="s">
        <v>73</v>
      </c>
      <c r="AY4262" s="175" t="s">
        <v>252</v>
      </c>
    </row>
    <row r="4263" spans="2:51" s="13" customFormat="1" ht="11.25">
      <c r="B4263" s="167"/>
      <c r="D4263" s="160" t="s">
        <v>264</v>
      </c>
      <c r="E4263" s="168" t="s">
        <v>3</v>
      </c>
      <c r="F4263" s="169" t="s">
        <v>8428</v>
      </c>
      <c r="H4263" s="168" t="s">
        <v>3</v>
      </c>
      <c r="I4263" s="170"/>
      <c r="L4263" s="167"/>
      <c r="M4263" s="171"/>
      <c r="N4263" s="172"/>
      <c r="O4263" s="172"/>
      <c r="P4263" s="172"/>
      <c r="Q4263" s="172"/>
      <c r="R4263" s="172"/>
      <c r="S4263" s="172"/>
      <c r="T4263" s="173"/>
      <c r="AT4263" s="168" t="s">
        <v>264</v>
      </c>
      <c r="AU4263" s="168" t="s">
        <v>82</v>
      </c>
      <c r="AV4263" s="13" t="s">
        <v>80</v>
      </c>
      <c r="AW4263" s="13" t="s">
        <v>34</v>
      </c>
      <c r="AX4263" s="13" t="s">
        <v>73</v>
      </c>
      <c r="AY4263" s="168" t="s">
        <v>252</v>
      </c>
    </row>
    <row r="4264" spans="2:51" s="16" customFormat="1" ht="11.25">
      <c r="B4264" s="190"/>
      <c r="D4264" s="160" t="s">
        <v>264</v>
      </c>
      <c r="E4264" s="191" t="s">
        <v>3</v>
      </c>
      <c r="F4264" s="192" t="s">
        <v>354</v>
      </c>
      <c r="H4264" s="193">
        <v>16</v>
      </c>
      <c r="I4264" s="194"/>
      <c r="L4264" s="190"/>
      <c r="M4264" s="195"/>
      <c r="N4264" s="196"/>
      <c r="O4264" s="196"/>
      <c r="P4264" s="196"/>
      <c r="Q4264" s="196"/>
      <c r="R4264" s="196"/>
      <c r="S4264" s="196"/>
      <c r="T4264" s="197"/>
      <c r="AT4264" s="191" t="s">
        <v>264</v>
      </c>
      <c r="AU4264" s="191" t="s">
        <v>82</v>
      </c>
      <c r="AV4264" s="16" t="s">
        <v>95</v>
      </c>
      <c r="AW4264" s="16" t="s">
        <v>34</v>
      </c>
      <c r="AX4264" s="16" t="s">
        <v>73</v>
      </c>
      <c r="AY4264" s="191" t="s">
        <v>252</v>
      </c>
    </row>
    <row r="4265" spans="2:51" s="13" customFormat="1" ht="11.25">
      <c r="B4265" s="167"/>
      <c r="D4265" s="160" t="s">
        <v>264</v>
      </c>
      <c r="E4265" s="168" t="s">
        <v>3</v>
      </c>
      <c r="F4265" s="169" t="s">
        <v>8429</v>
      </c>
      <c r="H4265" s="168" t="s">
        <v>3</v>
      </c>
      <c r="I4265" s="170"/>
      <c r="L4265" s="167"/>
      <c r="M4265" s="171"/>
      <c r="N4265" s="172"/>
      <c r="O4265" s="172"/>
      <c r="P4265" s="172"/>
      <c r="Q4265" s="172"/>
      <c r="R4265" s="172"/>
      <c r="S4265" s="172"/>
      <c r="T4265" s="173"/>
      <c r="AT4265" s="168" t="s">
        <v>264</v>
      </c>
      <c r="AU4265" s="168" t="s">
        <v>82</v>
      </c>
      <c r="AV4265" s="13" t="s">
        <v>80</v>
      </c>
      <c r="AW4265" s="13" t="s">
        <v>34</v>
      </c>
      <c r="AX4265" s="13" t="s">
        <v>73</v>
      </c>
      <c r="AY4265" s="168" t="s">
        <v>252</v>
      </c>
    </row>
    <row r="4266" spans="2:51" s="14" customFormat="1" ht="11.25">
      <c r="B4266" s="174"/>
      <c r="D4266" s="160" t="s">
        <v>264</v>
      </c>
      <c r="E4266" s="175" t="s">
        <v>3</v>
      </c>
      <c r="F4266" s="176" t="s">
        <v>80</v>
      </c>
      <c r="H4266" s="177">
        <v>1</v>
      </c>
      <c r="I4266" s="178"/>
      <c r="L4266" s="174"/>
      <c r="M4266" s="179"/>
      <c r="N4266" s="180"/>
      <c r="O4266" s="180"/>
      <c r="P4266" s="180"/>
      <c r="Q4266" s="180"/>
      <c r="R4266" s="180"/>
      <c r="S4266" s="180"/>
      <c r="T4266" s="181"/>
      <c r="AT4266" s="175" t="s">
        <v>264</v>
      </c>
      <c r="AU4266" s="175" t="s">
        <v>82</v>
      </c>
      <c r="AV4266" s="14" t="s">
        <v>82</v>
      </c>
      <c r="AW4266" s="14" t="s">
        <v>34</v>
      </c>
      <c r="AX4266" s="14" t="s">
        <v>73</v>
      </c>
      <c r="AY4266" s="175" t="s">
        <v>252</v>
      </c>
    </row>
    <row r="4267" spans="2:51" s="13" customFormat="1" ht="11.25">
      <c r="B4267" s="167"/>
      <c r="D4267" s="160" t="s">
        <v>264</v>
      </c>
      <c r="E4267" s="168" t="s">
        <v>3</v>
      </c>
      <c r="F4267" s="169" t="s">
        <v>8429</v>
      </c>
      <c r="H4267" s="168" t="s">
        <v>3</v>
      </c>
      <c r="I4267" s="170"/>
      <c r="L4267" s="167"/>
      <c r="M4267" s="171"/>
      <c r="N4267" s="172"/>
      <c r="O4267" s="172"/>
      <c r="P4267" s="172"/>
      <c r="Q4267" s="172"/>
      <c r="R4267" s="172"/>
      <c r="S4267" s="172"/>
      <c r="T4267" s="173"/>
      <c r="AT4267" s="168" t="s">
        <v>264</v>
      </c>
      <c r="AU4267" s="168" t="s">
        <v>82</v>
      </c>
      <c r="AV4267" s="13" t="s">
        <v>80</v>
      </c>
      <c r="AW4267" s="13" t="s">
        <v>34</v>
      </c>
      <c r="AX4267" s="13" t="s">
        <v>73</v>
      </c>
      <c r="AY4267" s="168" t="s">
        <v>252</v>
      </c>
    </row>
    <row r="4268" spans="2:51" s="14" customFormat="1" ht="11.25">
      <c r="B4268" s="174"/>
      <c r="D4268" s="160" t="s">
        <v>264</v>
      </c>
      <c r="E4268" s="175" t="s">
        <v>3</v>
      </c>
      <c r="F4268" s="176" t="s">
        <v>80</v>
      </c>
      <c r="H4268" s="177">
        <v>1</v>
      </c>
      <c r="I4268" s="178"/>
      <c r="L4268" s="174"/>
      <c r="M4268" s="179"/>
      <c r="N4268" s="180"/>
      <c r="O4268" s="180"/>
      <c r="P4268" s="180"/>
      <c r="Q4268" s="180"/>
      <c r="R4268" s="180"/>
      <c r="S4268" s="180"/>
      <c r="T4268" s="181"/>
      <c r="AT4268" s="175" t="s">
        <v>264</v>
      </c>
      <c r="AU4268" s="175" t="s">
        <v>82</v>
      </c>
      <c r="AV4268" s="14" t="s">
        <v>82</v>
      </c>
      <c r="AW4268" s="14" t="s">
        <v>34</v>
      </c>
      <c r="AX4268" s="14" t="s">
        <v>73</v>
      </c>
      <c r="AY4268" s="175" t="s">
        <v>252</v>
      </c>
    </row>
    <row r="4269" spans="2:51" s="13" customFormat="1" ht="11.25">
      <c r="B4269" s="167"/>
      <c r="D4269" s="160" t="s">
        <v>264</v>
      </c>
      <c r="E4269" s="168" t="s">
        <v>3</v>
      </c>
      <c r="F4269" s="169" t="s">
        <v>8429</v>
      </c>
      <c r="H4269" s="168" t="s">
        <v>3</v>
      </c>
      <c r="I4269" s="170"/>
      <c r="L4269" s="167"/>
      <c r="M4269" s="171"/>
      <c r="N4269" s="172"/>
      <c r="O4269" s="172"/>
      <c r="P4269" s="172"/>
      <c r="Q4269" s="172"/>
      <c r="R4269" s="172"/>
      <c r="S4269" s="172"/>
      <c r="T4269" s="173"/>
      <c r="AT4269" s="168" t="s">
        <v>264</v>
      </c>
      <c r="AU4269" s="168" t="s">
        <v>82</v>
      </c>
      <c r="AV4269" s="13" t="s">
        <v>80</v>
      </c>
      <c r="AW4269" s="13" t="s">
        <v>34</v>
      </c>
      <c r="AX4269" s="13" t="s">
        <v>73</v>
      </c>
      <c r="AY4269" s="168" t="s">
        <v>252</v>
      </c>
    </row>
    <row r="4270" spans="2:51" s="14" customFormat="1" ht="11.25">
      <c r="B4270" s="174"/>
      <c r="D4270" s="160" t="s">
        <v>264</v>
      </c>
      <c r="E4270" s="175" t="s">
        <v>3</v>
      </c>
      <c r="F4270" s="176" t="s">
        <v>80</v>
      </c>
      <c r="H4270" s="177">
        <v>1</v>
      </c>
      <c r="I4270" s="178"/>
      <c r="L4270" s="174"/>
      <c r="M4270" s="179"/>
      <c r="N4270" s="180"/>
      <c r="O4270" s="180"/>
      <c r="P4270" s="180"/>
      <c r="Q4270" s="180"/>
      <c r="R4270" s="180"/>
      <c r="S4270" s="180"/>
      <c r="T4270" s="181"/>
      <c r="AT4270" s="175" t="s">
        <v>264</v>
      </c>
      <c r="AU4270" s="175" t="s">
        <v>82</v>
      </c>
      <c r="AV4270" s="14" t="s">
        <v>82</v>
      </c>
      <c r="AW4270" s="14" t="s">
        <v>34</v>
      </c>
      <c r="AX4270" s="14" t="s">
        <v>73</v>
      </c>
      <c r="AY4270" s="175" t="s">
        <v>252</v>
      </c>
    </row>
    <row r="4271" spans="2:51" s="13" customFormat="1" ht="11.25">
      <c r="B4271" s="167"/>
      <c r="D4271" s="160" t="s">
        <v>264</v>
      </c>
      <c r="E4271" s="168" t="s">
        <v>3</v>
      </c>
      <c r="F4271" s="169" t="s">
        <v>8429</v>
      </c>
      <c r="H4271" s="168" t="s">
        <v>3</v>
      </c>
      <c r="I4271" s="170"/>
      <c r="L4271" s="167"/>
      <c r="M4271" s="171"/>
      <c r="N4271" s="172"/>
      <c r="O4271" s="172"/>
      <c r="P4271" s="172"/>
      <c r="Q4271" s="172"/>
      <c r="R4271" s="172"/>
      <c r="S4271" s="172"/>
      <c r="T4271" s="173"/>
      <c r="AT4271" s="168" t="s">
        <v>264</v>
      </c>
      <c r="AU4271" s="168" t="s">
        <v>82</v>
      </c>
      <c r="AV4271" s="13" t="s">
        <v>80</v>
      </c>
      <c r="AW4271" s="13" t="s">
        <v>34</v>
      </c>
      <c r="AX4271" s="13" t="s">
        <v>73</v>
      </c>
      <c r="AY4271" s="168" t="s">
        <v>252</v>
      </c>
    </row>
    <row r="4272" spans="2:51" s="14" customFormat="1" ht="11.25">
      <c r="B4272" s="174"/>
      <c r="D4272" s="160" t="s">
        <v>264</v>
      </c>
      <c r="E4272" s="175" t="s">
        <v>3</v>
      </c>
      <c r="F4272" s="176" t="s">
        <v>80</v>
      </c>
      <c r="H4272" s="177">
        <v>1</v>
      </c>
      <c r="I4272" s="178"/>
      <c r="L4272" s="174"/>
      <c r="M4272" s="179"/>
      <c r="N4272" s="180"/>
      <c r="O4272" s="180"/>
      <c r="P4272" s="180"/>
      <c r="Q4272" s="180"/>
      <c r="R4272" s="180"/>
      <c r="S4272" s="180"/>
      <c r="T4272" s="181"/>
      <c r="AT4272" s="175" t="s">
        <v>264</v>
      </c>
      <c r="AU4272" s="175" t="s">
        <v>82</v>
      </c>
      <c r="AV4272" s="14" t="s">
        <v>82</v>
      </c>
      <c r="AW4272" s="14" t="s">
        <v>34</v>
      </c>
      <c r="AX4272" s="14" t="s">
        <v>73</v>
      </c>
      <c r="AY4272" s="175" t="s">
        <v>252</v>
      </c>
    </row>
    <row r="4273" spans="2:51" s="13" customFormat="1" ht="11.25">
      <c r="B4273" s="167"/>
      <c r="D4273" s="160" t="s">
        <v>264</v>
      </c>
      <c r="E4273" s="168" t="s">
        <v>3</v>
      </c>
      <c r="F4273" s="169" t="s">
        <v>8429</v>
      </c>
      <c r="H4273" s="168" t="s">
        <v>3</v>
      </c>
      <c r="I4273" s="170"/>
      <c r="L4273" s="167"/>
      <c r="M4273" s="171"/>
      <c r="N4273" s="172"/>
      <c r="O4273" s="172"/>
      <c r="P4273" s="172"/>
      <c r="Q4273" s="172"/>
      <c r="R4273" s="172"/>
      <c r="S4273" s="172"/>
      <c r="T4273" s="173"/>
      <c r="AT4273" s="168" t="s">
        <v>264</v>
      </c>
      <c r="AU4273" s="168" t="s">
        <v>82</v>
      </c>
      <c r="AV4273" s="13" t="s">
        <v>80</v>
      </c>
      <c r="AW4273" s="13" t="s">
        <v>34</v>
      </c>
      <c r="AX4273" s="13" t="s">
        <v>73</v>
      </c>
      <c r="AY4273" s="168" t="s">
        <v>252</v>
      </c>
    </row>
    <row r="4274" spans="2:51" s="14" customFormat="1" ht="11.25">
      <c r="B4274" s="174"/>
      <c r="D4274" s="160" t="s">
        <v>264</v>
      </c>
      <c r="E4274" s="175" t="s">
        <v>3</v>
      </c>
      <c r="F4274" s="176" t="s">
        <v>80</v>
      </c>
      <c r="H4274" s="177">
        <v>1</v>
      </c>
      <c r="I4274" s="178"/>
      <c r="L4274" s="174"/>
      <c r="M4274" s="179"/>
      <c r="N4274" s="180"/>
      <c r="O4274" s="180"/>
      <c r="P4274" s="180"/>
      <c r="Q4274" s="180"/>
      <c r="R4274" s="180"/>
      <c r="S4274" s="180"/>
      <c r="T4274" s="181"/>
      <c r="AT4274" s="175" t="s">
        <v>264</v>
      </c>
      <c r="AU4274" s="175" t="s">
        <v>82</v>
      </c>
      <c r="AV4274" s="14" t="s">
        <v>82</v>
      </c>
      <c r="AW4274" s="14" t="s">
        <v>34</v>
      </c>
      <c r="AX4274" s="14" t="s">
        <v>73</v>
      </c>
      <c r="AY4274" s="175" t="s">
        <v>252</v>
      </c>
    </row>
    <row r="4275" spans="2:51" s="13" customFormat="1" ht="11.25">
      <c r="B4275" s="167"/>
      <c r="D4275" s="160" t="s">
        <v>264</v>
      </c>
      <c r="E4275" s="168" t="s">
        <v>3</v>
      </c>
      <c r="F4275" s="169" t="s">
        <v>8429</v>
      </c>
      <c r="H4275" s="168" t="s">
        <v>3</v>
      </c>
      <c r="I4275" s="170"/>
      <c r="L4275" s="167"/>
      <c r="M4275" s="171"/>
      <c r="N4275" s="172"/>
      <c r="O4275" s="172"/>
      <c r="P4275" s="172"/>
      <c r="Q4275" s="172"/>
      <c r="R4275" s="172"/>
      <c r="S4275" s="172"/>
      <c r="T4275" s="173"/>
      <c r="AT4275" s="168" t="s">
        <v>264</v>
      </c>
      <c r="AU4275" s="168" t="s">
        <v>82</v>
      </c>
      <c r="AV4275" s="13" t="s">
        <v>80</v>
      </c>
      <c r="AW4275" s="13" t="s">
        <v>34</v>
      </c>
      <c r="AX4275" s="13" t="s">
        <v>73</v>
      </c>
      <c r="AY4275" s="168" t="s">
        <v>252</v>
      </c>
    </row>
    <row r="4276" spans="2:51" s="14" customFormat="1" ht="11.25">
      <c r="B4276" s="174"/>
      <c r="D4276" s="160" t="s">
        <v>264</v>
      </c>
      <c r="E4276" s="175" t="s">
        <v>3</v>
      </c>
      <c r="F4276" s="176" t="s">
        <v>80</v>
      </c>
      <c r="H4276" s="177">
        <v>1</v>
      </c>
      <c r="I4276" s="178"/>
      <c r="L4276" s="174"/>
      <c r="M4276" s="179"/>
      <c r="N4276" s="180"/>
      <c r="O4276" s="180"/>
      <c r="P4276" s="180"/>
      <c r="Q4276" s="180"/>
      <c r="R4276" s="180"/>
      <c r="S4276" s="180"/>
      <c r="T4276" s="181"/>
      <c r="AT4276" s="175" t="s">
        <v>264</v>
      </c>
      <c r="AU4276" s="175" t="s">
        <v>82</v>
      </c>
      <c r="AV4276" s="14" t="s">
        <v>82</v>
      </c>
      <c r="AW4276" s="14" t="s">
        <v>34</v>
      </c>
      <c r="AX4276" s="14" t="s">
        <v>73</v>
      </c>
      <c r="AY4276" s="175" t="s">
        <v>252</v>
      </c>
    </row>
    <row r="4277" spans="2:51" s="13" customFormat="1" ht="11.25">
      <c r="B4277" s="167"/>
      <c r="D4277" s="160" t="s">
        <v>264</v>
      </c>
      <c r="E4277" s="168" t="s">
        <v>3</v>
      </c>
      <c r="F4277" s="169" t="s">
        <v>8429</v>
      </c>
      <c r="H4277" s="168" t="s">
        <v>3</v>
      </c>
      <c r="I4277" s="170"/>
      <c r="L4277" s="167"/>
      <c r="M4277" s="171"/>
      <c r="N4277" s="172"/>
      <c r="O4277" s="172"/>
      <c r="P4277" s="172"/>
      <c r="Q4277" s="172"/>
      <c r="R4277" s="172"/>
      <c r="S4277" s="172"/>
      <c r="T4277" s="173"/>
      <c r="AT4277" s="168" t="s">
        <v>264</v>
      </c>
      <c r="AU4277" s="168" t="s">
        <v>82</v>
      </c>
      <c r="AV4277" s="13" t="s">
        <v>80</v>
      </c>
      <c r="AW4277" s="13" t="s">
        <v>34</v>
      </c>
      <c r="AX4277" s="13" t="s">
        <v>73</v>
      </c>
      <c r="AY4277" s="168" t="s">
        <v>252</v>
      </c>
    </row>
    <row r="4278" spans="2:51" s="14" customFormat="1" ht="11.25">
      <c r="B4278" s="174"/>
      <c r="D4278" s="160" t="s">
        <v>264</v>
      </c>
      <c r="E4278" s="175" t="s">
        <v>3</v>
      </c>
      <c r="F4278" s="176" t="s">
        <v>80</v>
      </c>
      <c r="H4278" s="177">
        <v>1</v>
      </c>
      <c r="I4278" s="178"/>
      <c r="L4278" s="174"/>
      <c r="M4278" s="179"/>
      <c r="N4278" s="180"/>
      <c r="O4278" s="180"/>
      <c r="P4278" s="180"/>
      <c r="Q4278" s="180"/>
      <c r="R4278" s="180"/>
      <c r="S4278" s="180"/>
      <c r="T4278" s="181"/>
      <c r="AT4278" s="175" t="s">
        <v>264</v>
      </c>
      <c r="AU4278" s="175" t="s">
        <v>82</v>
      </c>
      <c r="AV4278" s="14" t="s">
        <v>82</v>
      </c>
      <c r="AW4278" s="14" t="s">
        <v>34</v>
      </c>
      <c r="AX4278" s="14" t="s">
        <v>73</v>
      </c>
      <c r="AY4278" s="175" t="s">
        <v>252</v>
      </c>
    </row>
    <row r="4279" spans="2:51" s="13" customFormat="1" ht="11.25">
      <c r="B4279" s="167"/>
      <c r="D4279" s="160" t="s">
        <v>264</v>
      </c>
      <c r="E4279" s="168" t="s">
        <v>3</v>
      </c>
      <c r="F4279" s="169" t="s">
        <v>8429</v>
      </c>
      <c r="H4279" s="168" t="s">
        <v>3</v>
      </c>
      <c r="I4279" s="170"/>
      <c r="L4279" s="167"/>
      <c r="M4279" s="171"/>
      <c r="N4279" s="172"/>
      <c r="O4279" s="172"/>
      <c r="P4279" s="172"/>
      <c r="Q4279" s="172"/>
      <c r="R4279" s="172"/>
      <c r="S4279" s="172"/>
      <c r="T4279" s="173"/>
      <c r="AT4279" s="168" t="s">
        <v>264</v>
      </c>
      <c r="AU4279" s="168" t="s">
        <v>82</v>
      </c>
      <c r="AV4279" s="13" t="s">
        <v>80</v>
      </c>
      <c r="AW4279" s="13" t="s">
        <v>34</v>
      </c>
      <c r="AX4279" s="13" t="s">
        <v>73</v>
      </c>
      <c r="AY4279" s="168" t="s">
        <v>252</v>
      </c>
    </row>
    <row r="4280" spans="2:51" s="14" customFormat="1" ht="11.25">
      <c r="B4280" s="174"/>
      <c r="D4280" s="160" t="s">
        <v>264</v>
      </c>
      <c r="E4280" s="175" t="s">
        <v>3</v>
      </c>
      <c r="F4280" s="176" t="s">
        <v>80</v>
      </c>
      <c r="H4280" s="177">
        <v>1</v>
      </c>
      <c r="I4280" s="178"/>
      <c r="L4280" s="174"/>
      <c r="M4280" s="179"/>
      <c r="N4280" s="180"/>
      <c r="O4280" s="180"/>
      <c r="P4280" s="180"/>
      <c r="Q4280" s="180"/>
      <c r="R4280" s="180"/>
      <c r="S4280" s="180"/>
      <c r="T4280" s="181"/>
      <c r="AT4280" s="175" t="s">
        <v>264</v>
      </c>
      <c r="AU4280" s="175" t="s">
        <v>82</v>
      </c>
      <c r="AV4280" s="14" t="s">
        <v>82</v>
      </c>
      <c r="AW4280" s="14" t="s">
        <v>34</v>
      </c>
      <c r="AX4280" s="14" t="s">
        <v>73</v>
      </c>
      <c r="AY4280" s="175" t="s">
        <v>252</v>
      </c>
    </row>
    <row r="4281" spans="2:51" s="13" customFormat="1" ht="11.25">
      <c r="B4281" s="167"/>
      <c r="D4281" s="160" t="s">
        <v>264</v>
      </c>
      <c r="E4281" s="168" t="s">
        <v>3</v>
      </c>
      <c r="F4281" s="169" t="s">
        <v>8430</v>
      </c>
      <c r="H4281" s="168" t="s">
        <v>3</v>
      </c>
      <c r="I4281" s="170"/>
      <c r="L4281" s="167"/>
      <c r="M4281" s="171"/>
      <c r="N4281" s="172"/>
      <c r="O4281" s="172"/>
      <c r="P4281" s="172"/>
      <c r="Q4281" s="172"/>
      <c r="R4281" s="172"/>
      <c r="S4281" s="172"/>
      <c r="T4281" s="173"/>
      <c r="AT4281" s="168" t="s">
        <v>264</v>
      </c>
      <c r="AU4281" s="168" t="s">
        <v>82</v>
      </c>
      <c r="AV4281" s="13" t="s">
        <v>80</v>
      </c>
      <c r="AW4281" s="13" t="s">
        <v>34</v>
      </c>
      <c r="AX4281" s="13" t="s">
        <v>73</v>
      </c>
      <c r="AY4281" s="168" t="s">
        <v>252</v>
      </c>
    </row>
    <row r="4282" spans="2:51" s="14" customFormat="1" ht="11.25">
      <c r="B4282" s="174"/>
      <c r="D4282" s="160" t="s">
        <v>264</v>
      </c>
      <c r="E4282" s="175" t="s">
        <v>3</v>
      </c>
      <c r="F4282" s="176" t="s">
        <v>80</v>
      </c>
      <c r="H4282" s="177">
        <v>1</v>
      </c>
      <c r="I4282" s="178"/>
      <c r="L4282" s="174"/>
      <c r="M4282" s="179"/>
      <c r="N4282" s="180"/>
      <c r="O4282" s="180"/>
      <c r="P4282" s="180"/>
      <c r="Q4282" s="180"/>
      <c r="R4282" s="180"/>
      <c r="S4282" s="180"/>
      <c r="T4282" s="181"/>
      <c r="AT4282" s="175" t="s">
        <v>264</v>
      </c>
      <c r="AU4282" s="175" t="s">
        <v>82</v>
      </c>
      <c r="AV4282" s="14" t="s">
        <v>82</v>
      </c>
      <c r="AW4282" s="14" t="s">
        <v>34</v>
      </c>
      <c r="AX4282" s="14" t="s">
        <v>73</v>
      </c>
      <c r="AY4282" s="175" t="s">
        <v>252</v>
      </c>
    </row>
    <row r="4283" spans="2:51" s="13" customFormat="1" ht="11.25">
      <c r="B4283" s="167"/>
      <c r="D4283" s="160" t="s">
        <v>264</v>
      </c>
      <c r="E4283" s="168" t="s">
        <v>3</v>
      </c>
      <c r="F4283" s="169" t="s">
        <v>8430</v>
      </c>
      <c r="H4283" s="168" t="s">
        <v>3</v>
      </c>
      <c r="I4283" s="170"/>
      <c r="L4283" s="167"/>
      <c r="M4283" s="171"/>
      <c r="N4283" s="172"/>
      <c r="O4283" s="172"/>
      <c r="P4283" s="172"/>
      <c r="Q4283" s="172"/>
      <c r="R4283" s="172"/>
      <c r="S4283" s="172"/>
      <c r="T4283" s="173"/>
      <c r="AT4283" s="168" t="s">
        <v>264</v>
      </c>
      <c r="AU4283" s="168" t="s">
        <v>82</v>
      </c>
      <c r="AV4283" s="13" t="s">
        <v>80</v>
      </c>
      <c r="AW4283" s="13" t="s">
        <v>34</v>
      </c>
      <c r="AX4283" s="13" t="s">
        <v>73</v>
      </c>
      <c r="AY4283" s="168" t="s">
        <v>252</v>
      </c>
    </row>
    <row r="4284" spans="2:51" s="14" customFormat="1" ht="11.25">
      <c r="B4284" s="174"/>
      <c r="D4284" s="160" t="s">
        <v>264</v>
      </c>
      <c r="E4284" s="175" t="s">
        <v>3</v>
      </c>
      <c r="F4284" s="176" t="s">
        <v>80</v>
      </c>
      <c r="H4284" s="177">
        <v>1</v>
      </c>
      <c r="I4284" s="178"/>
      <c r="L4284" s="174"/>
      <c r="M4284" s="179"/>
      <c r="N4284" s="180"/>
      <c r="O4284" s="180"/>
      <c r="P4284" s="180"/>
      <c r="Q4284" s="180"/>
      <c r="R4284" s="180"/>
      <c r="S4284" s="180"/>
      <c r="T4284" s="181"/>
      <c r="AT4284" s="175" t="s">
        <v>264</v>
      </c>
      <c r="AU4284" s="175" t="s">
        <v>82</v>
      </c>
      <c r="AV4284" s="14" t="s">
        <v>82</v>
      </c>
      <c r="AW4284" s="14" t="s">
        <v>34</v>
      </c>
      <c r="AX4284" s="14" t="s">
        <v>73</v>
      </c>
      <c r="AY4284" s="175" t="s">
        <v>252</v>
      </c>
    </row>
    <row r="4285" spans="2:51" s="13" customFormat="1" ht="11.25">
      <c r="B4285" s="167"/>
      <c r="D4285" s="160" t="s">
        <v>264</v>
      </c>
      <c r="E4285" s="168" t="s">
        <v>3</v>
      </c>
      <c r="F4285" s="169" t="s">
        <v>8430</v>
      </c>
      <c r="H4285" s="168" t="s">
        <v>3</v>
      </c>
      <c r="I4285" s="170"/>
      <c r="L4285" s="167"/>
      <c r="M4285" s="171"/>
      <c r="N4285" s="172"/>
      <c r="O4285" s="172"/>
      <c r="P4285" s="172"/>
      <c r="Q4285" s="172"/>
      <c r="R4285" s="172"/>
      <c r="S4285" s="172"/>
      <c r="T4285" s="173"/>
      <c r="AT4285" s="168" t="s">
        <v>264</v>
      </c>
      <c r="AU4285" s="168" t="s">
        <v>82</v>
      </c>
      <c r="AV4285" s="13" t="s">
        <v>80</v>
      </c>
      <c r="AW4285" s="13" t="s">
        <v>34</v>
      </c>
      <c r="AX4285" s="13" t="s">
        <v>73</v>
      </c>
      <c r="AY4285" s="168" t="s">
        <v>252</v>
      </c>
    </row>
    <row r="4286" spans="2:51" s="14" customFormat="1" ht="11.25">
      <c r="B4286" s="174"/>
      <c r="D4286" s="160" t="s">
        <v>264</v>
      </c>
      <c r="E4286" s="175" t="s">
        <v>3</v>
      </c>
      <c r="F4286" s="176" t="s">
        <v>80</v>
      </c>
      <c r="H4286" s="177">
        <v>1</v>
      </c>
      <c r="I4286" s="178"/>
      <c r="L4286" s="174"/>
      <c r="M4286" s="179"/>
      <c r="N4286" s="180"/>
      <c r="O4286" s="180"/>
      <c r="P4286" s="180"/>
      <c r="Q4286" s="180"/>
      <c r="R4286" s="180"/>
      <c r="S4286" s="180"/>
      <c r="T4286" s="181"/>
      <c r="AT4286" s="175" t="s">
        <v>264</v>
      </c>
      <c r="AU4286" s="175" t="s">
        <v>82</v>
      </c>
      <c r="AV4286" s="14" t="s">
        <v>82</v>
      </c>
      <c r="AW4286" s="14" t="s">
        <v>34</v>
      </c>
      <c r="AX4286" s="14" t="s">
        <v>73</v>
      </c>
      <c r="AY4286" s="175" t="s">
        <v>252</v>
      </c>
    </row>
    <row r="4287" spans="2:51" s="13" customFormat="1" ht="11.25">
      <c r="B4287" s="167"/>
      <c r="D4287" s="160" t="s">
        <v>264</v>
      </c>
      <c r="E4287" s="168" t="s">
        <v>3</v>
      </c>
      <c r="F4287" s="169" t="s">
        <v>8430</v>
      </c>
      <c r="H4287" s="168" t="s">
        <v>3</v>
      </c>
      <c r="I4287" s="170"/>
      <c r="L4287" s="167"/>
      <c r="M4287" s="171"/>
      <c r="N4287" s="172"/>
      <c r="O4287" s="172"/>
      <c r="P4287" s="172"/>
      <c r="Q4287" s="172"/>
      <c r="R4287" s="172"/>
      <c r="S4287" s="172"/>
      <c r="T4287" s="173"/>
      <c r="AT4287" s="168" t="s">
        <v>264</v>
      </c>
      <c r="AU4287" s="168" t="s">
        <v>82</v>
      </c>
      <c r="AV4287" s="13" t="s">
        <v>80</v>
      </c>
      <c r="AW4287" s="13" t="s">
        <v>34</v>
      </c>
      <c r="AX4287" s="13" t="s">
        <v>73</v>
      </c>
      <c r="AY4287" s="168" t="s">
        <v>252</v>
      </c>
    </row>
    <row r="4288" spans="2:51" s="14" customFormat="1" ht="11.25">
      <c r="B4288" s="174"/>
      <c r="D4288" s="160" t="s">
        <v>264</v>
      </c>
      <c r="E4288" s="175" t="s">
        <v>3</v>
      </c>
      <c r="F4288" s="176" t="s">
        <v>80</v>
      </c>
      <c r="H4288" s="177">
        <v>1</v>
      </c>
      <c r="I4288" s="178"/>
      <c r="L4288" s="174"/>
      <c r="M4288" s="179"/>
      <c r="N4288" s="180"/>
      <c r="O4288" s="180"/>
      <c r="P4288" s="180"/>
      <c r="Q4288" s="180"/>
      <c r="R4288" s="180"/>
      <c r="S4288" s="180"/>
      <c r="T4288" s="181"/>
      <c r="AT4288" s="175" t="s">
        <v>264</v>
      </c>
      <c r="AU4288" s="175" t="s">
        <v>82</v>
      </c>
      <c r="AV4288" s="14" t="s">
        <v>82</v>
      </c>
      <c r="AW4288" s="14" t="s">
        <v>34</v>
      </c>
      <c r="AX4288" s="14" t="s">
        <v>73</v>
      </c>
      <c r="AY4288" s="175" t="s">
        <v>252</v>
      </c>
    </row>
    <row r="4289" spans="2:51" s="13" customFormat="1" ht="11.25">
      <c r="B4289" s="167"/>
      <c r="D4289" s="160" t="s">
        <v>264</v>
      </c>
      <c r="E4289" s="168" t="s">
        <v>3</v>
      </c>
      <c r="F4289" s="169" t="s">
        <v>8431</v>
      </c>
      <c r="H4289" s="168" t="s">
        <v>3</v>
      </c>
      <c r="I4289" s="170"/>
      <c r="L4289" s="167"/>
      <c r="M4289" s="171"/>
      <c r="N4289" s="172"/>
      <c r="O4289" s="172"/>
      <c r="P4289" s="172"/>
      <c r="Q4289" s="172"/>
      <c r="R4289" s="172"/>
      <c r="S4289" s="172"/>
      <c r="T4289" s="173"/>
      <c r="AT4289" s="168" t="s">
        <v>264</v>
      </c>
      <c r="AU4289" s="168" t="s">
        <v>82</v>
      </c>
      <c r="AV4289" s="13" t="s">
        <v>80</v>
      </c>
      <c r="AW4289" s="13" t="s">
        <v>34</v>
      </c>
      <c r="AX4289" s="13" t="s">
        <v>73</v>
      </c>
      <c r="AY4289" s="168" t="s">
        <v>252</v>
      </c>
    </row>
    <row r="4290" spans="2:51" s="14" customFormat="1" ht="11.25">
      <c r="B4290" s="174"/>
      <c r="D4290" s="160" t="s">
        <v>264</v>
      </c>
      <c r="E4290" s="175" t="s">
        <v>3</v>
      </c>
      <c r="F4290" s="176" t="s">
        <v>80</v>
      </c>
      <c r="H4290" s="177">
        <v>1</v>
      </c>
      <c r="I4290" s="178"/>
      <c r="L4290" s="174"/>
      <c r="M4290" s="179"/>
      <c r="N4290" s="180"/>
      <c r="O4290" s="180"/>
      <c r="P4290" s="180"/>
      <c r="Q4290" s="180"/>
      <c r="R4290" s="180"/>
      <c r="S4290" s="180"/>
      <c r="T4290" s="181"/>
      <c r="AT4290" s="175" t="s">
        <v>264</v>
      </c>
      <c r="AU4290" s="175" t="s">
        <v>82</v>
      </c>
      <c r="AV4290" s="14" t="s">
        <v>82</v>
      </c>
      <c r="AW4290" s="14" t="s">
        <v>34</v>
      </c>
      <c r="AX4290" s="14" t="s">
        <v>73</v>
      </c>
      <c r="AY4290" s="175" t="s">
        <v>252</v>
      </c>
    </row>
    <row r="4291" spans="2:51" s="13" customFormat="1" ht="11.25">
      <c r="B4291" s="167"/>
      <c r="D4291" s="160" t="s">
        <v>264</v>
      </c>
      <c r="E4291" s="168" t="s">
        <v>3</v>
      </c>
      <c r="F4291" s="169" t="s">
        <v>8431</v>
      </c>
      <c r="H4291" s="168" t="s">
        <v>3</v>
      </c>
      <c r="I4291" s="170"/>
      <c r="L4291" s="167"/>
      <c r="M4291" s="171"/>
      <c r="N4291" s="172"/>
      <c r="O4291" s="172"/>
      <c r="P4291" s="172"/>
      <c r="Q4291" s="172"/>
      <c r="R4291" s="172"/>
      <c r="S4291" s="172"/>
      <c r="T4291" s="173"/>
      <c r="AT4291" s="168" t="s">
        <v>264</v>
      </c>
      <c r="AU4291" s="168" t="s">
        <v>82</v>
      </c>
      <c r="AV4291" s="13" t="s">
        <v>80</v>
      </c>
      <c r="AW4291" s="13" t="s">
        <v>34</v>
      </c>
      <c r="AX4291" s="13" t="s">
        <v>73</v>
      </c>
      <c r="AY4291" s="168" t="s">
        <v>252</v>
      </c>
    </row>
    <row r="4292" spans="2:51" s="14" customFormat="1" ht="11.25">
      <c r="B4292" s="174"/>
      <c r="D4292" s="160" t="s">
        <v>264</v>
      </c>
      <c r="E4292" s="175" t="s">
        <v>3</v>
      </c>
      <c r="F4292" s="176" t="s">
        <v>80</v>
      </c>
      <c r="H4292" s="177">
        <v>1</v>
      </c>
      <c r="I4292" s="178"/>
      <c r="L4292" s="174"/>
      <c r="M4292" s="179"/>
      <c r="N4292" s="180"/>
      <c r="O4292" s="180"/>
      <c r="P4292" s="180"/>
      <c r="Q4292" s="180"/>
      <c r="R4292" s="180"/>
      <c r="S4292" s="180"/>
      <c r="T4292" s="181"/>
      <c r="AT4292" s="175" t="s">
        <v>264</v>
      </c>
      <c r="AU4292" s="175" t="s">
        <v>82</v>
      </c>
      <c r="AV4292" s="14" t="s">
        <v>82</v>
      </c>
      <c r="AW4292" s="14" t="s">
        <v>34</v>
      </c>
      <c r="AX4292" s="14" t="s">
        <v>73</v>
      </c>
      <c r="AY4292" s="175" t="s">
        <v>252</v>
      </c>
    </row>
    <row r="4293" spans="2:51" s="13" customFormat="1" ht="11.25">
      <c r="B4293" s="167"/>
      <c r="D4293" s="160" t="s">
        <v>264</v>
      </c>
      <c r="E4293" s="168" t="s">
        <v>3</v>
      </c>
      <c r="F4293" s="169" t="s">
        <v>8431</v>
      </c>
      <c r="H4293" s="168" t="s">
        <v>3</v>
      </c>
      <c r="I4293" s="170"/>
      <c r="L4293" s="167"/>
      <c r="M4293" s="171"/>
      <c r="N4293" s="172"/>
      <c r="O4293" s="172"/>
      <c r="P4293" s="172"/>
      <c r="Q4293" s="172"/>
      <c r="R4293" s="172"/>
      <c r="S4293" s="172"/>
      <c r="T4293" s="173"/>
      <c r="AT4293" s="168" t="s">
        <v>264</v>
      </c>
      <c r="AU4293" s="168" t="s">
        <v>82</v>
      </c>
      <c r="AV4293" s="13" t="s">
        <v>80</v>
      </c>
      <c r="AW4293" s="13" t="s">
        <v>34</v>
      </c>
      <c r="AX4293" s="13" t="s">
        <v>73</v>
      </c>
      <c r="AY4293" s="168" t="s">
        <v>252</v>
      </c>
    </row>
    <row r="4294" spans="2:51" s="14" customFormat="1" ht="11.25">
      <c r="B4294" s="174"/>
      <c r="D4294" s="160" t="s">
        <v>264</v>
      </c>
      <c r="E4294" s="175" t="s">
        <v>3</v>
      </c>
      <c r="F4294" s="176" t="s">
        <v>80</v>
      </c>
      <c r="H4294" s="177">
        <v>1</v>
      </c>
      <c r="I4294" s="178"/>
      <c r="L4294" s="174"/>
      <c r="M4294" s="179"/>
      <c r="N4294" s="180"/>
      <c r="O4294" s="180"/>
      <c r="P4294" s="180"/>
      <c r="Q4294" s="180"/>
      <c r="R4294" s="180"/>
      <c r="S4294" s="180"/>
      <c r="T4294" s="181"/>
      <c r="AT4294" s="175" t="s">
        <v>264</v>
      </c>
      <c r="AU4294" s="175" t="s">
        <v>82</v>
      </c>
      <c r="AV4294" s="14" t="s">
        <v>82</v>
      </c>
      <c r="AW4294" s="14" t="s">
        <v>34</v>
      </c>
      <c r="AX4294" s="14" t="s">
        <v>73</v>
      </c>
      <c r="AY4294" s="175" t="s">
        <v>252</v>
      </c>
    </row>
    <row r="4295" spans="2:51" s="13" customFormat="1" ht="11.25">
      <c r="B4295" s="167"/>
      <c r="D4295" s="160" t="s">
        <v>264</v>
      </c>
      <c r="E4295" s="168" t="s">
        <v>3</v>
      </c>
      <c r="F4295" s="169" t="s">
        <v>8431</v>
      </c>
      <c r="H4295" s="168" t="s">
        <v>3</v>
      </c>
      <c r="I4295" s="170"/>
      <c r="L4295" s="167"/>
      <c r="M4295" s="171"/>
      <c r="N4295" s="172"/>
      <c r="O4295" s="172"/>
      <c r="P4295" s="172"/>
      <c r="Q4295" s="172"/>
      <c r="R4295" s="172"/>
      <c r="S4295" s="172"/>
      <c r="T4295" s="173"/>
      <c r="AT4295" s="168" t="s">
        <v>264</v>
      </c>
      <c r="AU4295" s="168" t="s">
        <v>82</v>
      </c>
      <c r="AV4295" s="13" t="s">
        <v>80</v>
      </c>
      <c r="AW4295" s="13" t="s">
        <v>34</v>
      </c>
      <c r="AX4295" s="13" t="s">
        <v>73</v>
      </c>
      <c r="AY4295" s="168" t="s">
        <v>252</v>
      </c>
    </row>
    <row r="4296" spans="2:51" s="14" customFormat="1" ht="11.25">
      <c r="B4296" s="174"/>
      <c r="D4296" s="160" t="s">
        <v>264</v>
      </c>
      <c r="E4296" s="175" t="s">
        <v>3</v>
      </c>
      <c r="F4296" s="176" t="s">
        <v>80</v>
      </c>
      <c r="H4296" s="177">
        <v>1</v>
      </c>
      <c r="I4296" s="178"/>
      <c r="L4296" s="174"/>
      <c r="M4296" s="179"/>
      <c r="N4296" s="180"/>
      <c r="O4296" s="180"/>
      <c r="P4296" s="180"/>
      <c r="Q4296" s="180"/>
      <c r="R4296" s="180"/>
      <c r="S4296" s="180"/>
      <c r="T4296" s="181"/>
      <c r="AT4296" s="175" t="s">
        <v>264</v>
      </c>
      <c r="AU4296" s="175" t="s">
        <v>82</v>
      </c>
      <c r="AV4296" s="14" t="s">
        <v>82</v>
      </c>
      <c r="AW4296" s="14" t="s">
        <v>34</v>
      </c>
      <c r="AX4296" s="14" t="s">
        <v>73</v>
      </c>
      <c r="AY4296" s="175" t="s">
        <v>252</v>
      </c>
    </row>
    <row r="4297" spans="2:51" s="13" customFormat="1" ht="11.25">
      <c r="B4297" s="167"/>
      <c r="D4297" s="160" t="s">
        <v>264</v>
      </c>
      <c r="E4297" s="168" t="s">
        <v>3</v>
      </c>
      <c r="F4297" s="169" t="s">
        <v>8432</v>
      </c>
      <c r="H4297" s="168" t="s">
        <v>3</v>
      </c>
      <c r="I4297" s="170"/>
      <c r="L4297" s="167"/>
      <c r="M4297" s="171"/>
      <c r="N4297" s="172"/>
      <c r="O4297" s="172"/>
      <c r="P4297" s="172"/>
      <c r="Q4297" s="172"/>
      <c r="R4297" s="172"/>
      <c r="S4297" s="172"/>
      <c r="T4297" s="173"/>
      <c r="AT4297" s="168" t="s">
        <v>264</v>
      </c>
      <c r="AU4297" s="168" t="s">
        <v>82</v>
      </c>
      <c r="AV4297" s="13" t="s">
        <v>80</v>
      </c>
      <c r="AW4297" s="13" t="s">
        <v>34</v>
      </c>
      <c r="AX4297" s="13" t="s">
        <v>73</v>
      </c>
      <c r="AY4297" s="168" t="s">
        <v>252</v>
      </c>
    </row>
    <row r="4298" spans="2:51" s="14" customFormat="1" ht="11.25">
      <c r="B4298" s="174"/>
      <c r="D4298" s="160" t="s">
        <v>264</v>
      </c>
      <c r="E4298" s="175" t="s">
        <v>3</v>
      </c>
      <c r="F4298" s="176" t="s">
        <v>80</v>
      </c>
      <c r="H4298" s="177">
        <v>1</v>
      </c>
      <c r="I4298" s="178"/>
      <c r="L4298" s="174"/>
      <c r="M4298" s="179"/>
      <c r="N4298" s="180"/>
      <c r="O4298" s="180"/>
      <c r="P4298" s="180"/>
      <c r="Q4298" s="180"/>
      <c r="R4298" s="180"/>
      <c r="S4298" s="180"/>
      <c r="T4298" s="181"/>
      <c r="AT4298" s="175" t="s">
        <v>264</v>
      </c>
      <c r="AU4298" s="175" t="s">
        <v>82</v>
      </c>
      <c r="AV4298" s="14" t="s">
        <v>82</v>
      </c>
      <c r="AW4298" s="14" t="s">
        <v>34</v>
      </c>
      <c r="AX4298" s="14" t="s">
        <v>73</v>
      </c>
      <c r="AY4298" s="175" t="s">
        <v>252</v>
      </c>
    </row>
    <row r="4299" spans="2:51" s="13" customFormat="1" ht="11.25">
      <c r="B4299" s="167"/>
      <c r="D4299" s="160" t="s">
        <v>264</v>
      </c>
      <c r="E4299" s="168" t="s">
        <v>3</v>
      </c>
      <c r="F4299" s="169" t="s">
        <v>8432</v>
      </c>
      <c r="H4299" s="168" t="s">
        <v>3</v>
      </c>
      <c r="I4299" s="170"/>
      <c r="L4299" s="167"/>
      <c r="M4299" s="171"/>
      <c r="N4299" s="172"/>
      <c r="O4299" s="172"/>
      <c r="P4299" s="172"/>
      <c r="Q4299" s="172"/>
      <c r="R4299" s="172"/>
      <c r="S4299" s="172"/>
      <c r="T4299" s="173"/>
      <c r="AT4299" s="168" t="s">
        <v>264</v>
      </c>
      <c r="AU4299" s="168" t="s">
        <v>82</v>
      </c>
      <c r="AV4299" s="13" t="s">
        <v>80</v>
      </c>
      <c r="AW4299" s="13" t="s">
        <v>34</v>
      </c>
      <c r="AX4299" s="13" t="s">
        <v>73</v>
      </c>
      <c r="AY4299" s="168" t="s">
        <v>252</v>
      </c>
    </row>
    <row r="4300" spans="2:51" s="14" customFormat="1" ht="11.25">
      <c r="B4300" s="174"/>
      <c r="D4300" s="160" t="s">
        <v>264</v>
      </c>
      <c r="E4300" s="175" t="s">
        <v>3</v>
      </c>
      <c r="F4300" s="176" t="s">
        <v>80</v>
      </c>
      <c r="H4300" s="177">
        <v>1</v>
      </c>
      <c r="I4300" s="178"/>
      <c r="L4300" s="174"/>
      <c r="M4300" s="179"/>
      <c r="N4300" s="180"/>
      <c r="O4300" s="180"/>
      <c r="P4300" s="180"/>
      <c r="Q4300" s="180"/>
      <c r="R4300" s="180"/>
      <c r="S4300" s="180"/>
      <c r="T4300" s="181"/>
      <c r="AT4300" s="175" t="s">
        <v>264</v>
      </c>
      <c r="AU4300" s="175" t="s">
        <v>82</v>
      </c>
      <c r="AV4300" s="14" t="s">
        <v>82</v>
      </c>
      <c r="AW4300" s="14" t="s">
        <v>34</v>
      </c>
      <c r="AX4300" s="14" t="s">
        <v>73</v>
      </c>
      <c r="AY4300" s="175" t="s">
        <v>252</v>
      </c>
    </row>
    <row r="4301" spans="2:51" s="13" customFormat="1" ht="11.25">
      <c r="B4301" s="167"/>
      <c r="D4301" s="160" t="s">
        <v>264</v>
      </c>
      <c r="E4301" s="168" t="s">
        <v>3</v>
      </c>
      <c r="F4301" s="169" t="s">
        <v>8432</v>
      </c>
      <c r="H4301" s="168" t="s">
        <v>3</v>
      </c>
      <c r="I4301" s="170"/>
      <c r="L4301" s="167"/>
      <c r="M4301" s="171"/>
      <c r="N4301" s="172"/>
      <c r="O4301" s="172"/>
      <c r="P4301" s="172"/>
      <c r="Q4301" s="172"/>
      <c r="R4301" s="172"/>
      <c r="S4301" s="172"/>
      <c r="T4301" s="173"/>
      <c r="AT4301" s="168" t="s">
        <v>264</v>
      </c>
      <c r="AU4301" s="168" t="s">
        <v>82</v>
      </c>
      <c r="AV4301" s="13" t="s">
        <v>80</v>
      </c>
      <c r="AW4301" s="13" t="s">
        <v>34</v>
      </c>
      <c r="AX4301" s="13" t="s">
        <v>73</v>
      </c>
      <c r="AY4301" s="168" t="s">
        <v>252</v>
      </c>
    </row>
    <row r="4302" spans="2:51" s="14" customFormat="1" ht="11.25">
      <c r="B4302" s="174"/>
      <c r="D4302" s="160" t="s">
        <v>264</v>
      </c>
      <c r="E4302" s="175" t="s">
        <v>3</v>
      </c>
      <c r="F4302" s="176" t="s">
        <v>80</v>
      </c>
      <c r="H4302" s="177">
        <v>1</v>
      </c>
      <c r="I4302" s="178"/>
      <c r="L4302" s="174"/>
      <c r="M4302" s="179"/>
      <c r="N4302" s="180"/>
      <c r="O4302" s="180"/>
      <c r="P4302" s="180"/>
      <c r="Q4302" s="180"/>
      <c r="R4302" s="180"/>
      <c r="S4302" s="180"/>
      <c r="T4302" s="181"/>
      <c r="AT4302" s="175" t="s">
        <v>264</v>
      </c>
      <c r="AU4302" s="175" t="s">
        <v>82</v>
      </c>
      <c r="AV4302" s="14" t="s">
        <v>82</v>
      </c>
      <c r="AW4302" s="14" t="s">
        <v>34</v>
      </c>
      <c r="AX4302" s="14" t="s">
        <v>73</v>
      </c>
      <c r="AY4302" s="175" t="s">
        <v>252</v>
      </c>
    </row>
    <row r="4303" spans="2:51" s="13" customFormat="1" ht="11.25">
      <c r="B4303" s="167"/>
      <c r="D4303" s="160" t="s">
        <v>264</v>
      </c>
      <c r="E4303" s="168" t="s">
        <v>3</v>
      </c>
      <c r="F4303" s="169" t="s">
        <v>8432</v>
      </c>
      <c r="H4303" s="168" t="s">
        <v>3</v>
      </c>
      <c r="I4303" s="170"/>
      <c r="L4303" s="167"/>
      <c r="M4303" s="171"/>
      <c r="N4303" s="172"/>
      <c r="O4303" s="172"/>
      <c r="P4303" s="172"/>
      <c r="Q4303" s="172"/>
      <c r="R4303" s="172"/>
      <c r="S4303" s="172"/>
      <c r="T4303" s="173"/>
      <c r="AT4303" s="168" t="s">
        <v>264</v>
      </c>
      <c r="AU4303" s="168" t="s">
        <v>82</v>
      </c>
      <c r="AV4303" s="13" t="s">
        <v>80</v>
      </c>
      <c r="AW4303" s="13" t="s">
        <v>34</v>
      </c>
      <c r="AX4303" s="13" t="s">
        <v>73</v>
      </c>
      <c r="AY4303" s="168" t="s">
        <v>252</v>
      </c>
    </row>
    <row r="4304" spans="2:51" s="14" customFormat="1" ht="11.25">
      <c r="B4304" s="174"/>
      <c r="D4304" s="160" t="s">
        <v>264</v>
      </c>
      <c r="E4304" s="175" t="s">
        <v>3</v>
      </c>
      <c r="F4304" s="176" t="s">
        <v>80</v>
      </c>
      <c r="H4304" s="177">
        <v>1</v>
      </c>
      <c r="I4304" s="178"/>
      <c r="L4304" s="174"/>
      <c r="M4304" s="179"/>
      <c r="N4304" s="180"/>
      <c r="O4304" s="180"/>
      <c r="P4304" s="180"/>
      <c r="Q4304" s="180"/>
      <c r="R4304" s="180"/>
      <c r="S4304" s="180"/>
      <c r="T4304" s="181"/>
      <c r="AT4304" s="175" t="s">
        <v>264</v>
      </c>
      <c r="AU4304" s="175" t="s">
        <v>82</v>
      </c>
      <c r="AV4304" s="14" t="s">
        <v>82</v>
      </c>
      <c r="AW4304" s="14" t="s">
        <v>34</v>
      </c>
      <c r="AX4304" s="14" t="s">
        <v>73</v>
      </c>
      <c r="AY4304" s="175" t="s">
        <v>252</v>
      </c>
    </row>
    <row r="4305" spans="2:51" s="13" customFormat="1" ht="11.25">
      <c r="B4305" s="167"/>
      <c r="D4305" s="160" t="s">
        <v>264</v>
      </c>
      <c r="E4305" s="168" t="s">
        <v>3</v>
      </c>
      <c r="F4305" s="169" t="s">
        <v>8433</v>
      </c>
      <c r="H4305" s="168" t="s">
        <v>3</v>
      </c>
      <c r="I4305" s="170"/>
      <c r="L4305" s="167"/>
      <c r="M4305" s="171"/>
      <c r="N4305" s="172"/>
      <c r="O4305" s="172"/>
      <c r="P4305" s="172"/>
      <c r="Q4305" s="172"/>
      <c r="R4305" s="172"/>
      <c r="S4305" s="172"/>
      <c r="T4305" s="173"/>
      <c r="AT4305" s="168" t="s">
        <v>264</v>
      </c>
      <c r="AU4305" s="168" t="s">
        <v>82</v>
      </c>
      <c r="AV4305" s="13" t="s">
        <v>80</v>
      </c>
      <c r="AW4305" s="13" t="s">
        <v>34</v>
      </c>
      <c r="AX4305" s="13" t="s">
        <v>73</v>
      </c>
      <c r="AY4305" s="168" t="s">
        <v>252</v>
      </c>
    </row>
    <row r="4306" spans="2:51" s="14" customFormat="1" ht="11.25">
      <c r="B4306" s="174"/>
      <c r="D4306" s="160" t="s">
        <v>264</v>
      </c>
      <c r="E4306" s="175" t="s">
        <v>3</v>
      </c>
      <c r="F4306" s="176" t="s">
        <v>80</v>
      </c>
      <c r="H4306" s="177">
        <v>1</v>
      </c>
      <c r="I4306" s="178"/>
      <c r="L4306" s="174"/>
      <c r="M4306" s="179"/>
      <c r="N4306" s="180"/>
      <c r="O4306" s="180"/>
      <c r="P4306" s="180"/>
      <c r="Q4306" s="180"/>
      <c r="R4306" s="180"/>
      <c r="S4306" s="180"/>
      <c r="T4306" s="181"/>
      <c r="AT4306" s="175" t="s">
        <v>264</v>
      </c>
      <c r="AU4306" s="175" t="s">
        <v>82</v>
      </c>
      <c r="AV4306" s="14" t="s">
        <v>82</v>
      </c>
      <c r="AW4306" s="14" t="s">
        <v>34</v>
      </c>
      <c r="AX4306" s="14" t="s">
        <v>73</v>
      </c>
      <c r="AY4306" s="175" t="s">
        <v>252</v>
      </c>
    </row>
    <row r="4307" spans="2:51" s="13" customFormat="1" ht="11.25">
      <c r="B4307" s="167"/>
      <c r="D4307" s="160" t="s">
        <v>264</v>
      </c>
      <c r="E4307" s="168" t="s">
        <v>3</v>
      </c>
      <c r="F4307" s="169" t="s">
        <v>8433</v>
      </c>
      <c r="H4307" s="168" t="s">
        <v>3</v>
      </c>
      <c r="I4307" s="170"/>
      <c r="L4307" s="167"/>
      <c r="M4307" s="171"/>
      <c r="N4307" s="172"/>
      <c r="O4307" s="172"/>
      <c r="P4307" s="172"/>
      <c r="Q4307" s="172"/>
      <c r="R4307" s="172"/>
      <c r="S4307" s="172"/>
      <c r="T4307" s="173"/>
      <c r="AT4307" s="168" t="s">
        <v>264</v>
      </c>
      <c r="AU4307" s="168" t="s">
        <v>82</v>
      </c>
      <c r="AV4307" s="13" t="s">
        <v>80</v>
      </c>
      <c r="AW4307" s="13" t="s">
        <v>34</v>
      </c>
      <c r="AX4307" s="13" t="s">
        <v>73</v>
      </c>
      <c r="AY4307" s="168" t="s">
        <v>252</v>
      </c>
    </row>
    <row r="4308" spans="2:51" s="14" customFormat="1" ht="11.25">
      <c r="B4308" s="174"/>
      <c r="D4308" s="160" t="s">
        <v>264</v>
      </c>
      <c r="E4308" s="175" t="s">
        <v>3</v>
      </c>
      <c r="F4308" s="176" t="s">
        <v>80</v>
      </c>
      <c r="H4308" s="177">
        <v>1</v>
      </c>
      <c r="I4308" s="178"/>
      <c r="L4308" s="174"/>
      <c r="M4308" s="179"/>
      <c r="N4308" s="180"/>
      <c r="O4308" s="180"/>
      <c r="P4308" s="180"/>
      <c r="Q4308" s="180"/>
      <c r="R4308" s="180"/>
      <c r="S4308" s="180"/>
      <c r="T4308" s="181"/>
      <c r="AT4308" s="175" t="s">
        <v>264</v>
      </c>
      <c r="AU4308" s="175" t="s">
        <v>82</v>
      </c>
      <c r="AV4308" s="14" t="s">
        <v>82</v>
      </c>
      <c r="AW4308" s="14" t="s">
        <v>34</v>
      </c>
      <c r="AX4308" s="14" t="s">
        <v>73</v>
      </c>
      <c r="AY4308" s="175" t="s">
        <v>252</v>
      </c>
    </row>
    <row r="4309" spans="2:51" s="13" customFormat="1" ht="11.25">
      <c r="B4309" s="167"/>
      <c r="D4309" s="160" t="s">
        <v>264</v>
      </c>
      <c r="E4309" s="168" t="s">
        <v>3</v>
      </c>
      <c r="F4309" s="169" t="s">
        <v>8433</v>
      </c>
      <c r="H4309" s="168" t="s">
        <v>3</v>
      </c>
      <c r="I4309" s="170"/>
      <c r="L4309" s="167"/>
      <c r="M4309" s="171"/>
      <c r="N4309" s="172"/>
      <c r="O4309" s="172"/>
      <c r="P4309" s="172"/>
      <c r="Q4309" s="172"/>
      <c r="R4309" s="172"/>
      <c r="S4309" s="172"/>
      <c r="T4309" s="173"/>
      <c r="AT4309" s="168" t="s">
        <v>264</v>
      </c>
      <c r="AU4309" s="168" t="s">
        <v>82</v>
      </c>
      <c r="AV4309" s="13" t="s">
        <v>80</v>
      </c>
      <c r="AW4309" s="13" t="s">
        <v>34</v>
      </c>
      <c r="AX4309" s="13" t="s">
        <v>73</v>
      </c>
      <c r="AY4309" s="168" t="s">
        <v>252</v>
      </c>
    </row>
    <row r="4310" spans="2:51" s="14" customFormat="1" ht="11.25">
      <c r="B4310" s="174"/>
      <c r="D4310" s="160" t="s">
        <v>264</v>
      </c>
      <c r="E4310" s="175" t="s">
        <v>3</v>
      </c>
      <c r="F4310" s="176" t="s">
        <v>80</v>
      </c>
      <c r="H4310" s="177">
        <v>1</v>
      </c>
      <c r="I4310" s="178"/>
      <c r="L4310" s="174"/>
      <c r="M4310" s="179"/>
      <c r="N4310" s="180"/>
      <c r="O4310" s="180"/>
      <c r="P4310" s="180"/>
      <c r="Q4310" s="180"/>
      <c r="R4310" s="180"/>
      <c r="S4310" s="180"/>
      <c r="T4310" s="181"/>
      <c r="AT4310" s="175" t="s">
        <v>264</v>
      </c>
      <c r="AU4310" s="175" t="s">
        <v>82</v>
      </c>
      <c r="AV4310" s="14" t="s">
        <v>82</v>
      </c>
      <c r="AW4310" s="14" t="s">
        <v>34</v>
      </c>
      <c r="AX4310" s="14" t="s">
        <v>73</v>
      </c>
      <c r="AY4310" s="175" t="s">
        <v>252</v>
      </c>
    </row>
    <row r="4311" spans="2:51" s="13" customFormat="1" ht="11.25">
      <c r="B4311" s="167"/>
      <c r="D4311" s="160" t="s">
        <v>264</v>
      </c>
      <c r="E4311" s="168" t="s">
        <v>3</v>
      </c>
      <c r="F4311" s="169" t="s">
        <v>8433</v>
      </c>
      <c r="H4311" s="168" t="s">
        <v>3</v>
      </c>
      <c r="I4311" s="170"/>
      <c r="L4311" s="167"/>
      <c r="M4311" s="171"/>
      <c r="N4311" s="172"/>
      <c r="O4311" s="172"/>
      <c r="P4311" s="172"/>
      <c r="Q4311" s="172"/>
      <c r="R4311" s="172"/>
      <c r="S4311" s="172"/>
      <c r="T4311" s="173"/>
      <c r="AT4311" s="168" t="s">
        <v>264</v>
      </c>
      <c r="AU4311" s="168" t="s">
        <v>82</v>
      </c>
      <c r="AV4311" s="13" t="s">
        <v>80</v>
      </c>
      <c r="AW4311" s="13" t="s">
        <v>34</v>
      </c>
      <c r="AX4311" s="13" t="s">
        <v>73</v>
      </c>
      <c r="AY4311" s="168" t="s">
        <v>252</v>
      </c>
    </row>
    <row r="4312" spans="2:51" s="14" customFormat="1" ht="11.25">
      <c r="B4312" s="174"/>
      <c r="D4312" s="160" t="s">
        <v>264</v>
      </c>
      <c r="E4312" s="175" t="s">
        <v>3</v>
      </c>
      <c r="F4312" s="176" t="s">
        <v>80</v>
      </c>
      <c r="H4312" s="177">
        <v>1</v>
      </c>
      <c r="I4312" s="178"/>
      <c r="L4312" s="174"/>
      <c r="M4312" s="179"/>
      <c r="N4312" s="180"/>
      <c r="O4312" s="180"/>
      <c r="P4312" s="180"/>
      <c r="Q4312" s="180"/>
      <c r="R4312" s="180"/>
      <c r="S4312" s="180"/>
      <c r="T4312" s="181"/>
      <c r="AT4312" s="175" t="s">
        <v>264</v>
      </c>
      <c r="AU4312" s="175" t="s">
        <v>82</v>
      </c>
      <c r="AV4312" s="14" t="s">
        <v>82</v>
      </c>
      <c r="AW4312" s="14" t="s">
        <v>34</v>
      </c>
      <c r="AX4312" s="14" t="s">
        <v>73</v>
      </c>
      <c r="AY4312" s="175" t="s">
        <v>252</v>
      </c>
    </row>
    <row r="4313" spans="2:51" s="13" customFormat="1" ht="11.25">
      <c r="B4313" s="167"/>
      <c r="D4313" s="160" t="s">
        <v>264</v>
      </c>
      <c r="E4313" s="168" t="s">
        <v>3</v>
      </c>
      <c r="F4313" s="169" t="s">
        <v>8434</v>
      </c>
      <c r="H4313" s="168" t="s">
        <v>3</v>
      </c>
      <c r="I4313" s="170"/>
      <c r="L4313" s="167"/>
      <c r="M4313" s="171"/>
      <c r="N4313" s="172"/>
      <c r="O4313" s="172"/>
      <c r="P4313" s="172"/>
      <c r="Q4313" s="172"/>
      <c r="R4313" s="172"/>
      <c r="S4313" s="172"/>
      <c r="T4313" s="173"/>
      <c r="AT4313" s="168" t="s">
        <v>264</v>
      </c>
      <c r="AU4313" s="168" t="s">
        <v>82</v>
      </c>
      <c r="AV4313" s="13" t="s">
        <v>80</v>
      </c>
      <c r="AW4313" s="13" t="s">
        <v>34</v>
      </c>
      <c r="AX4313" s="13" t="s">
        <v>73</v>
      </c>
      <c r="AY4313" s="168" t="s">
        <v>252</v>
      </c>
    </row>
    <row r="4314" spans="2:51" s="14" customFormat="1" ht="11.25">
      <c r="B4314" s="174"/>
      <c r="D4314" s="160" t="s">
        <v>264</v>
      </c>
      <c r="E4314" s="175" t="s">
        <v>3</v>
      </c>
      <c r="F4314" s="176" t="s">
        <v>80</v>
      </c>
      <c r="H4314" s="177">
        <v>1</v>
      </c>
      <c r="I4314" s="178"/>
      <c r="L4314" s="174"/>
      <c r="M4314" s="179"/>
      <c r="N4314" s="180"/>
      <c r="O4314" s="180"/>
      <c r="P4314" s="180"/>
      <c r="Q4314" s="180"/>
      <c r="R4314" s="180"/>
      <c r="S4314" s="180"/>
      <c r="T4314" s="181"/>
      <c r="AT4314" s="175" t="s">
        <v>264</v>
      </c>
      <c r="AU4314" s="175" t="s">
        <v>82</v>
      </c>
      <c r="AV4314" s="14" t="s">
        <v>82</v>
      </c>
      <c r="AW4314" s="14" t="s">
        <v>34</v>
      </c>
      <c r="AX4314" s="14" t="s">
        <v>73</v>
      </c>
      <c r="AY4314" s="175" t="s">
        <v>252</v>
      </c>
    </row>
    <row r="4315" spans="2:51" s="13" customFormat="1" ht="11.25">
      <c r="B4315" s="167"/>
      <c r="D4315" s="160" t="s">
        <v>264</v>
      </c>
      <c r="E4315" s="168" t="s">
        <v>3</v>
      </c>
      <c r="F4315" s="169" t="s">
        <v>8434</v>
      </c>
      <c r="H4315" s="168" t="s">
        <v>3</v>
      </c>
      <c r="I4315" s="170"/>
      <c r="L4315" s="167"/>
      <c r="M4315" s="171"/>
      <c r="N4315" s="172"/>
      <c r="O4315" s="172"/>
      <c r="P4315" s="172"/>
      <c r="Q4315" s="172"/>
      <c r="R4315" s="172"/>
      <c r="S4315" s="172"/>
      <c r="T4315" s="173"/>
      <c r="AT4315" s="168" t="s">
        <v>264</v>
      </c>
      <c r="AU4315" s="168" t="s">
        <v>82</v>
      </c>
      <c r="AV4315" s="13" t="s">
        <v>80</v>
      </c>
      <c r="AW4315" s="13" t="s">
        <v>34</v>
      </c>
      <c r="AX4315" s="13" t="s">
        <v>73</v>
      </c>
      <c r="AY4315" s="168" t="s">
        <v>252</v>
      </c>
    </row>
    <row r="4316" spans="2:51" s="14" customFormat="1" ht="11.25">
      <c r="B4316" s="174"/>
      <c r="D4316" s="160" t="s">
        <v>264</v>
      </c>
      <c r="E4316" s="175" t="s">
        <v>3</v>
      </c>
      <c r="F4316" s="176" t="s">
        <v>80</v>
      </c>
      <c r="H4316" s="177">
        <v>1</v>
      </c>
      <c r="I4316" s="178"/>
      <c r="L4316" s="174"/>
      <c r="M4316" s="179"/>
      <c r="N4316" s="180"/>
      <c r="O4316" s="180"/>
      <c r="P4316" s="180"/>
      <c r="Q4316" s="180"/>
      <c r="R4316" s="180"/>
      <c r="S4316" s="180"/>
      <c r="T4316" s="181"/>
      <c r="AT4316" s="175" t="s">
        <v>264</v>
      </c>
      <c r="AU4316" s="175" t="s">
        <v>82</v>
      </c>
      <c r="AV4316" s="14" t="s">
        <v>82</v>
      </c>
      <c r="AW4316" s="14" t="s">
        <v>34</v>
      </c>
      <c r="AX4316" s="14" t="s">
        <v>73</v>
      </c>
      <c r="AY4316" s="175" t="s">
        <v>252</v>
      </c>
    </row>
    <row r="4317" spans="2:51" s="13" customFormat="1" ht="11.25">
      <c r="B4317" s="167"/>
      <c r="D4317" s="160" t="s">
        <v>264</v>
      </c>
      <c r="E4317" s="168" t="s">
        <v>3</v>
      </c>
      <c r="F4317" s="169" t="s">
        <v>8434</v>
      </c>
      <c r="H4317" s="168" t="s">
        <v>3</v>
      </c>
      <c r="I4317" s="170"/>
      <c r="L4317" s="167"/>
      <c r="M4317" s="171"/>
      <c r="N4317" s="172"/>
      <c r="O4317" s="172"/>
      <c r="P4317" s="172"/>
      <c r="Q4317" s="172"/>
      <c r="R4317" s="172"/>
      <c r="S4317" s="172"/>
      <c r="T4317" s="173"/>
      <c r="AT4317" s="168" t="s">
        <v>264</v>
      </c>
      <c r="AU4317" s="168" t="s">
        <v>82</v>
      </c>
      <c r="AV4317" s="13" t="s">
        <v>80</v>
      </c>
      <c r="AW4317" s="13" t="s">
        <v>34</v>
      </c>
      <c r="AX4317" s="13" t="s">
        <v>73</v>
      </c>
      <c r="AY4317" s="168" t="s">
        <v>252</v>
      </c>
    </row>
    <row r="4318" spans="2:51" s="14" customFormat="1" ht="11.25">
      <c r="B4318" s="174"/>
      <c r="D4318" s="160" t="s">
        <v>264</v>
      </c>
      <c r="E4318" s="175" t="s">
        <v>3</v>
      </c>
      <c r="F4318" s="176" t="s">
        <v>80</v>
      </c>
      <c r="H4318" s="177">
        <v>1</v>
      </c>
      <c r="I4318" s="178"/>
      <c r="L4318" s="174"/>
      <c r="M4318" s="179"/>
      <c r="N4318" s="180"/>
      <c r="O4318" s="180"/>
      <c r="P4318" s="180"/>
      <c r="Q4318" s="180"/>
      <c r="R4318" s="180"/>
      <c r="S4318" s="180"/>
      <c r="T4318" s="181"/>
      <c r="AT4318" s="175" t="s">
        <v>264</v>
      </c>
      <c r="AU4318" s="175" t="s">
        <v>82</v>
      </c>
      <c r="AV4318" s="14" t="s">
        <v>82</v>
      </c>
      <c r="AW4318" s="14" t="s">
        <v>34</v>
      </c>
      <c r="AX4318" s="14" t="s">
        <v>73</v>
      </c>
      <c r="AY4318" s="175" t="s">
        <v>252</v>
      </c>
    </row>
    <row r="4319" spans="2:51" s="13" customFormat="1" ht="11.25">
      <c r="B4319" s="167"/>
      <c r="D4319" s="160" t="s">
        <v>264</v>
      </c>
      <c r="E4319" s="168" t="s">
        <v>3</v>
      </c>
      <c r="F4319" s="169" t="s">
        <v>8434</v>
      </c>
      <c r="H4319" s="168" t="s">
        <v>3</v>
      </c>
      <c r="I4319" s="170"/>
      <c r="L4319" s="167"/>
      <c r="M4319" s="171"/>
      <c r="N4319" s="172"/>
      <c r="O4319" s="172"/>
      <c r="P4319" s="172"/>
      <c r="Q4319" s="172"/>
      <c r="R4319" s="172"/>
      <c r="S4319" s="172"/>
      <c r="T4319" s="173"/>
      <c r="AT4319" s="168" t="s">
        <v>264</v>
      </c>
      <c r="AU4319" s="168" t="s">
        <v>82</v>
      </c>
      <c r="AV4319" s="13" t="s">
        <v>80</v>
      </c>
      <c r="AW4319" s="13" t="s">
        <v>34</v>
      </c>
      <c r="AX4319" s="13" t="s">
        <v>73</v>
      </c>
      <c r="AY4319" s="168" t="s">
        <v>252</v>
      </c>
    </row>
    <row r="4320" spans="2:51" s="14" customFormat="1" ht="11.25">
      <c r="B4320" s="174"/>
      <c r="D4320" s="160" t="s">
        <v>264</v>
      </c>
      <c r="E4320" s="175" t="s">
        <v>3</v>
      </c>
      <c r="F4320" s="176" t="s">
        <v>80</v>
      </c>
      <c r="H4320" s="177">
        <v>1</v>
      </c>
      <c r="I4320" s="178"/>
      <c r="L4320" s="174"/>
      <c r="M4320" s="179"/>
      <c r="N4320" s="180"/>
      <c r="O4320" s="180"/>
      <c r="P4320" s="180"/>
      <c r="Q4320" s="180"/>
      <c r="R4320" s="180"/>
      <c r="S4320" s="180"/>
      <c r="T4320" s="181"/>
      <c r="AT4320" s="175" t="s">
        <v>264</v>
      </c>
      <c r="AU4320" s="175" t="s">
        <v>82</v>
      </c>
      <c r="AV4320" s="14" t="s">
        <v>82</v>
      </c>
      <c r="AW4320" s="14" t="s">
        <v>34</v>
      </c>
      <c r="AX4320" s="14" t="s">
        <v>73</v>
      </c>
      <c r="AY4320" s="175" t="s">
        <v>252</v>
      </c>
    </row>
    <row r="4321" spans="2:51" s="13" customFormat="1" ht="11.25">
      <c r="B4321" s="167"/>
      <c r="D4321" s="160" t="s">
        <v>264</v>
      </c>
      <c r="E4321" s="168" t="s">
        <v>3</v>
      </c>
      <c r="F4321" s="169" t="s">
        <v>8434</v>
      </c>
      <c r="H4321" s="168" t="s">
        <v>3</v>
      </c>
      <c r="I4321" s="170"/>
      <c r="L4321" s="167"/>
      <c r="M4321" s="171"/>
      <c r="N4321" s="172"/>
      <c r="O4321" s="172"/>
      <c r="P4321" s="172"/>
      <c r="Q4321" s="172"/>
      <c r="R4321" s="172"/>
      <c r="S4321" s="172"/>
      <c r="T4321" s="173"/>
      <c r="AT4321" s="168" t="s">
        <v>264</v>
      </c>
      <c r="AU4321" s="168" t="s">
        <v>82</v>
      </c>
      <c r="AV4321" s="13" t="s">
        <v>80</v>
      </c>
      <c r="AW4321" s="13" t="s">
        <v>34</v>
      </c>
      <c r="AX4321" s="13" t="s">
        <v>73</v>
      </c>
      <c r="AY4321" s="168" t="s">
        <v>252</v>
      </c>
    </row>
    <row r="4322" spans="2:51" s="14" customFormat="1" ht="11.25">
      <c r="B4322" s="174"/>
      <c r="D4322" s="160" t="s">
        <v>264</v>
      </c>
      <c r="E4322" s="175" t="s">
        <v>3</v>
      </c>
      <c r="F4322" s="176" t="s">
        <v>80</v>
      </c>
      <c r="H4322" s="177">
        <v>1</v>
      </c>
      <c r="I4322" s="178"/>
      <c r="L4322" s="174"/>
      <c r="M4322" s="179"/>
      <c r="N4322" s="180"/>
      <c r="O4322" s="180"/>
      <c r="P4322" s="180"/>
      <c r="Q4322" s="180"/>
      <c r="R4322" s="180"/>
      <c r="S4322" s="180"/>
      <c r="T4322" s="181"/>
      <c r="AT4322" s="175" t="s">
        <v>264</v>
      </c>
      <c r="AU4322" s="175" t="s">
        <v>82</v>
      </c>
      <c r="AV4322" s="14" t="s">
        <v>82</v>
      </c>
      <c r="AW4322" s="14" t="s">
        <v>34</v>
      </c>
      <c r="AX4322" s="14" t="s">
        <v>73</v>
      </c>
      <c r="AY4322" s="175" t="s">
        <v>252</v>
      </c>
    </row>
    <row r="4323" spans="2:51" s="13" customFormat="1" ht="11.25">
      <c r="B4323" s="167"/>
      <c r="D4323" s="160" t="s">
        <v>264</v>
      </c>
      <c r="E4323" s="168" t="s">
        <v>3</v>
      </c>
      <c r="F4323" s="169" t="s">
        <v>8434</v>
      </c>
      <c r="H4323" s="168" t="s">
        <v>3</v>
      </c>
      <c r="I4323" s="170"/>
      <c r="L4323" s="167"/>
      <c r="M4323" s="171"/>
      <c r="N4323" s="172"/>
      <c r="O4323" s="172"/>
      <c r="P4323" s="172"/>
      <c r="Q4323" s="172"/>
      <c r="R4323" s="172"/>
      <c r="S4323" s="172"/>
      <c r="T4323" s="173"/>
      <c r="AT4323" s="168" t="s">
        <v>264</v>
      </c>
      <c r="AU4323" s="168" t="s">
        <v>82</v>
      </c>
      <c r="AV4323" s="13" t="s">
        <v>80</v>
      </c>
      <c r="AW4323" s="13" t="s">
        <v>34</v>
      </c>
      <c r="AX4323" s="13" t="s">
        <v>73</v>
      </c>
      <c r="AY4323" s="168" t="s">
        <v>252</v>
      </c>
    </row>
    <row r="4324" spans="2:51" s="14" customFormat="1" ht="11.25">
      <c r="B4324" s="174"/>
      <c r="D4324" s="160" t="s">
        <v>264</v>
      </c>
      <c r="E4324" s="175" t="s">
        <v>3</v>
      </c>
      <c r="F4324" s="176" t="s">
        <v>80</v>
      </c>
      <c r="H4324" s="177">
        <v>1</v>
      </c>
      <c r="I4324" s="178"/>
      <c r="L4324" s="174"/>
      <c r="M4324" s="179"/>
      <c r="N4324" s="180"/>
      <c r="O4324" s="180"/>
      <c r="P4324" s="180"/>
      <c r="Q4324" s="180"/>
      <c r="R4324" s="180"/>
      <c r="S4324" s="180"/>
      <c r="T4324" s="181"/>
      <c r="AT4324" s="175" t="s">
        <v>264</v>
      </c>
      <c r="AU4324" s="175" t="s">
        <v>82</v>
      </c>
      <c r="AV4324" s="14" t="s">
        <v>82</v>
      </c>
      <c r="AW4324" s="14" t="s">
        <v>34</v>
      </c>
      <c r="AX4324" s="14" t="s">
        <v>73</v>
      </c>
      <c r="AY4324" s="175" t="s">
        <v>252</v>
      </c>
    </row>
    <row r="4325" spans="2:51" s="13" customFormat="1" ht="11.25">
      <c r="B4325" s="167"/>
      <c r="D4325" s="160" t="s">
        <v>264</v>
      </c>
      <c r="E4325" s="168" t="s">
        <v>3</v>
      </c>
      <c r="F4325" s="169" t="s">
        <v>8434</v>
      </c>
      <c r="H4325" s="168" t="s">
        <v>3</v>
      </c>
      <c r="I4325" s="170"/>
      <c r="L4325" s="167"/>
      <c r="M4325" s="171"/>
      <c r="N4325" s="172"/>
      <c r="O4325" s="172"/>
      <c r="P4325" s="172"/>
      <c r="Q4325" s="172"/>
      <c r="R4325" s="172"/>
      <c r="S4325" s="172"/>
      <c r="T4325" s="173"/>
      <c r="AT4325" s="168" t="s">
        <v>264</v>
      </c>
      <c r="AU4325" s="168" t="s">
        <v>82</v>
      </c>
      <c r="AV4325" s="13" t="s">
        <v>80</v>
      </c>
      <c r="AW4325" s="13" t="s">
        <v>34</v>
      </c>
      <c r="AX4325" s="13" t="s">
        <v>73</v>
      </c>
      <c r="AY4325" s="168" t="s">
        <v>252</v>
      </c>
    </row>
    <row r="4326" spans="2:51" s="14" customFormat="1" ht="11.25">
      <c r="B4326" s="174"/>
      <c r="D4326" s="160" t="s">
        <v>264</v>
      </c>
      <c r="E4326" s="175" t="s">
        <v>3</v>
      </c>
      <c r="F4326" s="176" t="s">
        <v>80</v>
      </c>
      <c r="H4326" s="177">
        <v>1</v>
      </c>
      <c r="I4326" s="178"/>
      <c r="L4326" s="174"/>
      <c r="M4326" s="179"/>
      <c r="N4326" s="180"/>
      <c r="O4326" s="180"/>
      <c r="P4326" s="180"/>
      <c r="Q4326" s="180"/>
      <c r="R4326" s="180"/>
      <c r="S4326" s="180"/>
      <c r="T4326" s="181"/>
      <c r="AT4326" s="175" t="s">
        <v>264</v>
      </c>
      <c r="AU4326" s="175" t="s">
        <v>82</v>
      </c>
      <c r="AV4326" s="14" t="s">
        <v>82</v>
      </c>
      <c r="AW4326" s="14" t="s">
        <v>34</v>
      </c>
      <c r="AX4326" s="14" t="s">
        <v>73</v>
      </c>
      <c r="AY4326" s="175" t="s">
        <v>252</v>
      </c>
    </row>
    <row r="4327" spans="2:51" s="13" customFormat="1" ht="11.25">
      <c r="B4327" s="167"/>
      <c r="D4327" s="160" t="s">
        <v>264</v>
      </c>
      <c r="E4327" s="168" t="s">
        <v>3</v>
      </c>
      <c r="F4327" s="169" t="s">
        <v>8434</v>
      </c>
      <c r="H4327" s="168" t="s">
        <v>3</v>
      </c>
      <c r="I4327" s="170"/>
      <c r="L4327" s="167"/>
      <c r="M4327" s="171"/>
      <c r="N4327" s="172"/>
      <c r="O4327" s="172"/>
      <c r="P4327" s="172"/>
      <c r="Q4327" s="172"/>
      <c r="R4327" s="172"/>
      <c r="S4327" s="172"/>
      <c r="T4327" s="173"/>
      <c r="AT4327" s="168" t="s">
        <v>264</v>
      </c>
      <c r="AU4327" s="168" t="s">
        <v>82</v>
      </c>
      <c r="AV4327" s="13" t="s">
        <v>80</v>
      </c>
      <c r="AW4327" s="13" t="s">
        <v>34</v>
      </c>
      <c r="AX4327" s="13" t="s">
        <v>73</v>
      </c>
      <c r="AY4327" s="168" t="s">
        <v>252</v>
      </c>
    </row>
    <row r="4328" spans="2:51" s="14" customFormat="1" ht="11.25">
      <c r="B4328" s="174"/>
      <c r="D4328" s="160" t="s">
        <v>264</v>
      </c>
      <c r="E4328" s="175" t="s">
        <v>3</v>
      </c>
      <c r="F4328" s="176" t="s">
        <v>80</v>
      </c>
      <c r="H4328" s="177">
        <v>1</v>
      </c>
      <c r="I4328" s="178"/>
      <c r="L4328" s="174"/>
      <c r="M4328" s="179"/>
      <c r="N4328" s="180"/>
      <c r="O4328" s="180"/>
      <c r="P4328" s="180"/>
      <c r="Q4328" s="180"/>
      <c r="R4328" s="180"/>
      <c r="S4328" s="180"/>
      <c r="T4328" s="181"/>
      <c r="AT4328" s="175" t="s">
        <v>264</v>
      </c>
      <c r="AU4328" s="175" t="s">
        <v>82</v>
      </c>
      <c r="AV4328" s="14" t="s">
        <v>82</v>
      </c>
      <c r="AW4328" s="14" t="s">
        <v>34</v>
      </c>
      <c r="AX4328" s="14" t="s">
        <v>73</v>
      </c>
      <c r="AY4328" s="175" t="s">
        <v>252</v>
      </c>
    </row>
    <row r="4329" spans="2:51" s="13" customFormat="1" ht="11.25">
      <c r="B4329" s="167"/>
      <c r="D4329" s="160" t="s">
        <v>264</v>
      </c>
      <c r="E4329" s="168" t="s">
        <v>3</v>
      </c>
      <c r="F4329" s="169" t="s">
        <v>8435</v>
      </c>
      <c r="H4329" s="168" t="s">
        <v>3</v>
      </c>
      <c r="I4329" s="170"/>
      <c r="L4329" s="167"/>
      <c r="M4329" s="171"/>
      <c r="N4329" s="172"/>
      <c r="O4329" s="172"/>
      <c r="P4329" s="172"/>
      <c r="Q4329" s="172"/>
      <c r="R4329" s="172"/>
      <c r="S4329" s="172"/>
      <c r="T4329" s="173"/>
      <c r="AT4329" s="168" t="s">
        <v>264</v>
      </c>
      <c r="AU4329" s="168" t="s">
        <v>82</v>
      </c>
      <c r="AV4329" s="13" t="s">
        <v>80</v>
      </c>
      <c r="AW4329" s="13" t="s">
        <v>34</v>
      </c>
      <c r="AX4329" s="13" t="s">
        <v>73</v>
      </c>
      <c r="AY4329" s="168" t="s">
        <v>252</v>
      </c>
    </row>
    <row r="4330" spans="2:51" s="14" customFormat="1" ht="11.25">
      <c r="B4330" s="174"/>
      <c r="D4330" s="160" t="s">
        <v>264</v>
      </c>
      <c r="E4330" s="175" t="s">
        <v>3</v>
      </c>
      <c r="F4330" s="176" t="s">
        <v>80</v>
      </c>
      <c r="H4330" s="177">
        <v>1</v>
      </c>
      <c r="I4330" s="178"/>
      <c r="L4330" s="174"/>
      <c r="M4330" s="179"/>
      <c r="N4330" s="180"/>
      <c r="O4330" s="180"/>
      <c r="P4330" s="180"/>
      <c r="Q4330" s="180"/>
      <c r="R4330" s="180"/>
      <c r="S4330" s="180"/>
      <c r="T4330" s="181"/>
      <c r="AT4330" s="175" t="s">
        <v>264</v>
      </c>
      <c r="AU4330" s="175" t="s">
        <v>82</v>
      </c>
      <c r="AV4330" s="14" t="s">
        <v>82</v>
      </c>
      <c r="AW4330" s="14" t="s">
        <v>34</v>
      </c>
      <c r="AX4330" s="14" t="s">
        <v>73</v>
      </c>
      <c r="AY4330" s="175" t="s">
        <v>252</v>
      </c>
    </row>
    <row r="4331" spans="2:51" s="13" customFormat="1" ht="11.25">
      <c r="B4331" s="167"/>
      <c r="D4331" s="160" t="s">
        <v>264</v>
      </c>
      <c r="E4331" s="168" t="s">
        <v>3</v>
      </c>
      <c r="F4331" s="169" t="s">
        <v>8435</v>
      </c>
      <c r="H4331" s="168" t="s">
        <v>3</v>
      </c>
      <c r="I4331" s="170"/>
      <c r="L4331" s="167"/>
      <c r="M4331" s="171"/>
      <c r="N4331" s="172"/>
      <c r="O4331" s="172"/>
      <c r="P4331" s="172"/>
      <c r="Q4331" s="172"/>
      <c r="R4331" s="172"/>
      <c r="S4331" s="172"/>
      <c r="T4331" s="173"/>
      <c r="AT4331" s="168" t="s">
        <v>264</v>
      </c>
      <c r="AU4331" s="168" t="s">
        <v>82</v>
      </c>
      <c r="AV4331" s="13" t="s">
        <v>80</v>
      </c>
      <c r="AW4331" s="13" t="s">
        <v>34</v>
      </c>
      <c r="AX4331" s="13" t="s">
        <v>73</v>
      </c>
      <c r="AY4331" s="168" t="s">
        <v>252</v>
      </c>
    </row>
    <row r="4332" spans="2:51" s="14" customFormat="1" ht="11.25">
      <c r="B4332" s="174"/>
      <c r="D4332" s="160" t="s">
        <v>264</v>
      </c>
      <c r="E4332" s="175" t="s">
        <v>3</v>
      </c>
      <c r="F4332" s="176" t="s">
        <v>80</v>
      </c>
      <c r="H4332" s="177">
        <v>1</v>
      </c>
      <c r="I4332" s="178"/>
      <c r="L4332" s="174"/>
      <c r="M4332" s="179"/>
      <c r="N4332" s="180"/>
      <c r="O4332" s="180"/>
      <c r="P4332" s="180"/>
      <c r="Q4332" s="180"/>
      <c r="R4332" s="180"/>
      <c r="S4332" s="180"/>
      <c r="T4332" s="181"/>
      <c r="AT4332" s="175" t="s">
        <v>264</v>
      </c>
      <c r="AU4332" s="175" t="s">
        <v>82</v>
      </c>
      <c r="AV4332" s="14" t="s">
        <v>82</v>
      </c>
      <c r="AW4332" s="14" t="s">
        <v>34</v>
      </c>
      <c r="AX4332" s="14" t="s">
        <v>73</v>
      </c>
      <c r="AY4332" s="175" t="s">
        <v>252</v>
      </c>
    </row>
    <row r="4333" spans="2:51" s="13" customFormat="1" ht="11.25">
      <c r="B4333" s="167"/>
      <c r="D4333" s="160" t="s">
        <v>264</v>
      </c>
      <c r="E4333" s="168" t="s">
        <v>3</v>
      </c>
      <c r="F4333" s="169" t="s">
        <v>8435</v>
      </c>
      <c r="H4333" s="168" t="s">
        <v>3</v>
      </c>
      <c r="I4333" s="170"/>
      <c r="L4333" s="167"/>
      <c r="M4333" s="171"/>
      <c r="N4333" s="172"/>
      <c r="O4333" s="172"/>
      <c r="P4333" s="172"/>
      <c r="Q4333" s="172"/>
      <c r="R4333" s="172"/>
      <c r="S4333" s="172"/>
      <c r="T4333" s="173"/>
      <c r="AT4333" s="168" t="s">
        <v>264</v>
      </c>
      <c r="AU4333" s="168" t="s">
        <v>82</v>
      </c>
      <c r="AV4333" s="13" t="s">
        <v>80</v>
      </c>
      <c r="AW4333" s="13" t="s">
        <v>34</v>
      </c>
      <c r="AX4333" s="13" t="s">
        <v>73</v>
      </c>
      <c r="AY4333" s="168" t="s">
        <v>252</v>
      </c>
    </row>
    <row r="4334" spans="2:51" s="14" customFormat="1" ht="11.25">
      <c r="B4334" s="174"/>
      <c r="D4334" s="160" t="s">
        <v>264</v>
      </c>
      <c r="E4334" s="175" t="s">
        <v>3</v>
      </c>
      <c r="F4334" s="176" t="s">
        <v>80</v>
      </c>
      <c r="H4334" s="177">
        <v>1</v>
      </c>
      <c r="I4334" s="178"/>
      <c r="L4334" s="174"/>
      <c r="M4334" s="179"/>
      <c r="N4334" s="180"/>
      <c r="O4334" s="180"/>
      <c r="P4334" s="180"/>
      <c r="Q4334" s="180"/>
      <c r="R4334" s="180"/>
      <c r="S4334" s="180"/>
      <c r="T4334" s="181"/>
      <c r="AT4334" s="175" t="s">
        <v>264</v>
      </c>
      <c r="AU4334" s="175" t="s">
        <v>82</v>
      </c>
      <c r="AV4334" s="14" t="s">
        <v>82</v>
      </c>
      <c r="AW4334" s="14" t="s">
        <v>34</v>
      </c>
      <c r="AX4334" s="14" t="s">
        <v>73</v>
      </c>
      <c r="AY4334" s="175" t="s">
        <v>252</v>
      </c>
    </row>
    <row r="4335" spans="2:51" s="13" customFormat="1" ht="11.25">
      <c r="B4335" s="167"/>
      <c r="D4335" s="160" t="s">
        <v>264</v>
      </c>
      <c r="E4335" s="168" t="s">
        <v>3</v>
      </c>
      <c r="F4335" s="169" t="s">
        <v>8435</v>
      </c>
      <c r="H4335" s="168" t="s">
        <v>3</v>
      </c>
      <c r="I4335" s="170"/>
      <c r="L4335" s="167"/>
      <c r="M4335" s="171"/>
      <c r="N4335" s="172"/>
      <c r="O4335" s="172"/>
      <c r="P4335" s="172"/>
      <c r="Q4335" s="172"/>
      <c r="R4335" s="172"/>
      <c r="S4335" s="172"/>
      <c r="T4335" s="173"/>
      <c r="AT4335" s="168" t="s">
        <v>264</v>
      </c>
      <c r="AU4335" s="168" t="s">
        <v>82</v>
      </c>
      <c r="AV4335" s="13" t="s">
        <v>80</v>
      </c>
      <c r="AW4335" s="13" t="s">
        <v>34</v>
      </c>
      <c r="AX4335" s="13" t="s">
        <v>73</v>
      </c>
      <c r="AY4335" s="168" t="s">
        <v>252</v>
      </c>
    </row>
    <row r="4336" spans="2:51" s="14" customFormat="1" ht="11.25">
      <c r="B4336" s="174"/>
      <c r="D4336" s="160" t="s">
        <v>264</v>
      </c>
      <c r="E4336" s="175" t="s">
        <v>3</v>
      </c>
      <c r="F4336" s="176" t="s">
        <v>80</v>
      </c>
      <c r="H4336" s="177">
        <v>1</v>
      </c>
      <c r="I4336" s="178"/>
      <c r="L4336" s="174"/>
      <c r="M4336" s="179"/>
      <c r="N4336" s="180"/>
      <c r="O4336" s="180"/>
      <c r="P4336" s="180"/>
      <c r="Q4336" s="180"/>
      <c r="R4336" s="180"/>
      <c r="S4336" s="180"/>
      <c r="T4336" s="181"/>
      <c r="AT4336" s="175" t="s">
        <v>264</v>
      </c>
      <c r="AU4336" s="175" t="s">
        <v>82</v>
      </c>
      <c r="AV4336" s="14" t="s">
        <v>82</v>
      </c>
      <c r="AW4336" s="14" t="s">
        <v>34</v>
      </c>
      <c r="AX4336" s="14" t="s">
        <v>73</v>
      </c>
      <c r="AY4336" s="175" t="s">
        <v>252</v>
      </c>
    </row>
    <row r="4337" spans="2:51" s="13" customFormat="1" ht="11.25">
      <c r="B4337" s="167"/>
      <c r="D4337" s="160" t="s">
        <v>264</v>
      </c>
      <c r="E4337" s="168" t="s">
        <v>3</v>
      </c>
      <c r="F4337" s="169" t="s">
        <v>8436</v>
      </c>
      <c r="H4337" s="168" t="s">
        <v>3</v>
      </c>
      <c r="I4337" s="170"/>
      <c r="L4337" s="167"/>
      <c r="M4337" s="171"/>
      <c r="N4337" s="172"/>
      <c r="O4337" s="172"/>
      <c r="P4337" s="172"/>
      <c r="Q4337" s="172"/>
      <c r="R4337" s="172"/>
      <c r="S4337" s="172"/>
      <c r="T4337" s="173"/>
      <c r="AT4337" s="168" t="s">
        <v>264</v>
      </c>
      <c r="AU4337" s="168" t="s">
        <v>82</v>
      </c>
      <c r="AV4337" s="13" t="s">
        <v>80</v>
      </c>
      <c r="AW4337" s="13" t="s">
        <v>34</v>
      </c>
      <c r="AX4337" s="13" t="s">
        <v>73</v>
      </c>
      <c r="AY4337" s="168" t="s">
        <v>252</v>
      </c>
    </row>
    <row r="4338" spans="2:51" s="14" customFormat="1" ht="11.25">
      <c r="B4338" s="174"/>
      <c r="D4338" s="160" t="s">
        <v>264</v>
      </c>
      <c r="E4338" s="175" t="s">
        <v>3</v>
      </c>
      <c r="F4338" s="176" t="s">
        <v>80</v>
      </c>
      <c r="H4338" s="177">
        <v>1</v>
      </c>
      <c r="I4338" s="178"/>
      <c r="L4338" s="174"/>
      <c r="M4338" s="179"/>
      <c r="N4338" s="180"/>
      <c r="O4338" s="180"/>
      <c r="P4338" s="180"/>
      <c r="Q4338" s="180"/>
      <c r="R4338" s="180"/>
      <c r="S4338" s="180"/>
      <c r="T4338" s="181"/>
      <c r="AT4338" s="175" t="s">
        <v>264</v>
      </c>
      <c r="AU4338" s="175" t="s">
        <v>82</v>
      </c>
      <c r="AV4338" s="14" t="s">
        <v>82</v>
      </c>
      <c r="AW4338" s="14" t="s">
        <v>34</v>
      </c>
      <c r="AX4338" s="14" t="s">
        <v>73</v>
      </c>
      <c r="AY4338" s="175" t="s">
        <v>252</v>
      </c>
    </row>
    <row r="4339" spans="2:51" s="13" customFormat="1" ht="11.25">
      <c r="B4339" s="167"/>
      <c r="D4339" s="160" t="s">
        <v>264</v>
      </c>
      <c r="E4339" s="168" t="s">
        <v>3</v>
      </c>
      <c r="F4339" s="169" t="s">
        <v>8436</v>
      </c>
      <c r="H4339" s="168" t="s">
        <v>3</v>
      </c>
      <c r="I4339" s="170"/>
      <c r="L4339" s="167"/>
      <c r="M4339" s="171"/>
      <c r="N4339" s="172"/>
      <c r="O4339" s="172"/>
      <c r="P4339" s="172"/>
      <c r="Q4339" s="172"/>
      <c r="R4339" s="172"/>
      <c r="S4339" s="172"/>
      <c r="T4339" s="173"/>
      <c r="AT4339" s="168" t="s">
        <v>264</v>
      </c>
      <c r="AU4339" s="168" t="s">
        <v>82</v>
      </c>
      <c r="AV4339" s="13" t="s">
        <v>80</v>
      </c>
      <c r="AW4339" s="13" t="s">
        <v>34</v>
      </c>
      <c r="AX4339" s="13" t="s">
        <v>73</v>
      </c>
      <c r="AY4339" s="168" t="s">
        <v>252</v>
      </c>
    </row>
    <row r="4340" spans="2:51" s="14" customFormat="1" ht="11.25">
      <c r="B4340" s="174"/>
      <c r="D4340" s="160" t="s">
        <v>264</v>
      </c>
      <c r="E4340" s="175" t="s">
        <v>3</v>
      </c>
      <c r="F4340" s="176" t="s">
        <v>80</v>
      </c>
      <c r="H4340" s="177">
        <v>1</v>
      </c>
      <c r="I4340" s="178"/>
      <c r="L4340" s="174"/>
      <c r="M4340" s="179"/>
      <c r="N4340" s="180"/>
      <c r="O4340" s="180"/>
      <c r="P4340" s="180"/>
      <c r="Q4340" s="180"/>
      <c r="R4340" s="180"/>
      <c r="S4340" s="180"/>
      <c r="T4340" s="181"/>
      <c r="AT4340" s="175" t="s">
        <v>264</v>
      </c>
      <c r="AU4340" s="175" t="s">
        <v>82</v>
      </c>
      <c r="AV4340" s="14" t="s">
        <v>82</v>
      </c>
      <c r="AW4340" s="14" t="s">
        <v>34</v>
      </c>
      <c r="AX4340" s="14" t="s">
        <v>73</v>
      </c>
      <c r="AY4340" s="175" t="s">
        <v>252</v>
      </c>
    </row>
    <row r="4341" spans="2:51" s="13" customFormat="1" ht="11.25">
      <c r="B4341" s="167"/>
      <c r="D4341" s="160" t="s">
        <v>264</v>
      </c>
      <c r="E4341" s="168" t="s">
        <v>3</v>
      </c>
      <c r="F4341" s="169" t="s">
        <v>8436</v>
      </c>
      <c r="H4341" s="168" t="s">
        <v>3</v>
      </c>
      <c r="I4341" s="170"/>
      <c r="L4341" s="167"/>
      <c r="M4341" s="171"/>
      <c r="N4341" s="172"/>
      <c r="O4341" s="172"/>
      <c r="P4341" s="172"/>
      <c r="Q4341" s="172"/>
      <c r="R4341" s="172"/>
      <c r="S4341" s="172"/>
      <c r="T4341" s="173"/>
      <c r="AT4341" s="168" t="s">
        <v>264</v>
      </c>
      <c r="AU4341" s="168" t="s">
        <v>82</v>
      </c>
      <c r="AV4341" s="13" t="s">
        <v>80</v>
      </c>
      <c r="AW4341" s="13" t="s">
        <v>34</v>
      </c>
      <c r="AX4341" s="13" t="s">
        <v>73</v>
      </c>
      <c r="AY4341" s="168" t="s">
        <v>252</v>
      </c>
    </row>
    <row r="4342" spans="2:51" s="14" customFormat="1" ht="11.25">
      <c r="B4342" s="174"/>
      <c r="D4342" s="160" t="s">
        <v>264</v>
      </c>
      <c r="E4342" s="175" t="s">
        <v>3</v>
      </c>
      <c r="F4342" s="176" t="s">
        <v>80</v>
      </c>
      <c r="H4342" s="177">
        <v>1</v>
      </c>
      <c r="I4342" s="178"/>
      <c r="L4342" s="174"/>
      <c r="M4342" s="179"/>
      <c r="N4342" s="180"/>
      <c r="O4342" s="180"/>
      <c r="P4342" s="180"/>
      <c r="Q4342" s="180"/>
      <c r="R4342" s="180"/>
      <c r="S4342" s="180"/>
      <c r="T4342" s="181"/>
      <c r="AT4342" s="175" t="s">
        <v>264</v>
      </c>
      <c r="AU4342" s="175" t="s">
        <v>82</v>
      </c>
      <c r="AV4342" s="14" t="s">
        <v>82</v>
      </c>
      <c r="AW4342" s="14" t="s">
        <v>34</v>
      </c>
      <c r="AX4342" s="14" t="s">
        <v>73</v>
      </c>
      <c r="AY4342" s="175" t="s">
        <v>252</v>
      </c>
    </row>
    <row r="4343" spans="2:51" s="13" customFormat="1" ht="11.25">
      <c r="B4343" s="167"/>
      <c r="D4343" s="160" t="s">
        <v>264</v>
      </c>
      <c r="E4343" s="168" t="s">
        <v>3</v>
      </c>
      <c r="F4343" s="169" t="s">
        <v>8436</v>
      </c>
      <c r="H4343" s="168" t="s">
        <v>3</v>
      </c>
      <c r="I4343" s="170"/>
      <c r="L4343" s="167"/>
      <c r="M4343" s="171"/>
      <c r="N4343" s="172"/>
      <c r="O4343" s="172"/>
      <c r="P4343" s="172"/>
      <c r="Q4343" s="172"/>
      <c r="R4343" s="172"/>
      <c r="S4343" s="172"/>
      <c r="T4343" s="173"/>
      <c r="AT4343" s="168" t="s">
        <v>264</v>
      </c>
      <c r="AU4343" s="168" t="s">
        <v>82</v>
      </c>
      <c r="AV4343" s="13" t="s">
        <v>80</v>
      </c>
      <c r="AW4343" s="13" t="s">
        <v>34</v>
      </c>
      <c r="AX4343" s="13" t="s">
        <v>73</v>
      </c>
      <c r="AY4343" s="168" t="s">
        <v>252</v>
      </c>
    </row>
    <row r="4344" spans="2:51" s="14" customFormat="1" ht="11.25">
      <c r="B4344" s="174"/>
      <c r="D4344" s="160" t="s">
        <v>264</v>
      </c>
      <c r="E4344" s="175" t="s">
        <v>3</v>
      </c>
      <c r="F4344" s="176" t="s">
        <v>80</v>
      </c>
      <c r="H4344" s="177">
        <v>1</v>
      </c>
      <c r="I4344" s="178"/>
      <c r="L4344" s="174"/>
      <c r="M4344" s="179"/>
      <c r="N4344" s="180"/>
      <c r="O4344" s="180"/>
      <c r="P4344" s="180"/>
      <c r="Q4344" s="180"/>
      <c r="R4344" s="180"/>
      <c r="S4344" s="180"/>
      <c r="T4344" s="181"/>
      <c r="AT4344" s="175" t="s">
        <v>264</v>
      </c>
      <c r="AU4344" s="175" t="s">
        <v>82</v>
      </c>
      <c r="AV4344" s="14" t="s">
        <v>82</v>
      </c>
      <c r="AW4344" s="14" t="s">
        <v>34</v>
      </c>
      <c r="AX4344" s="14" t="s">
        <v>73</v>
      </c>
      <c r="AY4344" s="175" t="s">
        <v>252</v>
      </c>
    </row>
    <row r="4345" spans="2:51" s="13" customFormat="1" ht="11.25">
      <c r="B4345" s="167"/>
      <c r="D4345" s="160" t="s">
        <v>264</v>
      </c>
      <c r="E4345" s="168" t="s">
        <v>3</v>
      </c>
      <c r="F4345" s="169" t="s">
        <v>8437</v>
      </c>
      <c r="H4345" s="168" t="s">
        <v>3</v>
      </c>
      <c r="I4345" s="170"/>
      <c r="L4345" s="167"/>
      <c r="M4345" s="171"/>
      <c r="N4345" s="172"/>
      <c r="O4345" s="172"/>
      <c r="P4345" s="172"/>
      <c r="Q4345" s="172"/>
      <c r="R4345" s="172"/>
      <c r="S4345" s="172"/>
      <c r="T4345" s="173"/>
      <c r="AT4345" s="168" t="s">
        <v>264</v>
      </c>
      <c r="AU4345" s="168" t="s">
        <v>82</v>
      </c>
      <c r="AV4345" s="13" t="s">
        <v>80</v>
      </c>
      <c r="AW4345" s="13" t="s">
        <v>34</v>
      </c>
      <c r="AX4345" s="13" t="s">
        <v>73</v>
      </c>
      <c r="AY4345" s="168" t="s">
        <v>252</v>
      </c>
    </row>
    <row r="4346" spans="2:51" s="14" customFormat="1" ht="11.25">
      <c r="B4346" s="174"/>
      <c r="D4346" s="160" t="s">
        <v>264</v>
      </c>
      <c r="E4346" s="175" t="s">
        <v>3</v>
      </c>
      <c r="F4346" s="176" t="s">
        <v>80</v>
      </c>
      <c r="H4346" s="177">
        <v>1</v>
      </c>
      <c r="I4346" s="178"/>
      <c r="L4346" s="174"/>
      <c r="M4346" s="179"/>
      <c r="N4346" s="180"/>
      <c r="O4346" s="180"/>
      <c r="P4346" s="180"/>
      <c r="Q4346" s="180"/>
      <c r="R4346" s="180"/>
      <c r="S4346" s="180"/>
      <c r="T4346" s="181"/>
      <c r="AT4346" s="175" t="s">
        <v>264</v>
      </c>
      <c r="AU4346" s="175" t="s">
        <v>82</v>
      </c>
      <c r="AV4346" s="14" t="s">
        <v>82</v>
      </c>
      <c r="AW4346" s="14" t="s">
        <v>34</v>
      </c>
      <c r="AX4346" s="14" t="s">
        <v>73</v>
      </c>
      <c r="AY4346" s="175" t="s">
        <v>252</v>
      </c>
    </row>
    <row r="4347" spans="2:51" s="13" customFormat="1" ht="11.25">
      <c r="B4347" s="167"/>
      <c r="D4347" s="160" t="s">
        <v>264</v>
      </c>
      <c r="E4347" s="168" t="s">
        <v>3</v>
      </c>
      <c r="F4347" s="169" t="s">
        <v>8437</v>
      </c>
      <c r="H4347" s="168" t="s">
        <v>3</v>
      </c>
      <c r="I4347" s="170"/>
      <c r="L4347" s="167"/>
      <c r="M4347" s="171"/>
      <c r="N4347" s="172"/>
      <c r="O4347" s="172"/>
      <c r="P4347" s="172"/>
      <c r="Q4347" s="172"/>
      <c r="R4347" s="172"/>
      <c r="S4347" s="172"/>
      <c r="T4347" s="173"/>
      <c r="AT4347" s="168" t="s">
        <v>264</v>
      </c>
      <c r="AU4347" s="168" t="s">
        <v>82</v>
      </c>
      <c r="AV4347" s="13" t="s">
        <v>80</v>
      </c>
      <c r="AW4347" s="13" t="s">
        <v>34</v>
      </c>
      <c r="AX4347" s="13" t="s">
        <v>73</v>
      </c>
      <c r="AY4347" s="168" t="s">
        <v>252</v>
      </c>
    </row>
    <row r="4348" spans="2:51" s="14" customFormat="1" ht="11.25">
      <c r="B4348" s="174"/>
      <c r="D4348" s="160" t="s">
        <v>264</v>
      </c>
      <c r="E4348" s="175" t="s">
        <v>3</v>
      </c>
      <c r="F4348" s="176" t="s">
        <v>80</v>
      </c>
      <c r="H4348" s="177">
        <v>1</v>
      </c>
      <c r="I4348" s="178"/>
      <c r="L4348" s="174"/>
      <c r="M4348" s="179"/>
      <c r="N4348" s="180"/>
      <c r="O4348" s="180"/>
      <c r="P4348" s="180"/>
      <c r="Q4348" s="180"/>
      <c r="R4348" s="180"/>
      <c r="S4348" s="180"/>
      <c r="T4348" s="181"/>
      <c r="AT4348" s="175" t="s">
        <v>264</v>
      </c>
      <c r="AU4348" s="175" t="s">
        <v>82</v>
      </c>
      <c r="AV4348" s="14" t="s">
        <v>82</v>
      </c>
      <c r="AW4348" s="14" t="s">
        <v>34</v>
      </c>
      <c r="AX4348" s="14" t="s">
        <v>73</v>
      </c>
      <c r="AY4348" s="175" t="s">
        <v>252</v>
      </c>
    </row>
    <row r="4349" spans="2:51" s="13" customFormat="1" ht="11.25">
      <c r="B4349" s="167"/>
      <c r="D4349" s="160" t="s">
        <v>264</v>
      </c>
      <c r="E4349" s="168" t="s">
        <v>3</v>
      </c>
      <c r="F4349" s="169" t="s">
        <v>8437</v>
      </c>
      <c r="H4349" s="168" t="s">
        <v>3</v>
      </c>
      <c r="I4349" s="170"/>
      <c r="L4349" s="167"/>
      <c r="M4349" s="171"/>
      <c r="N4349" s="172"/>
      <c r="O4349" s="172"/>
      <c r="P4349" s="172"/>
      <c r="Q4349" s="172"/>
      <c r="R4349" s="172"/>
      <c r="S4349" s="172"/>
      <c r="T4349" s="173"/>
      <c r="AT4349" s="168" t="s">
        <v>264</v>
      </c>
      <c r="AU4349" s="168" t="s">
        <v>82</v>
      </c>
      <c r="AV4349" s="13" t="s">
        <v>80</v>
      </c>
      <c r="AW4349" s="13" t="s">
        <v>34</v>
      </c>
      <c r="AX4349" s="13" t="s">
        <v>73</v>
      </c>
      <c r="AY4349" s="168" t="s">
        <v>252</v>
      </c>
    </row>
    <row r="4350" spans="2:51" s="14" customFormat="1" ht="11.25">
      <c r="B4350" s="174"/>
      <c r="D4350" s="160" t="s">
        <v>264</v>
      </c>
      <c r="E4350" s="175" t="s">
        <v>3</v>
      </c>
      <c r="F4350" s="176" t="s">
        <v>80</v>
      </c>
      <c r="H4350" s="177">
        <v>1</v>
      </c>
      <c r="I4350" s="178"/>
      <c r="L4350" s="174"/>
      <c r="M4350" s="179"/>
      <c r="N4350" s="180"/>
      <c r="O4350" s="180"/>
      <c r="P4350" s="180"/>
      <c r="Q4350" s="180"/>
      <c r="R4350" s="180"/>
      <c r="S4350" s="180"/>
      <c r="T4350" s="181"/>
      <c r="AT4350" s="175" t="s">
        <v>264</v>
      </c>
      <c r="AU4350" s="175" t="s">
        <v>82</v>
      </c>
      <c r="AV4350" s="14" t="s">
        <v>82</v>
      </c>
      <c r="AW4350" s="14" t="s">
        <v>34</v>
      </c>
      <c r="AX4350" s="14" t="s">
        <v>73</v>
      </c>
      <c r="AY4350" s="175" t="s">
        <v>252</v>
      </c>
    </row>
    <row r="4351" spans="2:51" s="13" customFormat="1" ht="11.25">
      <c r="B4351" s="167"/>
      <c r="D4351" s="160" t="s">
        <v>264</v>
      </c>
      <c r="E4351" s="168" t="s">
        <v>3</v>
      </c>
      <c r="F4351" s="169" t="s">
        <v>8437</v>
      </c>
      <c r="H4351" s="168" t="s">
        <v>3</v>
      </c>
      <c r="I4351" s="170"/>
      <c r="L4351" s="167"/>
      <c r="M4351" s="171"/>
      <c r="N4351" s="172"/>
      <c r="O4351" s="172"/>
      <c r="P4351" s="172"/>
      <c r="Q4351" s="172"/>
      <c r="R4351" s="172"/>
      <c r="S4351" s="172"/>
      <c r="T4351" s="173"/>
      <c r="AT4351" s="168" t="s">
        <v>264</v>
      </c>
      <c r="AU4351" s="168" t="s">
        <v>82</v>
      </c>
      <c r="AV4351" s="13" t="s">
        <v>80</v>
      </c>
      <c r="AW4351" s="13" t="s">
        <v>34</v>
      </c>
      <c r="AX4351" s="13" t="s">
        <v>73</v>
      </c>
      <c r="AY4351" s="168" t="s">
        <v>252</v>
      </c>
    </row>
    <row r="4352" spans="2:51" s="14" customFormat="1" ht="11.25">
      <c r="B4352" s="174"/>
      <c r="D4352" s="160" t="s">
        <v>264</v>
      </c>
      <c r="E4352" s="175" t="s">
        <v>3</v>
      </c>
      <c r="F4352" s="176" t="s">
        <v>80</v>
      </c>
      <c r="H4352" s="177">
        <v>1</v>
      </c>
      <c r="I4352" s="178"/>
      <c r="L4352" s="174"/>
      <c r="M4352" s="179"/>
      <c r="N4352" s="180"/>
      <c r="O4352" s="180"/>
      <c r="P4352" s="180"/>
      <c r="Q4352" s="180"/>
      <c r="R4352" s="180"/>
      <c r="S4352" s="180"/>
      <c r="T4352" s="181"/>
      <c r="AT4352" s="175" t="s">
        <v>264</v>
      </c>
      <c r="AU4352" s="175" t="s">
        <v>82</v>
      </c>
      <c r="AV4352" s="14" t="s">
        <v>82</v>
      </c>
      <c r="AW4352" s="14" t="s">
        <v>34</v>
      </c>
      <c r="AX4352" s="14" t="s">
        <v>73</v>
      </c>
      <c r="AY4352" s="175" t="s">
        <v>252</v>
      </c>
    </row>
    <row r="4353" spans="2:51" s="13" customFormat="1" ht="11.25">
      <c r="B4353" s="167"/>
      <c r="D4353" s="160" t="s">
        <v>264</v>
      </c>
      <c r="E4353" s="168" t="s">
        <v>3</v>
      </c>
      <c r="F4353" s="169" t="s">
        <v>8438</v>
      </c>
      <c r="H4353" s="168" t="s">
        <v>3</v>
      </c>
      <c r="I4353" s="170"/>
      <c r="L4353" s="167"/>
      <c r="M4353" s="171"/>
      <c r="N4353" s="172"/>
      <c r="O4353" s="172"/>
      <c r="P4353" s="172"/>
      <c r="Q4353" s="172"/>
      <c r="R4353" s="172"/>
      <c r="S4353" s="172"/>
      <c r="T4353" s="173"/>
      <c r="AT4353" s="168" t="s">
        <v>264</v>
      </c>
      <c r="AU4353" s="168" t="s">
        <v>82</v>
      </c>
      <c r="AV4353" s="13" t="s">
        <v>80</v>
      </c>
      <c r="AW4353" s="13" t="s">
        <v>34</v>
      </c>
      <c r="AX4353" s="13" t="s">
        <v>73</v>
      </c>
      <c r="AY4353" s="168" t="s">
        <v>252</v>
      </c>
    </row>
    <row r="4354" spans="2:51" s="14" customFormat="1" ht="11.25">
      <c r="B4354" s="174"/>
      <c r="D4354" s="160" t="s">
        <v>264</v>
      </c>
      <c r="E4354" s="175" t="s">
        <v>3</v>
      </c>
      <c r="F4354" s="176" t="s">
        <v>80</v>
      </c>
      <c r="H4354" s="177">
        <v>1</v>
      </c>
      <c r="I4354" s="178"/>
      <c r="L4354" s="174"/>
      <c r="M4354" s="179"/>
      <c r="N4354" s="180"/>
      <c r="O4354" s="180"/>
      <c r="P4354" s="180"/>
      <c r="Q4354" s="180"/>
      <c r="R4354" s="180"/>
      <c r="S4354" s="180"/>
      <c r="T4354" s="181"/>
      <c r="AT4354" s="175" t="s">
        <v>264</v>
      </c>
      <c r="AU4354" s="175" t="s">
        <v>82</v>
      </c>
      <c r="AV4354" s="14" t="s">
        <v>82</v>
      </c>
      <c r="AW4354" s="14" t="s">
        <v>34</v>
      </c>
      <c r="AX4354" s="14" t="s">
        <v>73</v>
      </c>
      <c r="AY4354" s="175" t="s">
        <v>252</v>
      </c>
    </row>
    <row r="4355" spans="2:51" s="13" customFormat="1" ht="11.25">
      <c r="B4355" s="167"/>
      <c r="D4355" s="160" t="s">
        <v>264</v>
      </c>
      <c r="E4355" s="168" t="s">
        <v>3</v>
      </c>
      <c r="F4355" s="169" t="s">
        <v>8438</v>
      </c>
      <c r="H4355" s="168" t="s">
        <v>3</v>
      </c>
      <c r="I4355" s="170"/>
      <c r="L4355" s="167"/>
      <c r="M4355" s="171"/>
      <c r="N4355" s="172"/>
      <c r="O4355" s="172"/>
      <c r="P4355" s="172"/>
      <c r="Q4355" s="172"/>
      <c r="R4355" s="172"/>
      <c r="S4355" s="172"/>
      <c r="T4355" s="173"/>
      <c r="AT4355" s="168" t="s">
        <v>264</v>
      </c>
      <c r="AU4355" s="168" t="s">
        <v>82</v>
      </c>
      <c r="AV4355" s="13" t="s">
        <v>80</v>
      </c>
      <c r="AW4355" s="13" t="s">
        <v>34</v>
      </c>
      <c r="AX4355" s="13" t="s">
        <v>73</v>
      </c>
      <c r="AY4355" s="168" t="s">
        <v>252</v>
      </c>
    </row>
    <row r="4356" spans="2:51" s="14" customFormat="1" ht="11.25">
      <c r="B4356" s="174"/>
      <c r="D4356" s="160" t="s">
        <v>264</v>
      </c>
      <c r="E4356" s="175" t="s">
        <v>3</v>
      </c>
      <c r="F4356" s="176" t="s">
        <v>80</v>
      </c>
      <c r="H4356" s="177">
        <v>1</v>
      </c>
      <c r="I4356" s="178"/>
      <c r="L4356" s="174"/>
      <c r="M4356" s="179"/>
      <c r="N4356" s="180"/>
      <c r="O4356" s="180"/>
      <c r="P4356" s="180"/>
      <c r="Q4356" s="180"/>
      <c r="R4356" s="180"/>
      <c r="S4356" s="180"/>
      <c r="T4356" s="181"/>
      <c r="AT4356" s="175" t="s">
        <v>264</v>
      </c>
      <c r="AU4356" s="175" t="s">
        <v>82</v>
      </c>
      <c r="AV4356" s="14" t="s">
        <v>82</v>
      </c>
      <c r="AW4356" s="14" t="s">
        <v>34</v>
      </c>
      <c r="AX4356" s="14" t="s">
        <v>73</v>
      </c>
      <c r="AY4356" s="175" t="s">
        <v>252</v>
      </c>
    </row>
    <row r="4357" spans="2:51" s="13" customFormat="1" ht="11.25">
      <c r="B4357" s="167"/>
      <c r="D4357" s="160" t="s">
        <v>264</v>
      </c>
      <c r="E4357" s="168" t="s">
        <v>3</v>
      </c>
      <c r="F4357" s="169" t="s">
        <v>8438</v>
      </c>
      <c r="H4357" s="168" t="s">
        <v>3</v>
      </c>
      <c r="I4357" s="170"/>
      <c r="L4357" s="167"/>
      <c r="M4357" s="171"/>
      <c r="N4357" s="172"/>
      <c r="O4357" s="172"/>
      <c r="P4357" s="172"/>
      <c r="Q4357" s="172"/>
      <c r="R4357" s="172"/>
      <c r="S4357" s="172"/>
      <c r="T4357" s="173"/>
      <c r="AT4357" s="168" t="s">
        <v>264</v>
      </c>
      <c r="AU4357" s="168" t="s">
        <v>82</v>
      </c>
      <c r="AV4357" s="13" t="s">
        <v>80</v>
      </c>
      <c r="AW4357" s="13" t="s">
        <v>34</v>
      </c>
      <c r="AX4357" s="13" t="s">
        <v>73</v>
      </c>
      <c r="AY4357" s="168" t="s">
        <v>252</v>
      </c>
    </row>
    <row r="4358" spans="2:51" s="14" customFormat="1" ht="11.25">
      <c r="B4358" s="174"/>
      <c r="D4358" s="160" t="s">
        <v>264</v>
      </c>
      <c r="E4358" s="175" t="s">
        <v>3</v>
      </c>
      <c r="F4358" s="176" t="s">
        <v>80</v>
      </c>
      <c r="H4358" s="177">
        <v>1</v>
      </c>
      <c r="I4358" s="178"/>
      <c r="L4358" s="174"/>
      <c r="M4358" s="179"/>
      <c r="N4358" s="180"/>
      <c r="O4358" s="180"/>
      <c r="P4358" s="180"/>
      <c r="Q4358" s="180"/>
      <c r="R4358" s="180"/>
      <c r="S4358" s="180"/>
      <c r="T4358" s="181"/>
      <c r="AT4358" s="175" t="s">
        <v>264</v>
      </c>
      <c r="AU4358" s="175" t="s">
        <v>82</v>
      </c>
      <c r="AV4358" s="14" t="s">
        <v>82</v>
      </c>
      <c r="AW4358" s="14" t="s">
        <v>34</v>
      </c>
      <c r="AX4358" s="14" t="s">
        <v>73</v>
      </c>
      <c r="AY4358" s="175" t="s">
        <v>252</v>
      </c>
    </row>
    <row r="4359" spans="2:51" s="13" customFormat="1" ht="11.25">
      <c r="B4359" s="167"/>
      <c r="D4359" s="160" t="s">
        <v>264</v>
      </c>
      <c r="E4359" s="168" t="s">
        <v>3</v>
      </c>
      <c r="F4359" s="169" t="s">
        <v>8438</v>
      </c>
      <c r="H4359" s="168" t="s">
        <v>3</v>
      </c>
      <c r="I4359" s="170"/>
      <c r="L4359" s="167"/>
      <c r="M4359" s="171"/>
      <c r="N4359" s="172"/>
      <c r="O4359" s="172"/>
      <c r="P4359" s="172"/>
      <c r="Q4359" s="172"/>
      <c r="R4359" s="172"/>
      <c r="S4359" s="172"/>
      <c r="T4359" s="173"/>
      <c r="AT4359" s="168" t="s">
        <v>264</v>
      </c>
      <c r="AU4359" s="168" t="s">
        <v>82</v>
      </c>
      <c r="AV4359" s="13" t="s">
        <v>80</v>
      </c>
      <c r="AW4359" s="13" t="s">
        <v>34</v>
      </c>
      <c r="AX4359" s="13" t="s">
        <v>73</v>
      </c>
      <c r="AY4359" s="168" t="s">
        <v>252</v>
      </c>
    </row>
    <row r="4360" spans="2:51" s="14" customFormat="1" ht="11.25">
      <c r="B4360" s="174"/>
      <c r="D4360" s="160" t="s">
        <v>264</v>
      </c>
      <c r="E4360" s="175" t="s">
        <v>3</v>
      </c>
      <c r="F4360" s="176" t="s">
        <v>80</v>
      </c>
      <c r="H4360" s="177">
        <v>1</v>
      </c>
      <c r="I4360" s="178"/>
      <c r="L4360" s="174"/>
      <c r="M4360" s="179"/>
      <c r="N4360" s="180"/>
      <c r="O4360" s="180"/>
      <c r="P4360" s="180"/>
      <c r="Q4360" s="180"/>
      <c r="R4360" s="180"/>
      <c r="S4360" s="180"/>
      <c r="T4360" s="181"/>
      <c r="AT4360" s="175" t="s">
        <v>264</v>
      </c>
      <c r="AU4360" s="175" t="s">
        <v>82</v>
      </c>
      <c r="AV4360" s="14" t="s">
        <v>82</v>
      </c>
      <c r="AW4360" s="14" t="s">
        <v>34</v>
      </c>
      <c r="AX4360" s="14" t="s">
        <v>73</v>
      </c>
      <c r="AY4360" s="175" t="s">
        <v>252</v>
      </c>
    </row>
    <row r="4361" spans="2:51" s="13" customFormat="1" ht="11.25">
      <c r="B4361" s="167"/>
      <c r="D4361" s="160" t="s">
        <v>264</v>
      </c>
      <c r="E4361" s="168" t="s">
        <v>3</v>
      </c>
      <c r="F4361" s="169" t="s">
        <v>8439</v>
      </c>
      <c r="H4361" s="168" t="s">
        <v>3</v>
      </c>
      <c r="I4361" s="170"/>
      <c r="L4361" s="167"/>
      <c r="M4361" s="171"/>
      <c r="N4361" s="172"/>
      <c r="O4361" s="172"/>
      <c r="P4361" s="172"/>
      <c r="Q4361" s="172"/>
      <c r="R4361" s="172"/>
      <c r="S4361" s="172"/>
      <c r="T4361" s="173"/>
      <c r="AT4361" s="168" t="s">
        <v>264</v>
      </c>
      <c r="AU4361" s="168" t="s">
        <v>82</v>
      </c>
      <c r="AV4361" s="13" t="s">
        <v>80</v>
      </c>
      <c r="AW4361" s="13" t="s">
        <v>34</v>
      </c>
      <c r="AX4361" s="13" t="s">
        <v>73</v>
      </c>
      <c r="AY4361" s="168" t="s">
        <v>252</v>
      </c>
    </row>
    <row r="4362" spans="2:51" s="14" customFormat="1" ht="11.25">
      <c r="B4362" s="174"/>
      <c r="D4362" s="160" t="s">
        <v>264</v>
      </c>
      <c r="E4362" s="175" t="s">
        <v>3</v>
      </c>
      <c r="F4362" s="176" t="s">
        <v>80</v>
      </c>
      <c r="H4362" s="177">
        <v>1</v>
      </c>
      <c r="I4362" s="178"/>
      <c r="L4362" s="174"/>
      <c r="M4362" s="179"/>
      <c r="N4362" s="180"/>
      <c r="O4362" s="180"/>
      <c r="P4362" s="180"/>
      <c r="Q4362" s="180"/>
      <c r="R4362" s="180"/>
      <c r="S4362" s="180"/>
      <c r="T4362" s="181"/>
      <c r="AT4362" s="175" t="s">
        <v>264</v>
      </c>
      <c r="AU4362" s="175" t="s">
        <v>82</v>
      </c>
      <c r="AV4362" s="14" t="s">
        <v>82</v>
      </c>
      <c r="AW4362" s="14" t="s">
        <v>34</v>
      </c>
      <c r="AX4362" s="14" t="s">
        <v>73</v>
      </c>
      <c r="AY4362" s="175" t="s">
        <v>252</v>
      </c>
    </row>
    <row r="4363" spans="2:51" s="13" customFormat="1" ht="11.25">
      <c r="B4363" s="167"/>
      <c r="D4363" s="160" t="s">
        <v>264</v>
      </c>
      <c r="E4363" s="168" t="s">
        <v>3</v>
      </c>
      <c r="F4363" s="169" t="s">
        <v>8439</v>
      </c>
      <c r="H4363" s="168" t="s">
        <v>3</v>
      </c>
      <c r="I4363" s="170"/>
      <c r="L4363" s="167"/>
      <c r="M4363" s="171"/>
      <c r="N4363" s="172"/>
      <c r="O4363" s="172"/>
      <c r="P4363" s="172"/>
      <c r="Q4363" s="172"/>
      <c r="R4363" s="172"/>
      <c r="S4363" s="172"/>
      <c r="T4363" s="173"/>
      <c r="AT4363" s="168" t="s">
        <v>264</v>
      </c>
      <c r="AU4363" s="168" t="s">
        <v>82</v>
      </c>
      <c r="AV4363" s="13" t="s">
        <v>80</v>
      </c>
      <c r="AW4363" s="13" t="s">
        <v>34</v>
      </c>
      <c r="AX4363" s="13" t="s">
        <v>73</v>
      </c>
      <c r="AY4363" s="168" t="s">
        <v>252</v>
      </c>
    </row>
    <row r="4364" spans="2:51" s="14" customFormat="1" ht="11.25">
      <c r="B4364" s="174"/>
      <c r="D4364" s="160" t="s">
        <v>264</v>
      </c>
      <c r="E4364" s="175" t="s">
        <v>3</v>
      </c>
      <c r="F4364" s="176" t="s">
        <v>80</v>
      </c>
      <c r="H4364" s="177">
        <v>1</v>
      </c>
      <c r="I4364" s="178"/>
      <c r="L4364" s="174"/>
      <c r="M4364" s="179"/>
      <c r="N4364" s="180"/>
      <c r="O4364" s="180"/>
      <c r="P4364" s="180"/>
      <c r="Q4364" s="180"/>
      <c r="R4364" s="180"/>
      <c r="S4364" s="180"/>
      <c r="T4364" s="181"/>
      <c r="AT4364" s="175" t="s">
        <v>264</v>
      </c>
      <c r="AU4364" s="175" t="s">
        <v>82</v>
      </c>
      <c r="AV4364" s="14" t="s">
        <v>82</v>
      </c>
      <c r="AW4364" s="14" t="s">
        <v>34</v>
      </c>
      <c r="AX4364" s="14" t="s">
        <v>73</v>
      </c>
      <c r="AY4364" s="175" t="s">
        <v>252</v>
      </c>
    </row>
    <row r="4365" spans="2:51" s="13" customFormat="1" ht="11.25">
      <c r="B4365" s="167"/>
      <c r="D4365" s="160" t="s">
        <v>264</v>
      </c>
      <c r="E4365" s="168" t="s">
        <v>3</v>
      </c>
      <c r="F4365" s="169" t="s">
        <v>8439</v>
      </c>
      <c r="H4365" s="168" t="s">
        <v>3</v>
      </c>
      <c r="I4365" s="170"/>
      <c r="L4365" s="167"/>
      <c r="M4365" s="171"/>
      <c r="N4365" s="172"/>
      <c r="O4365" s="172"/>
      <c r="P4365" s="172"/>
      <c r="Q4365" s="172"/>
      <c r="R4365" s="172"/>
      <c r="S4365" s="172"/>
      <c r="T4365" s="173"/>
      <c r="AT4365" s="168" t="s">
        <v>264</v>
      </c>
      <c r="AU4365" s="168" t="s">
        <v>82</v>
      </c>
      <c r="AV4365" s="13" t="s">
        <v>80</v>
      </c>
      <c r="AW4365" s="13" t="s">
        <v>34</v>
      </c>
      <c r="AX4365" s="13" t="s">
        <v>73</v>
      </c>
      <c r="AY4365" s="168" t="s">
        <v>252</v>
      </c>
    </row>
    <row r="4366" spans="2:51" s="14" customFormat="1" ht="11.25">
      <c r="B4366" s="174"/>
      <c r="D4366" s="160" t="s">
        <v>264</v>
      </c>
      <c r="E4366" s="175" t="s">
        <v>3</v>
      </c>
      <c r="F4366" s="176" t="s">
        <v>80</v>
      </c>
      <c r="H4366" s="177">
        <v>1</v>
      </c>
      <c r="I4366" s="178"/>
      <c r="L4366" s="174"/>
      <c r="M4366" s="179"/>
      <c r="N4366" s="180"/>
      <c r="O4366" s="180"/>
      <c r="P4366" s="180"/>
      <c r="Q4366" s="180"/>
      <c r="R4366" s="180"/>
      <c r="S4366" s="180"/>
      <c r="T4366" s="181"/>
      <c r="AT4366" s="175" t="s">
        <v>264</v>
      </c>
      <c r="AU4366" s="175" t="s">
        <v>82</v>
      </c>
      <c r="AV4366" s="14" t="s">
        <v>82</v>
      </c>
      <c r="AW4366" s="14" t="s">
        <v>34</v>
      </c>
      <c r="AX4366" s="14" t="s">
        <v>73</v>
      </c>
      <c r="AY4366" s="175" t="s">
        <v>252</v>
      </c>
    </row>
    <row r="4367" spans="2:51" s="13" customFormat="1" ht="11.25">
      <c r="B4367" s="167"/>
      <c r="D4367" s="160" t="s">
        <v>264</v>
      </c>
      <c r="E4367" s="168" t="s">
        <v>3</v>
      </c>
      <c r="F4367" s="169" t="s">
        <v>8439</v>
      </c>
      <c r="H4367" s="168" t="s">
        <v>3</v>
      </c>
      <c r="I4367" s="170"/>
      <c r="L4367" s="167"/>
      <c r="M4367" s="171"/>
      <c r="N4367" s="172"/>
      <c r="O4367" s="172"/>
      <c r="P4367" s="172"/>
      <c r="Q4367" s="172"/>
      <c r="R4367" s="172"/>
      <c r="S4367" s="172"/>
      <c r="T4367" s="173"/>
      <c r="AT4367" s="168" t="s">
        <v>264</v>
      </c>
      <c r="AU4367" s="168" t="s">
        <v>82</v>
      </c>
      <c r="AV4367" s="13" t="s">
        <v>80</v>
      </c>
      <c r="AW4367" s="13" t="s">
        <v>34</v>
      </c>
      <c r="AX4367" s="13" t="s">
        <v>73</v>
      </c>
      <c r="AY4367" s="168" t="s">
        <v>252</v>
      </c>
    </row>
    <row r="4368" spans="2:51" s="14" customFormat="1" ht="11.25">
      <c r="B4368" s="174"/>
      <c r="D4368" s="160" t="s">
        <v>264</v>
      </c>
      <c r="E4368" s="175" t="s">
        <v>3</v>
      </c>
      <c r="F4368" s="176" t="s">
        <v>80</v>
      </c>
      <c r="H4368" s="177">
        <v>1</v>
      </c>
      <c r="I4368" s="178"/>
      <c r="L4368" s="174"/>
      <c r="M4368" s="179"/>
      <c r="N4368" s="180"/>
      <c r="O4368" s="180"/>
      <c r="P4368" s="180"/>
      <c r="Q4368" s="180"/>
      <c r="R4368" s="180"/>
      <c r="S4368" s="180"/>
      <c r="T4368" s="181"/>
      <c r="AT4368" s="175" t="s">
        <v>264</v>
      </c>
      <c r="AU4368" s="175" t="s">
        <v>82</v>
      </c>
      <c r="AV4368" s="14" t="s">
        <v>82</v>
      </c>
      <c r="AW4368" s="14" t="s">
        <v>34</v>
      </c>
      <c r="AX4368" s="14" t="s">
        <v>73</v>
      </c>
      <c r="AY4368" s="175" t="s">
        <v>252</v>
      </c>
    </row>
    <row r="4369" spans="2:51" s="13" customFormat="1" ht="11.25">
      <c r="B4369" s="167"/>
      <c r="D4369" s="160" t="s">
        <v>264</v>
      </c>
      <c r="E4369" s="168" t="s">
        <v>3</v>
      </c>
      <c r="F4369" s="169" t="s">
        <v>8439</v>
      </c>
      <c r="H4369" s="168" t="s">
        <v>3</v>
      </c>
      <c r="I4369" s="170"/>
      <c r="L4369" s="167"/>
      <c r="M4369" s="171"/>
      <c r="N4369" s="172"/>
      <c r="O4369" s="172"/>
      <c r="P4369" s="172"/>
      <c r="Q4369" s="172"/>
      <c r="R4369" s="172"/>
      <c r="S4369" s="172"/>
      <c r="T4369" s="173"/>
      <c r="AT4369" s="168" t="s">
        <v>264</v>
      </c>
      <c r="AU4369" s="168" t="s">
        <v>82</v>
      </c>
      <c r="AV4369" s="13" t="s">
        <v>80</v>
      </c>
      <c r="AW4369" s="13" t="s">
        <v>34</v>
      </c>
      <c r="AX4369" s="13" t="s">
        <v>73</v>
      </c>
      <c r="AY4369" s="168" t="s">
        <v>252</v>
      </c>
    </row>
    <row r="4370" spans="2:51" s="14" customFormat="1" ht="11.25">
      <c r="B4370" s="174"/>
      <c r="D4370" s="160" t="s">
        <v>264</v>
      </c>
      <c r="E4370" s="175" t="s">
        <v>3</v>
      </c>
      <c r="F4370" s="176" t="s">
        <v>80</v>
      </c>
      <c r="H4370" s="177">
        <v>1</v>
      </c>
      <c r="I4370" s="178"/>
      <c r="L4370" s="174"/>
      <c r="M4370" s="179"/>
      <c r="N4370" s="180"/>
      <c r="O4370" s="180"/>
      <c r="P4370" s="180"/>
      <c r="Q4370" s="180"/>
      <c r="R4370" s="180"/>
      <c r="S4370" s="180"/>
      <c r="T4370" s="181"/>
      <c r="AT4370" s="175" t="s">
        <v>264</v>
      </c>
      <c r="AU4370" s="175" t="s">
        <v>82</v>
      </c>
      <c r="AV4370" s="14" t="s">
        <v>82</v>
      </c>
      <c r="AW4370" s="14" t="s">
        <v>34</v>
      </c>
      <c r="AX4370" s="14" t="s">
        <v>73</v>
      </c>
      <c r="AY4370" s="175" t="s">
        <v>252</v>
      </c>
    </row>
    <row r="4371" spans="2:51" s="13" customFormat="1" ht="11.25">
      <c r="B4371" s="167"/>
      <c r="D4371" s="160" t="s">
        <v>264</v>
      </c>
      <c r="E4371" s="168" t="s">
        <v>3</v>
      </c>
      <c r="F4371" s="169" t="s">
        <v>8439</v>
      </c>
      <c r="H4371" s="168" t="s">
        <v>3</v>
      </c>
      <c r="I4371" s="170"/>
      <c r="L4371" s="167"/>
      <c r="M4371" s="171"/>
      <c r="N4371" s="172"/>
      <c r="O4371" s="172"/>
      <c r="P4371" s="172"/>
      <c r="Q4371" s="172"/>
      <c r="R4371" s="172"/>
      <c r="S4371" s="172"/>
      <c r="T4371" s="173"/>
      <c r="AT4371" s="168" t="s">
        <v>264</v>
      </c>
      <c r="AU4371" s="168" t="s">
        <v>82</v>
      </c>
      <c r="AV4371" s="13" t="s">
        <v>80</v>
      </c>
      <c r="AW4371" s="13" t="s">
        <v>34</v>
      </c>
      <c r="AX4371" s="13" t="s">
        <v>73</v>
      </c>
      <c r="AY4371" s="168" t="s">
        <v>252</v>
      </c>
    </row>
    <row r="4372" spans="2:51" s="14" customFormat="1" ht="11.25">
      <c r="B4372" s="174"/>
      <c r="D4372" s="160" t="s">
        <v>264</v>
      </c>
      <c r="E4372" s="175" t="s">
        <v>3</v>
      </c>
      <c r="F4372" s="176" t="s">
        <v>80</v>
      </c>
      <c r="H4372" s="177">
        <v>1</v>
      </c>
      <c r="I4372" s="178"/>
      <c r="L4372" s="174"/>
      <c r="M4372" s="179"/>
      <c r="N4372" s="180"/>
      <c r="O4372" s="180"/>
      <c r="P4372" s="180"/>
      <c r="Q4372" s="180"/>
      <c r="R4372" s="180"/>
      <c r="S4372" s="180"/>
      <c r="T4372" s="181"/>
      <c r="AT4372" s="175" t="s">
        <v>264</v>
      </c>
      <c r="AU4372" s="175" t="s">
        <v>82</v>
      </c>
      <c r="AV4372" s="14" t="s">
        <v>82</v>
      </c>
      <c r="AW4372" s="14" t="s">
        <v>34</v>
      </c>
      <c r="AX4372" s="14" t="s">
        <v>73</v>
      </c>
      <c r="AY4372" s="175" t="s">
        <v>252</v>
      </c>
    </row>
    <row r="4373" spans="2:51" s="13" customFormat="1" ht="11.25">
      <c r="B4373" s="167"/>
      <c r="D4373" s="160" t="s">
        <v>264</v>
      </c>
      <c r="E4373" s="168" t="s">
        <v>3</v>
      </c>
      <c r="F4373" s="169" t="s">
        <v>8439</v>
      </c>
      <c r="H4373" s="168" t="s">
        <v>3</v>
      </c>
      <c r="I4373" s="170"/>
      <c r="L4373" s="167"/>
      <c r="M4373" s="171"/>
      <c r="N4373" s="172"/>
      <c r="O4373" s="172"/>
      <c r="P4373" s="172"/>
      <c r="Q4373" s="172"/>
      <c r="R4373" s="172"/>
      <c r="S4373" s="172"/>
      <c r="T4373" s="173"/>
      <c r="AT4373" s="168" t="s">
        <v>264</v>
      </c>
      <c r="AU4373" s="168" t="s">
        <v>82</v>
      </c>
      <c r="AV4373" s="13" t="s">
        <v>80</v>
      </c>
      <c r="AW4373" s="13" t="s">
        <v>34</v>
      </c>
      <c r="AX4373" s="13" t="s">
        <v>73</v>
      </c>
      <c r="AY4373" s="168" t="s">
        <v>252</v>
      </c>
    </row>
    <row r="4374" spans="2:51" s="14" customFormat="1" ht="11.25">
      <c r="B4374" s="174"/>
      <c r="D4374" s="160" t="s">
        <v>264</v>
      </c>
      <c r="E4374" s="175" t="s">
        <v>3</v>
      </c>
      <c r="F4374" s="176" t="s">
        <v>80</v>
      </c>
      <c r="H4374" s="177">
        <v>1</v>
      </c>
      <c r="I4374" s="178"/>
      <c r="L4374" s="174"/>
      <c r="M4374" s="179"/>
      <c r="N4374" s="180"/>
      <c r="O4374" s="180"/>
      <c r="P4374" s="180"/>
      <c r="Q4374" s="180"/>
      <c r="R4374" s="180"/>
      <c r="S4374" s="180"/>
      <c r="T4374" s="181"/>
      <c r="AT4374" s="175" t="s">
        <v>264</v>
      </c>
      <c r="AU4374" s="175" t="s">
        <v>82</v>
      </c>
      <c r="AV4374" s="14" t="s">
        <v>82</v>
      </c>
      <c r="AW4374" s="14" t="s">
        <v>34</v>
      </c>
      <c r="AX4374" s="14" t="s">
        <v>73</v>
      </c>
      <c r="AY4374" s="175" t="s">
        <v>252</v>
      </c>
    </row>
    <row r="4375" spans="2:51" s="13" customFormat="1" ht="11.25">
      <c r="B4375" s="167"/>
      <c r="D4375" s="160" t="s">
        <v>264</v>
      </c>
      <c r="E4375" s="168" t="s">
        <v>3</v>
      </c>
      <c r="F4375" s="169" t="s">
        <v>8439</v>
      </c>
      <c r="H4375" s="168" t="s">
        <v>3</v>
      </c>
      <c r="I4375" s="170"/>
      <c r="L4375" s="167"/>
      <c r="M4375" s="171"/>
      <c r="N4375" s="172"/>
      <c r="O4375" s="172"/>
      <c r="P4375" s="172"/>
      <c r="Q4375" s="172"/>
      <c r="R4375" s="172"/>
      <c r="S4375" s="172"/>
      <c r="T4375" s="173"/>
      <c r="AT4375" s="168" t="s">
        <v>264</v>
      </c>
      <c r="AU4375" s="168" t="s">
        <v>82</v>
      </c>
      <c r="AV4375" s="13" t="s">
        <v>80</v>
      </c>
      <c r="AW4375" s="13" t="s">
        <v>34</v>
      </c>
      <c r="AX4375" s="13" t="s">
        <v>73</v>
      </c>
      <c r="AY4375" s="168" t="s">
        <v>252</v>
      </c>
    </row>
    <row r="4376" spans="2:51" s="14" customFormat="1" ht="11.25">
      <c r="B4376" s="174"/>
      <c r="D4376" s="160" t="s">
        <v>264</v>
      </c>
      <c r="E4376" s="175" t="s">
        <v>3</v>
      </c>
      <c r="F4376" s="176" t="s">
        <v>80</v>
      </c>
      <c r="H4376" s="177">
        <v>1</v>
      </c>
      <c r="I4376" s="178"/>
      <c r="L4376" s="174"/>
      <c r="M4376" s="179"/>
      <c r="N4376" s="180"/>
      <c r="O4376" s="180"/>
      <c r="P4376" s="180"/>
      <c r="Q4376" s="180"/>
      <c r="R4376" s="180"/>
      <c r="S4376" s="180"/>
      <c r="T4376" s="181"/>
      <c r="AT4376" s="175" t="s">
        <v>264</v>
      </c>
      <c r="AU4376" s="175" t="s">
        <v>82</v>
      </c>
      <c r="AV4376" s="14" t="s">
        <v>82</v>
      </c>
      <c r="AW4376" s="14" t="s">
        <v>34</v>
      </c>
      <c r="AX4376" s="14" t="s">
        <v>73</v>
      </c>
      <c r="AY4376" s="175" t="s">
        <v>252</v>
      </c>
    </row>
    <row r="4377" spans="2:51" s="13" customFormat="1" ht="11.25">
      <c r="B4377" s="167"/>
      <c r="D4377" s="160" t="s">
        <v>264</v>
      </c>
      <c r="E4377" s="168" t="s">
        <v>3</v>
      </c>
      <c r="F4377" s="169" t="s">
        <v>8440</v>
      </c>
      <c r="H4377" s="168" t="s">
        <v>3</v>
      </c>
      <c r="I4377" s="170"/>
      <c r="L4377" s="167"/>
      <c r="M4377" s="171"/>
      <c r="N4377" s="172"/>
      <c r="O4377" s="172"/>
      <c r="P4377" s="172"/>
      <c r="Q4377" s="172"/>
      <c r="R4377" s="172"/>
      <c r="S4377" s="172"/>
      <c r="T4377" s="173"/>
      <c r="AT4377" s="168" t="s">
        <v>264</v>
      </c>
      <c r="AU4377" s="168" t="s">
        <v>82</v>
      </c>
      <c r="AV4377" s="13" t="s">
        <v>80</v>
      </c>
      <c r="AW4377" s="13" t="s">
        <v>34</v>
      </c>
      <c r="AX4377" s="13" t="s">
        <v>73</v>
      </c>
      <c r="AY4377" s="168" t="s">
        <v>252</v>
      </c>
    </row>
    <row r="4378" spans="2:51" s="14" customFormat="1" ht="11.25">
      <c r="B4378" s="174"/>
      <c r="D4378" s="160" t="s">
        <v>264</v>
      </c>
      <c r="E4378" s="175" t="s">
        <v>3</v>
      </c>
      <c r="F4378" s="176" t="s">
        <v>80</v>
      </c>
      <c r="H4378" s="177">
        <v>1</v>
      </c>
      <c r="I4378" s="178"/>
      <c r="L4378" s="174"/>
      <c r="M4378" s="179"/>
      <c r="N4378" s="180"/>
      <c r="O4378" s="180"/>
      <c r="P4378" s="180"/>
      <c r="Q4378" s="180"/>
      <c r="R4378" s="180"/>
      <c r="S4378" s="180"/>
      <c r="T4378" s="181"/>
      <c r="AT4378" s="175" t="s">
        <v>264</v>
      </c>
      <c r="AU4378" s="175" t="s">
        <v>82</v>
      </c>
      <c r="AV4378" s="14" t="s">
        <v>82</v>
      </c>
      <c r="AW4378" s="14" t="s">
        <v>34</v>
      </c>
      <c r="AX4378" s="14" t="s">
        <v>73</v>
      </c>
      <c r="AY4378" s="175" t="s">
        <v>252</v>
      </c>
    </row>
    <row r="4379" spans="2:51" s="13" customFormat="1" ht="11.25">
      <c r="B4379" s="167"/>
      <c r="D4379" s="160" t="s">
        <v>264</v>
      </c>
      <c r="E4379" s="168" t="s">
        <v>3</v>
      </c>
      <c r="F4379" s="169" t="s">
        <v>8440</v>
      </c>
      <c r="H4379" s="168" t="s">
        <v>3</v>
      </c>
      <c r="I4379" s="170"/>
      <c r="L4379" s="167"/>
      <c r="M4379" s="171"/>
      <c r="N4379" s="172"/>
      <c r="O4379" s="172"/>
      <c r="P4379" s="172"/>
      <c r="Q4379" s="172"/>
      <c r="R4379" s="172"/>
      <c r="S4379" s="172"/>
      <c r="T4379" s="173"/>
      <c r="AT4379" s="168" t="s">
        <v>264</v>
      </c>
      <c r="AU4379" s="168" t="s">
        <v>82</v>
      </c>
      <c r="AV4379" s="13" t="s">
        <v>80</v>
      </c>
      <c r="AW4379" s="13" t="s">
        <v>34</v>
      </c>
      <c r="AX4379" s="13" t="s">
        <v>73</v>
      </c>
      <c r="AY4379" s="168" t="s">
        <v>252</v>
      </c>
    </row>
    <row r="4380" spans="2:51" s="14" customFormat="1" ht="11.25">
      <c r="B4380" s="174"/>
      <c r="D4380" s="160" t="s">
        <v>264</v>
      </c>
      <c r="E4380" s="175" t="s">
        <v>3</v>
      </c>
      <c r="F4380" s="176" t="s">
        <v>80</v>
      </c>
      <c r="H4380" s="177">
        <v>1</v>
      </c>
      <c r="I4380" s="178"/>
      <c r="L4380" s="174"/>
      <c r="M4380" s="179"/>
      <c r="N4380" s="180"/>
      <c r="O4380" s="180"/>
      <c r="P4380" s="180"/>
      <c r="Q4380" s="180"/>
      <c r="R4380" s="180"/>
      <c r="S4380" s="180"/>
      <c r="T4380" s="181"/>
      <c r="AT4380" s="175" t="s">
        <v>264</v>
      </c>
      <c r="AU4380" s="175" t="s">
        <v>82</v>
      </c>
      <c r="AV4380" s="14" t="s">
        <v>82</v>
      </c>
      <c r="AW4380" s="14" t="s">
        <v>34</v>
      </c>
      <c r="AX4380" s="14" t="s">
        <v>73</v>
      </c>
      <c r="AY4380" s="175" t="s">
        <v>252</v>
      </c>
    </row>
    <row r="4381" spans="2:51" s="13" customFormat="1" ht="11.25">
      <c r="B4381" s="167"/>
      <c r="D4381" s="160" t="s">
        <v>264</v>
      </c>
      <c r="E4381" s="168" t="s">
        <v>3</v>
      </c>
      <c r="F4381" s="169" t="s">
        <v>8440</v>
      </c>
      <c r="H4381" s="168" t="s">
        <v>3</v>
      </c>
      <c r="I4381" s="170"/>
      <c r="L4381" s="167"/>
      <c r="M4381" s="171"/>
      <c r="N4381" s="172"/>
      <c r="O4381" s="172"/>
      <c r="P4381" s="172"/>
      <c r="Q4381" s="172"/>
      <c r="R4381" s="172"/>
      <c r="S4381" s="172"/>
      <c r="T4381" s="173"/>
      <c r="AT4381" s="168" t="s">
        <v>264</v>
      </c>
      <c r="AU4381" s="168" t="s">
        <v>82</v>
      </c>
      <c r="AV4381" s="13" t="s">
        <v>80</v>
      </c>
      <c r="AW4381" s="13" t="s">
        <v>34</v>
      </c>
      <c r="AX4381" s="13" t="s">
        <v>73</v>
      </c>
      <c r="AY4381" s="168" t="s">
        <v>252</v>
      </c>
    </row>
    <row r="4382" spans="2:51" s="14" customFormat="1" ht="11.25">
      <c r="B4382" s="174"/>
      <c r="D4382" s="160" t="s">
        <v>264</v>
      </c>
      <c r="E4382" s="175" t="s">
        <v>3</v>
      </c>
      <c r="F4382" s="176" t="s">
        <v>80</v>
      </c>
      <c r="H4382" s="177">
        <v>1</v>
      </c>
      <c r="I4382" s="178"/>
      <c r="L4382" s="174"/>
      <c r="M4382" s="179"/>
      <c r="N4382" s="180"/>
      <c r="O4382" s="180"/>
      <c r="P4382" s="180"/>
      <c r="Q4382" s="180"/>
      <c r="R4382" s="180"/>
      <c r="S4382" s="180"/>
      <c r="T4382" s="181"/>
      <c r="AT4382" s="175" t="s">
        <v>264</v>
      </c>
      <c r="AU4382" s="175" t="s">
        <v>82</v>
      </c>
      <c r="AV4382" s="14" t="s">
        <v>82</v>
      </c>
      <c r="AW4382" s="14" t="s">
        <v>34</v>
      </c>
      <c r="AX4382" s="14" t="s">
        <v>73</v>
      </c>
      <c r="AY4382" s="175" t="s">
        <v>252</v>
      </c>
    </row>
    <row r="4383" spans="2:51" s="13" customFormat="1" ht="11.25">
      <c r="B4383" s="167"/>
      <c r="D4383" s="160" t="s">
        <v>264</v>
      </c>
      <c r="E4383" s="168" t="s">
        <v>3</v>
      </c>
      <c r="F4383" s="169" t="s">
        <v>8440</v>
      </c>
      <c r="H4383" s="168" t="s">
        <v>3</v>
      </c>
      <c r="I4383" s="170"/>
      <c r="L4383" s="167"/>
      <c r="M4383" s="171"/>
      <c r="N4383" s="172"/>
      <c r="O4383" s="172"/>
      <c r="P4383" s="172"/>
      <c r="Q4383" s="172"/>
      <c r="R4383" s="172"/>
      <c r="S4383" s="172"/>
      <c r="T4383" s="173"/>
      <c r="AT4383" s="168" t="s">
        <v>264</v>
      </c>
      <c r="AU4383" s="168" t="s">
        <v>82</v>
      </c>
      <c r="AV4383" s="13" t="s">
        <v>80</v>
      </c>
      <c r="AW4383" s="13" t="s">
        <v>34</v>
      </c>
      <c r="AX4383" s="13" t="s">
        <v>73</v>
      </c>
      <c r="AY4383" s="168" t="s">
        <v>252</v>
      </c>
    </row>
    <row r="4384" spans="2:51" s="14" customFormat="1" ht="11.25">
      <c r="B4384" s="174"/>
      <c r="D4384" s="160" t="s">
        <v>264</v>
      </c>
      <c r="E4384" s="175" t="s">
        <v>3</v>
      </c>
      <c r="F4384" s="176" t="s">
        <v>80</v>
      </c>
      <c r="H4384" s="177">
        <v>1</v>
      </c>
      <c r="I4384" s="178"/>
      <c r="L4384" s="174"/>
      <c r="M4384" s="179"/>
      <c r="N4384" s="180"/>
      <c r="O4384" s="180"/>
      <c r="P4384" s="180"/>
      <c r="Q4384" s="180"/>
      <c r="R4384" s="180"/>
      <c r="S4384" s="180"/>
      <c r="T4384" s="181"/>
      <c r="AT4384" s="175" t="s">
        <v>264</v>
      </c>
      <c r="AU4384" s="175" t="s">
        <v>82</v>
      </c>
      <c r="AV4384" s="14" t="s">
        <v>82</v>
      </c>
      <c r="AW4384" s="14" t="s">
        <v>34</v>
      </c>
      <c r="AX4384" s="14" t="s">
        <v>73</v>
      </c>
      <c r="AY4384" s="175" t="s">
        <v>252</v>
      </c>
    </row>
    <row r="4385" spans="2:51" s="13" customFormat="1" ht="11.25">
      <c r="B4385" s="167"/>
      <c r="D4385" s="160" t="s">
        <v>264</v>
      </c>
      <c r="E4385" s="168" t="s">
        <v>3</v>
      </c>
      <c r="F4385" s="169" t="s">
        <v>8441</v>
      </c>
      <c r="H4385" s="168" t="s">
        <v>3</v>
      </c>
      <c r="I4385" s="170"/>
      <c r="L4385" s="167"/>
      <c r="M4385" s="171"/>
      <c r="N4385" s="172"/>
      <c r="O4385" s="172"/>
      <c r="P4385" s="172"/>
      <c r="Q4385" s="172"/>
      <c r="R4385" s="172"/>
      <c r="S4385" s="172"/>
      <c r="T4385" s="173"/>
      <c r="AT4385" s="168" t="s">
        <v>264</v>
      </c>
      <c r="AU4385" s="168" t="s">
        <v>82</v>
      </c>
      <c r="AV4385" s="13" t="s">
        <v>80</v>
      </c>
      <c r="AW4385" s="13" t="s">
        <v>34</v>
      </c>
      <c r="AX4385" s="13" t="s">
        <v>73</v>
      </c>
      <c r="AY4385" s="168" t="s">
        <v>252</v>
      </c>
    </row>
    <row r="4386" spans="2:51" s="14" customFormat="1" ht="11.25">
      <c r="B4386" s="174"/>
      <c r="D4386" s="160" t="s">
        <v>264</v>
      </c>
      <c r="E4386" s="175" t="s">
        <v>3</v>
      </c>
      <c r="F4386" s="176" t="s">
        <v>80</v>
      </c>
      <c r="H4386" s="177">
        <v>1</v>
      </c>
      <c r="I4386" s="178"/>
      <c r="L4386" s="174"/>
      <c r="M4386" s="179"/>
      <c r="N4386" s="180"/>
      <c r="O4386" s="180"/>
      <c r="P4386" s="180"/>
      <c r="Q4386" s="180"/>
      <c r="R4386" s="180"/>
      <c r="S4386" s="180"/>
      <c r="T4386" s="181"/>
      <c r="AT4386" s="175" t="s">
        <v>264</v>
      </c>
      <c r="AU4386" s="175" t="s">
        <v>82</v>
      </c>
      <c r="AV4386" s="14" t="s">
        <v>82</v>
      </c>
      <c r="AW4386" s="14" t="s">
        <v>34</v>
      </c>
      <c r="AX4386" s="14" t="s">
        <v>73</v>
      </c>
      <c r="AY4386" s="175" t="s">
        <v>252</v>
      </c>
    </row>
    <row r="4387" spans="2:51" s="13" customFormat="1" ht="11.25">
      <c r="B4387" s="167"/>
      <c r="D4387" s="160" t="s">
        <v>264</v>
      </c>
      <c r="E4387" s="168" t="s">
        <v>3</v>
      </c>
      <c r="F4387" s="169" t="s">
        <v>8441</v>
      </c>
      <c r="H4387" s="168" t="s">
        <v>3</v>
      </c>
      <c r="I4387" s="170"/>
      <c r="L4387" s="167"/>
      <c r="M4387" s="171"/>
      <c r="N4387" s="172"/>
      <c r="O4387" s="172"/>
      <c r="P4387" s="172"/>
      <c r="Q4387" s="172"/>
      <c r="R4387" s="172"/>
      <c r="S4387" s="172"/>
      <c r="T4387" s="173"/>
      <c r="AT4387" s="168" t="s">
        <v>264</v>
      </c>
      <c r="AU4387" s="168" t="s">
        <v>82</v>
      </c>
      <c r="AV4387" s="13" t="s">
        <v>80</v>
      </c>
      <c r="AW4387" s="13" t="s">
        <v>34</v>
      </c>
      <c r="AX4387" s="13" t="s">
        <v>73</v>
      </c>
      <c r="AY4387" s="168" t="s">
        <v>252</v>
      </c>
    </row>
    <row r="4388" spans="2:51" s="14" customFormat="1" ht="11.25">
      <c r="B4388" s="174"/>
      <c r="D4388" s="160" t="s">
        <v>264</v>
      </c>
      <c r="E4388" s="175" t="s">
        <v>3</v>
      </c>
      <c r="F4388" s="176" t="s">
        <v>80</v>
      </c>
      <c r="H4388" s="177">
        <v>1</v>
      </c>
      <c r="I4388" s="178"/>
      <c r="L4388" s="174"/>
      <c r="M4388" s="179"/>
      <c r="N4388" s="180"/>
      <c r="O4388" s="180"/>
      <c r="P4388" s="180"/>
      <c r="Q4388" s="180"/>
      <c r="R4388" s="180"/>
      <c r="S4388" s="180"/>
      <c r="T4388" s="181"/>
      <c r="AT4388" s="175" t="s">
        <v>264</v>
      </c>
      <c r="AU4388" s="175" t="s">
        <v>82</v>
      </c>
      <c r="AV4388" s="14" t="s">
        <v>82</v>
      </c>
      <c r="AW4388" s="14" t="s">
        <v>34</v>
      </c>
      <c r="AX4388" s="14" t="s">
        <v>73</v>
      </c>
      <c r="AY4388" s="175" t="s">
        <v>252</v>
      </c>
    </row>
    <row r="4389" spans="2:51" s="13" customFormat="1" ht="11.25">
      <c r="B4389" s="167"/>
      <c r="D4389" s="160" t="s">
        <v>264</v>
      </c>
      <c r="E4389" s="168" t="s">
        <v>3</v>
      </c>
      <c r="F4389" s="169" t="s">
        <v>8441</v>
      </c>
      <c r="H4389" s="168" t="s">
        <v>3</v>
      </c>
      <c r="I4389" s="170"/>
      <c r="L4389" s="167"/>
      <c r="M4389" s="171"/>
      <c r="N4389" s="172"/>
      <c r="O4389" s="172"/>
      <c r="P4389" s="172"/>
      <c r="Q4389" s="172"/>
      <c r="R4389" s="172"/>
      <c r="S4389" s="172"/>
      <c r="T4389" s="173"/>
      <c r="AT4389" s="168" t="s">
        <v>264</v>
      </c>
      <c r="AU4389" s="168" t="s">
        <v>82</v>
      </c>
      <c r="AV4389" s="13" t="s">
        <v>80</v>
      </c>
      <c r="AW4389" s="13" t="s">
        <v>34</v>
      </c>
      <c r="AX4389" s="13" t="s">
        <v>73</v>
      </c>
      <c r="AY4389" s="168" t="s">
        <v>252</v>
      </c>
    </row>
    <row r="4390" spans="2:51" s="14" customFormat="1" ht="11.25">
      <c r="B4390" s="174"/>
      <c r="D4390" s="160" t="s">
        <v>264</v>
      </c>
      <c r="E4390" s="175" t="s">
        <v>3</v>
      </c>
      <c r="F4390" s="176" t="s">
        <v>80</v>
      </c>
      <c r="H4390" s="177">
        <v>1</v>
      </c>
      <c r="I4390" s="178"/>
      <c r="L4390" s="174"/>
      <c r="M4390" s="179"/>
      <c r="N4390" s="180"/>
      <c r="O4390" s="180"/>
      <c r="P4390" s="180"/>
      <c r="Q4390" s="180"/>
      <c r="R4390" s="180"/>
      <c r="S4390" s="180"/>
      <c r="T4390" s="181"/>
      <c r="AT4390" s="175" t="s">
        <v>264</v>
      </c>
      <c r="AU4390" s="175" t="s">
        <v>82</v>
      </c>
      <c r="AV4390" s="14" t="s">
        <v>82</v>
      </c>
      <c r="AW4390" s="14" t="s">
        <v>34</v>
      </c>
      <c r="AX4390" s="14" t="s">
        <v>73</v>
      </c>
      <c r="AY4390" s="175" t="s">
        <v>252</v>
      </c>
    </row>
    <row r="4391" spans="2:51" s="13" customFormat="1" ht="11.25">
      <c r="B4391" s="167"/>
      <c r="D4391" s="160" t="s">
        <v>264</v>
      </c>
      <c r="E4391" s="168" t="s">
        <v>3</v>
      </c>
      <c r="F4391" s="169" t="s">
        <v>8441</v>
      </c>
      <c r="H4391" s="168" t="s">
        <v>3</v>
      </c>
      <c r="I4391" s="170"/>
      <c r="L4391" s="167"/>
      <c r="M4391" s="171"/>
      <c r="N4391" s="172"/>
      <c r="O4391" s="172"/>
      <c r="P4391" s="172"/>
      <c r="Q4391" s="172"/>
      <c r="R4391" s="172"/>
      <c r="S4391" s="172"/>
      <c r="T4391" s="173"/>
      <c r="AT4391" s="168" t="s">
        <v>264</v>
      </c>
      <c r="AU4391" s="168" t="s">
        <v>82</v>
      </c>
      <c r="AV4391" s="13" t="s">
        <v>80</v>
      </c>
      <c r="AW4391" s="13" t="s">
        <v>34</v>
      </c>
      <c r="AX4391" s="13" t="s">
        <v>73</v>
      </c>
      <c r="AY4391" s="168" t="s">
        <v>252</v>
      </c>
    </row>
    <row r="4392" spans="2:51" s="14" customFormat="1" ht="11.25">
      <c r="B4392" s="174"/>
      <c r="D4392" s="160" t="s">
        <v>264</v>
      </c>
      <c r="E4392" s="175" t="s">
        <v>3</v>
      </c>
      <c r="F4392" s="176" t="s">
        <v>80</v>
      </c>
      <c r="H4392" s="177">
        <v>1</v>
      </c>
      <c r="I4392" s="178"/>
      <c r="L4392" s="174"/>
      <c r="M4392" s="179"/>
      <c r="N4392" s="180"/>
      <c r="O4392" s="180"/>
      <c r="P4392" s="180"/>
      <c r="Q4392" s="180"/>
      <c r="R4392" s="180"/>
      <c r="S4392" s="180"/>
      <c r="T4392" s="181"/>
      <c r="AT4392" s="175" t="s">
        <v>264</v>
      </c>
      <c r="AU4392" s="175" t="s">
        <v>82</v>
      </c>
      <c r="AV4392" s="14" t="s">
        <v>82</v>
      </c>
      <c r="AW4392" s="14" t="s">
        <v>34</v>
      </c>
      <c r="AX4392" s="14" t="s">
        <v>73</v>
      </c>
      <c r="AY4392" s="175" t="s">
        <v>252</v>
      </c>
    </row>
    <row r="4393" spans="2:51" s="13" customFormat="1" ht="11.25">
      <c r="B4393" s="167"/>
      <c r="D4393" s="160" t="s">
        <v>264</v>
      </c>
      <c r="E4393" s="168" t="s">
        <v>3</v>
      </c>
      <c r="F4393" s="169" t="s">
        <v>8442</v>
      </c>
      <c r="H4393" s="168" t="s">
        <v>3</v>
      </c>
      <c r="I4393" s="170"/>
      <c r="L4393" s="167"/>
      <c r="M4393" s="171"/>
      <c r="N4393" s="172"/>
      <c r="O4393" s="172"/>
      <c r="P4393" s="172"/>
      <c r="Q4393" s="172"/>
      <c r="R4393" s="172"/>
      <c r="S4393" s="172"/>
      <c r="T4393" s="173"/>
      <c r="AT4393" s="168" t="s">
        <v>264</v>
      </c>
      <c r="AU4393" s="168" t="s">
        <v>82</v>
      </c>
      <c r="AV4393" s="13" t="s">
        <v>80</v>
      </c>
      <c r="AW4393" s="13" t="s">
        <v>34</v>
      </c>
      <c r="AX4393" s="13" t="s">
        <v>73</v>
      </c>
      <c r="AY4393" s="168" t="s">
        <v>252</v>
      </c>
    </row>
    <row r="4394" spans="2:51" s="14" customFormat="1" ht="11.25">
      <c r="B4394" s="174"/>
      <c r="D4394" s="160" t="s">
        <v>264</v>
      </c>
      <c r="E4394" s="175" t="s">
        <v>3</v>
      </c>
      <c r="F4394" s="176" t="s">
        <v>80</v>
      </c>
      <c r="H4394" s="177">
        <v>1</v>
      </c>
      <c r="I4394" s="178"/>
      <c r="L4394" s="174"/>
      <c r="M4394" s="179"/>
      <c r="N4394" s="180"/>
      <c r="O4394" s="180"/>
      <c r="P4394" s="180"/>
      <c r="Q4394" s="180"/>
      <c r="R4394" s="180"/>
      <c r="S4394" s="180"/>
      <c r="T4394" s="181"/>
      <c r="AT4394" s="175" t="s">
        <v>264</v>
      </c>
      <c r="AU4394" s="175" t="s">
        <v>82</v>
      </c>
      <c r="AV4394" s="14" t="s">
        <v>82</v>
      </c>
      <c r="AW4394" s="14" t="s">
        <v>34</v>
      </c>
      <c r="AX4394" s="14" t="s">
        <v>73</v>
      </c>
      <c r="AY4394" s="175" t="s">
        <v>252</v>
      </c>
    </row>
    <row r="4395" spans="2:51" s="13" customFormat="1" ht="11.25">
      <c r="B4395" s="167"/>
      <c r="D4395" s="160" t="s">
        <v>264</v>
      </c>
      <c r="E4395" s="168" t="s">
        <v>3</v>
      </c>
      <c r="F4395" s="169" t="s">
        <v>8442</v>
      </c>
      <c r="H4395" s="168" t="s">
        <v>3</v>
      </c>
      <c r="I4395" s="170"/>
      <c r="L4395" s="167"/>
      <c r="M4395" s="171"/>
      <c r="N4395" s="172"/>
      <c r="O4395" s="172"/>
      <c r="P4395" s="172"/>
      <c r="Q4395" s="172"/>
      <c r="R4395" s="172"/>
      <c r="S4395" s="172"/>
      <c r="T4395" s="173"/>
      <c r="AT4395" s="168" t="s">
        <v>264</v>
      </c>
      <c r="AU4395" s="168" t="s">
        <v>82</v>
      </c>
      <c r="AV4395" s="13" t="s">
        <v>80</v>
      </c>
      <c r="AW4395" s="13" t="s">
        <v>34</v>
      </c>
      <c r="AX4395" s="13" t="s">
        <v>73</v>
      </c>
      <c r="AY4395" s="168" t="s">
        <v>252</v>
      </c>
    </row>
    <row r="4396" spans="2:51" s="14" customFormat="1" ht="11.25">
      <c r="B4396" s="174"/>
      <c r="D4396" s="160" t="s">
        <v>264</v>
      </c>
      <c r="E4396" s="175" t="s">
        <v>3</v>
      </c>
      <c r="F4396" s="176" t="s">
        <v>80</v>
      </c>
      <c r="H4396" s="177">
        <v>1</v>
      </c>
      <c r="I4396" s="178"/>
      <c r="L4396" s="174"/>
      <c r="M4396" s="179"/>
      <c r="N4396" s="180"/>
      <c r="O4396" s="180"/>
      <c r="P4396" s="180"/>
      <c r="Q4396" s="180"/>
      <c r="R4396" s="180"/>
      <c r="S4396" s="180"/>
      <c r="T4396" s="181"/>
      <c r="AT4396" s="175" t="s">
        <v>264</v>
      </c>
      <c r="AU4396" s="175" t="s">
        <v>82</v>
      </c>
      <c r="AV4396" s="14" t="s">
        <v>82</v>
      </c>
      <c r="AW4396" s="14" t="s">
        <v>34</v>
      </c>
      <c r="AX4396" s="14" t="s">
        <v>73</v>
      </c>
      <c r="AY4396" s="175" t="s">
        <v>252</v>
      </c>
    </row>
    <row r="4397" spans="2:51" s="13" customFormat="1" ht="11.25">
      <c r="B4397" s="167"/>
      <c r="D4397" s="160" t="s">
        <v>264</v>
      </c>
      <c r="E4397" s="168" t="s">
        <v>3</v>
      </c>
      <c r="F4397" s="169" t="s">
        <v>8442</v>
      </c>
      <c r="H4397" s="168" t="s">
        <v>3</v>
      </c>
      <c r="I4397" s="170"/>
      <c r="L4397" s="167"/>
      <c r="M4397" s="171"/>
      <c r="N4397" s="172"/>
      <c r="O4397" s="172"/>
      <c r="P4397" s="172"/>
      <c r="Q4397" s="172"/>
      <c r="R4397" s="172"/>
      <c r="S4397" s="172"/>
      <c r="T4397" s="173"/>
      <c r="AT4397" s="168" t="s">
        <v>264</v>
      </c>
      <c r="AU4397" s="168" t="s">
        <v>82</v>
      </c>
      <c r="AV4397" s="13" t="s">
        <v>80</v>
      </c>
      <c r="AW4397" s="13" t="s">
        <v>34</v>
      </c>
      <c r="AX4397" s="13" t="s">
        <v>73</v>
      </c>
      <c r="AY4397" s="168" t="s">
        <v>252</v>
      </c>
    </row>
    <row r="4398" spans="2:51" s="14" customFormat="1" ht="11.25">
      <c r="B4398" s="174"/>
      <c r="D4398" s="160" t="s">
        <v>264</v>
      </c>
      <c r="E4398" s="175" t="s">
        <v>3</v>
      </c>
      <c r="F4398" s="176" t="s">
        <v>80</v>
      </c>
      <c r="H4398" s="177">
        <v>1</v>
      </c>
      <c r="I4398" s="178"/>
      <c r="L4398" s="174"/>
      <c r="M4398" s="179"/>
      <c r="N4398" s="180"/>
      <c r="O4398" s="180"/>
      <c r="P4398" s="180"/>
      <c r="Q4398" s="180"/>
      <c r="R4398" s="180"/>
      <c r="S4398" s="180"/>
      <c r="T4398" s="181"/>
      <c r="AT4398" s="175" t="s">
        <v>264</v>
      </c>
      <c r="AU4398" s="175" t="s">
        <v>82</v>
      </c>
      <c r="AV4398" s="14" t="s">
        <v>82</v>
      </c>
      <c r="AW4398" s="14" t="s">
        <v>34</v>
      </c>
      <c r="AX4398" s="14" t="s">
        <v>73</v>
      </c>
      <c r="AY4398" s="175" t="s">
        <v>252</v>
      </c>
    </row>
    <row r="4399" spans="2:51" s="13" customFormat="1" ht="11.25">
      <c r="B4399" s="167"/>
      <c r="D4399" s="160" t="s">
        <v>264</v>
      </c>
      <c r="E4399" s="168" t="s">
        <v>3</v>
      </c>
      <c r="F4399" s="169" t="s">
        <v>8442</v>
      </c>
      <c r="H4399" s="168" t="s">
        <v>3</v>
      </c>
      <c r="I4399" s="170"/>
      <c r="L4399" s="167"/>
      <c r="M4399" s="171"/>
      <c r="N4399" s="172"/>
      <c r="O4399" s="172"/>
      <c r="P4399" s="172"/>
      <c r="Q4399" s="172"/>
      <c r="R4399" s="172"/>
      <c r="S4399" s="172"/>
      <c r="T4399" s="173"/>
      <c r="AT4399" s="168" t="s">
        <v>264</v>
      </c>
      <c r="AU4399" s="168" t="s">
        <v>82</v>
      </c>
      <c r="AV4399" s="13" t="s">
        <v>80</v>
      </c>
      <c r="AW4399" s="13" t="s">
        <v>34</v>
      </c>
      <c r="AX4399" s="13" t="s">
        <v>73</v>
      </c>
      <c r="AY4399" s="168" t="s">
        <v>252</v>
      </c>
    </row>
    <row r="4400" spans="2:51" s="14" customFormat="1" ht="11.25">
      <c r="B4400" s="174"/>
      <c r="D4400" s="160" t="s">
        <v>264</v>
      </c>
      <c r="E4400" s="175" t="s">
        <v>3</v>
      </c>
      <c r="F4400" s="176" t="s">
        <v>80</v>
      </c>
      <c r="H4400" s="177">
        <v>1</v>
      </c>
      <c r="I4400" s="178"/>
      <c r="L4400" s="174"/>
      <c r="M4400" s="179"/>
      <c r="N4400" s="180"/>
      <c r="O4400" s="180"/>
      <c r="P4400" s="180"/>
      <c r="Q4400" s="180"/>
      <c r="R4400" s="180"/>
      <c r="S4400" s="180"/>
      <c r="T4400" s="181"/>
      <c r="AT4400" s="175" t="s">
        <v>264</v>
      </c>
      <c r="AU4400" s="175" t="s">
        <v>82</v>
      </c>
      <c r="AV4400" s="14" t="s">
        <v>82</v>
      </c>
      <c r="AW4400" s="14" t="s">
        <v>34</v>
      </c>
      <c r="AX4400" s="14" t="s">
        <v>73</v>
      </c>
      <c r="AY4400" s="175" t="s">
        <v>252</v>
      </c>
    </row>
    <row r="4401" spans="2:51" s="13" customFormat="1" ht="11.25">
      <c r="B4401" s="167"/>
      <c r="D4401" s="160" t="s">
        <v>264</v>
      </c>
      <c r="E4401" s="168" t="s">
        <v>3</v>
      </c>
      <c r="F4401" s="169" t="s">
        <v>8443</v>
      </c>
      <c r="H4401" s="168" t="s">
        <v>3</v>
      </c>
      <c r="I4401" s="170"/>
      <c r="L4401" s="167"/>
      <c r="M4401" s="171"/>
      <c r="N4401" s="172"/>
      <c r="O4401" s="172"/>
      <c r="P4401" s="172"/>
      <c r="Q4401" s="172"/>
      <c r="R4401" s="172"/>
      <c r="S4401" s="172"/>
      <c r="T4401" s="173"/>
      <c r="AT4401" s="168" t="s">
        <v>264</v>
      </c>
      <c r="AU4401" s="168" t="s">
        <v>82</v>
      </c>
      <c r="AV4401" s="13" t="s">
        <v>80</v>
      </c>
      <c r="AW4401" s="13" t="s">
        <v>34</v>
      </c>
      <c r="AX4401" s="13" t="s">
        <v>73</v>
      </c>
      <c r="AY4401" s="168" t="s">
        <v>252</v>
      </c>
    </row>
    <row r="4402" spans="2:51" s="14" customFormat="1" ht="11.25">
      <c r="B4402" s="174"/>
      <c r="D4402" s="160" t="s">
        <v>264</v>
      </c>
      <c r="E4402" s="175" t="s">
        <v>3</v>
      </c>
      <c r="F4402" s="176" t="s">
        <v>80</v>
      </c>
      <c r="H4402" s="177">
        <v>1</v>
      </c>
      <c r="I4402" s="178"/>
      <c r="L4402" s="174"/>
      <c r="M4402" s="179"/>
      <c r="N4402" s="180"/>
      <c r="O4402" s="180"/>
      <c r="P4402" s="180"/>
      <c r="Q4402" s="180"/>
      <c r="R4402" s="180"/>
      <c r="S4402" s="180"/>
      <c r="T4402" s="181"/>
      <c r="AT4402" s="175" t="s">
        <v>264</v>
      </c>
      <c r="AU4402" s="175" t="s">
        <v>82</v>
      </c>
      <c r="AV4402" s="14" t="s">
        <v>82</v>
      </c>
      <c r="AW4402" s="14" t="s">
        <v>34</v>
      </c>
      <c r="AX4402" s="14" t="s">
        <v>73</v>
      </c>
      <c r="AY4402" s="175" t="s">
        <v>252</v>
      </c>
    </row>
    <row r="4403" spans="2:51" s="13" customFormat="1" ht="11.25">
      <c r="B4403" s="167"/>
      <c r="D4403" s="160" t="s">
        <v>264</v>
      </c>
      <c r="E4403" s="168" t="s">
        <v>3</v>
      </c>
      <c r="F4403" s="169" t="s">
        <v>8443</v>
      </c>
      <c r="H4403" s="168" t="s">
        <v>3</v>
      </c>
      <c r="I4403" s="170"/>
      <c r="L4403" s="167"/>
      <c r="M4403" s="171"/>
      <c r="N4403" s="172"/>
      <c r="O4403" s="172"/>
      <c r="P4403" s="172"/>
      <c r="Q4403" s="172"/>
      <c r="R4403" s="172"/>
      <c r="S4403" s="172"/>
      <c r="T4403" s="173"/>
      <c r="AT4403" s="168" t="s">
        <v>264</v>
      </c>
      <c r="AU4403" s="168" t="s">
        <v>82</v>
      </c>
      <c r="AV4403" s="13" t="s">
        <v>80</v>
      </c>
      <c r="AW4403" s="13" t="s">
        <v>34</v>
      </c>
      <c r="AX4403" s="13" t="s">
        <v>73</v>
      </c>
      <c r="AY4403" s="168" t="s">
        <v>252</v>
      </c>
    </row>
    <row r="4404" spans="2:51" s="14" customFormat="1" ht="11.25">
      <c r="B4404" s="174"/>
      <c r="D4404" s="160" t="s">
        <v>264</v>
      </c>
      <c r="E4404" s="175" t="s">
        <v>3</v>
      </c>
      <c r="F4404" s="176" t="s">
        <v>80</v>
      </c>
      <c r="H4404" s="177">
        <v>1</v>
      </c>
      <c r="I4404" s="178"/>
      <c r="L4404" s="174"/>
      <c r="M4404" s="179"/>
      <c r="N4404" s="180"/>
      <c r="O4404" s="180"/>
      <c r="P4404" s="180"/>
      <c r="Q4404" s="180"/>
      <c r="R4404" s="180"/>
      <c r="S4404" s="180"/>
      <c r="T4404" s="181"/>
      <c r="AT4404" s="175" t="s">
        <v>264</v>
      </c>
      <c r="AU4404" s="175" t="s">
        <v>82</v>
      </c>
      <c r="AV4404" s="14" t="s">
        <v>82</v>
      </c>
      <c r="AW4404" s="14" t="s">
        <v>34</v>
      </c>
      <c r="AX4404" s="14" t="s">
        <v>73</v>
      </c>
      <c r="AY4404" s="175" t="s">
        <v>252</v>
      </c>
    </row>
    <row r="4405" spans="2:51" s="13" customFormat="1" ht="11.25">
      <c r="B4405" s="167"/>
      <c r="D4405" s="160" t="s">
        <v>264</v>
      </c>
      <c r="E4405" s="168" t="s">
        <v>3</v>
      </c>
      <c r="F4405" s="169" t="s">
        <v>8443</v>
      </c>
      <c r="H4405" s="168" t="s">
        <v>3</v>
      </c>
      <c r="I4405" s="170"/>
      <c r="L4405" s="167"/>
      <c r="M4405" s="171"/>
      <c r="N4405" s="172"/>
      <c r="O4405" s="172"/>
      <c r="P4405" s="172"/>
      <c r="Q4405" s="172"/>
      <c r="R4405" s="172"/>
      <c r="S4405" s="172"/>
      <c r="T4405" s="173"/>
      <c r="AT4405" s="168" t="s">
        <v>264</v>
      </c>
      <c r="AU4405" s="168" t="s">
        <v>82</v>
      </c>
      <c r="AV4405" s="13" t="s">
        <v>80</v>
      </c>
      <c r="AW4405" s="13" t="s">
        <v>34</v>
      </c>
      <c r="AX4405" s="13" t="s">
        <v>73</v>
      </c>
      <c r="AY4405" s="168" t="s">
        <v>252</v>
      </c>
    </row>
    <row r="4406" spans="2:51" s="14" customFormat="1" ht="11.25">
      <c r="B4406" s="174"/>
      <c r="D4406" s="160" t="s">
        <v>264</v>
      </c>
      <c r="E4406" s="175" t="s">
        <v>3</v>
      </c>
      <c r="F4406" s="176" t="s">
        <v>80</v>
      </c>
      <c r="H4406" s="177">
        <v>1</v>
      </c>
      <c r="I4406" s="178"/>
      <c r="L4406" s="174"/>
      <c r="M4406" s="179"/>
      <c r="N4406" s="180"/>
      <c r="O4406" s="180"/>
      <c r="P4406" s="180"/>
      <c r="Q4406" s="180"/>
      <c r="R4406" s="180"/>
      <c r="S4406" s="180"/>
      <c r="T4406" s="181"/>
      <c r="AT4406" s="175" t="s">
        <v>264</v>
      </c>
      <c r="AU4406" s="175" t="s">
        <v>82</v>
      </c>
      <c r="AV4406" s="14" t="s">
        <v>82</v>
      </c>
      <c r="AW4406" s="14" t="s">
        <v>34</v>
      </c>
      <c r="AX4406" s="14" t="s">
        <v>73</v>
      </c>
      <c r="AY4406" s="175" t="s">
        <v>252</v>
      </c>
    </row>
    <row r="4407" spans="2:51" s="13" customFormat="1" ht="11.25">
      <c r="B4407" s="167"/>
      <c r="D4407" s="160" t="s">
        <v>264</v>
      </c>
      <c r="E4407" s="168" t="s">
        <v>3</v>
      </c>
      <c r="F4407" s="169" t="s">
        <v>8443</v>
      </c>
      <c r="H4407" s="168" t="s">
        <v>3</v>
      </c>
      <c r="I4407" s="170"/>
      <c r="L4407" s="167"/>
      <c r="M4407" s="171"/>
      <c r="N4407" s="172"/>
      <c r="O4407" s="172"/>
      <c r="P4407" s="172"/>
      <c r="Q4407" s="172"/>
      <c r="R4407" s="172"/>
      <c r="S4407" s="172"/>
      <c r="T4407" s="173"/>
      <c r="AT4407" s="168" t="s">
        <v>264</v>
      </c>
      <c r="AU4407" s="168" t="s">
        <v>82</v>
      </c>
      <c r="AV4407" s="13" t="s">
        <v>80</v>
      </c>
      <c r="AW4407" s="13" t="s">
        <v>34</v>
      </c>
      <c r="AX4407" s="13" t="s">
        <v>73</v>
      </c>
      <c r="AY4407" s="168" t="s">
        <v>252</v>
      </c>
    </row>
    <row r="4408" spans="2:51" s="14" customFormat="1" ht="11.25">
      <c r="B4408" s="174"/>
      <c r="D4408" s="160" t="s">
        <v>264</v>
      </c>
      <c r="E4408" s="175" t="s">
        <v>3</v>
      </c>
      <c r="F4408" s="176" t="s">
        <v>80</v>
      </c>
      <c r="H4408" s="177">
        <v>1</v>
      </c>
      <c r="I4408" s="178"/>
      <c r="L4408" s="174"/>
      <c r="M4408" s="179"/>
      <c r="N4408" s="180"/>
      <c r="O4408" s="180"/>
      <c r="P4408" s="180"/>
      <c r="Q4408" s="180"/>
      <c r="R4408" s="180"/>
      <c r="S4408" s="180"/>
      <c r="T4408" s="181"/>
      <c r="AT4408" s="175" t="s">
        <v>264</v>
      </c>
      <c r="AU4408" s="175" t="s">
        <v>82</v>
      </c>
      <c r="AV4408" s="14" t="s">
        <v>82</v>
      </c>
      <c r="AW4408" s="14" t="s">
        <v>34</v>
      </c>
      <c r="AX4408" s="14" t="s">
        <v>73</v>
      </c>
      <c r="AY4408" s="175" t="s">
        <v>252</v>
      </c>
    </row>
    <row r="4409" spans="2:51" s="13" customFormat="1" ht="11.25">
      <c r="B4409" s="167"/>
      <c r="D4409" s="160" t="s">
        <v>264</v>
      </c>
      <c r="E4409" s="168" t="s">
        <v>3</v>
      </c>
      <c r="F4409" s="169" t="s">
        <v>8444</v>
      </c>
      <c r="H4409" s="168" t="s">
        <v>3</v>
      </c>
      <c r="I4409" s="170"/>
      <c r="L4409" s="167"/>
      <c r="M4409" s="171"/>
      <c r="N4409" s="172"/>
      <c r="O4409" s="172"/>
      <c r="P4409" s="172"/>
      <c r="Q4409" s="172"/>
      <c r="R4409" s="172"/>
      <c r="S4409" s="172"/>
      <c r="T4409" s="173"/>
      <c r="AT4409" s="168" t="s">
        <v>264</v>
      </c>
      <c r="AU4409" s="168" t="s">
        <v>82</v>
      </c>
      <c r="AV4409" s="13" t="s">
        <v>80</v>
      </c>
      <c r="AW4409" s="13" t="s">
        <v>34</v>
      </c>
      <c r="AX4409" s="13" t="s">
        <v>73</v>
      </c>
      <c r="AY4409" s="168" t="s">
        <v>252</v>
      </c>
    </row>
    <row r="4410" spans="2:51" s="14" customFormat="1" ht="11.25">
      <c r="B4410" s="174"/>
      <c r="D4410" s="160" t="s">
        <v>264</v>
      </c>
      <c r="E4410" s="175" t="s">
        <v>3</v>
      </c>
      <c r="F4410" s="176" t="s">
        <v>80</v>
      </c>
      <c r="H4410" s="177">
        <v>1</v>
      </c>
      <c r="I4410" s="178"/>
      <c r="L4410" s="174"/>
      <c r="M4410" s="179"/>
      <c r="N4410" s="180"/>
      <c r="O4410" s="180"/>
      <c r="P4410" s="180"/>
      <c r="Q4410" s="180"/>
      <c r="R4410" s="180"/>
      <c r="S4410" s="180"/>
      <c r="T4410" s="181"/>
      <c r="AT4410" s="175" t="s">
        <v>264</v>
      </c>
      <c r="AU4410" s="175" t="s">
        <v>82</v>
      </c>
      <c r="AV4410" s="14" t="s">
        <v>82</v>
      </c>
      <c r="AW4410" s="14" t="s">
        <v>34</v>
      </c>
      <c r="AX4410" s="14" t="s">
        <v>73</v>
      </c>
      <c r="AY4410" s="175" t="s">
        <v>252</v>
      </c>
    </row>
    <row r="4411" spans="2:51" s="13" customFormat="1" ht="11.25">
      <c r="B4411" s="167"/>
      <c r="D4411" s="160" t="s">
        <v>264</v>
      </c>
      <c r="E4411" s="168" t="s">
        <v>3</v>
      </c>
      <c r="F4411" s="169" t="s">
        <v>8444</v>
      </c>
      <c r="H4411" s="168" t="s">
        <v>3</v>
      </c>
      <c r="I4411" s="170"/>
      <c r="L4411" s="167"/>
      <c r="M4411" s="171"/>
      <c r="N4411" s="172"/>
      <c r="O4411" s="172"/>
      <c r="P4411" s="172"/>
      <c r="Q4411" s="172"/>
      <c r="R4411" s="172"/>
      <c r="S4411" s="172"/>
      <c r="T4411" s="173"/>
      <c r="AT4411" s="168" t="s">
        <v>264</v>
      </c>
      <c r="AU4411" s="168" t="s">
        <v>82</v>
      </c>
      <c r="AV4411" s="13" t="s">
        <v>80</v>
      </c>
      <c r="AW4411" s="13" t="s">
        <v>34</v>
      </c>
      <c r="AX4411" s="13" t="s">
        <v>73</v>
      </c>
      <c r="AY4411" s="168" t="s">
        <v>252</v>
      </c>
    </row>
    <row r="4412" spans="2:51" s="14" customFormat="1" ht="11.25">
      <c r="B4412" s="174"/>
      <c r="D4412" s="160" t="s">
        <v>264</v>
      </c>
      <c r="E4412" s="175" t="s">
        <v>3</v>
      </c>
      <c r="F4412" s="176" t="s">
        <v>80</v>
      </c>
      <c r="H4412" s="177">
        <v>1</v>
      </c>
      <c r="I4412" s="178"/>
      <c r="L4412" s="174"/>
      <c r="M4412" s="179"/>
      <c r="N4412" s="180"/>
      <c r="O4412" s="180"/>
      <c r="P4412" s="180"/>
      <c r="Q4412" s="180"/>
      <c r="R4412" s="180"/>
      <c r="S4412" s="180"/>
      <c r="T4412" s="181"/>
      <c r="AT4412" s="175" t="s">
        <v>264</v>
      </c>
      <c r="AU4412" s="175" t="s">
        <v>82</v>
      </c>
      <c r="AV4412" s="14" t="s">
        <v>82</v>
      </c>
      <c r="AW4412" s="14" t="s">
        <v>34</v>
      </c>
      <c r="AX4412" s="14" t="s">
        <v>73</v>
      </c>
      <c r="AY4412" s="175" t="s">
        <v>252</v>
      </c>
    </row>
    <row r="4413" spans="2:51" s="13" customFormat="1" ht="11.25">
      <c r="B4413" s="167"/>
      <c r="D4413" s="160" t="s">
        <v>264</v>
      </c>
      <c r="E4413" s="168" t="s">
        <v>3</v>
      </c>
      <c r="F4413" s="169" t="s">
        <v>8444</v>
      </c>
      <c r="H4413" s="168" t="s">
        <v>3</v>
      </c>
      <c r="I4413" s="170"/>
      <c r="L4413" s="167"/>
      <c r="M4413" s="171"/>
      <c r="N4413" s="172"/>
      <c r="O4413" s="172"/>
      <c r="P4413" s="172"/>
      <c r="Q4413" s="172"/>
      <c r="R4413" s="172"/>
      <c r="S4413" s="172"/>
      <c r="T4413" s="173"/>
      <c r="AT4413" s="168" t="s">
        <v>264</v>
      </c>
      <c r="AU4413" s="168" t="s">
        <v>82</v>
      </c>
      <c r="AV4413" s="13" t="s">
        <v>80</v>
      </c>
      <c r="AW4413" s="13" t="s">
        <v>34</v>
      </c>
      <c r="AX4413" s="13" t="s">
        <v>73</v>
      </c>
      <c r="AY4413" s="168" t="s">
        <v>252</v>
      </c>
    </row>
    <row r="4414" spans="2:51" s="14" customFormat="1" ht="11.25">
      <c r="B4414" s="174"/>
      <c r="D4414" s="160" t="s">
        <v>264</v>
      </c>
      <c r="E4414" s="175" t="s">
        <v>3</v>
      </c>
      <c r="F4414" s="176" t="s">
        <v>80</v>
      </c>
      <c r="H4414" s="177">
        <v>1</v>
      </c>
      <c r="I4414" s="178"/>
      <c r="L4414" s="174"/>
      <c r="M4414" s="179"/>
      <c r="N4414" s="180"/>
      <c r="O4414" s="180"/>
      <c r="P4414" s="180"/>
      <c r="Q4414" s="180"/>
      <c r="R4414" s="180"/>
      <c r="S4414" s="180"/>
      <c r="T4414" s="181"/>
      <c r="AT4414" s="175" t="s">
        <v>264</v>
      </c>
      <c r="AU4414" s="175" t="s">
        <v>82</v>
      </c>
      <c r="AV4414" s="14" t="s">
        <v>82</v>
      </c>
      <c r="AW4414" s="14" t="s">
        <v>34</v>
      </c>
      <c r="AX4414" s="14" t="s">
        <v>73</v>
      </c>
      <c r="AY4414" s="175" t="s">
        <v>252</v>
      </c>
    </row>
    <row r="4415" spans="2:51" s="13" customFormat="1" ht="11.25">
      <c r="B4415" s="167"/>
      <c r="D4415" s="160" t="s">
        <v>264</v>
      </c>
      <c r="E4415" s="168" t="s">
        <v>3</v>
      </c>
      <c r="F4415" s="169" t="s">
        <v>8444</v>
      </c>
      <c r="H4415" s="168" t="s">
        <v>3</v>
      </c>
      <c r="I4415" s="170"/>
      <c r="L4415" s="167"/>
      <c r="M4415" s="171"/>
      <c r="N4415" s="172"/>
      <c r="O4415" s="172"/>
      <c r="P4415" s="172"/>
      <c r="Q4415" s="172"/>
      <c r="R4415" s="172"/>
      <c r="S4415" s="172"/>
      <c r="T4415" s="173"/>
      <c r="AT4415" s="168" t="s">
        <v>264</v>
      </c>
      <c r="AU4415" s="168" t="s">
        <v>82</v>
      </c>
      <c r="AV4415" s="13" t="s">
        <v>80</v>
      </c>
      <c r="AW4415" s="13" t="s">
        <v>34</v>
      </c>
      <c r="AX4415" s="13" t="s">
        <v>73</v>
      </c>
      <c r="AY4415" s="168" t="s">
        <v>252</v>
      </c>
    </row>
    <row r="4416" spans="2:51" s="14" customFormat="1" ht="11.25">
      <c r="B4416" s="174"/>
      <c r="D4416" s="160" t="s">
        <v>264</v>
      </c>
      <c r="E4416" s="175" t="s">
        <v>3</v>
      </c>
      <c r="F4416" s="176" t="s">
        <v>80</v>
      </c>
      <c r="H4416" s="177">
        <v>1</v>
      </c>
      <c r="I4416" s="178"/>
      <c r="L4416" s="174"/>
      <c r="M4416" s="179"/>
      <c r="N4416" s="180"/>
      <c r="O4416" s="180"/>
      <c r="P4416" s="180"/>
      <c r="Q4416" s="180"/>
      <c r="R4416" s="180"/>
      <c r="S4416" s="180"/>
      <c r="T4416" s="181"/>
      <c r="AT4416" s="175" t="s">
        <v>264</v>
      </c>
      <c r="AU4416" s="175" t="s">
        <v>82</v>
      </c>
      <c r="AV4416" s="14" t="s">
        <v>82</v>
      </c>
      <c r="AW4416" s="14" t="s">
        <v>34</v>
      </c>
      <c r="AX4416" s="14" t="s">
        <v>73</v>
      </c>
      <c r="AY4416" s="175" t="s">
        <v>252</v>
      </c>
    </row>
    <row r="4417" spans="2:51" s="13" customFormat="1" ht="11.25">
      <c r="B4417" s="167"/>
      <c r="D4417" s="160" t="s">
        <v>264</v>
      </c>
      <c r="E4417" s="168" t="s">
        <v>3</v>
      </c>
      <c r="F4417" s="169" t="s">
        <v>8444</v>
      </c>
      <c r="H4417" s="168" t="s">
        <v>3</v>
      </c>
      <c r="I4417" s="170"/>
      <c r="L4417" s="167"/>
      <c r="M4417" s="171"/>
      <c r="N4417" s="172"/>
      <c r="O4417" s="172"/>
      <c r="P4417" s="172"/>
      <c r="Q4417" s="172"/>
      <c r="R4417" s="172"/>
      <c r="S4417" s="172"/>
      <c r="T4417" s="173"/>
      <c r="AT4417" s="168" t="s">
        <v>264</v>
      </c>
      <c r="AU4417" s="168" t="s">
        <v>82</v>
      </c>
      <c r="AV4417" s="13" t="s">
        <v>80</v>
      </c>
      <c r="AW4417" s="13" t="s">
        <v>34</v>
      </c>
      <c r="AX4417" s="13" t="s">
        <v>73</v>
      </c>
      <c r="AY4417" s="168" t="s">
        <v>252</v>
      </c>
    </row>
    <row r="4418" spans="2:51" s="14" customFormat="1" ht="11.25">
      <c r="B4418" s="174"/>
      <c r="D4418" s="160" t="s">
        <v>264</v>
      </c>
      <c r="E4418" s="175" t="s">
        <v>3</v>
      </c>
      <c r="F4418" s="176" t="s">
        <v>80</v>
      </c>
      <c r="H4418" s="177">
        <v>1</v>
      </c>
      <c r="I4418" s="178"/>
      <c r="L4418" s="174"/>
      <c r="M4418" s="179"/>
      <c r="N4418" s="180"/>
      <c r="O4418" s="180"/>
      <c r="P4418" s="180"/>
      <c r="Q4418" s="180"/>
      <c r="R4418" s="180"/>
      <c r="S4418" s="180"/>
      <c r="T4418" s="181"/>
      <c r="AT4418" s="175" t="s">
        <v>264</v>
      </c>
      <c r="AU4418" s="175" t="s">
        <v>82</v>
      </c>
      <c r="AV4418" s="14" t="s">
        <v>82</v>
      </c>
      <c r="AW4418" s="14" t="s">
        <v>34</v>
      </c>
      <c r="AX4418" s="14" t="s">
        <v>73</v>
      </c>
      <c r="AY4418" s="175" t="s">
        <v>252</v>
      </c>
    </row>
    <row r="4419" spans="2:51" s="13" customFormat="1" ht="11.25">
      <c r="B4419" s="167"/>
      <c r="D4419" s="160" t="s">
        <v>264</v>
      </c>
      <c r="E4419" s="168" t="s">
        <v>3</v>
      </c>
      <c r="F4419" s="169" t="s">
        <v>8444</v>
      </c>
      <c r="H4419" s="168" t="s">
        <v>3</v>
      </c>
      <c r="I4419" s="170"/>
      <c r="L4419" s="167"/>
      <c r="M4419" s="171"/>
      <c r="N4419" s="172"/>
      <c r="O4419" s="172"/>
      <c r="P4419" s="172"/>
      <c r="Q4419" s="172"/>
      <c r="R4419" s="172"/>
      <c r="S4419" s="172"/>
      <c r="T4419" s="173"/>
      <c r="AT4419" s="168" t="s">
        <v>264</v>
      </c>
      <c r="AU4419" s="168" t="s">
        <v>82</v>
      </c>
      <c r="AV4419" s="13" t="s">
        <v>80</v>
      </c>
      <c r="AW4419" s="13" t="s">
        <v>34</v>
      </c>
      <c r="AX4419" s="13" t="s">
        <v>73</v>
      </c>
      <c r="AY4419" s="168" t="s">
        <v>252</v>
      </c>
    </row>
    <row r="4420" spans="2:51" s="14" customFormat="1" ht="11.25">
      <c r="B4420" s="174"/>
      <c r="D4420" s="160" t="s">
        <v>264</v>
      </c>
      <c r="E4420" s="175" t="s">
        <v>3</v>
      </c>
      <c r="F4420" s="176" t="s">
        <v>80</v>
      </c>
      <c r="H4420" s="177">
        <v>1</v>
      </c>
      <c r="I4420" s="178"/>
      <c r="L4420" s="174"/>
      <c r="M4420" s="179"/>
      <c r="N4420" s="180"/>
      <c r="O4420" s="180"/>
      <c r="P4420" s="180"/>
      <c r="Q4420" s="180"/>
      <c r="R4420" s="180"/>
      <c r="S4420" s="180"/>
      <c r="T4420" s="181"/>
      <c r="AT4420" s="175" t="s">
        <v>264</v>
      </c>
      <c r="AU4420" s="175" t="s">
        <v>82</v>
      </c>
      <c r="AV4420" s="14" t="s">
        <v>82</v>
      </c>
      <c r="AW4420" s="14" t="s">
        <v>34</v>
      </c>
      <c r="AX4420" s="14" t="s">
        <v>73</v>
      </c>
      <c r="AY4420" s="175" t="s">
        <v>252</v>
      </c>
    </row>
    <row r="4421" spans="2:51" s="13" customFormat="1" ht="11.25">
      <c r="B4421" s="167"/>
      <c r="D4421" s="160" t="s">
        <v>264</v>
      </c>
      <c r="E4421" s="168" t="s">
        <v>3</v>
      </c>
      <c r="F4421" s="169" t="s">
        <v>8444</v>
      </c>
      <c r="H4421" s="168" t="s">
        <v>3</v>
      </c>
      <c r="I4421" s="170"/>
      <c r="L4421" s="167"/>
      <c r="M4421" s="171"/>
      <c r="N4421" s="172"/>
      <c r="O4421" s="172"/>
      <c r="P4421" s="172"/>
      <c r="Q4421" s="172"/>
      <c r="R4421" s="172"/>
      <c r="S4421" s="172"/>
      <c r="T4421" s="173"/>
      <c r="AT4421" s="168" t="s">
        <v>264</v>
      </c>
      <c r="AU4421" s="168" t="s">
        <v>82</v>
      </c>
      <c r="AV4421" s="13" t="s">
        <v>80</v>
      </c>
      <c r="AW4421" s="13" t="s">
        <v>34</v>
      </c>
      <c r="AX4421" s="13" t="s">
        <v>73</v>
      </c>
      <c r="AY4421" s="168" t="s">
        <v>252</v>
      </c>
    </row>
    <row r="4422" spans="2:51" s="14" customFormat="1" ht="11.25">
      <c r="B4422" s="174"/>
      <c r="D4422" s="160" t="s">
        <v>264</v>
      </c>
      <c r="E4422" s="175" t="s">
        <v>3</v>
      </c>
      <c r="F4422" s="176" t="s">
        <v>80</v>
      </c>
      <c r="H4422" s="177">
        <v>1</v>
      </c>
      <c r="I4422" s="178"/>
      <c r="L4422" s="174"/>
      <c r="M4422" s="179"/>
      <c r="N4422" s="180"/>
      <c r="O4422" s="180"/>
      <c r="P4422" s="180"/>
      <c r="Q4422" s="180"/>
      <c r="R4422" s="180"/>
      <c r="S4422" s="180"/>
      <c r="T4422" s="181"/>
      <c r="AT4422" s="175" t="s">
        <v>264</v>
      </c>
      <c r="AU4422" s="175" t="s">
        <v>82</v>
      </c>
      <c r="AV4422" s="14" t="s">
        <v>82</v>
      </c>
      <c r="AW4422" s="14" t="s">
        <v>34</v>
      </c>
      <c r="AX4422" s="14" t="s">
        <v>73</v>
      </c>
      <c r="AY4422" s="175" t="s">
        <v>252</v>
      </c>
    </row>
    <row r="4423" spans="2:51" s="13" customFormat="1" ht="11.25">
      <c r="B4423" s="167"/>
      <c r="D4423" s="160" t="s">
        <v>264</v>
      </c>
      <c r="E4423" s="168" t="s">
        <v>3</v>
      </c>
      <c r="F4423" s="169" t="s">
        <v>8444</v>
      </c>
      <c r="H4423" s="168" t="s">
        <v>3</v>
      </c>
      <c r="I4423" s="170"/>
      <c r="L4423" s="167"/>
      <c r="M4423" s="171"/>
      <c r="N4423" s="172"/>
      <c r="O4423" s="172"/>
      <c r="P4423" s="172"/>
      <c r="Q4423" s="172"/>
      <c r="R4423" s="172"/>
      <c r="S4423" s="172"/>
      <c r="T4423" s="173"/>
      <c r="AT4423" s="168" t="s">
        <v>264</v>
      </c>
      <c r="AU4423" s="168" t="s">
        <v>82</v>
      </c>
      <c r="AV4423" s="13" t="s">
        <v>80</v>
      </c>
      <c r="AW4423" s="13" t="s">
        <v>34</v>
      </c>
      <c r="AX4423" s="13" t="s">
        <v>73</v>
      </c>
      <c r="AY4423" s="168" t="s">
        <v>252</v>
      </c>
    </row>
    <row r="4424" spans="2:51" s="14" customFormat="1" ht="11.25">
      <c r="B4424" s="174"/>
      <c r="D4424" s="160" t="s">
        <v>264</v>
      </c>
      <c r="E4424" s="175" t="s">
        <v>3</v>
      </c>
      <c r="F4424" s="176" t="s">
        <v>80</v>
      </c>
      <c r="H4424" s="177">
        <v>1</v>
      </c>
      <c r="I4424" s="178"/>
      <c r="L4424" s="174"/>
      <c r="M4424" s="179"/>
      <c r="N4424" s="180"/>
      <c r="O4424" s="180"/>
      <c r="P4424" s="180"/>
      <c r="Q4424" s="180"/>
      <c r="R4424" s="180"/>
      <c r="S4424" s="180"/>
      <c r="T4424" s="181"/>
      <c r="AT4424" s="175" t="s">
        <v>264</v>
      </c>
      <c r="AU4424" s="175" t="s">
        <v>82</v>
      </c>
      <c r="AV4424" s="14" t="s">
        <v>82</v>
      </c>
      <c r="AW4424" s="14" t="s">
        <v>34</v>
      </c>
      <c r="AX4424" s="14" t="s">
        <v>73</v>
      </c>
      <c r="AY4424" s="175" t="s">
        <v>252</v>
      </c>
    </row>
    <row r="4425" spans="2:51" s="13" customFormat="1" ht="11.25">
      <c r="B4425" s="167"/>
      <c r="D4425" s="160" t="s">
        <v>264</v>
      </c>
      <c r="E4425" s="168" t="s">
        <v>3</v>
      </c>
      <c r="F4425" s="169" t="s">
        <v>8445</v>
      </c>
      <c r="H4425" s="168" t="s">
        <v>3</v>
      </c>
      <c r="I4425" s="170"/>
      <c r="L4425" s="167"/>
      <c r="M4425" s="171"/>
      <c r="N4425" s="172"/>
      <c r="O4425" s="172"/>
      <c r="P4425" s="172"/>
      <c r="Q4425" s="172"/>
      <c r="R4425" s="172"/>
      <c r="S4425" s="172"/>
      <c r="T4425" s="173"/>
      <c r="AT4425" s="168" t="s">
        <v>264</v>
      </c>
      <c r="AU4425" s="168" t="s">
        <v>82</v>
      </c>
      <c r="AV4425" s="13" t="s">
        <v>80</v>
      </c>
      <c r="AW4425" s="13" t="s">
        <v>34</v>
      </c>
      <c r="AX4425" s="13" t="s">
        <v>73</v>
      </c>
      <c r="AY4425" s="168" t="s">
        <v>252</v>
      </c>
    </row>
    <row r="4426" spans="2:51" s="14" customFormat="1" ht="11.25">
      <c r="B4426" s="174"/>
      <c r="D4426" s="160" t="s">
        <v>264</v>
      </c>
      <c r="E4426" s="175" t="s">
        <v>3</v>
      </c>
      <c r="F4426" s="176" t="s">
        <v>80</v>
      </c>
      <c r="H4426" s="177">
        <v>1</v>
      </c>
      <c r="I4426" s="178"/>
      <c r="L4426" s="174"/>
      <c r="M4426" s="179"/>
      <c r="N4426" s="180"/>
      <c r="O4426" s="180"/>
      <c r="P4426" s="180"/>
      <c r="Q4426" s="180"/>
      <c r="R4426" s="180"/>
      <c r="S4426" s="180"/>
      <c r="T4426" s="181"/>
      <c r="AT4426" s="175" t="s">
        <v>264</v>
      </c>
      <c r="AU4426" s="175" t="s">
        <v>82</v>
      </c>
      <c r="AV4426" s="14" t="s">
        <v>82</v>
      </c>
      <c r="AW4426" s="14" t="s">
        <v>34</v>
      </c>
      <c r="AX4426" s="14" t="s">
        <v>73</v>
      </c>
      <c r="AY4426" s="175" t="s">
        <v>252</v>
      </c>
    </row>
    <row r="4427" spans="2:51" s="13" customFormat="1" ht="11.25">
      <c r="B4427" s="167"/>
      <c r="D4427" s="160" t="s">
        <v>264</v>
      </c>
      <c r="E4427" s="168" t="s">
        <v>3</v>
      </c>
      <c r="F4427" s="169" t="s">
        <v>8445</v>
      </c>
      <c r="H4427" s="168" t="s">
        <v>3</v>
      </c>
      <c r="I4427" s="170"/>
      <c r="L4427" s="167"/>
      <c r="M4427" s="171"/>
      <c r="N4427" s="172"/>
      <c r="O4427" s="172"/>
      <c r="P4427" s="172"/>
      <c r="Q4427" s="172"/>
      <c r="R4427" s="172"/>
      <c r="S4427" s="172"/>
      <c r="T4427" s="173"/>
      <c r="AT4427" s="168" t="s">
        <v>264</v>
      </c>
      <c r="AU4427" s="168" t="s">
        <v>82</v>
      </c>
      <c r="AV4427" s="13" t="s">
        <v>80</v>
      </c>
      <c r="AW4427" s="13" t="s">
        <v>34</v>
      </c>
      <c r="AX4427" s="13" t="s">
        <v>73</v>
      </c>
      <c r="AY4427" s="168" t="s">
        <v>252</v>
      </c>
    </row>
    <row r="4428" spans="2:51" s="14" customFormat="1" ht="11.25">
      <c r="B4428" s="174"/>
      <c r="D4428" s="160" t="s">
        <v>264</v>
      </c>
      <c r="E4428" s="175" t="s">
        <v>3</v>
      </c>
      <c r="F4428" s="176" t="s">
        <v>80</v>
      </c>
      <c r="H4428" s="177">
        <v>1</v>
      </c>
      <c r="I4428" s="178"/>
      <c r="L4428" s="174"/>
      <c r="M4428" s="179"/>
      <c r="N4428" s="180"/>
      <c r="O4428" s="180"/>
      <c r="P4428" s="180"/>
      <c r="Q4428" s="180"/>
      <c r="R4428" s="180"/>
      <c r="S4428" s="180"/>
      <c r="T4428" s="181"/>
      <c r="AT4428" s="175" t="s">
        <v>264</v>
      </c>
      <c r="AU4428" s="175" t="s">
        <v>82</v>
      </c>
      <c r="AV4428" s="14" t="s">
        <v>82</v>
      </c>
      <c r="AW4428" s="14" t="s">
        <v>34</v>
      </c>
      <c r="AX4428" s="14" t="s">
        <v>73</v>
      </c>
      <c r="AY4428" s="175" t="s">
        <v>252</v>
      </c>
    </row>
    <row r="4429" spans="2:51" s="13" customFormat="1" ht="11.25">
      <c r="B4429" s="167"/>
      <c r="D4429" s="160" t="s">
        <v>264</v>
      </c>
      <c r="E4429" s="168" t="s">
        <v>3</v>
      </c>
      <c r="F4429" s="169" t="s">
        <v>8445</v>
      </c>
      <c r="H4429" s="168" t="s">
        <v>3</v>
      </c>
      <c r="I4429" s="170"/>
      <c r="L4429" s="167"/>
      <c r="M4429" s="171"/>
      <c r="N4429" s="172"/>
      <c r="O4429" s="172"/>
      <c r="P4429" s="172"/>
      <c r="Q4429" s="172"/>
      <c r="R4429" s="172"/>
      <c r="S4429" s="172"/>
      <c r="T4429" s="173"/>
      <c r="AT4429" s="168" t="s">
        <v>264</v>
      </c>
      <c r="AU4429" s="168" t="s">
        <v>82</v>
      </c>
      <c r="AV4429" s="13" t="s">
        <v>80</v>
      </c>
      <c r="AW4429" s="13" t="s">
        <v>34</v>
      </c>
      <c r="AX4429" s="13" t="s">
        <v>73</v>
      </c>
      <c r="AY4429" s="168" t="s">
        <v>252</v>
      </c>
    </row>
    <row r="4430" spans="2:51" s="14" customFormat="1" ht="11.25">
      <c r="B4430" s="174"/>
      <c r="D4430" s="160" t="s">
        <v>264</v>
      </c>
      <c r="E4430" s="175" t="s">
        <v>3</v>
      </c>
      <c r="F4430" s="176" t="s">
        <v>80</v>
      </c>
      <c r="H4430" s="177">
        <v>1</v>
      </c>
      <c r="I4430" s="178"/>
      <c r="L4430" s="174"/>
      <c r="M4430" s="179"/>
      <c r="N4430" s="180"/>
      <c r="O4430" s="180"/>
      <c r="P4430" s="180"/>
      <c r="Q4430" s="180"/>
      <c r="R4430" s="180"/>
      <c r="S4430" s="180"/>
      <c r="T4430" s="181"/>
      <c r="AT4430" s="175" t="s">
        <v>264</v>
      </c>
      <c r="AU4430" s="175" t="s">
        <v>82</v>
      </c>
      <c r="AV4430" s="14" t="s">
        <v>82</v>
      </c>
      <c r="AW4430" s="14" t="s">
        <v>34</v>
      </c>
      <c r="AX4430" s="14" t="s">
        <v>73</v>
      </c>
      <c r="AY4430" s="175" t="s">
        <v>252</v>
      </c>
    </row>
    <row r="4431" spans="2:51" s="13" customFormat="1" ht="11.25">
      <c r="B4431" s="167"/>
      <c r="D4431" s="160" t="s">
        <v>264</v>
      </c>
      <c r="E4431" s="168" t="s">
        <v>3</v>
      </c>
      <c r="F4431" s="169" t="s">
        <v>8445</v>
      </c>
      <c r="H4431" s="168" t="s">
        <v>3</v>
      </c>
      <c r="I4431" s="170"/>
      <c r="L4431" s="167"/>
      <c r="M4431" s="171"/>
      <c r="N4431" s="172"/>
      <c r="O4431" s="172"/>
      <c r="P4431" s="172"/>
      <c r="Q4431" s="172"/>
      <c r="R4431" s="172"/>
      <c r="S4431" s="172"/>
      <c r="T4431" s="173"/>
      <c r="AT4431" s="168" t="s">
        <v>264</v>
      </c>
      <c r="AU4431" s="168" t="s">
        <v>82</v>
      </c>
      <c r="AV4431" s="13" t="s">
        <v>80</v>
      </c>
      <c r="AW4431" s="13" t="s">
        <v>34</v>
      </c>
      <c r="AX4431" s="13" t="s">
        <v>73</v>
      </c>
      <c r="AY4431" s="168" t="s">
        <v>252</v>
      </c>
    </row>
    <row r="4432" spans="2:51" s="14" customFormat="1" ht="11.25">
      <c r="B4432" s="174"/>
      <c r="D4432" s="160" t="s">
        <v>264</v>
      </c>
      <c r="E4432" s="175" t="s">
        <v>3</v>
      </c>
      <c r="F4432" s="176" t="s">
        <v>80</v>
      </c>
      <c r="H4432" s="177">
        <v>1</v>
      </c>
      <c r="I4432" s="178"/>
      <c r="L4432" s="174"/>
      <c r="M4432" s="179"/>
      <c r="N4432" s="180"/>
      <c r="O4432" s="180"/>
      <c r="P4432" s="180"/>
      <c r="Q4432" s="180"/>
      <c r="R4432" s="180"/>
      <c r="S4432" s="180"/>
      <c r="T4432" s="181"/>
      <c r="AT4432" s="175" t="s">
        <v>264</v>
      </c>
      <c r="AU4432" s="175" t="s">
        <v>82</v>
      </c>
      <c r="AV4432" s="14" t="s">
        <v>82</v>
      </c>
      <c r="AW4432" s="14" t="s">
        <v>34</v>
      </c>
      <c r="AX4432" s="14" t="s">
        <v>73</v>
      </c>
      <c r="AY4432" s="175" t="s">
        <v>252</v>
      </c>
    </row>
    <row r="4433" spans="2:51" s="13" customFormat="1" ht="11.25">
      <c r="B4433" s="167"/>
      <c r="D4433" s="160" t="s">
        <v>264</v>
      </c>
      <c r="E4433" s="168" t="s">
        <v>3</v>
      </c>
      <c r="F4433" s="169" t="s">
        <v>8446</v>
      </c>
      <c r="H4433" s="168" t="s">
        <v>3</v>
      </c>
      <c r="I4433" s="170"/>
      <c r="L4433" s="167"/>
      <c r="M4433" s="171"/>
      <c r="N4433" s="172"/>
      <c r="O4433" s="172"/>
      <c r="P4433" s="172"/>
      <c r="Q4433" s="172"/>
      <c r="R4433" s="172"/>
      <c r="S4433" s="172"/>
      <c r="T4433" s="173"/>
      <c r="AT4433" s="168" t="s">
        <v>264</v>
      </c>
      <c r="AU4433" s="168" t="s">
        <v>82</v>
      </c>
      <c r="AV4433" s="13" t="s">
        <v>80</v>
      </c>
      <c r="AW4433" s="13" t="s">
        <v>34</v>
      </c>
      <c r="AX4433" s="13" t="s">
        <v>73</v>
      </c>
      <c r="AY4433" s="168" t="s">
        <v>252</v>
      </c>
    </row>
    <row r="4434" spans="2:51" s="14" customFormat="1" ht="11.25">
      <c r="B4434" s="174"/>
      <c r="D4434" s="160" t="s">
        <v>264</v>
      </c>
      <c r="E4434" s="175" t="s">
        <v>3</v>
      </c>
      <c r="F4434" s="176" t="s">
        <v>80</v>
      </c>
      <c r="H4434" s="177">
        <v>1</v>
      </c>
      <c r="I4434" s="178"/>
      <c r="L4434" s="174"/>
      <c r="M4434" s="179"/>
      <c r="N4434" s="180"/>
      <c r="O4434" s="180"/>
      <c r="P4434" s="180"/>
      <c r="Q4434" s="180"/>
      <c r="R4434" s="180"/>
      <c r="S4434" s="180"/>
      <c r="T4434" s="181"/>
      <c r="AT4434" s="175" t="s">
        <v>264</v>
      </c>
      <c r="AU4434" s="175" t="s">
        <v>82</v>
      </c>
      <c r="AV4434" s="14" t="s">
        <v>82</v>
      </c>
      <c r="AW4434" s="14" t="s">
        <v>34</v>
      </c>
      <c r="AX4434" s="14" t="s">
        <v>73</v>
      </c>
      <c r="AY4434" s="175" t="s">
        <v>252</v>
      </c>
    </row>
    <row r="4435" spans="2:51" s="13" customFormat="1" ht="11.25">
      <c r="B4435" s="167"/>
      <c r="D4435" s="160" t="s">
        <v>264</v>
      </c>
      <c r="E4435" s="168" t="s">
        <v>3</v>
      </c>
      <c r="F4435" s="169" t="s">
        <v>8446</v>
      </c>
      <c r="H4435" s="168" t="s">
        <v>3</v>
      </c>
      <c r="I4435" s="170"/>
      <c r="L4435" s="167"/>
      <c r="M4435" s="171"/>
      <c r="N4435" s="172"/>
      <c r="O4435" s="172"/>
      <c r="P4435" s="172"/>
      <c r="Q4435" s="172"/>
      <c r="R4435" s="172"/>
      <c r="S4435" s="172"/>
      <c r="T4435" s="173"/>
      <c r="AT4435" s="168" t="s">
        <v>264</v>
      </c>
      <c r="AU4435" s="168" t="s">
        <v>82</v>
      </c>
      <c r="AV4435" s="13" t="s">
        <v>80</v>
      </c>
      <c r="AW4435" s="13" t="s">
        <v>34</v>
      </c>
      <c r="AX4435" s="13" t="s">
        <v>73</v>
      </c>
      <c r="AY4435" s="168" t="s">
        <v>252</v>
      </c>
    </row>
    <row r="4436" spans="2:51" s="14" customFormat="1" ht="11.25">
      <c r="B4436" s="174"/>
      <c r="D4436" s="160" t="s">
        <v>264</v>
      </c>
      <c r="E4436" s="175" t="s">
        <v>3</v>
      </c>
      <c r="F4436" s="176" t="s">
        <v>80</v>
      </c>
      <c r="H4436" s="177">
        <v>1</v>
      </c>
      <c r="I4436" s="178"/>
      <c r="L4436" s="174"/>
      <c r="M4436" s="179"/>
      <c r="N4436" s="180"/>
      <c r="O4436" s="180"/>
      <c r="P4436" s="180"/>
      <c r="Q4436" s="180"/>
      <c r="R4436" s="180"/>
      <c r="S4436" s="180"/>
      <c r="T4436" s="181"/>
      <c r="AT4436" s="175" t="s">
        <v>264</v>
      </c>
      <c r="AU4436" s="175" t="s">
        <v>82</v>
      </c>
      <c r="AV4436" s="14" t="s">
        <v>82</v>
      </c>
      <c r="AW4436" s="14" t="s">
        <v>34</v>
      </c>
      <c r="AX4436" s="14" t="s">
        <v>73</v>
      </c>
      <c r="AY4436" s="175" t="s">
        <v>252</v>
      </c>
    </row>
    <row r="4437" spans="2:51" s="13" customFormat="1" ht="11.25">
      <c r="B4437" s="167"/>
      <c r="D4437" s="160" t="s">
        <v>264</v>
      </c>
      <c r="E4437" s="168" t="s">
        <v>3</v>
      </c>
      <c r="F4437" s="169" t="s">
        <v>8446</v>
      </c>
      <c r="H4437" s="168" t="s">
        <v>3</v>
      </c>
      <c r="I4437" s="170"/>
      <c r="L4437" s="167"/>
      <c r="M4437" s="171"/>
      <c r="N4437" s="172"/>
      <c r="O4437" s="172"/>
      <c r="P4437" s="172"/>
      <c r="Q4437" s="172"/>
      <c r="R4437" s="172"/>
      <c r="S4437" s="172"/>
      <c r="T4437" s="173"/>
      <c r="AT4437" s="168" t="s">
        <v>264</v>
      </c>
      <c r="AU4437" s="168" t="s">
        <v>82</v>
      </c>
      <c r="AV4437" s="13" t="s">
        <v>80</v>
      </c>
      <c r="AW4437" s="13" t="s">
        <v>34</v>
      </c>
      <c r="AX4437" s="13" t="s">
        <v>73</v>
      </c>
      <c r="AY4437" s="168" t="s">
        <v>252</v>
      </c>
    </row>
    <row r="4438" spans="2:51" s="14" customFormat="1" ht="11.25">
      <c r="B4438" s="174"/>
      <c r="D4438" s="160" t="s">
        <v>264</v>
      </c>
      <c r="E4438" s="175" t="s">
        <v>3</v>
      </c>
      <c r="F4438" s="176" t="s">
        <v>80</v>
      </c>
      <c r="H4438" s="177">
        <v>1</v>
      </c>
      <c r="I4438" s="178"/>
      <c r="L4438" s="174"/>
      <c r="M4438" s="179"/>
      <c r="N4438" s="180"/>
      <c r="O4438" s="180"/>
      <c r="P4438" s="180"/>
      <c r="Q4438" s="180"/>
      <c r="R4438" s="180"/>
      <c r="S4438" s="180"/>
      <c r="T4438" s="181"/>
      <c r="AT4438" s="175" t="s">
        <v>264</v>
      </c>
      <c r="AU4438" s="175" t="s">
        <v>82</v>
      </c>
      <c r="AV4438" s="14" t="s">
        <v>82</v>
      </c>
      <c r="AW4438" s="14" t="s">
        <v>34</v>
      </c>
      <c r="AX4438" s="14" t="s">
        <v>73</v>
      </c>
      <c r="AY4438" s="175" t="s">
        <v>252</v>
      </c>
    </row>
    <row r="4439" spans="2:51" s="13" customFormat="1" ht="11.25">
      <c r="B4439" s="167"/>
      <c r="D4439" s="160" t="s">
        <v>264</v>
      </c>
      <c r="E4439" s="168" t="s">
        <v>3</v>
      </c>
      <c r="F4439" s="169" t="s">
        <v>8446</v>
      </c>
      <c r="H4439" s="168" t="s">
        <v>3</v>
      </c>
      <c r="I4439" s="170"/>
      <c r="L4439" s="167"/>
      <c r="M4439" s="171"/>
      <c r="N4439" s="172"/>
      <c r="O4439" s="172"/>
      <c r="P4439" s="172"/>
      <c r="Q4439" s="172"/>
      <c r="R4439" s="172"/>
      <c r="S4439" s="172"/>
      <c r="T4439" s="173"/>
      <c r="AT4439" s="168" t="s">
        <v>264</v>
      </c>
      <c r="AU4439" s="168" t="s">
        <v>82</v>
      </c>
      <c r="AV4439" s="13" t="s">
        <v>80</v>
      </c>
      <c r="AW4439" s="13" t="s">
        <v>34</v>
      </c>
      <c r="AX4439" s="13" t="s">
        <v>73</v>
      </c>
      <c r="AY4439" s="168" t="s">
        <v>252</v>
      </c>
    </row>
    <row r="4440" spans="2:51" s="14" customFormat="1" ht="11.25">
      <c r="B4440" s="174"/>
      <c r="D4440" s="160" t="s">
        <v>264</v>
      </c>
      <c r="E4440" s="175" t="s">
        <v>3</v>
      </c>
      <c r="F4440" s="176" t="s">
        <v>80</v>
      </c>
      <c r="H4440" s="177">
        <v>1</v>
      </c>
      <c r="I4440" s="178"/>
      <c r="L4440" s="174"/>
      <c r="M4440" s="179"/>
      <c r="N4440" s="180"/>
      <c r="O4440" s="180"/>
      <c r="P4440" s="180"/>
      <c r="Q4440" s="180"/>
      <c r="R4440" s="180"/>
      <c r="S4440" s="180"/>
      <c r="T4440" s="181"/>
      <c r="AT4440" s="175" t="s">
        <v>264</v>
      </c>
      <c r="AU4440" s="175" t="s">
        <v>82</v>
      </c>
      <c r="AV4440" s="14" t="s">
        <v>82</v>
      </c>
      <c r="AW4440" s="14" t="s">
        <v>34</v>
      </c>
      <c r="AX4440" s="14" t="s">
        <v>73</v>
      </c>
      <c r="AY4440" s="175" t="s">
        <v>252</v>
      </c>
    </row>
    <row r="4441" spans="2:51" s="13" customFormat="1" ht="11.25">
      <c r="B4441" s="167"/>
      <c r="D4441" s="160" t="s">
        <v>264</v>
      </c>
      <c r="E4441" s="168" t="s">
        <v>3</v>
      </c>
      <c r="F4441" s="169" t="s">
        <v>8447</v>
      </c>
      <c r="H4441" s="168" t="s">
        <v>3</v>
      </c>
      <c r="I4441" s="170"/>
      <c r="L4441" s="167"/>
      <c r="M4441" s="171"/>
      <c r="N4441" s="172"/>
      <c r="O4441" s="172"/>
      <c r="P4441" s="172"/>
      <c r="Q4441" s="172"/>
      <c r="R4441" s="172"/>
      <c r="S4441" s="172"/>
      <c r="T4441" s="173"/>
      <c r="AT4441" s="168" t="s">
        <v>264</v>
      </c>
      <c r="AU4441" s="168" t="s">
        <v>82</v>
      </c>
      <c r="AV4441" s="13" t="s">
        <v>80</v>
      </c>
      <c r="AW4441" s="13" t="s">
        <v>34</v>
      </c>
      <c r="AX4441" s="13" t="s">
        <v>73</v>
      </c>
      <c r="AY4441" s="168" t="s">
        <v>252</v>
      </c>
    </row>
    <row r="4442" spans="2:51" s="14" customFormat="1" ht="11.25">
      <c r="B4442" s="174"/>
      <c r="D4442" s="160" t="s">
        <v>264</v>
      </c>
      <c r="E4442" s="175" t="s">
        <v>3</v>
      </c>
      <c r="F4442" s="176" t="s">
        <v>80</v>
      </c>
      <c r="H4442" s="177">
        <v>1</v>
      </c>
      <c r="I4442" s="178"/>
      <c r="L4442" s="174"/>
      <c r="M4442" s="179"/>
      <c r="N4442" s="180"/>
      <c r="O4442" s="180"/>
      <c r="P4442" s="180"/>
      <c r="Q4442" s="180"/>
      <c r="R4442" s="180"/>
      <c r="S4442" s="180"/>
      <c r="T4442" s="181"/>
      <c r="AT4442" s="175" t="s">
        <v>264</v>
      </c>
      <c r="AU4442" s="175" t="s">
        <v>82</v>
      </c>
      <c r="AV4442" s="14" t="s">
        <v>82</v>
      </c>
      <c r="AW4442" s="14" t="s">
        <v>34</v>
      </c>
      <c r="AX4442" s="14" t="s">
        <v>73</v>
      </c>
      <c r="AY4442" s="175" t="s">
        <v>252</v>
      </c>
    </row>
    <row r="4443" spans="2:51" s="13" customFormat="1" ht="11.25">
      <c r="B4443" s="167"/>
      <c r="D4443" s="160" t="s">
        <v>264</v>
      </c>
      <c r="E4443" s="168" t="s">
        <v>3</v>
      </c>
      <c r="F4443" s="169" t="s">
        <v>8447</v>
      </c>
      <c r="H4443" s="168" t="s">
        <v>3</v>
      </c>
      <c r="I4443" s="170"/>
      <c r="L4443" s="167"/>
      <c r="M4443" s="171"/>
      <c r="N4443" s="172"/>
      <c r="O4443" s="172"/>
      <c r="P4443" s="172"/>
      <c r="Q4443" s="172"/>
      <c r="R4443" s="172"/>
      <c r="S4443" s="172"/>
      <c r="T4443" s="173"/>
      <c r="AT4443" s="168" t="s">
        <v>264</v>
      </c>
      <c r="AU4443" s="168" t="s">
        <v>82</v>
      </c>
      <c r="AV4443" s="13" t="s">
        <v>80</v>
      </c>
      <c r="AW4443" s="13" t="s">
        <v>34</v>
      </c>
      <c r="AX4443" s="13" t="s">
        <v>73</v>
      </c>
      <c r="AY4443" s="168" t="s">
        <v>252</v>
      </c>
    </row>
    <row r="4444" spans="2:51" s="14" customFormat="1" ht="11.25">
      <c r="B4444" s="174"/>
      <c r="D4444" s="160" t="s">
        <v>264</v>
      </c>
      <c r="E4444" s="175" t="s">
        <v>3</v>
      </c>
      <c r="F4444" s="176" t="s">
        <v>80</v>
      </c>
      <c r="H4444" s="177">
        <v>1</v>
      </c>
      <c r="I4444" s="178"/>
      <c r="L4444" s="174"/>
      <c r="M4444" s="179"/>
      <c r="N4444" s="180"/>
      <c r="O4444" s="180"/>
      <c r="P4444" s="180"/>
      <c r="Q4444" s="180"/>
      <c r="R4444" s="180"/>
      <c r="S4444" s="180"/>
      <c r="T4444" s="181"/>
      <c r="AT4444" s="175" t="s">
        <v>264</v>
      </c>
      <c r="AU4444" s="175" t="s">
        <v>82</v>
      </c>
      <c r="AV4444" s="14" t="s">
        <v>82</v>
      </c>
      <c r="AW4444" s="14" t="s">
        <v>34</v>
      </c>
      <c r="AX4444" s="14" t="s">
        <v>73</v>
      </c>
      <c r="AY4444" s="175" t="s">
        <v>252</v>
      </c>
    </row>
    <row r="4445" spans="2:51" s="13" customFormat="1" ht="11.25">
      <c r="B4445" s="167"/>
      <c r="D4445" s="160" t="s">
        <v>264</v>
      </c>
      <c r="E4445" s="168" t="s">
        <v>3</v>
      </c>
      <c r="F4445" s="169" t="s">
        <v>8447</v>
      </c>
      <c r="H4445" s="168" t="s">
        <v>3</v>
      </c>
      <c r="I4445" s="170"/>
      <c r="L4445" s="167"/>
      <c r="M4445" s="171"/>
      <c r="N4445" s="172"/>
      <c r="O4445" s="172"/>
      <c r="P4445" s="172"/>
      <c r="Q4445" s="172"/>
      <c r="R4445" s="172"/>
      <c r="S4445" s="172"/>
      <c r="T4445" s="173"/>
      <c r="AT4445" s="168" t="s">
        <v>264</v>
      </c>
      <c r="AU4445" s="168" t="s">
        <v>82</v>
      </c>
      <c r="AV4445" s="13" t="s">
        <v>80</v>
      </c>
      <c r="AW4445" s="13" t="s">
        <v>34</v>
      </c>
      <c r="AX4445" s="13" t="s">
        <v>73</v>
      </c>
      <c r="AY4445" s="168" t="s">
        <v>252</v>
      </c>
    </row>
    <row r="4446" spans="2:51" s="14" customFormat="1" ht="11.25">
      <c r="B4446" s="174"/>
      <c r="D4446" s="160" t="s">
        <v>264</v>
      </c>
      <c r="E4446" s="175" t="s">
        <v>3</v>
      </c>
      <c r="F4446" s="176" t="s">
        <v>80</v>
      </c>
      <c r="H4446" s="177">
        <v>1</v>
      </c>
      <c r="I4446" s="178"/>
      <c r="L4446" s="174"/>
      <c r="M4446" s="179"/>
      <c r="N4446" s="180"/>
      <c r="O4446" s="180"/>
      <c r="P4446" s="180"/>
      <c r="Q4446" s="180"/>
      <c r="R4446" s="180"/>
      <c r="S4446" s="180"/>
      <c r="T4446" s="181"/>
      <c r="AT4446" s="175" t="s">
        <v>264</v>
      </c>
      <c r="AU4446" s="175" t="s">
        <v>82</v>
      </c>
      <c r="AV4446" s="14" t="s">
        <v>82</v>
      </c>
      <c r="AW4446" s="14" t="s">
        <v>34</v>
      </c>
      <c r="AX4446" s="14" t="s">
        <v>73</v>
      </c>
      <c r="AY4446" s="175" t="s">
        <v>252</v>
      </c>
    </row>
    <row r="4447" spans="2:51" s="13" customFormat="1" ht="11.25">
      <c r="B4447" s="167"/>
      <c r="D4447" s="160" t="s">
        <v>264</v>
      </c>
      <c r="E4447" s="168" t="s">
        <v>3</v>
      </c>
      <c r="F4447" s="169" t="s">
        <v>8447</v>
      </c>
      <c r="H4447" s="168" t="s">
        <v>3</v>
      </c>
      <c r="I4447" s="170"/>
      <c r="L4447" s="167"/>
      <c r="M4447" s="171"/>
      <c r="N4447" s="172"/>
      <c r="O4447" s="172"/>
      <c r="P4447" s="172"/>
      <c r="Q4447" s="172"/>
      <c r="R4447" s="172"/>
      <c r="S4447" s="172"/>
      <c r="T4447" s="173"/>
      <c r="AT4447" s="168" t="s">
        <v>264</v>
      </c>
      <c r="AU4447" s="168" t="s">
        <v>82</v>
      </c>
      <c r="AV4447" s="13" t="s">
        <v>80</v>
      </c>
      <c r="AW4447" s="13" t="s">
        <v>34</v>
      </c>
      <c r="AX4447" s="13" t="s">
        <v>73</v>
      </c>
      <c r="AY4447" s="168" t="s">
        <v>252</v>
      </c>
    </row>
    <row r="4448" spans="2:51" s="14" customFormat="1" ht="11.25">
      <c r="B4448" s="174"/>
      <c r="D4448" s="160" t="s">
        <v>264</v>
      </c>
      <c r="E4448" s="175" t="s">
        <v>3</v>
      </c>
      <c r="F4448" s="176" t="s">
        <v>80</v>
      </c>
      <c r="H4448" s="177">
        <v>1</v>
      </c>
      <c r="I4448" s="178"/>
      <c r="L4448" s="174"/>
      <c r="M4448" s="179"/>
      <c r="N4448" s="180"/>
      <c r="O4448" s="180"/>
      <c r="P4448" s="180"/>
      <c r="Q4448" s="180"/>
      <c r="R4448" s="180"/>
      <c r="S4448" s="180"/>
      <c r="T4448" s="181"/>
      <c r="AT4448" s="175" t="s">
        <v>264</v>
      </c>
      <c r="AU4448" s="175" t="s">
        <v>82</v>
      </c>
      <c r="AV4448" s="14" t="s">
        <v>82</v>
      </c>
      <c r="AW4448" s="14" t="s">
        <v>34</v>
      </c>
      <c r="AX4448" s="14" t="s">
        <v>73</v>
      </c>
      <c r="AY4448" s="175" t="s">
        <v>252</v>
      </c>
    </row>
    <row r="4449" spans="2:51" s="13" customFormat="1" ht="11.25">
      <c r="B4449" s="167"/>
      <c r="D4449" s="160" t="s">
        <v>264</v>
      </c>
      <c r="E4449" s="168" t="s">
        <v>3</v>
      </c>
      <c r="F4449" s="169" t="s">
        <v>8448</v>
      </c>
      <c r="H4449" s="168" t="s">
        <v>3</v>
      </c>
      <c r="I4449" s="170"/>
      <c r="L4449" s="167"/>
      <c r="M4449" s="171"/>
      <c r="N4449" s="172"/>
      <c r="O4449" s="172"/>
      <c r="P4449" s="172"/>
      <c r="Q4449" s="172"/>
      <c r="R4449" s="172"/>
      <c r="S4449" s="172"/>
      <c r="T4449" s="173"/>
      <c r="AT4449" s="168" t="s">
        <v>264</v>
      </c>
      <c r="AU4449" s="168" t="s">
        <v>82</v>
      </c>
      <c r="AV4449" s="13" t="s">
        <v>80</v>
      </c>
      <c r="AW4449" s="13" t="s">
        <v>34</v>
      </c>
      <c r="AX4449" s="13" t="s">
        <v>73</v>
      </c>
      <c r="AY4449" s="168" t="s">
        <v>252</v>
      </c>
    </row>
    <row r="4450" spans="2:51" s="14" customFormat="1" ht="11.25">
      <c r="B4450" s="174"/>
      <c r="D4450" s="160" t="s">
        <v>264</v>
      </c>
      <c r="E4450" s="175" t="s">
        <v>3</v>
      </c>
      <c r="F4450" s="176" t="s">
        <v>80</v>
      </c>
      <c r="H4450" s="177">
        <v>1</v>
      </c>
      <c r="I4450" s="178"/>
      <c r="L4450" s="174"/>
      <c r="M4450" s="179"/>
      <c r="N4450" s="180"/>
      <c r="O4450" s="180"/>
      <c r="P4450" s="180"/>
      <c r="Q4450" s="180"/>
      <c r="R4450" s="180"/>
      <c r="S4450" s="180"/>
      <c r="T4450" s="181"/>
      <c r="AT4450" s="175" t="s">
        <v>264</v>
      </c>
      <c r="AU4450" s="175" t="s">
        <v>82</v>
      </c>
      <c r="AV4450" s="14" t="s">
        <v>82</v>
      </c>
      <c r="AW4450" s="14" t="s">
        <v>34</v>
      </c>
      <c r="AX4450" s="14" t="s">
        <v>73</v>
      </c>
      <c r="AY4450" s="175" t="s">
        <v>252</v>
      </c>
    </row>
    <row r="4451" spans="2:51" s="13" customFormat="1" ht="11.25">
      <c r="B4451" s="167"/>
      <c r="D4451" s="160" t="s">
        <v>264</v>
      </c>
      <c r="E4451" s="168" t="s">
        <v>3</v>
      </c>
      <c r="F4451" s="169" t="s">
        <v>8448</v>
      </c>
      <c r="H4451" s="168" t="s">
        <v>3</v>
      </c>
      <c r="I4451" s="170"/>
      <c r="L4451" s="167"/>
      <c r="M4451" s="171"/>
      <c r="N4451" s="172"/>
      <c r="O4451" s="172"/>
      <c r="P4451" s="172"/>
      <c r="Q4451" s="172"/>
      <c r="R4451" s="172"/>
      <c r="S4451" s="172"/>
      <c r="T4451" s="173"/>
      <c r="AT4451" s="168" t="s">
        <v>264</v>
      </c>
      <c r="AU4451" s="168" t="s">
        <v>82</v>
      </c>
      <c r="AV4451" s="13" t="s">
        <v>80</v>
      </c>
      <c r="AW4451" s="13" t="s">
        <v>34</v>
      </c>
      <c r="AX4451" s="13" t="s">
        <v>73</v>
      </c>
      <c r="AY4451" s="168" t="s">
        <v>252</v>
      </c>
    </row>
    <row r="4452" spans="2:51" s="14" customFormat="1" ht="11.25">
      <c r="B4452" s="174"/>
      <c r="D4452" s="160" t="s">
        <v>264</v>
      </c>
      <c r="E4452" s="175" t="s">
        <v>3</v>
      </c>
      <c r="F4452" s="176" t="s">
        <v>80</v>
      </c>
      <c r="H4452" s="177">
        <v>1</v>
      </c>
      <c r="I4452" s="178"/>
      <c r="L4452" s="174"/>
      <c r="M4452" s="179"/>
      <c r="N4452" s="180"/>
      <c r="O4452" s="180"/>
      <c r="P4452" s="180"/>
      <c r="Q4452" s="180"/>
      <c r="R4452" s="180"/>
      <c r="S4452" s="180"/>
      <c r="T4452" s="181"/>
      <c r="AT4452" s="175" t="s">
        <v>264</v>
      </c>
      <c r="AU4452" s="175" t="s">
        <v>82</v>
      </c>
      <c r="AV4452" s="14" t="s">
        <v>82</v>
      </c>
      <c r="AW4452" s="14" t="s">
        <v>34</v>
      </c>
      <c r="AX4452" s="14" t="s">
        <v>73</v>
      </c>
      <c r="AY4452" s="175" t="s">
        <v>252</v>
      </c>
    </row>
    <row r="4453" spans="2:51" s="13" customFormat="1" ht="11.25">
      <c r="B4453" s="167"/>
      <c r="D4453" s="160" t="s">
        <v>264</v>
      </c>
      <c r="E4453" s="168" t="s">
        <v>3</v>
      </c>
      <c r="F4453" s="169" t="s">
        <v>8448</v>
      </c>
      <c r="H4453" s="168" t="s">
        <v>3</v>
      </c>
      <c r="I4453" s="170"/>
      <c r="L4453" s="167"/>
      <c r="M4453" s="171"/>
      <c r="N4453" s="172"/>
      <c r="O4453" s="172"/>
      <c r="P4453" s="172"/>
      <c r="Q4453" s="172"/>
      <c r="R4453" s="172"/>
      <c r="S4453" s="172"/>
      <c r="T4453" s="173"/>
      <c r="AT4453" s="168" t="s">
        <v>264</v>
      </c>
      <c r="AU4453" s="168" t="s">
        <v>82</v>
      </c>
      <c r="AV4453" s="13" t="s">
        <v>80</v>
      </c>
      <c r="AW4453" s="13" t="s">
        <v>34</v>
      </c>
      <c r="AX4453" s="13" t="s">
        <v>73</v>
      </c>
      <c r="AY4453" s="168" t="s">
        <v>252</v>
      </c>
    </row>
    <row r="4454" spans="2:51" s="14" customFormat="1" ht="11.25">
      <c r="B4454" s="174"/>
      <c r="D4454" s="160" t="s">
        <v>264</v>
      </c>
      <c r="E4454" s="175" t="s">
        <v>3</v>
      </c>
      <c r="F4454" s="176" t="s">
        <v>80</v>
      </c>
      <c r="H4454" s="177">
        <v>1</v>
      </c>
      <c r="I4454" s="178"/>
      <c r="L4454" s="174"/>
      <c r="M4454" s="179"/>
      <c r="N4454" s="180"/>
      <c r="O4454" s="180"/>
      <c r="P4454" s="180"/>
      <c r="Q4454" s="180"/>
      <c r="R4454" s="180"/>
      <c r="S4454" s="180"/>
      <c r="T4454" s="181"/>
      <c r="AT4454" s="175" t="s">
        <v>264</v>
      </c>
      <c r="AU4454" s="175" t="s">
        <v>82</v>
      </c>
      <c r="AV4454" s="14" t="s">
        <v>82</v>
      </c>
      <c r="AW4454" s="14" t="s">
        <v>34</v>
      </c>
      <c r="AX4454" s="14" t="s">
        <v>73</v>
      </c>
      <c r="AY4454" s="175" t="s">
        <v>252</v>
      </c>
    </row>
    <row r="4455" spans="2:51" s="13" customFormat="1" ht="11.25">
      <c r="B4455" s="167"/>
      <c r="D4455" s="160" t="s">
        <v>264</v>
      </c>
      <c r="E4455" s="168" t="s">
        <v>3</v>
      </c>
      <c r="F4455" s="169" t="s">
        <v>8448</v>
      </c>
      <c r="H4455" s="168" t="s">
        <v>3</v>
      </c>
      <c r="I4455" s="170"/>
      <c r="L4455" s="167"/>
      <c r="M4455" s="171"/>
      <c r="N4455" s="172"/>
      <c r="O4455" s="172"/>
      <c r="P4455" s="172"/>
      <c r="Q4455" s="172"/>
      <c r="R4455" s="172"/>
      <c r="S4455" s="172"/>
      <c r="T4455" s="173"/>
      <c r="AT4455" s="168" t="s">
        <v>264</v>
      </c>
      <c r="AU4455" s="168" t="s">
        <v>82</v>
      </c>
      <c r="AV4455" s="13" t="s">
        <v>80</v>
      </c>
      <c r="AW4455" s="13" t="s">
        <v>34</v>
      </c>
      <c r="AX4455" s="13" t="s">
        <v>73</v>
      </c>
      <c r="AY4455" s="168" t="s">
        <v>252</v>
      </c>
    </row>
    <row r="4456" spans="2:51" s="14" customFormat="1" ht="11.25">
      <c r="B4456" s="174"/>
      <c r="D4456" s="160" t="s">
        <v>264</v>
      </c>
      <c r="E4456" s="175" t="s">
        <v>3</v>
      </c>
      <c r="F4456" s="176" t="s">
        <v>80</v>
      </c>
      <c r="H4456" s="177">
        <v>1</v>
      </c>
      <c r="I4456" s="178"/>
      <c r="L4456" s="174"/>
      <c r="M4456" s="179"/>
      <c r="N4456" s="180"/>
      <c r="O4456" s="180"/>
      <c r="P4456" s="180"/>
      <c r="Q4456" s="180"/>
      <c r="R4456" s="180"/>
      <c r="S4456" s="180"/>
      <c r="T4456" s="181"/>
      <c r="AT4456" s="175" t="s">
        <v>264</v>
      </c>
      <c r="AU4456" s="175" t="s">
        <v>82</v>
      </c>
      <c r="AV4456" s="14" t="s">
        <v>82</v>
      </c>
      <c r="AW4456" s="14" t="s">
        <v>34</v>
      </c>
      <c r="AX4456" s="14" t="s">
        <v>73</v>
      </c>
      <c r="AY4456" s="175" t="s">
        <v>252</v>
      </c>
    </row>
    <row r="4457" spans="2:51" s="13" customFormat="1" ht="11.25">
      <c r="B4457" s="167"/>
      <c r="D4457" s="160" t="s">
        <v>264</v>
      </c>
      <c r="E4457" s="168" t="s">
        <v>3</v>
      </c>
      <c r="F4457" s="169" t="s">
        <v>8449</v>
      </c>
      <c r="H4457" s="168" t="s">
        <v>3</v>
      </c>
      <c r="I4457" s="170"/>
      <c r="L4457" s="167"/>
      <c r="M4457" s="171"/>
      <c r="N4457" s="172"/>
      <c r="O4457" s="172"/>
      <c r="P4457" s="172"/>
      <c r="Q4457" s="172"/>
      <c r="R4457" s="172"/>
      <c r="S4457" s="172"/>
      <c r="T4457" s="173"/>
      <c r="AT4457" s="168" t="s">
        <v>264</v>
      </c>
      <c r="AU4457" s="168" t="s">
        <v>82</v>
      </c>
      <c r="AV4457" s="13" t="s">
        <v>80</v>
      </c>
      <c r="AW4457" s="13" t="s">
        <v>34</v>
      </c>
      <c r="AX4457" s="13" t="s">
        <v>73</v>
      </c>
      <c r="AY4457" s="168" t="s">
        <v>252</v>
      </c>
    </row>
    <row r="4458" spans="2:51" s="14" customFormat="1" ht="11.25">
      <c r="B4458" s="174"/>
      <c r="D4458" s="160" t="s">
        <v>264</v>
      </c>
      <c r="E4458" s="175" t="s">
        <v>3</v>
      </c>
      <c r="F4458" s="176" t="s">
        <v>80</v>
      </c>
      <c r="H4458" s="177">
        <v>1</v>
      </c>
      <c r="I4458" s="178"/>
      <c r="L4458" s="174"/>
      <c r="M4458" s="179"/>
      <c r="N4458" s="180"/>
      <c r="O4458" s="180"/>
      <c r="P4458" s="180"/>
      <c r="Q4458" s="180"/>
      <c r="R4458" s="180"/>
      <c r="S4458" s="180"/>
      <c r="T4458" s="181"/>
      <c r="AT4458" s="175" t="s">
        <v>264</v>
      </c>
      <c r="AU4458" s="175" t="s">
        <v>82</v>
      </c>
      <c r="AV4458" s="14" t="s">
        <v>82</v>
      </c>
      <c r="AW4458" s="14" t="s">
        <v>34</v>
      </c>
      <c r="AX4458" s="14" t="s">
        <v>73</v>
      </c>
      <c r="AY4458" s="175" t="s">
        <v>252</v>
      </c>
    </row>
    <row r="4459" spans="2:51" s="13" customFormat="1" ht="11.25">
      <c r="B4459" s="167"/>
      <c r="D4459" s="160" t="s">
        <v>264</v>
      </c>
      <c r="E4459" s="168" t="s">
        <v>3</v>
      </c>
      <c r="F4459" s="169" t="s">
        <v>8449</v>
      </c>
      <c r="H4459" s="168" t="s">
        <v>3</v>
      </c>
      <c r="I4459" s="170"/>
      <c r="L4459" s="167"/>
      <c r="M4459" s="171"/>
      <c r="N4459" s="172"/>
      <c r="O4459" s="172"/>
      <c r="P4459" s="172"/>
      <c r="Q4459" s="172"/>
      <c r="R4459" s="172"/>
      <c r="S4459" s="172"/>
      <c r="T4459" s="173"/>
      <c r="AT4459" s="168" t="s">
        <v>264</v>
      </c>
      <c r="AU4459" s="168" t="s">
        <v>82</v>
      </c>
      <c r="AV4459" s="13" t="s">
        <v>80</v>
      </c>
      <c r="AW4459" s="13" t="s">
        <v>34</v>
      </c>
      <c r="AX4459" s="13" t="s">
        <v>73</v>
      </c>
      <c r="AY4459" s="168" t="s">
        <v>252</v>
      </c>
    </row>
    <row r="4460" spans="2:51" s="14" customFormat="1" ht="11.25">
      <c r="B4460" s="174"/>
      <c r="D4460" s="160" t="s">
        <v>264</v>
      </c>
      <c r="E4460" s="175" t="s">
        <v>3</v>
      </c>
      <c r="F4460" s="176" t="s">
        <v>80</v>
      </c>
      <c r="H4460" s="177">
        <v>1</v>
      </c>
      <c r="I4460" s="178"/>
      <c r="L4460" s="174"/>
      <c r="M4460" s="179"/>
      <c r="N4460" s="180"/>
      <c r="O4460" s="180"/>
      <c r="P4460" s="180"/>
      <c r="Q4460" s="180"/>
      <c r="R4460" s="180"/>
      <c r="S4460" s="180"/>
      <c r="T4460" s="181"/>
      <c r="AT4460" s="175" t="s">
        <v>264</v>
      </c>
      <c r="AU4460" s="175" t="s">
        <v>82</v>
      </c>
      <c r="AV4460" s="14" t="s">
        <v>82</v>
      </c>
      <c r="AW4460" s="14" t="s">
        <v>34</v>
      </c>
      <c r="AX4460" s="14" t="s">
        <v>73</v>
      </c>
      <c r="AY4460" s="175" t="s">
        <v>252</v>
      </c>
    </row>
    <row r="4461" spans="2:51" s="13" customFormat="1" ht="11.25">
      <c r="B4461" s="167"/>
      <c r="D4461" s="160" t="s">
        <v>264</v>
      </c>
      <c r="E4461" s="168" t="s">
        <v>3</v>
      </c>
      <c r="F4461" s="169" t="s">
        <v>8449</v>
      </c>
      <c r="H4461" s="168" t="s">
        <v>3</v>
      </c>
      <c r="I4461" s="170"/>
      <c r="L4461" s="167"/>
      <c r="M4461" s="171"/>
      <c r="N4461" s="172"/>
      <c r="O4461" s="172"/>
      <c r="P4461" s="172"/>
      <c r="Q4461" s="172"/>
      <c r="R4461" s="172"/>
      <c r="S4461" s="172"/>
      <c r="T4461" s="173"/>
      <c r="AT4461" s="168" t="s">
        <v>264</v>
      </c>
      <c r="AU4461" s="168" t="s">
        <v>82</v>
      </c>
      <c r="AV4461" s="13" t="s">
        <v>80</v>
      </c>
      <c r="AW4461" s="13" t="s">
        <v>34</v>
      </c>
      <c r="AX4461" s="13" t="s">
        <v>73</v>
      </c>
      <c r="AY4461" s="168" t="s">
        <v>252</v>
      </c>
    </row>
    <row r="4462" spans="2:51" s="14" customFormat="1" ht="11.25">
      <c r="B4462" s="174"/>
      <c r="D4462" s="160" t="s">
        <v>264</v>
      </c>
      <c r="E4462" s="175" t="s">
        <v>3</v>
      </c>
      <c r="F4462" s="176" t="s">
        <v>80</v>
      </c>
      <c r="H4462" s="177">
        <v>1</v>
      </c>
      <c r="I4462" s="178"/>
      <c r="L4462" s="174"/>
      <c r="M4462" s="179"/>
      <c r="N4462" s="180"/>
      <c r="O4462" s="180"/>
      <c r="P4462" s="180"/>
      <c r="Q4462" s="180"/>
      <c r="R4462" s="180"/>
      <c r="S4462" s="180"/>
      <c r="T4462" s="181"/>
      <c r="AT4462" s="175" t="s">
        <v>264</v>
      </c>
      <c r="AU4462" s="175" t="s">
        <v>82</v>
      </c>
      <c r="AV4462" s="14" t="s">
        <v>82</v>
      </c>
      <c r="AW4462" s="14" t="s">
        <v>34</v>
      </c>
      <c r="AX4462" s="14" t="s">
        <v>73</v>
      </c>
      <c r="AY4462" s="175" t="s">
        <v>252</v>
      </c>
    </row>
    <row r="4463" spans="2:51" s="13" customFormat="1" ht="11.25">
      <c r="B4463" s="167"/>
      <c r="D4463" s="160" t="s">
        <v>264</v>
      </c>
      <c r="E4463" s="168" t="s">
        <v>3</v>
      </c>
      <c r="F4463" s="169" t="s">
        <v>8449</v>
      </c>
      <c r="H4463" s="168" t="s">
        <v>3</v>
      </c>
      <c r="I4463" s="170"/>
      <c r="L4463" s="167"/>
      <c r="M4463" s="171"/>
      <c r="N4463" s="172"/>
      <c r="O4463" s="172"/>
      <c r="P4463" s="172"/>
      <c r="Q4463" s="172"/>
      <c r="R4463" s="172"/>
      <c r="S4463" s="172"/>
      <c r="T4463" s="173"/>
      <c r="AT4463" s="168" t="s">
        <v>264</v>
      </c>
      <c r="AU4463" s="168" t="s">
        <v>82</v>
      </c>
      <c r="AV4463" s="13" t="s">
        <v>80</v>
      </c>
      <c r="AW4463" s="13" t="s">
        <v>34</v>
      </c>
      <c r="AX4463" s="13" t="s">
        <v>73</v>
      </c>
      <c r="AY4463" s="168" t="s">
        <v>252</v>
      </c>
    </row>
    <row r="4464" spans="2:51" s="14" customFormat="1" ht="11.25">
      <c r="B4464" s="174"/>
      <c r="D4464" s="160" t="s">
        <v>264</v>
      </c>
      <c r="E4464" s="175" t="s">
        <v>3</v>
      </c>
      <c r="F4464" s="176" t="s">
        <v>80</v>
      </c>
      <c r="H4464" s="177">
        <v>1</v>
      </c>
      <c r="I4464" s="178"/>
      <c r="L4464" s="174"/>
      <c r="M4464" s="179"/>
      <c r="N4464" s="180"/>
      <c r="O4464" s="180"/>
      <c r="P4464" s="180"/>
      <c r="Q4464" s="180"/>
      <c r="R4464" s="180"/>
      <c r="S4464" s="180"/>
      <c r="T4464" s="181"/>
      <c r="AT4464" s="175" t="s">
        <v>264</v>
      </c>
      <c r="AU4464" s="175" t="s">
        <v>82</v>
      </c>
      <c r="AV4464" s="14" t="s">
        <v>82</v>
      </c>
      <c r="AW4464" s="14" t="s">
        <v>34</v>
      </c>
      <c r="AX4464" s="14" t="s">
        <v>73</v>
      </c>
      <c r="AY4464" s="175" t="s">
        <v>252</v>
      </c>
    </row>
    <row r="4465" spans="2:51" s="13" customFormat="1" ht="11.25">
      <c r="B4465" s="167"/>
      <c r="D4465" s="160" t="s">
        <v>264</v>
      </c>
      <c r="E4465" s="168" t="s">
        <v>3</v>
      </c>
      <c r="F4465" s="169" t="s">
        <v>8449</v>
      </c>
      <c r="H4465" s="168" t="s">
        <v>3</v>
      </c>
      <c r="I4465" s="170"/>
      <c r="L4465" s="167"/>
      <c r="M4465" s="171"/>
      <c r="N4465" s="172"/>
      <c r="O4465" s="172"/>
      <c r="P4465" s="172"/>
      <c r="Q4465" s="172"/>
      <c r="R4465" s="172"/>
      <c r="S4465" s="172"/>
      <c r="T4465" s="173"/>
      <c r="AT4465" s="168" t="s">
        <v>264</v>
      </c>
      <c r="AU4465" s="168" t="s">
        <v>82</v>
      </c>
      <c r="AV4465" s="13" t="s">
        <v>80</v>
      </c>
      <c r="AW4465" s="13" t="s">
        <v>34</v>
      </c>
      <c r="AX4465" s="13" t="s">
        <v>73</v>
      </c>
      <c r="AY4465" s="168" t="s">
        <v>252</v>
      </c>
    </row>
    <row r="4466" spans="2:51" s="14" customFormat="1" ht="11.25">
      <c r="B4466" s="174"/>
      <c r="D4466" s="160" t="s">
        <v>264</v>
      </c>
      <c r="E4466" s="175" t="s">
        <v>3</v>
      </c>
      <c r="F4466" s="176" t="s">
        <v>80</v>
      </c>
      <c r="H4466" s="177">
        <v>1</v>
      </c>
      <c r="I4466" s="178"/>
      <c r="L4466" s="174"/>
      <c r="M4466" s="179"/>
      <c r="N4466" s="180"/>
      <c r="O4466" s="180"/>
      <c r="P4466" s="180"/>
      <c r="Q4466" s="180"/>
      <c r="R4466" s="180"/>
      <c r="S4466" s="180"/>
      <c r="T4466" s="181"/>
      <c r="AT4466" s="175" t="s">
        <v>264</v>
      </c>
      <c r="AU4466" s="175" t="s">
        <v>82</v>
      </c>
      <c r="AV4466" s="14" t="s">
        <v>82</v>
      </c>
      <c r="AW4466" s="14" t="s">
        <v>34</v>
      </c>
      <c r="AX4466" s="14" t="s">
        <v>73</v>
      </c>
      <c r="AY4466" s="175" t="s">
        <v>252</v>
      </c>
    </row>
    <row r="4467" spans="2:51" s="13" customFormat="1" ht="11.25">
      <c r="B4467" s="167"/>
      <c r="D4467" s="160" t="s">
        <v>264</v>
      </c>
      <c r="E4467" s="168" t="s">
        <v>3</v>
      </c>
      <c r="F4467" s="169" t="s">
        <v>8449</v>
      </c>
      <c r="H4467" s="168" t="s">
        <v>3</v>
      </c>
      <c r="I4467" s="170"/>
      <c r="L4467" s="167"/>
      <c r="M4467" s="171"/>
      <c r="N4467" s="172"/>
      <c r="O4467" s="172"/>
      <c r="P4467" s="172"/>
      <c r="Q4467" s="172"/>
      <c r="R4467" s="172"/>
      <c r="S4467" s="172"/>
      <c r="T4467" s="173"/>
      <c r="AT4467" s="168" t="s">
        <v>264</v>
      </c>
      <c r="AU4467" s="168" t="s">
        <v>82</v>
      </c>
      <c r="AV4467" s="13" t="s">
        <v>80</v>
      </c>
      <c r="AW4467" s="13" t="s">
        <v>34</v>
      </c>
      <c r="AX4467" s="13" t="s">
        <v>73</v>
      </c>
      <c r="AY4467" s="168" t="s">
        <v>252</v>
      </c>
    </row>
    <row r="4468" spans="2:51" s="14" customFormat="1" ht="11.25">
      <c r="B4468" s="174"/>
      <c r="D4468" s="160" t="s">
        <v>264</v>
      </c>
      <c r="E4468" s="175" t="s">
        <v>3</v>
      </c>
      <c r="F4468" s="176" t="s">
        <v>80</v>
      </c>
      <c r="H4468" s="177">
        <v>1</v>
      </c>
      <c r="I4468" s="178"/>
      <c r="L4468" s="174"/>
      <c r="M4468" s="179"/>
      <c r="N4468" s="180"/>
      <c r="O4468" s="180"/>
      <c r="P4468" s="180"/>
      <c r="Q4468" s="180"/>
      <c r="R4468" s="180"/>
      <c r="S4468" s="180"/>
      <c r="T4468" s="181"/>
      <c r="AT4468" s="175" t="s">
        <v>264</v>
      </c>
      <c r="AU4468" s="175" t="s">
        <v>82</v>
      </c>
      <c r="AV4468" s="14" t="s">
        <v>82</v>
      </c>
      <c r="AW4468" s="14" t="s">
        <v>34</v>
      </c>
      <c r="AX4468" s="14" t="s">
        <v>73</v>
      </c>
      <c r="AY4468" s="175" t="s">
        <v>252</v>
      </c>
    </row>
    <row r="4469" spans="2:51" s="13" customFormat="1" ht="11.25">
      <c r="B4469" s="167"/>
      <c r="D4469" s="160" t="s">
        <v>264</v>
      </c>
      <c r="E4469" s="168" t="s">
        <v>3</v>
      </c>
      <c r="F4469" s="169" t="s">
        <v>8449</v>
      </c>
      <c r="H4469" s="168" t="s">
        <v>3</v>
      </c>
      <c r="I4469" s="170"/>
      <c r="L4469" s="167"/>
      <c r="M4469" s="171"/>
      <c r="N4469" s="172"/>
      <c r="O4469" s="172"/>
      <c r="P4469" s="172"/>
      <c r="Q4469" s="172"/>
      <c r="R4469" s="172"/>
      <c r="S4469" s="172"/>
      <c r="T4469" s="173"/>
      <c r="AT4469" s="168" t="s">
        <v>264</v>
      </c>
      <c r="AU4469" s="168" t="s">
        <v>82</v>
      </c>
      <c r="AV4469" s="13" t="s">
        <v>80</v>
      </c>
      <c r="AW4469" s="13" t="s">
        <v>34</v>
      </c>
      <c r="AX4469" s="13" t="s">
        <v>73</v>
      </c>
      <c r="AY4469" s="168" t="s">
        <v>252</v>
      </c>
    </row>
    <row r="4470" spans="2:51" s="14" customFormat="1" ht="11.25">
      <c r="B4470" s="174"/>
      <c r="D4470" s="160" t="s">
        <v>264</v>
      </c>
      <c r="E4470" s="175" t="s">
        <v>3</v>
      </c>
      <c r="F4470" s="176" t="s">
        <v>80</v>
      </c>
      <c r="H4470" s="177">
        <v>1</v>
      </c>
      <c r="I4470" s="178"/>
      <c r="L4470" s="174"/>
      <c r="M4470" s="179"/>
      <c r="N4470" s="180"/>
      <c r="O4470" s="180"/>
      <c r="P4470" s="180"/>
      <c r="Q4470" s="180"/>
      <c r="R4470" s="180"/>
      <c r="S4470" s="180"/>
      <c r="T4470" s="181"/>
      <c r="AT4470" s="175" t="s">
        <v>264</v>
      </c>
      <c r="AU4470" s="175" t="s">
        <v>82</v>
      </c>
      <c r="AV4470" s="14" t="s">
        <v>82</v>
      </c>
      <c r="AW4470" s="14" t="s">
        <v>34</v>
      </c>
      <c r="AX4470" s="14" t="s">
        <v>73</v>
      </c>
      <c r="AY4470" s="175" t="s">
        <v>252</v>
      </c>
    </row>
    <row r="4471" spans="2:51" s="13" customFormat="1" ht="11.25">
      <c r="B4471" s="167"/>
      <c r="D4471" s="160" t="s">
        <v>264</v>
      </c>
      <c r="E4471" s="168" t="s">
        <v>3</v>
      </c>
      <c r="F4471" s="169" t="s">
        <v>8449</v>
      </c>
      <c r="H4471" s="168" t="s">
        <v>3</v>
      </c>
      <c r="I4471" s="170"/>
      <c r="L4471" s="167"/>
      <c r="M4471" s="171"/>
      <c r="N4471" s="172"/>
      <c r="O4471" s="172"/>
      <c r="P4471" s="172"/>
      <c r="Q4471" s="172"/>
      <c r="R4471" s="172"/>
      <c r="S4471" s="172"/>
      <c r="T4471" s="173"/>
      <c r="AT4471" s="168" t="s">
        <v>264</v>
      </c>
      <c r="AU4471" s="168" t="s">
        <v>82</v>
      </c>
      <c r="AV4471" s="13" t="s">
        <v>80</v>
      </c>
      <c r="AW4471" s="13" t="s">
        <v>34</v>
      </c>
      <c r="AX4471" s="13" t="s">
        <v>73</v>
      </c>
      <c r="AY4471" s="168" t="s">
        <v>252</v>
      </c>
    </row>
    <row r="4472" spans="2:51" s="14" customFormat="1" ht="11.25">
      <c r="B4472" s="174"/>
      <c r="D4472" s="160" t="s">
        <v>264</v>
      </c>
      <c r="E4472" s="175" t="s">
        <v>3</v>
      </c>
      <c r="F4472" s="176" t="s">
        <v>80</v>
      </c>
      <c r="H4472" s="177">
        <v>1</v>
      </c>
      <c r="I4472" s="178"/>
      <c r="L4472" s="174"/>
      <c r="M4472" s="179"/>
      <c r="N4472" s="180"/>
      <c r="O4472" s="180"/>
      <c r="P4472" s="180"/>
      <c r="Q4472" s="180"/>
      <c r="R4472" s="180"/>
      <c r="S4472" s="180"/>
      <c r="T4472" s="181"/>
      <c r="AT4472" s="175" t="s">
        <v>264</v>
      </c>
      <c r="AU4472" s="175" t="s">
        <v>82</v>
      </c>
      <c r="AV4472" s="14" t="s">
        <v>82</v>
      </c>
      <c r="AW4472" s="14" t="s">
        <v>34</v>
      </c>
      <c r="AX4472" s="14" t="s">
        <v>73</v>
      </c>
      <c r="AY4472" s="175" t="s">
        <v>252</v>
      </c>
    </row>
    <row r="4473" spans="2:51" s="13" customFormat="1" ht="11.25">
      <c r="B4473" s="167"/>
      <c r="D4473" s="160" t="s">
        <v>264</v>
      </c>
      <c r="E4473" s="168" t="s">
        <v>3</v>
      </c>
      <c r="F4473" s="169" t="s">
        <v>8450</v>
      </c>
      <c r="H4473" s="168" t="s">
        <v>3</v>
      </c>
      <c r="I4473" s="170"/>
      <c r="L4473" s="167"/>
      <c r="M4473" s="171"/>
      <c r="N4473" s="172"/>
      <c r="O4473" s="172"/>
      <c r="P4473" s="172"/>
      <c r="Q4473" s="172"/>
      <c r="R4473" s="172"/>
      <c r="S4473" s="172"/>
      <c r="T4473" s="173"/>
      <c r="AT4473" s="168" t="s">
        <v>264</v>
      </c>
      <c r="AU4473" s="168" t="s">
        <v>82</v>
      </c>
      <c r="AV4473" s="13" t="s">
        <v>80</v>
      </c>
      <c r="AW4473" s="13" t="s">
        <v>34</v>
      </c>
      <c r="AX4473" s="13" t="s">
        <v>73</v>
      </c>
      <c r="AY4473" s="168" t="s">
        <v>252</v>
      </c>
    </row>
    <row r="4474" spans="2:51" s="14" customFormat="1" ht="11.25">
      <c r="B4474" s="174"/>
      <c r="D4474" s="160" t="s">
        <v>264</v>
      </c>
      <c r="E4474" s="175" t="s">
        <v>3</v>
      </c>
      <c r="F4474" s="176" t="s">
        <v>80</v>
      </c>
      <c r="H4474" s="177">
        <v>1</v>
      </c>
      <c r="I4474" s="178"/>
      <c r="L4474" s="174"/>
      <c r="M4474" s="179"/>
      <c r="N4474" s="180"/>
      <c r="O4474" s="180"/>
      <c r="P4474" s="180"/>
      <c r="Q4474" s="180"/>
      <c r="R4474" s="180"/>
      <c r="S4474" s="180"/>
      <c r="T4474" s="181"/>
      <c r="AT4474" s="175" t="s">
        <v>264</v>
      </c>
      <c r="AU4474" s="175" t="s">
        <v>82</v>
      </c>
      <c r="AV4474" s="14" t="s">
        <v>82</v>
      </c>
      <c r="AW4474" s="14" t="s">
        <v>34</v>
      </c>
      <c r="AX4474" s="14" t="s">
        <v>73</v>
      </c>
      <c r="AY4474" s="175" t="s">
        <v>252</v>
      </c>
    </row>
    <row r="4475" spans="2:51" s="13" customFormat="1" ht="11.25">
      <c r="B4475" s="167"/>
      <c r="D4475" s="160" t="s">
        <v>264</v>
      </c>
      <c r="E4475" s="168" t="s">
        <v>3</v>
      </c>
      <c r="F4475" s="169" t="s">
        <v>8450</v>
      </c>
      <c r="H4475" s="168" t="s">
        <v>3</v>
      </c>
      <c r="I4475" s="170"/>
      <c r="L4475" s="167"/>
      <c r="M4475" s="171"/>
      <c r="N4475" s="172"/>
      <c r="O4475" s="172"/>
      <c r="P4475" s="172"/>
      <c r="Q4475" s="172"/>
      <c r="R4475" s="172"/>
      <c r="S4475" s="172"/>
      <c r="T4475" s="173"/>
      <c r="AT4475" s="168" t="s">
        <v>264</v>
      </c>
      <c r="AU4475" s="168" t="s">
        <v>82</v>
      </c>
      <c r="AV4475" s="13" t="s">
        <v>80</v>
      </c>
      <c r="AW4475" s="13" t="s">
        <v>34</v>
      </c>
      <c r="AX4475" s="13" t="s">
        <v>73</v>
      </c>
      <c r="AY4475" s="168" t="s">
        <v>252</v>
      </c>
    </row>
    <row r="4476" spans="2:51" s="14" customFormat="1" ht="11.25">
      <c r="B4476" s="174"/>
      <c r="D4476" s="160" t="s">
        <v>264</v>
      </c>
      <c r="E4476" s="175" t="s">
        <v>3</v>
      </c>
      <c r="F4476" s="176" t="s">
        <v>80</v>
      </c>
      <c r="H4476" s="177">
        <v>1</v>
      </c>
      <c r="I4476" s="178"/>
      <c r="L4476" s="174"/>
      <c r="M4476" s="179"/>
      <c r="N4476" s="180"/>
      <c r="O4476" s="180"/>
      <c r="P4476" s="180"/>
      <c r="Q4476" s="180"/>
      <c r="R4476" s="180"/>
      <c r="S4476" s="180"/>
      <c r="T4476" s="181"/>
      <c r="AT4476" s="175" t="s">
        <v>264</v>
      </c>
      <c r="AU4476" s="175" t="s">
        <v>82</v>
      </c>
      <c r="AV4476" s="14" t="s">
        <v>82</v>
      </c>
      <c r="AW4476" s="14" t="s">
        <v>34</v>
      </c>
      <c r="AX4476" s="14" t="s">
        <v>73</v>
      </c>
      <c r="AY4476" s="175" t="s">
        <v>252</v>
      </c>
    </row>
    <row r="4477" spans="2:51" s="13" customFormat="1" ht="11.25">
      <c r="B4477" s="167"/>
      <c r="D4477" s="160" t="s">
        <v>264</v>
      </c>
      <c r="E4477" s="168" t="s">
        <v>3</v>
      </c>
      <c r="F4477" s="169" t="s">
        <v>8450</v>
      </c>
      <c r="H4477" s="168" t="s">
        <v>3</v>
      </c>
      <c r="I4477" s="170"/>
      <c r="L4477" s="167"/>
      <c r="M4477" s="171"/>
      <c r="N4477" s="172"/>
      <c r="O4477" s="172"/>
      <c r="P4477" s="172"/>
      <c r="Q4477" s="172"/>
      <c r="R4477" s="172"/>
      <c r="S4477" s="172"/>
      <c r="T4477" s="173"/>
      <c r="AT4477" s="168" t="s">
        <v>264</v>
      </c>
      <c r="AU4477" s="168" t="s">
        <v>82</v>
      </c>
      <c r="AV4477" s="13" t="s">
        <v>80</v>
      </c>
      <c r="AW4477" s="13" t="s">
        <v>34</v>
      </c>
      <c r="AX4477" s="13" t="s">
        <v>73</v>
      </c>
      <c r="AY4477" s="168" t="s">
        <v>252</v>
      </c>
    </row>
    <row r="4478" spans="2:51" s="14" customFormat="1" ht="11.25">
      <c r="B4478" s="174"/>
      <c r="D4478" s="160" t="s">
        <v>264</v>
      </c>
      <c r="E4478" s="175" t="s">
        <v>3</v>
      </c>
      <c r="F4478" s="176" t="s">
        <v>80</v>
      </c>
      <c r="H4478" s="177">
        <v>1</v>
      </c>
      <c r="I4478" s="178"/>
      <c r="L4478" s="174"/>
      <c r="M4478" s="179"/>
      <c r="N4478" s="180"/>
      <c r="O4478" s="180"/>
      <c r="P4478" s="180"/>
      <c r="Q4478" s="180"/>
      <c r="R4478" s="180"/>
      <c r="S4478" s="180"/>
      <c r="T4478" s="181"/>
      <c r="AT4478" s="175" t="s">
        <v>264</v>
      </c>
      <c r="AU4478" s="175" t="s">
        <v>82</v>
      </c>
      <c r="AV4478" s="14" t="s">
        <v>82</v>
      </c>
      <c r="AW4478" s="14" t="s">
        <v>34</v>
      </c>
      <c r="AX4478" s="14" t="s">
        <v>73</v>
      </c>
      <c r="AY4478" s="175" t="s">
        <v>252</v>
      </c>
    </row>
    <row r="4479" spans="2:51" s="13" customFormat="1" ht="11.25">
      <c r="B4479" s="167"/>
      <c r="D4479" s="160" t="s">
        <v>264</v>
      </c>
      <c r="E4479" s="168" t="s">
        <v>3</v>
      </c>
      <c r="F4479" s="169" t="s">
        <v>8450</v>
      </c>
      <c r="H4479" s="168" t="s">
        <v>3</v>
      </c>
      <c r="I4479" s="170"/>
      <c r="L4479" s="167"/>
      <c r="M4479" s="171"/>
      <c r="N4479" s="172"/>
      <c r="O4479" s="172"/>
      <c r="P4479" s="172"/>
      <c r="Q4479" s="172"/>
      <c r="R4479" s="172"/>
      <c r="S4479" s="172"/>
      <c r="T4479" s="173"/>
      <c r="AT4479" s="168" t="s">
        <v>264</v>
      </c>
      <c r="AU4479" s="168" t="s">
        <v>82</v>
      </c>
      <c r="AV4479" s="13" t="s">
        <v>80</v>
      </c>
      <c r="AW4479" s="13" t="s">
        <v>34</v>
      </c>
      <c r="AX4479" s="13" t="s">
        <v>73</v>
      </c>
      <c r="AY4479" s="168" t="s">
        <v>252</v>
      </c>
    </row>
    <row r="4480" spans="2:51" s="14" customFormat="1" ht="11.25">
      <c r="B4480" s="174"/>
      <c r="D4480" s="160" t="s">
        <v>264</v>
      </c>
      <c r="E4480" s="175" t="s">
        <v>3</v>
      </c>
      <c r="F4480" s="176" t="s">
        <v>80</v>
      </c>
      <c r="H4480" s="177">
        <v>1</v>
      </c>
      <c r="I4480" s="178"/>
      <c r="L4480" s="174"/>
      <c r="M4480" s="179"/>
      <c r="N4480" s="180"/>
      <c r="O4480" s="180"/>
      <c r="P4480" s="180"/>
      <c r="Q4480" s="180"/>
      <c r="R4480" s="180"/>
      <c r="S4480" s="180"/>
      <c r="T4480" s="181"/>
      <c r="AT4480" s="175" t="s">
        <v>264</v>
      </c>
      <c r="AU4480" s="175" t="s">
        <v>82</v>
      </c>
      <c r="AV4480" s="14" t="s">
        <v>82</v>
      </c>
      <c r="AW4480" s="14" t="s">
        <v>34</v>
      </c>
      <c r="AX4480" s="14" t="s">
        <v>73</v>
      </c>
      <c r="AY4480" s="175" t="s">
        <v>252</v>
      </c>
    </row>
    <row r="4481" spans="2:51" s="13" customFormat="1" ht="11.25">
      <c r="B4481" s="167"/>
      <c r="D4481" s="160" t="s">
        <v>264</v>
      </c>
      <c r="E4481" s="168" t="s">
        <v>3</v>
      </c>
      <c r="F4481" s="169" t="s">
        <v>8451</v>
      </c>
      <c r="H4481" s="168" t="s">
        <v>3</v>
      </c>
      <c r="I4481" s="170"/>
      <c r="L4481" s="167"/>
      <c r="M4481" s="171"/>
      <c r="N4481" s="172"/>
      <c r="O4481" s="172"/>
      <c r="P4481" s="172"/>
      <c r="Q4481" s="172"/>
      <c r="R4481" s="172"/>
      <c r="S4481" s="172"/>
      <c r="T4481" s="173"/>
      <c r="AT4481" s="168" t="s">
        <v>264</v>
      </c>
      <c r="AU4481" s="168" t="s">
        <v>82</v>
      </c>
      <c r="AV4481" s="13" t="s">
        <v>80</v>
      </c>
      <c r="AW4481" s="13" t="s">
        <v>34</v>
      </c>
      <c r="AX4481" s="13" t="s">
        <v>73</v>
      </c>
      <c r="AY4481" s="168" t="s">
        <v>252</v>
      </c>
    </row>
    <row r="4482" spans="2:51" s="14" customFormat="1" ht="11.25">
      <c r="B4482" s="174"/>
      <c r="D4482" s="160" t="s">
        <v>264</v>
      </c>
      <c r="E4482" s="175" t="s">
        <v>3</v>
      </c>
      <c r="F4482" s="176" t="s">
        <v>80</v>
      </c>
      <c r="H4482" s="177">
        <v>1</v>
      </c>
      <c r="I4482" s="178"/>
      <c r="L4482" s="174"/>
      <c r="M4482" s="179"/>
      <c r="N4482" s="180"/>
      <c r="O4482" s="180"/>
      <c r="P4482" s="180"/>
      <c r="Q4482" s="180"/>
      <c r="R4482" s="180"/>
      <c r="S4482" s="180"/>
      <c r="T4482" s="181"/>
      <c r="AT4482" s="175" t="s">
        <v>264</v>
      </c>
      <c r="AU4482" s="175" t="s">
        <v>82</v>
      </c>
      <c r="AV4482" s="14" t="s">
        <v>82</v>
      </c>
      <c r="AW4482" s="14" t="s">
        <v>34</v>
      </c>
      <c r="AX4482" s="14" t="s">
        <v>73</v>
      </c>
      <c r="AY4482" s="175" t="s">
        <v>252</v>
      </c>
    </row>
    <row r="4483" spans="2:51" s="13" customFormat="1" ht="11.25">
      <c r="B4483" s="167"/>
      <c r="D4483" s="160" t="s">
        <v>264</v>
      </c>
      <c r="E4483" s="168" t="s">
        <v>3</v>
      </c>
      <c r="F4483" s="169" t="s">
        <v>8451</v>
      </c>
      <c r="H4483" s="168" t="s">
        <v>3</v>
      </c>
      <c r="I4483" s="170"/>
      <c r="L4483" s="167"/>
      <c r="M4483" s="171"/>
      <c r="N4483" s="172"/>
      <c r="O4483" s="172"/>
      <c r="P4483" s="172"/>
      <c r="Q4483" s="172"/>
      <c r="R4483" s="172"/>
      <c r="S4483" s="172"/>
      <c r="T4483" s="173"/>
      <c r="AT4483" s="168" t="s">
        <v>264</v>
      </c>
      <c r="AU4483" s="168" t="s">
        <v>82</v>
      </c>
      <c r="AV4483" s="13" t="s">
        <v>80</v>
      </c>
      <c r="AW4483" s="13" t="s">
        <v>34</v>
      </c>
      <c r="AX4483" s="13" t="s">
        <v>73</v>
      </c>
      <c r="AY4483" s="168" t="s">
        <v>252</v>
      </c>
    </row>
    <row r="4484" spans="2:51" s="14" customFormat="1" ht="11.25">
      <c r="B4484" s="174"/>
      <c r="D4484" s="160" t="s">
        <v>264</v>
      </c>
      <c r="E4484" s="175" t="s">
        <v>3</v>
      </c>
      <c r="F4484" s="176" t="s">
        <v>80</v>
      </c>
      <c r="H4484" s="177">
        <v>1</v>
      </c>
      <c r="I4484" s="178"/>
      <c r="L4484" s="174"/>
      <c r="M4484" s="179"/>
      <c r="N4484" s="180"/>
      <c r="O4484" s="180"/>
      <c r="P4484" s="180"/>
      <c r="Q4484" s="180"/>
      <c r="R4484" s="180"/>
      <c r="S4484" s="180"/>
      <c r="T4484" s="181"/>
      <c r="AT4484" s="175" t="s">
        <v>264</v>
      </c>
      <c r="AU4484" s="175" t="s">
        <v>82</v>
      </c>
      <c r="AV4484" s="14" t="s">
        <v>82</v>
      </c>
      <c r="AW4484" s="14" t="s">
        <v>34</v>
      </c>
      <c r="AX4484" s="14" t="s">
        <v>73</v>
      </c>
      <c r="AY4484" s="175" t="s">
        <v>252</v>
      </c>
    </row>
    <row r="4485" spans="2:51" s="13" customFormat="1" ht="11.25">
      <c r="B4485" s="167"/>
      <c r="D4485" s="160" t="s">
        <v>264</v>
      </c>
      <c r="E4485" s="168" t="s">
        <v>3</v>
      </c>
      <c r="F4485" s="169" t="s">
        <v>8451</v>
      </c>
      <c r="H4485" s="168" t="s">
        <v>3</v>
      </c>
      <c r="I4485" s="170"/>
      <c r="L4485" s="167"/>
      <c r="M4485" s="171"/>
      <c r="N4485" s="172"/>
      <c r="O4485" s="172"/>
      <c r="P4485" s="172"/>
      <c r="Q4485" s="172"/>
      <c r="R4485" s="172"/>
      <c r="S4485" s="172"/>
      <c r="T4485" s="173"/>
      <c r="AT4485" s="168" t="s">
        <v>264</v>
      </c>
      <c r="AU4485" s="168" t="s">
        <v>82</v>
      </c>
      <c r="AV4485" s="13" t="s">
        <v>80</v>
      </c>
      <c r="AW4485" s="13" t="s">
        <v>34</v>
      </c>
      <c r="AX4485" s="13" t="s">
        <v>73</v>
      </c>
      <c r="AY4485" s="168" t="s">
        <v>252</v>
      </c>
    </row>
    <row r="4486" spans="2:51" s="14" customFormat="1" ht="11.25">
      <c r="B4486" s="174"/>
      <c r="D4486" s="160" t="s">
        <v>264</v>
      </c>
      <c r="E4486" s="175" t="s">
        <v>3</v>
      </c>
      <c r="F4486" s="176" t="s">
        <v>80</v>
      </c>
      <c r="H4486" s="177">
        <v>1</v>
      </c>
      <c r="I4486" s="178"/>
      <c r="L4486" s="174"/>
      <c r="M4486" s="179"/>
      <c r="N4486" s="180"/>
      <c r="O4486" s="180"/>
      <c r="P4486" s="180"/>
      <c r="Q4486" s="180"/>
      <c r="R4486" s="180"/>
      <c r="S4486" s="180"/>
      <c r="T4486" s="181"/>
      <c r="AT4486" s="175" t="s">
        <v>264</v>
      </c>
      <c r="AU4486" s="175" t="s">
        <v>82</v>
      </c>
      <c r="AV4486" s="14" t="s">
        <v>82</v>
      </c>
      <c r="AW4486" s="14" t="s">
        <v>34</v>
      </c>
      <c r="AX4486" s="14" t="s">
        <v>73</v>
      </c>
      <c r="AY4486" s="175" t="s">
        <v>252</v>
      </c>
    </row>
    <row r="4487" spans="2:51" s="13" customFormat="1" ht="11.25">
      <c r="B4487" s="167"/>
      <c r="D4487" s="160" t="s">
        <v>264</v>
      </c>
      <c r="E4487" s="168" t="s">
        <v>3</v>
      </c>
      <c r="F4487" s="169" t="s">
        <v>8451</v>
      </c>
      <c r="H4487" s="168" t="s">
        <v>3</v>
      </c>
      <c r="I4487" s="170"/>
      <c r="L4487" s="167"/>
      <c r="M4487" s="171"/>
      <c r="N4487" s="172"/>
      <c r="O4487" s="172"/>
      <c r="P4487" s="172"/>
      <c r="Q4487" s="172"/>
      <c r="R4487" s="172"/>
      <c r="S4487" s="172"/>
      <c r="T4487" s="173"/>
      <c r="AT4487" s="168" t="s">
        <v>264</v>
      </c>
      <c r="AU4487" s="168" t="s">
        <v>82</v>
      </c>
      <c r="AV4487" s="13" t="s">
        <v>80</v>
      </c>
      <c r="AW4487" s="13" t="s">
        <v>34</v>
      </c>
      <c r="AX4487" s="13" t="s">
        <v>73</v>
      </c>
      <c r="AY4487" s="168" t="s">
        <v>252</v>
      </c>
    </row>
    <row r="4488" spans="2:51" s="14" customFormat="1" ht="11.25">
      <c r="B4488" s="174"/>
      <c r="D4488" s="160" t="s">
        <v>264</v>
      </c>
      <c r="E4488" s="175" t="s">
        <v>3</v>
      </c>
      <c r="F4488" s="176" t="s">
        <v>80</v>
      </c>
      <c r="H4488" s="177">
        <v>1</v>
      </c>
      <c r="I4488" s="178"/>
      <c r="L4488" s="174"/>
      <c r="M4488" s="179"/>
      <c r="N4488" s="180"/>
      <c r="O4488" s="180"/>
      <c r="P4488" s="180"/>
      <c r="Q4488" s="180"/>
      <c r="R4488" s="180"/>
      <c r="S4488" s="180"/>
      <c r="T4488" s="181"/>
      <c r="AT4488" s="175" t="s">
        <v>264</v>
      </c>
      <c r="AU4488" s="175" t="s">
        <v>82</v>
      </c>
      <c r="AV4488" s="14" t="s">
        <v>82</v>
      </c>
      <c r="AW4488" s="14" t="s">
        <v>34</v>
      </c>
      <c r="AX4488" s="14" t="s">
        <v>73</v>
      </c>
      <c r="AY4488" s="175" t="s">
        <v>252</v>
      </c>
    </row>
    <row r="4489" spans="2:51" s="13" customFormat="1" ht="11.25">
      <c r="B4489" s="167"/>
      <c r="D4489" s="160" t="s">
        <v>264</v>
      </c>
      <c r="E4489" s="168" t="s">
        <v>3</v>
      </c>
      <c r="F4489" s="169" t="s">
        <v>8452</v>
      </c>
      <c r="H4489" s="168" t="s">
        <v>3</v>
      </c>
      <c r="I4489" s="170"/>
      <c r="L4489" s="167"/>
      <c r="M4489" s="171"/>
      <c r="N4489" s="172"/>
      <c r="O4489" s="172"/>
      <c r="P4489" s="172"/>
      <c r="Q4489" s="172"/>
      <c r="R4489" s="172"/>
      <c r="S4489" s="172"/>
      <c r="T4489" s="173"/>
      <c r="AT4489" s="168" t="s">
        <v>264</v>
      </c>
      <c r="AU4489" s="168" t="s">
        <v>82</v>
      </c>
      <c r="AV4489" s="13" t="s">
        <v>80</v>
      </c>
      <c r="AW4489" s="13" t="s">
        <v>34</v>
      </c>
      <c r="AX4489" s="13" t="s">
        <v>73</v>
      </c>
      <c r="AY4489" s="168" t="s">
        <v>252</v>
      </c>
    </row>
    <row r="4490" spans="2:51" s="14" customFormat="1" ht="11.25">
      <c r="B4490" s="174"/>
      <c r="D4490" s="160" t="s">
        <v>264</v>
      </c>
      <c r="E4490" s="175" t="s">
        <v>3</v>
      </c>
      <c r="F4490" s="176" t="s">
        <v>80</v>
      </c>
      <c r="H4490" s="177">
        <v>1</v>
      </c>
      <c r="I4490" s="178"/>
      <c r="L4490" s="174"/>
      <c r="M4490" s="179"/>
      <c r="N4490" s="180"/>
      <c r="O4490" s="180"/>
      <c r="P4490" s="180"/>
      <c r="Q4490" s="180"/>
      <c r="R4490" s="180"/>
      <c r="S4490" s="180"/>
      <c r="T4490" s="181"/>
      <c r="AT4490" s="175" t="s">
        <v>264</v>
      </c>
      <c r="AU4490" s="175" t="s">
        <v>82</v>
      </c>
      <c r="AV4490" s="14" t="s">
        <v>82</v>
      </c>
      <c r="AW4490" s="14" t="s">
        <v>34</v>
      </c>
      <c r="AX4490" s="14" t="s">
        <v>73</v>
      </c>
      <c r="AY4490" s="175" t="s">
        <v>252</v>
      </c>
    </row>
    <row r="4491" spans="2:51" s="13" customFormat="1" ht="11.25">
      <c r="B4491" s="167"/>
      <c r="D4491" s="160" t="s">
        <v>264</v>
      </c>
      <c r="E4491" s="168" t="s">
        <v>3</v>
      </c>
      <c r="F4491" s="169" t="s">
        <v>8452</v>
      </c>
      <c r="H4491" s="168" t="s">
        <v>3</v>
      </c>
      <c r="I4491" s="170"/>
      <c r="L4491" s="167"/>
      <c r="M4491" s="171"/>
      <c r="N4491" s="172"/>
      <c r="O4491" s="172"/>
      <c r="P4491" s="172"/>
      <c r="Q4491" s="172"/>
      <c r="R4491" s="172"/>
      <c r="S4491" s="172"/>
      <c r="T4491" s="173"/>
      <c r="AT4491" s="168" t="s">
        <v>264</v>
      </c>
      <c r="AU4491" s="168" t="s">
        <v>82</v>
      </c>
      <c r="AV4491" s="13" t="s">
        <v>80</v>
      </c>
      <c r="AW4491" s="13" t="s">
        <v>34</v>
      </c>
      <c r="AX4491" s="13" t="s">
        <v>73</v>
      </c>
      <c r="AY4491" s="168" t="s">
        <v>252</v>
      </c>
    </row>
    <row r="4492" spans="2:51" s="14" customFormat="1" ht="11.25">
      <c r="B4492" s="174"/>
      <c r="D4492" s="160" t="s">
        <v>264</v>
      </c>
      <c r="E4492" s="175" t="s">
        <v>3</v>
      </c>
      <c r="F4492" s="176" t="s">
        <v>80</v>
      </c>
      <c r="H4492" s="177">
        <v>1</v>
      </c>
      <c r="I4492" s="178"/>
      <c r="L4492" s="174"/>
      <c r="M4492" s="179"/>
      <c r="N4492" s="180"/>
      <c r="O4492" s="180"/>
      <c r="P4492" s="180"/>
      <c r="Q4492" s="180"/>
      <c r="R4492" s="180"/>
      <c r="S4492" s="180"/>
      <c r="T4492" s="181"/>
      <c r="AT4492" s="175" t="s">
        <v>264</v>
      </c>
      <c r="AU4492" s="175" t="s">
        <v>82</v>
      </c>
      <c r="AV4492" s="14" t="s">
        <v>82</v>
      </c>
      <c r="AW4492" s="14" t="s">
        <v>34</v>
      </c>
      <c r="AX4492" s="14" t="s">
        <v>73</v>
      </c>
      <c r="AY4492" s="175" t="s">
        <v>252</v>
      </c>
    </row>
    <row r="4493" spans="2:51" s="13" customFormat="1" ht="11.25">
      <c r="B4493" s="167"/>
      <c r="D4493" s="160" t="s">
        <v>264</v>
      </c>
      <c r="E4493" s="168" t="s">
        <v>3</v>
      </c>
      <c r="F4493" s="169" t="s">
        <v>8452</v>
      </c>
      <c r="H4493" s="168" t="s">
        <v>3</v>
      </c>
      <c r="I4493" s="170"/>
      <c r="L4493" s="167"/>
      <c r="M4493" s="171"/>
      <c r="N4493" s="172"/>
      <c r="O4493" s="172"/>
      <c r="P4493" s="172"/>
      <c r="Q4493" s="172"/>
      <c r="R4493" s="172"/>
      <c r="S4493" s="172"/>
      <c r="T4493" s="173"/>
      <c r="AT4493" s="168" t="s">
        <v>264</v>
      </c>
      <c r="AU4493" s="168" t="s">
        <v>82</v>
      </c>
      <c r="AV4493" s="13" t="s">
        <v>80</v>
      </c>
      <c r="AW4493" s="13" t="s">
        <v>34</v>
      </c>
      <c r="AX4493" s="13" t="s">
        <v>73</v>
      </c>
      <c r="AY4493" s="168" t="s">
        <v>252</v>
      </c>
    </row>
    <row r="4494" spans="2:51" s="14" customFormat="1" ht="11.25">
      <c r="B4494" s="174"/>
      <c r="D4494" s="160" t="s">
        <v>264</v>
      </c>
      <c r="E4494" s="175" t="s">
        <v>3</v>
      </c>
      <c r="F4494" s="176" t="s">
        <v>80</v>
      </c>
      <c r="H4494" s="177">
        <v>1</v>
      </c>
      <c r="I4494" s="178"/>
      <c r="L4494" s="174"/>
      <c r="M4494" s="179"/>
      <c r="N4494" s="180"/>
      <c r="O4494" s="180"/>
      <c r="P4494" s="180"/>
      <c r="Q4494" s="180"/>
      <c r="R4494" s="180"/>
      <c r="S4494" s="180"/>
      <c r="T4494" s="181"/>
      <c r="AT4494" s="175" t="s">
        <v>264</v>
      </c>
      <c r="AU4494" s="175" t="s">
        <v>82</v>
      </c>
      <c r="AV4494" s="14" t="s">
        <v>82</v>
      </c>
      <c r="AW4494" s="14" t="s">
        <v>34</v>
      </c>
      <c r="AX4494" s="14" t="s">
        <v>73</v>
      </c>
      <c r="AY4494" s="175" t="s">
        <v>252</v>
      </c>
    </row>
    <row r="4495" spans="2:51" s="13" customFormat="1" ht="11.25">
      <c r="B4495" s="167"/>
      <c r="D4495" s="160" t="s">
        <v>264</v>
      </c>
      <c r="E4495" s="168" t="s">
        <v>3</v>
      </c>
      <c r="F4495" s="169" t="s">
        <v>8452</v>
      </c>
      <c r="H4495" s="168" t="s">
        <v>3</v>
      </c>
      <c r="I4495" s="170"/>
      <c r="L4495" s="167"/>
      <c r="M4495" s="171"/>
      <c r="N4495" s="172"/>
      <c r="O4495" s="172"/>
      <c r="P4495" s="172"/>
      <c r="Q4495" s="172"/>
      <c r="R4495" s="172"/>
      <c r="S4495" s="172"/>
      <c r="T4495" s="173"/>
      <c r="AT4495" s="168" t="s">
        <v>264</v>
      </c>
      <c r="AU4495" s="168" t="s">
        <v>82</v>
      </c>
      <c r="AV4495" s="13" t="s">
        <v>80</v>
      </c>
      <c r="AW4495" s="13" t="s">
        <v>34</v>
      </c>
      <c r="AX4495" s="13" t="s">
        <v>73</v>
      </c>
      <c r="AY4495" s="168" t="s">
        <v>252</v>
      </c>
    </row>
    <row r="4496" spans="2:51" s="14" customFormat="1" ht="11.25">
      <c r="B4496" s="174"/>
      <c r="D4496" s="160" t="s">
        <v>264</v>
      </c>
      <c r="E4496" s="175" t="s">
        <v>3</v>
      </c>
      <c r="F4496" s="176" t="s">
        <v>80</v>
      </c>
      <c r="H4496" s="177">
        <v>1</v>
      </c>
      <c r="I4496" s="178"/>
      <c r="L4496" s="174"/>
      <c r="M4496" s="179"/>
      <c r="N4496" s="180"/>
      <c r="O4496" s="180"/>
      <c r="P4496" s="180"/>
      <c r="Q4496" s="180"/>
      <c r="R4496" s="180"/>
      <c r="S4496" s="180"/>
      <c r="T4496" s="181"/>
      <c r="AT4496" s="175" t="s">
        <v>264</v>
      </c>
      <c r="AU4496" s="175" t="s">
        <v>82</v>
      </c>
      <c r="AV4496" s="14" t="s">
        <v>82</v>
      </c>
      <c r="AW4496" s="14" t="s">
        <v>34</v>
      </c>
      <c r="AX4496" s="14" t="s">
        <v>73</v>
      </c>
      <c r="AY4496" s="175" t="s">
        <v>252</v>
      </c>
    </row>
    <row r="4497" spans="1:65" s="13" customFormat="1" ht="11.25">
      <c r="B4497" s="167"/>
      <c r="D4497" s="160" t="s">
        <v>264</v>
      </c>
      <c r="E4497" s="168" t="s">
        <v>3</v>
      </c>
      <c r="F4497" s="169" t="s">
        <v>8453</v>
      </c>
      <c r="H4497" s="168" t="s">
        <v>3</v>
      </c>
      <c r="I4497" s="170"/>
      <c r="L4497" s="167"/>
      <c r="M4497" s="171"/>
      <c r="N4497" s="172"/>
      <c r="O4497" s="172"/>
      <c r="P4497" s="172"/>
      <c r="Q4497" s="172"/>
      <c r="R4497" s="172"/>
      <c r="S4497" s="172"/>
      <c r="T4497" s="173"/>
      <c r="AT4497" s="168" t="s">
        <v>264</v>
      </c>
      <c r="AU4497" s="168" t="s">
        <v>82</v>
      </c>
      <c r="AV4497" s="13" t="s">
        <v>80</v>
      </c>
      <c r="AW4497" s="13" t="s">
        <v>34</v>
      </c>
      <c r="AX4497" s="13" t="s">
        <v>73</v>
      </c>
      <c r="AY4497" s="168" t="s">
        <v>252</v>
      </c>
    </row>
    <row r="4498" spans="1:65" s="14" customFormat="1" ht="11.25">
      <c r="B4498" s="174"/>
      <c r="D4498" s="160" t="s">
        <v>264</v>
      </c>
      <c r="E4498" s="175" t="s">
        <v>3</v>
      </c>
      <c r="F4498" s="176" t="s">
        <v>80</v>
      </c>
      <c r="H4498" s="177">
        <v>1</v>
      </c>
      <c r="I4498" s="178"/>
      <c r="L4498" s="174"/>
      <c r="M4498" s="179"/>
      <c r="N4498" s="180"/>
      <c r="O4498" s="180"/>
      <c r="P4498" s="180"/>
      <c r="Q4498" s="180"/>
      <c r="R4498" s="180"/>
      <c r="S4498" s="180"/>
      <c r="T4498" s="181"/>
      <c r="AT4498" s="175" t="s">
        <v>264</v>
      </c>
      <c r="AU4498" s="175" t="s">
        <v>82</v>
      </c>
      <c r="AV4498" s="14" t="s">
        <v>82</v>
      </c>
      <c r="AW4498" s="14" t="s">
        <v>34</v>
      </c>
      <c r="AX4498" s="14" t="s">
        <v>73</v>
      </c>
      <c r="AY4498" s="175" t="s">
        <v>252</v>
      </c>
    </row>
    <row r="4499" spans="1:65" s="13" customFormat="1" ht="11.25">
      <c r="B4499" s="167"/>
      <c r="D4499" s="160" t="s">
        <v>264</v>
      </c>
      <c r="E4499" s="168" t="s">
        <v>3</v>
      </c>
      <c r="F4499" s="169" t="s">
        <v>8453</v>
      </c>
      <c r="H4499" s="168" t="s">
        <v>3</v>
      </c>
      <c r="I4499" s="170"/>
      <c r="L4499" s="167"/>
      <c r="M4499" s="171"/>
      <c r="N4499" s="172"/>
      <c r="O4499" s="172"/>
      <c r="P4499" s="172"/>
      <c r="Q4499" s="172"/>
      <c r="R4499" s="172"/>
      <c r="S4499" s="172"/>
      <c r="T4499" s="173"/>
      <c r="AT4499" s="168" t="s">
        <v>264</v>
      </c>
      <c r="AU4499" s="168" t="s">
        <v>82</v>
      </c>
      <c r="AV4499" s="13" t="s">
        <v>80</v>
      </c>
      <c r="AW4499" s="13" t="s">
        <v>34</v>
      </c>
      <c r="AX4499" s="13" t="s">
        <v>73</v>
      </c>
      <c r="AY4499" s="168" t="s">
        <v>252</v>
      </c>
    </row>
    <row r="4500" spans="1:65" s="14" customFormat="1" ht="11.25">
      <c r="B4500" s="174"/>
      <c r="D4500" s="160" t="s">
        <v>264</v>
      </c>
      <c r="E4500" s="175" t="s">
        <v>3</v>
      </c>
      <c r="F4500" s="176" t="s">
        <v>80</v>
      </c>
      <c r="H4500" s="177">
        <v>1</v>
      </c>
      <c r="I4500" s="178"/>
      <c r="L4500" s="174"/>
      <c r="M4500" s="179"/>
      <c r="N4500" s="180"/>
      <c r="O4500" s="180"/>
      <c r="P4500" s="180"/>
      <c r="Q4500" s="180"/>
      <c r="R4500" s="180"/>
      <c r="S4500" s="180"/>
      <c r="T4500" s="181"/>
      <c r="AT4500" s="175" t="s">
        <v>264</v>
      </c>
      <c r="AU4500" s="175" t="s">
        <v>82</v>
      </c>
      <c r="AV4500" s="14" t="s">
        <v>82</v>
      </c>
      <c r="AW4500" s="14" t="s">
        <v>34</v>
      </c>
      <c r="AX4500" s="14" t="s">
        <v>73</v>
      </c>
      <c r="AY4500" s="175" t="s">
        <v>252</v>
      </c>
    </row>
    <row r="4501" spans="1:65" s="13" customFormat="1" ht="11.25">
      <c r="B4501" s="167"/>
      <c r="D4501" s="160" t="s">
        <v>264</v>
      </c>
      <c r="E4501" s="168" t="s">
        <v>3</v>
      </c>
      <c r="F4501" s="169" t="s">
        <v>8453</v>
      </c>
      <c r="H4501" s="168" t="s">
        <v>3</v>
      </c>
      <c r="I4501" s="170"/>
      <c r="L4501" s="167"/>
      <c r="M4501" s="171"/>
      <c r="N4501" s="172"/>
      <c r="O4501" s="172"/>
      <c r="P4501" s="172"/>
      <c r="Q4501" s="172"/>
      <c r="R4501" s="172"/>
      <c r="S4501" s="172"/>
      <c r="T4501" s="173"/>
      <c r="AT4501" s="168" t="s">
        <v>264</v>
      </c>
      <c r="AU4501" s="168" t="s">
        <v>82</v>
      </c>
      <c r="AV4501" s="13" t="s">
        <v>80</v>
      </c>
      <c r="AW4501" s="13" t="s">
        <v>34</v>
      </c>
      <c r="AX4501" s="13" t="s">
        <v>73</v>
      </c>
      <c r="AY4501" s="168" t="s">
        <v>252</v>
      </c>
    </row>
    <row r="4502" spans="1:65" s="14" customFormat="1" ht="11.25">
      <c r="B4502" s="174"/>
      <c r="D4502" s="160" t="s">
        <v>264</v>
      </c>
      <c r="E4502" s="175" t="s">
        <v>3</v>
      </c>
      <c r="F4502" s="176" t="s">
        <v>80</v>
      </c>
      <c r="H4502" s="177">
        <v>1</v>
      </c>
      <c r="I4502" s="178"/>
      <c r="L4502" s="174"/>
      <c r="M4502" s="179"/>
      <c r="N4502" s="180"/>
      <c r="O4502" s="180"/>
      <c r="P4502" s="180"/>
      <c r="Q4502" s="180"/>
      <c r="R4502" s="180"/>
      <c r="S4502" s="180"/>
      <c r="T4502" s="181"/>
      <c r="AT4502" s="175" t="s">
        <v>264</v>
      </c>
      <c r="AU4502" s="175" t="s">
        <v>82</v>
      </c>
      <c r="AV4502" s="14" t="s">
        <v>82</v>
      </c>
      <c r="AW4502" s="14" t="s">
        <v>34</v>
      </c>
      <c r="AX4502" s="14" t="s">
        <v>73</v>
      </c>
      <c r="AY4502" s="175" t="s">
        <v>252</v>
      </c>
    </row>
    <row r="4503" spans="1:65" s="13" customFormat="1" ht="11.25">
      <c r="B4503" s="167"/>
      <c r="D4503" s="160" t="s">
        <v>264</v>
      </c>
      <c r="E4503" s="168" t="s">
        <v>3</v>
      </c>
      <c r="F4503" s="169" t="s">
        <v>8453</v>
      </c>
      <c r="H4503" s="168" t="s">
        <v>3</v>
      </c>
      <c r="I4503" s="170"/>
      <c r="L4503" s="167"/>
      <c r="M4503" s="171"/>
      <c r="N4503" s="172"/>
      <c r="O4503" s="172"/>
      <c r="P4503" s="172"/>
      <c r="Q4503" s="172"/>
      <c r="R4503" s="172"/>
      <c r="S4503" s="172"/>
      <c r="T4503" s="173"/>
      <c r="AT4503" s="168" t="s">
        <v>264</v>
      </c>
      <c r="AU4503" s="168" t="s">
        <v>82</v>
      </c>
      <c r="AV4503" s="13" t="s">
        <v>80</v>
      </c>
      <c r="AW4503" s="13" t="s">
        <v>34</v>
      </c>
      <c r="AX4503" s="13" t="s">
        <v>73</v>
      </c>
      <c r="AY4503" s="168" t="s">
        <v>252</v>
      </c>
    </row>
    <row r="4504" spans="1:65" s="14" customFormat="1" ht="11.25">
      <c r="B4504" s="174"/>
      <c r="D4504" s="160" t="s">
        <v>264</v>
      </c>
      <c r="E4504" s="175" t="s">
        <v>3</v>
      </c>
      <c r="F4504" s="176" t="s">
        <v>80</v>
      </c>
      <c r="H4504" s="177">
        <v>1</v>
      </c>
      <c r="I4504" s="178"/>
      <c r="L4504" s="174"/>
      <c r="M4504" s="179"/>
      <c r="N4504" s="180"/>
      <c r="O4504" s="180"/>
      <c r="P4504" s="180"/>
      <c r="Q4504" s="180"/>
      <c r="R4504" s="180"/>
      <c r="S4504" s="180"/>
      <c r="T4504" s="181"/>
      <c r="AT4504" s="175" t="s">
        <v>264</v>
      </c>
      <c r="AU4504" s="175" t="s">
        <v>82</v>
      </c>
      <c r="AV4504" s="14" t="s">
        <v>82</v>
      </c>
      <c r="AW4504" s="14" t="s">
        <v>34</v>
      </c>
      <c r="AX4504" s="14" t="s">
        <v>73</v>
      </c>
      <c r="AY4504" s="175" t="s">
        <v>252</v>
      </c>
    </row>
    <row r="4505" spans="1:65" s="16" customFormat="1" ht="11.25">
      <c r="B4505" s="190"/>
      <c r="D4505" s="160" t="s">
        <v>264</v>
      </c>
      <c r="E4505" s="191" t="s">
        <v>3</v>
      </c>
      <c r="F4505" s="192" t="s">
        <v>354</v>
      </c>
      <c r="H4505" s="193">
        <v>120</v>
      </c>
      <c r="I4505" s="194"/>
      <c r="L4505" s="190"/>
      <c r="M4505" s="195"/>
      <c r="N4505" s="196"/>
      <c r="O4505" s="196"/>
      <c r="P4505" s="196"/>
      <c r="Q4505" s="196"/>
      <c r="R4505" s="196"/>
      <c r="S4505" s="196"/>
      <c r="T4505" s="197"/>
      <c r="AT4505" s="191" t="s">
        <v>264</v>
      </c>
      <c r="AU4505" s="191" t="s">
        <v>82</v>
      </c>
      <c r="AV4505" s="16" t="s">
        <v>95</v>
      </c>
      <c r="AW4505" s="16" t="s">
        <v>34</v>
      </c>
      <c r="AX4505" s="16" t="s">
        <v>73</v>
      </c>
      <c r="AY4505" s="191" t="s">
        <v>252</v>
      </c>
    </row>
    <row r="4506" spans="1:65" s="15" customFormat="1" ht="11.25">
      <c r="B4506" s="182"/>
      <c r="D4506" s="160" t="s">
        <v>264</v>
      </c>
      <c r="E4506" s="183" t="s">
        <v>3</v>
      </c>
      <c r="F4506" s="184" t="s">
        <v>269</v>
      </c>
      <c r="H4506" s="185">
        <v>153</v>
      </c>
      <c r="I4506" s="186"/>
      <c r="L4506" s="182"/>
      <c r="M4506" s="187"/>
      <c r="N4506" s="188"/>
      <c r="O4506" s="188"/>
      <c r="P4506" s="188"/>
      <c r="Q4506" s="188"/>
      <c r="R4506" s="188"/>
      <c r="S4506" s="188"/>
      <c r="T4506" s="189"/>
      <c r="AT4506" s="183" t="s">
        <v>264</v>
      </c>
      <c r="AU4506" s="183" t="s">
        <v>82</v>
      </c>
      <c r="AV4506" s="15" t="s">
        <v>258</v>
      </c>
      <c r="AW4506" s="15" t="s">
        <v>34</v>
      </c>
      <c r="AX4506" s="15" t="s">
        <v>80</v>
      </c>
      <c r="AY4506" s="183" t="s">
        <v>252</v>
      </c>
    </row>
    <row r="4507" spans="1:65" s="2" customFormat="1" ht="24.2" customHeight="1">
      <c r="A4507" s="34"/>
      <c r="B4507" s="145"/>
      <c r="C4507" s="198" t="s">
        <v>1920</v>
      </c>
      <c r="D4507" s="198" t="s">
        <v>361</v>
      </c>
      <c r="E4507" s="199" t="s">
        <v>8454</v>
      </c>
      <c r="F4507" s="200" t="s">
        <v>8455</v>
      </c>
      <c r="G4507" s="201" t="s">
        <v>4360</v>
      </c>
      <c r="H4507" s="202">
        <v>17</v>
      </c>
      <c r="I4507" s="203"/>
      <c r="J4507" s="204">
        <f>ROUND(I4507*H4507,2)</f>
        <v>0</v>
      </c>
      <c r="K4507" s="205"/>
      <c r="L4507" s="206"/>
      <c r="M4507" s="207" t="s">
        <v>3</v>
      </c>
      <c r="N4507" s="208" t="s">
        <v>44</v>
      </c>
      <c r="O4507" s="55"/>
      <c r="P4507" s="156">
        <f>O4507*H4507</f>
        <v>0</v>
      </c>
      <c r="Q4507" s="156">
        <v>0</v>
      </c>
      <c r="R4507" s="156">
        <f>Q4507*H4507</f>
        <v>0</v>
      </c>
      <c r="S4507" s="156">
        <v>0</v>
      </c>
      <c r="T4507" s="157">
        <f>S4507*H4507</f>
        <v>0</v>
      </c>
      <c r="U4507" s="34"/>
      <c r="V4507" s="34"/>
      <c r="W4507" s="34"/>
      <c r="X4507" s="34"/>
      <c r="Y4507" s="34"/>
      <c r="Z4507" s="34"/>
      <c r="AA4507" s="34"/>
      <c r="AB4507" s="34"/>
      <c r="AC4507" s="34"/>
      <c r="AD4507" s="34"/>
      <c r="AE4507" s="34"/>
      <c r="AR4507" s="158" t="s">
        <v>572</v>
      </c>
      <c r="AT4507" s="158" t="s">
        <v>361</v>
      </c>
      <c r="AU4507" s="158" t="s">
        <v>82</v>
      </c>
      <c r="AY4507" s="19" t="s">
        <v>252</v>
      </c>
      <c r="BE4507" s="159">
        <f>IF(N4507="základní",J4507,0)</f>
        <v>0</v>
      </c>
      <c r="BF4507" s="159">
        <f>IF(N4507="snížená",J4507,0)</f>
        <v>0</v>
      </c>
      <c r="BG4507" s="159">
        <f>IF(N4507="zákl. přenesená",J4507,0)</f>
        <v>0</v>
      </c>
      <c r="BH4507" s="159">
        <f>IF(N4507="sníž. přenesená",J4507,0)</f>
        <v>0</v>
      </c>
      <c r="BI4507" s="159">
        <f>IF(N4507="nulová",J4507,0)</f>
        <v>0</v>
      </c>
      <c r="BJ4507" s="19" t="s">
        <v>80</v>
      </c>
      <c r="BK4507" s="159">
        <f>ROUND(I4507*H4507,2)</f>
        <v>0</v>
      </c>
      <c r="BL4507" s="19" t="s">
        <v>406</v>
      </c>
      <c r="BM4507" s="158" t="s">
        <v>8456</v>
      </c>
    </row>
    <row r="4508" spans="1:65" s="2" customFormat="1" ht="19.5">
      <c r="A4508" s="34"/>
      <c r="B4508" s="35"/>
      <c r="C4508" s="34"/>
      <c r="D4508" s="160" t="s">
        <v>260</v>
      </c>
      <c r="E4508" s="34"/>
      <c r="F4508" s="161" t="s">
        <v>8455</v>
      </c>
      <c r="G4508" s="34"/>
      <c r="H4508" s="34"/>
      <c r="I4508" s="162"/>
      <c r="J4508" s="34"/>
      <c r="K4508" s="34"/>
      <c r="L4508" s="35"/>
      <c r="M4508" s="163"/>
      <c r="N4508" s="164"/>
      <c r="O4508" s="55"/>
      <c r="P4508" s="55"/>
      <c r="Q4508" s="55"/>
      <c r="R4508" s="55"/>
      <c r="S4508" s="55"/>
      <c r="T4508" s="56"/>
      <c r="U4508" s="34"/>
      <c r="V4508" s="34"/>
      <c r="W4508" s="34"/>
      <c r="X4508" s="34"/>
      <c r="Y4508" s="34"/>
      <c r="Z4508" s="34"/>
      <c r="AA4508" s="34"/>
      <c r="AB4508" s="34"/>
      <c r="AC4508" s="34"/>
      <c r="AD4508" s="34"/>
      <c r="AE4508" s="34"/>
      <c r="AT4508" s="19" t="s">
        <v>260</v>
      </c>
      <c r="AU4508" s="19" t="s">
        <v>82</v>
      </c>
    </row>
    <row r="4509" spans="1:65" s="2" customFormat="1" ht="39">
      <c r="A4509" s="34"/>
      <c r="B4509" s="35"/>
      <c r="C4509" s="34"/>
      <c r="D4509" s="160" t="s">
        <v>2284</v>
      </c>
      <c r="E4509" s="34"/>
      <c r="F4509" s="211" t="s">
        <v>8457</v>
      </c>
      <c r="G4509" s="34"/>
      <c r="H4509" s="34"/>
      <c r="I4509" s="162"/>
      <c r="J4509" s="34"/>
      <c r="K4509" s="34"/>
      <c r="L4509" s="35"/>
      <c r="M4509" s="163"/>
      <c r="N4509" s="164"/>
      <c r="O4509" s="55"/>
      <c r="P4509" s="55"/>
      <c r="Q4509" s="55"/>
      <c r="R4509" s="55"/>
      <c r="S4509" s="55"/>
      <c r="T4509" s="56"/>
      <c r="U4509" s="34"/>
      <c r="V4509" s="34"/>
      <c r="W4509" s="34"/>
      <c r="X4509" s="34"/>
      <c r="Y4509" s="34"/>
      <c r="Z4509" s="34"/>
      <c r="AA4509" s="34"/>
      <c r="AB4509" s="34"/>
      <c r="AC4509" s="34"/>
      <c r="AD4509" s="34"/>
      <c r="AE4509" s="34"/>
      <c r="AT4509" s="19" t="s">
        <v>2284</v>
      </c>
      <c r="AU4509" s="19" t="s">
        <v>82</v>
      </c>
    </row>
    <row r="4510" spans="1:65" s="2" customFormat="1" ht="24.2" customHeight="1">
      <c r="A4510" s="34"/>
      <c r="B4510" s="145"/>
      <c r="C4510" s="198" t="s">
        <v>1945</v>
      </c>
      <c r="D4510" s="198" t="s">
        <v>361</v>
      </c>
      <c r="E4510" s="199" t="s">
        <v>8458</v>
      </c>
      <c r="F4510" s="200" t="s">
        <v>8459</v>
      </c>
      <c r="G4510" s="201" t="s">
        <v>4360</v>
      </c>
      <c r="H4510" s="202">
        <v>16</v>
      </c>
      <c r="I4510" s="203"/>
      <c r="J4510" s="204">
        <f>ROUND(I4510*H4510,2)</f>
        <v>0</v>
      </c>
      <c r="K4510" s="205"/>
      <c r="L4510" s="206"/>
      <c r="M4510" s="207" t="s">
        <v>3</v>
      </c>
      <c r="N4510" s="208" t="s">
        <v>44</v>
      </c>
      <c r="O4510" s="55"/>
      <c r="P4510" s="156">
        <f>O4510*H4510</f>
        <v>0</v>
      </c>
      <c r="Q4510" s="156">
        <v>0</v>
      </c>
      <c r="R4510" s="156">
        <f>Q4510*H4510</f>
        <v>0</v>
      </c>
      <c r="S4510" s="156">
        <v>0</v>
      </c>
      <c r="T4510" s="157">
        <f>S4510*H4510</f>
        <v>0</v>
      </c>
      <c r="U4510" s="34"/>
      <c r="V4510" s="34"/>
      <c r="W4510" s="34"/>
      <c r="X4510" s="34"/>
      <c r="Y4510" s="34"/>
      <c r="Z4510" s="34"/>
      <c r="AA4510" s="34"/>
      <c r="AB4510" s="34"/>
      <c r="AC4510" s="34"/>
      <c r="AD4510" s="34"/>
      <c r="AE4510" s="34"/>
      <c r="AR4510" s="158" t="s">
        <v>572</v>
      </c>
      <c r="AT4510" s="158" t="s">
        <v>361</v>
      </c>
      <c r="AU4510" s="158" t="s">
        <v>82</v>
      </c>
      <c r="AY4510" s="19" t="s">
        <v>252</v>
      </c>
      <c r="BE4510" s="159">
        <f>IF(N4510="základní",J4510,0)</f>
        <v>0</v>
      </c>
      <c r="BF4510" s="159">
        <f>IF(N4510="snížená",J4510,0)</f>
        <v>0</v>
      </c>
      <c r="BG4510" s="159">
        <f>IF(N4510="zákl. přenesená",J4510,0)</f>
        <v>0</v>
      </c>
      <c r="BH4510" s="159">
        <f>IF(N4510="sníž. přenesená",J4510,0)</f>
        <v>0</v>
      </c>
      <c r="BI4510" s="159">
        <f>IF(N4510="nulová",J4510,0)</f>
        <v>0</v>
      </c>
      <c r="BJ4510" s="19" t="s">
        <v>80</v>
      </c>
      <c r="BK4510" s="159">
        <f>ROUND(I4510*H4510,2)</f>
        <v>0</v>
      </c>
      <c r="BL4510" s="19" t="s">
        <v>406</v>
      </c>
      <c r="BM4510" s="158" t="s">
        <v>8460</v>
      </c>
    </row>
    <row r="4511" spans="1:65" s="2" customFormat="1" ht="19.5">
      <c r="A4511" s="34"/>
      <c r="B4511" s="35"/>
      <c r="C4511" s="34"/>
      <c r="D4511" s="160" t="s">
        <v>260</v>
      </c>
      <c r="E4511" s="34"/>
      <c r="F4511" s="161" t="s">
        <v>8459</v>
      </c>
      <c r="G4511" s="34"/>
      <c r="H4511" s="34"/>
      <c r="I4511" s="162"/>
      <c r="J4511" s="34"/>
      <c r="K4511" s="34"/>
      <c r="L4511" s="35"/>
      <c r="M4511" s="163"/>
      <c r="N4511" s="164"/>
      <c r="O4511" s="55"/>
      <c r="P4511" s="55"/>
      <c r="Q4511" s="55"/>
      <c r="R4511" s="55"/>
      <c r="S4511" s="55"/>
      <c r="T4511" s="56"/>
      <c r="U4511" s="34"/>
      <c r="V4511" s="34"/>
      <c r="W4511" s="34"/>
      <c r="X4511" s="34"/>
      <c r="Y4511" s="34"/>
      <c r="Z4511" s="34"/>
      <c r="AA4511" s="34"/>
      <c r="AB4511" s="34"/>
      <c r="AC4511" s="34"/>
      <c r="AD4511" s="34"/>
      <c r="AE4511" s="34"/>
      <c r="AT4511" s="19" t="s">
        <v>260</v>
      </c>
      <c r="AU4511" s="19" t="s">
        <v>82</v>
      </c>
    </row>
    <row r="4512" spans="1:65" s="2" customFormat="1" ht="39">
      <c r="A4512" s="34"/>
      <c r="B4512" s="35"/>
      <c r="C4512" s="34"/>
      <c r="D4512" s="160" t="s">
        <v>2284</v>
      </c>
      <c r="E4512" s="34"/>
      <c r="F4512" s="211" t="s">
        <v>8457</v>
      </c>
      <c r="G4512" s="34"/>
      <c r="H4512" s="34"/>
      <c r="I4512" s="162"/>
      <c r="J4512" s="34"/>
      <c r="K4512" s="34"/>
      <c r="L4512" s="35"/>
      <c r="M4512" s="163"/>
      <c r="N4512" s="164"/>
      <c r="O4512" s="55"/>
      <c r="P4512" s="55"/>
      <c r="Q4512" s="55"/>
      <c r="R4512" s="55"/>
      <c r="S4512" s="55"/>
      <c r="T4512" s="56"/>
      <c r="U4512" s="34"/>
      <c r="V4512" s="34"/>
      <c r="W4512" s="34"/>
      <c r="X4512" s="34"/>
      <c r="Y4512" s="34"/>
      <c r="Z4512" s="34"/>
      <c r="AA4512" s="34"/>
      <c r="AB4512" s="34"/>
      <c r="AC4512" s="34"/>
      <c r="AD4512" s="34"/>
      <c r="AE4512" s="34"/>
      <c r="AT4512" s="19" t="s">
        <v>2284</v>
      </c>
      <c r="AU4512" s="19" t="s">
        <v>82</v>
      </c>
    </row>
    <row r="4513" spans="1:65" s="2" customFormat="1" ht="16.5" customHeight="1">
      <c r="A4513" s="34"/>
      <c r="B4513" s="145"/>
      <c r="C4513" s="198" t="s">
        <v>1953</v>
      </c>
      <c r="D4513" s="198" t="s">
        <v>361</v>
      </c>
      <c r="E4513" s="199" t="s">
        <v>8461</v>
      </c>
      <c r="F4513" s="200" t="s">
        <v>8462</v>
      </c>
      <c r="G4513" s="201" t="s">
        <v>4360</v>
      </c>
      <c r="H4513" s="202">
        <v>120</v>
      </c>
      <c r="I4513" s="203"/>
      <c r="J4513" s="204">
        <f>ROUND(I4513*H4513,2)</f>
        <v>0</v>
      </c>
      <c r="K4513" s="205"/>
      <c r="L4513" s="206"/>
      <c r="M4513" s="207" t="s">
        <v>3</v>
      </c>
      <c r="N4513" s="208" t="s">
        <v>44</v>
      </c>
      <c r="O4513" s="55"/>
      <c r="P4513" s="156">
        <f>O4513*H4513</f>
        <v>0</v>
      </c>
      <c r="Q4513" s="156">
        <v>0</v>
      </c>
      <c r="R4513" s="156">
        <f>Q4513*H4513</f>
        <v>0</v>
      </c>
      <c r="S4513" s="156">
        <v>0</v>
      </c>
      <c r="T4513" s="157">
        <f>S4513*H4513</f>
        <v>0</v>
      </c>
      <c r="U4513" s="34"/>
      <c r="V4513" s="34"/>
      <c r="W4513" s="34"/>
      <c r="X4513" s="34"/>
      <c r="Y4513" s="34"/>
      <c r="Z4513" s="34"/>
      <c r="AA4513" s="34"/>
      <c r="AB4513" s="34"/>
      <c r="AC4513" s="34"/>
      <c r="AD4513" s="34"/>
      <c r="AE4513" s="34"/>
      <c r="AR4513" s="158" t="s">
        <v>572</v>
      </c>
      <c r="AT4513" s="158" t="s">
        <v>361</v>
      </c>
      <c r="AU4513" s="158" t="s">
        <v>82</v>
      </c>
      <c r="AY4513" s="19" t="s">
        <v>252</v>
      </c>
      <c r="BE4513" s="159">
        <f>IF(N4513="základní",J4513,0)</f>
        <v>0</v>
      </c>
      <c r="BF4513" s="159">
        <f>IF(N4513="snížená",J4513,0)</f>
        <v>0</v>
      </c>
      <c r="BG4513" s="159">
        <f>IF(N4513="zákl. přenesená",J4513,0)</f>
        <v>0</v>
      </c>
      <c r="BH4513" s="159">
        <f>IF(N4513="sníž. přenesená",J4513,0)</f>
        <v>0</v>
      </c>
      <c r="BI4513" s="159">
        <f>IF(N4513="nulová",J4513,0)</f>
        <v>0</v>
      </c>
      <c r="BJ4513" s="19" t="s">
        <v>80</v>
      </c>
      <c r="BK4513" s="159">
        <f>ROUND(I4513*H4513,2)</f>
        <v>0</v>
      </c>
      <c r="BL4513" s="19" t="s">
        <v>406</v>
      </c>
      <c r="BM4513" s="158" t="s">
        <v>8463</v>
      </c>
    </row>
    <row r="4514" spans="1:65" s="2" customFormat="1" ht="11.25">
      <c r="A4514" s="34"/>
      <c r="B4514" s="35"/>
      <c r="C4514" s="34"/>
      <c r="D4514" s="160" t="s">
        <v>260</v>
      </c>
      <c r="E4514" s="34"/>
      <c r="F4514" s="161" t="s">
        <v>8462</v>
      </c>
      <c r="G4514" s="34"/>
      <c r="H4514" s="34"/>
      <c r="I4514" s="162"/>
      <c r="J4514" s="34"/>
      <c r="K4514" s="34"/>
      <c r="L4514" s="35"/>
      <c r="M4514" s="163"/>
      <c r="N4514" s="164"/>
      <c r="O4514" s="55"/>
      <c r="P4514" s="55"/>
      <c r="Q4514" s="55"/>
      <c r="R4514" s="55"/>
      <c r="S4514" s="55"/>
      <c r="T4514" s="56"/>
      <c r="U4514" s="34"/>
      <c r="V4514" s="34"/>
      <c r="W4514" s="34"/>
      <c r="X4514" s="34"/>
      <c r="Y4514" s="34"/>
      <c r="Z4514" s="34"/>
      <c r="AA4514" s="34"/>
      <c r="AB4514" s="34"/>
      <c r="AC4514" s="34"/>
      <c r="AD4514" s="34"/>
      <c r="AE4514" s="34"/>
      <c r="AT4514" s="19" t="s">
        <v>260</v>
      </c>
      <c r="AU4514" s="19" t="s">
        <v>82</v>
      </c>
    </row>
    <row r="4515" spans="1:65" s="2" customFormat="1" ht="16.5" customHeight="1">
      <c r="A4515" s="34"/>
      <c r="B4515" s="145"/>
      <c r="C4515" s="146" t="s">
        <v>1961</v>
      </c>
      <c r="D4515" s="146" t="s">
        <v>254</v>
      </c>
      <c r="E4515" s="147" t="s">
        <v>8464</v>
      </c>
      <c r="F4515" s="148" t="s">
        <v>8465</v>
      </c>
      <c r="G4515" s="149" t="s">
        <v>331</v>
      </c>
      <c r="H4515" s="150">
        <v>37.6</v>
      </c>
      <c r="I4515" s="151"/>
      <c r="J4515" s="152">
        <f>ROUND(I4515*H4515,2)</f>
        <v>0</v>
      </c>
      <c r="K4515" s="153"/>
      <c r="L4515" s="35"/>
      <c r="M4515" s="154" t="s">
        <v>3</v>
      </c>
      <c r="N4515" s="155" t="s">
        <v>44</v>
      </c>
      <c r="O4515" s="55"/>
      <c r="P4515" s="156">
        <f>O4515*H4515</f>
        <v>0</v>
      </c>
      <c r="Q4515" s="156">
        <v>0</v>
      </c>
      <c r="R4515" s="156">
        <f>Q4515*H4515</f>
        <v>0</v>
      </c>
      <c r="S4515" s="156">
        <v>0</v>
      </c>
      <c r="T4515" s="157">
        <f>S4515*H4515</f>
        <v>0</v>
      </c>
      <c r="U4515" s="34"/>
      <c r="V4515" s="34"/>
      <c r="W4515" s="34"/>
      <c r="X4515" s="34"/>
      <c r="Y4515" s="34"/>
      <c r="Z4515" s="34"/>
      <c r="AA4515" s="34"/>
      <c r="AB4515" s="34"/>
      <c r="AC4515" s="34"/>
      <c r="AD4515" s="34"/>
      <c r="AE4515" s="34"/>
      <c r="AR4515" s="158" t="s">
        <v>406</v>
      </c>
      <c r="AT4515" s="158" t="s">
        <v>254</v>
      </c>
      <c r="AU4515" s="158" t="s">
        <v>82</v>
      </c>
      <c r="AY4515" s="19" t="s">
        <v>252</v>
      </c>
      <c r="BE4515" s="159">
        <f>IF(N4515="základní",J4515,0)</f>
        <v>0</v>
      </c>
      <c r="BF4515" s="159">
        <f>IF(N4515="snížená",J4515,0)</f>
        <v>0</v>
      </c>
      <c r="BG4515" s="159">
        <f>IF(N4515="zákl. přenesená",J4515,0)</f>
        <v>0</v>
      </c>
      <c r="BH4515" s="159">
        <f>IF(N4515="sníž. přenesená",J4515,0)</f>
        <v>0</v>
      </c>
      <c r="BI4515" s="159">
        <f>IF(N4515="nulová",J4515,0)</f>
        <v>0</v>
      </c>
      <c r="BJ4515" s="19" t="s">
        <v>80</v>
      </c>
      <c r="BK4515" s="159">
        <f>ROUND(I4515*H4515,2)</f>
        <v>0</v>
      </c>
      <c r="BL4515" s="19" t="s">
        <v>406</v>
      </c>
      <c r="BM4515" s="158" t="s">
        <v>8466</v>
      </c>
    </row>
    <row r="4516" spans="1:65" s="2" customFormat="1" ht="19.5">
      <c r="A4516" s="34"/>
      <c r="B4516" s="35"/>
      <c r="C4516" s="34"/>
      <c r="D4516" s="160" t="s">
        <v>260</v>
      </c>
      <c r="E4516" s="34"/>
      <c r="F4516" s="161" t="s">
        <v>8467</v>
      </c>
      <c r="G4516" s="34"/>
      <c r="H4516" s="34"/>
      <c r="I4516" s="162"/>
      <c r="J4516" s="34"/>
      <c r="K4516" s="34"/>
      <c r="L4516" s="35"/>
      <c r="M4516" s="163"/>
      <c r="N4516" s="164"/>
      <c r="O4516" s="55"/>
      <c r="P4516" s="55"/>
      <c r="Q4516" s="55"/>
      <c r="R4516" s="55"/>
      <c r="S4516" s="55"/>
      <c r="T4516" s="56"/>
      <c r="U4516" s="34"/>
      <c r="V4516" s="34"/>
      <c r="W4516" s="34"/>
      <c r="X4516" s="34"/>
      <c r="Y4516" s="34"/>
      <c r="Z4516" s="34"/>
      <c r="AA4516" s="34"/>
      <c r="AB4516" s="34"/>
      <c r="AC4516" s="34"/>
      <c r="AD4516" s="34"/>
      <c r="AE4516" s="34"/>
      <c r="AT4516" s="19" t="s">
        <v>260</v>
      </c>
      <c r="AU4516" s="19" t="s">
        <v>82</v>
      </c>
    </row>
    <row r="4517" spans="1:65" s="2" customFormat="1" ht="11.25">
      <c r="A4517" s="34"/>
      <c r="B4517" s="35"/>
      <c r="C4517" s="34"/>
      <c r="D4517" s="165" t="s">
        <v>262</v>
      </c>
      <c r="E4517" s="34"/>
      <c r="F4517" s="166" t="s">
        <v>8468</v>
      </c>
      <c r="G4517" s="34"/>
      <c r="H4517" s="34"/>
      <c r="I4517" s="162"/>
      <c r="J4517" s="34"/>
      <c r="K4517" s="34"/>
      <c r="L4517" s="35"/>
      <c r="M4517" s="163"/>
      <c r="N4517" s="164"/>
      <c r="O4517" s="55"/>
      <c r="P4517" s="55"/>
      <c r="Q4517" s="55"/>
      <c r="R4517" s="55"/>
      <c r="S4517" s="55"/>
      <c r="T4517" s="56"/>
      <c r="U4517" s="34"/>
      <c r="V4517" s="34"/>
      <c r="W4517" s="34"/>
      <c r="X4517" s="34"/>
      <c r="Y4517" s="34"/>
      <c r="Z4517" s="34"/>
      <c r="AA4517" s="34"/>
      <c r="AB4517" s="34"/>
      <c r="AC4517" s="34"/>
      <c r="AD4517" s="34"/>
      <c r="AE4517" s="34"/>
      <c r="AT4517" s="19" t="s">
        <v>262</v>
      </c>
      <c r="AU4517" s="19" t="s">
        <v>82</v>
      </c>
    </row>
    <row r="4518" spans="1:65" s="13" customFormat="1" ht="11.25">
      <c r="B4518" s="167"/>
      <c r="D4518" s="160" t="s">
        <v>264</v>
      </c>
      <c r="E4518" s="168" t="s">
        <v>3</v>
      </c>
      <c r="F4518" s="169" t="s">
        <v>8469</v>
      </c>
      <c r="H4518" s="168" t="s">
        <v>3</v>
      </c>
      <c r="I4518" s="170"/>
      <c r="L4518" s="167"/>
      <c r="M4518" s="171"/>
      <c r="N4518" s="172"/>
      <c r="O4518" s="172"/>
      <c r="P4518" s="172"/>
      <c r="Q4518" s="172"/>
      <c r="R4518" s="172"/>
      <c r="S4518" s="172"/>
      <c r="T4518" s="173"/>
      <c r="AT4518" s="168" t="s">
        <v>264</v>
      </c>
      <c r="AU4518" s="168" t="s">
        <v>82</v>
      </c>
      <c r="AV4518" s="13" t="s">
        <v>80</v>
      </c>
      <c r="AW4518" s="13" t="s">
        <v>34</v>
      </c>
      <c r="AX4518" s="13" t="s">
        <v>73</v>
      </c>
      <c r="AY4518" s="168" t="s">
        <v>252</v>
      </c>
    </row>
    <row r="4519" spans="1:65" s="14" customFormat="1" ht="11.25">
      <c r="B4519" s="174"/>
      <c r="D4519" s="160" t="s">
        <v>264</v>
      </c>
      <c r="E4519" s="175" t="s">
        <v>3</v>
      </c>
      <c r="F4519" s="176" t="s">
        <v>82</v>
      </c>
      <c r="H4519" s="177">
        <v>2</v>
      </c>
      <c r="I4519" s="178"/>
      <c r="L4519" s="174"/>
      <c r="M4519" s="179"/>
      <c r="N4519" s="180"/>
      <c r="O4519" s="180"/>
      <c r="P4519" s="180"/>
      <c r="Q4519" s="180"/>
      <c r="R4519" s="180"/>
      <c r="S4519" s="180"/>
      <c r="T4519" s="181"/>
      <c r="AT4519" s="175" t="s">
        <v>264</v>
      </c>
      <c r="AU4519" s="175" t="s">
        <v>82</v>
      </c>
      <c r="AV4519" s="14" t="s">
        <v>82</v>
      </c>
      <c r="AW4519" s="14" t="s">
        <v>34</v>
      </c>
      <c r="AX4519" s="14" t="s">
        <v>73</v>
      </c>
      <c r="AY4519" s="175" t="s">
        <v>252</v>
      </c>
    </row>
    <row r="4520" spans="1:65" s="16" customFormat="1" ht="11.25">
      <c r="B4520" s="190"/>
      <c r="D4520" s="160" t="s">
        <v>264</v>
      </c>
      <c r="E4520" s="191" t="s">
        <v>3</v>
      </c>
      <c r="F4520" s="192" t="s">
        <v>354</v>
      </c>
      <c r="H4520" s="193">
        <v>2</v>
      </c>
      <c r="I4520" s="194"/>
      <c r="L4520" s="190"/>
      <c r="M4520" s="195"/>
      <c r="N4520" s="196"/>
      <c r="O4520" s="196"/>
      <c r="P4520" s="196"/>
      <c r="Q4520" s="196"/>
      <c r="R4520" s="196"/>
      <c r="S4520" s="196"/>
      <c r="T4520" s="197"/>
      <c r="AT4520" s="191" t="s">
        <v>264</v>
      </c>
      <c r="AU4520" s="191" t="s">
        <v>82</v>
      </c>
      <c r="AV4520" s="16" t="s">
        <v>95</v>
      </c>
      <c r="AW4520" s="16" t="s">
        <v>34</v>
      </c>
      <c r="AX4520" s="16" t="s">
        <v>73</v>
      </c>
      <c r="AY4520" s="191" t="s">
        <v>252</v>
      </c>
    </row>
    <row r="4521" spans="1:65" s="13" customFormat="1" ht="11.25">
      <c r="B4521" s="167"/>
      <c r="D4521" s="160" t="s">
        <v>264</v>
      </c>
      <c r="E4521" s="168" t="s">
        <v>3</v>
      </c>
      <c r="F4521" s="169" t="s">
        <v>8470</v>
      </c>
      <c r="H4521" s="168" t="s">
        <v>3</v>
      </c>
      <c r="I4521" s="170"/>
      <c r="L4521" s="167"/>
      <c r="M4521" s="171"/>
      <c r="N4521" s="172"/>
      <c r="O4521" s="172"/>
      <c r="P4521" s="172"/>
      <c r="Q4521" s="172"/>
      <c r="R4521" s="172"/>
      <c r="S4521" s="172"/>
      <c r="T4521" s="173"/>
      <c r="AT4521" s="168" t="s">
        <v>264</v>
      </c>
      <c r="AU4521" s="168" t="s">
        <v>82</v>
      </c>
      <c r="AV4521" s="13" t="s">
        <v>80</v>
      </c>
      <c r="AW4521" s="13" t="s">
        <v>34</v>
      </c>
      <c r="AX4521" s="13" t="s">
        <v>73</v>
      </c>
      <c r="AY4521" s="168" t="s">
        <v>252</v>
      </c>
    </row>
    <row r="4522" spans="1:65" s="13" customFormat="1" ht="11.25">
      <c r="B4522" s="167"/>
      <c r="D4522" s="160" t="s">
        <v>264</v>
      </c>
      <c r="E4522" s="168" t="s">
        <v>3</v>
      </c>
      <c r="F4522" s="169" t="s">
        <v>8471</v>
      </c>
      <c r="H4522" s="168" t="s">
        <v>3</v>
      </c>
      <c r="I4522" s="170"/>
      <c r="L4522" s="167"/>
      <c r="M4522" s="171"/>
      <c r="N4522" s="172"/>
      <c r="O4522" s="172"/>
      <c r="P4522" s="172"/>
      <c r="Q4522" s="172"/>
      <c r="R4522" s="172"/>
      <c r="S4522" s="172"/>
      <c r="T4522" s="173"/>
      <c r="AT4522" s="168" t="s">
        <v>264</v>
      </c>
      <c r="AU4522" s="168" t="s">
        <v>82</v>
      </c>
      <c r="AV4522" s="13" t="s">
        <v>80</v>
      </c>
      <c r="AW4522" s="13" t="s">
        <v>34</v>
      </c>
      <c r="AX4522" s="13" t="s">
        <v>73</v>
      </c>
      <c r="AY4522" s="168" t="s">
        <v>252</v>
      </c>
    </row>
    <row r="4523" spans="1:65" s="14" customFormat="1" ht="11.25">
      <c r="B4523" s="174"/>
      <c r="D4523" s="160" t="s">
        <v>264</v>
      </c>
      <c r="E4523" s="175" t="s">
        <v>3</v>
      </c>
      <c r="F4523" s="176" t="s">
        <v>6723</v>
      </c>
      <c r="H4523" s="177">
        <v>5</v>
      </c>
      <c r="I4523" s="178"/>
      <c r="L4523" s="174"/>
      <c r="M4523" s="179"/>
      <c r="N4523" s="180"/>
      <c r="O4523" s="180"/>
      <c r="P4523" s="180"/>
      <c r="Q4523" s="180"/>
      <c r="R4523" s="180"/>
      <c r="S4523" s="180"/>
      <c r="T4523" s="181"/>
      <c r="AT4523" s="175" t="s">
        <v>264</v>
      </c>
      <c r="AU4523" s="175" t="s">
        <v>82</v>
      </c>
      <c r="AV4523" s="14" t="s">
        <v>82</v>
      </c>
      <c r="AW4523" s="14" t="s">
        <v>34</v>
      </c>
      <c r="AX4523" s="14" t="s">
        <v>73</v>
      </c>
      <c r="AY4523" s="175" t="s">
        <v>252</v>
      </c>
    </row>
    <row r="4524" spans="1:65" s="14" customFormat="1" ht="11.25">
      <c r="B4524" s="174"/>
      <c r="D4524" s="160" t="s">
        <v>264</v>
      </c>
      <c r="E4524" s="175" t="s">
        <v>3</v>
      </c>
      <c r="F4524" s="176" t="s">
        <v>5091</v>
      </c>
      <c r="H4524" s="177">
        <v>0.7</v>
      </c>
      <c r="I4524" s="178"/>
      <c r="L4524" s="174"/>
      <c r="M4524" s="179"/>
      <c r="N4524" s="180"/>
      <c r="O4524" s="180"/>
      <c r="P4524" s="180"/>
      <c r="Q4524" s="180"/>
      <c r="R4524" s="180"/>
      <c r="S4524" s="180"/>
      <c r="T4524" s="181"/>
      <c r="AT4524" s="175" t="s">
        <v>264</v>
      </c>
      <c r="AU4524" s="175" t="s">
        <v>82</v>
      </c>
      <c r="AV4524" s="14" t="s">
        <v>82</v>
      </c>
      <c r="AW4524" s="14" t="s">
        <v>34</v>
      </c>
      <c r="AX4524" s="14" t="s">
        <v>73</v>
      </c>
      <c r="AY4524" s="175" t="s">
        <v>252</v>
      </c>
    </row>
    <row r="4525" spans="1:65" s="14" customFormat="1" ht="11.25">
      <c r="B4525" s="174"/>
      <c r="D4525" s="160" t="s">
        <v>264</v>
      </c>
      <c r="E4525" s="175" t="s">
        <v>3</v>
      </c>
      <c r="F4525" s="176" t="s">
        <v>6776</v>
      </c>
      <c r="H4525" s="177">
        <v>1.3</v>
      </c>
      <c r="I4525" s="178"/>
      <c r="L4525" s="174"/>
      <c r="M4525" s="179"/>
      <c r="N4525" s="180"/>
      <c r="O4525" s="180"/>
      <c r="P4525" s="180"/>
      <c r="Q4525" s="180"/>
      <c r="R4525" s="180"/>
      <c r="S4525" s="180"/>
      <c r="T4525" s="181"/>
      <c r="AT4525" s="175" t="s">
        <v>264</v>
      </c>
      <c r="AU4525" s="175" t="s">
        <v>82</v>
      </c>
      <c r="AV4525" s="14" t="s">
        <v>82</v>
      </c>
      <c r="AW4525" s="14" t="s">
        <v>34</v>
      </c>
      <c r="AX4525" s="14" t="s">
        <v>73</v>
      </c>
      <c r="AY4525" s="175" t="s">
        <v>252</v>
      </c>
    </row>
    <row r="4526" spans="1:65" s="16" customFormat="1" ht="11.25">
      <c r="B4526" s="190"/>
      <c r="D4526" s="160" t="s">
        <v>264</v>
      </c>
      <c r="E4526" s="191" t="s">
        <v>3</v>
      </c>
      <c r="F4526" s="192" t="s">
        <v>354</v>
      </c>
      <c r="H4526" s="193">
        <v>7</v>
      </c>
      <c r="I4526" s="194"/>
      <c r="L4526" s="190"/>
      <c r="M4526" s="195"/>
      <c r="N4526" s="196"/>
      <c r="O4526" s="196"/>
      <c r="P4526" s="196"/>
      <c r="Q4526" s="196"/>
      <c r="R4526" s="196"/>
      <c r="S4526" s="196"/>
      <c r="T4526" s="197"/>
      <c r="AT4526" s="191" t="s">
        <v>264</v>
      </c>
      <c r="AU4526" s="191" t="s">
        <v>82</v>
      </c>
      <c r="AV4526" s="16" t="s">
        <v>95</v>
      </c>
      <c r="AW4526" s="16" t="s">
        <v>34</v>
      </c>
      <c r="AX4526" s="16" t="s">
        <v>73</v>
      </c>
      <c r="AY4526" s="191" t="s">
        <v>252</v>
      </c>
    </row>
    <row r="4527" spans="1:65" s="13" customFormat="1" ht="11.25">
      <c r="B4527" s="167"/>
      <c r="D4527" s="160" t="s">
        <v>264</v>
      </c>
      <c r="E4527" s="168" t="s">
        <v>3</v>
      </c>
      <c r="F4527" s="169" t="s">
        <v>8472</v>
      </c>
      <c r="H4527" s="168" t="s">
        <v>3</v>
      </c>
      <c r="I4527" s="170"/>
      <c r="L4527" s="167"/>
      <c r="M4527" s="171"/>
      <c r="N4527" s="172"/>
      <c r="O4527" s="172"/>
      <c r="P4527" s="172"/>
      <c r="Q4527" s="172"/>
      <c r="R4527" s="172"/>
      <c r="S4527" s="172"/>
      <c r="T4527" s="173"/>
      <c r="AT4527" s="168" t="s">
        <v>264</v>
      </c>
      <c r="AU4527" s="168" t="s">
        <v>82</v>
      </c>
      <c r="AV4527" s="13" t="s">
        <v>80</v>
      </c>
      <c r="AW4527" s="13" t="s">
        <v>34</v>
      </c>
      <c r="AX4527" s="13" t="s">
        <v>73</v>
      </c>
      <c r="AY4527" s="168" t="s">
        <v>252</v>
      </c>
    </row>
    <row r="4528" spans="1:65" s="14" customFormat="1" ht="11.25">
      <c r="B4528" s="174"/>
      <c r="D4528" s="160" t="s">
        <v>264</v>
      </c>
      <c r="E4528" s="175" t="s">
        <v>3</v>
      </c>
      <c r="F4528" s="176" t="s">
        <v>8473</v>
      </c>
      <c r="H4528" s="177">
        <v>12.3</v>
      </c>
      <c r="I4528" s="178"/>
      <c r="L4528" s="174"/>
      <c r="M4528" s="179"/>
      <c r="N4528" s="180"/>
      <c r="O4528" s="180"/>
      <c r="P4528" s="180"/>
      <c r="Q4528" s="180"/>
      <c r="R4528" s="180"/>
      <c r="S4528" s="180"/>
      <c r="T4528" s="181"/>
      <c r="AT4528" s="175" t="s">
        <v>264</v>
      </c>
      <c r="AU4528" s="175" t="s">
        <v>82</v>
      </c>
      <c r="AV4528" s="14" t="s">
        <v>82</v>
      </c>
      <c r="AW4528" s="14" t="s">
        <v>34</v>
      </c>
      <c r="AX4528" s="14" t="s">
        <v>73</v>
      </c>
      <c r="AY4528" s="175" t="s">
        <v>252</v>
      </c>
    </row>
    <row r="4529" spans="1:65" s="14" customFormat="1" ht="11.25">
      <c r="B4529" s="174"/>
      <c r="D4529" s="160" t="s">
        <v>264</v>
      </c>
      <c r="E4529" s="175" t="s">
        <v>3</v>
      </c>
      <c r="F4529" s="176" t="s">
        <v>8473</v>
      </c>
      <c r="H4529" s="177">
        <v>12.3</v>
      </c>
      <c r="I4529" s="178"/>
      <c r="L4529" s="174"/>
      <c r="M4529" s="179"/>
      <c r="N4529" s="180"/>
      <c r="O4529" s="180"/>
      <c r="P4529" s="180"/>
      <c r="Q4529" s="180"/>
      <c r="R4529" s="180"/>
      <c r="S4529" s="180"/>
      <c r="T4529" s="181"/>
      <c r="AT4529" s="175" t="s">
        <v>264</v>
      </c>
      <c r="AU4529" s="175" t="s">
        <v>82</v>
      </c>
      <c r="AV4529" s="14" t="s">
        <v>82</v>
      </c>
      <c r="AW4529" s="14" t="s">
        <v>34</v>
      </c>
      <c r="AX4529" s="14" t="s">
        <v>73</v>
      </c>
      <c r="AY4529" s="175" t="s">
        <v>252</v>
      </c>
    </row>
    <row r="4530" spans="1:65" s="13" customFormat="1" ht="11.25">
      <c r="B4530" s="167"/>
      <c r="D4530" s="160" t="s">
        <v>264</v>
      </c>
      <c r="E4530" s="168" t="s">
        <v>3</v>
      </c>
      <c r="F4530" s="169" t="s">
        <v>8474</v>
      </c>
      <c r="H4530" s="168" t="s">
        <v>3</v>
      </c>
      <c r="I4530" s="170"/>
      <c r="L4530" s="167"/>
      <c r="M4530" s="171"/>
      <c r="N4530" s="172"/>
      <c r="O4530" s="172"/>
      <c r="P4530" s="172"/>
      <c r="Q4530" s="172"/>
      <c r="R4530" s="172"/>
      <c r="S4530" s="172"/>
      <c r="T4530" s="173"/>
      <c r="AT4530" s="168" t="s">
        <v>264</v>
      </c>
      <c r="AU4530" s="168" t="s">
        <v>82</v>
      </c>
      <c r="AV4530" s="13" t="s">
        <v>80</v>
      </c>
      <c r="AW4530" s="13" t="s">
        <v>34</v>
      </c>
      <c r="AX4530" s="13" t="s">
        <v>73</v>
      </c>
      <c r="AY4530" s="168" t="s">
        <v>252</v>
      </c>
    </row>
    <row r="4531" spans="1:65" s="14" customFormat="1" ht="11.25">
      <c r="B4531" s="174"/>
      <c r="D4531" s="160" t="s">
        <v>264</v>
      </c>
      <c r="E4531" s="175" t="s">
        <v>3</v>
      </c>
      <c r="F4531" s="176" t="s">
        <v>82</v>
      </c>
      <c r="H4531" s="177">
        <v>2</v>
      </c>
      <c r="I4531" s="178"/>
      <c r="L4531" s="174"/>
      <c r="M4531" s="179"/>
      <c r="N4531" s="180"/>
      <c r="O4531" s="180"/>
      <c r="P4531" s="180"/>
      <c r="Q4531" s="180"/>
      <c r="R4531" s="180"/>
      <c r="S4531" s="180"/>
      <c r="T4531" s="181"/>
      <c r="AT4531" s="175" t="s">
        <v>264</v>
      </c>
      <c r="AU4531" s="175" t="s">
        <v>82</v>
      </c>
      <c r="AV4531" s="14" t="s">
        <v>82</v>
      </c>
      <c r="AW4531" s="14" t="s">
        <v>34</v>
      </c>
      <c r="AX4531" s="14" t="s">
        <v>73</v>
      </c>
      <c r="AY4531" s="175" t="s">
        <v>252</v>
      </c>
    </row>
    <row r="4532" spans="1:65" s="16" customFormat="1" ht="11.25">
      <c r="B4532" s="190"/>
      <c r="D4532" s="160" t="s">
        <v>264</v>
      </c>
      <c r="E4532" s="191" t="s">
        <v>3</v>
      </c>
      <c r="F4532" s="192" t="s">
        <v>354</v>
      </c>
      <c r="H4532" s="193">
        <v>26.6</v>
      </c>
      <c r="I4532" s="194"/>
      <c r="L4532" s="190"/>
      <c r="M4532" s="195"/>
      <c r="N4532" s="196"/>
      <c r="O4532" s="196"/>
      <c r="P4532" s="196"/>
      <c r="Q4532" s="196"/>
      <c r="R4532" s="196"/>
      <c r="S4532" s="196"/>
      <c r="T4532" s="197"/>
      <c r="AT4532" s="191" t="s">
        <v>264</v>
      </c>
      <c r="AU4532" s="191" t="s">
        <v>82</v>
      </c>
      <c r="AV4532" s="16" t="s">
        <v>95</v>
      </c>
      <c r="AW4532" s="16" t="s">
        <v>34</v>
      </c>
      <c r="AX4532" s="16" t="s">
        <v>73</v>
      </c>
      <c r="AY4532" s="191" t="s">
        <v>252</v>
      </c>
    </row>
    <row r="4533" spans="1:65" s="13" customFormat="1" ht="11.25">
      <c r="B4533" s="167"/>
      <c r="D4533" s="160" t="s">
        <v>264</v>
      </c>
      <c r="E4533" s="168" t="s">
        <v>3</v>
      </c>
      <c r="F4533" s="169" t="s">
        <v>8475</v>
      </c>
      <c r="H4533" s="168" t="s">
        <v>3</v>
      </c>
      <c r="I4533" s="170"/>
      <c r="L4533" s="167"/>
      <c r="M4533" s="171"/>
      <c r="N4533" s="172"/>
      <c r="O4533" s="172"/>
      <c r="P4533" s="172"/>
      <c r="Q4533" s="172"/>
      <c r="R4533" s="172"/>
      <c r="S4533" s="172"/>
      <c r="T4533" s="173"/>
      <c r="AT4533" s="168" t="s">
        <v>264</v>
      </c>
      <c r="AU4533" s="168" t="s">
        <v>82</v>
      </c>
      <c r="AV4533" s="13" t="s">
        <v>80</v>
      </c>
      <c r="AW4533" s="13" t="s">
        <v>34</v>
      </c>
      <c r="AX4533" s="13" t="s">
        <v>73</v>
      </c>
      <c r="AY4533" s="168" t="s">
        <v>252</v>
      </c>
    </row>
    <row r="4534" spans="1:65" s="13" customFormat="1" ht="11.25">
      <c r="B4534" s="167"/>
      <c r="D4534" s="160" t="s">
        <v>264</v>
      </c>
      <c r="E4534" s="168" t="s">
        <v>3</v>
      </c>
      <c r="F4534" s="169" t="s">
        <v>8474</v>
      </c>
      <c r="H4534" s="168" t="s">
        <v>3</v>
      </c>
      <c r="I4534" s="170"/>
      <c r="L4534" s="167"/>
      <c r="M4534" s="171"/>
      <c r="N4534" s="172"/>
      <c r="O4534" s="172"/>
      <c r="P4534" s="172"/>
      <c r="Q4534" s="172"/>
      <c r="R4534" s="172"/>
      <c r="S4534" s="172"/>
      <c r="T4534" s="173"/>
      <c r="AT4534" s="168" t="s">
        <v>264</v>
      </c>
      <c r="AU4534" s="168" t="s">
        <v>82</v>
      </c>
      <c r="AV4534" s="13" t="s">
        <v>80</v>
      </c>
      <c r="AW4534" s="13" t="s">
        <v>34</v>
      </c>
      <c r="AX4534" s="13" t="s">
        <v>73</v>
      </c>
      <c r="AY4534" s="168" t="s">
        <v>252</v>
      </c>
    </row>
    <row r="4535" spans="1:65" s="14" customFormat="1" ht="11.25">
      <c r="B4535" s="174"/>
      <c r="D4535" s="160" t="s">
        <v>264</v>
      </c>
      <c r="E4535" s="175" t="s">
        <v>3</v>
      </c>
      <c r="F4535" s="176" t="s">
        <v>80</v>
      </c>
      <c r="H4535" s="177">
        <v>1</v>
      </c>
      <c r="I4535" s="178"/>
      <c r="L4535" s="174"/>
      <c r="M4535" s="179"/>
      <c r="N4535" s="180"/>
      <c r="O4535" s="180"/>
      <c r="P4535" s="180"/>
      <c r="Q4535" s="180"/>
      <c r="R4535" s="180"/>
      <c r="S4535" s="180"/>
      <c r="T4535" s="181"/>
      <c r="AT4535" s="175" t="s">
        <v>264</v>
      </c>
      <c r="AU4535" s="175" t="s">
        <v>82</v>
      </c>
      <c r="AV4535" s="14" t="s">
        <v>82</v>
      </c>
      <c r="AW4535" s="14" t="s">
        <v>34</v>
      </c>
      <c r="AX4535" s="14" t="s">
        <v>73</v>
      </c>
      <c r="AY4535" s="175" t="s">
        <v>252</v>
      </c>
    </row>
    <row r="4536" spans="1:65" s="13" customFormat="1" ht="11.25">
      <c r="B4536" s="167"/>
      <c r="D4536" s="160" t="s">
        <v>264</v>
      </c>
      <c r="E4536" s="168" t="s">
        <v>3</v>
      </c>
      <c r="F4536" s="169" t="s">
        <v>8476</v>
      </c>
      <c r="H4536" s="168" t="s">
        <v>3</v>
      </c>
      <c r="I4536" s="170"/>
      <c r="L4536" s="167"/>
      <c r="M4536" s="171"/>
      <c r="N4536" s="172"/>
      <c r="O4536" s="172"/>
      <c r="P4536" s="172"/>
      <c r="Q4536" s="172"/>
      <c r="R4536" s="172"/>
      <c r="S4536" s="172"/>
      <c r="T4536" s="173"/>
      <c r="AT4536" s="168" t="s">
        <v>264</v>
      </c>
      <c r="AU4536" s="168" t="s">
        <v>82</v>
      </c>
      <c r="AV4536" s="13" t="s">
        <v>80</v>
      </c>
      <c r="AW4536" s="13" t="s">
        <v>34</v>
      </c>
      <c r="AX4536" s="13" t="s">
        <v>73</v>
      </c>
      <c r="AY4536" s="168" t="s">
        <v>252</v>
      </c>
    </row>
    <row r="4537" spans="1:65" s="14" customFormat="1" ht="11.25">
      <c r="B4537" s="174"/>
      <c r="D4537" s="160" t="s">
        <v>264</v>
      </c>
      <c r="E4537" s="175" t="s">
        <v>3</v>
      </c>
      <c r="F4537" s="176" t="s">
        <v>80</v>
      </c>
      <c r="H4537" s="177">
        <v>1</v>
      </c>
      <c r="I4537" s="178"/>
      <c r="L4537" s="174"/>
      <c r="M4537" s="179"/>
      <c r="N4537" s="180"/>
      <c r="O4537" s="180"/>
      <c r="P4537" s="180"/>
      <c r="Q4537" s="180"/>
      <c r="R4537" s="180"/>
      <c r="S4537" s="180"/>
      <c r="T4537" s="181"/>
      <c r="AT4537" s="175" t="s">
        <v>264</v>
      </c>
      <c r="AU4537" s="175" t="s">
        <v>82</v>
      </c>
      <c r="AV4537" s="14" t="s">
        <v>82</v>
      </c>
      <c r="AW4537" s="14" t="s">
        <v>34</v>
      </c>
      <c r="AX4537" s="14" t="s">
        <v>73</v>
      </c>
      <c r="AY4537" s="175" t="s">
        <v>252</v>
      </c>
    </row>
    <row r="4538" spans="1:65" s="16" customFormat="1" ht="11.25">
      <c r="B4538" s="190"/>
      <c r="D4538" s="160" t="s">
        <v>264</v>
      </c>
      <c r="E4538" s="191" t="s">
        <v>3</v>
      </c>
      <c r="F4538" s="192" t="s">
        <v>354</v>
      </c>
      <c r="H4538" s="193">
        <v>2</v>
      </c>
      <c r="I4538" s="194"/>
      <c r="L4538" s="190"/>
      <c r="M4538" s="195"/>
      <c r="N4538" s="196"/>
      <c r="O4538" s="196"/>
      <c r="P4538" s="196"/>
      <c r="Q4538" s="196"/>
      <c r="R4538" s="196"/>
      <c r="S4538" s="196"/>
      <c r="T4538" s="197"/>
      <c r="AT4538" s="191" t="s">
        <v>264</v>
      </c>
      <c r="AU4538" s="191" t="s">
        <v>82</v>
      </c>
      <c r="AV4538" s="16" t="s">
        <v>95</v>
      </c>
      <c r="AW4538" s="16" t="s">
        <v>34</v>
      </c>
      <c r="AX4538" s="16" t="s">
        <v>73</v>
      </c>
      <c r="AY4538" s="191" t="s">
        <v>252</v>
      </c>
    </row>
    <row r="4539" spans="1:65" s="15" customFormat="1" ht="11.25">
      <c r="B4539" s="182"/>
      <c r="D4539" s="160" t="s">
        <v>264</v>
      </c>
      <c r="E4539" s="183" t="s">
        <v>3</v>
      </c>
      <c r="F4539" s="184" t="s">
        <v>269</v>
      </c>
      <c r="H4539" s="185">
        <v>37.6</v>
      </c>
      <c r="I4539" s="186"/>
      <c r="L4539" s="182"/>
      <c r="M4539" s="187"/>
      <c r="N4539" s="188"/>
      <c r="O4539" s="188"/>
      <c r="P4539" s="188"/>
      <c r="Q4539" s="188"/>
      <c r="R4539" s="188"/>
      <c r="S4539" s="188"/>
      <c r="T4539" s="189"/>
      <c r="AT4539" s="183" t="s">
        <v>264</v>
      </c>
      <c r="AU4539" s="183" t="s">
        <v>82</v>
      </c>
      <c r="AV4539" s="15" t="s">
        <v>258</v>
      </c>
      <c r="AW4539" s="15" t="s">
        <v>34</v>
      </c>
      <c r="AX4539" s="15" t="s">
        <v>80</v>
      </c>
      <c r="AY4539" s="183" t="s">
        <v>252</v>
      </c>
    </row>
    <row r="4540" spans="1:65" s="2" customFormat="1" ht="21.75" customHeight="1">
      <c r="A4540" s="34"/>
      <c r="B4540" s="145"/>
      <c r="C4540" s="198" t="s">
        <v>1971</v>
      </c>
      <c r="D4540" s="198" t="s">
        <v>361</v>
      </c>
      <c r="E4540" s="199" t="s">
        <v>8477</v>
      </c>
      <c r="F4540" s="200" t="s">
        <v>8478</v>
      </c>
      <c r="G4540" s="201" t="s">
        <v>331</v>
      </c>
      <c r="H4540" s="202">
        <v>2</v>
      </c>
      <c r="I4540" s="203"/>
      <c r="J4540" s="204">
        <f>ROUND(I4540*H4540,2)</f>
        <v>0</v>
      </c>
      <c r="K4540" s="205"/>
      <c r="L4540" s="206"/>
      <c r="M4540" s="207" t="s">
        <v>3</v>
      </c>
      <c r="N4540" s="208" t="s">
        <v>44</v>
      </c>
      <c r="O4540" s="55"/>
      <c r="P4540" s="156">
        <f>O4540*H4540</f>
        <v>0</v>
      </c>
      <c r="Q4540" s="156">
        <v>0</v>
      </c>
      <c r="R4540" s="156">
        <f>Q4540*H4540</f>
        <v>0</v>
      </c>
      <c r="S4540" s="156">
        <v>0</v>
      </c>
      <c r="T4540" s="157">
        <f>S4540*H4540</f>
        <v>0</v>
      </c>
      <c r="U4540" s="34"/>
      <c r="V4540" s="34"/>
      <c r="W4540" s="34"/>
      <c r="X4540" s="34"/>
      <c r="Y4540" s="34"/>
      <c r="Z4540" s="34"/>
      <c r="AA4540" s="34"/>
      <c r="AB4540" s="34"/>
      <c r="AC4540" s="34"/>
      <c r="AD4540" s="34"/>
      <c r="AE4540" s="34"/>
      <c r="AR4540" s="158" t="s">
        <v>572</v>
      </c>
      <c r="AT4540" s="158" t="s">
        <v>361</v>
      </c>
      <c r="AU4540" s="158" t="s">
        <v>82</v>
      </c>
      <c r="AY4540" s="19" t="s">
        <v>252</v>
      </c>
      <c r="BE4540" s="159">
        <f>IF(N4540="základní",J4540,0)</f>
        <v>0</v>
      </c>
      <c r="BF4540" s="159">
        <f>IF(N4540="snížená",J4540,0)</f>
        <v>0</v>
      </c>
      <c r="BG4540" s="159">
        <f>IF(N4540="zákl. přenesená",J4540,0)</f>
        <v>0</v>
      </c>
      <c r="BH4540" s="159">
        <f>IF(N4540="sníž. přenesená",J4540,0)</f>
        <v>0</v>
      </c>
      <c r="BI4540" s="159">
        <f>IF(N4540="nulová",J4540,0)</f>
        <v>0</v>
      </c>
      <c r="BJ4540" s="19" t="s">
        <v>80</v>
      </c>
      <c r="BK4540" s="159">
        <f>ROUND(I4540*H4540,2)</f>
        <v>0</v>
      </c>
      <c r="BL4540" s="19" t="s">
        <v>406</v>
      </c>
      <c r="BM4540" s="158" t="s">
        <v>8479</v>
      </c>
    </row>
    <row r="4541" spans="1:65" s="2" customFormat="1" ht="11.25">
      <c r="A4541" s="34"/>
      <c r="B4541" s="35"/>
      <c r="C4541" s="34"/>
      <c r="D4541" s="160" t="s">
        <v>260</v>
      </c>
      <c r="E4541" s="34"/>
      <c r="F4541" s="161" t="s">
        <v>8478</v>
      </c>
      <c r="G4541" s="34"/>
      <c r="H4541" s="34"/>
      <c r="I4541" s="162"/>
      <c r="J4541" s="34"/>
      <c r="K4541" s="34"/>
      <c r="L4541" s="35"/>
      <c r="M4541" s="163"/>
      <c r="N4541" s="164"/>
      <c r="O4541" s="55"/>
      <c r="P4541" s="55"/>
      <c r="Q4541" s="55"/>
      <c r="R4541" s="55"/>
      <c r="S4541" s="55"/>
      <c r="T4541" s="56"/>
      <c r="U4541" s="34"/>
      <c r="V4541" s="34"/>
      <c r="W4541" s="34"/>
      <c r="X4541" s="34"/>
      <c r="Y4541" s="34"/>
      <c r="Z4541" s="34"/>
      <c r="AA4541" s="34"/>
      <c r="AB4541" s="34"/>
      <c r="AC4541" s="34"/>
      <c r="AD4541" s="34"/>
      <c r="AE4541" s="34"/>
      <c r="AT4541" s="19" t="s">
        <v>260</v>
      </c>
      <c r="AU4541" s="19" t="s">
        <v>82</v>
      </c>
    </row>
    <row r="4542" spans="1:65" s="2" customFormat="1" ht="24.2" customHeight="1">
      <c r="A4542" s="34"/>
      <c r="B4542" s="145"/>
      <c r="C4542" s="198" t="s">
        <v>1979</v>
      </c>
      <c r="D4542" s="198" t="s">
        <v>361</v>
      </c>
      <c r="E4542" s="199" t="s">
        <v>8480</v>
      </c>
      <c r="F4542" s="200" t="s">
        <v>8481</v>
      </c>
      <c r="G4542" s="201" t="s">
        <v>331</v>
      </c>
      <c r="H4542" s="202">
        <v>7</v>
      </c>
      <c r="I4542" s="203"/>
      <c r="J4542" s="204">
        <f>ROUND(I4542*H4542,2)</f>
        <v>0</v>
      </c>
      <c r="K4542" s="205"/>
      <c r="L4542" s="206"/>
      <c r="M4542" s="207" t="s">
        <v>3</v>
      </c>
      <c r="N4542" s="208" t="s">
        <v>44</v>
      </c>
      <c r="O4542" s="55"/>
      <c r="P4542" s="156">
        <f>O4542*H4542</f>
        <v>0</v>
      </c>
      <c r="Q4542" s="156">
        <v>0</v>
      </c>
      <c r="R4542" s="156">
        <f>Q4542*H4542</f>
        <v>0</v>
      </c>
      <c r="S4542" s="156">
        <v>0</v>
      </c>
      <c r="T4542" s="157">
        <f>S4542*H4542</f>
        <v>0</v>
      </c>
      <c r="U4542" s="34"/>
      <c r="V4542" s="34"/>
      <c r="W4542" s="34"/>
      <c r="X4542" s="34"/>
      <c r="Y4542" s="34"/>
      <c r="Z4542" s="34"/>
      <c r="AA4542" s="34"/>
      <c r="AB4542" s="34"/>
      <c r="AC4542" s="34"/>
      <c r="AD4542" s="34"/>
      <c r="AE4542" s="34"/>
      <c r="AR4542" s="158" t="s">
        <v>572</v>
      </c>
      <c r="AT4542" s="158" t="s">
        <v>361</v>
      </c>
      <c r="AU4542" s="158" t="s">
        <v>82</v>
      </c>
      <c r="AY4542" s="19" t="s">
        <v>252</v>
      </c>
      <c r="BE4542" s="159">
        <f>IF(N4542="základní",J4542,0)</f>
        <v>0</v>
      </c>
      <c r="BF4542" s="159">
        <f>IF(N4542="snížená",J4542,0)</f>
        <v>0</v>
      </c>
      <c r="BG4542" s="159">
        <f>IF(N4542="zákl. přenesená",J4542,0)</f>
        <v>0</v>
      </c>
      <c r="BH4542" s="159">
        <f>IF(N4542="sníž. přenesená",J4542,0)</f>
        <v>0</v>
      </c>
      <c r="BI4542" s="159">
        <f>IF(N4542="nulová",J4542,0)</f>
        <v>0</v>
      </c>
      <c r="BJ4542" s="19" t="s">
        <v>80</v>
      </c>
      <c r="BK4542" s="159">
        <f>ROUND(I4542*H4542,2)</f>
        <v>0</v>
      </c>
      <c r="BL4542" s="19" t="s">
        <v>406</v>
      </c>
      <c r="BM4542" s="158" t="s">
        <v>8482</v>
      </c>
    </row>
    <row r="4543" spans="1:65" s="2" customFormat="1" ht="19.5">
      <c r="A4543" s="34"/>
      <c r="B4543" s="35"/>
      <c r="C4543" s="34"/>
      <c r="D4543" s="160" t="s">
        <v>260</v>
      </c>
      <c r="E4543" s="34"/>
      <c r="F4543" s="161" t="s">
        <v>8481</v>
      </c>
      <c r="G4543" s="34"/>
      <c r="H4543" s="34"/>
      <c r="I4543" s="162"/>
      <c r="J4543" s="34"/>
      <c r="K4543" s="34"/>
      <c r="L4543" s="35"/>
      <c r="M4543" s="163"/>
      <c r="N4543" s="164"/>
      <c r="O4543" s="55"/>
      <c r="P4543" s="55"/>
      <c r="Q4543" s="55"/>
      <c r="R4543" s="55"/>
      <c r="S4543" s="55"/>
      <c r="T4543" s="56"/>
      <c r="U4543" s="34"/>
      <c r="V4543" s="34"/>
      <c r="W4543" s="34"/>
      <c r="X4543" s="34"/>
      <c r="Y4543" s="34"/>
      <c r="Z4543" s="34"/>
      <c r="AA4543" s="34"/>
      <c r="AB4543" s="34"/>
      <c r="AC4543" s="34"/>
      <c r="AD4543" s="34"/>
      <c r="AE4543" s="34"/>
      <c r="AT4543" s="19" t="s">
        <v>260</v>
      </c>
      <c r="AU4543" s="19" t="s">
        <v>82</v>
      </c>
    </row>
    <row r="4544" spans="1:65" s="2" customFormat="1" ht="24.2" customHeight="1">
      <c r="A4544" s="34"/>
      <c r="B4544" s="145"/>
      <c r="C4544" s="198" t="s">
        <v>1987</v>
      </c>
      <c r="D4544" s="198" t="s">
        <v>361</v>
      </c>
      <c r="E4544" s="199" t="s">
        <v>8483</v>
      </c>
      <c r="F4544" s="200" t="s">
        <v>8484</v>
      </c>
      <c r="G4544" s="201" t="s">
        <v>331</v>
      </c>
      <c r="H4544" s="202">
        <v>29.26</v>
      </c>
      <c r="I4544" s="203"/>
      <c r="J4544" s="204">
        <f>ROUND(I4544*H4544,2)</f>
        <v>0</v>
      </c>
      <c r="K4544" s="205"/>
      <c r="L4544" s="206"/>
      <c r="M4544" s="207" t="s">
        <v>3</v>
      </c>
      <c r="N4544" s="208" t="s">
        <v>44</v>
      </c>
      <c r="O4544" s="55"/>
      <c r="P4544" s="156">
        <f>O4544*H4544</f>
        <v>0</v>
      </c>
      <c r="Q4544" s="156">
        <v>0</v>
      </c>
      <c r="R4544" s="156">
        <f>Q4544*H4544</f>
        <v>0</v>
      </c>
      <c r="S4544" s="156">
        <v>0</v>
      </c>
      <c r="T4544" s="157">
        <f>S4544*H4544</f>
        <v>0</v>
      </c>
      <c r="U4544" s="34"/>
      <c r="V4544" s="34"/>
      <c r="W4544" s="34"/>
      <c r="X4544" s="34"/>
      <c r="Y4544" s="34"/>
      <c r="Z4544" s="34"/>
      <c r="AA4544" s="34"/>
      <c r="AB4544" s="34"/>
      <c r="AC4544" s="34"/>
      <c r="AD4544" s="34"/>
      <c r="AE4544" s="34"/>
      <c r="AR4544" s="158" t="s">
        <v>572</v>
      </c>
      <c r="AT4544" s="158" t="s">
        <v>361</v>
      </c>
      <c r="AU4544" s="158" t="s">
        <v>82</v>
      </c>
      <c r="AY4544" s="19" t="s">
        <v>252</v>
      </c>
      <c r="BE4544" s="159">
        <f>IF(N4544="základní",J4544,0)</f>
        <v>0</v>
      </c>
      <c r="BF4544" s="159">
        <f>IF(N4544="snížená",J4544,0)</f>
        <v>0</v>
      </c>
      <c r="BG4544" s="159">
        <f>IF(N4544="zákl. přenesená",J4544,0)</f>
        <v>0</v>
      </c>
      <c r="BH4544" s="159">
        <f>IF(N4544="sníž. přenesená",J4544,0)</f>
        <v>0</v>
      </c>
      <c r="BI4544" s="159">
        <f>IF(N4544="nulová",J4544,0)</f>
        <v>0</v>
      </c>
      <c r="BJ4544" s="19" t="s">
        <v>80</v>
      </c>
      <c r="BK4544" s="159">
        <f>ROUND(I4544*H4544,2)</f>
        <v>0</v>
      </c>
      <c r="BL4544" s="19" t="s">
        <v>406</v>
      </c>
      <c r="BM4544" s="158" t="s">
        <v>8485</v>
      </c>
    </row>
    <row r="4545" spans="1:65" s="2" customFormat="1" ht="19.5">
      <c r="A4545" s="34"/>
      <c r="B4545" s="35"/>
      <c r="C4545" s="34"/>
      <c r="D4545" s="160" t="s">
        <v>260</v>
      </c>
      <c r="E4545" s="34"/>
      <c r="F4545" s="161" t="s">
        <v>8484</v>
      </c>
      <c r="G4545" s="34"/>
      <c r="H4545" s="34"/>
      <c r="I4545" s="162"/>
      <c r="J4545" s="34"/>
      <c r="K4545" s="34"/>
      <c r="L4545" s="35"/>
      <c r="M4545" s="163"/>
      <c r="N4545" s="164"/>
      <c r="O4545" s="55"/>
      <c r="P4545" s="55"/>
      <c r="Q4545" s="55"/>
      <c r="R4545" s="55"/>
      <c r="S4545" s="55"/>
      <c r="T4545" s="56"/>
      <c r="U4545" s="34"/>
      <c r="V4545" s="34"/>
      <c r="W4545" s="34"/>
      <c r="X4545" s="34"/>
      <c r="Y4545" s="34"/>
      <c r="Z4545" s="34"/>
      <c r="AA4545" s="34"/>
      <c r="AB4545" s="34"/>
      <c r="AC4545" s="34"/>
      <c r="AD4545" s="34"/>
      <c r="AE4545" s="34"/>
      <c r="AT4545" s="19" t="s">
        <v>260</v>
      </c>
      <c r="AU4545" s="19" t="s">
        <v>82</v>
      </c>
    </row>
    <row r="4546" spans="1:65" s="14" customFormat="1" ht="11.25">
      <c r="B4546" s="174"/>
      <c r="D4546" s="160" t="s">
        <v>264</v>
      </c>
      <c r="F4546" s="176" t="s">
        <v>8486</v>
      </c>
      <c r="H4546" s="177">
        <v>29.26</v>
      </c>
      <c r="I4546" s="178"/>
      <c r="L4546" s="174"/>
      <c r="M4546" s="179"/>
      <c r="N4546" s="180"/>
      <c r="O4546" s="180"/>
      <c r="P4546" s="180"/>
      <c r="Q4546" s="180"/>
      <c r="R4546" s="180"/>
      <c r="S4546" s="180"/>
      <c r="T4546" s="181"/>
      <c r="AT4546" s="175" t="s">
        <v>264</v>
      </c>
      <c r="AU4546" s="175" t="s">
        <v>82</v>
      </c>
      <c r="AV4546" s="14" t="s">
        <v>82</v>
      </c>
      <c r="AW4546" s="14" t="s">
        <v>4</v>
      </c>
      <c r="AX4546" s="14" t="s">
        <v>80</v>
      </c>
      <c r="AY4546" s="175" t="s">
        <v>252</v>
      </c>
    </row>
    <row r="4547" spans="1:65" s="2" customFormat="1" ht="21.75" customHeight="1">
      <c r="A4547" s="34"/>
      <c r="B4547" s="145"/>
      <c r="C4547" s="198" t="s">
        <v>2003</v>
      </c>
      <c r="D4547" s="198" t="s">
        <v>361</v>
      </c>
      <c r="E4547" s="199" t="s">
        <v>8487</v>
      </c>
      <c r="F4547" s="200" t="s">
        <v>8488</v>
      </c>
      <c r="G4547" s="201" t="s">
        <v>331</v>
      </c>
      <c r="H4547" s="202">
        <v>2</v>
      </c>
      <c r="I4547" s="203"/>
      <c r="J4547" s="204">
        <f>ROUND(I4547*H4547,2)</f>
        <v>0</v>
      </c>
      <c r="K4547" s="205"/>
      <c r="L4547" s="206"/>
      <c r="M4547" s="207" t="s">
        <v>3</v>
      </c>
      <c r="N4547" s="208" t="s">
        <v>44</v>
      </c>
      <c r="O4547" s="55"/>
      <c r="P4547" s="156">
        <f>O4547*H4547</f>
        <v>0</v>
      </c>
      <c r="Q4547" s="156">
        <v>0</v>
      </c>
      <c r="R4547" s="156">
        <f>Q4547*H4547</f>
        <v>0</v>
      </c>
      <c r="S4547" s="156">
        <v>0</v>
      </c>
      <c r="T4547" s="157">
        <f>S4547*H4547</f>
        <v>0</v>
      </c>
      <c r="U4547" s="34"/>
      <c r="V4547" s="34"/>
      <c r="W4547" s="34"/>
      <c r="X4547" s="34"/>
      <c r="Y4547" s="34"/>
      <c r="Z4547" s="34"/>
      <c r="AA4547" s="34"/>
      <c r="AB4547" s="34"/>
      <c r="AC4547" s="34"/>
      <c r="AD4547" s="34"/>
      <c r="AE4547" s="34"/>
      <c r="AR4547" s="158" t="s">
        <v>572</v>
      </c>
      <c r="AT4547" s="158" t="s">
        <v>361</v>
      </c>
      <c r="AU4547" s="158" t="s">
        <v>82</v>
      </c>
      <c r="AY4547" s="19" t="s">
        <v>252</v>
      </c>
      <c r="BE4547" s="159">
        <f>IF(N4547="základní",J4547,0)</f>
        <v>0</v>
      </c>
      <c r="BF4547" s="159">
        <f>IF(N4547="snížená",J4547,0)</f>
        <v>0</v>
      </c>
      <c r="BG4547" s="159">
        <f>IF(N4547="zákl. přenesená",J4547,0)</f>
        <v>0</v>
      </c>
      <c r="BH4547" s="159">
        <f>IF(N4547="sníž. přenesená",J4547,0)</f>
        <v>0</v>
      </c>
      <c r="BI4547" s="159">
        <f>IF(N4547="nulová",J4547,0)</f>
        <v>0</v>
      </c>
      <c r="BJ4547" s="19" t="s">
        <v>80</v>
      </c>
      <c r="BK4547" s="159">
        <f>ROUND(I4547*H4547,2)</f>
        <v>0</v>
      </c>
      <c r="BL4547" s="19" t="s">
        <v>406</v>
      </c>
      <c r="BM4547" s="158" t="s">
        <v>8489</v>
      </c>
    </row>
    <row r="4548" spans="1:65" s="2" customFormat="1" ht="11.25">
      <c r="A4548" s="34"/>
      <c r="B4548" s="35"/>
      <c r="C4548" s="34"/>
      <c r="D4548" s="160" t="s">
        <v>260</v>
      </c>
      <c r="E4548" s="34"/>
      <c r="F4548" s="161" t="s">
        <v>8488</v>
      </c>
      <c r="G4548" s="34"/>
      <c r="H4548" s="34"/>
      <c r="I4548" s="162"/>
      <c r="J4548" s="34"/>
      <c r="K4548" s="34"/>
      <c r="L4548" s="35"/>
      <c r="M4548" s="163"/>
      <c r="N4548" s="164"/>
      <c r="O4548" s="55"/>
      <c r="P4548" s="55"/>
      <c r="Q4548" s="55"/>
      <c r="R4548" s="55"/>
      <c r="S4548" s="55"/>
      <c r="T4548" s="56"/>
      <c r="U4548" s="34"/>
      <c r="V4548" s="34"/>
      <c r="W4548" s="34"/>
      <c r="X4548" s="34"/>
      <c r="Y4548" s="34"/>
      <c r="Z4548" s="34"/>
      <c r="AA4548" s="34"/>
      <c r="AB4548" s="34"/>
      <c r="AC4548" s="34"/>
      <c r="AD4548" s="34"/>
      <c r="AE4548" s="34"/>
      <c r="AT4548" s="19" t="s">
        <v>260</v>
      </c>
      <c r="AU4548" s="19" t="s">
        <v>82</v>
      </c>
    </row>
    <row r="4549" spans="1:65" s="2" customFormat="1" ht="16.5" customHeight="1">
      <c r="A4549" s="34"/>
      <c r="B4549" s="145"/>
      <c r="C4549" s="146" t="s">
        <v>2008</v>
      </c>
      <c r="D4549" s="146" t="s">
        <v>254</v>
      </c>
      <c r="E4549" s="147" t="s">
        <v>8490</v>
      </c>
      <c r="F4549" s="148" t="s">
        <v>8491</v>
      </c>
      <c r="G4549" s="149" t="s">
        <v>331</v>
      </c>
      <c r="H4549" s="150">
        <v>588.9</v>
      </c>
      <c r="I4549" s="151"/>
      <c r="J4549" s="152">
        <f>ROUND(I4549*H4549,2)</f>
        <v>0</v>
      </c>
      <c r="K4549" s="153"/>
      <c r="L4549" s="35"/>
      <c r="M4549" s="154" t="s">
        <v>3</v>
      </c>
      <c r="N4549" s="155" t="s">
        <v>44</v>
      </c>
      <c r="O4549" s="55"/>
      <c r="P4549" s="156">
        <f>O4549*H4549</f>
        <v>0</v>
      </c>
      <c r="Q4549" s="156">
        <v>0</v>
      </c>
      <c r="R4549" s="156">
        <f>Q4549*H4549</f>
        <v>0</v>
      </c>
      <c r="S4549" s="156">
        <v>0</v>
      </c>
      <c r="T4549" s="157">
        <f>S4549*H4549</f>
        <v>0</v>
      </c>
      <c r="U4549" s="34"/>
      <c r="V4549" s="34"/>
      <c r="W4549" s="34"/>
      <c r="X4549" s="34"/>
      <c r="Y4549" s="34"/>
      <c r="Z4549" s="34"/>
      <c r="AA4549" s="34"/>
      <c r="AB4549" s="34"/>
      <c r="AC4549" s="34"/>
      <c r="AD4549" s="34"/>
      <c r="AE4549" s="34"/>
      <c r="AR4549" s="158" t="s">
        <v>406</v>
      </c>
      <c r="AT4549" s="158" t="s">
        <v>254</v>
      </c>
      <c r="AU4549" s="158" t="s">
        <v>82</v>
      </c>
      <c r="AY4549" s="19" t="s">
        <v>252</v>
      </c>
      <c r="BE4549" s="159">
        <f>IF(N4549="základní",J4549,0)</f>
        <v>0</v>
      </c>
      <c r="BF4549" s="159">
        <f>IF(N4549="snížená",J4549,0)</f>
        <v>0</v>
      </c>
      <c r="BG4549" s="159">
        <f>IF(N4549="zákl. přenesená",J4549,0)</f>
        <v>0</v>
      </c>
      <c r="BH4549" s="159">
        <f>IF(N4549="sníž. přenesená",J4549,0)</f>
        <v>0</v>
      </c>
      <c r="BI4549" s="159">
        <f>IF(N4549="nulová",J4549,0)</f>
        <v>0</v>
      </c>
      <c r="BJ4549" s="19" t="s">
        <v>80</v>
      </c>
      <c r="BK4549" s="159">
        <f>ROUND(I4549*H4549,2)</f>
        <v>0</v>
      </c>
      <c r="BL4549" s="19" t="s">
        <v>406</v>
      </c>
      <c r="BM4549" s="158" t="s">
        <v>8492</v>
      </c>
    </row>
    <row r="4550" spans="1:65" s="2" customFormat="1" ht="11.25">
      <c r="A4550" s="34"/>
      <c r="B4550" s="35"/>
      <c r="C4550" s="34"/>
      <c r="D4550" s="160" t="s">
        <v>260</v>
      </c>
      <c r="E4550" s="34"/>
      <c r="F4550" s="161" t="s">
        <v>8493</v>
      </c>
      <c r="G4550" s="34"/>
      <c r="H4550" s="34"/>
      <c r="I4550" s="162"/>
      <c r="J4550" s="34"/>
      <c r="K4550" s="34"/>
      <c r="L4550" s="35"/>
      <c r="M4550" s="163"/>
      <c r="N4550" s="164"/>
      <c r="O4550" s="55"/>
      <c r="P4550" s="55"/>
      <c r="Q4550" s="55"/>
      <c r="R4550" s="55"/>
      <c r="S4550" s="55"/>
      <c r="T4550" s="56"/>
      <c r="U4550" s="34"/>
      <c r="V4550" s="34"/>
      <c r="W4550" s="34"/>
      <c r="X4550" s="34"/>
      <c r="Y4550" s="34"/>
      <c r="Z4550" s="34"/>
      <c r="AA4550" s="34"/>
      <c r="AB4550" s="34"/>
      <c r="AC4550" s="34"/>
      <c r="AD4550" s="34"/>
      <c r="AE4550" s="34"/>
      <c r="AT4550" s="19" t="s">
        <v>260</v>
      </c>
      <c r="AU4550" s="19" t="s">
        <v>82</v>
      </c>
    </row>
    <row r="4551" spans="1:65" s="2" customFormat="1" ht="11.25">
      <c r="A4551" s="34"/>
      <c r="B4551" s="35"/>
      <c r="C4551" s="34"/>
      <c r="D4551" s="165" t="s">
        <v>262</v>
      </c>
      <c r="E4551" s="34"/>
      <c r="F4551" s="166" t="s">
        <v>8494</v>
      </c>
      <c r="G4551" s="34"/>
      <c r="H4551" s="34"/>
      <c r="I4551" s="162"/>
      <c r="J4551" s="34"/>
      <c r="K4551" s="34"/>
      <c r="L4551" s="35"/>
      <c r="M4551" s="163"/>
      <c r="N4551" s="164"/>
      <c r="O4551" s="55"/>
      <c r="P4551" s="55"/>
      <c r="Q4551" s="55"/>
      <c r="R4551" s="55"/>
      <c r="S4551" s="55"/>
      <c r="T4551" s="56"/>
      <c r="U4551" s="34"/>
      <c r="V4551" s="34"/>
      <c r="W4551" s="34"/>
      <c r="X4551" s="34"/>
      <c r="Y4551" s="34"/>
      <c r="Z4551" s="34"/>
      <c r="AA4551" s="34"/>
      <c r="AB4551" s="34"/>
      <c r="AC4551" s="34"/>
      <c r="AD4551" s="34"/>
      <c r="AE4551" s="34"/>
      <c r="AT4551" s="19" t="s">
        <v>262</v>
      </c>
      <c r="AU4551" s="19" t="s">
        <v>82</v>
      </c>
    </row>
    <row r="4552" spans="1:65" s="13" customFormat="1" ht="11.25">
      <c r="B4552" s="167"/>
      <c r="D4552" s="160" t="s">
        <v>264</v>
      </c>
      <c r="E4552" s="168" t="s">
        <v>3</v>
      </c>
      <c r="F4552" s="169" t="s">
        <v>8495</v>
      </c>
      <c r="H4552" s="168" t="s">
        <v>3</v>
      </c>
      <c r="I4552" s="170"/>
      <c r="L4552" s="167"/>
      <c r="M4552" s="171"/>
      <c r="N4552" s="172"/>
      <c r="O4552" s="172"/>
      <c r="P4552" s="172"/>
      <c r="Q4552" s="172"/>
      <c r="R4552" s="172"/>
      <c r="S4552" s="172"/>
      <c r="T4552" s="173"/>
      <c r="AT4552" s="168" t="s">
        <v>264</v>
      </c>
      <c r="AU4552" s="168" t="s">
        <v>82</v>
      </c>
      <c r="AV4552" s="13" t="s">
        <v>80</v>
      </c>
      <c r="AW4552" s="13" t="s">
        <v>34</v>
      </c>
      <c r="AX4552" s="13" t="s">
        <v>73</v>
      </c>
      <c r="AY4552" s="168" t="s">
        <v>252</v>
      </c>
    </row>
    <row r="4553" spans="1:65" s="13" customFormat="1" ht="11.25">
      <c r="B4553" s="167"/>
      <c r="D4553" s="160" t="s">
        <v>264</v>
      </c>
      <c r="E4553" s="168" t="s">
        <v>3</v>
      </c>
      <c r="F4553" s="169" t="s">
        <v>1540</v>
      </c>
      <c r="H4553" s="168" t="s">
        <v>3</v>
      </c>
      <c r="I4553" s="170"/>
      <c r="L4553" s="167"/>
      <c r="M4553" s="171"/>
      <c r="N4553" s="172"/>
      <c r="O4553" s="172"/>
      <c r="P4553" s="172"/>
      <c r="Q4553" s="172"/>
      <c r="R4553" s="172"/>
      <c r="S4553" s="172"/>
      <c r="T4553" s="173"/>
      <c r="AT4553" s="168" t="s">
        <v>264</v>
      </c>
      <c r="AU4553" s="168" t="s">
        <v>82</v>
      </c>
      <c r="AV4553" s="13" t="s">
        <v>80</v>
      </c>
      <c r="AW4553" s="13" t="s">
        <v>34</v>
      </c>
      <c r="AX4553" s="13" t="s">
        <v>73</v>
      </c>
      <c r="AY4553" s="168" t="s">
        <v>252</v>
      </c>
    </row>
    <row r="4554" spans="1:65" s="14" customFormat="1" ht="11.25">
      <c r="B4554" s="174"/>
      <c r="D4554" s="160" t="s">
        <v>264</v>
      </c>
      <c r="E4554" s="175" t="s">
        <v>3</v>
      </c>
      <c r="F4554" s="176" t="s">
        <v>6714</v>
      </c>
      <c r="H4554" s="177">
        <v>0.2</v>
      </c>
      <c r="I4554" s="178"/>
      <c r="L4554" s="174"/>
      <c r="M4554" s="179"/>
      <c r="N4554" s="180"/>
      <c r="O4554" s="180"/>
      <c r="P4554" s="180"/>
      <c r="Q4554" s="180"/>
      <c r="R4554" s="180"/>
      <c r="S4554" s="180"/>
      <c r="T4554" s="181"/>
      <c r="AT4554" s="175" t="s">
        <v>264</v>
      </c>
      <c r="AU4554" s="175" t="s">
        <v>82</v>
      </c>
      <c r="AV4554" s="14" t="s">
        <v>82</v>
      </c>
      <c r="AW4554" s="14" t="s">
        <v>34</v>
      </c>
      <c r="AX4554" s="14" t="s">
        <v>73</v>
      </c>
      <c r="AY4554" s="175" t="s">
        <v>252</v>
      </c>
    </row>
    <row r="4555" spans="1:65" s="14" customFormat="1" ht="11.25">
      <c r="B4555" s="174"/>
      <c r="D4555" s="160" t="s">
        <v>264</v>
      </c>
      <c r="E4555" s="175" t="s">
        <v>3</v>
      </c>
      <c r="F4555" s="176" t="s">
        <v>6707</v>
      </c>
      <c r="H4555" s="177">
        <v>0</v>
      </c>
      <c r="I4555" s="178"/>
      <c r="L4555" s="174"/>
      <c r="M4555" s="179"/>
      <c r="N4555" s="180"/>
      <c r="O4555" s="180"/>
      <c r="P4555" s="180"/>
      <c r="Q4555" s="180"/>
      <c r="R4555" s="180"/>
      <c r="S4555" s="180"/>
      <c r="T4555" s="181"/>
      <c r="AT4555" s="175" t="s">
        <v>264</v>
      </c>
      <c r="AU4555" s="175" t="s">
        <v>82</v>
      </c>
      <c r="AV4555" s="14" t="s">
        <v>82</v>
      </c>
      <c r="AW4555" s="14" t="s">
        <v>34</v>
      </c>
      <c r="AX4555" s="14" t="s">
        <v>73</v>
      </c>
      <c r="AY4555" s="175" t="s">
        <v>252</v>
      </c>
    </row>
    <row r="4556" spans="1:65" s="14" customFormat="1" ht="11.25">
      <c r="B4556" s="174"/>
      <c r="D4556" s="160" t="s">
        <v>264</v>
      </c>
      <c r="E4556" s="175" t="s">
        <v>3</v>
      </c>
      <c r="F4556" s="176" t="s">
        <v>8496</v>
      </c>
      <c r="H4556" s="177">
        <v>2.8</v>
      </c>
      <c r="I4556" s="178"/>
      <c r="L4556" s="174"/>
      <c r="M4556" s="179"/>
      <c r="N4556" s="180"/>
      <c r="O4556" s="180"/>
      <c r="P4556" s="180"/>
      <c r="Q4556" s="180"/>
      <c r="R4556" s="180"/>
      <c r="S4556" s="180"/>
      <c r="T4556" s="181"/>
      <c r="AT4556" s="175" t="s">
        <v>264</v>
      </c>
      <c r="AU4556" s="175" t="s">
        <v>82</v>
      </c>
      <c r="AV4556" s="14" t="s">
        <v>82</v>
      </c>
      <c r="AW4556" s="14" t="s">
        <v>34</v>
      </c>
      <c r="AX4556" s="14" t="s">
        <v>73</v>
      </c>
      <c r="AY4556" s="175" t="s">
        <v>252</v>
      </c>
    </row>
    <row r="4557" spans="1:65" s="14" customFormat="1" ht="11.25">
      <c r="B4557" s="174"/>
      <c r="D4557" s="160" t="s">
        <v>264</v>
      </c>
      <c r="E4557" s="175" t="s">
        <v>3</v>
      </c>
      <c r="F4557" s="176" t="s">
        <v>8497</v>
      </c>
      <c r="H4557" s="177">
        <v>13.1</v>
      </c>
      <c r="I4557" s="178"/>
      <c r="L4557" s="174"/>
      <c r="M4557" s="179"/>
      <c r="N4557" s="180"/>
      <c r="O4557" s="180"/>
      <c r="P4557" s="180"/>
      <c r="Q4557" s="180"/>
      <c r="R4557" s="180"/>
      <c r="S4557" s="180"/>
      <c r="T4557" s="181"/>
      <c r="AT4557" s="175" t="s">
        <v>264</v>
      </c>
      <c r="AU4557" s="175" t="s">
        <v>82</v>
      </c>
      <c r="AV4557" s="14" t="s">
        <v>82</v>
      </c>
      <c r="AW4557" s="14" t="s">
        <v>34</v>
      </c>
      <c r="AX4557" s="14" t="s">
        <v>73</v>
      </c>
      <c r="AY4557" s="175" t="s">
        <v>252</v>
      </c>
    </row>
    <row r="4558" spans="1:65" s="14" customFormat="1" ht="11.25">
      <c r="B4558" s="174"/>
      <c r="D4558" s="160" t="s">
        <v>264</v>
      </c>
      <c r="E4558" s="175" t="s">
        <v>3</v>
      </c>
      <c r="F4558" s="176" t="s">
        <v>6782</v>
      </c>
      <c r="H4558" s="177">
        <v>1.9</v>
      </c>
      <c r="I4558" s="178"/>
      <c r="L4558" s="174"/>
      <c r="M4558" s="179"/>
      <c r="N4558" s="180"/>
      <c r="O4558" s="180"/>
      <c r="P4558" s="180"/>
      <c r="Q4558" s="180"/>
      <c r="R4558" s="180"/>
      <c r="S4558" s="180"/>
      <c r="T4558" s="181"/>
      <c r="AT4558" s="175" t="s">
        <v>264</v>
      </c>
      <c r="AU4558" s="175" t="s">
        <v>82</v>
      </c>
      <c r="AV4558" s="14" t="s">
        <v>82</v>
      </c>
      <c r="AW4558" s="14" t="s">
        <v>34</v>
      </c>
      <c r="AX4558" s="14" t="s">
        <v>73</v>
      </c>
      <c r="AY4558" s="175" t="s">
        <v>252</v>
      </c>
    </row>
    <row r="4559" spans="1:65" s="14" customFormat="1" ht="11.25">
      <c r="B4559" s="174"/>
      <c r="D4559" s="160" t="s">
        <v>264</v>
      </c>
      <c r="E4559" s="175" t="s">
        <v>3</v>
      </c>
      <c r="F4559" s="176" t="s">
        <v>6780</v>
      </c>
      <c r="H4559" s="177">
        <v>1.2</v>
      </c>
      <c r="I4559" s="178"/>
      <c r="L4559" s="174"/>
      <c r="M4559" s="179"/>
      <c r="N4559" s="180"/>
      <c r="O4559" s="180"/>
      <c r="P4559" s="180"/>
      <c r="Q4559" s="180"/>
      <c r="R4559" s="180"/>
      <c r="S4559" s="180"/>
      <c r="T4559" s="181"/>
      <c r="AT4559" s="175" t="s">
        <v>264</v>
      </c>
      <c r="AU4559" s="175" t="s">
        <v>82</v>
      </c>
      <c r="AV4559" s="14" t="s">
        <v>82</v>
      </c>
      <c r="AW4559" s="14" t="s">
        <v>34</v>
      </c>
      <c r="AX4559" s="14" t="s">
        <v>73</v>
      </c>
      <c r="AY4559" s="175" t="s">
        <v>252</v>
      </c>
    </row>
    <row r="4560" spans="1:65" s="14" customFormat="1" ht="11.25">
      <c r="B4560" s="174"/>
      <c r="D4560" s="160" t="s">
        <v>264</v>
      </c>
      <c r="E4560" s="175" t="s">
        <v>3</v>
      </c>
      <c r="F4560" s="176" t="s">
        <v>8498</v>
      </c>
      <c r="H4560" s="177">
        <v>12.8</v>
      </c>
      <c r="I4560" s="178"/>
      <c r="L4560" s="174"/>
      <c r="M4560" s="179"/>
      <c r="N4560" s="180"/>
      <c r="O4560" s="180"/>
      <c r="P4560" s="180"/>
      <c r="Q4560" s="180"/>
      <c r="R4560" s="180"/>
      <c r="S4560" s="180"/>
      <c r="T4560" s="181"/>
      <c r="AT4560" s="175" t="s">
        <v>264</v>
      </c>
      <c r="AU4560" s="175" t="s">
        <v>82</v>
      </c>
      <c r="AV4560" s="14" t="s">
        <v>82</v>
      </c>
      <c r="AW4560" s="14" t="s">
        <v>34</v>
      </c>
      <c r="AX4560" s="14" t="s">
        <v>73</v>
      </c>
      <c r="AY4560" s="175" t="s">
        <v>252</v>
      </c>
    </row>
    <row r="4561" spans="2:51" s="14" customFormat="1" ht="11.25">
      <c r="B4561" s="174"/>
      <c r="D4561" s="160" t="s">
        <v>264</v>
      </c>
      <c r="E4561" s="175" t="s">
        <v>3</v>
      </c>
      <c r="F4561" s="176" t="s">
        <v>8499</v>
      </c>
      <c r="H4561" s="177">
        <v>9</v>
      </c>
      <c r="I4561" s="178"/>
      <c r="L4561" s="174"/>
      <c r="M4561" s="179"/>
      <c r="N4561" s="180"/>
      <c r="O4561" s="180"/>
      <c r="P4561" s="180"/>
      <c r="Q4561" s="180"/>
      <c r="R4561" s="180"/>
      <c r="S4561" s="180"/>
      <c r="T4561" s="181"/>
      <c r="AT4561" s="175" t="s">
        <v>264</v>
      </c>
      <c r="AU4561" s="175" t="s">
        <v>82</v>
      </c>
      <c r="AV4561" s="14" t="s">
        <v>82</v>
      </c>
      <c r="AW4561" s="14" t="s">
        <v>34</v>
      </c>
      <c r="AX4561" s="14" t="s">
        <v>73</v>
      </c>
      <c r="AY4561" s="175" t="s">
        <v>252</v>
      </c>
    </row>
    <row r="4562" spans="2:51" s="14" customFormat="1" ht="11.25">
      <c r="B4562" s="174"/>
      <c r="D4562" s="160" t="s">
        <v>264</v>
      </c>
      <c r="E4562" s="175" t="s">
        <v>3</v>
      </c>
      <c r="F4562" s="176" t="s">
        <v>5091</v>
      </c>
      <c r="H4562" s="177">
        <v>0.7</v>
      </c>
      <c r="I4562" s="178"/>
      <c r="L4562" s="174"/>
      <c r="M4562" s="179"/>
      <c r="N4562" s="180"/>
      <c r="O4562" s="180"/>
      <c r="P4562" s="180"/>
      <c r="Q4562" s="180"/>
      <c r="R4562" s="180"/>
      <c r="S4562" s="180"/>
      <c r="T4562" s="181"/>
      <c r="AT4562" s="175" t="s">
        <v>264</v>
      </c>
      <c r="AU4562" s="175" t="s">
        <v>82</v>
      </c>
      <c r="AV4562" s="14" t="s">
        <v>82</v>
      </c>
      <c r="AW4562" s="14" t="s">
        <v>34</v>
      </c>
      <c r="AX4562" s="14" t="s">
        <v>73</v>
      </c>
      <c r="AY4562" s="175" t="s">
        <v>252</v>
      </c>
    </row>
    <row r="4563" spans="2:51" s="14" customFormat="1" ht="11.25">
      <c r="B4563" s="174"/>
      <c r="D4563" s="160" t="s">
        <v>264</v>
      </c>
      <c r="E4563" s="175" t="s">
        <v>3</v>
      </c>
      <c r="F4563" s="176" t="s">
        <v>6714</v>
      </c>
      <c r="H4563" s="177">
        <v>0.2</v>
      </c>
      <c r="I4563" s="178"/>
      <c r="L4563" s="174"/>
      <c r="M4563" s="179"/>
      <c r="N4563" s="180"/>
      <c r="O4563" s="180"/>
      <c r="P4563" s="180"/>
      <c r="Q4563" s="180"/>
      <c r="R4563" s="180"/>
      <c r="S4563" s="180"/>
      <c r="T4563" s="181"/>
      <c r="AT4563" s="175" t="s">
        <v>264</v>
      </c>
      <c r="AU4563" s="175" t="s">
        <v>82</v>
      </c>
      <c r="AV4563" s="14" t="s">
        <v>82</v>
      </c>
      <c r="AW4563" s="14" t="s">
        <v>34</v>
      </c>
      <c r="AX4563" s="14" t="s">
        <v>73</v>
      </c>
      <c r="AY4563" s="175" t="s">
        <v>252</v>
      </c>
    </row>
    <row r="4564" spans="2:51" s="14" customFormat="1" ht="11.25">
      <c r="B4564" s="174"/>
      <c r="D4564" s="160" t="s">
        <v>264</v>
      </c>
      <c r="E4564" s="175" t="s">
        <v>3</v>
      </c>
      <c r="F4564" s="176" t="s">
        <v>6709</v>
      </c>
      <c r="H4564" s="177">
        <v>4.7</v>
      </c>
      <c r="I4564" s="178"/>
      <c r="L4564" s="174"/>
      <c r="M4564" s="179"/>
      <c r="N4564" s="180"/>
      <c r="O4564" s="180"/>
      <c r="P4564" s="180"/>
      <c r="Q4564" s="180"/>
      <c r="R4564" s="180"/>
      <c r="S4564" s="180"/>
      <c r="T4564" s="181"/>
      <c r="AT4564" s="175" t="s">
        <v>264</v>
      </c>
      <c r="AU4564" s="175" t="s">
        <v>82</v>
      </c>
      <c r="AV4564" s="14" t="s">
        <v>82</v>
      </c>
      <c r="AW4564" s="14" t="s">
        <v>34</v>
      </c>
      <c r="AX4564" s="14" t="s">
        <v>73</v>
      </c>
      <c r="AY4564" s="175" t="s">
        <v>252</v>
      </c>
    </row>
    <row r="4565" spans="2:51" s="14" customFormat="1" ht="11.25">
      <c r="B4565" s="174"/>
      <c r="D4565" s="160" t="s">
        <v>264</v>
      </c>
      <c r="E4565" s="175" t="s">
        <v>3</v>
      </c>
      <c r="F4565" s="176" t="s">
        <v>6713</v>
      </c>
      <c r="H4565" s="177">
        <v>0.1</v>
      </c>
      <c r="I4565" s="178"/>
      <c r="L4565" s="174"/>
      <c r="M4565" s="179"/>
      <c r="N4565" s="180"/>
      <c r="O4565" s="180"/>
      <c r="P4565" s="180"/>
      <c r="Q4565" s="180"/>
      <c r="R4565" s="180"/>
      <c r="S4565" s="180"/>
      <c r="T4565" s="181"/>
      <c r="AT4565" s="175" t="s">
        <v>264</v>
      </c>
      <c r="AU4565" s="175" t="s">
        <v>82</v>
      </c>
      <c r="AV4565" s="14" t="s">
        <v>82</v>
      </c>
      <c r="AW4565" s="14" t="s">
        <v>34</v>
      </c>
      <c r="AX4565" s="14" t="s">
        <v>73</v>
      </c>
      <c r="AY4565" s="175" t="s">
        <v>252</v>
      </c>
    </row>
    <row r="4566" spans="2:51" s="14" customFormat="1" ht="11.25">
      <c r="B4566" s="174"/>
      <c r="D4566" s="160" t="s">
        <v>264</v>
      </c>
      <c r="E4566" s="175" t="s">
        <v>3</v>
      </c>
      <c r="F4566" s="176" t="s">
        <v>8500</v>
      </c>
      <c r="H4566" s="177">
        <v>7.4</v>
      </c>
      <c r="I4566" s="178"/>
      <c r="L4566" s="174"/>
      <c r="M4566" s="179"/>
      <c r="N4566" s="180"/>
      <c r="O4566" s="180"/>
      <c r="P4566" s="180"/>
      <c r="Q4566" s="180"/>
      <c r="R4566" s="180"/>
      <c r="S4566" s="180"/>
      <c r="T4566" s="181"/>
      <c r="AT4566" s="175" t="s">
        <v>264</v>
      </c>
      <c r="AU4566" s="175" t="s">
        <v>82</v>
      </c>
      <c r="AV4566" s="14" t="s">
        <v>82</v>
      </c>
      <c r="AW4566" s="14" t="s">
        <v>34</v>
      </c>
      <c r="AX4566" s="14" t="s">
        <v>73</v>
      </c>
      <c r="AY4566" s="175" t="s">
        <v>252</v>
      </c>
    </row>
    <row r="4567" spans="2:51" s="14" customFormat="1" ht="11.25">
      <c r="B4567" s="174"/>
      <c r="D4567" s="160" t="s">
        <v>264</v>
      </c>
      <c r="E4567" s="175" t="s">
        <v>3</v>
      </c>
      <c r="F4567" s="176" t="s">
        <v>6700</v>
      </c>
      <c r="H4567" s="177">
        <v>0.3</v>
      </c>
      <c r="I4567" s="178"/>
      <c r="L4567" s="174"/>
      <c r="M4567" s="179"/>
      <c r="N4567" s="180"/>
      <c r="O4567" s="180"/>
      <c r="P4567" s="180"/>
      <c r="Q4567" s="180"/>
      <c r="R4567" s="180"/>
      <c r="S4567" s="180"/>
      <c r="T4567" s="181"/>
      <c r="AT4567" s="175" t="s">
        <v>264</v>
      </c>
      <c r="AU4567" s="175" t="s">
        <v>82</v>
      </c>
      <c r="AV4567" s="14" t="s">
        <v>82</v>
      </c>
      <c r="AW4567" s="14" t="s">
        <v>34</v>
      </c>
      <c r="AX4567" s="14" t="s">
        <v>73</v>
      </c>
      <c r="AY4567" s="175" t="s">
        <v>252</v>
      </c>
    </row>
    <row r="4568" spans="2:51" s="14" customFormat="1" ht="11.25">
      <c r="B4568" s="174"/>
      <c r="D4568" s="160" t="s">
        <v>264</v>
      </c>
      <c r="E4568" s="175" t="s">
        <v>3</v>
      </c>
      <c r="F4568" s="176" t="s">
        <v>6718</v>
      </c>
      <c r="H4568" s="177">
        <v>1.8</v>
      </c>
      <c r="I4568" s="178"/>
      <c r="L4568" s="174"/>
      <c r="M4568" s="179"/>
      <c r="N4568" s="180"/>
      <c r="O4568" s="180"/>
      <c r="P4568" s="180"/>
      <c r="Q4568" s="180"/>
      <c r="R4568" s="180"/>
      <c r="S4568" s="180"/>
      <c r="T4568" s="181"/>
      <c r="AT4568" s="175" t="s">
        <v>264</v>
      </c>
      <c r="AU4568" s="175" t="s">
        <v>82</v>
      </c>
      <c r="AV4568" s="14" t="s">
        <v>82</v>
      </c>
      <c r="AW4568" s="14" t="s">
        <v>34</v>
      </c>
      <c r="AX4568" s="14" t="s">
        <v>73</v>
      </c>
      <c r="AY4568" s="175" t="s">
        <v>252</v>
      </c>
    </row>
    <row r="4569" spans="2:51" s="14" customFormat="1" ht="11.25">
      <c r="B4569" s="174"/>
      <c r="D4569" s="160" t="s">
        <v>264</v>
      </c>
      <c r="E4569" s="175" t="s">
        <v>3</v>
      </c>
      <c r="F4569" s="176" t="s">
        <v>6699</v>
      </c>
      <c r="H4569" s="177">
        <v>0.8</v>
      </c>
      <c r="I4569" s="178"/>
      <c r="L4569" s="174"/>
      <c r="M4569" s="179"/>
      <c r="N4569" s="180"/>
      <c r="O4569" s="180"/>
      <c r="P4569" s="180"/>
      <c r="Q4569" s="180"/>
      <c r="R4569" s="180"/>
      <c r="S4569" s="180"/>
      <c r="T4569" s="181"/>
      <c r="AT4569" s="175" t="s">
        <v>264</v>
      </c>
      <c r="AU4569" s="175" t="s">
        <v>82</v>
      </c>
      <c r="AV4569" s="14" t="s">
        <v>82</v>
      </c>
      <c r="AW4569" s="14" t="s">
        <v>34</v>
      </c>
      <c r="AX4569" s="14" t="s">
        <v>73</v>
      </c>
      <c r="AY4569" s="175" t="s">
        <v>252</v>
      </c>
    </row>
    <row r="4570" spans="2:51" s="14" customFormat="1" ht="11.25">
      <c r="B4570" s="174"/>
      <c r="D4570" s="160" t="s">
        <v>264</v>
      </c>
      <c r="E4570" s="175" t="s">
        <v>3</v>
      </c>
      <c r="F4570" s="176" t="s">
        <v>6701</v>
      </c>
      <c r="H4570" s="177">
        <v>1.7</v>
      </c>
      <c r="I4570" s="178"/>
      <c r="L4570" s="174"/>
      <c r="M4570" s="179"/>
      <c r="N4570" s="180"/>
      <c r="O4570" s="180"/>
      <c r="P4570" s="180"/>
      <c r="Q4570" s="180"/>
      <c r="R4570" s="180"/>
      <c r="S4570" s="180"/>
      <c r="T4570" s="181"/>
      <c r="AT4570" s="175" t="s">
        <v>264</v>
      </c>
      <c r="AU4570" s="175" t="s">
        <v>82</v>
      </c>
      <c r="AV4570" s="14" t="s">
        <v>82</v>
      </c>
      <c r="AW4570" s="14" t="s">
        <v>34</v>
      </c>
      <c r="AX4570" s="14" t="s">
        <v>73</v>
      </c>
      <c r="AY4570" s="175" t="s">
        <v>252</v>
      </c>
    </row>
    <row r="4571" spans="2:51" s="14" customFormat="1" ht="11.25">
      <c r="B4571" s="174"/>
      <c r="D4571" s="160" t="s">
        <v>264</v>
      </c>
      <c r="E4571" s="175" t="s">
        <v>3</v>
      </c>
      <c r="F4571" s="176" t="s">
        <v>6695</v>
      </c>
      <c r="H4571" s="177">
        <v>1.4</v>
      </c>
      <c r="I4571" s="178"/>
      <c r="L4571" s="174"/>
      <c r="M4571" s="179"/>
      <c r="N4571" s="180"/>
      <c r="O4571" s="180"/>
      <c r="P4571" s="180"/>
      <c r="Q4571" s="180"/>
      <c r="R4571" s="180"/>
      <c r="S4571" s="180"/>
      <c r="T4571" s="181"/>
      <c r="AT4571" s="175" t="s">
        <v>264</v>
      </c>
      <c r="AU4571" s="175" t="s">
        <v>82</v>
      </c>
      <c r="AV4571" s="14" t="s">
        <v>82</v>
      </c>
      <c r="AW4571" s="14" t="s">
        <v>34</v>
      </c>
      <c r="AX4571" s="14" t="s">
        <v>73</v>
      </c>
      <c r="AY4571" s="175" t="s">
        <v>252</v>
      </c>
    </row>
    <row r="4572" spans="2:51" s="14" customFormat="1" ht="11.25">
      <c r="B4572" s="174"/>
      <c r="D4572" s="160" t="s">
        <v>264</v>
      </c>
      <c r="E4572" s="175" t="s">
        <v>3</v>
      </c>
      <c r="F4572" s="176" t="s">
        <v>6745</v>
      </c>
      <c r="H4572" s="177">
        <v>4.2</v>
      </c>
      <c r="I4572" s="178"/>
      <c r="L4572" s="174"/>
      <c r="M4572" s="179"/>
      <c r="N4572" s="180"/>
      <c r="O4572" s="180"/>
      <c r="P4572" s="180"/>
      <c r="Q4572" s="180"/>
      <c r="R4572" s="180"/>
      <c r="S4572" s="180"/>
      <c r="T4572" s="181"/>
      <c r="AT4572" s="175" t="s">
        <v>264</v>
      </c>
      <c r="AU4572" s="175" t="s">
        <v>82</v>
      </c>
      <c r="AV4572" s="14" t="s">
        <v>82</v>
      </c>
      <c r="AW4572" s="14" t="s">
        <v>34</v>
      </c>
      <c r="AX4572" s="14" t="s">
        <v>73</v>
      </c>
      <c r="AY4572" s="175" t="s">
        <v>252</v>
      </c>
    </row>
    <row r="4573" spans="2:51" s="13" customFormat="1" ht="11.25">
      <c r="B4573" s="167"/>
      <c r="D4573" s="160" t="s">
        <v>264</v>
      </c>
      <c r="E4573" s="168" t="s">
        <v>3</v>
      </c>
      <c r="F4573" s="169" t="s">
        <v>895</v>
      </c>
      <c r="H4573" s="168" t="s">
        <v>3</v>
      </c>
      <c r="I4573" s="170"/>
      <c r="L4573" s="167"/>
      <c r="M4573" s="171"/>
      <c r="N4573" s="172"/>
      <c r="O4573" s="172"/>
      <c r="P4573" s="172"/>
      <c r="Q4573" s="172"/>
      <c r="R4573" s="172"/>
      <c r="S4573" s="172"/>
      <c r="T4573" s="173"/>
      <c r="AT4573" s="168" t="s">
        <v>264</v>
      </c>
      <c r="AU4573" s="168" t="s">
        <v>82</v>
      </c>
      <c r="AV4573" s="13" t="s">
        <v>80</v>
      </c>
      <c r="AW4573" s="13" t="s">
        <v>34</v>
      </c>
      <c r="AX4573" s="13" t="s">
        <v>73</v>
      </c>
      <c r="AY4573" s="168" t="s">
        <v>252</v>
      </c>
    </row>
    <row r="4574" spans="2:51" s="14" customFormat="1" ht="11.25">
      <c r="B4574" s="174"/>
      <c r="D4574" s="160" t="s">
        <v>264</v>
      </c>
      <c r="E4574" s="175" t="s">
        <v>3</v>
      </c>
      <c r="F4574" s="176" t="s">
        <v>6712</v>
      </c>
      <c r="H4574" s="177">
        <v>3.4</v>
      </c>
      <c r="I4574" s="178"/>
      <c r="L4574" s="174"/>
      <c r="M4574" s="179"/>
      <c r="N4574" s="180"/>
      <c r="O4574" s="180"/>
      <c r="P4574" s="180"/>
      <c r="Q4574" s="180"/>
      <c r="R4574" s="180"/>
      <c r="S4574" s="180"/>
      <c r="T4574" s="181"/>
      <c r="AT4574" s="175" t="s">
        <v>264</v>
      </c>
      <c r="AU4574" s="175" t="s">
        <v>82</v>
      </c>
      <c r="AV4574" s="14" t="s">
        <v>82</v>
      </c>
      <c r="AW4574" s="14" t="s">
        <v>34</v>
      </c>
      <c r="AX4574" s="14" t="s">
        <v>73</v>
      </c>
      <c r="AY4574" s="175" t="s">
        <v>252</v>
      </c>
    </row>
    <row r="4575" spans="2:51" s="14" customFormat="1" ht="11.25">
      <c r="B4575" s="174"/>
      <c r="D4575" s="160" t="s">
        <v>264</v>
      </c>
      <c r="E4575" s="175" t="s">
        <v>3</v>
      </c>
      <c r="F4575" s="176" t="s">
        <v>2837</v>
      </c>
      <c r="H4575" s="177">
        <v>6.3</v>
      </c>
      <c r="I4575" s="178"/>
      <c r="L4575" s="174"/>
      <c r="M4575" s="179"/>
      <c r="N4575" s="180"/>
      <c r="O4575" s="180"/>
      <c r="P4575" s="180"/>
      <c r="Q4575" s="180"/>
      <c r="R4575" s="180"/>
      <c r="S4575" s="180"/>
      <c r="T4575" s="181"/>
      <c r="AT4575" s="175" t="s">
        <v>264</v>
      </c>
      <c r="AU4575" s="175" t="s">
        <v>82</v>
      </c>
      <c r="AV4575" s="14" t="s">
        <v>82</v>
      </c>
      <c r="AW4575" s="14" t="s">
        <v>34</v>
      </c>
      <c r="AX4575" s="14" t="s">
        <v>73</v>
      </c>
      <c r="AY4575" s="175" t="s">
        <v>252</v>
      </c>
    </row>
    <row r="4576" spans="2:51" s="14" customFormat="1" ht="11.25">
      <c r="B4576" s="174"/>
      <c r="D4576" s="160" t="s">
        <v>264</v>
      </c>
      <c r="E4576" s="175" t="s">
        <v>3</v>
      </c>
      <c r="F4576" s="176" t="s">
        <v>6778</v>
      </c>
      <c r="H4576" s="177">
        <v>6.4</v>
      </c>
      <c r="I4576" s="178"/>
      <c r="L4576" s="174"/>
      <c r="M4576" s="179"/>
      <c r="N4576" s="180"/>
      <c r="O4576" s="180"/>
      <c r="P4576" s="180"/>
      <c r="Q4576" s="180"/>
      <c r="R4576" s="180"/>
      <c r="S4576" s="180"/>
      <c r="T4576" s="181"/>
      <c r="AT4576" s="175" t="s">
        <v>264</v>
      </c>
      <c r="AU4576" s="175" t="s">
        <v>82</v>
      </c>
      <c r="AV4576" s="14" t="s">
        <v>82</v>
      </c>
      <c r="AW4576" s="14" t="s">
        <v>34</v>
      </c>
      <c r="AX4576" s="14" t="s">
        <v>73</v>
      </c>
      <c r="AY4576" s="175" t="s">
        <v>252</v>
      </c>
    </row>
    <row r="4577" spans="2:51" s="16" customFormat="1" ht="11.25">
      <c r="B4577" s="190"/>
      <c r="D4577" s="160" t="s">
        <v>264</v>
      </c>
      <c r="E4577" s="191" t="s">
        <v>3</v>
      </c>
      <c r="F4577" s="192" t="s">
        <v>354</v>
      </c>
      <c r="H4577" s="193">
        <v>80.400000000000006</v>
      </c>
      <c r="I4577" s="194"/>
      <c r="L4577" s="190"/>
      <c r="M4577" s="195"/>
      <c r="N4577" s="196"/>
      <c r="O4577" s="196"/>
      <c r="P4577" s="196"/>
      <c r="Q4577" s="196"/>
      <c r="R4577" s="196"/>
      <c r="S4577" s="196"/>
      <c r="T4577" s="197"/>
      <c r="AT4577" s="191" t="s">
        <v>264</v>
      </c>
      <c r="AU4577" s="191" t="s">
        <v>82</v>
      </c>
      <c r="AV4577" s="16" t="s">
        <v>95</v>
      </c>
      <c r="AW4577" s="16" t="s">
        <v>34</v>
      </c>
      <c r="AX4577" s="16" t="s">
        <v>73</v>
      </c>
      <c r="AY4577" s="191" t="s">
        <v>252</v>
      </c>
    </row>
    <row r="4578" spans="2:51" s="13" customFormat="1" ht="11.25">
      <c r="B4578" s="167"/>
      <c r="D4578" s="160" t="s">
        <v>264</v>
      </c>
      <c r="E4578" s="168" t="s">
        <v>3</v>
      </c>
      <c r="F4578" s="169" t="s">
        <v>8501</v>
      </c>
      <c r="H4578" s="168" t="s">
        <v>3</v>
      </c>
      <c r="I4578" s="170"/>
      <c r="L4578" s="167"/>
      <c r="M4578" s="171"/>
      <c r="N4578" s="172"/>
      <c r="O4578" s="172"/>
      <c r="P4578" s="172"/>
      <c r="Q4578" s="172"/>
      <c r="R4578" s="172"/>
      <c r="S4578" s="172"/>
      <c r="T4578" s="173"/>
      <c r="AT4578" s="168" t="s">
        <v>264</v>
      </c>
      <c r="AU4578" s="168" t="s">
        <v>82</v>
      </c>
      <c r="AV4578" s="13" t="s">
        <v>80</v>
      </c>
      <c r="AW4578" s="13" t="s">
        <v>34</v>
      </c>
      <c r="AX4578" s="13" t="s">
        <v>73</v>
      </c>
      <c r="AY4578" s="168" t="s">
        <v>252</v>
      </c>
    </row>
    <row r="4579" spans="2:51" s="13" customFormat="1" ht="11.25">
      <c r="B4579" s="167"/>
      <c r="D4579" s="160" t="s">
        <v>264</v>
      </c>
      <c r="E4579" s="168" t="s">
        <v>3</v>
      </c>
      <c r="F4579" s="169" t="s">
        <v>1540</v>
      </c>
      <c r="H4579" s="168" t="s">
        <v>3</v>
      </c>
      <c r="I4579" s="170"/>
      <c r="L4579" s="167"/>
      <c r="M4579" s="171"/>
      <c r="N4579" s="172"/>
      <c r="O4579" s="172"/>
      <c r="P4579" s="172"/>
      <c r="Q4579" s="172"/>
      <c r="R4579" s="172"/>
      <c r="S4579" s="172"/>
      <c r="T4579" s="173"/>
      <c r="AT4579" s="168" t="s">
        <v>264</v>
      </c>
      <c r="AU4579" s="168" t="s">
        <v>82</v>
      </c>
      <c r="AV4579" s="13" t="s">
        <v>80</v>
      </c>
      <c r="AW4579" s="13" t="s">
        <v>34</v>
      </c>
      <c r="AX4579" s="13" t="s">
        <v>73</v>
      </c>
      <c r="AY4579" s="168" t="s">
        <v>252</v>
      </c>
    </row>
    <row r="4580" spans="2:51" s="14" customFormat="1" ht="11.25">
      <c r="B4580" s="174"/>
      <c r="D4580" s="160" t="s">
        <v>264</v>
      </c>
      <c r="E4580" s="175" t="s">
        <v>3</v>
      </c>
      <c r="F4580" s="176" t="s">
        <v>6722</v>
      </c>
      <c r="H4580" s="177">
        <v>2.4</v>
      </c>
      <c r="I4580" s="178"/>
      <c r="L4580" s="174"/>
      <c r="M4580" s="179"/>
      <c r="N4580" s="180"/>
      <c r="O4580" s="180"/>
      <c r="P4580" s="180"/>
      <c r="Q4580" s="180"/>
      <c r="R4580" s="180"/>
      <c r="S4580" s="180"/>
      <c r="T4580" s="181"/>
      <c r="AT4580" s="175" t="s">
        <v>264</v>
      </c>
      <c r="AU4580" s="175" t="s">
        <v>82</v>
      </c>
      <c r="AV4580" s="14" t="s">
        <v>82</v>
      </c>
      <c r="AW4580" s="14" t="s">
        <v>34</v>
      </c>
      <c r="AX4580" s="14" t="s">
        <v>73</v>
      </c>
      <c r="AY4580" s="175" t="s">
        <v>252</v>
      </c>
    </row>
    <row r="4581" spans="2:51" s="14" customFormat="1" ht="11.25">
      <c r="B4581" s="174"/>
      <c r="D4581" s="160" t="s">
        <v>264</v>
      </c>
      <c r="E4581" s="175" t="s">
        <v>3</v>
      </c>
      <c r="F4581" s="176" t="s">
        <v>6722</v>
      </c>
      <c r="H4581" s="177">
        <v>2.4</v>
      </c>
      <c r="I4581" s="178"/>
      <c r="L4581" s="174"/>
      <c r="M4581" s="179"/>
      <c r="N4581" s="180"/>
      <c r="O4581" s="180"/>
      <c r="P4581" s="180"/>
      <c r="Q4581" s="180"/>
      <c r="R4581" s="180"/>
      <c r="S4581" s="180"/>
      <c r="T4581" s="181"/>
      <c r="AT4581" s="175" t="s">
        <v>264</v>
      </c>
      <c r="AU4581" s="175" t="s">
        <v>82</v>
      </c>
      <c r="AV4581" s="14" t="s">
        <v>82</v>
      </c>
      <c r="AW4581" s="14" t="s">
        <v>34</v>
      </c>
      <c r="AX4581" s="14" t="s">
        <v>73</v>
      </c>
      <c r="AY4581" s="175" t="s">
        <v>252</v>
      </c>
    </row>
    <row r="4582" spans="2:51" s="14" customFormat="1" ht="11.25">
      <c r="B4582" s="174"/>
      <c r="D4582" s="160" t="s">
        <v>264</v>
      </c>
      <c r="E4582" s="175" t="s">
        <v>3</v>
      </c>
      <c r="F4582" s="176" t="s">
        <v>5111</v>
      </c>
      <c r="H4582" s="177">
        <v>2.5</v>
      </c>
      <c r="I4582" s="178"/>
      <c r="L4582" s="174"/>
      <c r="M4582" s="179"/>
      <c r="N4582" s="180"/>
      <c r="O4582" s="180"/>
      <c r="P4582" s="180"/>
      <c r="Q4582" s="180"/>
      <c r="R4582" s="180"/>
      <c r="S4582" s="180"/>
      <c r="T4582" s="181"/>
      <c r="AT4582" s="175" t="s">
        <v>264</v>
      </c>
      <c r="AU4582" s="175" t="s">
        <v>82</v>
      </c>
      <c r="AV4582" s="14" t="s">
        <v>82</v>
      </c>
      <c r="AW4582" s="14" t="s">
        <v>34</v>
      </c>
      <c r="AX4582" s="14" t="s">
        <v>73</v>
      </c>
      <c r="AY4582" s="175" t="s">
        <v>252</v>
      </c>
    </row>
    <row r="4583" spans="2:51" s="14" customFormat="1" ht="11.25">
      <c r="B4583" s="174"/>
      <c r="D4583" s="160" t="s">
        <v>264</v>
      </c>
      <c r="E4583" s="175" t="s">
        <v>3</v>
      </c>
      <c r="F4583" s="176" t="s">
        <v>6722</v>
      </c>
      <c r="H4583" s="177">
        <v>2.4</v>
      </c>
      <c r="I4583" s="178"/>
      <c r="L4583" s="174"/>
      <c r="M4583" s="179"/>
      <c r="N4583" s="180"/>
      <c r="O4583" s="180"/>
      <c r="P4583" s="180"/>
      <c r="Q4583" s="180"/>
      <c r="R4583" s="180"/>
      <c r="S4583" s="180"/>
      <c r="T4583" s="181"/>
      <c r="AT4583" s="175" t="s">
        <v>264</v>
      </c>
      <c r="AU4583" s="175" t="s">
        <v>82</v>
      </c>
      <c r="AV4583" s="14" t="s">
        <v>82</v>
      </c>
      <c r="AW4583" s="14" t="s">
        <v>34</v>
      </c>
      <c r="AX4583" s="14" t="s">
        <v>73</v>
      </c>
      <c r="AY4583" s="175" t="s">
        <v>252</v>
      </c>
    </row>
    <row r="4584" spans="2:51" s="14" customFormat="1" ht="11.25">
      <c r="B4584" s="174"/>
      <c r="D4584" s="160" t="s">
        <v>264</v>
      </c>
      <c r="E4584" s="175" t="s">
        <v>3</v>
      </c>
      <c r="F4584" s="176" t="s">
        <v>6722</v>
      </c>
      <c r="H4584" s="177">
        <v>2.4</v>
      </c>
      <c r="I4584" s="178"/>
      <c r="L4584" s="174"/>
      <c r="M4584" s="179"/>
      <c r="N4584" s="180"/>
      <c r="O4584" s="180"/>
      <c r="P4584" s="180"/>
      <c r="Q4584" s="180"/>
      <c r="R4584" s="180"/>
      <c r="S4584" s="180"/>
      <c r="T4584" s="181"/>
      <c r="AT4584" s="175" t="s">
        <v>264</v>
      </c>
      <c r="AU4584" s="175" t="s">
        <v>82</v>
      </c>
      <c r="AV4584" s="14" t="s">
        <v>82</v>
      </c>
      <c r="AW4584" s="14" t="s">
        <v>34</v>
      </c>
      <c r="AX4584" s="14" t="s">
        <v>73</v>
      </c>
      <c r="AY4584" s="175" t="s">
        <v>252</v>
      </c>
    </row>
    <row r="4585" spans="2:51" s="14" customFormat="1" ht="11.25">
      <c r="B4585" s="174"/>
      <c r="D4585" s="160" t="s">
        <v>264</v>
      </c>
      <c r="E4585" s="175" t="s">
        <v>3</v>
      </c>
      <c r="F4585" s="176" t="s">
        <v>6708</v>
      </c>
      <c r="H4585" s="177">
        <v>2.2999999999999998</v>
      </c>
      <c r="I4585" s="178"/>
      <c r="L4585" s="174"/>
      <c r="M4585" s="179"/>
      <c r="N4585" s="180"/>
      <c r="O4585" s="180"/>
      <c r="P4585" s="180"/>
      <c r="Q4585" s="180"/>
      <c r="R4585" s="180"/>
      <c r="S4585" s="180"/>
      <c r="T4585" s="181"/>
      <c r="AT4585" s="175" t="s">
        <v>264</v>
      </c>
      <c r="AU4585" s="175" t="s">
        <v>82</v>
      </c>
      <c r="AV4585" s="14" t="s">
        <v>82</v>
      </c>
      <c r="AW4585" s="14" t="s">
        <v>34</v>
      </c>
      <c r="AX4585" s="14" t="s">
        <v>73</v>
      </c>
      <c r="AY4585" s="175" t="s">
        <v>252</v>
      </c>
    </row>
    <row r="4586" spans="2:51" s="14" customFormat="1" ht="11.25">
      <c r="B4586" s="174"/>
      <c r="D4586" s="160" t="s">
        <v>264</v>
      </c>
      <c r="E4586" s="175" t="s">
        <v>3</v>
      </c>
      <c r="F4586" s="176" t="s">
        <v>6703</v>
      </c>
      <c r="H4586" s="177">
        <v>2.9</v>
      </c>
      <c r="I4586" s="178"/>
      <c r="L4586" s="174"/>
      <c r="M4586" s="179"/>
      <c r="N4586" s="180"/>
      <c r="O4586" s="180"/>
      <c r="P4586" s="180"/>
      <c r="Q4586" s="180"/>
      <c r="R4586" s="180"/>
      <c r="S4586" s="180"/>
      <c r="T4586" s="181"/>
      <c r="AT4586" s="175" t="s">
        <v>264</v>
      </c>
      <c r="AU4586" s="175" t="s">
        <v>82</v>
      </c>
      <c r="AV4586" s="14" t="s">
        <v>82</v>
      </c>
      <c r="AW4586" s="14" t="s">
        <v>34</v>
      </c>
      <c r="AX4586" s="14" t="s">
        <v>73</v>
      </c>
      <c r="AY4586" s="175" t="s">
        <v>252</v>
      </c>
    </row>
    <row r="4587" spans="2:51" s="14" customFormat="1" ht="11.25">
      <c r="B4587" s="174"/>
      <c r="D4587" s="160" t="s">
        <v>264</v>
      </c>
      <c r="E4587" s="175" t="s">
        <v>3</v>
      </c>
      <c r="F4587" s="176" t="s">
        <v>6702</v>
      </c>
      <c r="H4587" s="177">
        <v>3.6</v>
      </c>
      <c r="I4587" s="178"/>
      <c r="L4587" s="174"/>
      <c r="M4587" s="179"/>
      <c r="N4587" s="180"/>
      <c r="O4587" s="180"/>
      <c r="P4587" s="180"/>
      <c r="Q4587" s="180"/>
      <c r="R4587" s="180"/>
      <c r="S4587" s="180"/>
      <c r="T4587" s="181"/>
      <c r="AT4587" s="175" t="s">
        <v>264</v>
      </c>
      <c r="AU4587" s="175" t="s">
        <v>82</v>
      </c>
      <c r="AV4587" s="14" t="s">
        <v>82</v>
      </c>
      <c r="AW4587" s="14" t="s">
        <v>34</v>
      </c>
      <c r="AX4587" s="14" t="s">
        <v>73</v>
      </c>
      <c r="AY4587" s="175" t="s">
        <v>252</v>
      </c>
    </row>
    <row r="4588" spans="2:51" s="14" customFormat="1" ht="11.25">
      <c r="B4588" s="174"/>
      <c r="D4588" s="160" t="s">
        <v>264</v>
      </c>
      <c r="E4588" s="175" t="s">
        <v>3</v>
      </c>
      <c r="F4588" s="176" t="s">
        <v>5111</v>
      </c>
      <c r="H4588" s="177">
        <v>2.5</v>
      </c>
      <c r="I4588" s="178"/>
      <c r="L4588" s="174"/>
      <c r="M4588" s="179"/>
      <c r="N4588" s="180"/>
      <c r="O4588" s="180"/>
      <c r="P4588" s="180"/>
      <c r="Q4588" s="180"/>
      <c r="R4588" s="180"/>
      <c r="S4588" s="180"/>
      <c r="T4588" s="181"/>
      <c r="AT4588" s="175" t="s">
        <v>264</v>
      </c>
      <c r="AU4588" s="175" t="s">
        <v>82</v>
      </c>
      <c r="AV4588" s="14" t="s">
        <v>82</v>
      </c>
      <c r="AW4588" s="14" t="s">
        <v>34</v>
      </c>
      <c r="AX4588" s="14" t="s">
        <v>73</v>
      </c>
      <c r="AY4588" s="175" t="s">
        <v>252</v>
      </c>
    </row>
    <row r="4589" spans="2:51" s="14" customFormat="1" ht="11.25">
      <c r="B4589" s="174"/>
      <c r="D4589" s="160" t="s">
        <v>264</v>
      </c>
      <c r="E4589" s="175" t="s">
        <v>3</v>
      </c>
      <c r="F4589" s="176" t="s">
        <v>6711</v>
      </c>
      <c r="H4589" s="177">
        <v>1.1000000000000001</v>
      </c>
      <c r="I4589" s="178"/>
      <c r="L4589" s="174"/>
      <c r="M4589" s="179"/>
      <c r="N4589" s="180"/>
      <c r="O4589" s="180"/>
      <c r="P4589" s="180"/>
      <c r="Q4589" s="180"/>
      <c r="R4589" s="180"/>
      <c r="S4589" s="180"/>
      <c r="T4589" s="181"/>
      <c r="AT4589" s="175" t="s">
        <v>264</v>
      </c>
      <c r="AU4589" s="175" t="s">
        <v>82</v>
      </c>
      <c r="AV4589" s="14" t="s">
        <v>82</v>
      </c>
      <c r="AW4589" s="14" t="s">
        <v>34</v>
      </c>
      <c r="AX4589" s="14" t="s">
        <v>73</v>
      </c>
      <c r="AY4589" s="175" t="s">
        <v>252</v>
      </c>
    </row>
    <row r="4590" spans="2:51" s="14" customFormat="1" ht="11.25">
      <c r="B4590" s="174"/>
      <c r="D4590" s="160" t="s">
        <v>264</v>
      </c>
      <c r="E4590" s="175" t="s">
        <v>3</v>
      </c>
      <c r="F4590" s="176" t="s">
        <v>6714</v>
      </c>
      <c r="H4590" s="177">
        <v>0.2</v>
      </c>
      <c r="I4590" s="178"/>
      <c r="L4590" s="174"/>
      <c r="M4590" s="179"/>
      <c r="N4590" s="180"/>
      <c r="O4590" s="180"/>
      <c r="P4590" s="180"/>
      <c r="Q4590" s="180"/>
      <c r="R4590" s="180"/>
      <c r="S4590" s="180"/>
      <c r="T4590" s="181"/>
      <c r="AT4590" s="175" t="s">
        <v>264</v>
      </c>
      <c r="AU4590" s="175" t="s">
        <v>82</v>
      </c>
      <c r="AV4590" s="14" t="s">
        <v>82</v>
      </c>
      <c r="AW4590" s="14" t="s">
        <v>34</v>
      </c>
      <c r="AX4590" s="14" t="s">
        <v>73</v>
      </c>
      <c r="AY4590" s="175" t="s">
        <v>252</v>
      </c>
    </row>
    <row r="4591" spans="2:51" s="14" customFormat="1" ht="11.25">
      <c r="B4591" s="174"/>
      <c r="D4591" s="160" t="s">
        <v>264</v>
      </c>
      <c r="E4591" s="175" t="s">
        <v>3</v>
      </c>
      <c r="F4591" s="176" t="s">
        <v>6700</v>
      </c>
      <c r="H4591" s="177">
        <v>0.3</v>
      </c>
      <c r="I4591" s="178"/>
      <c r="L4591" s="174"/>
      <c r="M4591" s="179"/>
      <c r="N4591" s="180"/>
      <c r="O4591" s="180"/>
      <c r="P4591" s="180"/>
      <c r="Q4591" s="180"/>
      <c r="R4591" s="180"/>
      <c r="S4591" s="180"/>
      <c r="T4591" s="181"/>
      <c r="AT4591" s="175" t="s">
        <v>264</v>
      </c>
      <c r="AU4591" s="175" t="s">
        <v>82</v>
      </c>
      <c r="AV4591" s="14" t="s">
        <v>82</v>
      </c>
      <c r="AW4591" s="14" t="s">
        <v>34</v>
      </c>
      <c r="AX4591" s="14" t="s">
        <v>73</v>
      </c>
      <c r="AY4591" s="175" t="s">
        <v>252</v>
      </c>
    </row>
    <row r="4592" spans="2:51" s="14" customFormat="1" ht="11.25">
      <c r="B4592" s="174"/>
      <c r="D4592" s="160" t="s">
        <v>264</v>
      </c>
      <c r="E4592" s="175" t="s">
        <v>3</v>
      </c>
      <c r="F4592" s="176" t="s">
        <v>8502</v>
      </c>
      <c r="H4592" s="177">
        <v>9.8000000000000007</v>
      </c>
      <c r="I4592" s="178"/>
      <c r="L4592" s="174"/>
      <c r="M4592" s="179"/>
      <c r="N4592" s="180"/>
      <c r="O4592" s="180"/>
      <c r="P4592" s="180"/>
      <c r="Q4592" s="180"/>
      <c r="R4592" s="180"/>
      <c r="S4592" s="180"/>
      <c r="T4592" s="181"/>
      <c r="AT4592" s="175" t="s">
        <v>264</v>
      </c>
      <c r="AU4592" s="175" t="s">
        <v>82</v>
      </c>
      <c r="AV4592" s="14" t="s">
        <v>82</v>
      </c>
      <c r="AW4592" s="14" t="s">
        <v>34</v>
      </c>
      <c r="AX4592" s="14" t="s">
        <v>73</v>
      </c>
      <c r="AY4592" s="175" t="s">
        <v>252</v>
      </c>
    </row>
    <row r="4593" spans="2:51" s="14" customFormat="1" ht="11.25">
      <c r="B4593" s="174"/>
      <c r="D4593" s="160" t="s">
        <v>264</v>
      </c>
      <c r="E4593" s="175" t="s">
        <v>3</v>
      </c>
      <c r="F4593" s="176" t="s">
        <v>6711</v>
      </c>
      <c r="H4593" s="177">
        <v>1.1000000000000001</v>
      </c>
      <c r="I4593" s="178"/>
      <c r="L4593" s="174"/>
      <c r="M4593" s="179"/>
      <c r="N4593" s="180"/>
      <c r="O4593" s="180"/>
      <c r="P4593" s="180"/>
      <c r="Q4593" s="180"/>
      <c r="R4593" s="180"/>
      <c r="S4593" s="180"/>
      <c r="T4593" s="181"/>
      <c r="AT4593" s="175" t="s">
        <v>264</v>
      </c>
      <c r="AU4593" s="175" t="s">
        <v>82</v>
      </c>
      <c r="AV4593" s="14" t="s">
        <v>82</v>
      </c>
      <c r="AW4593" s="14" t="s">
        <v>34</v>
      </c>
      <c r="AX4593" s="14" t="s">
        <v>73</v>
      </c>
      <c r="AY4593" s="175" t="s">
        <v>252</v>
      </c>
    </row>
    <row r="4594" spans="2:51" s="14" customFormat="1" ht="11.25">
      <c r="B4594" s="174"/>
      <c r="D4594" s="160" t="s">
        <v>264</v>
      </c>
      <c r="E4594" s="175" t="s">
        <v>3</v>
      </c>
      <c r="F4594" s="176" t="s">
        <v>5111</v>
      </c>
      <c r="H4594" s="177">
        <v>2.5</v>
      </c>
      <c r="I4594" s="178"/>
      <c r="L4594" s="174"/>
      <c r="M4594" s="179"/>
      <c r="N4594" s="180"/>
      <c r="O4594" s="180"/>
      <c r="P4594" s="180"/>
      <c r="Q4594" s="180"/>
      <c r="R4594" s="180"/>
      <c r="S4594" s="180"/>
      <c r="T4594" s="181"/>
      <c r="AT4594" s="175" t="s">
        <v>264</v>
      </c>
      <c r="AU4594" s="175" t="s">
        <v>82</v>
      </c>
      <c r="AV4594" s="14" t="s">
        <v>82</v>
      </c>
      <c r="AW4594" s="14" t="s">
        <v>34</v>
      </c>
      <c r="AX4594" s="14" t="s">
        <v>73</v>
      </c>
      <c r="AY4594" s="175" t="s">
        <v>252</v>
      </c>
    </row>
    <row r="4595" spans="2:51" s="14" customFormat="1" ht="11.25">
      <c r="B4595" s="174"/>
      <c r="D4595" s="160" t="s">
        <v>264</v>
      </c>
      <c r="E4595" s="175" t="s">
        <v>3</v>
      </c>
      <c r="F4595" s="176" t="s">
        <v>5101</v>
      </c>
      <c r="H4595" s="177">
        <v>0.6</v>
      </c>
      <c r="I4595" s="178"/>
      <c r="L4595" s="174"/>
      <c r="M4595" s="179"/>
      <c r="N4595" s="180"/>
      <c r="O4595" s="180"/>
      <c r="P4595" s="180"/>
      <c r="Q4595" s="180"/>
      <c r="R4595" s="180"/>
      <c r="S4595" s="180"/>
      <c r="T4595" s="181"/>
      <c r="AT4595" s="175" t="s">
        <v>264</v>
      </c>
      <c r="AU4595" s="175" t="s">
        <v>82</v>
      </c>
      <c r="AV4595" s="14" t="s">
        <v>82</v>
      </c>
      <c r="AW4595" s="14" t="s">
        <v>34</v>
      </c>
      <c r="AX4595" s="14" t="s">
        <v>73</v>
      </c>
      <c r="AY4595" s="175" t="s">
        <v>252</v>
      </c>
    </row>
    <row r="4596" spans="2:51" s="14" customFormat="1" ht="11.25">
      <c r="B4596" s="174"/>
      <c r="D4596" s="160" t="s">
        <v>264</v>
      </c>
      <c r="E4596" s="175" t="s">
        <v>3</v>
      </c>
      <c r="F4596" s="176" t="s">
        <v>6719</v>
      </c>
      <c r="H4596" s="177">
        <v>10</v>
      </c>
      <c r="I4596" s="178"/>
      <c r="L4596" s="174"/>
      <c r="M4596" s="179"/>
      <c r="N4596" s="180"/>
      <c r="O4596" s="180"/>
      <c r="P4596" s="180"/>
      <c r="Q4596" s="180"/>
      <c r="R4596" s="180"/>
      <c r="S4596" s="180"/>
      <c r="T4596" s="181"/>
      <c r="AT4596" s="175" t="s">
        <v>264</v>
      </c>
      <c r="AU4596" s="175" t="s">
        <v>82</v>
      </c>
      <c r="AV4596" s="14" t="s">
        <v>82</v>
      </c>
      <c r="AW4596" s="14" t="s">
        <v>34</v>
      </c>
      <c r="AX4596" s="14" t="s">
        <v>73</v>
      </c>
      <c r="AY4596" s="175" t="s">
        <v>252</v>
      </c>
    </row>
    <row r="4597" spans="2:51" s="14" customFormat="1" ht="11.25">
      <c r="B4597" s="174"/>
      <c r="D4597" s="160" t="s">
        <v>264</v>
      </c>
      <c r="E4597" s="175" t="s">
        <v>3</v>
      </c>
      <c r="F4597" s="176" t="s">
        <v>6725</v>
      </c>
      <c r="H4597" s="177">
        <v>4.5999999999999996</v>
      </c>
      <c r="I4597" s="178"/>
      <c r="L4597" s="174"/>
      <c r="M4597" s="179"/>
      <c r="N4597" s="180"/>
      <c r="O4597" s="180"/>
      <c r="P4597" s="180"/>
      <c r="Q4597" s="180"/>
      <c r="R4597" s="180"/>
      <c r="S4597" s="180"/>
      <c r="T4597" s="181"/>
      <c r="AT4597" s="175" t="s">
        <v>264</v>
      </c>
      <c r="AU4597" s="175" t="s">
        <v>82</v>
      </c>
      <c r="AV4597" s="14" t="s">
        <v>82</v>
      </c>
      <c r="AW4597" s="14" t="s">
        <v>34</v>
      </c>
      <c r="AX4597" s="14" t="s">
        <v>73</v>
      </c>
      <c r="AY4597" s="175" t="s">
        <v>252</v>
      </c>
    </row>
    <row r="4598" spans="2:51" s="14" customFormat="1" ht="11.25">
      <c r="B4598" s="174"/>
      <c r="D4598" s="160" t="s">
        <v>264</v>
      </c>
      <c r="E4598" s="175" t="s">
        <v>3</v>
      </c>
      <c r="F4598" s="176" t="s">
        <v>6705</v>
      </c>
      <c r="H4598" s="177">
        <v>0.5</v>
      </c>
      <c r="I4598" s="178"/>
      <c r="L4598" s="174"/>
      <c r="M4598" s="179"/>
      <c r="N4598" s="180"/>
      <c r="O4598" s="180"/>
      <c r="P4598" s="180"/>
      <c r="Q4598" s="180"/>
      <c r="R4598" s="180"/>
      <c r="S4598" s="180"/>
      <c r="T4598" s="181"/>
      <c r="AT4598" s="175" t="s">
        <v>264</v>
      </c>
      <c r="AU4598" s="175" t="s">
        <v>82</v>
      </c>
      <c r="AV4598" s="14" t="s">
        <v>82</v>
      </c>
      <c r="AW4598" s="14" t="s">
        <v>34</v>
      </c>
      <c r="AX4598" s="14" t="s">
        <v>73</v>
      </c>
      <c r="AY4598" s="175" t="s">
        <v>252</v>
      </c>
    </row>
    <row r="4599" spans="2:51" s="14" customFormat="1" ht="11.25">
      <c r="B4599" s="174"/>
      <c r="D4599" s="160" t="s">
        <v>264</v>
      </c>
      <c r="E4599" s="175" t="s">
        <v>3</v>
      </c>
      <c r="F4599" s="176" t="s">
        <v>6733</v>
      </c>
      <c r="H4599" s="177">
        <v>3.8</v>
      </c>
      <c r="I4599" s="178"/>
      <c r="L4599" s="174"/>
      <c r="M4599" s="179"/>
      <c r="N4599" s="180"/>
      <c r="O4599" s="180"/>
      <c r="P4599" s="180"/>
      <c r="Q4599" s="180"/>
      <c r="R4599" s="180"/>
      <c r="S4599" s="180"/>
      <c r="T4599" s="181"/>
      <c r="AT4599" s="175" t="s">
        <v>264</v>
      </c>
      <c r="AU4599" s="175" t="s">
        <v>82</v>
      </c>
      <c r="AV4599" s="14" t="s">
        <v>82</v>
      </c>
      <c r="AW4599" s="14" t="s">
        <v>34</v>
      </c>
      <c r="AX4599" s="14" t="s">
        <v>73</v>
      </c>
      <c r="AY4599" s="175" t="s">
        <v>252</v>
      </c>
    </row>
    <row r="4600" spans="2:51" s="14" customFormat="1" ht="11.25">
      <c r="B4600" s="174"/>
      <c r="D4600" s="160" t="s">
        <v>264</v>
      </c>
      <c r="E4600" s="175" t="s">
        <v>3</v>
      </c>
      <c r="F4600" s="176" t="s">
        <v>6718</v>
      </c>
      <c r="H4600" s="177">
        <v>1.8</v>
      </c>
      <c r="I4600" s="178"/>
      <c r="L4600" s="174"/>
      <c r="M4600" s="179"/>
      <c r="N4600" s="180"/>
      <c r="O4600" s="180"/>
      <c r="P4600" s="180"/>
      <c r="Q4600" s="180"/>
      <c r="R4600" s="180"/>
      <c r="S4600" s="180"/>
      <c r="T4600" s="181"/>
      <c r="AT4600" s="175" t="s">
        <v>264</v>
      </c>
      <c r="AU4600" s="175" t="s">
        <v>82</v>
      </c>
      <c r="AV4600" s="14" t="s">
        <v>82</v>
      </c>
      <c r="AW4600" s="14" t="s">
        <v>34</v>
      </c>
      <c r="AX4600" s="14" t="s">
        <v>73</v>
      </c>
      <c r="AY4600" s="175" t="s">
        <v>252</v>
      </c>
    </row>
    <row r="4601" spans="2:51" s="14" customFormat="1" ht="11.25">
      <c r="B4601" s="174"/>
      <c r="D4601" s="160" t="s">
        <v>264</v>
      </c>
      <c r="E4601" s="175" t="s">
        <v>3</v>
      </c>
      <c r="F4601" s="176" t="s">
        <v>6696</v>
      </c>
      <c r="H4601" s="177">
        <v>1</v>
      </c>
      <c r="I4601" s="178"/>
      <c r="L4601" s="174"/>
      <c r="M4601" s="179"/>
      <c r="N4601" s="180"/>
      <c r="O4601" s="180"/>
      <c r="P4601" s="180"/>
      <c r="Q4601" s="180"/>
      <c r="R4601" s="180"/>
      <c r="S4601" s="180"/>
      <c r="T4601" s="181"/>
      <c r="AT4601" s="175" t="s">
        <v>264</v>
      </c>
      <c r="AU4601" s="175" t="s">
        <v>82</v>
      </c>
      <c r="AV4601" s="14" t="s">
        <v>82</v>
      </c>
      <c r="AW4601" s="14" t="s">
        <v>34</v>
      </c>
      <c r="AX4601" s="14" t="s">
        <v>73</v>
      </c>
      <c r="AY4601" s="175" t="s">
        <v>252</v>
      </c>
    </row>
    <row r="4602" spans="2:51" s="14" customFormat="1" ht="11.25">
      <c r="B4602" s="174"/>
      <c r="D4602" s="160" t="s">
        <v>264</v>
      </c>
      <c r="E4602" s="175" t="s">
        <v>3</v>
      </c>
      <c r="F4602" s="176" t="s">
        <v>6733</v>
      </c>
      <c r="H4602" s="177">
        <v>3.8</v>
      </c>
      <c r="I4602" s="178"/>
      <c r="L4602" s="174"/>
      <c r="M4602" s="179"/>
      <c r="N4602" s="180"/>
      <c r="O4602" s="180"/>
      <c r="P4602" s="180"/>
      <c r="Q4602" s="180"/>
      <c r="R4602" s="180"/>
      <c r="S4602" s="180"/>
      <c r="T4602" s="181"/>
      <c r="AT4602" s="175" t="s">
        <v>264</v>
      </c>
      <c r="AU4602" s="175" t="s">
        <v>82</v>
      </c>
      <c r="AV4602" s="14" t="s">
        <v>82</v>
      </c>
      <c r="AW4602" s="14" t="s">
        <v>34</v>
      </c>
      <c r="AX4602" s="14" t="s">
        <v>73</v>
      </c>
      <c r="AY4602" s="175" t="s">
        <v>252</v>
      </c>
    </row>
    <row r="4603" spans="2:51" s="14" customFormat="1" ht="11.25">
      <c r="B4603" s="174"/>
      <c r="D4603" s="160" t="s">
        <v>264</v>
      </c>
      <c r="E4603" s="175" t="s">
        <v>3</v>
      </c>
      <c r="F4603" s="176" t="s">
        <v>5107</v>
      </c>
      <c r="H4603" s="177">
        <v>2.2000000000000002</v>
      </c>
      <c r="I4603" s="178"/>
      <c r="L4603" s="174"/>
      <c r="M4603" s="179"/>
      <c r="N4603" s="180"/>
      <c r="O4603" s="180"/>
      <c r="P4603" s="180"/>
      <c r="Q4603" s="180"/>
      <c r="R4603" s="180"/>
      <c r="S4603" s="180"/>
      <c r="T4603" s="181"/>
      <c r="AT4603" s="175" t="s">
        <v>264</v>
      </c>
      <c r="AU4603" s="175" t="s">
        <v>82</v>
      </c>
      <c r="AV4603" s="14" t="s">
        <v>82</v>
      </c>
      <c r="AW4603" s="14" t="s">
        <v>34</v>
      </c>
      <c r="AX4603" s="14" t="s">
        <v>73</v>
      </c>
      <c r="AY4603" s="175" t="s">
        <v>252</v>
      </c>
    </row>
    <row r="4604" spans="2:51" s="14" customFormat="1" ht="11.25">
      <c r="B4604" s="174"/>
      <c r="D4604" s="160" t="s">
        <v>264</v>
      </c>
      <c r="E4604" s="175" t="s">
        <v>3</v>
      </c>
      <c r="F4604" s="176" t="s">
        <v>6701</v>
      </c>
      <c r="H4604" s="177">
        <v>1.7</v>
      </c>
      <c r="I4604" s="178"/>
      <c r="L4604" s="174"/>
      <c r="M4604" s="179"/>
      <c r="N4604" s="180"/>
      <c r="O4604" s="180"/>
      <c r="P4604" s="180"/>
      <c r="Q4604" s="180"/>
      <c r="R4604" s="180"/>
      <c r="S4604" s="180"/>
      <c r="T4604" s="181"/>
      <c r="AT4604" s="175" t="s">
        <v>264</v>
      </c>
      <c r="AU4604" s="175" t="s">
        <v>82</v>
      </c>
      <c r="AV4604" s="14" t="s">
        <v>82</v>
      </c>
      <c r="AW4604" s="14" t="s">
        <v>34</v>
      </c>
      <c r="AX4604" s="14" t="s">
        <v>73</v>
      </c>
      <c r="AY4604" s="175" t="s">
        <v>252</v>
      </c>
    </row>
    <row r="4605" spans="2:51" s="14" customFormat="1" ht="11.25">
      <c r="B4605" s="174"/>
      <c r="D4605" s="160" t="s">
        <v>264</v>
      </c>
      <c r="E4605" s="175" t="s">
        <v>3</v>
      </c>
      <c r="F4605" s="176" t="s">
        <v>5101</v>
      </c>
      <c r="H4605" s="177">
        <v>0.6</v>
      </c>
      <c r="I4605" s="178"/>
      <c r="L4605" s="174"/>
      <c r="M4605" s="179"/>
      <c r="N4605" s="180"/>
      <c r="O4605" s="180"/>
      <c r="P4605" s="180"/>
      <c r="Q4605" s="180"/>
      <c r="R4605" s="180"/>
      <c r="S4605" s="180"/>
      <c r="T4605" s="181"/>
      <c r="AT4605" s="175" t="s">
        <v>264</v>
      </c>
      <c r="AU4605" s="175" t="s">
        <v>82</v>
      </c>
      <c r="AV4605" s="14" t="s">
        <v>82</v>
      </c>
      <c r="AW4605" s="14" t="s">
        <v>34</v>
      </c>
      <c r="AX4605" s="14" t="s">
        <v>73</v>
      </c>
      <c r="AY4605" s="175" t="s">
        <v>252</v>
      </c>
    </row>
    <row r="4606" spans="2:51" s="14" customFormat="1" ht="11.25">
      <c r="B4606" s="174"/>
      <c r="D4606" s="160" t="s">
        <v>264</v>
      </c>
      <c r="E4606" s="175" t="s">
        <v>3</v>
      </c>
      <c r="F4606" s="176" t="s">
        <v>5091</v>
      </c>
      <c r="H4606" s="177">
        <v>0.7</v>
      </c>
      <c r="I4606" s="178"/>
      <c r="L4606" s="174"/>
      <c r="M4606" s="179"/>
      <c r="N4606" s="180"/>
      <c r="O4606" s="180"/>
      <c r="P4606" s="180"/>
      <c r="Q4606" s="180"/>
      <c r="R4606" s="180"/>
      <c r="S4606" s="180"/>
      <c r="T4606" s="181"/>
      <c r="AT4606" s="175" t="s">
        <v>264</v>
      </c>
      <c r="AU4606" s="175" t="s">
        <v>82</v>
      </c>
      <c r="AV4606" s="14" t="s">
        <v>82</v>
      </c>
      <c r="AW4606" s="14" t="s">
        <v>34</v>
      </c>
      <c r="AX4606" s="14" t="s">
        <v>73</v>
      </c>
      <c r="AY4606" s="175" t="s">
        <v>252</v>
      </c>
    </row>
    <row r="4607" spans="2:51" s="14" customFormat="1" ht="11.25">
      <c r="B4607" s="174"/>
      <c r="D4607" s="160" t="s">
        <v>264</v>
      </c>
      <c r="E4607" s="175" t="s">
        <v>3</v>
      </c>
      <c r="F4607" s="176" t="s">
        <v>8503</v>
      </c>
      <c r="H4607" s="177">
        <v>9.6</v>
      </c>
      <c r="I4607" s="178"/>
      <c r="L4607" s="174"/>
      <c r="M4607" s="179"/>
      <c r="N4607" s="180"/>
      <c r="O4607" s="180"/>
      <c r="P4607" s="180"/>
      <c r="Q4607" s="180"/>
      <c r="R4607" s="180"/>
      <c r="S4607" s="180"/>
      <c r="T4607" s="181"/>
      <c r="AT4607" s="175" t="s">
        <v>264</v>
      </c>
      <c r="AU4607" s="175" t="s">
        <v>82</v>
      </c>
      <c r="AV4607" s="14" t="s">
        <v>82</v>
      </c>
      <c r="AW4607" s="14" t="s">
        <v>34</v>
      </c>
      <c r="AX4607" s="14" t="s">
        <v>73</v>
      </c>
      <c r="AY4607" s="175" t="s">
        <v>252</v>
      </c>
    </row>
    <row r="4608" spans="2:51" s="14" customFormat="1" ht="11.25">
      <c r="B4608" s="174"/>
      <c r="D4608" s="160" t="s">
        <v>264</v>
      </c>
      <c r="E4608" s="175" t="s">
        <v>3</v>
      </c>
      <c r="F4608" s="176" t="s">
        <v>6705</v>
      </c>
      <c r="H4608" s="177">
        <v>0.5</v>
      </c>
      <c r="I4608" s="178"/>
      <c r="L4608" s="174"/>
      <c r="M4608" s="179"/>
      <c r="N4608" s="180"/>
      <c r="O4608" s="180"/>
      <c r="P4608" s="180"/>
      <c r="Q4608" s="180"/>
      <c r="R4608" s="180"/>
      <c r="S4608" s="180"/>
      <c r="T4608" s="181"/>
      <c r="AT4608" s="175" t="s">
        <v>264</v>
      </c>
      <c r="AU4608" s="175" t="s">
        <v>82</v>
      </c>
      <c r="AV4608" s="14" t="s">
        <v>82</v>
      </c>
      <c r="AW4608" s="14" t="s">
        <v>34</v>
      </c>
      <c r="AX4608" s="14" t="s">
        <v>73</v>
      </c>
      <c r="AY4608" s="175" t="s">
        <v>252</v>
      </c>
    </row>
    <row r="4609" spans="2:51" s="14" customFormat="1" ht="11.25">
      <c r="B4609" s="174"/>
      <c r="D4609" s="160" t="s">
        <v>264</v>
      </c>
      <c r="E4609" s="175" t="s">
        <v>3</v>
      </c>
      <c r="F4609" s="176" t="s">
        <v>6714</v>
      </c>
      <c r="H4609" s="177">
        <v>0.2</v>
      </c>
      <c r="I4609" s="178"/>
      <c r="L4609" s="174"/>
      <c r="M4609" s="179"/>
      <c r="N4609" s="180"/>
      <c r="O4609" s="180"/>
      <c r="P4609" s="180"/>
      <c r="Q4609" s="180"/>
      <c r="R4609" s="180"/>
      <c r="S4609" s="180"/>
      <c r="T4609" s="181"/>
      <c r="AT4609" s="175" t="s">
        <v>264</v>
      </c>
      <c r="AU4609" s="175" t="s">
        <v>82</v>
      </c>
      <c r="AV4609" s="14" t="s">
        <v>82</v>
      </c>
      <c r="AW4609" s="14" t="s">
        <v>34</v>
      </c>
      <c r="AX4609" s="14" t="s">
        <v>73</v>
      </c>
      <c r="AY4609" s="175" t="s">
        <v>252</v>
      </c>
    </row>
    <row r="4610" spans="2:51" s="14" customFormat="1" ht="11.25">
      <c r="B4610" s="174"/>
      <c r="D4610" s="160" t="s">
        <v>264</v>
      </c>
      <c r="E4610" s="175" t="s">
        <v>3</v>
      </c>
      <c r="F4610" s="176" t="s">
        <v>6714</v>
      </c>
      <c r="H4610" s="177">
        <v>0.2</v>
      </c>
      <c r="I4610" s="178"/>
      <c r="L4610" s="174"/>
      <c r="M4610" s="179"/>
      <c r="N4610" s="180"/>
      <c r="O4610" s="180"/>
      <c r="P4610" s="180"/>
      <c r="Q4610" s="180"/>
      <c r="R4610" s="180"/>
      <c r="S4610" s="180"/>
      <c r="T4610" s="181"/>
      <c r="AT4610" s="175" t="s">
        <v>264</v>
      </c>
      <c r="AU4610" s="175" t="s">
        <v>82</v>
      </c>
      <c r="AV4610" s="14" t="s">
        <v>82</v>
      </c>
      <c r="AW4610" s="14" t="s">
        <v>34</v>
      </c>
      <c r="AX4610" s="14" t="s">
        <v>73</v>
      </c>
      <c r="AY4610" s="175" t="s">
        <v>252</v>
      </c>
    </row>
    <row r="4611" spans="2:51" s="14" customFormat="1" ht="11.25">
      <c r="B4611" s="174"/>
      <c r="D4611" s="160" t="s">
        <v>264</v>
      </c>
      <c r="E4611" s="175" t="s">
        <v>3</v>
      </c>
      <c r="F4611" s="176" t="s">
        <v>6714</v>
      </c>
      <c r="H4611" s="177">
        <v>0.2</v>
      </c>
      <c r="I4611" s="178"/>
      <c r="L4611" s="174"/>
      <c r="M4611" s="179"/>
      <c r="N4611" s="180"/>
      <c r="O4611" s="180"/>
      <c r="P4611" s="180"/>
      <c r="Q4611" s="180"/>
      <c r="R4611" s="180"/>
      <c r="S4611" s="180"/>
      <c r="T4611" s="181"/>
      <c r="AT4611" s="175" t="s">
        <v>264</v>
      </c>
      <c r="AU4611" s="175" t="s">
        <v>82</v>
      </c>
      <c r="AV4611" s="14" t="s">
        <v>82</v>
      </c>
      <c r="AW4611" s="14" t="s">
        <v>34</v>
      </c>
      <c r="AX4611" s="14" t="s">
        <v>73</v>
      </c>
      <c r="AY4611" s="175" t="s">
        <v>252</v>
      </c>
    </row>
    <row r="4612" spans="2:51" s="14" customFormat="1" ht="11.25">
      <c r="B4612" s="174"/>
      <c r="D4612" s="160" t="s">
        <v>264</v>
      </c>
      <c r="E4612" s="175" t="s">
        <v>3</v>
      </c>
      <c r="F4612" s="176" t="s">
        <v>6714</v>
      </c>
      <c r="H4612" s="177">
        <v>0.2</v>
      </c>
      <c r="I4612" s="178"/>
      <c r="L4612" s="174"/>
      <c r="M4612" s="179"/>
      <c r="N4612" s="180"/>
      <c r="O4612" s="180"/>
      <c r="P4612" s="180"/>
      <c r="Q4612" s="180"/>
      <c r="R4612" s="180"/>
      <c r="S4612" s="180"/>
      <c r="T4612" s="181"/>
      <c r="AT4612" s="175" t="s">
        <v>264</v>
      </c>
      <c r="AU4612" s="175" t="s">
        <v>82</v>
      </c>
      <c r="AV4612" s="14" t="s">
        <v>82</v>
      </c>
      <c r="AW4612" s="14" t="s">
        <v>34</v>
      </c>
      <c r="AX4612" s="14" t="s">
        <v>73</v>
      </c>
      <c r="AY4612" s="175" t="s">
        <v>252</v>
      </c>
    </row>
    <row r="4613" spans="2:51" s="14" customFormat="1" ht="11.25">
      <c r="B4613" s="174"/>
      <c r="D4613" s="160" t="s">
        <v>264</v>
      </c>
      <c r="E4613" s="175" t="s">
        <v>3</v>
      </c>
      <c r="F4613" s="176" t="s">
        <v>6714</v>
      </c>
      <c r="H4613" s="177">
        <v>0.2</v>
      </c>
      <c r="I4613" s="178"/>
      <c r="L4613" s="174"/>
      <c r="M4613" s="179"/>
      <c r="N4613" s="180"/>
      <c r="O4613" s="180"/>
      <c r="P4613" s="180"/>
      <c r="Q4613" s="180"/>
      <c r="R4613" s="180"/>
      <c r="S4613" s="180"/>
      <c r="T4613" s="181"/>
      <c r="AT4613" s="175" t="s">
        <v>264</v>
      </c>
      <c r="AU4613" s="175" t="s">
        <v>82</v>
      </c>
      <c r="AV4613" s="14" t="s">
        <v>82</v>
      </c>
      <c r="AW4613" s="14" t="s">
        <v>34</v>
      </c>
      <c r="AX4613" s="14" t="s">
        <v>73</v>
      </c>
      <c r="AY4613" s="175" t="s">
        <v>252</v>
      </c>
    </row>
    <row r="4614" spans="2:51" s="14" customFormat="1" ht="11.25">
      <c r="B4614" s="174"/>
      <c r="D4614" s="160" t="s">
        <v>264</v>
      </c>
      <c r="E4614" s="175" t="s">
        <v>3</v>
      </c>
      <c r="F4614" s="176" t="s">
        <v>6700</v>
      </c>
      <c r="H4614" s="177">
        <v>0.3</v>
      </c>
      <c r="I4614" s="178"/>
      <c r="L4614" s="174"/>
      <c r="M4614" s="179"/>
      <c r="N4614" s="180"/>
      <c r="O4614" s="180"/>
      <c r="P4614" s="180"/>
      <c r="Q4614" s="180"/>
      <c r="R4614" s="180"/>
      <c r="S4614" s="180"/>
      <c r="T4614" s="181"/>
      <c r="AT4614" s="175" t="s">
        <v>264</v>
      </c>
      <c r="AU4614" s="175" t="s">
        <v>82</v>
      </c>
      <c r="AV4614" s="14" t="s">
        <v>82</v>
      </c>
      <c r="AW4614" s="14" t="s">
        <v>34</v>
      </c>
      <c r="AX4614" s="14" t="s">
        <v>73</v>
      </c>
      <c r="AY4614" s="175" t="s">
        <v>252</v>
      </c>
    </row>
    <row r="4615" spans="2:51" s="14" customFormat="1" ht="11.25">
      <c r="B4615" s="174"/>
      <c r="D4615" s="160" t="s">
        <v>264</v>
      </c>
      <c r="E4615" s="175" t="s">
        <v>3</v>
      </c>
      <c r="F4615" s="176" t="s">
        <v>6778</v>
      </c>
      <c r="H4615" s="177">
        <v>6.4</v>
      </c>
      <c r="I4615" s="178"/>
      <c r="L4615" s="174"/>
      <c r="M4615" s="179"/>
      <c r="N4615" s="180"/>
      <c r="O4615" s="180"/>
      <c r="P4615" s="180"/>
      <c r="Q4615" s="180"/>
      <c r="R4615" s="180"/>
      <c r="S4615" s="180"/>
      <c r="T4615" s="181"/>
      <c r="AT4615" s="175" t="s">
        <v>264</v>
      </c>
      <c r="AU4615" s="175" t="s">
        <v>82</v>
      </c>
      <c r="AV4615" s="14" t="s">
        <v>82</v>
      </c>
      <c r="AW4615" s="14" t="s">
        <v>34</v>
      </c>
      <c r="AX4615" s="14" t="s">
        <v>73</v>
      </c>
      <c r="AY4615" s="175" t="s">
        <v>252</v>
      </c>
    </row>
    <row r="4616" spans="2:51" s="14" customFormat="1" ht="11.25">
      <c r="B4616" s="174"/>
      <c r="D4616" s="160" t="s">
        <v>264</v>
      </c>
      <c r="E4616" s="175" t="s">
        <v>3</v>
      </c>
      <c r="F4616" s="176" t="s">
        <v>6714</v>
      </c>
      <c r="H4616" s="177">
        <v>0.2</v>
      </c>
      <c r="I4616" s="178"/>
      <c r="L4616" s="174"/>
      <c r="M4616" s="179"/>
      <c r="N4616" s="180"/>
      <c r="O4616" s="180"/>
      <c r="P4616" s="180"/>
      <c r="Q4616" s="180"/>
      <c r="R4616" s="180"/>
      <c r="S4616" s="180"/>
      <c r="T4616" s="181"/>
      <c r="AT4616" s="175" t="s">
        <v>264</v>
      </c>
      <c r="AU4616" s="175" t="s">
        <v>82</v>
      </c>
      <c r="AV4616" s="14" t="s">
        <v>82</v>
      </c>
      <c r="AW4616" s="14" t="s">
        <v>34</v>
      </c>
      <c r="AX4616" s="14" t="s">
        <v>73</v>
      </c>
      <c r="AY4616" s="175" t="s">
        <v>252</v>
      </c>
    </row>
    <row r="4617" spans="2:51" s="14" customFormat="1" ht="11.25">
      <c r="B4617" s="174"/>
      <c r="D4617" s="160" t="s">
        <v>264</v>
      </c>
      <c r="E4617" s="175" t="s">
        <v>3</v>
      </c>
      <c r="F4617" s="176" t="s">
        <v>6709</v>
      </c>
      <c r="H4617" s="177">
        <v>4.7</v>
      </c>
      <c r="I4617" s="178"/>
      <c r="L4617" s="174"/>
      <c r="M4617" s="179"/>
      <c r="N4617" s="180"/>
      <c r="O4617" s="180"/>
      <c r="P4617" s="180"/>
      <c r="Q4617" s="180"/>
      <c r="R4617" s="180"/>
      <c r="S4617" s="180"/>
      <c r="T4617" s="181"/>
      <c r="AT4617" s="175" t="s">
        <v>264</v>
      </c>
      <c r="AU4617" s="175" t="s">
        <v>82</v>
      </c>
      <c r="AV4617" s="14" t="s">
        <v>82</v>
      </c>
      <c r="AW4617" s="14" t="s">
        <v>34</v>
      </c>
      <c r="AX4617" s="14" t="s">
        <v>73</v>
      </c>
      <c r="AY4617" s="175" t="s">
        <v>252</v>
      </c>
    </row>
    <row r="4618" spans="2:51" s="14" customFormat="1" ht="11.25">
      <c r="B4618" s="174"/>
      <c r="D4618" s="160" t="s">
        <v>264</v>
      </c>
      <c r="E4618" s="175" t="s">
        <v>3</v>
      </c>
      <c r="F4618" s="176" t="s">
        <v>6841</v>
      </c>
      <c r="H4618" s="177">
        <v>4.9000000000000004</v>
      </c>
      <c r="I4618" s="178"/>
      <c r="L4618" s="174"/>
      <c r="M4618" s="179"/>
      <c r="N4618" s="180"/>
      <c r="O4618" s="180"/>
      <c r="P4618" s="180"/>
      <c r="Q4618" s="180"/>
      <c r="R4618" s="180"/>
      <c r="S4618" s="180"/>
      <c r="T4618" s="181"/>
      <c r="AT4618" s="175" t="s">
        <v>264</v>
      </c>
      <c r="AU4618" s="175" t="s">
        <v>82</v>
      </c>
      <c r="AV4618" s="14" t="s">
        <v>82</v>
      </c>
      <c r="AW4618" s="14" t="s">
        <v>34</v>
      </c>
      <c r="AX4618" s="14" t="s">
        <v>73</v>
      </c>
      <c r="AY4618" s="175" t="s">
        <v>252</v>
      </c>
    </row>
    <row r="4619" spans="2:51" s="14" customFormat="1" ht="11.25">
      <c r="B4619" s="174"/>
      <c r="D4619" s="160" t="s">
        <v>264</v>
      </c>
      <c r="E4619" s="175" t="s">
        <v>3</v>
      </c>
      <c r="F4619" s="176" t="s">
        <v>6705</v>
      </c>
      <c r="H4619" s="177">
        <v>0.5</v>
      </c>
      <c r="I4619" s="178"/>
      <c r="L4619" s="174"/>
      <c r="M4619" s="179"/>
      <c r="N4619" s="180"/>
      <c r="O4619" s="180"/>
      <c r="P4619" s="180"/>
      <c r="Q4619" s="180"/>
      <c r="R4619" s="180"/>
      <c r="S4619" s="180"/>
      <c r="T4619" s="181"/>
      <c r="AT4619" s="175" t="s">
        <v>264</v>
      </c>
      <c r="AU4619" s="175" t="s">
        <v>82</v>
      </c>
      <c r="AV4619" s="14" t="s">
        <v>82</v>
      </c>
      <c r="AW4619" s="14" t="s">
        <v>34</v>
      </c>
      <c r="AX4619" s="14" t="s">
        <v>73</v>
      </c>
      <c r="AY4619" s="175" t="s">
        <v>252</v>
      </c>
    </row>
    <row r="4620" spans="2:51" s="14" customFormat="1" ht="11.25">
      <c r="B4620" s="174"/>
      <c r="D4620" s="160" t="s">
        <v>264</v>
      </c>
      <c r="E4620" s="175" t="s">
        <v>3</v>
      </c>
      <c r="F4620" s="176" t="s">
        <v>6719</v>
      </c>
      <c r="H4620" s="177">
        <v>10</v>
      </c>
      <c r="I4620" s="178"/>
      <c r="L4620" s="174"/>
      <c r="M4620" s="179"/>
      <c r="N4620" s="180"/>
      <c r="O4620" s="180"/>
      <c r="P4620" s="180"/>
      <c r="Q4620" s="180"/>
      <c r="R4620" s="180"/>
      <c r="S4620" s="180"/>
      <c r="T4620" s="181"/>
      <c r="AT4620" s="175" t="s">
        <v>264</v>
      </c>
      <c r="AU4620" s="175" t="s">
        <v>82</v>
      </c>
      <c r="AV4620" s="14" t="s">
        <v>82</v>
      </c>
      <c r="AW4620" s="14" t="s">
        <v>34</v>
      </c>
      <c r="AX4620" s="14" t="s">
        <v>73</v>
      </c>
      <c r="AY4620" s="175" t="s">
        <v>252</v>
      </c>
    </row>
    <row r="4621" spans="2:51" s="14" customFormat="1" ht="11.25">
      <c r="B4621" s="174"/>
      <c r="D4621" s="160" t="s">
        <v>264</v>
      </c>
      <c r="E4621" s="175" t="s">
        <v>3</v>
      </c>
      <c r="F4621" s="176" t="s">
        <v>6777</v>
      </c>
      <c r="H4621" s="177">
        <v>4.4000000000000004</v>
      </c>
      <c r="I4621" s="178"/>
      <c r="L4621" s="174"/>
      <c r="M4621" s="179"/>
      <c r="N4621" s="180"/>
      <c r="O4621" s="180"/>
      <c r="P4621" s="180"/>
      <c r="Q4621" s="180"/>
      <c r="R4621" s="180"/>
      <c r="S4621" s="180"/>
      <c r="T4621" s="181"/>
      <c r="AT4621" s="175" t="s">
        <v>264</v>
      </c>
      <c r="AU4621" s="175" t="s">
        <v>82</v>
      </c>
      <c r="AV4621" s="14" t="s">
        <v>82</v>
      </c>
      <c r="AW4621" s="14" t="s">
        <v>34</v>
      </c>
      <c r="AX4621" s="14" t="s">
        <v>73</v>
      </c>
      <c r="AY4621" s="175" t="s">
        <v>252</v>
      </c>
    </row>
    <row r="4622" spans="2:51" s="14" customFormat="1" ht="11.25">
      <c r="B4622" s="174"/>
      <c r="D4622" s="160" t="s">
        <v>264</v>
      </c>
      <c r="E4622" s="175" t="s">
        <v>3</v>
      </c>
      <c r="F4622" s="176" t="s">
        <v>6706</v>
      </c>
      <c r="H4622" s="177">
        <v>6.1</v>
      </c>
      <c r="I4622" s="178"/>
      <c r="L4622" s="174"/>
      <c r="M4622" s="179"/>
      <c r="N4622" s="180"/>
      <c r="O4622" s="180"/>
      <c r="P4622" s="180"/>
      <c r="Q4622" s="180"/>
      <c r="R4622" s="180"/>
      <c r="S4622" s="180"/>
      <c r="T4622" s="181"/>
      <c r="AT4622" s="175" t="s">
        <v>264</v>
      </c>
      <c r="AU4622" s="175" t="s">
        <v>82</v>
      </c>
      <c r="AV4622" s="14" t="s">
        <v>82</v>
      </c>
      <c r="AW4622" s="14" t="s">
        <v>34</v>
      </c>
      <c r="AX4622" s="14" t="s">
        <v>73</v>
      </c>
      <c r="AY4622" s="175" t="s">
        <v>252</v>
      </c>
    </row>
    <row r="4623" spans="2:51" s="14" customFormat="1" ht="11.25">
      <c r="B4623" s="174"/>
      <c r="D4623" s="160" t="s">
        <v>264</v>
      </c>
      <c r="E4623" s="175" t="s">
        <v>3</v>
      </c>
      <c r="F4623" s="176" t="s">
        <v>6777</v>
      </c>
      <c r="H4623" s="177">
        <v>4.4000000000000004</v>
      </c>
      <c r="I4623" s="178"/>
      <c r="L4623" s="174"/>
      <c r="M4623" s="179"/>
      <c r="N4623" s="180"/>
      <c r="O4623" s="180"/>
      <c r="P4623" s="180"/>
      <c r="Q4623" s="180"/>
      <c r="R4623" s="180"/>
      <c r="S4623" s="180"/>
      <c r="T4623" s="181"/>
      <c r="AT4623" s="175" t="s">
        <v>264</v>
      </c>
      <c r="AU4623" s="175" t="s">
        <v>82</v>
      </c>
      <c r="AV4623" s="14" t="s">
        <v>82</v>
      </c>
      <c r="AW4623" s="14" t="s">
        <v>34</v>
      </c>
      <c r="AX4623" s="14" t="s">
        <v>73</v>
      </c>
      <c r="AY4623" s="175" t="s">
        <v>252</v>
      </c>
    </row>
    <row r="4624" spans="2:51" s="14" customFormat="1" ht="11.25">
      <c r="B4624" s="174"/>
      <c r="D4624" s="160" t="s">
        <v>264</v>
      </c>
      <c r="E4624" s="175" t="s">
        <v>3</v>
      </c>
      <c r="F4624" s="176" t="s">
        <v>8504</v>
      </c>
      <c r="H4624" s="177">
        <v>5.7</v>
      </c>
      <c r="I4624" s="178"/>
      <c r="L4624" s="174"/>
      <c r="M4624" s="179"/>
      <c r="N4624" s="180"/>
      <c r="O4624" s="180"/>
      <c r="P4624" s="180"/>
      <c r="Q4624" s="180"/>
      <c r="R4624" s="180"/>
      <c r="S4624" s="180"/>
      <c r="T4624" s="181"/>
      <c r="AT4624" s="175" t="s">
        <v>264</v>
      </c>
      <c r="AU4624" s="175" t="s">
        <v>82</v>
      </c>
      <c r="AV4624" s="14" t="s">
        <v>82</v>
      </c>
      <c r="AW4624" s="14" t="s">
        <v>34</v>
      </c>
      <c r="AX4624" s="14" t="s">
        <v>73</v>
      </c>
      <c r="AY4624" s="175" t="s">
        <v>252</v>
      </c>
    </row>
    <row r="4625" spans="2:51" s="14" customFormat="1" ht="11.25">
      <c r="B4625" s="174"/>
      <c r="D4625" s="160" t="s">
        <v>264</v>
      </c>
      <c r="E4625" s="175" t="s">
        <v>3</v>
      </c>
      <c r="F4625" s="176" t="s">
        <v>8502</v>
      </c>
      <c r="H4625" s="177">
        <v>9.8000000000000007</v>
      </c>
      <c r="I4625" s="178"/>
      <c r="L4625" s="174"/>
      <c r="M4625" s="179"/>
      <c r="N4625" s="180"/>
      <c r="O4625" s="180"/>
      <c r="P4625" s="180"/>
      <c r="Q4625" s="180"/>
      <c r="R4625" s="180"/>
      <c r="S4625" s="180"/>
      <c r="T4625" s="181"/>
      <c r="AT4625" s="175" t="s">
        <v>264</v>
      </c>
      <c r="AU4625" s="175" t="s">
        <v>82</v>
      </c>
      <c r="AV4625" s="14" t="s">
        <v>82</v>
      </c>
      <c r="AW4625" s="14" t="s">
        <v>34</v>
      </c>
      <c r="AX4625" s="14" t="s">
        <v>73</v>
      </c>
      <c r="AY4625" s="175" t="s">
        <v>252</v>
      </c>
    </row>
    <row r="4626" spans="2:51" s="14" customFormat="1" ht="11.25">
      <c r="B4626" s="174"/>
      <c r="D4626" s="160" t="s">
        <v>264</v>
      </c>
      <c r="E4626" s="175" t="s">
        <v>3</v>
      </c>
      <c r="F4626" s="176" t="s">
        <v>6699</v>
      </c>
      <c r="H4626" s="177">
        <v>0.8</v>
      </c>
      <c r="I4626" s="178"/>
      <c r="L4626" s="174"/>
      <c r="M4626" s="179"/>
      <c r="N4626" s="180"/>
      <c r="O4626" s="180"/>
      <c r="P4626" s="180"/>
      <c r="Q4626" s="180"/>
      <c r="R4626" s="180"/>
      <c r="S4626" s="180"/>
      <c r="T4626" s="181"/>
      <c r="AT4626" s="175" t="s">
        <v>264</v>
      </c>
      <c r="AU4626" s="175" t="s">
        <v>82</v>
      </c>
      <c r="AV4626" s="14" t="s">
        <v>82</v>
      </c>
      <c r="AW4626" s="14" t="s">
        <v>34</v>
      </c>
      <c r="AX4626" s="14" t="s">
        <v>73</v>
      </c>
      <c r="AY4626" s="175" t="s">
        <v>252</v>
      </c>
    </row>
    <row r="4627" spans="2:51" s="14" customFormat="1" ht="11.25">
      <c r="B4627" s="174"/>
      <c r="D4627" s="160" t="s">
        <v>264</v>
      </c>
      <c r="E4627" s="175" t="s">
        <v>3</v>
      </c>
      <c r="F4627" s="176" t="s">
        <v>6695</v>
      </c>
      <c r="H4627" s="177">
        <v>1.4</v>
      </c>
      <c r="I4627" s="178"/>
      <c r="L4627" s="174"/>
      <c r="M4627" s="179"/>
      <c r="N4627" s="180"/>
      <c r="O4627" s="180"/>
      <c r="P4627" s="180"/>
      <c r="Q4627" s="180"/>
      <c r="R4627" s="180"/>
      <c r="S4627" s="180"/>
      <c r="T4627" s="181"/>
      <c r="AT4627" s="175" t="s">
        <v>264</v>
      </c>
      <c r="AU4627" s="175" t="s">
        <v>82</v>
      </c>
      <c r="AV4627" s="14" t="s">
        <v>82</v>
      </c>
      <c r="AW4627" s="14" t="s">
        <v>34</v>
      </c>
      <c r="AX4627" s="14" t="s">
        <v>73</v>
      </c>
      <c r="AY4627" s="175" t="s">
        <v>252</v>
      </c>
    </row>
    <row r="4628" spans="2:51" s="14" customFormat="1" ht="11.25">
      <c r="B4628" s="174"/>
      <c r="D4628" s="160" t="s">
        <v>264</v>
      </c>
      <c r="E4628" s="175" t="s">
        <v>3</v>
      </c>
      <c r="F4628" s="176" t="s">
        <v>6729</v>
      </c>
      <c r="H4628" s="177">
        <v>0.4</v>
      </c>
      <c r="I4628" s="178"/>
      <c r="L4628" s="174"/>
      <c r="M4628" s="179"/>
      <c r="N4628" s="180"/>
      <c r="O4628" s="180"/>
      <c r="P4628" s="180"/>
      <c r="Q4628" s="180"/>
      <c r="R4628" s="180"/>
      <c r="S4628" s="180"/>
      <c r="T4628" s="181"/>
      <c r="AT4628" s="175" t="s">
        <v>264</v>
      </c>
      <c r="AU4628" s="175" t="s">
        <v>82</v>
      </c>
      <c r="AV4628" s="14" t="s">
        <v>82</v>
      </c>
      <c r="AW4628" s="14" t="s">
        <v>34</v>
      </c>
      <c r="AX4628" s="14" t="s">
        <v>73</v>
      </c>
      <c r="AY4628" s="175" t="s">
        <v>252</v>
      </c>
    </row>
    <row r="4629" spans="2:51" s="14" customFormat="1" ht="11.25">
      <c r="B4629" s="174"/>
      <c r="D4629" s="160" t="s">
        <v>264</v>
      </c>
      <c r="E4629" s="175" t="s">
        <v>3</v>
      </c>
      <c r="F4629" s="176" t="s">
        <v>6729</v>
      </c>
      <c r="H4629" s="177">
        <v>0.4</v>
      </c>
      <c r="I4629" s="178"/>
      <c r="L4629" s="174"/>
      <c r="M4629" s="179"/>
      <c r="N4629" s="180"/>
      <c r="O4629" s="180"/>
      <c r="P4629" s="180"/>
      <c r="Q4629" s="180"/>
      <c r="R4629" s="180"/>
      <c r="S4629" s="180"/>
      <c r="T4629" s="181"/>
      <c r="AT4629" s="175" t="s">
        <v>264</v>
      </c>
      <c r="AU4629" s="175" t="s">
        <v>82</v>
      </c>
      <c r="AV4629" s="14" t="s">
        <v>82</v>
      </c>
      <c r="AW4629" s="14" t="s">
        <v>34</v>
      </c>
      <c r="AX4629" s="14" t="s">
        <v>73</v>
      </c>
      <c r="AY4629" s="175" t="s">
        <v>252</v>
      </c>
    </row>
    <row r="4630" spans="2:51" s="13" customFormat="1" ht="11.25">
      <c r="B4630" s="167"/>
      <c r="D4630" s="160" t="s">
        <v>264</v>
      </c>
      <c r="E4630" s="168" t="s">
        <v>3</v>
      </c>
      <c r="F4630" s="169" t="s">
        <v>895</v>
      </c>
      <c r="H4630" s="168" t="s">
        <v>3</v>
      </c>
      <c r="I4630" s="170"/>
      <c r="L4630" s="167"/>
      <c r="M4630" s="171"/>
      <c r="N4630" s="172"/>
      <c r="O4630" s="172"/>
      <c r="P4630" s="172"/>
      <c r="Q4630" s="172"/>
      <c r="R4630" s="172"/>
      <c r="S4630" s="172"/>
      <c r="T4630" s="173"/>
      <c r="AT4630" s="168" t="s">
        <v>264</v>
      </c>
      <c r="AU4630" s="168" t="s">
        <v>82</v>
      </c>
      <c r="AV4630" s="13" t="s">
        <v>80</v>
      </c>
      <c r="AW4630" s="13" t="s">
        <v>34</v>
      </c>
      <c r="AX4630" s="13" t="s">
        <v>73</v>
      </c>
      <c r="AY4630" s="168" t="s">
        <v>252</v>
      </c>
    </row>
    <row r="4631" spans="2:51" s="14" customFormat="1" ht="11.25">
      <c r="B4631" s="174"/>
      <c r="D4631" s="160" t="s">
        <v>264</v>
      </c>
      <c r="E4631" s="175" t="s">
        <v>3</v>
      </c>
      <c r="F4631" s="176" t="s">
        <v>8505</v>
      </c>
      <c r="H4631" s="177">
        <v>12.6</v>
      </c>
      <c r="I4631" s="178"/>
      <c r="L4631" s="174"/>
      <c r="M4631" s="179"/>
      <c r="N4631" s="180"/>
      <c r="O4631" s="180"/>
      <c r="P4631" s="180"/>
      <c r="Q4631" s="180"/>
      <c r="R4631" s="180"/>
      <c r="S4631" s="180"/>
      <c r="T4631" s="181"/>
      <c r="AT4631" s="175" t="s">
        <v>264</v>
      </c>
      <c r="AU4631" s="175" t="s">
        <v>82</v>
      </c>
      <c r="AV4631" s="14" t="s">
        <v>82</v>
      </c>
      <c r="AW4631" s="14" t="s">
        <v>34</v>
      </c>
      <c r="AX4631" s="14" t="s">
        <v>73</v>
      </c>
      <c r="AY4631" s="175" t="s">
        <v>252</v>
      </c>
    </row>
    <row r="4632" spans="2:51" s="14" customFormat="1" ht="11.25">
      <c r="B4632" s="174"/>
      <c r="D4632" s="160" t="s">
        <v>264</v>
      </c>
      <c r="E4632" s="175" t="s">
        <v>3</v>
      </c>
      <c r="F4632" s="176" t="s">
        <v>5107</v>
      </c>
      <c r="H4632" s="177">
        <v>2.2000000000000002</v>
      </c>
      <c r="I4632" s="178"/>
      <c r="L4632" s="174"/>
      <c r="M4632" s="179"/>
      <c r="N4632" s="180"/>
      <c r="O4632" s="180"/>
      <c r="P4632" s="180"/>
      <c r="Q4632" s="180"/>
      <c r="R4632" s="180"/>
      <c r="S4632" s="180"/>
      <c r="T4632" s="181"/>
      <c r="AT4632" s="175" t="s">
        <v>264</v>
      </c>
      <c r="AU4632" s="175" t="s">
        <v>82</v>
      </c>
      <c r="AV4632" s="14" t="s">
        <v>82</v>
      </c>
      <c r="AW4632" s="14" t="s">
        <v>34</v>
      </c>
      <c r="AX4632" s="14" t="s">
        <v>73</v>
      </c>
      <c r="AY4632" s="175" t="s">
        <v>252</v>
      </c>
    </row>
    <row r="4633" spans="2:51" s="14" customFormat="1" ht="11.25">
      <c r="B4633" s="174"/>
      <c r="D4633" s="160" t="s">
        <v>264</v>
      </c>
      <c r="E4633" s="175" t="s">
        <v>3</v>
      </c>
      <c r="F4633" s="176" t="s">
        <v>6714</v>
      </c>
      <c r="H4633" s="177">
        <v>0.2</v>
      </c>
      <c r="I4633" s="178"/>
      <c r="L4633" s="174"/>
      <c r="M4633" s="179"/>
      <c r="N4633" s="180"/>
      <c r="O4633" s="180"/>
      <c r="P4633" s="180"/>
      <c r="Q4633" s="180"/>
      <c r="R4633" s="180"/>
      <c r="S4633" s="180"/>
      <c r="T4633" s="181"/>
      <c r="AT4633" s="175" t="s">
        <v>264</v>
      </c>
      <c r="AU4633" s="175" t="s">
        <v>82</v>
      </c>
      <c r="AV4633" s="14" t="s">
        <v>82</v>
      </c>
      <c r="AW4633" s="14" t="s">
        <v>34</v>
      </c>
      <c r="AX4633" s="14" t="s">
        <v>73</v>
      </c>
      <c r="AY4633" s="175" t="s">
        <v>252</v>
      </c>
    </row>
    <row r="4634" spans="2:51" s="14" customFormat="1" ht="11.25">
      <c r="B4634" s="174"/>
      <c r="D4634" s="160" t="s">
        <v>264</v>
      </c>
      <c r="E4634" s="175" t="s">
        <v>3</v>
      </c>
      <c r="F4634" s="176" t="s">
        <v>6729</v>
      </c>
      <c r="H4634" s="177">
        <v>0.4</v>
      </c>
      <c r="I4634" s="178"/>
      <c r="L4634" s="174"/>
      <c r="M4634" s="179"/>
      <c r="N4634" s="180"/>
      <c r="O4634" s="180"/>
      <c r="P4634" s="180"/>
      <c r="Q4634" s="180"/>
      <c r="R4634" s="180"/>
      <c r="S4634" s="180"/>
      <c r="T4634" s="181"/>
      <c r="AT4634" s="175" t="s">
        <v>264</v>
      </c>
      <c r="AU4634" s="175" t="s">
        <v>82</v>
      </c>
      <c r="AV4634" s="14" t="s">
        <v>82</v>
      </c>
      <c r="AW4634" s="14" t="s">
        <v>34</v>
      </c>
      <c r="AX4634" s="14" t="s">
        <v>73</v>
      </c>
      <c r="AY4634" s="175" t="s">
        <v>252</v>
      </c>
    </row>
    <row r="4635" spans="2:51" s="14" customFormat="1" ht="11.25">
      <c r="B4635" s="174"/>
      <c r="D4635" s="160" t="s">
        <v>264</v>
      </c>
      <c r="E4635" s="175" t="s">
        <v>3</v>
      </c>
      <c r="F4635" s="176" t="s">
        <v>6714</v>
      </c>
      <c r="H4635" s="177">
        <v>0.2</v>
      </c>
      <c r="I4635" s="178"/>
      <c r="L4635" s="174"/>
      <c r="M4635" s="179"/>
      <c r="N4635" s="180"/>
      <c r="O4635" s="180"/>
      <c r="P4635" s="180"/>
      <c r="Q4635" s="180"/>
      <c r="R4635" s="180"/>
      <c r="S4635" s="180"/>
      <c r="T4635" s="181"/>
      <c r="AT4635" s="175" t="s">
        <v>264</v>
      </c>
      <c r="AU4635" s="175" t="s">
        <v>82</v>
      </c>
      <c r="AV4635" s="14" t="s">
        <v>82</v>
      </c>
      <c r="AW4635" s="14" t="s">
        <v>34</v>
      </c>
      <c r="AX4635" s="14" t="s">
        <v>73</v>
      </c>
      <c r="AY4635" s="175" t="s">
        <v>252</v>
      </c>
    </row>
    <row r="4636" spans="2:51" s="14" customFormat="1" ht="11.25">
      <c r="B4636" s="174"/>
      <c r="D4636" s="160" t="s">
        <v>264</v>
      </c>
      <c r="E4636" s="175" t="s">
        <v>3</v>
      </c>
      <c r="F4636" s="176" t="s">
        <v>6714</v>
      </c>
      <c r="H4636" s="177">
        <v>0.2</v>
      </c>
      <c r="I4636" s="178"/>
      <c r="L4636" s="174"/>
      <c r="M4636" s="179"/>
      <c r="N4636" s="180"/>
      <c r="O4636" s="180"/>
      <c r="P4636" s="180"/>
      <c r="Q4636" s="180"/>
      <c r="R4636" s="180"/>
      <c r="S4636" s="180"/>
      <c r="T4636" s="181"/>
      <c r="AT4636" s="175" t="s">
        <v>264</v>
      </c>
      <c r="AU4636" s="175" t="s">
        <v>82</v>
      </c>
      <c r="AV4636" s="14" t="s">
        <v>82</v>
      </c>
      <c r="AW4636" s="14" t="s">
        <v>34</v>
      </c>
      <c r="AX4636" s="14" t="s">
        <v>73</v>
      </c>
      <c r="AY4636" s="175" t="s">
        <v>252</v>
      </c>
    </row>
    <row r="4637" spans="2:51" s="14" customFormat="1" ht="11.25">
      <c r="B4637" s="174"/>
      <c r="D4637" s="160" t="s">
        <v>264</v>
      </c>
      <c r="E4637" s="175" t="s">
        <v>3</v>
      </c>
      <c r="F4637" s="176" t="s">
        <v>6776</v>
      </c>
      <c r="H4637" s="177">
        <v>1.3</v>
      </c>
      <c r="I4637" s="178"/>
      <c r="L4637" s="174"/>
      <c r="M4637" s="179"/>
      <c r="N4637" s="180"/>
      <c r="O4637" s="180"/>
      <c r="P4637" s="180"/>
      <c r="Q4637" s="180"/>
      <c r="R4637" s="180"/>
      <c r="S4637" s="180"/>
      <c r="T4637" s="181"/>
      <c r="AT4637" s="175" t="s">
        <v>264</v>
      </c>
      <c r="AU4637" s="175" t="s">
        <v>82</v>
      </c>
      <c r="AV4637" s="14" t="s">
        <v>82</v>
      </c>
      <c r="AW4637" s="14" t="s">
        <v>34</v>
      </c>
      <c r="AX4637" s="14" t="s">
        <v>73</v>
      </c>
      <c r="AY4637" s="175" t="s">
        <v>252</v>
      </c>
    </row>
    <row r="4638" spans="2:51" s="14" customFormat="1" ht="11.25">
      <c r="B4638" s="174"/>
      <c r="D4638" s="160" t="s">
        <v>264</v>
      </c>
      <c r="E4638" s="175" t="s">
        <v>3</v>
      </c>
      <c r="F4638" s="176" t="s">
        <v>5111</v>
      </c>
      <c r="H4638" s="177">
        <v>2.5</v>
      </c>
      <c r="I4638" s="178"/>
      <c r="L4638" s="174"/>
      <c r="M4638" s="179"/>
      <c r="N4638" s="180"/>
      <c r="O4638" s="180"/>
      <c r="P4638" s="180"/>
      <c r="Q4638" s="180"/>
      <c r="R4638" s="180"/>
      <c r="S4638" s="180"/>
      <c r="T4638" s="181"/>
      <c r="AT4638" s="175" t="s">
        <v>264</v>
      </c>
      <c r="AU4638" s="175" t="s">
        <v>82</v>
      </c>
      <c r="AV4638" s="14" t="s">
        <v>82</v>
      </c>
      <c r="AW4638" s="14" t="s">
        <v>34</v>
      </c>
      <c r="AX4638" s="14" t="s">
        <v>73</v>
      </c>
      <c r="AY4638" s="175" t="s">
        <v>252</v>
      </c>
    </row>
    <row r="4639" spans="2:51" s="14" customFormat="1" ht="11.25">
      <c r="B4639" s="174"/>
      <c r="D4639" s="160" t="s">
        <v>264</v>
      </c>
      <c r="E4639" s="175" t="s">
        <v>3</v>
      </c>
      <c r="F4639" s="176" t="s">
        <v>8506</v>
      </c>
      <c r="H4639" s="177">
        <v>12.4</v>
      </c>
      <c r="I4639" s="178"/>
      <c r="L4639" s="174"/>
      <c r="M4639" s="179"/>
      <c r="N4639" s="180"/>
      <c r="O4639" s="180"/>
      <c r="P4639" s="180"/>
      <c r="Q4639" s="180"/>
      <c r="R4639" s="180"/>
      <c r="S4639" s="180"/>
      <c r="T4639" s="181"/>
      <c r="AT4639" s="175" t="s">
        <v>264</v>
      </c>
      <c r="AU4639" s="175" t="s">
        <v>82</v>
      </c>
      <c r="AV4639" s="14" t="s">
        <v>82</v>
      </c>
      <c r="AW4639" s="14" t="s">
        <v>34</v>
      </c>
      <c r="AX4639" s="14" t="s">
        <v>73</v>
      </c>
      <c r="AY4639" s="175" t="s">
        <v>252</v>
      </c>
    </row>
    <row r="4640" spans="2:51" s="14" customFormat="1" ht="11.25">
      <c r="B4640" s="174"/>
      <c r="D4640" s="160" t="s">
        <v>264</v>
      </c>
      <c r="E4640" s="175" t="s">
        <v>3</v>
      </c>
      <c r="F4640" s="176" t="s">
        <v>6841</v>
      </c>
      <c r="H4640" s="177">
        <v>4.9000000000000004</v>
      </c>
      <c r="I4640" s="178"/>
      <c r="L4640" s="174"/>
      <c r="M4640" s="179"/>
      <c r="N4640" s="180"/>
      <c r="O4640" s="180"/>
      <c r="P4640" s="180"/>
      <c r="Q4640" s="180"/>
      <c r="R4640" s="180"/>
      <c r="S4640" s="180"/>
      <c r="T4640" s="181"/>
      <c r="AT4640" s="175" t="s">
        <v>264</v>
      </c>
      <c r="AU4640" s="175" t="s">
        <v>82</v>
      </c>
      <c r="AV4640" s="14" t="s">
        <v>82</v>
      </c>
      <c r="AW4640" s="14" t="s">
        <v>34</v>
      </c>
      <c r="AX4640" s="14" t="s">
        <v>73</v>
      </c>
      <c r="AY4640" s="175" t="s">
        <v>252</v>
      </c>
    </row>
    <row r="4641" spans="2:51" s="14" customFormat="1" ht="11.25">
      <c r="B4641" s="174"/>
      <c r="D4641" s="160" t="s">
        <v>264</v>
      </c>
      <c r="E4641" s="175" t="s">
        <v>3</v>
      </c>
      <c r="F4641" s="176" t="s">
        <v>6775</v>
      </c>
      <c r="H4641" s="177">
        <v>1.5</v>
      </c>
      <c r="I4641" s="178"/>
      <c r="L4641" s="174"/>
      <c r="M4641" s="179"/>
      <c r="N4641" s="180"/>
      <c r="O4641" s="180"/>
      <c r="P4641" s="180"/>
      <c r="Q4641" s="180"/>
      <c r="R4641" s="180"/>
      <c r="S4641" s="180"/>
      <c r="T4641" s="181"/>
      <c r="AT4641" s="175" t="s">
        <v>264</v>
      </c>
      <c r="AU4641" s="175" t="s">
        <v>82</v>
      </c>
      <c r="AV4641" s="14" t="s">
        <v>82</v>
      </c>
      <c r="AW4641" s="14" t="s">
        <v>34</v>
      </c>
      <c r="AX4641" s="14" t="s">
        <v>73</v>
      </c>
      <c r="AY4641" s="175" t="s">
        <v>252</v>
      </c>
    </row>
    <row r="4642" spans="2:51" s="14" customFormat="1" ht="11.25">
      <c r="B4642" s="174"/>
      <c r="D4642" s="160" t="s">
        <v>264</v>
      </c>
      <c r="E4642" s="175" t="s">
        <v>3</v>
      </c>
      <c r="F4642" s="176" t="s">
        <v>8505</v>
      </c>
      <c r="H4642" s="177">
        <v>12.6</v>
      </c>
      <c r="I4642" s="178"/>
      <c r="L4642" s="174"/>
      <c r="M4642" s="179"/>
      <c r="N4642" s="180"/>
      <c r="O4642" s="180"/>
      <c r="P4642" s="180"/>
      <c r="Q4642" s="180"/>
      <c r="R4642" s="180"/>
      <c r="S4642" s="180"/>
      <c r="T4642" s="181"/>
      <c r="AT4642" s="175" t="s">
        <v>264</v>
      </c>
      <c r="AU4642" s="175" t="s">
        <v>82</v>
      </c>
      <c r="AV4642" s="14" t="s">
        <v>82</v>
      </c>
      <c r="AW4642" s="14" t="s">
        <v>34</v>
      </c>
      <c r="AX4642" s="14" t="s">
        <v>73</v>
      </c>
      <c r="AY4642" s="175" t="s">
        <v>252</v>
      </c>
    </row>
    <row r="4643" spans="2:51" s="14" customFormat="1" ht="11.25">
      <c r="B4643" s="174"/>
      <c r="D4643" s="160" t="s">
        <v>264</v>
      </c>
      <c r="E4643" s="175" t="s">
        <v>3</v>
      </c>
      <c r="F4643" s="176" t="s">
        <v>8507</v>
      </c>
      <c r="H4643" s="177">
        <v>24.7</v>
      </c>
      <c r="I4643" s="178"/>
      <c r="L4643" s="174"/>
      <c r="M4643" s="179"/>
      <c r="N4643" s="180"/>
      <c r="O4643" s="180"/>
      <c r="P4643" s="180"/>
      <c r="Q4643" s="180"/>
      <c r="R4643" s="180"/>
      <c r="S4643" s="180"/>
      <c r="T4643" s="181"/>
      <c r="AT4643" s="175" t="s">
        <v>264</v>
      </c>
      <c r="AU4643" s="175" t="s">
        <v>82</v>
      </c>
      <c r="AV4643" s="14" t="s">
        <v>82</v>
      </c>
      <c r="AW4643" s="14" t="s">
        <v>34</v>
      </c>
      <c r="AX4643" s="14" t="s">
        <v>73</v>
      </c>
      <c r="AY4643" s="175" t="s">
        <v>252</v>
      </c>
    </row>
    <row r="4644" spans="2:51" s="14" customFormat="1" ht="11.25">
      <c r="B4644" s="174"/>
      <c r="D4644" s="160" t="s">
        <v>264</v>
      </c>
      <c r="E4644" s="175" t="s">
        <v>3</v>
      </c>
      <c r="F4644" s="176" t="s">
        <v>6836</v>
      </c>
      <c r="H4644" s="177">
        <v>11.7</v>
      </c>
      <c r="I4644" s="178"/>
      <c r="L4644" s="174"/>
      <c r="M4644" s="179"/>
      <c r="N4644" s="180"/>
      <c r="O4644" s="180"/>
      <c r="P4644" s="180"/>
      <c r="Q4644" s="180"/>
      <c r="R4644" s="180"/>
      <c r="S4644" s="180"/>
      <c r="T4644" s="181"/>
      <c r="AT4644" s="175" t="s">
        <v>264</v>
      </c>
      <c r="AU4644" s="175" t="s">
        <v>82</v>
      </c>
      <c r="AV4644" s="14" t="s">
        <v>82</v>
      </c>
      <c r="AW4644" s="14" t="s">
        <v>34</v>
      </c>
      <c r="AX4644" s="14" t="s">
        <v>73</v>
      </c>
      <c r="AY4644" s="175" t="s">
        <v>252</v>
      </c>
    </row>
    <row r="4645" spans="2:51" s="14" customFormat="1" ht="11.25">
      <c r="B4645" s="174"/>
      <c r="D4645" s="160" t="s">
        <v>264</v>
      </c>
      <c r="E4645" s="175" t="s">
        <v>3</v>
      </c>
      <c r="F4645" s="176" t="s">
        <v>2837</v>
      </c>
      <c r="H4645" s="177">
        <v>6.3</v>
      </c>
      <c r="I4645" s="178"/>
      <c r="L4645" s="174"/>
      <c r="M4645" s="179"/>
      <c r="N4645" s="180"/>
      <c r="O4645" s="180"/>
      <c r="P4645" s="180"/>
      <c r="Q4645" s="180"/>
      <c r="R4645" s="180"/>
      <c r="S4645" s="180"/>
      <c r="T4645" s="181"/>
      <c r="AT4645" s="175" t="s">
        <v>264</v>
      </c>
      <c r="AU4645" s="175" t="s">
        <v>82</v>
      </c>
      <c r="AV4645" s="14" t="s">
        <v>82</v>
      </c>
      <c r="AW4645" s="14" t="s">
        <v>34</v>
      </c>
      <c r="AX4645" s="14" t="s">
        <v>73</v>
      </c>
      <c r="AY4645" s="175" t="s">
        <v>252</v>
      </c>
    </row>
    <row r="4646" spans="2:51" s="14" customFormat="1" ht="11.25">
      <c r="B4646" s="174"/>
      <c r="D4646" s="160" t="s">
        <v>264</v>
      </c>
      <c r="E4646" s="175" t="s">
        <v>3</v>
      </c>
      <c r="F4646" s="176" t="s">
        <v>6842</v>
      </c>
      <c r="H4646" s="177">
        <v>3.9</v>
      </c>
      <c r="I4646" s="178"/>
      <c r="L4646" s="174"/>
      <c r="M4646" s="179"/>
      <c r="N4646" s="180"/>
      <c r="O4646" s="180"/>
      <c r="P4646" s="180"/>
      <c r="Q4646" s="180"/>
      <c r="R4646" s="180"/>
      <c r="S4646" s="180"/>
      <c r="T4646" s="181"/>
      <c r="AT4646" s="175" t="s">
        <v>264</v>
      </c>
      <c r="AU4646" s="175" t="s">
        <v>82</v>
      </c>
      <c r="AV4646" s="14" t="s">
        <v>82</v>
      </c>
      <c r="AW4646" s="14" t="s">
        <v>34</v>
      </c>
      <c r="AX4646" s="14" t="s">
        <v>73</v>
      </c>
      <c r="AY4646" s="175" t="s">
        <v>252</v>
      </c>
    </row>
    <row r="4647" spans="2:51" s="14" customFormat="1" ht="11.25">
      <c r="B4647" s="174"/>
      <c r="D4647" s="160" t="s">
        <v>264</v>
      </c>
      <c r="E4647" s="175" t="s">
        <v>3</v>
      </c>
      <c r="F4647" s="176" t="s">
        <v>6723</v>
      </c>
      <c r="H4647" s="177">
        <v>5</v>
      </c>
      <c r="I4647" s="178"/>
      <c r="L4647" s="174"/>
      <c r="M4647" s="179"/>
      <c r="N4647" s="180"/>
      <c r="O4647" s="180"/>
      <c r="P4647" s="180"/>
      <c r="Q4647" s="180"/>
      <c r="R4647" s="180"/>
      <c r="S4647" s="180"/>
      <c r="T4647" s="181"/>
      <c r="AT4647" s="175" t="s">
        <v>264</v>
      </c>
      <c r="AU4647" s="175" t="s">
        <v>82</v>
      </c>
      <c r="AV4647" s="14" t="s">
        <v>82</v>
      </c>
      <c r="AW4647" s="14" t="s">
        <v>34</v>
      </c>
      <c r="AX4647" s="14" t="s">
        <v>73</v>
      </c>
      <c r="AY4647" s="175" t="s">
        <v>252</v>
      </c>
    </row>
    <row r="4648" spans="2:51" s="14" customFormat="1" ht="11.25">
      <c r="B4648" s="174"/>
      <c r="D4648" s="160" t="s">
        <v>264</v>
      </c>
      <c r="E4648" s="175" t="s">
        <v>3</v>
      </c>
      <c r="F4648" s="176" t="s">
        <v>6713</v>
      </c>
      <c r="H4648" s="177">
        <v>0.1</v>
      </c>
      <c r="I4648" s="178"/>
      <c r="L4648" s="174"/>
      <c r="M4648" s="179"/>
      <c r="N4648" s="180"/>
      <c r="O4648" s="180"/>
      <c r="P4648" s="180"/>
      <c r="Q4648" s="180"/>
      <c r="R4648" s="180"/>
      <c r="S4648" s="180"/>
      <c r="T4648" s="181"/>
      <c r="AT4648" s="175" t="s">
        <v>264</v>
      </c>
      <c r="AU4648" s="175" t="s">
        <v>82</v>
      </c>
      <c r="AV4648" s="14" t="s">
        <v>82</v>
      </c>
      <c r="AW4648" s="14" t="s">
        <v>34</v>
      </c>
      <c r="AX4648" s="14" t="s">
        <v>73</v>
      </c>
      <c r="AY4648" s="175" t="s">
        <v>252</v>
      </c>
    </row>
    <row r="4649" spans="2:51" s="14" customFormat="1" ht="11.25">
      <c r="B4649" s="174"/>
      <c r="D4649" s="160" t="s">
        <v>264</v>
      </c>
      <c r="E4649" s="175" t="s">
        <v>3</v>
      </c>
      <c r="F4649" s="176" t="s">
        <v>6729</v>
      </c>
      <c r="H4649" s="177">
        <v>0.4</v>
      </c>
      <c r="I4649" s="178"/>
      <c r="L4649" s="174"/>
      <c r="M4649" s="179"/>
      <c r="N4649" s="180"/>
      <c r="O4649" s="180"/>
      <c r="P4649" s="180"/>
      <c r="Q4649" s="180"/>
      <c r="R4649" s="180"/>
      <c r="S4649" s="180"/>
      <c r="T4649" s="181"/>
      <c r="AT4649" s="175" t="s">
        <v>264</v>
      </c>
      <c r="AU4649" s="175" t="s">
        <v>82</v>
      </c>
      <c r="AV4649" s="14" t="s">
        <v>82</v>
      </c>
      <c r="AW4649" s="14" t="s">
        <v>34</v>
      </c>
      <c r="AX4649" s="14" t="s">
        <v>73</v>
      </c>
      <c r="AY4649" s="175" t="s">
        <v>252</v>
      </c>
    </row>
    <row r="4650" spans="2:51" s="13" customFormat="1" ht="11.25">
      <c r="B4650" s="167"/>
      <c r="D4650" s="160" t="s">
        <v>264</v>
      </c>
      <c r="E4650" s="168" t="s">
        <v>3</v>
      </c>
      <c r="F4650" s="169" t="s">
        <v>1543</v>
      </c>
      <c r="H4650" s="168" t="s">
        <v>3</v>
      </c>
      <c r="I4650" s="170"/>
      <c r="L4650" s="167"/>
      <c r="M4650" s="171"/>
      <c r="N4650" s="172"/>
      <c r="O4650" s="172"/>
      <c r="P4650" s="172"/>
      <c r="Q4650" s="172"/>
      <c r="R4650" s="172"/>
      <c r="S4650" s="172"/>
      <c r="T4650" s="173"/>
      <c r="AT4650" s="168" t="s">
        <v>264</v>
      </c>
      <c r="AU4650" s="168" t="s">
        <v>82</v>
      </c>
      <c r="AV4650" s="13" t="s">
        <v>80</v>
      </c>
      <c r="AW4650" s="13" t="s">
        <v>34</v>
      </c>
      <c r="AX4650" s="13" t="s">
        <v>73</v>
      </c>
      <c r="AY4650" s="168" t="s">
        <v>252</v>
      </c>
    </row>
    <row r="4651" spans="2:51" s="14" customFormat="1" ht="11.25">
      <c r="B4651" s="174"/>
      <c r="D4651" s="160" t="s">
        <v>264</v>
      </c>
      <c r="E4651" s="175" t="s">
        <v>3</v>
      </c>
      <c r="F4651" s="176" t="s">
        <v>8505</v>
      </c>
      <c r="H4651" s="177">
        <v>12.6</v>
      </c>
      <c r="I4651" s="178"/>
      <c r="L4651" s="174"/>
      <c r="M4651" s="179"/>
      <c r="N4651" s="180"/>
      <c r="O4651" s="180"/>
      <c r="P4651" s="180"/>
      <c r="Q4651" s="180"/>
      <c r="R4651" s="180"/>
      <c r="S4651" s="180"/>
      <c r="T4651" s="181"/>
      <c r="AT4651" s="175" t="s">
        <v>264</v>
      </c>
      <c r="AU4651" s="175" t="s">
        <v>82</v>
      </c>
      <c r="AV4651" s="14" t="s">
        <v>82</v>
      </c>
      <c r="AW4651" s="14" t="s">
        <v>34</v>
      </c>
      <c r="AX4651" s="14" t="s">
        <v>73</v>
      </c>
      <c r="AY4651" s="175" t="s">
        <v>252</v>
      </c>
    </row>
    <row r="4652" spans="2:51" s="14" customFormat="1" ht="11.25">
      <c r="B4652" s="174"/>
      <c r="D4652" s="160" t="s">
        <v>264</v>
      </c>
      <c r="E4652" s="175" t="s">
        <v>3</v>
      </c>
      <c r="F4652" s="176" t="s">
        <v>5107</v>
      </c>
      <c r="H4652" s="177">
        <v>2.2000000000000002</v>
      </c>
      <c r="I4652" s="178"/>
      <c r="L4652" s="174"/>
      <c r="M4652" s="179"/>
      <c r="N4652" s="180"/>
      <c r="O4652" s="180"/>
      <c r="P4652" s="180"/>
      <c r="Q4652" s="180"/>
      <c r="R4652" s="180"/>
      <c r="S4652" s="180"/>
      <c r="T4652" s="181"/>
      <c r="AT4652" s="175" t="s">
        <v>264</v>
      </c>
      <c r="AU4652" s="175" t="s">
        <v>82</v>
      </c>
      <c r="AV4652" s="14" t="s">
        <v>82</v>
      </c>
      <c r="AW4652" s="14" t="s">
        <v>34</v>
      </c>
      <c r="AX4652" s="14" t="s">
        <v>73</v>
      </c>
      <c r="AY4652" s="175" t="s">
        <v>252</v>
      </c>
    </row>
    <row r="4653" spans="2:51" s="14" customFormat="1" ht="11.25">
      <c r="B4653" s="174"/>
      <c r="D4653" s="160" t="s">
        <v>264</v>
      </c>
      <c r="E4653" s="175" t="s">
        <v>3</v>
      </c>
      <c r="F4653" s="176" t="s">
        <v>6714</v>
      </c>
      <c r="H4653" s="177">
        <v>0.2</v>
      </c>
      <c r="I4653" s="178"/>
      <c r="L4653" s="174"/>
      <c r="M4653" s="179"/>
      <c r="N4653" s="180"/>
      <c r="O4653" s="180"/>
      <c r="P4653" s="180"/>
      <c r="Q4653" s="180"/>
      <c r="R4653" s="180"/>
      <c r="S4653" s="180"/>
      <c r="T4653" s="181"/>
      <c r="AT4653" s="175" t="s">
        <v>264</v>
      </c>
      <c r="AU4653" s="175" t="s">
        <v>82</v>
      </c>
      <c r="AV4653" s="14" t="s">
        <v>82</v>
      </c>
      <c r="AW4653" s="14" t="s">
        <v>34</v>
      </c>
      <c r="AX4653" s="14" t="s">
        <v>73</v>
      </c>
      <c r="AY4653" s="175" t="s">
        <v>252</v>
      </c>
    </row>
    <row r="4654" spans="2:51" s="14" customFormat="1" ht="11.25">
      <c r="B4654" s="174"/>
      <c r="D4654" s="160" t="s">
        <v>264</v>
      </c>
      <c r="E4654" s="175" t="s">
        <v>3</v>
      </c>
      <c r="F4654" s="176" t="s">
        <v>6729</v>
      </c>
      <c r="H4654" s="177">
        <v>0.4</v>
      </c>
      <c r="I4654" s="178"/>
      <c r="L4654" s="174"/>
      <c r="M4654" s="179"/>
      <c r="N4654" s="180"/>
      <c r="O4654" s="180"/>
      <c r="P4654" s="180"/>
      <c r="Q4654" s="180"/>
      <c r="R4654" s="180"/>
      <c r="S4654" s="180"/>
      <c r="T4654" s="181"/>
      <c r="AT4654" s="175" t="s">
        <v>264</v>
      </c>
      <c r="AU4654" s="175" t="s">
        <v>82</v>
      </c>
      <c r="AV4654" s="14" t="s">
        <v>82</v>
      </c>
      <c r="AW4654" s="14" t="s">
        <v>34</v>
      </c>
      <c r="AX4654" s="14" t="s">
        <v>73</v>
      </c>
      <c r="AY4654" s="175" t="s">
        <v>252</v>
      </c>
    </row>
    <row r="4655" spans="2:51" s="14" customFormat="1" ht="11.25">
      <c r="B4655" s="174"/>
      <c r="D4655" s="160" t="s">
        <v>264</v>
      </c>
      <c r="E4655" s="175" t="s">
        <v>3</v>
      </c>
      <c r="F4655" s="176" t="s">
        <v>6714</v>
      </c>
      <c r="H4655" s="177">
        <v>0.2</v>
      </c>
      <c r="I4655" s="178"/>
      <c r="L4655" s="174"/>
      <c r="M4655" s="179"/>
      <c r="N4655" s="180"/>
      <c r="O4655" s="180"/>
      <c r="P4655" s="180"/>
      <c r="Q4655" s="180"/>
      <c r="R4655" s="180"/>
      <c r="S4655" s="180"/>
      <c r="T4655" s="181"/>
      <c r="AT4655" s="175" t="s">
        <v>264</v>
      </c>
      <c r="AU4655" s="175" t="s">
        <v>82</v>
      </c>
      <c r="AV4655" s="14" t="s">
        <v>82</v>
      </c>
      <c r="AW4655" s="14" t="s">
        <v>34</v>
      </c>
      <c r="AX4655" s="14" t="s">
        <v>73</v>
      </c>
      <c r="AY4655" s="175" t="s">
        <v>252</v>
      </c>
    </row>
    <row r="4656" spans="2:51" s="14" customFormat="1" ht="11.25">
      <c r="B4656" s="174"/>
      <c r="D4656" s="160" t="s">
        <v>264</v>
      </c>
      <c r="E4656" s="175" t="s">
        <v>3</v>
      </c>
      <c r="F4656" s="176" t="s">
        <v>6714</v>
      </c>
      <c r="H4656" s="177">
        <v>0.2</v>
      </c>
      <c r="I4656" s="178"/>
      <c r="L4656" s="174"/>
      <c r="M4656" s="179"/>
      <c r="N4656" s="180"/>
      <c r="O4656" s="180"/>
      <c r="P4656" s="180"/>
      <c r="Q4656" s="180"/>
      <c r="R4656" s="180"/>
      <c r="S4656" s="180"/>
      <c r="T4656" s="181"/>
      <c r="AT4656" s="175" t="s">
        <v>264</v>
      </c>
      <c r="AU4656" s="175" t="s">
        <v>82</v>
      </c>
      <c r="AV4656" s="14" t="s">
        <v>82</v>
      </c>
      <c r="AW4656" s="14" t="s">
        <v>34</v>
      </c>
      <c r="AX4656" s="14" t="s">
        <v>73</v>
      </c>
      <c r="AY4656" s="175" t="s">
        <v>252</v>
      </c>
    </row>
    <row r="4657" spans="2:51" s="14" customFormat="1" ht="11.25">
      <c r="B4657" s="174"/>
      <c r="D4657" s="160" t="s">
        <v>264</v>
      </c>
      <c r="E4657" s="175" t="s">
        <v>3</v>
      </c>
      <c r="F4657" s="176" t="s">
        <v>6780</v>
      </c>
      <c r="H4657" s="177">
        <v>1.2</v>
      </c>
      <c r="I4657" s="178"/>
      <c r="L4657" s="174"/>
      <c r="M4657" s="179"/>
      <c r="N4657" s="180"/>
      <c r="O4657" s="180"/>
      <c r="P4657" s="180"/>
      <c r="Q4657" s="180"/>
      <c r="R4657" s="180"/>
      <c r="S4657" s="180"/>
      <c r="T4657" s="181"/>
      <c r="AT4657" s="175" t="s">
        <v>264</v>
      </c>
      <c r="AU4657" s="175" t="s">
        <v>82</v>
      </c>
      <c r="AV4657" s="14" t="s">
        <v>82</v>
      </c>
      <c r="AW4657" s="14" t="s">
        <v>34</v>
      </c>
      <c r="AX4657" s="14" t="s">
        <v>73</v>
      </c>
      <c r="AY4657" s="175" t="s">
        <v>252</v>
      </c>
    </row>
    <row r="4658" spans="2:51" s="14" customFormat="1" ht="11.25">
      <c r="B4658" s="174"/>
      <c r="D4658" s="160" t="s">
        <v>264</v>
      </c>
      <c r="E4658" s="175" t="s">
        <v>3</v>
      </c>
      <c r="F4658" s="176" t="s">
        <v>5111</v>
      </c>
      <c r="H4658" s="177">
        <v>2.5</v>
      </c>
      <c r="I4658" s="178"/>
      <c r="L4658" s="174"/>
      <c r="M4658" s="179"/>
      <c r="N4658" s="180"/>
      <c r="O4658" s="180"/>
      <c r="P4658" s="180"/>
      <c r="Q4658" s="180"/>
      <c r="R4658" s="180"/>
      <c r="S4658" s="180"/>
      <c r="T4658" s="181"/>
      <c r="AT4658" s="175" t="s">
        <v>264</v>
      </c>
      <c r="AU4658" s="175" t="s">
        <v>82</v>
      </c>
      <c r="AV4658" s="14" t="s">
        <v>82</v>
      </c>
      <c r="AW4658" s="14" t="s">
        <v>34</v>
      </c>
      <c r="AX4658" s="14" t="s">
        <v>73</v>
      </c>
      <c r="AY4658" s="175" t="s">
        <v>252</v>
      </c>
    </row>
    <row r="4659" spans="2:51" s="14" customFormat="1" ht="11.25">
      <c r="B4659" s="174"/>
      <c r="D4659" s="160" t="s">
        <v>264</v>
      </c>
      <c r="E4659" s="175" t="s">
        <v>3</v>
      </c>
      <c r="F4659" s="176" t="s">
        <v>8506</v>
      </c>
      <c r="H4659" s="177">
        <v>12.4</v>
      </c>
      <c r="I4659" s="178"/>
      <c r="L4659" s="174"/>
      <c r="M4659" s="179"/>
      <c r="N4659" s="180"/>
      <c r="O4659" s="180"/>
      <c r="P4659" s="180"/>
      <c r="Q4659" s="180"/>
      <c r="R4659" s="180"/>
      <c r="S4659" s="180"/>
      <c r="T4659" s="181"/>
      <c r="AT4659" s="175" t="s">
        <v>264</v>
      </c>
      <c r="AU4659" s="175" t="s">
        <v>82</v>
      </c>
      <c r="AV4659" s="14" t="s">
        <v>82</v>
      </c>
      <c r="AW4659" s="14" t="s">
        <v>34</v>
      </c>
      <c r="AX4659" s="14" t="s">
        <v>73</v>
      </c>
      <c r="AY4659" s="175" t="s">
        <v>252</v>
      </c>
    </row>
    <row r="4660" spans="2:51" s="14" customFormat="1" ht="11.25">
      <c r="B4660" s="174"/>
      <c r="D4660" s="160" t="s">
        <v>264</v>
      </c>
      <c r="E4660" s="175" t="s">
        <v>3</v>
      </c>
      <c r="F4660" s="176" t="s">
        <v>8505</v>
      </c>
      <c r="H4660" s="177">
        <v>12.6</v>
      </c>
      <c r="I4660" s="178"/>
      <c r="L4660" s="174"/>
      <c r="M4660" s="179"/>
      <c r="N4660" s="180"/>
      <c r="O4660" s="180"/>
      <c r="P4660" s="180"/>
      <c r="Q4660" s="180"/>
      <c r="R4660" s="180"/>
      <c r="S4660" s="180"/>
      <c r="T4660" s="181"/>
      <c r="AT4660" s="175" t="s">
        <v>264</v>
      </c>
      <c r="AU4660" s="175" t="s">
        <v>82</v>
      </c>
      <c r="AV4660" s="14" t="s">
        <v>82</v>
      </c>
      <c r="AW4660" s="14" t="s">
        <v>34</v>
      </c>
      <c r="AX4660" s="14" t="s">
        <v>73</v>
      </c>
      <c r="AY4660" s="175" t="s">
        <v>252</v>
      </c>
    </row>
    <row r="4661" spans="2:51" s="14" customFormat="1" ht="11.25">
      <c r="B4661" s="174"/>
      <c r="D4661" s="160" t="s">
        <v>264</v>
      </c>
      <c r="E4661" s="175" t="s">
        <v>3</v>
      </c>
      <c r="F4661" s="176" t="s">
        <v>8505</v>
      </c>
      <c r="H4661" s="177">
        <v>12.6</v>
      </c>
      <c r="I4661" s="178"/>
      <c r="L4661" s="174"/>
      <c r="M4661" s="179"/>
      <c r="N4661" s="180"/>
      <c r="O4661" s="180"/>
      <c r="P4661" s="180"/>
      <c r="Q4661" s="180"/>
      <c r="R4661" s="180"/>
      <c r="S4661" s="180"/>
      <c r="T4661" s="181"/>
      <c r="AT4661" s="175" t="s">
        <v>264</v>
      </c>
      <c r="AU4661" s="175" t="s">
        <v>82</v>
      </c>
      <c r="AV4661" s="14" t="s">
        <v>82</v>
      </c>
      <c r="AW4661" s="14" t="s">
        <v>34</v>
      </c>
      <c r="AX4661" s="14" t="s">
        <v>73</v>
      </c>
      <c r="AY4661" s="175" t="s">
        <v>252</v>
      </c>
    </row>
    <row r="4662" spans="2:51" s="14" customFormat="1" ht="11.25">
      <c r="B4662" s="174"/>
      <c r="D4662" s="160" t="s">
        <v>264</v>
      </c>
      <c r="E4662" s="175" t="s">
        <v>3</v>
      </c>
      <c r="F4662" s="176" t="s">
        <v>5107</v>
      </c>
      <c r="H4662" s="177">
        <v>2.2000000000000002</v>
      </c>
      <c r="I4662" s="178"/>
      <c r="L4662" s="174"/>
      <c r="M4662" s="179"/>
      <c r="N4662" s="180"/>
      <c r="O4662" s="180"/>
      <c r="P4662" s="180"/>
      <c r="Q4662" s="180"/>
      <c r="R4662" s="180"/>
      <c r="S4662" s="180"/>
      <c r="T4662" s="181"/>
      <c r="AT4662" s="175" t="s">
        <v>264</v>
      </c>
      <c r="AU4662" s="175" t="s">
        <v>82</v>
      </c>
      <c r="AV4662" s="14" t="s">
        <v>82</v>
      </c>
      <c r="AW4662" s="14" t="s">
        <v>34</v>
      </c>
      <c r="AX4662" s="14" t="s">
        <v>73</v>
      </c>
      <c r="AY4662" s="175" t="s">
        <v>252</v>
      </c>
    </row>
    <row r="4663" spans="2:51" s="14" customFormat="1" ht="11.25">
      <c r="B4663" s="174"/>
      <c r="D4663" s="160" t="s">
        <v>264</v>
      </c>
      <c r="E4663" s="175" t="s">
        <v>3</v>
      </c>
      <c r="F4663" s="176" t="s">
        <v>6714</v>
      </c>
      <c r="H4663" s="177">
        <v>0.2</v>
      </c>
      <c r="I4663" s="178"/>
      <c r="L4663" s="174"/>
      <c r="M4663" s="179"/>
      <c r="N4663" s="180"/>
      <c r="O4663" s="180"/>
      <c r="P4663" s="180"/>
      <c r="Q4663" s="180"/>
      <c r="R4663" s="180"/>
      <c r="S4663" s="180"/>
      <c r="T4663" s="181"/>
      <c r="AT4663" s="175" t="s">
        <v>264</v>
      </c>
      <c r="AU4663" s="175" t="s">
        <v>82</v>
      </c>
      <c r="AV4663" s="14" t="s">
        <v>82</v>
      </c>
      <c r="AW4663" s="14" t="s">
        <v>34</v>
      </c>
      <c r="AX4663" s="14" t="s">
        <v>73</v>
      </c>
      <c r="AY4663" s="175" t="s">
        <v>252</v>
      </c>
    </row>
    <row r="4664" spans="2:51" s="14" customFormat="1" ht="11.25">
      <c r="B4664" s="174"/>
      <c r="D4664" s="160" t="s">
        <v>264</v>
      </c>
      <c r="E4664" s="175" t="s">
        <v>3</v>
      </c>
      <c r="F4664" s="176" t="s">
        <v>6729</v>
      </c>
      <c r="H4664" s="177">
        <v>0.4</v>
      </c>
      <c r="I4664" s="178"/>
      <c r="L4664" s="174"/>
      <c r="M4664" s="179"/>
      <c r="N4664" s="180"/>
      <c r="O4664" s="180"/>
      <c r="P4664" s="180"/>
      <c r="Q4664" s="180"/>
      <c r="R4664" s="180"/>
      <c r="S4664" s="180"/>
      <c r="T4664" s="181"/>
      <c r="AT4664" s="175" t="s">
        <v>264</v>
      </c>
      <c r="AU4664" s="175" t="s">
        <v>82</v>
      </c>
      <c r="AV4664" s="14" t="s">
        <v>82</v>
      </c>
      <c r="AW4664" s="14" t="s">
        <v>34</v>
      </c>
      <c r="AX4664" s="14" t="s">
        <v>73</v>
      </c>
      <c r="AY4664" s="175" t="s">
        <v>252</v>
      </c>
    </row>
    <row r="4665" spans="2:51" s="14" customFormat="1" ht="11.25">
      <c r="B4665" s="174"/>
      <c r="D4665" s="160" t="s">
        <v>264</v>
      </c>
      <c r="E4665" s="175" t="s">
        <v>3</v>
      </c>
      <c r="F4665" s="176" t="s">
        <v>6714</v>
      </c>
      <c r="H4665" s="177">
        <v>0.2</v>
      </c>
      <c r="I4665" s="178"/>
      <c r="L4665" s="174"/>
      <c r="M4665" s="179"/>
      <c r="N4665" s="180"/>
      <c r="O4665" s="180"/>
      <c r="P4665" s="180"/>
      <c r="Q4665" s="180"/>
      <c r="R4665" s="180"/>
      <c r="S4665" s="180"/>
      <c r="T4665" s="181"/>
      <c r="AT4665" s="175" t="s">
        <v>264</v>
      </c>
      <c r="AU4665" s="175" t="s">
        <v>82</v>
      </c>
      <c r="AV4665" s="14" t="s">
        <v>82</v>
      </c>
      <c r="AW4665" s="14" t="s">
        <v>34</v>
      </c>
      <c r="AX4665" s="14" t="s">
        <v>73</v>
      </c>
      <c r="AY4665" s="175" t="s">
        <v>252</v>
      </c>
    </row>
    <row r="4666" spans="2:51" s="14" customFormat="1" ht="11.25">
      <c r="B4666" s="174"/>
      <c r="D4666" s="160" t="s">
        <v>264</v>
      </c>
      <c r="E4666" s="175" t="s">
        <v>3</v>
      </c>
      <c r="F4666" s="176" t="s">
        <v>6714</v>
      </c>
      <c r="H4666" s="177">
        <v>0.2</v>
      </c>
      <c r="I4666" s="178"/>
      <c r="L4666" s="174"/>
      <c r="M4666" s="179"/>
      <c r="N4666" s="180"/>
      <c r="O4666" s="180"/>
      <c r="P4666" s="180"/>
      <c r="Q4666" s="180"/>
      <c r="R4666" s="180"/>
      <c r="S4666" s="180"/>
      <c r="T4666" s="181"/>
      <c r="AT4666" s="175" t="s">
        <v>264</v>
      </c>
      <c r="AU4666" s="175" t="s">
        <v>82</v>
      </c>
      <c r="AV4666" s="14" t="s">
        <v>82</v>
      </c>
      <c r="AW4666" s="14" t="s">
        <v>34</v>
      </c>
      <c r="AX4666" s="14" t="s">
        <v>73</v>
      </c>
      <c r="AY4666" s="175" t="s">
        <v>252</v>
      </c>
    </row>
    <row r="4667" spans="2:51" s="14" customFormat="1" ht="11.25">
      <c r="B4667" s="174"/>
      <c r="D4667" s="160" t="s">
        <v>264</v>
      </c>
      <c r="E4667" s="175" t="s">
        <v>3</v>
      </c>
      <c r="F4667" s="176" t="s">
        <v>6780</v>
      </c>
      <c r="H4667" s="177">
        <v>1.2</v>
      </c>
      <c r="I4667" s="178"/>
      <c r="L4667" s="174"/>
      <c r="M4667" s="179"/>
      <c r="N4667" s="180"/>
      <c r="O4667" s="180"/>
      <c r="P4667" s="180"/>
      <c r="Q4667" s="180"/>
      <c r="R4667" s="180"/>
      <c r="S4667" s="180"/>
      <c r="T4667" s="181"/>
      <c r="AT4667" s="175" t="s">
        <v>264</v>
      </c>
      <c r="AU4667" s="175" t="s">
        <v>82</v>
      </c>
      <c r="AV4667" s="14" t="s">
        <v>82</v>
      </c>
      <c r="AW4667" s="14" t="s">
        <v>34</v>
      </c>
      <c r="AX4667" s="14" t="s">
        <v>73</v>
      </c>
      <c r="AY4667" s="175" t="s">
        <v>252</v>
      </c>
    </row>
    <row r="4668" spans="2:51" s="14" customFormat="1" ht="11.25">
      <c r="B4668" s="174"/>
      <c r="D4668" s="160" t="s">
        <v>264</v>
      </c>
      <c r="E4668" s="175" t="s">
        <v>3</v>
      </c>
      <c r="F4668" s="176" t="s">
        <v>5111</v>
      </c>
      <c r="H4668" s="177">
        <v>2.5</v>
      </c>
      <c r="I4668" s="178"/>
      <c r="L4668" s="174"/>
      <c r="M4668" s="179"/>
      <c r="N4668" s="180"/>
      <c r="O4668" s="180"/>
      <c r="P4668" s="180"/>
      <c r="Q4668" s="180"/>
      <c r="R4668" s="180"/>
      <c r="S4668" s="180"/>
      <c r="T4668" s="181"/>
      <c r="AT4668" s="175" t="s">
        <v>264</v>
      </c>
      <c r="AU4668" s="175" t="s">
        <v>82</v>
      </c>
      <c r="AV4668" s="14" t="s">
        <v>82</v>
      </c>
      <c r="AW4668" s="14" t="s">
        <v>34</v>
      </c>
      <c r="AX4668" s="14" t="s">
        <v>73</v>
      </c>
      <c r="AY4668" s="175" t="s">
        <v>252</v>
      </c>
    </row>
    <row r="4669" spans="2:51" s="14" customFormat="1" ht="11.25">
      <c r="B4669" s="174"/>
      <c r="D4669" s="160" t="s">
        <v>264</v>
      </c>
      <c r="E4669" s="175" t="s">
        <v>3</v>
      </c>
      <c r="F4669" s="176" t="s">
        <v>8506</v>
      </c>
      <c r="H4669" s="177">
        <v>12.4</v>
      </c>
      <c r="I4669" s="178"/>
      <c r="L4669" s="174"/>
      <c r="M4669" s="179"/>
      <c r="N4669" s="180"/>
      <c r="O4669" s="180"/>
      <c r="P4669" s="180"/>
      <c r="Q4669" s="180"/>
      <c r="R4669" s="180"/>
      <c r="S4669" s="180"/>
      <c r="T4669" s="181"/>
      <c r="AT4669" s="175" t="s">
        <v>264</v>
      </c>
      <c r="AU4669" s="175" t="s">
        <v>82</v>
      </c>
      <c r="AV4669" s="14" t="s">
        <v>82</v>
      </c>
      <c r="AW4669" s="14" t="s">
        <v>34</v>
      </c>
      <c r="AX4669" s="14" t="s">
        <v>73</v>
      </c>
      <c r="AY4669" s="175" t="s">
        <v>252</v>
      </c>
    </row>
    <row r="4670" spans="2:51" s="14" customFormat="1" ht="11.25">
      <c r="B4670" s="174"/>
      <c r="D4670" s="160" t="s">
        <v>264</v>
      </c>
      <c r="E4670" s="175" t="s">
        <v>3</v>
      </c>
      <c r="F4670" s="176" t="s">
        <v>8505</v>
      </c>
      <c r="H4670" s="177">
        <v>12.6</v>
      </c>
      <c r="I4670" s="178"/>
      <c r="L4670" s="174"/>
      <c r="M4670" s="179"/>
      <c r="N4670" s="180"/>
      <c r="O4670" s="180"/>
      <c r="P4670" s="180"/>
      <c r="Q4670" s="180"/>
      <c r="R4670" s="180"/>
      <c r="S4670" s="180"/>
      <c r="T4670" s="181"/>
      <c r="AT4670" s="175" t="s">
        <v>264</v>
      </c>
      <c r="AU4670" s="175" t="s">
        <v>82</v>
      </c>
      <c r="AV4670" s="14" t="s">
        <v>82</v>
      </c>
      <c r="AW4670" s="14" t="s">
        <v>34</v>
      </c>
      <c r="AX4670" s="14" t="s">
        <v>73</v>
      </c>
      <c r="AY4670" s="175" t="s">
        <v>252</v>
      </c>
    </row>
    <row r="4671" spans="2:51" s="13" customFormat="1" ht="11.25">
      <c r="B4671" s="167"/>
      <c r="D4671" s="160" t="s">
        <v>264</v>
      </c>
      <c r="E4671" s="168" t="s">
        <v>3</v>
      </c>
      <c r="F4671" s="169" t="s">
        <v>1545</v>
      </c>
      <c r="H4671" s="168" t="s">
        <v>3</v>
      </c>
      <c r="I4671" s="170"/>
      <c r="L4671" s="167"/>
      <c r="M4671" s="171"/>
      <c r="N4671" s="172"/>
      <c r="O4671" s="172"/>
      <c r="P4671" s="172"/>
      <c r="Q4671" s="172"/>
      <c r="R4671" s="172"/>
      <c r="S4671" s="172"/>
      <c r="T4671" s="173"/>
      <c r="AT4671" s="168" t="s">
        <v>264</v>
      </c>
      <c r="AU4671" s="168" t="s">
        <v>82</v>
      </c>
      <c r="AV4671" s="13" t="s">
        <v>80</v>
      </c>
      <c r="AW4671" s="13" t="s">
        <v>34</v>
      </c>
      <c r="AX4671" s="13" t="s">
        <v>73</v>
      </c>
      <c r="AY4671" s="168" t="s">
        <v>252</v>
      </c>
    </row>
    <row r="4672" spans="2:51" s="14" customFormat="1" ht="11.25">
      <c r="B4672" s="174"/>
      <c r="D4672" s="160" t="s">
        <v>264</v>
      </c>
      <c r="E4672" s="175" t="s">
        <v>3</v>
      </c>
      <c r="F4672" s="176" t="s">
        <v>8505</v>
      </c>
      <c r="H4672" s="177">
        <v>12.6</v>
      </c>
      <c r="I4672" s="178"/>
      <c r="L4672" s="174"/>
      <c r="M4672" s="179"/>
      <c r="N4672" s="180"/>
      <c r="O4672" s="180"/>
      <c r="P4672" s="180"/>
      <c r="Q4672" s="180"/>
      <c r="R4672" s="180"/>
      <c r="S4672" s="180"/>
      <c r="T4672" s="181"/>
      <c r="AT4672" s="175" t="s">
        <v>264</v>
      </c>
      <c r="AU4672" s="175" t="s">
        <v>82</v>
      </c>
      <c r="AV4672" s="14" t="s">
        <v>82</v>
      </c>
      <c r="AW4672" s="14" t="s">
        <v>34</v>
      </c>
      <c r="AX4672" s="14" t="s">
        <v>73</v>
      </c>
      <c r="AY4672" s="175" t="s">
        <v>252</v>
      </c>
    </row>
    <row r="4673" spans="2:51" s="14" customFormat="1" ht="11.25">
      <c r="B4673" s="174"/>
      <c r="D4673" s="160" t="s">
        <v>264</v>
      </c>
      <c r="E4673" s="175" t="s">
        <v>3</v>
      </c>
      <c r="F4673" s="176" t="s">
        <v>5107</v>
      </c>
      <c r="H4673" s="177">
        <v>2.2000000000000002</v>
      </c>
      <c r="I4673" s="178"/>
      <c r="L4673" s="174"/>
      <c r="M4673" s="179"/>
      <c r="N4673" s="180"/>
      <c r="O4673" s="180"/>
      <c r="P4673" s="180"/>
      <c r="Q4673" s="180"/>
      <c r="R4673" s="180"/>
      <c r="S4673" s="180"/>
      <c r="T4673" s="181"/>
      <c r="AT4673" s="175" t="s">
        <v>264</v>
      </c>
      <c r="AU4673" s="175" t="s">
        <v>82</v>
      </c>
      <c r="AV4673" s="14" t="s">
        <v>82</v>
      </c>
      <c r="AW4673" s="14" t="s">
        <v>34</v>
      </c>
      <c r="AX4673" s="14" t="s">
        <v>73</v>
      </c>
      <c r="AY4673" s="175" t="s">
        <v>252</v>
      </c>
    </row>
    <row r="4674" spans="2:51" s="14" customFormat="1" ht="11.25">
      <c r="B4674" s="174"/>
      <c r="D4674" s="160" t="s">
        <v>264</v>
      </c>
      <c r="E4674" s="175" t="s">
        <v>3</v>
      </c>
      <c r="F4674" s="176" t="s">
        <v>6714</v>
      </c>
      <c r="H4674" s="177">
        <v>0.2</v>
      </c>
      <c r="I4674" s="178"/>
      <c r="L4674" s="174"/>
      <c r="M4674" s="179"/>
      <c r="N4674" s="180"/>
      <c r="O4674" s="180"/>
      <c r="P4674" s="180"/>
      <c r="Q4674" s="180"/>
      <c r="R4674" s="180"/>
      <c r="S4674" s="180"/>
      <c r="T4674" s="181"/>
      <c r="AT4674" s="175" t="s">
        <v>264</v>
      </c>
      <c r="AU4674" s="175" t="s">
        <v>82</v>
      </c>
      <c r="AV4674" s="14" t="s">
        <v>82</v>
      </c>
      <c r="AW4674" s="14" t="s">
        <v>34</v>
      </c>
      <c r="AX4674" s="14" t="s">
        <v>73</v>
      </c>
      <c r="AY4674" s="175" t="s">
        <v>252</v>
      </c>
    </row>
    <row r="4675" spans="2:51" s="14" customFormat="1" ht="11.25">
      <c r="B4675" s="174"/>
      <c r="D4675" s="160" t="s">
        <v>264</v>
      </c>
      <c r="E4675" s="175" t="s">
        <v>3</v>
      </c>
      <c r="F4675" s="176" t="s">
        <v>6729</v>
      </c>
      <c r="H4675" s="177">
        <v>0.4</v>
      </c>
      <c r="I4675" s="178"/>
      <c r="L4675" s="174"/>
      <c r="M4675" s="179"/>
      <c r="N4675" s="180"/>
      <c r="O4675" s="180"/>
      <c r="P4675" s="180"/>
      <c r="Q4675" s="180"/>
      <c r="R4675" s="180"/>
      <c r="S4675" s="180"/>
      <c r="T4675" s="181"/>
      <c r="AT4675" s="175" t="s">
        <v>264</v>
      </c>
      <c r="AU4675" s="175" t="s">
        <v>82</v>
      </c>
      <c r="AV4675" s="14" t="s">
        <v>82</v>
      </c>
      <c r="AW4675" s="14" t="s">
        <v>34</v>
      </c>
      <c r="AX4675" s="14" t="s">
        <v>73</v>
      </c>
      <c r="AY4675" s="175" t="s">
        <v>252</v>
      </c>
    </row>
    <row r="4676" spans="2:51" s="14" customFormat="1" ht="11.25">
      <c r="B4676" s="174"/>
      <c r="D4676" s="160" t="s">
        <v>264</v>
      </c>
      <c r="E4676" s="175" t="s">
        <v>3</v>
      </c>
      <c r="F4676" s="176" t="s">
        <v>6714</v>
      </c>
      <c r="H4676" s="177">
        <v>0.2</v>
      </c>
      <c r="I4676" s="178"/>
      <c r="L4676" s="174"/>
      <c r="M4676" s="179"/>
      <c r="N4676" s="180"/>
      <c r="O4676" s="180"/>
      <c r="P4676" s="180"/>
      <c r="Q4676" s="180"/>
      <c r="R4676" s="180"/>
      <c r="S4676" s="180"/>
      <c r="T4676" s="181"/>
      <c r="AT4676" s="175" t="s">
        <v>264</v>
      </c>
      <c r="AU4676" s="175" t="s">
        <v>82</v>
      </c>
      <c r="AV4676" s="14" t="s">
        <v>82</v>
      </c>
      <c r="AW4676" s="14" t="s">
        <v>34</v>
      </c>
      <c r="AX4676" s="14" t="s">
        <v>73</v>
      </c>
      <c r="AY4676" s="175" t="s">
        <v>252</v>
      </c>
    </row>
    <row r="4677" spans="2:51" s="14" customFormat="1" ht="11.25">
      <c r="B4677" s="174"/>
      <c r="D4677" s="160" t="s">
        <v>264</v>
      </c>
      <c r="E4677" s="175" t="s">
        <v>3</v>
      </c>
      <c r="F4677" s="176" t="s">
        <v>6714</v>
      </c>
      <c r="H4677" s="177">
        <v>0.2</v>
      </c>
      <c r="I4677" s="178"/>
      <c r="L4677" s="174"/>
      <c r="M4677" s="179"/>
      <c r="N4677" s="180"/>
      <c r="O4677" s="180"/>
      <c r="P4677" s="180"/>
      <c r="Q4677" s="180"/>
      <c r="R4677" s="180"/>
      <c r="S4677" s="180"/>
      <c r="T4677" s="181"/>
      <c r="AT4677" s="175" t="s">
        <v>264</v>
      </c>
      <c r="AU4677" s="175" t="s">
        <v>82</v>
      </c>
      <c r="AV4677" s="14" t="s">
        <v>82</v>
      </c>
      <c r="AW4677" s="14" t="s">
        <v>34</v>
      </c>
      <c r="AX4677" s="14" t="s">
        <v>73</v>
      </c>
      <c r="AY4677" s="175" t="s">
        <v>252</v>
      </c>
    </row>
    <row r="4678" spans="2:51" s="14" customFormat="1" ht="11.25">
      <c r="B4678" s="174"/>
      <c r="D4678" s="160" t="s">
        <v>264</v>
      </c>
      <c r="E4678" s="175" t="s">
        <v>3</v>
      </c>
      <c r="F4678" s="176" t="s">
        <v>6780</v>
      </c>
      <c r="H4678" s="177">
        <v>1.2</v>
      </c>
      <c r="I4678" s="178"/>
      <c r="L4678" s="174"/>
      <c r="M4678" s="179"/>
      <c r="N4678" s="180"/>
      <c r="O4678" s="180"/>
      <c r="P4678" s="180"/>
      <c r="Q4678" s="180"/>
      <c r="R4678" s="180"/>
      <c r="S4678" s="180"/>
      <c r="T4678" s="181"/>
      <c r="AT4678" s="175" t="s">
        <v>264</v>
      </c>
      <c r="AU4678" s="175" t="s">
        <v>82</v>
      </c>
      <c r="AV4678" s="14" t="s">
        <v>82</v>
      </c>
      <c r="AW4678" s="14" t="s">
        <v>34</v>
      </c>
      <c r="AX4678" s="14" t="s">
        <v>73</v>
      </c>
      <c r="AY4678" s="175" t="s">
        <v>252</v>
      </c>
    </row>
    <row r="4679" spans="2:51" s="14" customFormat="1" ht="11.25">
      <c r="B4679" s="174"/>
      <c r="D4679" s="160" t="s">
        <v>264</v>
      </c>
      <c r="E4679" s="175" t="s">
        <v>3</v>
      </c>
      <c r="F4679" s="176" t="s">
        <v>5111</v>
      </c>
      <c r="H4679" s="177">
        <v>2.5</v>
      </c>
      <c r="I4679" s="178"/>
      <c r="L4679" s="174"/>
      <c r="M4679" s="179"/>
      <c r="N4679" s="180"/>
      <c r="O4679" s="180"/>
      <c r="P4679" s="180"/>
      <c r="Q4679" s="180"/>
      <c r="R4679" s="180"/>
      <c r="S4679" s="180"/>
      <c r="T4679" s="181"/>
      <c r="AT4679" s="175" t="s">
        <v>264</v>
      </c>
      <c r="AU4679" s="175" t="s">
        <v>82</v>
      </c>
      <c r="AV4679" s="14" t="s">
        <v>82</v>
      </c>
      <c r="AW4679" s="14" t="s">
        <v>34</v>
      </c>
      <c r="AX4679" s="14" t="s">
        <v>73</v>
      </c>
      <c r="AY4679" s="175" t="s">
        <v>252</v>
      </c>
    </row>
    <row r="4680" spans="2:51" s="14" customFormat="1" ht="11.25">
      <c r="B4680" s="174"/>
      <c r="D4680" s="160" t="s">
        <v>264</v>
      </c>
      <c r="E4680" s="175" t="s">
        <v>3</v>
      </c>
      <c r="F4680" s="176" t="s">
        <v>8506</v>
      </c>
      <c r="H4680" s="177">
        <v>12.4</v>
      </c>
      <c r="I4680" s="178"/>
      <c r="L4680" s="174"/>
      <c r="M4680" s="179"/>
      <c r="N4680" s="180"/>
      <c r="O4680" s="180"/>
      <c r="P4680" s="180"/>
      <c r="Q4680" s="180"/>
      <c r="R4680" s="180"/>
      <c r="S4680" s="180"/>
      <c r="T4680" s="181"/>
      <c r="AT4680" s="175" t="s">
        <v>264</v>
      </c>
      <c r="AU4680" s="175" t="s">
        <v>82</v>
      </c>
      <c r="AV4680" s="14" t="s">
        <v>82</v>
      </c>
      <c r="AW4680" s="14" t="s">
        <v>34</v>
      </c>
      <c r="AX4680" s="14" t="s">
        <v>73</v>
      </c>
      <c r="AY4680" s="175" t="s">
        <v>252</v>
      </c>
    </row>
    <row r="4681" spans="2:51" s="14" customFormat="1" ht="11.25">
      <c r="B4681" s="174"/>
      <c r="D4681" s="160" t="s">
        <v>264</v>
      </c>
      <c r="E4681" s="175" t="s">
        <v>3</v>
      </c>
      <c r="F4681" s="176" t="s">
        <v>8505</v>
      </c>
      <c r="H4681" s="177">
        <v>12.6</v>
      </c>
      <c r="I4681" s="178"/>
      <c r="L4681" s="174"/>
      <c r="M4681" s="179"/>
      <c r="N4681" s="180"/>
      <c r="O4681" s="180"/>
      <c r="P4681" s="180"/>
      <c r="Q4681" s="180"/>
      <c r="R4681" s="180"/>
      <c r="S4681" s="180"/>
      <c r="T4681" s="181"/>
      <c r="AT4681" s="175" t="s">
        <v>264</v>
      </c>
      <c r="AU4681" s="175" t="s">
        <v>82</v>
      </c>
      <c r="AV4681" s="14" t="s">
        <v>82</v>
      </c>
      <c r="AW4681" s="14" t="s">
        <v>34</v>
      </c>
      <c r="AX4681" s="14" t="s">
        <v>73</v>
      </c>
      <c r="AY4681" s="175" t="s">
        <v>252</v>
      </c>
    </row>
    <row r="4682" spans="2:51" s="14" customFormat="1" ht="11.25">
      <c r="B4682" s="174"/>
      <c r="D4682" s="160" t="s">
        <v>264</v>
      </c>
      <c r="E4682" s="175" t="s">
        <v>3</v>
      </c>
      <c r="F4682" s="176" t="s">
        <v>8505</v>
      </c>
      <c r="H4682" s="177">
        <v>12.6</v>
      </c>
      <c r="I4682" s="178"/>
      <c r="L4682" s="174"/>
      <c r="M4682" s="179"/>
      <c r="N4682" s="180"/>
      <c r="O4682" s="180"/>
      <c r="P4682" s="180"/>
      <c r="Q4682" s="180"/>
      <c r="R4682" s="180"/>
      <c r="S4682" s="180"/>
      <c r="T4682" s="181"/>
      <c r="AT4682" s="175" t="s">
        <v>264</v>
      </c>
      <c r="AU4682" s="175" t="s">
        <v>82</v>
      </c>
      <c r="AV4682" s="14" t="s">
        <v>82</v>
      </c>
      <c r="AW4682" s="14" t="s">
        <v>34</v>
      </c>
      <c r="AX4682" s="14" t="s">
        <v>73</v>
      </c>
      <c r="AY4682" s="175" t="s">
        <v>252</v>
      </c>
    </row>
    <row r="4683" spans="2:51" s="14" customFormat="1" ht="11.25">
      <c r="B4683" s="174"/>
      <c r="D4683" s="160" t="s">
        <v>264</v>
      </c>
      <c r="E4683" s="175" t="s">
        <v>3</v>
      </c>
      <c r="F4683" s="176" t="s">
        <v>5107</v>
      </c>
      <c r="H4683" s="177">
        <v>2.2000000000000002</v>
      </c>
      <c r="I4683" s="178"/>
      <c r="L4683" s="174"/>
      <c r="M4683" s="179"/>
      <c r="N4683" s="180"/>
      <c r="O4683" s="180"/>
      <c r="P4683" s="180"/>
      <c r="Q4683" s="180"/>
      <c r="R4683" s="180"/>
      <c r="S4683" s="180"/>
      <c r="T4683" s="181"/>
      <c r="AT4683" s="175" t="s">
        <v>264</v>
      </c>
      <c r="AU4683" s="175" t="s">
        <v>82</v>
      </c>
      <c r="AV4683" s="14" t="s">
        <v>82</v>
      </c>
      <c r="AW4683" s="14" t="s">
        <v>34</v>
      </c>
      <c r="AX4683" s="14" t="s">
        <v>73</v>
      </c>
      <c r="AY4683" s="175" t="s">
        <v>252</v>
      </c>
    </row>
    <row r="4684" spans="2:51" s="14" customFormat="1" ht="11.25">
      <c r="B4684" s="174"/>
      <c r="D4684" s="160" t="s">
        <v>264</v>
      </c>
      <c r="E4684" s="175" t="s">
        <v>3</v>
      </c>
      <c r="F4684" s="176" t="s">
        <v>6714</v>
      </c>
      <c r="H4684" s="177">
        <v>0.2</v>
      </c>
      <c r="I4684" s="178"/>
      <c r="L4684" s="174"/>
      <c r="M4684" s="179"/>
      <c r="N4684" s="180"/>
      <c r="O4684" s="180"/>
      <c r="P4684" s="180"/>
      <c r="Q4684" s="180"/>
      <c r="R4684" s="180"/>
      <c r="S4684" s="180"/>
      <c r="T4684" s="181"/>
      <c r="AT4684" s="175" t="s">
        <v>264</v>
      </c>
      <c r="AU4684" s="175" t="s">
        <v>82</v>
      </c>
      <c r="AV4684" s="14" t="s">
        <v>82</v>
      </c>
      <c r="AW4684" s="14" t="s">
        <v>34</v>
      </c>
      <c r="AX4684" s="14" t="s">
        <v>73</v>
      </c>
      <c r="AY4684" s="175" t="s">
        <v>252</v>
      </c>
    </row>
    <row r="4685" spans="2:51" s="14" customFormat="1" ht="11.25">
      <c r="B4685" s="174"/>
      <c r="D4685" s="160" t="s">
        <v>264</v>
      </c>
      <c r="E4685" s="175" t="s">
        <v>3</v>
      </c>
      <c r="F4685" s="176" t="s">
        <v>6729</v>
      </c>
      <c r="H4685" s="177">
        <v>0.4</v>
      </c>
      <c r="I4685" s="178"/>
      <c r="L4685" s="174"/>
      <c r="M4685" s="179"/>
      <c r="N4685" s="180"/>
      <c r="O4685" s="180"/>
      <c r="P4685" s="180"/>
      <c r="Q4685" s="180"/>
      <c r="R4685" s="180"/>
      <c r="S4685" s="180"/>
      <c r="T4685" s="181"/>
      <c r="AT4685" s="175" t="s">
        <v>264</v>
      </c>
      <c r="AU4685" s="175" t="s">
        <v>82</v>
      </c>
      <c r="AV4685" s="14" t="s">
        <v>82</v>
      </c>
      <c r="AW4685" s="14" t="s">
        <v>34</v>
      </c>
      <c r="AX4685" s="14" t="s">
        <v>73</v>
      </c>
      <c r="AY4685" s="175" t="s">
        <v>252</v>
      </c>
    </row>
    <row r="4686" spans="2:51" s="14" customFormat="1" ht="11.25">
      <c r="B4686" s="174"/>
      <c r="D4686" s="160" t="s">
        <v>264</v>
      </c>
      <c r="E4686" s="175" t="s">
        <v>3</v>
      </c>
      <c r="F4686" s="176" t="s">
        <v>6714</v>
      </c>
      <c r="H4686" s="177">
        <v>0.2</v>
      </c>
      <c r="I4686" s="178"/>
      <c r="L4686" s="174"/>
      <c r="M4686" s="179"/>
      <c r="N4686" s="180"/>
      <c r="O4686" s="180"/>
      <c r="P4686" s="180"/>
      <c r="Q4686" s="180"/>
      <c r="R4686" s="180"/>
      <c r="S4686" s="180"/>
      <c r="T4686" s="181"/>
      <c r="AT4686" s="175" t="s">
        <v>264</v>
      </c>
      <c r="AU4686" s="175" t="s">
        <v>82</v>
      </c>
      <c r="AV4686" s="14" t="s">
        <v>82</v>
      </c>
      <c r="AW4686" s="14" t="s">
        <v>34</v>
      </c>
      <c r="AX4686" s="14" t="s">
        <v>73</v>
      </c>
      <c r="AY4686" s="175" t="s">
        <v>252</v>
      </c>
    </row>
    <row r="4687" spans="2:51" s="14" customFormat="1" ht="11.25">
      <c r="B4687" s="174"/>
      <c r="D4687" s="160" t="s">
        <v>264</v>
      </c>
      <c r="E4687" s="175" t="s">
        <v>3</v>
      </c>
      <c r="F4687" s="176" t="s">
        <v>6714</v>
      </c>
      <c r="H4687" s="177">
        <v>0.2</v>
      </c>
      <c r="I4687" s="178"/>
      <c r="L4687" s="174"/>
      <c r="M4687" s="179"/>
      <c r="N4687" s="180"/>
      <c r="O4687" s="180"/>
      <c r="P4687" s="180"/>
      <c r="Q4687" s="180"/>
      <c r="R4687" s="180"/>
      <c r="S4687" s="180"/>
      <c r="T4687" s="181"/>
      <c r="AT4687" s="175" t="s">
        <v>264</v>
      </c>
      <c r="AU4687" s="175" t="s">
        <v>82</v>
      </c>
      <c r="AV4687" s="14" t="s">
        <v>82</v>
      </c>
      <c r="AW4687" s="14" t="s">
        <v>34</v>
      </c>
      <c r="AX4687" s="14" t="s">
        <v>73</v>
      </c>
      <c r="AY4687" s="175" t="s">
        <v>252</v>
      </c>
    </row>
    <row r="4688" spans="2:51" s="14" customFormat="1" ht="11.25">
      <c r="B4688" s="174"/>
      <c r="D4688" s="160" t="s">
        <v>264</v>
      </c>
      <c r="E4688" s="175" t="s">
        <v>3</v>
      </c>
      <c r="F4688" s="176" t="s">
        <v>6780</v>
      </c>
      <c r="H4688" s="177">
        <v>1.2</v>
      </c>
      <c r="I4688" s="178"/>
      <c r="L4688" s="174"/>
      <c r="M4688" s="179"/>
      <c r="N4688" s="180"/>
      <c r="O4688" s="180"/>
      <c r="P4688" s="180"/>
      <c r="Q4688" s="180"/>
      <c r="R4688" s="180"/>
      <c r="S4688" s="180"/>
      <c r="T4688" s="181"/>
      <c r="AT4688" s="175" t="s">
        <v>264</v>
      </c>
      <c r="AU4688" s="175" t="s">
        <v>82</v>
      </c>
      <c r="AV4688" s="14" t="s">
        <v>82</v>
      </c>
      <c r="AW4688" s="14" t="s">
        <v>34</v>
      </c>
      <c r="AX4688" s="14" t="s">
        <v>73</v>
      </c>
      <c r="AY4688" s="175" t="s">
        <v>252</v>
      </c>
    </row>
    <row r="4689" spans="2:51" s="14" customFormat="1" ht="11.25">
      <c r="B4689" s="174"/>
      <c r="D4689" s="160" t="s">
        <v>264</v>
      </c>
      <c r="E4689" s="175" t="s">
        <v>3</v>
      </c>
      <c r="F4689" s="176" t="s">
        <v>5111</v>
      </c>
      <c r="H4689" s="177">
        <v>2.5</v>
      </c>
      <c r="I4689" s="178"/>
      <c r="L4689" s="174"/>
      <c r="M4689" s="179"/>
      <c r="N4689" s="180"/>
      <c r="O4689" s="180"/>
      <c r="P4689" s="180"/>
      <c r="Q4689" s="180"/>
      <c r="R4689" s="180"/>
      <c r="S4689" s="180"/>
      <c r="T4689" s="181"/>
      <c r="AT4689" s="175" t="s">
        <v>264</v>
      </c>
      <c r="AU4689" s="175" t="s">
        <v>82</v>
      </c>
      <c r="AV4689" s="14" t="s">
        <v>82</v>
      </c>
      <c r="AW4689" s="14" t="s">
        <v>34</v>
      </c>
      <c r="AX4689" s="14" t="s">
        <v>73</v>
      </c>
      <c r="AY4689" s="175" t="s">
        <v>252</v>
      </c>
    </row>
    <row r="4690" spans="2:51" s="14" customFormat="1" ht="11.25">
      <c r="B4690" s="174"/>
      <c r="D4690" s="160" t="s">
        <v>264</v>
      </c>
      <c r="E4690" s="175" t="s">
        <v>3</v>
      </c>
      <c r="F4690" s="176" t="s">
        <v>8506</v>
      </c>
      <c r="H4690" s="177">
        <v>12.4</v>
      </c>
      <c r="I4690" s="178"/>
      <c r="L4690" s="174"/>
      <c r="M4690" s="179"/>
      <c r="N4690" s="180"/>
      <c r="O4690" s="180"/>
      <c r="P4690" s="180"/>
      <c r="Q4690" s="180"/>
      <c r="R4690" s="180"/>
      <c r="S4690" s="180"/>
      <c r="T4690" s="181"/>
      <c r="AT4690" s="175" t="s">
        <v>264</v>
      </c>
      <c r="AU4690" s="175" t="s">
        <v>82</v>
      </c>
      <c r="AV4690" s="14" t="s">
        <v>82</v>
      </c>
      <c r="AW4690" s="14" t="s">
        <v>34</v>
      </c>
      <c r="AX4690" s="14" t="s">
        <v>73</v>
      </c>
      <c r="AY4690" s="175" t="s">
        <v>252</v>
      </c>
    </row>
    <row r="4691" spans="2:51" s="14" customFormat="1" ht="11.25">
      <c r="B4691" s="174"/>
      <c r="D4691" s="160" t="s">
        <v>264</v>
      </c>
      <c r="E4691" s="175" t="s">
        <v>3</v>
      </c>
      <c r="F4691" s="176" t="s">
        <v>8505</v>
      </c>
      <c r="H4691" s="177">
        <v>12.6</v>
      </c>
      <c r="I4691" s="178"/>
      <c r="L4691" s="174"/>
      <c r="M4691" s="179"/>
      <c r="N4691" s="180"/>
      <c r="O4691" s="180"/>
      <c r="P4691" s="180"/>
      <c r="Q4691" s="180"/>
      <c r="R4691" s="180"/>
      <c r="S4691" s="180"/>
      <c r="T4691" s="181"/>
      <c r="AT4691" s="175" t="s">
        <v>264</v>
      </c>
      <c r="AU4691" s="175" t="s">
        <v>82</v>
      </c>
      <c r="AV4691" s="14" t="s">
        <v>82</v>
      </c>
      <c r="AW4691" s="14" t="s">
        <v>34</v>
      </c>
      <c r="AX4691" s="14" t="s">
        <v>73</v>
      </c>
      <c r="AY4691" s="175" t="s">
        <v>252</v>
      </c>
    </row>
    <row r="4692" spans="2:51" s="16" customFormat="1" ht="11.25">
      <c r="B4692" s="190"/>
      <c r="D4692" s="160" t="s">
        <v>264</v>
      </c>
      <c r="E4692" s="191" t="s">
        <v>3</v>
      </c>
      <c r="F4692" s="192" t="s">
        <v>354</v>
      </c>
      <c r="H4692" s="193">
        <v>422.3</v>
      </c>
      <c r="I4692" s="194"/>
      <c r="L4692" s="190"/>
      <c r="M4692" s="195"/>
      <c r="N4692" s="196"/>
      <c r="O4692" s="196"/>
      <c r="P4692" s="196"/>
      <c r="Q4692" s="196"/>
      <c r="R4692" s="196"/>
      <c r="S4692" s="196"/>
      <c r="T4692" s="197"/>
      <c r="AT4692" s="191" t="s">
        <v>264</v>
      </c>
      <c r="AU4692" s="191" t="s">
        <v>82</v>
      </c>
      <c r="AV4692" s="16" t="s">
        <v>95</v>
      </c>
      <c r="AW4692" s="16" t="s">
        <v>34</v>
      </c>
      <c r="AX4692" s="16" t="s">
        <v>73</v>
      </c>
      <c r="AY4692" s="191" t="s">
        <v>252</v>
      </c>
    </row>
    <row r="4693" spans="2:51" s="13" customFormat="1" ht="11.25">
      <c r="B4693" s="167"/>
      <c r="D4693" s="160" t="s">
        <v>264</v>
      </c>
      <c r="E4693" s="168" t="s">
        <v>3</v>
      </c>
      <c r="F4693" s="169" t="s">
        <v>8508</v>
      </c>
      <c r="H4693" s="168" t="s">
        <v>3</v>
      </c>
      <c r="I4693" s="170"/>
      <c r="L4693" s="167"/>
      <c r="M4693" s="171"/>
      <c r="N4693" s="172"/>
      <c r="O4693" s="172"/>
      <c r="P4693" s="172"/>
      <c r="Q4693" s="172"/>
      <c r="R4693" s="172"/>
      <c r="S4693" s="172"/>
      <c r="T4693" s="173"/>
      <c r="AT4693" s="168" t="s">
        <v>264</v>
      </c>
      <c r="AU4693" s="168" t="s">
        <v>82</v>
      </c>
      <c r="AV4693" s="13" t="s">
        <v>80</v>
      </c>
      <c r="AW4693" s="13" t="s">
        <v>34</v>
      </c>
      <c r="AX4693" s="13" t="s">
        <v>73</v>
      </c>
      <c r="AY4693" s="168" t="s">
        <v>252</v>
      </c>
    </row>
    <row r="4694" spans="2:51" s="13" customFormat="1" ht="11.25">
      <c r="B4694" s="167"/>
      <c r="D4694" s="160" t="s">
        <v>264</v>
      </c>
      <c r="E4694" s="168" t="s">
        <v>3</v>
      </c>
      <c r="F4694" s="169" t="s">
        <v>8509</v>
      </c>
      <c r="H4694" s="168" t="s">
        <v>3</v>
      </c>
      <c r="I4694" s="170"/>
      <c r="L4694" s="167"/>
      <c r="M4694" s="171"/>
      <c r="N4694" s="172"/>
      <c r="O4694" s="172"/>
      <c r="P4694" s="172"/>
      <c r="Q4694" s="172"/>
      <c r="R4694" s="172"/>
      <c r="S4694" s="172"/>
      <c r="T4694" s="173"/>
      <c r="AT4694" s="168" t="s">
        <v>264</v>
      </c>
      <c r="AU4694" s="168" t="s">
        <v>82</v>
      </c>
      <c r="AV4694" s="13" t="s">
        <v>80</v>
      </c>
      <c r="AW4694" s="13" t="s">
        <v>34</v>
      </c>
      <c r="AX4694" s="13" t="s">
        <v>73</v>
      </c>
      <c r="AY4694" s="168" t="s">
        <v>252</v>
      </c>
    </row>
    <row r="4695" spans="2:51" s="14" customFormat="1" ht="11.25">
      <c r="B4695" s="174"/>
      <c r="D4695" s="160" t="s">
        <v>264</v>
      </c>
      <c r="E4695" s="175" t="s">
        <v>3</v>
      </c>
      <c r="F4695" s="176" t="s">
        <v>5101</v>
      </c>
      <c r="H4695" s="177">
        <v>0.6</v>
      </c>
      <c r="I4695" s="178"/>
      <c r="L4695" s="174"/>
      <c r="M4695" s="179"/>
      <c r="N4695" s="180"/>
      <c r="O4695" s="180"/>
      <c r="P4695" s="180"/>
      <c r="Q4695" s="180"/>
      <c r="R4695" s="180"/>
      <c r="S4695" s="180"/>
      <c r="T4695" s="181"/>
      <c r="AT4695" s="175" t="s">
        <v>264</v>
      </c>
      <c r="AU4695" s="175" t="s">
        <v>82</v>
      </c>
      <c r="AV4695" s="14" t="s">
        <v>82</v>
      </c>
      <c r="AW4695" s="14" t="s">
        <v>34</v>
      </c>
      <c r="AX4695" s="14" t="s">
        <v>73</v>
      </c>
      <c r="AY4695" s="175" t="s">
        <v>252</v>
      </c>
    </row>
    <row r="4696" spans="2:51" s="14" customFormat="1" ht="11.25">
      <c r="B4696" s="174"/>
      <c r="D4696" s="160" t="s">
        <v>264</v>
      </c>
      <c r="E4696" s="175" t="s">
        <v>3</v>
      </c>
      <c r="F4696" s="176" t="s">
        <v>5101</v>
      </c>
      <c r="H4696" s="177">
        <v>0.6</v>
      </c>
      <c r="I4696" s="178"/>
      <c r="L4696" s="174"/>
      <c r="M4696" s="179"/>
      <c r="N4696" s="180"/>
      <c r="O4696" s="180"/>
      <c r="P4696" s="180"/>
      <c r="Q4696" s="180"/>
      <c r="R4696" s="180"/>
      <c r="S4696" s="180"/>
      <c r="T4696" s="181"/>
      <c r="AT4696" s="175" t="s">
        <v>264</v>
      </c>
      <c r="AU4696" s="175" t="s">
        <v>82</v>
      </c>
      <c r="AV4696" s="14" t="s">
        <v>82</v>
      </c>
      <c r="AW4696" s="14" t="s">
        <v>34</v>
      </c>
      <c r="AX4696" s="14" t="s">
        <v>73</v>
      </c>
      <c r="AY4696" s="175" t="s">
        <v>252</v>
      </c>
    </row>
    <row r="4697" spans="2:51" s="14" customFormat="1" ht="11.25">
      <c r="B4697" s="174"/>
      <c r="D4697" s="160" t="s">
        <v>264</v>
      </c>
      <c r="E4697" s="175" t="s">
        <v>3</v>
      </c>
      <c r="F4697" s="176" t="s">
        <v>5101</v>
      </c>
      <c r="H4697" s="177">
        <v>0.6</v>
      </c>
      <c r="I4697" s="178"/>
      <c r="L4697" s="174"/>
      <c r="M4697" s="179"/>
      <c r="N4697" s="180"/>
      <c r="O4697" s="180"/>
      <c r="P4697" s="180"/>
      <c r="Q4697" s="180"/>
      <c r="R4697" s="180"/>
      <c r="S4697" s="180"/>
      <c r="T4697" s="181"/>
      <c r="AT4697" s="175" t="s">
        <v>264</v>
      </c>
      <c r="AU4697" s="175" t="s">
        <v>82</v>
      </c>
      <c r="AV4697" s="14" t="s">
        <v>82</v>
      </c>
      <c r="AW4697" s="14" t="s">
        <v>34</v>
      </c>
      <c r="AX4697" s="14" t="s">
        <v>73</v>
      </c>
      <c r="AY4697" s="175" t="s">
        <v>252</v>
      </c>
    </row>
    <row r="4698" spans="2:51" s="14" customFormat="1" ht="11.25">
      <c r="B4698" s="174"/>
      <c r="D4698" s="160" t="s">
        <v>264</v>
      </c>
      <c r="E4698" s="175" t="s">
        <v>3</v>
      </c>
      <c r="F4698" s="176" t="s">
        <v>5101</v>
      </c>
      <c r="H4698" s="177">
        <v>0.6</v>
      </c>
      <c r="I4698" s="178"/>
      <c r="L4698" s="174"/>
      <c r="M4698" s="179"/>
      <c r="N4698" s="180"/>
      <c r="O4698" s="180"/>
      <c r="P4698" s="180"/>
      <c r="Q4698" s="180"/>
      <c r="R4698" s="180"/>
      <c r="S4698" s="180"/>
      <c r="T4698" s="181"/>
      <c r="AT4698" s="175" t="s">
        <v>264</v>
      </c>
      <c r="AU4698" s="175" t="s">
        <v>82</v>
      </c>
      <c r="AV4698" s="14" t="s">
        <v>82</v>
      </c>
      <c r="AW4698" s="14" t="s">
        <v>34</v>
      </c>
      <c r="AX4698" s="14" t="s">
        <v>73</v>
      </c>
      <c r="AY4698" s="175" t="s">
        <v>252</v>
      </c>
    </row>
    <row r="4699" spans="2:51" s="14" customFormat="1" ht="11.25">
      <c r="B4699" s="174"/>
      <c r="D4699" s="160" t="s">
        <v>264</v>
      </c>
      <c r="E4699" s="175" t="s">
        <v>3</v>
      </c>
      <c r="F4699" s="176" t="s">
        <v>5101</v>
      </c>
      <c r="H4699" s="177">
        <v>0.6</v>
      </c>
      <c r="I4699" s="178"/>
      <c r="L4699" s="174"/>
      <c r="M4699" s="179"/>
      <c r="N4699" s="180"/>
      <c r="O4699" s="180"/>
      <c r="P4699" s="180"/>
      <c r="Q4699" s="180"/>
      <c r="R4699" s="180"/>
      <c r="S4699" s="180"/>
      <c r="T4699" s="181"/>
      <c r="AT4699" s="175" t="s">
        <v>264</v>
      </c>
      <c r="AU4699" s="175" t="s">
        <v>82</v>
      </c>
      <c r="AV4699" s="14" t="s">
        <v>82</v>
      </c>
      <c r="AW4699" s="14" t="s">
        <v>34</v>
      </c>
      <c r="AX4699" s="14" t="s">
        <v>73</v>
      </c>
      <c r="AY4699" s="175" t="s">
        <v>252</v>
      </c>
    </row>
    <row r="4700" spans="2:51" s="13" customFormat="1" ht="11.25">
      <c r="B4700" s="167"/>
      <c r="D4700" s="160" t="s">
        <v>264</v>
      </c>
      <c r="E4700" s="168" t="s">
        <v>3</v>
      </c>
      <c r="F4700" s="169" t="s">
        <v>8510</v>
      </c>
      <c r="H4700" s="168" t="s">
        <v>3</v>
      </c>
      <c r="I4700" s="170"/>
      <c r="L4700" s="167"/>
      <c r="M4700" s="171"/>
      <c r="N4700" s="172"/>
      <c r="O4700" s="172"/>
      <c r="P4700" s="172"/>
      <c r="Q4700" s="172"/>
      <c r="R4700" s="172"/>
      <c r="S4700" s="172"/>
      <c r="T4700" s="173"/>
      <c r="AT4700" s="168" t="s">
        <v>264</v>
      </c>
      <c r="AU4700" s="168" t="s">
        <v>82</v>
      </c>
      <c r="AV4700" s="13" t="s">
        <v>80</v>
      </c>
      <c r="AW4700" s="13" t="s">
        <v>34</v>
      </c>
      <c r="AX4700" s="13" t="s">
        <v>73</v>
      </c>
      <c r="AY4700" s="168" t="s">
        <v>252</v>
      </c>
    </row>
    <row r="4701" spans="2:51" s="14" customFormat="1" ht="11.25">
      <c r="B4701" s="174"/>
      <c r="D4701" s="160" t="s">
        <v>264</v>
      </c>
      <c r="E4701" s="175" t="s">
        <v>3</v>
      </c>
      <c r="F4701" s="176" t="s">
        <v>5102</v>
      </c>
      <c r="H4701" s="177">
        <v>3.5</v>
      </c>
      <c r="I4701" s="178"/>
      <c r="L4701" s="174"/>
      <c r="M4701" s="179"/>
      <c r="N4701" s="180"/>
      <c r="O4701" s="180"/>
      <c r="P4701" s="180"/>
      <c r="Q4701" s="180"/>
      <c r="R4701" s="180"/>
      <c r="S4701" s="180"/>
      <c r="T4701" s="181"/>
      <c r="AT4701" s="175" t="s">
        <v>264</v>
      </c>
      <c r="AU4701" s="175" t="s">
        <v>82</v>
      </c>
      <c r="AV4701" s="14" t="s">
        <v>82</v>
      </c>
      <c r="AW4701" s="14" t="s">
        <v>34</v>
      </c>
      <c r="AX4701" s="14" t="s">
        <v>73</v>
      </c>
      <c r="AY4701" s="175" t="s">
        <v>252</v>
      </c>
    </row>
    <row r="4702" spans="2:51" s="14" customFormat="1" ht="11.25">
      <c r="B4702" s="174"/>
      <c r="D4702" s="160" t="s">
        <v>264</v>
      </c>
      <c r="E4702" s="175" t="s">
        <v>3</v>
      </c>
      <c r="F4702" s="176" t="s">
        <v>6735</v>
      </c>
      <c r="H4702" s="177">
        <v>0.9</v>
      </c>
      <c r="I4702" s="178"/>
      <c r="L4702" s="174"/>
      <c r="M4702" s="179"/>
      <c r="N4702" s="180"/>
      <c r="O4702" s="180"/>
      <c r="P4702" s="180"/>
      <c r="Q4702" s="180"/>
      <c r="R4702" s="180"/>
      <c r="S4702" s="180"/>
      <c r="T4702" s="181"/>
      <c r="AT4702" s="175" t="s">
        <v>264</v>
      </c>
      <c r="AU4702" s="175" t="s">
        <v>82</v>
      </c>
      <c r="AV4702" s="14" t="s">
        <v>82</v>
      </c>
      <c r="AW4702" s="14" t="s">
        <v>34</v>
      </c>
      <c r="AX4702" s="14" t="s">
        <v>73</v>
      </c>
      <c r="AY4702" s="175" t="s">
        <v>252</v>
      </c>
    </row>
    <row r="4703" spans="2:51" s="14" customFormat="1" ht="11.25">
      <c r="B4703" s="174"/>
      <c r="D4703" s="160" t="s">
        <v>264</v>
      </c>
      <c r="E4703" s="175" t="s">
        <v>3</v>
      </c>
      <c r="F4703" s="176" t="s">
        <v>6782</v>
      </c>
      <c r="H4703" s="177">
        <v>1.9</v>
      </c>
      <c r="I4703" s="178"/>
      <c r="L4703" s="174"/>
      <c r="M4703" s="179"/>
      <c r="N4703" s="180"/>
      <c r="O4703" s="180"/>
      <c r="P4703" s="180"/>
      <c r="Q4703" s="180"/>
      <c r="R4703" s="180"/>
      <c r="S4703" s="180"/>
      <c r="T4703" s="181"/>
      <c r="AT4703" s="175" t="s">
        <v>264</v>
      </c>
      <c r="AU4703" s="175" t="s">
        <v>82</v>
      </c>
      <c r="AV4703" s="14" t="s">
        <v>82</v>
      </c>
      <c r="AW4703" s="14" t="s">
        <v>34</v>
      </c>
      <c r="AX4703" s="14" t="s">
        <v>73</v>
      </c>
      <c r="AY4703" s="175" t="s">
        <v>252</v>
      </c>
    </row>
    <row r="4704" spans="2:51" s="14" customFormat="1" ht="11.25">
      <c r="B4704" s="174"/>
      <c r="D4704" s="160" t="s">
        <v>264</v>
      </c>
      <c r="E4704" s="175" t="s">
        <v>3</v>
      </c>
      <c r="F4704" s="176" t="s">
        <v>6714</v>
      </c>
      <c r="H4704" s="177">
        <v>0.2</v>
      </c>
      <c r="I4704" s="178"/>
      <c r="L4704" s="174"/>
      <c r="M4704" s="179"/>
      <c r="N4704" s="180"/>
      <c r="O4704" s="180"/>
      <c r="P4704" s="180"/>
      <c r="Q4704" s="180"/>
      <c r="R4704" s="180"/>
      <c r="S4704" s="180"/>
      <c r="T4704" s="181"/>
      <c r="AT4704" s="175" t="s">
        <v>264</v>
      </c>
      <c r="AU4704" s="175" t="s">
        <v>82</v>
      </c>
      <c r="AV4704" s="14" t="s">
        <v>82</v>
      </c>
      <c r="AW4704" s="14" t="s">
        <v>34</v>
      </c>
      <c r="AX4704" s="14" t="s">
        <v>73</v>
      </c>
      <c r="AY4704" s="175" t="s">
        <v>252</v>
      </c>
    </row>
    <row r="4705" spans="2:51" s="14" customFormat="1" ht="11.25">
      <c r="B4705" s="174"/>
      <c r="D4705" s="160" t="s">
        <v>264</v>
      </c>
      <c r="E4705" s="175" t="s">
        <v>3</v>
      </c>
      <c r="F4705" s="176" t="s">
        <v>6718</v>
      </c>
      <c r="H4705" s="177">
        <v>1.8</v>
      </c>
      <c r="I4705" s="178"/>
      <c r="L4705" s="174"/>
      <c r="M4705" s="179"/>
      <c r="N4705" s="180"/>
      <c r="O4705" s="180"/>
      <c r="P4705" s="180"/>
      <c r="Q4705" s="180"/>
      <c r="R4705" s="180"/>
      <c r="S4705" s="180"/>
      <c r="T4705" s="181"/>
      <c r="AT4705" s="175" t="s">
        <v>264</v>
      </c>
      <c r="AU4705" s="175" t="s">
        <v>82</v>
      </c>
      <c r="AV4705" s="14" t="s">
        <v>82</v>
      </c>
      <c r="AW4705" s="14" t="s">
        <v>34</v>
      </c>
      <c r="AX4705" s="14" t="s">
        <v>73</v>
      </c>
      <c r="AY4705" s="175" t="s">
        <v>252</v>
      </c>
    </row>
    <row r="4706" spans="2:51" s="14" customFormat="1" ht="11.25">
      <c r="B4706" s="174"/>
      <c r="D4706" s="160" t="s">
        <v>264</v>
      </c>
      <c r="E4706" s="175" t="s">
        <v>3</v>
      </c>
      <c r="F4706" s="176" t="s">
        <v>5101</v>
      </c>
      <c r="H4706" s="177">
        <v>0.6</v>
      </c>
      <c r="I4706" s="178"/>
      <c r="L4706" s="174"/>
      <c r="M4706" s="179"/>
      <c r="N4706" s="180"/>
      <c r="O4706" s="180"/>
      <c r="P4706" s="180"/>
      <c r="Q4706" s="180"/>
      <c r="R4706" s="180"/>
      <c r="S4706" s="180"/>
      <c r="T4706" s="181"/>
      <c r="AT4706" s="175" t="s">
        <v>264</v>
      </c>
      <c r="AU4706" s="175" t="s">
        <v>82</v>
      </c>
      <c r="AV4706" s="14" t="s">
        <v>82</v>
      </c>
      <c r="AW4706" s="14" t="s">
        <v>34</v>
      </c>
      <c r="AX4706" s="14" t="s">
        <v>73</v>
      </c>
      <c r="AY4706" s="175" t="s">
        <v>252</v>
      </c>
    </row>
    <row r="4707" spans="2:51" s="16" customFormat="1" ht="11.25">
      <c r="B4707" s="190"/>
      <c r="D4707" s="160" t="s">
        <v>264</v>
      </c>
      <c r="E4707" s="191" t="s">
        <v>3</v>
      </c>
      <c r="F4707" s="192" t="s">
        <v>354</v>
      </c>
      <c r="H4707" s="193">
        <v>11.9</v>
      </c>
      <c r="I4707" s="194"/>
      <c r="L4707" s="190"/>
      <c r="M4707" s="195"/>
      <c r="N4707" s="196"/>
      <c r="O4707" s="196"/>
      <c r="P4707" s="196"/>
      <c r="Q4707" s="196"/>
      <c r="R4707" s="196"/>
      <c r="S4707" s="196"/>
      <c r="T4707" s="197"/>
      <c r="AT4707" s="191" t="s">
        <v>264</v>
      </c>
      <c r="AU4707" s="191" t="s">
        <v>82</v>
      </c>
      <c r="AV4707" s="16" t="s">
        <v>95</v>
      </c>
      <c r="AW4707" s="16" t="s">
        <v>34</v>
      </c>
      <c r="AX4707" s="16" t="s">
        <v>73</v>
      </c>
      <c r="AY4707" s="191" t="s">
        <v>252</v>
      </c>
    </row>
    <row r="4708" spans="2:51" s="13" customFormat="1" ht="11.25">
      <c r="B4708" s="167"/>
      <c r="D4708" s="160" t="s">
        <v>264</v>
      </c>
      <c r="E4708" s="168" t="s">
        <v>3</v>
      </c>
      <c r="F4708" s="169" t="s">
        <v>8511</v>
      </c>
      <c r="H4708" s="168" t="s">
        <v>3</v>
      </c>
      <c r="I4708" s="170"/>
      <c r="L4708" s="167"/>
      <c r="M4708" s="171"/>
      <c r="N4708" s="172"/>
      <c r="O4708" s="172"/>
      <c r="P4708" s="172"/>
      <c r="Q4708" s="172"/>
      <c r="R4708" s="172"/>
      <c r="S4708" s="172"/>
      <c r="T4708" s="173"/>
      <c r="AT4708" s="168" t="s">
        <v>264</v>
      </c>
      <c r="AU4708" s="168" t="s">
        <v>82</v>
      </c>
      <c r="AV4708" s="13" t="s">
        <v>80</v>
      </c>
      <c r="AW4708" s="13" t="s">
        <v>34</v>
      </c>
      <c r="AX4708" s="13" t="s">
        <v>73</v>
      </c>
      <c r="AY4708" s="168" t="s">
        <v>252</v>
      </c>
    </row>
    <row r="4709" spans="2:51" s="13" customFormat="1" ht="11.25">
      <c r="B4709" s="167"/>
      <c r="D4709" s="160" t="s">
        <v>264</v>
      </c>
      <c r="E4709" s="168" t="s">
        <v>3</v>
      </c>
      <c r="F4709" s="169" t="s">
        <v>2568</v>
      </c>
      <c r="H4709" s="168" t="s">
        <v>3</v>
      </c>
      <c r="I4709" s="170"/>
      <c r="L4709" s="167"/>
      <c r="M4709" s="171"/>
      <c r="N4709" s="172"/>
      <c r="O4709" s="172"/>
      <c r="P4709" s="172"/>
      <c r="Q4709" s="172"/>
      <c r="R4709" s="172"/>
      <c r="S4709" s="172"/>
      <c r="T4709" s="173"/>
      <c r="AT4709" s="168" t="s">
        <v>264</v>
      </c>
      <c r="AU4709" s="168" t="s">
        <v>82</v>
      </c>
      <c r="AV4709" s="13" t="s">
        <v>80</v>
      </c>
      <c r="AW4709" s="13" t="s">
        <v>34</v>
      </c>
      <c r="AX4709" s="13" t="s">
        <v>73</v>
      </c>
      <c r="AY4709" s="168" t="s">
        <v>252</v>
      </c>
    </row>
    <row r="4710" spans="2:51" s="14" customFormat="1" ht="11.25">
      <c r="B4710" s="174"/>
      <c r="D4710" s="160" t="s">
        <v>264</v>
      </c>
      <c r="E4710" s="175" t="s">
        <v>3</v>
      </c>
      <c r="F4710" s="176" t="s">
        <v>6735</v>
      </c>
      <c r="H4710" s="177">
        <v>0.9</v>
      </c>
      <c r="I4710" s="178"/>
      <c r="L4710" s="174"/>
      <c r="M4710" s="179"/>
      <c r="N4710" s="180"/>
      <c r="O4710" s="180"/>
      <c r="P4710" s="180"/>
      <c r="Q4710" s="180"/>
      <c r="R4710" s="180"/>
      <c r="S4710" s="180"/>
      <c r="T4710" s="181"/>
      <c r="AT4710" s="175" t="s">
        <v>264</v>
      </c>
      <c r="AU4710" s="175" t="s">
        <v>82</v>
      </c>
      <c r="AV4710" s="14" t="s">
        <v>82</v>
      </c>
      <c r="AW4710" s="14" t="s">
        <v>34</v>
      </c>
      <c r="AX4710" s="14" t="s">
        <v>73</v>
      </c>
      <c r="AY4710" s="175" t="s">
        <v>252</v>
      </c>
    </row>
    <row r="4711" spans="2:51" s="14" customFormat="1" ht="11.25">
      <c r="B4711" s="174"/>
      <c r="D4711" s="160" t="s">
        <v>264</v>
      </c>
      <c r="E4711" s="175" t="s">
        <v>3</v>
      </c>
      <c r="F4711" s="176" t="s">
        <v>6744</v>
      </c>
      <c r="H4711" s="177">
        <v>3.7</v>
      </c>
      <c r="I4711" s="178"/>
      <c r="L4711" s="174"/>
      <c r="M4711" s="179"/>
      <c r="N4711" s="180"/>
      <c r="O4711" s="180"/>
      <c r="P4711" s="180"/>
      <c r="Q4711" s="180"/>
      <c r="R4711" s="180"/>
      <c r="S4711" s="180"/>
      <c r="T4711" s="181"/>
      <c r="AT4711" s="175" t="s">
        <v>264</v>
      </c>
      <c r="AU4711" s="175" t="s">
        <v>82</v>
      </c>
      <c r="AV4711" s="14" t="s">
        <v>82</v>
      </c>
      <c r="AW4711" s="14" t="s">
        <v>34</v>
      </c>
      <c r="AX4711" s="14" t="s">
        <v>73</v>
      </c>
      <c r="AY4711" s="175" t="s">
        <v>252</v>
      </c>
    </row>
    <row r="4712" spans="2:51" s="14" customFormat="1" ht="11.25">
      <c r="B4712" s="174"/>
      <c r="D4712" s="160" t="s">
        <v>264</v>
      </c>
      <c r="E4712" s="175" t="s">
        <v>3</v>
      </c>
      <c r="F4712" s="176" t="s">
        <v>6705</v>
      </c>
      <c r="H4712" s="177">
        <v>0.5</v>
      </c>
      <c r="I4712" s="178"/>
      <c r="L4712" s="174"/>
      <c r="M4712" s="179"/>
      <c r="N4712" s="180"/>
      <c r="O4712" s="180"/>
      <c r="P4712" s="180"/>
      <c r="Q4712" s="180"/>
      <c r="R4712" s="180"/>
      <c r="S4712" s="180"/>
      <c r="T4712" s="181"/>
      <c r="AT4712" s="175" t="s">
        <v>264</v>
      </c>
      <c r="AU4712" s="175" t="s">
        <v>82</v>
      </c>
      <c r="AV4712" s="14" t="s">
        <v>82</v>
      </c>
      <c r="AW4712" s="14" t="s">
        <v>34</v>
      </c>
      <c r="AX4712" s="14" t="s">
        <v>73</v>
      </c>
      <c r="AY4712" s="175" t="s">
        <v>252</v>
      </c>
    </row>
    <row r="4713" spans="2:51" s="16" customFormat="1" ht="11.25">
      <c r="B4713" s="190"/>
      <c r="D4713" s="160" t="s">
        <v>264</v>
      </c>
      <c r="E4713" s="191" t="s">
        <v>3</v>
      </c>
      <c r="F4713" s="192" t="s">
        <v>354</v>
      </c>
      <c r="H4713" s="193">
        <v>5.0999999999999996</v>
      </c>
      <c r="I4713" s="194"/>
      <c r="L4713" s="190"/>
      <c r="M4713" s="195"/>
      <c r="N4713" s="196"/>
      <c r="O4713" s="196"/>
      <c r="P4713" s="196"/>
      <c r="Q4713" s="196"/>
      <c r="R4713" s="196"/>
      <c r="S4713" s="196"/>
      <c r="T4713" s="197"/>
      <c r="AT4713" s="191" t="s">
        <v>264</v>
      </c>
      <c r="AU4713" s="191" t="s">
        <v>82</v>
      </c>
      <c r="AV4713" s="16" t="s">
        <v>95</v>
      </c>
      <c r="AW4713" s="16" t="s">
        <v>34</v>
      </c>
      <c r="AX4713" s="16" t="s">
        <v>73</v>
      </c>
      <c r="AY4713" s="191" t="s">
        <v>252</v>
      </c>
    </row>
    <row r="4714" spans="2:51" s="13" customFormat="1" ht="11.25">
      <c r="B4714" s="167"/>
      <c r="D4714" s="160" t="s">
        <v>264</v>
      </c>
      <c r="E4714" s="168" t="s">
        <v>3</v>
      </c>
      <c r="F4714" s="169" t="s">
        <v>8512</v>
      </c>
      <c r="H4714" s="168" t="s">
        <v>3</v>
      </c>
      <c r="I4714" s="170"/>
      <c r="L4714" s="167"/>
      <c r="M4714" s="171"/>
      <c r="N4714" s="172"/>
      <c r="O4714" s="172"/>
      <c r="P4714" s="172"/>
      <c r="Q4714" s="172"/>
      <c r="R4714" s="172"/>
      <c r="S4714" s="172"/>
      <c r="T4714" s="173"/>
      <c r="AT4714" s="168" t="s">
        <v>264</v>
      </c>
      <c r="AU4714" s="168" t="s">
        <v>82</v>
      </c>
      <c r="AV4714" s="13" t="s">
        <v>80</v>
      </c>
      <c r="AW4714" s="13" t="s">
        <v>34</v>
      </c>
      <c r="AX4714" s="13" t="s">
        <v>73</v>
      </c>
      <c r="AY4714" s="168" t="s">
        <v>252</v>
      </c>
    </row>
    <row r="4715" spans="2:51" s="13" customFormat="1" ht="11.25">
      <c r="B4715" s="167"/>
      <c r="D4715" s="160" t="s">
        <v>264</v>
      </c>
      <c r="E4715" s="168" t="s">
        <v>3</v>
      </c>
      <c r="F4715" s="169" t="s">
        <v>2568</v>
      </c>
      <c r="H4715" s="168" t="s">
        <v>3</v>
      </c>
      <c r="I4715" s="170"/>
      <c r="L4715" s="167"/>
      <c r="M4715" s="171"/>
      <c r="N4715" s="172"/>
      <c r="O4715" s="172"/>
      <c r="P4715" s="172"/>
      <c r="Q4715" s="172"/>
      <c r="R4715" s="172"/>
      <c r="S4715" s="172"/>
      <c r="T4715" s="173"/>
      <c r="AT4715" s="168" t="s">
        <v>264</v>
      </c>
      <c r="AU4715" s="168" t="s">
        <v>82</v>
      </c>
      <c r="AV4715" s="13" t="s">
        <v>80</v>
      </c>
      <c r="AW4715" s="13" t="s">
        <v>34</v>
      </c>
      <c r="AX4715" s="13" t="s">
        <v>73</v>
      </c>
      <c r="AY4715" s="168" t="s">
        <v>252</v>
      </c>
    </row>
    <row r="4716" spans="2:51" s="14" customFormat="1" ht="11.25">
      <c r="B4716" s="174"/>
      <c r="D4716" s="160" t="s">
        <v>264</v>
      </c>
      <c r="E4716" s="175" t="s">
        <v>3</v>
      </c>
      <c r="F4716" s="176" t="s">
        <v>6782</v>
      </c>
      <c r="H4716" s="177">
        <v>1.9</v>
      </c>
      <c r="I4716" s="178"/>
      <c r="L4716" s="174"/>
      <c r="M4716" s="179"/>
      <c r="N4716" s="180"/>
      <c r="O4716" s="180"/>
      <c r="P4716" s="180"/>
      <c r="Q4716" s="180"/>
      <c r="R4716" s="180"/>
      <c r="S4716" s="180"/>
      <c r="T4716" s="181"/>
      <c r="AT4716" s="175" t="s">
        <v>264</v>
      </c>
      <c r="AU4716" s="175" t="s">
        <v>82</v>
      </c>
      <c r="AV4716" s="14" t="s">
        <v>82</v>
      </c>
      <c r="AW4716" s="14" t="s">
        <v>34</v>
      </c>
      <c r="AX4716" s="14" t="s">
        <v>73</v>
      </c>
      <c r="AY4716" s="175" t="s">
        <v>252</v>
      </c>
    </row>
    <row r="4717" spans="2:51" s="14" customFormat="1" ht="11.25">
      <c r="B4717" s="174"/>
      <c r="D4717" s="160" t="s">
        <v>264</v>
      </c>
      <c r="E4717" s="175" t="s">
        <v>3</v>
      </c>
      <c r="F4717" s="176" t="s">
        <v>6779</v>
      </c>
      <c r="H4717" s="177">
        <v>4.5</v>
      </c>
      <c r="I4717" s="178"/>
      <c r="L4717" s="174"/>
      <c r="M4717" s="179"/>
      <c r="N4717" s="180"/>
      <c r="O4717" s="180"/>
      <c r="P4717" s="180"/>
      <c r="Q4717" s="180"/>
      <c r="R4717" s="180"/>
      <c r="S4717" s="180"/>
      <c r="T4717" s="181"/>
      <c r="AT4717" s="175" t="s">
        <v>264</v>
      </c>
      <c r="AU4717" s="175" t="s">
        <v>82</v>
      </c>
      <c r="AV4717" s="14" t="s">
        <v>82</v>
      </c>
      <c r="AW4717" s="14" t="s">
        <v>34</v>
      </c>
      <c r="AX4717" s="14" t="s">
        <v>73</v>
      </c>
      <c r="AY4717" s="175" t="s">
        <v>252</v>
      </c>
    </row>
    <row r="4718" spans="2:51" s="14" customFormat="1" ht="11.25">
      <c r="B4718" s="174"/>
      <c r="D4718" s="160" t="s">
        <v>264</v>
      </c>
      <c r="E4718" s="175" t="s">
        <v>3</v>
      </c>
      <c r="F4718" s="176" t="s">
        <v>5107</v>
      </c>
      <c r="H4718" s="177">
        <v>2.2000000000000002</v>
      </c>
      <c r="I4718" s="178"/>
      <c r="L4718" s="174"/>
      <c r="M4718" s="179"/>
      <c r="N4718" s="180"/>
      <c r="O4718" s="180"/>
      <c r="P4718" s="180"/>
      <c r="Q4718" s="180"/>
      <c r="R4718" s="180"/>
      <c r="S4718" s="180"/>
      <c r="T4718" s="181"/>
      <c r="AT4718" s="175" t="s">
        <v>264</v>
      </c>
      <c r="AU4718" s="175" t="s">
        <v>82</v>
      </c>
      <c r="AV4718" s="14" t="s">
        <v>82</v>
      </c>
      <c r="AW4718" s="14" t="s">
        <v>34</v>
      </c>
      <c r="AX4718" s="14" t="s">
        <v>73</v>
      </c>
      <c r="AY4718" s="175" t="s">
        <v>252</v>
      </c>
    </row>
    <row r="4719" spans="2:51" s="14" customFormat="1" ht="11.25">
      <c r="B4719" s="174"/>
      <c r="D4719" s="160" t="s">
        <v>264</v>
      </c>
      <c r="E4719" s="175" t="s">
        <v>3</v>
      </c>
      <c r="F4719" s="176" t="s">
        <v>8496</v>
      </c>
      <c r="H4719" s="177">
        <v>2.8</v>
      </c>
      <c r="I4719" s="178"/>
      <c r="L4719" s="174"/>
      <c r="M4719" s="179"/>
      <c r="N4719" s="180"/>
      <c r="O4719" s="180"/>
      <c r="P4719" s="180"/>
      <c r="Q4719" s="180"/>
      <c r="R4719" s="180"/>
      <c r="S4719" s="180"/>
      <c r="T4719" s="181"/>
      <c r="AT4719" s="175" t="s">
        <v>264</v>
      </c>
      <c r="AU4719" s="175" t="s">
        <v>82</v>
      </c>
      <c r="AV4719" s="14" t="s">
        <v>82</v>
      </c>
      <c r="AW4719" s="14" t="s">
        <v>34</v>
      </c>
      <c r="AX4719" s="14" t="s">
        <v>73</v>
      </c>
      <c r="AY4719" s="175" t="s">
        <v>252</v>
      </c>
    </row>
    <row r="4720" spans="2:51" s="14" customFormat="1" ht="11.25">
      <c r="B4720" s="174"/>
      <c r="D4720" s="160" t="s">
        <v>264</v>
      </c>
      <c r="E4720" s="175" t="s">
        <v>3</v>
      </c>
      <c r="F4720" s="176" t="s">
        <v>5101</v>
      </c>
      <c r="H4720" s="177">
        <v>0.6</v>
      </c>
      <c r="I4720" s="178"/>
      <c r="L4720" s="174"/>
      <c r="M4720" s="179"/>
      <c r="N4720" s="180"/>
      <c r="O4720" s="180"/>
      <c r="P4720" s="180"/>
      <c r="Q4720" s="180"/>
      <c r="R4720" s="180"/>
      <c r="S4720" s="180"/>
      <c r="T4720" s="181"/>
      <c r="AT4720" s="175" t="s">
        <v>264</v>
      </c>
      <c r="AU4720" s="175" t="s">
        <v>82</v>
      </c>
      <c r="AV4720" s="14" t="s">
        <v>82</v>
      </c>
      <c r="AW4720" s="14" t="s">
        <v>34</v>
      </c>
      <c r="AX4720" s="14" t="s">
        <v>73</v>
      </c>
      <c r="AY4720" s="175" t="s">
        <v>252</v>
      </c>
    </row>
    <row r="4721" spans="2:51" s="14" customFormat="1" ht="11.25">
      <c r="B4721" s="174"/>
      <c r="D4721" s="160" t="s">
        <v>264</v>
      </c>
      <c r="E4721" s="175" t="s">
        <v>3</v>
      </c>
      <c r="F4721" s="176" t="s">
        <v>8513</v>
      </c>
      <c r="H4721" s="177">
        <v>5.4</v>
      </c>
      <c r="I4721" s="178"/>
      <c r="L4721" s="174"/>
      <c r="M4721" s="179"/>
      <c r="N4721" s="180"/>
      <c r="O4721" s="180"/>
      <c r="P4721" s="180"/>
      <c r="Q4721" s="180"/>
      <c r="R4721" s="180"/>
      <c r="S4721" s="180"/>
      <c r="T4721" s="181"/>
      <c r="AT4721" s="175" t="s">
        <v>264</v>
      </c>
      <c r="AU4721" s="175" t="s">
        <v>82</v>
      </c>
      <c r="AV4721" s="14" t="s">
        <v>82</v>
      </c>
      <c r="AW4721" s="14" t="s">
        <v>34</v>
      </c>
      <c r="AX4721" s="14" t="s">
        <v>73</v>
      </c>
      <c r="AY4721" s="175" t="s">
        <v>252</v>
      </c>
    </row>
    <row r="4722" spans="2:51" s="16" customFormat="1" ht="11.25">
      <c r="B4722" s="190"/>
      <c r="D4722" s="160" t="s">
        <v>264</v>
      </c>
      <c r="E4722" s="191" t="s">
        <v>3</v>
      </c>
      <c r="F4722" s="192" t="s">
        <v>354</v>
      </c>
      <c r="H4722" s="193">
        <v>17.399999999999999</v>
      </c>
      <c r="I4722" s="194"/>
      <c r="L4722" s="190"/>
      <c r="M4722" s="195"/>
      <c r="N4722" s="196"/>
      <c r="O4722" s="196"/>
      <c r="P4722" s="196"/>
      <c r="Q4722" s="196"/>
      <c r="R4722" s="196"/>
      <c r="S4722" s="196"/>
      <c r="T4722" s="197"/>
      <c r="AT4722" s="191" t="s">
        <v>264</v>
      </c>
      <c r="AU4722" s="191" t="s">
        <v>82</v>
      </c>
      <c r="AV4722" s="16" t="s">
        <v>95</v>
      </c>
      <c r="AW4722" s="16" t="s">
        <v>34</v>
      </c>
      <c r="AX4722" s="16" t="s">
        <v>73</v>
      </c>
      <c r="AY4722" s="191" t="s">
        <v>252</v>
      </c>
    </row>
    <row r="4723" spans="2:51" s="13" customFormat="1" ht="11.25">
      <c r="B4723" s="167"/>
      <c r="D4723" s="160" t="s">
        <v>264</v>
      </c>
      <c r="E4723" s="168" t="s">
        <v>3</v>
      </c>
      <c r="F4723" s="169" t="s">
        <v>8514</v>
      </c>
      <c r="H4723" s="168" t="s">
        <v>3</v>
      </c>
      <c r="I4723" s="170"/>
      <c r="L4723" s="167"/>
      <c r="M4723" s="171"/>
      <c r="N4723" s="172"/>
      <c r="O4723" s="172"/>
      <c r="P4723" s="172"/>
      <c r="Q4723" s="172"/>
      <c r="R4723" s="172"/>
      <c r="S4723" s="172"/>
      <c r="T4723" s="173"/>
      <c r="AT4723" s="168" t="s">
        <v>264</v>
      </c>
      <c r="AU4723" s="168" t="s">
        <v>82</v>
      </c>
      <c r="AV4723" s="13" t="s">
        <v>80</v>
      </c>
      <c r="AW4723" s="13" t="s">
        <v>34</v>
      </c>
      <c r="AX4723" s="13" t="s">
        <v>73</v>
      </c>
      <c r="AY4723" s="168" t="s">
        <v>252</v>
      </c>
    </row>
    <row r="4724" spans="2:51" s="13" customFormat="1" ht="11.25">
      <c r="B4724" s="167"/>
      <c r="D4724" s="160" t="s">
        <v>264</v>
      </c>
      <c r="E4724" s="168" t="s">
        <v>3</v>
      </c>
      <c r="F4724" s="169" t="s">
        <v>895</v>
      </c>
      <c r="H4724" s="168" t="s">
        <v>3</v>
      </c>
      <c r="I4724" s="170"/>
      <c r="L4724" s="167"/>
      <c r="M4724" s="171"/>
      <c r="N4724" s="172"/>
      <c r="O4724" s="172"/>
      <c r="P4724" s="172"/>
      <c r="Q4724" s="172"/>
      <c r="R4724" s="172"/>
      <c r="S4724" s="172"/>
      <c r="T4724" s="173"/>
      <c r="AT4724" s="168" t="s">
        <v>264</v>
      </c>
      <c r="AU4724" s="168" t="s">
        <v>82</v>
      </c>
      <c r="AV4724" s="13" t="s">
        <v>80</v>
      </c>
      <c r="AW4724" s="13" t="s">
        <v>34</v>
      </c>
      <c r="AX4724" s="13" t="s">
        <v>73</v>
      </c>
      <c r="AY4724" s="168" t="s">
        <v>252</v>
      </c>
    </row>
    <row r="4725" spans="2:51" s="14" customFormat="1" ht="11.25">
      <c r="B4725" s="174"/>
      <c r="D4725" s="160" t="s">
        <v>264</v>
      </c>
      <c r="E4725" s="175" t="s">
        <v>3</v>
      </c>
      <c r="F4725" s="176" t="s">
        <v>6780</v>
      </c>
      <c r="H4725" s="177">
        <v>1.2</v>
      </c>
      <c r="I4725" s="178"/>
      <c r="L4725" s="174"/>
      <c r="M4725" s="179"/>
      <c r="N4725" s="180"/>
      <c r="O4725" s="180"/>
      <c r="P4725" s="180"/>
      <c r="Q4725" s="180"/>
      <c r="R4725" s="180"/>
      <c r="S4725" s="180"/>
      <c r="T4725" s="181"/>
      <c r="AT4725" s="175" t="s">
        <v>264</v>
      </c>
      <c r="AU4725" s="175" t="s">
        <v>82</v>
      </c>
      <c r="AV4725" s="14" t="s">
        <v>82</v>
      </c>
      <c r="AW4725" s="14" t="s">
        <v>34</v>
      </c>
      <c r="AX4725" s="14" t="s">
        <v>73</v>
      </c>
      <c r="AY4725" s="175" t="s">
        <v>252</v>
      </c>
    </row>
    <row r="4726" spans="2:51" s="14" customFormat="1" ht="11.25">
      <c r="B4726" s="174"/>
      <c r="D4726" s="160" t="s">
        <v>264</v>
      </c>
      <c r="E4726" s="175" t="s">
        <v>3</v>
      </c>
      <c r="F4726" s="176" t="s">
        <v>8515</v>
      </c>
      <c r="H4726" s="177">
        <v>4</v>
      </c>
      <c r="I4726" s="178"/>
      <c r="L4726" s="174"/>
      <c r="M4726" s="179"/>
      <c r="N4726" s="180"/>
      <c r="O4726" s="180"/>
      <c r="P4726" s="180"/>
      <c r="Q4726" s="180"/>
      <c r="R4726" s="180"/>
      <c r="S4726" s="180"/>
      <c r="T4726" s="181"/>
      <c r="AT4726" s="175" t="s">
        <v>264</v>
      </c>
      <c r="AU4726" s="175" t="s">
        <v>82</v>
      </c>
      <c r="AV4726" s="14" t="s">
        <v>82</v>
      </c>
      <c r="AW4726" s="14" t="s">
        <v>34</v>
      </c>
      <c r="AX4726" s="14" t="s">
        <v>73</v>
      </c>
      <c r="AY4726" s="175" t="s">
        <v>252</v>
      </c>
    </row>
    <row r="4727" spans="2:51" s="14" customFormat="1" ht="11.25">
      <c r="B4727" s="174"/>
      <c r="D4727" s="160" t="s">
        <v>264</v>
      </c>
      <c r="E4727" s="175" t="s">
        <v>3</v>
      </c>
      <c r="F4727" s="176" t="s">
        <v>8516</v>
      </c>
      <c r="H4727" s="177">
        <v>9.6999999999999993</v>
      </c>
      <c r="I4727" s="178"/>
      <c r="L4727" s="174"/>
      <c r="M4727" s="179"/>
      <c r="N4727" s="180"/>
      <c r="O4727" s="180"/>
      <c r="P4727" s="180"/>
      <c r="Q4727" s="180"/>
      <c r="R4727" s="180"/>
      <c r="S4727" s="180"/>
      <c r="T4727" s="181"/>
      <c r="AT4727" s="175" t="s">
        <v>264</v>
      </c>
      <c r="AU4727" s="175" t="s">
        <v>82</v>
      </c>
      <c r="AV4727" s="14" t="s">
        <v>82</v>
      </c>
      <c r="AW4727" s="14" t="s">
        <v>34</v>
      </c>
      <c r="AX4727" s="14" t="s">
        <v>73</v>
      </c>
      <c r="AY4727" s="175" t="s">
        <v>252</v>
      </c>
    </row>
    <row r="4728" spans="2:51" s="14" customFormat="1" ht="11.25">
      <c r="B4728" s="174"/>
      <c r="D4728" s="160" t="s">
        <v>264</v>
      </c>
      <c r="E4728" s="175" t="s">
        <v>3</v>
      </c>
      <c r="F4728" s="176" t="s">
        <v>8513</v>
      </c>
      <c r="H4728" s="177">
        <v>5.4</v>
      </c>
      <c r="I4728" s="178"/>
      <c r="L4728" s="174"/>
      <c r="M4728" s="179"/>
      <c r="N4728" s="180"/>
      <c r="O4728" s="180"/>
      <c r="P4728" s="180"/>
      <c r="Q4728" s="180"/>
      <c r="R4728" s="180"/>
      <c r="S4728" s="180"/>
      <c r="T4728" s="181"/>
      <c r="AT4728" s="175" t="s">
        <v>264</v>
      </c>
      <c r="AU4728" s="175" t="s">
        <v>82</v>
      </c>
      <c r="AV4728" s="14" t="s">
        <v>82</v>
      </c>
      <c r="AW4728" s="14" t="s">
        <v>34</v>
      </c>
      <c r="AX4728" s="14" t="s">
        <v>73</v>
      </c>
      <c r="AY4728" s="175" t="s">
        <v>252</v>
      </c>
    </row>
    <row r="4729" spans="2:51" s="14" customFormat="1" ht="11.25">
      <c r="B4729" s="174"/>
      <c r="D4729" s="160" t="s">
        <v>264</v>
      </c>
      <c r="E4729" s="175" t="s">
        <v>3</v>
      </c>
      <c r="F4729" s="176" t="s">
        <v>8499</v>
      </c>
      <c r="H4729" s="177">
        <v>9</v>
      </c>
      <c r="I4729" s="178"/>
      <c r="L4729" s="174"/>
      <c r="M4729" s="179"/>
      <c r="N4729" s="180"/>
      <c r="O4729" s="180"/>
      <c r="P4729" s="180"/>
      <c r="Q4729" s="180"/>
      <c r="R4729" s="180"/>
      <c r="S4729" s="180"/>
      <c r="T4729" s="181"/>
      <c r="AT4729" s="175" t="s">
        <v>264</v>
      </c>
      <c r="AU4729" s="175" t="s">
        <v>82</v>
      </c>
      <c r="AV4729" s="14" t="s">
        <v>82</v>
      </c>
      <c r="AW4729" s="14" t="s">
        <v>34</v>
      </c>
      <c r="AX4729" s="14" t="s">
        <v>73</v>
      </c>
      <c r="AY4729" s="175" t="s">
        <v>252</v>
      </c>
    </row>
    <row r="4730" spans="2:51" s="14" customFormat="1" ht="11.25">
      <c r="B4730" s="174"/>
      <c r="D4730" s="160" t="s">
        <v>264</v>
      </c>
      <c r="E4730" s="175" t="s">
        <v>3</v>
      </c>
      <c r="F4730" s="176" t="s">
        <v>6707</v>
      </c>
      <c r="H4730" s="177">
        <v>0</v>
      </c>
      <c r="I4730" s="178"/>
      <c r="L4730" s="174"/>
      <c r="M4730" s="179"/>
      <c r="N4730" s="180"/>
      <c r="O4730" s="180"/>
      <c r="P4730" s="180"/>
      <c r="Q4730" s="180"/>
      <c r="R4730" s="180"/>
      <c r="S4730" s="180"/>
      <c r="T4730" s="181"/>
      <c r="AT4730" s="175" t="s">
        <v>264</v>
      </c>
      <c r="AU4730" s="175" t="s">
        <v>82</v>
      </c>
      <c r="AV4730" s="14" t="s">
        <v>82</v>
      </c>
      <c r="AW4730" s="14" t="s">
        <v>34</v>
      </c>
      <c r="AX4730" s="14" t="s">
        <v>73</v>
      </c>
      <c r="AY4730" s="175" t="s">
        <v>252</v>
      </c>
    </row>
    <row r="4731" spans="2:51" s="14" customFormat="1" ht="11.25">
      <c r="B4731" s="174"/>
      <c r="D4731" s="160" t="s">
        <v>264</v>
      </c>
      <c r="E4731" s="175" t="s">
        <v>3</v>
      </c>
      <c r="F4731" s="176" t="s">
        <v>8515</v>
      </c>
      <c r="H4731" s="177">
        <v>4</v>
      </c>
      <c r="I4731" s="178"/>
      <c r="L4731" s="174"/>
      <c r="M4731" s="179"/>
      <c r="N4731" s="180"/>
      <c r="O4731" s="180"/>
      <c r="P4731" s="180"/>
      <c r="Q4731" s="180"/>
      <c r="R4731" s="180"/>
      <c r="S4731" s="180"/>
      <c r="T4731" s="181"/>
      <c r="AT4731" s="175" t="s">
        <v>264</v>
      </c>
      <c r="AU4731" s="175" t="s">
        <v>82</v>
      </c>
      <c r="AV4731" s="14" t="s">
        <v>82</v>
      </c>
      <c r="AW4731" s="14" t="s">
        <v>34</v>
      </c>
      <c r="AX4731" s="14" t="s">
        <v>73</v>
      </c>
      <c r="AY4731" s="175" t="s">
        <v>252</v>
      </c>
    </row>
    <row r="4732" spans="2:51" s="14" customFormat="1" ht="11.25">
      <c r="B4732" s="174"/>
      <c r="D4732" s="160" t="s">
        <v>264</v>
      </c>
      <c r="E4732" s="175" t="s">
        <v>3</v>
      </c>
      <c r="F4732" s="176" t="s">
        <v>6716</v>
      </c>
      <c r="H4732" s="177">
        <v>6.8</v>
      </c>
      <c r="I4732" s="178"/>
      <c r="L4732" s="174"/>
      <c r="M4732" s="179"/>
      <c r="N4732" s="180"/>
      <c r="O4732" s="180"/>
      <c r="P4732" s="180"/>
      <c r="Q4732" s="180"/>
      <c r="R4732" s="180"/>
      <c r="S4732" s="180"/>
      <c r="T4732" s="181"/>
      <c r="AT4732" s="175" t="s">
        <v>264</v>
      </c>
      <c r="AU4732" s="175" t="s">
        <v>82</v>
      </c>
      <c r="AV4732" s="14" t="s">
        <v>82</v>
      </c>
      <c r="AW4732" s="14" t="s">
        <v>34</v>
      </c>
      <c r="AX4732" s="14" t="s">
        <v>73</v>
      </c>
      <c r="AY4732" s="175" t="s">
        <v>252</v>
      </c>
    </row>
    <row r="4733" spans="2:51" s="14" customFormat="1" ht="11.25">
      <c r="B4733" s="174"/>
      <c r="D4733" s="160" t="s">
        <v>264</v>
      </c>
      <c r="E4733" s="175" t="s">
        <v>3</v>
      </c>
      <c r="F4733" s="176" t="s">
        <v>6714</v>
      </c>
      <c r="H4733" s="177">
        <v>0.2</v>
      </c>
      <c r="I4733" s="178"/>
      <c r="L4733" s="174"/>
      <c r="M4733" s="179"/>
      <c r="N4733" s="180"/>
      <c r="O4733" s="180"/>
      <c r="P4733" s="180"/>
      <c r="Q4733" s="180"/>
      <c r="R4733" s="180"/>
      <c r="S4733" s="180"/>
      <c r="T4733" s="181"/>
      <c r="AT4733" s="175" t="s">
        <v>264</v>
      </c>
      <c r="AU4733" s="175" t="s">
        <v>82</v>
      </c>
      <c r="AV4733" s="14" t="s">
        <v>82</v>
      </c>
      <c r="AW4733" s="14" t="s">
        <v>34</v>
      </c>
      <c r="AX4733" s="14" t="s">
        <v>73</v>
      </c>
      <c r="AY4733" s="175" t="s">
        <v>252</v>
      </c>
    </row>
    <row r="4734" spans="2:51" s="14" customFormat="1" ht="11.25">
      <c r="B4734" s="174"/>
      <c r="D4734" s="160" t="s">
        <v>264</v>
      </c>
      <c r="E4734" s="175" t="s">
        <v>3</v>
      </c>
      <c r="F4734" s="176" t="s">
        <v>6700</v>
      </c>
      <c r="H4734" s="177">
        <v>0.3</v>
      </c>
      <c r="I4734" s="178"/>
      <c r="L4734" s="174"/>
      <c r="M4734" s="179"/>
      <c r="N4734" s="180"/>
      <c r="O4734" s="180"/>
      <c r="P4734" s="180"/>
      <c r="Q4734" s="180"/>
      <c r="R4734" s="180"/>
      <c r="S4734" s="180"/>
      <c r="T4734" s="181"/>
      <c r="AT4734" s="175" t="s">
        <v>264</v>
      </c>
      <c r="AU4734" s="175" t="s">
        <v>82</v>
      </c>
      <c r="AV4734" s="14" t="s">
        <v>82</v>
      </c>
      <c r="AW4734" s="14" t="s">
        <v>34</v>
      </c>
      <c r="AX4734" s="14" t="s">
        <v>73</v>
      </c>
      <c r="AY4734" s="175" t="s">
        <v>252</v>
      </c>
    </row>
    <row r="4735" spans="2:51" s="14" customFormat="1" ht="11.25">
      <c r="B4735" s="174"/>
      <c r="D4735" s="160" t="s">
        <v>264</v>
      </c>
      <c r="E4735" s="175" t="s">
        <v>3</v>
      </c>
      <c r="F4735" s="176" t="s">
        <v>6735</v>
      </c>
      <c r="H4735" s="177">
        <v>0.9</v>
      </c>
      <c r="I4735" s="178"/>
      <c r="L4735" s="174"/>
      <c r="M4735" s="179"/>
      <c r="N4735" s="180"/>
      <c r="O4735" s="180"/>
      <c r="P4735" s="180"/>
      <c r="Q4735" s="180"/>
      <c r="R4735" s="180"/>
      <c r="S4735" s="180"/>
      <c r="T4735" s="181"/>
      <c r="AT4735" s="175" t="s">
        <v>264</v>
      </c>
      <c r="AU4735" s="175" t="s">
        <v>82</v>
      </c>
      <c r="AV4735" s="14" t="s">
        <v>82</v>
      </c>
      <c r="AW4735" s="14" t="s">
        <v>34</v>
      </c>
      <c r="AX4735" s="14" t="s">
        <v>73</v>
      </c>
      <c r="AY4735" s="175" t="s">
        <v>252</v>
      </c>
    </row>
    <row r="4736" spans="2:51" s="14" customFormat="1" ht="11.25">
      <c r="B4736" s="174"/>
      <c r="D4736" s="160" t="s">
        <v>264</v>
      </c>
      <c r="E4736" s="175" t="s">
        <v>3</v>
      </c>
      <c r="F4736" s="176" t="s">
        <v>6714</v>
      </c>
      <c r="H4736" s="177">
        <v>0.2</v>
      </c>
      <c r="I4736" s="178"/>
      <c r="L4736" s="174"/>
      <c r="M4736" s="179"/>
      <c r="N4736" s="180"/>
      <c r="O4736" s="180"/>
      <c r="P4736" s="180"/>
      <c r="Q4736" s="180"/>
      <c r="R4736" s="180"/>
      <c r="S4736" s="180"/>
      <c r="T4736" s="181"/>
      <c r="AT4736" s="175" t="s">
        <v>264</v>
      </c>
      <c r="AU4736" s="175" t="s">
        <v>82</v>
      </c>
      <c r="AV4736" s="14" t="s">
        <v>82</v>
      </c>
      <c r="AW4736" s="14" t="s">
        <v>34</v>
      </c>
      <c r="AX4736" s="14" t="s">
        <v>73</v>
      </c>
      <c r="AY4736" s="175" t="s">
        <v>252</v>
      </c>
    </row>
    <row r="4737" spans="1:65" s="14" customFormat="1" ht="11.25">
      <c r="B4737" s="174"/>
      <c r="D4737" s="160" t="s">
        <v>264</v>
      </c>
      <c r="E4737" s="175" t="s">
        <v>3</v>
      </c>
      <c r="F4737" s="176" t="s">
        <v>6714</v>
      </c>
      <c r="H4737" s="177">
        <v>0.2</v>
      </c>
      <c r="I4737" s="178"/>
      <c r="L4737" s="174"/>
      <c r="M4737" s="179"/>
      <c r="N4737" s="180"/>
      <c r="O4737" s="180"/>
      <c r="P4737" s="180"/>
      <c r="Q4737" s="180"/>
      <c r="R4737" s="180"/>
      <c r="S4737" s="180"/>
      <c r="T4737" s="181"/>
      <c r="AT4737" s="175" t="s">
        <v>264</v>
      </c>
      <c r="AU4737" s="175" t="s">
        <v>82</v>
      </c>
      <c r="AV4737" s="14" t="s">
        <v>82</v>
      </c>
      <c r="AW4737" s="14" t="s">
        <v>34</v>
      </c>
      <c r="AX4737" s="14" t="s">
        <v>73</v>
      </c>
      <c r="AY4737" s="175" t="s">
        <v>252</v>
      </c>
    </row>
    <row r="4738" spans="1:65" s="14" customFormat="1" ht="11.25">
      <c r="B4738" s="174"/>
      <c r="D4738" s="160" t="s">
        <v>264</v>
      </c>
      <c r="E4738" s="175" t="s">
        <v>3</v>
      </c>
      <c r="F4738" s="176" t="s">
        <v>6729</v>
      </c>
      <c r="H4738" s="177">
        <v>0.4</v>
      </c>
      <c r="I4738" s="178"/>
      <c r="L4738" s="174"/>
      <c r="M4738" s="179"/>
      <c r="N4738" s="180"/>
      <c r="O4738" s="180"/>
      <c r="P4738" s="180"/>
      <c r="Q4738" s="180"/>
      <c r="R4738" s="180"/>
      <c r="S4738" s="180"/>
      <c r="T4738" s="181"/>
      <c r="AT4738" s="175" t="s">
        <v>264</v>
      </c>
      <c r="AU4738" s="175" t="s">
        <v>82</v>
      </c>
      <c r="AV4738" s="14" t="s">
        <v>82</v>
      </c>
      <c r="AW4738" s="14" t="s">
        <v>34</v>
      </c>
      <c r="AX4738" s="14" t="s">
        <v>73</v>
      </c>
      <c r="AY4738" s="175" t="s">
        <v>252</v>
      </c>
    </row>
    <row r="4739" spans="1:65" s="14" customFormat="1" ht="11.25">
      <c r="B4739" s="174"/>
      <c r="D4739" s="160" t="s">
        <v>264</v>
      </c>
      <c r="E4739" s="175" t="s">
        <v>3</v>
      </c>
      <c r="F4739" s="176" t="s">
        <v>6730</v>
      </c>
      <c r="H4739" s="177">
        <v>9.5</v>
      </c>
      <c r="I4739" s="178"/>
      <c r="L4739" s="174"/>
      <c r="M4739" s="179"/>
      <c r="N4739" s="180"/>
      <c r="O4739" s="180"/>
      <c r="P4739" s="180"/>
      <c r="Q4739" s="180"/>
      <c r="R4739" s="180"/>
      <c r="S4739" s="180"/>
      <c r="T4739" s="181"/>
      <c r="AT4739" s="175" t="s">
        <v>264</v>
      </c>
      <c r="AU4739" s="175" t="s">
        <v>82</v>
      </c>
      <c r="AV4739" s="14" t="s">
        <v>82</v>
      </c>
      <c r="AW4739" s="14" t="s">
        <v>34</v>
      </c>
      <c r="AX4739" s="14" t="s">
        <v>73</v>
      </c>
      <c r="AY4739" s="175" t="s">
        <v>252</v>
      </c>
    </row>
    <row r="4740" spans="1:65" s="16" customFormat="1" ht="11.25">
      <c r="B4740" s="190"/>
      <c r="D4740" s="160" t="s">
        <v>264</v>
      </c>
      <c r="E4740" s="191" t="s">
        <v>3</v>
      </c>
      <c r="F4740" s="192" t="s">
        <v>354</v>
      </c>
      <c r="H4740" s="193">
        <v>51.8</v>
      </c>
      <c r="I4740" s="194"/>
      <c r="L4740" s="190"/>
      <c r="M4740" s="195"/>
      <c r="N4740" s="196"/>
      <c r="O4740" s="196"/>
      <c r="P4740" s="196"/>
      <c r="Q4740" s="196"/>
      <c r="R4740" s="196"/>
      <c r="S4740" s="196"/>
      <c r="T4740" s="197"/>
      <c r="AT4740" s="191" t="s">
        <v>264</v>
      </c>
      <c r="AU4740" s="191" t="s">
        <v>82</v>
      </c>
      <c r="AV4740" s="16" t="s">
        <v>95</v>
      </c>
      <c r="AW4740" s="16" t="s">
        <v>34</v>
      </c>
      <c r="AX4740" s="16" t="s">
        <v>73</v>
      </c>
      <c r="AY4740" s="191" t="s">
        <v>252</v>
      </c>
    </row>
    <row r="4741" spans="1:65" s="15" customFormat="1" ht="11.25">
      <c r="B4741" s="182"/>
      <c r="D4741" s="160" t="s">
        <v>264</v>
      </c>
      <c r="E4741" s="183" t="s">
        <v>3</v>
      </c>
      <c r="F4741" s="184" t="s">
        <v>269</v>
      </c>
      <c r="H4741" s="185">
        <v>588.9</v>
      </c>
      <c r="I4741" s="186"/>
      <c r="L4741" s="182"/>
      <c r="M4741" s="187"/>
      <c r="N4741" s="188"/>
      <c r="O4741" s="188"/>
      <c r="P4741" s="188"/>
      <c r="Q4741" s="188"/>
      <c r="R4741" s="188"/>
      <c r="S4741" s="188"/>
      <c r="T4741" s="189"/>
      <c r="AT4741" s="183" t="s">
        <v>264</v>
      </c>
      <c r="AU4741" s="183" t="s">
        <v>82</v>
      </c>
      <c r="AV4741" s="15" t="s">
        <v>258</v>
      </c>
      <c r="AW4741" s="15" t="s">
        <v>34</v>
      </c>
      <c r="AX4741" s="15" t="s">
        <v>80</v>
      </c>
      <c r="AY4741" s="183" t="s">
        <v>252</v>
      </c>
    </row>
    <row r="4742" spans="1:65" s="2" customFormat="1" ht="24.2" customHeight="1">
      <c r="A4742" s="34"/>
      <c r="B4742" s="145"/>
      <c r="C4742" s="198" t="s">
        <v>2017</v>
      </c>
      <c r="D4742" s="198" t="s">
        <v>361</v>
      </c>
      <c r="E4742" s="199" t="s">
        <v>8517</v>
      </c>
      <c r="F4742" s="200" t="s">
        <v>8518</v>
      </c>
      <c r="G4742" s="201" t="s">
        <v>331</v>
      </c>
      <c r="H4742" s="202">
        <v>88.44</v>
      </c>
      <c r="I4742" s="203"/>
      <c r="J4742" s="204">
        <f>ROUND(I4742*H4742,2)</f>
        <v>0</v>
      </c>
      <c r="K4742" s="205"/>
      <c r="L4742" s="206"/>
      <c r="M4742" s="207" t="s">
        <v>3</v>
      </c>
      <c r="N4742" s="208" t="s">
        <v>44</v>
      </c>
      <c r="O4742" s="55"/>
      <c r="P4742" s="156">
        <f>O4742*H4742</f>
        <v>0</v>
      </c>
      <c r="Q4742" s="156">
        <v>0</v>
      </c>
      <c r="R4742" s="156">
        <f>Q4742*H4742</f>
        <v>0</v>
      </c>
      <c r="S4742" s="156">
        <v>0</v>
      </c>
      <c r="T4742" s="157">
        <f>S4742*H4742</f>
        <v>0</v>
      </c>
      <c r="U4742" s="34"/>
      <c r="V4742" s="34"/>
      <c r="W4742" s="34"/>
      <c r="X4742" s="34"/>
      <c r="Y4742" s="34"/>
      <c r="Z4742" s="34"/>
      <c r="AA4742" s="34"/>
      <c r="AB4742" s="34"/>
      <c r="AC4742" s="34"/>
      <c r="AD4742" s="34"/>
      <c r="AE4742" s="34"/>
      <c r="AR4742" s="158" t="s">
        <v>572</v>
      </c>
      <c r="AT4742" s="158" t="s">
        <v>361</v>
      </c>
      <c r="AU4742" s="158" t="s">
        <v>82</v>
      </c>
      <c r="AY4742" s="19" t="s">
        <v>252</v>
      </c>
      <c r="BE4742" s="159">
        <f>IF(N4742="základní",J4742,0)</f>
        <v>0</v>
      </c>
      <c r="BF4742" s="159">
        <f>IF(N4742="snížená",J4742,0)</f>
        <v>0</v>
      </c>
      <c r="BG4742" s="159">
        <f>IF(N4742="zákl. přenesená",J4742,0)</f>
        <v>0</v>
      </c>
      <c r="BH4742" s="159">
        <f>IF(N4742="sníž. přenesená",J4742,0)</f>
        <v>0</v>
      </c>
      <c r="BI4742" s="159">
        <f>IF(N4742="nulová",J4742,0)</f>
        <v>0</v>
      </c>
      <c r="BJ4742" s="19" t="s">
        <v>80</v>
      </c>
      <c r="BK4742" s="159">
        <f>ROUND(I4742*H4742,2)</f>
        <v>0</v>
      </c>
      <c r="BL4742" s="19" t="s">
        <v>406</v>
      </c>
      <c r="BM4742" s="158" t="s">
        <v>8519</v>
      </c>
    </row>
    <row r="4743" spans="1:65" s="2" customFormat="1" ht="19.5">
      <c r="A4743" s="34"/>
      <c r="B4743" s="35"/>
      <c r="C4743" s="34"/>
      <c r="D4743" s="160" t="s">
        <v>260</v>
      </c>
      <c r="E4743" s="34"/>
      <c r="F4743" s="161" t="s">
        <v>8518</v>
      </c>
      <c r="G4743" s="34"/>
      <c r="H4743" s="34"/>
      <c r="I4743" s="162"/>
      <c r="J4743" s="34"/>
      <c r="K4743" s="34"/>
      <c r="L4743" s="35"/>
      <c r="M4743" s="163"/>
      <c r="N4743" s="164"/>
      <c r="O4743" s="55"/>
      <c r="P4743" s="55"/>
      <c r="Q4743" s="55"/>
      <c r="R4743" s="55"/>
      <c r="S4743" s="55"/>
      <c r="T4743" s="56"/>
      <c r="U4743" s="34"/>
      <c r="V4743" s="34"/>
      <c r="W4743" s="34"/>
      <c r="X4743" s="34"/>
      <c r="Y4743" s="34"/>
      <c r="Z4743" s="34"/>
      <c r="AA4743" s="34"/>
      <c r="AB4743" s="34"/>
      <c r="AC4743" s="34"/>
      <c r="AD4743" s="34"/>
      <c r="AE4743" s="34"/>
      <c r="AT4743" s="19" t="s">
        <v>260</v>
      </c>
      <c r="AU4743" s="19" t="s">
        <v>82</v>
      </c>
    </row>
    <row r="4744" spans="1:65" s="14" customFormat="1" ht="11.25">
      <c r="B4744" s="174"/>
      <c r="D4744" s="160" t="s">
        <v>264</v>
      </c>
      <c r="F4744" s="176" t="s">
        <v>8520</v>
      </c>
      <c r="H4744" s="177">
        <v>88.44</v>
      </c>
      <c r="I4744" s="178"/>
      <c r="L4744" s="174"/>
      <c r="M4744" s="179"/>
      <c r="N4744" s="180"/>
      <c r="O4744" s="180"/>
      <c r="P4744" s="180"/>
      <c r="Q4744" s="180"/>
      <c r="R4744" s="180"/>
      <c r="S4744" s="180"/>
      <c r="T4744" s="181"/>
      <c r="AT4744" s="175" t="s">
        <v>264</v>
      </c>
      <c r="AU4744" s="175" t="s">
        <v>82</v>
      </c>
      <c r="AV4744" s="14" t="s">
        <v>82</v>
      </c>
      <c r="AW4744" s="14" t="s">
        <v>4</v>
      </c>
      <c r="AX4744" s="14" t="s">
        <v>80</v>
      </c>
      <c r="AY4744" s="175" t="s">
        <v>252</v>
      </c>
    </row>
    <row r="4745" spans="1:65" s="2" customFormat="1" ht="24.2" customHeight="1">
      <c r="A4745" s="34"/>
      <c r="B4745" s="145"/>
      <c r="C4745" s="198" t="s">
        <v>2021</v>
      </c>
      <c r="D4745" s="198" t="s">
        <v>361</v>
      </c>
      <c r="E4745" s="199" t="s">
        <v>8521</v>
      </c>
      <c r="F4745" s="200" t="s">
        <v>8522</v>
      </c>
      <c r="G4745" s="201" t="s">
        <v>331</v>
      </c>
      <c r="H4745" s="202">
        <v>6</v>
      </c>
      <c r="I4745" s="203"/>
      <c r="J4745" s="204">
        <f>ROUND(I4745*H4745,2)</f>
        <v>0</v>
      </c>
      <c r="K4745" s="205"/>
      <c r="L4745" s="206"/>
      <c r="M4745" s="207" t="s">
        <v>3</v>
      </c>
      <c r="N4745" s="208" t="s">
        <v>44</v>
      </c>
      <c r="O4745" s="55"/>
      <c r="P4745" s="156">
        <f>O4745*H4745</f>
        <v>0</v>
      </c>
      <c r="Q4745" s="156">
        <v>0</v>
      </c>
      <c r="R4745" s="156">
        <f>Q4745*H4745</f>
        <v>0</v>
      </c>
      <c r="S4745" s="156">
        <v>0</v>
      </c>
      <c r="T4745" s="157">
        <f>S4745*H4745</f>
        <v>0</v>
      </c>
      <c r="U4745" s="34"/>
      <c r="V4745" s="34"/>
      <c r="W4745" s="34"/>
      <c r="X4745" s="34"/>
      <c r="Y4745" s="34"/>
      <c r="Z4745" s="34"/>
      <c r="AA4745" s="34"/>
      <c r="AB4745" s="34"/>
      <c r="AC4745" s="34"/>
      <c r="AD4745" s="34"/>
      <c r="AE4745" s="34"/>
      <c r="AR4745" s="158" t="s">
        <v>572</v>
      </c>
      <c r="AT4745" s="158" t="s">
        <v>361</v>
      </c>
      <c r="AU4745" s="158" t="s">
        <v>82</v>
      </c>
      <c r="AY4745" s="19" t="s">
        <v>252</v>
      </c>
      <c r="BE4745" s="159">
        <f>IF(N4745="základní",J4745,0)</f>
        <v>0</v>
      </c>
      <c r="BF4745" s="159">
        <f>IF(N4745="snížená",J4745,0)</f>
        <v>0</v>
      </c>
      <c r="BG4745" s="159">
        <f>IF(N4745="zákl. přenesená",J4745,0)</f>
        <v>0</v>
      </c>
      <c r="BH4745" s="159">
        <f>IF(N4745="sníž. přenesená",J4745,0)</f>
        <v>0</v>
      </c>
      <c r="BI4745" s="159">
        <f>IF(N4745="nulová",J4745,0)</f>
        <v>0</v>
      </c>
      <c r="BJ4745" s="19" t="s">
        <v>80</v>
      </c>
      <c r="BK4745" s="159">
        <f>ROUND(I4745*H4745,2)</f>
        <v>0</v>
      </c>
      <c r="BL4745" s="19" t="s">
        <v>406</v>
      </c>
      <c r="BM4745" s="158" t="s">
        <v>8523</v>
      </c>
    </row>
    <row r="4746" spans="1:65" s="2" customFormat="1" ht="11.25">
      <c r="A4746" s="34"/>
      <c r="B4746" s="35"/>
      <c r="C4746" s="34"/>
      <c r="D4746" s="160" t="s">
        <v>260</v>
      </c>
      <c r="E4746" s="34"/>
      <c r="F4746" s="161" t="s">
        <v>8522</v>
      </c>
      <c r="G4746" s="34"/>
      <c r="H4746" s="34"/>
      <c r="I4746" s="162"/>
      <c r="J4746" s="34"/>
      <c r="K4746" s="34"/>
      <c r="L4746" s="35"/>
      <c r="M4746" s="163"/>
      <c r="N4746" s="164"/>
      <c r="O4746" s="55"/>
      <c r="P4746" s="55"/>
      <c r="Q4746" s="55"/>
      <c r="R4746" s="55"/>
      <c r="S4746" s="55"/>
      <c r="T4746" s="56"/>
      <c r="U4746" s="34"/>
      <c r="V4746" s="34"/>
      <c r="W4746" s="34"/>
      <c r="X4746" s="34"/>
      <c r="Y4746" s="34"/>
      <c r="Z4746" s="34"/>
      <c r="AA4746" s="34"/>
      <c r="AB4746" s="34"/>
      <c r="AC4746" s="34"/>
      <c r="AD4746" s="34"/>
      <c r="AE4746" s="34"/>
      <c r="AT4746" s="19" t="s">
        <v>260</v>
      </c>
      <c r="AU4746" s="19" t="s">
        <v>82</v>
      </c>
    </row>
    <row r="4747" spans="1:65" s="2" customFormat="1" ht="24.2" customHeight="1">
      <c r="A4747" s="34"/>
      <c r="B4747" s="145"/>
      <c r="C4747" s="198" t="s">
        <v>2029</v>
      </c>
      <c r="D4747" s="198" t="s">
        <v>361</v>
      </c>
      <c r="E4747" s="199" t="s">
        <v>8524</v>
      </c>
      <c r="F4747" s="200" t="s">
        <v>8525</v>
      </c>
      <c r="G4747" s="201" t="s">
        <v>331</v>
      </c>
      <c r="H4747" s="202">
        <v>18</v>
      </c>
      <c r="I4747" s="203"/>
      <c r="J4747" s="204">
        <f>ROUND(I4747*H4747,2)</f>
        <v>0</v>
      </c>
      <c r="K4747" s="205"/>
      <c r="L4747" s="206"/>
      <c r="M4747" s="207" t="s">
        <v>3</v>
      </c>
      <c r="N4747" s="208" t="s">
        <v>44</v>
      </c>
      <c r="O4747" s="55"/>
      <c r="P4747" s="156">
        <f>O4747*H4747</f>
        <v>0</v>
      </c>
      <c r="Q4747" s="156">
        <v>0</v>
      </c>
      <c r="R4747" s="156">
        <f>Q4747*H4747</f>
        <v>0</v>
      </c>
      <c r="S4747" s="156">
        <v>0</v>
      </c>
      <c r="T4747" s="157">
        <f>S4747*H4747</f>
        <v>0</v>
      </c>
      <c r="U4747" s="34"/>
      <c r="V4747" s="34"/>
      <c r="W4747" s="34"/>
      <c r="X4747" s="34"/>
      <c r="Y4747" s="34"/>
      <c r="Z4747" s="34"/>
      <c r="AA4747" s="34"/>
      <c r="AB4747" s="34"/>
      <c r="AC4747" s="34"/>
      <c r="AD4747" s="34"/>
      <c r="AE4747" s="34"/>
      <c r="AR4747" s="158" t="s">
        <v>572</v>
      </c>
      <c r="AT4747" s="158" t="s">
        <v>361</v>
      </c>
      <c r="AU4747" s="158" t="s">
        <v>82</v>
      </c>
      <c r="AY4747" s="19" t="s">
        <v>252</v>
      </c>
      <c r="BE4747" s="159">
        <f>IF(N4747="základní",J4747,0)</f>
        <v>0</v>
      </c>
      <c r="BF4747" s="159">
        <f>IF(N4747="snížená",J4747,0)</f>
        <v>0</v>
      </c>
      <c r="BG4747" s="159">
        <f>IF(N4747="zákl. přenesená",J4747,0)</f>
        <v>0</v>
      </c>
      <c r="BH4747" s="159">
        <f>IF(N4747="sníž. přenesená",J4747,0)</f>
        <v>0</v>
      </c>
      <c r="BI4747" s="159">
        <f>IF(N4747="nulová",J4747,0)</f>
        <v>0</v>
      </c>
      <c r="BJ4747" s="19" t="s">
        <v>80</v>
      </c>
      <c r="BK4747" s="159">
        <f>ROUND(I4747*H4747,2)</f>
        <v>0</v>
      </c>
      <c r="BL4747" s="19" t="s">
        <v>406</v>
      </c>
      <c r="BM4747" s="158" t="s">
        <v>8526</v>
      </c>
    </row>
    <row r="4748" spans="1:65" s="2" customFormat="1" ht="19.5">
      <c r="A4748" s="34"/>
      <c r="B4748" s="35"/>
      <c r="C4748" s="34"/>
      <c r="D4748" s="160" t="s">
        <v>260</v>
      </c>
      <c r="E4748" s="34"/>
      <c r="F4748" s="161" t="s">
        <v>8525</v>
      </c>
      <c r="G4748" s="34"/>
      <c r="H4748" s="34"/>
      <c r="I4748" s="162"/>
      <c r="J4748" s="34"/>
      <c r="K4748" s="34"/>
      <c r="L4748" s="35"/>
      <c r="M4748" s="163"/>
      <c r="N4748" s="164"/>
      <c r="O4748" s="55"/>
      <c r="P4748" s="55"/>
      <c r="Q4748" s="55"/>
      <c r="R4748" s="55"/>
      <c r="S4748" s="55"/>
      <c r="T4748" s="56"/>
      <c r="U4748" s="34"/>
      <c r="V4748" s="34"/>
      <c r="W4748" s="34"/>
      <c r="X4748" s="34"/>
      <c r="Y4748" s="34"/>
      <c r="Z4748" s="34"/>
      <c r="AA4748" s="34"/>
      <c r="AB4748" s="34"/>
      <c r="AC4748" s="34"/>
      <c r="AD4748" s="34"/>
      <c r="AE4748" s="34"/>
      <c r="AT4748" s="19" t="s">
        <v>260</v>
      </c>
      <c r="AU4748" s="19" t="s">
        <v>82</v>
      </c>
    </row>
    <row r="4749" spans="1:65" s="2" customFormat="1" ht="24.2" customHeight="1">
      <c r="A4749" s="34"/>
      <c r="B4749" s="145"/>
      <c r="C4749" s="198" t="s">
        <v>2037</v>
      </c>
      <c r="D4749" s="198" t="s">
        <v>361</v>
      </c>
      <c r="E4749" s="199" t="s">
        <v>8527</v>
      </c>
      <c r="F4749" s="200" t="s">
        <v>8528</v>
      </c>
      <c r="G4749" s="201" t="s">
        <v>331</v>
      </c>
      <c r="H4749" s="202">
        <v>464.53</v>
      </c>
      <c r="I4749" s="203"/>
      <c r="J4749" s="204">
        <f>ROUND(I4749*H4749,2)</f>
        <v>0</v>
      </c>
      <c r="K4749" s="205"/>
      <c r="L4749" s="206"/>
      <c r="M4749" s="207" t="s">
        <v>3</v>
      </c>
      <c r="N4749" s="208" t="s">
        <v>44</v>
      </c>
      <c r="O4749" s="55"/>
      <c r="P4749" s="156">
        <f>O4749*H4749</f>
        <v>0</v>
      </c>
      <c r="Q4749" s="156">
        <v>0</v>
      </c>
      <c r="R4749" s="156">
        <f>Q4749*H4749</f>
        <v>0</v>
      </c>
      <c r="S4749" s="156">
        <v>0</v>
      </c>
      <c r="T4749" s="157">
        <f>S4749*H4749</f>
        <v>0</v>
      </c>
      <c r="U4749" s="34"/>
      <c r="V4749" s="34"/>
      <c r="W4749" s="34"/>
      <c r="X4749" s="34"/>
      <c r="Y4749" s="34"/>
      <c r="Z4749" s="34"/>
      <c r="AA4749" s="34"/>
      <c r="AB4749" s="34"/>
      <c r="AC4749" s="34"/>
      <c r="AD4749" s="34"/>
      <c r="AE4749" s="34"/>
      <c r="AR4749" s="158" t="s">
        <v>572</v>
      </c>
      <c r="AT4749" s="158" t="s">
        <v>361</v>
      </c>
      <c r="AU4749" s="158" t="s">
        <v>82</v>
      </c>
      <c r="AY4749" s="19" t="s">
        <v>252</v>
      </c>
      <c r="BE4749" s="159">
        <f>IF(N4749="základní",J4749,0)</f>
        <v>0</v>
      </c>
      <c r="BF4749" s="159">
        <f>IF(N4749="snížená",J4749,0)</f>
        <v>0</v>
      </c>
      <c r="BG4749" s="159">
        <f>IF(N4749="zákl. přenesená",J4749,0)</f>
        <v>0</v>
      </c>
      <c r="BH4749" s="159">
        <f>IF(N4749="sníž. přenesená",J4749,0)</f>
        <v>0</v>
      </c>
      <c r="BI4749" s="159">
        <f>IF(N4749="nulová",J4749,0)</f>
        <v>0</v>
      </c>
      <c r="BJ4749" s="19" t="s">
        <v>80</v>
      </c>
      <c r="BK4749" s="159">
        <f>ROUND(I4749*H4749,2)</f>
        <v>0</v>
      </c>
      <c r="BL4749" s="19" t="s">
        <v>406</v>
      </c>
      <c r="BM4749" s="158" t="s">
        <v>8529</v>
      </c>
    </row>
    <row r="4750" spans="1:65" s="2" customFormat="1" ht="19.5">
      <c r="A4750" s="34"/>
      <c r="B4750" s="35"/>
      <c r="C4750" s="34"/>
      <c r="D4750" s="160" t="s">
        <v>260</v>
      </c>
      <c r="E4750" s="34"/>
      <c r="F4750" s="161" t="s">
        <v>8528</v>
      </c>
      <c r="G4750" s="34"/>
      <c r="H4750" s="34"/>
      <c r="I4750" s="162"/>
      <c r="J4750" s="34"/>
      <c r="K4750" s="34"/>
      <c r="L4750" s="35"/>
      <c r="M4750" s="163"/>
      <c r="N4750" s="164"/>
      <c r="O4750" s="55"/>
      <c r="P4750" s="55"/>
      <c r="Q4750" s="55"/>
      <c r="R4750" s="55"/>
      <c r="S4750" s="55"/>
      <c r="T4750" s="56"/>
      <c r="U4750" s="34"/>
      <c r="V4750" s="34"/>
      <c r="W4750" s="34"/>
      <c r="X4750" s="34"/>
      <c r="Y4750" s="34"/>
      <c r="Z4750" s="34"/>
      <c r="AA4750" s="34"/>
      <c r="AB4750" s="34"/>
      <c r="AC4750" s="34"/>
      <c r="AD4750" s="34"/>
      <c r="AE4750" s="34"/>
      <c r="AT4750" s="19" t="s">
        <v>260</v>
      </c>
      <c r="AU4750" s="19" t="s">
        <v>82</v>
      </c>
    </row>
    <row r="4751" spans="1:65" s="14" customFormat="1" ht="11.25">
      <c r="B4751" s="174"/>
      <c r="D4751" s="160" t="s">
        <v>264</v>
      </c>
      <c r="F4751" s="176" t="s">
        <v>8530</v>
      </c>
      <c r="H4751" s="177">
        <v>464.53</v>
      </c>
      <c r="I4751" s="178"/>
      <c r="L4751" s="174"/>
      <c r="M4751" s="179"/>
      <c r="N4751" s="180"/>
      <c r="O4751" s="180"/>
      <c r="P4751" s="180"/>
      <c r="Q4751" s="180"/>
      <c r="R4751" s="180"/>
      <c r="S4751" s="180"/>
      <c r="T4751" s="181"/>
      <c r="AT4751" s="175" t="s">
        <v>264</v>
      </c>
      <c r="AU4751" s="175" t="s">
        <v>82</v>
      </c>
      <c r="AV4751" s="14" t="s">
        <v>82</v>
      </c>
      <c r="AW4751" s="14" t="s">
        <v>4</v>
      </c>
      <c r="AX4751" s="14" t="s">
        <v>80</v>
      </c>
      <c r="AY4751" s="175" t="s">
        <v>252</v>
      </c>
    </row>
    <row r="4752" spans="1:65" s="2" customFormat="1" ht="33" customHeight="1">
      <c r="A4752" s="34"/>
      <c r="B4752" s="145"/>
      <c r="C4752" s="198" t="s">
        <v>2050</v>
      </c>
      <c r="D4752" s="198" t="s">
        <v>361</v>
      </c>
      <c r="E4752" s="199" t="s">
        <v>8531</v>
      </c>
      <c r="F4752" s="200" t="s">
        <v>8532</v>
      </c>
      <c r="G4752" s="201" t="s">
        <v>331</v>
      </c>
      <c r="H4752" s="202">
        <v>56.98</v>
      </c>
      <c r="I4752" s="203"/>
      <c r="J4752" s="204">
        <f>ROUND(I4752*H4752,2)</f>
        <v>0</v>
      </c>
      <c r="K4752" s="205"/>
      <c r="L4752" s="206"/>
      <c r="M4752" s="207" t="s">
        <v>3</v>
      </c>
      <c r="N4752" s="208" t="s">
        <v>44</v>
      </c>
      <c r="O4752" s="55"/>
      <c r="P4752" s="156">
        <f>O4752*H4752</f>
        <v>0</v>
      </c>
      <c r="Q4752" s="156">
        <v>0</v>
      </c>
      <c r="R4752" s="156">
        <f>Q4752*H4752</f>
        <v>0</v>
      </c>
      <c r="S4752" s="156">
        <v>0</v>
      </c>
      <c r="T4752" s="157">
        <f>S4752*H4752</f>
        <v>0</v>
      </c>
      <c r="U4752" s="34"/>
      <c r="V4752" s="34"/>
      <c r="W4752" s="34"/>
      <c r="X4752" s="34"/>
      <c r="Y4752" s="34"/>
      <c r="Z4752" s="34"/>
      <c r="AA4752" s="34"/>
      <c r="AB4752" s="34"/>
      <c r="AC4752" s="34"/>
      <c r="AD4752" s="34"/>
      <c r="AE4752" s="34"/>
      <c r="AR4752" s="158" t="s">
        <v>572</v>
      </c>
      <c r="AT4752" s="158" t="s">
        <v>361</v>
      </c>
      <c r="AU4752" s="158" t="s">
        <v>82</v>
      </c>
      <c r="AY4752" s="19" t="s">
        <v>252</v>
      </c>
      <c r="BE4752" s="159">
        <f>IF(N4752="základní",J4752,0)</f>
        <v>0</v>
      </c>
      <c r="BF4752" s="159">
        <f>IF(N4752="snížená",J4752,0)</f>
        <v>0</v>
      </c>
      <c r="BG4752" s="159">
        <f>IF(N4752="zákl. přenesená",J4752,0)</f>
        <v>0</v>
      </c>
      <c r="BH4752" s="159">
        <f>IF(N4752="sníž. přenesená",J4752,0)</f>
        <v>0</v>
      </c>
      <c r="BI4752" s="159">
        <f>IF(N4752="nulová",J4752,0)</f>
        <v>0</v>
      </c>
      <c r="BJ4752" s="19" t="s">
        <v>80</v>
      </c>
      <c r="BK4752" s="159">
        <f>ROUND(I4752*H4752,2)</f>
        <v>0</v>
      </c>
      <c r="BL4752" s="19" t="s">
        <v>406</v>
      </c>
      <c r="BM4752" s="158" t="s">
        <v>8533</v>
      </c>
    </row>
    <row r="4753" spans="1:65" s="2" customFormat="1" ht="19.5">
      <c r="A4753" s="34"/>
      <c r="B4753" s="35"/>
      <c r="C4753" s="34"/>
      <c r="D4753" s="160" t="s">
        <v>260</v>
      </c>
      <c r="E4753" s="34"/>
      <c r="F4753" s="161" t="s">
        <v>8532</v>
      </c>
      <c r="G4753" s="34"/>
      <c r="H4753" s="34"/>
      <c r="I4753" s="162"/>
      <c r="J4753" s="34"/>
      <c r="K4753" s="34"/>
      <c r="L4753" s="35"/>
      <c r="M4753" s="163"/>
      <c r="N4753" s="164"/>
      <c r="O4753" s="55"/>
      <c r="P4753" s="55"/>
      <c r="Q4753" s="55"/>
      <c r="R4753" s="55"/>
      <c r="S4753" s="55"/>
      <c r="T4753" s="56"/>
      <c r="U4753" s="34"/>
      <c r="V4753" s="34"/>
      <c r="W4753" s="34"/>
      <c r="X4753" s="34"/>
      <c r="Y4753" s="34"/>
      <c r="Z4753" s="34"/>
      <c r="AA4753" s="34"/>
      <c r="AB4753" s="34"/>
      <c r="AC4753" s="34"/>
      <c r="AD4753" s="34"/>
      <c r="AE4753" s="34"/>
      <c r="AT4753" s="19" t="s">
        <v>260</v>
      </c>
      <c r="AU4753" s="19" t="s">
        <v>82</v>
      </c>
    </row>
    <row r="4754" spans="1:65" s="14" customFormat="1" ht="11.25">
      <c r="B4754" s="174"/>
      <c r="D4754" s="160" t="s">
        <v>264</v>
      </c>
      <c r="F4754" s="176" t="s">
        <v>8534</v>
      </c>
      <c r="H4754" s="177">
        <v>56.98</v>
      </c>
      <c r="I4754" s="178"/>
      <c r="L4754" s="174"/>
      <c r="M4754" s="179"/>
      <c r="N4754" s="180"/>
      <c r="O4754" s="180"/>
      <c r="P4754" s="180"/>
      <c r="Q4754" s="180"/>
      <c r="R4754" s="180"/>
      <c r="S4754" s="180"/>
      <c r="T4754" s="181"/>
      <c r="AT4754" s="175" t="s">
        <v>264</v>
      </c>
      <c r="AU4754" s="175" t="s">
        <v>82</v>
      </c>
      <c r="AV4754" s="14" t="s">
        <v>82</v>
      </c>
      <c r="AW4754" s="14" t="s">
        <v>4</v>
      </c>
      <c r="AX4754" s="14" t="s">
        <v>80</v>
      </c>
      <c r="AY4754" s="175" t="s">
        <v>252</v>
      </c>
    </row>
    <row r="4755" spans="1:65" s="2" customFormat="1" ht="24.2" customHeight="1">
      <c r="A4755" s="34"/>
      <c r="B4755" s="145"/>
      <c r="C4755" s="198" t="s">
        <v>2063</v>
      </c>
      <c r="D4755" s="198" t="s">
        <v>361</v>
      </c>
      <c r="E4755" s="199" t="s">
        <v>8535</v>
      </c>
      <c r="F4755" s="200" t="s">
        <v>8536</v>
      </c>
      <c r="G4755" s="201" t="s">
        <v>331</v>
      </c>
      <c r="H4755" s="202">
        <v>13.09</v>
      </c>
      <c r="I4755" s="203"/>
      <c r="J4755" s="204">
        <f>ROUND(I4755*H4755,2)</f>
        <v>0</v>
      </c>
      <c r="K4755" s="205"/>
      <c r="L4755" s="206"/>
      <c r="M4755" s="207" t="s">
        <v>3</v>
      </c>
      <c r="N4755" s="208" t="s">
        <v>44</v>
      </c>
      <c r="O4755" s="55"/>
      <c r="P4755" s="156">
        <f>O4755*H4755</f>
        <v>0</v>
      </c>
      <c r="Q4755" s="156">
        <v>0</v>
      </c>
      <c r="R4755" s="156">
        <f>Q4755*H4755</f>
        <v>0</v>
      </c>
      <c r="S4755" s="156">
        <v>0</v>
      </c>
      <c r="T4755" s="157">
        <f>S4755*H4755</f>
        <v>0</v>
      </c>
      <c r="U4755" s="34"/>
      <c r="V4755" s="34"/>
      <c r="W4755" s="34"/>
      <c r="X4755" s="34"/>
      <c r="Y4755" s="34"/>
      <c r="Z4755" s="34"/>
      <c r="AA4755" s="34"/>
      <c r="AB4755" s="34"/>
      <c r="AC4755" s="34"/>
      <c r="AD4755" s="34"/>
      <c r="AE4755" s="34"/>
      <c r="AR4755" s="158" t="s">
        <v>572</v>
      </c>
      <c r="AT4755" s="158" t="s">
        <v>361</v>
      </c>
      <c r="AU4755" s="158" t="s">
        <v>82</v>
      </c>
      <c r="AY4755" s="19" t="s">
        <v>252</v>
      </c>
      <c r="BE4755" s="159">
        <f>IF(N4755="základní",J4755,0)</f>
        <v>0</v>
      </c>
      <c r="BF4755" s="159">
        <f>IF(N4755="snížená",J4755,0)</f>
        <v>0</v>
      </c>
      <c r="BG4755" s="159">
        <f>IF(N4755="zákl. přenesená",J4755,0)</f>
        <v>0</v>
      </c>
      <c r="BH4755" s="159">
        <f>IF(N4755="sníž. přenesená",J4755,0)</f>
        <v>0</v>
      </c>
      <c r="BI4755" s="159">
        <f>IF(N4755="nulová",J4755,0)</f>
        <v>0</v>
      </c>
      <c r="BJ4755" s="19" t="s">
        <v>80</v>
      </c>
      <c r="BK4755" s="159">
        <f>ROUND(I4755*H4755,2)</f>
        <v>0</v>
      </c>
      <c r="BL4755" s="19" t="s">
        <v>406</v>
      </c>
      <c r="BM4755" s="158" t="s">
        <v>8537</v>
      </c>
    </row>
    <row r="4756" spans="1:65" s="2" customFormat="1" ht="19.5">
      <c r="A4756" s="34"/>
      <c r="B4756" s="35"/>
      <c r="C4756" s="34"/>
      <c r="D4756" s="160" t="s">
        <v>260</v>
      </c>
      <c r="E4756" s="34"/>
      <c r="F4756" s="161" t="s">
        <v>8536</v>
      </c>
      <c r="G4756" s="34"/>
      <c r="H4756" s="34"/>
      <c r="I4756" s="162"/>
      <c r="J4756" s="34"/>
      <c r="K4756" s="34"/>
      <c r="L4756" s="35"/>
      <c r="M4756" s="163"/>
      <c r="N4756" s="164"/>
      <c r="O4756" s="55"/>
      <c r="P4756" s="55"/>
      <c r="Q4756" s="55"/>
      <c r="R4756" s="55"/>
      <c r="S4756" s="55"/>
      <c r="T4756" s="56"/>
      <c r="U4756" s="34"/>
      <c r="V4756" s="34"/>
      <c r="W4756" s="34"/>
      <c r="X4756" s="34"/>
      <c r="Y4756" s="34"/>
      <c r="Z4756" s="34"/>
      <c r="AA4756" s="34"/>
      <c r="AB4756" s="34"/>
      <c r="AC4756" s="34"/>
      <c r="AD4756" s="34"/>
      <c r="AE4756" s="34"/>
      <c r="AT4756" s="19" t="s">
        <v>260</v>
      </c>
      <c r="AU4756" s="19" t="s">
        <v>82</v>
      </c>
    </row>
    <row r="4757" spans="1:65" s="14" customFormat="1" ht="11.25">
      <c r="B4757" s="174"/>
      <c r="D4757" s="160" t="s">
        <v>264</v>
      </c>
      <c r="F4757" s="176" t="s">
        <v>8538</v>
      </c>
      <c r="H4757" s="177">
        <v>13.09</v>
      </c>
      <c r="I4757" s="178"/>
      <c r="L4757" s="174"/>
      <c r="M4757" s="179"/>
      <c r="N4757" s="180"/>
      <c r="O4757" s="180"/>
      <c r="P4757" s="180"/>
      <c r="Q4757" s="180"/>
      <c r="R4757" s="180"/>
      <c r="S4757" s="180"/>
      <c r="T4757" s="181"/>
      <c r="AT4757" s="175" t="s">
        <v>264</v>
      </c>
      <c r="AU4757" s="175" t="s">
        <v>82</v>
      </c>
      <c r="AV4757" s="14" t="s">
        <v>82</v>
      </c>
      <c r="AW4757" s="14" t="s">
        <v>4</v>
      </c>
      <c r="AX4757" s="14" t="s">
        <v>80</v>
      </c>
      <c r="AY4757" s="175" t="s">
        <v>252</v>
      </c>
    </row>
    <row r="4758" spans="1:65" s="2" customFormat="1" ht="16.5" customHeight="1">
      <c r="A4758" s="34"/>
      <c r="B4758" s="145"/>
      <c r="C4758" s="146" t="s">
        <v>2069</v>
      </c>
      <c r="D4758" s="146" t="s">
        <v>254</v>
      </c>
      <c r="E4758" s="147" t="s">
        <v>8539</v>
      </c>
      <c r="F4758" s="148" t="s">
        <v>8540</v>
      </c>
      <c r="G4758" s="149" t="s">
        <v>331</v>
      </c>
      <c r="H4758" s="150">
        <v>105.4</v>
      </c>
      <c r="I4758" s="151"/>
      <c r="J4758" s="152">
        <f>ROUND(I4758*H4758,2)</f>
        <v>0</v>
      </c>
      <c r="K4758" s="153"/>
      <c r="L4758" s="35"/>
      <c r="M4758" s="154" t="s">
        <v>3</v>
      </c>
      <c r="N4758" s="155" t="s">
        <v>44</v>
      </c>
      <c r="O4758" s="55"/>
      <c r="P4758" s="156">
        <f>O4758*H4758</f>
        <v>0</v>
      </c>
      <c r="Q4758" s="156">
        <v>0</v>
      </c>
      <c r="R4758" s="156">
        <f>Q4758*H4758</f>
        <v>0</v>
      </c>
      <c r="S4758" s="156">
        <v>0</v>
      </c>
      <c r="T4758" s="157">
        <f>S4758*H4758</f>
        <v>0</v>
      </c>
      <c r="U4758" s="34"/>
      <c r="V4758" s="34"/>
      <c r="W4758" s="34"/>
      <c r="X4758" s="34"/>
      <c r="Y4758" s="34"/>
      <c r="Z4758" s="34"/>
      <c r="AA4758" s="34"/>
      <c r="AB4758" s="34"/>
      <c r="AC4758" s="34"/>
      <c r="AD4758" s="34"/>
      <c r="AE4758" s="34"/>
      <c r="AR4758" s="158" t="s">
        <v>406</v>
      </c>
      <c r="AT4758" s="158" t="s">
        <v>254</v>
      </c>
      <c r="AU4758" s="158" t="s">
        <v>82</v>
      </c>
      <c r="AY4758" s="19" t="s">
        <v>252</v>
      </c>
      <c r="BE4758" s="159">
        <f>IF(N4758="základní",J4758,0)</f>
        <v>0</v>
      </c>
      <c r="BF4758" s="159">
        <f>IF(N4758="snížená",J4758,0)</f>
        <v>0</v>
      </c>
      <c r="BG4758" s="159">
        <f>IF(N4758="zákl. přenesená",J4758,0)</f>
        <v>0</v>
      </c>
      <c r="BH4758" s="159">
        <f>IF(N4758="sníž. přenesená",J4758,0)</f>
        <v>0</v>
      </c>
      <c r="BI4758" s="159">
        <f>IF(N4758="nulová",J4758,0)</f>
        <v>0</v>
      </c>
      <c r="BJ4758" s="19" t="s">
        <v>80</v>
      </c>
      <c r="BK4758" s="159">
        <f>ROUND(I4758*H4758,2)</f>
        <v>0</v>
      </c>
      <c r="BL4758" s="19" t="s">
        <v>406</v>
      </c>
      <c r="BM4758" s="158" t="s">
        <v>8541</v>
      </c>
    </row>
    <row r="4759" spans="1:65" s="2" customFormat="1" ht="11.25">
      <c r="A4759" s="34"/>
      <c r="B4759" s="35"/>
      <c r="C4759" s="34"/>
      <c r="D4759" s="160" t="s">
        <v>260</v>
      </c>
      <c r="E4759" s="34"/>
      <c r="F4759" s="161" t="s">
        <v>8542</v>
      </c>
      <c r="G4759" s="34"/>
      <c r="H4759" s="34"/>
      <c r="I4759" s="162"/>
      <c r="J4759" s="34"/>
      <c r="K4759" s="34"/>
      <c r="L4759" s="35"/>
      <c r="M4759" s="163"/>
      <c r="N4759" s="164"/>
      <c r="O4759" s="55"/>
      <c r="P4759" s="55"/>
      <c r="Q4759" s="55"/>
      <c r="R4759" s="55"/>
      <c r="S4759" s="55"/>
      <c r="T4759" s="56"/>
      <c r="U4759" s="34"/>
      <c r="V4759" s="34"/>
      <c r="W4759" s="34"/>
      <c r="X4759" s="34"/>
      <c r="Y4759" s="34"/>
      <c r="Z4759" s="34"/>
      <c r="AA4759" s="34"/>
      <c r="AB4759" s="34"/>
      <c r="AC4759" s="34"/>
      <c r="AD4759" s="34"/>
      <c r="AE4759" s="34"/>
      <c r="AT4759" s="19" t="s">
        <v>260</v>
      </c>
      <c r="AU4759" s="19" t="s">
        <v>82</v>
      </c>
    </row>
    <row r="4760" spans="1:65" s="2" customFormat="1" ht="11.25">
      <c r="A4760" s="34"/>
      <c r="B4760" s="35"/>
      <c r="C4760" s="34"/>
      <c r="D4760" s="165" t="s">
        <v>262</v>
      </c>
      <c r="E4760" s="34"/>
      <c r="F4760" s="166" t="s">
        <v>8543</v>
      </c>
      <c r="G4760" s="34"/>
      <c r="H4760" s="34"/>
      <c r="I4760" s="162"/>
      <c r="J4760" s="34"/>
      <c r="K4760" s="34"/>
      <c r="L4760" s="35"/>
      <c r="M4760" s="163"/>
      <c r="N4760" s="164"/>
      <c r="O4760" s="55"/>
      <c r="P4760" s="55"/>
      <c r="Q4760" s="55"/>
      <c r="R4760" s="55"/>
      <c r="S4760" s="55"/>
      <c r="T4760" s="56"/>
      <c r="U4760" s="34"/>
      <c r="V4760" s="34"/>
      <c r="W4760" s="34"/>
      <c r="X4760" s="34"/>
      <c r="Y4760" s="34"/>
      <c r="Z4760" s="34"/>
      <c r="AA4760" s="34"/>
      <c r="AB4760" s="34"/>
      <c r="AC4760" s="34"/>
      <c r="AD4760" s="34"/>
      <c r="AE4760" s="34"/>
      <c r="AT4760" s="19" t="s">
        <v>262</v>
      </c>
      <c r="AU4760" s="19" t="s">
        <v>82</v>
      </c>
    </row>
    <row r="4761" spans="1:65" s="13" customFormat="1" ht="11.25">
      <c r="B4761" s="167"/>
      <c r="D4761" s="160" t="s">
        <v>264</v>
      </c>
      <c r="E4761" s="168" t="s">
        <v>3</v>
      </c>
      <c r="F4761" s="169" t="s">
        <v>8544</v>
      </c>
      <c r="H4761" s="168" t="s">
        <v>3</v>
      </c>
      <c r="I4761" s="170"/>
      <c r="L4761" s="167"/>
      <c r="M4761" s="171"/>
      <c r="N4761" s="172"/>
      <c r="O4761" s="172"/>
      <c r="P4761" s="172"/>
      <c r="Q4761" s="172"/>
      <c r="R4761" s="172"/>
      <c r="S4761" s="172"/>
      <c r="T4761" s="173"/>
      <c r="AT4761" s="168" t="s">
        <v>264</v>
      </c>
      <c r="AU4761" s="168" t="s">
        <v>82</v>
      </c>
      <c r="AV4761" s="13" t="s">
        <v>80</v>
      </c>
      <c r="AW4761" s="13" t="s">
        <v>34</v>
      </c>
      <c r="AX4761" s="13" t="s">
        <v>73</v>
      </c>
      <c r="AY4761" s="168" t="s">
        <v>252</v>
      </c>
    </row>
    <row r="4762" spans="1:65" s="13" customFormat="1" ht="11.25">
      <c r="B4762" s="167"/>
      <c r="D4762" s="160" t="s">
        <v>264</v>
      </c>
      <c r="E4762" s="168" t="s">
        <v>3</v>
      </c>
      <c r="F4762" s="169" t="s">
        <v>1540</v>
      </c>
      <c r="H4762" s="168" t="s">
        <v>3</v>
      </c>
      <c r="I4762" s="170"/>
      <c r="L4762" s="167"/>
      <c r="M4762" s="171"/>
      <c r="N4762" s="172"/>
      <c r="O4762" s="172"/>
      <c r="P4762" s="172"/>
      <c r="Q4762" s="172"/>
      <c r="R4762" s="172"/>
      <c r="S4762" s="172"/>
      <c r="T4762" s="173"/>
      <c r="AT4762" s="168" t="s">
        <v>264</v>
      </c>
      <c r="AU4762" s="168" t="s">
        <v>82</v>
      </c>
      <c r="AV4762" s="13" t="s">
        <v>80</v>
      </c>
      <c r="AW4762" s="13" t="s">
        <v>34</v>
      </c>
      <c r="AX4762" s="13" t="s">
        <v>73</v>
      </c>
      <c r="AY4762" s="168" t="s">
        <v>252</v>
      </c>
    </row>
    <row r="4763" spans="1:65" s="14" customFormat="1" ht="11.25">
      <c r="B4763" s="174"/>
      <c r="D4763" s="160" t="s">
        <v>264</v>
      </c>
      <c r="E4763" s="175" t="s">
        <v>3</v>
      </c>
      <c r="F4763" s="176" t="s">
        <v>6743</v>
      </c>
      <c r="H4763" s="177">
        <v>4.3</v>
      </c>
      <c r="I4763" s="178"/>
      <c r="L4763" s="174"/>
      <c r="M4763" s="179"/>
      <c r="N4763" s="180"/>
      <c r="O4763" s="180"/>
      <c r="P4763" s="180"/>
      <c r="Q4763" s="180"/>
      <c r="R4763" s="180"/>
      <c r="S4763" s="180"/>
      <c r="T4763" s="181"/>
      <c r="AT4763" s="175" t="s">
        <v>264</v>
      </c>
      <c r="AU4763" s="175" t="s">
        <v>82</v>
      </c>
      <c r="AV4763" s="14" t="s">
        <v>82</v>
      </c>
      <c r="AW4763" s="14" t="s">
        <v>34</v>
      </c>
      <c r="AX4763" s="14" t="s">
        <v>73</v>
      </c>
      <c r="AY4763" s="175" t="s">
        <v>252</v>
      </c>
    </row>
    <row r="4764" spans="1:65" s="14" customFormat="1" ht="11.25">
      <c r="B4764" s="174"/>
      <c r="D4764" s="160" t="s">
        <v>264</v>
      </c>
      <c r="E4764" s="175" t="s">
        <v>3</v>
      </c>
      <c r="F4764" s="176" t="s">
        <v>6714</v>
      </c>
      <c r="H4764" s="177">
        <v>0.2</v>
      </c>
      <c r="I4764" s="178"/>
      <c r="L4764" s="174"/>
      <c r="M4764" s="179"/>
      <c r="N4764" s="180"/>
      <c r="O4764" s="180"/>
      <c r="P4764" s="180"/>
      <c r="Q4764" s="180"/>
      <c r="R4764" s="180"/>
      <c r="S4764" s="180"/>
      <c r="T4764" s="181"/>
      <c r="AT4764" s="175" t="s">
        <v>264</v>
      </c>
      <c r="AU4764" s="175" t="s">
        <v>82</v>
      </c>
      <c r="AV4764" s="14" t="s">
        <v>82</v>
      </c>
      <c r="AW4764" s="14" t="s">
        <v>34</v>
      </c>
      <c r="AX4764" s="14" t="s">
        <v>73</v>
      </c>
      <c r="AY4764" s="175" t="s">
        <v>252</v>
      </c>
    </row>
    <row r="4765" spans="1:65" s="14" customFormat="1" ht="11.25">
      <c r="B4765" s="174"/>
      <c r="D4765" s="160" t="s">
        <v>264</v>
      </c>
      <c r="E4765" s="175" t="s">
        <v>3</v>
      </c>
      <c r="F4765" s="176" t="s">
        <v>8545</v>
      </c>
      <c r="H4765" s="177">
        <v>5.2</v>
      </c>
      <c r="I4765" s="178"/>
      <c r="L4765" s="174"/>
      <c r="M4765" s="179"/>
      <c r="N4765" s="180"/>
      <c r="O4765" s="180"/>
      <c r="P4765" s="180"/>
      <c r="Q4765" s="180"/>
      <c r="R4765" s="180"/>
      <c r="S4765" s="180"/>
      <c r="T4765" s="181"/>
      <c r="AT4765" s="175" t="s">
        <v>264</v>
      </c>
      <c r="AU4765" s="175" t="s">
        <v>82</v>
      </c>
      <c r="AV4765" s="14" t="s">
        <v>82</v>
      </c>
      <c r="AW4765" s="14" t="s">
        <v>34</v>
      </c>
      <c r="AX4765" s="14" t="s">
        <v>73</v>
      </c>
      <c r="AY4765" s="175" t="s">
        <v>252</v>
      </c>
    </row>
    <row r="4766" spans="1:65" s="14" customFormat="1" ht="11.25">
      <c r="B4766" s="174"/>
      <c r="D4766" s="160" t="s">
        <v>264</v>
      </c>
      <c r="E4766" s="175" t="s">
        <v>3</v>
      </c>
      <c r="F4766" s="176" t="s">
        <v>6743</v>
      </c>
      <c r="H4766" s="177">
        <v>4.3</v>
      </c>
      <c r="I4766" s="178"/>
      <c r="L4766" s="174"/>
      <c r="M4766" s="179"/>
      <c r="N4766" s="180"/>
      <c r="O4766" s="180"/>
      <c r="P4766" s="180"/>
      <c r="Q4766" s="180"/>
      <c r="R4766" s="180"/>
      <c r="S4766" s="180"/>
      <c r="T4766" s="181"/>
      <c r="AT4766" s="175" t="s">
        <v>264</v>
      </c>
      <c r="AU4766" s="175" t="s">
        <v>82</v>
      </c>
      <c r="AV4766" s="14" t="s">
        <v>82</v>
      </c>
      <c r="AW4766" s="14" t="s">
        <v>34</v>
      </c>
      <c r="AX4766" s="14" t="s">
        <v>73</v>
      </c>
      <c r="AY4766" s="175" t="s">
        <v>252</v>
      </c>
    </row>
    <row r="4767" spans="1:65" s="14" customFormat="1" ht="11.25">
      <c r="B4767" s="174"/>
      <c r="D4767" s="160" t="s">
        <v>264</v>
      </c>
      <c r="E4767" s="175" t="s">
        <v>3</v>
      </c>
      <c r="F4767" s="176" t="s">
        <v>6714</v>
      </c>
      <c r="H4767" s="177">
        <v>0.2</v>
      </c>
      <c r="I4767" s="178"/>
      <c r="L4767" s="174"/>
      <c r="M4767" s="179"/>
      <c r="N4767" s="180"/>
      <c r="O4767" s="180"/>
      <c r="P4767" s="180"/>
      <c r="Q4767" s="180"/>
      <c r="R4767" s="180"/>
      <c r="S4767" s="180"/>
      <c r="T4767" s="181"/>
      <c r="AT4767" s="175" t="s">
        <v>264</v>
      </c>
      <c r="AU4767" s="175" t="s">
        <v>82</v>
      </c>
      <c r="AV4767" s="14" t="s">
        <v>82</v>
      </c>
      <c r="AW4767" s="14" t="s">
        <v>34</v>
      </c>
      <c r="AX4767" s="14" t="s">
        <v>73</v>
      </c>
      <c r="AY4767" s="175" t="s">
        <v>252</v>
      </c>
    </row>
    <row r="4768" spans="1:65" s="14" customFormat="1" ht="11.25">
      <c r="B4768" s="174"/>
      <c r="D4768" s="160" t="s">
        <v>264</v>
      </c>
      <c r="E4768" s="175" t="s">
        <v>3</v>
      </c>
      <c r="F4768" s="176" t="s">
        <v>8546</v>
      </c>
      <c r="H4768" s="177">
        <v>10.8</v>
      </c>
      <c r="I4768" s="178"/>
      <c r="L4768" s="174"/>
      <c r="M4768" s="179"/>
      <c r="N4768" s="180"/>
      <c r="O4768" s="180"/>
      <c r="P4768" s="180"/>
      <c r="Q4768" s="180"/>
      <c r="R4768" s="180"/>
      <c r="S4768" s="180"/>
      <c r="T4768" s="181"/>
      <c r="AT4768" s="175" t="s">
        <v>264</v>
      </c>
      <c r="AU4768" s="175" t="s">
        <v>82</v>
      </c>
      <c r="AV4768" s="14" t="s">
        <v>82</v>
      </c>
      <c r="AW4768" s="14" t="s">
        <v>34</v>
      </c>
      <c r="AX4768" s="14" t="s">
        <v>73</v>
      </c>
      <c r="AY4768" s="175" t="s">
        <v>252</v>
      </c>
    </row>
    <row r="4769" spans="2:51" s="14" customFormat="1" ht="11.25">
      <c r="B4769" s="174"/>
      <c r="D4769" s="160" t="s">
        <v>264</v>
      </c>
      <c r="E4769" s="175" t="s">
        <v>3</v>
      </c>
      <c r="F4769" s="176" t="s">
        <v>6703</v>
      </c>
      <c r="H4769" s="177">
        <v>2.9</v>
      </c>
      <c r="I4769" s="178"/>
      <c r="L4769" s="174"/>
      <c r="M4769" s="179"/>
      <c r="N4769" s="180"/>
      <c r="O4769" s="180"/>
      <c r="P4769" s="180"/>
      <c r="Q4769" s="180"/>
      <c r="R4769" s="180"/>
      <c r="S4769" s="180"/>
      <c r="T4769" s="181"/>
      <c r="AT4769" s="175" t="s">
        <v>264</v>
      </c>
      <c r="AU4769" s="175" t="s">
        <v>82</v>
      </c>
      <c r="AV4769" s="14" t="s">
        <v>82</v>
      </c>
      <c r="AW4769" s="14" t="s">
        <v>34</v>
      </c>
      <c r="AX4769" s="14" t="s">
        <v>73</v>
      </c>
      <c r="AY4769" s="175" t="s">
        <v>252</v>
      </c>
    </row>
    <row r="4770" spans="2:51" s="14" customFormat="1" ht="11.25">
      <c r="B4770" s="174"/>
      <c r="D4770" s="160" t="s">
        <v>264</v>
      </c>
      <c r="E4770" s="175" t="s">
        <v>3</v>
      </c>
      <c r="F4770" s="176" t="s">
        <v>6707</v>
      </c>
      <c r="H4770" s="177">
        <v>0</v>
      </c>
      <c r="I4770" s="178"/>
      <c r="L4770" s="174"/>
      <c r="M4770" s="179"/>
      <c r="N4770" s="180"/>
      <c r="O4770" s="180"/>
      <c r="P4770" s="180"/>
      <c r="Q4770" s="180"/>
      <c r="R4770" s="180"/>
      <c r="S4770" s="180"/>
      <c r="T4770" s="181"/>
      <c r="AT4770" s="175" t="s">
        <v>264</v>
      </c>
      <c r="AU4770" s="175" t="s">
        <v>82</v>
      </c>
      <c r="AV4770" s="14" t="s">
        <v>82</v>
      </c>
      <c r="AW4770" s="14" t="s">
        <v>34</v>
      </c>
      <c r="AX4770" s="14" t="s">
        <v>73</v>
      </c>
      <c r="AY4770" s="175" t="s">
        <v>252</v>
      </c>
    </row>
    <row r="4771" spans="2:51" s="14" customFormat="1" ht="11.25">
      <c r="B4771" s="174"/>
      <c r="D4771" s="160" t="s">
        <v>264</v>
      </c>
      <c r="E4771" s="175" t="s">
        <v>3</v>
      </c>
      <c r="F4771" s="176" t="s">
        <v>6704</v>
      </c>
      <c r="H4771" s="177">
        <v>5.0999999999999996</v>
      </c>
      <c r="I4771" s="178"/>
      <c r="L4771" s="174"/>
      <c r="M4771" s="179"/>
      <c r="N4771" s="180"/>
      <c r="O4771" s="180"/>
      <c r="P4771" s="180"/>
      <c r="Q4771" s="180"/>
      <c r="R4771" s="180"/>
      <c r="S4771" s="180"/>
      <c r="T4771" s="181"/>
      <c r="AT4771" s="175" t="s">
        <v>264</v>
      </c>
      <c r="AU4771" s="175" t="s">
        <v>82</v>
      </c>
      <c r="AV4771" s="14" t="s">
        <v>82</v>
      </c>
      <c r="AW4771" s="14" t="s">
        <v>34</v>
      </c>
      <c r="AX4771" s="14" t="s">
        <v>73</v>
      </c>
      <c r="AY4771" s="175" t="s">
        <v>252</v>
      </c>
    </row>
    <row r="4772" spans="2:51" s="14" customFormat="1" ht="11.25">
      <c r="B4772" s="174"/>
      <c r="D4772" s="160" t="s">
        <v>264</v>
      </c>
      <c r="E4772" s="175" t="s">
        <v>3</v>
      </c>
      <c r="F4772" s="176" t="s">
        <v>6700</v>
      </c>
      <c r="H4772" s="177">
        <v>0.3</v>
      </c>
      <c r="I4772" s="178"/>
      <c r="L4772" s="174"/>
      <c r="M4772" s="179"/>
      <c r="N4772" s="180"/>
      <c r="O4772" s="180"/>
      <c r="P4772" s="180"/>
      <c r="Q4772" s="180"/>
      <c r="R4772" s="180"/>
      <c r="S4772" s="180"/>
      <c r="T4772" s="181"/>
      <c r="AT4772" s="175" t="s">
        <v>264</v>
      </c>
      <c r="AU4772" s="175" t="s">
        <v>82</v>
      </c>
      <c r="AV4772" s="14" t="s">
        <v>82</v>
      </c>
      <c r="AW4772" s="14" t="s">
        <v>34</v>
      </c>
      <c r="AX4772" s="14" t="s">
        <v>73</v>
      </c>
      <c r="AY4772" s="175" t="s">
        <v>252</v>
      </c>
    </row>
    <row r="4773" spans="2:51" s="16" customFormat="1" ht="11.25">
      <c r="B4773" s="190"/>
      <c r="D4773" s="160" t="s">
        <v>264</v>
      </c>
      <c r="E4773" s="191" t="s">
        <v>3</v>
      </c>
      <c r="F4773" s="192" t="s">
        <v>354</v>
      </c>
      <c r="H4773" s="193">
        <v>33.299999999999997</v>
      </c>
      <c r="I4773" s="194"/>
      <c r="L4773" s="190"/>
      <c r="M4773" s="195"/>
      <c r="N4773" s="196"/>
      <c r="O4773" s="196"/>
      <c r="P4773" s="196"/>
      <c r="Q4773" s="196"/>
      <c r="R4773" s="196"/>
      <c r="S4773" s="196"/>
      <c r="T4773" s="197"/>
      <c r="AT4773" s="191" t="s">
        <v>264</v>
      </c>
      <c r="AU4773" s="191" t="s">
        <v>82</v>
      </c>
      <c r="AV4773" s="16" t="s">
        <v>95</v>
      </c>
      <c r="AW4773" s="16" t="s">
        <v>34</v>
      </c>
      <c r="AX4773" s="16" t="s">
        <v>73</v>
      </c>
      <c r="AY4773" s="191" t="s">
        <v>252</v>
      </c>
    </row>
    <row r="4774" spans="2:51" s="13" customFormat="1" ht="11.25">
      <c r="B4774" s="167"/>
      <c r="D4774" s="160" t="s">
        <v>264</v>
      </c>
      <c r="E4774" s="168" t="s">
        <v>3</v>
      </c>
      <c r="F4774" s="169" t="s">
        <v>8547</v>
      </c>
      <c r="H4774" s="168" t="s">
        <v>3</v>
      </c>
      <c r="I4774" s="170"/>
      <c r="L4774" s="167"/>
      <c r="M4774" s="171"/>
      <c r="N4774" s="172"/>
      <c r="O4774" s="172"/>
      <c r="P4774" s="172"/>
      <c r="Q4774" s="172"/>
      <c r="R4774" s="172"/>
      <c r="S4774" s="172"/>
      <c r="T4774" s="173"/>
      <c r="AT4774" s="168" t="s">
        <v>264</v>
      </c>
      <c r="AU4774" s="168" t="s">
        <v>82</v>
      </c>
      <c r="AV4774" s="13" t="s">
        <v>80</v>
      </c>
      <c r="AW4774" s="13" t="s">
        <v>34</v>
      </c>
      <c r="AX4774" s="13" t="s">
        <v>73</v>
      </c>
      <c r="AY4774" s="168" t="s">
        <v>252</v>
      </c>
    </row>
    <row r="4775" spans="2:51" s="13" customFormat="1" ht="11.25">
      <c r="B4775" s="167"/>
      <c r="D4775" s="160" t="s">
        <v>264</v>
      </c>
      <c r="E4775" s="168" t="s">
        <v>3</v>
      </c>
      <c r="F4775" s="169" t="s">
        <v>1540</v>
      </c>
      <c r="H4775" s="168" t="s">
        <v>3</v>
      </c>
      <c r="I4775" s="170"/>
      <c r="L4775" s="167"/>
      <c r="M4775" s="171"/>
      <c r="N4775" s="172"/>
      <c r="O4775" s="172"/>
      <c r="P4775" s="172"/>
      <c r="Q4775" s="172"/>
      <c r="R4775" s="172"/>
      <c r="S4775" s="172"/>
      <c r="T4775" s="173"/>
      <c r="AT4775" s="168" t="s">
        <v>264</v>
      </c>
      <c r="AU4775" s="168" t="s">
        <v>82</v>
      </c>
      <c r="AV4775" s="13" t="s">
        <v>80</v>
      </c>
      <c r="AW4775" s="13" t="s">
        <v>34</v>
      </c>
      <c r="AX4775" s="13" t="s">
        <v>73</v>
      </c>
      <c r="AY4775" s="168" t="s">
        <v>252</v>
      </c>
    </row>
    <row r="4776" spans="2:51" s="14" customFormat="1" ht="11.25">
      <c r="B4776" s="174"/>
      <c r="D4776" s="160" t="s">
        <v>264</v>
      </c>
      <c r="E4776" s="175" t="s">
        <v>3</v>
      </c>
      <c r="F4776" s="176" t="s">
        <v>8548</v>
      </c>
      <c r="H4776" s="177">
        <v>8.3000000000000007</v>
      </c>
      <c r="I4776" s="178"/>
      <c r="L4776" s="174"/>
      <c r="M4776" s="179"/>
      <c r="N4776" s="180"/>
      <c r="O4776" s="180"/>
      <c r="P4776" s="180"/>
      <c r="Q4776" s="180"/>
      <c r="R4776" s="180"/>
      <c r="S4776" s="180"/>
      <c r="T4776" s="181"/>
      <c r="AT4776" s="175" t="s">
        <v>264</v>
      </c>
      <c r="AU4776" s="175" t="s">
        <v>82</v>
      </c>
      <c r="AV4776" s="14" t="s">
        <v>82</v>
      </c>
      <c r="AW4776" s="14" t="s">
        <v>34</v>
      </c>
      <c r="AX4776" s="14" t="s">
        <v>73</v>
      </c>
      <c r="AY4776" s="175" t="s">
        <v>252</v>
      </c>
    </row>
    <row r="4777" spans="2:51" s="14" customFormat="1" ht="11.25">
      <c r="B4777" s="174"/>
      <c r="D4777" s="160" t="s">
        <v>264</v>
      </c>
      <c r="E4777" s="175" t="s">
        <v>3</v>
      </c>
      <c r="F4777" s="176" t="s">
        <v>6708</v>
      </c>
      <c r="H4777" s="177">
        <v>2.2999999999999998</v>
      </c>
      <c r="I4777" s="178"/>
      <c r="L4777" s="174"/>
      <c r="M4777" s="179"/>
      <c r="N4777" s="180"/>
      <c r="O4777" s="180"/>
      <c r="P4777" s="180"/>
      <c r="Q4777" s="180"/>
      <c r="R4777" s="180"/>
      <c r="S4777" s="180"/>
      <c r="T4777" s="181"/>
      <c r="AT4777" s="175" t="s">
        <v>264</v>
      </c>
      <c r="AU4777" s="175" t="s">
        <v>82</v>
      </c>
      <c r="AV4777" s="14" t="s">
        <v>82</v>
      </c>
      <c r="AW4777" s="14" t="s">
        <v>34</v>
      </c>
      <c r="AX4777" s="14" t="s">
        <v>73</v>
      </c>
      <c r="AY4777" s="175" t="s">
        <v>252</v>
      </c>
    </row>
    <row r="4778" spans="2:51" s="14" customFormat="1" ht="11.25">
      <c r="B4778" s="174"/>
      <c r="D4778" s="160" t="s">
        <v>264</v>
      </c>
      <c r="E4778" s="175" t="s">
        <v>3</v>
      </c>
      <c r="F4778" s="176" t="s">
        <v>6701</v>
      </c>
      <c r="H4778" s="177">
        <v>1.7</v>
      </c>
      <c r="I4778" s="178"/>
      <c r="L4778" s="174"/>
      <c r="M4778" s="179"/>
      <c r="N4778" s="180"/>
      <c r="O4778" s="180"/>
      <c r="P4778" s="180"/>
      <c r="Q4778" s="180"/>
      <c r="R4778" s="180"/>
      <c r="S4778" s="180"/>
      <c r="T4778" s="181"/>
      <c r="AT4778" s="175" t="s">
        <v>264</v>
      </c>
      <c r="AU4778" s="175" t="s">
        <v>82</v>
      </c>
      <c r="AV4778" s="14" t="s">
        <v>82</v>
      </c>
      <c r="AW4778" s="14" t="s">
        <v>34</v>
      </c>
      <c r="AX4778" s="14" t="s">
        <v>73</v>
      </c>
      <c r="AY4778" s="175" t="s">
        <v>252</v>
      </c>
    </row>
    <row r="4779" spans="2:51" s="14" customFormat="1" ht="11.25">
      <c r="B4779" s="174"/>
      <c r="D4779" s="160" t="s">
        <v>264</v>
      </c>
      <c r="E4779" s="175" t="s">
        <v>3</v>
      </c>
      <c r="F4779" s="176" t="s">
        <v>6708</v>
      </c>
      <c r="H4779" s="177">
        <v>2.2999999999999998</v>
      </c>
      <c r="I4779" s="178"/>
      <c r="L4779" s="174"/>
      <c r="M4779" s="179"/>
      <c r="N4779" s="180"/>
      <c r="O4779" s="180"/>
      <c r="P4779" s="180"/>
      <c r="Q4779" s="180"/>
      <c r="R4779" s="180"/>
      <c r="S4779" s="180"/>
      <c r="T4779" s="181"/>
      <c r="AT4779" s="175" t="s">
        <v>264</v>
      </c>
      <c r="AU4779" s="175" t="s">
        <v>82</v>
      </c>
      <c r="AV4779" s="14" t="s">
        <v>82</v>
      </c>
      <c r="AW4779" s="14" t="s">
        <v>34</v>
      </c>
      <c r="AX4779" s="14" t="s">
        <v>73</v>
      </c>
      <c r="AY4779" s="175" t="s">
        <v>252</v>
      </c>
    </row>
    <row r="4780" spans="2:51" s="14" customFormat="1" ht="11.25">
      <c r="B4780" s="174"/>
      <c r="D4780" s="160" t="s">
        <v>264</v>
      </c>
      <c r="E4780" s="175" t="s">
        <v>3</v>
      </c>
      <c r="F4780" s="176" t="s">
        <v>6695</v>
      </c>
      <c r="H4780" s="177">
        <v>1.4</v>
      </c>
      <c r="I4780" s="178"/>
      <c r="L4780" s="174"/>
      <c r="M4780" s="179"/>
      <c r="N4780" s="180"/>
      <c r="O4780" s="180"/>
      <c r="P4780" s="180"/>
      <c r="Q4780" s="180"/>
      <c r="R4780" s="180"/>
      <c r="S4780" s="180"/>
      <c r="T4780" s="181"/>
      <c r="AT4780" s="175" t="s">
        <v>264</v>
      </c>
      <c r="AU4780" s="175" t="s">
        <v>82</v>
      </c>
      <c r="AV4780" s="14" t="s">
        <v>82</v>
      </c>
      <c r="AW4780" s="14" t="s">
        <v>34</v>
      </c>
      <c r="AX4780" s="14" t="s">
        <v>73</v>
      </c>
      <c r="AY4780" s="175" t="s">
        <v>252</v>
      </c>
    </row>
    <row r="4781" spans="2:51" s="14" customFormat="1" ht="11.25">
      <c r="B4781" s="174"/>
      <c r="D4781" s="160" t="s">
        <v>264</v>
      </c>
      <c r="E4781" s="175" t="s">
        <v>3</v>
      </c>
      <c r="F4781" s="176" t="s">
        <v>6719</v>
      </c>
      <c r="H4781" s="177">
        <v>10</v>
      </c>
      <c r="I4781" s="178"/>
      <c r="L4781" s="174"/>
      <c r="M4781" s="179"/>
      <c r="N4781" s="180"/>
      <c r="O4781" s="180"/>
      <c r="P4781" s="180"/>
      <c r="Q4781" s="180"/>
      <c r="R4781" s="180"/>
      <c r="S4781" s="180"/>
      <c r="T4781" s="181"/>
      <c r="AT4781" s="175" t="s">
        <v>264</v>
      </c>
      <c r="AU4781" s="175" t="s">
        <v>82</v>
      </c>
      <c r="AV4781" s="14" t="s">
        <v>82</v>
      </c>
      <c r="AW4781" s="14" t="s">
        <v>34</v>
      </c>
      <c r="AX4781" s="14" t="s">
        <v>73</v>
      </c>
      <c r="AY4781" s="175" t="s">
        <v>252</v>
      </c>
    </row>
    <row r="4782" spans="2:51" s="14" customFormat="1" ht="11.25">
      <c r="B4782" s="174"/>
      <c r="D4782" s="160" t="s">
        <v>264</v>
      </c>
      <c r="E4782" s="175" t="s">
        <v>3</v>
      </c>
      <c r="F4782" s="176" t="s">
        <v>6834</v>
      </c>
      <c r="H4782" s="177">
        <v>7.7</v>
      </c>
      <c r="I4782" s="178"/>
      <c r="L4782" s="174"/>
      <c r="M4782" s="179"/>
      <c r="N4782" s="180"/>
      <c r="O4782" s="180"/>
      <c r="P4782" s="180"/>
      <c r="Q4782" s="180"/>
      <c r="R4782" s="180"/>
      <c r="S4782" s="180"/>
      <c r="T4782" s="181"/>
      <c r="AT4782" s="175" t="s">
        <v>264</v>
      </c>
      <c r="AU4782" s="175" t="s">
        <v>82</v>
      </c>
      <c r="AV4782" s="14" t="s">
        <v>82</v>
      </c>
      <c r="AW4782" s="14" t="s">
        <v>34</v>
      </c>
      <c r="AX4782" s="14" t="s">
        <v>73</v>
      </c>
      <c r="AY4782" s="175" t="s">
        <v>252</v>
      </c>
    </row>
    <row r="4783" spans="2:51" s="16" customFormat="1" ht="11.25">
      <c r="B4783" s="190"/>
      <c r="D4783" s="160" t="s">
        <v>264</v>
      </c>
      <c r="E4783" s="191" t="s">
        <v>3</v>
      </c>
      <c r="F4783" s="192" t="s">
        <v>354</v>
      </c>
      <c r="H4783" s="193">
        <v>33.700000000000003</v>
      </c>
      <c r="I4783" s="194"/>
      <c r="L4783" s="190"/>
      <c r="M4783" s="195"/>
      <c r="N4783" s="196"/>
      <c r="O4783" s="196"/>
      <c r="P4783" s="196"/>
      <c r="Q4783" s="196"/>
      <c r="R4783" s="196"/>
      <c r="S4783" s="196"/>
      <c r="T4783" s="197"/>
      <c r="AT4783" s="191" t="s">
        <v>264</v>
      </c>
      <c r="AU4783" s="191" t="s">
        <v>82</v>
      </c>
      <c r="AV4783" s="16" t="s">
        <v>95</v>
      </c>
      <c r="AW4783" s="16" t="s">
        <v>34</v>
      </c>
      <c r="AX4783" s="16" t="s">
        <v>73</v>
      </c>
      <c r="AY4783" s="191" t="s">
        <v>252</v>
      </c>
    </row>
    <row r="4784" spans="2:51" s="13" customFormat="1" ht="11.25">
      <c r="B4784" s="167"/>
      <c r="D4784" s="160" t="s">
        <v>264</v>
      </c>
      <c r="E4784" s="168" t="s">
        <v>3</v>
      </c>
      <c r="F4784" s="169" t="s">
        <v>8549</v>
      </c>
      <c r="H4784" s="168" t="s">
        <v>3</v>
      </c>
      <c r="I4784" s="170"/>
      <c r="L4784" s="167"/>
      <c r="M4784" s="171"/>
      <c r="N4784" s="172"/>
      <c r="O4784" s="172"/>
      <c r="P4784" s="172"/>
      <c r="Q4784" s="172"/>
      <c r="R4784" s="172"/>
      <c r="S4784" s="172"/>
      <c r="T4784" s="173"/>
      <c r="AT4784" s="168" t="s">
        <v>264</v>
      </c>
      <c r="AU4784" s="168" t="s">
        <v>82</v>
      </c>
      <c r="AV4784" s="13" t="s">
        <v>80</v>
      </c>
      <c r="AW4784" s="13" t="s">
        <v>34</v>
      </c>
      <c r="AX4784" s="13" t="s">
        <v>73</v>
      </c>
      <c r="AY4784" s="168" t="s">
        <v>252</v>
      </c>
    </row>
    <row r="4785" spans="2:51" s="13" customFormat="1" ht="11.25">
      <c r="B4785" s="167"/>
      <c r="D4785" s="160" t="s">
        <v>264</v>
      </c>
      <c r="E4785" s="168" t="s">
        <v>3</v>
      </c>
      <c r="F4785" s="169" t="s">
        <v>1540</v>
      </c>
      <c r="H4785" s="168" t="s">
        <v>3</v>
      </c>
      <c r="I4785" s="170"/>
      <c r="L4785" s="167"/>
      <c r="M4785" s="171"/>
      <c r="N4785" s="172"/>
      <c r="O4785" s="172"/>
      <c r="P4785" s="172"/>
      <c r="Q4785" s="172"/>
      <c r="R4785" s="172"/>
      <c r="S4785" s="172"/>
      <c r="T4785" s="173"/>
      <c r="AT4785" s="168" t="s">
        <v>264</v>
      </c>
      <c r="AU4785" s="168" t="s">
        <v>82</v>
      </c>
      <c r="AV4785" s="13" t="s">
        <v>80</v>
      </c>
      <c r="AW4785" s="13" t="s">
        <v>34</v>
      </c>
      <c r="AX4785" s="13" t="s">
        <v>73</v>
      </c>
      <c r="AY4785" s="168" t="s">
        <v>252</v>
      </c>
    </row>
    <row r="4786" spans="2:51" s="14" customFormat="1" ht="11.25">
      <c r="B4786" s="174"/>
      <c r="D4786" s="160" t="s">
        <v>264</v>
      </c>
      <c r="E4786" s="175" t="s">
        <v>3</v>
      </c>
      <c r="F4786" s="176" t="s">
        <v>6700</v>
      </c>
      <c r="H4786" s="177">
        <v>0.3</v>
      </c>
      <c r="I4786" s="178"/>
      <c r="L4786" s="174"/>
      <c r="M4786" s="179"/>
      <c r="N4786" s="180"/>
      <c r="O4786" s="180"/>
      <c r="P4786" s="180"/>
      <c r="Q4786" s="180"/>
      <c r="R4786" s="180"/>
      <c r="S4786" s="180"/>
      <c r="T4786" s="181"/>
      <c r="AT4786" s="175" t="s">
        <v>264</v>
      </c>
      <c r="AU4786" s="175" t="s">
        <v>82</v>
      </c>
      <c r="AV4786" s="14" t="s">
        <v>82</v>
      </c>
      <c r="AW4786" s="14" t="s">
        <v>34</v>
      </c>
      <c r="AX4786" s="14" t="s">
        <v>73</v>
      </c>
      <c r="AY4786" s="175" t="s">
        <v>252</v>
      </c>
    </row>
    <row r="4787" spans="2:51" s="14" customFormat="1" ht="11.25">
      <c r="B4787" s="174"/>
      <c r="D4787" s="160" t="s">
        <v>264</v>
      </c>
      <c r="E4787" s="175" t="s">
        <v>3</v>
      </c>
      <c r="F4787" s="176" t="s">
        <v>6712</v>
      </c>
      <c r="H4787" s="177">
        <v>3.4</v>
      </c>
      <c r="I4787" s="178"/>
      <c r="L4787" s="174"/>
      <c r="M4787" s="179"/>
      <c r="N4787" s="180"/>
      <c r="O4787" s="180"/>
      <c r="P4787" s="180"/>
      <c r="Q4787" s="180"/>
      <c r="R4787" s="180"/>
      <c r="S4787" s="180"/>
      <c r="T4787" s="181"/>
      <c r="AT4787" s="175" t="s">
        <v>264</v>
      </c>
      <c r="AU4787" s="175" t="s">
        <v>82</v>
      </c>
      <c r="AV4787" s="14" t="s">
        <v>82</v>
      </c>
      <c r="AW4787" s="14" t="s">
        <v>34</v>
      </c>
      <c r="AX4787" s="14" t="s">
        <v>73</v>
      </c>
      <c r="AY4787" s="175" t="s">
        <v>252</v>
      </c>
    </row>
    <row r="4788" spans="2:51" s="14" customFormat="1" ht="11.25">
      <c r="B4788" s="174"/>
      <c r="D4788" s="160" t="s">
        <v>264</v>
      </c>
      <c r="E4788" s="175" t="s">
        <v>3</v>
      </c>
      <c r="F4788" s="176" t="s">
        <v>6709</v>
      </c>
      <c r="H4788" s="177">
        <v>4.7</v>
      </c>
      <c r="I4788" s="178"/>
      <c r="L4788" s="174"/>
      <c r="M4788" s="179"/>
      <c r="N4788" s="180"/>
      <c r="O4788" s="180"/>
      <c r="P4788" s="180"/>
      <c r="Q4788" s="180"/>
      <c r="R4788" s="180"/>
      <c r="S4788" s="180"/>
      <c r="T4788" s="181"/>
      <c r="AT4788" s="175" t="s">
        <v>264</v>
      </c>
      <c r="AU4788" s="175" t="s">
        <v>82</v>
      </c>
      <c r="AV4788" s="14" t="s">
        <v>82</v>
      </c>
      <c r="AW4788" s="14" t="s">
        <v>34</v>
      </c>
      <c r="AX4788" s="14" t="s">
        <v>73</v>
      </c>
      <c r="AY4788" s="175" t="s">
        <v>252</v>
      </c>
    </row>
    <row r="4789" spans="2:51" s="14" customFormat="1" ht="11.25">
      <c r="B4789" s="174"/>
      <c r="D4789" s="160" t="s">
        <v>264</v>
      </c>
      <c r="E4789" s="175" t="s">
        <v>3</v>
      </c>
      <c r="F4789" s="176" t="s">
        <v>6780</v>
      </c>
      <c r="H4789" s="177">
        <v>1.2</v>
      </c>
      <c r="I4789" s="178"/>
      <c r="L4789" s="174"/>
      <c r="M4789" s="179"/>
      <c r="N4789" s="180"/>
      <c r="O4789" s="180"/>
      <c r="P4789" s="180"/>
      <c r="Q4789" s="180"/>
      <c r="R4789" s="180"/>
      <c r="S4789" s="180"/>
      <c r="T4789" s="181"/>
      <c r="AT4789" s="175" t="s">
        <v>264</v>
      </c>
      <c r="AU4789" s="175" t="s">
        <v>82</v>
      </c>
      <c r="AV4789" s="14" t="s">
        <v>82</v>
      </c>
      <c r="AW4789" s="14" t="s">
        <v>34</v>
      </c>
      <c r="AX4789" s="14" t="s">
        <v>73</v>
      </c>
      <c r="AY4789" s="175" t="s">
        <v>252</v>
      </c>
    </row>
    <row r="4790" spans="2:51" s="14" customFormat="1" ht="11.25">
      <c r="B4790" s="174"/>
      <c r="D4790" s="160" t="s">
        <v>264</v>
      </c>
      <c r="E4790" s="175" t="s">
        <v>3</v>
      </c>
      <c r="F4790" s="176" t="s">
        <v>6782</v>
      </c>
      <c r="H4790" s="177">
        <v>1.9</v>
      </c>
      <c r="I4790" s="178"/>
      <c r="L4790" s="174"/>
      <c r="M4790" s="179"/>
      <c r="N4790" s="180"/>
      <c r="O4790" s="180"/>
      <c r="P4790" s="180"/>
      <c r="Q4790" s="180"/>
      <c r="R4790" s="180"/>
      <c r="S4790" s="180"/>
      <c r="T4790" s="181"/>
      <c r="AT4790" s="175" t="s">
        <v>264</v>
      </c>
      <c r="AU4790" s="175" t="s">
        <v>82</v>
      </c>
      <c r="AV4790" s="14" t="s">
        <v>82</v>
      </c>
      <c r="AW4790" s="14" t="s">
        <v>34</v>
      </c>
      <c r="AX4790" s="14" t="s">
        <v>73</v>
      </c>
      <c r="AY4790" s="175" t="s">
        <v>252</v>
      </c>
    </row>
    <row r="4791" spans="2:51" s="14" customFormat="1" ht="11.25">
      <c r="B4791" s="174"/>
      <c r="D4791" s="160" t="s">
        <v>264</v>
      </c>
      <c r="E4791" s="175" t="s">
        <v>3</v>
      </c>
      <c r="F4791" s="176" t="s">
        <v>6700</v>
      </c>
      <c r="H4791" s="177">
        <v>0.3</v>
      </c>
      <c r="I4791" s="178"/>
      <c r="L4791" s="174"/>
      <c r="M4791" s="179"/>
      <c r="N4791" s="180"/>
      <c r="O4791" s="180"/>
      <c r="P4791" s="180"/>
      <c r="Q4791" s="180"/>
      <c r="R4791" s="180"/>
      <c r="S4791" s="180"/>
      <c r="T4791" s="181"/>
      <c r="AT4791" s="175" t="s">
        <v>264</v>
      </c>
      <c r="AU4791" s="175" t="s">
        <v>82</v>
      </c>
      <c r="AV4791" s="14" t="s">
        <v>82</v>
      </c>
      <c r="AW4791" s="14" t="s">
        <v>34</v>
      </c>
      <c r="AX4791" s="14" t="s">
        <v>73</v>
      </c>
      <c r="AY4791" s="175" t="s">
        <v>252</v>
      </c>
    </row>
    <row r="4792" spans="2:51" s="14" customFormat="1" ht="11.25">
      <c r="B4792" s="174"/>
      <c r="D4792" s="160" t="s">
        <v>264</v>
      </c>
      <c r="E4792" s="175" t="s">
        <v>3</v>
      </c>
      <c r="F4792" s="176" t="s">
        <v>5101</v>
      </c>
      <c r="H4792" s="177">
        <v>0.6</v>
      </c>
      <c r="I4792" s="178"/>
      <c r="L4792" s="174"/>
      <c r="M4792" s="179"/>
      <c r="N4792" s="180"/>
      <c r="O4792" s="180"/>
      <c r="P4792" s="180"/>
      <c r="Q4792" s="180"/>
      <c r="R4792" s="180"/>
      <c r="S4792" s="180"/>
      <c r="T4792" s="181"/>
      <c r="AT4792" s="175" t="s">
        <v>264</v>
      </c>
      <c r="AU4792" s="175" t="s">
        <v>82</v>
      </c>
      <c r="AV4792" s="14" t="s">
        <v>82</v>
      </c>
      <c r="AW4792" s="14" t="s">
        <v>34</v>
      </c>
      <c r="AX4792" s="14" t="s">
        <v>73</v>
      </c>
      <c r="AY4792" s="175" t="s">
        <v>252</v>
      </c>
    </row>
    <row r="4793" spans="2:51" s="14" customFormat="1" ht="11.25">
      <c r="B4793" s="174"/>
      <c r="D4793" s="160" t="s">
        <v>264</v>
      </c>
      <c r="E4793" s="175" t="s">
        <v>3</v>
      </c>
      <c r="F4793" s="176" t="s">
        <v>5101</v>
      </c>
      <c r="H4793" s="177">
        <v>0.6</v>
      </c>
      <c r="I4793" s="178"/>
      <c r="L4793" s="174"/>
      <c r="M4793" s="179"/>
      <c r="N4793" s="180"/>
      <c r="O4793" s="180"/>
      <c r="P4793" s="180"/>
      <c r="Q4793" s="180"/>
      <c r="R4793" s="180"/>
      <c r="S4793" s="180"/>
      <c r="T4793" s="181"/>
      <c r="AT4793" s="175" t="s">
        <v>264</v>
      </c>
      <c r="AU4793" s="175" t="s">
        <v>82</v>
      </c>
      <c r="AV4793" s="14" t="s">
        <v>82</v>
      </c>
      <c r="AW4793" s="14" t="s">
        <v>34</v>
      </c>
      <c r="AX4793" s="14" t="s">
        <v>73</v>
      </c>
      <c r="AY4793" s="175" t="s">
        <v>252</v>
      </c>
    </row>
    <row r="4794" spans="2:51" s="14" customFormat="1" ht="11.25">
      <c r="B4794" s="174"/>
      <c r="D4794" s="160" t="s">
        <v>264</v>
      </c>
      <c r="E4794" s="175" t="s">
        <v>3</v>
      </c>
      <c r="F4794" s="176" t="s">
        <v>6700</v>
      </c>
      <c r="H4794" s="177">
        <v>0.3</v>
      </c>
      <c r="I4794" s="178"/>
      <c r="L4794" s="174"/>
      <c r="M4794" s="179"/>
      <c r="N4794" s="180"/>
      <c r="O4794" s="180"/>
      <c r="P4794" s="180"/>
      <c r="Q4794" s="180"/>
      <c r="R4794" s="180"/>
      <c r="S4794" s="180"/>
      <c r="T4794" s="181"/>
      <c r="AT4794" s="175" t="s">
        <v>264</v>
      </c>
      <c r="AU4794" s="175" t="s">
        <v>82</v>
      </c>
      <c r="AV4794" s="14" t="s">
        <v>82</v>
      </c>
      <c r="AW4794" s="14" t="s">
        <v>34</v>
      </c>
      <c r="AX4794" s="14" t="s">
        <v>73</v>
      </c>
      <c r="AY4794" s="175" t="s">
        <v>252</v>
      </c>
    </row>
    <row r="4795" spans="2:51" s="14" customFormat="1" ht="11.25">
      <c r="B4795" s="174"/>
      <c r="D4795" s="160" t="s">
        <v>264</v>
      </c>
      <c r="E4795" s="175" t="s">
        <v>3</v>
      </c>
      <c r="F4795" s="176" t="s">
        <v>6735</v>
      </c>
      <c r="H4795" s="177">
        <v>0.9</v>
      </c>
      <c r="I4795" s="178"/>
      <c r="L4795" s="174"/>
      <c r="M4795" s="179"/>
      <c r="N4795" s="180"/>
      <c r="O4795" s="180"/>
      <c r="P4795" s="180"/>
      <c r="Q4795" s="180"/>
      <c r="R4795" s="180"/>
      <c r="S4795" s="180"/>
      <c r="T4795" s="181"/>
      <c r="AT4795" s="175" t="s">
        <v>264</v>
      </c>
      <c r="AU4795" s="175" t="s">
        <v>82</v>
      </c>
      <c r="AV4795" s="14" t="s">
        <v>82</v>
      </c>
      <c r="AW4795" s="14" t="s">
        <v>34</v>
      </c>
      <c r="AX4795" s="14" t="s">
        <v>73</v>
      </c>
      <c r="AY4795" s="175" t="s">
        <v>252</v>
      </c>
    </row>
    <row r="4796" spans="2:51" s="16" customFormat="1" ht="11.25">
      <c r="B4796" s="190"/>
      <c r="D4796" s="160" t="s">
        <v>264</v>
      </c>
      <c r="E4796" s="191" t="s">
        <v>3</v>
      </c>
      <c r="F4796" s="192" t="s">
        <v>354</v>
      </c>
      <c r="H4796" s="193">
        <v>14.2</v>
      </c>
      <c r="I4796" s="194"/>
      <c r="L4796" s="190"/>
      <c r="M4796" s="195"/>
      <c r="N4796" s="196"/>
      <c r="O4796" s="196"/>
      <c r="P4796" s="196"/>
      <c r="Q4796" s="196"/>
      <c r="R4796" s="196"/>
      <c r="S4796" s="196"/>
      <c r="T4796" s="197"/>
      <c r="AT4796" s="191" t="s">
        <v>264</v>
      </c>
      <c r="AU4796" s="191" t="s">
        <v>82</v>
      </c>
      <c r="AV4796" s="16" t="s">
        <v>95</v>
      </c>
      <c r="AW4796" s="16" t="s">
        <v>34</v>
      </c>
      <c r="AX4796" s="16" t="s">
        <v>73</v>
      </c>
      <c r="AY4796" s="191" t="s">
        <v>252</v>
      </c>
    </row>
    <row r="4797" spans="2:51" s="13" customFormat="1" ht="11.25">
      <c r="B4797" s="167"/>
      <c r="D4797" s="160" t="s">
        <v>264</v>
      </c>
      <c r="E4797" s="168" t="s">
        <v>3</v>
      </c>
      <c r="F4797" s="169" t="s">
        <v>8550</v>
      </c>
      <c r="H4797" s="168" t="s">
        <v>3</v>
      </c>
      <c r="I4797" s="170"/>
      <c r="L4797" s="167"/>
      <c r="M4797" s="171"/>
      <c r="N4797" s="172"/>
      <c r="O4797" s="172"/>
      <c r="P4797" s="172"/>
      <c r="Q4797" s="172"/>
      <c r="R4797" s="172"/>
      <c r="S4797" s="172"/>
      <c r="T4797" s="173"/>
      <c r="AT4797" s="168" t="s">
        <v>264</v>
      </c>
      <c r="AU4797" s="168" t="s">
        <v>82</v>
      </c>
      <c r="AV4797" s="13" t="s">
        <v>80</v>
      </c>
      <c r="AW4797" s="13" t="s">
        <v>34</v>
      </c>
      <c r="AX4797" s="13" t="s">
        <v>73</v>
      </c>
      <c r="AY4797" s="168" t="s">
        <v>252</v>
      </c>
    </row>
    <row r="4798" spans="2:51" s="13" customFormat="1" ht="11.25">
      <c r="B4798" s="167"/>
      <c r="D4798" s="160" t="s">
        <v>264</v>
      </c>
      <c r="E4798" s="168" t="s">
        <v>3</v>
      </c>
      <c r="F4798" s="169" t="s">
        <v>1540</v>
      </c>
      <c r="H4798" s="168" t="s">
        <v>3</v>
      </c>
      <c r="I4798" s="170"/>
      <c r="L4798" s="167"/>
      <c r="M4798" s="171"/>
      <c r="N4798" s="172"/>
      <c r="O4798" s="172"/>
      <c r="P4798" s="172"/>
      <c r="Q4798" s="172"/>
      <c r="R4798" s="172"/>
      <c r="S4798" s="172"/>
      <c r="T4798" s="173"/>
      <c r="AT4798" s="168" t="s">
        <v>264</v>
      </c>
      <c r="AU4798" s="168" t="s">
        <v>82</v>
      </c>
      <c r="AV4798" s="13" t="s">
        <v>80</v>
      </c>
      <c r="AW4798" s="13" t="s">
        <v>34</v>
      </c>
      <c r="AX4798" s="13" t="s">
        <v>73</v>
      </c>
      <c r="AY4798" s="168" t="s">
        <v>252</v>
      </c>
    </row>
    <row r="4799" spans="2:51" s="14" customFormat="1" ht="11.25">
      <c r="B4799" s="174"/>
      <c r="D4799" s="160" t="s">
        <v>264</v>
      </c>
      <c r="E4799" s="175" t="s">
        <v>3</v>
      </c>
      <c r="F4799" s="176" t="s">
        <v>95</v>
      </c>
      <c r="H4799" s="177">
        <v>3</v>
      </c>
      <c r="I4799" s="178"/>
      <c r="L4799" s="174"/>
      <c r="M4799" s="179"/>
      <c r="N4799" s="180"/>
      <c r="O4799" s="180"/>
      <c r="P4799" s="180"/>
      <c r="Q4799" s="180"/>
      <c r="R4799" s="180"/>
      <c r="S4799" s="180"/>
      <c r="T4799" s="181"/>
      <c r="AT4799" s="175" t="s">
        <v>264</v>
      </c>
      <c r="AU4799" s="175" t="s">
        <v>82</v>
      </c>
      <c r="AV4799" s="14" t="s">
        <v>82</v>
      </c>
      <c r="AW4799" s="14" t="s">
        <v>34</v>
      </c>
      <c r="AX4799" s="14" t="s">
        <v>73</v>
      </c>
      <c r="AY4799" s="175" t="s">
        <v>252</v>
      </c>
    </row>
    <row r="4800" spans="2:51" s="16" customFormat="1" ht="11.25">
      <c r="B4800" s="190"/>
      <c r="D4800" s="160" t="s">
        <v>264</v>
      </c>
      <c r="E4800" s="191" t="s">
        <v>3</v>
      </c>
      <c r="F4800" s="192" t="s">
        <v>354</v>
      </c>
      <c r="H4800" s="193">
        <v>3</v>
      </c>
      <c r="I4800" s="194"/>
      <c r="L4800" s="190"/>
      <c r="M4800" s="195"/>
      <c r="N4800" s="196"/>
      <c r="O4800" s="196"/>
      <c r="P4800" s="196"/>
      <c r="Q4800" s="196"/>
      <c r="R4800" s="196"/>
      <c r="S4800" s="196"/>
      <c r="T4800" s="197"/>
      <c r="AT4800" s="191" t="s">
        <v>264</v>
      </c>
      <c r="AU4800" s="191" t="s">
        <v>82</v>
      </c>
      <c r="AV4800" s="16" t="s">
        <v>95</v>
      </c>
      <c r="AW4800" s="16" t="s">
        <v>34</v>
      </c>
      <c r="AX4800" s="16" t="s">
        <v>73</v>
      </c>
      <c r="AY4800" s="191" t="s">
        <v>252</v>
      </c>
    </row>
    <row r="4801" spans="1:65" s="13" customFormat="1" ht="11.25">
      <c r="B4801" s="167"/>
      <c r="D4801" s="160" t="s">
        <v>264</v>
      </c>
      <c r="E4801" s="168" t="s">
        <v>3</v>
      </c>
      <c r="F4801" s="169" t="s">
        <v>8551</v>
      </c>
      <c r="H4801" s="168" t="s">
        <v>3</v>
      </c>
      <c r="I4801" s="170"/>
      <c r="L4801" s="167"/>
      <c r="M4801" s="171"/>
      <c r="N4801" s="172"/>
      <c r="O4801" s="172"/>
      <c r="P4801" s="172"/>
      <c r="Q4801" s="172"/>
      <c r="R4801" s="172"/>
      <c r="S4801" s="172"/>
      <c r="T4801" s="173"/>
      <c r="AT4801" s="168" t="s">
        <v>264</v>
      </c>
      <c r="AU4801" s="168" t="s">
        <v>82</v>
      </c>
      <c r="AV4801" s="13" t="s">
        <v>80</v>
      </c>
      <c r="AW4801" s="13" t="s">
        <v>34</v>
      </c>
      <c r="AX4801" s="13" t="s">
        <v>73</v>
      </c>
      <c r="AY4801" s="168" t="s">
        <v>252</v>
      </c>
    </row>
    <row r="4802" spans="1:65" s="13" customFormat="1" ht="11.25">
      <c r="B4802" s="167"/>
      <c r="D4802" s="160" t="s">
        <v>264</v>
      </c>
      <c r="E4802" s="168" t="s">
        <v>3</v>
      </c>
      <c r="F4802" s="169" t="s">
        <v>2568</v>
      </c>
      <c r="H4802" s="168" t="s">
        <v>3</v>
      </c>
      <c r="I4802" s="170"/>
      <c r="L4802" s="167"/>
      <c r="M4802" s="171"/>
      <c r="N4802" s="172"/>
      <c r="O4802" s="172"/>
      <c r="P4802" s="172"/>
      <c r="Q4802" s="172"/>
      <c r="R4802" s="172"/>
      <c r="S4802" s="172"/>
      <c r="T4802" s="173"/>
      <c r="AT4802" s="168" t="s">
        <v>264</v>
      </c>
      <c r="AU4802" s="168" t="s">
        <v>82</v>
      </c>
      <c r="AV4802" s="13" t="s">
        <v>80</v>
      </c>
      <c r="AW4802" s="13" t="s">
        <v>34</v>
      </c>
      <c r="AX4802" s="13" t="s">
        <v>73</v>
      </c>
      <c r="AY4802" s="168" t="s">
        <v>252</v>
      </c>
    </row>
    <row r="4803" spans="1:65" s="14" customFormat="1" ht="11.25">
      <c r="B4803" s="174"/>
      <c r="D4803" s="160" t="s">
        <v>264</v>
      </c>
      <c r="E4803" s="175" t="s">
        <v>3</v>
      </c>
      <c r="F4803" s="176" t="s">
        <v>6729</v>
      </c>
      <c r="H4803" s="177">
        <v>0.4</v>
      </c>
      <c r="I4803" s="178"/>
      <c r="L4803" s="174"/>
      <c r="M4803" s="179"/>
      <c r="N4803" s="180"/>
      <c r="O4803" s="180"/>
      <c r="P4803" s="180"/>
      <c r="Q4803" s="180"/>
      <c r="R4803" s="180"/>
      <c r="S4803" s="180"/>
      <c r="T4803" s="181"/>
      <c r="AT4803" s="175" t="s">
        <v>264</v>
      </c>
      <c r="AU4803" s="175" t="s">
        <v>82</v>
      </c>
      <c r="AV4803" s="14" t="s">
        <v>82</v>
      </c>
      <c r="AW4803" s="14" t="s">
        <v>34</v>
      </c>
      <c r="AX4803" s="14" t="s">
        <v>73</v>
      </c>
      <c r="AY4803" s="175" t="s">
        <v>252</v>
      </c>
    </row>
    <row r="4804" spans="1:65" s="14" customFormat="1" ht="11.25">
      <c r="B4804" s="174"/>
      <c r="D4804" s="160" t="s">
        <v>264</v>
      </c>
      <c r="E4804" s="175" t="s">
        <v>3</v>
      </c>
      <c r="F4804" s="176" t="s">
        <v>6709</v>
      </c>
      <c r="H4804" s="177">
        <v>4.7</v>
      </c>
      <c r="I4804" s="178"/>
      <c r="L4804" s="174"/>
      <c r="M4804" s="179"/>
      <c r="N4804" s="180"/>
      <c r="O4804" s="180"/>
      <c r="P4804" s="180"/>
      <c r="Q4804" s="180"/>
      <c r="R4804" s="180"/>
      <c r="S4804" s="180"/>
      <c r="T4804" s="181"/>
      <c r="AT4804" s="175" t="s">
        <v>264</v>
      </c>
      <c r="AU4804" s="175" t="s">
        <v>82</v>
      </c>
      <c r="AV4804" s="14" t="s">
        <v>82</v>
      </c>
      <c r="AW4804" s="14" t="s">
        <v>34</v>
      </c>
      <c r="AX4804" s="14" t="s">
        <v>73</v>
      </c>
      <c r="AY4804" s="175" t="s">
        <v>252</v>
      </c>
    </row>
    <row r="4805" spans="1:65" s="16" customFormat="1" ht="11.25">
      <c r="B4805" s="190"/>
      <c r="D4805" s="160" t="s">
        <v>264</v>
      </c>
      <c r="E4805" s="191" t="s">
        <v>3</v>
      </c>
      <c r="F4805" s="192" t="s">
        <v>354</v>
      </c>
      <c r="H4805" s="193">
        <v>5.0999999999999996</v>
      </c>
      <c r="I4805" s="194"/>
      <c r="L4805" s="190"/>
      <c r="M4805" s="195"/>
      <c r="N4805" s="196"/>
      <c r="O4805" s="196"/>
      <c r="P4805" s="196"/>
      <c r="Q4805" s="196"/>
      <c r="R4805" s="196"/>
      <c r="S4805" s="196"/>
      <c r="T4805" s="197"/>
      <c r="AT4805" s="191" t="s">
        <v>264</v>
      </c>
      <c r="AU4805" s="191" t="s">
        <v>82</v>
      </c>
      <c r="AV4805" s="16" t="s">
        <v>95</v>
      </c>
      <c r="AW4805" s="16" t="s">
        <v>34</v>
      </c>
      <c r="AX4805" s="16" t="s">
        <v>73</v>
      </c>
      <c r="AY4805" s="191" t="s">
        <v>252</v>
      </c>
    </row>
    <row r="4806" spans="1:65" s="13" customFormat="1" ht="11.25">
      <c r="B4806" s="167"/>
      <c r="D4806" s="160" t="s">
        <v>264</v>
      </c>
      <c r="E4806" s="168" t="s">
        <v>3</v>
      </c>
      <c r="F4806" s="169" t="s">
        <v>8552</v>
      </c>
      <c r="H4806" s="168" t="s">
        <v>3</v>
      </c>
      <c r="I4806" s="170"/>
      <c r="L4806" s="167"/>
      <c r="M4806" s="171"/>
      <c r="N4806" s="172"/>
      <c r="O4806" s="172"/>
      <c r="P4806" s="172"/>
      <c r="Q4806" s="172"/>
      <c r="R4806" s="172"/>
      <c r="S4806" s="172"/>
      <c r="T4806" s="173"/>
      <c r="AT4806" s="168" t="s">
        <v>264</v>
      </c>
      <c r="AU4806" s="168" t="s">
        <v>82</v>
      </c>
      <c r="AV4806" s="13" t="s">
        <v>80</v>
      </c>
      <c r="AW4806" s="13" t="s">
        <v>34</v>
      </c>
      <c r="AX4806" s="13" t="s">
        <v>73</v>
      </c>
      <c r="AY4806" s="168" t="s">
        <v>252</v>
      </c>
    </row>
    <row r="4807" spans="1:65" s="14" customFormat="1" ht="11.25">
      <c r="B4807" s="174"/>
      <c r="D4807" s="160" t="s">
        <v>264</v>
      </c>
      <c r="E4807" s="175" t="s">
        <v>3</v>
      </c>
      <c r="F4807" s="176" t="s">
        <v>6725</v>
      </c>
      <c r="H4807" s="177">
        <v>4.5999999999999996</v>
      </c>
      <c r="I4807" s="178"/>
      <c r="L4807" s="174"/>
      <c r="M4807" s="179"/>
      <c r="N4807" s="180"/>
      <c r="O4807" s="180"/>
      <c r="P4807" s="180"/>
      <c r="Q4807" s="180"/>
      <c r="R4807" s="180"/>
      <c r="S4807" s="180"/>
      <c r="T4807" s="181"/>
      <c r="AT4807" s="175" t="s">
        <v>264</v>
      </c>
      <c r="AU4807" s="175" t="s">
        <v>82</v>
      </c>
      <c r="AV4807" s="14" t="s">
        <v>82</v>
      </c>
      <c r="AW4807" s="14" t="s">
        <v>34</v>
      </c>
      <c r="AX4807" s="14" t="s">
        <v>73</v>
      </c>
      <c r="AY4807" s="175" t="s">
        <v>252</v>
      </c>
    </row>
    <row r="4808" spans="1:65" s="14" customFormat="1" ht="11.25">
      <c r="B4808" s="174"/>
      <c r="D4808" s="160" t="s">
        <v>264</v>
      </c>
      <c r="E4808" s="175" t="s">
        <v>3</v>
      </c>
      <c r="F4808" s="176" t="s">
        <v>6780</v>
      </c>
      <c r="H4808" s="177">
        <v>1.2</v>
      </c>
      <c r="I4808" s="178"/>
      <c r="L4808" s="174"/>
      <c r="M4808" s="179"/>
      <c r="N4808" s="180"/>
      <c r="O4808" s="180"/>
      <c r="P4808" s="180"/>
      <c r="Q4808" s="180"/>
      <c r="R4808" s="180"/>
      <c r="S4808" s="180"/>
      <c r="T4808" s="181"/>
      <c r="AT4808" s="175" t="s">
        <v>264</v>
      </c>
      <c r="AU4808" s="175" t="s">
        <v>82</v>
      </c>
      <c r="AV4808" s="14" t="s">
        <v>82</v>
      </c>
      <c r="AW4808" s="14" t="s">
        <v>34</v>
      </c>
      <c r="AX4808" s="14" t="s">
        <v>73</v>
      </c>
      <c r="AY4808" s="175" t="s">
        <v>252</v>
      </c>
    </row>
    <row r="4809" spans="1:65" s="14" customFormat="1" ht="11.25">
      <c r="B4809" s="174"/>
      <c r="D4809" s="160" t="s">
        <v>264</v>
      </c>
      <c r="E4809" s="175" t="s">
        <v>3</v>
      </c>
      <c r="F4809" s="176" t="s">
        <v>8553</v>
      </c>
      <c r="H4809" s="177">
        <v>8.1999999999999993</v>
      </c>
      <c r="I4809" s="178"/>
      <c r="L4809" s="174"/>
      <c r="M4809" s="179"/>
      <c r="N4809" s="180"/>
      <c r="O4809" s="180"/>
      <c r="P4809" s="180"/>
      <c r="Q4809" s="180"/>
      <c r="R4809" s="180"/>
      <c r="S4809" s="180"/>
      <c r="T4809" s="181"/>
      <c r="AT4809" s="175" t="s">
        <v>264</v>
      </c>
      <c r="AU4809" s="175" t="s">
        <v>82</v>
      </c>
      <c r="AV4809" s="14" t="s">
        <v>82</v>
      </c>
      <c r="AW4809" s="14" t="s">
        <v>34</v>
      </c>
      <c r="AX4809" s="14" t="s">
        <v>73</v>
      </c>
      <c r="AY4809" s="175" t="s">
        <v>252</v>
      </c>
    </row>
    <row r="4810" spans="1:65" s="14" customFormat="1" ht="11.25">
      <c r="B4810" s="174"/>
      <c r="D4810" s="160" t="s">
        <v>264</v>
      </c>
      <c r="E4810" s="175" t="s">
        <v>3</v>
      </c>
      <c r="F4810" s="176" t="s">
        <v>6838</v>
      </c>
      <c r="H4810" s="177">
        <v>2.1</v>
      </c>
      <c r="I4810" s="178"/>
      <c r="L4810" s="174"/>
      <c r="M4810" s="179"/>
      <c r="N4810" s="180"/>
      <c r="O4810" s="180"/>
      <c r="P4810" s="180"/>
      <c r="Q4810" s="180"/>
      <c r="R4810" s="180"/>
      <c r="S4810" s="180"/>
      <c r="T4810" s="181"/>
      <c r="AT4810" s="175" t="s">
        <v>264</v>
      </c>
      <c r="AU4810" s="175" t="s">
        <v>82</v>
      </c>
      <c r="AV4810" s="14" t="s">
        <v>82</v>
      </c>
      <c r="AW4810" s="14" t="s">
        <v>34</v>
      </c>
      <c r="AX4810" s="14" t="s">
        <v>73</v>
      </c>
      <c r="AY4810" s="175" t="s">
        <v>252</v>
      </c>
    </row>
    <row r="4811" spans="1:65" s="16" customFormat="1" ht="11.25">
      <c r="B4811" s="190"/>
      <c r="D4811" s="160" t="s">
        <v>264</v>
      </c>
      <c r="E4811" s="191" t="s">
        <v>3</v>
      </c>
      <c r="F4811" s="192" t="s">
        <v>354</v>
      </c>
      <c r="H4811" s="193">
        <v>16.100000000000001</v>
      </c>
      <c r="I4811" s="194"/>
      <c r="L4811" s="190"/>
      <c r="M4811" s="195"/>
      <c r="N4811" s="196"/>
      <c r="O4811" s="196"/>
      <c r="P4811" s="196"/>
      <c r="Q4811" s="196"/>
      <c r="R4811" s="196"/>
      <c r="S4811" s="196"/>
      <c r="T4811" s="197"/>
      <c r="AT4811" s="191" t="s">
        <v>264</v>
      </c>
      <c r="AU4811" s="191" t="s">
        <v>82</v>
      </c>
      <c r="AV4811" s="16" t="s">
        <v>95</v>
      </c>
      <c r="AW4811" s="16" t="s">
        <v>34</v>
      </c>
      <c r="AX4811" s="16" t="s">
        <v>73</v>
      </c>
      <c r="AY4811" s="191" t="s">
        <v>252</v>
      </c>
    </row>
    <row r="4812" spans="1:65" s="15" customFormat="1" ht="11.25">
      <c r="B4812" s="182"/>
      <c r="D4812" s="160" t="s">
        <v>264</v>
      </c>
      <c r="E4812" s="183" t="s">
        <v>3</v>
      </c>
      <c r="F4812" s="184" t="s">
        <v>269</v>
      </c>
      <c r="H4812" s="185">
        <v>105.4</v>
      </c>
      <c r="I4812" s="186"/>
      <c r="L4812" s="182"/>
      <c r="M4812" s="187"/>
      <c r="N4812" s="188"/>
      <c r="O4812" s="188"/>
      <c r="P4812" s="188"/>
      <c r="Q4812" s="188"/>
      <c r="R4812" s="188"/>
      <c r="S4812" s="188"/>
      <c r="T4812" s="189"/>
      <c r="AT4812" s="183" t="s">
        <v>264</v>
      </c>
      <c r="AU4812" s="183" t="s">
        <v>82</v>
      </c>
      <c r="AV4812" s="15" t="s">
        <v>258</v>
      </c>
      <c r="AW4812" s="15" t="s">
        <v>34</v>
      </c>
      <c r="AX4812" s="15" t="s">
        <v>80</v>
      </c>
      <c r="AY4812" s="183" t="s">
        <v>252</v>
      </c>
    </row>
    <row r="4813" spans="1:65" s="2" customFormat="1" ht="24.2" customHeight="1">
      <c r="A4813" s="34"/>
      <c r="B4813" s="145"/>
      <c r="C4813" s="198" t="s">
        <v>2078</v>
      </c>
      <c r="D4813" s="198" t="s">
        <v>361</v>
      </c>
      <c r="E4813" s="199" t="s">
        <v>8554</v>
      </c>
      <c r="F4813" s="200" t="s">
        <v>8555</v>
      </c>
      <c r="G4813" s="201" t="s">
        <v>331</v>
      </c>
      <c r="H4813" s="202">
        <v>36.630000000000003</v>
      </c>
      <c r="I4813" s="203"/>
      <c r="J4813" s="204">
        <f>ROUND(I4813*H4813,2)</f>
        <v>0</v>
      </c>
      <c r="K4813" s="205"/>
      <c r="L4813" s="206"/>
      <c r="M4813" s="207" t="s">
        <v>3</v>
      </c>
      <c r="N4813" s="208" t="s">
        <v>44</v>
      </c>
      <c r="O4813" s="55"/>
      <c r="P4813" s="156">
        <f>O4813*H4813</f>
        <v>0</v>
      </c>
      <c r="Q4813" s="156">
        <v>0</v>
      </c>
      <c r="R4813" s="156">
        <f>Q4813*H4813</f>
        <v>0</v>
      </c>
      <c r="S4813" s="156">
        <v>0</v>
      </c>
      <c r="T4813" s="157">
        <f>S4813*H4813</f>
        <v>0</v>
      </c>
      <c r="U4813" s="34"/>
      <c r="V4813" s="34"/>
      <c r="W4813" s="34"/>
      <c r="X4813" s="34"/>
      <c r="Y4813" s="34"/>
      <c r="Z4813" s="34"/>
      <c r="AA4813" s="34"/>
      <c r="AB4813" s="34"/>
      <c r="AC4813" s="34"/>
      <c r="AD4813" s="34"/>
      <c r="AE4813" s="34"/>
      <c r="AR4813" s="158" t="s">
        <v>572</v>
      </c>
      <c r="AT4813" s="158" t="s">
        <v>361</v>
      </c>
      <c r="AU4813" s="158" t="s">
        <v>82</v>
      </c>
      <c r="AY4813" s="19" t="s">
        <v>252</v>
      </c>
      <c r="BE4813" s="159">
        <f>IF(N4813="základní",J4813,0)</f>
        <v>0</v>
      </c>
      <c r="BF4813" s="159">
        <f>IF(N4813="snížená",J4813,0)</f>
        <v>0</v>
      </c>
      <c r="BG4813" s="159">
        <f>IF(N4813="zákl. přenesená",J4813,0)</f>
        <v>0</v>
      </c>
      <c r="BH4813" s="159">
        <f>IF(N4813="sníž. přenesená",J4813,0)</f>
        <v>0</v>
      </c>
      <c r="BI4813" s="159">
        <f>IF(N4813="nulová",J4813,0)</f>
        <v>0</v>
      </c>
      <c r="BJ4813" s="19" t="s">
        <v>80</v>
      </c>
      <c r="BK4813" s="159">
        <f>ROUND(I4813*H4813,2)</f>
        <v>0</v>
      </c>
      <c r="BL4813" s="19" t="s">
        <v>406</v>
      </c>
      <c r="BM4813" s="158" t="s">
        <v>8556</v>
      </c>
    </row>
    <row r="4814" spans="1:65" s="2" customFormat="1" ht="19.5">
      <c r="A4814" s="34"/>
      <c r="B4814" s="35"/>
      <c r="C4814" s="34"/>
      <c r="D4814" s="160" t="s">
        <v>260</v>
      </c>
      <c r="E4814" s="34"/>
      <c r="F4814" s="161" t="s">
        <v>8555</v>
      </c>
      <c r="G4814" s="34"/>
      <c r="H4814" s="34"/>
      <c r="I4814" s="162"/>
      <c r="J4814" s="34"/>
      <c r="K4814" s="34"/>
      <c r="L4814" s="35"/>
      <c r="M4814" s="163"/>
      <c r="N4814" s="164"/>
      <c r="O4814" s="55"/>
      <c r="P4814" s="55"/>
      <c r="Q4814" s="55"/>
      <c r="R4814" s="55"/>
      <c r="S4814" s="55"/>
      <c r="T4814" s="56"/>
      <c r="U4814" s="34"/>
      <c r="V4814" s="34"/>
      <c r="W4814" s="34"/>
      <c r="X4814" s="34"/>
      <c r="Y4814" s="34"/>
      <c r="Z4814" s="34"/>
      <c r="AA4814" s="34"/>
      <c r="AB4814" s="34"/>
      <c r="AC4814" s="34"/>
      <c r="AD4814" s="34"/>
      <c r="AE4814" s="34"/>
      <c r="AT4814" s="19" t="s">
        <v>260</v>
      </c>
      <c r="AU4814" s="19" t="s">
        <v>82</v>
      </c>
    </row>
    <row r="4815" spans="1:65" s="14" customFormat="1" ht="11.25">
      <c r="B4815" s="174"/>
      <c r="D4815" s="160" t="s">
        <v>264</v>
      </c>
      <c r="F4815" s="176" t="s">
        <v>8557</v>
      </c>
      <c r="H4815" s="177">
        <v>36.630000000000003</v>
      </c>
      <c r="I4815" s="178"/>
      <c r="L4815" s="174"/>
      <c r="M4815" s="179"/>
      <c r="N4815" s="180"/>
      <c r="O4815" s="180"/>
      <c r="P4815" s="180"/>
      <c r="Q4815" s="180"/>
      <c r="R4815" s="180"/>
      <c r="S4815" s="180"/>
      <c r="T4815" s="181"/>
      <c r="AT4815" s="175" t="s">
        <v>264</v>
      </c>
      <c r="AU4815" s="175" t="s">
        <v>82</v>
      </c>
      <c r="AV4815" s="14" t="s">
        <v>82</v>
      </c>
      <c r="AW4815" s="14" t="s">
        <v>4</v>
      </c>
      <c r="AX4815" s="14" t="s">
        <v>80</v>
      </c>
      <c r="AY4815" s="175" t="s">
        <v>252</v>
      </c>
    </row>
    <row r="4816" spans="1:65" s="2" customFormat="1" ht="24.2" customHeight="1">
      <c r="A4816" s="34"/>
      <c r="B4816" s="145"/>
      <c r="C4816" s="198" t="s">
        <v>2088</v>
      </c>
      <c r="D4816" s="198" t="s">
        <v>361</v>
      </c>
      <c r="E4816" s="199" t="s">
        <v>8558</v>
      </c>
      <c r="F4816" s="200" t="s">
        <v>8559</v>
      </c>
      <c r="G4816" s="201" t="s">
        <v>331</v>
      </c>
      <c r="H4816" s="202">
        <v>37.07</v>
      </c>
      <c r="I4816" s="203"/>
      <c r="J4816" s="204">
        <f>ROUND(I4816*H4816,2)</f>
        <v>0</v>
      </c>
      <c r="K4816" s="205"/>
      <c r="L4816" s="206"/>
      <c r="M4816" s="207" t="s">
        <v>3</v>
      </c>
      <c r="N4816" s="208" t="s">
        <v>44</v>
      </c>
      <c r="O4816" s="55"/>
      <c r="P4816" s="156">
        <f>O4816*H4816</f>
        <v>0</v>
      </c>
      <c r="Q4816" s="156">
        <v>0</v>
      </c>
      <c r="R4816" s="156">
        <f>Q4816*H4816</f>
        <v>0</v>
      </c>
      <c r="S4816" s="156">
        <v>0</v>
      </c>
      <c r="T4816" s="157">
        <f>S4816*H4816</f>
        <v>0</v>
      </c>
      <c r="U4816" s="34"/>
      <c r="V4816" s="34"/>
      <c r="W4816" s="34"/>
      <c r="X4816" s="34"/>
      <c r="Y4816" s="34"/>
      <c r="Z4816" s="34"/>
      <c r="AA4816" s="34"/>
      <c r="AB4816" s="34"/>
      <c r="AC4816" s="34"/>
      <c r="AD4816" s="34"/>
      <c r="AE4816" s="34"/>
      <c r="AR4816" s="158" t="s">
        <v>572</v>
      </c>
      <c r="AT4816" s="158" t="s">
        <v>361</v>
      </c>
      <c r="AU4816" s="158" t="s">
        <v>82</v>
      </c>
      <c r="AY4816" s="19" t="s">
        <v>252</v>
      </c>
      <c r="BE4816" s="159">
        <f>IF(N4816="základní",J4816,0)</f>
        <v>0</v>
      </c>
      <c r="BF4816" s="159">
        <f>IF(N4816="snížená",J4816,0)</f>
        <v>0</v>
      </c>
      <c r="BG4816" s="159">
        <f>IF(N4816="zákl. přenesená",J4816,0)</f>
        <v>0</v>
      </c>
      <c r="BH4816" s="159">
        <f>IF(N4816="sníž. přenesená",J4816,0)</f>
        <v>0</v>
      </c>
      <c r="BI4816" s="159">
        <f>IF(N4816="nulová",J4816,0)</f>
        <v>0</v>
      </c>
      <c r="BJ4816" s="19" t="s">
        <v>80</v>
      </c>
      <c r="BK4816" s="159">
        <f>ROUND(I4816*H4816,2)</f>
        <v>0</v>
      </c>
      <c r="BL4816" s="19" t="s">
        <v>406</v>
      </c>
      <c r="BM4816" s="158" t="s">
        <v>8560</v>
      </c>
    </row>
    <row r="4817" spans="1:65" s="2" customFormat="1" ht="19.5">
      <c r="A4817" s="34"/>
      <c r="B4817" s="35"/>
      <c r="C4817" s="34"/>
      <c r="D4817" s="160" t="s">
        <v>260</v>
      </c>
      <c r="E4817" s="34"/>
      <c r="F4817" s="161" t="s">
        <v>8559</v>
      </c>
      <c r="G4817" s="34"/>
      <c r="H4817" s="34"/>
      <c r="I4817" s="162"/>
      <c r="J4817" s="34"/>
      <c r="K4817" s="34"/>
      <c r="L4817" s="35"/>
      <c r="M4817" s="163"/>
      <c r="N4817" s="164"/>
      <c r="O4817" s="55"/>
      <c r="P4817" s="55"/>
      <c r="Q4817" s="55"/>
      <c r="R4817" s="55"/>
      <c r="S4817" s="55"/>
      <c r="T4817" s="56"/>
      <c r="U4817" s="34"/>
      <c r="V4817" s="34"/>
      <c r="W4817" s="34"/>
      <c r="X4817" s="34"/>
      <c r="Y4817" s="34"/>
      <c r="Z4817" s="34"/>
      <c r="AA4817" s="34"/>
      <c r="AB4817" s="34"/>
      <c r="AC4817" s="34"/>
      <c r="AD4817" s="34"/>
      <c r="AE4817" s="34"/>
      <c r="AT4817" s="19" t="s">
        <v>260</v>
      </c>
      <c r="AU4817" s="19" t="s">
        <v>82</v>
      </c>
    </row>
    <row r="4818" spans="1:65" s="14" customFormat="1" ht="11.25">
      <c r="B4818" s="174"/>
      <c r="D4818" s="160" t="s">
        <v>264</v>
      </c>
      <c r="F4818" s="176" t="s">
        <v>8561</v>
      </c>
      <c r="H4818" s="177">
        <v>37.07</v>
      </c>
      <c r="I4818" s="178"/>
      <c r="L4818" s="174"/>
      <c r="M4818" s="179"/>
      <c r="N4818" s="180"/>
      <c r="O4818" s="180"/>
      <c r="P4818" s="180"/>
      <c r="Q4818" s="180"/>
      <c r="R4818" s="180"/>
      <c r="S4818" s="180"/>
      <c r="T4818" s="181"/>
      <c r="AT4818" s="175" t="s">
        <v>264</v>
      </c>
      <c r="AU4818" s="175" t="s">
        <v>82</v>
      </c>
      <c r="AV4818" s="14" t="s">
        <v>82</v>
      </c>
      <c r="AW4818" s="14" t="s">
        <v>4</v>
      </c>
      <c r="AX4818" s="14" t="s">
        <v>80</v>
      </c>
      <c r="AY4818" s="175" t="s">
        <v>252</v>
      </c>
    </row>
    <row r="4819" spans="1:65" s="2" customFormat="1" ht="24.2" customHeight="1">
      <c r="A4819" s="34"/>
      <c r="B4819" s="145"/>
      <c r="C4819" s="198" t="s">
        <v>2094</v>
      </c>
      <c r="D4819" s="198" t="s">
        <v>361</v>
      </c>
      <c r="E4819" s="199" t="s">
        <v>8562</v>
      </c>
      <c r="F4819" s="200" t="s">
        <v>8563</v>
      </c>
      <c r="G4819" s="201" t="s">
        <v>331</v>
      </c>
      <c r="H4819" s="202">
        <v>15.62</v>
      </c>
      <c r="I4819" s="203"/>
      <c r="J4819" s="204">
        <f>ROUND(I4819*H4819,2)</f>
        <v>0</v>
      </c>
      <c r="K4819" s="205"/>
      <c r="L4819" s="206"/>
      <c r="M4819" s="207" t="s">
        <v>3</v>
      </c>
      <c r="N4819" s="208" t="s">
        <v>44</v>
      </c>
      <c r="O4819" s="55"/>
      <c r="P4819" s="156">
        <f>O4819*H4819</f>
        <v>0</v>
      </c>
      <c r="Q4819" s="156">
        <v>0</v>
      </c>
      <c r="R4819" s="156">
        <f>Q4819*H4819</f>
        <v>0</v>
      </c>
      <c r="S4819" s="156">
        <v>0</v>
      </c>
      <c r="T4819" s="157">
        <f>S4819*H4819</f>
        <v>0</v>
      </c>
      <c r="U4819" s="34"/>
      <c r="V4819" s="34"/>
      <c r="W4819" s="34"/>
      <c r="X4819" s="34"/>
      <c r="Y4819" s="34"/>
      <c r="Z4819" s="34"/>
      <c r="AA4819" s="34"/>
      <c r="AB4819" s="34"/>
      <c r="AC4819" s="34"/>
      <c r="AD4819" s="34"/>
      <c r="AE4819" s="34"/>
      <c r="AR4819" s="158" t="s">
        <v>572</v>
      </c>
      <c r="AT4819" s="158" t="s">
        <v>361</v>
      </c>
      <c r="AU4819" s="158" t="s">
        <v>82</v>
      </c>
      <c r="AY4819" s="19" t="s">
        <v>252</v>
      </c>
      <c r="BE4819" s="159">
        <f>IF(N4819="základní",J4819,0)</f>
        <v>0</v>
      </c>
      <c r="BF4819" s="159">
        <f>IF(N4819="snížená",J4819,0)</f>
        <v>0</v>
      </c>
      <c r="BG4819" s="159">
        <f>IF(N4819="zákl. přenesená",J4819,0)</f>
        <v>0</v>
      </c>
      <c r="BH4819" s="159">
        <f>IF(N4819="sníž. přenesená",J4819,0)</f>
        <v>0</v>
      </c>
      <c r="BI4819" s="159">
        <f>IF(N4819="nulová",J4819,0)</f>
        <v>0</v>
      </c>
      <c r="BJ4819" s="19" t="s">
        <v>80</v>
      </c>
      <c r="BK4819" s="159">
        <f>ROUND(I4819*H4819,2)</f>
        <v>0</v>
      </c>
      <c r="BL4819" s="19" t="s">
        <v>406</v>
      </c>
      <c r="BM4819" s="158" t="s">
        <v>8564</v>
      </c>
    </row>
    <row r="4820" spans="1:65" s="2" customFormat="1" ht="19.5">
      <c r="A4820" s="34"/>
      <c r="B4820" s="35"/>
      <c r="C4820" s="34"/>
      <c r="D4820" s="160" t="s">
        <v>260</v>
      </c>
      <c r="E4820" s="34"/>
      <c r="F4820" s="161" t="s">
        <v>8563</v>
      </c>
      <c r="G4820" s="34"/>
      <c r="H4820" s="34"/>
      <c r="I4820" s="162"/>
      <c r="J4820" s="34"/>
      <c r="K4820" s="34"/>
      <c r="L4820" s="35"/>
      <c r="M4820" s="163"/>
      <c r="N4820" s="164"/>
      <c r="O4820" s="55"/>
      <c r="P4820" s="55"/>
      <c r="Q4820" s="55"/>
      <c r="R4820" s="55"/>
      <c r="S4820" s="55"/>
      <c r="T4820" s="56"/>
      <c r="U4820" s="34"/>
      <c r="V4820" s="34"/>
      <c r="W4820" s="34"/>
      <c r="X4820" s="34"/>
      <c r="Y4820" s="34"/>
      <c r="Z4820" s="34"/>
      <c r="AA4820" s="34"/>
      <c r="AB4820" s="34"/>
      <c r="AC4820" s="34"/>
      <c r="AD4820" s="34"/>
      <c r="AE4820" s="34"/>
      <c r="AT4820" s="19" t="s">
        <v>260</v>
      </c>
      <c r="AU4820" s="19" t="s">
        <v>82</v>
      </c>
    </row>
    <row r="4821" spans="1:65" s="14" customFormat="1" ht="11.25">
      <c r="B4821" s="174"/>
      <c r="D4821" s="160" t="s">
        <v>264</v>
      </c>
      <c r="F4821" s="176" t="s">
        <v>8565</v>
      </c>
      <c r="H4821" s="177">
        <v>15.62</v>
      </c>
      <c r="I4821" s="178"/>
      <c r="L4821" s="174"/>
      <c r="M4821" s="179"/>
      <c r="N4821" s="180"/>
      <c r="O4821" s="180"/>
      <c r="P4821" s="180"/>
      <c r="Q4821" s="180"/>
      <c r="R4821" s="180"/>
      <c r="S4821" s="180"/>
      <c r="T4821" s="181"/>
      <c r="AT4821" s="175" t="s">
        <v>264</v>
      </c>
      <c r="AU4821" s="175" t="s">
        <v>82</v>
      </c>
      <c r="AV4821" s="14" t="s">
        <v>82</v>
      </c>
      <c r="AW4821" s="14" t="s">
        <v>4</v>
      </c>
      <c r="AX4821" s="14" t="s">
        <v>80</v>
      </c>
      <c r="AY4821" s="175" t="s">
        <v>252</v>
      </c>
    </row>
    <row r="4822" spans="1:65" s="2" customFormat="1" ht="24.2" customHeight="1">
      <c r="A4822" s="34"/>
      <c r="B4822" s="145"/>
      <c r="C4822" s="198" t="s">
        <v>2101</v>
      </c>
      <c r="D4822" s="198" t="s">
        <v>361</v>
      </c>
      <c r="E4822" s="199" t="s">
        <v>8566</v>
      </c>
      <c r="F4822" s="200" t="s">
        <v>8567</v>
      </c>
      <c r="G4822" s="201" t="s">
        <v>331</v>
      </c>
      <c r="H4822" s="202">
        <v>15.62</v>
      </c>
      <c r="I4822" s="203"/>
      <c r="J4822" s="204">
        <f>ROUND(I4822*H4822,2)</f>
        <v>0</v>
      </c>
      <c r="K4822" s="205"/>
      <c r="L4822" s="206"/>
      <c r="M4822" s="207" t="s">
        <v>3</v>
      </c>
      <c r="N4822" s="208" t="s">
        <v>44</v>
      </c>
      <c r="O4822" s="55"/>
      <c r="P4822" s="156">
        <f>O4822*H4822</f>
        <v>0</v>
      </c>
      <c r="Q4822" s="156">
        <v>0</v>
      </c>
      <c r="R4822" s="156">
        <f>Q4822*H4822</f>
        <v>0</v>
      </c>
      <c r="S4822" s="156">
        <v>0</v>
      </c>
      <c r="T4822" s="157">
        <f>S4822*H4822</f>
        <v>0</v>
      </c>
      <c r="U4822" s="34"/>
      <c r="V4822" s="34"/>
      <c r="W4822" s="34"/>
      <c r="X4822" s="34"/>
      <c r="Y4822" s="34"/>
      <c r="Z4822" s="34"/>
      <c r="AA4822" s="34"/>
      <c r="AB4822" s="34"/>
      <c r="AC4822" s="34"/>
      <c r="AD4822" s="34"/>
      <c r="AE4822" s="34"/>
      <c r="AR4822" s="158" t="s">
        <v>572</v>
      </c>
      <c r="AT4822" s="158" t="s">
        <v>361</v>
      </c>
      <c r="AU4822" s="158" t="s">
        <v>82</v>
      </c>
      <c r="AY4822" s="19" t="s">
        <v>252</v>
      </c>
      <c r="BE4822" s="159">
        <f>IF(N4822="základní",J4822,0)</f>
        <v>0</v>
      </c>
      <c r="BF4822" s="159">
        <f>IF(N4822="snížená",J4822,0)</f>
        <v>0</v>
      </c>
      <c r="BG4822" s="159">
        <f>IF(N4822="zákl. přenesená",J4822,0)</f>
        <v>0</v>
      </c>
      <c r="BH4822" s="159">
        <f>IF(N4822="sníž. přenesená",J4822,0)</f>
        <v>0</v>
      </c>
      <c r="BI4822" s="159">
        <f>IF(N4822="nulová",J4822,0)</f>
        <v>0</v>
      </c>
      <c r="BJ4822" s="19" t="s">
        <v>80</v>
      </c>
      <c r="BK4822" s="159">
        <f>ROUND(I4822*H4822,2)</f>
        <v>0</v>
      </c>
      <c r="BL4822" s="19" t="s">
        <v>406</v>
      </c>
      <c r="BM4822" s="158" t="s">
        <v>8568</v>
      </c>
    </row>
    <row r="4823" spans="1:65" s="2" customFormat="1" ht="19.5">
      <c r="A4823" s="34"/>
      <c r="B4823" s="35"/>
      <c r="C4823" s="34"/>
      <c r="D4823" s="160" t="s">
        <v>260</v>
      </c>
      <c r="E4823" s="34"/>
      <c r="F4823" s="161" t="s">
        <v>8567</v>
      </c>
      <c r="G4823" s="34"/>
      <c r="H4823" s="34"/>
      <c r="I4823" s="162"/>
      <c r="J4823" s="34"/>
      <c r="K4823" s="34"/>
      <c r="L4823" s="35"/>
      <c r="M4823" s="163"/>
      <c r="N4823" s="164"/>
      <c r="O4823" s="55"/>
      <c r="P4823" s="55"/>
      <c r="Q4823" s="55"/>
      <c r="R4823" s="55"/>
      <c r="S4823" s="55"/>
      <c r="T4823" s="56"/>
      <c r="U4823" s="34"/>
      <c r="V4823" s="34"/>
      <c r="W4823" s="34"/>
      <c r="X4823" s="34"/>
      <c r="Y4823" s="34"/>
      <c r="Z4823" s="34"/>
      <c r="AA4823" s="34"/>
      <c r="AB4823" s="34"/>
      <c r="AC4823" s="34"/>
      <c r="AD4823" s="34"/>
      <c r="AE4823" s="34"/>
      <c r="AT4823" s="19" t="s">
        <v>260</v>
      </c>
      <c r="AU4823" s="19" t="s">
        <v>82</v>
      </c>
    </row>
    <row r="4824" spans="1:65" s="14" customFormat="1" ht="11.25">
      <c r="B4824" s="174"/>
      <c r="D4824" s="160" t="s">
        <v>264</v>
      </c>
      <c r="F4824" s="176" t="s">
        <v>8565</v>
      </c>
      <c r="H4824" s="177">
        <v>15.62</v>
      </c>
      <c r="I4824" s="178"/>
      <c r="L4824" s="174"/>
      <c r="M4824" s="179"/>
      <c r="N4824" s="180"/>
      <c r="O4824" s="180"/>
      <c r="P4824" s="180"/>
      <c r="Q4824" s="180"/>
      <c r="R4824" s="180"/>
      <c r="S4824" s="180"/>
      <c r="T4824" s="181"/>
      <c r="AT4824" s="175" t="s">
        <v>264</v>
      </c>
      <c r="AU4824" s="175" t="s">
        <v>82</v>
      </c>
      <c r="AV4824" s="14" t="s">
        <v>82</v>
      </c>
      <c r="AW4824" s="14" t="s">
        <v>4</v>
      </c>
      <c r="AX4824" s="14" t="s">
        <v>80</v>
      </c>
      <c r="AY4824" s="175" t="s">
        <v>252</v>
      </c>
    </row>
    <row r="4825" spans="1:65" s="2" customFormat="1" ht="24.2" customHeight="1">
      <c r="A4825" s="34"/>
      <c r="B4825" s="145"/>
      <c r="C4825" s="198" t="s">
        <v>2111</v>
      </c>
      <c r="D4825" s="198" t="s">
        <v>361</v>
      </c>
      <c r="E4825" s="199" t="s">
        <v>8569</v>
      </c>
      <c r="F4825" s="200" t="s">
        <v>8570</v>
      </c>
      <c r="G4825" s="201" t="s">
        <v>331</v>
      </c>
      <c r="H4825" s="202">
        <v>6</v>
      </c>
      <c r="I4825" s="203"/>
      <c r="J4825" s="204">
        <f>ROUND(I4825*H4825,2)</f>
        <v>0</v>
      </c>
      <c r="K4825" s="205"/>
      <c r="L4825" s="206"/>
      <c r="M4825" s="207" t="s">
        <v>3</v>
      </c>
      <c r="N4825" s="208" t="s">
        <v>44</v>
      </c>
      <c r="O4825" s="55"/>
      <c r="P4825" s="156">
        <f>O4825*H4825</f>
        <v>0</v>
      </c>
      <c r="Q4825" s="156">
        <v>0</v>
      </c>
      <c r="R4825" s="156">
        <f>Q4825*H4825</f>
        <v>0</v>
      </c>
      <c r="S4825" s="156">
        <v>0</v>
      </c>
      <c r="T4825" s="157">
        <f>S4825*H4825</f>
        <v>0</v>
      </c>
      <c r="U4825" s="34"/>
      <c r="V4825" s="34"/>
      <c r="W4825" s="34"/>
      <c r="X4825" s="34"/>
      <c r="Y4825" s="34"/>
      <c r="Z4825" s="34"/>
      <c r="AA4825" s="34"/>
      <c r="AB4825" s="34"/>
      <c r="AC4825" s="34"/>
      <c r="AD4825" s="34"/>
      <c r="AE4825" s="34"/>
      <c r="AR4825" s="158" t="s">
        <v>572</v>
      </c>
      <c r="AT4825" s="158" t="s">
        <v>361</v>
      </c>
      <c r="AU4825" s="158" t="s">
        <v>82</v>
      </c>
      <c r="AY4825" s="19" t="s">
        <v>252</v>
      </c>
      <c r="BE4825" s="159">
        <f>IF(N4825="základní",J4825,0)</f>
        <v>0</v>
      </c>
      <c r="BF4825" s="159">
        <f>IF(N4825="snížená",J4825,0)</f>
        <v>0</v>
      </c>
      <c r="BG4825" s="159">
        <f>IF(N4825="zákl. přenesená",J4825,0)</f>
        <v>0</v>
      </c>
      <c r="BH4825" s="159">
        <f>IF(N4825="sníž. přenesená",J4825,0)</f>
        <v>0</v>
      </c>
      <c r="BI4825" s="159">
        <f>IF(N4825="nulová",J4825,0)</f>
        <v>0</v>
      </c>
      <c r="BJ4825" s="19" t="s">
        <v>80</v>
      </c>
      <c r="BK4825" s="159">
        <f>ROUND(I4825*H4825,2)</f>
        <v>0</v>
      </c>
      <c r="BL4825" s="19" t="s">
        <v>406</v>
      </c>
      <c r="BM4825" s="158" t="s">
        <v>8571</v>
      </c>
    </row>
    <row r="4826" spans="1:65" s="2" customFormat="1" ht="11.25">
      <c r="A4826" s="34"/>
      <c r="B4826" s="35"/>
      <c r="C4826" s="34"/>
      <c r="D4826" s="160" t="s">
        <v>260</v>
      </c>
      <c r="E4826" s="34"/>
      <c r="F4826" s="161" t="s">
        <v>8572</v>
      </c>
      <c r="G4826" s="34"/>
      <c r="H4826" s="34"/>
      <c r="I4826" s="162"/>
      <c r="J4826" s="34"/>
      <c r="K4826" s="34"/>
      <c r="L4826" s="35"/>
      <c r="M4826" s="163"/>
      <c r="N4826" s="164"/>
      <c r="O4826" s="55"/>
      <c r="P4826" s="55"/>
      <c r="Q4826" s="55"/>
      <c r="R4826" s="55"/>
      <c r="S4826" s="55"/>
      <c r="T4826" s="56"/>
      <c r="U4826" s="34"/>
      <c r="V4826" s="34"/>
      <c r="W4826" s="34"/>
      <c r="X4826" s="34"/>
      <c r="Y4826" s="34"/>
      <c r="Z4826" s="34"/>
      <c r="AA4826" s="34"/>
      <c r="AB4826" s="34"/>
      <c r="AC4826" s="34"/>
      <c r="AD4826" s="34"/>
      <c r="AE4826" s="34"/>
      <c r="AT4826" s="19" t="s">
        <v>260</v>
      </c>
      <c r="AU4826" s="19" t="s">
        <v>82</v>
      </c>
    </row>
    <row r="4827" spans="1:65" s="2" customFormat="1" ht="24.2" customHeight="1">
      <c r="A4827" s="34"/>
      <c r="B4827" s="145"/>
      <c r="C4827" s="198" t="s">
        <v>2120</v>
      </c>
      <c r="D4827" s="198" t="s">
        <v>361</v>
      </c>
      <c r="E4827" s="199" t="s">
        <v>8573</v>
      </c>
      <c r="F4827" s="200" t="s">
        <v>8574</v>
      </c>
      <c r="G4827" s="201" t="s">
        <v>331</v>
      </c>
      <c r="H4827" s="202">
        <v>18</v>
      </c>
      <c r="I4827" s="203"/>
      <c r="J4827" s="204">
        <f>ROUND(I4827*H4827,2)</f>
        <v>0</v>
      </c>
      <c r="K4827" s="205"/>
      <c r="L4827" s="206"/>
      <c r="M4827" s="207" t="s">
        <v>3</v>
      </c>
      <c r="N4827" s="208" t="s">
        <v>44</v>
      </c>
      <c r="O4827" s="55"/>
      <c r="P4827" s="156">
        <f>O4827*H4827</f>
        <v>0</v>
      </c>
      <c r="Q4827" s="156">
        <v>0</v>
      </c>
      <c r="R4827" s="156">
        <f>Q4827*H4827</f>
        <v>0</v>
      </c>
      <c r="S4827" s="156">
        <v>0</v>
      </c>
      <c r="T4827" s="157">
        <f>S4827*H4827</f>
        <v>0</v>
      </c>
      <c r="U4827" s="34"/>
      <c r="V4827" s="34"/>
      <c r="W4827" s="34"/>
      <c r="X4827" s="34"/>
      <c r="Y4827" s="34"/>
      <c r="Z4827" s="34"/>
      <c r="AA4827" s="34"/>
      <c r="AB4827" s="34"/>
      <c r="AC4827" s="34"/>
      <c r="AD4827" s="34"/>
      <c r="AE4827" s="34"/>
      <c r="AR4827" s="158" t="s">
        <v>572</v>
      </c>
      <c r="AT4827" s="158" t="s">
        <v>361</v>
      </c>
      <c r="AU4827" s="158" t="s">
        <v>82</v>
      </c>
      <c r="AY4827" s="19" t="s">
        <v>252</v>
      </c>
      <c r="BE4827" s="159">
        <f>IF(N4827="základní",J4827,0)</f>
        <v>0</v>
      </c>
      <c r="BF4827" s="159">
        <f>IF(N4827="snížená",J4827,0)</f>
        <v>0</v>
      </c>
      <c r="BG4827" s="159">
        <f>IF(N4827="zákl. přenesená",J4827,0)</f>
        <v>0</v>
      </c>
      <c r="BH4827" s="159">
        <f>IF(N4827="sníž. přenesená",J4827,0)</f>
        <v>0</v>
      </c>
      <c r="BI4827" s="159">
        <f>IF(N4827="nulová",J4827,0)</f>
        <v>0</v>
      </c>
      <c r="BJ4827" s="19" t="s">
        <v>80</v>
      </c>
      <c r="BK4827" s="159">
        <f>ROUND(I4827*H4827,2)</f>
        <v>0</v>
      </c>
      <c r="BL4827" s="19" t="s">
        <v>406</v>
      </c>
      <c r="BM4827" s="158" t="s">
        <v>8575</v>
      </c>
    </row>
    <row r="4828" spans="1:65" s="2" customFormat="1" ht="11.25">
      <c r="A4828" s="34"/>
      <c r="B4828" s="35"/>
      <c r="C4828" s="34"/>
      <c r="D4828" s="160" t="s">
        <v>260</v>
      </c>
      <c r="E4828" s="34"/>
      <c r="F4828" s="161" t="s">
        <v>8574</v>
      </c>
      <c r="G4828" s="34"/>
      <c r="H4828" s="34"/>
      <c r="I4828" s="162"/>
      <c r="J4828" s="34"/>
      <c r="K4828" s="34"/>
      <c r="L4828" s="35"/>
      <c r="M4828" s="163"/>
      <c r="N4828" s="164"/>
      <c r="O4828" s="55"/>
      <c r="P4828" s="55"/>
      <c r="Q4828" s="55"/>
      <c r="R4828" s="55"/>
      <c r="S4828" s="55"/>
      <c r="T4828" s="56"/>
      <c r="U4828" s="34"/>
      <c r="V4828" s="34"/>
      <c r="W4828" s="34"/>
      <c r="X4828" s="34"/>
      <c r="Y4828" s="34"/>
      <c r="Z4828" s="34"/>
      <c r="AA4828" s="34"/>
      <c r="AB4828" s="34"/>
      <c r="AC4828" s="34"/>
      <c r="AD4828" s="34"/>
      <c r="AE4828" s="34"/>
      <c r="AT4828" s="19" t="s">
        <v>260</v>
      </c>
      <c r="AU4828" s="19" t="s">
        <v>82</v>
      </c>
    </row>
    <row r="4829" spans="1:65" s="2" customFormat="1" ht="16.5" customHeight="1">
      <c r="A4829" s="34"/>
      <c r="B4829" s="145"/>
      <c r="C4829" s="146" t="s">
        <v>2127</v>
      </c>
      <c r="D4829" s="146" t="s">
        <v>254</v>
      </c>
      <c r="E4829" s="147" t="s">
        <v>8576</v>
      </c>
      <c r="F4829" s="148" t="s">
        <v>8577</v>
      </c>
      <c r="G4829" s="149" t="s">
        <v>331</v>
      </c>
      <c r="H4829" s="150">
        <v>337.32</v>
      </c>
      <c r="I4829" s="151"/>
      <c r="J4829" s="152">
        <f>ROUND(I4829*H4829,2)</f>
        <v>0</v>
      </c>
      <c r="K4829" s="153"/>
      <c r="L4829" s="35"/>
      <c r="M4829" s="154" t="s">
        <v>3</v>
      </c>
      <c r="N4829" s="155" t="s">
        <v>44</v>
      </c>
      <c r="O4829" s="55"/>
      <c r="P4829" s="156">
        <f>O4829*H4829</f>
        <v>0</v>
      </c>
      <c r="Q4829" s="156">
        <v>0</v>
      </c>
      <c r="R4829" s="156">
        <f>Q4829*H4829</f>
        <v>0</v>
      </c>
      <c r="S4829" s="156">
        <v>0</v>
      </c>
      <c r="T4829" s="157">
        <f>S4829*H4829</f>
        <v>0</v>
      </c>
      <c r="U4829" s="34"/>
      <c r="V4829" s="34"/>
      <c r="W4829" s="34"/>
      <c r="X4829" s="34"/>
      <c r="Y4829" s="34"/>
      <c r="Z4829" s="34"/>
      <c r="AA4829" s="34"/>
      <c r="AB4829" s="34"/>
      <c r="AC4829" s="34"/>
      <c r="AD4829" s="34"/>
      <c r="AE4829" s="34"/>
      <c r="AR4829" s="158" t="s">
        <v>406</v>
      </c>
      <c r="AT4829" s="158" t="s">
        <v>254</v>
      </c>
      <c r="AU4829" s="158" t="s">
        <v>82</v>
      </c>
      <c r="AY4829" s="19" t="s">
        <v>252</v>
      </c>
      <c r="BE4829" s="159">
        <f>IF(N4829="základní",J4829,0)</f>
        <v>0</v>
      </c>
      <c r="BF4829" s="159">
        <f>IF(N4829="snížená",J4829,0)</f>
        <v>0</v>
      </c>
      <c r="BG4829" s="159">
        <f>IF(N4829="zákl. přenesená",J4829,0)</f>
        <v>0</v>
      </c>
      <c r="BH4829" s="159">
        <f>IF(N4829="sníž. přenesená",J4829,0)</f>
        <v>0</v>
      </c>
      <c r="BI4829" s="159">
        <f>IF(N4829="nulová",J4829,0)</f>
        <v>0</v>
      </c>
      <c r="BJ4829" s="19" t="s">
        <v>80</v>
      </c>
      <c r="BK4829" s="159">
        <f>ROUND(I4829*H4829,2)</f>
        <v>0</v>
      </c>
      <c r="BL4829" s="19" t="s">
        <v>406</v>
      </c>
      <c r="BM4829" s="158" t="s">
        <v>8578</v>
      </c>
    </row>
    <row r="4830" spans="1:65" s="2" customFormat="1" ht="11.25">
      <c r="A4830" s="34"/>
      <c r="B4830" s="35"/>
      <c r="C4830" s="34"/>
      <c r="D4830" s="160" t="s">
        <v>260</v>
      </c>
      <c r="E4830" s="34"/>
      <c r="F4830" s="161" t="s">
        <v>8579</v>
      </c>
      <c r="G4830" s="34"/>
      <c r="H4830" s="34"/>
      <c r="I4830" s="162"/>
      <c r="J4830" s="34"/>
      <c r="K4830" s="34"/>
      <c r="L4830" s="35"/>
      <c r="M4830" s="163"/>
      <c r="N4830" s="164"/>
      <c r="O4830" s="55"/>
      <c r="P4830" s="55"/>
      <c r="Q4830" s="55"/>
      <c r="R4830" s="55"/>
      <c r="S4830" s="55"/>
      <c r="T4830" s="56"/>
      <c r="U4830" s="34"/>
      <c r="V4830" s="34"/>
      <c r="W4830" s="34"/>
      <c r="X4830" s="34"/>
      <c r="Y4830" s="34"/>
      <c r="Z4830" s="34"/>
      <c r="AA4830" s="34"/>
      <c r="AB4830" s="34"/>
      <c r="AC4830" s="34"/>
      <c r="AD4830" s="34"/>
      <c r="AE4830" s="34"/>
      <c r="AT4830" s="19" t="s">
        <v>260</v>
      </c>
      <c r="AU4830" s="19" t="s">
        <v>82</v>
      </c>
    </row>
    <row r="4831" spans="1:65" s="2" customFormat="1" ht="11.25">
      <c r="A4831" s="34"/>
      <c r="B4831" s="35"/>
      <c r="C4831" s="34"/>
      <c r="D4831" s="165" t="s">
        <v>262</v>
      </c>
      <c r="E4831" s="34"/>
      <c r="F4831" s="166" t="s">
        <v>8580</v>
      </c>
      <c r="G4831" s="34"/>
      <c r="H4831" s="34"/>
      <c r="I4831" s="162"/>
      <c r="J4831" s="34"/>
      <c r="K4831" s="34"/>
      <c r="L4831" s="35"/>
      <c r="M4831" s="163"/>
      <c r="N4831" s="164"/>
      <c r="O4831" s="55"/>
      <c r="P4831" s="55"/>
      <c r="Q4831" s="55"/>
      <c r="R4831" s="55"/>
      <c r="S4831" s="55"/>
      <c r="T4831" s="56"/>
      <c r="U4831" s="34"/>
      <c r="V4831" s="34"/>
      <c r="W4831" s="34"/>
      <c r="X4831" s="34"/>
      <c r="Y4831" s="34"/>
      <c r="Z4831" s="34"/>
      <c r="AA4831" s="34"/>
      <c r="AB4831" s="34"/>
      <c r="AC4831" s="34"/>
      <c r="AD4831" s="34"/>
      <c r="AE4831" s="34"/>
      <c r="AT4831" s="19" t="s">
        <v>262</v>
      </c>
      <c r="AU4831" s="19" t="s">
        <v>82</v>
      </c>
    </row>
    <row r="4832" spans="1:65" s="14" customFormat="1" ht="11.25">
      <c r="B4832" s="174"/>
      <c r="D4832" s="160" t="s">
        <v>264</v>
      </c>
      <c r="E4832" s="175" t="s">
        <v>3</v>
      </c>
      <c r="F4832" s="176" t="s">
        <v>8581</v>
      </c>
      <c r="H4832" s="177">
        <v>337.32</v>
      </c>
      <c r="I4832" s="178"/>
      <c r="L4832" s="174"/>
      <c r="M4832" s="179"/>
      <c r="N4832" s="180"/>
      <c r="O4832" s="180"/>
      <c r="P4832" s="180"/>
      <c r="Q4832" s="180"/>
      <c r="R4832" s="180"/>
      <c r="S4832" s="180"/>
      <c r="T4832" s="181"/>
      <c r="AT4832" s="175" t="s">
        <v>264</v>
      </c>
      <c r="AU4832" s="175" t="s">
        <v>82</v>
      </c>
      <c r="AV4832" s="14" t="s">
        <v>82</v>
      </c>
      <c r="AW4832" s="14" t="s">
        <v>34</v>
      </c>
      <c r="AX4832" s="14" t="s">
        <v>80</v>
      </c>
      <c r="AY4832" s="175" t="s">
        <v>252</v>
      </c>
    </row>
    <row r="4833" spans="1:65" s="2" customFormat="1" ht="16.5" customHeight="1">
      <c r="A4833" s="34"/>
      <c r="B4833" s="145"/>
      <c r="C4833" s="198" t="s">
        <v>2135</v>
      </c>
      <c r="D4833" s="198" t="s">
        <v>361</v>
      </c>
      <c r="E4833" s="199" t="s">
        <v>8582</v>
      </c>
      <c r="F4833" s="200" t="s">
        <v>8583</v>
      </c>
      <c r="G4833" s="201" t="s">
        <v>4360</v>
      </c>
      <c r="H4833" s="202">
        <v>38</v>
      </c>
      <c r="I4833" s="203"/>
      <c r="J4833" s="204">
        <f>ROUND(I4833*H4833,2)</f>
        <v>0</v>
      </c>
      <c r="K4833" s="205"/>
      <c r="L4833" s="206"/>
      <c r="M4833" s="207" t="s">
        <v>3</v>
      </c>
      <c r="N4833" s="208" t="s">
        <v>44</v>
      </c>
      <c r="O4833" s="55"/>
      <c r="P4833" s="156">
        <f>O4833*H4833</f>
        <v>0</v>
      </c>
      <c r="Q4833" s="156">
        <v>0</v>
      </c>
      <c r="R4833" s="156">
        <f>Q4833*H4833</f>
        <v>0</v>
      </c>
      <c r="S4833" s="156">
        <v>0</v>
      </c>
      <c r="T4833" s="157">
        <f>S4833*H4833</f>
        <v>0</v>
      </c>
      <c r="U4833" s="34"/>
      <c r="V4833" s="34"/>
      <c r="W4833" s="34"/>
      <c r="X4833" s="34"/>
      <c r="Y4833" s="34"/>
      <c r="Z4833" s="34"/>
      <c r="AA4833" s="34"/>
      <c r="AB4833" s="34"/>
      <c r="AC4833" s="34"/>
      <c r="AD4833" s="34"/>
      <c r="AE4833" s="34"/>
      <c r="AR4833" s="158" t="s">
        <v>572</v>
      </c>
      <c r="AT4833" s="158" t="s">
        <v>361</v>
      </c>
      <c r="AU4833" s="158" t="s">
        <v>82</v>
      </c>
      <c r="AY4833" s="19" t="s">
        <v>252</v>
      </c>
      <c r="BE4833" s="159">
        <f>IF(N4833="základní",J4833,0)</f>
        <v>0</v>
      </c>
      <c r="BF4833" s="159">
        <f>IF(N4833="snížená",J4833,0)</f>
        <v>0</v>
      </c>
      <c r="BG4833" s="159">
        <f>IF(N4833="zákl. přenesená",J4833,0)</f>
        <v>0</v>
      </c>
      <c r="BH4833" s="159">
        <f>IF(N4833="sníž. přenesená",J4833,0)</f>
        <v>0</v>
      </c>
      <c r="BI4833" s="159">
        <f>IF(N4833="nulová",J4833,0)</f>
        <v>0</v>
      </c>
      <c r="BJ4833" s="19" t="s">
        <v>80</v>
      </c>
      <c r="BK4833" s="159">
        <f>ROUND(I4833*H4833,2)</f>
        <v>0</v>
      </c>
      <c r="BL4833" s="19" t="s">
        <v>406</v>
      </c>
      <c r="BM4833" s="158" t="s">
        <v>8584</v>
      </c>
    </row>
    <row r="4834" spans="1:65" s="2" customFormat="1" ht="11.25">
      <c r="A4834" s="34"/>
      <c r="B4834" s="35"/>
      <c r="C4834" s="34"/>
      <c r="D4834" s="160" t="s">
        <v>260</v>
      </c>
      <c r="E4834" s="34"/>
      <c r="F4834" s="161" t="s">
        <v>8583</v>
      </c>
      <c r="G4834" s="34"/>
      <c r="H4834" s="34"/>
      <c r="I4834" s="162"/>
      <c r="J4834" s="34"/>
      <c r="K4834" s="34"/>
      <c r="L4834" s="35"/>
      <c r="M4834" s="163"/>
      <c r="N4834" s="164"/>
      <c r="O4834" s="55"/>
      <c r="P4834" s="55"/>
      <c r="Q4834" s="55"/>
      <c r="R4834" s="55"/>
      <c r="S4834" s="55"/>
      <c r="T4834" s="56"/>
      <c r="U4834" s="34"/>
      <c r="V4834" s="34"/>
      <c r="W4834" s="34"/>
      <c r="X4834" s="34"/>
      <c r="Y4834" s="34"/>
      <c r="Z4834" s="34"/>
      <c r="AA4834" s="34"/>
      <c r="AB4834" s="34"/>
      <c r="AC4834" s="34"/>
      <c r="AD4834" s="34"/>
      <c r="AE4834" s="34"/>
      <c r="AT4834" s="19" t="s">
        <v>260</v>
      </c>
      <c r="AU4834" s="19" t="s">
        <v>82</v>
      </c>
    </row>
    <row r="4835" spans="1:65" s="2" customFormat="1" ht="16.5" customHeight="1">
      <c r="A4835" s="34"/>
      <c r="B4835" s="145"/>
      <c r="C4835" s="146" t="s">
        <v>2141</v>
      </c>
      <c r="D4835" s="146" t="s">
        <v>254</v>
      </c>
      <c r="E4835" s="147" t="s">
        <v>8585</v>
      </c>
      <c r="F4835" s="148" t="s">
        <v>8586</v>
      </c>
      <c r="G4835" s="149" t="s">
        <v>743</v>
      </c>
      <c r="H4835" s="150">
        <v>1051</v>
      </c>
      <c r="I4835" s="151"/>
      <c r="J4835" s="152">
        <f>ROUND(I4835*H4835,2)</f>
        <v>0</v>
      </c>
      <c r="K4835" s="153"/>
      <c r="L4835" s="35"/>
      <c r="M4835" s="154" t="s">
        <v>3</v>
      </c>
      <c r="N4835" s="155" t="s">
        <v>44</v>
      </c>
      <c r="O4835" s="55"/>
      <c r="P4835" s="156">
        <f>O4835*H4835</f>
        <v>0</v>
      </c>
      <c r="Q4835" s="156">
        <v>0</v>
      </c>
      <c r="R4835" s="156">
        <f>Q4835*H4835</f>
        <v>0</v>
      </c>
      <c r="S4835" s="156">
        <v>0</v>
      </c>
      <c r="T4835" s="157">
        <f>S4835*H4835</f>
        <v>0</v>
      </c>
      <c r="U4835" s="34"/>
      <c r="V4835" s="34"/>
      <c r="W4835" s="34"/>
      <c r="X4835" s="34"/>
      <c r="Y4835" s="34"/>
      <c r="Z4835" s="34"/>
      <c r="AA4835" s="34"/>
      <c r="AB4835" s="34"/>
      <c r="AC4835" s="34"/>
      <c r="AD4835" s="34"/>
      <c r="AE4835" s="34"/>
      <c r="AR4835" s="158" t="s">
        <v>406</v>
      </c>
      <c r="AT4835" s="158" t="s">
        <v>254</v>
      </c>
      <c r="AU4835" s="158" t="s">
        <v>82</v>
      </c>
      <c r="AY4835" s="19" t="s">
        <v>252</v>
      </c>
      <c r="BE4835" s="159">
        <f>IF(N4835="základní",J4835,0)</f>
        <v>0</v>
      </c>
      <c r="BF4835" s="159">
        <f>IF(N4835="snížená",J4835,0)</f>
        <v>0</v>
      </c>
      <c r="BG4835" s="159">
        <f>IF(N4835="zákl. přenesená",J4835,0)</f>
        <v>0</v>
      </c>
      <c r="BH4835" s="159">
        <f>IF(N4835="sníž. přenesená",J4835,0)</f>
        <v>0</v>
      </c>
      <c r="BI4835" s="159">
        <f>IF(N4835="nulová",J4835,0)</f>
        <v>0</v>
      </c>
      <c r="BJ4835" s="19" t="s">
        <v>80</v>
      </c>
      <c r="BK4835" s="159">
        <f>ROUND(I4835*H4835,2)</f>
        <v>0</v>
      </c>
      <c r="BL4835" s="19" t="s">
        <v>406</v>
      </c>
      <c r="BM4835" s="158" t="s">
        <v>8587</v>
      </c>
    </row>
    <row r="4836" spans="1:65" s="2" customFormat="1" ht="11.25">
      <c r="A4836" s="34"/>
      <c r="B4836" s="35"/>
      <c r="C4836" s="34"/>
      <c r="D4836" s="160" t="s">
        <v>260</v>
      </c>
      <c r="E4836" s="34"/>
      <c r="F4836" s="161" t="s">
        <v>8588</v>
      </c>
      <c r="G4836" s="34"/>
      <c r="H4836" s="34"/>
      <c r="I4836" s="162"/>
      <c r="J4836" s="34"/>
      <c r="K4836" s="34"/>
      <c r="L4836" s="35"/>
      <c r="M4836" s="163"/>
      <c r="N4836" s="164"/>
      <c r="O4836" s="55"/>
      <c r="P4836" s="55"/>
      <c r="Q4836" s="55"/>
      <c r="R4836" s="55"/>
      <c r="S4836" s="55"/>
      <c r="T4836" s="56"/>
      <c r="U4836" s="34"/>
      <c r="V4836" s="34"/>
      <c r="W4836" s="34"/>
      <c r="X4836" s="34"/>
      <c r="Y4836" s="34"/>
      <c r="Z4836" s="34"/>
      <c r="AA4836" s="34"/>
      <c r="AB4836" s="34"/>
      <c r="AC4836" s="34"/>
      <c r="AD4836" s="34"/>
      <c r="AE4836" s="34"/>
      <c r="AT4836" s="19" t="s">
        <v>260</v>
      </c>
      <c r="AU4836" s="19" t="s">
        <v>82</v>
      </c>
    </row>
    <row r="4837" spans="1:65" s="2" customFormat="1" ht="11.25">
      <c r="A4837" s="34"/>
      <c r="B4837" s="35"/>
      <c r="C4837" s="34"/>
      <c r="D4837" s="165" t="s">
        <v>262</v>
      </c>
      <c r="E4837" s="34"/>
      <c r="F4837" s="166" t="s">
        <v>8589</v>
      </c>
      <c r="G4837" s="34"/>
      <c r="H4837" s="34"/>
      <c r="I4837" s="162"/>
      <c r="J4837" s="34"/>
      <c r="K4837" s="34"/>
      <c r="L4837" s="35"/>
      <c r="M4837" s="163"/>
      <c r="N4837" s="164"/>
      <c r="O4837" s="55"/>
      <c r="P4837" s="55"/>
      <c r="Q4837" s="55"/>
      <c r="R4837" s="55"/>
      <c r="S4837" s="55"/>
      <c r="T4837" s="56"/>
      <c r="U4837" s="34"/>
      <c r="V4837" s="34"/>
      <c r="W4837" s="34"/>
      <c r="X4837" s="34"/>
      <c r="Y4837" s="34"/>
      <c r="Z4837" s="34"/>
      <c r="AA4837" s="34"/>
      <c r="AB4837" s="34"/>
      <c r="AC4837" s="34"/>
      <c r="AD4837" s="34"/>
      <c r="AE4837" s="34"/>
      <c r="AT4837" s="19" t="s">
        <v>262</v>
      </c>
      <c r="AU4837" s="19" t="s">
        <v>82</v>
      </c>
    </row>
    <row r="4838" spans="1:65" s="13" customFormat="1" ht="11.25">
      <c r="B4838" s="167"/>
      <c r="D4838" s="160" t="s">
        <v>264</v>
      </c>
      <c r="E4838" s="168" t="s">
        <v>3</v>
      </c>
      <c r="F4838" s="169" t="s">
        <v>8590</v>
      </c>
      <c r="H4838" s="168" t="s">
        <v>3</v>
      </c>
      <c r="I4838" s="170"/>
      <c r="L4838" s="167"/>
      <c r="M4838" s="171"/>
      <c r="N4838" s="172"/>
      <c r="O4838" s="172"/>
      <c r="P4838" s="172"/>
      <c r="Q4838" s="172"/>
      <c r="R4838" s="172"/>
      <c r="S4838" s="172"/>
      <c r="T4838" s="173"/>
      <c r="AT4838" s="168" t="s">
        <v>264</v>
      </c>
      <c r="AU4838" s="168" t="s">
        <v>82</v>
      </c>
      <c r="AV4838" s="13" t="s">
        <v>80</v>
      </c>
      <c r="AW4838" s="13" t="s">
        <v>34</v>
      </c>
      <c r="AX4838" s="13" t="s">
        <v>73</v>
      </c>
      <c r="AY4838" s="168" t="s">
        <v>252</v>
      </c>
    </row>
    <row r="4839" spans="1:65" s="13" customFormat="1" ht="11.25">
      <c r="B4839" s="167"/>
      <c r="D4839" s="160" t="s">
        <v>264</v>
      </c>
      <c r="E4839" s="168" t="s">
        <v>3</v>
      </c>
      <c r="F4839" s="169" t="s">
        <v>1540</v>
      </c>
      <c r="H4839" s="168" t="s">
        <v>3</v>
      </c>
      <c r="I4839" s="170"/>
      <c r="L4839" s="167"/>
      <c r="M4839" s="171"/>
      <c r="N4839" s="172"/>
      <c r="O4839" s="172"/>
      <c r="P4839" s="172"/>
      <c r="Q4839" s="172"/>
      <c r="R4839" s="172"/>
      <c r="S4839" s="172"/>
      <c r="T4839" s="173"/>
      <c r="AT4839" s="168" t="s">
        <v>264</v>
      </c>
      <c r="AU4839" s="168" t="s">
        <v>82</v>
      </c>
      <c r="AV4839" s="13" t="s">
        <v>80</v>
      </c>
      <c r="AW4839" s="13" t="s">
        <v>34</v>
      </c>
      <c r="AX4839" s="13" t="s">
        <v>73</v>
      </c>
      <c r="AY4839" s="168" t="s">
        <v>252</v>
      </c>
    </row>
    <row r="4840" spans="1:65" s="14" customFormat="1" ht="11.25">
      <c r="B4840" s="174"/>
      <c r="D4840" s="160" t="s">
        <v>264</v>
      </c>
      <c r="E4840" s="175" t="s">
        <v>3</v>
      </c>
      <c r="F4840" s="176" t="s">
        <v>819</v>
      </c>
      <c r="H4840" s="177">
        <v>54</v>
      </c>
      <c r="I4840" s="178"/>
      <c r="L4840" s="174"/>
      <c r="M4840" s="179"/>
      <c r="N4840" s="180"/>
      <c r="O4840" s="180"/>
      <c r="P4840" s="180"/>
      <c r="Q4840" s="180"/>
      <c r="R4840" s="180"/>
      <c r="S4840" s="180"/>
      <c r="T4840" s="181"/>
      <c r="AT4840" s="175" t="s">
        <v>264</v>
      </c>
      <c r="AU4840" s="175" t="s">
        <v>82</v>
      </c>
      <c r="AV4840" s="14" t="s">
        <v>82</v>
      </c>
      <c r="AW4840" s="14" t="s">
        <v>34</v>
      </c>
      <c r="AX4840" s="14" t="s">
        <v>73</v>
      </c>
      <c r="AY4840" s="175" t="s">
        <v>252</v>
      </c>
    </row>
    <row r="4841" spans="1:65" s="13" customFormat="1" ht="11.25">
      <c r="B4841" s="167"/>
      <c r="D4841" s="160" t="s">
        <v>264</v>
      </c>
      <c r="E4841" s="168" t="s">
        <v>3</v>
      </c>
      <c r="F4841" s="169" t="s">
        <v>895</v>
      </c>
      <c r="H4841" s="168" t="s">
        <v>3</v>
      </c>
      <c r="I4841" s="170"/>
      <c r="L4841" s="167"/>
      <c r="M4841" s="171"/>
      <c r="N4841" s="172"/>
      <c r="O4841" s="172"/>
      <c r="P4841" s="172"/>
      <c r="Q4841" s="172"/>
      <c r="R4841" s="172"/>
      <c r="S4841" s="172"/>
      <c r="T4841" s="173"/>
      <c r="AT4841" s="168" t="s">
        <v>264</v>
      </c>
      <c r="AU4841" s="168" t="s">
        <v>82</v>
      </c>
      <c r="AV4841" s="13" t="s">
        <v>80</v>
      </c>
      <c r="AW4841" s="13" t="s">
        <v>34</v>
      </c>
      <c r="AX4841" s="13" t="s">
        <v>73</v>
      </c>
      <c r="AY4841" s="168" t="s">
        <v>252</v>
      </c>
    </row>
    <row r="4842" spans="1:65" s="14" customFormat="1" ht="11.25">
      <c r="B4842" s="174"/>
      <c r="D4842" s="160" t="s">
        <v>264</v>
      </c>
      <c r="E4842" s="175" t="s">
        <v>3</v>
      </c>
      <c r="F4842" s="176" t="s">
        <v>1225</v>
      </c>
      <c r="H4842" s="177">
        <v>89</v>
      </c>
      <c r="I4842" s="178"/>
      <c r="L4842" s="174"/>
      <c r="M4842" s="179"/>
      <c r="N4842" s="180"/>
      <c r="O4842" s="180"/>
      <c r="P4842" s="180"/>
      <c r="Q4842" s="180"/>
      <c r="R4842" s="180"/>
      <c r="S4842" s="180"/>
      <c r="T4842" s="181"/>
      <c r="AT4842" s="175" t="s">
        <v>264</v>
      </c>
      <c r="AU4842" s="175" t="s">
        <v>82</v>
      </c>
      <c r="AV4842" s="14" t="s">
        <v>82</v>
      </c>
      <c r="AW4842" s="14" t="s">
        <v>34</v>
      </c>
      <c r="AX4842" s="14" t="s">
        <v>73</v>
      </c>
      <c r="AY4842" s="175" t="s">
        <v>252</v>
      </c>
    </row>
    <row r="4843" spans="1:65" s="13" customFormat="1" ht="11.25">
      <c r="B4843" s="167"/>
      <c r="D4843" s="160" t="s">
        <v>264</v>
      </c>
      <c r="E4843" s="168" t="s">
        <v>3</v>
      </c>
      <c r="F4843" s="169" t="s">
        <v>1543</v>
      </c>
      <c r="H4843" s="168" t="s">
        <v>3</v>
      </c>
      <c r="I4843" s="170"/>
      <c r="L4843" s="167"/>
      <c r="M4843" s="171"/>
      <c r="N4843" s="172"/>
      <c r="O4843" s="172"/>
      <c r="P4843" s="172"/>
      <c r="Q4843" s="172"/>
      <c r="R4843" s="172"/>
      <c r="S4843" s="172"/>
      <c r="T4843" s="173"/>
      <c r="AT4843" s="168" t="s">
        <v>264</v>
      </c>
      <c r="AU4843" s="168" t="s">
        <v>82</v>
      </c>
      <c r="AV4843" s="13" t="s">
        <v>80</v>
      </c>
      <c r="AW4843" s="13" t="s">
        <v>34</v>
      </c>
      <c r="AX4843" s="13" t="s">
        <v>73</v>
      </c>
      <c r="AY4843" s="168" t="s">
        <v>252</v>
      </c>
    </row>
    <row r="4844" spans="1:65" s="14" customFormat="1" ht="11.25">
      <c r="B4844" s="174"/>
      <c r="D4844" s="160" t="s">
        <v>264</v>
      </c>
      <c r="E4844" s="175" t="s">
        <v>3</v>
      </c>
      <c r="F4844" s="176" t="s">
        <v>1060</v>
      </c>
      <c r="H4844" s="177">
        <v>72</v>
      </c>
      <c r="I4844" s="178"/>
      <c r="L4844" s="174"/>
      <c r="M4844" s="179"/>
      <c r="N4844" s="180"/>
      <c r="O4844" s="180"/>
      <c r="P4844" s="180"/>
      <c r="Q4844" s="180"/>
      <c r="R4844" s="180"/>
      <c r="S4844" s="180"/>
      <c r="T4844" s="181"/>
      <c r="AT4844" s="175" t="s">
        <v>264</v>
      </c>
      <c r="AU4844" s="175" t="s">
        <v>82</v>
      </c>
      <c r="AV4844" s="14" t="s">
        <v>82</v>
      </c>
      <c r="AW4844" s="14" t="s">
        <v>34</v>
      </c>
      <c r="AX4844" s="14" t="s">
        <v>73</v>
      </c>
      <c r="AY4844" s="175" t="s">
        <v>252</v>
      </c>
    </row>
    <row r="4845" spans="1:65" s="13" customFormat="1" ht="11.25">
      <c r="B4845" s="167"/>
      <c r="D4845" s="160" t="s">
        <v>264</v>
      </c>
      <c r="E4845" s="168" t="s">
        <v>3</v>
      </c>
      <c r="F4845" s="169" t="s">
        <v>1545</v>
      </c>
      <c r="H4845" s="168" t="s">
        <v>3</v>
      </c>
      <c r="I4845" s="170"/>
      <c r="L4845" s="167"/>
      <c r="M4845" s="171"/>
      <c r="N4845" s="172"/>
      <c r="O4845" s="172"/>
      <c r="P4845" s="172"/>
      <c r="Q4845" s="172"/>
      <c r="R4845" s="172"/>
      <c r="S4845" s="172"/>
      <c r="T4845" s="173"/>
      <c r="AT4845" s="168" t="s">
        <v>264</v>
      </c>
      <c r="AU4845" s="168" t="s">
        <v>82</v>
      </c>
      <c r="AV4845" s="13" t="s">
        <v>80</v>
      </c>
      <c r="AW4845" s="13" t="s">
        <v>34</v>
      </c>
      <c r="AX4845" s="13" t="s">
        <v>73</v>
      </c>
      <c r="AY4845" s="168" t="s">
        <v>252</v>
      </c>
    </row>
    <row r="4846" spans="1:65" s="14" customFormat="1" ht="11.25">
      <c r="B4846" s="174"/>
      <c r="D4846" s="160" t="s">
        <v>264</v>
      </c>
      <c r="E4846" s="175" t="s">
        <v>3</v>
      </c>
      <c r="F4846" s="176" t="s">
        <v>1085</v>
      </c>
      <c r="H4846" s="177">
        <v>76</v>
      </c>
      <c r="I4846" s="178"/>
      <c r="L4846" s="174"/>
      <c r="M4846" s="179"/>
      <c r="N4846" s="180"/>
      <c r="O4846" s="180"/>
      <c r="P4846" s="180"/>
      <c r="Q4846" s="180"/>
      <c r="R4846" s="180"/>
      <c r="S4846" s="180"/>
      <c r="T4846" s="181"/>
      <c r="AT4846" s="175" t="s">
        <v>264</v>
      </c>
      <c r="AU4846" s="175" t="s">
        <v>82</v>
      </c>
      <c r="AV4846" s="14" t="s">
        <v>82</v>
      </c>
      <c r="AW4846" s="14" t="s">
        <v>34</v>
      </c>
      <c r="AX4846" s="14" t="s">
        <v>73</v>
      </c>
      <c r="AY4846" s="175" t="s">
        <v>252</v>
      </c>
    </row>
    <row r="4847" spans="1:65" s="16" customFormat="1" ht="11.25">
      <c r="B4847" s="190"/>
      <c r="D4847" s="160" t="s">
        <v>264</v>
      </c>
      <c r="E4847" s="191" t="s">
        <v>3</v>
      </c>
      <c r="F4847" s="192" t="s">
        <v>354</v>
      </c>
      <c r="H4847" s="193">
        <v>291</v>
      </c>
      <c r="I4847" s="194"/>
      <c r="L4847" s="190"/>
      <c r="M4847" s="195"/>
      <c r="N4847" s="196"/>
      <c r="O4847" s="196"/>
      <c r="P4847" s="196"/>
      <c r="Q4847" s="196"/>
      <c r="R4847" s="196"/>
      <c r="S4847" s="196"/>
      <c r="T4847" s="197"/>
      <c r="AT4847" s="191" t="s">
        <v>264</v>
      </c>
      <c r="AU4847" s="191" t="s">
        <v>82</v>
      </c>
      <c r="AV4847" s="16" t="s">
        <v>95</v>
      </c>
      <c r="AW4847" s="16" t="s">
        <v>34</v>
      </c>
      <c r="AX4847" s="16" t="s">
        <v>73</v>
      </c>
      <c r="AY4847" s="191" t="s">
        <v>252</v>
      </c>
    </row>
    <row r="4848" spans="1:65" s="13" customFormat="1" ht="11.25">
      <c r="B4848" s="167"/>
      <c r="D4848" s="160" t="s">
        <v>264</v>
      </c>
      <c r="E4848" s="168" t="s">
        <v>3</v>
      </c>
      <c r="F4848" s="169" t="s">
        <v>8591</v>
      </c>
      <c r="H4848" s="168" t="s">
        <v>3</v>
      </c>
      <c r="I4848" s="170"/>
      <c r="L4848" s="167"/>
      <c r="M4848" s="171"/>
      <c r="N4848" s="172"/>
      <c r="O4848" s="172"/>
      <c r="P4848" s="172"/>
      <c r="Q4848" s="172"/>
      <c r="R4848" s="172"/>
      <c r="S4848" s="172"/>
      <c r="T4848" s="173"/>
      <c r="AT4848" s="168" t="s">
        <v>264</v>
      </c>
      <c r="AU4848" s="168" t="s">
        <v>82</v>
      </c>
      <c r="AV4848" s="13" t="s">
        <v>80</v>
      </c>
      <c r="AW4848" s="13" t="s">
        <v>34</v>
      </c>
      <c r="AX4848" s="13" t="s">
        <v>73</v>
      </c>
      <c r="AY4848" s="168" t="s">
        <v>252</v>
      </c>
    </row>
    <row r="4849" spans="1:65" s="13" customFormat="1" ht="11.25">
      <c r="B4849" s="167"/>
      <c r="D4849" s="160" t="s">
        <v>264</v>
      </c>
      <c r="E4849" s="168" t="s">
        <v>3</v>
      </c>
      <c r="F4849" s="169" t="s">
        <v>1540</v>
      </c>
      <c r="H4849" s="168" t="s">
        <v>3</v>
      </c>
      <c r="I4849" s="170"/>
      <c r="L4849" s="167"/>
      <c r="M4849" s="171"/>
      <c r="N4849" s="172"/>
      <c r="O4849" s="172"/>
      <c r="P4849" s="172"/>
      <c r="Q4849" s="172"/>
      <c r="R4849" s="172"/>
      <c r="S4849" s="172"/>
      <c r="T4849" s="173"/>
      <c r="AT4849" s="168" t="s">
        <v>264</v>
      </c>
      <c r="AU4849" s="168" t="s">
        <v>82</v>
      </c>
      <c r="AV4849" s="13" t="s">
        <v>80</v>
      </c>
      <c r="AW4849" s="13" t="s">
        <v>34</v>
      </c>
      <c r="AX4849" s="13" t="s">
        <v>73</v>
      </c>
      <c r="AY4849" s="168" t="s">
        <v>252</v>
      </c>
    </row>
    <row r="4850" spans="1:65" s="14" customFormat="1" ht="11.25">
      <c r="B4850" s="174"/>
      <c r="D4850" s="160" t="s">
        <v>264</v>
      </c>
      <c r="E4850" s="175" t="s">
        <v>3</v>
      </c>
      <c r="F4850" s="176" t="s">
        <v>740</v>
      </c>
      <c r="H4850" s="177">
        <v>46</v>
      </c>
      <c r="I4850" s="178"/>
      <c r="L4850" s="174"/>
      <c r="M4850" s="179"/>
      <c r="N4850" s="180"/>
      <c r="O4850" s="180"/>
      <c r="P4850" s="180"/>
      <c r="Q4850" s="180"/>
      <c r="R4850" s="180"/>
      <c r="S4850" s="180"/>
      <c r="T4850" s="181"/>
      <c r="AT4850" s="175" t="s">
        <v>264</v>
      </c>
      <c r="AU4850" s="175" t="s">
        <v>82</v>
      </c>
      <c r="AV4850" s="14" t="s">
        <v>82</v>
      </c>
      <c r="AW4850" s="14" t="s">
        <v>34</v>
      </c>
      <c r="AX4850" s="14" t="s">
        <v>73</v>
      </c>
      <c r="AY4850" s="175" t="s">
        <v>252</v>
      </c>
    </row>
    <row r="4851" spans="1:65" s="13" customFormat="1" ht="11.25">
      <c r="B4851" s="167"/>
      <c r="D4851" s="160" t="s">
        <v>264</v>
      </c>
      <c r="E4851" s="168" t="s">
        <v>3</v>
      </c>
      <c r="F4851" s="169" t="s">
        <v>895</v>
      </c>
      <c r="H4851" s="168" t="s">
        <v>3</v>
      </c>
      <c r="I4851" s="170"/>
      <c r="L4851" s="167"/>
      <c r="M4851" s="171"/>
      <c r="N4851" s="172"/>
      <c r="O4851" s="172"/>
      <c r="P4851" s="172"/>
      <c r="Q4851" s="172"/>
      <c r="R4851" s="172"/>
      <c r="S4851" s="172"/>
      <c r="T4851" s="173"/>
      <c r="AT4851" s="168" t="s">
        <v>264</v>
      </c>
      <c r="AU4851" s="168" t="s">
        <v>82</v>
      </c>
      <c r="AV4851" s="13" t="s">
        <v>80</v>
      </c>
      <c r="AW4851" s="13" t="s">
        <v>34</v>
      </c>
      <c r="AX4851" s="13" t="s">
        <v>73</v>
      </c>
      <c r="AY4851" s="168" t="s">
        <v>252</v>
      </c>
    </row>
    <row r="4852" spans="1:65" s="14" customFormat="1" ht="11.25">
      <c r="B4852" s="174"/>
      <c r="D4852" s="160" t="s">
        <v>264</v>
      </c>
      <c r="E4852" s="175" t="s">
        <v>3</v>
      </c>
      <c r="F4852" s="176" t="s">
        <v>2586</v>
      </c>
      <c r="H4852" s="177">
        <v>226</v>
      </c>
      <c r="I4852" s="178"/>
      <c r="L4852" s="174"/>
      <c r="M4852" s="179"/>
      <c r="N4852" s="180"/>
      <c r="O4852" s="180"/>
      <c r="P4852" s="180"/>
      <c r="Q4852" s="180"/>
      <c r="R4852" s="180"/>
      <c r="S4852" s="180"/>
      <c r="T4852" s="181"/>
      <c r="AT4852" s="175" t="s">
        <v>264</v>
      </c>
      <c r="AU4852" s="175" t="s">
        <v>82</v>
      </c>
      <c r="AV4852" s="14" t="s">
        <v>82</v>
      </c>
      <c r="AW4852" s="14" t="s">
        <v>34</v>
      </c>
      <c r="AX4852" s="14" t="s">
        <v>73</v>
      </c>
      <c r="AY4852" s="175" t="s">
        <v>252</v>
      </c>
    </row>
    <row r="4853" spans="1:65" s="13" customFormat="1" ht="11.25">
      <c r="B4853" s="167"/>
      <c r="D4853" s="160" t="s">
        <v>264</v>
      </c>
      <c r="E4853" s="168" t="s">
        <v>3</v>
      </c>
      <c r="F4853" s="169" t="s">
        <v>1543</v>
      </c>
      <c r="H4853" s="168" t="s">
        <v>3</v>
      </c>
      <c r="I4853" s="170"/>
      <c r="L4853" s="167"/>
      <c r="M4853" s="171"/>
      <c r="N4853" s="172"/>
      <c r="O4853" s="172"/>
      <c r="P4853" s="172"/>
      <c r="Q4853" s="172"/>
      <c r="R4853" s="172"/>
      <c r="S4853" s="172"/>
      <c r="T4853" s="173"/>
      <c r="AT4853" s="168" t="s">
        <v>264</v>
      </c>
      <c r="AU4853" s="168" t="s">
        <v>82</v>
      </c>
      <c r="AV4853" s="13" t="s">
        <v>80</v>
      </c>
      <c r="AW4853" s="13" t="s">
        <v>34</v>
      </c>
      <c r="AX4853" s="13" t="s">
        <v>73</v>
      </c>
      <c r="AY4853" s="168" t="s">
        <v>252</v>
      </c>
    </row>
    <row r="4854" spans="1:65" s="14" customFormat="1" ht="11.25">
      <c r="B4854" s="174"/>
      <c r="D4854" s="160" t="s">
        <v>264</v>
      </c>
      <c r="E4854" s="175" t="s">
        <v>3</v>
      </c>
      <c r="F4854" s="176" t="s">
        <v>2493</v>
      </c>
      <c r="H4854" s="177">
        <v>214</v>
      </c>
      <c r="I4854" s="178"/>
      <c r="L4854" s="174"/>
      <c r="M4854" s="179"/>
      <c r="N4854" s="180"/>
      <c r="O4854" s="180"/>
      <c r="P4854" s="180"/>
      <c r="Q4854" s="180"/>
      <c r="R4854" s="180"/>
      <c r="S4854" s="180"/>
      <c r="T4854" s="181"/>
      <c r="AT4854" s="175" t="s">
        <v>264</v>
      </c>
      <c r="AU4854" s="175" t="s">
        <v>82</v>
      </c>
      <c r="AV4854" s="14" t="s">
        <v>82</v>
      </c>
      <c r="AW4854" s="14" t="s">
        <v>34</v>
      </c>
      <c r="AX4854" s="14" t="s">
        <v>73</v>
      </c>
      <c r="AY4854" s="175" t="s">
        <v>252</v>
      </c>
    </row>
    <row r="4855" spans="1:65" s="13" customFormat="1" ht="11.25">
      <c r="B4855" s="167"/>
      <c r="D4855" s="160" t="s">
        <v>264</v>
      </c>
      <c r="E4855" s="168" t="s">
        <v>3</v>
      </c>
      <c r="F4855" s="169" t="s">
        <v>1545</v>
      </c>
      <c r="H4855" s="168" t="s">
        <v>3</v>
      </c>
      <c r="I4855" s="170"/>
      <c r="L4855" s="167"/>
      <c r="M4855" s="171"/>
      <c r="N4855" s="172"/>
      <c r="O4855" s="172"/>
      <c r="P4855" s="172"/>
      <c r="Q4855" s="172"/>
      <c r="R4855" s="172"/>
      <c r="S4855" s="172"/>
      <c r="T4855" s="173"/>
      <c r="AT4855" s="168" t="s">
        <v>264</v>
      </c>
      <c r="AU4855" s="168" t="s">
        <v>82</v>
      </c>
      <c r="AV4855" s="13" t="s">
        <v>80</v>
      </c>
      <c r="AW4855" s="13" t="s">
        <v>34</v>
      </c>
      <c r="AX4855" s="13" t="s">
        <v>73</v>
      </c>
      <c r="AY4855" s="168" t="s">
        <v>252</v>
      </c>
    </row>
    <row r="4856" spans="1:65" s="14" customFormat="1" ht="11.25">
      <c r="B4856" s="174"/>
      <c r="D4856" s="160" t="s">
        <v>264</v>
      </c>
      <c r="E4856" s="175" t="s">
        <v>3</v>
      </c>
      <c r="F4856" s="176" t="s">
        <v>2570</v>
      </c>
      <c r="H4856" s="177">
        <v>224</v>
      </c>
      <c r="I4856" s="178"/>
      <c r="L4856" s="174"/>
      <c r="M4856" s="179"/>
      <c r="N4856" s="180"/>
      <c r="O4856" s="180"/>
      <c r="P4856" s="180"/>
      <c r="Q4856" s="180"/>
      <c r="R4856" s="180"/>
      <c r="S4856" s="180"/>
      <c r="T4856" s="181"/>
      <c r="AT4856" s="175" t="s">
        <v>264</v>
      </c>
      <c r="AU4856" s="175" t="s">
        <v>82</v>
      </c>
      <c r="AV4856" s="14" t="s">
        <v>82</v>
      </c>
      <c r="AW4856" s="14" t="s">
        <v>34</v>
      </c>
      <c r="AX4856" s="14" t="s">
        <v>73</v>
      </c>
      <c r="AY4856" s="175" t="s">
        <v>252</v>
      </c>
    </row>
    <row r="4857" spans="1:65" s="16" customFormat="1" ht="11.25">
      <c r="B4857" s="190"/>
      <c r="D4857" s="160" t="s">
        <v>264</v>
      </c>
      <c r="E4857" s="191" t="s">
        <v>3</v>
      </c>
      <c r="F4857" s="192" t="s">
        <v>354</v>
      </c>
      <c r="H4857" s="193">
        <v>710</v>
      </c>
      <c r="I4857" s="194"/>
      <c r="L4857" s="190"/>
      <c r="M4857" s="195"/>
      <c r="N4857" s="196"/>
      <c r="O4857" s="196"/>
      <c r="P4857" s="196"/>
      <c r="Q4857" s="196"/>
      <c r="R4857" s="196"/>
      <c r="S4857" s="196"/>
      <c r="T4857" s="197"/>
      <c r="AT4857" s="191" t="s">
        <v>264</v>
      </c>
      <c r="AU4857" s="191" t="s">
        <v>82</v>
      </c>
      <c r="AV4857" s="16" t="s">
        <v>95</v>
      </c>
      <c r="AW4857" s="16" t="s">
        <v>34</v>
      </c>
      <c r="AX4857" s="16" t="s">
        <v>73</v>
      </c>
      <c r="AY4857" s="191" t="s">
        <v>252</v>
      </c>
    </row>
    <row r="4858" spans="1:65" s="13" customFormat="1" ht="11.25">
      <c r="B4858" s="167"/>
      <c r="D4858" s="160" t="s">
        <v>264</v>
      </c>
      <c r="E4858" s="168" t="s">
        <v>3</v>
      </c>
      <c r="F4858" s="169" t="s">
        <v>8592</v>
      </c>
      <c r="H4858" s="168" t="s">
        <v>3</v>
      </c>
      <c r="I4858" s="170"/>
      <c r="L4858" s="167"/>
      <c r="M4858" s="171"/>
      <c r="N4858" s="172"/>
      <c r="O4858" s="172"/>
      <c r="P4858" s="172"/>
      <c r="Q4858" s="172"/>
      <c r="R4858" s="172"/>
      <c r="S4858" s="172"/>
      <c r="T4858" s="173"/>
      <c r="AT4858" s="168" t="s">
        <v>264</v>
      </c>
      <c r="AU4858" s="168" t="s">
        <v>82</v>
      </c>
      <c r="AV4858" s="13" t="s">
        <v>80</v>
      </c>
      <c r="AW4858" s="13" t="s">
        <v>34</v>
      </c>
      <c r="AX4858" s="13" t="s">
        <v>73</v>
      </c>
      <c r="AY4858" s="168" t="s">
        <v>252</v>
      </c>
    </row>
    <row r="4859" spans="1:65" s="13" customFormat="1" ht="11.25">
      <c r="B4859" s="167"/>
      <c r="D4859" s="160" t="s">
        <v>264</v>
      </c>
      <c r="E4859" s="168" t="s">
        <v>3</v>
      </c>
      <c r="F4859" s="169" t="s">
        <v>1540</v>
      </c>
      <c r="H4859" s="168" t="s">
        <v>3</v>
      </c>
      <c r="I4859" s="170"/>
      <c r="L4859" s="167"/>
      <c r="M4859" s="171"/>
      <c r="N4859" s="172"/>
      <c r="O4859" s="172"/>
      <c r="P4859" s="172"/>
      <c r="Q4859" s="172"/>
      <c r="R4859" s="172"/>
      <c r="S4859" s="172"/>
      <c r="T4859" s="173"/>
      <c r="AT4859" s="168" t="s">
        <v>264</v>
      </c>
      <c r="AU4859" s="168" t="s">
        <v>82</v>
      </c>
      <c r="AV4859" s="13" t="s">
        <v>80</v>
      </c>
      <c r="AW4859" s="13" t="s">
        <v>34</v>
      </c>
      <c r="AX4859" s="13" t="s">
        <v>73</v>
      </c>
      <c r="AY4859" s="168" t="s">
        <v>252</v>
      </c>
    </row>
    <row r="4860" spans="1:65" s="14" customFormat="1" ht="11.25">
      <c r="B4860" s="174"/>
      <c r="D4860" s="160" t="s">
        <v>264</v>
      </c>
      <c r="E4860" s="175" t="s">
        <v>3</v>
      </c>
      <c r="F4860" s="176" t="s">
        <v>8593</v>
      </c>
      <c r="H4860" s="177">
        <v>50</v>
      </c>
      <c r="I4860" s="178"/>
      <c r="L4860" s="174"/>
      <c r="M4860" s="179"/>
      <c r="N4860" s="180"/>
      <c r="O4860" s="180"/>
      <c r="P4860" s="180"/>
      <c r="Q4860" s="180"/>
      <c r="R4860" s="180"/>
      <c r="S4860" s="180"/>
      <c r="T4860" s="181"/>
      <c r="AT4860" s="175" t="s">
        <v>264</v>
      </c>
      <c r="AU4860" s="175" t="s">
        <v>82</v>
      </c>
      <c r="AV4860" s="14" t="s">
        <v>82</v>
      </c>
      <c r="AW4860" s="14" t="s">
        <v>34</v>
      </c>
      <c r="AX4860" s="14" t="s">
        <v>73</v>
      </c>
      <c r="AY4860" s="175" t="s">
        <v>252</v>
      </c>
    </row>
    <row r="4861" spans="1:65" s="15" customFormat="1" ht="11.25">
      <c r="B4861" s="182"/>
      <c r="D4861" s="160" t="s">
        <v>264</v>
      </c>
      <c r="E4861" s="183" t="s">
        <v>3</v>
      </c>
      <c r="F4861" s="184" t="s">
        <v>269</v>
      </c>
      <c r="H4861" s="185">
        <v>1051</v>
      </c>
      <c r="I4861" s="186"/>
      <c r="L4861" s="182"/>
      <c r="M4861" s="187"/>
      <c r="N4861" s="188"/>
      <c r="O4861" s="188"/>
      <c r="P4861" s="188"/>
      <c r="Q4861" s="188"/>
      <c r="R4861" s="188"/>
      <c r="S4861" s="188"/>
      <c r="T4861" s="189"/>
      <c r="AT4861" s="183" t="s">
        <v>264</v>
      </c>
      <c r="AU4861" s="183" t="s">
        <v>82</v>
      </c>
      <c r="AV4861" s="15" t="s">
        <v>258</v>
      </c>
      <c r="AW4861" s="15" t="s">
        <v>34</v>
      </c>
      <c r="AX4861" s="15" t="s">
        <v>80</v>
      </c>
      <c r="AY4861" s="183" t="s">
        <v>252</v>
      </c>
    </row>
    <row r="4862" spans="1:65" s="2" customFormat="1" ht="16.5" customHeight="1">
      <c r="A4862" s="34"/>
      <c r="B4862" s="145"/>
      <c r="C4862" s="198" t="s">
        <v>2147</v>
      </c>
      <c r="D4862" s="198" t="s">
        <v>361</v>
      </c>
      <c r="E4862" s="199" t="s">
        <v>8594</v>
      </c>
      <c r="F4862" s="200" t="s">
        <v>8595</v>
      </c>
      <c r="G4862" s="201" t="s">
        <v>4360</v>
      </c>
      <c r="H4862" s="202">
        <v>291</v>
      </c>
      <c r="I4862" s="203"/>
      <c r="J4862" s="204">
        <f>ROUND(I4862*H4862,2)</f>
        <v>0</v>
      </c>
      <c r="K4862" s="205"/>
      <c r="L4862" s="206"/>
      <c r="M4862" s="207" t="s">
        <v>3</v>
      </c>
      <c r="N4862" s="208" t="s">
        <v>44</v>
      </c>
      <c r="O4862" s="55"/>
      <c r="P4862" s="156">
        <f>O4862*H4862</f>
        <v>0</v>
      </c>
      <c r="Q4862" s="156">
        <v>0</v>
      </c>
      <c r="R4862" s="156">
        <f>Q4862*H4862</f>
        <v>0</v>
      </c>
      <c r="S4862" s="156">
        <v>0</v>
      </c>
      <c r="T4862" s="157">
        <f>S4862*H4862</f>
        <v>0</v>
      </c>
      <c r="U4862" s="34"/>
      <c r="V4862" s="34"/>
      <c r="W4862" s="34"/>
      <c r="X4862" s="34"/>
      <c r="Y4862" s="34"/>
      <c r="Z4862" s="34"/>
      <c r="AA4862" s="34"/>
      <c r="AB4862" s="34"/>
      <c r="AC4862" s="34"/>
      <c r="AD4862" s="34"/>
      <c r="AE4862" s="34"/>
      <c r="AR4862" s="158" t="s">
        <v>572</v>
      </c>
      <c r="AT4862" s="158" t="s">
        <v>361</v>
      </c>
      <c r="AU4862" s="158" t="s">
        <v>82</v>
      </c>
      <c r="AY4862" s="19" t="s">
        <v>252</v>
      </c>
      <c r="BE4862" s="159">
        <f>IF(N4862="základní",J4862,0)</f>
        <v>0</v>
      </c>
      <c r="BF4862" s="159">
        <f>IF(N4862="snížená",J4862,0)</f>
        <v>0</v>
      </c>
      <c r="BG4862" s="159">
        <f>IF(N4862="zákl. přenesená",J4862,0)</f>
        <v>0</v>
      </c>
      <c r="BH4862" s="159">
        <f>IF(N4862="sníž. přenesená",J4862,0)</f>
        <v>0</v>
      </c>
      <c r="BI4862" s="159">
        <f>IF(N4862="nulová",J4862,0)</f>
        <v>0</v>
      </c>
      <c r="BJ4862" s="19" t="s">
        <v>80</v>
      </c>
      <c r="BK4862" s="159">
        <f>ROUND(I4862*H4862,2)</f>
        <v>0</v>
      </c>
      <c r="BL4862" s="19" t="s">
        <v>406</v>
      </c>
      <c r="BM4862" s="158" t="s">
        <v>8596</v>
      </c>
    </row>
    <row r="4863" spans="1:65" s="2" customFormat="1" ht="11.25">
      <c r="A4863" s="34"/>
      <c r="B4863" s="35"/>
      <c r="C4863" s="34"/>
      <c r="D4863" s="160" t="s">
        <v>260</v>
      </c>
      <c r="E4863" s="34"/>
      <c r="F4863" s="161" t="s">
        <v>8595</v>
      </c>
      <c r="G4863" s="34"/>
      <c r="H4863" s="34"/>
      <c r="I4863" s="162"/>
      <c r="J4863" s="34"/>
      <c r="K4863" s="34"/>
      <c r="L4863" s="35"/>
      <c r="M4863" s="163"/>
      <c r="N4863" s="164"/>
      <c r="O4863" s="55"/>
      <c r="P4863" s="55"/>
      <c r="Q4863" s="55"/>
      <c r="R4863" s="55"/>
      <c r="S4863" s="55"/>
      <c r="T4863" s="56"/>
      <c r="U4863" s="34"/>
      <c r="V4863" s="34"/>
      <c r="W4863" s="34"/>
      <c r="X4863" s="34"/>
      <c r="Y4863" s="34"/>
      <c r="Z4863" s="34"/>
      <c r="AA4863" s="34"/>
      <c r="AB4863" s="34"/>
      <c r="AC4863" s="34"/>
      <c r="AD4863" s="34"/>
      <c r="AE4863" s="34"/>
      <c r="AT4863" s="19" t="s">
        <v>260</v>
      </c>
      <c r="AU4863" s="19" t="s">
        <v>82</v>
      </c>
    </row>
    <row r="4864" spans="1:65" s="2" customFormat="1" ht="16.5" customHeight="1">
      <c r="A4864" s="34"/>
      <c r="B4864" s="145"/>
      <c r="C4864" s="198" t="s">
        <v>2153</v>
      </c>
      <c r="D4864" s="198" t="s">
        <v>361</v>
      </c>
      <c r="E4864" s="199" t="s">
        <v>8597</v>
      </c>
      <c r="F4864" s="200" t="s">
        <v>8598</v>
      </c>
      <c r="G4864" s="201" t="s">
        <v>4360</v>
      </c>
      <c r="H4864" s="202">
        <v>710</v>
      </c>
      <c r="I4864" s="203"/>
      <c r="J4864" s="204">
        <f>ROUND(I4864*H4864,2)</f>
        <v>0</v>
      </c>
      <c r="K4864" s="205"/>
      <c r="L4864" s="206"/>
      <c r="M4864" s="207" t="s">
        <v>3</v>
      </c>
      <c r="N4864" s="208" t="s">
        <v>44</v>
      </c>
      <c r="O4864" s="55"/>
      <c r="P4864" s="156">
        <f>O4864*H4864</f>
        <v>0</v>
      </c>
      <c r="Q4864" s="156">
        <v>0</v>
      </c>
      <c r="R4864" s="156">
        <f>Q4864*H4864</f>
        <v>0</v>
      </c>
      <c r="S4864" s="156">
        <v>0</v>
      </c>
      <c r="T4864" s="157">
        <f>S4864*H4864</f>
        <v>0</v>
      </c>
      <c r="U4864" s="34"/>
      <c r="V4864" s="34"/>
      <c r="W4864" s="34"/>
      <c r="X4864" s="34"/>
      <c r="Y4864" s="34"/>
      <c r="Z4864" s="34"/>
      <c r="AA4864" s="34"/>
      <c r="AB4864" s="34"/>
      <c r="AC4864" s="34"/>
      <c r="AD4864" s="34"/>
      <c r="AE4864" s="34"/>
      <c r="AR4864" s="158" t="s">
        <v>572</v>
      </c>
      <c r="AT4864" s="158" t="s">
        <v>361</v>
      </c>
      <c r="AU4864" s="158" t="s">
        <v>82</v>
      </c>
      <c r="AY4864" s="19" t="s">
        <v>252</v>
      </c>
      <c r="BE4864" s="159">
        <f>IF(N4864="základní",J4864,0)</f>
        <v>0</v>
      </c>
      <c r="BF4864" s="159">
        <f>IF(N4864="snížená",J4864,0)</f>
        <v>0</v>
      </c>
      <c r="BG4864" s="159">
        <f>IF(N4864="zákl. přenesená",J4864,0)</f>
        <v>0</v>
      </c>
      <c r="BH4864" s="159">
        <f>IF(N4864="sníž. přenesená",J4864,0)</f>
        <v>0</v>
      </c>
      <c r="BI4864" s="159">
        <f>IF(N4864="nulová",J4864,0)</f>
        <v>0</v>
      </c>
      <c r="BJ4864" s="19" t="s">
        <v>80</v>
      </c>
      <c r="BK4864" s="159">
        <f>ROUND(I4864*H4864,2)</f>
        <v>0</v>
      </c>
      <c r="BL4864" s="19" t="s">
        <v>406</v>
      </c>
      <c r="BM4864" s="158" t="s">
        <v>8599</v>
      </c>
    </row>
    <row r="4865" spans="1:65" s="2" customFormat="1" ht="11.25">
      <c r="A4865" s="34"/>
      <c r="B4865" s="35"/>
      <c r="C4865" s="34"/>
      <c r="D4865" s="160" t="s">
        <v>260</v>
      </c>
      <c r="E4865" s="34"/>
      <c r="F4865" s="161" t="s">
        <v>8598</v>
      </c>
      <c r="G4865" s="34"/>
      <c r="H4865" s="34"/>
      <c r="I4865" s="162"/>
      <c r="J4865" s="34"/>
      <c r="K4865" s="34"/>
      <c r="L4865" s="35"/>
      <c r="M4865" s="163"/>
      <c r="N4865" s="164"/>
      <c r="O4865" s="55"/>
      <c r="P4865" s="55"/>
      <c r="Q4865" s="55"/>
      <c r="R4865" s="55"/>
      <c r="S4865" s="55"/>
      <c r="T4865" s="56"/>
      <c r="U4865" s="34"/>
      <c r="V4865" s="34"/>
      <c r="W4865" s="34"/>
      <c r="X4865" s="34"/>
      <c r="Y4865" s="34"/>
      <c r="Z4865" s="34"/>
      <c r="AA4865" s="34"/>
      <c r="AB4865" s="34"/>
      <c r="AC4865" s="34"/>
      <c r="AD4865" s="34"/>
      <c r="AE4865" s="34"/>
      <c r="AT4865" s="19" t="s">
        <v>260</v>
      </c>
      <c r="AU4865" s="19" t="s">
        <v>82</v>
      </c>
    </row>
    <row r="4866" spans="1:65" s="2" customFormat="1" ht="24.2" customHeight="1">
      <c r="A4866" s="34"/>
      <c r="B4866" s="145"/>
      <c r="C4866" s="198" t="s">
        <v>2161</v>
      </c>
      <c r="D4866" s="198" t="s">
        <v>361</v>
      </c>
      <c r="E4866" s="199" t="s">
        <v>8600</v>
      </c>
      <c r="F4866" s="200" t="s">
        <v>8601</v>
      </c>
      <c r="G4866" s="201" t="s">
        <v>4360</v>
      </c>
      <c r="H4866" s="202">
        <v>50</v>
      </c>
      <c r="I4866" s="203"/>
      <c r="J4866" s="204">
        <f>ROUND(I4866*H4866,2)</f>
        <v>0</v>
      </c>
      <c r="K4866" s="205"/>
      <c r="L4866" s="206"/>
      <c r="M4866" s="207" t="s">
        <v>3</v>
      </c>
      <c r="N4866" s="208" t="s">
        <v>44</v>
      </c>
      <c r="O4866" s="55"/>
      <c r="P4866" s="156">
        <f>O4866*H4866</f>
        <v>0</v>
      </c>
      <c r="Q4866" s="156">
        <v>0</v>
      </c>
      <c r="R4866" s="156">
        <f>Q4866*H4866</f>
        <v>0</v>
      </c>
      <c r="S4866" s="156">
        <v>0</v>
      </c>
      <c r="T4866" s="157">
        <f>S4866*H4866</f>
        <v>0</v>
      </c>
      <c r="U4866" s="34"/>
      <c r="V4866" s="34"/>
      <c r="W4866" s="34"/>
      <c r="X4866" s="34"/>
      <c r="Y4866" s="34"/>
      <c r="Z4866" s="34"/>
      <c r="AA4866" s="34"/>
      <c r="AB4866" s="34"/>
      <c r="AC4866" s="34"/>
      <c r="AD4866" s="34"/>
      <c r="AE4866" s="34"/>
      <c r="AR4866" s="158" t="s">
        <v>572</v>
      </c>
      <c r="AT4866" s="158" t="s">
        <v>361</v>
      </c>
      <c r="AU4866" s="158" t="s">
        <v>82</v>
      </c>
      <c r="AY4866" s="19" t="s">
        <v>252</v>
      </c>
      <c r="BE4866" s="159">
        <f>IF(N4866="základní",J4866,0)</f>
        <v>0</v>
      </c>
      <c r="BF4866" s="159">
        <f>IF(N4866="snížená",J4866,0)</f>
        <v>0</v>
      </c>
      <c r="BG4866" s="159">
        <f>IF(N4866="zákl. přenesená",J4866,0)</f>
        <v>0</v>
      </c>
      <c r="BH4866" s="159">
        <f>IF(N4866="sníž. přenesená",J4866,0)</f>
        <v>0</v>
      </c>
      <c r="BI4866" s="159">
        <f>IF(N4866="nulová",J4866,0)</f>
        <v>0</v>
      </c>
      <c r="BJ4866" s="19" t="s">
        <v>80</v>
      </c>
      <c r="BK4866" s="159">
        <f>ROUND(I4866*H4866,2)</f>
        <v>0</v>
      </c>
      <c r="BL4866" s="19" t="s">
        <v>406</v>
      </c>
      <c r="BM4866" s="158" t="s">
        <v>8602</v>
      </c>
    </row>
    <row r="4867" spans="1:65" s="2" customFormat="1" ht="11.25">
      <c r="A4867" s="34"/>
      <c r="B4867" s="35"/>
      <c r="C4867" s="34"/>
      <c r="D4867" s="160" t="s">
        <v>260</v>
      </c>
      <c r="E4867" s="34"/>
      <c r="F4867" s="161" t="s">
        <v>8601</v>
      </c>
      <c r="G4867" s="34"/>
      <c r="H4867" s="34"/>
      <c r="I4867" s="162"/>
      <c r="J4867" s="34"/>
      <c r="K4867" s="34"/>
      <c r="L4867" s="35"/>
      <c r="M4867" s="163"/>
      <c r="N4867" s="164"/>
      <c r="O4867" s="55"/>
      <c r="P4867" s="55"/>
      <c r="Q4867" s="55"/>
      <c r="R4867" s="55"/>
      <c r="S4867" s="55"/>
      <c r="T4867" s="56"/>
      <c r="U4867" s="34"/>
      <c r="V4867" s="34"/>
      <c r="W4867" s="34"/>
      <c r="X4867" s="34"/>
      <c r="Y4867" s="34"/>
      <c r="Z4867" s="34"/>
      <c r="AA4867" s="34"/>
      <c r="AB4867" s="34"/>
      <c r="AC4867" s="34"/>
      <c r="AD4867" s="34"/>
      <c r="AE4867" s="34"/>
      <c r="AT4867" s="19" t="s">
        <v>260</v>
      </c>
      <c r="AU4867" s="19" t="s">
        <v>82</v>
      </c>
    </row>
    <row r="4868" spans="1:65" s="2" customFormat="1" ht="16.5" customHeight="1">
      <c r="A4868" s="34"/>
      <c r="B4868" s="145"/>
      <c r="C4868" s="146" t="s">
        <v>2168</v>
      </c>
      <c r="D4868" s="146" t="s">
        <v>254</v>
      </c>
      <c r="E4868" s="147" t="s">
        <v>8603</v>
      </c>
      <c r="F4868" s="148" t="s">
        <v>8604</v>
      </c>
      <c r="G4868" s="149" t="s">
        <v>743</v>
      </c>
      <c r="H4868" s="150">
        <v>114</v>
      </c>
      <c r="I4868" s="151"/>
      <c r="J4868" s="152">
        <f>ROUND(I4868*H4868,2)</f>
        <v>0</v>
      </c>
      <c r="K4868" s="153"/>
      <c r="L4868" s="35"/>
      <c r="M4868" s="154" t="s">
        <v>3</v>
      </c>
      <c r="N4868" s="155" t="s">
        <v>44</v>
      </c>
      <c r="O4868" s="55"/>
      <c r="P4868" s="156">
        <f>O4868*H4868</f>
        <v>0</v>
      </c>
      <c r="Q4868" s="156">
        <v>0</v>
      </c>
      <c r="R4868" s="156">
        <f>Q4868*H4868</f>
        <v>0</v>
      </c>
      <c r="S4868" s="156">
        <v>0</v>
      </c>
      <c r="T4868" s="157">
        <f>S4868*H4868</f>
        <v>0</v>
      </c>
      <c r="U4868" s="34"/>
      <c r="V4868" s="34"/>
      <c r="W4868" s="34"/>
      <c r="X4868" s="34"/>
      <c r="Y4868" s="34"/>
      <c r="Z4868" s="34"/>
      <c r="AA4868" s="34"/>
      <c r="AB4868" s="34"/>
      <c r="AC4868" s="34"/>
      <c r="AD4868" s="34"/>
      <c r="AE4868" s="34"/>
      <c r="AR4868" s="158" t="s">
        <v>406</v>
      </c>
      <c r="AT4868" s="158" t="s">
        <v>254</v>
      </c>
      <c r="AU4868" s="158" t="s">
        <v>82</v>
      </c>
      <c r="AY4868" s="19" t="s">
        <v>252</v>
      </c>
      <c r="BE4868" s="159">
        <f>IF(N4868="základní",J4868,0)</f>
        <v>0</v>
      </c>
      <c r="BF4868" s="159">
        <f>IF(N4868="snížená",J4868,0)</f>
        <v>0</v>
      </c>
      <c r="BG4868" s="159">
        <f>IF(N4868="zákl. přenesená",J4868,0)</f>
        <v>0</v>
      </c>
      <c r="BH4868" s="159">
        <f>IF(N4868="sníž. přenesená",J4868,0)</f>
        <v>0</v>
      </c>
      <c r="BI4868" s="159">
        <f>IF(N4868="nulová",J4868,0)</f>
        <v>0</v>
      </c>
      <c r="BJ4868" s="19" t="s">
        <v>80</v>
      </c>
      <c r="BK4868" s="159">
        <f>ROUND(I4868*H4868,2)</f>
        <v>0</v>
      </c>
      <c r="BL4868" s="19" t="s">
        <v>406</v>
      </c>
      <c r="BM4868" s="158" t="s">
        <v>8605</v>
      </c>
    </row>
    <row r="4869" spans="1:65" s="2" customFormat="1" ht="11.25">
      <c r="A4869" s="34"/>
      <c r="B4869" s="35"/>
      <c r="C4869" s="34"/>
      <c r="D4869" s="160" t="s">
        <v>260</v>
      </c>
      <c r="E4869" s="34"/>
      <c r="F4869" s="161" t="s">
        <v>8604</v>
      </c>
      <c r="G4869" s="34"/>
      <c r="H4869" s="34"/>
      <c r="I4869" s="162"/>
      <c r="J4869" s="34"/>
      <c r="K4869" s="34"/>
      <c r="L4869" s="35"/>
      <c r="M4869" s="163"/>
      <c r="N4869" s="164"/>
      <c r="O4869" s="55"/>
      <c r="P4869" s="55"/>
      <c r="Q4869" s="55"/>
      <c r="R4869" s="55"/>
      <c r="S4869" s="55"/>
      <c r="T4869" s="56"/>
      <c r="U4869" s="34"/>
      <c r="V4869" s="34"/>
      <c r="W4869" s="34"/>
      <c r="X4869" s="34"/>
      <c r="Y4869" s="34"/>
      <c r="Z4869" s="34"/>
      <c r="AA4869" s="34"/>
      <c r="AB4869" s="34"/>
      <c r="AC4869" s="34"/>
      <c r="AD4869" s="34"/>
      <c r="AE4869" s="34"/>
      <c r="AT4869" s="19" t="s">
        <v>260</v>
      </c>
      <c r="AU4869" s="19" t="s">
        <v>82</v>
      </c>
    </row>
    <row r="4870" spans="1:65" s="2" customFormat="1" ht="11.25">
      <c r="A4870" s="34"/>
      <c r="B4870" s="35"/>
      <c r="C4870" s="34"/>
      <c r="D4870" s="165" t="s">
        <v>262</v>
      </c>
      <c r="E4870" s="34"/>
      <c r="F4870" s="166" t="s">
        <v>8606</v>
      </c>
      <c r="G4870" s="34"/>
      <c r="H4870" s="34"/>
      <c r="I4870" s="162"/>
      <c r="J4870" s="34"/>
      <c r="K4870" s="34"/>
      <c r="L4870" s="35"/>
      <c r="M4870" s="163"/>
      <c r="N4870" s="164"/>
      <c r="O4870" s="55"/>
      <c r="P4870" s="55"/>
      <c r="Q4870" s="55"/>
      <c r="R4870" s="55"/>
      <c r="S4870" s="55"/>
      <c r="T4870" s="56"/>
      <c r="U4870" s="34"/>
      <c r="V4870" s="34"/>
      <c r="W4870" s="34"/>
      <c r="X4870" s="34"/>
      <c r="Y4870" s="34"/>
      <c r="Z4870" s="34"/>
      <c r="AA4870" s="34"/>
      <c r="AB4870" s="34"/>
      <c r="AC4870" s="34"/>
      <c r="AD4870" s="34"/>
      <c r="AE4870" s="34"/>
      <c r="AT4870" s="19" t="s">
        <v>262</v>
      </c>
      <c r="AU4870" s="19" t="s">
        <v>82</v>
      </c>
    </row>
    <row r="4871" spans="1:65" s="13" customFormat="1" ht="11.25">
      <c r="B4871" s="167"/>
      <c r="D4871" s="160" t="s">
        <v>264</v>
      </c>
      <c r="E4871" s="168" t="s">
        <v>3</v>
      </c>
      <c r="F4871" s="169" t="s">
        <v>8607</v>
      </c>
      <c r="H4871" s="168" t="s">
        <v>3</v>
      </c>
      <c r="I4871" s="170"/>
      <c r="L4871" s="167"/>
      <c r="M4871" s="171"/>
      <c r="N4871" s="172"/>
      <c r="O4871" s="172"/>
      <c r="P4871" s="172"/>
      <c r="Q4871" s="172"/>
      <c r="R4871" s="172"/>
      <c r="S4871" s="172"/>
      <c r="T4871" s="173"/>
      <c r="AT4871" s="168" t="s">
        <v>264</v>
      </c>
      <c r="AU4871" s="168" t="s">
        <v>82</v>
      </c>
      <c r="AV4871" s="13" t="s">
        <v>80</v>
      </c>
      <c r="AW4871" s="13" t="s">
        <v>34</v>
      </c>
      <c r="AX4871" s="13" t="s">
        <v>73</v>
      </c>
      <c r="AY4871" s="168" t="s">
        <v>252</v>
      </c>
    </row>
    <row r="4872" spans="1:65" s="13" customFormat="1" ht="11.25">
      <c r="B4872" s="167"/>
      <c r="D4872" s="160" t="s">
        <v>264</v>
      </c>
      <c r="E4872" s="168" t="s">
        <v>3</v>
      </c>
      <c r="F4872" s="169" t="s">
        <v>8608</v>
      </c>
      <c r="H4872" s="168" t="s">
        <v>3</v>
      </c>
      <c r="I4872" s="170"/>
      <c r="L4872" s="167"/>
      <c r="M4872" s="171"/>
      <c r="N4872" s="172"/>
      <c r="O4872" s="172"/>
      <c r="P4872" s="172"/>
      <c r="Q4872" s="172"/>
      <c r="R4872" s="172"/>
      <c r="S4872" s="172"/>
      <c r="T4872" s="173"/>
      <c r="AT4872" s="168" t="s">
        <v>264</v>
      </c>
      <c r="AU4872" s="168" t="s">
        <v>82</v>
      </c>
      <c r="AV4872" s="13" t="s">
        <v>80</v>
      </c>
      <c r="AW4872" s="13" t="s">
        <v>34</v>
      </c>
      <c r="AX4872" s="13" t="s">
        <v>73</v>
      </c>
      <c r="AY4872" s="168" t="s">
        <v>252</v>
      </c>
    </row>
    <row r="4873" spans="1:65" s="14" customFormat="1" ht="11.25">
      <c r="B4873" s="174"/>
      <c r="D4873" s="160" t="s">
        <v>264</v>
      </c>
      <c r="E4873" s="175" t="s">
        <v>3</v>
      </c>
      <c r="F4873" s="176" t="s">
        <v>80</v>
      </c>
      <c r="H4873" s="177">
        <v>1</v>
      </c>
      <c r="I4873" s="178"/>
      <c r="L4873" s="174"/>
      <c r="M4873" s="179"/>
      <c r="N4873" s="180"/>
      <c r="O4873" s="180"/>
      <c r="P4873" s="180"/>
      <c r="Q4873" s="180"/>
      <c r="R4873" s="180"/>
      <c r="S4873" s="180"/>
      <c r="T4873" s="181"/>
      <c r="AT4873" s="175" t="s">
        <v>264</v>
      </c>
      <c r="AU4873" s="175" t="s">
        <v>82</v>
      </c>
      <c r="AV4873" s="14" t="s">
        <v>82</v>
      </c>
      <c r="AW4873" s="14" t="s">
        <v>34</v>
      </c>
      <c r="AX4873" s="14" t="s">
        <v>73</v>
      </c>
      <c r="AY4873" s="175" t="s">
        <v>252</v>
      </c>
    </row>
    <row r="4874" spans="1:65" s="13" customFormat="1" ht="11.25">
      <c r="B4874" s="167"/>
      <c r="D4874" s="160" t="s">
        <v>264</v>
      </c>
      <c r="E4874" s="168" t="s">
        <v>3</v>
      </c>
      <c r="F4874" s="169" t="s">
        <v>8608</v>
      </c>
      <c r="H4874" s="168" t="s">
        <v>3</v>
      </c>
      <c r="I4874" s="170"/>
      <c r="L4874" s="167"/>
      <c r="M4874" s="171"/>
      <c r="N4874" s="172"/>
      <c r="O4874" s="172"/>
      <c r="P4874" s="172"/>
      <c r="Q4874" s="172"/>
      <c r="R4874" s="172"/>
      <c r="S4874" s="172"/>
      <c r="T4874" s="173"/>
      <c r="AT4874" s="168" t="s">
        <v>264</v>
      </c>
      <c r="AU4874" s="168" t="s">
        <v>82</v>
      </c>
      <c r="AV4874" s="13" t="s">
        <v>80</v>
      </c>
      <c r="AW4874" s="13" t="s">
        <v>34</v>
      </c>
      <c r="AX4874" s="13" t="s">
        <v>73</v>
      </c>
      <c r="AY4874" s="168" t="s">
        <v>252</v>
      </c>
    </row>
    <row r="4875" spans="1:65" s="14" customFormat="1" ht="11.25">
      <c r="B4875" s="174"/>
      <c r="D4875" s="160" t="s">
        <v>264</v>
      </c>
      <c r="E4875" s="175" t="s">
        <v>3</v>
      </c>
      <c r="F4875" s="176" t="s">
        <v>80</v>
      </c>
      <c r="H4875" s="177">
        <v>1</v>
      </c>
      <c r="I4875" s="178"/>
      <c r="L4875" s="174"/>
      <c r="M4875" s="179"/>
      <c r="N4875" s="180"/>
      <c r="O4875" s="180"/>
      <c r="P4875" s="180"/>
      <c r="Q4875" s="180"/>
      <c r="R4875" s="180"/>
      <c r="S4875" s="180"/>
      <c r="T4875" s="181"/>
      <c r="AT4875" s="175" t="s">
        <v>264</v>
      </c>
      <c r="AU4875" s="175" t="s">
        <v>82</v>
      </c>
      <c r="AV4875" s="14" t="s">
        <v>82</v>
      </c>
      <c r="AW4875" s="14" t="s">
        <v>34</v>
      </c>
      <c r="AX4875" s="14" t="s">
        <v>73</v>
      </c>
      <c r="AY4875" s="175" t="s">
        <v>252</v>
      </c>
    </row>
    <row r="4876" spans="1:65" s="13" customFormat="1" ht="11.25">
      <c r="B4876" s="167"/>
      <c r="D4876" s="160" t="s">
        <v>264</v>
      </c>
      <c r="E4876" s="168" t="s">
        <v>3</v>
      </c>
      <c r="F4876" s="169" t="s">
        <v>8608</v>
      </c>
      <c r="H4876" s="168" t="s">
        <v>3</v>
      </c>
      <c r="I4876" s="170"/>
      <c r="L4876" s="167"/>
      <c r="M4876" s="171"/>
      <c r="N4876" s="172"/>
      <c r="O4876" s="172"/>
      <c r="P4876" s="172"/>
      <c r="Q4876" s="172"/>
      <c r="R4876" s="172"/>
      <c r="S4876" s="172"/>
      <c r="T4876" s="173"/>
      <c r="AT4876" s="168" t="s">
        <v>264</v>
      </c>
      <c r="AU4876" s="168" t="s">
        <v>82</v>
      </c>
      <c r="AV4876" s="13" t="s">
        <v>80</v>
      </c>
      <c r="AW4876" s="13" t="s">
        <v>34</v>
      </c>
      <c r="AX4876" s="13" t="s">
        <v>73</v>
      </c>
      <c r="AY4876" s="168" t="s">
        <v>252</v>
      </c>
    </row>
    <row r="4877" spans="1:65" s="14" customFormat="1" ht="11.25">
      <c r="B4877" s="174"/>
      <c r="D4877" s="160" t="s">
        <v>264</v>
      </c>
      <c r="E4877" s="175" t="s">
        <v>3</v>
      </c>
      <c r="F4877" s="176" t="s">
        <v>80</v>
      </c>
      <c r="H4877" s="177">
        <v>1</v>
      </c>
      <c r="I4877" s="178"/>
      <c r="L4877" s="174"/>
      <c r="M4877" s="179"/>
      <c r="N4877" s="180"/>
      <c r="O4877" s="180"/>
      <c r="P4877" s="180"/>
      <c r="Q4877" s="180"/>
      <c r="R4877" s="180"/>
      <c r="S4877" s="180"/>
      <c r="T4877" s="181"/>
      <c r="AT4877" s="175" t="s">
        <v>264</v>
      </c>
      <c r="AU4877" s="175" t="s">
        <v>82</v>
      </c>
      <c r="AV4877" s="14" t="s">
        <v>82</v>
      </c>
      <c r="AW4877" s="14" t="s">
        <v>34</v>
      </c>
      <c r="AX4877" s="14" t="s">
        <v>73</v>
      </c>
      <c r="AY4877" s="175" t="s">
        <v>252</v>
      </c>
    </row>
    <row r="4878" spans="1:65" s="13" customFormat="1" ht="11.25">
      <c r="B4878" s="167"/>
      <c r="D4878" s="160" t="s">
        <v>264</v>
      </c>
      <c r="E4878" s="168" t="s">
        <v>3</v>
      </c>
      <c r="F4878" s="169" t="s">
        <v>8609</v>
      </c>
      <c r="H4878" s="168" t="s">
        <v>3</v>
      </c>
      <c r="I4878" s="170"/>
      <c r="L4878" s="167"/>
      <c r="M4878" s="171"/>
      <c r="N4878" s="172"/>
      <c r="O4878" s="172"/>
      <c r="P4878" s="172"/>
      <c r="Q4878" s="172"/>
      <c r="R4878" s="172"/>
      <c r="S4878" s="172"/>
      <c r="T4878" s="173"/>
      <c r="AT4878" s="168" t="s">
        <v>264</v>
      </c>
      <c r="AU4878" s="168" t="s">
        <v>82</v>
      </c>
      <c r="AV4878" s="13" t="s">
        <v>80</v>
      </c>
      <c r="AW4878" s="13" t="s">
        <v>34</v>
      </c>
      <c r="AX4878" s="13" t="s">
        <v>73</v>
      </c>
      <c r="AY4878" s="168" t="s">
        <v>252</v>
      </c>
    </row>
    <row r="4879" spans="1:65" s="14" customFormat="1" ht="11.25">
      <c r="B4879" s="174"/>
      <c r="D4879" s="160" t="s">
        <v>264</v>
      </c>
      <c r="E4879" s="175" t="s">
        <v>3</v>
      </c>
      <c r="F4879" s="176" t="s">
        <v>80</v>
      </c>
      <c r="H4879" s="177">
        <v>1</v>
      </c>
      <c r="I4879" s="178"/>
      <c r="L4879" s="174"/>
      <c r="M4879" s="179"/>
      <c r="N4879" s="180"/>
      <c r="O4879" s="180"/>
      <c r="P4879" s="180"/>
      <c r="Q4879" s="180"/>
      <c r="R4879" s="180"/>
      <c r="S4879" s="180"/>
      <c r="T4879" s="181"/>
      <c r="AT4879" s="175" t="s">
        <v>264</v>
      </c>
      <c r="AU4879" s="175" t="s">
        <v>82</v>
      </c>
      <c r="AV4879" s="14" t="s">
        <v>82</v>
      </c>
      <c r="AW4879" s="14" t="s">
        <v>34</v>
      </c>
      <c r="AX4879" s="14" t="s">
        <v>73</v>
      </c>
      <c r="AY4879" s="175" t="s">
        <v>252</v>
      </c>
    </row>
    <row r="4880" spans="1:65" s="13" customFormat="1" ht="11.25">
      <c r="B4880" s="167"/>
      <c r="D4880" s="160" t="s">
        <v>264</v>
      </c>
      <c r="E4880" s="168" t="s">
        <v>3</v>
      </c>
      <c r="F4880" s="169" t="s">
        <v>8609</v>
      </c>
      <c r="H4880" s="168" t="s">
        <v>3</v>
      </c>
      <c r="I4880" s="170"/>
      <c r="L4880" s="167"/>
      <c r="M4880" s="171"/>
      <c r="N4880" s="172"/>
      <c r="O4880" s="172"/>
      <c r="P4880" s="172"/>
      <c r="Q4880" s="172"/>
      <c r="R4880" s="172"/>
      <c r="S4880" s="172"/>
      <c r="T4880" s="173"/>
      <c r="AT4880" s="168" t="s">
        <v>264</v>
      </c>
      <c r="AU4880" s="168" t="s">
        <v>82</v>
      </c>
      <c r="AV4880" s="13" t="s">
        <v>80</v>
      </c>
      <c r="AW4880" s="13" t="s">
        <v>34</v>
      </c>
      <c r="AX4880" s="13" t="s">
        <v>73</v>
      </c>
      <c r="AY4880" s="168" t="s">
        <v>252</v>
      </c>
    </row>
    <row r="4881" spans="2:51" s="14" customFormat="1" ht="11.25">
      <c r="B4881" s="174"/>
      <c r="D4881" s="160" t="s">
        <v>264</v>
      </c>
      <c r="E4881" s="175" t="s">
        <v>3</v>
      </c>
      <c r="F4881" s="176" t="s">
        <v>80</v>
      </c>
      <c r="H4881" s="177">
        <v>1</v>
      </c>
      <c r="I4881" s="178"/>
      <c r="L4881" s="174"/>
      <c r="M4881" s="179"/>
      <c r="N4881" s="180"/>
      <c r="O4881" s="180"/>
      <c r="P4881" s="180"/>
      <c r="Q4881" s="180"/>
      <c r="R4881" s="180"/>
      <c r="S4881" s="180"/>
      <c r="T4881" s="181"/>
      <c r="AT4881" s="175" t="s">
        <v>264</v>
      </c>
      <c r="AU4881" s="175" t="s">
        <v>82</v>
      </c>
      <c r="AV4881" s="14" t="s">
        <v>82</v>
      </c>
      <c r="AW4881" s="14" t="s">
        <v>34</v>
      </c>
      <c r="AX4881" s="14" t="s">
        <v>73</v>
      </c>
      <c r="AY4881" s="175" t="s">
        <v>252</v>
      </c>
    </row>
    <row r="4882" spans="2:51" s="13" customFormat="1" ht="11.25">
      <c r="B4882" s="167"/>
      <c r="D4882" s="160" t="s">
        <v>264</v>
      </c>
      <c r="E4882" s="168" t="s">
        <v>3</v>
      </c>
      <c r="F4882" s="169" t="s">
        <v>8609</v>
      </c>
      <c r="H4882" s="168" t="s">
        <v>3</v>
      </c>
      <c r="I4882" s="170"/>
      <c r="L4882" s="167"/>
      <c r="M4882" s="171"/>
      <c r="N4882" s="172"/>
      <c r="O4882" s="172"/>
      <c r="P4882" s="172"/>
      <c r="Q4882" s="172"/>
      <c r="R4882" s="172"/>
      <c r="S4882" s="172"/>
      <c r="T4882" s="173"/>
      <c r="AT4882" s="168" t="s">
        <v>264</v>
      </c>
      <c r="AU4882" s="168" t="s">
        <v>82</v>
      </c>
      <c r="AV4882" s="13" t="s">
        <v>80</v>
      </c>
      <c r="AW4882" s="13" t="s">
        <v>34</v>
      </c>
      <c r="AX4882" s="13" t="s">
        <v>73</v>
      </c>
      <c r="AY4882" s="168" t="s">
        <v>252</v>
      </c>
    </row>
    <row r="4883" spans="2:51" s="14" customFormat="1" ht="11.25">
      <c r="B4883" s="174"/>
      <c r="D4883" s="160" t="s">
        <v>264</v>
      </c>
      <c r="E4883" s="175" t="s">
        <v>3</v>
      </c>
      <c r="F4883" s="176" t="s">
        <v>80</v>
      </c>
      <c r="H4883" s="177">
        <v>1</v>
      </c>
      <c r="I4883" s="178"/>
      <c r="L4883" s="174"/>
      <c r="M4883" s="179"/>
      <c r="N4883" s="180"/>
      <c r="O4883" s="180"/>
      <c r="P4883" s="180"/>
      <c r="Q4883" s="180"/>
      <c r="R4883" s="180"/>
      <c r="S4883" s="180"/>
      <c r="T4883" s="181"/>
      <c r="AT4883" s="175" t="s">
        <v>264</v>
      </c>
      <c r="AU4883" s="175" t="s">
        <v>82</v>
      </c>
      <c r="AV4883" s="14" t="s">
        <v>82</v>
      </c>
      <c r="AW4883" s="14" t="s">
        <v>34</v>
      </c>
      <c r="AX4883" s="14" t="s">
        <v>73</v>
      </c>
      <c r="AY4883" s="175" t="s">
        <v>252</v>
      </c>
    </row>
    <row r="4884" spans="2:51" s="13" customFormat="1" ht="11.25">
      <c r="B4884" s="167"/>
      <c r="D4884" s="160" t="s">
        <v>264</v>
      </c>
      <c r="E4884" s="168" t="s">
        <v>3</v>
      </c>
      <c r="F4884" s="169" t="s">
        <v>6862</v>
      </c>
      <c r="H4884" s="168" t="s">
        <v>3</v>
      </c>
      <c r="I4884" s="170"/>
      <c r="L4884" s="167"/>
      <c r="M4884" s="171"/>
      <c r="N4884" s="172"/>
      <c r="O4884" s="172"/>
      <c r="P4884" s="172"/>
      <c r="Q4884" s="172"/>
      <c r="R4884" s="172"/>
      <c r="S4884" s="172"/>
      <c r="T4884" s="173"/>
      <c r="AT4884" s="168" t="s">
        <v>264</v>
      </c>
      <c r="AU4884" s="168" t="s">
        <v>82</v>
      </c>
      <c r="AV4884" s="13" t="s">
        <v>80</v>
      </c>
      <c r="AW4884" s="13" t="s">
        <v>34</v>
      </c>
      <c r="AX4884" s="13" t="s">
        <v>73</v>
      </c>
      <c r="AY4884" s="168" t="s">
        <v>252</v>
      </c>
    </row>
    <row r="4885" spans="2:51" s="14" customFormat="1" ht="11.25">
      <c r="B4885" s="174"/>
      <c r="D4885" s="160" t="s">
        <v>264</v>
      </c>
      <c r="E4885" s="175" t="s">
        <v>3</v>
      </c>
      <c r="F4885" s="176" t="s">
        <v>80</v>
      </c>
      <c r="H4885" s="177">
        <v>1</v>
      </c>
      <c r="I4885" s="178"/>
      <c r="L4885" s="174"/>
      <c r="M4885" s="179"/>
      <c r="N4885" s="180"/>
      <c r="O4885" s="180"/>
      <c r="P4885" s="180"/>
      <c r="Q4885" s="180"/>
      <c r="R4885" s="180"/>
      <c r="S4885" s="180"/>
      <c r="T4885" s="181"/>
      <c r="AT4885" s="175" t="s">
        <v>264</v>
      </c>
      <c r="AU4885" s="175" t="s">
        <v>82</v>
      </c>
      <c r="AV4885" s="14" t="s">
        <v>82</v>
      </c>
      <c r="AW4885" s="14" t="s">
        <v>34</v>
      </c>
      <c r="AX4885" s="14" t="s">
        <v>73</v>
      </c>
      <c r="AY4885" s="175" t="s">
        <v>252</v>
      </c>
    </row>
    <row r="4886" spans="2:51" s="13" customFormat="1" ht="11.25">
      <c r="B4886" s="167"/>
      <c r="D4886" s="160" t="s">
        <v>264</v>
      </c>
      <c r="E4886" s="168" t="s">
        <v>3</v>
      </c>
      <c r="F4886" s="169" t="s">
        <v>6862</v>
      </c>
      <c r="H4886" s="168" t="s">
        <v>3</v>
      </c>
      <c r="I4886" s="170"/>
      <c r="L4886" s="167"/>
      <c r="M4886" s="171"/>
      <c r="N4886" s="172"/>
      <c r="O4886" s="172"/>
      <c r="P4886" s="172"/>
      <c r="Q4886" s="172"/>
      <c r="R4886" s="172"/>
      <c r="S4886" s="172"/>
      <c r="T4886" s="173"/>
      <c r="AT4886" s="168" t="s">
        <v>264</v>
      </c>
      <c r="AU4886" s="168" t="s">
        <v>82</v>
      </c>
      <c r="AV4886" s="13" t="s">
        <v>80</v>
      </c>
      <c r="AW4886" s="13" t="s">
        <v>34</v>
      </c>
      <c r="AX4886" s="13" t="s">
        <v>73</v>
      </c>
      <c r="AY4886" s="168" t="s">
        <v>252</v>
      </c>
    </row>
    <row r="4887" spans="2:51" s="14" customFormat="1" ht="11.25">
      <c r="B4887" s="174"/>
      <c r="D4887" s="160" t="s">
        <v>264</v>
      </c>
      <c r="E4887" s="175" t="s">
        <v>3</v>
      </c>
      <c r="F4887" s="176" t="s">
        <v>80</v>
      </c>
      <c r="H4887" s="177">
        <v>1</v>
      </c>
      <c r="I4887" s="178"/>
      <c r="L4887" s="174"/>
      <c r="M4887" s="179"/>
      <c r="N4887" s="180"/>
      <c r="O4887" s="180"/>
      <c r="P4887" s="180"/>
      <c r="Q4887" s="180"/>
      <c r="R4887" s="180"/>
      <c r="S4887" s="180"/>
      <c r="T4887" s="181"/>
      <c r="AT4887" s="175" t="s">
        <v>264</v>
      </c>
      <c r="AU4887" s="175" t="s">
        <v>82</v>
      </c>
      <c r="AV4887" s="14" t="s">
        <v>82</v>
      </c>
      <c r="AW4887" s="14" t="s">
        <v>34</v>
      </c>
      <c r="AX4887" s="14" t="s">
        <v>73</v>
      </c>
      <c r="AY4887" s="175" t="s">
        <v>252</v>
      </c>
    </row>
    <row r="4888" spans="2:51" s="13" customFormat="1" ht="11.25">
      <c r="B4888" s="167"/>
      <c r="D4888" s="160" t="s">
        <v>264</v>
      </c>
      <c r="E4888" s="168" t="s">
        <v>3</v>
      </c>
      <c r="F4888" s="169" t="s">
        <v>8610</v>
      </c>
      <c r="H4888" s="168" t="s">
        <v>3</v>
      </c>
      <c r="I4888" s="170"/>
      <c r="L4888" s="167"/>
      <c r="M4888" s="171"/>
      <c r="N4888" s="172"/>
      <c r="O4888" s="172"/>
      <c r="P4888" s="172"/>
      <c r="Q4888" s="172"/>
      <c r="R4888" s="172"/>
      <c r="S4888" s="172"/>
      <c r="T4888" s="173"/>
      <c r="AT4888" s="168" t="s">
        <v>264</v>
      </c>
      <c r="AU4888" s="168" t="s">
        <v>82</v>
      </c>
      <c r="AV4888" s="13" t="s">
        <v>80</v>
      </c>
      <c r="AW4888" s="13" t="s">
        <v>34</v>
      </c>
      <c r="AX4888" s="13" t="s">
        <v>73</v>
      </c>
      <c r="AY4888" s="168" t="s">
        <v>252</v>
      </c>
    </row>
    <row r="4889" spans="2:51" s="14" customFormat="1" ht="11.25">
      <c r="B4889" s="174"/>
      <c r="D4889" s="160" t="s">
        <v>264</v>
      </c>
      <c r="E4889" s="175" t="s">
        <v>3</v>
      </c>
      <c r="F4889" s="176" t="s">
        <v>80</v>
      </c>
      <c r="H4889" s="177">
        <v>1</v>
      </c>
      <c r="I4889" s="178"/>
      <c r="L4889" s="174"/>
      <c r="M4889" s="179"/>
      <c r="N4889" s="180"/>
      <c r="O4889" s="180"/>
      <c r="P4889" s="180"/>
      <c r="Q4889" s="180"/>
      <c r="R4889" s="180"/>
      <c r="S4889" s="180"/>
      <c r="T4889" s="181"/>
      <c r="AT4889" s="175" t="s">
        <v>264</v>
      </c>
      <c r="AU4889" s="175" t="s">
        <v>82</v>
      </c>
      <c r="AV4889" s="14" t="s">
        <v>82</v>
      </c>
      <c r="AW4889" s="14" t="s">
        <v>34</v>
      </c>
      <c r="AX4889" s="14" t="s">
        <v>73</v>
      </c>
      <c r="AY4889" s="175" t="s">
        <v>252</v>
      </c>
    </row>
    <row r="4890" spans="2:51" s="13" customFormat="1" ht="11.25">
      <c r="B4890" s="167"/>
      <c r="D4890" s="160" t="s">
        <v>264</v>
      </c>
      <c r="E4890" s="168" t="s">
        <v>3</v>
      </c>
      <c r="F4890" s="169" t="s">
        <v>8611</v>
      </c>
      <c r="H4890" s="168" t="s">
        <v>3</v>
      </c>
      <c r="I4890" s="170"/>
      <c r="L4890" s="167"/>
      <c r="M4890" s="171"/>
      <c r="N4890" s="172"/>
      <c r="O4890" s="172"/>
      <c r="P4890" s="172"/>
      <c r="Q4890" s="172"/>
      <c r="R4890" s="172"/>
      <c r="S4890" s="172"/>
      <c r="T4890" s="173"/>
      <c r="AT4890" s="168" t="s">
        <v>264</v>
      </c>
      <c r="AU4890" s="168" t="s">
        <v>82</v>
      </c>
      <c r="AV4890" s="13" t="s">
        <v>80</v>
      </c>
      <c r="AW4890" s="13" t="s">
        <v>34</v>
      </c>
      <c r="AX4890" s="13" t="s">
        <v>73</v>
      </c>
      <c r="AY4890" s="168" t="s">
        <v>252</v>
      </c>
    </row>
    <row r="4891" spans="2:51" s="14" customFormat="1" ht="11.25">
      <c r="B4891" s="174"/>
      <c r="D4891" s="160" t="s">
        <v>264</v>
      </c>
      <c r="E4891" s="175" t="s">
        <v>3</v>
      </c>
      <c r="F4891" s="176" t="s">
        <v>80</v>
      </c>
      <c r="H4891" s="177">
        <v>1</v>
      </c>
      <c r="I4891" s="178"/>
      <c r="L4891" s="174"/>
      <c r="M4891" s="179"/>
      <c r="N4891" s="180"/>
      <c r="O4891" s="180"/>
      <c r="P4891" s="180"/>
      <c r="Q4891" s="180"/>
      <c r="R4891" s="180"/>
      <c r="S4891" s="180"/>
      <c r="T4891" s="181"/>
      <c r="AT4891" s="175" t="s">
        <v>264</v>
      </c>
      <c r="AU4891" s="175" t="s">
        <v>82</v>
      </c>
      <c r="AV4891" s="14" t="s">
        <v>82</v>
      </c>
      <c r="AW4891" s="14" t="s">
        <v>34</v>
      </c>
      <c r="AX4891" s="14" t="s">
        <v>73</v>
      </c>
      <c r="AY4891" s="175" t="s">
        <v>252</v>
      </c>
    </row>
    <row r="4892" spans="2:51" s="13" customFormat="1" ht="11.25">
      <c r="B4892" s="167"/>
      <c r="D4892" s="160" t="s">
        <v>264</v>
      </c>
      <c r="E4892" s="168" t="s">
        <v>3</v>
      </c>
      <c r="F4892" s="169" t="s">
        <v>8612</v>
      </c>
      <c r="H4892" s="168" t="s">
        <v>3</v>
      </c>
      <c r="I4892" s="170"/>
      <c r="L4892" s="167"/>
      <c r="M4892" s="171"/>
      <c r="N4892" s="172"/>
      <c r="O4892" s="172"/>
      <c r="P4892" s="172"/>
      <c r="Q4892" s="172"/>
      <c r="R4892" s="172"/>
      <c r="S4892" s="172"/>
      <c r="T4892" s="173"/>
      <c r="AT4892" s="168" t="s">
        <v>264</v>
      </c>
      <c r="AU4892" s="168" t="s">
        <v>82</v>
      </c>
      <c r="AV4892" s="13" t="s">
        <v>80</v>
      </c>
      <c r="AW4892" s="13" t="s">
        <v>34</v>
      </c>
      <c r="AX4892" s="13" t="s">
        <v>73</v>
      </c>
      <c r="AY4892" s="168" t="s">
        <v>252</v>
      </c>
    </row>
    <row r="4893" spans="2:51" s="14" customFormat="1" ht="11.25">
      <c r="B4893" s="174"/>
      <c r="D4893" s="160" t="s">
        <v>264</v>
      </c>
      <c r="E4893" s="175" t="s">
        <v>3</v>
      </c>
      <c r="F4893" s="176" t="s">
        <v>80</v>
      </c>
      <c r="H4893" s="177">
        <v>1</v>
      </c>
      <c r="I4893" s="178"/>
      <c r="L4893" s="174"/>
      <c r="M4893" s="179"/>
      <c r="N4893" s="180"/>
      <c r="O4893" s="180"/>
      <c r="P4893" s="180"/>
      <c r="Q4893" s="180"/>
      <c r="R4893" s="180"/>
      <c r="S4893" s="180"/>
      <c r="T4893" s="181"/>
      <c r="AT4893" s="175" t="s">
        <v>264</v>
      </c>
      <c r="AU4893" s="175" t="s">
        <v>82</v>
      </c>
      <c r="AV4893" s="14" t="s">
        <v>82</v>
      </c>
      <c r="AW4893" s="14" t="s">
        <v>34</v>
      </c>
      <c r="AX4893" s="14" t="s">
        <v>73</v>
      </c>
      <c r="AY4893" s="175" t="s">
        <v>252</v>
      </c>
    </row>
    <row r="4894" spans="2:51" s="13" customFormat="1" ht="11.25">
      <c r="B4894" s="167"/>
      <c r="D4894" s="160" t="s">
        <v>264</v>
      </c>
      <c r="E4894" s="168" t="s">
        <v>3</v>
      </c>
      <c r="F4894" s="169" t="s">
        <v>8612</v>
      </c>
      <c r="H4894" s="168" t="s">
        <v>3</v>
      </c>
      <c r="I4894" s="170"/>
      <c r="L4894" s="167"/>
      <c r="M4894" s="171"/>
      <c r="N4894" s="172"/>
      <c r="O4894" s="172"/>
      <c r="P4894" s="172"/>
      <c r="Q4894" s="172"/>
      <c r="R4894" s="172"/>
      <c r="S4894" s="172"/>
      <c r="T4894" s="173"/>
      <c r="AT4894" s="168" t="s">
        <v>264</v>
      </c>
      <c r="AU4894" s="168" t="s">
        <v>82</v>
      </c>
      <c r="AV4894" s="13" t="s">
        <v>80</v>
      </c>
      <c r="AW4894" s="13" t="s">
        <v>34</v>
      </c>
      <c r="AX4894" s="13" t="s">
        <v>73</v>
      </c>
      <c r="AY4894" s="168" t="s">
        <v>252</v>
      </c>
    </row>
    <row r="4895" spans="2:51" s="14" customFormat="1" ht="11.25">
      <c r="B4895" s="174"/>
      <c r="D4895" s="160" t="s">
        <v>264</v>
      </c>
      <c r="E4895" s="175" t="s">
        <v>3</v>
      </c>
      <c r="F4895" s="176" t="s">
        <v>80</v>
      </c>
      <c r="H4895" s="177">
        <v>1</v>
      </c>
      <c r="I4895" s="178"/>
      <c r="L4895" s="174"/>
      <c r="M4895" s="179"/>
      <c r="N4895" s="180"/>
      <c r="O4895" s="180"/>
      <c r="P4895" s="180"/>
      <c r="Q4895" s="180"/>
      <c r="R4895" s="180"/>
      <c r="S4895" s="180"/>
      <c r="T4895" s="181"/>
      <c r="AT4895" s="175" t="s">
        <v>264</v>
      </c>
      <c r="AU4895" s="175" t="s">
        <v>82</v>
      </c>
      <c r="AV4895" s="14" t="s">
        <v>82</v>
      </c>
      <c r="AW4895" s="14" t="s">
        <v>34</v>
      </c>
      <c r="AX4895" s="14" t="s">
        <v>73</v>
      </c>
      <c r="AY4895" s="175" t="s">
        <v>252</v>
      </c>
    </row>
    <row r="4896" spans="2:51" s="13" customFormat="1" ht="11.25">
      <c r="B4896" s="167"/>
      <c r="D4896" s="160" t="s">
        <v>264</v>
      </c>
      <c r="E4896" s="168" t="s">
        <v>3</v>
      </c>
      <c r="F4896" s="169" t="s">
        <v>8612</v>
      </c>
      <c r="H4896" s="168" t="s">
        <v>3</v>
      </c>
      <c r="I4896" s="170"/>
      <c r="L4896" s="167"/>
      <c r="M4896" s="171"/>
      <c r="N4896" s="172"/>
      <c r="O4896" s="172"/>
      <c r="P4896" s="172"/>
      <c r="Q4896" s="172"/>
      <c r="R4896" s="172"/>
      <c r="S4896" s="172"/>
      <c r="T4896" s="173"/>
      <c r="AT4896" s="168" t="s">
        <v>264</v>
      </c>
      <c r="AU4896" s="168" t="s">
        <v>82</v>
      </c>
      <c r="AV4896" s="13" t="s">
        <v>80</v>
      </c>
      <c r="AW4896" s="13" t="s">
        <v>34</v>
      </c>
      <c r="AX4896" s="13" t="s">
        <v>73</v>
      </c>
      <c r="AY4896" s="168" t="s">
        <v>252</v>
      </c>
    </row>
    <row r="4897" spans="2:51" s="14" customFormat="1" ht="11.25">
      <c r="B4897" s="174"/>
      <c r="D4897" s="160" t="s">
        <v>264</v>
      </c>
      <c r="E4897" s="175" t="s">
        <v>3</v>
      </c>
      <c r="F4897" s="176" t="s">
        <v>80</v>
      </c>
      <c r="H4897" s="177">
        <v>1</v>
      </c>
      <c r="I4897" s="178"/>
      <c r="L4897" s="174"/>
      <c r="M4897" s="179"/>
      <c r="N4897" s="180"/>
      <c r="O4897" s="180"/>
      <c r="P4897" s="180"/>
      <c r="Q4897" s="180"/>
      <c r="R4897" s="180"/>
      <c r="S4897" s="180"/>
      <c r="T4897" s="181"/>
      <c r="AT4897" s="175" t="s">
        <v>264</v>
      </c>
      <c r="AU4897" s="175" t="s">
        <v>82</v>
      </c>
      <c r="AV4897" s="14" t="s">
        <v>82</v>
      </c>
      <c r="AW4897" s="14" t="s">
        <v>34</v>
      </c>
      <c r="AX4897" s="14" t="s">
        <v>73</v>
      </c>
      <c r="AY4897" s="175" t="s">
        <v>252</v>
      </c>
    </row>
    <row r="4898" spans="2:51" s="13" customFormat="1" ht="11.25">
      <c r="B4898" s="167"/>
      <c r="D4898" s="160" t="s">
        <v>264</v>
      </c>
      <c r="E4898" s="168" t="s">
        <v>3</v>
      </c>
      <c r="F4898" s="169" t="s">
        <v>8613</v>
      </c>
      <c r="H4898" s="168" t="s">
        <v>3</v>
      </c>
      <c r="I4898" s="170"/>
      <c r="L4898" s="167"/>
      <c r="M4898" s="171"/>
      <c r="N4898" s="172"/>
      <c r="O4898" s="172"/>
      <c r="P4898" s="172"/>
      <c r="Q4898" s="172"/>
      <c r="R4898" s="172"/>
      <c r="S4898" s="172"/>
      <c r="T4898" s="173"/>
      <c r="AT4898" s="168" t="s">
        <v>264</v>
      </c>
      <c r="AU4898" s="168" t="s">
        <v>82</v>
      </c>
      <c r="AV4898" s="13" t="s">
        <v>80</v>
      </c>
      <c r="AW4898" s="13" t="s">
        <v>34</v>
      </c>
      <c r="AX4898" s="13" t="s">
        <v>73</v>
      </c>
      <c r="AY4898" s="168" t="s">
        <v>252</v>
      </c>
    </row>
    <row r="4899" spans="2:51" s="14" customFormat="1" ht="11.25">
      <c r="B4899" s="174"/>
      <c r="D4899" s="160" t="s">
        <v>264</v>
      </c>
      <c r="E4899" s="175" t="s">
        <v>3</v>
      </c>
      <c r="F4899" s="176" t="s">
        <v>80</v>
      </c>
      <c r="H4899" s="177">
        <v>1</v>
      </c>
      <c r="I4899" s="178"/>
      <c r="L4899" s="174"/>
      <c r="M4899" s="179"/>
      <c r="N4899" s="180"/>
      <c r="O4899" s="180"/>
      <c r="P4899" s="180"/>
      <c r="Q4899" s="180"/>
      <c r="R4899" s="180"/>
      <c r="S4899" s="180"/>
      <c r="T4899" s="181"/>
      <c r="AT4899" s="175" t="s">
        <v>264</v>
      </c>
      <c r="AU4899" s="175" t="s">
        <v>82</v>
      </c>
      <c r="AV4899" s="14" t="s">
        <v>82</v>
      </c>
      <c r="AW4899" s="14" t="s">
        <v>34</v>
      </c>
      <c r="AX4899" s="14" t="s">
        <v>73</v>
      </c>
      <c r="AY4899" s="175" t="s">
        <v>252</v>
      </c>
    </row>
    <row r="4900" spans="2:51" s="13" customFormat="1" ht="11.25">
      <c r="B4900" s="167"/>
      <c r="D4900" s="160" t="s">
        <v>264</v>
      </c>
      <c r="E4900" s="168" t="s">
        <v>3</v>
      </c>
      <c r="F4900" s="169" t="s">
        <v>8613</v>
      </c>
      <c r="H4900" s="168" t="s">
        <v>3</v>
      </c>
      <c r="I4900" s="170"/>
      <c r="L4900" s="167"/>
      <c r="M4900" s="171"/>
      <c r="N4900" s="172"/>
      <c r="O4900" s="172"/>
      <c r="P4900" s="172"/>
      <c r="Q4900" s="172"/>
      <c r="R4900" s="172"/>
      <c r="S4900" s="172"/>
      <c r="T4900" s="173"/>
      <c r="AT4900" s="168" t="s">
        <v>264</v>
      </c>
      <c r="AU4900" s="168" t="s">
        <v>82</v>
      </c>
      <c r="AV4900" s="13" t="s">
        <v>80</v>
      </c>
      <c r="AW4900" s="13" t="s">
        <v>34</v>
      </c>
      <c r="AX4900" s="13" t="s">
        <v>73</v>
      </c>
      <c r="AY4900" s="168" t="s">
        <v>252</v>
      </c>
    </row>
    <row r="4901" spans="2:51" s="14" customFormat="1" ht="11.25">
      <c r="B4901" s="174"/>
      <c r="D4901" s="160" t="s">
        <v>264</v>
      </c>
      <c r="E4901" s="175" t="s">
        <v>3</v>
      </c>
      <c r="F4901" s="176" t="s">
        <v>80</v>
      </c>
      <c r="H4901" s="177">
        <v>1</v>
      </c>
      <c r="I4901" s="178"/>
      <c r="L4901" s="174"/>
      <c r="M4901" s="179"/>
      <c r="N4901" s="180"/>
      <c r="O4901" s="180"/>
      <c r="P4901" s="180"/>
      <c r="Q4901" s="180"/>
      <c r="R4901" s="180"/>
      <c r="S4901" s="180"/>
      <c r="T4901" s="181"/>
      <c r="AT4901" s="175" t="s">
        <v>264</v>
      </c>
      <c r="AU4901" s="175" t="s">
        <v>82</v>
      </c>
      <c r="AV4901" s="14" t="s">
        <v>82</v>
      </c>
      <c r="AW4901" s="14" t="s">
        <v>34</v>
      </c>
      <c r="AX4901" s="14" t="s">
        <v>73</v>
      </c>
      <c r="AY4901" s="175" t="s">
        <v>252</v>
      </c>
    </row>
    <row r="4902" spans="2:51" s="13" customFormat="1" ht="11.25">
      <c r="B4902" s="167"/>
      <c r="D4902" s="160" t="s">
        <v>264</v>
      </c>
      <c r="E4902" s="168" t="s">
        <v>3</v>
      </c>
      <c r="F4902" s="169" t="s">
        <v>8613</v>
      </c>
      <c r="H4902" s="168" t="s">
        <v>3</v>
      </c>
      <c r="I4902" s="170"/>
      <c r="L4902" s="167"/>
      <c r="M4902" s="171"/>
      <c r="N4902" s="172"/>
      <c r="O4902" s="172"/>
      <c r="P4902" s="172"/>
      <c r="Q4902" s="172"/>
      <c r="R4902" s="172"/>
      <c r="S4902" s="172"/>
      <c r="T4902" s="173"/>
      <c r="AT4902" s="168" t="s">
        <v>264</v>
      </c>
      <c r="AU4902" s="168" t="s">
        <v>82</v>
      </c>
      <c r="AV4902" s="13" t="s">
        <v>80</v>
      </c>
      <c r="AW4902" s="13" t="s">
        <v>34</v>
      </c>
      <c r="AX4902" s="13" t="s">
        <v>73</v>
      </c>
      <c r="AY4902" s="168" t="s">
        <v>252</v>
      </c>
    </row>
    <row r="4903" spans="2:51" s="14" customFormat="1" ht="11.25">
      <c r="B4903" s="174"/>
      <c r="D4903" s="160" t="s">
        <v>264</v>
      </c>
      <c r="E4903" s="175" t="s">
        <v>3</v>
      </c>
      <c r="F4903" s="176" t="s">
        <v>80</v>
      </c>
      <c r="H4903" s="177">
        <v>1</v>
      </c>
      <c r="I4903" s="178"/>
      <c r="L4903" s="174"/>
      <c r="M4903" s="179"/>
      <c r="N4903" s="180"/>
      <c r="O4903" s="180"/>
      <c r="P4903" s="180"/>
      <c r="Q4903" s="180"/>
      <c r="R4903" s="180"/>
      <c r="S4903" s="180"/>
      <c r="T4903" s="181"/>
      <c r="AT4903" s="175" t="s">
        <v>264</v>
      </c>
      <c r="AU4903" s="175" t="s">
        <v>82</v>
      </c>
      <c r="AV4903" s="14" t="s">
        <v>82</v>
      </c>
      <c r="AW4903" s="14" t="s">
        <v>34</v>
      </c>
      <c r="AX4903" s="14" t="s">
        <v>73</v>
      </c>
      <c r="AY4903" s="175" t="s">
        <v>252</v>
      </c>
    </row>
    <row r="4904" spans="2:51" s="13" customFormat="1" ht="11.25">
      <c r="B4904" s="167"/>
      <c r="D4904" s="160" t="s">
        <v>264</v>
      </c>
      <c r="E4904" s="168" t="s">
        <v>3</v>
      </c>
      <c r="F4904" s="169" t="s">
        <v>8614</v>
      </c>
      <c r="H4904" s="168" t="s">
        <v>3</v>
      </c>
      <c r="I4904" s="170"/>
      <c r="L4904" s="167"/>
      <c r="M4904" s="171"/>
      <c r="N4904" s="172"/>
      <c r="O4904" s="172"/>
      <c r="P4904" s="172"/>
      <c r="Q4904" s="172"/>
      <c r="R4904" s="172"/>
      <c r="S4904" s="172"/>
      <c r="T4904" s="173"/>
      <c r="AT4904" s="168" t="s">
        <v>264</v>
      </c>
      <c r="AU4904" s="168" t="s">
        <v>82</v>
      </c>
      <c r="AV4904" s="13" t="s">
        <v>80</v>
      </c>
      <c r="AW4904" s="13" t="s">
        <v>34</v>
      </c>
      <c r="AX4904" s="13" t="s">
        <v>73</v>
      </c>
      <c r="AY4904" s="168" t="s">
        <v>252</v>
      </c>
    </row>
    <row r="4905" spans="2:51" s="14" customFormat="1" ht="11.25">
      <c r="B4905" s="174"/>
      <c r="D4905" s="160" t="s">
        <v>264</v>
      </c>
      <c r="E4905" s="175" t="s">
        <v>3</v>
      </c>
      <c r="F4905" s="176" t="s">
        <v>80</v>
      </c>
      <c r="H4905" s="177">
        <v>1</v>
      </c>
      <c r="I4905" s="178"/>
      <c r="L4905" s="174"/>
      <c r="M4905" s="179"/>
      <c r="N4905" s="180"/>
      <c r="O4905" s="180"/>
      <c r="P4905" s="180"/>
      <c r="Q4905" s="180"/>
      <c r="R4905" s="180"/>
      <c r="S4905" s="180"/>
      <c r="T4905" s="181"/>
      <c r="AT4905" s="175" t="s">
        <v>264</v>
      </c>
      <c r="AU4905" s="175" t="s">
        <v>82</v>
      </c>
      <c r="AV4905" s="14" t="s">
        <v>82</v>
      </c>
      <c r="AW4905" s="14" t="s">
        <v>34</v>
      </c>
      <c r="AX4905" s="14" t="s">
        <v>73</v>
      </c>
      <c r="AY4905" s="175" t="s">
        <v>252</v>
      </c>
    </row>
    <row r="4906" spans="2:51" s="13" customFormat="1" ht="11.25">
      <c r="B4906" s="167"/>
      <c r="D4906" s="160" t="s">
        <v>264</v>
      </c>
      <c r="E4906" s="168" t="s">
        <v>3</v>
      </c>
      <c r="F4906" s="169" t="s">
        <v>8614</v>
      </c>
      <c r="H4906" s="168" t="s">
        <v>3</v>
      </c>
      <c r="I4906" s="170"/>
      <c r="L4906" s="167"/>
      <c r="M4906" s="171"/>
      <c r="N4906" s="172"/>
      <c r="O4906" s="172"/>
      <c r="P4906" s="172"/>
      <c r="Q4906" s="172"/>
      <c r="R4906" s="172"/>
      <c r="S4906" s="172"/>
      <c r="T4906" s="173"/>
      <c r="AT4906" s="168" t="s">
        <v>264</v>
      </c>
      <c r="AU4906" s="168" t="s">
        <v>82</v>
      </c>
      <c r="AV4906" s="13" t="s">
        <v>80</v>
      </c>
      <c r="AW4906" s="13" t="s">
        <v>34</v>
      </c>
      <c r="AX4906" s="13" t="s">
        <v>73</v>
      </c>
      <c r="AY4906" s="168" t="s">
        <v>252</v>
      </c>
    </row>
    <row r="4907" spans="2:51" s="14" customFormat="1" ht="11.25">
      <c r="B4907" s="174"/>
      <c r="D4907" s="160" t="s">
        <v>264</v>
      </c>
      <c r="E4907" s="175" t="s">
        <v>3</v>
      </c>
      <c r="F4907" s="176" t="s">
        <v>80</v>
      </c>
      <c r="H4907" s="177">
        <v>1</v>
      </c>
      <c r="I4907" s="178"/>
      <c r="L4907" s="174"/>
      <c r="M4907" s="179"/>
      <c r="N4907" s="180"/>
      <c r="O4907" s="180"/>
      <c r="P4907" s="180"/>
      <c r="Q4907" s="180"/>
      <c r="R4907" s="180"/>
      <c r="S4907" s="180"/>
      <c r="T4907" s="181"/>
      <c r="AT4907" s="175" t="s">
        <v>264</v>
      </c>
      <c r="AU4907" s="175" t="s">
        <v>82</v>
      </c>
      <c r="AV4907" s="14" t="s">
        <v>82</v>
      </c>
      <c r="AW4907" s="14" t="s">
        <v>34</v>
      </c>
      <c r="AX4907" s="14" t="s">
        <v>73</v>
      </c>
      <c r="AY4907" s="175" t="s">
        <v>252</v>
      </c>
    </row>
    <row r="4908" spans="2:51" s="13" customFormat="1" ht="11.25">
      <c r="B4908" s="167"/>
      <c r="D4908" s="160" t="s">
        <v>264</v>
      </c>
      <c r="E4908" s="168" t="s">
        <v>3</v>
      </c>
      <c r="F4908" s="169" t="s">
        <v>8614</v>
      </c>
      <c r="H4908" s="168" t="s">
        <v>3</v>
      </c>
      <c r="I4908" s="170"/>
      <c r="L4908" s="167"/>
      <c r="M4908" s="171"/>
      <c r="N4908" s="172"/>
      <c r="O4908" s="172"/>
      <c r="P4908" s="172"/>
      <c r="Q4908" s="172"/>
      <c r="R4908" s="172"/>
      <c r="S4908" s="172"/>
      <c r="T4908" s="173"/>
      <c r="AT4908" s="168" t="s">
        <v>264</v>
      </c>
      <c r="AU4908" s="168" t="s">
        <v>82</v>
      </c>
      <c r="AV4908" s="13" t="s">
        <v>80</v>
      </c>
      <c r="AW4908" s="13" t="s">
        <v>34</v>
      </c>
      <c r="AX4908" s="13" t="s">
        <v>73</v>
      </c>
      <c r="AY4908" s="168" t="s">
        <v>252</v>
      </c>
    </row>
    <row r="4909" spans="2:51" s="14" customFormat="1" ht="11.25">
      <c r="B4909" s="174"/>
      <c r="D4909" s="160" t="s">
        <v>264</v>
      </c>
      <c r="E4909" s="175" t="s">
        <v>3</v>
      </c>
      <c r="F4909" s="176" t="s">
        <v>80</v>
      </c>
      <c r="H4909" s="177">
        <v>1</v>
      </c>
      <c r="I4909" s="178"/>
      <c r="L4909" s="174"/>
      <c r="M4909" s="179"/>
      <c r="N4909" s="180"/>
      <c r="O4909" s="180"/>
      <c r="P4909" s="180"/>
      <c r="Q4909" s="180"/>
      <c r="R4909" s="180"/>
      <c r="S4909" s="180"/>
      <c r="T4909" s="181"/>
      <c r="AT4909" s="175" t="s">
        <v>264</v>
      </c>
      <c r="AU4909" s="175" t="s">
        <v>82</v>
      </c>
      <c r="AV4909" s="14" t="s">
        <v>82</v>
      </c>
      <c r="AW4909" s="14" t="s">
        <v>34</v>
      </c>
      <c r="AX4909" s="14" t="s">
        <v>73</v>
      </c>
      <c r="AY4909" s="175" t="s">
        <v>252</v>
      </c>
    </row>
    <row r="4910" spans="2:51" s="13" customFormat="1" ht="11.25">
      <c r="B4910" s="167"/>
      <c r="D4910" s="160" t="s">
        <v>264</v>
      </c>
      <c r="E4910" s="168" t="s">
        <v>3</v>
      </c>
      <c r="F4910" s="169" t="s">
        <v>8615</v>
      </c>
      <c r="H4910" s="168" t="s">
        <v>3</v>
      </c>
      <c r="I4910" s="170"/>
      <c r="L4910" s="167"/>
      <c r="M4910" s="171"/>
      <c r="N4910" s="172"/>
      <c r="O4910" s="172"/>
      <c r="P4910" s="172"/>
      <c r="Q4910" s="172"/>
      <c r="R4910" s="172"/>
      <c r="S4910" s="172"/>
      <c r="T4910" s="173"/>
      <c r="AT4910" s="168" t="s">
        <v>264</v>
      </c>
      <c r="AU4910" s="168" t="s">
        <v>82</v>
      </c>
      <c r="AV4910" s="13" t="s">
        <v>80</v>
      </c>
      <c r="AW4910" s="13" t="s">
        <v>34</v>
      </c>
      <c r="AX4910" s="13" t="s">
        <v>73</v>
      </c>
      <c r="AY4910" s="168" t="s">
        <v>252</v>
      </c>
    </row>
    <row r="4911" spans="2:51" s="14" customFormat="1" ht="11.25">
      <c r="B4911" s="174"/>
      <c r="D4911" s="160" t="s">
        <v>264</v>
      </c>
      <c r="E4911" s="175" t="s">
        <v>3</v>
      </c>
      <c r="F4911" s="176" t="s">
        <v>80</v>
      </c>
      <c r="H4911" s="177">
        <v>1</v>
      </c>
      <c r="I4911" s="178"/>
      <c r="L4911" s="174"/>
      <c r="M4911" s="179"/>
      <c r="N4911" s="180"/>
      <c r="O4911" s="180"/>
      <c r="P4911" s="180"/>
      <c r="Q4911" s="180"/>
      <c r="R4911" s="180"/>
      <c r="S4911" s="180"/>
      <c r="T4911" s="181"/>
      <c r="AT4911" s="175" t="s">
        <v>264</v>
      </c>
      <c r="AU4911" s="175" t="s">
        <v>82</v>
      </c>
      <c r="AV4911" s="14" t="s">
        <v>82</v>
      </c>
      <c r="AW4911" s="14" t="s">
        <v>34</v>
      </c>
      <c r="AX4911" s="14" t="s">
        <v>73</v>
      </c>
      <c r="AY4911" s="175" t="s">
        <v>252</v>
      </c>
    </row>
    <row r="4912" spans="2:51" s="13" customFormat="1" ht="11.25">
      <c r="B4912" s="167"/>
      <c r="D4912" s="160" t="s">
        <v>264</v>
      </c>
      <c r="E4912" s="168" t="s">
        <v>3</v>
      </c>
      <c r="F4912" s="169" t="s">
        <v>8615</v>
      </c>
      <c r="H4912" s="168" t="s">
        <v>3</v>
      </c>
      <c r="I4912" s="170"/>
      <c r="L4912" s="167"/>
      <c r="M4912" s="171"/>
      <c r="N4912" s="172"/>
      <c r="O4912" s="172"/>
      <c r="P4912" s="172"/>
      <c r="Q4912" s="172"/>
      <c r="R4912" s="172"/>
      <c r="S4912" s="172"/>
      <c r="T4912" s="173"/>
      <c r="AT4912" s="168" t="s">
        <v>264</v>
      </c>
      <c r="AU4912" s="168" t="s">
        <v>82</v>
      </c>
      <c r="AV4912" s="13" t="s">
        <v>80</v>
      </c>
      <c r="AW4912" s="13" t="s">
        <v>34</v>
      </c>
      <c r="AX4912" s="13" t="s">
        <v>73</v>
      </c>
      <c r="AY4912" s="168" t="s">
        <v>252</v>
      </c>
    </row>
    <row r="4913" spans="2:51" s="14" customFormat="1" ht="11.25">
      <c r="B4913" s="174"/>
      <c r="D4913" s="160" t="s">
        <v>264</v>
      </c>
      <c r="E4913" s="175" t="s">
        <v>3</v>
      </c>
      <c r="F4913" s="176" t="s">
        <v>80</v>
      </c>
      <c r="H4913" s="177">
        <v>1</v>
      </c>
      <c r="I4913" s="178"/>
      <c r="L4913" s="174"/>
      <c r="M4913" s="179"/>
      <c r="N4913" s="180"/>
      <c r="O4913" s="180"/>
      <c r="P4913" s="180"/>
      <c r="Q4913" s="180"/>
      <c r="R4913" s="180"/>
      <c r="S4913" s="180"/>
      <c r="T4913" s="181"/>
      <c r="AT4913" s="175" t="s">
        <v>264</v>
      </c>
      <c r="AU4913" s="175" t="s">
        <v>82</v>
      </c>
      <c r="AV4913" s="14" t="s">
        <v>82</v>
      </c>
      <c r="AW4913" s="14" t="s">
        <v>34</v>
      </c>
      <c r="AX4913" s="14" t="s">
        <v>73</v>
      </c>
      <c r="AY4913" s="175" t="s">
        <v>252</v>
      </c>
    </row>
    <row r="4914" spans="2:51" s="13" customFormat="1" ht="11.25">
      <c r="B4914" s="167"/>
      <c r="D4914" s="160" t="s">
        <v>264</v>
      </c>
      <c r="E4914" s="168" t="s">
        <v>3</v>
      </c>
      <c r="F4914" s="169" t="s">
        <v>8615</v>
      </c>
      <c r="H4914" s="168" t="s">
        <v>3</v>
      </c>
      <c r="I4914" s="170"/>
      <c r="L4914" s="167"/>
      <c r="M4914" s="171"/>
      <c r="N4914" s="172"/>
      <c r="O4914" s="172"/>
      <c r="P4914" s="172"/>
      <c r="Q4914" s="172"/>
      <c r="R4914" s="172"/>
      <c r="S4914" s="172"/>
      <c r="T4914" s="173"/>
      <c r="AT4914" s="168" t="s">
        <v>264</v>
      </c>
      <c r="AU4914" s="168" t="s">
        <v>82</v>
      </c>
      <c r="AV4914" s="13" t="s">
        <v>80</v>
      </c>
      <c r="AW4914" s="13" t="s">
        <v>34</v>
      </c>
      <c r="AX4914" s="13" t="s">
        <v>73</v>
      </c>
      <c r="AY4914" s="168" t="s">
        <v>252</v>
      </c>
    </row>
    <row r="4915" spans="2:51" s="14" customFormat="1" ht="11.25">
      <c r="B4915" s="174"/>
      <c r="D4915" s="160" t="s">
        <v>264</v>
      </c>
      <c r="E4915" s="175" t="s">
        <v>3</v>
      </c>
      <c r="F4915" s="176" t="s">
        <v>80</v>
      </c>
      <c r="H4915" s="177">
        <v>1</v>
      </c>
      <c r="I4915" s="178"/>
      <c r="L4915" s="174"/>
      <c r="M4915" s="179"/>
      <c r="N4915" s="180"/>
      <c r="O4915" s="180"/>
      <c r="P4915" s="180"/>
      <c r="Q4915" s="180"/>
      <c r="R4915" s="180"/>
      <c r="S4915" s="180"/>
      <c r="T4915" s="181"/>
      <c r="AT4915" s="175" t="s">
        <v>264</v>
      </c>
      <c r="AU4915" s="175" t="s">
        <v>82</v>
      </c>
      <c r="AV4915" s="14" t="s">
        <v>82</v>
      </c>
      <c r="AW4915" s="14" t="s">
        <v>34</v>
      </c>
      <c r="AX4915" s="14" t="s">
        <v>73</v>
      </c>
      <c r="AY4915" s="175" t="s">
        <v>252</v>
      </c>
    </row>
    <row r="4916" spans="2:51" s="13" customFormat="1" ht="11.25">
      <c r="B4916" s="167"/>
      <c r="D4916" s="160" t="s">
        <v>264</v>
      </c>
      <c r="E4916" s="168" t="s">
        <v>3</v>
      </c>
      <c r="F4916" s="169" t="s">
        <v>8616</v>
      </c>
      <c r="H4916" s="168" t="s">
        <v>3</v>
      </c>
      <c r="I4916" s="170"/>
      <c r="L4916" s="167"/>
      <c r="M4916" s="171"/>
      <c r="N4916" s="172"/>
      <c r="O4916" s="172"/>
      <c r="P4916" s="172"/>
      <c r="Q4916" s="172"/>
      <c r="R4916" s="172"/>
      <c r="S4916" s="172"/>
      <c r="T4916" s="173"/>
      <c r="AT4916" s="168" t="s">
        <v>264</v>
      </c>
      <c r="AU4916" s="168" t="s">
        <v>82</v>
      </c>
      <c r="AV4916" s="13" t="s">
        <v>80</v>
      </c>
      <c r="AW4916" s="13" t="s">
        <v>34</v>
      </c>
      <c r="AX4916" s="13" t="s">
        <v>73</v>
      </c>
      <c r="AY4916" s="168" t="s">
        <v>252</v>
      </c>
    </row>
    <row r="4917" spans="2:51" s="14" customFormat="1" ht="11.25">
      <c r="B4917" s="174"/>
      <c r="D4917" s="160" t="s">
        <v>264</v>
      </c>
      <c r="E4917" s="175" t="s">
        <v>3</v>
      </c>
      <c r="F4917" s="176" t="s">
        <v>80</v>
      </c>
      <c r="H4917" s="177">
        <v>1</v>
      </c>
      <c r="I4917" s="178"/>
      <c r="L4917" s="174"/>
      <c r="M4917" s="179"/>
      <c r="N4917" s="180"/>
      <c r="O4917" s="180"/>
      <c r="P4917" s="180"/>
      <c r="Q4917" s="180"/>
      <c r="R4917" s="180"/>
      <c r="S4917" s="180"/>
      <c r="T4917" s="181"/>
      <c r="AT4917" s="175" t="s">
        <v>264</v>
      </c>
      <c r="AU4917" s="175" t="s">
        <v>82</v>
      </c>
      <c r="AV4917" s="14" t="s">
        <v>82</v>
      </c>
      <c r="AW4917" s="14" t="s">
        <v>34</v>
      </c>
      <c r="AX4917" s="14" t="s">
        <v>73</v>
      </c>
      <c r="AY4917" s="175" t="s">
        <v>252</v>
      </c>
    </row>
    <row r="4918" spans="2:51" s="13" customFormat="1" ht="11.25">
      <c r="B4918" s="167"/>
      <c r="D4918" s="160" t="s">
        <v>264</v>
      </c>
      <c r="E4918" s="168" t="s">
        <v>3</v>
      </c>
      <c r="F4918" s="169" t="s">
        <v>8616</v>
      </c>
      <c r="H4918" s="168" t="s">
        <v>3</v>
      </c>
      <c r="I4918" s="170"/>
      <c r="L4918" s="167"/>
      <c r="M4918" s="171"/>
      <c r="N4918" s="172"/>
      <c r="O4918" s="172"/>
      <c r="P4918" s="172"/>
      <c r="Q4918" s="172"/>
      <c r="R4918" s="172"/>
      <c r="S4918" s="172"/>
      <c r="T4918" s="173"/>
      <c r="AT4918" s="168" t="s">
        <v>264</v>
      </c>
      <c r="AU4918" s="168" t="s">
        <v>82</v>
      </c>
      <c r="AV4918" s="13" t="s">
        <v>80</v>
      </c>
      <c r="AW4918" s="13" t="s">
        <v>34</v>
      </c>
      <c r="AX4918" s="13" t="s">
        <v>73</v>
      </c>
      <c r="AY4918" s="168" t="s">
        <v>252</v>
      </c>
    </row>
    <row r="4919" spans="2:51" s="14" customFormat="1" ht="11.25">
      <c r="B4919" s="174"/>
      <c r="D4919" s="160" t="s">
        <v>264</v>
      </c>
      <c r="E4919" s="175" t="s">
        <v>3</v>
      </c>
      <c r="F4919" s="176" t="s">
        <v>80</v>
      </c>
      <c r="H4919" s="177">
        <v>1</v>
      </c>
      <c r="I4919" s="178"/>
      <c r="L4919" s="174"/>
      <c r="M4919" s="179"/>
      <c r="N4919" s="180"/>
      <c r="O4919" s="180"/>
      <c r="P4919" s="180"/>
      <c r="Q4919" s="180"/>
      <c r="R4919" s="180"/>
      <c r="S4919" s="180"/>
      <c r="T4919" s="181"/>
      <c r="AT4919" s="175" t="s">
        <v>264</v>
      </c>
      <c r="AU4919" s="175" t="s">
        <v>82</v>
      </c>
      <c r="AV4919" s="14" t="s">
        <v>82</v>
      </c>
      <c r="AW4919" s="14" t="s">
        <v>34</v>
      </c>
      <c r="AX4919" s="14" t="s">
        <v>73</v>
      </c>
      <c r="AY4919" s="175" t="s">
        <v>252</v>
      </c>
    </row>
    <row r="4920" spans="2:51" s="13" customFormat="1" ht="11.25">
      <c r="B4920" s="167"/>
      <c r="D4920" s="160" t="s">
        <v>264</v>
      </c>
      <c r="E4920" s="168" t="s">
        <v>3</v>
      </c>
      <c r="F4920" s="169" t="s">
        <v>8616</v>
      </c>
      <c r="H4920" s="168" t="s">
        <v>3</v>
      </c>
      <c r="I4920" s="170"/>
      <c r="L4920" s="167"/>
      <c r="M4920" s="171"/>
      <c r="N4920" s="172"/>
      <c r="O4920" s="172"/>
      <c r="P4920" s="172"/>
      <c r="Q4920" s="172"/>
      <c r="R4920" s="172"/>
      <c r="S4920" s="172"/>
      <c r="T4920" s="173"/>
      <c r="AT4920" s="168" t="s">
        <v>264</v>
      </c>
      <c r="AU4920" s="168" t="s">
        <v>82</v>
      </c>
      <c r="AV4920" s="13" t="s">
        <v>80</v>
      </c>
      <c r="AW4920" s="13" t="s">
        <v>34</v>
      </c>
      <c r="AX4920" s="13" t="s">
        <v>73</v>
      </c>
      <c r="AY4920" s="168" t="s">
        <v>252</v>
      </c>
    </row>
    <row r="4921" spans="2:51" s="14" customFormat="1" ht="11.25">
      <c r="B4921" s="174"/>
      <c r="D4921" s="160" t="s">
        <v>264</v>
      </c>
      <c r="E4921" s="175" t="s">
        <v>3</v>
      </c>
      <c r="F4921" s="176" t="s">
        <v>80</v>
      </c>
      <c r="H4921" s="177">
        <v>1</v>
      </c>
      <c r="I4921" s="178"/>
      <c r="L4921" s="174"/>
      <c r="M4921" s="179"/>
      <c r="N4921" s="180"/>
      <c r="O4921" s="180"/>
      <c r="P4921" s="180"/>
      <c r="Q4921" s="180"/>
      <c r="R4921" s="180"/>
      <c r="S4921" s="180"/>
      <c r="T4921" s="181"/>
      <c r="AT4921" s="175" t="s">
        <v>264</v>
      </c>
      <c r="AU4921" s="175" t="s">
        <v>82</v>
      </c>
      <c r="AV4921" s="14" t="s">
        <v>82</v>
      </c>
      <c r="AW4921" s="14" t="s">
        <v>34</v>
      </c>
      <c r="AX4921" s="14" t="s">
        <v>73</v>
      </c>
      <c r="AY4921" s="175" t="s">
        <v>252</v>
      </c>
    </row>
    <row r="4922" spans="2:51" s="13" customFormat="1" ht="11.25">
      <c r="B4922" s="167"/>
      <c r="D4922" s="160" t="s">
        <v>264</v>
      </c>
      <c r="E4922" s="168" t="s">
        <v>3</v>
      </c>
      <c r="F4922" s="169" t="s">
        <v>8617</v>
      </c>
      <c r="H4922" s="168" t="s">
        <v>3</v>
      </c>
      <c r="I4922" s="170"/>
      <c r="L4922" s="167"/>
      <c r="M4922" s="171"/>
      <c r="N4922" s="172"/>
      <c r="O4922" s="172"/>
      <c r="P4922" s="172"/>
      <c r="Q4922" s="172"/>
      <c r="R4922" s="172"/>
      <c r="S4922" s="172"/>
      <c r="T4922" s="173"/>
      <c r="AT4922" s="168" t="s">
        <v>264</v>
      </c>
      <c r="AU4922" s="168" t="s">
        <v>82</v>
      </c>
      <c r="AV4922" s="13" t="s">
        <v>80</v>
      </c>
      <c r="AW4922" s="13" t="s">
        <v>34</v>
      </c>
      <c r="AX4922" s="13" t="s">
        <v>73</v>
      </c>
      <c r="AY4922" s="168" t="s">
        <v>252</v>
      </c>
    </row>
    <row r="4923" spans="2:51" s="14" customFormat="1" ht="11.25">
      <c r="B4923" s="174"/>
      <c r="D4923" s="160" t="s">
        <v>264</v>
      </c>
      <c r="E4923" s="175" t="s">
        <v>3</v>
      </c>
      <c r="F4923" s="176" t="s">
        <v>80</v>
      </c>
      <c r="H4923" s="177">
        <v>1</v>
      </c>
      <c r="I4923" s="178"/>
      <c r="L4923" s="174"/>
      <c r="M4923" s="179"/>
      <c r="N4923" s="180"/>
      <c r="O4923" s="180"/>
      <c r="P4923" s="180"/>
      <c r="Q4923" s="180"/>
      <c r="R4923" s="180"/>
      <c r="S4923" s="180"/>
      <c r="T4923" s="181"/>
      <c r="AT4923" s="175" t="s">
        <v>264</v>
      </c>
      <c r="AU4923" s="175" t="s">
        <v>82</v>
      </c>
      <c r="AV4923" s="14" t="s">
        <v>82</v>
      </c>
      <c r="AW4923" s="14" t="s">
        <v>34</v>
      </c>
      <c r="AX4923" s="14" t="s">
        <v>73</v>
      </c>
      <c r="AY4923" s="175" t="s">
        <v>252</v>
      </c>
    </row>
    <row r="4924" spans="2:51" s="13" customFormat="1" ht="11.25">
      <c r="B4924" s="167"/>
      <c r="D4924" s="160" t="s">
        <v>264</v>
      </c>
      <c r="E4924" s="168" t="s">
        <v>3</v>
      </c>
      <c r="F4924" s="169" t="s">
        <v>8617</v>
      </c>
      <c r="H4924" s="168" t="s">
        <v>3</v>
      </c>
      <c r="I4924" s="170"/>
      <c r="L4924" s="167"/>
      <c r="M4924" s="171"/>
      <c r="N4924" s="172"/>
      <c r="O4924" s="172"/>
      <c r="P4924" s="172"/>
      <c r="Q4924" s="172"/>
      <c r="R4924" s="172"/>
      <c r="S4924" s="172"/>
      <c r="T4924" s="173"/>
      <c r="AT4924" s="168" t="s">
        <v>264</v>
      </c>
      <c r="AU4924" s="168" t="s">
        <v>82</v>
      </c>
      <c r="AV4924" s="13" t="s">
        <v>80</v>
      </c>
      <c r="AW4924" s="13" t="s">
        <v>34</v>
      </c>
      <c r="AX4924" s="13" t="s">
        <v>73</v>
      </c>
      <c r="AY4924" s="168" t="s">
        <v>252</v>
      </c>
    </row>
    <row r="4925" spans="2:51" s="14" customFormat="1" ht="11.25">
      <c r="B4925" s="174"/>
      <c r="D4925" s="160" t="s">
        <v>264</v>
      </c>
      <c r="E4925" s="175" t="s">
        <v>3</v>
      </c>
      <c r="F4925" s="176" t="s">
        <v>80</v>
      </c>
      <c r="H4925" s="177">
        <v>1</v>
      </c>
      <c r="I4925" s="178"/>
      <c r="L4925" s="174"/>
      <c r="M4925" s="179"/>
      <c r="N4925" s="180"/>
      <c r="O4925" s="180"/>
      <c r="P4925" s="180"/>
      <c r="Q4925" s="180"/>
      <c r="R4925" s="180"/>
      <c r="S4925" s="180"/>
      <c r="T4925" s="181"/>
      <c r="AT4925" s="175" t="s">
        <v>264</v>
      </c>
      <c r="AU4925" s="175" t="s">
        <v>82</v>
      </c>
      <c r="AV4925" s="14" t="s">
        <v>82</v>
      </c>
      <c r="AW4925" s="14" t="s">
        <v>34</v>
      </c>
      <c r="AX4925" s="14" t="s">
        <v>73</v>
      </c>
      <c r="AY4925" s="175" t="s">
        <v>252</v>
      </c>
    </row>
    <row r="4926" spans="2:51" s="13" customFormat="1" ht="11.25">
      <c r="B4926" s="167"/>
      <c r="D4926" s="160" t="s">
        <v>264</v>
      </c>
      <c r="E4926" s="168" t="s">
        <v>3</v>
      </c>
      <c r="F4926" s="169" t="s">
        <v>8617</v>
      </c>
      <c r="H4926" s="168" t="s">
        <v>3</v>
      </c>
      <c r="I4926" s="170"/>
      <c r="L4926" s="167"/>
      <c r="M4926" s="171"/>
      <c r="N4926" s="172"/>
      <c r="O4926" s="172"/>
      <c r="P4926" s="172"/>
      <c r="Q4926" s="172"/>
      <c r="R4926" s="172"/>
      <c r="S4926" s="172"/>
      <c r="T4926" s="173"/>
      <c r="AT4926" s="168" t="s">
        <v>264</v>
      </c>
      <c r="AU4926" s="168" t="s">
        <v>82</v>
      </c>
      <c r="AV4926" s="13" t="s">
        <v>80</v>
      </c>
      <c r="AW4926" s="13" t="s">
        <v>34</v>
      </c>
      <c r="AX4926" s="13" t="s">
        <v>73</v>
      </c>
      <c r="AY4926" s="168" t="s">
        <v>252</v>
      </c>
    </row>
    <row r="4927" spans="2:51" s="14" customFormat="1" ht="11.25">
      <c r="B4927" s="174"/>
      <c r="D4927" s="160" t="s">
        <v>264</v>
      </c>
      <c r="E4927" s="175" t="s">
        <v>3</v>
      </c>
      <c r="F4927" s="176" t="s">
        <v>80</v>
      </c>
      <c r="H4927" s="177">
        <v>1</v>
      </c>
      <c r="I4927" s="178"/>
      <c r="L4927" s="174"/>
      <c r="M4927" s="179"/>
      <c r="N4927" s="180"/>
      <c r="O4927" s="180"/>
      <c r="P4927" s="180"/>
      <c r="Q4927" s="180"/>
      <c r="R4927" s="180"/>
      <c r="S4927" s="180"/>
      <c r="T4927" s="181"/>
      <c r="AT4927" s="175" t="s">
        <v>264</v>
      </c>
      <c r="AU4927" s="175" t="s">
        <v>82</v>
      </c>
      <c r="AV4927" s="14" t="s">
        <v>82</v>
      </c>
      <c r="AW4927" s="14" t="s">
        <v>34</v>
      </c>
      <c r="AX4927" s="14" t="s">
        <v>73</v>
      </c>
      <c r="AY4927" s="175" t="s">
        <v>252</v>
      </c>
    </row>
    <row r="4928" spans="2:51" s="13" customFormat="1" ht="11.25">
      <c r="B4928" s="167"/>
      <c r="D4928" s="160" t="s">
        <v>264</v>
      </c>
      <c r="E4928" s="168" t="s">
        <v>3</v>
      </c>
      <c r="F4928" s="169" t="s">
        <v>8618</v>
      </c>
      <c r="H4928" s="168" t="s">
        <v>3</v>
      </c>
      <c r="I4928" s="170"/>
      <c r="L4928" s="167"/>
      <c r="M4928" s="171"/>
      <c r="N4928" s="172"/>
      <c r="O4928" s="172"/>
      <c r="P4928" s="172"/>
      <c r="Q4928" s="172"/>
      <c r="R4928" s="172"/>
      <c r="S4928" s="172"/>
      <c r="T4928" s="173"/>
      <c r="AT4928" s="168" t="s">
        <v>264</v>
      </c>
      <c r="AU4928" s="168" t="s">
        <v>82</v>
      </c>
      <c r="AV4928" s="13" t="s">
        <v>80</v>
      </c>
      <c r="AW4928" s="13" t="s">
        <v>34</v>
      </c>
      <c r="AX4928" s="13" t="s">
        <v>73</v>
      </c>
      <c r="AY4928" s="168" t="s">
        <v>252</v>
      </c>
    </row>
    <row r="4929" spans="2:51" s="14" customFormat="1" ht="11.25">
      <c r="B4929" s="174"/>
      <c r="D4929" s="160" t="s">
        <v>264</v>
      </c>
      <c r="E4929" s="175" t="s">
        <v>3</v>
      </c>
      <c r="F4929" s="176" t="s">
        <v>80</v>
      </c>
      <c r="H4929" s="177">
        <v>1</v>
      </c>
      <c r="I4929" s="178"/>
      <c r="L4929" s="174"/>
      <c r="M4929" s="179"/>
      <c r="N4929" s="180"/>
      <c r="O4929" s="180"/>
      <c r="P4929" s="180"/>
      <c r="Q4929" s="180"/>
      <c r="R4929" s="180"/>
      <c r="S4929" s="180"/>
      <c r="T4929" s="181"/>
      <c r="AT4929" s="175" t="s">
        <v>264</v>
      </c>
      <c r="AU4929" s="175" t="s">
        <v>82</v>
      </c>
      <c r="AV4929" s="14" t="s">
        <v>82</v>
      </c>
      <c r="AW4929" s="14" t="s">
        <v>34</v>
      </c>
      <c r="AX4929" s="14" t="s">
        <v>73</v>
      </c>
      <c r="AY4929" s="175" t="s">
        <v>252</v>
      </c>
    </row>
    <row r="4930" spans="2:51" s="13" customFormat="1" ht="11.25">
      <c r="B4930" s="167"/>
      <c r="D4930" s="160" t="s">
        <v>264</v>
      </c>
      <c r="E4930" s="168" t="s">
        <v>3</v>
      </c>
      <c r="F4930" s="169" t="s">
        <v>8618</v>
      </c>
      <c r="H4930" s="168" t="s">
        <v>3</v>
      </c>
      <c r="I4930" s="170"/>
      <c r="L4930" s="167"/>
      <c r="M4930" s="171"/>
      <c r="N4930" s="172"/>
      <c r="O4930" s="172"/>
      <c r="P4930" s="172"/>
      <c r="Q4930" s="172"/>
      <c r="R4930" s="172"/>
      <c r="S4930" s="172"/>
      <c r="T4930" s="173"/>
      <c r="AT4930" s="168" t="s">
        <v>264</v>
      </c>
      <c r="AU4930" s="168" t="s">
        <v>82</v>
      </c>
      <c r="AV4930" s="13" t="s">
        <v>80</v>
      </c>
      <c r="AW4930" s="13" t="s">
        <v>34</v>
      </c>
      <c r="AX4930" s="13" t="s">
        <v>73</v>
      </c>
      <c r="AY4930" s="168" t="s">
        <v>252</v>
      </c>
    </row>
    <row r="4931" spans="2:51" s="14" customFormat="1" ht="11.25">
      <c r="B4931" s="174"/>
      <c r="D4931" s="160" t="s">
        <v>264</v>
      </c>
      <c r="E4931" s="175" t="s">
        <v>3</v>
      </c>
      <c r="F4931" s="176" t="s">
        <v>80</v>
      </c>
      <c r="H4931" s="177">
        <v>1</v>
      </c>
      <c r="I4931" s="178"/>
      <c r="L4931" s="174"/>
      <c r="M4931" s="179"/>
      <c r="N4931" s="180"/>
      <c r="O4931" s="180"/>
      <c r="P4931" s="180"/>
      <c r="Q4931" s="180"/>
      <c r="R4931" s="180"/>
      <c r="S4931" s="180"/>
      <c r="T4931" s="181"/>
      <c r="AT4931" s="175" t="s">
        <v>264</v>
      </c>
      <c r="AU4931" s="175" t="s">
        <v>82</v>
      </c>
      <c r="AV4931" s="14" t="s">
        <v>82</v>
      </c>
      <c r="AW4931" s="14" t="s">
        <v>34</v>
      </c>
      <c r="AX4931" s="14" t="s">
        <v>73</v>
      </c>
      <c r="AY4931" s="175" t="s">
        <v>252</v>
      </c>
    </row>
    <row r="4932" spans="2:51" s="13" customFormat="1" ht="11.25">
      <c r="B4932" s="167"/>
      <c r="D4932" s="160" t="s">
        <v>264</v>
      </c>
      <c r="E4932" s="168" t="s">
        <v>3</v>
      </c>
      <c r="F4932" s="169" t="s">
        <v>8618</v>
      </c>
      <c r="H4932" s="168" t="s">
        <v>3</v>
      </c>
      <c r="I4932" s="170"/>
      <c r="L4932" s="167"/>
      <c r="M4932" s="171"/>
      <c r="N4932" s="172"/>
      <c r="O4932" s="172"/>
      <c r="P4932" s="172"/>
      <c r="Q4932" s="172"/>
      <c r="R4932" s="172"/>
      <c r="S4932" s="172"/>
      <c r="T4932" s="173"/>
      <c r="AT4932" s="168" t="s">
        <v>264</v>
      </c>
      <c r="AU4932" s="168" t="s">
        <v>82</v>
      </c>
      <c r="AV4932" s="13" t="s">
        <v>80</v>
      </c>
      <c r="AW4932" s="13" t="s">
        <v>34</v>
      </c>
      <c r="AX4932" s="13" t="s">
        <v>73</v>
      </c>
      <c r="AY4932" s="168" t="s">
        <v>252</v>
      </c>
    </row>
    <row r="4933" spans="2:51" s="14" customFormat="1" ht="11.25">
      <c r="B4933" s="174"/>
      <c r="D4933" s="160" t="s">
        <v>264</v>
      </c>
      <c r="E4933" s="175" t="s">
        <v>3</v>
      </c>
      <c r="F4933" s="176" t="s">
        <v>80</v>
      </c>
      <c r="H4933" s="177">
        <v>1</v>
      </c>
      <c r="I4933" s="178"/>
      <c r="L4933" s="174"/>
      <c r="M4933" s="179"/>
      <c r="N4933" s="180"/>
      <c r="O4933" s="180"/>
      <c r="P4933" s="180"/>
      <c r="Q4933" s="180"/>
      <c r="R4933" s="180"/>
      <c r="S4933" s="180"/>
      <c r="T4933" s="181"/>
      <c r="AT4933" s="175" t="s">
        <v>264</v>
      </c>
      <c r="AU4933" s="175" t="s">
        <v>82</v>
      </c>
      <c r="AV4933" s="14" t="s">
        <v>82</v>
      </c>
      <c r="AW4933" s="14" t="s">
        <v>34</v>
      </c>
      <c r="AX4933" s="14" t="s">
        <v>73</v>
      </c>
      <c r="AY4933" s="175" t="s">
        <v>252</v>
      </c>
    </row>
    <row r="4934" spans="2:51" s="13" customFormat="1" ht="11.25">
      <c r="B4934" s="167"/>
      <c r="D4934" s="160" t="s">
        <v>264</v>
      </c>
      <c r="E4934" s="168" t="s">
        <v>3</v>
      </c>
      <c r="F4934" s="169" t="s">
        <v>8619</v>
      </c>
      <c r="H4934" s="168" t="s">
        <v>3</v>
      </c>
      <c r="I4934" s="170"/>
      <c r="L4934" s="167"/>
      <c r="M4934" s="171"/>
      <c r="N4934" s="172"/>
      <c r="O4934" s="172"/>
      <c r="P4934" s="172"/>
      <c r="Q4934" s="172"/>
      <c r="R4934" s="172"/>
      <c r="S4934" s="172"/>
      <c r="T4934" s="173"/>
      <c r="AT4934" s="168" t="s">
        <v>264</v>
      </c>
      <c r="AU4934" s="168" t="s">
        <v>82</v>
      </c>
      <c r="AV4934" s="13" t="s">
        <v>80</v>
      </c>
      <c r="AW4934" s="13" t="s">
        <v>34</v>
      </c>
      <c r="AX4934" s="13" t="s">
        <v>73</v>
      </c>
      <c r="AY4934" s="168" t="s">
        <v>252</v>
      </c>
    </row>
    <row r="4935" spans="2:51" s="14" customFormat="1" ht="11.25">
      <c r="B4935" s="174"/>
      <c r="D4935" s="160" t="s">
        <v>264</v>
      </c>
      <c r="E4935" s="175" t="s">
        <v>3</v>
      </c>
      <c r="F4935" s="176" t="s">
        <v>80</v>
      </c>
      <c r="H4935" s="177">
        <v>1</v>
      </c>
      <c r="I4935" s="178"/>
      <c r="L4935" s="174"/>
      <c r="M4935" s="179"/>
      <c r="N4935" s="180"/>
      <c r="O4935" s="180"/>
      <c r="P4935" s="180"/>
      <c r="Q4935" s="180"/>
      <c r="R4935" s="180"/>
      <c r="S4935" s="180"/>
      <c r="T4935" s="181"/>
      <c r="AT4935" s="175" t="s">
        <v>264</v>
      </c>
      <c r="AU4935" s="175" t="s">
        <v>82</v>
      </c>
      <c r="AV4935" s="14" t="s">
        <v>82</v>
      </c>
      <c r="AW4935" s="14" t="s">
        <v>34</v>
      </c>
      <c r="AX4935" s="14" t="s">
        <v>73</v>
      </c>
      <c r="AY4935" s="175" t="s">
        <v>252</v>
      </c>
    </row>
    <row r="4936" spans="2:51" s="13" customFormat="1" ht="11.25">
      <c r="B4936" s="167"/>
      <c r="D4936" s="160" t="s">
        <v>264</v>
      </c>
      <c r="E4936" s="168" t="s">
        <v>3</v>
      </c>
      <c r="F4936" s="169" t="s">
        <v>8619</v>
      </c>
      <c r="H4936" s="168" t="s">
        <v>3</v>
      </c>
      <c r="I4936" s="170"/>
      <c r="L4936" s="167"/>
      <c r="M4936" s="171"/>
      <c r="N4936" s="172"/>
      <c r="O4936" s="172"/>
      <c r="P4936" s="172"/>
      <c r="Q4936" s="172"/>
      <c r="R4936" s="172"/>
      <c r="S4936" s="172"/>
      <c r="T4936" s="173"/>
      <c r="AT4936" s="168" t="s">
        <v>264</v>
      </c>
      <c r="AU4936" s="168" t="s">
        <v>82</v>
      </c>
      <c r="AV4936" s="13" t="s">
        <v>80</v>
      </c>
      <c r="AW4936" s="13" t="s">
        <v>34</v>
      </c>
      <c r="AX4936" s="13" t="s">
        <v>73</v>
      </c>
      <c r="AY4936" s="168" t="s">
        <v>252</v>
      </c>
    </row>
    <row r="4937" spans="2:51" s="14" customFormat="1" ht="11.25">
      <c r="B4937" s="174"/>
      <c r="D4937" s="160" t="s">
        <v>264</v>
      </c>
      <c r="E4937" s="175" t="s">
        <v>3</v>
      </c>
      <c r="F4937" s="176" t="s">
        <v>80</v>
      </c>
      <c r="H4937" s="177">
        <v>1</v>
      </c>
      <c r="I4937" s="178"/>
      <c r="L4937" s="174"/>
      <c r="M4937" s="179"/>
      <c r="N4937" s="180"/>
      <c r="O4937" s="180"/>
      <c r="P4937" s="180"/>
      <c r="Q4937" s="180"/>
      <c r="R4937" s="180"/>
      <c r="S4937" s="180"/>
      <c r="T4937" s="181"/>
      <c r="AT4937" s="175" t="s">
        <v>264</v>
      </c>
      <c r="AU4937" s="175" t="s">
        <v>82</v>
      </c>
      <c r="AV4937" s="14" t="s">
        <v>82</v>
      </c>
      <c r="AW4937" s="14" t="s">
        <v>34</v>
      </c>
      <c r="AX4937" s="14" t="s">
        <v>73</v>
      </c>
      <c r="AY4937" s="175" t="s">
        <v>252</v>
      </c>
    </row>
    <row r="4938" spans="2:51" s="13" customFormat="1" ht="11.25">
      <c r="B4938" s="167"/>
      <c r="D4938" s="160" t="s">
        <v>264</v>
      </c>
      <c r="E4938" s="168" t="s">
        <v>3</v>
      </c>
      <c r="F4938" s="169" t="s">
        <v>8619</v>
      </c>
      <c r="H4938" s="168" t="s">
        <v>3</v>
      </c>
      <c r="I4938" s="170"/>
      <c r="L4938" s="167"/>
      <c r="M4938" s="171"/>
      <c r="N4938" s="172"/>
      <c r="O4938" s="172"/>
      <c r="P4938" s="172"/>
      <c r="Q4938" s="172"/>
      <c r="R4938" s="172"/>
      <c r="S4938" s="172"/>
      <c r="T4938" s="173"/>
      <c r="AT4938" s="168" t="s">
        <v>264</v>
      </c>
      <c r="AU4938" s="168" t="s">
        <v>82</v>
      </c>
      <c r="AV4938" s="13" t="s">
        <v>80</v>
      </c>
      <c r="AW4938" s="13" t="s">
        <v>34</v>
      </c>
      <c r="AX4938" s="13" t="s">
        <v>73</v>
      </c>
      <c r="AY4938" s="168" t="s">
        <v>252</v>
      </c>
    </row>
    <row r="4939" spans="2:51" s="14" customFormat="1" ht="11.25">
      <c r="B4939" s="174"/>
      <c r="D4939" s="160" t="s">
        <v>264</v>
      </c>
      <c r="E4939" s="175" t="s">
        <v>3</v>
      </c>
      <c r="F4939" s="176" t="s">
        <v>80</v>
      </c>
      <c r="H4939" s="177">
        <v>1</v>
      </c>
      <c r="I4939" s="178"/>
      <c r="L4939" s="174"/>
      <c r="M4939" s="179"/>
      <c r="N4939" s="180"/>
      <c r="O4939" s="180"/>
      <c r="P4939" s="180"/>
      <c r="Q4939" s="180"/>
      <c r="R4939" s="180"/>
      <c r="S4939" s="180"/>
      <c r="T4939" s="181"/>
      <c r="AT4939" s="175" t="s">
        <v>264</v>
      </c>
      <c r="AU4939" s="175" t="s">
        <v>82</v>
      </c>
      <c r="AV4939" s="14" t="s">
        <v>82</v>
      </c>
      <c r="AW4939" s="14" t="s">
        <v>34</v>
      </c>
      <c r="AX4939" s="14" t="s">
        <v>73</v>
      </c>
      <c r="AY4939" s="175" t="s">
        <v>252</v>
      </c>
    </row>
    <row r="4940" spans="2:51" s="13" customFormat="1" ht="11.25">
      <c r="B4940" s="167"/>
      <c r="D4940" s="160" t="s">
        <v>264</v>
      </c>
      <c r="E4940" s="168" t="s">
        <v>3</v>
      </c>
      <c r="F4940" s="169" t="s">
        <v>8620</v>
      </c>
      <c r="H4940" s="168" t="s">
        <v>3</v>
      </c>
      <c r="I4940" s="170"/>
      <c r="L4940" s="167"/>
      <c r="M4940" s="171"/>
      <c r="N4940" s="172"/>
      <c r="O4940" s="172"/>
      <c r="P4940" s="172"/>
      <c r="Q4940" s="172"/>
      <c r="R4940" s="172"/>
      <c r="S4940" s="172"/>
      <c r="T4940" s="173"/>
      <c r="AT4940" s="168" t="s">
        <v>264</v>
      </c>
      <c r="AU4940" s="168" t="s">
        <v>82</v>
      </c>
      <c r="AV4940" s="13" t="s">
        <v>80</v>
      </c>
      <c r="AW4940" s="13" t="s">
        <v>34</v>
      </c>
      <c r="AX4940" s="13" t="s">
        <v>73</v>
      </c>
      <c r="AY4940" s="168" t="s">
        <v>252</v>
      </c>
    </row>
    <row r="4941" spans="2:51" s="14" customFormat="1" ht="11.25">
      <c r="B4941" s="174"/>
      <c r="D4941" s="160" t="s">
        <v>264</v>
      </c>
      <c r="E4941" s="175" t="s">
        <v>3</v>
      </c>
      <c r="F4941" s="176" t="s">
        <v>80</v>
      </c>
      <c r="H4941" s="177">
        <v>1</v>
      </c>
      <c r="I4941" s="178"/>
      <c r="L4941" s="174"/>
      <c r="M4941" s="179"/>
      <c r="N4941" s="180"/>
      <c r="O4941" s="180"/>
      <c r="P4941" s="180"/>
      <c r="Q4941" s="180"/>
      <c r="R4941" s="180"/>
      <c r="S4941" s="180"/>
      <c r="T4941" s="181"/>
      <c r="AT4941" s="175" t="s">
        <v>264</v>
      </c>
      <c r="AU4941" s="175" t="s">
        <v>82</v>
      </c>
      <c r="AV4941" s="14" t="s">
        <v>82</v>
      </c>
      <c r="AW4941" s="14" t="s">
        <v>34</v>
      </c>
      <c r="AX4941" s="14" t="s">
        <v>73</v>
      </c>
      <c r="AY4941" s="175" t="s">
        <v>252</v>
      </c>
    </row>
    <row r="4942" spans="2:51" s="13" customFormat="1" ht="11.25">
      <c r="B4942" s="167"/>
      <c r="D4942" s="160" t="s">
        <v>264</v>
      </c>
      <c r="E4942" s="168" t="s">
        <v>3</v>
      </c>
      <c r="F4942" s="169" t="s">
        <v>8620</v>
      </c>
      <c r="H4942" s="168" t="s">
        <v>3</v>
      </c>
      <c r="I4942" s="170"/>
      <c r="L4942" s="167"/>
      <c r="M4942" s="171"/>
      <c r="N4942" s="172"/>
      <c r="O4942" s="172"/>
      <c r="P4942" s="172"/>
      <c r="Q4942" s="172"/>
      <c r="R4942" s="172"/>
      <c r="S4942" s="172"/>
      <c r="T4942" s="173"/>
      <c r="AT4942" s="168" t="s">
        <v>264</v>
      </c>
      <c r="AU4942" s="168" t="s">
        <v>82</v>
      </c>
      <c r="AV4942" s="13" t="s">
        <v>80</v>
      </c>
      <c r="AW4942" s="13" t="s">
        <v>34</v>
      </c>
      <c r="AX4942" s="13" t="s">
        <v>73</v>
      </c>
      <c r="AY4942" s="168" t="s">
        <v>252</v>
      </c>
    </row>
    <row r="4943" spans="2:51" s="14" customFormat="1" ht="11.25">
      <c r="B4943" s="174"/>
      <c r="D4943" s="160" t="s">
        <v>264</v>
      </c>
      <c r="E4943" s="175" t="s">
        <v>3</v>
      </c>
      <c r="F4943" s="176" t="s">
        <v>80</v>
      </c>
      <c r="H4943" s="177">
        <v>1</v>
      </c>
      <c r="I4943" s="178"/>
      <c r="L4943" s="174"/>
      <c r="M4943" s="179"/>
      <c r="N4943" s="180"/>
      <c r="O4943" s="180"/>
      <c r="P4943" s="180"/>
      <c r="Q4943" s="180"/>
      <c r="R4943" s="180"/>
      <c r="S4943" s="180"/>
      <c r="T4943" s="181"/>
      <c r="AT4943" s="175" t="s">
        <v>264</v>
      </c>
      <c r="AU4943" s="175" t="s">
        <v>82</v>
      </c>
      <c r="AV4943" s="14" t="s">
        <v>82</v>
      </c>
      <c r="AW4943" s="14" t="s">
        <v>34</v>
      </c>
      <c r="AX4943" s="14" t="s">
        <v>73</v>
      </c>
      <c r="AY4943" s="175" t="s">
        <v>252</v>
      </c>
    </row>
    <row r="4944" spans="2:51" s="13" customFormat="1" ht="11.25">
      <c r="B4944" s="167"/>
      <c r="D4944" s="160" t="s">
        <v>264</v>
      </c>
      <c r="E4944" s="168" t="s">
        <v>3</v>
      </c>
      <c r="F4944" s="169" t="s">
        <v>8620</v>
      </c>
      <c r="H4944" s="168" t="s">
        <v>3</v>
      </c>
      <c r="I4944" s="170"/>
      <c r="L4944" s="167"/>
      <c r="M4944" s="171"/>
      <c r="N4944" s="172"/>
      <c r="O4944" s="172"/>
      <c r="P4944" s="172"/>
      <c r="Q4944" s="172"/>
      <c r="R4944" s="172"/>
      <c r="S4944" s="172"/>
      <c r="T4944" s="173"/>
      <c r="AT4944" s="168" t="s">
        <v>264</v>
      </c>
      <c r="AU4944" s="168" t="s">
        <v>82</v>
      </c>
      <c r="AV4944" s="13" t="s">
        <v>80</v>
      </c>
      <c r="AW4944" s="13" t="s">
        <v>34</v>
      </c>
      <c r="AX4944" s="13" t="s">
        <v>73</v>
      </c>
      <c r="AY4944" s="168" t="s">
        <v>252</v>
      </c>
    </row>
    <row r="4945" spans="2:51" s="14" customFormat="1" ht="11.25">
      <c r="B4945" s="174"/>
      <c r="D4945" s="160" t="s">
        <v>264</v>
      </c>
      <c r="E4945" s="175" t="s">
        <v>3</v>
      </c>
      <c r="F4945" s="176" t="s">
        <v>80</v>
      </c>
      <c r="H4945" s="177">
        <v>1</v>
      </c>
      <c r="I4945" s="178"/>
      <c r="L4945" s="174"/>
      <c r="M4945" s="179"/>
      <c r="N4945" s="180"/>
      <c r="O4945" s="180"/>
      <c r="P4945" s="180"/>
      <c r="Q4945" s="180"/>
      <c r="R4945" s="180"/>
      <c r="S4945" s="180"/>
      <c r="T4945" s="181"/>
      <c r="AT4945" s="175" t="s">
        <v>264</v>
      </c>
      <c r="AU4945" s="175" t="s">
        <v>82</v>
      </c>
      <c r="AV4945" s="14" t="s">
        <v>82</v>
      </c>
      <c r="AW4945" s="14" t="s">
        <v>34</v>
      </c>
      <c r="AX4945" s="14" t="s">
        <v>73</v>
      </c>
      <c r="AY4945" s="175" t="s">
        <v>252</v>
      </c>
    </row>
    <row r="4946" spans="2:51" s="13" customFormat="1" ht="11.25">
      <c r="B4946" s="167"/>
      <c r="D4946" s="160" t="s">
        <v>264</v>
      </c>
      <c r="E4946" s="168" t="s">
        <v>3</v>
      </c>
      <c r="F4946" s="169" t="s">
        <v>8449</v>
      </c>
      <c r="H4946" s="168" t="s">
        <v>3</v>
      </c>
      <c r="I4946" s="170"/>
      <c r="L4946" s="167"/>
      <c r="M4946" s="171"/>
      <c r="N4946" s="172"/>
      <c r="O4946" s="172"/>
      <c r="P4946" s="172"/>
      <c r="Q4946" s="172"/>
      <c r="R4946" s="172"/>
      <c r="S4946" s="172"/>
      <c r="T4946" s="173"/>
      <c r="AT4946" s="168" t="s">
        <v>264</v>
      </c>
      <c r="AU4946" s="168" t="s">
        <v>82</v>
      </c>
      <c r="AV4946" s="13" t="s">
        <v>80</v>
      </c>
      <c r="AW4946" s="13" t="s">
        <v>34</v>
      </c>
      <c r="AX4946" s="13" t="s">
        <v>73</v>
      </c>
      <c r="AY4946" s="168" t="s">
        <v>252</v>
      </c>
    </row>
    <row r="4947" spans="2:51" s="14" customFormat="1" ht="11.25">
      <c r="B4947" s="174"/>
      <c r="D4947" s="160" t="s">
        <v>264</v>
      </c>
      <c r="E4947" s="175" t="s">
        <v>3</v>
      </c>
      <c r="F4947" s="176" t="s">
        <v>80</v>
      </c>
      <c r="H4947" s="177">
        <v>1</v>
      </c>
      <c r="I4947" s="178"/>
      <c r="L4947" s="174"/>
      <c r="M4947" s="179"/>
      <c r="N4947" s="180"/>
      <c r="O4947" s="180"/>
      <c r="P4947" s="180"/>
      <c r="Q4947" s="180"/>
      <c r="R4947" s="180"/>
      <c r="S4947" s="180"/>
      <c r="T4947" s="181"/>
      <c r="AT4947" s="175" t="s">
        <v>264</v>
      </c>
      <c r="AU4947" s="175" t="s">
        <v>82</v>
      </c>
      <c r="AV4947" s="14" t="s">
        <v>82</v>
      </c>
      <c r="AW4947" s="14" t="s">
        <v>34</v>
      </c>
      <c r="AX4947" s="14" t="s">
        <v>73</v>
      </c>
      <c r="AY4947" s="175" t="s">
        <v>252</v>
      </c>
    </row>
    <row r="4948" spans="2:51" s="13" customFormat="1" ht="11.25">
      <c r="B4948" s="167"/>
      <c r="D4948" s="160" t="s">
        <v>264</v>
      </c>
      <c r="E4948" s="168" t="s">
        <v>3</v>
      </c>
      <c r="F4948" s="169" t="s">
        <v>8621</v>
      </c>
      <c r="H4948" s="168" t="s">
        <v>3</v>
      </c>
      <c r="I4948" s="170"/>
      <c r="L4948" s="167"/>
      <c r="M4948" s="171"/>
      <c r="N4948" s="172"/>
      <c r="O4948" s="172"/>
      <c r="P4948" s="172"/>
      <c r="Q4948" s="172"/>
      <c r="R4948" s="172"/>
      <c r="S4948" s="172"/>
      <c r="T4948" s="173"/>
      <c r="AT4948" s="168" t="s">
        <v>264</v>
      </c>
      <c r="AU4948" s="168" t="s">
        <v>82</v>
      </c>
      <c r="AV4948" s="13" t="s">
        <v>80</v>
      </c>
      <c r="AW4948" s="13" t="s">
        <v>34</v>
      </c>
      <c r="AX4948" s="13" t="s">
        <v>73</v>
      </c>
      <c r="AY4948" s="168" t="s">
        <v>252</v>
      </c>
    </row>
    <row r="4949" spans="2:51" s="14" customFormat="1" ht="11.25">
      <c r="B4949" s="174"/>
      <c r="D4949" s="160" t="s">
        <v>264</v>
      </c>
      <c r="E4949" s="175" t="s">
        <v>3</v>
      </c>
      <c r="F4949" s="176" t="s">
        <v>80</v>
      </c>
      <c r="H4949" s="177">
        <v>1</v>
      </c>
      <c r="I4949" s="178"/>
      <c r="L4949" s="174"/>
      <c r="M4949" s="179"/>
      <c r="N4949" s="180"/>
      <c r="O4949" s="180"/>
      <c r="P4949" s="180"/>
      <c r="Q4949" s="180"/>
      <c r="R4949" s="180"/>
      <c r="S4949" s="180"/>
      <c r="T4949" s="181"/>
      <c r="AT4949" s="175" t="s">
        <v>264</v>
      </c>
      <c r="AU4949" s="175" t="s">
        <v>82</v>
      </c>
      <c r="AV4949" s="14" t="s">
        <v>82</v>
      </c>
      <c r="AW4949" s="14" t="s">
        <v>34</v>
      </c>
      <c r="AX4949" s="14" t="s">
        <v>73</v>
      </c>
      <c r="AY4949" s="175" t="s">
        <v>252</v>
      </c>
    </row>
    <row r="4950" spans="2:51" s="13" customFormat="1" ht="11.25">
      <c r="B4950" s="167"/>
      <c r="D4950" s="160" t="s">
        <v>264</v>
      </c>
      <c r="E4950" s="168" t="s">
        <v>3</v>
      </c>
      <c r="F4950" s="169" t="s">
        <v>8621</v>
      </c>
      <c r="H4950" s="168" t="s">
        <v>3</v>
      </c>
      <c r="I4950" s="170"/>
      <c r="L4950" s="167"/>
      <c r="M4950" s="171"/>
      <c r="N4950" s="172"/>
      <c r="O4950" s="172"/>
      <c r="P4950" s="172"/>
      <c r="Q4950" s="172"/>
      <c r="R4950" s="172"/>
      <c r="S4950" s="172"/>
      <c r="T4950" s="173"/>
      <c r="AT4950" s="168" t="s">
        <v>264</v>
      </c>
      <c r="AU4950" s="168" t="s">
        <v>82</v>
      </c>
      <c r="AV4950" s="13" t="s">
        <v>80</v>
      </c>
      <c r="AW4950" s="13" t="s">
        <v>34</v>
      </c>
      <c r="AX4950" s="13" t="s">
        <v>73</v>
      </c>
      <c r="AY4950" s="168" t="s">
        <v>252</v>
      </c>
    </row>
    <row r="4951" spans="2:51" s="14" customFormat="1" ht="11.25">
      <c r="B4951" s="174"/>
      <c r="D4951" s="160" t="s">
        <v>264</v>
      </c>
      <c r="E4951" s="175" t="s">
        <v>3</v>
      </c>
      <c r="F4951" s="176" t="s">
        <v>80</v>
      </c>
      <c r="H4951" s="177">
        <v>1</v>
      </c>
      <c r="I4951" s="178"/>
      <c r="L4951" s="174"/>
      <c r="M4951" s="179"/>
      <c r="N4951" s="180"/>
      <c r="O4951" s="180"/>
      <c r="P4951" s="180"/>
      <c r="Q4951" s="180"/>
      <c r="R4951" s="180"/>
      <c r="S4951" s="180"/>
      <c r="T4951" s="181"/>
      <c r="AT4951" s="175" t="s">
        <v>264</v>
      </c>
      <c r="AU4951" s="175" t="s">
        <v>82</v>
      </c>
      <c r="AV4951" s="14" t="s">
        <v>82</v>
      </c>
      <c r="AW4951" s="14" t="s">
        <v>34</v>
      </c>
      <c r="AX4951" s="14" t="s">
        <v>73</v>
      </c>
      <c r="AY4951" s="175" t="s">
        <v>252</v>
      </c>
    </row>
    <row r="4952" spans="2:51" s="13" customFormat="1" ht="11.25">
      <c r="B4952" s="167"/>
      <c r="D4952" s="160" t="s">
        <v>264</v>
      </c>
      <c r="E4952" s="168" t="s">
        <v>3</v>
      </c>
      <c r="F4952" s="169" t="s">
        <v>8621</v>
      </c>
      <c r="H4952" s="168" t="s">
        <v>3</v>
      </c>
      <c r="I4952" s="170"/>
      <c r="L4952" s="167"/>
      <c r="M4952" s="171"/>
      <c r="N4952" s="172"/>
      <c r="O4952" s="172"/>
      <c r="P4952" s="172"/>
      <c r="Q4952" s="172"/>
      <c r="R4952" s="172"/>
      <c r="S4952" s="172"/>
      <c r="T4952" s="173"/>
      <c r="AT4952" s="168" t="s">
        <v>264</v>
      </c>
      <c r="AU4952" s="168" t="s">
        <v>82</v>
      </c>
      <c r="AV4952" s="13" t="s">
        <v>80</v>
      </c>
      <c r="AW4952" s="13" t="s">
        <v>34</v>
      </c>
      <c r="AX4952" s="13" t="s">
        <v>73</v>
      </c>
      <c r="AY4952" s="168" t="s">
        <v>252</v>
      </c>
    </row>
    <row r="4953" spans="2:51" s="14" customFormat="1" ht="11.25">
      <c r="B4953" s="174"/>
      <c r="D4953" s="160" t="s">
        <v>264</v>
      </c>
      <c r="E4953" s="175" t="s">
        <v>3</v>
      </c>
      <c r="F4953" s="176" t="s">
        <v>80</v>
      </c>
      <c r="H4953" s="177">
        <v>1</v>
      </c>
      <c r="I4953" s="178"/>
      <c r="L4953" s="174"/>
      <c r="M4953" s="179"/>
      <c r="N4953" s="180"/>
      <c r="O4953" s="180"/>
      <c r="P4953" s="180"/>
      <c r="Q4953" s="180"/>
      <c r="R4953" s="180"/>
      <c r="S4953" s="180"/>
      <c r="T4953" s="181"/>
      <c r="AT4953" s="175" t="s">
        <v>264</v>
      </c>
      <c r="AU4953" s="175" t="s">
        <v>82</v>
      </c>
      <c r="AV4953" s="14" t="s">
        <v>82</v>
      </c>
      <c r="AW4953" s="14" t="s">
        <v>34</v>
      </c>
      <c r="AX4953" s="14" t="s">
        <v>73</v>
      </c>
      <c r="AY4953" s="175" t="s">
        <v>252</v>
      </c>
    </row>
    <row r="4954" spans="2:51" s="13" customFormat="1" ht="11.25">
      <c r="B4954" s="167"/>
      <c r="D4954" s="160" t="s">
        <v>264</v>
      </c>
      <c r="E4954" s="168" t="s">
        <v>3</v>
      </c>
      <c r="F4954" s="169" t="s">
        <v>8622</v>
      </c>
      <c r="H4954" s="168" t="s">
        <v>3</v>
      </c>
      <c r="I4954" s="170"/>
      <c r="L4954" s="167"/>
      <c r="M4954" s="171"/>
      <c r="N4954" s="172"/>
      <c r="O4954" s="172"/>
      <c r="P4954" s="172"/>
      <c r="Q4954" s="172"/>
      <c r="R4954" s="172"/>
      <c r="S4954" s="172"/>
      <c r="T4954" s="173"/>
      <c r="AT4954" s="168" t="s">
        <v>264</v>
      </c>
      <c r="AU4954" s="168" t="s">
        <v>82</v>
      </c>
      <c r="AV4954" s="13" t="s">
        <v>80</v>
      </c>
      <c r="AW4954" s="13" t="s">
        <v>34</v>
      </c>
      <c r="AX4954" s="13" t="s">
        <v>73</v>
      </c>
      <c r="AY4954" s="168" t="s">
        <v>252</v>
      </c>
    </row>
    <row r="4955" spans="2:51" s="14" customFormat="1" ht="11.25">
      <c r="B4955" s="174"/>
      <c r="D4955" s="160" t="s">
        <v>264</v>
      </c>
      <c r="E4955" s="175" t="s">
        <v>3</v>
      </c>
      <c r="F4955" s="176" t="s">
        <v>80</v>
      </c>
      <c r="H4955" s="177">
        <v>1</v>
      </c>
      <c r="I4955" s="178"/>
      <c r="L4955" s="174"/>
      <c r="M4955" s="179"/>
      <c r="N4955" s="180"/>
      <c r="O4955" s="180"/>
      <c r="P4955" s="180"/>
      <c r="Q4955" s="180"/>
      <c r="R4955" s="180"/>
      <c r="S4955" s="180"/>
      <c r="T4955" s="181"/>
      <c r="AT4955" s="175" t="s">
        <v>264</v>
      </c>
      <c r="AU4955" s="175" t="s">
        <v>82</v>
      </c>
      <c r="AV4955" s="14" t="s">
        <v>82</v>
      </c>
      <c r="AW4955" s="14" t="s">
        <v>34</v>
      </c>
      <c r="AX4955" s="14" t="s">
        <v>73</v>
      </c>
      <c r="AY4955" s="175" t="s">
        <v>252</v>
      </c>
    </row>
    <row r="4956" spans="2:51" s="13" customFormat="1" ht="11.25">
      <c r="B4956" s="167"/>
      <c r="D4956" s="160" t="s">
        <v>264</v>
      </c>
      <c r="E4956" s="168" t="s">
        <v>3</v>
      </c>
      <c r="F4956" s="169" t="s">
        <v>8622</v>
      </c>
      <c r="H4956" s="168" t="s">
        <v>3</v>
      </c>
      <c r="I4956" s="170"/>
      <c r="L4956" s="167"/>
      <c r="M4956" s="171"/>
      <c r="N4956" s="172"/>
      <c r="O4956" s="172"/>
      <c r="P4956" s="172"/>
      <c r="Q4956" s="172"/>
      <c r="R4956" s="172"/>
      <c r="S4956" s="172"/>
      <c r="T4956" s="173"/>
      <c r="AT4956" s="168" t="s">
        <v>264</v>
      </c>
      <c r="AU4956" s="168" t="s">
        <v>82</v>
      </c>
      <c r="AV4956" s="13" t="s">
        <v>80</v>
      </c>
      <c r="AW4956" s="13" t="s">
        <v>34</v>
      </c>
      <c r="AX4956" s="13" t="s">
        <v>73</v>
      </c>
      <c r="AY4956" s="168" t="s">
        <v>252</v>
      </c>
    </row>
    <row r="4957" spans="2:51" s="14" customFormat="1" ht="11.25">
      <c r="B4957" s="174"/>
      <c r="D4957" s="160" t="s">
        <v>264</v>
      </c>
      <c r="E4957" s="175" t="s">
        <v>3</v>
      </c>
      <c r="F4957" s="176" t="s">
        <v>80</v>
      </c>
      <c r="H4957" s="177">
        <v>1</v>
      </c>
      <c r="I4957" s="178"/>
      <c r="L4957" s="174"/>
      <c r="M4957" s="179"/>
      <c r="N4957" s="180"/>
      <c r="O4957" s="180"/>
      <c r="P4957" s="180"/>
      <c r="Q4957" s="180"/>
      <c r="R4957" s="180"/>
      <c r="S4957" s="180"/>
      <c r="T4957" s="181"/>
      <c r="AT4957" s="175" t="s">
        <v>264</v>
      </c>
      <c r="AU4957" s="175" t="s">
        <v>82</v>
      </c>
      <c r="AV4957" s="14" t="s">
        <v>82</v>
      </c>
      <c r="AW4957" s="14" t="s">
        <v>34</v>
      </c>
      <c r="AX4957" s="14" t="s">
        <v>73</v>
      </c>
      <c r="AY4957" s="175" t="s">
        <v>252</v>
      </c>
    </row>
    <row r="4958" spans="2:51" s="13" customFormat="1" ht="11.25">
      <c r="B4958" s="167"/>
      <c r="D4958" s="160" t="s">
        <v>264</v>
      </c>
      <c r="E4958" s="168" t="s">
        <v>3</v>
      </c>
      <c r="F4958" s="169" t="s">
        <v>8622</v>
      </c>
      <c r="H4958" s="168" t="s">
        <v>3</v>
      </c>
      <c r="I4958" s="170"/>
      <c r="L4958" s="167"/>
      <c r="M4958" s="171"/>
      <c r="N4958" s="172"/>
      <c r="O4958" s="172"/>
      <c r="P4958" s="172"/>
      <c r="Q4958" s="172"/>
      <c r="R4958" s="172"/>
      <c r="S4958" s="172"/>
      <c r="T4958" s="173"/>
      <c r="AT4958" s="168" t="s">
        <v>264</v>
      </c>
      <c r="AU4958" s="168" t="s">
        <v>82</v>
      </c>
      <c r="AV4958" s="13" t="s">
        <v>80</v>
      </c>
      <c r="AW4958" s="13" t="s">
        <v>34</v>
      </c>
      <c r="AX4958" s="13" t="s">
        <v>73</v>
      </c>
      <c r="AY4958" s="168" t="s">
        <v>252</v>
      </c>
    </row>
    <row r="4959" spans="2:51" s="14" customFormat="1" ht="11.25">
      <c r="B4959" s="174"/>
      <c r="D4959" s="160" t="s">
        <v>264</v>
      </c>
      <c r="E4959" s="175" t="s">
        <v>3</v>
      </c>
      <c r="F4959" s="176" t="s">
        <v>80</v>
      </c>
      <c r="H4959" s="177">
        <v>1</v>
      </c>
      <c r="I4959" s="178"/>
      <c r="L4959" s="174"/>
      <c r="M4959" s="179"/>
      <c r="N4959" s="180"/>
      <c r="O4959" s="180"/>
      <c r="P4959" s="180"/>
      <c r="Q4959" s="180"/>
      <c r="R4959" s="180"/>
      <c r="S4959" s="180"/>
      <c r="T4959" s="181"/>
      <c r="AT4959" s="175" t="s">
        <v>264</v>
      </c>
      <c r="AU4959" s="175" t="s">
        <v>82</v>
      </c>
      <c r="AV4959" s="14" t="s">
        <v>82</v>
      </c>
      <c r="AW4959" s="14" t="s">
        <v>34</v>
      </c>
      <c r="AX4959" s="14" t="s">
        <v>73</v>
      </c>
      <c r="AY4959" s="175" t="s">
        <v>252</v>
      </c>
    </row>
    <row r="4960" spans="2:51" s="16" customFormat="1" ht="11.25">
      <c r="B4960" s="190"/>
      <c r="D4960" s="160" t="s">
        <v>264</v>
      </c>
      <c r="E4960" s="191" t="s">
        <v>3</v>
      </c>
      <c r="F4960" s="192" t="s">
        <v>354</v>
      </c>
      <c r="H4960" s="193">
        <v>44</v>
      </c>
      <c r="I4960" s="194"/>
      <c r="L4960" s="190"/>
      <c r="M4960" s="195"/>
      <c r="N4960" s="196"/>
      <c r="O4960" s="196"/>
      <c r="P4960" s="196"/>
      <c r="Q4960" s="196"/>
      <c r="R4960" s="196"/>
      <c r="S4960" s="196"/>
      <c r="T4960" s="197"/>
      <c r="AT4960" s="191" t="s">
        <v>264</v>
      </c>
      <c r="AU4960" s="191" t="s">
        <v>82</v>
      </c>
      <c r="AV4960" s="16" t="s">
        <v>95</v>
      </c>
      <c r="AW4960" s="16" t="s">
        <v>34</v>
      </c>
      <c r="AX4960" s="16" t="s">
        <v>73</v>
      </c>
      <c r="AY4960" s="191" t="s">
        <v>252</v>
      </c>
    </row>
    <row r="4961" spans="2:51" s="13" customFormat="1" ht="11.25">
      <c r="B4961" s="167"/>
      <c r="D4961" s="160" t="s">
        <v>264</v>
      </c>
      <c r="E4961" s="168" t="s">
        <v>3</v>
      </c>
      <c r="F4961" s="169" t="s">
        <v>8623</v>
      </c>
      <c r="H4961" s="168" t="s">
        <v>3</v>
      </c>
      <c r="I4961" s="170"/>
      <c r="L4961" s="167"/>
      <c r="M4961" s="171"/>
      <c r="N4961" s="172"/>
      <c r="O4961" s="172"/>
      <c r="P4961" s="172"/>
      <c r="Q4961" s="172"/>
      <c r="R4961" s="172"/>
      <c r="S4961" s="172"/>
      <c r="T4961" s="173"/>
      <c r="AT4961" s="168" t="s">
        <v>264</v>
      </c>
      <c r="AU4961" s="168" t="s">
        <v>82</v>
      </c>
      <c r="AV4961" s="13" t="s">
        <v>80</v>
      </c>
      <c r="AW4961" s="13" t="s">
        <v>34</v>
      </c>
      <c r="AX4961" s="13" t="s">
        <v>73</v>
      </c>
      <c r="AY4961" s="168" t="s">
        <v>252</v>
      </c>
    </row>
    <row r="4962" spans="2:51" s="13" customFormat="1" ht="11.25">
      <c r="B4962" s="167"/>
      <c r="D4962" s="160" t="s">
        <v>264</v>
      </c>
      <c r="E4962" s="168" t="s">
        <v>3</v>
      </c>
      <c r="F4962" s="169" t="s">
        <v>8429</v>
      </c>
      <c r="H4962" s="168" t="s">
        <v>3</v>
      </c>
      <c r="I4962" s="170"/>
      <c r="L4962" s="167"/>
      <c r="M4962" s="171"/>
      <c r="N4962" s="172"/>
      <c r="O4962" s="172"/>
      <c r="P4962" s="172"/>
      <c r="Q4962" s="172"/>
      <c r="R4962" s="172"/>
      <c r="S4962" s="172"/>
      <c r="T4962" s="173"/>
      <c r="AT4962" s="168" t="s">
        <v>264</v>
      </c>
      <c r="AU4962" s="168" t="s">
        <v>82</v>
      </c>
      <c r="AV4962" s="13" t="s">
        <v>80</v>
      </c>
      <c r="AW4962" s="13" t="s">
        <v>34</v>
      </c>
      <c r="AX4962" s="13" t="s">
        <v>73</v>
      </c>
      <c r="AY4962" s="168" t="s">
        <v>252</v>
      </c>
    </row>
    <row r="4963" spans="2:51" s="14" customFormat="1" ht="11.25">
      <c r="B4963" s="174"/>
      <c r="D4963" s="160" t="s">
        <v>264</v>
      </c>
      <c r="E4963" s="175" t="s">
        <v>3</v>
      </c>
      <c r="F4963" s="176" t="s">
        <v>80</v>
      </c>
      <c r="H4963" s="177">
        <v>1</v>
      </c>
      <c r="I4963" s="178"/>
      <c r="L4963" s="174"/>
      <c r="M4963" s="179"/>
      <c r="N4963" s="180"/>
      <c r="O4963" s="180"/>
      <c r="P4963" s="180"/>
      <c r="Q4963" s="180"/>
      <c r="R4963" s="180"/>
      <c r="S4963" s="180"/>
      <c r="T4963" s="181"/>
      <c r="AT4963" s="175" t="s">
        <v>264</v>
      </c>
      <c r="AU4963" s="175" t="s">
        <v>82</v>
      </c>
      <c r="AV4963" s="14" t="s">
        <v>82</v>
      </c>
      <c r="AW4963" s="14" t="s">
        <v>34</v>
      </c>
      <c r="AX4963" s="14" t="s">
        <v>73</v>
      </c>
      <c r="AY4963" s="175" t="s">
        <v>252</v>
      </c>
    </row>
    <row r="4964" spans="2:51" s="13" customFormat="1" ht="11.25">
      <c r="B4964" s="167"/>
      <c r="D4964" s="160" t="s">
        <v>264</v>
      </c>
      <c r="E4964" s="168" t="s">
        <v>3</v>
      </c>
      <c r="F4964" s="169" t="s">
        <v>8429</v>
      </c>
      <c r="H4964" s="168" t="s">
        <v>3</v>
      </c>
      <c r="I4964" s="170"/>
      <c r="L4964" s="167"/>
      <c r="M4964" s="171"/>
      <c r="N4964" s="172"/>
      <c r="O4964" s="172"/>
      <c r="P4964" s="172"/>
      <c r="Q4964" s="172"/>
      <c r="R4964" s="172"/>
      <c r="S4964" s="172"/>
      <c r="T4964" s="173"/>
      <c r="AT4964" s="168" t="s">
        <v>264</v>
      </c>
      <c r="AU4964" s="168" t="s">
        <v>82</v>
      </c>
      <c r="AV4964" s="13" t="s">
        <v>80</v>
      </c>
      <c r="AW4964" s="13" t="s">
        <v>34</v>
      </c>
      <c r="AX4964" s="13" t="s">
        <v>73</v>
      </c>
      <c r="AY4964" s="168" t="s">
        <v>252</v>
      </c>
    </row>
    <row r="4965" spans="2:51" s="14" customFormat="1" ht="11.25">
      <c r="B4965" s="174"/>
      <c r="D4965" s="160" t="s">
        <v>264</v>
      </c>
      <c r="E4965" s="175" t="s">
        <v>3</v>
      </c>
      <c r="F4965" s="176" t="s">
        <v>80</v>
      </c>
      <c r="H4965" s="177">
        <v>1</v>
      </c>
      <c r="I4965" s="178"/>
      <c r="L4965" s="174"/>
      <c r="M4965" s="179"/>
      <c r="N4965" s="180"/>
      <c r="O4965" s="180"/>
      <c r="P4965" s="180"/>
      <c r="Q4965" s="180"/>
      <c r="R4965" s="180"/>
      <c r="S4965" s="180"/>
      <c r="T4965" s="181"/>
      <c r="AT4965" s="175" t="s">
        <v>264</v>
      </c>
      <c r="AU4965" s="175" t="s">
        <v>82</v>
      </c>
      <c r="AV4965" s="14" t="s">
        <v>82</v>
      </c>
      <c r="AW4965" s="14" t="s">
        <v>34</v>
      </c>
      <c r="AX4965" s="14" t="s">
        <v>73</v>
      </c>
      <c r="AY4965" s="175" t="s">
        <v>252</v>
      </c>
    </row>
    <row r="4966" spans="2:51" s="13" customFormat="1" ht="11.25">
      <c r="B4966" s="167"/>
      <c r="D4966" s="160" t="s">
        <v>264</v>
      </c>
      <c r="E4966" s="168" t="s">
        <v>3</v>
      </c>
      <c r="F4966" s="169" t="s">
        <v>8429</v>
      </c>
      <c r="H4966" s="168" t="s">
        <v>3</v>
      </c>
      <c r="I4966" s="170"/>
      <c r="L4966" s="167"/>
      <c r="M4966" s="171"/>
      <c r="N4966" s="172"/>
      <c r="O4966" s="172"/>
      <c r="P4966" s="172"/>
      <c r="Q4966" s="172"/>
      <c r="R4966" s="172"/>
      <c r="S4966" s="172"/>
      <c r="T4966" s="173"/>
      <c r="AT4966" s="168" t="s">
        <v>264</v>
      </c>
      <c r="AU4966" s="168" t="s">
        <v>82</v>
      </c>
      <c r="AV4966" s="13" t="s">
        <v>80</v>
      </c>
      <c r="AW4966" s="13" t="s">
        <v>34</v>
      </c>
      <c r="AX4966" s="13" t="s">
        <v>73</v>
      </c>
      <c r="AY4966" s="168" t="s">
        <v>252</v>
      </c>
    </row>
    <row r="4967" spans="2:51" s="14" customFormat="1" ht="11.25">
      <c r="B4967" s="174"/>
      <c r="D4967" s="160" t="s">
        <v>264</v>
      </c>
      <c r="E4967" s="175" t="s">
        <v>3</v>
      </c>
      <c r="F4967" s="176" t="s">
        <v>80</v>
      </c>
      <c r="H4967" s="177">
        <v>1</v>
      </c>
      <c r="I4967" s="178"/>
      <c r="L4967" s="174"/>
      <c r="M4967" s="179"/>
      <c r="N4967" s="180"/>
      <c r="O4967" s="180"/>
      <c r="P4967" s="180"/>
      <c r="Q4967" s="180"/>
      <c r="R4967" s="180"/>
      <c r="S4967" s="180"/>
      <c r="T4967" s="181"/>
      <c r="AT4967" s="175" t="s">
        <v>264</v>
      </c>
      <c r="AU4967" s="175" t="s">
        <v>82</v>
      </c>
      <c r="AV4967" s="14" t="s">
        <v>82</v>
      </c>
      <c r="AW4967" s="14" t="s">
        <v>34</v>
      </c>
      <c r="AX4967" s="14" t="s">
        <v>73</v>
      </c>
      <c r="AY4967" s="175" t="s">
        <v>252</v>
      </c>
    </row>
    <row r="4968" spans="2:51" s="13" customFormat="1" ht="11.25">
      <c r="B4968" s="167"/>
      <c r="D4968" s="160" t="s">
        <v>264</v>
      </c>
      <c r="E4968" s="168" t="s">
        <v>3</v>
      </c>
      <c r="F4968" s="169" t="s">
        <v>8429</v>
      </c>
      <c r="H4968" s="168" t="s">
        <v>3</v>
      </c>
      <c r="I4968" s="170"/>
      <c r="L4968" s="167"/>
      <c r="M4968" s="171"/>
      <c r="N4968" s="172"/>
      <c r="O4968" s="172"/>
      <c r="P4968" s="172"/>
      <c r="Q4968" s="172"/>
      <c r="R4968" s="172"/>
      <c r="S4968" s="172"/>
      <c r="T4968" s="173"/>
      <c r="AT4968" s="168" t="s">
        <v>264</v>
      </c>
      <c r="AU4968" s="168" t="s">
        <v>82</v>
      </c>
      <c r="AV4968" s="13" t="s">
        <v>80</v>
      </c>
      <c r="AW4968" s="13" t="s">
        <v>34</v>
      </c>
      <c r="AX4968" s="13" t="s">
        <v>73</v>
      </c>
      <c r="AY4968" s="168" t="s">
        <v>252</v>
      </c>
    </row>
    <row r="4969" spans="2:51" s="14" customFormat="1" ht="11.25">
      <c r="B4969" s="174"/>
      <c r="D4969" s="160" t="s">
        <v>264</v>
      </c>
      <c r="E4969" s="175" t="s">
        <v>3</v>
      </c>
      <c r="F4969" s="176" t="s">
        <v>80</v>
      </c>
      <c r="H4969" s="177">
        <v>1</v>
      </c>
      <c r="I4969" s="178"/>
      <c r="L4969" s="174"/>
      <c r="M4969" s="179"/>
      <c r="N4969" s="180"/>
      <c r="O4969" s="180"/>
      <c r="P4969" s="180"/>
      <c r="Q4969" s="180"/>
      <c r="R4969" s="180"/>
      <c r="S4969" s="180"/>
      <c r="T4969" s="181"/>
      <c r="AT4969" s="175" t="s">
        <v>264</v>
      </c>
      <c r="AU4969" s="175" t="s">
        <v>82</v>
      </c>
      <c r="AV4969" s="14" t="s">
        <v>82</v>
      </c>
      <c r="AW4969" s="14" t="s">
        <v>34</v>
      </c>
      <c r="AX4969" s="14" t="s">
        <v>73</v>
      </c>
      <c r="AY4969" s="175" t="s">
        <v>252</v>
      </c>
    </row>
    <row r="4970" spans="2:51" s="13" customFormat="1" ht="11.25">
      <c r="B4970" s="167"/>
      <c r="D4970" s="160" t="s">
        <v>264</v>
      </c>
      <c r="E4970" s="168" t="s">
        <v>3</v>
      </c>
      <c r="F4970" s="169" t="s">
        <v>8430</v>
      </c>
      <c r="H4970" s="168" t="s">
        <v>3</v>
      </c>
      <c r="I4970" s="170"/>
      <c r="L4970" s="167"/>
      <c r="M4970" s="171"/>
      <c r="N4970" s="172"/>
      <c r="O4970" s="172"/>
      <c r="P4970" s="172"/>
      <c r="Q4970" s="172"/>
      <c r="R4970" s="172"/>
      <c r="S4970" s="172"/>
      <c r="T4970" s="173"/>
      <c r="AT4970" s="168" t="s">
        <v>264</v>
      </c>
      <c r="AU4970" s="168" t="s">
        <v>82</v>
      </c>
      <c r="AV4970" s="13" t="s">
        <v>80</v>
      </c>
      <c r="AW4970" s="13" t="s">
        <v>34</v>
      </c>
      <c r="AX4970" s="13" t="s">
        <v>73</v>
      </c>
      <c r="AY4970" s="168" t="s">
        <v>252</v>
      </c>
    </row>
    <row r="4971" spans="2:51" s="14" customFormat="1" ht="11.25">
      <c r="B4971" s="174"/>
      <c r="D4971" s="160" t="s">
        <v>264</v>
      </c>
      <c r="E4971" s="175" t="s">
        <v>3</v>
      </c>
      <c r="F4971" s="176" t="s">
        <v>80</v>
      </c>
      <c r="H4971" s="177">
        <v>1</v>
      </c>
      <c r="I4971" s="178"/>
      <c r="L4971" s="174"/>
      <c r="M4971" s="179"/>
      <c r="N4971" s="180"/>
      <c r="O4971" s="180"/>
      <c r="P4971" s="180"/>
      <c r="Q4971" s="180"/>
      <c r="R4971" s="180"/>
      <c r="S4971" s="180"/>
      <c r="T4971" s="181"/>
      <c r="AT4971" s="175" t="s">
        <v>264</v>
      </c>
      <c r="AU4971" s="175" t="s">
        <v>82</v>
      </c>
      <c r="AV4971" s="14" t="s">
        <v>82</v>
      </c>
      <c r="AW4971" s="14" t="s">
        <v>34</v>
      </c>
      <c r="AX4971" s="14" t="s">
        <v>73</v>
      </c>
      <c r="AY4971" s="175" t="s">
        <v>252</v>
      </c>
    </row>
    <row r="4972" spans="2:51" s="13" customFormat="1" ht="11.25">
      <c r="B4972" s="167"/>
      <c r="D4972" s="160" t="s">
        <v>264</v>
      </c>
      <c r="E4972" s="168" t="s">
        <v>3</v>
      </c>
      <c r="F4972" s="169" t="s">
        <v>8430</v>
      </c>
      <c r="H4972" s="168" t="s">
        <v>3</v>
      </c>
      <c r="I4972" s="170"/>
      <c r="L4972" s="167"/>
      <c r="M4972" s="171"/>
      <c r="N4972" s="172"/>
      <c r="O4972" s="172"/>
      <c r="P4972" s="172"/>
      <c r="Q4972" s="172"/>
      <c r="R4972" s="172"/>
      <c r="S4972" s="172"/>
      <c r="T4972" s="173"/>
      <c r="AT4972" s="168" t="s">
        <v>264</v>
      </c>
      <c r="AU4972" s="168" t="s">
        <v>82</v>
      </c>
      <c r="AV4972" s="13" t="s">
        <v>80</v>
      </c>
      <c r="AW4972" s="13" t="s">
        <v>34</v>
      </c>
      <c r="AX4972" s="13" t="s">
        <v>73</v>
      </c>
      <c r="AY4972" s="168" t="s">
        <v>252</v>
      </c>
    </row>
    <row r="4973" spans="2:51" s="14" customFormat="1" ht="11.25">
      <c r="B4973" s="174"/>
      <c r="D4973" s="160" t="s">
        <v>264</v>
      </c>
      <c r="E4973" s="175" t="s">
        <v>3</v>
      </c>
      <c r="F4973" s="176" t="s">
        <v>80</v>
      </c>
      <c r="H4973" s="177">
        <v>1</v>
      </c>
      <c r="I4973" s="178"/>
      <c r="L4973" s="174"/>
      <c r="M4973" s="179"/>
      <c r="N4973" s="180"/>
      <c r="O4973" s="180"/>
      <c r="P4973" s="180"/>
      <c r="Q4973" s="180"/>
      <c r="R4973" s="180"/>
      <c r="S4973" s="180"/>
      <c r="T4973" s="181"/>
      <c r="AT4973" s="175" t="s">
        <v>264</v>
      </c>
      <c r="AU4973" s="175" t="s">
        <v>82</v>
      </c>
      <c r="AV4973" s="14" t="s">
        <v>82</v>
      </c>
      <c r="AW4973" s="14" t="s">
        <v>34</v>
      </c>
      <c r="AX4973" s="14" t="s">
        <v>73</v>
      </c>
      <c r="AY4973" s="175" t="s">
        <v>252</v>
      </c>
    </row>
    <row r="4974" spans="2:51" s="13" customFormat="1" ht="11.25">
      <c r="B4974" s="167"/>
      <c r="D4974" s="160" t="s">
        <v>264</v>
      </c>
      <c r="E4974" s="168" t="s">
        <v>3</v>
      </c>
      <c r="F4974" s="169" t="s">
        <v>8431</v>
      </c>
      <c r="H4974" s="168" t="s">
        <v>3</v>
      </c>
      <c r="I4974" s="170"/>
      <c r="L4974" s="167"/>
      <c r="M4974" s="171"/>
      <c r="N4974" s="172"/>
      <c r="O4974" s="172"/>
      <c r="P4974" s="172"/>
      <c r="Q4974" s="172"/>
      <c r="R4974" s="172"/>
      <c r="S4974" s="172"/>
      <c r="T4974" s="173"/>
      <c r="AT4974" s="168" t="s">
        <v>264</v>
      </c>
      <c r="AU4974" s="168" t="s">
        <v>82</v>
      </c>
      <c r="AV4974" s="13" t="s">
        <v>80</v>
      </c>
      <c r="AW4974" s="13" t="s">
        <v>34</v>
      </c>
      <c r="AX4974" s="13" t="s">
        <v>73</v>
      </c>
      <c r="AY4974" s="168" t="s">
        <v>252</v>
      </c>
    </row>
    <row r="4975" spans="2:51" s="14" customFormat="1" ht="11.25">
      <c r="B4975" s="174"/>
      <c r="D4975" s="160" t="s">
        <v>264</v>
      </c>
      <c r="E4975" s="175" t="s">
        <v>3</v>
      </c>
      <c r="F4975" s="176" t="s">
        <v>80</v>
      </c>
      <c r="H4975" s="177">
        <v>1</v>
      </c>
      <c r="I4975" s="178"/>
      <c r="L4975" s="174"/>
      <c r="M4975" s="179"/>
      <c r="N4975" s="180"/>
      <c r="O4975" s="180"/>
      <c r="P4975" s="180"/>
      <c r="Q4975" s="180"/>
      <c r="R4975" s="180"/>
      <c r="S4975" s="180"/>
      <c r="T4975" s="181"/>
      <c r="AT4975" s="175" t="s">
        <v>264</v>
      </c>
      <c r="AU4975" s="175" t="s">
        <v>82</v>
      </c>
      <c r="AV4975" s="14" t="s">
        <v>82</v>
      </c>
      <c r="AW4975" s="14" t="s">
        <v>34</v>
      </c>
      <c r="AX4975" s="14" t="s">
        <v>73</v>
      </c>
      <c r="AY4975" s="175" t="s">
        <v>252</v>
      </c>
    </row>
    <row r="4976" spans="2:51" s="13" customFormat="1" ht="11.25">
      <c r="B4976" s="167"/>
      <c r="D4976" s="160" t="s">
        <v>264</v>
      </c>
      <c r="E4976" s="168" t="s">
        <v>3</v>
      </c>
      <c r="F4976" s="169" t="s">
        <v>8431</v>
      </c>
      <c r="H4976" s="168" t="s">
        <v>3</v>
      </c>
      <c r="I4976" s="170"/>
      <c r="L4976" s="167"/>
      <c r="M4976" s="171"/>
      <c r="N4976" s="172"/>
      <c r="O4976" s="172"/>
      <c r="P4976" s="172"/>
      <c r="Q4976" s="172"/>
      <c r="R4976" s="172"/>
      <c r="S4976" s="172"/>
      <c r="T4976" s="173"/>
      <c r="AT4976" s="168" t="s">
        <v>264</v>
      </c>
      <c r="AU4976" s="168" t="s">
        <v>82</v>
      </c>
      <c r="AV4976" s="13" t="s">
        <v>80</v>
      </c>
      <c r="AW4976" s="13" t="s">
        <v>34</v>
      </c>
      <c r="AX4976" s="13" t="s">
        <v>73</v>
      </c>
      <c r="AY4976" s="168" t="s">
        <v>252</v>
      </c>
    </row>
    <row r="4977" spans="2:51" s="14" customFormat="1" ht="11.25">
      <c r="B4977" s="174"/>
      <c r="D4977" s="160" t="s">
        <v>264</v>
      </c>
      <c r="E4977" s="175" t="s">
        <v>3</v>
      </c>
      <c r="F4977" s="176" t="s">
        <v>80</v>
      </c>
      <c r="H4977" s="177">
        <v>1</v>
      </c>
      <c r="I4977" s="178"/>
      <c r="L4977" s="174"/>
      <c r="M4977" s="179"/>
      <c r="N4977" s="180"/>
      <c r="O4977" s="180"/>
      <c r="P4977" s="180"/>
      <c r="Q4977" s="180"/>
      <c r="R4977" s="180"/>
      <c r="S4977" s="180"/>
      <c r="T4977" s="181"/>
      <c r="AT4977" s="175" t="s">
        <v>264</v>
      </c>
      <c r="AU4977" s="175" t="s">
        <v>82</v>
      </c>
      <c r="AV4977" s="14" t="s">
        <v>82</v>
      </c>
      <c r="AW4977" s="14" t="s">
        <v>34</v>
      </c>
      <c r="AX4977" s="14" t="s">
        <v>73</v>
      </c>
      <c r="AY4977" s="175" t="s">
        <v>252</v>
      </c>
    </row>
    <row r="4978" spans="2:51" s="13" customFormat="1" ht="11.25">
      <c r="B4978" s="167"/>
      <c r="D4978" s="160" t="s">
        <v>264</v>
      </c>
      <c r="E4978" s="168" t="s">
        <v>3</v>
      </c>
      <c r="F4978" s="169" t="s">
        <v>8432</v>
      </c>
      <c r="H4978" s="168" t="s">
        <v>3</v>
      </c>
      <c r="I4978" s="170"/>
      <c r="L4978" s="167"/>
      <c r="M4978" s="171"/>
      <c r="N4978" s="172"/>
      <c r="O4978" s="172"/>
      <c r="P4978" s="172"/>
      <c r="Q4978" s="172"/>
      <c r="R4978" s="172"/>
      <c r="S4978" s="172"/>
      <c r="T4978" s="173"/>
      <c r="AT4978" s="168" t="s">
        <v>264</v>
      </c>
      <c r="AU4978" s="168" t="s">
        <v>82</v>
      </c>
      <c r="AV4978" s="13" t="s">
        <v>80</v>
      </c>
      <c r="AW4978" s="13" t="s">
        <v>34</v>
      </c>
      <c r="AX4978" s="13" t="s">
        <v>73</v>
      </c>
      <c r="AY4978" s="168" t="s">
        <v>252</v>
      </c>
    </row>
    <row r="4979" spans="2:51" s="14" customFormat="1" ht="11.25">
      <c r="B4979" s="174"/>
      <c r="D4979" s="160" t="s">
        <v>264</v>
      </c>
      <c r="E4979" s="175" t="s">
        <v>3</v>
      </c>
      <c r="F4979" s="176" t="s">
        <v>80</v>
      </c>
      <c r="H4979" s="177">
        <v>1</v>
      </c>
      <c r="I4979" s="178"/>
      <c r="L4979" s="174"/>
      <c r="M4979" s="179"/>
      <c r="N4979" s="180"/>
      <c r="O4979" s="180"/>
      <c r="P4979" s="180"/>
      <c r="Q4979" s="180"/>
      <c r="R4979" s="180"/>
      <c r="S4979" s="180"/>
      <c r="T4979" s="181"/>
      <c r="AT4979" s="175" t="s">
        <v>264</v>
      </c>
      <c r="AU4979" s="175" t="s">
        <v>82</v>
      </c>
      <c r="AV4979" s="14" t="s">
        <v>82</v>
      </c>
      <c r="AW4979" s="14" t="s">
        <v>34</v>
      </c>
      <c r="AX4979" s="14" t="s">
        <v>73</v>
      </c>
      <c r="AY4979" s="175" t="s">
        <v>252</v>
      </c>
    </row>
    <row r="4980" spans="2:51" s="13" customFormat="1" ht="11.25">
      <c r="B4980" s="167"/>
      <c r="D4980" s="160" t="s">
        <v>264</v>
      </c>
      <c r="E4980" s="168" t="s">
        <v>3</v>
      </c>
      <c r="F4980" s="169" t="s">
        <v>8432</v>
      </c>
      <c r="H4980" s="168" t="s">
        <v>3</v>
      </c>
      <c r="I4980" s="170"/>
      <c r="L4980" s="167"/>
      <c r="M4980" s="171"/>
      <c r="N4980" s="172"/>
      <c r="O4980" s="172"/>
      <c r="P4980" s="172"/>
      <c r="Q4980" s="172"/>
      <c r="R4980" s="172"/>
      <c r="S4980" s="172"/>
      <c r="T4980" s="173"/>
      <c r="AT4980" s="168" t="s">
        <v>264</v>
      </c>
      <c r="AU4980" s="168" t="s">
        <v>82</v>
      </c>
      <c r="AV4980" s="13" t="s">
        <v>80</v>
      </c>
      <c r="AW4980" s="13" t="s">
        <v>34</v>
      </c>
      <c r="AX4980" s="13" t="s">
        <v>73</v>
      </c>
      <c r="AY4980" s="168" t="s">
        <v>252</v>
      </c>
    </row>
    <row r="4981" spans="2:51" s="14" customFormat="1" ht="11.25">
      <c r="B4981" s="174"/>
      <c r="D4981" s="160" t="s">
        <v>264</v>
      </c>
      <c r="E4981" s="175" t="s">
        <v>3</v>
      </c>
      <c r="F4981" s="176" t="s">
        <v>80</v>
      </c>
      <c r="H4981" s="177">
        <v>1</v>
      </c>
      <c r="I4981" s="178"/>
      <c r="L4981" s="174"/>
      <c r="M4981" s="179"/>
      <c r="N4981" s="180"/>
      <c r="O4981" s="180"/>
      <c r="P4981" s="180"/>
      <c r="Q4981" s="180"/>
      <c r="R4981" s="180"/>
      <c r="S4981" s="180"/>
      <c r="T4981" s="181"/>
      <c r="AT4981" s="175" t="s">
        <v>264</v>
      </c>
      <c r="AU4981" s="175" t="s">
        <v>82</v>
      </c>
      <c r="AV4981" s="14" t="s">
        <v>82</v>
      </c>
      <c r="AW4981" s="14" t="s">
        <v>34</v>
      </c>
      <c r="AX4981" s="14" t="s">
        <v>73</v>
      </c>
      <c r="AY4981" s="175" t="s">
        <v>252</v>
      </c>
    </row>
    <row r="4982" spans="2:51" s="13" customFormat="1" ht="11.25">
      <c r="B4982" s="167"/>
      <c r="D4982" s="160" t="s">
        <v>264</v>
      </c>
      <c r="E4982" s="168" t="s">
        <v>3</v>
      </c>
      <c r="F4982" s="169" t="s">
        <v>8433</v>
      </c>
      <c r="H4982" s="168" t="s">
        <v>3</v>
      </c>
      <c r="I4982" s="170"/>
      <c r="L4982" s="167"/>
      <c r="M4982" s="171"/>
      <c r="N4982" s="172"/>
      <c r="O4982" s="172"/>
      <c r="P4982" s="172"/>
      <c r="Q4982" s="172"/>
      <c r="R4982" s="172"/>
      <c r="S4982" s="172"/>
      <c r="T4982" s="173"/>
      <c r="AT4982" s="168" t="s">
        <v>264</v>
      </c>
      <c r="AU4982" s="168" t="s">
        <v>82</v>
      </c>
      <c r="AV4982" s="13" t="s">
        <v>80</v>
      </c>
      <c r="AW4982" s="13" t="s">
        <v>34</v>
      </c>
      <c r="AX4982" s="13" t="s">
        <v>73</v>
      </c>
      <c r="AY4982" s="168" t="s">
        <v>252</v>
      </c>
    </row>
    <row r="4983" spans="2:51" s="14" customFormat="1" ht="11.25">
      <c r="B4983" s="174"/>
      <c r="D4983" s="160" t="s">
        <v>264</v>
      </c>
      <c r="E4983" s="175" t="s">
        <v>3</v>
      </c>
      <c r="F4983" s="176" t="s">
        <v>80</v>
      </c>
      <c r="H4983" s="177">
        <v>1</v>
      </c>
      <c r="I4983" s="178"/>
      <c r="L4983" s="174"/>
      <c r="M4983" s="179"/>
      <c r="N4983" s="180"/>
      <c r="O4983" s="180"/>
      <c r="P4983" s="180"/>
      <c r="Q4983" s="180"/>
      <c r="R4983" s="180"/>
      <c r="S4983" s="180"/>
      <c r="T4983" s="181"/>
      <c r="AT4983" s="175" t="s">
        <v>264</v>
      </c>
      <c r="AU4983" s="175" t="s">
        <v>82</v>
      </c>
      <c r="AV4983" s="14" t="s">
        <v>82</v>
      </c>
      <c r="AW4983" s="14" t="s">
        <v>34</v>
      </c>
      <c r="AX4983" s="14" t="s">
        <v>73</v>
      </c>
      <c r="AY4983" s="175" t="s">
        <v>252</v>
      </c>
    </row>
    <row r="4984" spans="2:51" s="13" customFormat="1" ht="11.25">
      <c r="B4984" s="167"/>
      <c r="D4984" s="160" t="s">
        <v>264</v>
      </c>
      <c r="E4984" s="168" t="s">
        <v>3</v>
      </c>
      <c r="F4984" s="169" t="s">
        <v>8433</v>
      </c>
      <c r="H4984" s="168" t="s">
        <v>3</v>
      </c>
      <c r="I4984" s="170"/>
      <c r="L4984" s="167"/>
      <c r="M4984" s="171"/>
      <c r="N4984" s="172"/>
      <c r="O4984" s="172"/>
      <c r="P4984" s="172"/>
      <c r="Q4984" s="172"/>
      <c r="R4984" s="172"/>
      <c r="S4984" s="172"/>
      <c r="T4984" s="173"/>
      <c r="AT4984" s="168" t="s">
        <v>264</v>
      </c>
      <c r="AU4984" s="168" t="s">
        <v>82</v>
      </c>
      <c r="AV4984" s="13" t="s">
        <v>80</v>
      </c>
      <c r="AW4984" s="13" t="s">
        <v>34</v>
      </c>
      <c r="AX4984" s="13" t="s">
        <v>73</v>
      </c>
      <c r="AY4984" s="168" t="s">
        <v>252</v>
      </c>
    </row>
    <row r="4985" spans="2:51" s="14" customFormat="1" ht="11.25">
      <c r="B4985" s="174"/>
      <c r="D4985" s="160" t="s">
        <v>264</v>
      </c>
      <c r="E4985" s="175" t="s">
        <v>3</v>
      </c>
      <c r="F4985" s="176" t="s">
        <v>80</v>
      </c>
      <c r="H4985" s="177">
        <v>1</v>
      </c>
      <c r="I4985" s="178"/>
      <c r="L4985" s="174"/>
      <c r="M4985" s="179"/>
      <c r="N4985" s="180"/>
      <c r="O4985" s="180"/>
      <c r="P4985" s="180"/>
      <c r="Q4985" s="180"/>
      <c r="R4985" s="180"/>
      <c r="S4985" s="180"/>
      <c r="T4985" s="181"/>
      <c r="AT4985" s="175" t="s">
        <v>264</v>
      </c>
      <c r="AU4985" s="175" t="s">
        <v>82</v>
      </c>
      <c r="AV4985" s="14" t="s">
        <v>82</v>
      </c>
      <c r="AW4985" s="14" t="s">
        <v>34</v>
      </c>
      <c r="AX4985" s="14" t="s">
        <v>73</v>
      </c>
      <c r="AY4985" s="175" t="s">
        <v>252</v>
      </c>
    </row>
    <row r="4986" spans="2:51" s="13" customFormat="1" ht="11.25">
      <c r="B4986" s="167"/>
      <c r="D4986" s="160" t="s">
        <v>264</v>
      </c>
      <c r="E4986" s="168" t="s">
        <v>3</v>
      </c>
      <c r="F4986" s="169" t="s">
        <v>8624</v>
      </c>
      <c r="H4986" s="168" t="s">
        <v>3</v>
      </c>
      <c r="I4986" s="170"/>
      <c r="L4986" s="167"/>
      <c r="M4986" s="171"/>
      <c r="N4986" s="172"/>
      <c r="O4986" s="172"/>
      <c r="P4986" s="172"/>
      <c r="Q4986" s="172"/>
      <c r="R4986" s="172"/>
      <c r="S4986" s="172"/>
      <c r="T4986" s="173"/>
      <c r="AT4986" s="168" t="s">
        <v>264</v>
      </c>
      <c r="AU4986" s="168" t="s">
        <v>82</v>
      </c>
      <c r="AV4986" s="13" t="s">
        <v>80</v>
      </c>
      <c r="AW4986" s="13" t="s">
        <v>34</v>
      </c>
      <c r="AX4986" s="13" t="s">
        <v>73</v>
      </c>
      <c r="AY4986" s="168" t="s">
        <v>252</v>
      </c>
    </row>
    <row r="4987" spans="2:51" s="14" customFormat="1" ht="11.25">
      <c r="B4987" s="174"/>
      <c r="D4987" s="160" t="s">
        <v>264</v>
      </c>
      <c r="E4987" s="175" t="s">
        <v>3</v>
      </c>
      <c r="F4987" s="176" t="s">
        <v>80</v>
      </c>
      <c r="H4987" s="177">
        <v>1</v>
      </c>
      <c r="I4987" s="178"/>
      <c r="L4987" s="174"/>
      <c r="M4987" s="179"/>
      <c r="N4987" s="180"/>
      <c r="O4987" s="180"/>
      <c r="P4987" s="180"/>
      <c r="Q4987" s="180"/>
      <c r="R4987" s="180"/>
      <c r="S4987" s="180"/>
      <c r="T4987" s="181"/>
      <c r="AT4987" s="175" t="s">
        <v>264</v>
      </c>
      <c r="AU4987" s="175" t="s">
        <v>82</v>
      </c>
      <c r="AV4987" s="14" t="s">
        <v>82</v>
      </c>
      <c r="AW4987" s="14" t="s">
        <v>34</v>
      </c>
      <c r="AX4987" s="14" t="s">
        <v>73</v>
      </c>
      <c r="AY4987" s="175" t="s">
        <v>252</v>
      </c>
    </row>
    <row r="4988" spans="2:51" s="13" customFormat="1" ht="11.25">
      <c r="B4988" s="167"/>
      <c r="D4988" s="160" t="s">
        <v>264</v>
      </c>
      <c r="E4988" s="168" t="s">
        <v>3</v>
      </c>
      <c r="F4988" s="169" t="s">
        <v>8624</v>
      </c>
      <c r="H4988" s="168" t="s">
        <v>3</v>
      </c>
      <c r="I4988" s="170"/>
      <c r="L4988" s="167"/>
      <c r="M4988" s="171"/>
      <c r="N4988" s="172"/>
      <c r="O4988" s="172"/>
      <c r="P4988" s="172"/>
      <c r="Q4988" s="172"/>
      <c r="R4988" s="172"/>
      <c r="S4988" s="172"/>
      <c r="T4988" s="173"/>
      <c r="AT4988" s="168" t="s">
        <v>264</v>
      </c>
      <c r="AU4988" s="168" t="s">
        <v>82</v>
      </c>
      <c r="AV4988" s="13" t="s">
        <v>80</v>
      </c>
      <c r="AW4988" s="13" t="s">
        <v>34</v>
      </c>
      <c r="AX4988" s="13" t="s">
        <v>73</v>
      </c>
      <c r="AY4988" s="168" t="s">
        <v>252</v>
      </c>
    </row>
    <row r="4989" spans="2:51" s="14" customFormat="1" ht="11.25">
      <c r="B4989" s="174"/>
      <c r="D4989" s="160" t="s">
        <v>264</v>
      </c>
      <c r="E4989" s="175" t="s">
        <v>3</v>
      </c>
      <c r="F4989" s="176" t="s">
        <v>80</v>
      </c>
      <c r="H4989" s="177">
        <v>1</v>
      </c>
      <c r="I4989" s="178"/>
      <c r="L4989" s="174"/>
      <c r="M4989" s="179"/>
      <c r="N4989" s="180"/>
      <c r="O4989" s="180"/>
      <c r="P4989" s="180"/>
      <c r="Q4989" s="180"/>
      <c r="R4989" s="180"/>
      <c r="S4989" s="180"/>
      <c r="T4989" s="181"/>
      <c r="AT4989" s="175" t="s">
        <v>264</v>
      </c>
      <c r="AU4989" s="175" t="s">
        <v>82</v>
      </c>
      <c r="AV4989" s="14" t="s">
        <v>82</v>
      </c>
      <c r="AW4989" s="14" t="s">
        <v>34</v>
      </c>
      <c r="AX4989" s="14" t="s">
        <v>73</v>
      </c>
      <c r="AY4989" s="175" t="s">
        <v>252</v>
      </c>
    </row>
    <row r="4990" spans="2:51" s="13" customFormat="1" ht="11.25">
      <c r="B4990" s="167"/>
      <c r="D4990" s="160" t="s">
        <v>264</v>
      </c>
      <c r="E4990" s="168" t="s">
        <v>3</v>
      </c>
      <c r="F4990" s="169" t="s">
        <v>8624</v>
      </c>
      <c r="H4990" s="168" t="s">
        <v>3</v>
      </c>
      <c r="I4990" s="170"/>
      <c r="L4990" s="167"/>
      <c r="M4990" s="171"/>
      <c r="N4990" s="172"/>
      <c r="O4990" s="172"/>
      <c r="P4990" s="172"/>
      <c r="Q4990" s="172"/>
      <c r="R4990" s="172"/>
      <c r="S4990" s="172"/>
      <c r="T4990" s="173"/>
      <c r="AT4990" s="168" t="s">
        <v>264</v>
      </c>
      <c r="AU4990" s="168" t="s">
        <v>82</v>
      </c>
      <c r="AV4990" s="13" t="s">
        <v>80</v>
      </c>
      <c r="AW4990" s="13" t="s">
        <v>34</v>
      </c>
      <c r="AX4990" s="13" t="s">
        <v>73</v>
      </c>
      <c r="AY4990" s="168" t="s">
        <v>252</v>
      </c>
    </row>
    <row r="4991" spans="2:51" s="14" customFormat="1" ht="11.25">
      <c r="B4991" s="174"/>
      <c r="D4991" s="160" t="s">
        <v>264</v>
      </c>
      <c r="E4991" s="175" t="s">
        <v>3</v>
      </c>
      <c r="F4991" s="176" t="s">
        <v>80</v>
      </c>
      <c r="H4991" s="177">
        <v>1</v>
      </c>
      <c r="I4991" s="178"/>
      <c r="L4991" s="174"/>
      <c r="M4991" s="179"/>
      <c r="N4991" s="180"/>
      <c r="O4991" s="180"/>
      <c r="P4991" s="180"/>
      <c r="Q4991" s="180"/>
      <c r="R4991" s="180"/>
      <c r="S4991" s="180"/>
      <c r="T4991" s="181"/>
      <c r="AT4991" s="175" t="s">
        <v>264</v>
      </c>
      <c r="AU4991" s="175" t="s">
        <v>82</v>
      </c>
      <c r="AV4991" s="14" t="s">
        <v>82</v>
      </c>
      <c r="AW4991" s="14" t="s">
        <v>34</v>
      </c>
      <c r="AX4991" s="14" t="s">
        <v>73</v>
      </c>
      <c r="AY4991" s="175" t="s">
        <v>252</v>
      </c>
    </row>
    <row r="4992" spans="2:51" s="13" customFormat="1" ht="11.25">
      <c r="B4992" s="167"/>
      <c r="D4992" s="160" t="s">
        <v>264</v>
      </c>
      <c r="E4992" s="168" t="s">
        <v>3</v>
      </c>
      <c r="F4992" s="169" t="s">
        <v>6862</v>
      </c>
      <c r="H4992" s="168" t="s">
        <v>3</v>
      </c>
      <c r="I4992" s="170"/>
      <c r="L4992" s="167"/>
      <c r="M4992" s="171"/>
      <c r="N4992" s="172"/>
      <c r="O4992" s="172"/>
      <c r="P4992" s="172"/>
      <c r="Q4992" s="172"/>
      <c r="R4992" s="172"/>
      <c r="S4992" s="172"/>
      <c r="T4992" s="173"/>
      <c r="AT4992" s="168" t="s">
        <v>264</v>
      </c>
      <c r="AU4992" s="168" t="s">
        <v>82</v>
      </c>
      <c r="AV4992" s="13" t="s">
        <v>80</v>
      </c>
      <c r="AW4992" s="13" t="s">
        <v>34</v>
      </c>
      <c r="AX4992" s="13" t="s">
        <v>73</v>
      </c>
      <c r="AY4992" s="168" t="s">
        <v>252</v>
      </c>
    </row>
    <row r="4993" spans="2:51" s="14" customFormat="1" ht="11.25">
      <c r="B4993" s="174"/>
      <c r="D4993" s="160" t="s">
        <v>264</v>
      </c>
      <c r="E4993" s="175" t="s">
        <v>3</v>
      </c>
      <c r="F4993" s="176" t="s">
        <v>80</v>
      </c>
      <c r="H4993" s="177">
        <v>1</v>
      </c>
      <c r="I4993" s="178"/>
      <c r="L4993" s="174"/>
      <c r="M4993" s="179"/>
      <c r="N4993" s="180"/>
      <c r="O4993" s="180"/>
      <c r="P4993" s="180"/>
      <c r="Q4993" s="180"/>
      <c r="R4993" s="180"/>
      <c r="S4993" s="180"/>
      <c r="T4993" s="181"/>
      <c r="AT4993" s="175" t="s">
        <v>264</v>
      </c>
      <c r="AU4993" s="175" t="s">
        <v>82</v>
      </c>
      <c r="AV4993" s="14" t="s">
        <v>82</v>
      </c>
      <c r="AW4993" s="14" t="s">
        <v>34</v>
      </c>
      <c r="AX4993" s="14" t="s">
        <v>73</v>
      </c>
      <c r="AY4993" s="175" t="s">
        <v>252</v>
      </c>
    </row>
    <row r="4994" spans="2:51" s="13" customFormat="1" ht="11.25">
      <c r="B4994" s="167"/>
      <c r="D4994" s="160" t="s">
        <v>264</v>
      </c>
      <c r="E4994" s="168" t="s">
        <v>3</v>
      </c>
      <c r="F4994" s="169" t="s">
        <v>6862</v>
      </c>
      <c r="H4994" s="168" t="s">
        <v>3</v>
      </c>
      <c r="I4994" s="170"/>
      <c r="L4994" s="167"/>
      <c r="M4994" s="171"/>
      <c r="N4994" s="172"/>
      <c r="O4994" s="172"/>
      <c r="P4994" s="172"/>
      <c r="Q4994" s="172"/>
      <c r="R4994" s="172"/>
      <c r="S4994" s="172"/>
      <c r="T4994" s="173"/>
      <c r="AT4994" s="168" t="s">
        <v>264</v>
      </c>
      <c r="AU4994" s="168" t="s">
        <v>82</v>
      </c>
      <c r="AV4994" s="13" t="s">
        <v>80</v>
      </c>
      <c r="AW4994" s="13" t="s">
        <v>34</v>
      </c>
      <c r="AX4994" s="13" t="s">
        <v>73</v>
      </c>
      <c r="AY4994" s="168" t="s">
        <v>252</v>
      </c>
    </row>
    <row r="4995" spans="2:51" s="14" customFormat="1" ht="11.25">
      <c r="B4995" s="174"/>
      <c r="D4995" s="160" t="s">
        <v>264</v>
      </c>
      <c r="E4995" s="175" t="s">
        <v>3</v>
      </c>
      <c r="F4995" s="176" t="s">
        <v>80</v>
      </c>
      <c r="H4995" s="177">
        <v>1</v>
      </c>
      <c r="I4995" s="178"/>
      <c r="L4995" s="174"/>
      <c r="M4995" s="179"/>
      <c r="N4995" s="180"/>
      <c r="O4995" s="180"/>
      <c r="P4995" s="180"/>
      <c r="Q4995" s="180"/>
      <c r="R4995" s="180"/>
      <c r="S4995" s="180"/>
      <c r="T4995" s="181"/>
      <c r="AT4995" s="175" t="s">
        <v>264</v>
      </c>
      <c r="AU4995" s="175" t="s">
        <v>82</v>
      </c>
      <c r="AV4995" s="14" t="s">
        <v>82</v>
      </c>
      <c r="AW4995" s="14" t="s">
        <v>34</v>
      </c>
      <c r="AX4995" s="14" t="s">
        <v>73</v>
      </c>
      <c r="AY4995" s="175" t="s">
        <v>252</v>
      </c>
    </row>
    <row r="4996" spans="2:51" s="13" customFormat="1" ht="11.25">
      <c r="B4996" s="167"/>
      <c r="D4996" s="160" t="s">
        <v>264</v>
      </c>
      <c r="E4996" s="168" t="s">
        <v>3</v>
      </c>
      <c r="F4996" s="169" t="s">
        <v>6862</v>
      </c>
      <c r="H4996" s="168" t="s">
        <v>3</v>
      </c>
      <c r="I4996" s="170"/>
      <c r="L4996" s="167"/>
      <c r="M4996" s="171"/>
      <c r="N4996" s="172"/>
      <c r="O4996" s="172"/>
      <c r="P4996" s="172"/>
      <c r="Q4996" s="172"/>
      <c r="R4996" s="172"/>
      <c r="S4996" s="172"/>
      <c r="T4996" s="173"/>
      <c r="AT4996" s="168" t="s">
        <v>264</v>
      </c>
      <c r="AU4996" s="168" t="s">
        <v>82</v>
      </c>
      <c r="AV4996" s="13" t="s">
        <v>80</v>
      </c>
      <c r="AW4996" s="13" t="s">
        <v>34</v>
      </c>
      <c r="AX4996" s="13" t="s">
        <v>73</v>
      </c>
      <c r="AY4996" s="168" t="s">
        <v>252</v>
      </c>
    </row>
    <row r="4997" spans="2:51" s="14" customFormat="1" ht="11.25">
      <c r="B4997" s="174"/>
      <c r="D4997" s="160" t="s">
        <v>264</v>
      </c>
      <c r="E4997" s="175" t="s">
        <v>3</v>
      </c>
      <c r="F4997" s="176" t="s">
        <v>80</v>
      </c>
      <c r="H4997" s="177">
        <v>1</v>
      </c>
      <c r="I4997" s="178"/>
      <c r="L4997" s="174"/>
      <c r="M4997" s="179"/>
      <c r="N4997" s="180"/>
      <c r="O4997" s="180"/>
      <c r="P4997" s="180"/>
      <c r="Q4997" s="180"/>
      <c r="R4997" s="180"/>
      <c r="S4997" s="180"/>
      <c r="T4997" s="181"/>
      <c r="AT4997" s="175" t="s">
        <v>264</v>
      </c>
      <c r="AU4997" s="175" t="s">
        <v>82</v>
      </c>
      <c r="AV4997" s="14" t="s">
        <v>82</v>
      </c>
      <c r="AW4997" s="14" t="s">
        <v>34</v>
      </c>
      <c r="AX4997" s="14" t="s">
        <v>73</v>
      </c>
      <c r="AY4997" s="175" t="s">
        <v>252</v>
      </c>
    </row>
    <row r="4998" spans="2:51" s="13" customFormat="1" ht="11.25">
      <c r="B4998" s="167"/>
      <c r="D4998" s="160" t="s">
        <v>264</v>
      </c>
      <c r="E4998" s="168" t="s">
        <v>3</v>
      </c>
      <c r="F4998" s="169" t="s">
        <v>6862</v>
      </c>
      <c r="H4998" s="168" t="s">
        <v>3</v>
      </c>
      <c r="I4998" s="170"/>
      <c r="L4998" s="167"/>
      <c r="M4998" s="171"/>
      <c r="N4998" s="172"/>
      <c r="O4998" s="172"/>
      <c r="P4998" s="172"/>
      <c r="Q4998" s="172"/>
      <c r="R4998" s="172"/>
      <c r="S4998" s="172"/>
      <c r="T4998" s="173"/>
      <c r="AT4998" s="168" t="s">
        <v>264</v>
      </c>
      <c r="AU4998" s="168" t="s">
        <v>82</v>
      </c>
      <c r="AV4998" s="13" t="s">
        <v>80</v>
      </c>
      <c r="AW4998" s="13" t="s">
        <v>34</v>
      </c>
      <c r="AX4998" s="13" t="s">
        <v>73</v>
      </c>
      <c r="AY4998" s="168" t="s">
        <v>252</v>
      </c>
    </row>
    <row r="4999" spans="2:51" s="14" customFormat="1" ht="11.25">
      <c r="B4999" s="174"/>
      <c r="D4999" s="160" t="s">
        <v>264</v>
      </c>
      <c r="E4999" s="175" t="s">
        <v>3</v>
      </c>
      <c r="F4999" s="176" t="s">
        <v>80</v>
      </c>
      <c r="H4999" s="177">
        <v>1</v>
      </c>
      <c r="I4999" s="178"/>
      <c r="L4999" s="174"/>
      <c r="M4999" s="179"/>
      <c r="N4999" s="180"/>
      <c r="O4999" s="180"/>
      <c r="P4999" s="180"/>
      <c r="Q4999" s="180"/>
      <c r="R4999" s="180"/>
      <c r="S4999" s="180"/>
      <c r="T4999" s="181"/>
      <c r="AT4999" s="175" t="s">
        <v>264</v>
      </c>
      <c r="AU4999" s="175" t="s">
        <v>82</v>
      </c>
      <c r="AV4999" s="14" t="s">
        <v>82</v>
      </c>
      <c r="AW4999" s="14" t="s">
        <v>34</v>
      </c>
      <c r="AX4999" s="14" t="s">
        <v>73</v>
      </c>
      <c r="AY4999" s="175" t="s">
        <v>252</v>
      </c>
    </row>
    <row r="5000" spans="2:51" s="13" customFormat="1" ht="11.25">
      <c r="B5000" s="167"/>
      <c r="D5000" s="160" t="s">
        <v>264</v>
      </c>
      <c r="E5000" s="168" t="s">
        <v>3</v>
      </c>
      <c r="F5000" s="169" t="s">
        <v>8434</v>
      </c>
      <c r="H5000" s="168" t="s">
        <v>3</v>
      </c>
      <c r="I5000" s="170"/>
      <c r="L5000" s="167"/>
      <c r="M5000" s="171"/>
      <c r="N5000" s="172"/>
      <c r="O5000" s="172"/>
      <c r="P5000" s="172"/>
      <c r="Q5000" s="172"/>
      <c r="R5000" s="172"/>
      <c r="S5000" s="172"/>
      <c r="T5000" s="173"/>
      <c r="AT5000" s="168" t="s">
        <v>264</v>
      </c>
      <c r="AU5000" s="168" t="s">
        <v>82</v>
      </c>
      <c r="AV5000" s="13" t="s">
        <v>80</v>
      </c>
      <c r="AW5000" s="13" t="s">
        <v>34</v>
      </c>
      <c r="AX5000" s="13" t="s">
        <v>73</v>
      </c>
      <c r="AY5000" s="168" t="s">
        <v>252</v>
      </c>
    </row>
    <row r="5001" spans="2:51" s="14" customFormat="1" ht="11.25">
      <c r="B5001" s="174"/>
      <c r="D5001" s="160" t="s">
        <v>264</v>
      </c>
      <c r="E5001" s="175" t="s">
        <v>3</v>
      </c>
      <c r="F5001" s="176" t="s">
        <v>80</v>
      </c>
      <c r="H5001" s="177">
        <v>1</v>
      </c>
      <c r="I5001" s="178"/>
      <c r="L5001" s="174"/>
      <c r="M5001" s="179"/>
      <c r="N5001" s="180"/>
      <c r="O5001" s="180"/>
      <c r="P5001" s="180"/>
      <c r="Q5001" s="180"/>
      <c r="R5001" s="180"/>
      <c r="S5001" s="180"/>
      <c r="T5001" s="181"/>
      <c r="AT5001" s="175" t="s">
        <v>264</v>
      </c>
      <c r="AU5001" s="175" t="s">
        <v>82</v>
      </c>
      <c r="AV5001" s="14" t="s">
        <v>82</v>
      </c>
      <c r="AW5001" s="14" t="s">
        <v>34</v>
      </c>
      <c r="AX5001" s="14" t="s">
        <v>73</v>
      </c>
      <c r="AY5001" s="175" t="s">
        <v>252</v>
      </c>
    </row>
    <row r="5002" spans="2:51" s="13" customFormat="1" ht="11.25">
      <c r="B5002" s="167"/>
      <c r="D5002" s="160" t="s">
        <v>264</v>
      </c>
      <c r="E5002" s="168" t="s">
        <v>3</v>
      </c>
      <c r="F5002" s="169" t="s">
        <v>8434</v>
      </c>
      <c r="H5002" s="168" t="s">
        <v>3</v>
      </c>
      <c r="I5002" s="170"/>
      <c r="L5002" s="167"/>
      <c r="M5002" s="171"/>
      <c r="N5002" s="172"/>
      <c r="O5002" s="172"/>
      <c r="P5002" s="172"/>
      <c r="Q5002" s="172"/>
      <c r="R5002" s="172"/>
      <c r="S5002" s="172"/>
      <c r="T5002" s="173"/>
      <c r="AT5002" s="168" t="s">
        <v>264</v>
      </c>
      <c r="AU5002" s="168" t="s">
        <v>82</v>
      </c>
      <c r="AV5002" s="13" t="s">
        <v>80</v>
      </c>
      <c r="AW5002" s="13" t="s">
        <v>34</v>
      </c>
      <c r="AX5002" s="13" t="s">
        <v>73</v>
      </c>
      <c r="AY5002" s="168" t="s">
        <v>252</v>
      </c>
    </row>
    <row r="5003" spans="2:51" s="14" customFormat="1" ht="11.25">
      <c r="B5003" s="174"/>
      <c r="D5003" s="160" t="s">
        <v>264</v>
      </c>
      <c r="E5003" s="175" t="s">
        <v>3</v>
      </c>
      <c r="F5003" s="176" t="s">
        <v>80</v>
      </c>
      <c r="H5003" s="177">
        <v>1</v>
      </c>
      <c r="I5003" s="178"/>
      <c r="L5003" s="174"/>
      <c r="M5003" s="179"/>
      <c r="N5003" s="180"/>
      <c r="O5003" s="180"/>
      <c r="P5003" s="180"/>
      <c r="Q5003" s="180"/>
      <c r="R5003" s="180"/>
      <c r="S5003" s="180"/>
      <c r="T5003" s="181"/>
      <c r="AT5003" s="175" t="s">
        <v>264</v>
      </c>
      <c r="AU5003" s="175" t="s">
        <v>82</v>
      </c>
      <c r="AV5003" s="14" t="s">
        <v>82</v>
      </c>
      <c r="AW5003" s="14" t="s">
        <v>34</v>
      </c>
      <c r="AX5003" s="14" t="s">
        <v>73</v>
      </c>
      <c r="AY5003" s="175" t="s">
        <v>252</v>
      </c>
    </row>
    <row r="5004" spans="2:51" s="13" customFormat="1" ht="11.25">
      <c r="B5004" s="167"/>
      <c r="D5004" s="160" t="s">
        <v>264</v>
      </c>
      <c r="E5004" s="168" t="s">
        <v>3</v>
      </c>
      <c r="F5004" s="169" t="s">
        <v>8434</v>
      </c>
      <c r="H5004" s="168" t="s">
        <v>3</v>
      </c>
      <c r="I5004" s="170"/>
      <c r="L5004" s="167"/>
      <c r="M5004" s="171"/>
      <c r="N5004" s="172"/>
      <c r="O5004" s="172"/>
      <c r="P5004" s="172"/>
      <c r="Q5004" s="172"/>
      <c r="R5004" s="172"/>
      <c r="S5004" s="172"/>
      <c r="T5004" s="173"/>
      <c r="AT5004" s="168" t="s">
        <v>264</v>
      </c>
      <c r="AU5004" s="168" t="s">
        <v>82</v>
      </c>
      <c r="AV5004" s="13" t="s">
        <v>80</v>
      </c>
      <c r="AW5004" s="13" t="s">
        <v>34</v>
      </c>
      <c r="AX5004" s="13" t="s">
        <v>73</v>
      </c>
      <c r="AY5004" s="168" t="s">
        <v>252</v>
      </c>
    </row>
    <row r="5005" spans="2:51" s="14" customFormat="1" ht="11.25">
      <c r="B5005" s="174"/>
      <c r="D5005" s="160" t="s">
        <v>264</v>
      </c>
      <c r="E5005" s="175" t="s">
        <v>3</v>
      </c>
      <c r="F5005" s="176" t="s">
        <v>80</v>
      </c>
      <c r="H5005" s="177">
        <v>1</v>
      </c>
      <c r="I5005" s="178"/>
      <c r="L5005" s="174"/>
      <c r="M5005" s="179"/>
      <c r="N5005" s="180"/>
      <c r="O5005" s="180"/>
      <c r="P5005" s="180"/>
      <c r="Q5005" s="180"/>
      <c r="R5005" s="180"/>
      <c r="S5005" s="180"/>
      <c r="T5005" s="181"/>
      <c r="AT5005" s="175" t="s">
        <v>264</v>
      </c>
      <c r="AU5005" s="175" t="s">
        <v>82</v>
      </c>
      <c r="AV5005" s="14" t="s">
        <v>82</v>
      </c>
      <c r="AW5005" s="14" t="s">
        <v>34</v>
      </c>
      <c r="AX5005" s="14" t="s">
        <v>73</v>
      </c>
      <c r="AY5005" s="175" t="s">
        <v>252</v>
      </c>
    </row>
    <row r="5006" spans="2:51" s="13" customFormat="1" ht="11.25">
      <c r="B5006" s="167"/>
      <c r="D5006" s="160" t="s">
        <v>264</v>
      </c>
      <c r="E5006" s="168" t="s">
        <v>3</v>
      </c>
      <c r="F5006" s="169" t="s">
        <v>8434</v>
      </c>
      <c r="H5006" s="168" t="s">
        <v>3</v>
      </c>
      <c r="I5006" s="170"/>
      <c r="L5006" s="167"/>
      <c r="M5006" s="171"/>
      <c r="N5006" s="172"/>
      <c r="O5006" s="172"/>
      <c r="P5006" s="172"/>
      <c r="Q5006" s="172"/>
      <c r="R5006" s="172"/>
      <c r="S5006" s="172"/>
      <c r="T5006" s="173"/>
      <c r="AT5006" s="168" t="s">
        <v>264</v>
      </c>
      <c r="AU5006" s="168" t="s">
        <v>82</v>
      </c>
      <c r="AV5006" s="13" t="s">
        <v>80</v>
      </c>
      <c r="AW5006" s="13" t="s">
        <v>34</v>
      </c>
      <c r="AX5006" s="13" t="s">
        <v>73</v>
      </c>
      <c r="AY5006" s="168" t="s">
        <v>252</v>
      </c>
    </row>
    <row r="5007" spans="2:51" s="14" customFormat="1" ht="11.25">
      <c r="B5007" s="174"/>
      <c r="D5007" s="160" t="s">
        <v>264</v>
      </c>
      <c r="E5007" s="175" t="s">
        <v>3</v>
      </c>
      <c r="F5007" s="176" t="s">
        <v>80</v>
      </c>
      <c r="H5007" s="177">
        <v>1</v>
      </c>
      <c r="I5007" s="178"/>
      <c r="L5007" s="174"/>
      <c r="M5007" s="179"/>
      <c r="N5007" s="180"/>
      <c r="O5007" s="180"/>
      <c r="P5007" s="180"/>
      <c r="Q5007" s="180"/>
      <c r="R5007" s="180"/>
      <c r="S5007" s="180"/>
      <c r="T5007" s="181"/>
      <c r="AT5007" s="175" t="s">
        <v>264</v>
      </c>
      <c r="AU5007" s="175" t="s">
        <v>82</v>
      </c>
      <c r="AV5007" s="14" t="s">
        <v>82</v>
      </c>
      <c r="AW5007" s="14" t="s">
        <v>34</v>
      </c>
      <c r="AX5007" s="14" t="s">
        <v>73</v>
      </c>
      <c r="AY5007" s="175" t="s">
        <v>252</v>
      </c>
    </row>
    <row r="5008" spans="2:51" s="13" customFormat="1" ht="11.25">
      <c r="B5008" s="167"/>
      <c r="D5008" s="160" t="s">
        <v>264</v>
      </c>
      <c r="E5008" s="168" t="s">
        <v>3</v>
      </c>
      <c r="F5008" s="169" t="s">
        <v>8435</v>
      </c>
      <c r="H5008" s="168" t="s">
        <v>3</v>
      </c>
      <c r="I5008" s="170"/>
      <c r="L5008" s="167"/>
      <c r="M5008" s="171"/>
      <c r="N5008" s="172"/>
      <c r="O5008" s="172"/>
      <c r="P5008" s="172"/>
      <c r="Q5008" s="172"/>
      <c r="R5008" s="172"/>
      <c r="S5008" s="172"/>
      <c r="T5008" s="173"/>
      <c r="AT5008" s="168" t="s">
        <v>264</v>
      </c>
      <c r="AU5008" s="168" t="s">
        <v>82</v>
      </c>
      <c r="AV5008" s="13" t="s">
        <v>80</v>
      </c>
      <c r="AW5008" s="13" t="s">
        <v>34</v>
      </c>
      <c r="AX5008" s="13" t="s">
        <v>73</v>
      </c>
      <c r="AY5008" s="168" t="s">
        <v>252</v>
      </c>
    </row>
    <row r="5009" spans="2:51" s="14" customFormat="1" ht="11.25">
      <c r="B5009" s="174"/>
      <c r="D5009" s="160" t="s">
        <v>264</v>
      </c>
      <c r="E5009" s="175" t="s">
        <v>3</v>
      </c>
      <c r="F5009" s="176" t="s">
        <v>80</v>
      </c>
      <c r="H5009" s="177">
        <v>1</v>
      </c>
      <c r="I5009" s="178"/>
      <c r="L5009" s="174"/>
      <c r="M5009" s="179"/>
      <c r="N5009" s="180"/>
      <c r="O5009" s="180"/>
      <c r="P5009" s="180"/>
      <c r="Q5009" s="180"/>
      <c r="R5009" s="180"/>
      <c r="S5009" s="180"/>
      <c r="T5009" s="181"/>
      <c r="AT5009" s="175" t="s">
        <v>264</v>
      </c>
      <c r="AU5009" s="175" t="s">
        <v>82</v>
      </c>
      <c r="AV5009" s="14" t="s">
        <v>82</v>
      </c>
      <c r="AW5009" s="14" t="s">
        <v>34</v>
      </c>
      <c r="AX5009" s="14" t="s">
        <v>73</v>
      </c>
      <c r="AY5009" s="175" t="s">
        <v>252</v>
      </c>
    </row>
    <row r="5010" spans="2:51" s="13" customFormat="1" ht="11.25">
      <c r="B5010" s="167"/>
      <c r="D5010" s="160" t="s">
        <v>264</v>
      </c>
      <c r="E5010" s="168" t="s">
        <v>3</v>
      </c>
      <c r="F5010" s="169" t="s">
        <v>8435</v>
      </c>
      <c r="H5010" s="168" t="s">
        <v>3</v>
      </c>
      <c r="I5010" s="170"/>
      <c r="L5010" s="167"/>
      <c r="M5010" s="171"/>
      <c r="N5010" s="172"/>
      <c r="O5010" s="172"/>
      <c r="P5010" s="172"/>
      <c r="Q5010" s="172"/>
      <c r="R5010" s="172"/>
      <c r="S5010" s="172"/>
      <c r="T5010" s="173"/>
      <c r="AT5010" s="168" t="s">
        <v>264</v>
      </c>
      <c r="AU5010" s="168" t="s">
        <v>82</v>
      </c>
      <c r="AV5010" s="13" t="s">
        <v>80</v>
      </c>
      <c r="AW5010" s="13" t="s">
        <v>34</v>
      </c>
      <c r="AX5010" s="13" t="s">
        <v>73</v>
      </c>
      <c r="AY5010" s="168" t="s">
        <v>252</v>
      </c>
    </row>
    <row r="5011" spans="2:51" s="14" customFormat="1" ht="11.25">
      <c r="B5011" s="174"/>
      <c r="D5011" s="160" t="s">
        <v>264</v>
      </c>
      <c r="E5011" s="175" t="s">
        <v>3</v>
      </c>
      <c r="F5011" s="176" t="s">
        <v>80</v>
      </c>
      <c r="H5011" s="177">
        <v>1</v>
      </c>
      <c r="I5011" s="178"/>
      <c r="L5011" s="174"/>
      <c r="M5011" s="179"/>
      <c r="N5011" s="180"/>
      <c r="O5011" s="180"/>
      <c r="P5011" s="180"/>
      <c r="Q5011" s="180"/>
      <c r="R5011" s="180"/>
      <c r="S5011" s="180"/>
      <c r="T5011" s="181"/>
      <c r="AT5011" s="175" t="s">
        <v>264</v>
      </c>
      <c r="AU5011" s="175" t="s">
        <v>82</v>
      </c>
      <c r="AV5011" s="14" t="s">
        <v>82</v>
      </c>
      <c r="AW5011" s="14" t="s">
        <v>34</v>
      </c>
      <c r="AX5011" s="14" t="s">
        <v>73</v>
      </c>
      <c r="AY5011" s="175" t="s">
        <v>252</v>
      </c>
    </row>
    <row r="5012" spans="2:51" s="13" customFormat="1" ht="11.25">
      <c r="B5012" s="167"/>
      <c r="D5012" s="160" t="s">
        <v>264</v>
      </c>
      <c r="E5012" s="168" t="s">
        <v>3</v>
      </c>
      <c r="F5012" s="169" t="s">
        <v>8436</v>
      </c>
      <c r="H5012" s="168" t="s">
        <v>3</v>
      </c>
      <c r="I5012" s="170"/>
      <c r="L5012" s="167"/>
      <c r="M5012" s="171"/>
      <c r="N5012" s="172"/>
      <c r="O5012" s="172"/>
      <c r="P5012" s="172"/>
      <c r="Q5012" s="172"/>
      <c r="R5012" s="172"/>
      <c r="S5012" s="172"/>
      <c r="T5012" s="173"/>
      <c r="AT5012" s="168" t="s">
        <v>264</v>
      </c>
      <c r="AU5012" s="168" t="s">
        <v>82</v>
      </c>
      <c r="AV5012" s="13" t="s">
        <v>80</v>
      </c>
      <c r="AW5012" s="13" t="s">
        <v>34</v>
      </c>
      <c r="AX5012" s="13" t="s">
        <v>73</v>
      </c>
      <c r="AY5012" s="168" t="s">
        <v>252</v>
      </c>
    </row>
    <row r="5013" spans="2:51" s="14" customFormat="1" ht="11.25">
      <c r="B5013" s="174"/>
      <c r="D5013" s="160" t="s">
        <v>264</v>
      </c>
      <c r="E5013" s="175" t="s">
        <v>3</v>
      </c>
      <c r="F5013" s="176" t="s">
        <v>80</v>
      </c>
      <c r="H5013" s="177">
        <v>1</v>
      </c>
      <c r="I5013" s="178"/>
      <c r="L5013" s="174"/>
      <c r="M5013" s="179"/>
      <c r="N5013" s="180"/>
      <c r="O5013" s="180"/>
      <c r="P5013" s="180"/>
      <c r="Q5013" s="180"/>
      <c r="R5013" s="180"/>
      <c r="S5013" s="180"/>
      <c r="T5013" s="181"/>
      <c r="AT5013" s="175" t="s">
        <v>264</v>
      </c>
      <c r="AU5013" s="175" t="s">
        <v>82</v>
      </c>
      <c r="AV5013" s="14" t="s">
        <v>82</v>
      </c>
      <c r="AW5013" s="14" t="s">
        <v>34</v>
      </c>
      <c r="AX5013" s="14" t="s">
        <v>73</v>
      </c>
      <c r="AY5013" s="175" t="s">
        <v>252</v>
      </c>
    </row>
    <row r="5014" spans="2:51" s="13" customFormat="1" ht="11.25">
      <c r="B5014" s="167"/>
      <c r="D5014" s="160" t="s">
        <v>264</v>
      </c>
      <c r="E5014" s="168" t="s">
        <v>3</v>
      </c>
      <c r="F5014" s="169" t="s">
        <v>8436</v>
      </c>
      <c r="H5014" s="168" t="s">
        <v>3</v>
      </c>
      <c r="I5014" s="170"/>
      <c r="L5014" s="167"/>
      <c r="M5014" s="171"/>
      <c r="N5014" s="172"/>
      <c r="O5014" s="172"/>
      <c r="P5014" s="172"/>
      <c r="Q5014" s="172"/>
      <c r="R5014" s="172"/>
      <c r="S5014" s="172"/>
      <c r="T5014" s="173"/>
      <c r="AT5014" s="168" t="s">
        <v>264</v>
      </c>
      <c r="AU5014" s="168" t="s">
        <v>82</v>
      </c>
      <c r="AV5014" s="13" t="s">
        <v>80</v>
      </c>
      <c r="AW5014" s="13" t="s">
        <v>34</v>
      </c>
      <c r="AX5014" s="13" t="s">
        <v>73</v>
      </c>
      <c r="AY5014" s="168" t="s">
        <v>252</v>
      </c>
    </row>
    <row r="5015" spans="2:51" s="14" customFormat="1" ht="11.25">
      <c r="B5015" s="174"/>
      <c r="D5015" s="160" t="s">
        <v>264</v>
      </c>
      <c r="E5015" s="175" t="s">
        <v>3</v>
      </c>
      <c r="F5015" s="176" t="s">
        <v>80</v>
      </c>
      <c r="H5015" s="177">
        <v>1</v>
      </c>
      <c r="I5015" s="178"/>
      <c r="L5015" s="174"/>
      <c r="M5015" s="179"/>
      <c r="N5015" s="180"/>
      <c r="O5015" s="180"/>
      <c r="P5015" s="180"/>
      <c r="Q5015" s="180"/>
      <c r="R5015" s="180"/>
      <c r="S5015" s="180"/>
      <c r="T5015" s="181"/>
      <c r="AT5015" s="175" t="s">
        <v>264</v>
      </c>
      <c r="AU5015" s="175" t="s">
        <v>82</v>
      </c>
      <c r="AV5015" s="14" t="s">
        <v>82</v>
      </c>
      <c r="AW5015" s="14" t="s">
        <v>34</v>
      </c>
      <c r="AX5015" s="14" t="s">
        <v>73</v>
      </c>
      <c r="AY5015" s="175" t="s">
        <v>252</v>
      </c>
    </row>
    <row r="5016" spans="2:51" s="13" customFormat="1" ht="11.25">
      <c r="B5016" s="167"/>
      <c r="D5016" s="160" t="s">
        <v>264</v>
      </c>
      <c r="E5016" s="168" t="s">
        <v>3</v>
      </c>
      <c r="F5016" s="169" t="s">
        <v>8437</v>
      </c>
      <c r="H5016" s="168" t="s">
        <v>3</v>
      </c>
      <c r="I5016" s="170"/>
      <c r="L5016" s="167"/>
      <c r="M5016" s="171"/>
      <c r="N5016" s="172"/>
      <c r="O5016" s="172"/>
      <c r="P5016" s="172"/>
      <c r="Q5016" s="172"/>
      <c r="R5016" s="172"/>
      <c r="S5016" s="172"/>
      <c r="T5016" s="173"/>
      <c r="AT5016" s="168" t="s">
        <v>264</v>
      </c>
      <c r="AU5016" s="168" t="s">
        <v>82</v>
      </c>
      <c r="AV5016" s="13" t="s">
        <v>80</v>
      </c>
      <c r="AW5016" s="13" t="s">
        <v>34</v>
      </c>
      <c r="AX5016" s="13" t="s">
        <v>73</v>
      </c>
      <c r="AY5016" s="168" t="s">
        <v>252</v>
      </c>
    </row>
    <row r="5017" spans="2:51" s="14" customFormat="1" ht="11.25">
      <c r="B5017" s="174"/>
      <c r="D5017" s="160" t="s">
        <v>264</v>
      </c>
      <c r="E5017" s="175" t="s">
        <v>3</v>
      </c>
      <c r="F5017" s="176" t="s">
        <v>80</v>
      </c>
      <c r="H5017" s="177">
        <v>1</v>
      </c>
      <c r="I5017" s="178"/>
      <c r="L5017" s="174"/>
      <c r="M5017" s="179"/>
      <c r="N5017" s="180"/>
      <c r="O5017" s="180"/>
      <c r="P5017" s="180"/>
      <c r="Q5017" s="180"/>
      <c r="R5017" s="180"/>
      <c r="S5017" s="180"/>
      <c r="T5017" s="181"/>
      <c r="AT5017" s="175" t="s">
        <v>264</v>
      </c>
      <c r="AU5017" s="175" t="s">
        <v>82</v>
      </c>
      <c r="AV5017" s="14" t="s">
        <v>82</v>
      </c>
      <c r="AW5017" s="14" t="s">
        <v>34</v>
      </c>
      <c r="AX5017" s="14" t="s">
        <v>73</v>
      </c>
      <c r="AY5017" s="175" t="s">
        <v>252</v>
      </c>
    </row>
    <row r="5018" spans="2:51" s="13" customFormat="1" ht="11.25">
      <c r="B5018" s="167"/>
      <c r="D5018" s="160" t="s">
        <v>264</v>
      </c>
      <c r="E5018" s="168" t="s">
        <v>3</v>
      </c>
      <c r="F5018" s="169" t="s">
        <v>8437</v>
      </c>
      <c r="H5018" s="168" t="s">
        <v>3</v>
      </c>
      <c r="I5018" s="170"/>
      <c r="L5018" s="167"/>
      <c r="M5018" s="171"/>
      <c r="N5018" s="172"/>
      <c r="O5018" s="172"/>
      <c r="P5018" s="172"/>
      <c r="Q5018" s="172"/>
      <c r="R5018" s="172"/>
      <c r="S5018" s="172"/>
      <c r="T5018" s="173"/>
      <c r="AT5018" s="168" t="s">
        <v>264</v>
      </c>
      <c r="AU5018" s="168" t="s">
        <v>82</v>
      </c>
      <c r="AV5018" s="13" t="s">
        <v>80</v>
      </c>
      <c r="AW5018" s="13" t="s">
        <v>34</v>
      </c>
      <c r="AX5018" s="13" t="s">
        <v>73</v>
      </c>
      <c r="AY5018" s="168" t="s">
        <v>252</v>
      </c>
    </row>
    <row r="5019" spans="2:51" s="14" customFormat="1" ht="11.25">
      <c r="B5019" s="174"/>
      <c r="D5019" s="160" t="s">
        <v>264</v>
      </c>
      <c r="E5019" s="175" t="s">
        <v>3</v>
      </c>
      <c r="F5019" s="176" t="s">
        <v>80</v>
      </c>
      <c r="H5019" s="177">
        <v>1</v>
      </c>
      <c r="I5019" s="178"/>
      <c r="L5019" s="174"/>
      <c r="M5019" s="179"/>
      <c r="N5019" s="180"/>
      <c r="O5019" s="180"/>
      <c r="P5019" s="180"/>
      <c r="Q5019" s="180"/>
      <c r="R5019" s="180"/>
      <c r="S5019" s="180"/>
      <c r="T5019" s="181"/>
      <c r="AT5019" s="175" t="s">
        <v>264</v>
      </c>
      <c r="AU5019" s="175" t="s">
        <v>82</v>
      </c>
      <c r="AV5019" s="14" t="s">
        <v>82</v>
      </c>
      <c r="AW5019" s="14" t="s">
        <v>34</v>
      </c>
      <c r="AX5019" s="14" t="s">
        <v>73</v>
      </c>
      <c r="AY5019" s="175" t="s">
        <v>252</v>
      </c>
    </row>
    <row r="5020" spans="2:51" s="13" customFormat="1" ht="11.25">
      <c r="B5020" s="167"/>
      <c r="D5020" s="160" t="s">
        <v>264</v>
      </c>
      <c r="E5020" s="168" t="s">
        <v>3</v>
      </c>
      <c r="F5020" s="169" t="s">
        <v>8438</v>
      </c>
      <c r="H5020" s="168" t="s">
        <v>3</v>
      </c>
      <c r="I5020" s="170"/>
      <c r="L5020" s="167"/>
      <c r="M5020" s="171"/>
      <c r="N5020" s="172"/>
      <c r="O5020" s="172"/>
      <c r="P5020" s="172"/>
      <c r="Q5020" s="172"/>
      <c r="R5020" s="172"/>
      <c r="S5020" s="172"/>
      <c r="T5020" s="173"/>
      <c r="AT5020" s="168" t="s">
        <v>264</v>
      </c>
      <c r="AU5020" s="168" t="s">
        <v>82</v>
      </c>
      <c r="AV5020" s="13" t="s">
        <v>80</v>
      </c>
      <c r="AW5020" s="13" t="s">
        <v>34</v>
      </c>
      <c r="AX5020" s="13" t="s">
        <v>73</v>
      </c>
      <c r="AY5020" s="168" t="s">
        <v>252</v>
      </c>
    </row>
    <row r="5021" spans="2:51" s="14" customFormat="1" ht="11.25">
      <c r="B5021" s="174"/>
      <c r="D5021" s="160" t="s">
        <v>264</v>
      </c>
      <c r="E5021" s="175" t="s">
        <v>3</v>
      </c>
      <c r="F5021" s="176" t="s">
        <v>80</v>
      </c>
      <c r="H5021" s="177">
        <v>1</v>
      </c>
      <c r="I5021" s="178"/>
      <c r="L5021" s="174"/>
      <c r="M5021" s="179"/>
      <c r="N5021" s="180"/>
      <c r="O5021" s="180"/>
      <c r="P5021" s="180"/>
      <c r="Q5021" s="180"/>
      <c r="R5021" s="180"/>
      <c r="S5021" s="180"/>
      <c r="T5021" s="181"/>
      <c r="AT5021" s="175" t="s">
        <v>264</v>
      </c>
      <c r="AU5021" s="175" t="s">
        <v>82</v>
      </c>
      <c r="AV5021" s="14" t="s">
        <v>82</v>
      </c>
      <c r="AW5021" s="14" t="s">
        <v>34</v>
      </c>
      <c r="AX5021" s="14" t="s">
        <v>73</v>
      </c>
      <c r="AY5021" s="175" t="s">
        <v>252</v>
      </c>
    </row>
    <row r="5022" spans="2:51" s="13" customFormat="1" ht="11.25">
      <c r="B5022" s="167"/>
      <c r="D5022" s="160" t="s">
        <v>264</v>
      </c>
      <c r="E5022" s="168" t="s">
        <v>3</v>
      </c>
      <c r="F5022" s="169" t="s">
        <v>8438</v>
      </c>
      <c r="H5022" s="168" t="s">
        <v>3</v>
      </c>
      <c r="I5022" s="170"/>
      <c r="L5022" s="167"/>
      <c r="M5022" s="171"/>
      <c r="N5022" s="172"/>
      <c r="O5022" s="172"/>
      <c r="P5022" s="172"/>
      <c r="Q5022" s="172"/>
      <c r="R5022" s="172"/>
      <c r="S5022" s="172"/>
      <c r="T5022" s="173"/>
      <c r="AT5022" s="168" t="s">
        <v>264</v>
      </c>
      <c r="AU5022" s="168" t="s">
        <v>82</v>
      </c>
      <c r="AV5022" s="13" t="s">
        <v>80</v>
      </c>
      <c r="AW5022" s="13" t="s">
        <v>34</v>
      </c>
      <c r="AX5022" s="13" t="s">
        <v>73</v>
      </c>
      <c r="AY5022" s="168" t="s">
        <v>252</v>
      </c>
    </row>
    <row r="5023" spans="2:51" s="14" customFormat="1" ht="11.25">
      <c r="B5023" s="174"/>
      <c r="D5023" s="160" t="s">
        <v>264</v>
      </c>
      <c r="E5023" s="175" t="s">
        <v>3</v>
      </c>
      <c r="F5023" s="176" t="s">
        <v>80</v>
      </c>
      <c r="H5023" s="177">
        <v>1</v>
      </c>
      <c r="I5023" s="178"/>
      <c r="L5023" s="174"/>
      <c r="M5023" s="179"/>
      <c r="N5023" s="180"/>
      <c r="O5023" s="180"/>
      <c r="P5023" s="180"/>
      <c r="Q5023" s="180"/>
      <c r="R5023" s="180"/>
      <c r="S5023" s="180"/>
      <c r="T5023" s="181"/>
      <c r="AT5023" s="175" t="s">
        <v>264</v>
      </c>
      <c r="AU5023" s="175" t="s">
        <v>82</v>
      </c>
      <c r="AV5023" s="14" t="s">
        <v>82</v>
      </c>
      <c r="AW5023" s="14" t="s">
        <v>34</v>
      </c>
      <c r="AX5023" s="14" t="s">
        <v>73</v>
      </c>
      <c r="AY5023" s="175" t="s">
        <v>252</v>
      </c>
    </row>
    <row r="5024" spans="2:51" s="13" customFormat="1" ht="11.25">
      <c r="B5024" s="167"/>
      <c r="D5024" s="160" t="s">
        <v>264</v>
      </c>
      <c r="E5024" s="168" t="s">
        <v>3</v>
      </c>
      <c r="F5024" s="169" t="s">
        <v>8439</v>
      </c>
      <c r="H5024" s="168" t="s">
        <v>3</v>
      </c>
      <c r="I5024" s="170"/>
      <c r="L5024" s="167"/>
      <c r="M5024" s="171"/>
      <c r="N5024" s="172"/>
      <c r="O5024" s="172"/>
      <c r="P5024" s="172"/>
      <c r="Q5024" s="172"/>
      <c r="R5024" s="172"/>
      <c r="S5024" s="172"/>
      <c r="T5024" s="173"/>
      <c r="AT5024" s="168" t="s">
        <v>264</v>
      </c>
      <c r="AU5024" s="168" t="s">
        <v>82</v>
      </c>
      <c r="AV5024" s="13" t="s">
        <v>80</v>
      </c>
      <c r="AW5024" s="13" t="s">
        <v>34</v>
      </c>
      <c r="AX5024" s="13" t="s">
        <v>73</v>
      </c>
      <c r="AY5024" s="168" t="s">
        <v>252</v>
      </c>
    </row>
    <row r="5025" spans="2:51" s="14" customFormat="1" ht="11.25">
      <c r="B5025" s="174"/>
      <c r="D5025" s="160" t="s">
        <v>264</v>
      </c>
      <c r="E5025" s="175" t="s">
        <v>3</v>
      </c>
      <c r="F5025" s="176" t="s">
        <v>80</v>
      </c>
      <c r="H5025" s="177">
        <v>1</v>
      </c>
      <c r="I5025" s="178"/>
      <c r="L5025" s="174"/>
      <c r="M5025" s="179"/>
      <c r="N5025" s="180"/>
      <c r="O5025" s="180"/>
      <c r="P5025" s="180"/>
      <c r="Q5025" s="180"/>
      <c r="R5025" s="180"/>
      <c r="S5025" s="180"/>
      <c r="T5025" s="181"/>
      <c r="AT5025" s="175" t="s">
        <v>264</v>
      </c>
      <c r="AU5025" s="175" t="s">
        <v>82</v>
      </c>
      <c r="AV5025" s="14" t="s">
        <v>82</v>
      </c>
      <c r="AW5025" s="14" t="s">
        <v>34</v>
      </c>
      <c r="AX5025" s="14" t="s">
        <v>73</v>
      </c>
      <c r="AY5025" s="175" t="s">
        <v>252</v>
      </c>
    </row>
    <row r="5026" spans="2:51" s="13" customFormat="1" ht="11.25">
      <c r="B5026" s="167"/>
      <c r="D5026" s="160" t="s">
        <v>264</v>
      </c>
      <c r="E5026" s="168" t="s">
        <v>3</v>
      </c>
      <c r="F5026" s="169" t="s">
        <v>8439</v>
      </c>
      <c r="H5026" s="168" t="s">
        <v>3</v>
      </c>
      <c r="I5026" s="170"/>
      <c r="L5026" s="167"/>
      <c r="M5026" s="171"/>
      <c r="N5026" s="172"/>
      <c r="O5026" s="172"/>
      <c r="P5026" s="172"/>
      <c r="Q5026" s="172"/>
      <c r="R5026" s="172"/>
      <c r="S5026" s="172"/>
      <c r="T5026" s="173"/>
      <c r="AT5026" s="168" t="s">
        <v>264</v>
      </c>
      <c r="AU5026" s="168" t="s">
        <v>82</v>
      </c>
      <c r="AV5026" s="13" t="s">
        <v>80</v>
      </c>
      <c r="AW5026" s="13" t="s">
        <v>34</v>
      </c>
      <c r="AX5026" s="13" t="s">
        <v>73</v>
      </c>
      <c r="AY5026" s="168" t="s">
        <v>252</v>
      </c>
    </row>
    <row r="5027" spans="2:51" s="14" customFormat="1" ht="11.25">
      <c r="B5027" s="174"/>
      <c r="D5027" s="160" t="s">
        <v>264</v>
      </c>
      <c r="E5027" s="175" t="s">
        <v>3</v>
      </c>
      <c r="F5027" s="176" t="s">
        <v>80</v>
      </c>
      <c r="H5027" s="177">
        <v>1</v>
      </c>
      <c r="I5027" s="178"/>
      <c r="L5027" s="174"/>
      <c r="M5027" s="179"/>
      <c r="N5027" s="180"/>
      <c r="O5027" s="180"/>
      <c r="P5027" s="180"/>
      <c r="Q5027" s="180"/>
      <c r="R5027" s="180"/>
      <c r="S5027" s="180"/>
      <c r="T5027" s="181"/>
      <c r="AT5027" s="175" t="s">
        <v>264</v>
      </c>
      <c r="AU5027" s="175" t="s">
        <v>82</v>
      </c>
      <c r="AV5027" s="14" t="s">
        <v>82</v>
      </c>
      <c r="AW5027" s="14" t="s">
        <v>34</v>
      </c>
      <c r="AX5027" s="14" t="s">
        <v>73</v>
      </c>
      <c r="AY5027" s="175" t="s">
        <v>252</v>
      </c>
    </row>
    <row r="5028" spans="2:51" s="13" customFormat="1" ht="11.25">
      <c r="B5028" s="167"/>
      <c r="D5028" s="160" t="s">
        <v>264</v>
      </c>
      <c r="E5028" s="168" t="s">
        <v>3</v>
      </c>
      <c r="F5028" s="169" t="s">
        <v>8439</v>
      </c>
      <c r="H5028" s="168" t="s">
        <v>3</v>
      </c>
      <c r="I5028" s="170"/>
      <c r="L5028" s="167"/>
      <c r="M5028" s="171"/>
      <c r="N5028" s="172"/>
      <c r="O5028" s="172"/>
      <c r="P5028" s="172"/>
      <c r="Q5028" s="172"/>
      <c r="R5028" s="172"/>
      <c r="S5028" s="172"/>
      <c r="T5028" s="173"/>
      <c r="AT5028" s="168" t="s">
        <v>264</v>
      </c>
      <c r="AU5028" s="168" t="s">
        <v>82</v>
      </c>
      <c r="AV5028" s="13" t="s">
        <v>80</v>
      </c>
      <c r="AW5028" s="13" t="s">
        <v>34</v>
      </c>
      <c r="AX5028" s="13" t="s">
        <v>73</v>
      </c>
      <c r="AY5028" s="168" t="s">
        <v>252</v>
      </c>
    </row>
    <row r="5029" spans="2:51" s="14" customFormat="1" ht="11.25">
      <c r="B5029" s="174"/>
      <c r="D5029" s="160" t="s">
        <v>264</v>
      </c>
      <c r="E5029" s="175" t="s">
        <v>3</v>
      </c>
      <c r="F5029" s="176" t="s">
        <v>80</v>
      </c>
      <c r="H5029" s="177">
        <v>1</v>
      </c>
      <c r="I5029" s="178"/>
      <c r="L5029" s="174"/>
      <c r="M5029" s="179"/>
      <c r="N5029" s="180"/>
      <c r="O5029" s="180"/>
      <c r="P5029" s="180"/>
      <c r="Q5029" s="180"/>
      <c r="R5029" s="180"/>
      <c r="S5029" s="180"/>
      <c r="T5029" s="181"/>
      <c r="AT5029" s="175" t="s">
        <v>264</v>
      </c>
      <c r="AU5029" s="175" t="s">
        <v>82</v>
      </c>
      <c r="AV5029" s="14" t="s">
        <v>82</v>
      </c>
      <c r="AW5029" s="14" t="s">
        <v>34</v>
      </c>
      <c r="AX5029" s="14" t="s">
        <v>73</v>
      </c>
      <c r="AY5029" s="175" t="s">
        <v>252</v>
      </c>
    </row>
    <row r="5030" spans="2:51" s="13" customFormat="1" ht="11.25">
      <c r="B5030" s="167"/>
      <c r="D5030" s="160" t="s">
        <v>264</v>
      </c>
      <c r="E5030" s="168" t="s">
        <v>3</v>
      </c>
      <c r="F5030" s="169" t="s">
        <v>8439</v>
      </c>
      <c r="H5030" s="168" t="s">
        <v>3</v>
      </c>
      <c r="I5030" s="170"/>
      <c r="L5030" s="167"/>
      <c r="M5030" s="171"/>
      <c r="N5030" s="172"/>
      <c r="O5030" s="172"/>
      <c r="P5030" s="172"/>
      <c r="Q5030" s="172"/>
      <c r="R5030" s="172"/>
      <c r="S5030" s="172"/>
      <c r="T5030" s="173"/>
      <c r="AT5030" s="168" t="s">
        <v>264</v>
      </c>
      <c r="AU5030" s="168" t="s">
        <v>82</v>
      </c>
      <c r="AV5030" s="13" t="s">
        <v>80</v>
      </c>
      <c r="AW5030" s="13" t="s">
        <v>34</v>
      </c>
      <c r="AX5030" s="13" t="s">
        <v>73</v>
      </c>
      <c r="AY5030" s="168" t="s">
        <v>252</v>
      </c>
    </row>
    <row r="5031" spans="2:51" s="14" customFormat="1" ht="11.25">
      <c r="B5031" s="174"/>
      <c r="D5031" s="160" t="s">
        <v>264</v>
      </c>
      <c r="E5031" s="175" t="s">
        <v>3</v>
      </c>
      <c r="F5031" s="176" t="s">
        <v>80</v>
      </c>
      <c r="H5031" s="177">
        <v>1</v>
      </c>
      <c r="I5031" s="178"/>
      <c r="L5031" s="174"/>
      <c r="M5031" s="179"/>
      <c r="N5031" s="180"/>
      <c r="O5031" s="180"/>
      <c r="P5031" s="180"/>
      <c r="Q5031" s="180"/>
      <c r="R5031" s="180"/>
      <c r="S5031" s="180"/>
      <c r="T5031" s="181"/>
      <c r="AT5031" s="175" t="s">
        <v>264</v>
      </c>
      <c r="AU5031" s="175" t="s">
        <v>82</v>
      </c>
      <c r="AV5031" s="14" t="s">
        <v>82</v>
      </c>
      <c r="AW5031" s="14" t="s">
        <v>34</v>
      </c>
      <c r="AX5031" s="14" t="s">
        <v>73</v>
      </c>
      <c r="AY5031" s="175" t="s">
        <v>252</v>
      </c>
    </row>
    <row r="5032" spans="2:51" s="13" customFormat="1" ht="11.25">
      <c r="B5032" s="167"/>
      <c r="D5032" s="160" t="s">
        <v>264</v>
      </c>
      <c r="E5032" s="168" t="s">
        <v>3</v>
      </c>
      <c r="F5032" s="169" t="s">
        <v>8440</v>
      </c>
      <c r="H5032" s="168" t="s">
        <v>3</v>
      </c>
      <c r="I5032" s="170"/>
      <c r="L5032" s="167"/>
      <c r="M5032" s="171"/>
      <c r="N5032" s="172"/>
      <c r="O5032" s="172"/>
      <c r="P5032" s="172"/>
      <c r="Q5032" s="172"/>
      <c r="R5032" s="172"/>
      <c r="S5032" s="172"/>
      <c r="T5032" s="173"/>
      <c r="AT5032" s="168" t="s">
        <v>264</v>
      </c>
      <c r="AU5032" s="168" t="s">
        <v>82</v>
      </c>
      <c r="AV5032" s="13" t="s">
        <v>80</v>
      </c>
      <c r="AW5032" s="13" t="s">
        <v>34</v>
      </c>
      <c r="AX5032" s="13" t="s">
        <v>73</v>
      </c>
      <c r="AY5032" s="168" t="s">
        <v>252</v>
      </c>
    </row>
    <row r="5033" spans="2:51" s="14" customFormat="1" ht="11.25">
      <c r="B5033" s="174"/>
      <c r="D5033" s="160" t="s">
        <v>264</v>
      </c>
      <c r="E5033" s="175" t="s">
        <v>3</v>
      </c>
      <c r="F5033" s="176" t="s">
        <v>80</v>
      </c>
      <c r="H5033" s="177">
        <v>1</v>
      </c>
      <c r="I5033" s="178"/>
      <c r="L5033" s="174"/>
      <c r="M5033" s="179"/>
      <c r="N5033" s="180"/>
      <c r="O5033" s="180"/>
      <c r="P5033" s="180"/>
      <c r="Q5033" s="180"/>
      <c r="R5033" s="180"/>
      <c r="S5033" s="180"/>
      <c r="T5033" s="181"/>
      <c r="AT5033" s="175" t="s">
        <v>264</v>
      </c>
      <c r="AU5033" s="175" t="s">
        <v>82</v>
      </c>
      <c r="AV5033" s="14" t="s">
        <v>82</v>
      </c>
      <c r="AW5033" s="14" t="s">
        <v>34</v>
      </c>
      <c r="AX5033" s="14" t="s">
        <v>73</v>
      </c>
      <c r="AY5033" s="175" t="s">
        <v>252</v>
      </c>
    </row>
    <row r="5034" spans="2:51" s="13" customFormat="1" ht="11.25">
      <c r="B5034" s="167"/>
      <c r="D5034" s="160" t="s">
        <v>264</v>
      </c>
      <c r="E5034" s="168" t="s">
        <v>3</v>
      </c>
      <c r="F5034" s="169" t="s">
        <v>8440</v>
      </c>
      <c r="H5034" s="168" t="s">
        <v>3</v>
      </c>
      <c r="I5034" s="170"/>
      <c r="L5034" s="167"/>
      <c r="M5034" s="171"/>
      <c r="N5034" s="172"/>
      <c r="O5034" s="172"/>
      <c r="P5034" s="172"/>
      <c r="Q5034" s="172"/>
      <c r="R5034" s="172"/>
      <c r="S5034" s="172"/>
      <c r="T5034" s="173"/>
      <c r="AT5034" s="168" t="s">
        <v>264</v>
      </c>
      <c r="AU5034" s="168" t="s">
        <v>82</v>
      </c>
      <c r="AV5034" s="13" t="s">
        <v>80</v>
      </c>
      <c r="AW5034" s="13" t="s">
        <v>34</v>
      </c>
      <c r="AX5034" s="13" t="s">
        <v>73</v>
      </c>
      <c r="AY5034" s="168" t="s">
        <v>252</v>
      </c>
    </row>
    <row r="5035" spans="2:51" s="14" customFormat="1" ht="11.25">
      <c r="B5035" s="174"/>
      <c r="D5035" s="160" t="s">
        <v>264</v>
      </c>
      <c r="E5035" s="175" t="s">
        <v>3</v>
      </c>
      <c r="F5035" s="176" t="s">
        <v>80</v>
      </c>
      <c r="H5035" s="177">
        <v>1</v>
      </c>
      <c r="I5035" s="178"/>
      <c r="L5035" s="174"/>
      <c r="M5035" s="179"/>
      <c r="N5035" s="180"/>
      <c r="O5035" s="180"/>
      <c r="P5035" s="180"/>
      <c r="Q5035" s="180"/>
      <c r="R5035" s="180"/>
      <c r="S5035" s="180"/>
      <c r="T5035" s="181"/>
      <c r="AT5035" s="175" t="s">
        <v>264</v>
      </c>
      <c r="AU5035" s="175" t="s">
        <v>82</v>
      </c>
      <c r="AV5035" s="14" t="s">
        <v>82</v>
      </c>
      <c r="AW5035" s="14" t="s">
        <v>34</v>
      </c>
      <c r="AX5035" s="14" t="s">
        <v>73</v>
      </c>
      <c r="AY5035" s="175" t="s">
        <v>252</v>
      </c>
    </row>
    <row r="5036" spans="2:51" s="13" customFormat="1" ht="11.25">
      <c r="B5036" s="167"/>
      <c r="D5036" s="160" t="s">
        <v>264</v>
      </c>
      <c r="E5036" s="168" t="s">
        <v>3</v>
      </c>
      <c r="F5036" s="169" t="s">
        <v>8441</v>
      </c>
      <c r="H5036" s="168" t="s">
        <v>3</v>
      </c>
      <c r="I5036" s="170"/>
      <c r="L5036" s="167"/>
      <c r="M5036" s="171"/>
      <c r="N5036" s="172"/>
      <c r="O5036" s="172"/>
      <c r="P5036" s="172"/>
      <c r="Q5036" s="172"/>
      <c r="R5036" s="172"/>
      <c r="S5036" s="172"/>
      <c r="T5036" s="173"/>
      <c r="AT5036" s="168" t="s">
        <v>264</v>
      </c>
      <c r="AU5036" s="168" t="s">
        <v>82</v>
      </c>
      <c r="AV5036" s="13" t="s">
        <v>80</v>
      </c>
      <c r="AW5036" s="13" t="s">
        <v>34</v>
      </c>
      <c r="AX5036" s="13" t="s">
        <v>73</v>
      </c>
      <c r="AY5036" s="168" t="s">
        <v>252</v>
      </c>
    </row>
    <row r="5037" spans="2:51" s="14" customFormat="1" ht="11.25">
      <c r="B5037" s="174"/>
      <c r="D5037" s="160" t="s">
        <v>264</v>
      </c>
      <c r="E5037" s="175" t="s">
        <v>3</v>
      </c>
      <c r="F5037" s="176" t="s">
        <v>80</v>
      </c>
      <c r="H5037" s="177">
        <v>1</v>
      </c>
      <c r="I5037" s="178"/>
      <c r="L5037" s="174"/>
      <c r="M5037" s="179"/>
      <c r="N5037" s="180"/>
      <c r="O5037" s="180"/>
      <c r="P5037" s="180"/>
      <c r="Q5037" s="180"/>
      <c r="R5037" s="180"/>
      <c r="S5037" s="180"/>
      <c r="T5037" s="181"/>
      <c r="AT5037" s="175" t="s">
        <v>264</v>
      </c>
      <c r="AU5037" s="175" t="s">
        <v>82</v>
      </c>
      <c r="AV5037" s="14" t="s">
        <v>82</v>
      </c>
      <c r="AW5037" s="14" t="s">
        <v>34</v>
      </c>
      <c r="AX5037" s="14" t="s">
        <v>73</v>
      </c>
      <c r="AY5037" s="175" t="s">
        <v>252</v>
      </c>
    </row>
    <row r="5038" spans="2:51" s="13" customFormat="1" ht="11.25">
      <c r="B5038" s="167"/>
      <c r="D5038" s="160" t="s">
        <v>264</v>
      </c>
      <c r="E5038" s="168" t="s">
        <v>3</v>
      </c>
      <c r="F5038" s="169" t="s">
        <v>8441</v>
      </c>
      <c r="H5038" s="168" t="s">
        <v>3</v>
      </c>
      <c r="I5038" s="170"/>
      <c r="L5038" s="167"/>
      <c r="M5038" s="171"/>
      <c r="N5038" s="172"/>
      <c r="O5038" s="172"/>
      <c r="P5038" s="172"/>
      <c r="Q5038" s="172"/>
      <c r="R5038" s="172"/>
      <c r="S5038" s="172"/>
      <c r="T5038" s="173"/>
      <c r="AT5038" s="168" t="s">
        <v>264</v>
      </c>
      <c r="AU5038" s="168" t="s">
        <v>82</v>
      </c>
      <c r="AV5038" s="13" t="s">
        <v>80</v>
      </c>
      <c r="AW5038" s="13" t="s">
        <v>34</v>
      </c>
      <c r="AX5038" s="13" t="s">
        <v>73</v>
      </c>
      <c r="AY5038" s="168" t="s">
        <v>252</v>
      </c>
    </row>
    <row r="5039" spans="2:51" s="14" customFormat="1" ht="11.25">
      <c r="B5039" s="174"/>
      <c r="D5039" s="160" t="s">
        <v>264</v>
      </c>
      <c r="E5039" s="175" t="s">
        <v>3</v>
      </c>
      <c r="F5039" s="176" t="s">
        <v>80</v>
      </c>
      <c r="H5039" s="177">
        <v>1</v>
      </c>
      <c r="I5039" s="178"/>
      <c r="L5039" s="174"/>
      <c r="M5039" s="179"/>
      <c r="N5039" s="180"/>
      <c r="O5039" s="180"/>
      <c r="P5039" s="180"/>
      <c r="Q5039" s="180"/>
      <c r="R5039" s="180"/>
      <c r="S5039" s="180"/>
      <c r="T5039" s="181"/>
      <c r="AT5039" s="175" t="s">
        <v>264</v>
      </c>
      <c r="AU5039" s="175" t="s">
        <v>82</v>
      </c>
      <c r="AV5039" s="14" t="s">
        <v>82</v>
      </c>
      <c r="AW5039" s="14" t="s">
        <v>34</v>
      </c>
      <c r="AX5039" s="14" t="s">
        <v>73</v>
      </c>
      <c r="AY5039" s="175" t="s">
        <v>252</v>
      </c>
    </row>
    <row r="5040" spans="2:51" s="13" customFormat="1" ht="11.25">
      <c r="B5040" s="167"/>
      <c r="D5040" s="160" t="s">
        <v>264</v>
      </c>
      <c r="E5040" s="168" t="s">
        <v>3</v>
      </c>
      <c r="F5040" s="169" t="s">
        <v>8442</v>
      </c>
      <c r="H5040" s="168" t="s">
        <v>3</v>
      </c>
      <c r="I5040" s="170"/>
      <c r="L5040" s="167"/>
      <c r="M5040" s="171"/>
      <c r="N5040" s="172"/>
      <c r="O5040" s="172"/>
      <c r="P5040" s="172"/>
      <c r="Q5040" s="172"/>
      <c r="R5040" s="172"/>
      <c r="S5040" s="172"/>
      <c r="T5040" s="173"/>
      <c r="AT5040" s="168" t="s">
        <v>264</v>
      </c>
      <c r="AU5040" s="168" t="s">
        <v>82</v>
      </c>
      <c r="AV5040" s="13" t="s">
        <v>80</v>
      </c>
      <c r="AW5040" s="13" t="s">
        <v>34</v>
      </c>
      <c r="AX5040" s="13" t="s">
        <v>73</v>
      </c>
      <c r="AY5040" s="168" t="s">
        <v>252</v>
      </c>
    </row>
    <row r="5041" spans="2:51" s="14" customFormat="1" ht="11.25">
      <c r="B5041" s="174"/>
      <c r="D5041" s="160" t="s">
        <v>264</v>
      </c>
      <c r="E5041" s="175" t="s">
        <v>3</v>
      </c>
      <c r="F5041" s="176" t="s">
        <v>80</v>
      </c>
      <c r="H5041" s="177">
        <v>1</v>
      </c>
      <c r="I5041" s="178"/>
      <c r="L5041" s="174"/>
      <c r="M5041" s="179"/>
      <c r="N5041" s="180"/>
      <c r="O5041" s="180"/>
      <c r="P5041" s="180"/>
      <c r="Q5041" s="180"/>
      <c r="R5041" s="180"/>
      <c r="S5041" s="180"/>
      <c r="T5041" s="181"/>
      <c r="AT5041" s="175" t="s">
        <v>264</v>
      </c>
      <c r="AU5041" s="175" t="s">
        <v>82</v>
      </c>
      <c r="AV5041" s="14" t="s">
        <v>82</v>
      </c>
      <c r="AW5041" s="14" t="s">
        <v>34</v>
      </c>
      <c r="AX5041" s="14" t="s">
        <v>73</v>
      </c>
      <c r="AY5041" s="175" t="s">
        <v>252</v>
      </c>
    </row>
    <row r="5042" spans="2:51" s="13" customFormat="1" ht="11.25">
      <c r="B5042" s="167"/>
      <c r="D5042" s="160" t="s">
        <v>264</v>
      </c>
      <c r="E5042" s="168" t="s">
        <v>3</v>
      </c>
      <c r="F5042" s="169" t="s">
        <v>8442</v>
      </c>
      <c r="H5042" s="168" t="s">
        <v>3</v>
      </c>
      <c r="I5042" s="170"/>
      <c r="L5042" s="167"/>
      <c r="M5042" s="171"/>
      <c r="N5042" s="172"/>
      <c r="O5042" s="172"/>
      <c r="P5042" s="172"/>
      <c r="Q5042" s="172"/>
      <c r="R5042" s="172"/>
      <c r="S5042" s="172"/>
      <c r="T5042" s="173"/>
      <c r="AT5042" s="168" t="s">
        <v>264</v>
      </c>
      <c r="AU5042" s="168" t="s">
        <v>82</v>
      </c>
      <c r="AV5042" s="13" t="s">
        <v>80</v>
      </c>
      <c r="AW5042" s="13" t="s">
        <v>34</v>
      </c>
      <c r="AX5042" s="13" t="s">
        <v>73</v>
      </c>
      <c r="AY5042" s="168" t="s">
        <v>252</v>
      </c>
    </row>
    <row r="5043" spans="2:51" s="14" customFormat="1" ht="11.25">
      <c r="B5043" s="174"/>
      <c r="D5043" s="160" t="s">
        <v>264</v>
      </c>
      <c r="E5043" s="175" t="s">
        <v>3</v>
      </c>
      <c r="F5043" s="176" t="s">
        <v>80</v>
      </c>
      <c r="H5043" s="177">
        <v>1</v>
      </c>
      <c r="I5043" s="178"/>
      <c r="L5043" s="174"/>
      <c r="M5043" s="179"/>
      <c r="N5043" s="180"/>
      <c r="O5043" s="180"/>
      <c r="P5043" s="180"/>
      <c r="Q5043" s="180"/>
      <c r="R5043" s="180"/>
      <c r="S5043" s="180"/>
      <c r="T5043" s="181"/>
      <c r="AT5043" s="175" t="s">
        <v>264</v>
      </c>
      <c r="AU5043" s="175" t="s">
        <v>82</v>
      </c>
      <c r="AV5043" s="14" t="s">
        <v>82</v>
      </c>
      <c r="AW5043" s="14" t="s">
        <v>34</v>
      </c>
      <c r="AX5043" s="14" t="s">
        <v>73</v>
      </c>
      <c r="AY5043" s="175" t="s">
        <v>252</v>
      </c>
    </row>
    <row r="5044" spans="2:51" s="13" customFormat="1" ht="11.25">
      <c r="B5044" s="167"/>
      <c r="D5044" s="160" t="s">
        <v>264</v>
      </c>
      <c r="E5044" s="168" t="s">
        <v>3</v>
      </c>
      <c r="F5044" s="169" t="s">
        <v>8443</v>
      </c>
      <c r="H5044" s="168" t="s">
        <v>3</v>
      </c>
      <c r="I5044" s="170"/>
      <c r="L5044" s="167"/>
      <c r="M5044" s="171"/>
      <c r="N5044" s="172"/>
      <c r="O5044" s="172"/>
      <c r="P5044" s="172"/>
      <c r="Q5044" s="172"/>
      <c r="R5044" s="172"/>
      <c r="S5044" s="172"/>
      <c r="T5044" s="173"/>
      <c r="AT5044" s="168" t="s">
        <v>264</v>
      </c>
      <c r="AU5044" s="168" t="s">
        <v>82</v>
      </c>
      <c r="AV5044" s="13" t="s">
        <v>80</v>
      </c>
      <c r="AW5044" s="13" t="s">
        <v>34</v>
      </c>
      <c r="AX5044" s="13" t="s">
        <v>73</v>
      </c>
      <c r="AY5044" s="168" t="s">
        <v>252</v>
      </c>
    </row>
    <row r="5045" spans="2:51" s="14" customFormat="1" ht="11.25">
      <c r="B5045" s="174"/>
      <c r="D5045" s="160" t="s">
        <v>264</v>
      </c>
      <c r="E5045" s="175" t="s">
        <v>3</v>
      </c>
      <c r="F5045" s="176" t="s">
        <v>80</v>
      </c>
      <c r="H5045" s="177">
        <v>1</v>
      </c>
      <c r="I5045" s="178"/>
      <c r="L5045" s="174"/>
      <c r="M5045" s="179"/>
      <c r="N5045" s="180"/>
      <c r="O5045" s="180"/>
      <c r="P5045" s="180"/>
      <c r="Q5045" s="180"/>
      <c r="R5045" s="180"/>
      <c r="S5045" s="180"/>
      <c r="T5045" s="181"/>
      <c r="AT5045" s="175" t="s">
        <v>264</v>
      </c>
      <c r="AU5045" s="175" t="s">
        <v>82</v>
      </c>
      <c r="AV5045" s="14" t="s">
        <v>82</v>
      </c>
      <c r="AW5045" s="14" t="s">
        <v>34</v>
      </c>
      <c r="AX5045" s="14" t="s">
        <v>73</v>
      </c>
      <c r="AY5045" s="175" t="s">
        <v>252</v>
      </c>
    </row>
    <row r="5046" spans="2:51" s="13" customFormat="1" ht="11.25">
      <c r="B5046" s="167"/>
      <c r="D5046" s="160" t="s">
        <v>264</v>
      </c>
      <c r="E5046" s="168" t="s">
        <v>3</v>
      </c>
      <c r="F5046" s="169" t="s">
        <v>8443</v>
      </c>
      <c r="H5046" s="168" t="s">
        <v>3</v>
      </c>
      <c r="I5046" s="170"/>
      <c r="L5046" s="167"/>
      <c r="M5046" s="171"/>
      <c r="N5046" s="172"/>
      <c r="O5046" s="172"/>
      <c r="P5046" s="172"/>
      <c r="Q5046" s="172"/>
      <c r="R5046" s="172"/>
      <c r="S5046" s="172"/>
      <c r="T5046" s="173"/>
      <c r="AT5046" s="168" t="s">
        <v>264</v>
      </c>
      <c r="AU5046" s="168" t="s">
        <v>82</v>
      </c>
      <c r="AV5046" s="13" t="s">
        <v>80</v>
      </c>
      <c r="AW5046" s="13" t="s">
        <v>34</v>
      </c>
      <c r="AX5046" s="13" t="s">
        <v>73</v>
      </c>
      <c r="AY5046" s="168" t="s">
        <v>252</v>
      </c>
    </row>
    <row r="5047" spans="2:51" s="14" customFormat="1" ht="11.25">
      <c r="B5047" s="174"/>
      <c r="D5047" s="160" t="s">
        <v>264</v>
      </c>
      <c r="E5047" s="175" t="s">
        <v>3</v>
      </c>
      <c r="F5047" s="176" t="s">
        <v>80</v>
      </c>
      <c r="H5047" s="177">
        <v>1</v>
      </c>
      <c r="I5047" s="178"/>
      <c r="L5047" s="174"/>
      <c r="M5047" s="179"/>
      <c r="N5047" s="180"/>
      <c r="O5047" s="180"/>
      <c r="P5047" s="180"/>
      <c r="Q5047" s="180"/>
      <c r="R5047" s="180"/>
      <c r="S5047" s="180"/>
      <c r="T5047" s="181"/>
      <c r="AT5047" s="175" t="s">
        <v>264</v>
      </c>
      <c r="AU5047" s="175" t="s">
        <v>82</v>
      </c>
      <c r="AV5047" s="14" t="s">
        <v>82</v>
      </c>
      <c r="AW5047" s="14" t="s">
        <v>34</v>
      </c>
      <c r="AX5047" s="14" t="s">
        <v>73</v>
      </c>
      <c r="AY5047" s="175" t="s">
        <v>252</v>
      </c>
    </row>
    <row r="5048" spans="2:51" s="13" customFormat="1" ht="11.25">
      <c r="B5048" s="167"/>
      <c r="D5048" s="160" t="s">
        <v>264</v>
      </c>
      <c r="E5048" s="168" t="s">
        <v>3</v>
      </c>
      <c r="F5048" s="169" t="s">
        <v>8444</v>
      </c>
      <c r="H5048" s="168" t="s">
        <v>3</v>
      </c>
      <c r="I5048" s="170"/>
      <c r="L5048" s="167"/>
      <c r="M5048" s="171"/>
      <c r="N5048" s="172"/>
      <c r="O5048" s="172"/>
      <c r="P5048" s="172"/>
      <c r="Q5048" s="172"/>
      <c r="R5048" s="172"/>
      <c r="S5048" s="172"/>
      <c r="T5048" s="173"/>
      <c r="AT5048" s="168" t="s">
        <v>264</v>
      </c>
      <c r="AU5048" s="168" t="s">
        <v>82</v>
      </c>
      <c r="AV5048" s="13" t="s">
        <v>80</v>
      </c>
      <c r="AW5048" s="13" t="s">
        <v>34</v>
      </c>
      <c r="AX5048" s="13" t="s">
        <v>73</v>
      </c>
      <c r="AY5048" s="168" t="s">
        <v>252</v>
      </c>
    </row>
    <row r="5049" spans="2:51" s="14" customFormat="1" ht="11.25">
      <c r="B5049" s="174"/>
      <c r="D5049" s="160" t="s">
        <v>264</v>
      </c>
      <c r="E5049" s="175" t="s">
        <v>3</v>
      </c>
      <c r="F5049" s="176" t="s">
        <v>80</v>
      </c>
      <c r="H5049" s="177">
        <v>1</v>
      </c>
      <c r="I5049" s="178"/>
      <c r="L5049" s="174"/>
      <c r="M5049" s="179"/>
      <c r="N5049" s="180"/>
      <c r="O5049" s="180"/>
      <c r="P5049" s="180"/>
      <c r="Q5049" s="180"/>
      <c r="R5049" s="180"/>
      <c r="S5049" s="180"/>
      <c r="T5049" s="181"/>
      <c r="AT5049" s="175" t="s">
        <v>264</v>
      </c>
      <c r="AU5049" s="175" t="s">
        <v>82</v>
      </c>
      <c r="AV5049" s="14" t="s">
        <v>82</v>
      </c>
      <c r="AW5049" s="14" t="s">
        <v>34</v>
      </c>
      <c r="AX5049" s="14" t="s">
        <v>73</v>
      </c>
      <c r="AY5049" s="175" t="s">
        <v>252</v>
      </c>
    </row>
    <row r="5050" spans="2:51" s="13" customFormat="1" ht="11.25">
      <c r="B5050" s="167"/>
      <c r="D5050" s="160" t="s">
        <v>264</v>
      </c>
      <c r="E5050" s="168" t="s">
        <v>3</v>
      </c>
      <c r="F5050" s="169" t="s">
        <v>8444</v>
      </c>
      <c r="H5050" s="168" t="s">
        <v>3</v>
      </c>
      <c r="I5050" s="170"/>
      <c r="L5050" s="167"/>
      <c r="M5050" s="171"/>
      <c r="N5050" s="172"/>
      <c r="O5050" s="172"/>
      <c r="P5050" s="172"/>
      <c r="Q5050" s="172"/>
      <c r="R5050" s="172"/>
      <c r="S5050" s="172"/>
      <c r="T5050" s="173"/>
      <c r="AT5050" s="168" t="s">
        <v>264</v>
      </c>
      <c r="AU5050" s="168" t="s">
        <v>82</v>
      </c>
      <c r="AV5050" s="13" t="s">
        <v>80</v>
      </c>
      <c r="AW5050" s="13" t="s">
        <v>34</v>
      </c>
      <c r="AX5050" s="13" t="s">
        <v>73</v>
      </c>
      <c r="AY5050" s="168" t="s">
        <v>252</v>
      </c>
    </row>
    <row r="5051" spans="2:51" s="14" customFormat="1" ht="11.25">
      <c r="B5051" s="174"/>
      <c r="D5051" s="160" t="s">
        <v>264</v>
      </c>
      <c r="E5051" s="175" t="s">
        <v>3</v>
      </c>
      <c r="F5051" s="176" t="s">
        <v>80</v>
      </c>
      <c r="H5051" s="177">
        <v>1</v>
      </c>
      <c r="I5051" s="178"/>
      <c r="L5051" s="174"/>
      <c r="M5051" s="179"/>
      <c r="N5051" s="180"/>
      <c r="O5051" s="180"/>
      <c r="P5051" s="180"/>
      <c r="Q5051" s="180"/>
      <c r="R5051" s="180"/>
      <c r="S5051" s="180"/>
      <c r="T5051" s="181"/>
      <c r="AT5051" s="175" t="s">
        <v>264</v>
      </c>
      <c r="AU5051" s="175" t="s">
        <v>82</v>
      </c>
      <c r="AV5051" s="14" t="s">
        <v>82</v>
      </c>
      <c r="AW5051" s="14" t="s">
        <v>34</v>
      </c>
      <c r="AX5051" s="14" t="s">
        <v>73</v>
      </c>
      <c r="AY5051" s="175" t="s">
        <v>252</v>
      </c>
    </row>
    <row r="5052" spans="2:51" s="13" customFormat="1" ht="11.25">
      <c r="B5052" s="167"/>
      <c r="D5052" s="160" t="s">
        <v>264</v>
      </c>
      <c r="E5052" s="168" t="s">
        <v>3</v>
      </c>
      <c r="F5052" s="169" t="s">
        <v>8444</v>
      </c>
      <c r="H5052" s="168" t="s">
        <v>3</v>
      </c>
      <c r="I5052" s="170"/>
      <c r="L5052" s="167"/>
      <c r="M5052" s="171"/>
      <c r="N5052" s="172"/>
      <c r="O5052" s="172"/>
      <c r="P5052" s="172"/>
      <c r="Q5052" s="172"/>
      <c r="R5052" s="172"/>
      <c r="S5052" s="172"/>
      <c r="T5052" s="173"/>
      <c r="AT5052" s="168" t="s">
        <v>264</v>
      </c>
      <c r="AU5052" s="168" t="s">
        <v>82</v>
      </c>
      <c r="AV5052" s="13" t="s">
        <v>80</v>
      </c>
      <c r="AW5052" s="13" t="s">
        <v>34</v>
      </c>
      <c r="AX5052" s="13" t="s">
        <v>73</v>
      </c>
      <c r="AY5052" s="168" t="s">
        <v>252</v>
      </c>
    </row>
    <row r="5053" spans="2:51" s="14" customFormat="1" ht="11.25">
      <c r="B5053" s="174"/>
      <c r="D5053" s="160" t="s">
        <v>264</v>
      </c>
      <c r="E5053" s="175" t="s">
        <v>3</v>
      </c>
      <c r="F5053" s="176" t="s">
        <v>80</v>
      </c>
      <c r="H5053" s="177">
        <v>1</v>
      </c>
      <c r="I5053" s="178"/>
      <c r="L5053" s="174"/>
      <c r="M5053" s="179"/>
      <c r="N5053" s="180"/>
      <c r="O5053" s="180"/>
      <c r="P5053" s="180"/>
      <c r="Q5053" s="180"/>
      <c r="R5053" s="180"/>
      <c r="S5053" s="180"/>
      <c r="T5053" s="181"/>
      <c r="AT5053" s="175" t="s">
        <v>264</v>
      </c>
      <c r="AU5053" s="175" t="s">
        <v>82</v>
      </c>
      <c r="AV5053" s="14" t="s">
        <v>82</v>
      </c>
      <c r="AW5053" s="14" t="s">
        <v>34</v>
      </c>
      <c r="AX5053" s="14" t="s">
        <v>73</v>
      </c>
      <c r="AY5053" s="175" t="s">
        <v>252</v>
      </c>
    </row>
    <row r="5054" spans="2:51" s="13" customFormat="1" ht="11.25">
      <c r="B5054" s="167"/>
      <c r="D5054" s="160" t="s">
        <v>264</v>
      </c>
      <c r="E5054" s="168" t="s">
        <v>3</v>
      </c>
      <c r="F5054" s="169" t="s">
        <v>8444</v>
      </c>
      <c r="H5054" s="168" t="s">
        <v>3</v>
      </c>
      <c r="I5054" s="170"/>
      <c r="L5054" s="167"/>
      <c r="M5054" s="171"/>
      <c r="N5054" s="172"/>
      <c r="O5054" s="172"/>
      <c r="P5054" s="172"/>
      <c r="Q5054" s="172"/>
      <c r="R5054" s="172"/>
      <c r="S5054" s="172"/>
      <c r="T5054" s="173"/>
      <c r="AT5054" s="168" t="s">
        <v>264</v>
      </c>
      <c r="AU5054" s="168" t="s">
        <v>82</v>
      </c>
      <c r="AV5054" s="13" t="s">
        <v>80</v>
      </c>
      <c r="AW5054" s="13" t="s">
        <v>34</v>
      </c>
      <c r="AX5054" s="13" t="s">
        <v>73</v>
      </c>
      <c r="AY5054" s="168" t="s">
        <v>252</v>
      </c>
    </row>
    <row r="5055" spans="2:51" s="14" customFormat="1" ht="11.25">
      <c r="B5055" s="174"/>
      <c r="D5055" s="160" t="s">
        <v>264</v>
      </c>
      <c r="E5055" s="175" t="s">
        <v>3</v>
      </c>
      <c r="F5055" s="176" t="s">
        <v>80</v>
      </c>
      <c r="H5055" s="177">
        <v>1</v>
      </c>
      <c r="I5055" s="178"/>
      <c r="L5055" s="174"/>
      <c r="M5055" s="179"/>
      <c r="N5055" s="180"/>
      <c r="O5055" s="180"/>
      <c r="P5055" s="180"/>
      <c r="Q5055" s="180"/>
      <c r="R5055" s="180"/>
      <c r="S5055" s="180"/>
      <c r="T5055" s="181"/>
      <c r="AT5055" s="175" t="s">
        <v>264</v>
      </c>
      <c r="AU5055" s="175" t="s">
        <v>82</v>
      </c>
      <c r="AV5055" s="14" t="s">
        <v>82</v>
      </c>
      <c r="AW5055" s="14" t="s">
        <v>34</v>
      </c>
      <c r="AX5055" s="14" t="s">
        <v>73</v>
      </c>
      <c r="AY5055" s="175" t="s">
        <v>252</v>
      </c>
    </row>
    <row r="5056" spans="2:51" s="13" customFormat="1" ht="11.25">
      <c r="B5056" s="167"/>
      <c r="D5056" s="160" t="s">
        <v>264</v>
      </c>
      <c r="E5056" s="168" t="s">
        <v>3</v>
      </c>
      <c r="F5056" s="169" t="s">
        <v>8445</v>
      </c>
      <c r="H5056" s="168" t="s">
        <v>3</v>
      </c>
      <c r="I5056" s="170"/>
      <c r="L5056" s="167"/>
      <c r="M5056" s="171"/>
      <c r="N5056" s="172"/>
      <c r="O5056" s="172"/>
      <c r="P5056" s="172"/>
      <c r="Q5056" s="172"/>
      <c r="R5056" s="172"/>
      <c r="S5056" s="172"/>
      <c r="T5056" s="173"/>
      <c r="AT5056" s="168" t="s">
        <v>264</v>
      </c>
      <c r="AU5056" s="168" t="s">
        <v>82</v>
      </c>
      <c r="AV5056" s="13" t="s">
        <v>80</v>
      </c>
      <c r="AW5056" s="13" t="s">
        <v>34</v>
      </c>
      <c r="AX5056" s="13" t="s">
        <v>73</v>
      </c>
      <c r="AY5056" s="168" t="s">
        <v>252</v>
      </c>
    </row>
    <row r="5057" spans="2:51" s="14" customFormat="1" ht="11.25">
      <c r="B5057" s="174"/>
      <c r="D5057" s="160" t="s">
        <v>264</v>
      </c>
      <c r="E5057" s="175" t="s">
        <v>3</v>
      </c>
      <c r="F5057" s="176" t="s">
        <v>80</v>
      </c>
      <c r="H5057" s="177">
        <v>1</v>
      </c>
      <c r="I5057" s="178"/>
      <c r="L5057" s="174"/>
      <c r="M5057" s="179"/>
      <c r="N5057" s="180"/>
      <c r="O5057" s="180"/>
      <c r="P5057" s="180"/>
      <c r="Q5057" s="180"/>
      <c r="R5057" s="180"/>
      <c r="S5057" s="180"/>
      <c r="T5057" s="181"/>
      <c r="AT5057" s="175" t="s">
        <v>264</v>
      </c>
      <c r="AU5057" s="175" t="s">
        <v>82</v>
      </c>
      <c r="AV5057" s="14" t="s">
        <v>82</v>
      </c>
      <c r="AW5057" s="14" t="s">
        <v>34</v>
      </c>
      <c r="AX5057" s="14" t="s">
        <v>73</v>
      </c>
      <c r="AY5057" s="175" t="s">
        <v>252</v>
      </c>
    </row>
    <row r="5058" spans="2:51" s="13" customFormat="1" ht="11.25">
      <c r="B5058" s="167"/>
      <c r="D5058" s="160" t="s">
        <v>264</v>
      </c>
      <c r="E5058" s="168" t="s">
        <v>3</v>
      </c>
      <c r="F5058" s="169" t="s">
        <v>8445</v>
      </c>
      <c r="H5058" s="168" t="s">
        <v>3</v>
      </c>
      <c r="I5058" s="170"/>
      <c r="L5058" s="167"/>
      <c r="M5058" s="171"/>
      <c r="N5058" s="172"/>
      <c r="O5058" s="172"/>
      <c r="P5058" s="172"/>
      <c r="Q5058" s="172"/>
      <c r="R5058" s="172"/>
      <c r="S5058" s="172"/>
      <c r="T5058" s="173"/>
      <c r="AT5058" s="168" t="s">
        <v>264</v>
      </c>
      <c r="AU5058" s="168" t="s">
        <v>82</v>
      </c>
      <c r="AV5058" s="13" t="s">
        <v>80</v>
      </c>
      <c r="AW5058" s="13" t="s">
        <v>34</v>
      </c>
      <c r="AX5058" s="13" t="s">
        <v>73</v>
      </c>
      <c r="AY5058" s="168" t="s">
        <v>252</v>
      </c>
    </row>
    <row r="5059" spans="2:51" s="14" customFormat="1" ht="11.25">
      <c r="B5059" s="174"/>
      <c r="D5059" s="160" t="s">
        <v>264</v>
      </c>
      <c r="E5059" s="175" t="s">
        <v>3</v>
      </c>
      <c r="F5059" s="176" t="s">
        <v>80</v>
      </c>
      <c r="H5059" s="177">
        <v>1</v>
      </c>
      <c r="I5059" s="178"/>
      <c r="L5059" s="174"/>
      <c r="M5059" s="179"/>
      <c r="N5059" s="180"/>
      <c r="O5059" s="180"/>
      <c r="P5059" s="180"/>
      <c r="Q5059" s="180"/>
      <c r="R5059" s="180"/>
      <c r="S5059" s="180"/>
      <c r="T5059" s="181"/>
      <c r="AT5059" s="175" t="s">
        <v>264</v>
      </c>
      <c r="AU5059" s="175" t="s">
        <v>82</v>
      </c>
      <c r="AV5059" s="14" t="s">
        <v>82</v>
      </c>
      <c r="AW5059" s="14" t="s">
        <v>34</v>
      </c>
      <c r="AX5059" s="14" t="s">
        <v>73</v>
      </c>
      <c r="AY5059" s="175" t="s">
        <v>252</v>
      </c>
    </row>
    <row r="5060" spans="2:51" s="13" customFormat="1" ht="11.25">
      <c r="B5060" s="167"/>
      <c r="D5060" s="160" t="s">
        <v>264</v>
      </c>
      <c r="E5060" s="168" t="s">
        <v>3</v>
      </c>
      <c r="F5060" s="169" t="s">
        <v>8446</v>
      </c>
      <c r="H5060" s="168" t="s">
        <v>3</v>
      </c>
      <c r="I5060" s="170"/>
      <c r="L5060" s="167"/>
      <c r="M5060" s="171"/>
      <c r="N5060" s="172"/>
      <c r="O5060" s="172"/>
      <c r="P5060" s="172"/>
      <c r="Q5060" s="172"/>
      <c r="R5060" s="172"/>
      <c r="S5060" s="172"/>
      <c r="T5060" s="173"/>
      <c r="AT5060" s="168" t="s">
        <v>264</v>
      </c>
      <c r="AU5060" s="168" t="s">
        <v>82</v>
      </c>
      <c r="AV5060" s="13" t="s">
        <v>80</v>
      </c>
      <c r="AW5060" s="13" t="s">
        <v>34</v>
      </c>
      <c r="AX5060" s="13" t="s">
        <v>73</v>
      </c>
      <c r="AY5060" s="168" t="s">
        <v>252</v>
      </c>
    </row>
    <row r="5061" spans="2:51" s="14" customFormat="1" ht="11.25">
      <c r="B5061" s="174"/>
      <c r="D5061" s="160" t="s">
        <v>264</v>
      </c>
      <c r="E5061" s="175" t="s">
        <v>3</v>
      </c>
      <c r="F5061" s="176" t="s">
        <v>80</v>
      </c>
      <c r="H5061" s="177">
        <v>1</v>
      </c>
      <c r="I5061" s="178"/>
      <c r="L5061" s="174"/>
      <c r="M5061" s="179"/>
      <c r="N5061" s="180"/>
      <c r="O5061" s="180"/>
      <c r="P5061" s="180"/>
      <c r="Q5061" s="180"/>
      <c r="R5061" s="180"/>
      <c r="S5061" s="180"/>
      <c r="T5061" s="181"/>
      <c r="AT5061" s="175" t="s">
        <v>264</v>
      </c>
      <c r="AU5061" s="175" t="s">
        <v>82</v>
      </c>
      <c r="AV5061" s="14" t="s">
        <v>82</v>
      </c>
      <c r="AW5061" s="14" t="s">
        <v>34</v>
      </c>
      <c r="AX5061" s="14" t="s">
        <v>73</v>
      </c>
      <c r="AY5061" s="175" t="s">
        <v>252</v>
      </c>
    </row>
    <row r="5062" spans="2:51" s="13" customFormat="1" ht="11.25">
      <c r="B5062" s="167"/>
      <c r="D5062" s="160" t="s">
        <v>264</v>
      </c>
      <c r="E5062" s="168" t="s">
        <v>3</v>
      </c>
      <c r="F5062" s="169" t="s">
        <v>8446</v>
      </c>
      <c r="H5062" s="168" t="s">
        <v>3</v>
      </c>
      <c r="I5062" s="170"/>
      <c r="L5062" s="167"/>
      <c r="M5062" s="171"/>
      <c r="N5062" s="172"/>
      <c r="O5062" s="172"/>
      <c r="P5062" s="172"/>
      <c r="Q5062" s="172"/>
      <c r="R5062" s="172"/>
      <c r="S5062" s="172"/>
      <c r="T5062" s="173"/>
      <c r="AT5062" s="168" t="s">
        <v>264</v>
      </c>
      <c r="AU5062" s="168" t="s">
        <v>82</v>
      </c>
      <c r="AV5062" s="13" t="s">
        <v>80</v>
      </c>
      <c r="AW5062" s="13" t="s">
        <v>34</v>
      </c>
      <c r="AX5062" s="13" t="s">
        <v>73</v>
      </c>
      <c r="AY5062" s="168" t="s">
        <v>252</v>
      </c>
    </row>
    <row r="5063" spans="2:51" s="14" customFormat="1" ht="11.25">
      <c r="B5063" s="174"/>
      <c r="D5063" s="160" t="s">
        <v>264</v>
      </c>
      <c r="E5063" s="175" t="s">
        <v>3</v>
      </c>
      <c r="F5063" s="176" t="s">
        <v>80</v>
      </c>
      <c r="H5063" s="177">
        <v>1</v>
      </c>
      <c r="I5063" s="178"/>
      <c r="L5063" s="174"/>
      <c r="M5063" s="179"/>
      <c r="N5063" s="180"/>
      <c r="O5063" s="180"/>
      <c r="P5063" s="180"/>
      <c r="Q5063" s="180"/>
      <c r="R5063" s="180"/>
      <c r="S5063" s="180"/>
      <c r="T5063" s="181"/>
      <c r="AT5063" s="175" t="s">
        <v>264</v>
      </c>
      <c r="AU5063" s="175" t="s">
        <v>82</v>
      </c>
      <c r="AV5063" s="14" t="s">
        <v>82</v>
      </c>
      <c r="AW5063" s="14" t="s">
        <v>34</v>
      </c>
      <c r="AX5063" s="14" t="s">
        <v>73</v>
      </c>
      <c r="AY5063" s="175" t="s">
        <v>252</v>
      </c>
    </row>
    <row r="5064" spans="2:51" s="13" customFormat="1" ht="11.25">
      <c r="B5064" s="167"/>
      <c r="D5064" s="160" t="s">
        <v>264</v>
      </c>
      <c r="E5064" s="168" t="s">
        <v>3</v>
      </c>
      <c r="F5064" s="169" t="s">
        <v>8447</v>
      </c>
      <c r="H5064" s="168" t="s">
        <v>3</v>
      </c>
      <c r="I5064" s="170"/>
      <c r="L5064" s="167"/>
      <c r="M5064" s="171"/>
      <c r="N5064" s="172"/>
      <c r="O5064" s="172"/>
      <c r="P5064" s="172"/>
      <c r="Q5064" s="172"/>
      <c r="R5064" s="172"/>
      <c r="S5064" s="172"/>
      <c r="T5064" s="173"/>
      <c r="AT5064" s="168" t="s">
        <v>264</v>
      </c>
      <c r="AU5064" s="168" t="s">
        <v>82</v>
      </c>
      <c r="AV5064" s="13" t="s">
        <v>80</v>
      </c>
      <c r="AW5064" s="13" t="s">
        <v>34</v>
      </c>
      <c r="AX5064" s="13" t="s">
        <v>73</v>
      </c>
      <c r="AY5064" s="168" t="s">
        <v>252</v>
      </c>
    </row>
    <row r="5065" spans="2:51" s="14" customFormat="1" ht="11.25">
      <c r="B5065" s="174"/>
      <c r="D5065" s="160" t="s">
        <v>264</v>
      </c>
      <c r="E5065" s="175" t="s">
        <v>3</v>
      </c>
      <c r="F5065" s="176" t="s">
        <v>80</v>
      </c>
      <c r="H5065" s="177">
        <v>1</v>
      </c>
      <c r="I5065" s="178"/>
      <c r="L5065" s="174"/>
      <c r="M5065" s="179"/>
      <c r="N5065" s="180"/>
      <c r="O5065" s="180"/>
      <c r="P5065" s="180"/>
      <c r="Q5065" s="180"/>
      <c r="R5065" s="180"/>
      <c r="S5065" s="180"/>
      <c r="T5065" s="181"/>
      <c r="AT5065" s="175" t="s">
        <v>264</v>
      </c>
      <c r="AU5065" s="175" t="s">
        <v>82</v>
      </c>
      <c r="AV5065" s="14" t="s">
        <v>82</v>
      </c>
      <c r="AW5065" s="14" t="s">
        <v>34</v>
      </c>
      <c r="AX5065" s="14" t="s">
        <v>73</v>
      </c>
      <c r="AY5065" s="175" t="s">
        <v>252</v>
      </c>
    </row>
    <row r="5066" spans="2:51" s="13" customFormat="1" ht="11.25">
      <c r="B5066" s="167"/>
      <c r="D5066" s="160" t="s">
        <v>264</v>
      </c>
      <c r="E5066" s="168" t="s">
        <v>3</v>
      </c>
      <c r="F5066" s="169" t="s">
        <v>8447</v>
      </c>
      <c r="H5066" s="168" t="s">
        <v>3</v>
      </c>
      <c r="I5066" s="170"/>
      <c r="L5066" s="167"/>
      <c r="M5066" s="171"/>
      <c r="N5066" s="172"/>
      <c r="O5066" s="172"/>
      <c r="P5066" s="172"/>
      <c r="Q5066" s="172"/>
      <c r="R5066" s="172"/>
      <c r="S5066" s="172"/>
      <c r="T5066" s="173"/>
      <c r="AT5066" s="168" t="s">
        <v>264</v>
      </c>
      <c r="AU5066" s="168" t="s">
        <v>82</v>
      </c>
      <c r="AV5066" s="13" t="s">
        <v>80</v>
      </c>
      <c r="AW5066" s="13" t="s">
        <v>34</v>
      </c>
      <c r="AX5066" s="13" t="s">
        <v>73</v>
      </c>
      <c r="AY5066" s="168" t="s">
        <v>252</v>
      </c>
    </row>
    <row r="5067" spans="2:51" s="14" customFormat="1" ht="11.25">
      <c r="B5067" s="174"/>
      <c r="D5067" s="160" t="s">
        <v>264</v>
      </c>
      <c r="E5067" s="175" t="s">
        <v>3</v>
      </c>
      <c r="F5067" s="176" t="s">
        <v>80</v>
      </c>
      <c r="H5067" s="177">
        <v>1</v>
      </c>
      <c r="I5067" s="178"/>
      <c r="L5067" s="174"/>
      <c r="M5067" s="179"/>
      <c r="N5067" s="180"/>
      <c r="O5067" s="180"/>
      <c r="P5067" s="180"/>
      <c r="Q5067" s="180"/>
      <c r="R5067" s="180"/>
      <c r="S5067" s="180"/>
      <c r="T5067" s="181"/>
      <c r="AT5067" s="175" t="s">
        <v>264</v>
      </c>
      <c r="AU5067" s="175" t="s">
        <v>82</v>
      </c>
      <c r="AV5067" s="14" t="s">
        <v>82</v>
      </c>
      <c r="AW5067" s="14" t="s">
        <v>34</v>
      </c>
      <c r="AX5067" s="14" t="s">
        <v>73</v>
      </c>
      <c r="AY5067" s="175" t="s">
        <v>252</v>
      </c>
    </row>
    <row r="5068" spans="2:51" s="13" customFormat="1" ht="11.25">
      <c r="B5068" s="167"/>
      <c r="D5068" s="160" t="s">
        <v>264</v>
      </c>
      <c r="E5068" s="168" t="s">
        <v>3</v>
      </c>
      <c r="F5068" s="169" t="s">
        <v>8448</v>
      </c>
      <c r="H5068" s="168" t="s">
        <v>3</v>
      </c>
      <c r="I5068" s="170"/>
      <c r="L5068" s="167"/>
      <c r="M5068" s="171"/>
      <c r="N5068" s="172"/>
      <c r="O5068" s="172"/>
      <c r="P5068" s="172"/>
      <c r="Q5068" s="172"/>
      <c r="R5068" s="172"/>
      <c r="S5068" s="172"/>
      <c r="T5068" s="173"/>
      <c r="AT5068" s="168" t="s">
        <v>264</v>
      </c>
      <c r="AU5068" s="168" t="s">
        <v>82</v>
      </c>
      <c r="AV5068" s="13" t="s">
        <v>80</v>
      </c>
      <c r="AW5068" s="13" t="s">
        <v>34</v>
      </c>
      <c r="AX5068" s="13" t="s">
        <v>73</v>
      </c>
      <c r="AY5068" s="168" t="s">
        <v>252</v>
      </c>
    </row>
    <row r="5069" spans="2:51" s="14" customFormat="1" ht="11.25">
      <c r="B5069" s="174"/>
      <c r="D5069" s="160" t="s">
        <v>264</v>
      </c>
      <c r="E5069" s="175" t="s">
        <v>3</v>
      </c>
      <c r="F5069" s="176" t="s">
        <v>80</v>
      </c>
      <c r="H5069" s="177">
        <v>1</v>
      </c>
      <c r="I5069" s="178"/>
      <c r="L5069" s="174"/>
      <c r="M5069" s="179"/>
      <c r="N5069" s="180"/>
      <c r="O5069" s="180"/>
      <c r="P5069" s="180"/>
      <c r="Q5069" s="180"/>
      <c r="R5069" s="180"/>
      <c r="S5069" s="180"/>
      <c r="T5069" s="181"/>
      <c r="AT5069" s="175" t="s">
        <v>264</v>
      </c>
      <c r="AU5069" s="175" t="s">
        <v>82</v>
      </c>
      <c r="AV5069" s="14" t="s">
        <v>82</v>
      </c>
      <c r="AW5069" s="14" t="s">
        <v>34</v>
      </c>
      <c r="AX5069" s="14" t="s">
        <v>73</v>
      </c>
      <c r="AY5069" s="175" t="s">
        <v>252</v>
      </c>
    </row>
    <row r="5070" spans="2:51" s="13" customFormat="1" ht="11.25">
      <c r="B5070" s="167"/>
      <c r="D5070" s="160" t="s">
        <v>264</v>
      </c>
      <c r="E5070" s="168" t="s">
        <v>3</v>
      </c>
      <c r="F5070" s="169" t="s">
        <v>8448</v>
      </c>
      <c r="H5070" s="168" t="s">
        <v>3</v>
      </c>
      <c r="I5070" s="170"/>
      <c r="L5070" s="167"/>
      <c r="M5070" s="171"/>
      <c r="N5070" s="172"/>
      <c r="O5070" s="172"/>
      <c r="P5070" s="172"/>
      <c r="Q5070" s="172"/>
      <c r="R5070" s="172"/>
      <c r="S5070" s="172"/>
      <c r="T5070" s="173"/>
      <c r="AT5070" s="168" t="s">
        <v>264</v>
      </c>
      <c r="AU5070" s="168" t="s">
        <v>82</v>
      </c>
      <c r="AV5070" s="13" t="s">
        <v>80</v>
      </c>
      <c r="AW5070" s="13" t="s">
        <v>34</v>
      </c>
      <c r="AX5070" s="13" t="s">
        <v>73</v>
      </c>
      <c r="AY5070" s="168" t="s">
        <v>252</v>
      </c>
    </row>
    <row r="5071" spans="2:51" s="14" customFormat="1" ht="11.25">
      <c r="B5071" s="174"/>
      <c r="D5071" s="160" t="s">
        <v>264</v>
      </c>
      <c r="E5071" s="175" t="s">
        <v>3</v>
      </c>
      <c r="F5071" s="176" t="s">
        <v>80</v>
      </c>
      <c r="H5071" s="177">
        <v>1</v>
      </c>
      <c r="I5071" s="178"/>
      <c r="L5071" s="174"/>
      <c r="M5071" s="179"/>
      <c r="N5071" s="180"/>
      <c r="O5071" s="180"/>
      <c r="P5071" s="180"/>
      <c r="Q5071" s="180"/>
      <c r="R5071" s="180"/>
      <c r="S5071" s="180"/>
      <c r="T5071" s="181"/>
      <c r="AT5071" s="175" t="s">
        <v>264</v>
      </c>
      <c r="AU5071" s="175" t="s">
        <v>82</v>
      </c>
      <c r="AV5071" s="14" t="s">
        <v>82</v>
      </c>
      <c r="AW5071" s="14" t="s">
        <v>34</v>
      </c>
      <c r="AX5071" s="14" t="s">
        <v>73</v>
      </c>
      <c r="AY5071" s="175" t="s">
        <v>252</v>
      </c>
    </row>
    <row r="5072" spans="2:51" s="13" customFormat="1" ht="11.25">
      <c r="B5072" s="167"/>
      <c r="D5072" s="160" t="s">
        <v>264</v>
      </c>
      <c r="E5072" s="168" t="s">
        <v>3</v>
      </c>
      <c r="F5072" s="169" t="s">
        <v>8625</v>
      </c>
      <c r="H5072" s="168" t="s">
        <v>3</v>
      </c>
      <c r="I5072" s="170"/>
      <c r="L5072" s="167"/>
      <c r="M5072" s="171"/>
      <c r="N5072" s="172"/>
      <c r="O5072" s="172"/>
      <c r="P5072" s="172"/>
      <c r="Q5072" s="172"/>
      <c r="R5072" s="172"/>
      <c r="S5072" s="172"/>
      <c r="T5072" s="173"/>
      <c r="AT5072" s="168" t="s">
        <v>264</v>
      </c>
      <c r="AU5072" s="168" t="s">
        <v>82</v>
      </c>
      <c r="AV5072" s="13" t="s">
        <v>80</v>
      </c>
      <c r="AW5072" s="13" t="s">
        <v>34</v>
      </c>
      <c r="AX5072" s="13" t="s">
        <v>73</v>
      </c>
      <c r="AY5072" s="168" t="s">
        <v>252</v>
      </c>
    </row>
    <row r="5073" spans="2:51" s="14" customFormat="1" ht="11.25">
      <c r="B5073" s="174"/>
      <c r="D5073" s="160" t="s">
        <v>264</v>
      </c>
      <c r="E5073" s="175" t="s">
        <v>3</v>
      </c>
      <c r="F5073" s="176" t="s">
        <v>80</v>
      </c>
      <c r="H5073" s="177">
        <v>1</v>
      </c>
      <c r="I5073" s="178"/>
      <c r="L5073" s="174"/>
      <c r="M5073" s="179"/>
      <c r="N5073" s="180"/>
      <c r="O5073" s="180"/>
      <c r="P5073" s="180"/>
      <c r="Q5073" s="180"/>
      <c r="R5073" s="180"/>
      <c r="S5073" s="180"/>
      <c r="T5073" s="181"/>
      <c r="AT5073" s="175" t="s">
        <v>264</v>
      </c>
      <c r="AU5073" s="175" t="s">
        <v>82</v>
      </c>
      <c r="AV5073" s="14" t="s">
        <v>82</v>
      </c>
      <c r="AW5073" s="14" t="s">
        <v>34</v>
      </c>
      <c r="AX5073" s="14" t="s">
        <v>73</v>
      </c>
      <c r="AY5073" s="175" t="s">
        <v>252</v>
      </c>
    </row>
    <row r="5074" spans="2:51" s="13" customFormat="1" ht="11.25">
      <c r="B5074" s="167"/>
      <c r="D5074" s="160" t="s">
        <v>264</v>
      </c>
      <c r="E5074" s="168" t="s">
        <v>3</v>
      </c>
      <c r="F5074" s="169" t="s">
        <v>8625</v>
      </c>
      <c r="H5074" s="168" t="s">
        <v>3</v>
      </c>
      <c r="I5074" s="170"/>
      <c r="L5074" s="167"/>
      <c r="M5074" s="171"/>
      <c r="N5074" s="172"/>
      <c r="O5074" s="172"/>
      <c r="P5074" s="172"/>
      <c r="Q5074" s="172"/>
      <c r="R5074" s="172"/>
      <c r="S5074" s="172"/>
      <c r="T5074" s="173"/>
      <c r="AT5074" s="168" t="s">
        <v>264</v>
      </c>
      <c r="AU5074" s="168" t="s">
        <v>82</v>
      </c>
      <c r="AV5074" s="13" t="s">
        <v>80</v>
      </c>
      <c r="AW5074" s="13" t="s">
        <v>34</v>
      </c>
      <c r="AX5074" s="13" t="s">
        <v>73</v>
      </c>
      <c r="AY5074" s="168" t="s">
        <v>252</v>
      </c>
    </row>
    <row r="5075" spans="2:51" s="14" customFormat="1" ht="11.25">
      <c r="B5075" s="174"/>
      <c r="D5075" s="160" t="s">
        <v>264</v>
      </c>
      <c r="E5075" s="175" t="s">
        <v>3</v>
      </c>
      <c r="F5075" s="176" t="s">
        <v>80</v>
      </c>
      <c r="H5075" s="177">
        <v>1</v>
      </c>
      <c r="I5075" s="178"/>
      <c r="L5075" s="174"/>
      <c r="M5075" s="179"/>
      <c r="N5075" s="180"/>
      <c r="O5075" s="180"/>
      <c r="P5075" s="180"/>
      <c r="Q5075" s="180"/>
      <c r="R5075" s="180"/>
      <c r="S5075" s="180"/>
      <c r="T5075" s="181"/>
      <c r="AT5075" s="175" t="s">
        <v>264</v>
      </c>
      <c r="AU5075" s="175" t="s">
        <v>82</v>
      </c>
      <c r="AV5075" s="14" t="s">
        <v>82</v>
      </c>
      <c r="AW5075" s="14" t="s">
        <v>34</v>
      </c>
      <c r="AX5075" s="14" t="s">
        <v>73</v>
      </c>
      <c r="AY5075" s="175" t="s">
        <v>252</v>
      </c>
    </row>
    <row r="5076" spans="2:51" s="13" customFormat="1" ht="11.25">
      <c r="B5076" s="167"/>
      <c r="D5076" s="160" t="s">
        <v>264</v>
      </c>
      <c r="E5076" s="168" t="s">
        <v>3</v>
      </c>
      <c r="F5076" s="169" t="s">
        <v>8625</v>
      </c>
      <c r="H5076" s="168" t="s">
        <v>3</v>
      </c>
      <c r="I5076" s="170"/>
      <c r="L5076" s="167"/>
      <c r="M5076" s="171"/>
      <c r="N5076" s="172"/>
      <c r="O5076" s="172"/>
      <c r="P5076" s="172"/>
      <c r="Q5076" s="172"/>
      <c r="R5076" s="172"/>
      <c r="S5076" s="172"/>
      <c r="T5076" s="173"/>
      <c r="AT5076" s="168" t="s">
        <v>264</v>
      </c>
      <c r="AU5076" s="168" t="s">
        <v>82</v>
      </c>
      <c r="AV5076" s="13" t="s">
        <v>80</v>
      </c>
      <c r="AW5076" s="13" t="s">
        <v>34</v>
      </c>
      <c r="AX5076" s="13" t="s">
        <v>73</v>
      </c>
      <c r="AY5076" s="168" t="s">
        <v>252</v>
      </c>
    </row>
    <row r="5077" spans="2:51" s="14" customFormat="1" ht="11.25">
      <c r="B5077" s="174"/>
      <c r="D5077" s="160" t="s">
        <v>264</v>
      </c>
      <c r="E5077" s="175" t="s">
        <v>3</v>
      </c>
      <c r="F5077" s="176" t="s">
        <v>80</v>
      </c>
      <c r="H5077" s="177">
        <v>1</v>
      </c>
      <c r="I5077" s="178"/>
      <c r="L5077" s="174"/>
      <c r="M5077" s="179"/>
      <c r="N5077" s="180"/>
      <c r="O5077" s="180"/>
      <c r="P5077" s="180"/>
      <c r="Q5077" s="180"/>
      <c r="R5077" s="180"/>
      <c r="S5077" s="180"/>
      <c r="T5077" s="181"/>
      <c r="AT5077" s="175" t="s">
        <v>264</v>
      </c>
      <c r="AU5077" s="175" t="s">
        <v>82</v>
      </c>
      <c r="AV5077" s="14" t="s">
        <v>82</v>
      </c>
      <c r="AW5077" s="14" t="s">
        <v>34</v>
      </c>
      <c r="AX5077" s="14" t="s">
        <v>73</v>
      </c>
      <c r="AY5077" s="175" t="s">
        <v>252</v>
      </c>
    </row>
    <row r="5078" spans="2:51" s="13" customFormat="1" ht="11.25">
      <c r="B5078" s="167"/>
      <c r="D5078" s="160" t="s">
        <v>264</v>
      </c>
      <c r="E5078" s="168" t="s">
        <v>3</v>
      </c>
      <c r="F5078" s="169" t="s">
        <v>8449</v>
      </c>
      <c r="H5078" s="168" t="s">
        <v>3</v>
      </c>
      <c r="I5078" s="170"/>
      <c r="L5078" s="167"/>
      <c r="M5078" s="171"/>
      <c r="N5078" s="172"/>
      <c r="O5078" s="172"/>
      <c r="P5078" s="172"/>
      <c r="Q5078" s="172"/>
      <c r="R5078" s="172"/>
      <c r="S5078" s="172"/>
      <c r="T5078" s="173"/>
      <c r="AT5078" s="168" t="s">
        <v>264</v>
      </c>
      <c r="AU5078" s="168" t="s">
        <v>82</v>
      </c>
      <c r="AV5078" s="13" t="s">
        <v>80</v>
      </c>
      <c r="AW5078" s="13" t="s">
        <v>34</v>
      </c>
      <c r="AX5078" s="13" t="s">
        <v>73</v>
      </c>
      <c r="AY5078" s="168" t="s">
        <v>252</v>
      </c>
    </row>
    <row r="5079" spans="2:51" s="14" customFormat="1" ht="11.25">
      <c r="B5079" s="174"/>
      <c r="D5079" s="160" t="s">
        <v>264</v>
      </c>
      <c r="E5079" s="175" t="s">
        <v>3</v>
      </c>
      <c r="F5079" s="176" t="s">
        <v>80</v>
      </c>
      <c r="H5079" s="177">
        <v>1</v>
      </c>
      <c r="I5079" s="178"/>
      <c r="L5079" s="174"/>
      <c r="M5079" s="179"/>
      <c r="N5079" s="180"/>
      <c r="O5079" s="180"/>
      <c r="P5079" s="180"/>
      <c r="Q5079" s="180"/>
      <c r="R5079" s="180"/>
      <c r="S5079" s="180"/>
      <c r="T5079" s="181"/>
      <c r="AT5079" s="175" t="s">
        <v>264</v>
      </c>
      <c r="AU5079" s="175" t="s">
        <v>82</v>
      </c>
      <c r="AV5079" s="14" t="s">
        <v>82</v>
      </c>
      <c r="AW5079" s="14" t="s">
        <v>34</v>
      </c>
      <c r="AX5079" s="14" t="s">
        <v>73</v>
      </c>
      <c r="AY5079" s="175" t="s">
        <v>252</v>
      </c>
    </row>
    <row r="5080" spans="2:51" s="13" customFormat="1" ht="11.25">
      <c r="B5080" s="167"/>
      <c r="D5080" s="160" t="s">
        <v>264</v>
      </c>
      <c r="E5080" s="168" t="s">
        <v>3</v>
      </c>
      <c r="F5080" s="169" t="s">
        <v>8449</v>
      </c>
      <c r="H5080" s="168" t="s">
        <v>3</v>
      </c>
      <c r="I5080" s="170"/>
      <c r="L5080" s="167"/>
      <c r="M5080" s="171"/>
      <c r="N5080" s="172"/>
      <c r="O5080" s="172"/>
      <c r="P5080" s="172"/>
      <c r="Q5080" s="172"/>
      <c r="R5080" s="172"/>
      <c r="S5080" s="172"/>
      <c r="T5080" s="173"/>
      <c r="AT5080" s="168" t="s">
        <v>264</v>
      </c>
      <c r="AU5080" s="168" t="s">
        <v>82</v>
      </c>
      <c r="AV5080" s="13" t="s">
        <v>80</v>
      </c>
      <c r="AW5080" s="13" t="s">
        <v>34</v>
      </c>
      <c r="AX5080" s="13" t="s">
        <v>73</v>
      </c>
      <c r="AY5080" s="168" t="s">
        <v>252</v>
      </c>
    </row>
    <row r="5081" spans="2:51" s="14" customFormat="1" ht="11.25">
      <c r="B5081" s="174"/>
      <c r="D5081" s="160" t="s">
        <v>264</v>
      </c>
      <c r="E5081" s="175" t="s">
        <v>3</v>
      </c>
      <c r="F5081" s="176" t="s">
        <v>80</v>
      </c>
      <c r="H5081" s="177">
        <v>1</v>
      </c>
      <c r="I5081" s="178"/>
      <c r="L5081" s="174"/>
      <c r="M5081" s="179"/>
      <c r="N5081" s="180"/>
      <c r="O5081" s="180"/>
      <c r="P5081" s="180"/>
      <c r="Q5081" s="180"/>
      <c r="R5081" s="180"/>
      <c r="S5081" s="180"/>
      <c r="T5081" s="181"/>
      <c r="AT5081" s="175" t="s">
        <v>264</v>
      </c>
      <c r="AU5081" s="175" t="s">
        <v>82</v>
      </c>
      <c r="AV5081" s="14" t="s">
        <v>82</v>
      </c>
      <c r="AW5081" s="14" t="s">
        <v>34</v>
      </c>
      <c r="AX5081" s="14" t="s">
        <v>73</v>
      </c>
      <c r="AY5081" s="175" t="s">
        <v>252</v>
      </c>
    </row>
    <row r="5082" spans="2:51" s="13" customFormat="1" ht="11.25">
      <c r="B5082" s="167"/>
      <c r="D5082" s="160" t="s">
        <v>264</v>
      </c>
      <c r="E5082" s="168" t="s">
        <v>3</v>
      </c>
      <c r="F5082" s="169" t="s">
        <v>8449</v>
      </c>
      <c r="H5082" s="168" t="s">
        <v>3</v>
      </c>
      <c r="I5082" s="170"/>
      <c r="L5082" s="167"/>
      <c r="M5082" s="171"/>
      <c r="N5082" s="172"/>
      <c r="O5082" s="172"/>
      <c r="P5082" s="172"/>
      <c r="Q5082" s="172"/>
      <c r="R5082" s="172"/>
      <c r="S5082" s="172"/>
      <c r="T5082" s="173"/>
      <c r="AT5082" s="168" t="s">
        <v>264</v>
      </c>
      <c r="AU5082" s="168" t="s">
        <v>82</v>
      </c>
      <c r="AV5082" s="13" t="s">
        <v>80</v>
      </c>
      <c r="AW5082" s="13" t="s">
        <v>34</v>
      </c>
      <c r="AX5082" s="13" t="s">
        <v>73</v>
      </c>
      <c r="AY5082" s="168" t="s">
        <v>252</v>
      </c>
    </row>
    <row r="5083" spans="2:51" s="14" customFormat="1" ht="11.25">
      <c r="B5083" s="174"/>
      <c r="D5083" s="160" t="s">
        <v>264</v>
      </c>
      <c r="E5083" s="175" t="s">
        <v>3</v>
      </c>
      <c r="F5083" s="176" t="s">
        <v>80</v>
      </c>
      <c r="H5083" s="177">
        <v>1</v>
      </c>
      <c r="I5083" s="178"/>
      <c r="L5083" s="174"/>
      <c r="M5083" s="179"/>
      <c r="N5083" s="180"/>
      <c r="O5083" s="180"/>
      <c r="P5083" s="180"/>
      <c r="Q5083" s="180"/>
      <c r="R5083" s="180"/>
      <c r="S5083" s="180"/>
      <c r="T5083" s="181"/>
      <c r="AT5083" s="175" t="s">
        <v>264</v>
      </c>
      <c r="AU5083" s="175" t="s">
        <v>82</v>
      </c>
      <c r="AV5083" s="14" t="s">
        <v>82</v>
      </c>
      <c r="AW5083" s="14" t="s">
        <v>34</v>
      </c>
      <c r="AX5083" s="14" t="s">
        <v>73</v>
      </c>
      <c r="AY5083" s="175" t="s">
        <v>252</v>
      </c>
    </row>
    <row r="5084" spans="2:51" s="13" customFormat="1" ht="11.25">
      <c r="B5084" s="167"/>
      <c r="D5084" s="160" t="s">
        <v>264</v>
      </c>
      <c r="E5084" s="168" t="s">
        <v>3</v>
      </c>
      <c r="F5084" s="169" t="s">
        <v>8449</v>
      </c>
      <c r="H5084" s="168" t="s">
        <v>3</v>
      </c>
      <c r="I5084" s="170"/>
      <c r="L5084" s="167"/>
      <c r="M5084" s="171"/>
      <c r="N5084" s="172"/>
      <c r="O5084" s="172"/>
      <c r="P5084" s="172"/>
      <c r="Q5084" s="172"/>
      <c r="R5084" s="172"/>
      <c r="S5084" s="172"/>
      <c r="T5084" s="173"/>
      <c r="AT5084" s="168" t="s">
        <v>264</v>
      </c>
      <c r="AU5084" s="168" t="s">
        <v>82</v>
      </c>
      <c r="AV5084" s="13" t="s">
        <v>80</v>
      </c>
      <c r="AW5084" s="13" t="s">
        <v>34</v>
      </c>
      <c r="AX5084" s="13" t="s">
        <v>73</v>
      </c>
      <c r="AY5084" s="168" t="s">
        <v>252</v>
      </c>
    </row>
    <row r="5085" spans="2:51" s="14" customFormat="1" ht="11.25">
      <c r="B5085" s="174"/>
      <c r="D5085" s="160" t="s">
        <v>264</v>
      </c>
      <c r="E5085" s="175" t="s">
        <v>3</v>
      </c>
      <c r="F5085" s="176" t="s">
        <v>80</v>
      </c>
      <c r="H5085" s="177">
        <v>1</v>
      </c>
      <c r="I5085" s="178"/>
      <c r="L5085" s="174"/>
      <c r="M5085" s="179"/>
      <c r="N5085" s="180"/>
      <c r="O5085" s="180"/>
      <c r="P5085" s="180"/>
      <c r="Q5085" s="180"/>
      <c r="R5085" s="180"/>
      <c r="S5085" s="180"/>
      <c r="T5085" s="181"/>
      <c r="AT5085" s="175" t="s">
        <v>264</v>
      </c>
      <c r="AU5085" s="175" t="s">
        <v>82</v>
      </c>
      <c r="AV5085" s="14" t="s">
        <v>82</v>
      </c>
      <c r="AW5085" s="14" t="s">
        <v>34</v>
      </c>
      <c r="AX5085" s="14" t="s">
        <v>73</v>
      </c>
      <c r="AY5085" s="175" t="s">
        <v>252</v>
      </c>
    </row>
    <row r="5086" spans="2:51" s="13" customFormat="1" ht="11.25">
      <c r="B5086" s="167"/>
      <c r="D5086" s="160" t="s">
        <v>264</v>
      </c>
      <c r="E5086" s="168" t="s">
        <v>3</v>
      </c>
      <c r="F5086" s="169" t="s">
        <v>8450</v>
      </c>
      <c r="H5086" s="168" t="s">
        <v>3</v>
      </c>
      <c r="I5086" s="170"/>
      <c r="L5086" s="167"/>
      <c r="M5086" s="171"/>
      <c r="N5086" s="172"/>
      <c r="O5086" s="172"/>
      <c r="P5086" s="172"/>
      <c r="Q5086" s="172"/>
      <c r="R5086" s="172"/>
      <c r="S5086" s="172"/>
      <c r="T5086" s="173"/>
      <c r="AT5086" s="168" t="s">
        <v>264</v>
      </c>
      <c r="AU5086" s="168" t="s">
        <v>82</v>
      </c>
      <c r="AV5086" s="13" t="s">
        <v>80</v>
      </c>
      <c r="AW5086" s="13" t="s">
        <v>34</v>
      </c>
      <c r="AX5086" s="13" t="s">
        <v>73</v>
      </c>
      <c r="AY5086" s="168" t="s">
        <v>252</v>
      </c>
    </row>
    <row r="5087" spans="2:51" s="14" customFormat="1" ht="11.25">
      <c r="B5087" s="174"/>
      <c r="D5087" s="160" t="s">
        <v>264</v>
      </c>
      <c r="E5087" s="175" t="s">
        <v>3</v>
      </c>
      <c r="F5087" s="176" t="s">
        <v>80</v>
      </c>
      <c r="H5087" s="177">
        <v>1</v>
      </c>
      <c r="I5087" s="178"/>
      <c r="L5087" s="174"/>
      <c r="M5087" s="179"/>
      <c r="N5087" s="180"/>
      <c r="O5087" s="180"/>
      <c r="P5087" s="180"/>
      <c r="Q5087" s="180"/>
      <c r="R5087" s="180"/>
      <c r="S5087" s="180"/>
      <c r="T5087" s="181"/>
      <c r="AT5087" s="175" t="s">
        <v>264</v>
      </c>
      <c r="AU5087" s="175" t="s">
        <v>82</v>
      </c>
      <c r="AV5087" s="14" t="s">
        <v>82</v>
      </c>
      <c r="AW5087" s="14" t="s">
        <v>34</v>
      </c>
      <c r="AX5087" s="14" t="s">
        <v>73</v>
      </c>
      <c r="AY5087" s="175" t="s">
        <v>252</v>
      </c>
    </row>
    <row r="5088" spans="2:51" s="13" customFormat="1" ht="11.25">
      <c r="B5088" s="167"/>
      <c r="D5088" s="160" t="s">
        <v>264</v>
      </c>
      <c r="E5088" s="168" t="s">
        <v>3</v>
      </c>
      <c r="F5088" s="169" t="s">
        <v>8450</v>
      </c>
      <c r="H5088" s="168" t="s">
        <v>3</v>
      </c>
      <c r="I5088" s="170"/>
      <c r="L5088" s="167"/>
      <c r="M5088" s="171"/>
      <c r="N5088" s="172"/>
      <c r="O5088" s="172"/>
      <c r="P5088" s="172"/>
      <c r="Q5088" s="172"/>
      <c r="R5088" s="172"/>
      <c r="S5088" s="172"/>
      <c r="T5088" s="173"/>
      <c r="AT5088" s="168" t="s">
        <v>264</v>
      </c>
      <c r="AU5088" s="168" t="s">
        <v>82</v>
      </c>
      <c r="AV5088" s="13" t="s">
        <v>80</v>
      </c>
      <c r="AW5088" s="13" t="s">
        <v>34</v>
      </c>
      <c r="AX5088" s="13" t="s">
        <v>73</v>
      </c>
      <c r="AY5088" s="168" t="s">
        <v>252</v>
      </c>
    </row>
    <row r="5089" spans="1:65" s="14" customFormat="1" ht="11.25">
      <c r="B5089" s="174"/>
      <c r="D5089" s="160" t="s">
        <v>264</v>
      </c>
      <c r="E5089" s="175" t="s">
        <v>3</v>
      </c>
      <c r="F5089" s="176" t="s">
        <v>80</v>
      </c>
      <c r="H5089" s="177">
        <v>1</v>
      </c>
      <c r="I5089" s="178"/>
      <c r="L5089" s="174"/>
      <c r="M5089" s="179"/>
      <c r="N5089" s="180"/>
      <c r="O5089" s="180"/>
      <c r="P5089" s="180"/>
      <c r="Q5089" s="180"/>
      <c r="R5089" s="180"/>
      <c r="S5089" s="180"/>
      <c r="T5089" s="181"/>
      <c r="AT5089" s="175" t="s">
        <v>264</v>
      </c>
      <c r="AU5089" s="175" t="s">
        <v>82</v>
      </c>
      <c r="AV5089" s="14" t="s">
        <v>82</v>
      </c>
      <c r="AW5089" s="14" t="s">
        <v>34</v>
      </c>
      <c r="AX5089" s="14" t="s">
        <v>73</v>
      </c>
      <c r="AY5089" s="175" t="s">
        <v>252</v>
      </c>
    </row>
    <row r="5090" spans="1:65" s="13" customFormat="1" ht="11.25">
      <c r="B5090" s="167"/>
      <c r="D5090" s="160" t="s">
        <v>264</v>
      </c>
      <c r="E5090" s="168" t="s">
        <v>3</v>
      </c>
      <c r="F5090" s="169" t="s">
        <v>8451</v>
      </c>
      <c r="H5090" s="168" t="s">
        <v>3</v>
      </c>
      <c r="I5090" s="170"/>
      <c r="L5090" s="167"/>
      <c r="M5090" s="171"/>
      <c r="N5090" s="172"/>
      <c r="O5090" s="172"/>
      <c r="P5090" s="172"/>
      <c r="Q5090" s="172"/>
      <c r="R5090" s="172"/>
      <c r="S5090" s="172"/>
      <c r="T5090" s="173"/>
      <c r="AT5090" s="168" t="s">
        <v>264</v>
      </c>
      <c r="AU5090" s="168" t="s">
        <v>82</v>
      </c>
      <c r="AV5090" s="13" t="s">
        <v>80</v>
      </c>
      <c r="AW5090" s="13" t="s">
        <v>34</v>
      </c>
      <c r="AX5090" s="13" t="s">
        <v>73</v>
      </c>
      <c r="AY5090" s="168" t="s">
        <v>252</v>
      </c>
    </row>
    <row r="5091" spans="1:65" s="14" customFormat="1" ht="11.25">
      <c r="B5091" s="174"/>
      <c r="D5091" s="160" t="s">
        <v>264</v>
      </c>
      <c r="E5091" s="175" t="s">
        <v>3</v>
      </c>
      <c r="F5091" s="176" t="s">
        <v>80</v>
      </c>
      <c r="H5091" s="177">
        <v>1</v>
      </c>
      <c r="I5091" s="178"/>
      <c r="L5091" s="174"/>
      <c r="M5091" s="179"/>
      <c r="N5091" s="180"/>
      <c r="O5091" s="180"/>
      <c r="P5091" s="180"/>
      <c r="Q5091" s="180"/>
      <c r="R5091" s="180"/>
      <c r="S5091" s="180"/>
      <c r="T5091" s="181"/>
      <c r="AT5091" s="175" t="s">
        <v>264</v>
      </c>
      <c r="AU5091" s="175" t="s">
        <v>82</v>
      </c>
      <c r="AV5091" s="14" t="s">
        <v>82</v>
      </c>
      <c r="AW5091" s="14" t="s">
        <v>34</v>
      </c>
      <c r="AX5091" s="14" t="s">
        <v>73</v>
      </c>
      <c r="AY5091" s="175" t="s">
        <v>252</v>
      </c>
    </row>
    <row r="5092" spans="1:65" s="13" customFormat="1" ht="11.25">
      <c r="B5092" s="167"/>
      <c r="D5092" s="160" t="s">
        <v>264</v>
      </c>
      <c r="E5092" s="168" t="s">
        <v>3</v>
      </c>
      <c r="F5092" s="169" t="s">
        <v>8451</v>
      </c>
      <c r="H5092" s="168" t="s">
        <v>3</v>
      </c>
      <c r="I5092" s="170"/>
      <c r="L5092" s="167"/>
      <c r="M5092" s="171"/>
      <c r="N5092" s="172"/>
      <c r="O5092" s="172"/>
      <c r="P5092" s="172"/>
      <c r="Q5092" s="172"/>
      <c r="R5092" s="172"/>
      <c r="S5092" s="172"/>
      <c r="T5092" s="173"/>
      <c r="AT5092" s="168" t="s">
        <v>264</v>
      </c>
      <c r="AU5092" s="168" t="s">
        <v>82</v>
      </c>
      <c r="AV5092" s="13" t="s">
        <v>80</v>
      </c>
      <c r="AW5092" s="13" t="s">
        <v>34</v>
      </c>
      <c r="AX5092" s="13" t="s">
        <v>73</v>
      </c>
      <c r="AY5092" s="168" t="s">
        <v>252</v>
      </c>
    </row>
    <row r="5093" spans="1:65" s="14" customFormat="1" ht="11.25">
      <c r="B5093" s="174"/>
      <c r="D5093" s="160" t="s">
        <v>264</v>
      </c>
      <c r="E5093" s="175" t="s">
        <v>3</v>
      </c>
      <c r="F5093" s="176" t="s">
        <v>80</v>
      </c>
      <c r="H5093" s="177">
        <v>1</v>
      </c>
      <c r="I5093" s="178"/>
      <c r="L5093" s="174"/>
      <c r="M5093" s="179"/>
      <c r="N5093" s="180"/>
      <c r="O5093" s="180"/>
      <c r="P5093" s="180"/>
      <c r="Q5093" s="180"/>
      <c r="R5093" s="180"/>
      <c r="S5093" s="180"/>
      <c r="T5093" s="181"/>
      <c r="AT5093" s="175" t="s">
        <v>264</v>
      </c>
      <c r="AU5093" s="175" t="s">
        <v>82</v>
      </c>
      <c r="AV5093" s="14" t="s">
        <v>82</v>
      </c>
      <c r="AW5093" s="14" t="s">
        <v>34</v>
      </c>
      <c r="AX5093" s="14" t="s">
        <v>73</v>
      </c>
      <c r="AY5093" s="175" t="s">
        <v>252</v>
      </c>
    </row>
    <row r="5094" spans="1:65" s="13" customFormat="1" ht="11.25">
      <c r="B5094" s="167"/>
      <c r="D5094" s="160" t="s">
        <v>264</v>
      </c>
      <c r="E5094" s="168" t="s">
        <v>3</v>
      </c>
      <c r="F5094" s="169" t="s">
        <v>8452</v>
      </c>
      <c r="H5094" s="168" t="s">
        <v>3</v>
      </c>
      <c r="I5094" s="170"/>
      <c r="L5094" s="167"/>
      <c r="M5094" s="171"/>
      <c r="N5094" s="172"/>
      <c r="O5094" s="172"/>
      <c r="P5094" s="172"/>
      <c r="Q5094" s="172"/>
      <c r="R5094" s="172"/>
      <c r="S5094" s="172"/>
      <c r="T5094" s="173"/>
      <c r="AT5094" s="168" t="s">
        <v>264</v>
      </c>
      <c r="AU5094" s="168" t="s">
        <v>82</v>
      </c>
      <c r="AV5094" s="13" t="s">
        <v>80</v>
      </c>
      <c r="AW5094" s="13" t="s">
        <v>34</v>
      </c>
      <c r="AX5094" s="13" t="s">
        <v>73</v>
      </c>
      <c r="AY5094" s="168" t="s">
        <v>252</v>
      </c>
    </row>
    <row r="5095" spans="1:65" s="14" customFormat="1" ht="11.25">
      <c r="B5095" s="174"/>
      <c r="D5095" s="160" t="s">
        <v>264</v>
      </c>
      <c r="E5095" s="175" t="s">
        <v>3</v>
      </c>
      <c r="F5095" s="176" t="s">
        <v>80</v>
      </c>
      <c r="H5095" s="177">
        <v>1</v>
      </c>
      <c r="I5095" s="178"/>
      <c r="L5095" s="174"/>
      <c r="M5095" s="179"/>
      <c r="N5095" s="180"/>
      <c r="O5095" s="180"/>
      <c r="P5095" s="180"/>
      <c r="Q5095" s="180"/>
      <c r="R5095" s="180"/>
      <c r="S5095" s="180"/>
      <c r="T5095" s="181"/>
      <c r="AT5095" s="175" t="s">
        <v>264</v>
      </c>
      <c r="AU5095" s="175" t="s">
        <v>82</v>
      </c>
      <c r="AV5095" s="14" t="s">
        <v>82</v>
      </c>
      <c r="AW5095" s="14" t="s">
        <v>34</v>
      </c>
      <c r="AX5095" s="14" t="s">
        <v>73</v>
      </c>
      <c r="AY5095" s="175" t="s">
        <v>252</v>
      </c>
    </row>
    <row r="5096" spans="1:65" s="13" customFormat="1" ht="11.25">
      <c r="B5096" s="167"/>
      <c r="D5096" s="160" t="s">
        <v>264</v>
      </c>
      <c r="E5096" s="168" t="s">
        <v>3</v>
      </c>
      <c r="F5096" s="169" t="s">
        <v>8452</v>
      </c>
      <c r="H5096" s="168" t="s">
        <v>3</v>
      </c>
      <c r="I5096" s="170"/>
      <c r="L5096" s="167"/>
      <c r="M5096" s="171"/>
      <c r="N5096" s="172"/>
      <c r="O5096" s="172"/>
      <c r="P5096" s="172"/>
      <c r="Q5096" s="172"/>
      <c r="R5096" s="172"/>
      <c r="S5096" s="172"/>
      <c r="T5096" s="173"/>
      <c r="AT5096" s="168" t="s">
        <v>264</v>
      </c>
      <c r="AU5096" s="168" t="s">
        <v>82</v>
      </c>
      <c r="AV5096" s="13" t="s">
        <v>80</v>
      </c>
      <c r="AW5096" s="13" t="s">
        <v>34</v>
      </c>
      <c r="AX5096" s="13" t="s">
        <v>73</v>
      </c>
      <c r="AY5096" s="168" t="s">
        <v>252</v>
      </c>
    </row>
    <row r="5097" spans="1:65" s="14" customFormat="1" ht="11.25">
      <c r="B5097" s="174"/>
      <c r="D5097" s="160" t="s">
        <v>264</v>
      </c>
      <c r="E5097" s="175" t="s">
        <v>3</v>
      </c>
      <c r="F5097" s="176" t="s">
        <v>80</v>
      </c>
      <c r="H5097" s="177">
        <v>1</v>
      </c>
      <c r="I5097" s="178"/>
      <c r="L5097" s="174"/>
      <c r="M5097" s="179"/>
      <c r="N5097" s="180"/>
      <c r="O5097" s="180"/>
      <c r="P5097" s="180"/>
      <c r="Q5097" s="180"/>
      <c r="R5097" s="180"/>
      <c r="S5097" s="180"/>
      <c r="T5097" s="181"/>
      <c r="AT5097" s="175" t="s">
        <v>264</v>
      </c>
      <c r="AU5097" s="175" t="s">
        <v>82</v>
      </c>
      <c r="AV5097" s="14" t="s">
        <v>82</v>
      </c>
      <c r="AW5097" s="14" t="s">
        <v>34</v>
      </c>
      <c r="AX5097" s="14" t="s">
        <v>73</v>
      </c>
      <c r="AY5097" s="175" t="s">
        <v>252</v>
      </c>
    </row>
    <row r="5098" spans="1:65" s="13" customFormat="1" ht="11.25">
      <c r="B5098" s="167"/>
      <c r="D5098" s="160" t="s">
        <v>264</v>
      </c>
      <c r="E5098" s="168" t="s">
        <v>3</v>
      </c>
      <c r="F5098" s="169" t="s">
        <v>8453</v>
      </c>
      <c r="H5098" s="168" t="s">
        <v>3</v>
      </c>
      <c r="I5098" s="170"/>
      <c r="L5098" s="167"/>
      <c r="M5098" s="171"/>
      <c r="N5098" s="172"/>
      <c r="O5098" s="172"/>
      <c r="P5098" s="172"/>
      <c r="Q5098" s="172"/>
      <c r="R5098" s="172"/>
      <c r="S5098" s="172"/>
      <c r="T5098" s="173"/>
      <c r="AT5098" s="168" t="s">
        <v>264</v>
      </c>
      <c r="AU5098" s="168" t="s">
        <v>82</v>
      </c>
      <c r="AV5098" s="13" t="s">
        <v>80</v>
      </c>
      <c r="AW5098" s="13" t="s">
        <v>34</v>
      </c>
      <c r="AX5098" s="13" t="s">
        <v>73</v>
      </c>
      <c r="AY5098" s="168" t="s">
        <v>252</v>
      </c>
    </row>
    <row r="5099" spans="1:65" s="14" customFormat="1" ht="11.25">
      <c r="B5099" s="174"/>
      <c r="D5099" s="160" t="s">
        <v>264</v>
      </c>
      <c r="E5099" s="175" t="s">
        <v>3</v>
      </c>
      <c r="F5099" s="176" t="s">
        <v>80</v>
      </c>
      <c r="H5099" s="177">
        <v>1</v>
      </c>
      <c r="I5099" s="178"/>
      <c r="L5099" s="174"/>
      <c r="M5099" s="179"/>
      <c r="N5099" s="180"/>
      <c r="O5099" s="180"/>
      <c r="P5099" s="180"/>
      <c r="Q5099" s="180"/>
      <c r="R5099" s="180"/>
      <c r="S5099" s="180"/>
      <c r="T5099" s="181"/>
      <c r="AT5099" s="175" t="s">
        <v>264</v>
      </c>
      <c r="AU5099" s="175" t="s">
        <v>82</v>
      </c>
      <c r="AV5099" s="14" t="s">
        <v>82</v>
      </c>
      <c r="AW5099" s="14" t="s">
        <v>34</v>
      </c>
      <c r="AX5099" s="14" t="s">
        <v>73</v>
      </c>
      <c r="AY5099" s="175" t="s">
        <v>252</v>
      </c>
    </row>
    <row r="5100" spans="1:65" s="13" customFormat="1" ht="11.25">
      <c r="B5100" s="167"/>
      <c r="D5100" s="160" t="s">
        <v>264</v>
      </c>
      <c r="E5100" s="168" t="s">
        <v>3</v>
      </c>
      <c r="F5100" s="169" t="s">
        <v>8453</v>
      </c>
      <c r="H5100" s="168" t="s">
        <v>3</v>
      </c>
      <c r="I5100" s="170"/>
      <c r="L5100" s="167"/>
      <c r="M5100" s="171"/>
      <c r="N5100" s="172"/>
      <c r="O5100" s="172"/>
      <c r="P5100" s="172"/>
      <c r="Q5100" s="172"/>
      <c r="R5100" s="172"/>
      <c r="S5100" s="172"/>
      <c r="T5100" s="173"/>
      <c r="AT5100" s="168" t="s">
        <v>264</v>
      </c>
      <c r="AU5100" s="168" t="s">
        <v>82</v>
      </c>
      <c r="AV5100" s="13" t="s">
        <v>80</v>
      </c>
      <c r="AW5100" s="13" t="s">
        <v>34</v>
      </c>
      <c r="AX5100" s="13" t="s">
        <v>73</v>
      </c>
      <c r="AY5100" s="168" t="s">
        <v>252</v>
      </c>
    </row>
    <row r="5101" spans="1:65" s="14" customFormat="1" ht="11.25">
      <c r="B5101" s="174"/>
      <c r="D5101" s="160" t="s">
        <v>264</v>
      </c>
      <c r="E5101" s="175" t="s">
        <v>3</v>
      </c>
      <c r="F5101" s="176" t="s">
        <v>80</v>
      </c>
      <c r="H5101" s="177">
        <v>1</v>
      </c>
      <c r="I5101" s="178"/>
      <c r="L5101" s="174"/>
      <c r="M5101" s="179"/>
      <c r="N5101" s="180"/>
      <c r="O5101" s="180"/>
      <c r="P5101" s="180"/>
      <c r="Q5101" s="180"/>
      <c r="R5101" s="180"/>
      <c r="S5101" s="180"/>
      <c r="T5101" s="181"/>
      <c r="AT5101" s="175" t="s">
        <v>264</v>
      </c>
      <c r="AU5101" s="175" t="s">
        <v>82</v>
      </c>
      <c r="AV5101" s="14" t="s">
        <v>82</v>
      </c>
      <c r="AW5101" s="14" t="s">
        <v>34</v>
      </c>
      <c r="AX5101" s="14" t="s">
        <v>73</v>
      </c>
      <c r="AY5101" s="175" t="s">
        <v>252</v>
      </c>
    </row>
    <row r="5102" spans="1:65" s="16" customFormat="1" ht="11.25">
      <c r="B5102" s="190"/>
      <c r="D5102" s="160" t="s">
        <v>264</v>
      </c>
      <c r="E5102" s="191" t="s">
        <v>3</v>
      </c>
      <c r="F5102" s="192" t="s">
        <v>354</v>
      </c>
      <c r="H5102" s="193">
        <v>70</v>
      </c>
      <c r="I5102" s="194"/>
      <c r="L5102" s="190"/>
      <c r="M5102" s="195"/>
      <c r="N5102" s="196"/>
      <c r="O5102" s="196"/>
      <c r="P5102" s="196"/>
      <c r="Q5102" s="196"/>
      <c r="R5102" s="196"/>
      <c r="S5102" s="196"/>
      <c r="T5102" s="197"/>
      <c r="AT5102" s="191" t="s">
        <v>264</v>
      </c>
      <c r="AU5102" s="191" t="s">
        <v>82</v>
      </c>
      <c r="AV5102" s="16" t="s">
        <v>95</v>
      </c>
      <c r="AW5102" s="16" t="s">
        <v>34</v>
      </c>
      <c r="AX5102" s="16" t="s">
        <v>73</v>
      </c>
      <c r="AY5102" s="191" t="s">
        <v>252</v>
      </c>
    </row>
    <row r="5103" spans="1:65" s="15" customFormat="1" ht="11.25">
      <c r="B5103" s="182"/>
      <c r="D5103" s="160" t="s">
        <v>264</v>
      </c>
      <c r="E5103" s="183" t="s">
        <v>3</v>
      </c>
      <c r="F5103" s="184" t="s">
        <v>269</v>
      </c>
      <c r="H5103" s="185">
        <v>114</v>
      </c>
      <c r="I5103" s="186"/>
      <c r="L5103" s="182"/>
      <c r="M5103" s="187"/>
      <c r="N5103" s="188"/>
      <c r="O5103" s="188"/>
      <c r="P5103" s="188"/>
      <c r="Q5103" s="188"/>
      <c r="R5103" s="188"/>
      <c r="S5103" s="188"/>
      <c r="T5103" s="189"/>
      <c r="AT5103" s="183" t="s">
        <v>264</v>
      </c>
      <c r="AU5103" s="183" t="s">
        <v>82</v>
      </c>
      <c r="AV5103" s="15" t="s">
        <v>258</v>
      </c>
      <c r="AW5103" s="15" t="s">
        <v>34</v>
      </c>
      <c r="AX5103" s="15" t="s">
        <v>80</v>
      </c>
      <c r="AY5103" s="183" t="s">
        <v>252</v>
      </c>
    </row>
    <row r="5104" spans="1:65" s="2" customFormat="1" ht="16.5" customHeight="1">
      <c r="A5104" s="34"/>
      <c r="B5104" s="145"/>
      <c r="C5104" s="198" t="s">
        <v>2176</v>
      </c>
      <c r="D5104" s="198" t="s">
        <v>361</v>
      </c>
      <c r="E5104" s="199" t="s">
        <v>8626</v>
      </c>
      <c r="F5104" s="200" t="s">
        <v>8627</v>
      </c>
      <c r="G5104" s="201" t="s">
        <v>4360</v>
      </c>
      <c r="H5104" s="202">
        <v>44</v>
      </c>
      <c r="I5104" s="203"/>
      <c r="J5104" s="204">
        <f>ROUND(I5104*H5104,2)</f>
        <v>0</v>
      </c>
      <c r="K5104" s="205"/>
      <c r="L5104" s="206"/>
      <c r="M5104" s="207" t="s">
        <v>3</v>
      </c>
      <c r="N5104" s="208" t="s">
        <v>44</v>
      </c>
      <c r="O5104" s="55"/>
      <c r="P5104" s="156">
        <f>O5104*H5104</f>
        <v>0</v>
      </c>
      <c r="Q5104" s="156">
        <v>0</v>
      </c>
      <c r="R5104" s="156">
        <f>Q5104*H5104</f>
        <v>0</v>
      </c>
      <c r="S5104" s="156">
        <v>0</v>
      </c>
      <c r="T5104" s="157">
        <f>S5104*H5104</f>
        <v>0</v>
      </c>
      <c r="U5104" s="34"/>
      <c r="V5104" s="34"/>
      <c r="W5104" s="34"/>
      <c r="X5104" s="34"/>
      <c r="Y5104" s="34"/>
      <c r="Z5104" s="34"/>
      <c r="AA5104" s="34"/>
      <c r="AB5104" s="34"/>
      <c r="AC5104" s="34"/>
      <c r="AD5104" s="34"/>
      <c r="AE5104" s="34"/>
      <c r="AR5104" s="158" t="s">
        <v>572</v>
      </c>
      <c r="AT5104" s="158" t="s">
        <v>361</v>
      </c>
      <c r="AU5104" s="158" t="s">
        <v>82</v>
      </c>
      <c r="AY5104" s="19" t="s">
        <v>252</v>
      </c>
      <c r="BE5104" s="159">
        <f>IF(N5104="základní",J5104,0)</f>
        <v>0</v>
      </c>
      <c r="BF5104" s="159">
        <f>IF(N5104="snížená",J5104,0)</f>
        <v>0</v>
      </c>
      <c r="BG5104" s="159">
        <f>IF(N5104="zákl. přenesená",J5104,0)</f>
        <v>0</v>
      </c>
      <c r="BH5104" s="159">
        <f>IF(N5104="sníž. přenesená",J5104,0)</f>
        <v>0</v>
      </c>
      <c r="BI5104" s="159">
        <f>IF(N5104="nulová",J5104,0)</f>
        <v>0</v>
      </c>
      <c r="BJ5104" s="19" t="s">
        <v>80</v>
      </c>
      <c r="BK5104" s="159">
        <f>ROUND(I5104*H5104,2)</f>
        <v>0</v>
      </c>
      <c r="BL5104" s="19" t="s">
        <v>406</v>
      </c>
      <c r="BM5104" s="158" t="s">
        <v>8628</v>
      </c>
    </row>
    <row r="5105" spans="1:65" s="2" customFormat="1" ht="29.25">
      <c r="A5105" s="34"/>
      <c r="B5105" s="35"/>
      <c r="C5105" s="34"/>
      <c r="D5105" s="160" t="s">
        <v>260</v>
      </c>
      <c r="E5105" s="34"/>
      <c r="F5105" s="161" t="s">
        <v>8629</v>
      </c>
      <c r="G5105" s="34"/>
      <c r="H5105" s="34"/>
      <c r="I5105" s="162"/>
      <c r="J5105" s="34"/>
      <c r="K5105" s="34"/>
      <c r="L5105" s="35"/>
      <c r="M5105" s="163"/>
      <c r="N5105" s="164"/>
      <c r="O5105" s="55"/>
      <c r="P5105" s="55"/>
      <c r="Q5105" s="55"/>
      <c r="R5105" s="55"/>
      <c r="S5105" s="55"/>
      <c r="T5105" s="56"/>
      <c r="U5105" s="34"/>
      <c r="V5105" s="34"/>
      <c r="W5105" s="34"/>
      <c r="X5105" s="34"/>
      <c r="Y5105" s="34"/>
      <c r="Z5105" s="34"/>
      <c r="AA5105" s="34"/>
      <c r="AB5105" s="34"/>
      <c r="AC5105" s="34"/>
      <c r="AD5105" s="34"/>
      <c r="AE5105" s="34"/>
      <c r="AT5105" s="19" t="s">
        <v>260</v>
      </c>
      <c r="AU5105" s="19" t="s">
        <v>82</v>
      </c>
    </row>
    <row r="5106" spans="1:65" s="2" customFormat="1" ht="16.5" customHeight="1">
      <c r="A5106" s="34"/>
      <c r="B5106" s="145"/>
      <c r="C5106" s="198" t="s">
        <v>2184</v>
      </c>
      <c r="D5106" s="198" t="s">
        <v>361</v>
      </c>
      <c r="E5106" s="199" t="s">
        <v>8630</v>
      </c>
      <c r="F5106" s="200" t="s">
        <v>8631</v>
      </c>
      <c r="G5106" s="201" t="s">
        <v>4360</v>
      </c>
      <c r="H5106" s="202">
        <v>70</v>
      </c>
      <c r="I5106" s="203"/>
      <c r="J5106" s="204">
        <f>ROUND(I5106*H5106,2)</f>
        <v>0</v>
      </c>
      <c r="K5106" s="205"/>
      <c r="L5106" s="206"/>
      <c r="M5106" s="207" t="s">
        <v>3</v>
      </c>
      <c r="N5106" s="208" t="s">
        <v>44</v>
      </c>
      <c r="O5106" s="55"/>
      <c r="P5106" s="156">
        <f>O5106*H5106</f>
        <v>0</v>
      </c>
      <c r="Q5106" s="156">
        <v>0</v>
      </c>
      <c r="R5106" s="156">
        <f>Q5106*H5106</f>
        <v>0</v>
      </c>
      <c r="S5106" s="156">
        <v>0</v>
      </c>
      <c r="T5106" s="157">
        <f>S5106*H5106</f>
        <v>0</v>
      </c>
      <c r="U5106" s="34"/>
      <c r="V5106" s="34"/>
      <c r="W5106" s="34"/>
      <c r="X5106" s="34"/>
      <c r="Y5106" s="34"/>
      <c r="Z5106" s="34"/>
      <c r="AA5106" s="34"/>
      <c r="AB5106" s="34"/>
      <c r="AC5106" s="34"/>
      <c r="AD5106" s="34"/>
      <c r="AE5106" s="34"/>
      <c r="AR5106" s="158" t="s">
        <v>572</v>
      </c>
      <c r="AT5106" s="158" t="s">
        <v>361</v>
      </c>
      <c r="AU5106" s="158" t="s">
        <v>82</v>
      </c>
      <c r="AY5106" s="19" t="s">
        <v>252</v>
      </c>
      <c r="BE5106" s="159">
        <f>IF(N5106="základní",J5106,0)</f>
        <v>0</v>
      </c>
      <c r="BF5106" s="159">
        <f>IF(N5106="snížená",J5106,0)</f>
        <v>0</v>
      </c>
      <c r="BG5106" s="159">
        <f>IF(N5106="zákl. přenesená",J5106,0)</f>
        <v>0</v>
      </c>
      <c r="BH5106" s="159">
        <f>IF(N5106="sníž. přenesená",J5106,0)</f>
        <v>0</v>
      </c>
      <c r="BI5106" s="159">
        <f>IF(N5106="nulová",J5106,0)</f>
        <v>0</v>
      </c>
      <c r="BJ5106" s="19" t="s">
        <v>80</v>
      </c>
      <c r="BK5106" s="159">
        <f>ROUND(I5106*H5106,2)</f>
        <v>0</v>
      </c>
      <c r="BL5106" s="19" t="s">
        <v>406</v>
      </c>
      <c r="BM5106" s="158" t="s">
        <v>8632</v>
      </c>
    </row>
    <row r="5107" spans="1:65" s="2" customFormat="1" ht="29.25">
      <c r="A5107" s="34"/>
      <c r="B5107" s="35"/>
      <c r="C5107" s="34"/>
      <c r="D5107" s="160" t="s">
        <v>260</v>
      </c>
      <c r="E5107" s="34"/>
      <c r="F5107" s="161" t="s">
        <v>8633</v>
      </c>
      <c r="G5107" s="34"/>
      <c r="H5107" s="34"/>
      <c r="I5107" s="162"/>
      <c r="J5107" s="34"/>
      <c r="K5107" s="34"/>
      <c r="L5107" s="35"/>
      <c r="M5107" s="163"/>
      <c r="N5107" s="164"/>
      <c r="O5107" s="55"/>
      <c r="P5107" s="55"/>
      <c r="Q5107" s="55"/>
      <c r="R5107" s="55"/>
      <c r="S5107" s="55"/>
      <c r="T5107" s="56"/>
      <c r="U5107" s="34"/>
      <c r="V5107" s="34"/>
      <c r="W5107" s="34"/>
      <c r="X5107" s="34"/>
      <c r="Y5107" s="34"/>
      <c r="Z5107" s="34"/>
      <c r="AA5107" s="34"/>
      <c r="AB5107" s="34"/>
      <c r="AC5107" s="34"/>
      <c r="AD5107" s="34"/>
      <c r="AE5107" s="34"/>
      <c r="AT5107" s="19" t="s">
        <v>260</v>
      </c>
      <c r="AU5107" s="19" t="s">
        <v>82</v>
      </c>
    </row>
    <row r="5108" spans="1:65" s="2" customFormat="1" ht="16.5" customHeight="1">
      <c r="A5108" s="34"/>
      <c r="B5108" s="145"/>
      <c r="C5108" s="146" t="s">
        <v>2194</v>
      </c>
      <c r="D5108" s="146" t="s">
        <v>254</v>
      </c>
      <c r="E5108" s="147" t="s">
        <v>8634</v>
      </c>
      <c r="F5108" s="148" t="s">
        <v>8635</v>
      </c>
      <c r="G5108" s="149" t="s">
        <v>8386</v>
      </c>
      <c r="H5108" s="150">
        <v>1</v>
      </c>
      <c r="I5108" s="151"/>
      <c r="J5108" s="152">
        <f>ROUND(I5108*H5108,2)</f>
        <v>0</v>
      </c>
      <c r="K5108" s="153"/>
      <c r="L5108" s="35"/>
      <c r="M5108" s="154" t="s">
        <v>3</v>
      </c>
      <c r="N5108" s="155" t="s">
        <v>44</v>
      </c>
      <c r="O5108" s="55"/>
      <c r="P5108" s="156">
        <f>O5108*H5108</f>
        <v>0</v>
      </c>
      <c r="Q5108" s="156">
        <v>0</v>
      </c>
      <c r="R5108" s="156">
        <f>Q5108*H5108</f>
        <v>0</v>
      </c>
      <c r="S5108" s="156">
        <v>0</v>
      </c>
      <c r="T5108" s="157">
        <f>S5108*H5108</f>
        <v>0</v>
      </c>
      <c r="U5108" s="34"/>
      <c r="V5108" s="34"/>
      <c r="W5108" s="34"/>
      <c r="X5108" s="34"/>
      <c r="Y5108" s="34"/>
      <c r="Z5108" s="34"/>
      <c r="AA5108" s="34"/>
      <c r="AB5108" s="34"/>
      <c r="AC5108" s="34"/>
      <c r="AD5108" s="34"/>
      <c r="AE5108" s="34"/>
      <c r="AR5108" s="158" t="s">
        <v>8636</v>
      </c>
      <c r="AT5108" s="158" t="s">
        <v>254</v>
      </c>
      <c r="AU5108" s="158" t="s">
        <v>82</v>
      </c>
      <c r="AY5108" s="19" t="s">
        <v>252</v>
      </c>
      <c r="BE5108" s="159">
        <f>IF(N5108="základní",J5108,0)</f>
        <v>0</v>
      </c>
      <c r="BF5108" s="159">
        <f>IF(N5108="snížená",J5108,0)</f>
        <v>0</v>
      </c>
      <c r="BG5108" s="159">
        <f>IF(N5108="zákl. přenesená",J5108,0)</f>
        <v>0</v>
      </c>
      <c r="BH5108" s="159">
        <f>IF(N5108="sníž. přenesená",J5108,0)</f>
        <v>0</v>
      </c>
      <c r="BI5108" s="159">
        <f>IF(N5108="nulová",J5108,0)</f>
        <v>0</v>
      </c>
      <c r="BJ5108" s="19" t="s">
        <v>80</v>
      </c>
      <c r="BK5108" s="159">
        <f>ROUND(I5108*H5108,2)</f>
        <v>0</v>
      </c>
      <c r="BL5108" s="19" t="s">
        <v>8636</v>
      </c>
      <c r="BM5108" s="158" t="s">
        <v>8637</v>
      </c>
    </row>
    <row r="5109" spans="1:65" s="2" customFormat="1" ht="11.25">
      <c r="A5109" s="34"/>
      <c r="B5109" s="35"/>
      <c r="C5109" s="34"/>
      <c r="D5109" s="160" t="s">
        <v>260</v>
      </c>
      <c r="E5109" s="34"/>
      <c r="F5109" s="161" t="s">
        <v>8635</v>
      </c>
      <c r="G5109" s="34"/>
      <c r="H5109" s="34"/>
      <c r="I5109" s="162"/>
      <c r="J5109" s="34"/>
      <c r="K5109" s="34"/>
      <c r="L5109" s="35"/>
      <c r="M5109" s="163"/>
      <c r="N5109" s="164"/>
      <c r="O5109" s="55"/>
      <c r="P5109" s="55"/>
      <c r="Q5109" s="55"/>
      <c r="R5109" s="55"/>
      <c r="S5109" s="55"/>
      <c r="T5109" s="56"/>
      <c r="U5109" s="34"/>
      <c r="V5109" s="34"/>
      <c r="W5109" s="34"/>
      <c r="X5109" s="34"/>
      <c r="Y5109" s="34"/>
      <c r="Z5109" s="34"/>
      <c r="AA5109" s="34"/>
      <c r="AB5109" s="34"/>
      <c r="AC5109" s="34"/>
      <c r="AD5109" s="34"/>
      <c r="AE5109" s="34"/>
      <c r="AT5109" s="19" t="s">
        <v>260</v>
      </c>
      <c r="AU5109" s="19" t="s">
        <v>82</v>
      </c>
    </row>
    <row r="5110" spans="1:65" s="2" customFormat="1" ht="11.25">
      <c r="A5110" s="34"/>
      <c r="B5110" s="35"/>
      <c r="C5110" s="34"/>
      <c r="D5110" s="165" t="s">
        <v>262</v>
      </c>
      <c r="E5110" s="34"/>
      <c r="F5110" s="166" t="s">
        <v>8638</v>
      </c>
      <c r="G5110" s="34"/>
      <c r="H5110" s="34"/>
      <c r="I5110" s="162"/>
      <c r="J5110" s="34"/>
      <c r="K5110" s="34"/>
      <c r="L5110" s="35"/>
      <c r="M5110" s="163"/>
      <c r="N5110" s="164"/>
      <c r="O5110" s="55"/>
      <c r="P5110" s="55"/>
      <c r="Q5110" s="55"/>
      <c r="R5110" s="55"/>
      <c r="S5110" s="55"/>
      <c r="T5110" s="56"/>
      <c r="U5110" s="34"/>
      <c r="V5110" s="34"/>
      <c r="W5110" s="34"/>
      <c r="X5110" s="34"/>
      <c r="Y5110" s="34"/>
      <c r="Z5110" s="34"/>
      <c r="AA5110" s="34"/>
      <c r="AB5110" s="34"/>
      <c r="AC5110" s="34"/>
      <c r="AD5110" s="34"/>
      <c r="AE5110" s="34"/>
      <c r="AT5110" s="19" t="s">
        <v>262</v>
      </c>
      <c r="AU5110" s="19" t="s">
        <v>82</v>
      </c>
    </row>
    <row r="5111" spans="1:65" s="2" customFormat="1" ht="29.25">
      <c r="A5111" s="34"/>
      <c r="B5111" s="35"/>
      <c r="C5111" s="34"/>
      <c r="D5111" s="160" t="s">
        <v>2284</v>
      </c>
      <c r="E5111" s="34"/>
      <c r="F5111" s="211" t="s">
        <v>8639</v>
      </c>
      <c r="G5111" s="34"/>
      <c r="H5111" s="34"/>
      <c r="I5111" s="162"/>
      <c r="J5111" s="34"/>
      <c r="K5111" s="34"/>
      <c r="L5111" s="35"/>
      <c r="M5111" s="163"/>
      <c r="N5111" s="164"/>
      <c r="O5111" s="55"/>
      <c r="P5111" s="55"/>
      <c r="Q5111" s="55"/>
      <c r="R5111" s="55"/>
      <c r="S5111" s="55"/>
      <c r="T5111" s="56"/>
      <c r="U5111" s="34"/>
      <c r="V5111" s="34"/>
      <c r="W5111" s="34"/>
      <c r="X5111" s="34"/>
      <c r="Y5111" s="34"/>
      <c r="Z5111" s="34"/>
      <c r="AA5111" s="34"/>
      <c r="AB5111" s="34"/>
      <c r="AC5111" s="34"/>
      <c r="AD5111" s="34"/>
      <c r="AE5111" s="34"/>
      <c r="AT5111" s="19" t="s">
        <v>2284</v>
      </c>
      <c r="AU5111" s="19" t="s">
        <v>82</v>
      </c>
    </row>
    <row r="5112" spans="1:65" s="2" customFormat="1" ht="16.5" customHeight="1">
      <c r="A5112" s="34"/>
      <c r="B5112" s="145"/>
      <c r="C5112" s="146" t="s">
        <v>2202</v>
      </c>
      <c r="D5112" s="146" t="s">
        <v>254</v>
      </c>
      <c r="E5112" s="147" t="s">
        <v>8640</v>
      </c>
      <c r="F5112" s="148" t="s">
        <v>8641</v>
      </c>
      <c r="G5112" s="149" t="s">
        <v>8386</v>
      </c>
      <c r="H5112" s="150">
        <v>1</v>
      </c>
      <c r="I5112" s="151"/>
      <c r="J5112" s="152">
        <f>ROUND(I5112*H5112,2)</f>
        <v>0</v>
      </c>
      <c r="K5112" s="153"/>
      <c r="L5112" s="35"/>
      <c r="M5112" s="154" t="s">
        <v>3</v>
      </c>
      <c r="N5112" s="155" t="s">
        <v>44</v>
      </c>
      <c r="O5112" s="55"/>
      <c r="P5112" s="156">
        <f>O5112*H5112</f>
        <v>0</v>
      </c>
      <c r="Q5112" s="156">
        <v>0</v>
      </c>
      <c r="R5112" s="156">
        <f>Q5112*H5112</f>
        <v>0</v>
      </c>
      <c r="S5112" s="156">
        <v>0</v>
      </c>
      <c r="T5112" s="157">
        <f>S5112*H5112</f>
        <v>0</v>
      </c>
      <c r="U5112" s="34"/>
      <c r="V5112" s="34"/>
      <c r="W5112" s="34"/>
      <c r="X5112" s="34"/>
      <c r="Y5112" s="34"/>
      <c r="Z5112" s="34"/>
      <c r="AA5112" s="34"/>
      <c r="AB5112" s="34"/>
      <c r="AC5112" s="34"/>
      <c r="AD5112" s="34"/>
      <c r="AE5112" s="34"/>
      <c r="AR5112" s="158" t="s">
        <v>8636</v>
      </c>
      <c r="AT5112" s="158" t="s">
        <v>254</v>
      </c>
      <c r="AU5112" s="158" t="s">
        <v>82</v>
      </c>
      <c r="AY5112" s="19" t="s">
        <v>252</v>
      </c>
      <c r="BE5112" s="159">
        <f>IF(N5112="základní",J5112,0)</f>
        <v>0</v>
      </c>
      <c r="BF5112" s="159">
        <f>IF(N5112="snížená",J5112,0)</f>
        <v>0</v>
      </c>
      <c r="BG5112" s="159">
        <f>IF(N5112="zákl. přenesená",J5112,0)</f>
        <v>0</v>
      </c>
      <c r="BH5112" s="159">
        <f>IF(N5112="sníž. přenesená",J5112,0)</f>
        <v>0</v>
      </c>
      <c r="BI5112" s="159">
        <f>IF(N5112="nulová",J5112,0)</f>
        <v>0</v>
      </c>
      <c r="BJ5112" s="19" t="s">
        <v>80</v>
      </c>
      <c r="BK5112" s="159">
        <f>ROUND(I5112*H5112,2)</f>
        <v>0</v>
      </c>
      <c r="BL5112" s="19" t="s">
        <v>8636</v>
      </c>
      <c r="BM5112" s="158" t="s">
        <v>8642</v>
      </c>
    </row>
    <row r="5113" spans="1:65" s="2" customFormat="1" ht="11.25">
      <c r="A5113" s="34"/>
      <c r="B5113" s="35"/>
      <c r="C5113" s="34"/>
      <c r="D5113" s="160" t="s">
        <v>260</v>
      </c>
      <c r="E5113" s="34"/>
      <c r="F5113" s="161" t="s">
        <v>8641</v>
      </c>
      <c r="G5113" s="34"/>
      <c r="H5113" s="34"/>
      <c r="I5113" s="162"/>
      <c r="J5113" s="34"/>
      <c r="K5113" s="34"/>
      <c r="L5113" s="35"/>
      <c r="M5113" s="163"/>
      <c r="N5113" s="164"/>
      <c r="O5113" s="55"/>
      <c r="P5113" s="55"/>
      <c r="Q5113" s="55"/>
      <c r="R5113" s="55"/>
      <c r="S5113" s="55"/>
      <c r="T5113" s="56"/>
      <c r="U5113" s="34"/>
      <c r="V5113" s="34"/>
      <c r="W5113" s="34"/>
      <c r="X5113" s="34"/>
      <c r="Y5113" s="34"/>
      <c r="Z5113" s="34"/>
      <c r="AA5113" s="34"/>
      <c r="AB5113" s="34"/>
      <c r="AC5113" s="34"/>
      <c r="AD5113" s="34"/>
      <c r="AE5113" s="34"/>
      <c r="AT5113" s="19" t="s">
        <v>260</v>
      </c>
      <c r="AU5113" s="19" t="s">
        <v>82</v>
      </c>
    </row>
    <row r="5114" spans="1:65" s="2" customFormat="1" ht="11.25">
      <c r="A5114" s="34"/>
      <c r="B5114" s="35"/>
      <c r="C5114" s="34"/>
      <c r="D5114" s="165" t="s">
        <v>262</v>
      </c>
      <c r="E5114" s="34"/>
      <c r="F5114" s="166" t="s">
        <v>8643</v>
      </c>
      <c r="G5114" s="34"/>
      <c r="H5114" s="34"/>
      <c r="I5114" s="162"/>
      <c r="J5114" s="34"/>
      <c r="K5114" s="34"/>
      <c r="L5114" s="35"/>
      <c r="M5114" s="163"/>
      <c r="N5114" s="164"/>
      <c r="O5114" s="55"/>
      <c r="P5114" s="55"/>
      <c r="Q5114" s="55"/>
      <c r="R5114" s="55"/>
      <c r="S5114" s="55"/>
      <c r="T5114" s="56"/>
      <c r="U5114" s="34"/>
      <c r="V5114" s="34"/>
      <c r="W5114" s="34"/>
      <c r="X5114" s="34"/>
      <c r="Y5114" s="34"/>
      <c r="Z5114" s="34"/>
      <c r="AA5114" s="34"/>
      <c r="AB5114" s="34"/>
      <c r="AC5114" s="34"/>
      <c r="AD5114" s="34"/>
      <c r="AE5114" s="34"/>
      <c r="AT5114" s="19" t="s">
        <v>262</v>
      </c>
      <c r="AU5114" s="19" t="s">
        <v>82</v>
      </c>
    </row>
    <row r="5115" spans="1:65" s="2" customFormat="1" ht="19.5">
      <c r="A5115" s="34"/>
      <c r="B5115" s="35"/>
      <c r="C5115" s="34"/>
      <c r="D5115" s="160" t="s">
        <v>2284</v>
      </c>
      <c r="E5115" s="34"/>
      <c r="F5115" s="211" t="s">
        <v>8644</v>
      </c>
      <c r="G5115" s="34"/>
      <c r="H5115" s="34"/>
      <c r="I5115" s="162"/>
      <c r="J5115" s="34"/>
      <c r="K5115" s="34"/>
      <c r="L5115" s="35"/>
      <c r="M5115" s="163"/>
      <c r="N5115" s="164"/>
      <c r="O5115" s="55"/>
      <c r="P5115" s="55"/>
      <c r="Q5115" s="55"/>
      <c r="R5115" s="55"/>
      <c r="S5115" s="55"/>
      <c r="T5115" s="56"/>
      <c r="U5115" s="34"/>
      <c r="V5115" s="34"/>
      <c r="W5115" s="34"/>
      <c r="X5115" s="34"/>
      <c r="Y5115" s="34"/>
      <c r="Z5115" s="34"/>
      <c r="AA5115" s="34"/>
      <c r="AB5115" s="34"/>
      <c r="AC5115" s="34"/>
      <c r="AD5115" s="34"/>
      <c r="AE5115" s="34"/>
      <c r="AT5115" s="19" t="s">
        <v>2284</v>
      </c>
      <c r="AU5115" s="19" t="s">
        <v>82</v>
      </c>
    </row>
    <row r="5116" spans="1:65" s="2" customFormat="1" ht="16.5" customHeight="1">
      <c r="A5116" s="34"/>
      <c r="B5116" s="145"/>
      <c r="C5116" s="146" t="s">
        <v>2210</v>
      </c>
      <c r="D5116" s="146" t="s">
        <v>254</v>
      </c>
      <c r="E5116" s="147" t="s">
        <v>8645</v>
      </c>
      <c r="F5116" s="148" t="s">
        <v>8646</v>
      </c>
      <c r="G5116" s="149" t="s">
        <v>8647</v>
      </c>
      <c r="H5116" s="150">
        <v>1</v>
      </c>
      <c r="I5116" s="151"/>
      <c r="J5116" s="152">
        <f>ROUND(I5116*H5116,2)</f>
        <v>0</v>
      </c>
      <c r="K5116" s="153"/>
      <c r="L5116" s="35"/>
      <c r="M5116" s="154" t="s">
        <v>3</v>
      </c>
      <c r="N5116" s="155" t="s">
        <v>44</v>
      </c>
      <c r="O5116" s="55"/>
      <c r="P5116" s="156">
        <f>O5116*H5116</f>
        <v>0</v>
      </c>
      <c r="Q5116" s="156">
        <v>0</v>
      </c>
      <c r="R5116" s="156">
        <f>Q5116*H5116</f>
        <v>0</v>
      </c>
      <c r="S5116" s="156">
        <v>0</v>
      </c>
      <c r="T5116" s="157">
        <f>S5116*H5116</f>
        <v>0</v>
      </c>
      <c r="U5116" s="34"/>
      <c r="V5116" s="34"/>
      <c r="W5116" s="34"/>
      <c r="X5116" s="34"/>
      <c r="Y5116" s="34"/>
      <c r="Z5116" s="34"/>
      <c r="AA5116" s="34"/>
      <c r="AB5116" s="34"/>
      <c r="AC5116" s="34"/>
      <c r="AD5116" s="34"/>
      <c r="AE5116" s="34"/>
      <c r="AR5116" s="158" t="s">
        <v>8636</v>
      </c>
      <c r="AT5116" s="158" t="s">
        <v>254</v>
      </c>
      <c r="AU5116" s="158" t="s">
        <v>82</v>
      </c>
      <c r="AY5116" s="19" t="s">
        <v>252</v>
      </c>
      <c r="BE5116" s="159">
        <f>IF(N5116="základní",J5116,0)</f>
        <v>0</v>
      </c>
      <c r="BF5116" s="159">
        <f>IF(N5116="snížená",J5116,0)</f>
        <v>0</v>
      </c>
      <c r="BG5116" s="159">
        <f>IF(N5116="zákl. přenesená",J5116,0)</f>
        <v>0</v>
      </c>
      <c r="BH5116" s="159">
        <f>IF(N5116="sníž. přenesená",J5116,0)</f>
        <v>0</v>
      </c>
      <c r="BI5116" s="159">
        <f>IF(N5116="nulová",J5116,0)</f>
        <v>0</v>
      </c>
      <c r="BJ5116" s="19" t="s">
        <v>80</v>
      </c>
      <c r="BK5116" s="159">
        <f>ROUND(I5116*H5116,2)</f>
        <v>0</v>
      </c>
      <c r="BL5116" s="19" t="s">
        <v>8636</v>
      </c>
      <c r="BM5116" s="158" t="s">
        <v>8648</v>
      </c>
    </row>
    <row r="5117" spans="1:65" s="2" customFormat="1" ht="11.25">
      <c r="A5117" s="34"/>
      <c r="B5117" s="35"/>
      <c r="C5117" s="34"/>
      <c r="D5117" s="160" t="s">
        <v>260</v>
      </c>
      <c r="E5117" s="34"/>
      <c r="F5117" s="161" t="s">
        <v>8646</v>
      </c>
      <c r="G5117" s="34"/>
      <c r="H5117" s="34"/>
      <c r="I5117" s="162"/>
      <c r="J5117" s="34"/>
      <c r="K5117" s="34"/>
      <c r="L5117" s="35"/>
      <c r="M5117" s="163"/>
      <c r="N5117" s="164"/>
      <c r="O5117" s="55"/>
      <c r="P5117" s="55"/>
      <c r="Q5117" s="55"/>
      <c r="R5117" s="55"/>
      <c r="S5117" s="55"/>
      <c r="T5117" s="56"/>
      <c r="U5117" s="34"/>
      <c r="V5117" s="34"/>
      <c r="W5117" s="34"/>
      <c r="X5117" s="34"/>
      <c r="Y5117" s="34"/>
      <c r="Z5117" s="34"/>
      <c r="AA5117" s="34"/>
      <c r="AB5117" s="34"/>
      <c r="AC5117" s="34"/>
      <c r="AD5117" s="34"/>
      <c r="AE5117" s="34"/>
      <c r="AT5117" s="19" t="s">
        <v>260</v>
      </c>
      <c r="AU5117" s="19" t="s">
        <v>82</v>
      </c>
    </row>
    <row r="5118" spans="1:65" s="2" customFormat="1" ht="11.25">
      <c r="A5118" s="34"/>
      <c r="B5118" s="35"/>
      <c r="C5118" s="34"/>
      <c r="D5118" s="165" t="s">
        <v>262</v>
      </c>
      <c r="E5118" s="34"/>
      <c r="F5118" s="166" t="s">
        <v>8649</v>
      </c>
      <c r="G5118" s="34"/>
      <c r="H5118" s="34"/>
      <c r="I5118" s="162"/>
      <c r="J5118" s="34"/>
      <c r="K5118" s="34"/>
      <c r="L5118" s="35"/>
      <c r="M5118" s="163"/>
      <c r="N5118" s="164"/>
      <c r="O5118" s="55"/>
      <c r="P5118" s="55"/>
      <c r="Q5118" s="55"/>
      <c r="R5118" s="55"/>
      <c r="S5118" s="55"/>
      <c r="T5118" s="56"/>
      <c r="U5118" s="34"/>
      <c r="V5118" s="34"/>
      <c r="W5118" s="34"/>
      <c r="X5118" s="34"/>
      <c r="Y5118" s="34"/>
      <c r="Z5118" s="34"/>
      <c r="AA5118" s="34"/>
      <c r="AB5118" s="34"/>
      <c r="AC5118" s="34"/>
      <c r="AD5118" s="34"/>
      <c r="AE5118" s="34"/>
      <c r="AT5118" s="19" t="s">
        <v>262</v>
      </c>
      <c r="AU5118" s="19" t="s">
        <v>82</v>
      </c>
    </row>
    <row r="5119" spans="1:65" s="2" customFormat="1" ht="29.25">
      <c r="A5119" s="34"/>
      <c r="B5119" s="35"/>
      <c r="C5119" s="34"/>
      <c r="D5119" s="160" t="s">
        <v>2284</v>
      </c>
      <c r="E5119" s="34"/>
      <c r="F5119" s="211" t="s">
        <v>8650</v>
      </c>
      <c r="G5119" s="34"/>
      <c r="H5119" s="34"/>
      <c r="I5119" s="162"/>
      <c r="J5119" s="34"/>
      <c r="K5119" s="34"/>
      <c r="L5119" s="35"/>
      <c r="M5119" s="163"/>
      <c r="N5119" s="164"/>
      <c r="O5119" s="55"/>
      <c r="P5119" s="55"/>
      <c r="Q5119" s="55"/>
      <c r="R5119" s="55"/>
      <c r="S5119" s="55"/>
      <c r="T5119" s="56"/>
      <c r="U5119" s="34"/>
      <c r="V5119" s="34"/>
      <c r="W5119" s="34"/>
      <c r="X5119" s="34"/>
      <c r="Y5119" s="34"/>
      <c r="Z5119" s="34"/>
      <c r="AA5119" s="34"/>
      <c r="AB5119" s="34"/>
      <c r="AC5119" s="34"/>
      <c r="AD5119" s="34"/>
      <c r="AE5119" s="34"/>
      <c r="AT5119" s="19" t="s">
        <v>2284</v>
      </c>
      <c r="AU5119" s="19" t="s">
        <v>82</v>
      </c>
    </row>
    <row r="5120" spans="1:65" s="2" customFormat="1" ht="16.5" customHeight="1">
      <c r="A5120" s="34"/>
      <c r="B5120" s="145"/>
      <c r="C5120" s="146" t="s">
        <v>2217</v>
      </c>
      <c r="D5120" s="146" t="s">
        <v>254</v>
      </c>
      <c r="E5120" s="147" t="s">
        <v>8651</v>
      </c>
      <c r="F5120" s="148" t="s">
        <v>8652</v>
      </c>
      <c r="G5120" s="149" t="s">
        <v>8647</v>
      </c>
      <c r="H5120" s="150">
        <v>1</v>
      </c>
      <c r="I5120" s="151"/>
      <c r="J5120" s="152">
        <f>ROUND(I5120*H5120,2)</f>
        <v>0</v>
      </c>
      <c r="K5120" s="153"/>
      <c r="L5120" s="35"/>
      <c r="M5120" s="154" t="s">
        <v>3</v>
      </c>
      <c r="N5120" s="155" t="s">
        <v>44</v>
      </c>
      <c r="O5120" s="55"/>
      <c r="P5120" s="156">
        <f>O5120*H5120</f>
        <v>0</v>
      </c>
      <c r="Q5120" s="156">
        <v>0</v>
      </c>
      <c r="R5120" s="156">
        <f>Q5120*H5120</f>
        <v>0</v>
      </c>
      <c r="S5120" s="156">
        <v>0</v>
      </c>
      <c r="T5120" s="157">
        <f>S5120*H5120</f>
        <v>0</v>
      </c>
      <c r="U5120" s="34"/>
      <c r="V5120" s="34"/>
      <c r="W5120" s="34"/>
      <c r="X5120" s="34"/>
      <c r="Y5120" s="34"/>
      <c r="Z5120" s="34"/>
      <c r="AA5120" s="34"/>
      <c r="AB5120" s="34"/>
      <c r="AC5120" s="34"/>
      <c r="AD5120" s="34"/>
      <c r="AE5120" s="34"/>
      <c r="AR5120" s="158" t="s">
        <v>8636</v>
      </c>
      <c r="AT5120" s="158" t="s">
        <v>254</v>
      </c>
      <c r="AU5120" s="158" t="s">
        <v>82</v>
      </c>
      <c r="AY5120" s="19" t="s">
        <v>252</v>
      </c>
      <c r="BE5120" s="159">
        <f>IF(N5120="základní",J5120,0)</f>
        <v>0</v>
      </c>
      <c r="BF5120" s="159">
        <f>IF(N5120="snížená",J5120,0)</f>
        <v>0</v>
      </c>
      <c r="BG5120" s="159">
        <f>IF(N5120="zákl. přenesená",J5120,0)</f>
        <v>0</v>
      </c>
      <c r="BH5120" s="159">
        <f>IF(N5120="sníž. přenesená",J5120,0)</f>
        <v>0</v>
      </c>
      <c r="BI5120" s="159">
        <f>IF(N5120="nulová",J5120,0)</f>
        <v>0</v>
      </c>
      <c r="BJ5120" s="19" t="s">
        <v>80</v>
      </c>
      <c r="BK5120" s="159">
        <f>ROUND(I5120*H5120,2)</f>
        <v>0</v>
      </c>
      <c r="BL5120" s="19" t="s">
        <v>8636</v>
      </c>
      <c r="BM5120" s="158" t="s">
        <v>8653</v>
      </c>
    </row>
    <row r="5121" spans="1:65" s="2" customFormat="1" ht="11.25">
      <c r="A5121" s="34"/>
      <c r="B5121" s="35"/>
      <c r="C5121" s="34"/>
      <c r="D5121" s="160" t="s">
        <v>260</v>
      </c>
      <c r="E5121" s="34"/>
      <c r="F5121" s="161" t="s">
        <v>8652</v>
      </c>
      <c r="G5121" s="34"/>
      <c r="H5121" s="34"/>
      <c r="I5121" s="162"/>
      <c r="J5121" s="34"/>
      <c r="K5121" s="34"/>
      <c r="L5121" s="35"/>
      <c r="M5121" s="163"/>
      <c r="N5121" s="164"/>
      <c r="O5121" s="55"/>
      <c r="P5121" s="55"/>
      <c r="Q5121" s="55"/>
      <c r="R5121" s="55"/>
      <c r="S5121" s="55"/>
      <c r="T5121" s="56"/>
      <c r="U5121" s="34"/>
      <c r="V5121" s="34"/>
      <c r="W5121" s="34"/>
      <c r="X5121" s="34"/>
      <c r="Y5121" s="34"/>
      <c r="Z5121" s="34"/>
      <c r="AA5121" s="34"/>
      <c r="AB5121" s="34"/>
      <c r="AC5121" s="34"/>
      <c r="AD5121" s="34"/>
      <c r="AE5121" s="34"/>
      <c r="AT5121" s="19" t="s">
        <v>260</v>
      </c>
      <c r="AU5121" s="19" t="s">
        <v>82</v>
      </c>
    </row>
    <row r="5122" spans="1:65" s="2" customFormat="1" ht="11.25">
      <c r="A5122" s="34"/>
      <c r="B5122" s="35"/>
      <c r="C5122" s="34"/>
      <c r="D5122" s="165" t="s">
        <v>262</v>
      </c>
      <c r="E5122" s="34"/>
      <c r="F5122" s="166" t="s">
        <v>8654</v>
      </c>
      <c r="G5122" s="34"/>
      <c r="H5122" s="34"/>
      <c r="I5122" s="162"/>
      <c r="J5122" s="34"/>
      <c r="K5122" s="34"/>
      <c r="L5122" s="35"/>
      <c r="M5122" s="163"/>
      <c r="N5122" s="164"/>
      <c r="O5122" s="55"/>
      <c r="P5122" s="55"/>
      <c r="Q5122" s="55"/>
      <c r="R5122" s="55"/>
      <c r="S5122" s="55"/>
      <c r="T5122" s="56"/>
      <c r="U5122" s="34"/>
      <c r="V5122" s="34"/>
      <c r="W5122" s="34"/>
      <c r="X5122" s="34"/>
      <c r="Y5122" s="34"/>
      <c r="Z5122" s="34"/>
      <c r="AA5122" s="34"/>
      <c r="AB5122" s="34"/>
      <c r="AC5122" s="34"/>
      <c r="AD5122" s="34"/>
      <c r="AE5122" s="34"/>
      <c r="AT5122" s="19" t="s">
        <v>262</v>
      </c>
      <c r="AU5122" s="19" t="s">
        <v>82</v>
      </c>
    </row>
    <row r="5123" spans="1:65" s="2" customFormat="1" ht="19.5">
      <c r="A5123" s="34"/>
      <c r="B5123" s="35"/>
      <c r="C5123" s="34"/>
      <c r="D5123" s="160" t="s">
        <v>2284</v>
      </c>
      <c r="E5123" s="34"/>
      <c r="F5123" s="211" t="s">
        <v>8655</v>
      </c>
      <c r="G5123" s="34"/>
      <c r="H5123" s="34"/>
      <c r="I5123" s="162"/>
      <c r="J5123" s="34"/>
      <c r="K5123" s="34"/>
      <c r="L5123" s="35"/>
      <c r="M5123" s="163"/>
      <c r="N5123" s="164"/>
      <c r="O5123" s="55"/>
      <c r="P5123" s="55"/>
      <c r="Q5123" s="55"/>
      <c r="R5123" s="55"/>
      <c r="S5123" s="55"/>
      <c r="T5123" s="56"/>
      <c r="U5123" s="34"/>
      <c r="V5123" s="34"/>
      <c r="W5123" s="34"/>
      <c r="X5123" s="34"/>
      <c r="Y5123" s="34"/>
      <c r="Z5123" s="34"/>
      <c r="AA5123" s="34"/>
      <c r="AB5123" s="34"/>
      <c r="AC5123" s="34"/>
      <c r="AD5123" s="34"/>
      <c r="AE5123" s="34"/>
      <c r="AT5123" s="19" t="s">
        <v>2284</v>
      </c>
      <c r="AU5123" s="19" t="s">
        <v>82</v>
      </c>
    </row>
    <row r="5124" spans="1:65" s="2" customFormat="1" ht="16.5" customHeight="1">
      <c r="A5124" s="34"/>
      <c r="B5124" s="145"/>
      <c r="C5124" s="146" t="s">
        <v>2224</v>
      </c>
      <c r="D5124" s="146" t="s">
        <v>254</v>
      </c>
      <c r="E5124" s="147" t="s">
        <v>8656</v>
      </c>
      <c r="F5124" s="148" t="s">
        <v>8657</v>
      </c>
      <c r="G5124" s="149" t="s">
        <v>8647</v>
      </c>
      <c r="H5124" s="150">
        <v>1</v>
      </c>
      <c r="I5124" s="151"/>
      <c r="J5124" s="152">
        <f>ROUND(I5124*H5124,2)</f>
        <v>0</v>
      </c>
      <c r="K5124" s="153"/>
      <c r="L5124" s="35"/>
      <c r="M5124" s="154" t="s">
        <v>3</v>
      </c>
      <c r="N5124" s="155" t="s">
        <v>44</v>
      </c>
      <c r="O5124" s="55"/>
      <c r="P5124" s="156">
        <f>O5124*H5124</f>
        <v>0</v>
      </c>
      <c r="Q5124" s="156">
        <v>0</v>
      </c>
      <c r="R5124" s="156">
        <f>Q5124*H5124</f>
        <v>0</v>
      </c>
      <c r="S5124" s="156">
        <v>0</v>
      </c>
      <c r="T5124" s="157">
        <f>S5124*H5124</f>
        <v>0</v>
      </c>
      <c r="U5124" s="34"/>
      <c r="V5124" s="34"/>
      <c r="W5124" s="34"/>
      <c r="X5124" s="34"/>
      <c r="Y5124" s="34"/>
      <c r="Z5124" s="34"/>
      <c r="AA5124" s="34"/>
      <c r="AB5124" s="34"/>
      <c r="AC5124" s="34"/>
      <c r="AD5124" s="34"/>
      <c r="AE5124" s="34"/>
      <c r="AR5124" s="158" t="s">
        <v>8636</v>
      </c>
      <c r="AT5124" s="158" t="s">
        <v>254</v>
      </c>
      <c r="AU5124" s="158" t="s">
        <v>82</v>
      </c>
      <c r="AY5124" s="19" t="s">
        <v>252</v>
      </c>
      <c r="BE5124" s="159">
        <f>IF(N5124="základní",J5124,0)</f>
        <v>0</v>
      </c>
      <c r="BF5124" s="159">
        <f>IF(N5124="snížená",J5124,0)</f>
        <v>0</v>
      </c>
      <c r="BG5124" s="159">
        <f>IF(N5124="zákl. přenesená",J5124,0)</f>
        <v>0</v>
      </c>
      <c r="BH5124" s="159">
        <f>IF(N5124="sníž. přenesená",J5124,0)</f>
        <v>0</v>
      </c>
      <c r="BI5124" s="159">
        <f>IF(N5124="nulová",J5124,0)</f>
        <v>0</v>
      </c>
      <c r="BJ5124" s="19" t="s">
        <v>80</v>
      </c>
      <c r="BK5124" s="159">
        <f>ROUND(I5124*H5124,2)</f>
        <v>0</v>
      </c>
      <c r="BL5124" s="19" t="s">
        <v>8636</v>
      </c>
      <c r="BM5124" s="158" t="s">
        <v>8658</v>
      </c>
    </row>
    <row r="5125" spans="1:65" s="2" customFormat="1" ht="11.25">
      <c r="A5125" s="34"/>
      <c r="B5125" s="35"/>
      <c r="C5125" s="34"/>
      <c r="D5125" s="160" t="s">
        <v>260</v>
      </c>
      <c r="E5125" s="34"/>
      <c r="F5125" s="161" t="s">
        <v>8657</v>
      </c>
      <c r="G5125" s="34"/>
      <c r="H5125" s="34"/>
      <c r="I5125" s="162"/>
      <c r="J5125" s="34"/>
      <c r="K5125" s="34"/>
      <c r="L5125" s="35"/>
      <c r="M5125" s="163"/>
      <c r="N5125" s="164"/>
      <c r="O5125" s="55"/>
      <c r="P5125" s="55"/>
      <c r="Q5125" s="55"/>
      <c r="R5125" s="55"/>
      <c r="S5125" s="55"/>
      <c r="T5125" s="56"/>
      <c r="U5125" s="34"/>
      <c r="V5125" s="34"/>
      <c r="W5125" s="34"/>
      <c r="X5125" s="34"/>
      <c r="Y5125" s="34"/>
      <c r="Z5125" s="34"/>
      <c r="AA5125" s="34"/>
      <c r="AB5125" s="34"/>
      <c r="AC5125" s="34"/>
      <c r="AD5125" s="34"/>
      <c r="AE5125" s="34"/>
      <c r="AT5125" s="19" t="s">
        <v>260</v>
      </c>
      <c r="AU5125" s="19" t="s">
        <v>82</v>
      </c>
    </row>
    <row r="5126" spans="1:65" s="2" customFormat="1" ht="11.25">
      <c r="A5126" s="34"/>
      <c r="B5126" s="35"/>
      <c r="C5126" s="34"/>
      <c r="D5126" s="165" t="s">
        <v>262</v>
      </c>
      <c r="E5126" s="34"/>
      <c r="F5126" s="166" t="s">
        <v>8659</v>
      </c>
      <c r="G5126" s="34"/>
      <c r="H5126" s="34"/>
      <c r="I5126" s="162"/>
      <c r="J5126" s="34"/>
      <c r="K5126" s="34"/>
      <c r="L5126" s="35"/>
      <c r="M5126" s="163"/>
      <c r="N5126" s="164"/>
      <c r="O5126" s="55"/>
      <c r="P5126" s="55"/>
      <c r="Q5126" s="55"/>
      <c r="R5126" s="55"/>
      <c r="S5126" s="55"/>
      <c r="T5126" s="56"/>
      <c r="U5126" s="34"/>
      <c r="V5126" s="34"/>
      <c r="W5126" s="34"/>
      <c r="X5126" s="34"/>
      <c r="Y5126" s="34"/>
      <c r="Z5126" s="34"/>
      <c r="AA5126" s="34"/>
      <c r="AB5126" s="34"/>
      <c r="AC5126" s="34"/>
      <c r="AD5126" s="34"/>
      <c r="AE5126" s="34"/>
      <c r="AT5126" s="19" t="s">
        <v>262</v>
      </c>
      <c r="AU5126" s="19" t="s">
        <v>82</v>
      </c>
    </row>
    <row r="5127" spans="1:65" s="2" customFormat="1" ht="16.5" customHeight="1">
      <c r="A5127" s="34"/>
      <c r="B5127" s="145"/>
      <c r="C5127" s="146" t="s">
        <v>2235</v>
      </c>
      <c r="D5127" s="146" t="s">
        <v>254</v>
      </c>
      <c r="E5127" s="147" t="s">
        <v>8660</v>
      </c>
      <c r="F5127" s="148" t="s">
        <v>8661</v>
      </c>
      <c r="G5127" s="149" t="s">
        <v>8647</v>
      </c>
      <c r="H5127" s="150">
        <v>1</v>
      </c>
      <c r="I5127" s="151"/>
      <c r="J5127" s="152">
        <f>ROUND(I5127*H5127,2)</f>
        <v>0</v>
      </c>
      <c r="K5127" s="153"/>
      <c r="L5127" s="35"/>
      <c r="M5127" s="154" t="s">
        <v>3</v>
      </c>
      <c r="N5127" s="155" t="s">
        <v>44</v>
      </c>
      <c r="O5127" s="55"/>
      <c r="P5127" s="156">
        <f>O5127*H5127</f>
        <v>0</v>
      </c>
      <c r="Q5127" s="156">
        <v>0</v>
      </c>
      <c r="R5127" s="156">
        <f>Q5127*H5127</f>
        <v>0</v>
      </c>
      <c r="S5127" s="156">
        <v>0</v>
      </c>
      <c r="T5127" s="157">
        <f>S5127*H5127</f>
        <v>0</v>
      </c>
      <c r="U5127" s="34"/>
      <c r="V5127" s="34"/>
      <c r="W5127" s="34"/>
      <c r="X5127" s="34"/>
      <c r="Y5127" s="34"/>
      <c r="Z5127" s="34"/>
      <c r="AA5127" s="34"/>
      <c r="AB5127" s="34"/>
      <c r="AC5127" s="34"/>
      <c r="AD5127" s="34"/>
      <c r="AE5127" s="34"/>
      <c r="AR5127" s="158" t="s">
        <v>8636</v>
      </c>
      <c r="AT5127" s="158" t="s">
        <v>254</v>
      </c>
      <c r="AU5127" s="158" t="s">
        <v>82</v>
      </c>
      <c r="AY5127" s="19" t="s">
        <v>252</v>
      </c>
      <c r="BE5127" s="159">
        <f>IF(N5127="základní",J5127,0)</f>
        <v>0</v>
      </c>
      <c r="BF5127" s="159">
        <f>IF(N5127="snížená",J5127,0)</f>
        <v>0</v>
      </c>
      <c r="BG5127" s="159">
        <f>IF(N5127="zákl. přenesená",J5127,0)</f>
        <v>0</v>
      </c>
      <c r="BH5127" s="159">
        <f>IF(N5127="sníž. přenesená",J5127,0)</f>
        <v>0</v>
      </c>
      <c r="BI5127" s="159">
        <f>IF(N5127="nulová",J5127,0)</f>
        <v>0</v>
      </c>
      <c r="BJ5127" s="19" t="s">
        <v>80</v>
      </c>
      <c r="BK5127" s="159">
        <f>ROUND(I5127*H5127,2)</f>
        <v>0</v>
      </c>
      <c r="BL5127" s="19" t="s">
        <v>8636</v>
      </c>
      <c r="BM5127" s="158" t="s">
        <v>8662</v>
      </c>
    </row>
    <row r="5128" spans="1:65" s="2" customFormat="1" ht="11.25">
      <c r="A5128" s="34"/>
      <c r="B5128" s="35"/>
      <c r="C5128" s="34"/>
      <c r="D5128" s="160" t="s">
        <v>260</v>
      </c>
      <c r="E5128" s="34"/>
      <c r="F5128" s="161" t="s">
        <v>8661</v>
      </c>
      <c r="G5128" s="34"/>
      <c r="H5128" s="34"/>
      <c r="I5128" s="162"/>
      <c r="J5128" s="34"/>
      <c r="K5128" s="34"/>
      <c r="L5128" s="35"/>
      <c r="M5128" s="163"/>
      <c r="N5128" s="164"/>
      <c r="O5128" s="55"/>
      <c r="P5128" s="55"/>
      <c r="Q5128" s="55"/>
      <c r="R5128" s="55"/>
      <c r="S5128" s="55"/>
      <c r="T5128" s="56"/>
      <c r="U5128" s="34"/>
      <c r="V5128" s="34"/>
      <c r="W5128" s="34"/>
      <c r="X5128" s="34"/>
      <c r="Y5128" s="34"/>
      <c r="Z5128" s="34"/>
      <c r="AA5128" s="34"/>
      <c r="AB5128" s="34"/>
      <c r="AC5128" s="34"/>
      <c r="AD5128" s="34"/>
      <c r="AE5128" s="34"/>
      <c r="AT5128" s="19" t="s">
        <v>260</v>
      </c>
      <c r="AU5128" s="19" t="s">
        <v>82</v>
      </c>
    </row>
    <row r="5129" spans="1:65" s="2" customFormat="1" ht="11.25">
      <c r="A5129" s="34"/>
      <c r="B5129" s="35"/>
      <c r="C5129" s="34"/>
      <c r="D5129" s="165" t="s">
        <v>262</v>
      </c>
      <c r="E5129" s="34"/>
      <c r="F5129" s="166" t="s">
        <v>8663</v>
      </c>
      <c r="G5129" s="34"/>
      <c r="H5129" s="34"/>
      <c r="I5129" s="162"/>
      <c r="J5129" s="34"/>
      <c r="K5129" s="34"/>
      <c r="L5129" s="35"/>
      <c r="M5129" s="163"/>
      <c r="N5129" s="164"/>
      <c r="O5129" s="55"/>
      <c r="P5129" s="55"/>
      <c r="Q5129" s="55"/>
      <c r="R5129" s="55"/>
      <c r="S5129" s="55"/>
      <c r="T5129" s="56"/>
      <c r="U5129" s="34"/>
      <c r="V5129" s="34"/>
      <c r="W5129" s="34"/>
      <c r="X5129" s="34"/>
      <c r="Y5129" s="34"/>
      <c r="Z5129" s="34"/>
      <c r="AA5129" s="34"/>
      <c r="AB5129" s="34"/>
      <c r="AC5129" s="34"/>
      <c r="AD5129" s="34"/>
      <c r="AE5129" s="34"/>
      <c r="AT5129" s="19" t="s">
        <v>262</v>
      </c>
      <c r="AU5129" s="19" t="s">
        <v>82</v>
      </c>
    </row>
    <row r="5130" spans="1:65" s="2" customFormat="1" ht="19.5">
      <c r="A5130" s="34"/>
      <c r="B5130" s="35"/>
      <c r="C5130" s="34"/>
      <c r="D5130" s="160" t="s">
        <v>2284</v>
      </c>
      <c r="E5130" s="34"/>
      <c r="F5130" s="211" t="s">
        <v>8664</v>
      </c>
      <c r="G5130" s="34"/>
      <c r="H5130" s="34"/>
      <c r="I5130" s="162"/>
      <c r="J5130" s="34"/>
      <c r="K5130" s="34"/>
      <c r="L5130" s="35"/>
      <c r="M5130" s="163"/>
      <c r="N5130" s="164"/>
      <c r="O5130" s="55"/>
      <c r="P5130" s="55"/>
      <c r="Q5130" s="55"/>
      <c r="R5130" s="55"/>
      <c r="S5130" s="55"/>
      <c r="T5130" s="56"/>
      <c r="U5130" s="34"/>
      <c r="V5130" s="34"/>
      <c r="W5130" s="34"/>
      <c r="X5130" s="34"/>
      <c r="Y5130" s="34"/>
      <c r="Z5130" s="34"/>
      <c r="AA5130" s="34"/>
      <c r="AB5130" s="34"/>
      <c r="AC5130" s="34"/>
      <c r="AD5130" s="34"/>
      <c r="AE5130" s="34"/>
      <c r="AT5130" s="19" t="s">
        <v>2284</v>
      </c>
      <c r="AU5130" s="19" t="s">
        <v>82</v>
      </c>
    </row>
    <row r="5131" spans="1:65" s="2" customFormat="1" ht="16.5" customHeight="1">
      <c r="A5131" s="34"/>
      <c r="B5131" s="145"/>
      <c r="C5131" s="146" t="s">
        <v>2242</v>
      </c>
      <c r="D5131" s="146" t="s">
        <v>254</v>
      </c>
      <c r="E5131" s="147" t="s">
        <v>8665</v>
      </c>
      <c r="F5131" s="148" t="s">
        <v>8666</v>
      </c>
      <c r="G5131" s="149" t="s">
        <v>743</v>
      </c>
      <c r="H5131" s="150">
        <v>53</v>
      </c>
      <c r="I5131" s="151"/>
      <c r="J5131" s="152">
        <f>ROUND(I5131*H5131,2)</f>
        <v>0</v>
      </c>
      <c r="K5131" s="153"/>
      <c r="L5131" s="35"/>
      <c r="M5131" s="154" t="s">
        <v>3</v>
      </c>
      <c r="N5131" s="155" t="s">
        <v>44</v>
      </c>
      <c r="O5131" s="55"/>
      <c r="P5131" s="156">
        <f>O5131*H5131</f>
        <v>0</v>
      </c>
      <c r="Q5131" s="156">
        <v>0</v>
      </c>
      <c r="R5131" s="156">
        <f>Q5131*H5131</f>
        <v>0</v>
      </c>
      <c r="S5131" s="156">
        <v>0</v>
      </c>
      <c r="T5131" s="157">
        <f>S5131*H5131</f>
        <v>0</v>
      </c>
      <c r="U5131" s="34"/>
      <c r="V5131" s="34"/>
      <c r="W5131" s="34"/>
      <c r="X5131" s="34"/>
      <c r="Y5131" s="34"/>
      <c r="Z5131" s="34"/>
      <c r="AA5131" s="34"/>
      <c r="AB5131" s="34"/>
      <c r="AC5131" s="34"/>
      <c r="AD5131" s="34"/>
      <c r="AE5131" s="34"/>
      <c r="AR5131" s="158" t="s">
        <v>406</v>
      </c>
      <c r="AT5131" s="158" t="s">
        <v>254</v>
      </c>
      <c r="AU5131" s="158" t="s">
        <v>82</v>
      </c>
      <c r="AY5131" s="19" t="s">
        <v>252</v>
      </c>
      <c r="BE5131" s="159">
        <f>IF(N5131="základní",J5131,0)</f>
        <v>0</v>
      </c>
      <c r="BF5131" s="159">
        <f>IF(N5131="snížená",J5131,0)</f>
        <v>0</v>
      </c>
      <c r="BG5131" s="159">
        <f>IF(N5131="zákl. přenesená",J5131,0)</f>
        <v>0</v>
      </c>
      <c r="BH5131" s="159">
        <f>IF(N5131="sníž. přenesená",J5131,0)</f>
        <v>0</v>
      </c>
      <c r="BI5131" s="159">
        <f>IF(N5131="nulová",J5131,0)</f>
        <v>0</v>
      </c>
      <c r="BJ5131" s="19" t="s">
        <v>80</v>
      </c>
      <c r="BK5131" s="159">
        <f>ROUND(I5131*H5131,2)</f>
        <v>0</v>
      </c>
      <c r="BL5131" s="19" t="s">
        <v>406</v>
      </c>
      <c r="BM5131" s="158" t="s">
        <v>8667</v>
      </c>
    </row>
    <row r="5132" spans="1:65" s="2" customFormat="1" ht="11.25">
      <c r="A5132" s="34"/>
      <c r="B5132" s="35"/>
      <c r="C5132" s="34"/>
      <c r="D5132" s="160" t="s">
        <v>260</v>
      </c>
      <c r="E5132" s="34"/>
      <c r="F5132" s="161" t="s">
        <v>8666</v>
      </c>
      <c r="G5132" s="34"/>
      <c r="H5132" s="34"/>
      <c r="I5132" s="162"/>
      <c r="J5132" s="34"/>
      <c r="K5132" s="34"/>
      <c r="L5132" s="35"/>
      <c r="M5132" s="163"/>
      <c r="N5132" s="164"/>
      <c r="O5132" s="55"/>
      <c r="P5132" s="55"/>
      <c r="Q5132" s="55"/>
      <c r="R5132" s="55"/>
      <c r="S5132" s="55"/>
      <c r="T5132" s="56"/>
      <c r="U5132" s="34"/>
      <c r="V5132" s="34"/>
      <c r="W5132" s="34"/>
      <c r="X5132" s="34"/>
      <c r="Y5132" s="34"/>
      <c r="Z5132" s="34"/>
      <c r="AA5132" s="34"/>
      <c r="AB5132" s="34"/>
      <c r="AC5132" s="34"/>
      <c r="AD5132" s="34"/>
      <c r="AE5132" s="34"/>
      <c r="AT5132" s="19" t="s">
        <v>260</v>
      </c>
      <c r="AU5132" s="19" t="s">
        <v>82</v>
      </c>
    </row>
    <row r="5133" spans="1:65" s="13" customFormat="1" ht="11.25">
      <c r="B5133" s="167"/>
      <c r="D5133" s="160" t="s">
        <v>264</v>
      </c>
      <c r="E5133" s="168" t="s">
        <v>3</v>
      </c>
      <c r="F5133" s="169" t="s">
        <v>8668</v>
      </c>
      <c r="H5133" s="168" t="s">
        <v>3</v>
      </c>
      <c r="I5133" s="170"/>
      <c r="L5133" s="167"/>
      <c r="M5133" s="171"/>
      <c r="N5133" s="172"/>
      <c r="O5133" s="172"/>
      <c r="P5133" s="172"/>
      <c r="Q5133" s="172"/>
      <c r="R5133" s="172"/>
      <c r="S5133" s="172"/>
      <c r="T5133" s="173"/>
      <c r="AT5133" s="168" t="s">
        <v>264</v>
      </c>
      <c r="AU5133" s="168" t="s">
        <v>82</v>
      </c>
      <c r="AV5133" s="13" t="s">
        <v>80</v>
      </c>
      <c r="AW5133" s="13" t="s">
        <v>34</v>
      </c>
      <c r="AX5133" s="13" t="s">
        <v>73</v>
      </c>
      <c r="AY5133" s="168" t="s">
        <v>252</v>
      </c>
    </row>
    <row r="5134" spans="1:65" s="13" customFormat="1" ht="11.25">
      <c r="B5134" s="167"/>
      <c r="D5134" s="160" t="s">
        <v>264</v>
      </c>
      <c r="E5134" s="168" t="s">
        <v>3</v>
      </c>
      <c r="F5134" s="169" t="s">
        <v>8608</v>
      </c>
      <c r="H5134" s="168" t="s">
        <v>3</v>
      </c>
      <c r="I5134" s="170"/>
      <c r="L5134" s="167"/>
      <c r="M5134" s="171"/>
      <c r="N5134" s="172"/>
      <c r="O5134" s="172"/>
      <c r="P5134" s="172"/>
      <c r="Q5134" s="172"/>
      <c r="R5134" s="172"/>
      <c r="S5134" s="172"/>
      <c r="T5134" s="173"/>
      <c r="AT5134" s="168" t="s">
        <v>264</v>
      </c>
      <c r="AU5134" s="168" t="s">
        <v>82</v>
      </c>
      <c r="AV5134" s="13" t="s">
        <v>80</v>
      </c>
      <c r="AW5134" s="13" t="s">
        <v>34</v>
      </c>
      <c r="AX5134" s="13" t="s">
        <v>73</v>
      </c>
      <c r="AY5134" s="168" t="s">
        <v>252</v>
      </c>
    </row>
    <row r="5135" spans="1:65" s="14" customFormat="1" ht="11.25">
      <c r="B5135" s="174"/>
      <c r="D5135" s="160" t="s">
        <v>264</v>
      </c>
      <c r="E5135" s="175" t="s">
        <v>3</v>
      </c>
      <c r="F5135" s="176" t="s">
        <v>80</v>
      </c>
      <c r="H5135" s="177">
        <v>1</v>
      </c>
      <c r="I5135" s="178"/>
      <c r="L5135" s="174"/>
      <c r="M5135" s="179"/>
      <c r="N5135" s="180"/>
      <c r="O5135" s="180"/>
      <c r="P5135" s="180"/>
      <c r="Q5135" s="180"/>
      <c r="R5135" s="180"/>
      <c r="S5135" s="180"/>
      <c r="T5135" s="181"/>
      <c r="AT5135" s="175" t="s">
        <v>264</v>
      </c>
      <c r="AU5135" s="175" t="s">
        <v>82</v>
      </c>
      <c r="AV5135" s="14" t="s">
        <v>82</v>
      </c>
      <c r="AW5135" s="14" t="s">
        <v>34</v>
      </c>
      <c r="AX5135" s="14" t="s">
        <v>73</v>
      </c>
      <c r="AY5135" s="175" t="s">
        <v>252</v>
      </c>
    </row>
    <row r="5136" spans="1:65" s="13" customFormat="1" ht="11.25">
      <c r="B5136" s="167"/>
      <c r="D5136" s="160" t="s">
        <v>264</v>
      </c>
      <c r="E5136" s="168" t="s">
        <v>3</v>
      </c>
      <c r="F5136" s="169" t="s">
        <v>8429</v>
      </c>
      <c r="H5136" s="168" t="s">
        <v>3</v>
      </c>
      <c r="I5136" s="170"/>
      <c r="L5136" s="167"/>
      <c r="M5136" s="171"/>
      <c r="N5136" s="172"/>
      <c r="O5136" s="172"/>
      <c r="P5136" s="172"/>
      <c r="Q5136" s="172"/>
      <c r="R5136" s="172"/>
      <c r="S5136" s="172"/>
      <c r="T5136" s="173"/>
      <c r="AT5136" s="168" t="s">
        <v>264</v>
      </c>
      <c r="AU5136" s="168" t="s">
        <v>82</v>
      </c>
      <c r="AV5136" s="13" t="s">
        <v>80</v>
      </c>
      <c r="AW5136" s="13" t="s">
        <v>34</v>
      </c>
      <c r="AX5136" s="13" t="s">
        <v>73</v>
      </c>
      <c r="AY5136" s="168" t="s">
        <v>252</v>
      </c>
    </row>
    <row r="5137" spans="2:51" s="14" customFormat="1" ht="11.25">
      <c r="B5137" s="174"/>
      <c r="D5137" s="160" t="s">
        <v>264</v>
      </c>
      <c r="E5137" s="175" t="s">
        <v>3</v>
      </c>
      <c r="F5137" s="176" t="s">
        <v>80</v>
      </c>
      <c r="H5137" s="177">
        <v>1</v>
      </c>
      <c r="I5137" s="178"/>
      <c r="L5137" s="174"/>
      <c r="M5137" s="179"/>
      <c r="N5137" s="180"/>
      <c r="O5137" s="180"/>
      <c r="P5137" s="180"/>
      <c r="Q5137" s="180"/>
      <c r="R5137" s="180"/>
      <c r="S5137" s="180"/>
      <c r="T5137" s="181"/>
      <c r="AT5137" s="175" t="s">
        <v>264</v>
      </c>
      <c r="AU5137" s="175" t="s">
        <v>82</v>
      </c>
      <c r="AV5137" s="14" t="s">
        <v>82</v>
      </c>
      <c r="AW5137" s="14" t="s">
        <v>34</v>
      </c>
      <c r="AX5137" s="14" t="s">
        <v>73</v>
      </c>
      <c r="AY5137" s="175" t="s">
        <v>252</v>
      </c>
    </row>
    <row r="5138" spans="2:51" s="13" customFormat="1" ht="11.25">
      <c r="B5138" s="167"/>
      <c r="D5138" s="160" t="s">
        <v>264</v>
      </c>
      <c r="E5138" s="168" t="s">
        <v>3</v>
      </c>
      <c r="F5138" s="169" t="s">
        <v>8429</v>
      </c>
      <c r="H5138" s="168" t="s">
        <v>3</v>
      </c>
      <c r="I5138" s="170"/>
      <c r="L5138" s="167"/>
      <c r="M5138" s="171"/>
      <c r="N5138" s="172"/>
      <c r="O5138" s="172"/>
      <c r="P5138" s="172"/>
      <c r="Q5138" s="172"/>
      <c r="R5138" s="172"/>
      <c r="S5138" s="172"/>
      <c r="T5138" s="173"/>
      <c r="AT5138" s="168" t="s">
        <v>264</v>
      </c>
      <c r="AU5138" s="168" t="s">
        <v>82</v>
      </c>
      <c r="AV5138" s="13" t="s">
        <v>80</v>
      </c>
      <c r="AW5138" s="13" t="s">
        <v>34</v>
      </c>
      <c r="AX5138" s="13" t="s">
        <v>73</v>
      </c>
      <c r="AY5138" s="168" t="s">
        <v>252</v>
      </c>
    </row>
    <row r="5139" spans="2:51" s="14" customFormat="1" ht="11.25">
      <c r="B5139" s="174"/>
      <c r="D5139" s="160" t="s">
        <v>264</v>
      </c>
      <c r="E5139" s="175" t="s">
        <v>3</v>
      </c>
      <c r="F5139" s="176" t="s">
        <v>80</v>
      </c>
      <c r="H5139" s="177">
        <v>1</v>
      </c>
      <c r="I5139" s="178"/>
      <c r="L5139" s="174"/>
      <c r="M5139" s="179"/>
      <c r="N5139" s="180"/>
      <c r="O5139" s="180"/>
      <c r="P5139" s="180"/>
      <c r="Q5139" s="180"/>
      <c r="R5139" s="180"/>
      <c r="S5139" s="180"/>
      <c r="T5139" s="181"/>
      <c r="AT5139" s="175" t="s">
        <v>264</v>
      </c>
      <c r="AU5139" s="175" t="s">
        <v>82</v>
      </c>
      <c r="AV5139" s="14" t="s">
        <v>82</v>
      </c>
      <c r="AW5139" s="14" t="s">
        <v>34</v>
      </c>
      <c r="AX5139" s="14" t="s">
        <v>73</v>
      </c>
      <c r="AY5139" s="175" t="s">
        <v>252</v>
      </c>
    </row>
    <row r="5140" spans="2:51" s="13" customFormat="1" ht="11.25">
      <c r="B5140" s="167"/>
      <c r="D5140" s="160" t="s">
        <v>264</v>
      </c>
      <c r="E5140" s="168" t="s">
        <v>3</v>
      </c>
      <c r="F5140" s="169" t="s">
        <v>8429</v>
      </c>
      <c r="H5140" s="168" t="s">
        <v>3</v>
      </c>
      <c r="I5140" s="170"/>
      <c r="L5140" s="167"/>
      <c r="M5140" s="171"/>
      <c r="N5140" s="172"/>
      <c r="O5140" s="172"/>
      <c r="P5140" s="172"/>
      <c r="Q5140" s="172"/>
      <c r="R5140" s="172"/>
      <c r="S5140" s="172"/>
      <c r="T5140" s="173"/>
      <c r="AT5140" s="168" t="s">
        <v>264</v>
      </c>
      <c r="AU5140" s="168" t="s">
        <v>82</v>
      </c>
      <c r="AV5140" s="13" t="s">
        <v>80</v>
      </c>
      <c r="AW5140" s="13" t="s">
        <v>34</v>
      </c>
      <c r="AX5140" s="13" t="s">
        <v>73</v>
      </c>
      <c r="AY5140" s="168" t="s">
        <v>252</v>
      </c>
    </row>
    <row r="5141" spans="2:51" s="14" customFormat="1" ht="11.25">
      <c r="B5141" s="174"/>
      <c r="D5141" s="160" t="s">
        <v>264</v>
      </c>
      <c r="E5141" s="175" t="s">
        <v>3</v>
      </c>
      <c r="F5141" s="176" t="s">
        <v>80</v>
      </c>
      <c r="H5141" s="177">
        <v>1</v>
      </c>
      <c r="I5141" s="178"/>
      <c r="L5141" s="174"/>
      <c r="M5141" s="179"/>
      <c r="N5141" s="180"/>
      <c r="O5141" s="180"/>
      <c r="P5141" s="180"/>
      <c r="Q5141" s="180"/>
      <c r="R5141" s="180"/>
      <c r="S5141" s="180"/>
      <c r="T5141" s="181"/>
      <c r="AT5141" s="175" t="s">
        <v>264</v>
      </c>
      <c r="AU5141" s="175" t="s">
        <v>82</v>
      </c>
      <c r="AV5141" s="14" t="s">
        <v>82</v>
      </c>
      <c r="AW5141" s="14" t="s">
        <v>34</v>
      </c>
      <c r="AX5141" s="14" t="s">
        <v>73</v>
      </c>
      <c r="AY5141" s="175" t="s">
        <v>252</v>
      </c>
    </row>
    <row r="5142" spans="2:51" s="13" customFormat="1" ht="11.25">
      <c r="B5142" s="167"/>
      <c r="D5142" s="160" t="s">
        <v>264</v>
      </c>
      <c r="E5142" s="168" t="s">
        <v>3</v>
      </c>
      <c r="F5142" s="169" t="s">
        <v>8431</v>
      </c>
      <c r="H5142" s="168" t="s">
        <v>3</v>
      </c>
      <c r="I5142" s="170"/>
      <c r="L5142" s="167"/>
      <c r="M5142" s="171"/>
      <c r="N5142" s="172"/>
      <c r="O5142" s="172"/>
      <c r="P5142" s="172"/>
      <c r="Q5142" s="172"/>
      <c r="R5142" s="172"/>
      <c r="S5142" s="172"/>
      <c r="T5142" s="173"/>
      <c r="AT5142" s="168" t="s">
        <v>264</v>
      </c>
      <c r="AU5142" s="168" t="s">
        <v>82</v>
      </c>
      <c r="AV5142" s="13" t="s">
        <v>80</v>
      </c>
      <c r="AW5142" s="13" t="s">
        <v>34</v>
      </c>
      <c r="AX5142" s="13" t="s">
        <v>73</v>
      </c>
      <c r="AY5142" s="168" t="s">
        <v>252</v>
      </c>
    </row>
    <row r="5143" spans="2:51" s="14" customFormat="1" ht="11.25">
      <c r="B5143" s="174"/>
      <c r="D5143" s="160" t="s">
        <v>264</v>
      </c>
      <c r="E5143" s="175" t="s">
        <v>3</v>
      </c>
      <c r="F5143" s="176" t="s">
        <v>80</v>
      </c>
      <c r="H5143" s="177">
        <v>1</v>
      </c>
      <c r="I5143" s="178"/>
      <c r="L5143" s="174"/>
      <c r="M5143" s="179"/>
      <c r="N5143" s="180"/>
      <c r="O5143" s="180"/>
      <c r="P5143" s="180"/>
      <c r="Q5143" s="180"/>
      <c r="R5143" s="180"/>
      <c r="S5143" s="180"/>
      <c r="T5143" s="181"/>
      <c r="AT5143" s="175" t="s">
        <v>264</v>
      </c>
      <c r="AU5143" s="175" t="s">
        <v>82</v>
      </c>
      <c r="AV5143" s="14" t="s">
        <v>82</v>
      </c>
      <c r="AW5143" s="14" t="s">
        <v>34</v>
      </c>
      <c r="AX5143" s="14" t="s">
        <v>73</v>
      </c>
      <c r="AY5143" s="175" t="s">
        <v>252</v>
      </c>
    </row>
    <row r="5144" spans="2:51" s="13" customFormat="1" ht="11.25">
      <c r="B5144" s="167"/>
      <c r="D5144" s="160" t="s">
        <v>264</v>
      </c>
      <c r="E5144" s="168" t="s">
        <v>3</v>
      </c>
      <c r="F5144" s="169" t="s">
        <v>8431</v>
      </c>
      <c r="H5144" s="168" t="s">
        <v>3</v>
      </c>
      <c r="I5144" s="170"/>
      <c r="L5144" s="167"/>
      <c r="M5144" s="171"/>
      <c r="N5144" s="172"/>
      <c r="O5144" s="172"/>
      <c r="P5144" s="172"/>
      <c r="Q5144" s="172"/>
      <c r="R5144" s="172"/>
      <c r="S5144" s="172"/>
      <c r="T5144" s="173"/>
      <c r="AT5144" s="168" t="s">
        <v>264</v>
      </c>
      <c r="AU5144" s="168" t="s">
        <v>82</v>
      </c>
      <c r="AV5144" s="13" t="s">
        <v>80</v>
      </c>
      <c r="AW5144" s="13" t="s">
        <v>34</v>
      </c>
      <c r="AX5144" s="13" t="s">
        <v>73</v>
      </c>
      <c r="AY5144" s="168" t="s">
        <v>252</v>
      </c>
    </row>
    <row r="5145" spans="2:51" s="14" customFormat="1" ht="11.25">
      <c r="B5145" s="174"/>
      <c r="D5145" s="160" t="s">
        <v>264</v>
      </c>
      <c r="E5145" s="175" t="s">
        <v>3</v>
      </c>
      <c r="F5145" s="176" t="s">
        <v>80</v>
      </c>
      <c r="H5145" s="177">
        <v>1</v>
      </c>
      <c r="I5145" s="178"/>
      <c r="L5145" s="174"/>
      <c r="M5145" s="179"/>
      <c r="N5145" s="180"/>
      <c r="O5145" s="180"/>
      <c r="P5145" s="180"/>
      <c r="Q5145" s="180"/>
      <c r="R5145" s="180"/>
      <c r="S5145" s="180"/>
      <c r="T5145" s="181"/>
      <c r="AT5145" s="175" t="s">
        <v>264</v>
      </c>
      <c r="AU5145" s="175" t="s">
        <v>82</v>
      </c>
      <c r="AV5145" s="14" t="s">
        <v>82</v>
      </c>
      <c r="AW5145" s="14" t="s">
        <v>34</v>
      </c>
      <c r="AX5145" s="14" t="s">
        <v>73</v>
      </c>
      <c r="AY5145" s="175" t="s">
        <v>252</v>
      </c>
    </row>
    <row r="5146" spans="2:51" s="13" customFormat="1" ht="11.25">
      <c r="B5146" s="167"/>
      <c r="D5146" s="160" t="s">
        <v>264</v>
      </c>
      <c r="E5146" s="168" t="s">
        <v>3</v>
      </c>
      <c r="F5146" s="169" t="s">
        <v>8431</v>
      </c>
      <c r="H5146" s="168" t="s">
        <v>3</v>
      </c>
      <c r="I5146" s="170"/>
      <c r="L5146" s="167"/>
      <c r="M5146" s="171"/>
      <c r="N5146" s="172"/>
      <c r="O5146" s="172"/>
      <c r="P5146" s="172"/>
      <c r="Q5146" s="172"/>
      <c r="R5146" s="172"/>
      <c r="S5146" s="172"/>
      <c r="T5146" s="173"/>
      <c r="AT5146" s="168" t="s">
        <v>264</v>
      </c>
      <c r="AU5146" s="168" t="s">
        <v>82</v>
      </c>
      <c r="AV5146" s="13" t="s">
        <v>80</v>
      </c>
      <c r="AW5146" s="13" t="s">
        <v>34</v>
      </c>
      <c r="AX5146" s="13" t="s">
        <v>73</v>
      </c>
      <c r="AY5146" s="168" t="s">
        <v>252</v>
      </c>
    </row>
    <row r="5147" spans="2:51" s="14" customFormat="1" ht="11.25">
      <c r="B5147" s="174"/>
      <c r="D5147" s="160" t="s">
        <v>264</v>
      </c>
      <c r="E5147" s="175" t="s">
        <v>3</v>
      </c>
      <c r="F5147" s="176" t="s">
        <v>80</v>
      </c>
      <c r="H5147" s="177">
        <v>1</v>
      </c>
      <c r="I5147" s="178"/>
      <c r="L5147" s="174"/>
      <c r="M5147" s="179"/>
      <c r="N5147" s="180"/>
      <c r="O5147" s="180"/>
      <c r="P5147" s="180"/>
      <c r="Q5147" s="180"/>
      <c r="R5147" s="180"/>
      <c r="S5147" s="180"/>
      <c r="T5147" s="181"/>
      <c r="AT5147" s="175" t="s">
        <v>264</v>
      </c>
      <c r="AU5147" s="175" t="s">
        <v>82</v>
      </c>
      <c r="AV5147" s="14" t="s">
        <v>82</v>
      </c>
      <c r="AW5147" s="14" t="s">
        <v>34</v>
      </c>
      <c r="AX5147" s="14" t="s">
        <v>73</v>
      </c>
      <c r="AY5147" s="175" t="s">
        <v>252</v>
      </c>
    </row>
    <row r="5148" spans="2:51" s="13" customFormat="1" ht="11.25">
      <c r="B5148" s="167"/>
      <c r="D5148" s="160" t="s">
        <v>264</v>
      </c>
      <c r="E5148" s="168" t="s">
        <v>3</v>
      </c>
      <c r="F5148" s="169" t="s">
        <v>8431</v>
      </c>
      <c r="H5148" s="168" t="s">
        <v>3</v>
      </c>
      <c r="I5148" s="170"/>
      <c r="L5148" s="167"/>
      <c r="M5148" s="171"/>
      <c r="N5148" s="172"/>
      <c r="O5148" s="172"/>
      <c r="P5148" s="172"/>
      <c r="Q5148" s="172"/>
      <c r="R5148" s="172"/>
      <c r="S5148" s="172"/>
      <c r="T5148" s="173"/>
      <c r="AT5148" s="168" t="s">
        <v>264</v>
      </c>
      <c r="AU5148" s="168" t="s">
        <v>82</v>
      </c>
      <c r="AV5148" s="13" t="s">
        <v>80</v>
      </c>
      <c r="AW5148" s="13" t="s">
        <v>34</v>
      </c>
      <c r="AX5148" s="13" t="s">
        <v>73</v>
      </c>
      <c r="AY5148" s="168" t="s">
        <v>252</v>
      </c>
    </row>
    <row r="5149" spans="2:51" s="14" customFormat="1" ht="11.25">
      <c r="B5149" s="174"/>
      <c r="D5149" s="160" t="s">
        <v>264</v>
      </c>
      <c r="E5149" s="175" t="s">
        <v>3</v>
      </c>
      <c r="F5149" s="176" t="s">
        <v>80</v>
      </c>
      <c r="H5149" s="177">
        <v>1</v>
      </c>
      <c r="I5149" s="178"/>
      <c r="L5149" s="174"/>
      <c r="M5149" s="179"/>
      <c r="N5149" s="180"/>
      <c r="O5149" s="180"/>
      <c r="P5149" s="180"/>
      <c r="Q5149" s="180"/>
      <c r="R5149" s="180"/>
      <c r="S5149" s="180"/>
      <c r="T5149" s="181"/>
      <c r="AT5149" s="175" t="s">
        <v>264</v>
      </c>
      <c r="AU5149" s="175" t="s">
        <v>82</v>
      </c>
      <c r="AV5149" s="14" t="s">
        <v>82</v>
      </c>
      <c r="AW5149" s="14" t="s">
        <v>34</v>
      </c>
      <c r="AX5149" s="14" t="s">
        <v>73</v>
      </c>
      <c r="AY5149" s="175" t="s">
        <v>252</v>
      </c>
    </row>
    <row r="5150" spans="2:51" s="13" customFormat="1" ht="11.25">
      <c r="B5150" s="167"/>
      <c r="D5150" s="160" t="s">
        <v>264</v>
      </c>
      <c r="E5150" s="168" t="s">
        <v>3</v>
      </c>
      <c r="F5150" s="169" t="s">
        <v>8609</v>
      </c>
      <c r="H5150" s="168" t="s">
        <v>3</v>
      </c>
      <c r="I5150" s="170"/>
      <c r="L5150" s="167"/>
      <c r="M5150" s="171"/>
      <c r="N5150" s="172"/>
      <c r="O5150" s="172"/>
      <c r="P5150" s="172"/>
      <c r="Q5150" s="172"/>
      <c r="R5150" s="172"/>
      <c r="S5150" s="172"/>
      <c r="T5150" s="173"/>
      <c r="AT5150" s="168" t="s">
        <v>264</v>
      </c>
      <c r="AU5150" s="168" t="s">
        <v>82</v>
      </c>
      <c r="AV5150" s="13" t="s">
        <v>80</v>
      </c>
      <c r="AW5150" s="13" t="s">
        <v>34</v>
      </c>
      <c r="AX5150" s="13" t="s">
        <v>73</v>
      </c>
      <c r="AY5150" s="168" t="s">
        <v>252</v>
      </c>
    </row>
    <row r="5151" spans="2:51" s="14" customFormat="1" ht="11.25">
      <c r="B5151" s="174"/>
      <c r="D5151" s="160" t="s">
        <v>264</v>
      </c>
      <c r="E5151" s="175" t="s">
        <v>3</v>
      </c>
      <c r="F5151" s="176" t="s">
        <v>80</v>
      </c>
      <c r="H5151" s="177">
        <v>1</v>
      </c>
      <c r="I5151" s="178"/>
      <c r="L5151" s="174"/>
      <c r="M5151" s="179"/>
      <c r="N5151" s="180"/>
      <c r="O5151" s="180"/>
      <c r="P5151" s="180"/>
      <c r="Q5151" s="180"/>
      <c r="R5151" s="180"/>
      <c r="S5151" s="180"/>
      <c r="T5151" s="181"/>
      <c r="AT5151" s="175" t="s">
        <v>264</v>
      </c>
      <c r="AU5151" s="175" t="s">
        <v>82</v>
      </c>
      <c r="AV5151" s="14" t="s">
        <v>82</v>
      </c>
      <c r="AW5151" s="14" t="s">
        <v>34</v>
      </c>
      <c r="AX5151" s="14" t="s">
        <v>73</v>
      </c>
      <c r="AY5151" s="175" t="s">
        <v>252</v>
      </c>
    </row>
    <row r="5152" spans="2:51" s="13" customFormat="1" ht="11.25">
      <c r="B5152" s="167"/>
      <c r="D5152" s="160" t="s">
        <v>264</v>
      </c>
      <c r="E5152" s="168" t="s">
        <v>3</v>
      </c>
      <c r="F5152" s="169" t="s">
        <v>8624</v>
      </c>
      <c r="H5152" s="168" t="s">
        <v>3</v>
      </c>
      <c r="I5152" s="170"/>
      <c r="L5152" s="167"/>
      <c r="M5152" s="171"/>
      <c r="N5152" s="172"/>
      <c r="O5152" s="172"/>
      <c r="P5152" s="172"/>
      <c r="Q5152" s="172"/>
      <c r="R5152" s="172"/>
      <c r="S5152" s="172"/>
      <c r="T5152" s="173"/>
      <c r="AT5152" s="168" t="s">
        <v>264</v>
      </c>
      <c r="AU5152" s="168" t="s">
        <v>82</v>
      </c>
      <c r="AV5152" s="13" t="s">
        <v>80</v>
      </c>
      <c r="AW5152" s="13" t="s">
        <v>34</v>
      </c>
      <c r="AX5152" s="13" t="s">
        <v>73</v>
      </c>
      <c r="AY5152" s="168" t="s">
        <v>252</v>
      </c>
    </row>
    <row r="5153" spans="2:51" s="14" customFormat="1" ht="11.25">
      <c r="B5153" s="174"/>
      <c r="D5153" s="160" t="s">
        <v>264</v>
      </c>
      <c r="E5153" s="175" t="s">
        <v>3</v>
      </c>
      <c r="F5153" s="176" t="s">
        <v>80</v>
      </c>
      <c r="H5153" s="177">
        <v>1</v>
      </c>
      <c r="I5153" s="178"/>
      <c r="L5153" s="174"/>
      <c r="M5153" s="179"/>
      <c r="N5153" s="180"/>
      <c r="O5153" s="180"/>
      <c r="P5153" s="180"/>
      <c r="Q5153" s="180"/>
      <c r="R5153" s="180"/>
      <c r="S5153" s="180"/>
      <c r="T5153" s="181"/>
      <c r="AT5153" s="175" t="s">
        <v>264</v>
      </c>
      <c r="AU5153" s="175" t="s">
        <v>82</v>
      </c>
      <c r="AV5153" s="14" t="s">
        <v>82</v>
      </c>
      <c r="AW5153" s="14" t="s">
        <v>34</v>
      </c>
      <c r="AX5153" s="14" t="s">
        <v>73</v>
      </c>
      <c r="AY5153" s="175" t="s">
        <v>252</v>
      </c>
    </row>
    <row r="5154" spans="2:51" s="13" customFormat="1" ht="11.25">
      <c r="B5154" s="167"/>
      <c r="D5154" s="160" t="s">
        <v>264</v>
      </c>
      <c r="E5154" s="168" t="s">
        <v>3</v>
      </c>
      <c r="F5154" s="169" t="s">
        <v>6862</v>
      </c>
      <c r="H5154" s="168" t="s">
        <v>3</v>
      </c>
      <c r="I5154" s="170"/>
      <c r="L5154" s="167"/>
      <c r="M5154" s="171"/>
      <c r="N5154" s="172"/>
      <c r="O5154" s="172"/>
      <c r="P5154" s="172"/>
      <c r="Q5154" s="172"/>
      <c r="R5154" s="172"/>
      <c r="S5154" s="172"/>
      <c r="T5154" s="173"/>
      <c r="AT5154" s="168" t="s">
        <v>264</v>
      </c>
      <c r="AU5154" s="168" t="s">
        <v>82</v>
      </c>
      <c r="AV5154" s="13" t="s">
        <v>80</v>
      </c>
      <c r="AW5154" s="13" t="s">
        <v>34</v>
      </c>
      <c r="AX5154" s="13" t="s">
        <v>73</v>
      </c>
      <c r="AY5154" s="168" t="s">
        <v>252</v>
      </c>
    </row>
    <row r="5155" spans="2:51" s="14" customFormat="1" ht="11.25">
      <c r="B5155" s="174"/>
      <c r="D5155" s="160" t="s">
        <v>264</v>
      </c>
      <c r="E5155" s="175" t="s">
        <v>3</v>
      </c>
      <c r="F5155" s="176" t="s">
        <v>80</v>
      </c>
      <c r="H5155" s="177">
        <v>1</v>
      </c>
      <c r="I5155" s="178"/>
      <c r="L5155" s="174"/>
      <c r="M5155" s="179"/>
      <c r="N5155" s="180"/>
      <c r="O5155" s="180"/>
      <c r="P5155" s="180"/>
      <c r="Q5155" s="180"/>
      <c r="R5155" s="180"/>
      <c r="S5155" s="180"/>
      <c r="T5155" s="181"/>
      <c r="AT5155" s="175" t="s">
        <v>264</v>
      </c>
      <c r="AU5155" s="175" t="s">
        <v>82</v>
      </c>
      <c r="AV5155" s="14" t="s">
        <v>82</v>
      </c>
      <c r="AW5155" s="14" t="s">
        <v>34</v>
      </c>
      <c r="AX5155" s="14" t="s">
        <v>73</v>
      </c>
      <c r="AY5155" s="175" t="s">
        <v>252</v>
      </c>
    </row>
    <row r="5156" spans="2:51" s="13" customFormat="1" ht="11.25">
      <c r="B5156" s="167"/>
      <c r="D5156" s="160" t="s">
        <v>264</v>
      </c>
      <c r="E5156" s="168" t="s">
        <v>3</v>
      </c>
      <c r="F5156" s="169" t="s">
        <v>6862</v>
      </c>
      <c r="H5156" s="168" t="s">
        <v>3</v>
      </c>
      <c r="I5156" s="170"/>
      <c r="L5156" s="167"/>
      <c r="M5156" s="171"/>
      <c r="N5156" s="172"/>
      <c r="O5156" s="172"/>
      <c r="P5156" s="172"/>
      <c r="Q5156" s="172"/>
      <c r="R5156" s="172"/>
      <c r="S5156" s="172"/>
      <c r="T5156" s="173"/>
      <c r="AT5156" s="168" t="s">
        <v>264</v>
      </c>
      <c r="AU5156" s="168" t="s">
        <v>82</v>
      </c>
      <c r="AV5156" s="13" t="s">
        <v>80</v>
      </c>
      <c r="AW5156" s="13" t="s">
        <v>34</v>
      </c>
      <c r="AX5156" s="13" t="s">
        <v>73</v>
      </c>
      <c r="AY5156" s="168" t="s">
        <v>252</v>
      </c>
    </row>
    <row r="5157" spans="2:51" s="14" customFormat="1" ht="11.25">
      <c r="B5157" s="174"/>
      <c r="D5157" s="160" t="s">
        <v>264</v>
      </c>
      <c r="E5157" s="175" t="s">
        <v>3</v>
      </c>
      <c r="F5157" s="176" t="s">
        <v>80</v>
      </c>
      <c r="H5157" s="177">
        <v>1</v>
      </c>
      <c r="I5157" s="178"/>
      <c r="L5157" s="174"/>
      <c r="M5157" s="179"/>
      <c r="N5157" s="180"/>
      <c r="O5157" s="180"/>
      <c r="P5157" s="180"/>
      <c r="Q5157" s="180"/>
      <c r="R5157" s="180"/>
      <c r="S5157" s="180"/>
      <c r="T5157" s="181"/>
      <c r="AT5157" s="175" t="s">
        <v>264</v>
      </c>
      <c r="AU5157" s="175" t="s">
        <v>82</v>
      </c>
      <c r="AV5157" s="14" t="s">
        <v>82</v>
      </c>
      <c r="AW5157" s="14" t="s">
        <v>34</v>
      </c>
      <c r="AX5157" s="14" t="s">
        <v>73</v>
      </c>
      <c r="AY5157" s="175" t="s">
        <v>252</v>
      </c>
    </row>
    <row r="5158" spans="2:51" s="13" customFormat="1" ht="11.25">
      <c r="B5158" s="167"/>
      <c r="D5158" s="160" t="s">
        <v>264</v>
      </c>
      <c r="E5158" s="168" t="s">
        <v>3</v>
      </c>
      <c r="F5158" s="169" t="s">
        <v>8611</v>
      </c>
      <c r="H5158" s="168" t="s">
        <v>3</v>
      </c>
      <c r="I5158" s="170"/>
      <c r="L5158" s="167"/>
      <c r="M5158" s="171"/>
      <c r="N5158" s="172"/>
      <c r="O5158" s="172"/>
      <c r="P5158" s="172"/>
      <c r="Q5158" s="172"/>
      <c r="R5158" s="172"/>
      <c r="S5158" s="172"/>
      <c r="T5158" s="173"/>
      <c r="AT5158" s="168" t="s">
        <v>264</v>
      </c>
      <c r="AU5158" s="168" t="s">
        <v>82</v>
      </c>
      <c r="AV5158" s="13" t="s">
        <v>80</v>
      </c>
      <c r="AW5158" s="13" t="s">
        <v>34</v>
      </c>
      <c r="AX5158" s="13" t="s">
        <v>73</v>
      </c>
      <c r="AY5158" s="168" t="s">
        <v>252</v>
      </c>
    </row>
    <row r="5159" spans="2:51" s="14" customFormat="1" ht="11.25">
      <c r="B5159" s="174"/>
      <c r="D5159" s="160" t="s">
        <v>264</v>
      </c>
      <c r="E5159" s="175" t="s">
        <v>3</v>
      </c>
      <c r="F5159" s="176" t="s">
        <v>80</v>
      </c>
      <c r="H5159" s="177">
        <v>1</v>
      </c>
      <c r="I5159" s="178"/>
      <c r="L5159" s="174"/>
      <c r="M5159" s="179"/>
      <c r="N5159" s="180"/>
      <c r="O5159" s="180"/>
      <c r="P5159" s="180"/>
      <c r="Q5159" s="180"/>
      <c r="R5159" s="180"/>
      <c r="S5159" s="180"/>
      <c r="T5159" s="181"/>
      <c r="AT5159" s="175" t="s">
        <v>264</v>
      </c>
      <c r="AU5159" s="175" t="s">
        <v>82</v>
      </c>
      <c r="AV5159" s="14" t="s">
        <v>82</v>
      </c>
      <c r="AW5159" s="14" t="s">
        <v>34</v>
      </c>
      <c r="AX5159" s="14" t="s">
        <v>73</v>
      </c>
      <c r="AY5159" s="175" t="s">
        <v>252</v>
      </c>
    </row>
    <row r="5160" spans="2:51" s="13" customFormat="1" ht="11.25">
      <c r="B5160" s="167"/>
      <c r="D5160" s="160" t="s">
        <v>264</v>
      </c>
      <c r="E5160" s="168" t="s">
        <v>3</v>
      </c>
      <c r="F5160" s="169" t="s">
        <v>8612</v>
      </c>
      <c r="H5160" s="168" t="s">
        <v>3</v>
      </c>
      <c r="I5160" s="170"/>
      <c r="L5160" s="167"/>
      <c r="M5160" s="171"/>
      <c r="N5160" s="172"/>
      <c r="O5160" s="172"/>
      <c r="P5160" s="172"/>
      <c r="Q5160" s="172"/>
      <c r="R5160" s="172"/>
      <c r="S5160" s="172"/>
      <c r="T5160" s="173"/>
      <c r="AT5160" s="168" t="s">
        <v>264</v>
      </c>
      <c r="AU5160" s="168" t="s">
        <v>82</v>
      </c>
      <c r="AV5160" s="13" t="s">
        <v>80</v>
      </c>
      <c r="AW5160" s="13" t="s">
        <v>34</v>
      </c>
      <c r="AX5160" s="13" t="s">
        <v>73</v>
      </c>
      <c r="AY5160" s="168" t="s">
        <v>252</v>
      </c>
    </row>
    <row r="5161" spans="2:51" s="14" customFormat="1" ht="11.25">
      <c r="B5161" s="174"/>
      <c r="D5161" s="160" t="s">
        <v>264</v>
      </c>
      <c r="E5161" s="175" t="s">
        <v>3</v>
      </c>
      <c r="F5161" s="176" t="s">
        <v>80</v>
      </c>
      <c r="H5161" s="177">
        <v>1</v>
      </c>
      <c r="I5161" s="178"/>
      <c r="L5161" s="174"/>
      <c r="M5161" s="179"/>
      <c r="N5161" s="180"/>
      <c r="O5161" s="180"/>
      <c r="P5161" s="180"/>
      <c r="Q5161" s="180"/>
      <c r="R5161" s="180"/>
      <c r="S5161" s="180"/>
      <c r="T5161" s="181"/>
      <c r="AT5161" s="175" t="s">
        <v>264</v>
      </c>
      <c r="AU5161" s="175" t="s">
        <v>82</v>
      </c>
      <c r="AV5161" s="14" t="s">
        <v>82</v>
      </c>
      <c r="AW5161" s="14" t="s">
        <v>34</v>
      </c>
      <c r="AX5161" s="14" t="s">
        <v>73</v>
      </c>
      <c r="AY5161" s="175" t="s">
        <v>252</v>
      </c>
    </row>
    <row r="5162" spans="2:51" s="13" customFormat="1" ht="11.25">
      <c r="B5162" s="167"/>
      <c r="D5162" s="160" t="s">
        <v>264</v>
      </c>
      <c r="E5162" s="168" t="s">
        <v>3</v>
      </c>
      <c r="F5162" s="169" t="s">
        <v>8434</v>
      </c>
      <c r="H5162" s="168" t="s">
        <v>3</v>
      </c>
      <c r="I5162" s="170"/>
      <c r="L5162" s="167"/>
      <c r="M5162" s="171"/>
      <c r="N5162" s="172"/>
      <c r="O5162" s="172"/>
      <c r="P5162" s="172"/>
      <c r="Q5162" s="172"/>
      <c r="R5162" s="172"/>
      <c r="S5162" s="172"/>
      <c r="T5162" s="173"/>
      <c r="AT5162" s="168" t="s">
        <v>264</v>
      </c>
      <c r="AU5162" s="168" t="s">
        <v>82</v>
      </c>
      <c r="AV5162" s="13" t="s">
        <v>80</v>
      </c>
      <c r="AW5162" s="13" t="s">
        <v>34</v>
      </c>
      <c r="AX5162" s="13" t="s">
        <v>73</v>
      </c>
      <c r="AY5162" s="168" t="s">
        <v>252</v>
      </c>
    </row>
    <row r="5163" spans="2:51" s="14" customFormat="1" ht="11.25">
      <c r="B5163" s="174"/>
      <c r="D5163" s="160" t="s">
        <v>264</v>
      </c>
      <c r="E5163" s="175" t="s">
        <v>3</v>
      </c>
      <c r="F5163" s="176" t="s">
        <v>80</v>
      </c>
      <c r="H5163" s="177">
        <v>1</v>
      </c>
      <c r="I5163" s="178"/>
      <c r="L5163" s="174"/>
      <c r="M5163" s="179"/>
      <c r="N5163" s="180"/>
      <c r="O5163" s="180"/>
      <c r="P5163" s="180"/>
      <c r="Q5163" s="180"/>
      <c r="R5163" s="180"/>
      <c r="S5163" s="180"/>
      <c r="T5163" s="181"/>
      <c r="AT5163" s="175" t="s">
        <v>264</v>
      </c>
      <c r="AU5163" s="175" t="s">
        <v>82</v>
      </c>
      <c r="AV5163" s="14" t="s">
        <v>82</v>
      </c>
      <c r="AW5163" s="14" t="s">
        <v>34</v>
      </c>
      <c r="AX5163" s="14" t="s">
        <v>73</v>
      </c>
      <c r="AY5163" s="175" t="s">
        <v>252</v>
      </c>
    </row>
    <row r="5164" spans="2:51" s="13" customFormat="1" ht="11.25">
      <c r="B5164" s="167"/>
      <c r="D5164" s="160" t="s">
        <v>264</v>
      </c>
      <c r="E5164" s="168" t="s">
        <v>3</v>
      </c>
      <c r="F5164" s="169" t="s">
        <v>8434</v>
      </c>
      <c r="H5164" s="168" t="s">
        <v>3</v>
      </c>
      <c r="I5164" s="170"/>
      <c r="L5164" s="167"/>
      <c r="M5164" s="171"/>
      <c r="N5164" s="172"/>
      <c r="O5164" s="172"/>
      <c r="P5164" s="172"/>
      <c r="Q5164" s="172"/>
      <c r="R5164" s="172"/>
      <c r="S5164" s="172"/>
      <c r="T5164" s="173"/>
      <c r="AT5164" s="168" t="s">
        <v>264</v>
      </c>
      <c r="AU5164" s="168" t="s">
        <v>82</v>
      </c>
      <c r="AV5164" s="13" t="s">
        <v>80</v>
      </c>
      <c r="AW5164" s="13" t="s">
        <v>34</v>
      </c>
      <c r="AX5164" s="13" t="s">
        <v>73</v>
      </c>
      <c r="AY5164" s="168" t="s">
        <v>252</v>
      </c>
    </row>
    <row r="5165" spans="2:51" s="14" customFormat="1" ht="11.25">
      <c r="B5165" s="174"/>
      <c r="D5165" s="160" t="s">
        <v>264</v>
      </c>
      <c r="E5165" s="175" t="s">
        <v>3</v>
      </c>
      <c r="F5165" s="176" t="s">
        <v>80</v>
      </c>
      <c r="H5165" s="177">
        <v>1</v>
      </c>
      <c r="I5165" s="178"/>
      <c r="L5165" s="174"/>
      <c r="M5165" s="179"/>
      <c r="N5165" s="180"/>
      <c r="O5165" s="180"/>
      <c r="P5165" s="180"/>
      <c r="Q5165" s="180"/>
      <c r="R5165" s="180"/>
      <c r="S5165" s="180"/>
      <c r="T5165" s="181"/>
      <c r="AT5165" s="175" t="s">
        <v>264</v>
      </c>
      <c r="AU5165" s="175" t="s">
        <v>82</v>
      </c>
      <c r="AV5165" s="14" t="s">
        <v>82</v>
      </c>
      <c r="AW5165" s="14" t="s">
        <v>34</v>
      </c>
      <c r="AX5165" s="14" t="s">
        <v>73</v>
      </c>
      <c r="AY5165" s="175" t="s">
        <v>252</v>
      </c>
    </row>
    <row r="5166" spans="2:51" s="13" customFormat="1" ht="11.25">
      <c r="B5166" s="167"/>
      <c r="D5166" s="160" t="s">
        <v>264</v>
      </c>
      <c r="E5166" s="168" t="s">
        <v>3</v>
      </c>
      <c r="F5166" s="169" t="s">
        <v>8434</v>
      </c>
      <c r="H5166" s="168" t="s">
        <v>3</v>
      </c>
      <c r="I5166" s="170"/>
      <c r="L5166" s="167"/>
      <c r="M5166" s="171"/>
      <c r="N5166" s="172"/>
      <c r="O5166" s="172"/>
      <c r="P5166" s="172"/>
      <c r="Q5166" s="172"/>
      <c r="R5166" s="172"/>
      <c r="S5166" s="172"/>
      <c r="T5166" s="173"/>
      <c r="AT5166" s="168" t="s">
        <v>264</v>
      </c>
      <c r="AU5166" s="168" t="s">
        <v>82</v>
      </c>
      <c r="AV5166" s="13" t="s">
        <v>80</v>
      </c>
      <c r="AW5166" s="13" t="s">
        <v>34</v>
      </c>
      <c r="AX5166" s="13" t="s">
        <v>73</v>
      </c>
      <c r="AY5166" s="168" t="s">
        <v>252</v>
      </c>
    </row>
    <row r="5167" spans="2:51" s="14" customFormat="1" ht="11.25">
      <c r="B5167" s="174"/>
      <c r="D5167" s="160" t="s">
        <v>264</v>
      </c>
      <c r="E5167" s="175" t="s">
        <v>3</v>
      </c>
      <c r="F5167" s="176" t="s">
        <v>80</v>
      </c>
      <c r="H5167" s="177">
        <v>1</v>
      </c>
      <c r="I5167" s="178"/>
      <c r="L5167" s="174"/>
      <c r="M5167" s="179"/>
      <c r="N5167" s="180"/>
      <c r="O5167" s="180"/>
      <c r="P5167" s="180"/>
      <c r="Q5167" s="180"/>
      <c r="R5167" s="180"/>
      <c r="S5167" s="180"/>
      <c r="T5167" s="181"/>
      <c r="AT5167" s="175" t="s">
        <v>264</v>
      </c>
      <c r="AU5167" s="175" t="s">
        <v>82</v>
      </c>
      <c r="AV5167" s="14" t="s">
        <v>82</v>
      </c>
      <c r="AW5167" s="14" t="s">
        <v>34</v>
      </c>
      <c r="AX5167" s="14" t="s">
        <v>73</v>
      </c>
      <c r="AY5167" s="175" t="s">
        <v>252</v>
      </c>
    </row>
    <row r="5168" spans="2:51" s="13" customFormat="1" ht="11.25">
      <c r="B5168" s="167"/>
      <c r="D5168" s="160" t="s">
        <v>264</v>
      </c>
      <c r="E5168" s="168" t="s">
        <v>3</v>
      </c>
      <c r="F5168" s="169" t="s">
        <v>8436</v>
      </c>
      <c r="H5168" s="168" t="s">
        <v>3</v>
      </c>
      <c r="I5168" s="170"/>
      <c r="L5168" s="167"/>
      <c r="M5168" s="171"/>
      <c r="N5168" s="172"/>
      <c r="O5168" s="172"/>
      <c r="P5168" s="172"/>
      <c r="Q5168" s="172"/>
      <c r="R5168" s="172"/>
      <c r="S5168" s="172"/>
      <c r="T5168" s="173"/>
      <c r="AT5168" s="168" t="s">
        <v>264</v>
      </c>
      <c r="AU5168" s="168" t="s">
        <v>82</v>
      </c>
      <c r="AV5168" s="13" t="s">
        <v>80</v>
      </c>
      <c r="AW5168" s="13" t="s">
        <v>34</v>
      </c>
      <c r="AX5168" s="13" t="s">
        <v>73</v>
      </c>
      <c r="AY5168" s="168" t="s">
        <v>252</v>
      </c>
    </row>
    <row r="5169" spans="2:51" s="14" customFormat="1" ht="11.25">
      <c r="B5169" s="174"/>
      <c r="D5169" s="160" t="s">
        <v>264</v>
      </c>
      <c r="E5169" s="175" t="s">
        <v>3</v>
      </c>
      <c r="F5169" s="176" t="s">
        <v>80</v>
      </c>
      <c r="H5169" s="177">
        <v>1</v>
      </c>
      <c r="I5169" s="178"/>
      <c r="L5169" s="174"/>
      <c r="M5169" s="179"/>
      <c r="N5169" s="180"/>
      <c r="O5169" s="180"/>
      <c r="P5169" s="180"/>
      <c r="Q5169" s="180"/>
      <c r="R5169" s="180"/>
      <c r="S5169" s="180"/>
      <c r="T5169" s="181"/>
      <c r="AT5169" s="175" t="s">
        <v>264</v>
      </c>
      <c r="AU5169" s="175" t="s">
        <v>82</v>
      </c>
      <c r="AV5169" s="14" t="s">
        <v>82</v>
      </c>
      <c r="AW5169" s="14" t="s">
        <v>34</v>
      </c>
      <c r="AX5169" s="14" t="s">
        <v>73</v>
      </c>
      <c r="AY5169" s="175" t="s">
        <v>252</v>
      </c>
    </row>
    <row r="5170" spans="2:51" s="13" customFormat="1" ht="11.25">
      <c r="B5170" s="167"/>
      <c r="D5170" s="160" t="s">
        <v>264</v>
      </c>
      <c r="E5170" s="168" t="s">
        <v>3</v>
      </c>
      <c r="F5170" s="169" t="s">
        <v>8436</v>
      </c>
      <c r="H5170" s="168" t="s">
        <v>3</v>
      </c>
      <c r="I5170" s="170"/>
      <c r="L5170" s="167"/>
      <c r="M5170" s="171"/>
      <c r="N5170" s="172"/>
      <c r="O5170" s="172"/>
      <c r="P5170" s="172"/>
      <c r="Q5170" s="172"/>
      <c r="R5170" s="172"/>
      <c r="S5170" s="172"/>
      <c r="T5170" s="173"/>
      <c r="AT5170" s="168" t="s">
        <v>264</v>
      </c>
      <c r="AU5170" s="168" t="s">
        <v>82</v>
      </c>
      <c r="AV5170" s="13" t="s">
        <v>80</v>
      </c>
      <c r="AW5170" s="13" t="s">
        <v>34</v>
      </c>
      <c r="AX5170" s="13" t="s">
        <v>73</v>
      </c>
      <c r="AY5170" s="168" t="s">
        <v>252</v>
      </c>
    </row>
    <row r="5171" spans="2:51" s="14" customFormat="1" ht="11.25">
      <c r="B5171" s="174"/>
      <c r="D5171" s="160" t="s">
        <v>264</v>
      </c>
      <c r="E5171" s="175" t="s">
        <v>3</v>
      </c>
      <c r="F5171" s="176" t="s">
        <v>80</v>
      </c>
      <c r="H5171" s="177">
        <v>1</v>
      </c>
      <c r="I5171" s="178"/>
      <c r="L5171" s="174"/>
      <c r="M5171" s="179"/>
      <c r="N5171" s="180"/>
      <c r="O5171" s="180"/>
      <c r="P5171" s="180"/>
      <c r="Q5171" s="180"/>
      <c r="R5171" s="180"/>
      <c r="S5171" s="180"/>
      <c r="T5171" s="181"/>
      <c r="AT5171" s="175" t="s">
        <v>264</v>
      </c>
      <c r="AU5171" s="175" t="s">
        <v>82</v>
      </c>
      <c r="AV5171" s="14" t="s">
        <v>82</v>
      </c>
      <c r="AW5171" s="14" t="s">
        <v>34</v>
      </c>
      <c r="AX5171" s="14" t="s">
        <v>73</v>
      </c>
      <c r="AY5171" s="175" t="s">
        <v>252</v>
      </c>
    </row>
    <row r="5172" spans="2:51" s="13" customFormat="1" ht="11.25">
      <c r="B5172" s="167"/>
      <c r="D5172" s="160" t="s">
        <v>264</v>
      </c>
      <c r="E5172" s="168" t="s">
        <v>3</v>
      </c>
      <c r="F5172" s="169" t="s">
        <v>8436</v>
      </c>
      <c r="H5172" s="168" t="s">
        <v>3</v>
      </c>
      <c r="I5172" s="170"/>
      <c r="L5172" s="167"/>
      <c r="M5172" s="171"/>
      <c r="N5172" s="172"/>
      <c r="O5172" s="172"/>
      <c r="P5172" s="172"/>
      <c r="Q5172" s="172"/>
      <c r="R5172" s="172"/>
      <c r="S5172" s="172"/>
      <c r="T5172" s="173"/>
      <c r="AT5172" s="168" t="s">
        <v>264</v>
      </c>
      <c r="AU5172" s="168" t="s">
        <v>82</v>
      </c>
      <c r="AV5172" s="13" t="s">
        <v>80</v>
      </c>
      <c r="AW5172" s="13" t="s">
        <v>34</v>
      </c>
      <c r="AX5172" s="13" t="s">
        <v>73</v>
      </c>
      <c r="AY5172" s="168" t="s">
        <v>252</v>
      </c>
    </row>
    <row r="5173" spans="2:51" s="14" customFormat="1" ht="11.25">
      <c r="B5173" s="174"/>
      <c r="D5173" s="160" t="s">
        <v>264</v>
      </c>
      <c r="E5173" s="175" t="s">
        <v>3</v>
      </c>
      <c r="F5173" s="176" t="s">
        <v>80</v>
      </c>
      <c r="H5173" s="177">
        <v>1</v>
      </c>
      <c r="I5173" s="178"/>
      <c r="L5173" s="174"/>
      <c r="M5173" s="179"/>
      <c r="N5173" s="180"/>
      <c r="O5173" s="180"/>
      <c r="P5173" s="180"/>
      <c r="Q5173" s="180"/>
      <c r="R5173" s="180"/>
      <c r="S5173" s="180"/>
      <c r="T5173" s="181"/>
      <c r="AT5173" s="175" t="s">
        <v>264</v>
      </c>
      <c r="AU5173" s="175" t="s">
        <v>82</v>
      </c>
      <c r="AV5173" s="14" t="s">
        <v>82</v>
      </c>
      <c r="AW5173" s="14" t="s">
        <v>34</v>
      </c>
      <c r="AX5173" s="14" t="s">
        <v>73</v>
      </c>
      <c r="AY5173" s="175" t="s">
        <v>252</v>
      </c>
    </row>
    <row r="5174" spans="2:51" s="13" customFormat="1" ht="11.25">
      <c r="B5174" s="167"/>
      <c r="D5174" s="160" t="s">
        <v>264</v>
      </c>
      <c r="E5174" s="168" t="s">
        <v>3</v>
      </c>
      <c r="F5174" s="169" t="s">
        <v>8436</v>
      </c>
      <c r="H5174" s="168" t="s">
        <v>3</v>
      </c>
      <c r="I5174" s="170"/>
      <c r="L5174" s="167"/>
      <c r="M5174" s="171"/>
      <c r="N5174" s="172"/>
      <c r="O5174" s="172"/>
      <c r="P5174" s="172"/>
      <c r="Q5174" s="172"/>
      <c r="R5174" s="172"/>
      <c r="S5174" s="172"/>
      <c r="T5174" s="173"/>
      <c r="AT5174" s="168" t="s">
        <v>264</v>
      </c>
      <c r="AU5174" s="168" t="s">
        <v>82</v>
      </c>
      <c r="AV5174" s="13" t="s">
        <v>80</v>
      </c>
      <c r="AW5174" s="13" t="s">
        <v>34</v>
      </c>
      <c r="AX5174" s="13" t="s">
        <v>73</v>
      </c>
      <c r="AY5174" s="168" t="s">
        <v>252</v>
      </c>
    </row>
    <row r="5175" spans="2:51" s="14" customFormat="1" ht="11.25">
      <c r="B5175" s="174"/>
      <c r="D5175" s="160" t="s">
        <v>264</v>
      </c>
      <c r="E5175" s="175" t="s">
        <v>3</v>
      </c>
      <c r="F5175" s="176" t="s">
        <v>80</v>
      </c>
      <c r="H5175" s="177">
        <v>1</v>
      </c>
      <c r="I5175" s="178"/>
      <c r="L5175" s="174"/>
      <c r="M5175" s="179"/>
      <c r="N5175" s="180"/>
      <c r="O5175" s="180"/>
      <c r="P5175" s="180"/>
      <c r="Q5175" s="180"/>
      <c r="R5175" s="180"/>
      <c r="S5175" s="180"/>
      <c r="T5175" s="181"/>
      <c r="AT5175" s="175" t="s">
        <v>264</v>
      </c>
      <c r="AU5175" s="175" t="s">
        <v>82</v>
      </c>
      <c r="AV5175" s="14" t="s">
        <v>82</v>
      </c>
      <c r="AW5175" s="14" t="s">
        <v>34</v>
      </c>
      <c r="AX5175" s="14" t="s">
        <v>73</v>
      </c>
      <c r="AY5175" s="175" t="s">
        <v>252</v>
      </c>
    </row>
    <row r="5176" spans="2:51" s="13" customFormat="1" ht="11.25">
      <c r="B5176" s="167"/>
      <c r="D5176" s="160" t="s">
        <v>264</v>
      </c>
      <c r="E5176" s="168" t="s">
        <v>3</v>
      </c>
      <c r="F5176" s="169" t="s">
        <v>8613</v>
      </c>
      <c r="H5176" s="168" t="s">
        <v>3</v>
      </c>
      <c r="I5176" s="170"/>
      <c r="L5176" s="167"/>
      <c r="M5176" s="171"/>
      <c r="N5176" s="172"/>
      <c r="O5176" s="172"/>
      <c r="P5176" s="172"/>
      <c r="Q5176" s="172"/>
      <c r="R5176" s="172"/>
      <c r="S5176" s="172"/>
      <c r="T5176" s="173"/>
      <c r="AT5176" s="168" t="s">
        <v>264</v>
      </c>
      <c r="AU5176" s="168" t="s">
        <v>82</v>
      </c>
      <c r="AV5176" s="13" t="s">
        <v>80</v>
      </c>
      <c r="AW5176" s="13" t="s">
        <v>34</v>
      </c>
      <c r="AX5176" s="13" t="s">
        <v>73</v>
      </c>
      <c r="AY5176" s="168" t="s">
        <v>252</v>
      </c>
    </row>
    <row r="5177" spans="2:51" s="14" customFormat="1" ht="11.25">
      <c r="B5177" s="174"/>
      <c r="D5177" s="160" t="s">
        <v>264</v>
      </c>
      <c r="E5177" s="175" t="s">
        <v>3</v>
      </c>
      <c r="F5177" s="176" t="s">
        <v>80</v>
      </c>
      <c r="H5177" s="177">
        <v>1</v>
      </c>
      <c r="I5177" s="178"/>
      <c r="L5177" s="174"/>
      <c r="M5177" s="179"/>
      <c r="N5177" s="180"/>
      <c r="O5177" s="180"/>
      <c r="P5177" s="180"/>
      <c r="Q5177" s="180"/>
      <c r="R5177" s="180"/>
      <c r="S5177" s="180"/>
      <c r="T5177" s="181"/>
      <c r="AT5177" s="175" t="s">
        <v>264</v>
      </c>
      <c r="AU5177" s="175" t="s">
        <v>82</v>
      </c>
      <c r="AV5177" s="14" t="s">
        <v>82</v>
      </c>
      <c r="AW5177" s="14" t="s">
        <v>34</v>
      </c>
      <c r="AX5177" s="14" t="s">
        <v>73</v>
      </c>
      <c r="AY5177" s="175" t="s">
        <v>252</v>
      </c>
    </row>
    <row r="5178" spans="2:51" s="13" customFormat="1" ht="11.25">
      <c r="B5178" s="167"/>
      <c r="D5178" s="160" t="s">
        <v>264</v>
      </c>
      <c r="E5178" s="168" t="s">
        <v>3</v>
      </c>
      <c r="F5178" s="169" t="s">
        <v>8614</v>
      </c>
      <c r="H5178" s="168" t="s">
        <v>3</v>
      </c>
      <c r="I5178" s="170"/>
      <c r="L5178" s="167"/>
      <c r="M5178" s="171"/>
      <c r="N5178" s="172"/>
      <c r="O5178" s="172"/>
      <c r="P5178" s="172"/>
      <c r="Q5178" s="172"/>
      <c r="R5178" s="172"/>
      <c r="S5178" s="172"/>
      <c r="T5178" s="173"/>
      <c r="AT5178" s="168" t="s">
        <v>264</v>
      </c>
      <c r="AU5178" s="168" t="s">
        <v>82</v>
      </c>
      <c r="AV5178" s="13" t="s">
        <v>80</v>
      </c>
      <c r="AW5178" s="13" t="s">
        <v>34</v>
      </c>
      <c r="AX5178" s="13" t="s">
        <v>73</v>
      </c>
      <c r="AY5178" s="168" t="s">
        <v>252</v>
      </c>
    </row>
    <row r="5179" spans="2:51" s="14" customFormat="1" ht="11.25">
      <c r="B5179" s="174"/>
      <c r="D5179" s="160" t="s">
        <v>264</v>
      </c>
      <c r="E5179" s="175" t="s">
        <v>3</v>
      </c>
      <c r="F5179" s="176" t="s">
        <v>80</v>
      </c>
      <c r="H5179" s="177">
        <v>1</v>
      </c>
      <c r="I5179" s="178"/>
      <c r="L5179" s="174"/>
      <c r="M5179" s="179"/>
      <c r="N5179" s="180"/>
      <c r="O5179" s="180"/>
      <c r="P5179" s="180"/>
      <c r="Q5179" s="180"/>
      <c r="R5179" s="180"/>
      <c r="S5179" s="180"/>
      <c r="T5179" s="181"/>
      <c r="AT5179" s="175" t="s">
        <v>264</v>
      </c>
      <c r="AU5179" s="175" t="s">
        <v>82</v>
      </c>
      <c r="AV5179" s="14" t="s">
        <v>82</v>
      </c>
      <c r="AW5179" s="14" t="s">
        <v>34</v>
      </c>
      <c r="AX5179" s="14" t="s">
        <v>73</v>
      </c>
      <c r="AY5179" s="175" t="s">
        <v>252</v>
      </c>
    </row>
    <row r="5180" spans="2:51" s="13" customFormat="1" ht="11.25">
      <c r="B5180" s="167"/>
      <c r="D5180" s="160" t="s">
        <v>264</v>
      </c>
      <c r="E5180" s="168" t="s">
        <v>3</v>
      </c>
      <c r="F5180" s="169" t="s">
        <v>8614</v>
      </c>
      <c r="H5180" s="168" t="s">
        <v>3</v>
      </c>
      <c r="I5180" s="170"/>
      <c r="L5180" s="167"/>
      <c r="M5180" s="171"/>
      <c r="N5180" s="172"/>
      <c r="O5180" s="172"/>
      <c r="P5180" s="172"/>
      <c r="Q5180" s="172"/>
      <c r="R5180" s="172"/>
      <c r="S5180" s="172"/>
      <c r="T5180" s="173"/>
      <c r="AT5180" s="168" t="s">
        <v>264</v>
      </c>
      <c r="AU5180" s="168" t="s">
        <v>82</v>
      </c>
      <c r="AV5180" s="13" t="s">
        <v>80</v>
      </c>
      <c r="AW5180" s="13" t="s">
        <v>34</v>
      </c>
      <c r="AX5180" s="13" t="s">
        <v>73</v>
      </c>
      <c r="AY5180" s="168" t="s">
        <v>252</v>
      </c>
    </row>
    <row r="5181" spans="2:51" s="14" customFormat="1" ht="11.25">
      <c r="B5181" s="174"/>
      <c r="D5181" s="160" t="s">
        <v>264</v>
      </c>
      <c r="E5181" s="175" t="s">
        <v>3</v>
      </c>
      <c r="F5181" s="176" t="s">
        <v>80</v>
      </c>
      <c r="H5181" s="177">
        <v>1</v>
      </c>
      <c r="I5181" s="178"/>
      <c r="L5181" s="174"/>
      <c r="M5181" s="179"/>
      <c r="N5181" s="180"/>
      <c r="O5181" s="180"/>
      <c r="P5181" s="180"/>
      <c r="Q5181" s="180"/>
      <c r="R5181" s="180"/>
      <c r="S5181" s="180"/>
      <c r="T5181" s="181"/>
      <c r="AT5181" s="175" t="s">
        <v>264</v>
      </c>
      <c r="AU5181" s="175" t="s">
        <v>82</v>
      </c>
      <c r="AV5181" s="14" t="s">
        <v>82</v>
      </c>
      <c r="AW5181" s="14" t="s">
        <v>34</v>
      </c>
      <c r="AX5181" s="14" t="s">
        <v>73</v>
      </c>
      <c r="AY5181" s="175" t="s">
        <v>252</v>
      </c>
    </row>
    <row r="5182" spans="2:51" s="13" customFormat="1" ht="11.25">
      <c r="B5182" s="167"/>
      <c r="D5182" s="160" t="s">
        <v>264</v>
      </c>
      <c r="E5182" s="168" t="s">
        <v>3</v>
      </c>
      <c r="F5182" s="169" t="s">
        <v>8615</v>
      </c>
      <c r="H5182" s="168" t="s">
        <v>3</v>
      </c>
      <c r="I5182" s="170"/>
      <c r="L5182" s="167"/>
      <c r="M5182" s="171"/>
      <c r="N5182" s="172"/>
      <c r="O5182" s="172"/>
      <c r="P5182" s="172"/>
      <c r="Q5182" s="172"/>
      <c r="R5182" s="172"/>
      <c r="S5182" s="172"/>
      <c r="T5182" s="173"/>
      <c r="AT5182" s="168" t="s">
        <v>264</v>
      </c>
      <c r="AU5182" s="168" t="s">
        <v>82</v>
      </c>
      <c r="AV5182" s="13" t="s">
        <v>80</v>
      </c>
      <c r="AW5182" s="13" t="s">
        <v>34</v>
      </c>
      <c r="AX5182" s="13" t="s">
        <v>73</v>
      </c>
      <c r="AY5182" s="168" t="s">
        <v>252</v>
      </c>
    </row>
    <row r="5183" spans="2:51" s="14" customFormat="1" ht="11.25">
      <c r="B5183" s="174"/>
      <c r="D5183" s="160" t="s">
        <v>264</v>
      </c>
      <c r="E5183" s="175" t="s">
        <v>3</v>
      </c>
      <c r="F5183" s="176" t="s">
        <v>80</v>
      </c>
      <c r="H5183" s="177">
        <v>1</v>
      </c>
      <c r="I5183" s="178"/>
      <c r="L5183" s="174"/>
      <c r="M5183" s="179"/>
      <c r="N5183" s="180"/>
      <c r="O5183" s="180"/>
      <c r="P5183" s="180"/>
      <c r="Q5183" s="180"/>
      <c r="R5183" s="180"/>
      <c r="S5183" s="180"/>
      <c r="T5183" s="181"/>
      <c r="AT5183" s="175" t="s">
        <v>264</v>
      </c>
      <c r="AU5183" s="175" t="s">
        <v>82</v>
      </c>
      <c r="AV5183" s="14" t="s">
        <v>82</v>
      </c>
      <c r="AW5183" s="14" t="s">
        <v>34</v>
      </c>
      <c r="AX5183" s="14" t="s">
        <v>73</v>
      </c>
      <c r="AY5183" s="175" t="s">
        <v>252</v>
      </c>
    </row>
    <row r="5184" spans="2:51" s="13" customFormat="1" ht="11.25">
      <c r="B5184" s="167"/>
      <c r="D5184" s="160" t="s">
        <v>264</v>
      </c>
      <c r="E5184" s="168" t="s">
        <v>3</v>
      </c>
      <c r="F5184" s="169" t="s">
        <v>8439</v>
      </c>
      <c r="H5184" s="168" t="s">
        <v>3</v>
      </c>
      <c r="I5184" s="170"/>
      <c r="L5184" s="167"/>
      <c r="M5184" s="171"/>
      <c r="N5184" s="172"/>
      <c r="O5184" s="172"/>
      <c r="P5184" s="172"/>
      <c r="Q5184" s="172"/>
      <c r="R5184" s="172"/>
      <c r="S5184" s="172"/>
      <c r="T5184" s="173"/>
      <c r="AT5184" s="168" t="s">
        <v>264</v>
      </c>
      <c r="AU5184" s="168" t="s">
        <v>82</v>
      </c>
      <c r="AV5184" s="13" t="s">
        <v>80</v>
      </c>
      <c r="AW5184" s="13" t="s">
        <v>34</v>
      </c>
      <c r="AX5184" s="13" t="s">
        <v>73</v>
      </c>
      <c r="AY5184" s="168" t="s">
        <v>252</v>
      </c>
    </row>
    <row r="5185" spans="2:51" s="14" customFormat="1" ht="11.25">
      <c r="B5185" s="174"/>
      <c r="D5185" s="160" t="s">
        <v>264</v>
      </c>
      <c r="E5185" s="175" t="s">
        <v>3</v>
      </c>
      <c r="F5185" s="176" t="s">
        <v>80</v>
      </c>
      <c r="H5185" s="177">
        <v>1</v>
      </c>
      <c r="I5185" s="178"/>
      <c r="L5185" s="174"/>
      <c r="M5185" s="179"/>
      <c r="N5185" s="180"/>
      <c r="O5185" s="180"/>
      <c r="P5185" s="180"/>
      <c r="Q5185" s="180"/>
      <c r="R5185" s="180"/>
      <c r="S5185" s="180"/>
      <c r="T5185" s="181"/>
      <c r="AT5185" s="175" t="s">
        <v>264</v>
      </c>
      <c r="AU5185" s="175" t="s">
        <v>82</v>
      </c>
      <c r="AV5185" s="14" t="s">
        <v>82</v>
      </c>
      <c r="AW5185" s="14" t="s">
        <v>34</v>
      </c>
      <c r="AX5185" s="14" t="s">
        <v>73</v>
      </c>
      <c r="AY5185" s="175" t="s">
        <v>252</v>
      </c>
    </row>
    <row r="5186" spans="2:51" s="13" customFormat="1" ht="11.25">
      <c r="B5186" s="167"/>
      <c r="D5186" s="160" t="s">
        <v>264</v>
      </c>
      <c r="E5186" s="168" t="s">
        <v>3</v>
      </c>
      <c r="F5186" s="169" t="s">
        <v>8439</v>
      </c>
      <c r="H5186" s="168" t="s">
        <v>3</v>
      </c>
      <c r="I5186" s="170"/>
      <c r="L5186" s="167"/>
      <c r="M5186" s="171"/>
      <c r="N5186" s="172"/>
      <c r="O5186" s="172"/>
      <c r="P5186" s="172"/>
      <c r="Q5186" s="172"/>
      <c r="R5186" s="172"/>
      <c r="S5186" s="172"/>
      <c r="T5186" s="173"/>
      <c r="AT5186" s="168" t="s">
        <v>264</v>
      </c>
      <c r="AU5186" s="168" t="s">
        <v>82</v>
      </c>
      <c r="AV5186" s="13" t="s">
        <v>80</v>
      </c>
      <c r="AW5186" s="13" t="s">
        <v>34</v>
      </c>
      <c r="AX5186" s="13" t="s">
        <v>73</v>
      </c>
      <c r="AY5186" s="168" t="s">
        <v>252</v>
      </c>
    </row>
    <row r="5187" spans="2:51" s="14" customFormat="1" ht="11.25">
      <c r="B5187" s="174"/>
      <c r="D5187" s="160" t="s">
        <v>264</v>
      </c>
      <c r="E5187" s="175" t="s">
        <v>3</v>
      </c>
      <c r="F5187" s="176" t="s">
        <v>80</v>
      </c>
      <c r="H5187" s="177">
        <v>1</v>
      </c>
      <c r="I5187" s="178"/>
      <c r="L5187" s="174"/>
      <c r="M5187" s="179"/>
      <c r="N5187" s="180"/>
      <c r="O5187" s="180"/>
      <c r="P5187" s="180"/>
      <c r="Q5187" s="180"/>
      <c r="R5187" s="180"/>
      <c r="S5187" s="180"/>
      <c r="T5187" s="181"/>
      <c r="AT5187" s="175" t="s">
        <v>264</v>
      </c>
      <c r="AU5187" s="175" t="s">
        <v>82</v>
      </c>
      <c r="AV5187" s="14" t="s">
        <v>82</v>
      </c>
      <c r="AW5187" s="14" t="s">
        <v>34</v>
      </c>
      <c r="AX5187" s="14" t="s">
        <v>73</v>
      </c>
      <c r="AY5187" s="175" t="s">
        <v>252</v>
      </c>
    </row>
    <row r="5188" spans="2:51" s="13" customFormat="1" ht="11.25">
      <c r="B5188" s="167"/>
      <c r="D5188" s="160" t="s">
        <v>264</v>
      </c>
      <c r="E5188" s="168" t="s">
        <v>3</v>
      </c>
      <c r="F5188" s="169" t="s">
        <v>8439</v>
      </c>
      <c r="H5188" s="168" t="s">
        <v>3</v>
      </c>
      <c r="I5188" s="170"/>
      <c r="L5188" s="167"/>
      <c r="M5188" s="171"/>
      <c r="N5188" s="172"/>
      <c r="O5188" s="172"/>
      <c r="P5188" s="172"/>
      <c r="Q5188" s="172"/>
      <c r="R5188" s="172"/>
      <c r="S5188" s="172"/>
      <c r="T5188" s="173"/>
      <c r="AT5188" s="168" t="s">
        <v>264</v>
      </c>
      <c r="AU5188" s="168" t="s">
        <v>82</v>
      </c>
      <c r="AV5188" s="13" t="s">
        <v>80</v>
      </c>
      <c r="AW5188" s="13" t="s">
        <v>34</v>
      </c>
      <c r="AX5188" s="13" t="s">
        <v>73</v>
      </c>
      <c r="AY5188" s="168" t="s">
        <v>252</v>
      </c>
    </row>
    <row r="5189" spans="2:51" s="14" customFormat="1" ht="11.25">
      <c r="B5189" s="174"/>
      <c r="D5189" s="160" t="s">
        <v>264</v>
      </c>
      <c r="E5189" s="175" t="s">
        <v>3</v>
      </c>
      <c r="F5189" s="176" t="s">
        <v>80</v>
      </c>
      <c r="H5189" s="177">
        <v>1</v>
      </c>
      <c r="I5189" s="178"/>
      <c r="L5189" s="174"/>
      <c r="M5189" s="179"/>
      <c r="N5189" s="180"/>
      <c r="O5189" s="180"/>
      <c r="P5189" s="180"/>
      <c r="Q5189" s="180"/>
      <c r="R5189" s="180"/>
      <c r="S5189" s="180"/>
      <c r="T5189" s="181"/>
      <c r="AT5189" s="175" t="s">
        <v>264</v>
      </c>
      <c r="AU5189" s="175" t="s">
        <v>82</v>
      </c>
      <c r="AV5189" s="14" t="s">
        <v>82</v>
      </c>
      <c r="AW5189" s="14" t="s">
        <v>34</v>
      </c>
      <c r="AX5189" s="14" t="s">
        <v>73</v>
      </c>
      <c r="AY5189" s="175" t="s">
        <v>252</v>
      </c>
    </row>
    <row r="5190" spans="2:51" s="13" customFormat="1" ht="11.25">
      <c r="B5190" s="167"/>
      <c r="D5190" s="160" t="s">
        <v>264</v>
      </c>
      <c r="E5190" s="168" t="s">
        <v>3</v>
      </c>
      <c r="F5190" s="169" t="s">
        <v>8441</v>
      </c>
      <c r="H5190" s="168" t="s">
        <v>3</v>
      </c>
      <c r="I5190" s="170"/>
      <c r="L5190" s="167"/>
      <c r="M5190" s="171"/>
      <c r="N5190" s="172"/>
      <c r="O5190" s="172"/>
      <c r="P5190" s="172"/>
      <c r="Q5190" s="172"/>
      <c r="R5190" s="172"/>
      <c r="S5190" s="172"/>
      <c r="T5190" s="173"/>
      <c r="AT5190" s="168" t="s">
        <v>264</v>
      </c>
      <c r="AU5190" s="168" t="s">
        <v>82</v>
      </c>
      <c r="AV5190" s="13" t="s">
        <v>80</v>
      </c>
      <c r="AW5190" s="13" t="s">
        <v>34</v>
      </c>
      <c r="AX5190" s="13" t="s">
        <v>73</v>
      </c>
      <c r="AY5190" s="168" t="s">
        <v>252</v>
      </c>
    </row>
    <row r="5191" spans="2:51" s="14" customFormat="1" ht="11.25">
      <c r="B5191" s="174"/>
      <c r="D5191" s="160" t="s">
        <v>264</v>
      </c>
      <c r="E5191" s="175" t="s">
        <v>3</v>
      </c>
      <c r="F5191" s="176" t="s">
        <v>80</v>
      </c>
      <c r="H5191" s="177">
        <v>1</v>
      </c>
      <c r="I5191" s="178"/>
      <c r="L5191" s="174"/>
      <c r="M5191" s="179"/>
      <c r="N5191" s="180"/>
      <c r="O5191" s="180"/>
      <c r="P5191" s="180"/>
      <c r="Q5191" s="180"/>
      <c r="R5191" s="180"/>
      <c r="S5191" s="180"/>
      <c r="T5191" s="181"/>
      <c r="AT5191" s="175" t="s">
        <v>264</v>
      </c>
      <c r="AU5191" s="175" t="s">
        <v>82</v>
      </c>
      <c r="AV5191" s="14" t="s">
        <v>82</v>
      </c>
      <c r="AW5191" s="14" t="s">
        <v>34</v>
      </c>
      <c r="AX5191" s="14" t="s">
        <v>73</v>
      </c>
      <c r="AY5191" s="175" t="s">
        <v>252</v>
      </c>
    </row>
    <row r="5192" spans="2:51" s="13" customFormat="1" ht="11.25">
      <c r="B5192" s="167"/>
      <c r="D5192" s="160" t="s">
        <v>264</v>
      </c>
      <c r="E5192" s="168" t="s">
        <v>3</v>
      </c>
      <c r="F5192" s="169" t="s">
        <v>8441</v>
      </c>
      <c r="H5192" s="168" t="s">
        <v>3</v>
      </c>
      <c r="I5192" s="170"/>
      <c r="L5192" s="167"/>
      <c r="M5192" s="171"/>
      <c r="N5192" s="172"/>
      <c r="O5192" s="172"/>
      <c r="P5192" s="172"/>
      <c r="Q5192" s="172"/>
      <c r="R5192" s="172"/>
      <c r="S5192" s="172"/>
      <c r="T5192" s="173"/>
      <c r="AT5192" s="168" t="s">
        <v>264</v>
      </c>
      <c r="AU5192" s="168" t="s">
        <v>82</v>
      </c>
      <c r="AV5192" s="13" t="s">
        <v>80</v>
      </c>
      <c r="AW5192" s="13" t="s">
        <v>34</v>
      </c>
      <c r="AX5192" s="13" t="s">
        <v>73</v>
      </c>
      <c r="AY5192" s="168" t="s">
        <v>252</v>
      </c>
    </row>
    <row r="5193" spans="2:51" s="14" customFormat="1" ht="11.25">
      <c r="B5193" s="174"/>
      <c r="D5193" s="160" t="s">
        <v>264</v>
      </c>
      <c r="E5193" s="175" t="s">
        <v>3</v>
      </c>
      <c r="F5193" s="176" t="s">
        <v>80</v>
      </c>
      <c r="H5193" s="177">
        <v>1</v>
      </c>
      <c r="I5193" s="178"/>
      <c r="L5193" s="174"/>
      <c r="M5193" s="179"/>
      <c r="N5193" s="180"/>
      <c r="O5193" s="180"/>
      <c r="P5193" s="180"/>
      <c r="Q5193" s="180"/>
      <c r="R5193" s="180"/>
      <c r="S5193" s="180"/>
      <c r="T5193" s="181"/>
      <c r="AT5193" s="175" t="s">
        <v>264</v>
      </c>
      <c r="AU5193" s="175" t="s">
        <v>82</v>
      </c>
      <c r="AV5193" s="14" t="s">
        <v>82</v>
      </c>
      <c r="AW5193" s="14" t="s">
        <v>34</v>
      </c>
      <c r="AX5193" s="14" t="s">
        <v>73</v>
      </c>
      <c r="AY5193" s="175" t="s">
        <v>252</v>
      </c>
    </row>
    <row r="5194" spans="2:51" s="13" customFormat="1" ht="11.25">
      <c r="B5194" s="167"/>
      <c r="D5194" s="160" t="s">
        <v>264</v>
      </c>
      <c r="E5194" s="168" t="s">
        <v>3</v>
      </c>
      <c r="F5194" s="169" t="s">
        <v>8441</v>
      </c>
      <c r="H5194" s="168" t="s">
        <v>3</v>
      </c>
      <c r="I5194" s="170"/>
      <c r="L5194" s="167"/>
      <c r="M5194" s="171"/>
      <c r="N5194" s="172"/>
      <c r="O5194" s="172"/>
      <c r="P5194" s="172"/>
      <c r="Q5194" s="172"/>
      <c r="R5194" s="172"/>
      <c r="S5194" s="172"/>
      <c r="T5194" s="173"/>
      <c r="AT5194" s="168" t="s">
        <v>264</v>
      </c>
      <c r="AU5194" s="168" t="s">
        <v>82</v>
      </c>
      <c r="AV5194" s="13" t="s">
        <v>80</v>
      </c>
      <c r="AW5194" s="13" t="s">
        <v>34</v>
      </c>
      <c r="AX5194" s="13" t="s">
        <v>73</v>
      </c>
      <c r="AY5194" s="168" t="s">
        <v>252</v>
      </c>
    </row>
    <row r="5195" spans="2:51" s="14" customFormat="1" ht="11.25">
      <c r="B5195" s="174"/>
      <c r="D5195" s="160" t="s">
        <v>264</v>
      </c>
      <c r="E5195" s="175" t="s">
        <v>3</v>
      </c>
      <c r="F5195" s="176" t="s">
        <v>80</v>
      </c>
      <c r="H5195" s="177">
        <v>1</v>
      </c>
      <c r="I5195" s="178"/>
      <c r="L5195" s="174"/>
      <c r="M5195" s="179"/>
      <c r="N5195" s="180"/>
      <c r="O5195" s="180"/>
      <c r="P5195" s="180"/>
      <c r="Q5195" s="180"/>
      <c r="R5195" s="180"/>
      <c r="S5195" s="180"/>
      <c r="T5195" s="181"/>
      <c r="AT5195" s="175" t="s">
        <v>264</v>
      </c>
      <c r="AU5195" s="175" t="s">
        <v>82</v>
      </c>
      <c r="AV5195" s="14" t="s">
        <v>82</v>
      </c>
      <c r="AW5195" s="14" t="s">
        <v>34</v>
      </c>
      <c r="AX5195" s="14" t="s">
        <v>73</v>
      </c>
      <c r="AY5195" s="175" t="s">
        <v>252</v>
      </c>
    </row>
    <row r="5196" spans="2:51" s="13" customFormat="1" ht="11.25">
      <c r="B5196" s="167"/>
      <c r="D5196" s="160" t="s">
        <v>264</v>
      </c>
      <c r="E5196" s="168" t="s">
        <v>3</v>
      </c>
      <c r="F5196" s="169" t="s">
        <v>8441</v>
      </c>
      <c r="H5196" s="168" t="s">
        <v>3</v>
      </c>
      <c r="I5196" s="170"/>
      <c r="L5196" s="167"/>
      <c r="M5196" s="171"/>
      <c r="N5196" s="172"/>
      <c r="O5196" s="172"/>
      <c r="P5196" s="172"/>
      <c r="Q5196" s="172"/>
      <c r="R5196" s="172"/>
      <c r="S5196" s="172"/>
      <c r="T5196" s="173"/>
      <c r="AT5196" s="168" t="s">
        <v>264</v>
      </c>
      <c r="AU5196" s="168" t="s">
        <v>82</v>
      </c>
      <c r="AV5196" s="13" t="s">
        <v>80</v>
      </c>
      <c r="AW5196" s="13" t="s">
        <v>34</v>
      </c>
      <c r="AX5196" s="13" t="s">
        <v>73</v>
      </c>
      <c r="AY5196" s="168" t="s">
        <v>252</v>
      </c>
    </row>
    <row r="5197" spans="2:51" s="14" customFormat="1" ht="11.25">
      <c r="B5197" s="174"/>
      <c r="D5197" s="160" t="s">
        <v>264</v>
      </c>
      <c r="E5197" s="175" t="s">
        <v>3</v>
      </c>
      <c r="F5197" s="176" t="s">
        <v>80</v>
      </c>
      <c r="H5197" s="177">
        <v>1</v>
      </c>
      <c r="I5197" s="178"/>
      <c r="L5197" s="174"/>
      <c r="M5197" s="179"/>
      <c r="N5197" s="180"/>
      <c r="O5197" s="180"/>
      <c r="P5197" s="180"/>
      <c r="Q5197" s="180"/>
      <c r="R5197" s="180"/>
      <c r="S5197" s="180"/>
      <c r="T5197" s="181"/>
      <c r="AT5197" s="175" t="s">
        <v>264</v>
      </c>
      <c r="AU5197" s="175" t="s">
        <v>82</v>
      </c>
      <c r="AV5197" s="14" t="s">
        <v>82</v>
      </c>
      <c r="AW5197" s="14" t="s">
        <v>34</v>
      </c>
      <c r="AX5197" s="14" t="s">
        <v>73</v>
      </c>
      <c r="AY5197" s="175" t="s">
        <v>252</v>
      </c>
    </row>
    <row r="5198" spans="2:51" s="13" customFormat="1" ht="11.25">
      <c r="B5198" s="167"/>
      <c r="D5198" s="160" t="s">
        <v>264</v>
      </c>
      <c r="E5198" s="168" t="s">
        <v>3</v>
      </c>
      <c r="F5198" s="169" t="s">
        <v>8616</v>
      </c>
      <c r="H5198" s="168" t="s">
        <v>3</v>
      </c>
      <c r="I5198" s="170"/>
      <c r="L5198" s="167"/>
      <c r="M5198" s="171"/>
      <c r="N5198" s="172"/>
      <c r="O5198" s="172"/>
      <c r="P5198" s="172"/>
      <c r="Q5198" s="172"/>
      <c r="R5198" s="172"/>
      <c r="S5198" s="172"/>
      <c r="T5198" s="173"/>
      <c r="AT5198" s="168" t="s">
        <v>264</v>
      </c>
      <c r="AU5198" s="168" t="s">
        <v>82</v>
      </c>
      <c r="AV5198" s="13" t="s">
        <v>80</v>
      </c>
      <c r="AW5198" s="13" t="s">
        <v>34</v>
      </c>
      <c r="AX5198" s="13" t="s">
        <v>73</v>
      </c>
      <c r="AY5198" s="168" t="s">
        <v>252</v>
      </c>
    </row>
    <row r="5199" spans="2:51" s="14" customFormat="1" ht="11.25">
      <c r="B5199" s="174"/>
      <c r="D5199" s="160" t="s">
        <v>264</v>
      </c>
      <c r="E5199" s="175" t="s">
        <v>3</v>
      </c>
      <c r="F5199" s="176" t="s">
        <v>80</v>
      </c>
      <c r="H5199" s="177">
        <v>1</v>
      </c>
      <c r="I5199" s="178"/>
      <c r="L5199" s="174"/>
      <c r="M5199" s="179"/>
      <c r="N5199" s="180"/>
      <c r="O5199" s="180"/>
      <c r="P5199" s="180"/>
      <c r="Q5199" s="180"/>
      <c r="R5199" s="180"/>
      <c r="S5199" s="180"/>
      <c r="T5199" s="181"/>
      <c r="AT5199" s="175" t="s">
        <v>264</v>
      </c>
      <c r="AU5199" s="175" t="s">
        <v>82</v>
      </c>
      <c r="AV5199" s="14" t="s">
        <v>82</v>
      </c>
      <c r="AW5199" s="14" t="s">
        <v>34</v>
      </c>
      <c r="AX5199" s="14" t="s">
        <v>73</v>
      </c>
      <c r="AY5199" s="175" t="s">
        <v>252</v>
      </c>
    </row>
    <row r="5200" spans="2:51" s="13" customFormat="1" ht="11.25">
      <c r="B5200" s="167"/>
      <c r="D5200" s="160" t="s">
        <v>264</v>
      </c>
      <c r="E5200" s="168" t="s">
        <v>3</v>
      </c>
      <c r="F5200" s="169" t="s">
        <v>8617</v>
      </c>
      <c r="H5200" s="168" t="s">
        <v>3</v>
      </c>
      <c r="I5200" s="170"/>
      <c r="L5200" s="167"/>
      <c r="M5200" s="171"/>
      <c r="N5200" s="172"/>
      <c r="O5200" s="172"/>
      <c r="P5200" s="172"/>
      <c r="Q5200" s="172"/>
      <c r="R5200" s="172"/>
      <c r="S5200" s="172"/>
      <c r="T5200" s="173"/>
      <c r="AT5200" s="168" t="s">
        <v>264</v>
      </c>
      <c r="AU5200" s="168" t="s">
        <v>82</v>
      </c>
      <c r="AV5200" s="13" t="s">
        <v>80</v>
      </c>
      <c r="AW5200" s="13" t="s">
        <v>34</v>
      </c>
      <c r="AX5200" s="13" t="s">
        <v>73</v>
      </c>
      <c r="AY5200" s="168" t="s">
        <v>252</v>
      </c>
    </row>
    <row r="5201" spans="2:51" s="14" customFormat="1" ht="11.25">
      <c r="B5201" s="174"/>
      <c r="D5201" s="160" t="s">
        <v>264</v>
      </c>
      <c r="E5201" s="175" t="s">
        <v>3</v>
      </c>
      <c r="F5201" s="176" t="s">
        <v>80</v>
      </c>
      <c r="H5201" s="177">
        <v>1</v>
      </c>
      <c r="I5201" s="178"/>
      <c r="L5201" s="174"/>
      <c r="M5201" s="179"/>
      <c r="N5201" s="180"/>
      <c r="O5201" s="180"/>
      <c r="P5201" s="180"/>
      <c r="Q5201" s="180"/>
      <c r="R5201" s="180"/>
      <c r="S5201" s="180"/>
      <c r="T5201" s="181"/>
      <c r="AT5201" s="175" t="s">
        <v>264</v>
      </c>
      <c r="AU5201" s="175" t="s">
        <v>82</v>
      </c>
      <c r="AV5201" s="14" t="s">
        <v>82</v>
      </c>
      <c r="AW5201" s="14" t="s">
        <v>34</v>
      </c>
      <c r="AX5201" s="14" t="s">
        <v>73</v>
      </c>
      <c r="AY5201" s="175" t="s">
        <v>252</v>
      </c>
    </row>
    <row r="5202" spans="2:51" s="13" customFormat="1" ht="11.25">
      <c r="B5202" s="167"/>
      <c r="D5202" s="160" t="s">
        <v>264</v>
      </c>
      <c r="E5202" s="168" t="s">
        <v>3</v>
      </c>
      <c r="F5202" s="169" t="s">
        <v>8618</v>
      </c>
      <c r="H5202" s="168" t="s">
        <v>3</v>
      </c>
      <c r="I5202" s="170"/>
      <c r="L5202" s="167"/>
      <c r="M5202" s="171"/>
      <c r="N5202" s="172"/>
      <c r="O5202" s="172"/>
      <c r="P5202" s="172"/>
      <c r="Q5202" s="172"/>
      <c r="R5202" s="172"/>
      <c r="S5202" s="172"/>
      <c r="T5202" s="173"/>
      <c r="AT5202" s="168" t="s">
        <v>264</v>
      </c>
      <c r="AU5202" s="168" t="s">
        <v>82</v>
      </c>
      <c r="AV5202" s="13" t="s">
        <v>80</v>
      </c>
      <c r="AW5202" s="13" t="s">
        <v>34</v>
      </c>
      <c r="AX5202" s="13" t="s">
        <v>73</v>
      </c>
      <c r="AY5202" s="168" t="s">
        <v>252</v>
      </c>
    </row>
    <row r="5203" spans="2:51" s="14" customFormat="1" ht="11.25">
      <c r="B5203" s="174"/>
      <c r="D5203" s="160" t="s">
        <v>264</v>
      </c>
      <c r="E5203" s="175" t="s">
        <v>3</v>
      </c>
      <c r="F5203" s="176" t="s">
        <v>80</v>
      </c>
      <c r="H5203" s="177">
        <v>1</v>
      </c>
      <c r="I5203" s="178"/>
      <c r="L5203" s="174"/>
      <c r="M5203" s="179"/>
      <c r="N5203" s="180"/>
      <c r="O5203" s="180"/>
      <c r="P5203" s="180"/>
      <c r="Q5203" s="180"/>
      <c r="R5203" s="180"/>
      <c r="S5203" s="180"/>
      <c r="T5203" s="181"/>
      <c r="AT5203" s="175" t="s">
        <v>264</v>
      </c>
      <c r="AU5203" s="175" t="s">
        <v>82</v>
      </c>
      <c r="AV5203" s="14" t="s">
        <v>82</v>
      </c>
      <c r="AW5203" s="14" t="s">
        <v>34</v>
      </c>
      <c r="AX5203" s="14" t="s">
        <v>73</v>
      </c>
      <c r="AY5203" s="175" t="s">
        <v>252</v>
      </c>
    </row>
    <row r="5204" spans="2:51" s="13" customFormat="1" ht="11.25">
      <c r="B5204" s="167"/>
      <c r="D5204" s="160" t="s">
        <v>264</v>
      </c>
      <c r="E5204" s="168" t="s">
        <v>3</v>
      </c>
      <c r="F5204" s="169" t="s">
        <v>8444</v>
      </c>
      <c r="H5204" s="168" t="s">
        <v>3</v>
      </c>
      <c r="I5204" s="170"/>
      <c r="L5204" s="167"/>
      <c r="M5204" s="171"/>
      <c r="N5204" s="172"/>
      <c r="O5204" s="172"/>
      <c r="P5204" s="172"/>
      <c r="Q5204" s="172"/>
      <c r="R5204" s="172"/>
      <c r="S5204" s="172"/>
      <c r="T5204" s="173"/>
      <c r="AT5204" s="168" t="s">
        <v>264</v>
      </c>
      <c r="AU5204" s="168" t="s">
        <v>82</v>
      </c>
      <c r="AV5204" s="13" t="s">
        <v>80</v>
      </c>
      <c r="AW5204" s="13" t="s">
        <v>34</v>
      </c>
      <c r="AX5204" s="13" t="s">
        <v>73</v>
      </c>
      <c r="AY5204" s="168" t="s">
        <v>252</v>
      </c>
    </row>
    <row r="5205" spans="2:51" s="14" customFormat="1" ht="11.25">
      <c r="B5205" s="174"/>
      <c r="D5205" s="160" t="s">
        <v>264</v>
      </c>
      <c r="E5205" s="175" t="s">
        <v>3</v>
      </c>
      <c r="F5205" s="176" t="s">
        <v>80</v>
      </c>
      <c r="H5205" s="177">
        <v>1</v>
      </c>
      <c r="I5205" s="178"/>
      <c r="L5205" s="174"/>
      <c r="M5205" s="179"/>
      <c r="N5205" s="180"/>
      <c r="O5205" s="180"/>
      <c r="P5205" s="180"/>
      <c r="Q5205" s="180"/>
      <c r="R5205" s="180"/>
      <c r="S5205" s="180"/>
      <c r="T5205" s="181"/>
      <c r="AT5205" s="175" t="s">
        <v>264</v>
      </c>
      <c r="AU5205" s="175" t="s">
        <v>82</v>
      </c>
      <c r="AV5205" s="14" t="s">
        <v>82</v>
      </c>
      <c r="AW5205" s="14" t="s">
        <v>34</v>
      </c>
      <c r="AX5205" s="14" t="s">
        <v>73</v>
      </c>
      <c r="AY5205" s="175" t="s">
        <v>252</v>
      </c>
    </row>
    <row r="5206" spans="2:51" s="13" customFormat="1" ht="11.25">
      <c r="B5206" s="167"/>
      <c r="D5206" s="160" t="s">
        <v>264</v>
      </c>
      <c r="E5206" s="168" t="s">
        <v>3</v>
      </c>
      <c r="F5206" s="169" t="s">
        <v>8444</v>
      </c>
      <c r="H5206" s="168" t="s">
        <v>3</v>
      </c>
      <c r="I5206" s="170"/>
      <c r="L5206" s="167"/>
      <c r="M5206" s="171"/>
      <c r="N5206" s="172"/>
      <c r="O5206" s="172"/>
      <c r="P5206" s="172"/>
      <c r="Q5206" s="172"/>
      <c r="R5206" s="172"/>
      <c r="S5206" s="172"/>
      <c r="T5206" s="173"/>
      <c r="AT5206" s="168" t="s">
        <v>264</v>
      </c>
      <c r="AU5206" s="168" t="s">
        <v>82</v>
      </c>
      <c r="AV5206" s="13" t="s">
        <v>80</v>
      </c>
      <c r="AW5206" s="13" t="s">
        <v>34</v>
      </c>
      <c r="AX5206" s="13" t="s">
        <v>73</v>
      </c>
      <c r="AY5206" s="168" t="s">
        <v>252</v>
      </c>
    </row>
    <row r="5207" spans="2:51" s="14" customFormat="1" ht="11.25">
      <c r="B5207" s="174"/>
      <c r="D5207" s="160" t="s">
        <v>264</v>
      </c>
      <c r="E5207" s="175" t="s">
        <v>3</v>
      </c>
      <c r="F5207" s="176" t="s">
        <v>80</v>
      </c>
      <c r="H5207" s="177">
        <v>1</v>
      </c>
      <c r="I5207" s="178"/>
      <c r="L5207" s="174"/>
      <c r="M5207" s="179"/>
      <c r="N5207" s="180"/>
      <c r="O5207" s="180"/>
      <c r="P5207" s="180"/>
      <c r="Q5207" s="180"/>
      <c r="R5207" s="180"/>
      <c r="S5207" s="180"/>
      <c r="T5207" s="181"/>
      <c r="AT5207" s="175" t="s">
        <v>264</v>
      </c>
      <c r="AU5207" s="175" t="s">
        <v>82</v>
      </c>
      <c r="AV5207" s="14" t="s">
        <v>82</v>
      </c>
      <c r="AW5207" s="14" t="s">
        <v>34</v>
      </c>
      <c r="AX5207" s="14" t="s">
        <v>73</v>
      </c>
      <c r="AY5207" s="175" t="s">
        <v>252</v>
      </c>
    </row>
    <row r="5208" spans="2:51" s="13" customFormat="1" ht="11.25">
      <c r="B5208" s="167"/>
      <c r="D5208" s="160" t="s">
        <v>264</v>
      </c>
      <c r="E5208" s="168" t="s">
        <v>3</v>
      </c>
      <c r="F5208" s="169" t="s">
        <v>8444</v>
      </c>
      <c r="H5208" s="168" t="s">
        <v>3</v>
      </c>
      <c r="I5208" s="170"/>
      <c r="L5208" s="167"/>
      <c r="M5208" s="171"/>
      <c r="N5208" s="172"/>
      <c r="O5208" s="172"/>
      <c r="P5208" s="172"/>
      <c r="Q5208" s="172"/>
      <c r="R5208" s="172"/>
      <c r="S5208" s="172"/>
      <c r="T5208" s="173"/>
      <c r="AT5208" s="168" t="s">
        <v>264</v>
      </c>
      <c r="AU5208" s="168" t="s">
        <v>82</v>
      </c>
      <c r="AV5208" s="13" t="s">
        <v>80</v>
      </c>
      <c r="AW5208" s="13" t="s">
        <v>34</v>
      </c>
      <c r="AX5208" s="13" t="s">
        <v>73</v>
      </c>
      <c r="AY5208" s="168" t="s">
        <v>252</v>
      </c>
    </row>
    <row r="5209" spans="2:51" s="14" customFormat="1" ht="11.25">
      <c r="B5209" s="174"/>
      <c r="D5209" s="160" t="s">
        <v>264</v>
      </c>
      <c r="E5209" s="175" t="s">
        <v>3</v>
      </c>
      <c r="F5209" s="176" t="s">
        <v>80</v>
      </c>
      <c r="H5209" s="177">
        <v>1</v>
      </c>
      <c r="I5209" s="178"/>
      <c r="L5209" s="174"/>
      <c r="M5209" s="179"/>
      <c r="N5209" s="180"/>
      <c r="O5209" s="180"/>
      <c r="P5209" s="180"/>
      <c r="Q5209" s="180"/>
      <c r="R5209" s="180"/>
      <c r="S5209" s="180"/>
      <c r="T5209" s="181"/>
      <c r="AT5209" s="175" t="s">
        <v>264</v>
      </c>
      <c r="AU5209" s="175" t="s">
        <v>82</v>
      </c>
      <c r="AV5209" s="14" t="s">
        <v>82</v>
      </c>
      <c r="AW5209" s="14" t="s">
        <v>34</v>
      </c>
      <c r="AX5209" s="14" t="s">
        <v>73</v>
      </c>
      <c r="AY5209" s="175" t="s">
        <v>252</v>
      </c>
    </row>
    <row r="5210" spans="2:51" s="13" customFormat="1" ht="11.25">
      <c r="B5210" s="167"/>
      <c r="D5210" s="160" t="s">
        <v>264</v>
      </c>
      <c r="E5210" s="168" t="s">
        <v>3</v>
      </c>
      <c r="F5210" s="169" t="s">
        <v>8446</v>
      </c>
      <c r="H5210" s="168" t="s">
        <v>3</v>
      </c>
      <c r="I5210" s="170"/>
      <c r="L5210" s="167"/>
      <c r="M5210" s="171"/>
      <c r="N5210" s="172"/>
      <c r="O5210" s="172"/>
      <c r="P5210" s="172"/>
      <c r="Q5210" s="172"/>
      <c r="R5210" s="172"/>
      <c r="S5210" s="172"/>
      <c r="T5210" s="173"/>
      <c r="AT5210" s="168" t="s">
        <v>264</v>
      </c>
      <c r="AU5210" s="168" t="s">
        <v>82</v>
      </c>
      <c r="AV5210" s="13" t="s">
        <v>80</v>
      </c>
      <c r="AW5210" s="13" t="s">
        <v>34</v>
      </c>
      <c r="AX5210" s="13" t="s">
        <v>73</v>
      </c>
      <c r="AY5210" s="168" t="s">
        <v>252</v>
      </c>
    </row>
    <row r="5211" spans="2:51" s="14" customFormat="1" ht="11.25">
      <c r="B5211" s="174"/>
      <c r="D5211" s="160" t="s">
        <v>264</v>
      </c>
      <c r="E5211" s="175" t="s">
        <v>3</v>
      </c>
      <c r="F5211" s="176" t="s">
        <v>80</v>
      </c>
      <c r="H5211" s="177">
        <v>1</v>
      </c>
      <c r="I5211" s="178"/>
      <c r="L5211" s="174"/>
      <c r="M5211" s="179"/>
      <c r="N5211" s="180"/>
      <c r="O5211" s="180"/>
      <c r="P5211" s="180"/>
      <c r="Q5211" s="180"/>
      <c r="R5211" s="180"/>
      <c r="S5211" s="180"/>
      <c r="T5211" s="181"/>
      <c r="AT5211" s="175" t="s">
        <v>264</v>
      </c>
      <c r="AU5211" s="175" t="s">
        <v>82</v>
      </c>
      <c r="AV5211" s="14" t="s">
        <v>82</v>
      </c>
      <c r="AW5211" s="14" t="s">
        <v>34</v>
      </c>
      <c r="AX5211" s="14" t="s">
        <v>73</v>
      </c>
      <c r="AY5211" s="175" t="s">
        <v>252</v>
      </c>
    </row>
    <row r="5212" spans="2:51" s="13" customFormat="1" ht="11.25">
      <c r="B5212" s="167"/>
      <c r="D5212" s="160" t="s">
        <v>264</v>
      </c>
      <c r="E5212" s="168" t="s">
        <v>3</v>
      </c>
      <c r="F5212" s="169" t="s">
        <v>8446</v>
      </c>
      <c r="H5212" s="168" t="s">
        <v>3</v>
      </c>
      <c r="I5212" s="170"/>
      <c r="L5212" s="167"/>
      <c r="M5212" s="171"/>
      <c r="N5212" s="172"/>
      <c r="O5212" s="172"/>
      <c r="P5212" s="172"/>
      <c r="Q5212" s="172"/>
      <c r="R5212" s="172"/>
      <c r="S5212" s="172"/>
      <c r="T5212" s="173"/>
      <c r="AT5212" s="168" t="s">
        <v>264</v>
      </c>
      <c r="AU5212" s="168" t="s">
        <v>82</v>
      </c>
      <c r="AV5212" s="13" t="s">
        <v>80</v>
      </c>
      <c r="AW5212" s="13" t="s">
        <v>34</v>
      </c>
      <c r="AX5212" s="13" t="s">
        <v>73</v>
      </c>
      <c r="AY5212" s="168" t="s">
        <v>252</v>
      </c>
    </row>
    <row r="5213" spans="2:51" s="14" customFormat="1" ht="11.25">
      <c r="B5213" s="174"/>
      <c r="D5213" s="160" t="s">
        <v>264</v>
      </c>
      <c r="E5213" s="175" t="s">
        <v>3</v>
      </c>
      <c r="F5213" s="176" t="s">
        <v>80</v>
      </c>
      <c r="H5213" s="177">
        <v>1</v>
      </c>
      <c r="I5213" s="178"/>
      <c r="L5213" s="174"/>
      <c r="M5213" s="179"/>
      <c r="N5213" s="180"/>
      <c r="O5213" s="180"/>
      <c r="P5213" s="180"/>
      <c r="Q5213" s="180"/>
      <c r="R5213" s="180"/>
      <c r="S5213" s="180"/>
      <c r="T5213" s="181"/>
      <c r="AT5213" s="175" t="s">
        <v>264</v>
      </c>
      <c r="AU5213" s="175" t="s">
        <v>82</v>
      </c>
      <c r="AV5213" s="14" t="s">
        <v>82</v>
      </c>
      <c r="AW5213" s="14" t="s">
        <v>34</v>
      </c>
      <c r="AX5213" s="14" t="s">
        <v>73</v>
      </c>
      <c r="AY5213" s="175" t="s">
        <v>252</v>
      </c>
    </row>
    <row r="5214" spans="2:51" s="13" customFormat="1" ht="11.25">
      <c r="B5214" s="167"/>
      <c r="D5214" s="160" t="s">
        <v>264</v>
      </c>
      <c r="E5214" s="168" t="s">
        <v>3</v>
      </c>
      <c r="F5214" s="169" t="s">
        <v>8446</v>
      </c>
      <c r="H5214" s="168" t="s">
        <v>3</v>
      </c>
      <c r="I5214" s="170"/>
      <c r="L5214" s="167"/>
      <c r="M5214" s="171"/>
      <c r="N5214" s="172"/>
      <c r="O5214" s="172"/>
      <c r="P5214" s="172"/>
      <c r="Q5214" s="172"/>
      <c r="R5214" s="172"/>
      <c r="S5214" s="172"/>
      <c r="T5214" s="173"/>
      <c r="AT5214" s="168" t="s">
        <v>264</v>
      </c>
      <c r="AU5214" s="168" t="s">
        <v>82</v>
      </c>
      <c r="AV5214" s="13" t="s">
        <v>80</v>
      </c>
      <c r="AW5214" s="13" t="s">
        <v>34</v>
      </c>
      <c r="AX5214" s="13" t="s">
        <v>73</v>
      </c>
      <c r="AY5214" s="168" t="s">
        <v>252</v>
      </c>
    </row>
    <row r="5215" spans="2:51" s="14" customFormat="1" ht="11.25">
      <c r="B5215" s="174"/>
      <c r="D5215" s="160" t="s">
        <v>264</v>
      </c>
      <c r="E5215" s="175" t="s">
        <v>3</v>
      </c>
      <c r="F5215" s="176" t="s">
        <v>80</v>
      </c>
      <c r="H5215" s="177">
        <v>1</v>
      </c>
      <c r="I5215" s="178"/>
      <c r="L5215" s="174"/>
      <c r="M5215" s="179"/>
      <c r="N5215" s="180"/>
      <c r="O5215" s="180"/>
      <c r="P5215" s="180"/>
      <c r="Q5215" s="180"/>
      <c r="R5215" s="180"/>
      <c r="S5215" s="180"/>
      <c r="T5215" s="181"/>
      <c r="AT5215" s="175" t="s">
        <v>264</v>
      </c>
      <c r="AU5215" s="175" t="s">
        <v>82</v>
      </c>
      <c r="AV5215" s="14" t="s">
        <v>82</v>
      </c>
      <c r="AW5215" s="14" t="s">
        <v>34</v>
      </c>
      <c r="AX5215" s="14" t="s">
        <v>73</v>
      </c>
      <c r="AY5215" s="175" t="s">
        <v>252</v>
      </c>
    </row>
    <row r="5216" spans="2:51" s="13" customFormat="1" ht="11.25">
      <c r="B5216" s="167"/>
      <c r="D5216" s="160" t="s">
        <v>264</v>
      </c>
      <c r="E5216" s="168" t="s">
        <v>3</v>
      </c>
      <c r="F5216" s="169" t="s">
        <v>8446</v>
      </c>
      <c r="H5216" s="168" t="s">
        <v>3</v>
      </c>
      <c r="I5216" s="170"/>
      <c r="L5216" s="167"/>
      <c r="M5216" s="171"/>
      <c r="N5216" s="172"/>
      <c r="O5216" s="172"/>
      <c r="P5216" s="172"/>
      <c r="Q5216" s="172"/>
      <c r="R5216" s="172"/>
      <c r="S5216" s="172"/>
      <c r="T5216" s="173"/>
      <c r="AT5216" s="168" t="s">
        <v>264</v>
      </c>
      <c r="AU5216" s="168" t="s">
        <v>82</v>
      </c>
      <c r="AV5216" s="13" t="s">
        <v>80</v>
      </c>
      <c r="AW5216" s="13" t="s">
        <v>34</v>
      </c>
      <c r="AX5216" s="13" t="s">
        <v>73</v>
      </c>
      <c r="AY5216" s="168" t="s">
        <v>252</v>
      </c>
    </row>
    <row r="5217" spans="2:51" s="14" customFormat="1" ht="11.25">
      <c r="B5217" s="174"/>
      <c r="D5217" s="160" t="s">
        <v>264</v>
      </c>
      <c r="E5217" s="175" t="s">
        <v>3</v>
      </c>
      <c r="F5217" s="176" t="s">
        <v>80</v>
      </c>
      <c r="H5217" s="177">
        <v>1</v>
      </c>
      <c r="I5217" s="178"/>
      <c r="L5217" s="174"/>
      <c r="M5217" s="179"/>
      <c r="N5217" s="180"/>
      <c r="O5217" s="180"/>
      <c r="P5217" s="180"/>
      <c r="Q5217" s="180"/>
      <c r="R5217" s="180"/>
      <c r="S5217" s="180"/>
      <c r="T5217" s="181"/>
      <c r="AT5217" s="175" t="s">
        <v>264</v>
      </c>
      <c r="AU5217" s="175" t="s">
        <v>82</v>
      </c>
      <c r="AV5217" s="14" t="s">
        <v>82</v>
      </c>
      <c r="AW5217" s="14" t="s">
        <v>34</v>
      </c>
      <c r="AX5217" s="14" t="s">
        <v>73</v>
      </c>
      <c r="AY5217" s="175" t="s">
        <v>252</v>
      </c>
    </row>
    <row r="5218" spans="2:51" s="13" customFormat="1" ht="11.25">
      <c r="B5218" s="167"/>
      <c r="D5218" s="160" t="s">
        <v>264</v>
      </c>
      <c r="E5218" s="168" t="s">
        <v>3</v>
      </c>
      <c r="F5218" s="169" t="s">
        <v>8619</v>
      </c>
      <c r="H5218" s="168" t="s">
        <v>3</v>
      </c>
      <c r="I5218" s="170"/>
      <c r="L5218" s="167"/>
      <c r="M5218" s="171"/>
      <c r="N5218" s="172"/>
      <c r="O5218" s="172"/>
      <c r="P5218" s="172"/>
      <c r="Q5218" s="172"/>
      <c r="R5218" s="172"/>
      <c r="S5218" s="172"/>
      <c r="T5218" s="173"/>
      <c r="AT5218" s="168" t="s">
        <v>264</v>
      </c>
      <c r="AU5218" s="168" t="s">
        <v>82</v>
      </c>
      <c r="AV5218" s="13" t="s">
        <v>80</v>
      </c>
      <c r="AW5218" s="13" t="s">
        <v>34</v>
      </c>
      <c r="AX5218" s="13" t="s">
        <v>73</v>
      </c>
      <c r="AY5218" s="168" t="s">
        <v>252</v>
      </c>
    </row>
    <row r="5219" spans="2:51" s="14" customFormat="1" ht="11.25">
      <c r="B5219" s="174"/>
      <c r="D5219" s="160" t="s">
        <v>264</v>
      </c>
      <c r="E5219" s="175" t="s">
        <v>3</v>
      </c>
      <c r="F5219" s="176" t="s">
        <v>80</v>
      </c>
      <c r="H5219" s="177">
        <v>1</v>
      </c>
      <c r="I5219" s="178"/>
      <c r="L5219" s="174"/>
      <c r="M5219" s="179"/>
      <c r="N5219" s="180"/>
      <c r="O5219" s="180"/>
      <c r="P5219" s="180"/>
      <c r="Q5219" s="180"/>
      <c r="R5219" s="180"/>
      <c r="S5219" s="180"/>
      <c r="T5219" s="181"/>
      <c r="AT5219" s="175" t="s">
        <v>264</v>
      </c>
      <c r="AU5219" s="175" t="s">
        <v>82</v>
      </c>
      <c r="AV5219" s="14" t="s">
        <v>82</v>
      </c>
      <c r="AW5219" s="14" t="s">
        <v>34</v>
      </c>
      <c r="AX5219" s="14" t="s">
        <v>73</v>
      </c>
      <c r="AY5219" s="175" t="s">
        <v>252</v>
      </c>
    </row>
    <row r="5220" spans="2:51" s="13" customFormat="1" ht="11.25">
      <c r="B5220" s="167"/>
      <c r="D5220" s="160" t="s">
        <v>264</v>
      </c>
      <c r="E5220" s="168" t="s">
        <v>3</v>
      </c>
      <c r="F5220" s="169" t="s">
        <v>8625</v>
      </c>
      <c r="H5220" s="168" t="s">
        <v>3</v>
      </c>
      <c r="I5220" s="170"/>
      <c r="L5220" s="167"/>
      <c r="M5220" s="171"/>
      <c r="N5220" s="172"/>
      <c r="O5220" s="172"/>
      <c r="P5220" s="172"/>
      <c r="Q5220" s="172"/>
      <c r="R5220" s="172"/>
      <c r="S5220" s="172"/>
      <c r="T5220" s="173"/>
      <c r="AT5220" s="168" t="s">
        <v>264</v>
      </c>
      <c r="AU5220" s="168" t="s">
        <v>82</v>
      </c>
      <c r="AV5220" s="13" t="s">
        <v>80</v>
      </c>
      <c r="AW5220" s="13" t="s">
        <v>34</v>
      </c>
      <c r="AX5220" s="13" t="s">
        <v>73</v>
      </c>
      <c r="AY5220" s="168" t="s">
        <v>252</v>
      </c>
    </row>
    <row r="5221" spans="2:51" s="14" customFormat="1" ht="11.25">
      <c r="B5221" s="174"/>
      <c r="D5221" s="160" t="s">
        <v>264</v>
      </c>
      <c r="E5221" s="175" t="s">
        <v>3</v>
      </c>
      <c r="F5221" s="176" t="s">
        <v>80</v>
      </c>
      <c r="H5221" s="177">
        <v>1</v>
      </c>
      <c r="I5221" s="178"/>
      <c r="L5221" s="174"/>
      <c r="M5221" s="179"/>
      <c r="N5221" s="180"/>
      <c r="O5221" s="180"/>
      <c r="P5221" s="180"/>
      <c r="Q5221" s="180"/>
      <c r="R5221" s="180"/>
      <c r="S5221" s="180"/>
      <c r="T5221" s="181"/>
      <c r="AT5221" s="175" t="s">
        <v>264</v>
      </c>
      <c r="AU5221" s="175" t="s">
        <v>82</v>
      </c>
      <c r="AV5221" s="14" t="s">
        <v>82</v>
      </c>
      <c r="AW5221" s="14" t="s">
        <v>34</v>
      </c>
      <c r="AX5221" s="14" t="s">
        <v>73</v>
      </c>
      <c r="AY5221" s="175" t="s">
        <v>252</v>
      </c>
    </row>
    <row r="5222" spans="2:51" s="13" customFormat="1" ht="11.25">
      <c r="B5222" s="167"/>
      <c r="D5222" s="160" t="s">
        <v>264</v>
      </c>
      <c r="E5222" s="168" t="s">
        <v>3</v>
      </c>
      <c r="F5222" s="169" t="s">
        <v>8620</v>
      </c>
      <c r="H5222" s="168" t="s">
        <v>3</v>
      </c>
      <c r="I5222" s="170"/>
      <c r="L5222" s="167"/>
      <c r="M5222" s="171"/>
      <c r="N5222" s="172"/>
      <c r="O5222" s="172"/>
      <c r="P5222" s="172"/>
      <c r="Q5222" s="172"/>
      <c r="R5222" s="172"/>
      <c r="S5222" s="172"/>
      <c r="T5222" s="173"/>
      <c r="AT5222" s="168" t="s">
        <v>264</v>
      </c>
      <c r="AU5222" s="168" t="s">
        <v>82</v>
      </c>
      <c r="AV5222" s="13" t="s">
        <v>80</v>
      </c>
      <c r="AW5222" s="13" t="s">
        <v>34</v>
      </c>
      <c r="AX5222" s="13" t="s">
        <v>73</v>
      </c>
      <c r="AY5222" s="168" t="s">
        <v>252</v>
      </c>
    </row>
    <row r="5223" spans="2:51" s="14" customFormat="1" ht="11.25">
      <c r="B5223" s="174"/>
      <c r="D5223" s="160" t="s">
        <v>264</v>
      </c>
      <c r="E5223" s="175" t="s">
        <v>3</v>
      </c>
      <c r="F5223" s="176" t="s">
        <v>80</v>
      </c>
      <c r="H5223" s="177">
        <v>1</v>
      </c>
      <c r="I5223" s="178"/>
      <c r="L5223" s="174"/>
      <c r="M5223" s="179"/>
      <c r="N5223" s="180"/>
      <c r="O5223" s="180"/>
      <c r="P5223" s="180"/>
      <c r="Q5223" s="180"/>
      <c r="R5223" s="180"/>
      <c r="S5223" s="180"/>
      <c r="T5223" s="181"/>
      <c r="AT5223" s="175" t="s">
        <v>264</v>
      </c>
      <c r="AU5223" s="175" t="s">
        <v>82</v>
      </c>
      <c r="AV5223" s="14" t="s">
        <v>82</v>
      </c>
      <c r="AW5223" s="14" t="s">
        <v>34</v>
      </c>
      <c r="AX5223" s="14" t="s">
        <v>73</v>
      </c>
      <c r="AY5223" s="175" t="s">
        <v>252</v>
      </c>
    </row>
    <row r="5224" spans="2:51" s="13" customFormat="1" ht="11.25">
      <c r="B5224" s="167"/>
      <c r="D5224" s="160" t="s">
        <v>264</v>
      </c>
      <c r="E5224" s="168" t="s">
        <v>3</v>
      </c>
      <c r="F5224" s="169" t="s">
        <v>8449</v>
      </c>
      <c r="H5224" s="168" t="s">
        <v>3</v>
      </c>
      <c r="I5224" s="170"/>
      <c r="L5224" s="167"/>
      <c r="M5224" s="171"/>
      <c r="N5224" s="172"/>
      <c r="O5224" s="172"/>
      <c r="P5224" s="172"/>
      <c r="Q5224" s="172"/>
      <c r="R5224" s="172"/>
      <c r="S5224" s="172"/>
      <c r="T5224" s="173"/>
      <c r="AT5224" s="168" t="s">
        <v>264</v>
      </c>
      <c r="AU5224" s="168" t="s">
        <v>82</v>
      </c>
      <c r="AV5224" s="13" t="s">
        <v>80</v>
      </c>
      <c r="AW5224" s="13" t="s">
        <v>34</v>
      </c>
      <c r="AX5224" s="13" t="s">
        <v>73</v>
      </c>
      <c r="AY5224" s="168" t="s">
        <v>252</v>
      </c>
    </row>
    <row r="5225" spans="2:51" s="14" customFormat="1" ht="11.25">
      <c r="B5225" s="174"/>
      <c r="D5225" s="160" t="s">
        <v>264</v>
      </c>
      <c r="E5225" s="175" t="s">
        <v>3</v>
      </c>
      <c r="F5225" s="176" t="s">
        <v>80</v>
      </c>
      <c r="H5225" s="177">
        <v>1</v>
      </c>
      <c r="I5225" s="178"/>
      <c r="L5225" s="174"/>
      <c r="M5225" s="179"/>
      <c r="N5225" s="180"/>
      <c r="O5225" s="180"/>
      <c r="P5225" s="180"/>
      <c r="Q5225" s="180"/>
      <c r="R5225" s="180"/>
      <c r="S5225" s="180"/>
      <c r="T5225" s="181"/>
      <c r="AT5225" s="175" t="s">
        <v>264</v>
      </c>
      <c r="AU5225" s="175" t="s">
        <v>82</v>
      </c>
      <c r="AV5225" s="14" t="s">
        <v>82</v>
      </c>
      <c r="AW5225" s="14" t="s">
        <v>34</v>
      </c>
      <c r="AX5225" s="14" t="s">
        <v>73</v>
      </c>
      <c r="AY5225" s="175" t="s">
        <v>252</v>
      </c>
    </row>
    <row r="5226" spans="2:51" s="13" customFormat="1" ht="11.25">
      <c r="B5226" s="167"/>
      <c r="D5226" s="160" t="s">
        <v>264</v>
      </c>
      <c r="E5226" s="168" t="s">
        <v>3</v>
      </c>
      <c r="F5226" s="169" t="s">
        <v>8449</v>
      </c>
      <c r="H5226" s="168" t="s">
        <v>3</v>
      </c>
      <c r="I5226" s="170"/>
      <c r="L5226" s="167"/>
      <c r="M5226" s="171"/>
      <c r="N5226" s="172"/>
      <c r="O5226" s="172"/>
      <c r="P5226" s="172"/>
      <c r="Q5226" s="172"/>
      <c r="R5226" s="172"/>
      <c r="S5226" s="172"/>
      <c r="T5226" s="173"/>
      <c r="AT5226" s="168" t="s">
        <v>264</v>
      </c>
      <c r="AU5226" s="168" t="s">
        <v>82</v>
      </c>
      <c r="AV5226" s="13" t="s">
        <v>80</v>
      </c>
      <c r="AW5226" s="13" t="s">
        <v>34</v>
      </c>
      <c r="AX5226" s="13" t="s">
        <v>73</v>
      </c>
      <c r="AY5226" s="168" t="s">
        <v>252</v>
      </c>
    </row>
    <row r="5227" spans="2:51" s="14" customFormat="1" ht="11.25">
      <c r="B5227" s="174"/>
      <c r="D5227" s="160" t="s">
        <v>264</v>
      </c>
      <c r="E5227" s="175" t="s">
        <v>3</v>
      </c>
      <c r="F5227" s="176" t="s">
        <v>80</v>
      </c>
      <c r="H5227" s="177">
        <v>1</v>
      </c>
      <c r="I5227" s="178"/>
      <c r="L5227" s="174"/>
      <c r="M5227" s="179"/>
      <c r="N5227" s="180"/>
      <c r="O5227" s="180"/>
      <c r="P5227" s="180"/>
      <c r="Q5227" s="180"/>
      <c r="R5227" s="180"/>
      <c r="S5227" s="180"/>
      <c r="T5227" s="181"/>
      <c r="AT5227" s="175" t="s">
        <v>264</v>
      </c>
      <c r="AU5227" s="175" t="s">
        <v>82</v>
      </c>
      <c r="AV5227" s="14" t="s">
        <v>82</v>
      </c>
      <c r="AW5227" s="14" t="s">
        <v>34</v>
      </c>
      <c r="AX5227" s="14" t="s">
        <v>73</v>
      </c>
      <c r="AY5227" s="175" t="s">
        <v>252</v>
      </c>
    </row>
    <row r="5228" spans="2:51" s="13" customFormat="1" ht="11.25">
      <c r="B5228" s="167"/>
      <c r="D5228" s="160" t="s">
        <v>264</v>
      </c>
      <c r="E5228" s="168" t="s">
        <v>3</v>
      </c>
      <c r="F5228" s="169" t="s">
        <v>8451</v>
      </c>
      <c r="H5228" s="168" t="s">
        <v>3</v>
      </c>
      <c r="I5228" s="170"/>
      <c r="L5228" s="167"/>
      <c r="M5228" s="171"/>
      <c r="N5228" s="172"/>
      <c r="O5228" s="172"/>
      <c r="P5228" s="172"/>
      <c r="Q5228" s="172"/>
      <c r="R5228" s="172"/>
      <c r="S5228" s="172"/>
      <c r="T5228" s="173"/>
      <c r="AT5228" s="168" t="s">
        <v>264</v>
      </c>
      <c r="AU5228" s="168" t="s">
        <v>82</v>
      </c>
      <c r="AV5228" s="13" t="s">
        <v>80</v>
      </c>
      <c r="AW5228" s="13" t="s">
        <v>34</v>
      </c>
      <c r="AX5228" s="13" t="s">
        <v>73</v>
      </c>
      <c r="AY5228" s="168" t="s">
        <v>252</v>
      </c>
    </row>
    <row r="5229" spans="2:51" s="14" customFormat="1" ht="11.25">
      <c r="B5229" s="174"/>
      <c r="D5229" s="160" t="s">
        <v>264</v>
      </c>
      <c r="E5229" s="175" t="s">
        <v>3</v>
      </c>
      <c r="F5229" s="176" t="s">
        <v>80</v>
      </c>
      <c r="H5229" s="177">
        <v>1</v>
      </c>
      <c r="I5229" s="178"/>
      <c r="L5229" s="174"/>
      <c r="M5229" s="179"/>
      <c r="N5229" s="180"/>
      <c r="O5229" s="180"/>
      <c r="P5229" s="180"/>
      <c r="Q5229" s="180"/>
      <c r="R5229" s="180"/>
      <c r="S5229" s="180"/>
      <c r="T5229" s="181"/>
      <c r="AT5229" s="175" t="s">
        <v>264</v>
      </c>
      <c r="AU5229" s="175" t="s">
        <v>82</v>
      </c>
      <c r="AV5229" s="14" t="s">
        <v>82</v>
      </c>
      <c r="AW5229" s="14" t="s">
        <v>34</v>
      </c>
      <c r="AX5229" s="14" t="s">
        <v>73</v>
      </c>
      <c r="AY5229" s="175" t="s">
        <v>252</v>
      </c>
    </row>
    <row r="5230" spans="2:51" s="13" customFormat="1" ht="11.25">
      <c r="B5230" s="167"/>
      <c r="D5230" s="160" t="s">
        <v>264</v>
      </c>
      <c r="E5230" s="168" t="s">
        <v>3</v>
      </c>
      <c r="F5230" s="169" t="s">
        <v>8451</v>
      </c>
      <c r="H5230" s="168" t="s">
        <v>3</v>
      </c>
      <c r="I5230" s="170"/>
      <c r="L5230" s="167"/>
      <c r="M5230" s="171"/>
      <c r="N5230" s="172"/>
      <c r="O5230" s="172"/>
      <c r="P5230" s="172"/>
      <c r="Q5230" s="172"/>
      <c r="R5230" s="172"/>
      <c r="S5230" s="172"/>
      <c r="T5230" s="173"/>
      <c r="AT5230" s="168" t="s">
        <v>264</v>
      </c>
      <c r="AU5230" s="168" t="s">
        <v>82</v>
      </c>
      <c r="AV5230" s="13" t="s">
        <v>80</v>
      </c>
      <c r="AW5230" s="13" t="s">
        <v>34</v>
      </c>
      <c r="AX5230" s="13" t="s">
        <v>73</v>
      </c>
      <c r="AY5230" s="168" t="s">
        <v>252</v>
      </c>
    </row>
    <row r="5231" spans="2:51" s="14" customFormat="1" ht="11.25">
      <c r="B5231" s="174"/>
      <c r="D5231" s="160" t="s">
        <v>264</v>
      </c>
      <c r="E5231" s="175" t="s">
        <v>3</v>
      </c>
      <c r="F5231" s="176" t="s">
        <v>80</v>
      </c>
      <c r="H5231" s="177">
        <v>1</v>
      </c>
      <c r="I5231" s="178"/>
      <c r="L5231" s="174"/>
      <c r="M5231" s="179"/>
      <c r="N5231" s="180"/>
      <c r="O5231" s="180"/>
      <c r="P5231" s="180"/>
      <c r="Q5231" s="180"/>
      <c r="R5231" s="180"/>
      <c r="S5231" s="180"/>
      <c r="T5231" s="181"/>
      <c r="AT5231" s="175" t="s">
        <v>264</v>
      </c>
      <c r="AU5231" s="175" t="s">
        <v>82</v>
      </c>
      <c r="AV5231" s="14" t="s">
        <v>82</v>
      </c>
      <c r="AW5231" s="14" t="s">
        <v>34</v>
      </c>
      <c r="AX5231" s="14" t="s">
        <v>73</v>
      </c>
      <c r="AY5231" s="175" t="s">
        <v>252</v>
      </c>
    </row>
    <row r="5232" spans="2:51" s="13" customFormat="1" ht="11.25">
      <c r="B5232" s="167"/>
      <c r="D5232" s="160" t="s">
        <v>264</v>
      </c>
      <c r="E5232" s="168" t="s">
        <v>3</v>
      </c>
      <c r="F5232" s="169" t="s">
        <v>8451</v>
      </c>
      <c r="H5232" s="168" t="s">
        <v>3</v>
      </c>
      <c r="I5232" s="170"/>
      <c r="L5232" s="167"/>
      <c r="M5232" s="171"/>
      <c r="N5232" s="172"/>
      <c r="O5232" s="172"/>
      <c r="P5232" s="172"/>
      <c r="Q5232" s="172"/>
      <c r="R5232" s="172"/>
      <c r="S5232" s="172"/>
      <c r="T5232" s="173"/>
      <c r="AT5232" s="168" t="s">
        <v>264</v>
      </c>
      <c r="AU5232" s="168" t="s">
        <v>82</v>
      </c>
      <c r="AV5232" s="13" t="s">
        <v>80</v>
      </c>
      <c r="AW5232" s="13" t="s">
        <v>34</v>
      </c>
      <c r="AX5232" s="13" t="s">
        <v>73</v>
      </c>
      <c r="AY5232" s="168" t="s">
        <v>252</v>
      </c>
    </row>
    <row r="5233" spans="1:65" s="14" customFormat="1" ht="11.25">
      <c r="B5233" s="174"/>
      <c r="D5233" s="160" t="s">
        <v>264</v>
      </c>
      <c r="E5233" s="175" t="s">
        <v>3</v>
      </c>
      <c r="F5233" s="176" t="s">
        <v>80</v>
      </c>
      <c r="H5233" s="177">
        <v>1</v>
      </c>
      <c r="I5233" s="178"/>
      <c r="L5233" s="174"/>
      <c r="M5233" s="179"/>
      <c r="N5233" s="180"/>
      <c r="O5233" s="180"/>
      <c r="P5233" s="180"/>
      <c r="Q5233" s="180"/>
      <c r="R5233" s="180"/>
      <c r="S5233" s="180"/>
      <c r="T5233" s="181"/>
      <c r="AT5233" s="175" t="s">
        <v>264</v>
      </c>
      <c r="AU5233" s="175" t="s">
        <v>82</v>
      </c>
      <c r="AV5233" s="14" t="s">
        <v>82</v>
      </c>
      <c r="AW5233" s="14" t="s">
        <v>34</v>
      </c>
      <c r="AX5233" s="14" t="s">
        <v>73</v>
      </c>
      <c r="AY5233" s="175" t="s">
        <v>252</v>
      </c>
    </row>
    <row r="5234" spans="1:65" s="13" customFormat="1" ht="11.25">
      <c r="B5234" s="167"/>
      <c r="D5234" s="160" t="s">
        <v>264</v>
      </c>
      <c r="E5234" s="168" t="s">
        <v>3</v>
      </c>
      <c r="F5234" s="169" t="s">
        <v>8451</v>
      </c>
      <c r="H5234" s="168" t="s">
        <v>3</v>
      </c>
      <c r="I5234" s="170"/>
      <c r="L5234" s="167"/>
      <c r="M5234" s="171"/>
      <c r="N5234" s="172"/>
      <c r="O5234" s="172"/>
      <c r="P5234" s="172"/>
      <c r="Q5234" s="172"/>
      <c r="R5234" s="172"/>
      <c r="S5234" s="172"/>
      <c r="T5234" s="173"/>
      <c r="AT5234" s="168" t="s">
        <v>264</v>
      </c>
      <c r="AU5234" s="168" t="s">
        <v>82</v>
      </c>
      <c r="AV5234" s="13" t="s">
        <v>80</v>
      </c>
      <c r="AW5234" s="13" t="s">
        <v>34</v>
      </c>
      <c r="AX5234" s="13" t="s">
        <v>73</v>
      </c>
      <c r="AY5234" s="168" t="s">
        <v>252</v>
      </c>
    </row>
    <row r="5235" spans="1:65" s="14" customFormat="1" ht="11.25">
      <c r="B5235" s="174"/>
      <c r="D5235" s="160" t="s">
        <v>264</v>
      </c>
      <c r="E5235" s="175" t="s">
        <v>3</v>
      </c>
      <c r="F5235" s="176" t="s">
        <v>80</v>
      </c>
      <c r="H5235" s="177">
        <v>1</v>
      </c>
      <c r="I5235" s="178"/>
      <c r="L5235" s="174"/>
      <c r="M5235" s="179"/>
      <c r="N5235" s="180"/>
      <c r="O5235" s="180"/>
      <c r="P5235" s="180"/>
      <c r="Q5235" s="180"/>
      <c r="R5235" s="180"/>
      <c r="S5235" s="180"/>
      <c r="T5235" s="181"/>
      <c r="AT5235" s="175" t="s">
        <v>264</v>
      </c>
      <c r="AU5235" s="175" t="s">
        <v>82</v>
      </c>
      <c r="AV5235" s="14" t="s">
        <v>82</v>
      </c>
      <c r="AW5235" s="14" t="s">
        <v>34</v>
      </c>
      <c r="AX5235" s="14" t="s">
        <v>73</v>
      </c>
      <c r="AY5235" s="175" t="s">
        <v>252</v>
      </c>
    </row>
    <row r="5236" spans="1:65" s="13" customFormat="1" ht="11.25">
      <c r="B5236" s="167"/>
      <c r="D5236" s="160" t="s">
        <v>264</v>
      </c>
      <c r="E5236" s="168" t="s">
        <v>3</v>
      </c>
      <c r="F5236" s="169" t="s">
        <v>8621</v>
      </c>
      <c r="H5236" s="168" t="s">
        <v>3</v>
      </c>
      <c r="I5236" s="170"/>
      <c r="L5236" s="167"/>
      <c r="M5236" s="171"/>
      <c r="N5236" s="172"/>
      <c r="O5236" s="172"/>
      <c r="P5236" s="172"/>
      <c r="Q5236" s="172"/>
      <c r="R5236" s="172"/>
      <c r="S5236" s="172"/>
      <c r="T5236" s="173"/>
      <c r="AT5236" s="168" t="s">
        <v>264</v>
      </c>
      <c r="AU5236" s="168" t="s">
        <v>82</v>
      </c>
      <c r="AV5236" s="13" t="s">
        <v>80</v>
      </c>
      <c r="AW5236" s="13" t="s">
        <v>34</v>
      </c>
      <c r="AX5236" s="13" t="s">
        <v>73</v>
      </c>
      <c r="AY5236" s="168" t="s">
        <v>252</v>
      </c>
    </row>
    <row r="5237" spans="1:65" s="14" customFormat="1" ht="11.25">
      <c r="B5237" s="174"/>
      <c r="D5237" s="160" t="s">
        <v>264</v>
      </c>
      <c r="E5237" s="175" t="s">
        <v>3</v>
      </c>
      <c r="F5237" s="176" t="s">
        <v>80</v>
      </c>
      <c r="H5237" s="177">
        <v>1</v>
      </c>
      <c r="I5237" s="178"/>
      <c r="L5237" s="174"/>
      <c r="M5237" s="179"/>
      <c r="N5237" s="180"/>
      <c r="O5237" s="180"/>
      <c r="P5237" s="180"/>
      <c r="Q5237" s="180"/>
      <c r="R5237" s="180"/>
      <c r="S5237" s="180"/>
      <c r="T5237" s="181"/>
      <c r="AT5237" s="175" t="s">
        <v>264</v>
      </c>
      <c r="AU5237" s="175" t="s">
        <v>82</v>
      </c>
      <c r="AV5237" s="14" t="s">
        <v>82</v>
      </c>
      <c r="AW5237" s="14" t="s">
        <v>34</v>
      </c>
      <c r="AX5237" s="14" t="s">
        <v>73</v>
      </c>
      <c r="AY5237" s="175" t="s">
        <v>252</v>
      </c>
    </row>
    <row r="5238" spans="1:65" s="13" customFormat="1" ht="11.25">
      <c r="B5238" s="167"/>
      <c r="D5238" s="160" t="s">
        <v>264</v>
      </c>
      <c r="E5238" s="168" t="s">
        <v>3</v>
      </c>
      <c r="F5238" s="169" t="s">
        <v>8622</v>
      </c>
      <c r="H5238" s="168" t="s">
        <v>3</v>
      </c>
      <c r="I5238" s="170"/>
      <c r="L5238" s="167"/>
      <c r="M5238" s="171"/>
      <c r="N5238" s="172"/>
      <c r="O5238" s="172"/>
      <c r="P5238" s="172"/>
      <c r="Q5238" s="172"/>
      <c r="R5238" s="172"/>
      <c r="S5238" s="172"/>
      <c r="T5238" s="173"/>
      <c r="AT5238" s="168" t="s">
        <v>264</v>
      </c>
      <c r="AU5238" s="168" t="s">
        <v>82</v>
      </c>
      <c r="AV5238" s="13" t="s">
        <v>80</v>
      </c>
      <c r="AW5238" s="13" t="s">
        <v>34</v>
      </c>
      <c r="AX5238" s="13" t="s">
        <v>73</v>
      </c>
      <c r="AY5238" s="168" t="s">
        <v>252</v>
      </c>
    </row>
    <row r="5239" spans="1:65" s="14" customFormat="1" ht="11.25">
      <c r="B5239" s="174"/>
      <c r="D5239" s="160" t="s">
        <v>264</v>
      </c>
      <c r="E5239" s="175" t="s">
        <v>3</v>
      </c>
      <c r="F5239" s="176" t="s">
        <v>80</v>
      </c>
      <c r="H5239" s="177">
        <v>1</v>
      </c>
      <c r="I5239" s="178"/>
      <c r="L5239" s="174"/>
      <c r="M5239" s="179"/>
      <c r="N5239" s="180"/>
      <c r="O5239" s="180"/>
      <c r="P5239" s="180"/>
      <c r="Q5239" s="180"/>
      <c r="R5239" s="180"/>
      <c r="S5239" s="180"/>
      <c r="T5239" s="181"/>
      <c r="AT5239" s="175" t="s">
        <v>264</v>
      </c>
      <c r="AU5239" s="175" t="s">
        <v>82</v>
      </c>
      <c r="AV5239" s="14" t="s">
        <v>82</v>
      </c>
      <c r="AW5239" s="14" t="s">
        <v>34</v>
      </c>
      <c r="AX5239" s="14" t="s">
        <v>73</v>
      </c>
      <c r="AY5239" s="175" t="s">
        <v>252</v>
      </c>
    </row>
    <row r="5240" spans="1:65" s="15" customFormat="1" ht="11.25">
      <c r="B5240" s="182"/>
      <c r="D5240" s="160" t="s">
        <v>264</v>
      </c>
      <c r="E5240" s="183" t="s">
        <v>3</v>
      </c>
      <c r="F5240" s="184" t="s">
        <v>269</v>
      </c>
      <c r="H5240" s="185">
        <v>53</v>
      </c>
      <c r="I5240" s="186"/>
      <c r="L5240" s="182"/>
      <c r="M5240" s="187"/>
      <c r="N5240" s="188"/>
      <c r="O5240" s="188"/>
      <c r="P5240" s="188"/>
      <c r="Q5240" s="188"/>
      <c r="R5240" s="188"/>
      <c r="S5240" s="188"/>
      <c r="T5240" s="189"/>
      <c r="AT5240" s="183" t="s">
        <v>264</v>
      </c>
      <c r="AU5240" s="183" t="s">
        <v>82</v>
      </c>
      <c r="AV5240" s="15" t="s">
        <v>258</v>
      </c>
      <c r="AW5240" s="15" t="s">
        <v>34</v>
      </c>
      <c r="AX5240" s="15" t="s">
        <v>80</v>
      </c>
      <c r="AY5240" s="183" t="s">
        <v>252</v>
      </c>
    </row>
    <row r="5241" spans="1:65" s="2" customFormat="1" ht="24.2" customHeight="1">
      <c r="A5241" s="34"/>
      <c r="B5241" s="145"/>
      <c r="C5241" s="198" t="s">
        <v>2249</v>
      </c>
      <c r="D5241" s="198" t="s">
        <v>361</v>
      </c>
      <c r="E5241" s="199" t="s">
        <v>8669</v>
      </c>
      <c r="F5241" s="200" t="s">
        <v>8670</v>
      </c>
      <c r="G5241" s="201" t="s">
        <v>4360</v>
      </c>
      <c r="H5241" s="202">
        <v>53</v>
      </c>
      <c r="I5241" s="203"/>
      <c r="J5241" s="204">
        <f>ROUND(I5241*H5241,2)</f>
        <v>0</v>
      </c>
      <c r="K5241" s="205"/>
      <c r="L5241" s="206"/>
      <c r="M5241" s="207" t="s">
        <v>3</v>
      </c>
      <c r="N5241" s="208" t="s">
        <v>44</v>
      </c>
      <c r="O5241" s="55"/>
      <c r="P5241" s="156">
        <f>O5241*H5241</f>
        <v>0</v>
      </c>
      <c r="Q5241" s="156">
        <v>0</v>
      </c>
      <c r="R5241" s="156">
        <f>Q5241*H5241</f>
        <v>0</v>
      </c>
      <c r="S5241" s="156">
        <v>0</v>
      </c>
      <c r="T5241" s="157">
        <f>S5241*H5241</f>
        <v>0</v>
      </c>
      <c r="U5241" s="34"/>
      <c r="V5241" s="34"/>
      <c r="W5241" s="34"/>
      <c r="X5241" s="34"/>
      <c r="Y5241" s="34"/>
      <c r="Z5241" s="34"/>
      <c r="AA5241" s="34"/>
      <c r="AB5241" s="34"/>
      <c r="AC5241" s="34"/>
      <c r="AD5241" s="34"/>
      <c r="AE5241" s="34"/>
      <c r="AR5241" s="158" t="s">
        <v>572</v>
      </c>
      <c r="AT5241" s="158" t="s">
        <v>361</v>
      </c>
      <c r="AU5241" s="158" t="s">
        <v>82</v>
      </c>
      <c r="AY5241" s="19" t="s">
        <v>252</v>
      </c>
      <c r="BE5241" s="159">
        <f>IF(N5241="základní",J5241,0)</f>
        <v>0</v>
      </c>
      <c r="BF5241" s="159">
        <f>IF(N5241="snížená",J5241,0)</f>
        <v>0</v>
      </c>
      <c r="BG5241" s="159">
        <f>IF(N5241="zákl. přenesená",J5241,0)</f>
        <v>0</v>
      </c>
      <c r="BH5241" s="159">
        <f>IF(N5241="sníž. přenesená",J5241,0)</f>
        <v>0</v>
      </c>
      <c r="BI5241" s="159">
        <f>IF(N5241="nulová",J5241,0)</f>
        <v>0</v>
      </c>
      <c r="BJ5241" s="19" t="s">
        <v>80</v>
      </c>
      <c r="BK5241" s="159">
        <f>ROUND(I5241*H5241,2)</f>
        <v>0</v>
      </c>
      <c r="BL5241" s="19" t="s">
        <v>406</v>
      </c>
      <c r="BM5241" s="158" t="s">
        <v>8671</v>
      </c>
    </row>
    <row r="5242" spans="1:65" s="2" customFormat="1" ht="19.5">
      <c r="A5242" s="34"/>
      <c r="B5242" s="35"/>
      <c r="C5242" s="34"/>
      <c r="D5242" s="160" t="s">
        <v>260</v>
      </c>
      <c r="E5242" s="34"/>
      <c r="F5242" s="161" t="s">
        <v>8670</v>
      </c>
      <c r="G5242" s="34"/>
      <c r="H5242" s="34"/>
      <c r="I5242" s="162"/>
      <c r="J5242" s="34"/>
      <c r="K5242" s="34"/>
      <c r="L5242" s="35"/>
      <c r="M5242" s="163"/>
      <c r="N5242" s="164"/>
      <c r="O5242" s="55"/>
      <c r="P5242" s="55"/>
      <c r="Q5242" s="55"/>
      <c r="R5242" s="55"/>
      <c r="S5242" s="55"/>
      <c r="T5242" s="56"/>
      <c r="U5242" s="34"/>
      <c r="V5242" s="34"/>
      <c r="W5242" s="34"/>
      <c r="X5242" s="34"/>
      <c r="Y5242" s="34"/>
      <c r="Z5242" s="34"/>
      <c r="AA5242" s="34"/>
      <c r="AB5242" s="34"/>
      <c r="AC5242" s="34"/>
      <c r="AD5242" s="34"/>
      <c r="AE5242" s="34"/>
      <c r="AT5242" s="19" t="s">
        <v>260</v>
      </c>
      <c r="AU5242" s="19" t="s">
        <v>82</v>
      </c>
    </row>
    <row r="5243" spans="1:65" s="2" customFormat="1" ht="16.5" customHeight="1">
      <c r="A5243" s="34"/>
      <c r="B5243" s="145"/>
      <c r="C5243" s="146" t="s">
        <v>2256</v>
      </c>
      <c r="D5243" s="146" t="s">
        <v>254</v>
      </c>
      <c r="E5243" s="147" t="s">
        <v>8672</v>
      </c>
      <c r="F5243" s="148" t="s">
        <v>8673</v>
      </c>
      <c r="G5243" s="149" t="s">
        <v>5123</v>
      </c>
      <c r="H5243" s="219"/>
      <c r="I5243" s="151"/>
      <c r="J5243" s="152">
        <f>ROUND(I5243*H5243,2)</f>
        <v>0</v>
      </c>
      <c r="K5243" s="153"/>
      <c r="L5243" s="35"/>
      <c r="M5243" s="154" t="s">
        <v>3</v>
      </c>
      <c r="N5243" s="155" t="s">
        <v>44</v>
      </c>
      <c r="O5243" s="55"/>
      <c r="P5243" s="156">
        <f>O5243*H5243</f>
        <v>0</v>
      </c>
      <c r="Q5243" s="156">
        <v>0</v>
      </c>
      <c r="R5243" s="156">
        <f>Q5243*H5243</f>
        <v>0</v>
      </c>
      <c r="S5243" s="156">
        <v>0</v>
      </c>
      <c r="T5243" s="157">
        <f>S5243*H5243</f>
        <v>0</v>
      </c>
      <c r="U5243" s="34"/>
      <c r="V5243" s="34"/>
      <c r="W5243" s="34"/>
      <c r="X5243" s="34"/>
      <c r="Y5243" s="34"/>
      <c r="Z5243" s="34"/>
      <c r="AA5243" s="34"/>
      <c r="AB5243" s="34"/>
      <c r="AC5243" s="34"/>
      <c r="AD5243" s="34"/>
      <c r="AE5243" s="34"/>
      <c r="AR5243" s="158" t="s">
        <v>406</v>
      </c>
      <c r="AT5243" s="158" t="s">
        <v>254</v>
      </c>
      <c r="AU5243" s="158" t="s">
        <v>82</v>
      </c>
      <c r="AY5243" s="19" t="s">
        <v>252</v>
      </c>
      <c r="BE5243" s="159">
        <f>IF(N5243="základní",J5243,0)</f>
        <v>0</v>
      </c>
      <c r="BF5243" s="159">
        <f>IF(N5243="snížená",J5243,0)</f>
        <v>0</v>
      </c>
      <c r="BG5243" s="159">
        <f>IF(N5243="zákl. přenesená",J5243,0)</f>
        <v>0</v>
      </c>
      <c r="BH5243" s="159">
        <f>IF(N5243="sníž. přenesená",J5243,0)</f>
        <v>0</v>
      </c>
      <c r="BI5243" s="159">
        <f>IF(N5243="nulová",J5243,0)</f>
        <v>0</v>
      </c>
      <c r="BJ5243" s="19" t="s">
        <v>80</v>
      </c>
      <c r="BK5243" s="159">
        <f>ROUND(I5243*H5243,2)</f>
        <v>0</v>
      </c>
      <c r="BL5243" s="19" t="s">
        <v>406</v>
      </c>
      <c r="BM5243" s="158" t="s">
        <v>8674</v>
      </c>
    </row>
    <row r="5244" spans="1:65" s="2" customFormat="1" ht="19.5">
      <c r="A5244" s="34"/>
      <c r="B5244" s="35"/>
      <c r="C5244" s="34"/>
      <c r="D5244" s="160" t="s">
        <v>260</v>
      </c>
      <c r="E5244" s="34"/>
      <c r="F5244" s="161" t="s">
        <v>8675</v>
      </c>
      <c r="G5244" s="34"/>
      <c r="H5244" s="34"/>
      <c r="I5244" s="162"/>
      <c r="J5244" s="34"/>
      <c r="K5244" s="34"/>
      <c r="L5244" s="35"/>
      <c r="M5244" s="163"/>
      <c r="N5244" s="164"/>
      <c r="O5244" s="55"/>
      <c r="P5244" s="55"/>
      <c r="Q5244" s="55"/>
      <c r="R5244" s="55"/>
      <c r="S5244" s="55"/>
      <c r="T5244" s="56"/>
      <c r="U5244" s="34"/>
      <c r="V5244" s="34"/>
      <c r="W5244" s="34"/>
      <c r="X5244" s="34"/>
      <c r="Y5244" s="34"/>
      <c r="Z5244" s="34"/>
      <c r="AA5244" s="34"/>
      <c r="AB5244" s="34"/>
      <c r="AC5244" s="34"/>
      <c r="AD5244" s="34"/>
      <c r="AE5244" s="34"/>
      <c r="AT5244" s="19" t="s">
        <v>260</v>
      </c>
      <c r="AU5244" s="19" t="s">
        <v>82</v>
      </c>
    </row>
    <row r="5245" spans="1:65" s="2" customFormat="1" ht="11.25">
      <c r="A5245" s="34"/>
      <c r="B5245" s="35"/>
      <c r="C5245" s="34"/>
      <c r="D5245" s="165" t="s">
        <v>262</v>
      </c>
      <c r="E5245" s="34"/>
      <c r="F5245" s="166" t="s">
        <v>8676</v>
      </c>
      <c r="G5245" s="34"/>
      <c r="H5245" s="34"/>
      <c r="I5245" s="162"/>
      <c r="J5245" s="34"/>
      <c r="K5245" s="34"/>
      <c r="L5245" s="35"/>
      <c r="M5245" s="163"/>
      <c r="N5245" s="164"/>
      <c r="O5245" s="55"/>
      <c r="P5245" s="55"/>
      <c r="Q5245" s="55"/>
      <c r="R5245" s="55"/>
      <c r="S5245" s="55"/>
      <c r="T5245" s="56"/>
      <c r="U5245" s="34"/>
      <c r="V5245" s="34"/>
      <c r="W5245" s="34"/>
      <c r="X5245" s="34"/>
      <c r="Y5245" s="34"/>
      <c r="Z5245" s="34"/>
      <c r="AA5245" s="34"/>
      <c r="AB5245" s="34"/>
      <c r="AC5245" s="34"/>
      <c r="AD5245" s="34"/>
      <c r="AE5245" s="34"/>
      <c r="AT5245" s="19" t="s">
        <v>262</v>
      </c>
      <c r="AU5245" s="19" t="s">
        <v>82</v>
      </c>
    </row>
    <row r="5246" spans="1:65" s="2" customFormat="1" ht="16.5" customHeight="1">
      <c r="A5246" s="34"/>
      <c r="B5246" s="145"/>
      <c r="C5246" s="146" t="s">
        <v>2264</v>
      </c>
      <c r="D5246" s="146" t="s">
        <v>254</v>
      </c>
      <c r="E5246" s="147" t="s">
        <v>8677</v>
      </c>
      <c r="F5246" s="148" t="s">
        <v>8678</v>
      </c>
      <c r="G5246" s="149" t="s">
        <v>4360</v>
      </c>
      <c r="H5246" s="150">
        <v>11</v>
      </c>
      <c r="I5246" s="151"/>
      <c r="J5246" s="152">
        <f>ROUND(I5246*H5246,2)</f>
        <v>0</v>
      </c>
      <c r="K5246" s="153"/>
      <c r="L5246" s="35"/>
      <c r="M5246" s="154" t="s">
        <v>3</v>
      </c>
      <c r="N5246" s="155" t="s">
        <v>44</v>
      </c>
      <c r="O5246" s="55"/>
      <c r="P5246" s="156">
        <f>O5246*H5246</f>
        <v>0</v>
      </c>
      <c r="Q5246" s="156">
        <v>0</v>
      </c>
      <c r="R5246" s="156">
        <f>Q5246*H5246</f>
        <v>0</v>
      </c>
      <c r="S5246" s="156">
        <v>0</v>
      </c>
      <c r="T5246" s="157">
        <f>S5246*H5246</f>
        <v>0</v>
      </c>
      <c r="U5246" s="34"/>
      <c r="V5246" s="34"/>
      <c r="W5246" s="34"/>
      <c r="X5246" s="34"/>
      <c r="Y5246" s="34"/>
      <c r="Z5246" s="34"/>
      <c r="AA5246" s="34"/>
      <c r="AB5246" s="34"/>
      <c r="AC5246" s="34"/>
      <c r="AD5246" s="34"/>
      <c r="AE5246" s="34"/>
      <c r="AR5246" s="158" t="s">
        <v>406</v>
      </c>
      <c r="AT5246" s="158" t="s">
        <v>254</v>
      </c>
      <c r="AU5246" s="158" t="s">
        <v>82</v>
      </c>
      <c r="AY5246" s="19" t="s">
        <v>252</v>
      </c>
      <c r="BE5246" s="159">
        <f>IF(N5246="základní",J5246,0)</f>
        <v>0</v>
      </c>
      <c r="BF5246" s="159">
        <f>IF(N5246="snížená",J5246,0)</f>
        <v>0</v>
      </c>
      <c r="BG5246" s="159">
        <f>IF(N5246="zákl. přenesená",J5246,0)</f>
        <v>0</v>
      </c>
      <c r="BH5246" s="159">
        <f>IF(N5246="sníž. přenesená",J5246,0)</f>
        <v>0</v>
      </c>
      <c r="BI5246" s="159">
        <f>IF(N5246="nulová",J5246,0)</f>
        <v>0</v>
      </c>
      <c r="BJ5246" s="19" t="s">
        <v>80</v>
      </c>
      <c r="BK5246" s="159">
        <f>ROUND(I5246*H5246,2)</f>
        <v>0</v>
      </c>
      <c r="BL5246" s="19" t="s">
        <v>406</v>
      </c>
      <c r="BM5246" s="158" t="s">
        <v>8679</v>
      </c>
    </row>
    <row r="5247" spans="1:65" s="2" customFormat="1" ht="11.25">
      <c r="A5247" s="34"/>
      <c r="B5247" s="35"/>
      <c r="C5247" s="34"/>
      <c r="D5247" s="160" t="s">
        <v>260</v>
      </c>
      <c r="E5247" s="34"/>
      <c r="F5247" s="161" t="s">
        <v>8678</v>
      </c>
      <c r="G5247" s="34"/>
      <c r="H5247" s="34"/>
      <c r="I5247" s="162"/>
      <c r="J5247" s="34"/>
      <c r="K5247" s="34"/>
      <c r="L5247" s="35"/>
      <c r="M5247" s="163"/>
      <c r="N5247" s="164"/>
      <c r="O5247" s="55"/>
      <c r="P5247" s="55"/>
      <c r="Q5247" s="55"/>
      <c r="R5247" s="55"/>
      <c r="S5247" s="55"/>
      <c r="T5247" s="56"/>
      <c r="U5247" s="34"/>
      <c r="V5247" s="34"/>
      <c r="W5247" s="34"/>
      <c r="X5247" s="34"/>
      <c r="Y5247" s="34"/>
      <c r="Z5247" s="34"/>
      <c r="AA5247" s="34"/>
      <c r="AB5247" s="34"/>
      <c r="AC5247" s="34"/>
      <c r="AD5247" s="34"/>
      <c r="AE5247" s="34"/>
      <c r="AT5247" s="19" t="s">
        <v>260</v>
      </c>
      <c r="AU5247" s="19" t="s">
        <v>82</v>
      </c>
    </row>
    <row r="5248" spans="1:65" s="2" customFormat="1" ht="16.5" customHeight="1">
      <c r="A5248" s="34"/>
      <c r="B5248" s="145"/>
      <c r="C5248" s="146" t="s">
        <v>2279</v>
      </c>
      <c r="D5248" s="146" t="s">
        <v>254</v>
      </c>
      <c r="E5248" s="147" t="s">
        <v>8680</v>
      </c>
      <c r="F5248" s="148" t="s">
        <v>8681</v>
      </c>
      <c r="G5248" s="149" t="s">
        <v>743</v>
      </c>
      <c r="H5248" s="150">
        <v>86</v>
      </c>
      <c r="I5248" s="151"/>
      <c r="J5248" s="152">
        <f>ROUND(I5248*H5248,2)</f>
        <v>0</v>
      </c>
      <c r="K5248" s="153"/>
      <c r="L5248" s="35"/>
      <c r="M5248" s="154" t="s">
        <v>3</v>
      </c>
      <c r="N5248" s="155" t="s">
        <v>44</v>
      </c>
      <c r="O5248" s="55"/>
      <c r="P5248" s="156">
        <f>O5248*H5248</f>
        <v>0</v>
      </c>
      <c r="Q5248" s="156">
        <v>0</v>
      </c>
      <c r="R5248" s="156">
        <f>Q5248*H5248</f>
        <v>0</v>
      </c>
      <c r="S5248" s="156">
        <v>0</v>
      </c>
      <c r="T5248" s="157">
        <f>S5248*H5248</f>
        <v>0</v>
      </c>
      <c r="U5248" s="34"/>
      <c r="V5248" s="34"/>
      <c r="W5248" s="34"/>
      <c r="X5248" s="34"/>
      <c r="Y5248" s="34"/>
      <c r="Z5248" s="34"/>
      <c r="AA5248" s="34"/>
      <c r="AB5248" s="34"/>
      <c r="AC5248" s="34"/>
      <c r="AD5248" s="34"/>
      <c r="AE5248" s="34"/>
      <c r="AR5248" s="158" t="s">
        <v>406</v>
      </c>
      <c r="AT5248" s="158" t="s">
        <v>254</v>
      </c>
      <c r="AU5248" s="158" t="s">
        <v>82</v>
      </c>
      <c r="AY5248" s="19" t="s">
        <v>252</v>
      </c>
      <c r="BE5248" s="159">
        <f>IF(N5248="základní",J5248,0)</f>
        <v>0</v>
      </c>
      <c r="BF5248" s="159">
        <f>IF(N5248="snížená",J5248,0)</f>
        <v>0</v>
      </c>
      <c r="BG5248" s="159">
        <f>IF(N5248="zákl. přenesená",J5248,0)</f>
        <v>0</v>
      </c>
      <c r="BH5248" s="159">
        <f>IF(N5248="sníž. přenesená",J5248,0)</f>
        <v>0</v>
      </c>
      <c r="BI5248" s="159">
        <f>IF(N5248="nulová",J5248,0)</f>
        <v>0</v>
      </c>
      <c r="BJ5248" s="19" t="s">
        <v>80</v>
      </c>
      <c r="BK5248" s="159">
        <f>ROUND(I5248*H5248,2)</f>
        <v>0</v>
      </c>
      <c r="BL5248" s="19" t="s">
        <v>406</v>
      </c>
      <c r="BM5248" s="158" t="s">
        <v>8682</v>
      </c>
    </row>
    <row r="5249" spans="1:51" s="2" customFormat="1" ht="11.25">
      <c r="A5249" s="34"/>
      <c r="B5249" s="35"/>
      <c r="C5249" s="34"/>
      <c r="D5249" s="160" t="s">
        <v>260</v>
      </c>
      <c r="E5249" s="34"/>
      <c r="F5249" s="161" t="s">
        <v>8681</v>
      </c>
      <c r="G5249" s="34"/>
      <c r="H5249" s="34"/>
      <c r="I5249" s="162"/>
      <c r="J5249" s="34"/>
      <c r="K5249" s="34"/>
      <c r="L5249" s="35"/>
      <c r="M5249" s="163"/>
      <c r="N5249" s="164"/>
      <c r="O5249" s="55"/>
      <c r="P5249" s="55"/>
      <c r="Q5249" s="55"/>
      <c r="R5249" s="55"/>
      <c r="S5249" s="55"/>
      <c r="T5249" s="56"/>
      <c r="U5249" s="34"/>
      <c r="V5249" s="34"/>
      <c r="W5249" s="34"/>
      <c r="X5249" s="34"/>
      <c r="Y5249" s="34"/>
      <c r="Z5249" s="34"/>
      <c r="AA5249" s="34"/>
      <c r="AB5249" s="34"/>
      <c r="AC5249" s="34"/>
      <c r="AD5249" s="34"/>
      <c r="AE5249" s="34"/>
      <c r="AT5249" s="19" t="s">
        <v>260</v>
      </c>
      <c r="AU5249" s="19" t="s">
        <v>82</v>
      </c>
    </row>
    <row r="5250" spans="1:51" s="13" customFormat="1" ht="11.25">
      <c r="B5250" s="167"/>
      <c r="D5250" s="160" t="s">
        <v>264</v>
      </c>
      <c r="E5250" s="168" t="s">
        <v>3</v>
      </c>
      <c r="F5250" s="169" t="s">
        <v>8683</v>
      </c>
      <c r="H5250" s="168" t="s">
        <v>3</v>
      </c>
      <c r="I5250" s="170"/>
      <c r="L5250" s="167"/>
      <c r="M5250" s="171"/>
      <c r="N5250" s="172"/>
      <c r="O5250" s="172"/>
      <c r="P5250" s="172"/>
      <c r="Q5250" s="172"/>
      <c r="R5250" s="172"/>
      <c r="S5250" s="172"/>
      <c r="T5250" s="173"/>
      <c r="AT5250" s="168" t="s">
        <v>264</v>
      </c>
      <c r="AU5250" s="168" t="s">
        <v>82</v>
      </c>
      <c r="AV5250" s="13" t="s">
        <v>80</v>
      </c>
      <c r="AW5250" s="13" t="s">
        <v>34</v>
      </c>
      <c r="AX5250" s="13" t="s">
        <v>73</v>
      </c>
      <c r="AY5250" s="168" t="s">
        <v>252</v>
      </c>
    </row>
    <row r="5251" spans="1:51" s="13" customFormat="1" ht="11.25">
      <c r="B5251" s="167"/>
      <c r="D5251" s="160" t="s">
        <v>264</v>
      </c>
      <c r="E5251" s="168" t="s">
        <v>3</v>
      </c>
      <c r="F5251" s="169" t="s">
        <v>8684</v>
      </c>
      <c r="H5251" s="168" t="s">
        <v>3</v>
      </c>
      <c r="I5251" s="170"/>
      <c r="L5251" s="167"/>
      <c r="M5251" s="171"/>
      <c r="N5251" s="172"/>
      <c r="O5251" s="172"/>
      <c r="P5251" s="172"/>
      <c r="Q5251" s="172"/>
      <c r="R5251" s="172"/>
      <c r="S5251" s="172"/>
      <c r="T5251" s="173"/>
      <c r="AT5251" s="168" t="s">
        <v>264</v>
      </c>
      <c r="AU5251" s="168" t="s">
        <v>82</v>
      </c>
      <c r="AV5251" s="13" t="s">
        <v>80</v>
      </c>
      <c r="AW5251" s="13" t="s">
        <v>34</v>
      </c>
      <c r="AX5251" s="13" t="s">
        <v>73</v>
      </c>
      <c r="AY5251" s="168" t="s">
        <v>252</v>
      </c>
    </row>
    <row r="5252" spans="1:51" s="14" customFormat="1" ht="11.25">
      <c r="B5252" s="174"/>
      <c r="D5252" s="160" t="s">
        <v>264</v>
      </c>
      <c r="E5252" s="175" t="s">
        <v>3</v>
      </c>
      <c r="F5252" s="176" t="s">
        <v>80</v>
      </c>
      <c r="H5252" s="177">
        <v>1</v>
      </c>
      <c r="I5252" s="178"/>
      <c r="L5252" s="174"/>
      <c r="M5252" s="179"/>
      <c r="N5252" s="180"/>
      <c r="O5252" s="180"/>
      <c r="P5252" s="180"/>
      <c r="Q5252" s="180"/>
      <c r="R5252" s="180"/>
      <c r="S5252" s="180"/>
      <c r="T5252" s="181"/>
      <c r="AT5252" s="175" t="s">
        <v>264</v>
      </c>
      <c r="AU5252" s="175" t="s">
        <v>82</v>
      </c>
      <c r="AV5252" s="14" t="s">
        <v>82</v>
      </c>
      <c r="AW5252" s="14" t="s">
        <v>34</v>
      </c>
      <c r="AX5252" s="14" t="s">
        <v>73</v>
      </c>
      <c r="AY5252" s="175" t="s">
        <v>252</v>
      </c>
    </row>
    <row r="5253" spans="1:51" s="13" customFormat="1" ht="11.25">
      <c r="B5253" s="167"/>
      <c r="D5253" s="160" t="s">
        <v>264</v>
      </c>
      <c r="E5253" s="168" t="s">
        <v>3</v>
      </c>
      <c r="F5253" s="169" t="s">
        <v>8685</v>
      </c>
      <c r="H5253" s="168" t="s">
        <v>3</v>
      </c>
      <c r="I5253" s="170"/>
      <c r="L5253" s="167"/>
      <c r="M5253" s="171"/>
      <c r="N5253" s="172"/>
      <c r="O5253" s="172"/>
      <c r="P5253" s="172"/>
      <c r="Q5253" s="172"/>
      <c r="R5253" s="172"/>
      <c r="S5253" s="172"/>
      <c r="T5253" s="173"/>
      <c r="AT5253" s="168" t="s">
        <v>264</v>
      </c>
      <c r="AU5253" s="168" t="s">
        <v>82</v>
      </c>
      <c r="AV5253" s="13" t="s">
        <v>80</v>
      </c>
      <c r="AW5253" s="13" t="s">
        <v>34</v>
      </c>
      <c r="AX5253" s="13" t="s">
        <v>73</v>
      </c>
      <c r="AY5253" s="168" t="s">
        <v>252</v>
      </c>
    </row>
    <row r="5254" spans="1:51" s="14" customFormat="1" ht="11.25">
      <c r="B5254" s="174"/>
      <c r="D5254" s="160" t="s">
        <v>264</v>
      </c>
      <c r="E5254" s="175" t="s">
        <v>3</v>
      </c>
      <c r="F5254" s="176" t="s">
        <v>80</v>
      </c>
      <c r="H5254" s="177">
        <v>1</v>
      </c>
      <c r="I5254" s="178"/>
      <c r="L5254" s="174"/>
      <c r="M5254" s="179"/>
      <c r="N5254" s="180"/>
      <c r="O5254" s="180"/>
      <c r="P5254" s="180"/>
      <c r="Q5254" s="180"/>
      <c r="R5254" s="180"/>
      <c r="S5254" s="180"/>
      <c r="T5254" s="181"/>
      <c r="AT5254" s="175" t="s">
        <v>264</v>
      </c>
      <c r="AU5254" s="175" t="s">
        <v>82</v>
      </c>
      <c r="AV5254" s="14" t="s">
        <v>82</v>
      </c>
      <c r="AW5254" s="14" t="s">
        <v>34</v>
      </c>
      <c r="AX5254" s="14" t="s">
        <v>73</v>
      </c>
      <c r="AY5254" s="175" t="s">
        <v>252</v>
      </c>
    </row>
    <row r="5255" spans="1:51" s="13" customFormat="1" ht="11.25">
      <c r="B5255" s="167"/>
      <c r="D5255" s="160" t="s">
        <v>264</v>
      </c>
      <c r="E5255" s="168" t="s">
        <v>3</v>
      </c>
      <c r="F5255" s="169" t="s">
        <v>8686</v>
      </c>
      <c r="H5255" s="168" t="s">
        <v>3</v>
      </c>
      <c r="I5255" s="170"/>
      <c r="L5255" s="167"/>
      <c r="M5255" s="171"/>
      <c r="N5255" s="172"/>
      <c r="O5255" s="172"/>
      <c r="P5255" s="172"/>
      <c r="Q5255" s="172"/>
      <c r="R5255" s="172"/>
      <c r="S5255" s="172"/>
      <c r="T5255" s="173"/>
      <c r="AT5255" s="168" t="s">
        <v>264</v>
      </c>
      <c r="AU5255" s="168" t="s">
        <v>82</v>
      </c>
      <c r="AV5255" s="13" t="s">
        <v>80</v>
      </c>
      <c r="AW5255" s="13" t="s">
        <v>34</v>
      </c>
      <c r="AX5255" s="13" t="s">
        <v>73</v>
      </c>
      <c r="AY5255" s="168" t="s">
        <v>252</v>
      </c>
    </row>
    <row r="5256" spans="1:51" s="14" customFormat="1" ht="11.25">
      <c r="B5256" s="174"/>
      <c r="D5256" s="160" t="s">
        <v>264</v>
      </c>
      <c r="E5256" s="175" t="s">
        <v>3</v>
      </c>
      <c r="F5256" s="176" t="s">
        <v>80</v>
      </c>
      <c r="H5256" s="177">
        <v>1</v>
      </c>
      <c r="I5256" s="178"/>
      <c r="L5256" s="174"/>
      <c r="M5256" s="179"/>
      <c r="N5256" s="180"/>
      <c r="O5256" s="180"/>
      <c r="P5256" s="180"/>
      <c r="Q5256" s="180"/>
      <c r="R5256" s="180"/>
      <c r="S5256" s="180"/>
      <c r="T5256" s="181"/>
      <c r="AT5256" s="175" t="s">
        <v>264</v>
      </c>
      <c r="AU5256" s="175" t="s">
        <v>82</v>
      </c>
      <c r="AV5256" s="14" t="s">
        <v>82</v>
      </c>
      <c r="AW5256" s="14" t="s">
        <v>34</v>
      </c>
      <c r="AX5256" s="14" t="s">
        <v>73</v>
      </c>
      <c r="AY5256" s="175" t="s">
        <v>252</v>
      </c>
    </row>
    <row r="5257" spans="1:51" s="13" customFormat="1" ht="11.25">
      <c r="B5257" s="167"/>
      <c r="D5257" s="160" t="s">
        <v>264</v>
      </c>
      <c r="E5257" s="168" t="s">
        <v>3</v>
      </c>
      <c r="F5257" s="169" t="s">
        <v>8204</v>
      </c>
      <c r="H5257" s="168" t="s">
        <v>3</v>
      </c>
      <c r="I5257" s="170"/>
      <c r="L5257" s="167"/>
      <c r="M5257" s="171"/>
      <c r="N5257" s="172"/>
      <c r="O5257" s="172"/>
      <c r="P5257" s="172"/>
      <c r="Q5257" s="172"/>
      <c r="R5257" s="172"/>
      <c r="S5257" s="172"/>
      <c r="T5257" s="173"/>
      <c r="AT5257" s="168" t="s">
        <v>264</v>
      </c>
      <c r="AU5257" s="168" t="s">
        <v>82</v>
      </c>
      <c r="AV5257" s="13" t="s">
        <v>80</v>
      </c>
      <c r="AW5257" s="13" t="s">
        <v>34</v>
      </c>
      <c r="AX5257" s="13" t="s">
        <v>73</v>
      </c>
      <c r="AY5257" s="168" t="s">
        <v>252</v>
      </c>
    </row>
    <row r="5258" spans="1:51" s="14" customFormat="1" ht="11.25">
      <c r="B5258" s="174"/>
      <c r="D5258" s="160" t="s">
        <v>264</v>
      </c>
      <c r="E5258" s="175" t="s">
        <v>3</v>
      </c>
      <c r="F5258" s="176" t="s">
        <v>80</v>
      </c>
      <c r="H5258" s="177">
        <v>1</v>
      </c>
      <c r="I5258" s="178"/>
      <c r="L5258" s="174"/>
      <c r="M5258" s="179"/>
      <c r="N5258" s="180"/>
      <c r="O5258" s="180"/>
      <c r="P5258" s="180"/>
      <c r="Q5258" s="180"/>
      <c r="R5258" s="180"/>
      <c r="S5258" s="180"/>
      <c r="T5258" s="181"/>
      <c r="AT5258" s="175" t="s">
        <v>264</v>
      </c>
      <c r="AU5258" s="175" t="s">
        <v>82</v>
      </c>
      <c r="AV5258" s="14" t="s">
        <v>82</v>
      </c>
      <c r="AW5258" s="14" t="s">
        <v>34</v>
      </c>
      <c r="AX5258" s="14" t="s">
        <v>73</v>
      </c>
      <c r="AY5258" s="175" t="s">
        <v>252</v>
      </c>
    </row>
    <row r="5259" spans="1:51" s="13" customFormat="1" ht="11.25">
      <c r="B5259" s="167"/>
      <c r="D5259" s="160" t="s">
        <v>264</v>
      </c>
      <c r="E5259" s="168" t="s">
        <v>3</v>
      </c>
      <c r="F5259" s="169" t="s">
        <v>8205</v>
      </c>
      <c r="H5259" s="168" t="s">
        <v>3</v>
      </c>
      <c r="I5259" s="170"/>
      <c r="L5259" s="167"/>
      <c r="M5259" s="171"/>
      <c r="N5259" s="172"/>
      <c r="O5259" s="172"/>
      <c r="P5259" s="172"/>
      <c r="Q5259" s="172"/>
      <c r="R5259" s="172"/>
      <c r="S5259" s="172"/>
      <c r="T5259" s="173"/>
      <c r="AT5259" s="168" t="s">
        <v>264</v>
      </c>
      <c r="AU5259" s="168" t="s">
        <v>82</v>
      </c>
      <c r="AV5259" s="13" t="s">
        <v>80</v>
      </c>
      <c r="AW5259" s="13" t="s">
        <v>34</v>
      </c>
      <c r="AX5259" s="13" t="s">
        <v>73</v>
      </c>
      <c r="AY5259" s="168" t="s">
        <v>252</v>
      </c>
    </row>
    <row r="5260" spans="1:51" s="14" customFormat="1" ht="11.25">
      <c r="B5260" s="174"/>
      <c r="D5260" s="160" t="s">
        <v>264</v>
      </c>
      <c r="E5260" s="175" t="s">
        <v>3</v>
      </c>
      <c r="F5260" s="176" t="s">
        <v>80</v>
      </c>
      <c r="H5260" s="177">
        <v>1</v>
      </c>
      <c r="I5260" s="178"/>
      <c r="L5260" s="174"/>
      <c r="M5260" s="179"/>
      <c r="N5260" s="180"/>
      <c r="O5260" s="180"/>
      <c r="P5260" s="180"/>
      <c r="Q5260" s="180"/>
      <c r="R5260" s="180"/>
      <c r="S5260" s="180"/>
      <c r="T5260" s="181"/>
      <c r="AT5260" s="175" t="s">
        <v>264</v>
      </c>
      <c r="AU5260" s="175" t="s">
        <v>82</v>
      </c>
      <c r="AV5260" s="14" t="s">
        <v>82</v>
      </c>
      <c r="AW5260" s="14" t="s">
        <v>34</v>
      </c>
      <c r="AX5260" s="14" t="s">
        <v>73</v>
      </c>
      <c r="AY5260" s="175" t="s">
        <v>252</v>
      </c>
    </row>
    <row r="5261" spans="1:51" s="13" customFormat="1" ht="11.25">
      <c r="B5261" s="167"/>
      <c r="D5261" s="160" t="s">
        <v>264</v>
      </c>
      <c r="E5261" s="168" t="s">
        <v>3</v>
      </c>
      <c r="F5261" s="169" t="s">
        <v>8687</v>
      </c>
      <c r="H5261" s="168" t="s">
        <v>3</v>
      </c>
      <c r="I5261" s="170"/>
      <c r="L5261" s="167"/>
      <c r="M5261" s="171"/>
      <c r="N5261" s="172"/>
      <c r="O5261" s="172"/>
      <c r="P5261" s="172"/>
      <c r="Q5261" s="172"/>
      <c r="R5261" s="172"/>
      <c r="S5261" s="172"/>
      <c r="T5261" s="173"/>
      <c r="AT5261" s="168" t="s">
        <v>264</v>
      </c>
      <c r="AU5261" s="168" t="s">
        <v>82</v>
      </c>
      <c r="AV5261" s="13" t="s">
        <v>80</v>
      </c>
      <c r="AW5261" s="13" t="s">
        <v>34</v>
      </c>
      <c r="AX5261" s="13" t="s">
        <v>73</v>
      </c>
      <c r="AY5261" s="168" t="s">
        <v>252</v>
      </c>
    </row>
    <row r="5262" spans="1:51" s="14" customFormat="1" ht="11.25">
      <c r="B5262" s="174"/>
      <c r="D5262" s="160" t="s">
        <v>264</v>
      </c>
      <c r="E5262" s="175" t="s">
        <v>3</v>
      </c>
      <c r="F5262" s="176" t="s">
        <v>80</v>
      </c>
      <c r="H5262" s="177">
        <v>1</v>
      </c>
      <c r="I5262" s="178"/>
      <c r="L5262" s="174"/>
      <c r="M5262" s="179"/>
      <c r="N5262" s="180"/>
      <c r="O5262" s="180"/>
      <c r="P5262" s="180"/>
      <c r="Q5262" s="180"/>
      <c r="R5262" s="180"/>
      <c r="S5262" s="180"/>
      <c r="T5262" s="181"/>
      <c r="AT5262" s="175" t="s">
        <v>264</v>
      </c>
      <c r="AU5262" s="175" t="s">
        <v>82</v>
      </c>
      <c r="AV5262" s="14" t="s">
        <v>82</v>
      </c>
      <c r="AW5262" s="14" t="s">
        <v>34</v>
      </c>
      <c r="AX5262" s="14" t="s">
        <v>73</v>
      </c>
      <c r="AY5262" s="175" t="s">
        <v>252</v>
      </c>
    </row>
    <row r="5263" spans="1:51" s="13" customFormat="1" ht="11.25">
      <c r="B5263" s="167"/>
      <c r="D5263" s="160" t="s">
        <v>264</v>
      </c>
      <c r="E5263" s="168" t="s">
        <v>3</v>
      </c>
      <c r="F5263" s="169" t="s">
        <v>8688</v>
      </c>
      <c r="H5263" s="168" t="s">
        <v>3</v>
      </c>
      <c r="I5263" s="170"/>
      <c r="L5263" s="167"/>
      <c r="M5263" s="171"/>
      <c r="N5263" s="172"/>
      <c r="O5263" s="172"/>
      <c r="P5263" s="172"/>
      <c r="Q5263" s="172"/>
      <c r="R5263" s="172"/>
      <c r="S5263" s="172"/>
      <c r="T5263" s="173"/>
      <c r="AT5263" s="168" t="s">
        <v>264</v>
      </c>
      <c r="AU5263" s="168" t="s">
        <v>82</v>
      </c>
      <c r="AV5263" s="13" t="s">
        <v>80</v>
      </c>
      <c r="AW5263" s="13" t="s">
        <v>34</v>
      </c>
      <c r="AX5263" s="13" t="s">
        <v>73</v>
      </c>
      <c r="AY5263" s="168" t="s">
        <v>252</v>
      </c>
    </row>
    <row r="5264" spans="1:51" s="14" customFormat="1" ht="11.25">
      <c r="B5264" s="174"/>
      <c r="D5264" s="160" t="s">
        <v>264</v>
      </c>
      <c r="E5264" s="175" t="s">
        <v>3</v>
      </c>
      <c r="F5264" s="176" t="s">
        <v>80</v>
      </c>
      <c r="H5264" s="177">
        <v>1</v>
      </c>
      <c r="I5264" s="178"/>
      <c r="L5264" s="174"/>
      <c r="M5264" s="179"/>
      <c r="N5264" s="180"/>
      <c r="O5264" s="180"/>
      <c r="P5264" s="180"/>
      <c r="Q5264" s="180"/>
      <c r="R5264" s="180"/>
      <c r="S5264" s="180"/>
      <c r="T5264" s="181"/>
      <c r="AT5264" s="175" t="s">
        <v>264</v>
      </c>
      <c r="AU5264" s="175" t="s">
        <v>82</v>
      </c>
      <c r="AV5264" s="14" t="s">
        <v>82</v>
      </c>
      <c r="AW5264" s="14" t="s">
        <v>34</v>
      </c>
      <c r="AX5264" s="14" t="s">
        <v>73</v>
      </c>
      <c r="AY5264" s="175" t="s">
        <v>252</v>
      </c>
    </row>
    <row r="5265" spans="2:51" s="13" customFormat="1" ht="11.25">
      <c r="B5265" s="167"/>
      <c r="D5265" s="160" t="s">
        <v>264</v>
      </c>
      <c r="E5265" s="168" t="s">
        <v>3</v>
      </c>
      <c r="F5265" s="169" t="s">
        <v>8689</v>
      </c>
      <c r="H5265" s="168" t="s">
        <v>3</v>
      </c>
      <c r="I5265" s="170"/>
      <c r="L5265" s="167"/>
      <c r="M5265" s="171"/>
      <c r="N5265" s="172"/>
      <c r="O5265" s="172"/>
      <c r="P5265" s="172"/>
      <c r="Q5265" s="172"/>
      <c r="R5265" s="172"/>
      <c r="S5265" s="172"/>
      <c r="T5265" s="173"/>
      <c r="AT5265" s="168" t="s">
        <v>264</v>
      </c>
      <c r="AU5265" s="168" t="s">
        <v>82</v>
      </c>
      <c r="AV5265" s="13" t="s">
        <v>80</v>
      </c>
      <c r="AW5265" s="13" t="s">
        <v>34</v>
      </c>
      <c r="AX5265" s="13" t="s">
        <v>73</v>
      </c>
      <c r="AY5265" s="168" t="s">
        <v>252</v>
      </c>
    </row>
    <row r="5266" spans="2:51" s="14" customFormat="1" ht="11.25">
      <c r="B5266" s="174"/>
      <c r="D5266" s="160" t="s">
        <v>264</v>
      </c>
      <c r="E5266" s="175" t="s">
        <v>3</v>
      </c>
      <c r="F5266" s="176" t="s">
        <v>80</v>
      </c>
      <c r="H5266" s="177">
        <v>1</v>
      </c>
      <c r="I5266" s="178"/>
      <c r="L5266" s="174"/>
      <c r="M5266" s="179"/>
      <c r="N5266" s="180"/>
      <c r="O5266" s="180"/>
      <c r="P5266" s="180"/>
      <c r="Q5266" s="180"/>
      <c r="R5266" s="180"/>
      <c r="S5266" s="180"/>
      <c r="T5266" s="181"/>
      <c r="AT5266" s="175" t="s">
        <v>264</v>
      </c>
      <c r="AU5266" s="175" t="s">
        <v>82</v>
      </c>
      <c r="AV5266" s="14" t="s">
        <v>82</v>
      </c>
      <c r="AW5266" s="14" t="s">
        <v>34</v>
      </c>
      <c r="AX5266" s="14" t="s">
        <v>73</v>
      </c>
      <c r="AY5266" s="175" t="s">
        <v>252</v>
      </c>
    </row>
    <row r="5267" spans="2:51" s="13" customFormat="1" ht="11.25">
      <c r="B5267" s="167"/>
      <c r="D5267" s="160" t="s">
        <v>264</v>
      </c>
      <c r="E5267" s="168" t="s">
        <v>3</v>
      </c>
      <c r="F5267" s="169" t="s">
        <v>8690</v>
      </c>
      <c r="H5267" s="168" t="s">
        <v>3</v>
      </c>
      <c r="I5267" s="170"/>
      <c r="L5267" s="167"/>
      <c r="M5267" s="171"/>
      <c r="N5267" s="172"/>
      <c r="O5267" s="172"/>
      <c r="P5267" s="172"/>
      <c r="Q5267" s="172"/>
      <c r="R5267" s="172"/>
      <c r="S5267" s="172"/>
      <c r="T5267" s="173"/>
      <c r="AT5267" s="168" t="s">
        <v>264</v>
      </c>
      <c r="AU5267" s="168" t="s">
        <v>82</v>
      </c>
      <c r="AV5267" s="13" t="s">
        <v>80</v>
      </c>
      <c r="AW5267" s="13" t="s">
        <v>34</v>
      </c>
      <c r="AX5267" s="13" t="s">
        <v>73</v>
      </c>
      <c r="AY5267" s="168" t="s">
        <v>252</v>
      </c>
    </row>
    <row r="5268" spans="2:51" s="14" customFormat="1" ht="11.25">
      <c r="B5268" s="174"/>
      <c r="D5268" s="160" t="s">
        <v>264</v>
      </c>
      <c r="E5268" s="175" t="s">
        <v>3</v>
      </c>
      <c r="F5268" s="176" t="s">
        <v>80</v>
      </c>
      <c r="H5268" s="177">
        <v>1</v>
      </c>
      <c r="I5268" s="178"/>
      <c r="L5268" s="174"/>
      <c r="M5268" s="179"/>
      <c r="N5268" s="180"/>
      <c r="O5268" s="180"/>
      <c r="P5268" s="180"/>
      <c r="Q5268" s="180"/>
      <c r="R5268" s="180"/>
      <c r="S5268" s="180"/>
      <c r="T5268" s="181"/>
      <c r="AT5268" s="175" t="s">
        <v>264</v>
      </c>
      <c r="AU5268" s="175" t="s">
        <v>82</v>
      </c>
      <c r="AV5268" s="14" t="s">
        <v>82</v>
      </c>
      <c r="AW5268" s="14" t="s">
        <v>34</v>
      </c>
      <c r="AX5268" s="14" t="s">
        <v>73</v>
      </c>
      <c r="AY5268" s="175" t="s">
        <v>252</v>
      </c>
    </row>
    <row r="5269" spans="2:51" s="13" customFormat="1" ht="11.25">
      <c r="B5269" s="167"/>
      <c r="D5269" s="160" t="s">
        <v>264</v>
      </c>
      <c r="E5269" s="168" t="s">
        <v>3</v>
      </c>
      <c r="F5269" s="169" t="s">
        <v>8206</v>
      </c>
      <c r="H5269" s="168" t="s">
        <v>3</v>
      </c>
      <c r="I5269" s="170"/>
      <c r="L5269" s="167"/>
      <c r="M5269" s="171"/>
      <c r="N5269" s="172"/>
      <c r="O5269" s="172"/>
      <c r="P5269" s="172"/>
      <c r="Q5269" s="172"/>
      <c r="R5269" s="172"/>
      <c r="S5269" s="172"/>
      <c r="T5269" s="173"/>
      <c r="AT5269" s="168" t="s">
        <v>264</v>
      </c>
      <c r="AU5269" s="168" t="s">
        <v>82</v>
      </c>
      <c r="AV5269" s="13" t="s">
        <v>80</v>
      </c>
      <c r="AW5269" s="13" t="s">
        <v>34</v>
      </c>
      <c r="AX5269" s="13" t="s">
        <v>73</v>
      </c>
      <c r="AY5269" s="168" t="s">
        <v>252</v>
      </c>
    </row>
    <row r="5270" spans="2:51" s="14" customFormat="1" ht="11.25">
      <c r="B5270" s="174"/>
      <c r="D5270" s="160" t="s">
        <v>264</v>
      </c>
      <c r="E5270" s="175" t="s">
        <v>3</v>
      </c>
      <c r="F5270" s="176" t="s">
        <v>80</v>
      </c>
      <c r="H5270" s="177">
        <v>1</v>
      </c>
      <c r="I5270" s="178"/>
      <c r="L5270" s="174"/>
      <c r="M5270" s="179"/>
      <c r="N5270" s="180"/>
      <c r="O5270" s="180"/>
      <c r="P5270" s="180"/>
      <c r="Q5270" s="180"/>
      <c r="R5270" s="180"/>
      <c r="S5270" s="180"/>
      <c r="T5270" s="181"/>
      <c r="AT5270" s="175" t="s">
        <v>264</v>
      </c>
      <c r="AU5270" s="175" t="s">
        <v>82</v>
      </c>
      <c r="AV5270" s="14" t="s">
        <v>82</v>
      </c>
      <c r="AW5270" s="14" t="s">
        <v>34</v>
      </c>
      <c r="AX5270" s="14" t="s">
        <v>73</v>
      </c>
      <c r="AY5270" s="175" t="s">
        <v>252</v>
      </c>
    </row>
    <row r="5271" spans="2:51" s="13" customFormat="1" ht="11.25">
      <c r="B5271" s="167"/>
      <c r="D5271" s="160" t="s">
        <v>264</v>
      </c>
      <c r="E5271" s="168" t="s">
        <v>3</v>
      </c>
      <c r="F5271" s="169" t="s">
        <v>8207</v>
      </c>
      <c r="H5271" s="168" t="s">
        <v>3</v>
      </c>
      <c r="I5271" s="170"/>
      <c r="L5271" s="167"/>
      <c r="M5271" s="171"/>
      <c r="N5271" s="172"/>
      <c r="O5271" s="172"/>
      <c r="P5271" s="172"/>
      <c r="Q5271" s="172"/>
      <c r="R5271" s="172"/>
      <c r="S5271" s="172"/>
      <c r="T5271" s="173"/>
      <c r="AT5271" s="168" t="s">
        <v>264</v>
      </c>
      <c r="AU5271" s="168" t="s">
        <v>82</v>
      </c>
      <c r="AV5271" s="13" t="s">
        <v>80</v>
      </c>
      <c r="AW5271" s="13" t="s">
        <v>34</v>
      </c>
      <c r="AX5271" s="13" t="s">
        <v>73</v>
      </c>
      <c r="AY5271" s="168" t="s">
        <v>252</v>
      </c>
    </row>
    <row r="5272" spans="2:51" s="14" customFormat="1" ht="11.25">
      <c r="B5272" s="174"/>
      <c r="D5272" s="160" t="s">
        <v>264</v>
      </c>
      <c r="E5272" s="175" t="s">
        <v>3</v>
      </c>
      <c r="F5272" s="176" t="s">
        <v>80</v>
      </c>
      <c r="H5272" s="177">
        <v>1</v>
      </c>
      <c r="I5272" s="178"/>
      <c r="L5272" s="174"/>
      <c r="M5272" s="179"/>
      <c r="N5272" s="180"/>
      <c r="O5272" s="180"/>
      <c r="P5272" s="180"/>
      <c r="Q5272" s="180"/>
      <c r="R5272" s="180"/>
      <c r="S5272" s="180"/>
      <c r="T5272" s="181"/>
      <c r="AT5272" s="175" t="s">
        <v>264</v>
      </c>
      <c r="AU5272" s="175" t="s">
        <v>82</v>
      </c>
      <c r="AV5272" s="14" t="s">
        <v>82</v>
      </c>
      <c r="AW5272" s="14" t="s">
        <v>34</v>
      </c>
      <c r="AX5272" s="14" t="s">
        <v>73</v>
      </c>
      <c r="AY5272" s="175" t="s">
        <v>252</v>
      </c>
    </row>
    <row r="5273" spans="2:51" s="13" customFormat="1" ht="11.25">
      <c r="B5273" s="167"/>
      <c r="D5273" s="160" t="s">
        <v>264</v>
      </c>
      <c r="E5273" s="168" t="s">
        <v>3</v>
      </c>
      <c r="F5273" s="169" t="s">
        <v>8691</v>
      </c>
      <c r="H5273" s="168" t="s">
        <v>3</v>
      </c>
      <c r="I5273" s="170"/>
      <c r="L5273" s="167"/>
      <c r="M5273" s="171"/>
      <c r="N5273" s="172"/>
      <c r="O5273" s="172"/>
      <c r="P5273" s="172"/>
      <c r="Q5273" s="172"/>
      <c r="R5273" s="172"/>
      <c r="S5273" s="172"/>
      <c r="T5273" s="173"/>
      <c r="AT5273" s="168" t="s">
        <v>264</v>
      </c>
      <c r="AU5273" s="168" t="s">
        <v>82</v>
      </c>
      <c r="AV5273" s="13" t="s">
        <v>80</v>
      </c>
      <c r="AW5273" s="13" t="s">
        <v>34</v>
      </c>
      <c r="AX5273" s="13" t="s">
        <v>73</v>
      </c>
      <c r="AY5273" s="168" t="s">
        <v>252</v>
      </c>
    </row>
    <row r="5274" spans="2:51" s="14" customFormat="1" ht="11.25">
      <c r="B5274" s="174"/>
      <c r="D5274" s="160" t="s">
        <v>264</v>
      </c>
      <c r="E5274" s="175" t="s">
        <v>3</v>
      </c>
      <c r="F5274" s="176" t="s">
        <v>80</v>
      </c>
      <c r="H5274" s="177">
        <v>1</v>
      </c>
      <c r="I5274" s="178"/>
      <c r="L5274" s="174"/>
      <c r="M5274" s="179"/>
      <c r="N5274" s="180"/>
      <c r="O5274" s="180"/>
      <c r="P5274" s="180"/>
      <c r="Q5274" s="180"/>
      <c r="R5274" s="180"/>
      <c r="S5274" s="180"/>
      <c r="T5274" s="181"/>
      <c r="AT5274" s="175" t="s">
        <v>264</v>
      </c>
      <c r="AU5274" s="175" t="s">
        <v>82</v>
      </c>
      <c r="AV5274" s="14" t="s">
        <v>82</v>
      </c>
      <c r="AW5274" s="14" t="s">
        <v>34</v>
      </c>
      <c r="AX5274" s="14" t="s">
        <v>73</v>
      </c>
      <c r="AY5274" s="175" t="s">
        <v>252</v>
      </c>
    </row>
    <row r="5275" spans="2:51" s="13" customFormat="1" ht="11.25">
      <c r="B5275" s="167"/>
      <c r="D5275" s="160" t="s">
        <v>264</v>
      </c>
      <c r="E5275" s="168" t="s">
        <v>3</v>
      </c>
      <c r="F5275" s="169" t="s">
        <v>8692</v>
      </c>
      <c r="H5275" s="168" t="s">
        <v>3</v>
      </c>
      <c r="I5275" s="170"/>
      <c r="L5275" s="167"/>
      <c r="M5275" s="171"/>
      <c r="N5275" s="172"/>
      <c r="O5275" s="172"/>
      <c r="P5275" s="172"/>
      <c r="Q5275" s="172"/>
      <c r="R5275" s="172"/>
      <c r="S5275" s="172"/>
      <c r="T5275" s="173"/>
      <c r="AT5275" s="168" t="s">
        <v>264</v>
      </c>
      <c r="AU5275" s="168" t="s">
        <v>82</v>
      </c>
      <c r="AV5275" s="13" t="s">
        <v>80</v>
      </c>
      <c r="AW5275" s="13" t="s">
        <v>34</v>
      </c>
      <c r="AX5275" s="13" t="s">
        <v>73</v>
      </c>
      <c r="AY5275" s="168" t="s">
        <v>252</v>
      </c>
    </row>
    <row r="5276" spans="2:51" s="14" customFormat="1" ht="11.25">
      <c r="B5276" s="174"/>
      <c r="D5276" s="160" t="s">
        <v>264</v>
      </c>
      <c r="E5276" s="175" t="s">
        <v>3</v>
      </c>
      <c r="F5276" s="176" t="s">
        <v>80</v>
      </c>
      <c r="H5276" s="177">
        <v>1</v>
      </c>
      <c r="I5276" s="178"/>
      <c r="L5276" s="174"/>
      <c r="M5276" s="179"/>
      <c r="N5276" s="180"/>
      <c r="O5276" s="180"/>
      <c r="P5276" s="180"/>
      <c r="Q5276" s="180"/>
      <c r="R5276" s="180"/>
      <c r="S5276" s="180"/>
      <c r="T5276" s="181"/>
      <c r="AT5276" s="175" t="s">
        <v>264</v>
      </c>
      <c r="AU5276" s="175" t="s">
        <v>82</v>
      </c>
      <c r="AV5276" s="14" t="s">
        <v>82</v>
      </c>
      <c r="AW5276" s="14" t="s">
        <v>34</v>
      </c>
      <c r="AX5276" s="14" t="s">
        <v>73</v>
      </c>
      <c r="AY5276" s="175" t="s">
        <v>252</v>
      </c>
    </row>
    <row r="5277" spans="2:51" s="13" customFormat="1" ht="11.25">
      <c r="B5277" s="167"/>
      <c r="D5277" s="160" t="s">
        <v>264</v>
      </c>
      <c r="E5277" s="168" t="s">
        <v>3</v>
      </c>
      <c r="F5277" s="169" t="s">
        <v>8693</v>
      </c>
      <c r="H5277" s="168" t="s">
        <v>3</v>
      </c>
      <c r="I5277" s="170"/>
      <c r="L5277" s="167"/>
      <c r="M5277" s="171"/>
      <c r="N5277" s="172"/>
      <c r="O5277" s="172"/>
      <c r="P5277" s="172"/>
      <c r="Q5277" s="172"/>
      <c r="R5277" s="172"/>
      <c r="S5277" s="172"/>
      <c r="T5277" s="173"/>
      <c r="AT5277" s="168" t="s">
        <v>264</v>
      </c>
      <c r="AU5277" s="168" t="s">
        <v>82</v>
      </c>
      <c r="AV5277" s="13" t="s">
        <v>80</v>
      </c>
      <c r="AW5277" s="13" t="s">
        <v>34</v>
      </c>
      <c r="AX5277" s="13" t="s">
        <v>73</v>
      </c>
      <c r="AY5277" s="168" t="s">
        <v>252</v>
      </c>
    </row>
    <row r="5278" spans="2:51" s="14" customFormat="1" ht="11.25">
      <c r="B5278" s="174"/>
      <c r="D5278" s="160" t="s">
        <v>264</v>
      </c>
      <c r="E5278" s="175" t="s">
        <v>3</v>
      </c>
      <c r="F5278" s="176" t="s">
        <v>80</v>
      </c>
      <c r="H5278" s="177">
        <v>1</v>
      </c>
      <c r="I5278" s="178"/>
      <c r="L5278" s="174"/>
      <c r="M5278" s="179"/>
      <c r="N5278" s="180"/>
      <c r="O5278" s="180"/>
      <c r="P5278" s="180"/>
      <c r="Q5278" s="180"/>
      <c r="R5278" s="180"/>
      <c r="S5278" s="180"/>
      <c r="T5278" s="181"/>
      <c r="AT5278" s="175" t="s">
        <v>264</v>
      </c>
      <c r="AU5278" s="175" t="s">
        <v>82</v>
      </c>
      <c r="AV5278" s="14" t="s">
        <v>82</v>
      </c>
      <c r="AW5278" s="14" t="s">
        <v>34</v>
      </c>
      <c r="AX5278" s="14" t="s">
        <v>73</v>
      </c>
      <c r="AY5278" s="175" t="s">
        <v>252</v>
      </c>
    </row>
    <row r="5279" spans="2:51" s="13" customFormat="1" ht="11.25">
      <c r="B5279" s="167"/>
      <c r="D5279" s="160" t="s">
        <v>264</v>
      </c>
      <c r="E5279" s="168" t="s">
        <v>3</v>
      </c>
      <c r="F5279" s="169" t="s">
        <v>8694</v>
      </c>
      <c r="H5279" s="168" t="s">
        <v>3</v>
      </c>
      <c r="I5279" s="170"/>
      <c r="L5279" s="167"/>
      <c r="M5279" s="171"/>
      <c r="N5279" s="172"/>
      <c r="O5279" s="172"/>
      <c r="P5279" s="172"/>
      <c r="Q5279" s="172"/>
      <c r="R5279" s="172"/>
      <c r="S5279" s="172"/>
      <c r="T5279" s="173"/>
      <c r="AT5279" s="168" t="s">
        <v>264</v>
      </c>
      <c r="AU5279" s="168" t="s">
        <v>82</v>
      </c>
      <c r="AV5279" s="13" t="s">
        <v>80</v>
      </c>
      <c r="AW5279" s="13" t="s">
        <v>34</v>
      </c>
      <c r="AX5279" s="13" t="s">
        <v>73</v>
      </c>
      <c r="AY5279" s="168" t="s">
        <v>252</v>
      </c>
    </row>
    <row r="5280" spans="2:51" s="14" customFormat="1" ht="11.25">
      <c r="B5280" s="174"/>
      <c r="D5280" s="160" t="s">
        <v>264</v>
      </c>
      <c r="E5280" s="175" t="s">
        <v>3</v>
      </c>
      <c r="F5280" s="176" t="s">
        <v>80</v>
      </c>
      <c r="H5280" s="177">
        <v>1</v>
      </c>
      <c r="I5280" s="178"/>
      <c r="L5280" s="174"/>
      <c r="M5280" s="179"/>
      <c r="N5280" s="180"/>
      <c r="O5280" s="180"/>
      <c r="P5280" s="180"/>
      <c r="Q5280" s="180"/>
      <c r="R5280" s="180"/>
      <c r="S5280" s="180"/>
      <c r="T5280" s="181"/>
      <c r="AT5280" s="175" t="s">
        <v>264</v>
      </c>
      <c r="AU5280" s="175" t="s">
        <v>82</v>
      </c>
      <c r="AV5280" s="14" t="s">
        <v>82</v>
      </c>
      <c r="AW5280" s="14" t="s">
        <v>34</v>
      </c>
      <c r="AX5280" s="14" t="s">
        <v>73</v>
      </c>
      <c r="AY5280" s="175" t="s">
        <v>252</v>
      </c>
    </row>
    <row r="5281" spans="2:51" s="13" customFormat="1" ht="11.25">
      <c r="B5281" s="167"/>
      <c r="D5281" s="160" t="s">
        <v>264</v>
      </c>
      <c r="E5281" s="168" t="s">
        <v>3</v>
      </c>
      <c r="F5281" s="169" t="s">
        <v>8695</v>
      </c>
      <c r="H5281" s="168" t="s">
        <v>3</v>
      </c>
      <c r="I5281" s="170"/>
      <c r="L5281" s="167"/>
      <c r="M5281" s="171"/>
      <c r="N5281" s="172"/>
      <c r="O5281" s="172"/>
      <c r="P5281" s="172"/>
      <c r="Q5281" s="172"/>
      <c r="R5281" s="172"/>
      <c r="S5281" s="172"/>
      <c r="T5281" s="173"/>
      <c r="AT5281" s="168" t="s">
        <v>264</v>
      </c>
      <c r="AU5281" s="168" t="s">
        <v>82</v>
      </c>
      <c r="AV5281" s="13" t="s">
        <v>80</v>
      </c>
      <c r="AW5281" s="13" t="s">
        <v>34</v>
      </c>
      <c r="AX5281" s="13" t="s">
        <v>73</v>
      </c>
      <c r="AY5281" s="168" t="s">
        <v>252</v>
      </c>
    </row>
    <row r="5282" spans="2:51" s="14" customFormat="1" ht="11.25">
      <c r="B5282" s="174"/>
      <c r="D5282" s="160" t="s">
        <v>264</v>
      </c>
      <c r="E5282" s="175" t="s">
        <v>3</v>
      </c>
      <c r="F5282" s="176" t="s">
        <v>80</v>
      </c>
      <c r="H5282" s="177">
        <v>1</v>
      </c>
      <c r="I5282" s="178"/>
      <c r="L5282" s="174"/>
      <c r="M5282" s="179"/>
      <c r="N5282" s="180"/>
      <c r="O5282" s="180"/>
      <c r="P5282" s="180"/>
      <c r="Q5282" s="180"/>
      <c r="R5282" s="180"/>
      <c r="S5282" s="180"/>
      <c r="T5282" s="181"/>
      <c r="AT5282" s="175" t="s">
        <v>264</v>
      </c>
      <c r="AU5282" s="175" t="s">
        <v>82</v>
      </c>
      <c r="AV5282" s="14" t="s">
        <v>82</v>
      </c>
      <c r="AW5282" s="14" t="s">
        <v>34</v>
      </c>
      <c r="AX5282" s="14" t="s">
        <v>73</v>
      </c>
      <c r="AY5282" s="175" t="s">
        <v>252</v>
      </c>
    </row>
    <row r="5283" spans="2:51" s="13" customFormat="1" ht="11.25">
      <c r="B5283" s="167"/>
      <c r="D5283" s="160" t="s">
        <v>264</v>
      </c>
      <c r="E5283" s="168" t="s">
        <v>3</v>
      </c>
      <c r="F5283" s="169" t="s">
        <v>8210</v>
      </c>
      <c r="H5283" s="168" t="s">
        <v>3</v>
      </c>
      <c r="I5283" s="170"/>
      <c r="L5283" s="167"/>
      <c r="M5283" s="171"/>
      <c r="N5283" s="172"/>
      <c r="O5283" s="172"/>
      <c r="P5283" s="172"/>
      <c r="Q5283" s="172"/>
      <c r="R5283" s="172"/>
      <c r="S5283" s="172"/>
      <c r="T5283" s="173"/>
      <c r="AT5283" s="168" t="s">
        <v>264</v>
      </c>
      <c r="AU5283" s="168" t="s">
        <v>82</v>
      </c>
      <c r="AV5283" s="13" t="s">
        <v>80</v>
      </c>
      <c r="AW5283" s="13" t="s">
        <v>34</v>
      </c>
      <c r="AX5283" s="13" t="s">
        <v>73</v>
      </c>
      <c r="AY5283" s="168" t="s">
        <v>252</v>
      </c>
    </row>
    <row r="5284" spans="2:51" s="14" customFormat="1" ht="11.25">
      <c r="B5284" s="174"/>
      <c r="D5284" s="160" t="s">
        <v>264</v>
      </c>
      <c r="E5284" s="175" t="s">
        <v>3</v>
      </c>
      <c r="F5284" s="176" t="s">
        <v>80</v>
      </c>
      <c r="H5284" s="177">
        <v>1</v>
      </c>
      <c r="I5284" s="178"/>
      <c r="L5284" s="174"/>
      <c r="M5284" s="179"/>
      <c r="N5284" s="180"/>
      <c r="O5284" s="180"/>
      <c r="P5284" s="180"/>
      <c r="Q5284" s="180"/>
      <c r="R5284" s="180"/>
      <c r="S5284" s="180"/>
      <c r="T5284" s="181"/>
      <c r="AT5284" s="175" t="s">
        <v>264</v>
      </c>
      <c r="AU5284" s="175" t="s">
        <v>82</v>
      </c>
      <c r="AV5284" s="14" t="s">
        <v>82</v>
      </c>
      <c r="AW5284" s="14" t="s">
        <v>34</v>
      </c>
      <c r="AX5284" s="14" t="s">
        <v>73</v>
      </c>
      <c r="AY5284" s="175" t="s">
        <v>252</v>
      </c>
    </row>
    <row r="5285" spans="2:51" s="13" customFormat="1" ht="11.25">
      <c r="B5285" s="167"/>
      <c r="D5285" s="160" t="s">
        <v>264</v>
      </c>
      <c r="E5285" s="168" t="s">
        <v>3</v>
      </c>
      <c r="F5285" s="169" t="s">
        <v>8211</v>
      </c>
      <c r="H5285" s="168" t="s">
        <v>3</v>
      </c>
      <c r="I5285" s="170"/>
      <c r="L5285" s="167"/>
      <c r="M5285" s="171"/>
      <c r="N5285" s="172"/>
      <c r="O5285" s="172"/>
      <c r="P5285" s="172"/>
      <c r="Q5285" s="172"/>
      <c r="R5285" s="172"/>
      <c r="S5285" s="172"/>
      <c r="T5285" s="173"/>
      <c r="AT5285" s="168" t="s">
        <v>264</v>
      </c>
      <c r="AU5285" s="168" t="s">
        <v>82</v>
      </c>
      <c r="AV5285" s="13" t="s">
        <v>80</v>
      </c>
      <c r="AW5285" s="13" t="s">
        <v>34</v>
      </c>
      <c r="AX5285" s="13" t="s">
        <v>73</v>
      </c>
      <c r="AY5285" s="168" t="s">
        <v>252</v>
      </c>
    </row>
    <row r="5286" spans="2:51" s="14" customFormat="1" ht="11.25">
      <c r="B5286" s="174"/>
      <c r="D5286" s="160" t="s">
        <v>264</v>
      </c>
      <c r="E5286" s="175" t="s">
        <v>3</v>
      </c>
      <c r="F5286" s="176" t="s">
        <v>80</v>
      </c>
      <c r="H5286" s="177">
        <v>1</v>
      </c>
      <c r="I5286" s="178"/>
      <c r="L5286" s="174"/>
      <c r="M5286" s="179"/>
      <c r="N5286" s="180"/>
      <c r="O5286" s="180"/>
      <c r="P5286" s="180"/>
      <c r="Q5286" s="180"/>
      <c r="R5286" s="180"/>
      <c r="S5286" s="180"/>
      <c r="T5286" s="181"/>
      <c r="AT5286" s="175" t="s">
        <v>264</v>
      </c>
      <c r="AU5286" s="175" t="s">
        <v>82</v>
      </c>
      <c r="AV5286" s="14" t="s">
        <v>82</v>
      </c>
      <c r="AW5286" s="14" t="s">
        <v>34</v>
      </c>
      <c r="AX5286" s="14" t="s">
        <v>73</v>
      </c>
      <c r="AY5286" s="175" t="s">
        <v>252</v>
      </c>
    </row>
    <row r="5287" spans="2:51" s="13" customFormat="1" ht="11.25">
      <c r="B5287" s="167"/>
      <c r="D5287" s="160" t="s">
        <v>264</v>
      </c>
      <c r="E5287" s="168" t="s">
        <v>3</v>
      </c>
      <c r="F5287" s="169" t="s">
        <v>8696</v>
      </c>
      <c r="H5287" s="168" t="s">
        <v>3</v>
      </c>
      <c r="I5287" s="170"/>
      <c r="L5287" s="167"/>
      <c r="M5287" s="171"/>
      <c r="N5287" s="172"/>
      <c r="O5287" s="172"/>
      <c r="P5287" s="172"/>
      <c r="Q5287" s="172"/>
      <c r="R5287" s="172"/>
      <c r="S5287" s="172"/>
      <c r="T5287" s="173"/>
      <c r="AT5287" s="168" t="s">
        <v>264</v>
      </c>
      <c r="AU5287" s="168" t="s">
        <v>82</v>
      </c>
      <c r="AV5287" s="13" t="s">
        <v>80</v>
      </c>
      <c r="AW5287" s="13" t="s">
        <v>34</v>
      </c>
      <c r="AX5287" s="13" t="s">
        <v>73</v>
      </c>
      <c r="AY5287" s="168" t="s">
        <v>252</v>
      </c>
    </row>
    <row r="5288" spans="2:51" s="14" customFormat="1" ht="11.25">
      <c r="B5288" s="174"/>
      <c r="D5288" s="160" t="s">
        <v>264</v>
      </c>
      <c r="E5288" s="175" t="s">
        <v>3</v>
      </c>
      <c r="F5288" s="176" t="s">
        <v>80</v>
      </c>
      <c r="H5288" s="177">
        <v>1</v>
      </c>
      <c r="I5288" s="178"/>
      <c r="L5288" s="174"/>
      <c r="M5288" s="179"/>
      <c r="N5288" s="180"/>
      <c r="O5288" s="180"/>
      <c r="P5288" s="180"/>
      <c r="Q5288" s="180"/>
      <c r="R5288" s="180"/>
      <c r="S5288" s="180"/>
      <c r="T5288" s="181"/>
      <c r="AT5288" s="175" t="s">
        <v>264</v>
      </c>
      <c r="AU5288" s="175" t="s">
        <v>82</v>
      </c>
      <c r="AV5288" s="14" t="s">
        <v>82</v>
      </c>
      <c r="AW5288" s="14" t="s">
        <v>34</v>
      </c>
      <c r="AX5288" s="14" t="s">
        <v>73</v>
      </c>
      <c r="AY5288" s="175" t="s">
        <v>252</v>
      </c>
    </row>
    <row r="5289" spans="2:51" s="13" customFormat="1" ht="11.25">
      <c r="B5289" s="167"/>
      <c r="D5289" s="160" t="s">
        <v>264</v>
      </c>
      <c r="E5289" s="168" t="s">
        <v>3</v>
      </c>
      <c r="F5289" s="169" t="s">
        <v>8697</v>
      </c>
      <c r="H5289" s="168" t="s">
        <v>3</v>
      </c>
      <c r="I5289" s="170"/>
      <c r="L5289" s="167"/>
      <c r="M5289" s="171"/>
      <c r="N5289" s="172"/>
      <c r="O5289" s="172"/>
      <c r="P5289" s="172"/>
      <c r="Q5289" s="172"/>
      <c r="R5289" s="172"/>
      <c r="S5289" s="172"/>
      <c r="T5289" s="173"/>
      <c r="AT5289" s="168" t="s">
        <v>264</v>
      </c>
      <c r="AU5289" s="168" t="s">
        <v>82</v>
      </c>
      <c r="AV5289" s="13" t="s">
        <v>80</v>
      </c>
      <c r="AW5289" s="13" t="s">
        <v>34</v>
      </c>
      <c r="AX5289" s="13" t="s">
        <v>73</v>
      </c>
      <c r="AY5289" s="168" t="s">
        <v>252</v>
      </c>
    </row>
    <row r="5290" spans="2:51" s="14" customFormat="1" ht="11.25">
      <c r="B5290" s="174"/>
      <c r="D5290" s="160" t="s">
        <v>264</v>
      </c>
      <c r="E5290" s="175" t="s">
        <v>3</v>
      </c>
      <c r="F5290" s="176" t="s">
        <v>80</v>
      </c>
      <c r="H5290" s="177">
        <v>1</v>
      </c>
      <c r="I5290" s="178"/>
      <c r="L5290" s="174"/>
      <c r="M5290" s="179"/>
      <c r="N5290" s="180"/>
      <c r="O5290" s="180"/>
      <c r="P5290" s="180"/>
      <c r="Q5290" s="180"/>
      <c r="R5290" s="180"/>
      <c r="S5290" s="180"/>
      <c r="T5290" s="181"/>
      <c r="AT5290" s="175" t="s">
        <v>264</v>
      </c>
      <c r="AU5290" s="175" t="s">
        <v>82</v>
      </c>
      <c r="AV5290" s="14" t="s">
        <v>82</v>
      </c>
      <c r="AW5290" s="14" t="s">
        <v>34</v>
      </c>
      <c r="AX5290" s="14" t="s">
        <v>73</v>
      </c>
      <c r="AY5290" s="175" t="s">
        <v>252</v>
      </c>
    </row>
    <row r="5291" spans="2:51" s="13" customFormat="1" ht="11.25">
      <c r="B5291" s="167"/>
      <c r="D5291" s="160" t="s">
        <v>264</v>
      </c>
      <c r="E5291" s="168" t="s">
        <v>3</v>
      </c>
      <c r="F5291" s="169" t="s">
        <v>8698</v>
      </c>
      <c r="H5291" s="168" t="s">
        <v>3</v>
      </c>
      <c r="I5291" s="170"/>
      <c r="L5291" s="167"/>
      <c r="M5291" s="171"/>
      <c r="N5291" s="172"/>
      <c r="O5291" s="172"/>
      <c r="P5291" s="172"/>
      <c r="Q5291" s="172"/>
      <c r="R5291" s="172"/>
      <c r="S5291" s="172"/>
      <c r="T5291" s="173"/>
      <c r="AT5291" s="168" t="s">
        <v>264</v>
      </c>
      <c r="AU5291" s="168" t="s">
        <v>82</v>
      </c>
      <c r="AV5291" s="13" t="s">
        <v>80</v>
      </c>
      <c r="AW5291" s="13" t="s">
        <v>34</v>
      </c>
      <c r="AX5291" s="13" t="s">
        <v>73</v>
      </c>
      <c r="AY5291" s="168" t="s">
        <v>252</v>
      </c>
    </row>
    <row r="5292" spans="2:51" s="14" customFormat="1" ht="11.25">
      <c r="B5292" s="174"/>
      <c r="D5292" s="160" t="s">
        <v>264</v>
      </c>
      <c r="E5292" s="175" t="s">
        <v>3</v>
      </c>
      <c r="F5292" s="176" t="s">
        <v>80</v>
      </c>
      <c r="H5292" s="177">
        <v>1</v>
      </c>
      <c r="I5292" s="178"/>
      <c r="L5292" s="174"/>
      <c r="M5292" s="179"/>
      <c r="N5292" s="180"/>
      <c r="O5292" s="180"/>
      <c r="P5292" s="180"/>
      <c r="Q5292" s="180"/>
      <c r="R5292" s="180"/>
      <c r="S5292" s="180"/>
      <c r="T5292" s="181"/>
      <c r="AT5292" s="175" t="s">
        <v>264</v>
      </c>
      <c r="AU5292" s="175" t="s">
        <v>82</v>
      </c>
      <c r="AV5292" s="14" t="s">
        <v>82</v>
      </c>
      <c r="AW5292" s="14" t="s">
        <v>34</v>
      </c>
      <c r="AX5292" s="14" t="s">
        <v>73</v>
      </c>
      <c r="AY5292" s="175" t="s">
        <v>252</v>
      </c>
    </row>
    <row r="5293" spans="2:51" s="13" customFormat="1" ht="11.25">
      <c r="B5293" s="167"/>
      <c r="D5293" s="160" t="s">
        <v>264</v>
      </c>
      <c r="E5293" s="168" t="s">
        <v>3</v>
      </c>
      <c r="F5293" s="169" t="s">
        <v>8699</v>
      </c>
      <c r="H5293" s="168" t="s">
        <v>3</v>
      </c>
      <c r="I5293" s="170"/>
      <c r="L5293" s="167"/>
      <c r="M5293" s="171"/>
      <c r="N5293" s="172"/>
      <c r="O5293" s="172"/>
      <c r="P5293" s="172"/>
      <c r="Q5293" s="172"/>
      <c r="R5293" s="172"/>
      <c r="S5293" s="172"/>
      <c r="T5293" s="173"/>
      <c r="AT5293" s="168" t="s">
        <v>264</v>
      </c>
      <c r="AU5293" s="168" t="s">
        <v>82</v>
      </c>
      <c r="AV5293" s="13" t="s">
        <v>80</v>
      </c>
      <c r="AW5293" s="13" t="s">
        <v>34</v>
      </c>
      <c r="AX5293" s="13" t="s">
        <v>73</v>
      </c>
      <c r="AY5293" s="168" t="s">
        <v>252</v>
      </c>
    </row>
    <row r="5294" spans="2:51" s="14" customFormat="1" ht="11.25">
      <c r="B5294" s="174"/>
      <c r="D5294" s="160" t="s">
        <v>264</v>
      </c>
      <c r="E5294" s="175" t="s">
        <v>3</v>
      </c>
      <c r="F5294" s="176" t="s">
        <v>80</v>
      </c>
      <c r="H5294" s="177">
        <v>1</v>
      </c>
      <c r="I5294" s="178"/>
      <c r="L5294" s="174"/>
      <c r="M5294" s="179"/>
      <c r="N5294" s="180"/>
      <c r="O5294" s="180"/>
      <c r="P5294" s="180"/>
      <c r="Q5294" s="180"/>
      <c r="R5294" s="180"/>
      <c r="S5294" s="180"/>
      <c r="T5294" s="181"/>
      <c r="AT5294" s="175" t="s">
        <v>264</v>
      </c>
      <c r="AU5294" s="175" t="s">
        <v>82</v>
      </c>
      <c r="AV5294" s="14" t="s">
        <v>82</v>
      </c>
      <c r="AW5294" s="14" t="s">
        <v>34</v>
      </c>
      <c r="AX5294" s="14" t="s">
        <v>73</v>
      </c>
      <c r="AY5294" s="175" t="s">
        <v>252</v>
      </c>
    </row>
    <row r="5295" spans="2:51" s="13" customFormat="1" ht="11.25">
      <c r="B5295" s="167"/>
      <c r="D5295" s="160" t="s">
        <v>264</v>
      </c>
      <c r="E5295" s="168" t="s">
        <v>3</v>
      </c>
      <c r="F5295" s="169" t="s">
        <v>8700</v>
      </c>
      <c r="H5295" s="168" t="s">
        <v>3</v>
      </c>
      <c r="I5295" s="170"/>
      <c r="L5295" s="167"/>
      <c r="M5295" s="171"/>
      <c r="N5295" s="172"/>
      <c r="O5295" s="172"/>
      <c r="P5295" s="172"/>
      <c r="Q5295" s="172"/>
      <c r="R5295" s="172"/>
      <c r="S5295" s="172"/>
      <c r="T5295" s="173"/>
      <c r="AT5295" s="168" t="s">
        <v>264</v>
      </c>
      <c r="AU5295" s="168" t="s">
        <v>82</v>
      </c>
      <c r="AV5295" s="13" t="s">
        <v>80</v>
      </c>
      <c r="AW5295" s="13" t="s">
        <v>34</v>
      </c>
      <c r="AX5295" s="13" t="s">
        <v>73</v>
      </c>
      <c r="AY5295" s="168" t="s">
        <v>252</v>
      </c>
    </row>
    <row r="5296" spans="2:51" s="14" customFormat="1" ht="11.25">
      <c r="B5296" s="174"/>
      <c r="D5296" s="160" t="s">
        <v>264</v>
      </c>
      <c r="E5296" s="175" t="s">
        <v>3</v>
      </c>
      <c r="F5296" s="176" t="s">
        <v>80</v>
      </c>
      <c r="H5296" s="177">
        <v>1</v>
      </c>
      <c r="I5296" s="178"/>
      <c r="L5296" s="174"/>
      <c r="M5296" s="179"/>
      <c r="N5296" s="180"/>
      <c r="O5296" s="180"/>
      <c r="P5296" s="180"/>
      <c r="Q5296" s="180"/>
      <c r="R5296" s="180"/>
      <c r="S5296" s="180"/>
      <c r="T5296" s="181"/>
      <c r="AT5296" s="175" t="s">
        <v>264</v>
      </c>
      <c r="AU5296" s="175" t="s">
        <v>82</v>
      </c>
      <c r="AV5296" s="14" t="s">
        <v>82</v>
      </c>
      <c r="AW5296" s="14" t="s">
        <v>34</v>
      </c>
      <c r="AX5296" s="14" t="s">
        <v>73</v>
      </c>
      <c r="AY5296" s="175" t="s">
        <v>252</v>
      </c>
    </row>
    <row r="5297" spans="2:51" s="13" customFormat="1" ht="11.25">
      <c r="B5297" s="167"/>
      <c r="D5297" s="160" t="s">
        <v>264</v>
      </c>
      <c r="E5297" s="168" t="s">
        <v>3</v>
      </c>
      <c r="F5297" s="169" t="s">
        <v>8212</v>
      </c>
      <c r="H5297" s="168" t="s">
        <v>3</v>
      </c>
      <c r="I5297" s="170"/>
      <c r="L5297" s="167"/>
      <c r="M5297" s="171"/>
      <c r="N5297" s="172"/>
      <c r="O5297" s="172"/>
      <c r="P5297" s="172"/>
      <c r="Q5297" s="172"/>
      <c r="R5297" s="172"/>
      <c r="S5297" s="172"/>
      <c r="T5297" s="173"/>
      <c r="AT5297" s="168" t="s">
        <v>264</v>
      </c>
      <c r="AU5297" s="168" t="s">
        <v>82</v>
      </c>
      <c r="AV5297" s="13" t="s">
        <v>80</v>
      </c>
      <c r="AW5297" s="13" t="s">
        <v>34</v>
      </c>
      <c r="AX5297" s="13" t="s">
        <v>73</v>
      </c>
      <c r="AY5297" s="168" t="s">
        <v>252</v>
      </c>
    </row>
    <row r="5298" spans="2:51" s="14" customFormat="1" ht="11.25">
      <c r="B5298" s="174"/>
      <c r="D5298" s="160" t="s">
        <v>264</v>
      </c>
      <c r="E5298" s="175" t="s">
        <v>3</v>
      </c>
      <c r="F5298" s="176" t="s">
        <v>80</v>
      </c>
      <c r="H5298" s="177">
        <v>1</v>
      </c>
      <c r="I5298" s="178"/>
      <c r="L5298" s="174"/>
      <c r="M5298" s="179"/>
      <c r="N5298" s="180"/>
      <c r="O5298" s="180"/>
      <c r="P5298" s="180"/>
      <c r="Q5298" s="180"/>
      <c r="R5298" s="180"/>
      <c r="S5298" s="180"/>
      <c r="T5298" s="181"/>
      <c r="AT5298" s="175" t="s">
        <v>264</v>
      </c>
      <c r="AU5298" s="175" t="s">
        <v>82</v>
      </c>
      <c r="AV5298" s="14" t="s">
        <v>82</v>
      </c>
      <c r="AW5298" s="14" t="s">
        <v>34</v>
      </c>
      <c r="AX5298" s="14" t="s">
        <v>73</v>
      </c>
      <c r="AY5298" s="175" t="s">
        <v>252</v>
      </c>
    </row>
    <row r="5299" spans="2:51" s="13" customFormat="1" ht="11.25">
      <c r="B5299" s="167"/>
      <c r="D5299" s="160" t="s">
        <v>264</v>
      </c>
      <c r="E5299" s="168" t="s">
        <v>3</v>
      </c>
      <c r="F5299" s="169" t="s">
        <v>8213</v>
      </c>
      <c r="H5299" s="168" t="s">
        <v>3</v>
      </c>
      <c r="I5299" s="170"/>
      <c r="L5299" s="167"/>
      <c r="M5299" s="171"/>
      <c r="N5299" s="172"/>
      <c r="O5299" s="172"/>
      <c r="P5299" s="172"/>
      <c r="Q5299" s="172"/>
      <c r="R5299" s="172"/>
      <c r="S5299" s="172"/>
      <c r="T5299" s="173"/>
      <c r="AT5299" s="168" t="s">
        <v>264</v>
      </c>
      <c r="AU5299" s="168" t="s">
        <v>82</v>
      </c>
      <c r="AV5299" s="13" t="s">
        <v>80</v>
      </c>
      <c r="AW5299" s="13" t="s">
        <v>34</v>
      </c>
      <c r="AX5299" s="13" t="s">
        <v>73</v>
      </c>
      <c r="AY5299" s="168" t="s">
        <v>252</v>
      </c>
    </row>
    <row r="5300" spans="2:51" s="14" customFormat="1" ht="11.25">
      <c r="B5300" s="174"/>
      <c r="D5300" s="160" t="s">
        <v>264</v>
      </c>
      <c r="E5300" s="175" t="s">
        <v>3</v>
      </c>
      <c r="F5300" s="176" t="s">
        <v>80</v>
      </c>
      <c r="H5300" s="177">
        <v>1</v>
      </c>
      <c r="I5300" s="178"/>
      <c r="L5300" s="174"/>
      <c r="M5300" s="179"/>
      <c r="N5300" s="180"/>
      <c r="O5300" s="180"/>
      <c r="P5300" s="180"/>
      <c r="Q5300" s="180"/>
      <c r="R5300" s="180"/>
      <c r="S5300" s="180"/>
      <c r="T5300" s="181"/>
      <c r="AT5300" s="175" t="s">
        <v>264</v>
      </c>
      <c r="AU5300" s="175" t="s">
        <v>82</v>
      </c>
      <c r="AV5300" s="14" t="s">
        <v>82</v>
      </c>
      <c r="AW5300" s="14" t="s">
        <v>34</v>
      </c>
      <c r="AX5300" s="14" t="s">
        <v>73</v>
      </c>
      <c r="AY5300" s="175" t="s">
        <v>252</v>
      </c>
    </row>
    <row r="5301" spans="2:51" s="13" customFormat="1" ht="11.25">
      <c r="B5301" s="167"/>
      <c r="D5301" s="160" t="s">
        <v>264</v>
      </c>
      <c r="E5301" s="168" t="s">
        <v>3</v>
      </c>
      <c r="F5301" s="169" t="s">
        <v>8701</v>
      </c>
      <c r="H5301" s="168" t="s">
        <v>3</v>
      </c>
      <c r="I5301" s="170"/>
      <c r="L5301" s="167"/>
      <c r="M5301" s="171"/>
      <c r="N5301" s="172"/>
      <c r="O5301" s="172"/>
      <c r="P5301" s="172"/>
      <c r="Q5301" s="172"/>
      <c r="R5301" s="172"/>
      <c r="S5301" s="172"/>
      <c r="T5301" s="173"/>
      <c r="AT5301" s="168" t="s">
        <v>264</v>
      </c>
      <c r="AU5301" s="168" t="s">
        <v>82</v>
      </c>
      <c r="AV5301" s="13" t="s">
        <v>80</v>
      </c>
      <c r="AW5301" s="13" t="s">
        <v>34</v>
      </c>
      <c r="AX5301" s="13" t="s">
        <v>73</v>
      </c>
      <c r="AY5301" s="168" t="s">
        <v>252</v>
      </c>
    </row>
    <row r="5302" spans="2:51" s="14" customFormat="1" ht="11.25">
      <c r="B5302" s="174"/>
      <c r="D5302" s="160" t="s">
        <v>264</v>
      </c>
      <c r="E5302" s="175" t="s">
        <v>3</v>
      </c>
      <c r="F5302" s="176" t="s">
        <v>80</v>
      </c>
      <c r="H5302" s="177">
        <v>1</v>
      </c>
      <c r="I5302" s="178"/>
      <c r="L5302" s="174"/>
      <c r="M5302" s="179"/>
      <c r="N5302" s="180"/>
      <c r="O5302" s="180"/>
      <c r="P5302" s="180"/>
      <c r="Q5302" s="180"/>
      <c r="R5302" s="180"/>
      <c r="S5302" s="180"/>
      <c r="T5302" s="181"/>
      <c r="AT5302" s="175" t="s">
        <v>264</v>
      </c>
      <c r="AU5302" s="175" t="s">
        <v>82</v>
      </c>
      <c r="AV5302" s="14" t="s">
        <v>82</v>
      </c>
      <c r="AW5302" s="14" t="s">
        <v>34</v>
      </c>
      <c r="AX5302" s="14" t="s">
        <v>73</v>
      </c>
      <c r="AY5302" s="175" t="s">
        <v>252</v>
      </c>
    </row>
    <row r="5303" spans="2:51" s="13" customFormat="1" ht="11.25">
      <c r="B5303" s="167"/>
      <c r="D5303" s="160" t="s">
        <v>264</v>
      </c>
      <c r="E5303" s="168" t="s">
        <v>3</v>
      </c>
      <c r="F5303" s="169" t="s">
        <v>8702</v>
      </c>
      <c r="H5303" s="168" t="s">
        <v>3</v>
      </c>
      <c r="I5303" s="170"/>
      <c r="L5303" s="167"/>
      <c r="M5303" s="171"/>
      <c r="N5303" s="172"/>
      <c r="O5303" s="172"/>
      <c r="P5303" s="172"/>
      <c r="Q5303" s="172"/>
      <c r="R5303" s="172"/>
      <c r="S5303" s="172"/>
      <c r="T5303" s="173"/>
      <c r="AT5303" s="168" t="s">
        <v>264</v>
      </c>
      <c r="AU5303" s="168" t="s">
        <v>82</v>
      </c>
      <c r="AV5303" s="13" t="s">
        <v>80</v>
      </c>
      <c r="AW5303" s="13" t="s">
        <v>34</v>
      </c>
      <c r="AX5303" s="13" t="s">
        <v>73</v>
      </c>
      <c r="AY5303" s="168" t="s">
        <v>252</v>
      </c>
    </row>
    <row r="5304" spans="2:51" s="14" customFormat="1" ht="11.25">
      <c r="B5304" s="174"/>
      <c r="D5304" s="160" t="s">
        <v>264</v>
      </c>
      <c r="E5304" s="175" t="s">
        <v>3</v>
      </c>
      <c r="F5304" s="176" t="s">
        <v>80</v>
      </c>
      <c r="H5304" s="177">
        <v>1</v>
      </c>
      <c r="I5304" s="178"/>
      <c r="L5304" s="174"/>
      <c r="M5304" s="179"/>
      <c r="N5304" s="180"/>
      <c r="O5304" s="180"/>
      <c r="P5304" s="180"/>
      <c r="Q5304" s="180"/>
      <c r="R5304" s="180"/>
      <c r="S5304" s="180"/>
      <c r="T5304" s="181"/>
      <c r="AT5304" s="175" t="s">
        <v>264</v>
      </c>
      <c r="AU5304" s="175" t="s">
        <v>82</v>
      </c>
      <c r="AV5304" s="14" t="s">
        <v>82</v>
      </c>
      <c r="AW5304" s="14" t="s">
        <v>34</v>
      </c>
      <c r="AX5304" s="14" t="s">
        <v>73</v>
      </c>
      <c r="AY5304" s="175" t="s">
        <v>252</v>
      </c>
    </row>
    <row r="5305" spans="2:51" s="13" customFormat="1" ht="11.25">
      <c r="B5305" s="167"/>
      <c r="D5305" s="160" t="s">
        <v>264</v>
      </c>
      <c r="E5305" s="168" t="s">
        <v>3</v>
      </c>
      <c r="F5305" s="169" t="s">
        <v>8703</v>
      </c>
      <c r="H5305" s="168" t="s">
        <v>3</v>
      </c>
      <c r="I5305" s="170"/>
      <c r="L5305" s="167"/>
      <c r="M5305" s="171"/>
      <c r="N5305" s="172"/>
      <c r="O5305" s="172"/>
      <c r="P5305" s="172"/>
      <c r="Q5305" s="172"/>
      <c r="R5305" s="172"/>
      <c r="S5305" s="172"/>
      <c r="T5305" s="173"/>
      <c r="AT5305" s="168" t="s">
        <v>264</v>
      </c>
      <c r="AU5305" s="168" t="s">
        <v>82</v>
      </c>
      <c r="AV5305" s="13" t="s">
        <v>80</v>
      </c>
      <c r="AW5305" s="13" t="s">
        <v>34</v>
      </c>
      <c r="AX5305" s="13" t="s">
        <v>73</v>
      </c>
      <c r="AY5305" s="168" t="s">
        <v>252</v>
      </c>
    </row>
    <row r="5306" spans="2:51" s="14" customFormat="1" ht="11.25">
      <c r="B5306" s="174"/>
      <c r="D5306" s="160" t="s">
        <v>264</v>
      </c>
      <c r="E5306" s="175" t="s">
        <v>3</v>
      </c>
      <c r="F5306" s="176" t="s">
        <v>80</v>
      </c>
      <c r="H5306" s="177">
        <v>1</v>
      </c>
      <c r="I5306" s="178"/>
      <c r="L5306" s="174"/>
      <c r="M5306" s="179"/>
      <c r="N5306" s="180"/>
      <c r="O5306" s="180"/>
      <c r="P5306" s="180"/>
      <c r="Q5306" s="180"/>
      <c r="R5306" s="180"/>
      <c r="S5306" s="180"/>
      <c r="T5306" s="181"/>
      <c r="AT5306" s="175" t="s">
        <v>264</v>
      </c>
      <c r="AU5306" s="175" t="s">
        <v>82</v>
      </c>
      <c r="AV5306" s="14" t="s">
        <v>82</v>
      </c>
      <c r="AW5306" s="14" t="s">
        <v>34</v>
      </c>
      <c r="AX5306" s="14" t="s">
        <v>73</v>
      </c>
      <c r="AY5306" s="175" t="s">
        <v>252</v>
      </c>
    </row>
    <row r="5307" spans="2:51" s="13" customFormat="1" ht="11.25">
      <c r="B5307" s="167"/>
      <c r="D5307" s="160" t="s">
        <v>264</v>
      </c>
      <c r="E5307" s="168" t="s">
        <v>3</v>
      </c>
      <c r="F5307" s="169" t="s">
        <v>8704</v>
      </c>
      <c r="H5307" s="168" t="s">
        <v>3</v>
      </c>
      <c r="I5307" s="170"/>
      <c r="L5307" s="167"/>
      <c r="M5307" s="171"/>
      <c r="N5307" s="172"/>
      <c r="O5307" s="172"/>
      <c r="P5307" s="172"/>
      <c r="Q5307" s="172"/>
      <c r="R5307" s="172"/>
      <c r="S5307" s="172"/>
      <c r="T5307" s="173"/>
      <c r="AT5307" s="168" t="s">
        <v>264</v>
      </c>
      <c r="AU5307" s="168" t="s">
        <v>82</v>
      </c>
      <c r="AV5307" s="13" t="s">
        <v>80</v>
      </c>
      <c r="AW5307" s="13" t="s">
        <v>34</v>
      </c>
      <c r="AX5307" s="13" t="s">
        <v>73</v>
      </c>
      <c r="AY5307" s="168" t="s">
        <v>252</v>
      </c>
    </row>
    <row r="5308" spans="2:51" s="14" customFormat="1" ht="11.25">
      <c r="B5308" s="174"/>
      <c r="D5308" s="160" t="s">
        <v>264</v>
      </c>
      <c r="E5308" s="175" t="s">
        <v>3</v>
      </c>
      <c r="F5308" s="176" t="s">
        <v>80</v>
      </c>
      <c r="H5308" s="177">
        <v>1</v>
      </c>
      <c r="I5308" s="178"/>
      <c r="L5308" s="174"/>
      <c r="M5308" s="179"/>
      <c r="N5308" s="180"/>
      <c r="O5308" s="180"/>
      <c r="P5308" s="180"/>
      <c r="Q5308" s="180"/>
      <c r="R5308" s="180"/>
      <c r="S5308" s="180"/>
      <c r="T5308" s="181"/>
      <c r="AT5308" s="175" t="s">
        <v>264</v>
      </c>
      <c r="AU5308" s="175" t="s">
        <v>82</v>
      </c>
      <c r="AV5308" s="14" t="s">
        <v>82</v>
      </c>
      <c r="AW5308" s="14" t="s">
        <v>34</v>
      </c>
      <c r="AX5308" s="14" t="s">
        <v>73</v>
      </c>
      <c r="AY5308" s="175" t="s">
        <v>252</v>
      </c>
    </row>
    <row r="5309" spans="2:51" s="13" customFormat="1" ht="11.25">
      <c r="B5309" s="167"/>
      <c r="D5309" s="160" t="s">
        <v>264</v>
      </c>
      <c r="E5309" s="168" t="s">
        <v>3</v>
      </c>
      <c r="F5309" s="169" t="s">
        <v>8705</v>
      </c>
      <c r="H5309" s="168" t="s">
        <v>3</v>
      </c>
      <c r="I5309" s="170"/>
      <c r="L5309" s="167"/>
      <c r="M5309" s="171"/>
      <c r="N5309" s="172"/>
      <c r="O5309" s="172"/>
      <c r="P5309" s="172"/>
      <c r="Q5309" s="172"/>
      <c r="R5309" s="172"/>
      <c r="S5309" s="172"/>
      <c r="T5309" s="173"/>
      <c r="AT5309" s="168" t="s">
        <v>264</v>
      </c>
      <c r="AU5309" s="168" t="s">
        <v>82</v>
      </c>
      <c r="AV5309" s="13" t="s">
        <v>80</v>
      </c>
      <c r="AW5309" s="13" t="s">
        <v>34</v>
      </c>
      <c r="AX5309" s="13" t="s">
        <v>73</v>
      </c>
      <c r="AY5309" s="168" t="s">
        <v>252</v>
      </c>
    </row>
    <row r="5310" spans="2:51" s="14" customFormat="1" ht="11.25">
      <c r="B5310" s="174"/>
      <c r="D5310" s="160" t="s">
        <v>264</v>
      </c>
      <c r="E5310" s="175" t="s">
        <v>3</v>
      </c>
      <c r="F5310" s="176" t="s">
        <v>80</v>
      </c>
      <c r="H5310" s="177">
        <v>1</v>
      </c>
      <c r="I5310" s="178"/>
      <c r="L5310" s="174"/>
      <c r="M5310" s="179"/>
      <c r="N5310" s="180"/>
      <c r="O5310" s="180"/>
      <c r="P5310" s="180"/>
      <c r="Q5310" s="180"/>
      <c r="R5310" s="180"/>
      <c r="S5310" s="180"/>
      <c r="T5310" s="181"/>
      <c r="AT5310" s="175" t="s">
        <v>264</v>
      </c>
      <c r="AU5310" s="175" t="s">
        <v>82</v>
      </c>
      <c r="AV5310" s="14" t="s">
        <v>82</v>
      </c>
      <c r="AW5310" s="14" t="s">
        <v>34</v>
      </c>
      <c r="AX5310" s="14" t="s">
        <v>73</v>
      </c>
      <c r="AY5310" s="175" t="s">
        <v>252</v>
      </c>
    </row>
    <row r="5311" spans="2:51" s="13" customFormat="1" ht="11.25">
      <c r="B5311" s="167"/>
      <c r="D5311" s="160" t="s">
        <v>264</v>
      </c>
      <c r="E5311" s="168" t="s">
        <v>3</v>
      </c>
      <c r="F5311" s="169" t="s">
        <v>8706</v>
      </c>
      <c r="H5311" s="168" t="s">
        <v>3</v>
      </c>
      <c r="I5311" s="170"/>
      <c r="L5311" s="167"/>
      <c r="M5311" s="171"/>
      <c r="N5311" s="172"/>
      <c r="O5311" s="172"/>
      <c r="P5311" s="172"/>
      <c r="Q5311" s="172"/>
      <c r="R5311" s="172"/>
      <c r="S5311" s="172"/>
      <c r="T5311" s="173"/>
      <c r="AT5311" s="168" t="s">
        <v>264</v>
      </c>
      <c r="AU5311" s="168" t="s">
        <v>82</v>
      </c>
      <c r="AV5311" s="13" t="s">
        <v>80</v>
      </c>
      <c r="AW5311" s="13" t="s">
        <v>34</v>
      </c>
      <c r="AX5311" s="13" t="s">
        <v>73</v>
      </c>
      <c r="AY5311" s="168" t="s">
        <v>252</v>
      </c>
    </row>
    <row r="5312" spans="2:51" s="14" customFormat="1" ht="11.25">
      <c r="B5312" s="174"/>
      <c r="D5312" s="160" t="s">
        <v>264</v>
      </c>
      <c r="E5312" s="175" t="s">
        <v>3</v>
      </c>
      <c r="F5312" s="176" t="s">
        <v>80</v>
      </c>
      <c r="H5312" s="177">
        <v>1</v>
      </c>
      <c r="I5312" s="178"/>
      <c r="L5312" s="174"/>
      <c r="M5312" s="179"/>
      <c r="N5312" s="180"/>
      <c r="O5312" s="180"/>
      <c r="P5312" s="180"/>
      <c r="Q5312" s="180"/>
      <c r="R5312" s="180"/>
      <c r="S5312" s="180"/>
      <c r="T5312" s="181"/>
      <c r="AT5312" s="175" t="s">
        <v>264</v>
      </c>
      <c r="AU5312" s="175" t="s">
        <v>82</v>
      </c>
      <c r="AV5312" s="14" t="s">
        <v>82</v>
      </c>
      <c r="AW5312" s="14" t="s">
        <v>34</v>
      </c>
      <c r="AX5312" s="14" t="s">
        <v>73</v>
      </c>
      <c r="AY5312" s="175" t="s">
        <v>252</v>
      </c>
    </row>
    <row r="5313" spans="2:51" s="13" customFormat="1" ht="11.25">
      <c r="B5313" s="167"/>
      <c r="D5313" s="160" t="s">
        <v>264</v>
      </c>
      <c r="E5313" s="168" t="s">
        <v>3</v>
      </c>
      <c r="F5313" s="169" t="s">
        <v>8214</v>
      </c>
      <c r="H5313" s="168" t="s">
        <v>3</v>
      </c>
      <c r="I5313" s="170"/>
      <c r="L5313" s="167"/>
      <c r="M5313" s="171"/>
      <c r="N5313" s="172"/>
      <c r="O5313" s="172"/>
      <c r="P5313" s="172"/>
      <c r="Q5313" s="172"/>
      <c r="R5313" s="172"/>
      <c r="S5313" s="172"/>
      <c r="T5313" s="173"/>
      <c r="AT5313" s="168" t="s">
        <v>264</v>
      </c>
      <c r="AU5313" s="168" t="s">
        <v>82</v>
      </c>
      <c r="AV5313" s="13" t="s">
        <v>80</v>
      </c>
      <c r="AW5313" s="13" t="s">
        <v>34</v>
      </c>
      <c r="AX5313" s="13" t="s">
        <v>73</v>
      </c>
      <c r="AY5313" s="168" t="s">
        <v>252</v>
      </c>
    </row>
    <row r="5314" spans="2:51" s="14" customFormat="1" ht="11.25">
      <c r="B5314" s="174"/>
      <c r="D5314" s="160" t="s">
        <v>264</v>
      </c>
      <c r="E5314" s="175" t="s">
        <v>3</v>
      </c>
      <c r="F5314" s="176" t="s">
        <v>80</v>
      </c>
      <c r="H5314" s="177">
        <v>1</v>
      </c>
      <c r="I5314" s="178"/>
      <c r="L5314" s="174"/>
      <c r="M5314" s="179"/>
      <c r="N5314" s="180"/>
      <c r="O5314" s="180"/>
      <c r="P5314" s="180"/>
      <c r="Q5314" s="180"/>
      <c r="R5314" s="180"/>
      <c r="S5314" s="180"/>
      <c r="T5314" s="181"/>
      <c r="AT5314" s="175" t="s">
        <v>264</v>
      </c>
      <c r="AU5314" s="175" t="s">
        <v>82</v>
      </c>
      <c r="AV5314" s="14" t="s">
        <v>82</v>
      </c>
      <c r="AW5314" s="14" t="s">
        <v>34</v>
      </c>
      <c r="AX5314" s="14" t="s">
        <v>73</v>
      </c>
      <c r="AY5314" s="175" t="s">
        <v>252</v>
      </c>
    </row>
    <row r="5315" spans="2:51" s="13" customFormat="1" ht="11.25">
      <c r="B5315" s="167"/>
      <c r="D5315" s="160" t="s">
        <v>264</v>
      </c>
      <c r="E5315" s="168" t="s">
        <v>3</v>
      </c>
      <c r="F5315" s="169" t="s">
        <v>8215</v>
      </c>
      <c r="H5315" s="168" t="s">
        <v>3</v>
      </c>
      <c r="I5315" s="170"/>
      <c r="L5315" s="167"/>
      <c r="M5315" s="171"/>
      <c r="N5315" s="172"/>
      <c r="O5315" s="172"/>
      <c r="P5315" s="172"/>
      <c r="Q5315" s="172"/>
      <c r="R5315" s="172"/>
      <c r="S5315" s="172"/>
      <c r="T5315" s="173"/>
      <c r="AT5315" s="168" t="s">
        <v>264</v>
      </c>
      <c r="AU5315" s="168" t="s">
        <v>82</v>
      </c>
      <c r="AV5315" s="13" t="s">
        <v>80</v>
      </c>
      <c r="AW5315" s="13" t="s">
        <v>34</v>
      </c>
      <c r="AX5315" s="13" t="s">
        <v>73</v>
      </c>
      <c r="AY5315" s="168" t="s">
        <v>252</v>
      </c>
    </row>
    <row r="5316" spans="2:51" s="14" customFormat="1" ht="11.25">
      <c r="B5316" s="174"/>
      <c r="D5316" s="160" t="s">
        <v>264</v>
      </c>
      <c r="E5316" s="175" t="s">
        <v>3</v>
      </c>
      <c r="F5316" s="176" t="s">
        <v>80</v>
      </c>
      <c r="H5316" s="177">
        <v>1</v>
      </c>
      <c r="I5316" s="178"/>
      <c r="L5316" s="174"/>
      <c r="M5316" s="179"/>
      <c r="N5316" s="180"/>
      <c r="O5316" s="180"/>
      <c r="P5316" s="180"/>
      <c r="Q5316" s="180"/>
      <c r="R5316" s="180"/>
      <c r="S5316" s="180"/>
      <c r="T5316" s="181"/>
      <c r="AT5316" s="175" t="s">
        <v>264</v>
      </c>
      <c r="AU5316" s="175" t="s">
        <v>82</v>
      </c>
      <c r="AV5316" s="14" t="s">
        <v>82</v>
      </c>
      <c r="AW5316" s="14" t="s">
        <v>34</v>
      </c>
      <c r="AX5316" s="14" t="s">
        <v>73</v>
      </c>
      <c r="AY5316" s="175" t="s">
        <v>252</v>
      </c>
    </row>
    <row r="5317" spans="2:51" s="13" customFormat="1" ht="11.25">
      <c r="B5317" s="167"/>
      <c r="D5317" s="160" t="s">
        <v>264</v>
      </c>
      <c r="E5317" s="168" t="s">
        <v>3</v>
      </c>
      <c r="F5317" s="169" t="s">
        <v>8707</v>
      </c>
      <c r="H5317" s="168" t="s">
        <v>3</v>
      </c>
      <c r="I5317" s="170"/>
      <c r="L5317" s="167"/>
      <c r="M5317" s="171"/>
      <c r="N5317" s="172"/>
      <c r="O5317" s="172"/>
      <c r="P5317" s="172"/>
      <c r="Q5317" s="172"/>
      <c r="R5317" s="172"/>
      <c r="S5317" s="172"/>
      <c r="T5317" s="173"/>
      <c r="AT5317" s="168" t="s">
        <v>264</v>
      </c>
      <c r="AU5317" s="168" t="s">
        <v>82</v>
      </c>
      <c r="AV5317" s="13" t="s">
        <v>80</v>
      </c>
      <c r="AW5317" s="13" t="s">
        <v>34</v>
      </c>
      <c r="AX5317" s="13" t="s">
        <v>73</v>
      </c>
      <c r="AY5317" s="168" t="s">
        <v>252</v>
      </c>
    </row>
    <row r="5318" spans="2:51" s="14" customFormat="1" ht="11.25">
      <c r="B5318" s="174"/>
      <c r="D5318" s="160" t="s">
        <v>264</v>
      </c>
      <c r="E5318" s="175" t="s">
        <v>3</v>
      </c>
      <c r="F5318" s="176" t="s">
        <v>80</v>
      </c>
      <c r="H5318" s="177">
        <v>1</v>
      </c>
      <c r="I5318" s="178"/>
      <c r="L5318" s="174"/>
      <c r="M5318" s="179"/>
      <c r="N5318" s="180"/>
      <c r="O5318" s="180"/>
      <c r="P5318" s="180"/>
      <c r="Q5318" s="180"/>
      <c r="R5318" s="180"/>
      <c r="S5318" s="180"/>
      <c r="T5318" s="181"/>
      <c r="AT5318" s="175" t="s">
        <v>264</v>
      </c>
      <c r="AU5318" s="175" t="s">
        <v>82</v>
      </c>
      <c r="AV5318" s="14" t="s">
        <v>82</v>
      </c>
      <c r="AW5318" s="14" t="s">
        <v>34</v>
      </c>
      <c r="AX5318" s="14" t="s">
        <v>73</v>
      </c>
      <c r="AY5318" s="175" t="s">
        <v>252</v>
      </c>
    </row>
    <row r="5319" spans="2:51" s="13" customFormat="1" ht="11.25">
      <c r="B5319" s="167"/>
      <c r="D5319" s="160" t="s">
        <v>264</v>
      </c>
      <c r="E5319" s="168" t="s">
        <v>3</v>
      </c>
      <c r="F5319" s="169" t="s">
        <v>8708</v>
      </c>
      <c r="H5319" s="168" t="s">
        <v>3</v>
      </c>
      <c r="I5319" s="170"/>
      <c r="L5319" s="167"/>
      <c r="M5319" s="171"/>
      <c r="N5319" s="172"/>
      <c r="O5319" s="172"/>
      <c r="P5319" s="172"/>
      <c r="Q5319" s="172"/>
      <c r="R5319" s="172"/>
      <c r="S5319" s="172"/>
      <c r="T5319" s="173"/>
      <c r="AT5319" s="168" t="s">
        <v>264</v>
      </c>
      <c r="AU5319" s="168" t="s">
        <v>82</v>
      </c>
      <c r="AV5319" s="13" t="s">
        <v>80</v>
      </c>
      <c r="AW5319" s="13" t="s">
        <v>34</v>
      </c>
      <c r="AX5319" s="13" t="s">
        <v>73</v>
      </c>
      <c r="AY5319" s="168" t="s">
        <v>252</v>
      </c>
    </row>
    <row r="5320" spans="2:51" s="14" customFormat="1" ht="11.25">
      <c r="B5320" s="174"/>
      <c r="D5320" s="160" t="s">
        <v>264</v>
      </c>
      <c r="E5320" s="175" t="s">
        <v>3</v>
      </c>
      <c r="F5320" s="176" t="s">
        <v>80</v>
      </c>
      <c r="H5320" s="177">
        <v>1</v>
      </c>
      <c r="I5320" s="178"/>
      <c r="L5320" s="174"/>
      <c r="M5320" s="179"/>
      <c r="N5320" s="180"/>
      <c r="O5320" s="180"/>
      <c r="P5320" s="180"/>
      <c r="Q5320" s="180"/>
      <c r="R5320" s="180"/>
      <c r="S5320" s="180"/>
      <c r="T5320" s="181"/>
      <c r="AT5320" s="175" t="s">
        <v>264</v>
      </c>
      <c r="AU5320" s="175" t="s">
        <v>82</v>
      </c>
      <c r="AV5320" s="14" t="s">
        <v>82</v>
      </c>
      <c r="AW5320" s="14" t="s">
        <v>34</v>
      </c>
      <c r="AX5320" s="14" t="s">
        <v>73</v>
      </c>
      <c r="AY5320" s="175" t="s">
        <v>252</v>
      </c>
    </row>
    <row r="5321" spans="2:51" s="13" customFormat="1" ht="11.25">
      <c r="B5321" s="167"/>
      <c r="D5321" s="160" t="s">
        <v>264</v>
      </c>
      <c r="E5321" s="168" t="s">
        <v>3</v>
      </c>
      <c r="F5321" s="169" t="s">
        <v>8709</v>
      </c>
      <c r="H5321" s="168" t="s">
        <v>3</v>
      </c>
      <c r="I5321" s="170"/>
      <c r="L5321" s="167"/>
      <c r="M5321" s="171"/>
      <c r="N5321" s="172"/>
      <c r="O5321" s="172"/>
      <c r="P5321" s="172"/>
      <c r="Q5321" s="172"/>
      <c r="R5321" s="172"/>
      <c r="S5321" s="172"/>
      <c r="T5321" s="173"/>
      <c r="AT5321" s="168" t="s">
        <v>264</v>
      </c>
      <c r="AU5321" s="168" t="s">
        <v>82</v>
      </c>
      <c r="AV5321" s="13" t="s">
        <v>80</v>
      </c>
      <c r="AW5321" s="13" t="s">
        <v>34</v>
      </c>
      <c r="AX5321" s="13" t="s">
        <v>73</v>
      </c>
      <c r="AY5321" s="168" t="s">
        <v>252</v>
      </c>
    </row>
    <row r="5322" spans="2:51" s="14" customFormat="1" ht="11.25">
      <c r="B5322" s="174"/>
      <c r="D5322" s="160" t="s">
        <v>264</v>
      </c>
      <c r="E5322" s="175" t="s">
        <v>3</v>
      </c>
      <c r="F5322" s="176" t="s">
        <v>80</v>
      </c>
      <c r="H5322" s="177">
        <v>1</v>
      </c>
      <c r="I5322" s="178"/>
      <c r="L5322" s="174"/>
      <c r="M5322" s="179"/>
      <c r="N5322" s="180"/>
      <c r="O5322" s="180"/>
      <c r="P5322" s="180"/>
      <c r="Q5322" s="180"/>
      <c r="R5322" s="180"/>
      <c r="S5322" s="180"/>
      <c r="T5322" s="181"/>
      <c r="AT5322" s="175" t="s">
        <v>264</v>
      </c>
      <c r="AU5322" s="175" t="s">
        <v>82</v>
      </c>
      <c r="AV5322" s="14" t="s">
        <v>82</v>
      </c>
      <c r="AW5322" s="14" t="s">
        <v>34</v>
      </c>
      <c r="AX5322" s="14" t="s">
        <v>73</v>
      </c>
      <c r="AY5322" s="175" t="s">
        <v>252</v>
      </c>
    </row>
    <row r="5323" spans="2:51" s="13" customFormat="1" ht="11.25">
      <c r="B5323" s="167"/>
      <c r="D5323" s="160" t="s">
        <v>264</v>
      </c>
      <c r="E5323" s="168" t="s">
        <v>3</v>
      </c>
      <c r="F5323" s="169" t="s">
        <v>8710</v>
      </c>
      <c r="H5323" s="168" t="s">
        <v>3</v>
      </c>
      <c r="I5323" s="170"/>
      <c r="L5323" s="167"/>
      <c r="M5323" s="171"/>
      <c r="N5323" s="172"/>
      <c r="O5323" s="172"/>
      <c r="P5323" s="172"/>
      <c r="Q5323" s="172"/>
      <c r="R5323" s="172"/>
      <c r="S5323" s="172"/>
      <c r="T5323" s="173"/>
      <c r="AT5323" s="168" t="s">
        <v>264</v>
      </c>
      <c r="AU5323" s="168" t="s">
        <v>82</v>
      </c>
      <c r="AV5323" s="13" t="s">
        <v>80</v>
      </c>
      <c r="AW5323" s="13" t="s">
        <v>34</v>
      </c>
      <c r="AX5323" s="13" t="s">
        <v>73</v>
      </c>
      <c r="AY5323" s="168" t="s">
        <v>252</v>
      </c>
    </row>
    <row r="5324" spans="2:51" s="14" customFormat="1" ht="11.25">
      <c r="B5324" s="174"/>
      <c r="D5324" s="160" t="s">
        <v>264</v>
      </c>
      <c r="E5324" s="175" t="s">
        <v>3</v>
      </c>
      <c r="F5324" s="176" t="s">
        <v>80</v>
      </c>
      <c r="H5324" s="177">
        <v>1</v>
      </c>
      <c r="I5324" s="178"/>
      <c r="L5324" s="174"/>
      <c r="M5324" s="179"/>
      <c r="N5324" s="180"/>
      <c r="O5324" s="180"/>
      <c r="P5324" s="180"/>
      <c r="Q5324" s="180"/>
      <c r="R5324" s="180"/>
      <c r="S5324" s="180"/>
      <c r="T5324" s="181"/>
      <c r="AT5324" s="175" t="s">
        <v>264</v>
      </c>
      <c r="AU5324" s="175" t="s">
        <v>82</v>
      </c>
      <c r="AV5324" s="14" t="s">
        <v>82</v>
      </c>
      <c r="AW5324" s="14" t="s">
        <v>34</v>
      </c>
      <c r="AX5324" s="14" t="s">
        <v>73</v>
      </c>
      <c r="AY5324" s="175" t="s">
        <v>252</v>
      </c>
    </row>
    <row r="5325" spans="2:51" s="13" customFormat="1" ht="11.25">
      <c r="B5325" s="167"/>
      <c r="D5325" s="160" t="s">
        <v>264</v>
      </c>
      <c r="E5325" s="168" t="s">
        <v>3</v>
      </c>
      <c r="F5325" s="169" t="s">
        <v>8711</v>
      </c>
      <c r="H5325" s="168" t="s">
        <v>3</v>
      </c>
      <c r="I5325" s="170"/>
      <c r="L5325" s="167"/>
      <c r="M5325" s="171"/>
      <c r="N5325" s="172"/>
      <c r="O5325" s="172"/>
      <c r="P5325" s="172"/>
      <c r="Q5325" s="172"/>
      <c r="R5325" s="172"/>
      <c r="S5325" s="172"/>
      <c r="T5325" s="173"/>
      <c r="AT5325" s="168" t="s">
        <v>264</v>
      </c>
      <c r="AU5325" s="168" t="s">
        <v>82</v>
      </c>
      <c r="AV5325" s="13" t="s">
        <v>80</v>
      </c>
      <c r="AW5325" s="13" t="s">
        <v>34</v>
      </c>
      <c r="AX5325" s="13" t="s">
        <v>73</v>
      </c>
      <c r="AY5325" s="168" t="s">
        <v>252</v>
      </c>
    </row>
    <row r="5326" spans="2:51" s="14" customFormat="1" ht="11.25">
      <c r="B5326" s="174"/>
      <c r="D5326" s="160" t="s">
        <v>264</v>
      </c>
      <c r="E5326" s="175" t="s">
        <v>3</v>
      </c>
      <c r="F5326" s="176" t="s">
        <v>80</v>
      </c>
      <c r="H5326" s="177">
        <v>1</v>
      </c>
      <c r="I5326" s="178"/>
      <c r="L5326" s="174"/>
      <c r="M5326" s="179"/>
      <c r="N5326" s="180"/>
      <c r="O5326" s="180"/>
      <c r="P5326" s="180"/>
      <c r="Q5326" s="180"/>
      <c r="R5326" s="180"/>
      <c r="S5326" s="180"/>
      <c r="T5326" s="181"/>
      <c r="AT5326" s="175" t="s">
        <v>264</v>
      </c>
      <c r="AU5326" s="175" t="s">
        <v>82</v>
      </c>
      <c r="AV5326" s="14" t="s">
        <v>82</v>
      </c>
      <c r="AW5326" s="14" t="s">
        <v>34</v>
      </c>
      <c r="AX5326" s="14" t="s">
        <v>73</v>
      </c>
      <c r="AY5326" s="175" t="s">
        <v>252</v>
      </c>
    </row>
    <row r="5327" spans="2:51" s="13" customFormat="1" ht="11.25">
      <c r="B5327" s="167"/>
      <c r="D5327" s="160" t="s">
        <v>264</v>
      </c>
      <c r="E5327" s="168" t="s">
        <v>3</v>
      </c>
      <c r="F5327" s="169" t="s">
        <v>8216</v>
      </c>
      <c r="H5327" s="168" t="s">
        <v>3</v>
      </c>
      <c r="I5327" s="170"/>
      <c r="L5327" s="167"/>
      <c r="M5327" s="171"/>
      <c r="N5327" s="172"/>
      <c r="O5327" s="172"/>
      <c r="P5327" s="172"/>
      <c r="Q5327" s="172"/>
      <c r="R5327" s="172"/>
      <c r="S5327" s="172"/>
      <c r="T5327" s="173"/>
      <c r="AT5327" s="168" t="s">
        <v>264</v>
      </c>
      <c r="AU5327" s="168" t="s">
        <v>82</v>
      </c>
      <c r="AV5327" s="13" t="s">
        <v>80</v>
      </c>
      <c r="AW5327" s="13" t="s">
        <v>34</v>
      </c>
      <c r="AX5327" s="13" t="s">
        <v>73</v>
      </c>
      <c r="AY5327" s="168" t="s">
        <v>252</v>
      </c>
    </row>
    <row r="5328" spans="2:51" s="14" customFormat="1" ht="11.25">
      <c r="B5328" s="174"/>
      <c r="D5328" s="160" t="s">
        <v>264</v>
      </c>
      <c r="E5328" s="175" t="s">
        <v>3</v>
      </c>
      <c r="F5328" s="176" t="s">
        <v>80</v>
      </c>
      <c r="H5328" s="177">
        <v>1</v>
      </c>
      <c r="I5328" s="178"/>
      <c r="L5328" s="174"/>
      <c r="M5328" s="179"/>
      <c r="N5328" s="180"/>
      <c r="O5328" s="180"/>
      <c r="P5328" s="180"/>
      <c r="Q5328" s="180"/>
      <c r="R5328" s="180"/>
      <c r="S5328" s="180"/>
      <c r="T5328" s="181"/>
      <c r="AT5328" s="175" t="s">
        <v>264</v>
      </c>
      <c r="AU5328" s="175" t="s">
        <v>82</v>
      </c>
      <c r="AV5328" s="14" t="s">
        <v>82</v>
      </c>
      <c r="AW5328" s="14" t="s">
        <v>34</v>
      </c>
      <c r="AX5328" s="14" t="s">
        <v>73</v>
      </c>
      <c r="AY5328" s="175" t="s">
        <v>252</v>
      </c>
    </row>
    <row r="5329" spans="2:51" s="13" customFormat="1" ht="11.25">
      <c r="B5329" s="167"/>
      <c r="D5329" s="160" t="s">
        <v>264</v>
      </c>
      <c r="E5329" s="168" t="s">
        <v>3</v>
      </c>
      <c r="F5329" s="169" t="s">
        <v>8217</v>
      </c>
      <c r="H5329" s="168" t="s">
        <v>3</v>
      </c>
      <c r="I5329" s="170"/>
      <c r="L5329" s="167"/>
      <c r="M5329" s="171"/>
      <c r="N5329" s="172"/>
      <c r="O5329" s="172"/>
      <c r="P5329" s="172"/>
      <c r="Q5329" s="172"/>
      <c r="R5329" s="172"/>
      <c r="S5329" s="172"/>
      <c r="T5329" s="173"/>
      <c r="AT5329" s="168" t="s">
        <v>264</v>
      </c>
      <c r="AU5329" s="168" t="s">
        <v>82</v>
      </c>
      <c r="AV5329" s="13" t="s">
        <v>80</v>
      </c>
      <c r="AW5329" s="13" t="s">
        <v>34</v>
      </c>
      <c r="AX5329" s="13" t="s">
        <v>73</v>
      </c>
      <c r="AY5329" s="168" t="s">
        <v>252</v>
      </c>
    </row>
    <row r="5330" spans="2:51" s="14" customFormat="1" ht="11.25">
      <c r="B5330" s="174"/>
      <c r="D5330" s="160" t="s">
        <v>264</v>
      </c>
      <c r="E5330" s="175" t="s">
        <v>3</v>
      </c>
      <c r="F5330" s="176" t="s">
        <v>80</v>
      </c>
      <c r="H5330" s="177">
        <v>1</v>
      </c>
      <c r="I5330" s="178"/>
      <c r="L5330" s="174"/>
      <c r="M5330" s="179"/>
      <c r="N5330" s="180"/>
      <c r="O5330" s="180"/>
      <c r="P5330" s="180"/>
      <c r="Q5330" s="180"/>
      <c r="R5330" s="180"/>
      <c r="S5330" s="180"/>
      <c r="T5330" s="181"/>
      <c r="AT5330" s="175" t="s">
        <v>264</v>
      </c>
      <c r="AU5330" s="175" t="s">
        <v>82</v>
      </c>
      <c r="AV5330" s="14" t="s">
        <v>82</v>
      </c>
      <c r="AW5330" s="14" t="s">
        <v>34</v>
      </c>
      <c r="AX5330" s="14" t="s">
        <v>73</v>
      </c>
      <c r="AY5330" s="175" t="s">
        <v>252</v>
      </c>
    </row>
    <row r="5331" spans="2:51" s="13" customFormat="1" ht="11.25">
      <c r="B5331" s="167"/>
      <c r="D5331" s="160" t="s">
        <v>264</v>
      </c>
      <c r="E5331" s="168" t="s">
        <v>3</v>
      </c>
      <c r="F5331" s="169" t="s">
        <v>8712</v>
      </c>
      <c r="H5331" s="168" t="s">
        <v>3</v>
      </c>
      <c r="I5331" s="170"/>
      <c r="L5331" s="167"/>
      <c r="M5331" s="171"/>
      <c r="N5331" s="172"/>
      <c r="O5331" s="172"/>
      <c r="P5331" s="172"/>
      <c r="Q5331" s="172"/>
      <c r="R5331" s="172"/>
      <c r="S5331" s="172"/>
      <c r="T5331" s="173"/>
      <c r="AT5331" s="168" t="s">
        <v>264</v>
      </c>
      <c r="AU5331" s="168" t="s">
        <v>82</v>
      </c>
      <c r="AV5331" s="13" t="s">
        <v>80</v>
      </c>
      <c r="AW5331" s="13" t="s">
        <v>34</v>
      </c>
      <c r="AX5331" s="13" t="s">
        <v>73</v>
      </c>
      <c r="AY5331" s="168" t="s">
        <v>252</v>
      </c>
    </row>
    <row r="5332" spans="2:51" s="14" customFormat="1" ht="11.25">
      <c r="B5332" s="174"/>
      <c r="D5332" s="160" t="s">
        <v>264</v>
      </c>
      <c r="E5332" s="175" t="s">
        <v>3</v>
      </c>
      <c r="F5332" s="176" t="s">
        <v>80</v>
      </c>
      <c r="H5332" s="177">
        <v>1</v>
      </c>
      <c r="I5332" s="178"/>
      <c r="L5332" s="174"/>
      <c r="M5332" s="179"/>
      <c r="N5332" s="180"/>
      <c r="O5332" s="180"/>
      <c r="P5332" s="180"/>
      <c r="Q5332" s="180"/>
      <c r="R5332" s="180"/>
      <c r="S5332" s="180"/>
      <c r="T5332" s="181"/>
      <c r="AT5332" s="175" t="s">
        <v>264</v>
      </c>
      <c r="AU5332" s="175" t="s">
        <v>82</v>
      </c>
      <c r="AV5332" s="14" t="s">
        <v>82</v>
      </c>
      <c r="AW5332" s="14" t="s">
        <v>34</v>
      </c>
      <c r="AX5332" s="14" t="s">
        <v>73</v>
      </c>
      <c r="AY5332" s="175" t="s">
        <v>252</v>
      </c>
    </row>
    <row r="5333" spans="2:51" s="13" customFormat="1" ht="11.25">
      <c r="B5333" s="167"/>
      <c r="D5333" s="160" t="s">
        <v>264</v>
      </c>
      <c r="E5333" s="168" t="s">
        <v>3</v>
      </c>
      <c r="F5333" s="169" t="s">
        <v>8713</v>
      </c>
      <c r="H5333" s="168" t="s">
        <v>3</v>
      </c>
      <c r="I5333" s="170"/>
      <c r="L5333" s="167"/>
      <c r="M5333" s="171"/>
      <c r="N5333" s="172"/>
      <c r="O5333" s="172"/>
      <c r="P5333" s="172"/>
      <c r="Q5333" s="172"/>
      <c r="R5333" s="172"/>
      <c r="S5333" s="172"/>
      <c r="T5333" s="173"/>
      <c r="AT5333" s="168" t="s">
        <v>264</v>
      </c>
      <c r="AU5333" s="168" t="s">
        <v>82</v>
      </c>
      <c r="AV5333" s="13" t="s">
        <v>80</v>
      </c>
      <c r="AW5333" s="13" t="s">
        <v>34</v>
      </c>
      <c r="AX5333" s="13" t="s">
        <v>73</v>
      </c>
      <c r="AY5333" s="168" t="s">
        <v>252</v>
      </c>
    </row>
    <row r="5334" spans="2:51" s="14" customFormat="1" ht="11.25">
      <c r="B5334" s="174"/>
      <c r="D5334" s="160" t="s">
        <v>264</v>
      </c>
      <c r="E5334" s="175" t="s">
        <v>3</v>
      </c>
      <c r="F5334" s="176" t="s">
        <v>80</v>
      </c>
      <c r="H5334" s="177">
        <v>1</v>
      </c>
      <c r="I5334" s="178"/>
      <c r="L5334" s="174"/>
      <c r="M5334" s="179"/>
      <c r="N5334" s="180"/>
      <c r="O5334" s="180"/>
      <c r="P5334" s="180"/>
      <c r="Q5334" s="180"/>
      <c r="R5334" s="180"/>
      <c r="S5334" s="180"/>
      <c r="T5334" s="181"/>
      <c r="AT5334" s="175" t="s">
        <v>264</v>
      </c>
      <c r="AU5334" s="175" t="s">
        <v>82</v>
      </c>
      <c r="AV5334" s="14" t="s">
        <v>82</v>
      </c>
      <c r="AW5334" s="14" t="s">
        <v>34</v>
      </c>
      <c r="AX5334" s="14" t="s">
        <v>73</v>
      </c>
      <c r="AY5334" s="175" t="s">
        <v>252</v>
      </c>
    </row>
    <row r="5335" spans="2:51" s="13" customFormat="1" ht="11.25">
      <c r="B5335" s="167"/>
      <c r="D5335" s="160" t="s">
        <v>264</v>
      </c>
      <c r="E5335" s="168" t="s">
        <v>3</v>
      </c>
      <c r="F5335" s="169" t="s">
        <v>8714</v>
      </c>
      <c r="H5335" s="168" t="s">
        <v>3</v>
      </c>
      <c r="I5335" s="170"/>
      <c r="L5335" s="167"/>
      <c r="M5335" s="171"/>
      <c r="N5335" s="172"/>
      <c r="O5335" s="172"/>
      <c r="P5335" s="172"/>
      <c r="Q5335" s="172"/>
      <c r="R5335" s="172"/>
      <c r="S5335" s="172"/>
      <c r="T5335" s="173"/>
      <c r="AT5335" s="168" t="s">
        <v>264</v>
      </c>
      <c r="AU5335" s="168" t="s">
        <v>82</v>
      </c>
      <c r="AV5335" s="13" t="s">
        <v>80</v>
      </c>
      <c r="AW5335" s="13" t="s">
        <v>34</v>
      </c>
      <c r="AX5335" s="13" t="s">
        <v>73</v>
      </c>
      <c r="AY5335" s="168" t="s">
        <v>252</v>
      </c>
    </row>
    <row r="5336" spans="2:51" s="14" customFormat="1" ht="11.25">
      <c r="B5336" s="174"/>
      <c r="D5336" s="160" t="s">
        <v>264</v>
      </c>
      <c r="E5336" s="175" t="s">
        <v>3</v>
      </c>
      <c r="F5336" s="176" t="s">
        <v>80</v>
      </c>
      <c r="H5336" s="177">
        <v>1</v>
      </c>
      <c r="I5336" s="178"/>
      <c r="L5336" s="174"/>
      <c r="M5336" s="179"/>
      <c r="N5336" s="180"/>
      <c r="O5336" s="180"/>
      <c r="P5336" s="180"/>
      <c r="Q5336" s="180"/>
      <c r="R5336" s="180"/>
      <c r="S5336" s="180"/>
      <c r="T5336" s="181"/>
      <c r="AT5336" s="175" t="s">
        <v>264</v>
      </c>
      <c r="AU5336" s="175" t="s">
        <v>82</v>
      </c>
      <c r="AV5336" s="14" t="s">
        <v>82</v>
      </c>
      <c r="AW5336" s="14" t="s">
        <v>34</v>
      </c>
      <c r="AX5336" s="14" t="s">
        <v>73</v>
      </c>
      <c r="AY5336" s="175" t="s">
        <v>252</v>
      </c>
    </row>
    <row r="5337" spans="2:51" s="13" customFormat="1" ht="11.25">
      <c r="B5337" s="167"/>
      <c r="D5337" s="160" t="s">
        <v>264</v>
      </c>
      <c r="E5337" s="168" t="s">
        <v>3</v>
      </c>
      <c r="F5337" s="169" t="s">
        <v>8715</v>
      </c>
      <c r="H5337" s="168" t="s">
        <v>3</v>
      </c>
      <c r="I5337" s="170"/>
      <c r="L5337" s="167"/>
      <c r="M5337" s="171"/>
      <c r="N5337" s="172"/>
      <c r="O5337" s="172"/>
      <c r="P5337" s="172"/>
      <c r="Q5337" s="172"/>
      <c r="R5337" s="172"/>
      <c r="S5337" s="172"/>
      <c r="T5337" s="173"/>
      <c r="AT5337" s="168" t="s">
        <v>264</v>
      </c>
      <c r="AU5337" s="168" t="s">
        <v>82</v>
      </c>
      <c r="AV5337" s="13" t="s">
        <v>80</v>
      </c>
      <c r="AW5337" s="13" t="s">
        <v>34</v>
      </c>
      <c r="AX5337" s="13" t="s">
        <v>73</v>
      </c>
      <c r="AY5337" s="168" t="s">
        <v>252</v>
      </c>
    </row>
    <row r="5338" spans="2:51" s="14" customFormat="1" ht="11.25">
      <c r="B5338" s="174"/>
      <c r="D5338" s="160" t="s">
        <v>264</v>
      </c>
      <c r="E5338" s="175" t="s">
        <v>3</v>
      </c>
      <c r="F5338" s="176" t="s">
        <v>80</v>
      </c>
      <c r="H5338" s="177">
        <v>1</v>
      </c>
      <c r="I5338" s="178"/>
      <c r="L5338" s="174"/>
      <c r="M5338" s="179"/>
      <c r="N5338" s="180"/>
      <c r="O5338" s="180"/>
      <c r="P5338" s="180"/>
      <c r="Q5338" s="180"/>
      <c r="R5338" s="180"/>
      <c r="S5338" s="180"/>
      <c r="T5338" s="181"/>
      <c r="AT5338" s="175" t="s">
        <v>264</v>
      </c>
      <c r="AU5338" s="175" t="s">
        <v>82</v>
      </c>
      <c r="AV5338" s="14" t="s">
        <v>82</v>
      </c>
      <c r="AW5338" s="14" t="s">
        <v>34</v>
      </c>
      <c r="AX5338" s="14" t="s">
        <v>73</v>
      </c>
      <c r="AY5338" s="175" t="s">
        <v>252</v>
      </c>
    </row>
    <row r="5339" spans="2:51" s="13" customFormat="1" ht="11.25">
      <c r="B5339" s="167"/>
      <c r="D5339" s="160" t="s">
        <v>264</v>
      </c>
      <c r="E5339" s="168" t="s">
        <v>3</v>
      </c>
      <c r="F5339" s="169" t="s">
        <v>8716</v>
      </c>
      <c r="H5339" s="168" t="s">
        <v>3</v>
      </c>
      <c r="I5339" s="170"/>
      <c r="L5339" s="167"/>
      <c r="M5339" s="171"/>
      <c r="N5339" s="172"/>
      <c r="O5339" s="172"/>
      <c r="P5339" s="172"/>
      <c r="Q5339" s="172"/>
      <c r="R5339" s="172"/>
      <c r="S5339" s="172"/>
      <c r="T5339" s="173"/>
      <c r="AT5339" s="168" t="s">
        <v>264</v>
      </c>
      <c r="AU5339" s="168" t="s">
        <v>82</v>
      </c>
      <c r="AV5339" s="13" t="s">
        <v>80</v>
      </c>
      <c r="AW5339" s="13" t="s">
        <v>34</v>
      </c>
      <c r="AX5339" s="13" t="s">
        <v>73</v>
      </c>
      <c r="AY5339" s="168" t="s">
        <v>252</v>
      </c>
    </row>
    <row r="5340" spans="2:51" s="14" customFormat="1" ht="11.25">
      <c r="B5340" s="174"/>
      <c r="D5340" s="160" t="s">
        <v>264</v>
      </c>
      <c r="E5340" s="175" t="s">
        <v>3</v>
      </c>
      <c r="F5340" s="176" t="s">
        <v>80</v>
      </c>
      <c r="H5340" s="177">
        <v>1</v>
      </c>
      <c r="I5340" s="178"/>
      <c r="L5340" s="174"/>
      <c r="M5340" s="179"/>
      <c r="N5340" s="180"/>
      <c r="O5340" s="180"/>
      <c r="P5340" s="180"/>
      <c r="Q5340" s="180"/>
      <c r="R5340" s="180"/>
      <c r="S5340" s="180"/>
      <c r="T5340" s="181"/>
      <c r="AT5340" s="175" t="s">
        <v>264</v>
      </c>
      <c r="AU5340" s="175" t="s">
        <v>82</v>
      </c>
      <c r="AV5340" s="14" t="s">
        <v>82</v>
      </c>
      <c r="AW5340" s="14" t="s">
        <v>34</v>
      </c>
      <c r="AX5340" s="14" t="s">
        <v>73</v>
      </c>
      <c r="AY5340" s="175" t="s">
        <v>252</v>
      </c>
    </row>
    <row r="5341" spans="2:51" s="13" customFormat="1" ht="11.25">
      <c r="B5341" s="167"/>
      <c r="D5341" s="160" t="s">
        <v>264</v>
      </c>
      <c r="E5341" s="168" t="s">
        <v>3</v>
      </c>
      <c r="F5341" s="169" t="s">
        <v>8717</v>
      </c>
      <c r="H5341" s="168" t="s">
        <v>3</v>
      </c>
      <c r="I5341" s="170"/>
      <c r="L5341" s="167"/>
      <c r="M5341" s="171"/>
      <c r="N5341" s="172"/>
      <c r="O5341" s="172"/>
      <c r="P5341" s="172"/>
      <c r="Q5341" s="172"/>
      <c r="R5341" s="172"/>
      <c r="S5341" s="172"/>
      <c r="T5341" s="173"/>
      <c r="AT5341" s="168" t="s">
        <v>264</v>
      </c>
      <c r="AU5341" s="168" t="s">
        <v>82</v>
      </c>
      <c r="AV5341" s="13" t="s">
        <v>80</v>
      </c>
      <c r="AW5341" s="13" t="s">
        <v>34</v>
      </c>
      <c r="AX5341" s="13" t="s">
        <v>73</v>
      </c>
      <c r="AY5341" s="168" t="s">
        <v>252</v>
      </c>
    </row>
    <row r="5342" spans="2:51" s="14" customFormat="1" ht="11.25">
      <c r="B5342" s="174"/>
      <c r="D5342" s="160" t="s">
        <v>264</v>
      </c>
      <c r="E5342" s="175" t="s">
        <v>3</v>
      </c>
      <c r="F5342" s="176" t="s">
        <v>80</v>
      </c>
      <c r="H5342" s="177">
        <v>1</v>
      </c>
      <c r="I5342" s="178"/>
      <c r="L5342" s="174"/>
      <c r="M5342" s="179"/>
      <c r="N5342" s="180"/>
      <c r="O5342" s="180"/>
      <c r="P5342" s="180"/>
      <c r="Q5342" s="180"/>
      <c r="R5342" s="180"/>
      <c r="S5342" s="180"/>
      <c r="T5342" s="181"/>
      <c r="AT5342" s="175" t="s">
        <v>264</v>
      </c>
      <c r="AU5342" s="175" t="s">
        <v>82</v>
      </c>
      <c r="AV5342" s="14" t="s">
        <v>82</v>
      </c>
      <c r="AW5342" s="14" t="s">
        <v>34</v>
      </c>
      <c r="AX5342" s="14" t="s">
        <v>73</v>
      </c>
      <c r="AY5342" s="175" t="s">
        <v>252</v>
      </c>
    </row>
    <row r="5343" spans="2:51" s="13" customFormat="1" ht="11.25">
      <c r="B5343" s="167"/>
      <c r="D5343" s="160" t="s">
        <v>264</v>
      </c>
      <c r="E5343" s="168" t="s">
        <v>3</v>
      </c>
      <c r="F5343" s="169" t="s">
        <v>8208</v>
      </c>
      <c r="H5343" s="168" t="s">
        <v>3</v>
      </c>
      <c r="I5343" s="170"/>
      <c r="L5343" s="167"/>
      <c r="M5343" s="171"/>
      <c r="N5343" s="172"/>
      <c r="O5343" s="172"/>
      <c r="P5343" s="172"/>
      <c r="Q5343" s="172"/>
      <c r="R5343" s="172"/>
      <c r="S5343" s="172"/>
      <c r="T5343" s="173"/>
      <c r="AT5343" s="168" t="s">
        <v>264</v>
      </c>
      <c r="AU5343" s="168" t="s">
        <v>82</v>
      </c>
      <c r="AV5343" s="13" t="s">
        <v>80</v>
      </c>
      <c r="AW5343" s="13" t="s">
        <v>34</v>
      </c>
      <c r="AX5343" s="13" t="s">
        <v>73</v>
      </c>
      <c r="AY5343" s="168" t="s">
        <v>252</v>
      </c>
    </row>
    <row r="5344" spans="2:51" s="14" customFormat="1" ht="11.25">
      <c r="B5344" s="174"/>
      <c r="D5344" s="160" t="s">
        <v>264</v>
      </c>
      <c r="E5344" s="175" t="s">
        <v>3</v>
      </c>
      <c r="F5344" s="176" t="s">
        <v>80</v>
      </c>
      <c r="H5344" s="177">
        <v>1</v>
      </c>
      <c r="I5344" s="178"/>
      <c r="L5344" s="174"/>
      <c r="M5344" s="179"/>
      <c r="N5344" s="180"/>
      <c r="O5344" s="180"/>
      <c r="P5344" s="180"/>
      <c r="Q5344" s="180"/>
      <c r="R5344" s="180"/>
      <c r="S5344" s="180"/>
      <c r="T5344" s="181"/>
      <c r="AT5344" s="175" t="s">
        <v>264</v>
      </c>
      <c r="AU5344" s="175" t="s">
        <v>82</v>
      </c>
      <c r="AV5344" s="14" t="s">
        <v>82</v>
      </c>
      <c r="AW5344" s="14" t="s">
        <v>34</v>
      </c>
      <c r="AX5344" s="14" t="s">
        <v>73</v>
      </c>
      <c r="AY5344" s="175" t="s">
        <v>252</v>
      </c>
    </row>
    <row r="5345" spans="2:51" s="13" customFormat="1" ht="11.25">
      <c r="B5345" s="167"/>
      <c r="D5345" s="160" t="s">
        <v>264</v>
      </c>
      <c r="E5345" s="168" t="s">
        <v>3</v>
      </c>
      <c r="F5345" s="169" t="s">
        <v>8209</v>
      </c>
      <c r="H5345" s="168" t="s">
        <v>3</v>
      </c>
      <c r="I5345" s="170"/>
      <c r="L5345" s="167"/>
      <c r="M5345" s="171"/>
      <c r="N5345" s="172"/>
      <c r="O5345" s="172"/>
      <c r="P5345" s="172"/>
      <c r="Q5345" s="172"/>
      <c r="R5345" s="172"/>
      <c r="S5345" s="172"/>
      <c r="T5345" s="173"/>
      <c r="AT5345" s="168" t="s">
        <v>264</v>
      </c>
      <c r="AU5345" s="168" t="s">
        <v>82</v>
      </c>
      <c r="AV5345" s="13" t="s">
        <v>80</v>
      </c>
      <c r="AW5345" s="13" t="s">
        <v>34</v>
      </c>
      <c r="AX5345" s="13" t="s">
        <v>73</v>
      </c>
      <c r="AY5345" s="168" t="s">
        <v>252</v>
      </c>
    </row>
    <row r="5346" spans="2:51" s="14" customFormat="1" ht="11.25">
      <c r="B5346" s="174"/>
      <c r="D5346" s="160" t="s">
        <v>264</v>
      </c>
      <c r="E5346" s="175" t="s">
        <v>3</v>
      </c>
      <c r="F5346" s="176" t="s">
        <v>80</v>
      </c>
      <c r="H5346" s="177">
        <v>1</v>
      </c>
      <c r="I5346" s="178"/>
      <c r="L5346" s="174"/>
      <c r="M5346" s="179"/>
      <c r="N5346" s="180"/>
      <c r="O5346" s="180"/>
      <c r="P5346" s="180"/>
      <c r="Q5346" s="180"/>
      <c r="R5346" s="180"/>
      <c r="S5346" s="180"/>
      <c r="T5346" s="181"/>
      <c r="AT5346" s="175" t="s">
        <v>264</v>
      </c>
      <c r="AU5346" s="175" t="s">
        <v>82</v>
      </c>
      <c r="AV5346" s="14" t="s">
        <v>82</v>
      </c>
      <c r="AW5346" s="14" t="s">
        <v>34</v>
      </c>
      <c r="AX5346" s="14" t="s">
        <v>73</v>
      </c>
      <c r="AY5346" s="175" t="s">
        <v>252</v>
      </c>
    </row>
    <row r="5347" spans="2:51" s="13" customFormat="1" ht="11.25">
      <c r="B5347" s="167"/>
      <c r="D5347" s="160" t="s">
        <v>264</v>
      </c>
      <c r="E5347" s="168" t="s">
        <v>3</v>
      </c>
      <c r="F5347" s="169" t="s">
        <v>8718</v>
      </c>
      <c r="H5347" s="168" t="s">
        <v>3</v>
      </c>
      <c r="I5347" s="170"/>
      <c r="L5347" s="167"/>
      <c r="M5347" s="171"/>
      <c r="N5347" s="172"/>
      <c r="O5347" s="172"/>
      <c r="P5347" s="172"/>
      <c r="Q5347" s="172"/>
      <c r="R5347" s="172"/>
      <c r="S5347" s="172"/>
      <c r="T5347" s="173"/>
      <c r="AT5347" s="168" t="s">
        <v>264</v>
      </c>
      <c r="AU5347" s="168" t="s">
        <v>82</v>
      </c>
      <c r="AV5347" s="13" t="s">
        <v>80</v>
      </c>
      <c r="AW5347" s="13" t="s">
        <v>34</v>
      </c>
      <c r="AX5347" s="13" t="s">
        <v>73</v>
      </c>
      <c r="AY5347" s="168" t="s">
        <v>252</v>
      </c>
    </row>
    <row r="5348" spans="2:51" s="14" customFormat="1" ht="11.25">
      <c r="B5348" s="174"/>
      <c r="D5348" s="160" t="s">
        <v>264</v>
      </c>
      <c r="E5348" s="175" t="s">
        <v>3</v>
      </c>
      <c r="F5348" s="176" t="s">
        <v>80</v>
      </c>
      <c r="H5348" s="177">
        <v>1</v>
      </c>
      <c r="I5348" s="178"/>
      <c r="L5348" s="174"/>
      <c r="M5348" s="179"/>
      <c r="N5348" s="180"/>
      <c r="O5348" s="180"/>
      <c r="P5348" s="180"/>
      <c r="Q5348" s="180"/>
      <c r="R5348" s="180"/>
      <c r="S5348" s="180"/>
      <c r="T5348" s="181"/>
      <c r="AT5348" s="175" t="s">
        <v>264</v>
      </c>
      <c r="AU5348" s="175" t="s">
        <v>82</v>
      </c>
      <c r="AV5348" s="14" t="s">
        <v>82</v>
      </c>
      <c r="AW5348" s="14" t="s">
        <v>34</v>
      </c>
      <c r="AX5348" s="14" t="s">
        <v>73</v>
      </c>
      <c r="AY5348" s="175" t="s">
        <v>252</v>
      </c>
    </row>
    <row r="5349" spans="2:51" s="13" customFormat="1" ht="11.25">
      <c r="B5349" s="167"/>
      <c r="D5349" s="160" t="s">
        <v>264</v>
      </c>
      <c r="E5349" s="168" t="s">
        <v>3</v>
      </c>
      <c r="F5349" s="169" t="s">
        <v>8719</v>
      </c>
      <c r="H5349" s="168" t="s">
        <v>3</v>
      </c>
      <c r="I5349" s="170"/>
      <c r="L5349" s="167"/>
      <c r="M5349" s="171"/>
      <c r="N5349" s="172"/>
      <c r="O5349" s="172"/>
      <c r="P5349" s="172"/>
      <c r="Q5349" s="172"/>
      <c r="R5349" s="172"/>
      <c r="S5349" s="172"/>
      <c r="T5349" s="173"/>
      <c r="AT5349" s="168" t="s">
        <v>264</v>
      </c>
      <c r="AU5349" s="168" t="s">
        <v>82</v>
      </c>
      <c r="AV5349" s="13" t="s">
        <v>80</v>
      </c>
      <c r="AW5349" s="13" t="s">
        <v>34</v>
      </c>
      <c r="AX5349" s="13" t="s">
        <v>73</v>
      </c>
      <c r="AY5349" s="168" t="s">
        <v>252</v>
      </c>
    </row>
    <row r="5350" spans="2:51" s="14" customFormat="1" ht="11.25">
      <c r="B5350" s="174"/>
      <c r="D5350" s="160" t="s">
        <v>264</v>
      </c>
      <c r="E5350" s="175" t="s">
        <v>3</v>
      </c>
      <c r="F5350" s="176" t="s">
        <v>80</v>
      </c>
      <c r="H5350" s="177">
        <v>1</v>
      </c>
      <c r="I5350" s="178"/>
      <c r="L5350" s="174"/>
      <c r="M5350" s="179"/>
      <c r="N5350" s="180"/>
      <c r="O5350" s="180"/>
      <c r="P5350" s="180"/>
      <c r="Q5350" s="180"/>
      <c r="R5350" s="180"/>
      <c r="S5350" s="180"/>
      <c r="T5350" s="181"/>
      <c r="AT5350" s="175" t="s">
        <v>264</v>
      </c>
      <c r="AU5350" s="175" t="s">
        <v>82</v>
      </c>
      <c r="AV5350" s="14" t="s">
        <v>82</v>
      </c>
      <c r="AW5350" s="14" t="s">
        <v>34</v>
      </c>
      <c r="AX5350" s="14" t="s">
        <v>73</v>
      </c>
      <c r="AY5350" s="175" t="s">
        <v>252</v>
      </c>
    </row>
    <row r="5351" spans="2:51" s="13" customFormat="1" ht="11.25">
      <c r="B5351" s="167"/>
      <c r="D5351" s="160" t="s">
        <v>264</v>
      </c>
      <c r="E5351" s="168" t="s">
        <v>3</v>
      </c>
      <c r="F5351" s="169" t="s">
        <v>8720</v>
      </c>
      <c r="H5351" s="168" t="s">
        <v>3</v>
      </c>
      <c r="I5351" s="170"/>
      <c r="L5351" s="167"/>
      <c r="M5351" s="171"/>
      <c r="N5351" s="172"/>
      <c r="O5351" s="172"/>
      <c r="P5351" s="172"/>
      <c r="Q5351" s="172"/>
      <c r="R5351" s="172"/>
      <c r="S5351" s="172"/>
      <c r="T5351" s="173"/>
      <c r="AT5351" s="168" t="s">
        <v>264</v>
      </c>
      <c r="AU5351" s="168" t="s">
        <v>82</v>
      </c>
      <c r="AV5351" s="13" t="s">
        <v>80</v>
      </c>
      <c r="AW5351" s="13" t="s">
        <v>34</v>
      </c>
      <c r="AX5351" s="13" t="s">
        <v>73</v>
      </c>
      <c r="AY5351" s="168" t="s">
        <v>252</v>
      </c>
    </row>
    <row r="5352" spans="2:51" s="14" customFormat="1" ht="11.25">
      <c r="B5352" s="174"/>
      <c r="D5352" s="160" t="s">
        <v>264</v>
      </c>
      <c r="E5352" s="175" t="s">
        <v>3</v>
      </c>
      <c r="F5352" s="176" t="s">
        <v>80</v>
      </c>
      <c r="H5352" s="177">
        <v>1</v>
      </c>
      <c r="I5352" s="178"/>
      <c r="L5352" s="174"/>
      <c r="M5352" s="179"/>
      <c r="N5352" s="180"/>
      <c r="O5352" s="180"/>
      <c r="P5352" s="180"/>
      <c r="Q5352" s="180"/>
      <c r="R5352" s="180"/>
      <c r="S5352" s="180"/>
      <c r="T5352" s="181"/>
      <c r="AT5352" s="175" t="s">
        <v>264</v>
      </c>
      <c r="AU5352" s="175" t="s">
        <v>82</v>
      </c>
      <c r="AV5352" s="14" t="s">
        <v>82</v>
      </c>
      <c r="AW5352" s="14" t="s">
        <v>34</v>
      </c>
      <c r="AX5352" s="14" t="s">
        <v>73</v>
      </c>
      <c r="AY5352" s="175" t="s">
        <v>252</v>
      </c>
    </row>
    <row r="5353" spans="2:51" s="13" customFormat="1" ht="11.25">
      <c r="B5353" s="167"/>
      <c r="D5353" s="160" t="s">
        <v>264</v>
      </c>
      <c r="E5353" s="168" t="s">
        <v>3</v>
      </c>
      <c r="F5353" s="169" t="s">
        <v>8721</v>
      </c>
      <c r="H5353" s="168" t="s">
        <v>3</v>
      </c>
      <c r="I5353" s="170"/>
      <c r="L5353" s="167"/>
      <c r="M5353" s="171"/>
      <c r="N5353" s="172"/>
      <c r="O5353" s="172"/>
      <c r="P5353" s="172"/>
      <c r="Q5353" s="172"/>
      <c r="R5353" s="172"/>
      <c r="S5353" s="172"/>
      <c r="T5353" s="173"/>
      <c r="AT5353" s="168" t="s">
        <v>264</v>
      </c>
      <c r="AU5353" s="168" t="s">
        <v>82</v>
      </c>
      <c r="AV5353" s="13" t="s">
        <v>80</v>
      </c>
      <c r="AW5353" s="13" t="s">
        <v>34</v>
      </c>
      <c r="AX5353" s="13" t="s">
        <v>73</v>
      </c>
      <c r="AY5353" s="168" t="s">
        <v>252</v>
      </c>
    </row>
    <row r="5354" spans="2:51" s="14" customFormat="1" ht="11.25">
      <c r="B5354" s="174"/>
      <c r="D5354" s="160" t="s">
        <v>264</v>
      </c>
      <c r="E5354" s="175" t="s">
        <v>3</v>
      </c>
      <c r="F5354" s="176" t="s">
        <v>80</v>
      </c>
      <c r="H5354" s="177">
        <v>1</v>
      </c>
      <c r="I5354" s="178"/>
      <c r="L5354" s="174"/>
      <c r="M5354" s="179"/>
      <c r="N5354" s="180"/>
      <c r="O5354" s="180"/>
      <c r="P5354" s="180"/>
      <c r="Q5354" s="180"/>
      <c r="R5354" s="180"/>
      <c r="S5354" s="180"/>
      <c r="T5354" s="181"/>
      <c r="AT5354" s="175" t="s">
        <v>264</v>
      </c>
      <c r="AU5354" s="175" t="s">
        <v>82</v>
      </c>
      <c r="AV5354" s="14" t="s">
        <v>82</v>
      </c>
      <c r="AW5354" s="14" t="s">
        <v>34</v>
      </c>
      <c r="AX5354" s="14" t="s">
        <v>73</v>
      </c>
      <c r="AY5354" s="175" t="s">
        <v>252</v>
      </c>
    </row>
    <row r="5355" spans="2:51" s="13" customFormat="1" ht="11.25">
      <c r="B5355" s="167"/>
      <c r="D5355" s="160" t="s">
        <v>264</v>
      </c>
      <c r="E5355" s="168" t="s">
        <v>3</v>
      </c>
      <c r="F5355" s="169" t="s">
        <v>8722</v>
      </c>
      <c r="H5355" s="168" t="s">
        <v>3</v>
      </c>
      <c r="I5355" s="170"/>
      <c r="L5355" s="167"/>
      <c r="M5355" s="171"/>
      <c r="N5355" s="172"/>
      <c r="O5355" s="172"/>
      <c r="P5355" s="172"/>
      <c r="Q5355" s="172"/>
      <c r="R5355" s="172"/>
      <c r="S5355" s="172"/>
      <c r="T5355" s="173"/>
      <c r="AT5355" s="168" t="s">
        <v>264</v>
      </c>
      <c r="AU5355" s="168" t="s">
        <v>82</v>
      </c>
      <c r="AV5355" s="13" t="s">
        <v>80</v>
      </c>
      <c r="AW5355" s="13" t="s">
        <v>34</v>
      </c>
      <c r="AX5355" s="13" t="s">
        <v>73</v>
      </c>
      <c r="AY5355" s="168" t="s">
        <v>252</v>
      </c>
    </row>
    <row r="5356" spans="2:51" s="14" customFormat="1" ht="11.25">
      <c r="B5356" s="174"/>
      <c r="D5356" s="160" t="s">
        <v>264</v>
      </c>
      <c r="E5356" s="175" t="s">
        <v>3</v>
      </c>
      <c r="F5356" s="176" t="s">
        <v>80</v>
      </c>
      <c r="H5356" s="177">
        <v>1</v>
      </c>
      <c r="I5356" s="178"/>
      <c r="L5356" s="174"/>
      <c r="M5356" s="179"/>
      <c r="N5356" s="180"/>
      <c r="O5356" s="180"/>
      <c r="P5356" s="180"/>
      <c r="Q5356" s="180"/>
      <c r="R5356" s="180"/>
      <c r="S5356" s="180"/>
      <c r="T5356" s="181"/>
      <c r="AT5356" s="175" t="s">
        <v>264</v>
      </c>
      <c r="AU5356" s="175" t="s">
        <v>82</v>
      </c>
      <c r="AV5356" s="14" t="s">
        <v>82</v>
      </c>
      <c r="AW5356" s="14" t="s">
        <v>34</v>
      </c>
      <c r="AX5356" s="14" t="s">
        <v>73</v>
      </c>
      <c r="AY5356" s="175" t="s">
        <v>252</v>
      </c>
    </row>
    <row r="5357" spans="2:51" s="13" customFormat="1" ht="11.25">
      <c r="B5357" s="167"/>
      <c r="D5357" s="160" t="s">
        <v>264</v>
      </c>
      <c r="E5357" s="168" t="s">
        <v>3</v>
      </c>
      <c r="F5357" s="169" t="s">
        <v>8723</v>
      </c>
      <c r="H5357" s="168" t="s">
        <v>3</v>
      </c>
      <c r="I5357" s="170"/>
      <c r="L5357" s="167"/>
      <c r="M5357" s="171"/>
      <c r="N5357" s="172"/>
      <c r="O5357" s="172"/>
      <c r="P5357" s="172"/>
      <c r="Q5357" s="172"/>
      <c r="R5357" s="172"/>
      <c r="S5357" s="172"/>
      <c r="T5357" s="173"/>
      <c r="AT5357" s="168" t="s">
        <v>264</v>
      </c>
      <c r="AU5357" s="168" t="s">
        <v>82</v>
      </c>
      <c r="AV5357" s="13" t="s">
        <v>80</v>
      </c>
      <c r="AW5357" s="13" t="s">
        <v>34</v>
      </c>
      <c r="AX5357" s="13" t="s">
        <v>73</v>
      </c>
      <c r="AY5357" s="168" t="s">
        <v>252</v>
      </c>
    </row>
    <row r="5358" spans="2:51" s="14" customFormat="1" ht="11.25">
      <c r="B5358" s="174"/>
      <c r="D5358" s="160" t="s">
        <v>264</v>
      </c>
      <c r="E5358" s="175" t="s">
        <v>3</v>
      </c>
      <c r="F5358" s="176" t="s">
        <v>80</v>
      </c>
      <c r="H5358" s="177">
        <v>1</v>
      </c>
      <c r="I5358" s="178"/>
      <c r="L5358" s="174"/>
      <c r="M5358" s="179"/>
      <c r="N5358" s="180"/>
      <c r="O5358" s="180"/>
      <c r="P5358" s="180"/>
      <c r="Q5358" s="180"/>
      <c r="R5358" s="180"/>
      <c r="S5358" s="180"/>
      <c r="T5358" s="181"/>
      <c r="AT5358" s="175" t="s">
        <v>264</v>
      </c>
      <c r="AU5358" s="175" t="s">
        <v>82</v>
      </c>
      <c r="AV5358" s="14" t="s">
        <v>82</v>
      </c>
      <c r="AW5358" s="14" t="s">
        <v>34</v>
      </c>
      <c r="AX5358" s="14" t="s">
        <v>73</v>
      </c>
      <c r="AY5358" s="175" t="s">
        <v>252</v>
      </c>
    </row>
    <row r="5359" spans="2:51" s="16" customFormat="1" ht="11.25">
      <c r="B5359" s="190"/>
      <c r="D5359" s="160" t="s">
        <v>264</v>
      </c>
      <c r="E5359" s="191" t="s">
        <v>3</v>
      </c>
      <c r="F5359" s="192" t="s">
        <v>354</v>
      </c>
      <c r="H5359" s="193">
        <v>54</v>
      </c>
      <c r="I5359" s="194"/>
      <c r="L5359" s="190"/>
      <c r="M5359" s="195"/>
      <c r="N5359" s="196"/>
      <c r="O5359" s="196"/>
      <c r="P5359" s="196"/>
      <c r="Q5359" s="196"/>
      <c r="R5359" s="196"/>
      <c r="S5359" s="196"/>
      <c r="T5359" s="197"/>
      <c r="AT5359" s="191" t="s">
        <v>264</v>
      </c>
      <c r="AU5359" s="191" t="s">
        <v>82</v>
      </c>
      <c r="AV5359" s="16" t="s">
        <v>95</v>
      </c>
      <c r="AW5359" s="16" t="s">
        <v>34</v>
      </c>
      <c r="AX5359" s="16" t="s">
        <v>73</v>
      </c>
      <c r="AY5359" s="191" t="s">
        <v>252</v>
      </c>
    </row>
    <row r="5360" spans="2:51" s="13" customFormat="1" ht="11.25">
      <c r="B5360" s="167"/>
      <c r="D5360" s="160" t="s">
        <v>264</v>
      </c>
      <c r="E5360" s="168" t="s">
        <v>3</v>
      </c>
      <c r="F5360" s="169" t="s">
        <v>8724</v>
      </c>
      <c r="H5360" s="168" t="s">
        <v>3</v>
      </c>
      <c r="I5360" s="170"/>
      <c r="L5360" s="167"/>
      <c r="M5360" s="171"/>
      <c r="N5360" s="172"/>
      <c r="O5360" s="172"/>
      <c r="P5360" s="172"/>
      <c r="Q5360" s="172"/>
      <c r="R5360" s="172"/>
      <c r="S5360" s="172"/>
      <c r="T5360" s="173"/>
      <c r="AT5360" s="168" t="s">
        <v>264</v>
      </c>
      <c r="AU5360" s="168" t="s">
        <v>82</v>
      </c>
      <c r="AV5360" s="13" t="s">
        <v>80</v>
      </c>
      <c r="AW5360" s="13" t="s">
        <v>34</v>
      </c>
      <c r="AX5360" s="13" t="s">
        <v>73</v>
      </c>
      <c r="AY5360" s="168" t="s">
        <v>252</v>
      </c>
    </row>
    <row r="5361" spans="2:51" s="13" customFormat="1" ht="11.25">
      <c r="B5361" s="167"/>
      <c r="D5361" s="160" t="s">
        <v>264</v>
      </c>
      <c r="E5361" s="168" t="s">
        <v>3</v>
      </c>
      <c r="F5361" s="169" t="s">
        <v>8725</v>
      </c>
      <c r="H5361" s="168" t="s">
        <v>3</v>
      </c>
      <c r="I5361" s="170"/>
      <c r="L5361" s="167"/>
      <c r="M5361" s="171"/>
      <c r="N5361" s="172"/>
      <c r="O5361" s="172"/>
      <c r="P5361" s="172"/>
      <c r="Q5361" s="172"/>
      <c r="R5361" s="172"/>
      <c r="S5361" s="172"/>
      <c r="T5361" s="173"/>
      <c r="AT5361" s="168" t="s">
        <v>264</v>
      </c>
      <c r="AU5361" s="168" t="s">
        <v>82</v>
      </c>
      <c r="AV5361" s="13" t="s">
        <v>80</v>
      </c>
      <c r="AW5361" s="13" t="s">
        <v>34</v>
      </c>
      <c r="AX5361" s="13" t="s">
        <v>73</v>
      </c>
      <c r="AY5361" s="168" t="s">
        <v>252</v>
      </c>
    </row>
    <row r="5362" spans="2:51" s="14" customFormat="1" ht="11.25">
      <c r="B5362" s="174"/>
      <c r="D5362" s="160" t="s">
        <v>264</v>
      </c>
      <c r="E5362" s="175" t="s">
        <v>3</v>
      </c>
      <c r="F5362" s="176" t="s">
        <v>80</v>
      </c>
      <c r="H5362" s="177">
        <v>1</v>
      </c>
      <c r="I5362" s="178"/>
      <c r="L5362" s="174"/>
      <c r="M5362" s="179"/>
      <c r="N5362" s="180"/>
      <c r="O5362" s="180"/>
      <c r="P5362" s="180"/>
      <c r="Q5362" s="180"/>
      <c r="R5362" s="180"/>
      <c r="S5362" s="180"/>
      <c r="T5362" s="181"/>
      <c r="AT5362" s="175" t="s">
        <v>264</v>
      </c>
      <c r="AU5362" s="175" t="s">
        <v>82</v>
      </c>
      <c r="AV5362" s="14" t="s">
        <v>82</v>
      </c>
      <c r="AW5362" s="14" t="s">
        <v>34</v>
      </c>
      <c r="AX5362" s="14" t="s">
        <v>73</v>
      </c>
      <c r="AY5362" s="175" t="s">
        <v>252</v>
      </c>
    </row>
    <row r="5363" spans="2:51" s="13" customFormat="1" ht="11.25">
      <c r="B5363" s="167"/>
      <c r="D5363" s="160" t="s">
        <v>264</v>
      </c>
      <c r="E5363" s="168" t="s">
        <v>3</v>
      </c>
      <c r="F5363" s="169" t="s">
        <v>8726</v>
      </c>
      <c r="H5363" s="168" t="s">
        <v>3</v>
      </c>
      <c r="I5363" s="170"/>
      <c r="L5363" s="167"/>
      <c r="M5363" s="171"/>
      <c r="N5363" s="172"/>
      <c r="O5363" s="172"/>
      <c r="P5363" s="172"/>
      <c r="Q5363" s="172"/>
      <c r="R5363" s="172"/>
      <c r="S5363" s="172"/>
      <c r="T5363" s="173"/>
      <c r="AT5363" s="168" t="s">
        <v>264</v>
      </c>
      <c r="AU5363" s="168" t="s">
        <v>82</v>
      </c>
      <c r="AV5363" s="13" t="s">
        <v>80</v>
      </c>
      <c r="AW5363" s="13" t="s">
        <v>34</v>
      </c>
      <c r="AX5363" s="13" t="s">
        <v>73</v>
      </c>
      <c r="AY5363" s="168" t="s">
        <v>252</v>
      </c>
    </row>
    <row r="5364" spans="2:51" s="14" customFormat="1" ht="11.25">
      <c r="B5364" s="174"/>
      <c r="D5364" s="160" t="s">
        <v>264</v>
      </c>
      <c r="E5364" s="175" t="s">
        <v>3</v>
      </c>
      <c r="F5364" s="176" t="s">
        <v>80</v>
      </c>
      <c r="H5364" s="177">
        <v>1</v>
      </c>
      <c r="I5364" s="178"/>
      <c r="L5364" s="174"/>
      <c r="M5364" s="179"/>
      <c r="N5364" s="180"/>
      <c r="O5364" s="180"/>
      <c r="P5364" s="180"/>
      <c r="Q5364" s="180"/>
      <c r="R5364" s="180"/>
      <c r="S5364" s="180"/>
      <c r="T5364" s="181"/>
      <c r="AT5364" s="175" t="s">
        <v>264</v>
      </c>
      <c r="AU5364" s="175" t="s">
        <v>82</v>
      </c>
      <c r="AV5364" s="14" t="s">
        <v>82</v>
      </c>
      <c r="AW5364" s="14" t="s">
        <v>34</v>
      </c>
      <c r="AX5364" s="14" t="s">
        <v>73</v>
      </c>
      <c r="AY5364" s="175" t="s">
        <v>252</v>
      </c>
    </row>
    <row r="5365" spans="2:51" s="13" customFormat="1" ht="11.25">
      <c r="B5365" s="167"/>
      <c r="D5365" s="160" t="s">
        <v>264</v>
      </c>
      <c r="E5365" s="168" t="s">
        <v>3</v>
      </c>
      <c r="F5365" s="169" t="s">
        <v>8726</v>
      </c>
      <c r="H5365" s="168" t="s">
        <v>3</v>
      </c>
      <c r="I5365" s="170"/>
      <c r="L5365" s="167"/>
      <c r="M5365" s="171"/>
      <c r="N5365" s="172"/>
      <c r="O5365" s="172"/>
      <c r="P5365" s="172"/>
      <c r="Q5365" s="172"/>
      <c r="R5365" s="172"/>
      <c r="S5365" s="172"/>
      <c r="T5365" s="173"/>
      <c r="AT5365" s="168" t="s">
        <v>264</v>
      </c>
      <c r="AU5365" s="168" t="s">
        <v>82</v>
      </c>
      <c r="AV5365" s="13" t="s">
        <v>80</v>
      </c>
      <c r="AW5365" s="13" t="s">
        <v>34</v>
      </c>
      <c r="AX5365" s="13" t="s">
        <v>73</v>
      </c>
      <c r="AY5365" s="168" t="s">
        <v>252</v>
      </c>
    </row>
    <row r="5366" spans="2:51" s="14" customFormat="1" ht="11.25">
      <c r="B5366" s="174"/>
      <c r="D5366" s="160" t="s">
        <v>264</v>
      </c>
      <c r="E5366" s="175" t="s">
        <v>3</v>
      </c>
      <c r="F5366" s="176" t="s">
        <v>80</v>
      </c>
      <c r="H5366" s="177">
        <v>1</v>
      </c>
      <c r="I5366" s="178"/>
      <c r="L5366" s="174"/>
      <c r="M5366" s="179"/>
      <c r="N5366" s="180"/>
      <c r="O5366" s="180"/>
      <c r="P5366" s="180"/>
      <c r="Q5366" s="180"/>
      <c r="R5366" s="180"/>
      <c r="S5366" s="180"/>
      <c r="T5366" s="181"/>
      <c r="AT5366" s="175" t="s">
        <v>264</v>
      </c>
      <c r="AU5366" s="175" t="s">
        <v>82</v>
      </c>
      <c r="AV5366" s="14" t="s">
        <v>82</v>
      </c>
      <c r="AW5366" s="14" t="s">
        <v>34</v>
      </c>
      <c r="AX5366" s="14" t="s">
        <v>73</v>
      </c>
      <c r="AY5366" s="175" t="s">
        <v>252</v>
      </c>
    </row>
    <row r="5367" spans="2:51" s="13" customFormat="1" ht="11.25">
      <c r="B5367" s="167"/>
      <c r="D5367" s="160" t="s">
        <v>264</v>
      </c>
      <c r="E5367" s="168" t="s">
        <v>3</v>
      </c>
      <c r="F5367" s="169" t="s">
        <v>8726</v>
      </c>
      <c r="H5367" s="168" t="s">
        <v>3</v>
      </c>
      <c r="I5367" s="170"/>
      <c r="L5367" s="167"/>
      <c r="M5367" s="171"/>
      <c r="N5367" s="172"/>
      <c r="O5367" s="172"/>
      <c r="P5367" s="172"/>
      <c r="Q5367" s="172"/>
      <c r="R5367" s="172"/>
      <c r="S5367" s="172"/>
      <c r="T5367" s="173"/>
      <c r="AT5367" s="168" t="s">
        <v>264</v>
      </c>
      <c r="AU5367" s="168" t="s">
        <v>82</v>
      </c>
      <c r="AV5367" s="13" t="s">
        <v>80</v>
      </c>
      <c r="AW5367" s="13" t="s">
        <v>34</v>
      </c>
      <c r="AX5367" s="13" t="s">
        <v>73</v>
      </c>
      <c r="AY5367" s="168" t="s">
        <v>252</v>
      </c>
    </row>
    <row r="5368" spans="2:51" s="14" customFormat="1" ht="11.25">
      <c r="B5368" s="174"/>
      <c r="D5368" s="160" t="s">
        <v>264</v>
      </c>
      <c r="E5368" s="175" t="s">
        <v>3</v>
      </c>
      <c r="F5368" s="176" t="s">
        <v>80</v>
      </c>
      <c r="H5368" s="177">
        <v>1</v>
      </c>
      <c r="I5368" s="178"/>
      <c r="L5368" s="174"/>
      <c r="M5368" s="179"/>
      <c r="N5368" s="180"/>
      <c r="O5368" s="180"/>
      <c r="P5368" s="180"/>
      <c r="Q5368" s="180"/>
      <c r="R5368" s="180"/>
      <c r="S5368" s="180"/>
      <c r="T5368" s="181"/>
      <c r="AT5368" s="175" t="s">
        <v>264</v>
      </c>
      <c r="AU5368" s="175" t="s">
        <v>82</v>
      </c>
      <c r="AV5368" s="14" t="s">
        <v>82</v>
      </c>
      <c r="AW5368" s="14" t="s">
        <v>34</v>
      </c>
      <c r="AX5368" s="14" t="s">
        <v>73</v>
      </c>
      <c r="AY5368" s="175" t="s">
        <v>252</v>
      </c>
    </row>
    <row r="5369" spans="2:51" s="13" customFormat="1" ht="11.25">
      <c r="B5369" s="167"/>
      <c r="D5369" s="160" t="s">
        <v>264</v>
      </c>
      <c r="E5369" s="168" t="s">
        <v>3</v>
      </c>
      <c r="F5369" s="169" t="s">
        <v>8726</v>
      </c>
      <c r="H5369" s="168" t="s">
        <v>3</v>
      </c>
      <c r="I5369" s="170"/>
      <c r="L5369" s="167"/>
      <c r="M5369" s="171"/>
      <c r="N5369" s="172"/>
      <c r="O5369" s="172"/>
      <c r="P5369" s="172"/>
      <c r="Q5369" s="172"/>
      <c r="R5369" s="172"/>
      <c r="S5369" s="172"/>
      <c r="T5369" s="173"/>
      <c r="AT5369" s="168" t="s">
        <v>264</v>
      </c>
      <c r="AU5369" s="168" t="s">
        <v>82</v>
      </c>
      <c r="AV5369" s="13" t="s">
        <v>80</v>
      </c>
      <c r="AW5369" s="13" t="s">
        <v>34</v>
      </c>
      <c r="AX5369" s="13" t="s">
        <v>73</v>
      </c>
      <c r="AY5369" s="168" t="s">
        <v>252</v>
      </c>
    </row>
    <row r="5370" spans="2:51" s="14" customFormat="1" ht="11.25">
      <c r="B5370" s="174"/>
      <c r="D5370" s="160" t="s">
        <v>264</v>
      </c>
      <c r="E5370" s="175" t="s">
        <v>3</v>
      </c>
      <c r="F5370" s="176" t="s">
        <v>80</v>
      </c>
      <c r="H5370" s="177">
        <v>1</v>
      </c>
      <c r="I5370" s="178"/>
      <c r="L5370" s="174"/>
      <c r="M5370" s="179"/>
      <c r="N5370" s="180"/>
      <c r="O5370" s="180"/>
      <c r="P5370" s="180"/>
      <c r="Q5370" s="180"/>
      <c r="R5370" s="180"/>
      <c r="S5370" s="180"/>
      <c r="T5370" s="181"/>
      <c r="AT5370" s="175" t="s">
        <v>264</v>
      </c>
      <c r="AU5370" s="175" t="s">
        <v>82</v>
      </c>
      <c r="AV5370" s="14" t="s">
        <v>82</v>
      </c>
      <c r="AW5370" s="14" t="s">
        <v>34</v>
      </c>
      <c r="AX5370" s="14" t="s">
        <v>73</v>
      </c>
      <c r="AY5370" s="175" t="s">
        <v>252</v>
      </c>
    </row>
    <row r="5371" spans="2:51" s="13" customFormat="1" ht="11.25">
      <c r="B5371" s="167"/>
      <c r="D5371" s="160" t="s">
        <v>264</v>
      </c>
      <c r="E5371" s="168" t="s">
        <v>3</v>
      </c>
      <c r="F5371" s="169" t="s">
        <v>8726</v>
      </c>
      <c r="H5371" s="168" t="s">
        <v>3</v>
      </c>
      <c r="I5371" s="170"/>
      <c r="L5371" s="167"/>
      <c r="M5371" s="171"/>
      <c r="N5371" s="172"/>
      <c r="O5371" s="172"/>
      <c r="P5371" s="172"/>
      <c r="Q5371" s="172"/>
      <c r="R5371" s="172"/>
      <c r="S5371" s="172"/>
      <c r="T5371" s="173"/>
      <c r="AT5371" s="168" t="s">
        <v>264</v>
      </c>
      <c r="AU5371" s="168" t="s">
        <v>82</v>
      </c>
      <c r="AV5371" s="13" t="s">
        <v>80</v>
      </c>
      <c r="AW5371" s="13" t="s">
        <v>34</v>
      </c>
      <c r="AX5371" s="13" t="s">
        <v>73</v>
      </c>
      <c r="AY5371" s="168" t="s">
        <v>252</v>
      </c>
    </row>
    <row r="5372" spans="2:51" s="14" customFormat="1" ht="11.25">
      <c r="B5372" s="174"/>
      <c r="D5372" s="160" t="s">
        <v>264</v>
      </c>
      <c r="E5372" s="175" t="s">
        <v>3</v>
      </c>
      <c r="F5372" s="176" t="s">
        <v>80</v>
      </c>
      <c r="H5372" s="177">
        <v>1</v>
      </c>
      <c r="I5372" s="178"/>
      <c r="L5372" s="174"/>
      <c r="M5372" s="179"/>
      <c r="N5372" s="180"/>
      <c r="O5372" s="180"/>
      <c r="P5372" s="180"/>
      <c r="Q5372" s="180"/>
      <c r="R5372" s="180"/>
      <c r="S5372" s="180"/>
      <c r="T5372" s="181"/>
      <c r="AT5372" s="175" t="s">
        <v>264</v>
      </c>
      <c r="AU5372" s="175" t="s">
        <v>82</v>
      </c>
      <c r="AV5372" s="14" t="s">
        <v>82</v>
      </c>
      <c r="AW5372" s="14" t="s">
        <v>34</v>
      </c>
      <c r="AX5372" s="14" t="s">
        <v>73</v>
      </c>
      <c r="AY5372" s="175" t="s">
        <v>252</v>
      </c>
    </row>
    <row r="5373" spans="2:51" s="13" customFormat="1" ht="11.25">
      <c r="B5373" s="167"/>
      <c r="D5373" s="160" t="s">
        <v>264</v>
      </c>
      <c r="E5373" s="168" t="s">
        <v>3</v>
      </c>
      <c r="F5373" s="169" t="s">
        <v>8726</v>
      </c>
      <c r="H5373" s="168" t="s">
        <v>3</v>
      </c>
      <c r="I5373" s="170"/>
      <c r="L5373" s="167"/>
      <c r="M5373" s="171"/>
      <c r="N5373" s="172"/>
      <c r="O5373" s="172"/>
      <c r="P5373" s="172"/>
      <c r="Q5373" s="172"/>
      <c r="R5373" s="172"/>
      <c r="S5373" s="172"/>
      <c r="T5373" s="173"/>
      <c r="AT5373" s="168" t="s">
        <v>264</v>
      </c>
      <c r="AU5373" s="168" t="s">
        <v>82</v>
      </c>
      <c r="AV5373" s="13" t="s">
        <v>80</v>
      </c>
      <c r="AW5373" s="13" t="s">
        <v>34</v>
      </c>
      <c r="AX5373" s="13" t="s">
        <v>73</v>
      </c>
      <c r="AY5373" s="168" t="s">
        <v>252</v>
      </c>
    </row>
    <row r="5374" spans="2:51" s="14" customFormat="1" ht="11.25">
      <c r="B5374" s="174"/>
      <c r="D5374" s="160" t="s">
        <v>264</v>
      </c>
      <c r="E5374" s="175" t="s">
        <v>3</v>
      </c>
      <c r="F5374" s="176" t="s">
        <v>80</v>
      </c>
      <c r="H5374" s="177">
        <v>1</v>
      </c>
      <c r="I5374" s="178"/>
      <c r="L5374" s="174"/>
      <c r="M5374" s="179"/>
      <c r="N5374" s="180"/>
      <c r="O5374" s="180"/>
      <c r="P5374" s="180"/>
      <c r="Q5374" s="180"/>
      <c r="R5374" s="180"/>
      <c r="S5374" s="180"/>
      <c r="T5374" s="181"/>
      <c r="AT5374" s="175" t="s">
        <v>264</v>
      </c>
      <c r="AU5374" s="175" t="s">
        <v>82</v>
      </c>
      <c r="AV5374" s="14" t="s">
        <v>82</v>
      </c>
      <c r="AW5374" s="14" t="s">
        <v>34</v>
      </c>
      <c r="AX5374" s="14" t="s">
        <v>73</v>
      </c>
      <c r="AY5374" s="175" t="s">
        <v>252</v>
      </c>
    </row>
    <row r="5375" spans="2:51" s="13" customFormat="1" ht="11.25">
      <c r="B5375" s="167"/>
      <c r="D5375" s="160" t="s">
        <v>264</v>
      </c>
      <c r="E5375" s="168" t="s">
        <v>3</v>
      </c>
      <c r="F5375" s="169" t="s">
        <v>8726</v>
      </c>
      <c r="H5375" s="168" t="s">
        <v>3</v>
      </c>
      <c r="I5375" s="170"/>
      <c r="L5375" s="167"/>
      <c r="M5375" s="171"/>
      <c r="N5375" s="172"/>
      <c r="O5375" s="172"/>
      <c r="P5375" s="172"/>
      <c r="Q5375" s="172"/>
      <c r="R5375" s="172"/>
      <c r="S5375" s="172"/>
      <c r="T5375" s="173"/>
      <c r="AT5375" s="168" t="s">
        <v>264</v>
      </c>
      <c r="AU5375" s="168" t="s">
        <v>82</v>
      </c>
      <c r="AV5375" s="13" t="s">
        <v>80</v>
      </c>
      <c r="AW5375" s="13" t="s">
        <v>34</v>
      </c>
      <c r="AX5375" s="13" t="s">
        <v>73</v>
      </c>
      <c r="AY5375" s="168" t="s">
        <v>252</v>
      </c>
    </row>
    <row r="5376" spans="2:51" s="14" customFormat="1" ht="11.25">
      <c r="B5376" s="174"/>
      <c r="D5376" s="160" t="s">
        <v>264</v>
      </c>
      <c r="E5376" s="175" t="s">
        <v>3</v>
      </c>
      <c r="F5376" s="176" t="s">
        <v>80</v>
      </c>
      <c r="H5376" s="177">
        <v>1</v>
      </c>
      <c r="I5376" s="178"/>
      <c r="L5376" s="174"/>
      <c r="M5376" s="179"/>
      <c r="N5376" s="180"/>
      <c r="O5376" s="180"/>
      <c r="P5376" s="180"/>
      <c r="Q5376" s="180"/>
      <c r="R5376" s="180"/>
      <c r="S5376" s="180"/>
      <c r="T5376" s="181"/>
      <c r="AT5376" s="175" t="s">
        <v>264</v>
      </c>
      <c r="AU5376" s="175" t="s">
        <v>82</v>
      </c>
      <c r="AV5376" s="14" t="s">
        <v>82</v>
      </c>
      <c r="AW5376" s="14" t="s">
        <v>34</v>
      </c>
      <c r="AX5376" s="14" t="s">
        <v>73</v>
      </c>
      <c r="AY5376" s="175" t="s">
        <v>252</v>
      </c>
    </row>
    <row r="5377" spans="2:51" s="13" customFormat="1" ht="11.25">
      <c r="B5377" s="167"/>
      <c r="D5377" s="160" t="s">
        <v>264</v>
      </c>
      <c r="E5377" s="168" t="s">
        <v>3</v>
      </c>
      <c r="F5377" s="169" t="s">
        <v>8726</v>
      </c>
      <c r="H5377" s="168" t="s">
        <v>3</v>
      </c>
      <c r="I5377" s="170"/>
      <c r="L5377" s="167"/>
      <c r="M5377" s="171"/>
      <c r="N5377" s="172"/>
      <c r="O5377" s="172"/>
      <c r="P5377" s="172"/>
      <c r="Q5377" s="172"/>
      <c r="R5377" s="172"/>
      <c r="S5377" s="172"/>
      <c r="T5377" s="173"/>
      <c r="AT5377" s="168" t="s">
        <v>264</v>
      </c>
      <c r="AU5377" s="168" t="s">
        <v>82</v>
      </c>
      <c r="AV5377" s="13" t="s">
        <v>80</v>
      </c>
      <c r="AW5377" s="13" t="s">
        <v>34</v>
      </c>
      <c r="AX5377" s="13" t="s">
        <v>73</v>
      </c>
      <c r="AY5377" s="168" t="s">
        <v>252</v>
      </c>
    </row>
    <row r="5378" spans="2:51" s="14" customFormat="1" ht="11.25">
      <c r="B5378" s="174"/>
      <c r="D5378" s="160" t="s">
        <v>264</v>
      </c>
      <c r="E5378" s="175" t="s">
        <v>3</v>
      </c>
      <c r="F5378" s="176" t="s">
        <v>80</v>
      </c>
      <c r="H5378" s="177">
        <v>1</v>
      </c>
      <c r="I5378" s="178"/>
      <c r="L5378" s="174"/>
      <c r="M5378" s="179"/>
      <c r="N5378" s="180"/>
      <c r="O5378" s="180"/>
      <c r="P5378" s="180"/>
      <c r="Q5378" s="180"/>
      <c r="R5378" s="180"/>
      <c r="S5378" s="180"/>
      <c r="T5378" s="181"/>
      <c r="AT5378" s="175" t="s">
        <v>264</v>
      </c>
      <c r="AU5378" s="175" t="s">
        <v>82</v>
      </c>
      <c r="AV5378" s="14" t="s">
        <v>82</v>
      </c>
      <c r="AW5378" s="14" t="s">
        <v>34</v>
      </c>
      <c r="AX5378" s="14" t="s">
        <v>73</v>
      </c>
      <c r="AY5378" s="175" t="s">
        <v>252</v>
      </c>
    </row>
    <row r="5379" spans="2:51" s="13" customFormat="1" ht="11.25">
      <c r="B5379" s="167"/>
      <c r="D5379" s="160" t="s">
        <v>264</v>
      </c>
      <c r="E5379" s="168" t="s">
        <v>3</v>
      </c>
      <c r="F5379" s="169" t="s">
        <v>8726</v>
      </c>
      <c r="H5379" s="168" t="s">
        <v>3</v>
      </c>
      <c r="I5379" s="170"/>
      <c r="L5379" s="167"/>
      <c r="M5379" s="171"/>
      <c r="N5379" s="172"/>
      <c r="O5379" s="172"/>
      <c r="P5379" s="172"/>
      <c r="Q5379" s="172"/>
      <c r="R5379" s="172"/>
      <c r="S5379" s="172"/>
      <c r="T5379" s="173"/>
      <c r="AT5379" s="168" t="s">
        <v>264</v>
      </c>
      <c r="AU5379" s="168" t="s">
        <v>82</v>
      </c>
      <c r="AV5379" s="13" t="s">
        <v>80</v>
      </c>
      <c r="AW5379" s="13" t="s">
        <v>34</v>
      </c>
      <c r="AX5379" s="13" t="s">
        <v>73</v>
      </c>
      <c r="AY5379" s="168" t="s">
        <v>252</v>
      </c>
    </row>
    <row r="5380" spans="2:51" s="14" customFormat="1" ht="11.25">
      <c r="B5380" s="174"/>
      <c r="D5380" s="160" t="s">
        <v>264</v>
      </c>
      <c r="E5380" s="175" t="s">
        <v>3</v>
      </c>
      <c r="F5380" s="176" t="s">
        <v>80</v>
      </c>
      <c r="H5380" s="177">
        <v>1</v>
      </c>
      <c r="I5380" s="178"/>
      <c r="L5380" s="174"/>
      <c r="M5380" s="179"/>
      <c r="N5380" s="180"/>
      <c r="O5380" s="180"/>
      <c r="P5380" s="180"/>
      <c r="Q5380" s="180"/>
      <c r="R5380" s="180"/>
      <c r="S5380" s="180"/>
      <c r="T5380" s="181"/>
      <c r="AT5380" s="175" t="s">
        <v>264</v>
      </c>
      <c r="AU5380" s="175" t="s">
        <v>82</v>
      </c>
      <c r="AV5380" s="14" t="s">
        <v>82</v>
      </c>
      <c r="AW5380" s="14" t="s">
        <v>34</v>
      </c>
      <c r="AX5380" s="14" t="s">
        <v>73</v>
      </c>
      <c r="AY5380" s="175" t="s">
        <v>252</v>
      </c>
    </row>
    <row r="5381" spans="2:51" s="13" customFormat="1" ht="11.25">
      <c r="B5381" s="167"/>
      <c r="D5381" s="160" t="s">
        <v>264</v>
      </c>
      <c r="E5381" s="168" t="s">
        <v>3</v>
      </c>
      <c r="F5381" s="169" t="s">
        <v>8726</v>
      </c>
      <c r="H5381" s="168" t="s">
        <v>3</v>
      </c>
      <c r="I5381" s="170"/>
      <c r="L5381" s="167"/>
      <c r="M5381" s="171"/>
      <c r="N5381" s="172"/>
      <c r="O5381" s="172"/>
      <c r="P5381" s="172"/>
      <c r="Q5381" s="172"/>
      <c r="R5381" s="172"/>
      <c r="S5381" s="172"/>
      <c r="T5381" s="173"/>
      <c r="AT5381" s="168" t="s">
        <v>264</v>
      </c>
      <c r="AU5381" s="168" t="s">
        <v>82</v>
      </c>
      <c r="AV5381" s="13" t="s">
        <v>80</v>
      </c>
      <c r="AW5381" s="13" t="s">
        <v>34</v>
      </c>
      <c r="AX5381" s="13" t="s">
        <v>73</v>
      </c>
      <c r="AY5381" s="168" t="s">
        <v>252</v>
      </c>
    </row>
    <row r="5382" spans="2:51" s="14" customFormat="1" ht="11.25">
      <c r="B5382" s="174"/>
      <c r="D5382" s="160" t="s">
        <v>264</v>
      </c>
      <c r="E5382" s="175" t="s">
        <v>3</v>
      </c>
      <c r="F5382" s="176" t="s">
        <v>80</v>
      </c>
      <c r="H5382" s="177">
        <v>1</v>
      </c>
      <c r="I5382" s="178"/>
      <c r="L5382" s="174"/>
      <c r="M5382" s="179"/>
      <c r="N5382" s="180"/>
      <c r="O5382" s="180"/>
      <c r="P5382" s="180"/>
      <c r="Q5382" s="180"/>
      <c r="R5382" s="180"/>
      <c r="S5382" s="180"/>
      <c r="T5382" s="181"/>
      <c r="AT5382" s="175" t="s">
        <v>264</v>
      </c>
      <c r="AU5382" s="175" t="s">
        <v>82</v>
      </c>
      <c r="AV5382" s="14" t="s">
        <v>82</v>
      </c>
      <c r="AW5382" s="14" t="s">
        <v>34</v>
      </c>
      <c r="AX5382" s="14" t="s">
        <v>73</v>
      </c>
      <c r="AY5382" s="175" t="s">
        <v>252</v>
      </c>
    </row>
    <row r="5383" spans="2:51" s="13" customFormat="1" ht="11.25">
      <c r="B5383" s="167"/>
      <c r="D5383" s="160" t="s">
        <v>264</v>
      </c>
      <c r="E5383" s="168" t="s">
        <v>3</v>
      </c>
      <c r="F5383" s="169" t="s">
        <v>8726</v>
      </c>
      <c r="H5383" s="168" t="s">
        <v>3</v>
      </c>
      <c r="I5383" s="170"/>
      <c r="L5383" s="167"/>
      <c r="M5383" s="171"/>
      <c r="N5383" s="172"/>
      <c r="O5383" s="172"/>
      <c r="P5383" s="172"/>
      <c r="Q5383" s="172"/>
      <c r="R5383" s="172"/>
      <c r="S5383" s="172"/>
      <c r="T5383" s="173"/>
      <c r="AT5383" s="168" t="s">
        <v>264</v>
      </c>
      <c r="AU5383" s="168" t="s">
        <v>82</v>
      </c>
      <c r="AV5383" s="13" t="s">
        <v>80</v>
      </c>
      <c r="AW5383" s="13" t="s">
        <v>34</v>
      </c>
      <c r="AX5383" s="13" t="s">
        <v>73</v>
      </c>
      <c r="AY5383" s="168" t="s">
        <v>252</v>
      </c>
    </row>
    <row r="5384" spans="2:51" s="14" customFormat="1" ht="11.25">
      <c r="B5384" s="174"/>
      <c r="D5384" s="160" t="s">
        <v>264</v>
      </c>
      <c r="E5384" s="175" t="s">
        <v>3</v>
      </c>
      <c r="F5384" s="176" t="s">
        <v>80</v>
      </c>
      <c r="H5384" s="177">
        <v>1</v>
      </c>
      <c r="I5384" s="178"/>
      <c r="L5384" s="174"/>
      <c r="M5384" s="179"/>
      <c r="N5384" s="180"/>
      <c r="O5384" s="180"/>
      <c r="P5384" s="180"/>
      <c r="Q5384" s="180"/>
      <c r="R5384" s="180"/>
      <c r="S5384" s="180"/>
      <c r="T5384" s="181"/>
      <c r="AT5384" s="175" t="s">
        <v>264</v>
      </c>
      <c r="AU5384" s="175" t="s">
        <v>82</v>
      </c>
      <c r="AV5384" s="14" t="s">
        <v>82</v>
      </c>
      <c r="AW5384" s="14" t="s">
        <v>34</v>
      </c>
      <c r="AX5384" s="14" t="s">
        <v>73</v>
      </c>
      <c r="AY5384" s="175" t="s">
        <v>252</v>
      </c>
    </row>
    <row r="5385" spans="2:51" s="13" customFormat="1" ht="11.25">
      <c r="B5385" s="167"/>
      <c r="D5385" s="160" t="s">
        <v>264</v>
      </c>
      <c r="E5385" s="168" t="s">
        <v>3</v>
      </c>
      <c r="F5385" s="169" t="s">
        <v>8726</v>
      </c>
      <c r="H5385" s="168" t="s">
        <v>3</v>
      </c>
      <c r="I5385" s="170"/>
      <c r="L5385" s="167"/>
      <c r="M5385" s="171"/>
      <c r="N5385" s="172"/>
      <c r="O5385" s="172"/>
      <c r="P5385" s="172"/>
      <c r="Q5385" s="172"/>
      <c r="R5385" s="172"/>
      <c r="S5385" s="172"/>
      <c r="T5385" s="173"/>
      <c r="AT5385" s="168" t="s">
        <v>264</v>
      </c>
      <c r="AU5385" s="168" t="s">
        <v>82</v>
      </c>
      <c r="AV5385" s="13" t="s">
        <v>80</v>
      </c>
      <c r="AW5385" s="13" t="s">
        <v>34</v>
      </c>
      <c r="AX5385" s="13" t="s">
        <v>73</v>
      </c>
      <c r="AY5385" s="168" t="s">
        <v>252</v>
      </c>
    </row>
    <row r="5386" spans="2:51" s="14" customFormat="1" ht="11.25">
      <c r="B5386" s="174"/>
      <c r="D5386" s="160" t="s">
        <v>264</v>
      </c>
      <c r="E5386" s="175" t="s">
        <v>3</v>
      </c>
      <c r="F5386" s="176" t="s">
        <v>80</v>
      </c>
      <c r="H5386" s="177">
        <v>1</v>
      </c>
      <c r="I5386" s="178"/>
      <c r="L5386" s="174"/>
      <c r="M5386" s="179"/>
      <c r="N5386" s="180"/>
      <c r="O5386" s="180"/>
      <c r="P5386" s="180"/>
      <c r="Q5386" s="180"/>
      <c r="R5386" s="180"/>
      <c r="S5386" s="180"/>
      <c r="T5386" s="181"/>
      <c r="AT5386" s="175" t="s">
        <v>264</v>
      </c>
      <c r="AU5386" s="175" t="s">
        <v>82</v>
      </c>
      <c r="AV5386" s="14" t="s">
        <v>82</v>
      </c>
      <c r="AW5386" s="14" t="s">
        <v>34</v>
      </c>
      <c r="AX5386" s="14" t="s">
        <v>73</v>
      </c>
      <c r="AY5386" s="175" t="s">
        <v>252</v>
      </c>
    </row>
    <row r="5387" spans="2:51" s="13" customFormat="1" ht="11.25">
      <c r="B5387" s="167"/>
      <c r="D5387" s="160" t="s">
        <v>264</v>
      </c>
      <c r="E5387" s="168" t="s">
        <v>3</v>
      </c>
      <c r="F5387" s="169" t="s">
        <v>8726</v>
      </c>
      <c r="H5387" s="168" t="s">
        <v>3</v>
      </c>
      <c r="I5387" s="170"/>
      <c r="L5387" s="167"/>
      <c r="M5387" s="171"/>
      <c r="N5387" s="172"/>
      <c r="O5387" s="172"/>
      <c r="P5387" s="172"/>
      <c r="Q5387" s="172"/>
      <c r="R5387" s="172"/>
      <c r="S5387" s="172"/>
      <c r="T5387" s="173"/>
      <c r="AT5387" s="168" t="s">
        <v>264</v>
      </c>
      <c r="AU5387" s="168" t="s">
        <v>82</v>
      </c>
      <c r="AV5387" s="13" t="s">
        <v>80</v>
      </c>
      <c r="AW5387" s="13" t="s">
        <v>34</v>
      </c>
      <c r="AX5387" s="13" t="s">
        <v>73</v>
      </c>
      <c r="AY5387" s="168" t="s">
        <v>252</v>
      </c>
    </row>
    <row r="5388" spans="2:51" s="14" customFormat="1" ht="11.25">
      <c r="B5388" s="174"/>
      <c r="D5388" s="160" t="s">
        <v>264</v>
      </c>
      <c r="E5388" s="175" t="s">
        <v>3</v>
      </c>
      <c r="F5388" s="176" t="s">
        <v>80</v>
      </c>
      <c r="H5388" s="177">
        <v>1</v>
      </c>
      <c r="I5388" s="178"/>
      <c r="L5388" s="174"/>
      <c r="M5388" s="179"/>
      <c r="N5388" s="180"/>
      <c r="O5388" s="180"/>
      <c r="P5388" s="180"/>
      <c r="Q5388" s="180"/>
      <c r="R5388" s="180"/>
      <c r="S5388" s="180"/>
      <c r="T5388" s="181"/>
      <c r="AT5388" s="175" t="s">
        <v>264</v>
      </c>
      <c r="AU5388" s="175" t="s">
        <v>82</v>
      </c>
      <c r="AV5388" s="14" t="s">
        <v>82</v>
      </c>
      <c r="AW5388" s="14" t="s">
        <v>34</v>
      </c>
      <c r="AX5388" s="14" t="s">
        <v>73</v>
      </c>
      <c r="AY5388" s="175" t="s">
        <v>252</v>
      </c>
    </row>
    <row r="5389" spans="2:51" s="13" customFormat="1" ht="11.25">
      <c r="B5389" s="167"/>
      <c r="D5389" s="160" t="s">
        <v>264</v>
      </c>
      <c r="E5389" s="168" t="s">
        <v>3</v>
      </c>
      <c r="F5389" s="169" t="s">
        <v>8726</v>
      </c>
      <c r="H5389" s="168" t="s">
        <v>3</v>
      </c>
      <c r="I5389" s="170"/>
      <c r="L5389" s="167"/>
      <c r="M5389" s="171"/>
      <c r="N5389" s="172"/>
      <c r="O5389" s="172"/>
      <c r="P5389" s="172"/>
      <c r="Q5389" s="172"/>
      <c r="R5389" s="172"/>
      <c r="S5389" s="172"/>
      <c r="T5389" s="173"/>
      <c r="AT5389" s="168" t="s">
        <v>264</v>
      </c>
      <c r="AU5389" s="168" t="s">
        <v>82</v>
      </c>
      <c r="AV5389" s="13" t="s">
        <v>80</v>
      </c>
      <c r="AW5389" s="13" t="s">
        <v>34</v>
      </c>
      <c r="AX5389" s="13" t="s">
        <v>73</v>
      </c>
      <c r="AY5389" s="168" t="s">
        <v>252</v>
      </c>
    </row>
    <row r="5390" spans="2:51" s="14" customFormat="1" ht="11.25">
      <c r="B5390" s="174"/>
      <c r="D5390" s="160" t="s">
        <v>264</v>
      </c>
      <c r="E5390" s="175" t="s">
        <v>3</v>
      </c>
      <c r="F5390" s="176" t="s">
        <v>80</v>
      </c>
      <c r="H5390" s="177">
        <v>1</v>
      </c>
      <c r="I5390" s="178"/>
      <c r="L5390" s="174"/>
      <c r="M5390" s="179"/>
      <c r="N5390" s="180"/>
      <c r="O5390" s="180"/>
      <c r="P5390" s="180"/>
      <c r="Q5390" s="180"/>
      <c r="R5390" s="180"/>
      <c r="S5390" s="180"/>
      <c r="T5390" s="181"/>
      <c r="AT5390" s="175" t="s">
        <v>264</v>
      </c>
      <c r="AU5390" s="175" t="s">
        <v>82</v>
      </c>
      <c r="AV5390" s="14" t="s">
        <v>82</v>
      </c>
      <c r="AW5390" s="14" t="s">
        <v>34</v>
      </c>
      <c r="AX5390" s="14" t="s">
        <v>73</v>
      </c>
      <c r="AY5390" s="175" t="s">
        <v>252</v>
      </c>
    </row>
    <row r="5391" spans="2:51" s="13" customFormat="1" ht="11.25">
      <c r="B5391" s="167"/>
      <c r="D5391" s="160" t="s">
        <v>264</v>
      </c>
      <c r="E5391" s="168" t="s">
        <v>3</v>
      </c>
      <c r="F5391" s="169" t="s">
        <v>8726</v>
      </c>
      <c r="H5391" s="168" t="s">
        <v>3</v>
      </c>
      <c r="I5391" s="170"/>
      <c r="L5391" s="167"/>
      <c r="M5391" s="171"/>
      <c r="N5391" s="172"/>
      <c r="O5391" s="172"/>
      <c r="P5391" s="172"/>
      <c r="Q5391" s="172"/>
      <c r="R5391" s="172"/>
      <c r="S5391" s="172"/>
      <c r="T5391" s="173"/>
      <c r="AT5391" s="168" t="s">
        <v>264</v>
      </c>
      <c r="AU5391" s="168" t="s">
        <v>82</v>
      </c>
      <c r="AV5391" s="13" t="s">
        <v>80</v>
      </c>
      <c r="AW5391" s="13" t="s">
        <v>34</v>
      </c>
      <c r="AX5391" s="13" t="s">
        <v>73</v>
      </c>
      <c r="AY5391" s="168" t="s">
        <v>252</v>
      </c>
    </row>
    <row r="5392" spans="2:51" s="14" customFormat="1" ht="11.25">
      <c r="B5392" s="174"/>
      <c r="D5392" s="160" t="s">
        <v>264</v>
      </c>
      <c r="E5392" s="175" t="s">
        <v>3</v>
      </c>
      <c r="F5392" s="176" t="s">
        <v>80</v>
      </c>
      <c r="H5392" s="177">
        <v>1</v>
      </c>
      <c r="I5392" s="178"/>
      <c r="L5392" s="174"/>
      <c r="M5392" s="179"/>
      <c r="N5392" s="180"/>
      <c r="O5392" s="180"/>
      <c r="P5392" s="180"/>
      <c r="Q5392" s="180"/>
      <c r="R5392" s="180"/>
      <c r="S5392" s="180"/>
      <c r="T5392" s="181"/>
      <c r="AT5392" s="175" t="s">
        <v>264</v>
      </c>
      <c r="AU5392" s="175" t="s">
        <v>82</v>
      </c>
      <c r="AV5392" s="14" t="s">
        <v>82</v>
      </c>
      <c r="AW5392" s="14" t="s">
        <v>34</v>
      </c>
      <c r="AX5392" s="14" t="s">
        <v>73</v>
      </c>
      <c r="AY5392" s="175" t="s">
        <v>252</v>
      </c>
    </row>
    <row r="5393" spans="2:51" s="13" customFormat="1" ht="11.25">
      <c r="B5393" s="167"/>
      <c r="D5393" s="160" t="s">
        <v>264</v>
      </c>
      <c r="E5393" s="168" t="s">
        <v>3</v>
      </c>
      <c r="F5393" s="169" t="s">
        <v>8726</v>
      </c>
      <c r="H5393" s="168" t="s">
        <v>3</v>
      </c>
      <c r="I5393" s="170"/>
      <c r="L5393" s="167"/>
      <c r="M5393" s="171"/>
      <c r="N5393" s="172"/>
      <c r="O5393" s="172"/>
      <c r="P5393" s="172"/>
      <c r="Q5393" s="172"/>
      <c r="R5393" s="172"/>
      <c r="S5393" s="172"/>
      <c r="T5393" s="173"/>
      <c r="AT5393" s="168" t="s">
        <v>264</v>
      </c>
      <c r="AU5393" s="168" t="s">
        <v>82</v>
      </c>
      <c r="AV5393" s="13" t="s">
        <v>80</v>
      </c>
      <c r="AW5393" s="13" t="s">
        <v>34</v>
      </c>
      <c r="AX5393" s="13" t="s">
        <v>73</v>
      </c>
      <c r="AY5393" s="168" t="s">
        <v>252</v>
      </c>
    </row>
    <row r="5394" spans="2:51" s="14" customFormat="1" ht="11.25">
      <c r="B5394" s="174"/>
      <c r="D5394" s="160" t="s">
        <v>264</v>
      </c>
      <c r="E5394" s="175" t="s">
        <v>3</v>
      </c>
      <c r="F5394" s="176" t="s">
        <v>80</v>
      </c>
      <c r="H5394" s="177">
        <v>1</v>
      </c>
      <c r="I5394" s="178"/>
      <c r="L5394" s="174"/>
      <c r="M5394" s="179"/>
      <c r="N5394" s="180"/>
      <c r="O5394" s="180"/>
      <c r="P5394" s="180"/>
      <c r="Q5394" s="180"/>
      <c r="R5394" s="180"/>
      <c r="S5394" s="180"/>
      <c r="T5394" s="181"/>
      <c r="AT5394" s="175" t="s">
        <v>264</v>
      </c>
      <c r="AU5394" s="175" t="s">
        <v>82</v>
      </c>
      <c r="AV5394" s="14" t="s">
        <v>82</v>
      </c>
      <c r="AW5394" s="14" t="s">
        <v>34</v>
      </c>
      <c r="AX5394" s="14" t="s">
        <v>73</v>
      </c>
      <c r="AY5394" s="175" t="s">
        <v>252</v>
      </c>
    </row>
    <row r="5395" spans="2:51" s="13" customFormat="1" ht="11.25">
      <c r="B5395" s="167"/>
      <c r="D5395" s="160" t="s">
        <v>264</v>
      </c>
      <c r="E5395" s="168" t="s">
        <v>3</v>
      </c>
      <c r="F5395" s="169" t="s">
        <v>8726</v>
      </c>
      <c r="H5395" s="168" t="s">
        <v>3</v>
      </c>
      <c r="I5395" s="170"/>
      <c r="L5395" s="167"/>
      <c r="M5395" s="171"/>
      <c r="N5395" s="172"/>
      <c r="O5395" s="172"/>
      <c r="P5395" s="172"/>
      <c r="Q5395" s="172"/>
      <c r="R5395" s="172"/>
      <c r="S5395" s="172"/>
      <c r="T5395" s="173"/>
      <c r="AT5395" s="168" t="s">
        <v>264</v>
      </c>
      <c r="AU5395" s="168" t="s">
        <v>82</v>
      </c>
      <c r="AV5395" s="13" t="s">
        <v>80</v>
      </c>
      <c r="AW5395" s="13" t="s">
        <v>34</v>
      </c>
      <c r="AX5395" s="13" t="s">
        <v>73</v>
      </c>
      <c r="AY5395" s="168" t="s">
        <v>252</v>
      </c>
    </row>
    <row r="5396" spans="2:51" s="14" customFormat="1" ht="11.25">
      <c r="B5396" s="174"/>
      <c r="D5396" s="160" t="s">
        <v>264</v>
      </c>
      <c r="E5396" s="175" t="s">
        <v>3</v>
      </c>
      <c r="F5396" s="176" t="s">
        <v>80</v>
      </c>
      <c r="H5396" s="177">
        <v>1</v>
      </c>
      <c r="I5396" s="178"/>
      <c r="L5396" s="174"/>
      <c r="M5396" s="179"/>
      <c r="N5396" s="180"/>
      <c r="O5396" s="180"/>
      <c r="P5396" s="180"/>
      <c r="Q5396" s="180"/>
      <c r="R5396" s="180"/>
      <c r="S5396" s="180"/>
      <c r="T5396" s="181"/>
      <c r="AT5396" s="175" t="s">
        <v>264</v>
      </c>
      <c r="AU5396" s="175" t="s">
        <v>82</v>
      </c>
      <c r="AV5396" s="14" t="s">
        <v>82</v>
      </c>
      <c r="AW5396" s="14" t="s">
        <v>34</v>
      </c>
      <c r="AX5396" s="14" t="s">
        <v>73</v>
      </c>
      <c r="AY5396" s="175" t="s">
        <v>252</v>
      </c>
    </row>
    <row r="5397" spans="2:51" s="13" customFormat="1" ht="11.25">
      <c r="B5397" s="167"/>
      <c r="D5397" s="160" t="s">
        <v>264</v>
      </c>
      <c r="E5397" s="168" t="s">
        <v>3</v>
      </c>
      <c r="F5397" s="169" t="s">
        <v>8726</v>
      </c>
      <c r="H5397" s="168" t="s">
        <v>3</v>
      </c>
      <c r="I5397" s="170"/>
      <c r="L5397" s="167"/>
      <c r="M5397" s="171"/>
      <c r="N5397" s="172"/>
      <c r="O5397" s="172"/>
      <c r="P5397" s="172"/>
      <c r="Q5397" s="172"/>
      <c r="R5397" s="172"/>
      <c r="S5397" s="172"/>
      <c r="T5397" s="173"/>
      <c r="AT5397" s="168" t="s">
        <v>264</v>
      </c>
      <c r="AU5397" s="168" t="s">
        <v>82</v>
      </c>
      <c r="AV5397" s="13" t="s">
        <v>80</v>
      </c>
      <c r="AW5397" s="13" t="s">
        <v>34</v>
      </c>
      <c r="AX5397" s="13" t="s">
        <v>73</v>
      </c>
      <c r="AY5397" s="168" t="s">
        <v>252</v>
      </c>
    </row>
    <row r="5398" spans="2:51" s="14" customFormat="1" ht="11.25">
      <c r="B5398" s="174"/>
      <c r="D5398" s="160" t="s">
        <v>264</v>
      </c>
      <c r="E5398" s="175" t="s">
        <v>3</v>
      </c>
      <c r="F5398" s="176" t="s">
        <v>80</v>
      </c>
      <c r="H5398" s="177">
        <v>1</v>
      </c>
      <c r="I5398" s="178"/>
      <c r="L5398" s="174"/>
      <c r="M5398" s="179"/>
      <c r="N5398" s="180"/>
      <c r="O5398" s="180"/>
      <c r="P5398" s="180"/>
      <c r="Q5398" s="180"/>
      <c r="R5398" s="180"/>
      <c r="S5398" s="180"/>
      <c r="T5398" s="181"/>
      <c r="AT5398" s="175" t="s">
        <v>264</v>
      </c>
      <c r="AU5398" s="175" t="s">
        <v>82</v>
      </c>
      <c r="AV5398" s="14" t="s">
        <v>82</v>
      </c>
      <c r="AW5398" s="14" t="s">
        <v>34</v>
      </c>
      <c r="AX5398" s="14" t="s">
        <v>73</v>
      </c>
      <c r="AY5398" s="175" t="s">
        <v>252</v>
      </c>
    </row>
    <row r="5399" spans="2:51" s="13" customFormat="1" ht="11.25">
      <c r="B5399" s="167"/>
      <c r="D5399" s="160" t="s">
        <v>264</v>
      </c>
      <c r="E5399" s="168" t="s">
        <v>3</v>
      </c>
      <c r="F5399" s="169" t="s">
        <v>8726</v>
      </c>
      <c r="H5399" s="168" t="s">
        <v>3</v>
      </c>
      <c r="I5399" s="170"/>
      <c r="L5399" s="167"/>
      <c r="M5399" s="171"/>
      <c r="N5399" s="172"/>
      <c r="O5399" s="172"/>
      <c r="P5399" s="172"/>
      <c r="Q5399" s="172"/>
      <c r="R5399" s="172"/>
      <c r="S5399" s="172"/>
      <c r="T5399" s="173"/>
      <c r="AT5399" s="168" t="s">
        <v>264</v>
      </c>
      <c r="AU5399" s="168" t="s">
        <v>82</v>
      </c>
      <c r="AV5399" s="13" t="s">
        <v>80</v>
      </c>
      <c r="AW5399" s="13" t="s">
        <v>34</v>
      </c>
      <c r="AX5399" s="13" t="s">
        <v>73</v>
      </c>
      <c r="AY5399" s="168" t="s">
        <v>252</v>
      </c>
    </row>
    <row r="5400" spans="2:51" s="14" customFormat="1" ht="11.25">
      <c r="B5400" s="174"/>
      <c r="D5400" s="160" t="s">
        <v>264</v>
      </c>
      <c r="E5400" s="175" t="s">
        <v>3</v>
      </c>
      <c r="F5400" s="176" t="s">
        <v>80</v>
      </c>
      <c r="H5400" s="177">
        <v>1</v>
      </c>
      <c r="I5400" s="178"/>
      <c r="L5400" s="174"/>
      <c r="M5400" s="179"/>
      <c r="N5400" s="180"/>
      <c r="O5400" s="180"/>
      <c r="P5400" s="180"/>
      <c r="Q5400" s="180"/>
      <c r="R5400" s="180"/>
      <c r="S5400" s="180"/>
      <c r="T5400" s="181"/>
      <c r="AT5400" s="175" t="s">
        <v>264</v>
      </c>
      <c r="AU5400" s="175" t="s">
        <v>82</v>
      </c>
      <c r="AV5400" s="14" t="s">
        <v>82</v>
      </c>
      <c r="AW5400" s="14" t="s">
        <v>34</v>
      </c>
      <c r="AX5400" s="14" t="s">
        <v>73</v>
      </c>
      <c r="AY5400" s="175" t="s">
        <v>252</v>
      </c>
    </row>
    <row r="5401" spans="2:51" s="13" customFormat="1" ht="11.25">
      <c r="B5401" s="167"/>
      <c r="D5401" s="160" t="s">
        <v>264</v>
      </c>
      <c r="E5401" s="168" t="s">
        <v>3</v>
      </c>
      <c r="F5401" s="169" t="s">
        <v>8726</v>
      </c>
      <c r="H5401" s="168" t="s">
        <v>3</v>
      </c>
      <c r="I5401" s="170"/>
      <c r="L5401" s="167"/>
      <c r="M5401" s="171"/>
      <c r="N5401" s="172"/>
      <c r="O5401" s="172"/>
      <c r="P5401" s="172"/>
      <c r="Q5401" s="172"/>
      <c r="R5401" s="172"/>
      <c r="S5401" s="172"/>
      <c r="T5401" s="173"/>
      <c r="AT5401" s="168" t="s">
        <v>264</v>
      </c>
      <c r="AU5401" s="168" t="s">
        <v>82</v>
      </c>
      <c r="AV5401" s="13" t="s">
        <v>80</v>
      </c>
      <c r="AW5401" s="13" t="s">
        <v>34</v>
      </c>
      <c r="AX5401" s="13" t="s">
        <v>73</v>
      </c>
      <c r="AY5401" s="168" t="s">
        <v>252</v>
      </c>
    </row>
    <row r="5402" spans="2:51" s="14" customFormat="1" ht="11.25">
      <c r="B5402" s="174"/>
      <c r="D5402" s="160" t="s">
        <v>264</v>
      </c>
      <c r="E5402" s="175" t="s">
        <v>3</v>
      </c>
      <c r="F5402" s="176" t="s">
        <v>80</v>
      </c>
      <c r="H5402" s="177">
        <v>1</v>
      </c>
      <c r="I5402" s="178"/>
      <c r="L5402" s="174"/>
      <c r="M5402" s="179"/>
      <c r="N5402" s="180"/>
      <c r="O5402" s="180"/>
      <c r="P5402" s="180"/>
      <c r="Q5402" s="180"/>
      <c r="R5402" s="180"/>
      <c r="S5402" s="180"/>
      <c r="T5402" s="181"/>
      <c r="AT5402" s="175" t="s">
        <v>264</v>
      </c>
      <c r="AU5402" s="175" t="s">
        <v>82</v>
      </c>
      <c r="AV5402" s="14" t="s">
        <v>82</v>
      </c>
      <c r="AW5402" s="14" t="s">
        <v>34</v>
      </c>
      <c r="AX5402" s="14" t="s">
        <v>73</v>
      </c>
      <c r="AY5402" s="175" t="s">
        <v>252</v>
      </c>
    </row>
    <row r="5403" spans="2:51" s="13" customFormat="1" ht="11.25">
      <c r="B5403" s="167"/>
      <c r="D5403" s="160" t="s">
        <v>264</v>
      </c>
      <c r="E5403" s="168" t="s">
        <v>3</v>
      </c>
      <c r="F5403" s="169" t="s">
        <v>8726</v>
      </c>
      <c r="H5403" s="168" t="s">
        <v>3</v>
      </c>
      <c r="I5403" s="170"/>
      <c r="L5403" s="167"/>
      <c r="M5403" s="171"/>
      <c r="N5403" s="172"/>
      <c r="O5403" s="172"/>
      <c r="P5403" s="172"/>
      <c r="Q5403" s="172"/>
      <c r="R5403" s="172"/>
      <c r="S5403" s="172"/>
      <c r="T5403" s="173"/>
      <c r="AT5403" s="168" t="s">
        <v>264</v>
      </c>
      <c r="AU5403" s="168" t="s">
        <v>82</v>
      </c>
      <c r="AV5403" s="13" t="s">
        <v>80</v>
      </c>
      <c r="AW5403" s="13" t="s">
        <v>34</v>
      </c>
      <c r="AX5403" s="13" t="s">
        <v>73</v>
      </c>
      <c r="AY5403" s="168" t="s">
        <v>252</v>
      </c>
    </row>
    <row r="5404" spans="2:51" s="14" customFormat="1" ht="11.25">
      <c r="B5404" s="174"/>
      <c r="D5404" s="160" t="s">
        <v>264</v>
      </c>
      <c r="E5404" s="175" t="s">
        <v>3</v>
      </c>
      <c r="F5404" s="176" t="s">
        <v>80</v>
      </c>
      <c r="H5404" s="177">
        <v>1</v>
      </c>
      <c r="I5404" s="178"/>
      <c r="L5404" s="174"/>
      <c r="M5404" s="179"/>
      <c r="N5404" s="180"/>
      <c r="O5404" s="180"/>
      <c r="P5404" s="180"/>
      <c r="Q5404" s="180"/>
      <c r="R5404" s="180"/>
      <c r="S5404" s="180"/>
      <c r="T5404" s="181"/>
      <c r="AT5404" s="175" t="s">
        <v>264</v>
      </c>
      <c r="AU5404" s="175" t="s">
        <v>82</v>
      </c>
      <c r="AV5404" s="14" t="s">
        <v>82</v>
      </c>
      <c r="AW5404" s="14" t="s">
        <v>34</v>
      </c>
      <c r="AX5404" s="14" t="s">
        <v>73</v>
      </c>
      <c r="AY5404" s="175" t="s">
        <v>252</v>
      </c>
    </row>
    <row r="5405" spans="2:51" s="13" customFormat="1" ht="11.25">
      <c r="B5405" s="167"/>
      <c r="D5405" s="160" t="s">
        <v>264</v>
      </c>
      <c r="E5405" s="168" t="s">
        <v>3</v>
      </c>
      <c r="F5405" s="169" t="s">
        <v>8726</v>
      </c>
      <c r="H5405" s="168" t="s">
        <v>3</v>
      </c>
      <c r="I5405" s="170"/>
      <c r="L5405" s="167"/>
      <c r="M5405" s="171"/>
      <c r="N5405" s="172"/>
      <c r="O5405" s="172"/>
      <c r="P5405" s="172"/>
      <c r="Q5405" s="172"/>
      <c r="R5405" s="172"/>
      <c r="S5405" s="172"/>
      <c r="T5405" s="173"/>
      <c r="AT5405" s="168" t="s">
        <v>264</v>
      </c>
      <c r="AU5405" s="168" t="s">
        <v>82</v>
      </c>
      <c r="AV5405" s="13" t="s">
        <v>80</v>
      </c>
      <c r="AW5405" s="13" t="s">
        <v>34</v>
      </c>
      <c r="AX5405" s="13" t="s">
        <v>73</v>
      </c>
      <c r="AY5405" s="168" t="s">
        <v>252</v>
      </c>
    </row>
    <row r="5406" spans="2:51" s="14" customFormat="1" ht="11.25">
      <c r="B5406" s="174"/>
      <c r="D5406" s="160" t="s">
        <v>264</v>
      </c>
      <c r="E5406" s="175" t="s">
        <v>3</v>
      </c>
      <c r="F5406" s="176" t="s">
        <v>80</v>
      </c>
      <c r="H5406" s="177">
        <v>1</v>
      </c>
      <c r="I5406" s="178"/>
      <c r="L5406" s="174"/>
      <c r="M5406" s="179"/>
      <c r="N5406" s="180"/>
      <c r="O5406" s="180"/>
      <c r="P5406" s="180"/>
      <c r="Q5406" s="180"/>
      <c r="R5406" s="180"/>
      <c r="S5406" s="180"/>
      <c r="T5406" s="181"/>
      <c r="AT5406" s="175" t="s">
        <v>264</v>
      </c>
      <c r="AU5406" s="175" t="s">
        <v>82</v>
      </c>
      <c r="AV5406" s="14" t="s">
        <v>82</v>
      </c>
      <c r="AW5406" s="14" t="s">
        <v>34</v>
      </c>
      <c r="AX5406" s="14" t="s">
        <v>73</v>
      </c>
      <c r="AY5406" s="175" t="s">
        <v>252</v>
      </c>
    </row>
    <row r="5407" spans="2:51" s="13" customFormat="1" ht="11.25">
      <c r="B5407" s="167"/>
      <c r="D5407" s="160" t="s">
        <v>264</v>
      </c>
      <c r="E5407" s="168" t="s">
        <v>3</v>
      </c>
      <c r="F5407" s="169" t="s">
        <v>8726</v>
      </c>
      <c r="H5407" s="168" t="s">
        <v>3</v>
      </c>
      <c r="I5407" s="170"/>
      <c r="L5407" s="167"/>
      <c r="M5407" s="171"/>
      <c r="N5407" s="172"/>
      <c r="O5407" s="172"/>
      <c r="P5407" s="172"/>
      <c r="Q5407" s="172"/>
      <c r="R5407" s="172"/>
      <c r="S5407" s="172"/>
      <c r="T5407" s="173"/>
      <c r="AT5407" s="168" t="s">
        <v>264</v>
      </c>
      <c r="AU5407" s="168" t="s">
        <v>82</v>
      </c>
      <c r="AV5407" s="13" t="s">
        <v>80</v>
      </c>
      <c r="AW5407" s="13" t="s">
        <v>34</v>
      </c>
      <c r="AX5407" s="13" t="s">
        <v>73</v>
      </c>
      <c r="AY5407" s="168" t="s">
        <v>252</v>
      </c>
    </row>
    <row r="5408" spans="2:51" s="14" customFormat="1" ht="11.25">
      <c r="B5408" s="174"/>
      <c r="D5408" s="160" t="s">
        <v>264</v>
      </c>
      <c r="E5408" s="175" t="s">
        <v>3</v>
      </c>
      <c r="F5408" s="176" t="s">
        <v>80</v>
      </c>
      <c r="H5408" s="177">
        <v>1</v>
      </c>
      <c r="I5408" s="178"/>
      <c r="L5408" s="174"/>
      <c r="M5408" s="179"/>
      <c r="N5408" s="180"/>
      <c r="O5408" s="180"/>
      <c r="P5408" s="180"/>
      <c r="Q5408" s="180"/>
      <c r="R5408" s="180"/>
      <c r="S5408" s="180"/>
      <c r="T5408" s="181"/>
      <c r="AT5408" s="175" t="s">
        <v>264</v>
      </c>
      <c r="AU5408" s="175" t="s">
        <v>82</v>
      </c>
      <c r="AV5408" s="14" t="s">
        <v>82</v>
      </c>
      <c r="AW5408" s="14" t="s">
        <v>34</v>
      </c>
      <c r="AX5408" s="14" t="s">
        <v>73</v>
      </c>
      <c r="AY5408" s="175" t="s">
        <v>252</v>
      </c>
    </row>
    <row r="5409" spans="2:51" s="13" customFormat="1" ht="11.25">
      <c r="B5409" s="167"/>
      <c r="D5409" s="160" t="s">
        <v>264</v>
      </c>
      <c r="E5409" s="168" t="s">
        <v>3</v>
      </c>
      <c r="F5409" s="169" t="s">
        <v>8726</v>
      </c>
      <c r="H5409" s="168" t="s">
        <v>3</v>
      </c>
      <c r="I5409" s="170"/>
      <c r="L5409" s="167"/>
      <c r="M5409" s="171"/>
      <c r="N5409" s="172"/>
      <c r="O5409" s="172"/>
      <c r="P5409" s="172"/>
      <c r="Q5409" s="172"/>
      <c r="R5409" s="172"/>
      <c r="S5409" s="172"/>
      <c r="T5409" s="173"/>
      <c r="AT5409" s="168" t="s">
        <v>264</v>
      </c>
      <c r="AU5409" s="168" t="s">
        <v>82</v>
      </c>
      <c r="AV5409" s="13" t="s">
        <v>80</v>
      </c>
      <c r="AW5409" s="13" t="s">
        <v>34</v>
      </c>
      <c r="AX5409" s="13" t="s">
        <v>73</v>
      </c>
      <c r="AY5409" s="168" t="s">
        <v>252</v>
      </c>
    </row>
    <row r="5410" spans="2:51" s="14" customFormat="1" ht="11.25">
      <c r="B5410" s="174"/>
      <c r="D5410" s="160" t="s">
        <v>264</v>
      </c>
      <c r="E5410" s="175" t="s">
        <v>3</v>
      </c>
      <c r="F5410" s="176" t="s">
        <v>80</v>
      </c>
      <c r="H5410" s="177">
        <v>1</v>
      </c>
      <c r="I5410" s="178"/>
      <c r="L5410" s="174"/>
      <c r="M5410" s="179"/>
      <c r="N5410" s="180"/>
      <c r="O5410" s="180"/>
      <c r="P5410" s="180"/>
      <c r="Q5410" s="180"/>
      <c r="R5410" s="180"/>
      <c r="S5410" s="180"/>
      <c r="T5410" s="181"/>
      <c r="AT5410" s="175" t="s">
        <v>264</v>
      </c>
      <c r="AU5410" s="175" t="s">
        <v>82</v>
      </c>
      <c r="AV5410" s="14" t="s">
        <v>82</v>
      </c>
      <c r="AW5410" s="14" t="s">
        <v>34</v>
      </c>
      <c r="AX5410" s="14" t="s">
        <v>73</v>
      </c>
      <c r="AY5410" s="175" t="s">
        <v>252</v>
      </c>
    </row>
    <row r="5411" spans="2:51" s="13" customFormat="1" ht="11.25">
      <c r="B5411" s="167"/>
      <c r="D5411" s="160" t="s">
        <v>264</v>
      </c>
      <c r="E5411" s="168" t="s">
        <v>3</v>
      </c>
      <c r="F5411" s="169" t="s">
        <v>8726</v>
      </c>
      <c r="H5411" s="168" t="s">
        <v>3</v>
      </c>
      <c r="I5411" s="170"/>
      <c r="L5411" s="167"/>
      <c r="M5411" s="171"/>
      <c r="N5411" s="172"/>
      <c r="O5411" s="172"/>
      <c r="P5411" s="172"/>
      <c r="Q5411" s="172"/>
      <c r="R5411" s="172"/>
      <c r="S5411" s="172"/>
      <c r="T5411" s="173"/>
      <c r="AT5411" s="168" t="s">
        <v>264</v>
      </c>
      <c r="AU5411" s="168" t="s">
        <v>82</v>
      </c>
      <c r="AV5411" s="13" t="s">
        <v>80</v>
      </c>
      <c r="AW5411" s="13" t="s">
        <v>34</v>
      </c>
      <c r="AX5411" s="13" t="s">
        <v>73</v>
      </c>
      <c r="AY5411" s="168" t="s">
        <v>252</v>
      </c>
    </row>
    <row r="5412" spans="2:51" s="14" customFormat="1" ht="11.25">
      <c r="B5412" s="174"/>
      <c r="D5412" s="160" t="s">
        <v>264</v>
      </c>
      <c r="E5412" s="175" t="s">
        <v>3</v>
      </c>
      <c r="F5412" s="176" t="s">
        <v>80</v>
      </c>
      <c r="H5412" s="177">
        <v>1</v>
      </c>
      <c r="I5412" s="178"/>
      <c r="L5412" s="174"/>
      <c r="M5412" s="179"/>
      <c r="N5412" s="180"/>
      <c r="O5412" s="180"/>
      <c r="P5412" s="180"/>
      <c r="Q5412" s="180"/>
      <c r="R5412" s="180"/>
      <c r="S5412" s="180"/>
      <c r="T5412" s="181"/>
      <c r="AT5412" s="175" t="s">
        <v>264</v>
      </c>
      <c r="AU5412" s="175" t="s">
        <v>82</v>
      </c>
      <c r="AV5412" s="14" t="s">
        <v>82</v>
      </c>
      <c r="AW5412" s="14" t="s">
        <v>34</v>
      </c>
      <c r="AX5412" s="14" t="s">
        <v>73</v>
      </c>
      <c r="AY5412" s="175" t="s">
        <v>252</v>
      </c>
    </row>
    <row r="5413" spans="2:51" s="13" customFormat="1" ht="11.25">
      <c r="B5413" s="167"/>
      <c r="D5413" s="160" t="s">
        <v>264</v>
      </c>
      <c r="E5413" s="168" t="s">
        <v>3</v>
      </c>
      <c r="F5413" s="169" t="s">
        <v>8726</v>
      </c>
      <c r="H5413" s="168" t="s">
        <v>3</v>
      </c>
      <c r="I5413" s="170"/>
      <c r="L5413" s="167"/>
      <c r="M5413" s="171"/>
      <c r="N5413" s="172"/>
      <c r="O5413" s="172"/>
      <c r="P5413" s="172"/>
      <c r="Q5413" s="172"/>
      <c r="R5413" s="172"/>
      <c r="S5413" s="172"/>
      <c r="T5413" s="173"/>
      <c r="AT5413" s="168" t="s">
        <v>264</v>
      </c>
      <c r="AU5413" s="168" t="s">
        <v>82</v>
      </c>
      <c r="AV5413" s="13" t="s">
        <v>80</v>
      </c>
      <c r="AW5413" s="13" t="s">
        <v>34</v>
      </c>
      <c r="AX5413" s="13" t="s">
        <v>73</v>
      </c>
      <c r="AY5413" s="168" t="s">
        <v>252</v>
      </c>
    </row>
    <row r="5414" spans="2:51" s="14" customFormat="1" ht="11.25">
      <c r="B5414" s="174"/>
      <c r="D5414" s="160" t="s">
        <v>264</v>
      </c>
      <c r="E5414" s="175" t="s">
        <v>3</v>
      </c>
      <c r="F5414" s="176" t="s">
        <v>80</v>
      </c>
      <c r="H5414" s="177">
        <v>1</v>
      </c>
      <c r="I5414" s="178"/>
      <c r="L5414" s="174"/>
      <c r="M5414" s="179"/>
      <c r="N5414" s="180"/>
      <c r="O5414" s="180"/>
      <c r="P5414" s="180"/>
      <c r="Q5414" s="180"/>
      <c r="R5414" s="180"/>
      <c r="S5414" s="180"/>
      <c r="T5414" s="181"/>
      <c r="AT5414" s="175" t="s">
        <v>264</v>
      </c>
      <c r="AU5414" s="175" t="s">
        <v>82</v>
      </c>
      <c r="AV5414" s="14" t="s">
        <v>82</v>
      </c>
      <c r="AW5414" s="14" t="s">
        <v>34</v>
      </c>
      <c r="AX5414" s="14" t="s">
        <v>73</v>
      </c>
      <c r="AY5414" s="175" t="s">
        <v>252</v>
      </c>
    </row>
    <row r="5415" spans="2:51" s="13" customFormat="1" ht="11.25">
      <c r="B5415" s="167"/>
      <c r="D5415" s="160" t="s">
        <v>264</v>
      </c>
      <c r="E5415" s="168" t="s">
        <v>3</v>
      </c>
      <c r="F5415" s="169" t="s">
        <v>8726</v>
      </c>
      <c r="H5415" s="168" t="s">
        <v>3</v>
      </c>
      <c r="I5415" s="170"/>
      <c r="L5415" s="167"/>
      <c r="M5415" s="171"/>
      <c r="N5415" s="172"/>
      <c r="O5415" s="172"/>
      <c r="P5415" s="172"/>
      <c r="Q5415" s="172"/>
      <c r="R5415" s="172"/>
      <c r="S5415" s="172"/>
      <c r="T5415" s="173"/>
      <c r="AT5415" s="168" t="s">
        <v>264</v>
      </c>
      <c r="AU5415" s="168" t="s">
        <v>82</v>
      </c>
      <c r="AV5415" s="13" t="s">
        <v>80</v>
      </c>
      <c r="AW5415" s="13" t="s">
        <v>34</v>
      </c>
      <c r="AX5415" s="13" t="s">
        <v>73</v>
      </c>
      <c r="AY5415" s="168" t="s">
        <v>252</v>
      </c>
    </row>
    <row r="5416" spans="2:51" s="14" customFormat="1" ht="11.25">
      <c r="B5416" s="174"/>
      <c r="D5416" s="160" t="s">
        <v>264</v>
      </c>
      <c r="E5416" s="175" t="s">
        <v>3</v>
      </c>
      <c r="F5416" s="176" t="s">
        <v>80</v>
      </c>
      <c r="H5416" s="177">
        <v>1</v>
      </c>
      <c r="I5416" s="178"/>
      <c r="L5416" s="174"/>
      <c r="M5416" s="179"/>
      <c r="N5416" s="180"/>
      <c r="O5416" s="180"/>
      <c r="P5416" s="180"/>
      <c r="Q5416" s="180"/>
      <c r="R5416" s="180"/>
      <c r="S5416" s="180"/>
      <c r="T5416" s="181"/>
      <c r="AT5416" s="175" t="s">
        <v>264</v>
      </c>
      <c r="AU5416" s="175" t="s">
        <v>82</v>
      </c>
      <c r="AV5416" s="14" t="s">
        <v>82</v>
      </c>
      <c r="AW5416" s="14" t="s">
        <v>34</v>
      </c>
      <c r="AX5416" s="14" t="s">
        <v>73</v>
      </c>
      <c r="AY5416" s="175" t="s">
        <v>252</v>
      </c>
    </row>
    <row r="5417" spans="2:51" s="13" customFormat="1" ht="11.25">
      <c r="B5417" s="167"/>
      <c r="D5417" s="160" t="s">
        <v>264</v>
      </c>
      <c r="E5417" s="168" t="s">
        <v>3</v>
      </c>
      <c r="F5417" s="169" t="s">
        <v>8726</v>
      </c>
      <c r="H5417" s="168" t="s">
        <v>3</v>
      </c>
      <c r="I5417" s="170"/>
      <c r="L5417" s="167"/>
      <c r="M5417" s="171"/>
      <c r="N5417" s="172"/>
      <c r="O5417" s="172"/>
      <c r="P5417" s="172"/>
      <c r="Q5417" s="172"/>
      <c r="R5417" s="172"/>
      <c r="S5417" s="172"/>
      <c r="T5417" s="173"/>
      <c r="AT5417" s="168" t="s">
        <v>264</v>
      </c>
      <c r="AU5417" s="168" t="s">
        <v>82</v>
      </c>
      <c r="AV5417" s="13" t="s">
        <v>80</v>
      </c>
      <c r="AW5417" s="13" t="s">
        <v>34</v>
      </c>
      <c r="AX5417" s="13" t="s">
        <v>73</v>
      </c>
      <c r="AY5417" s="168" t="s">
        <v>252</v>
      </c>
    </row>
    <row r="5418" spans="2:51" s="14" customFormat="1" ht="11.25">
      <c r="B5418" s="174"/>
      <c r="D5418" s="160" t="s">
        <v>264</v>
      </c>
      <c r="E5418" s="175" t="s">
        <v>3</v>
      </c>
      <c r="F5418" s="176" t="s">
        <v>80</v>
      </c>
      <c r="H5418" s="177">
        <v>1</v>
      </c>
      <c r="I5418" s="178"/>
      <c r="L5418" s="174"/>
      <c r="M5418" s="179"/>
      <c r="N5418" s="180"/>
      <c r="O5418" s="180"/>
      <c r="P5418" s="180"/>
      <c r="Q5418" s="180"/>
      <c r="R5418" s="180"/>
      <c r="S5418" s="180"/>
      <c r="T5418" s="181"/>
      <c r="AT5418" s="175" t="s">
        <v>264</v>
      </c>
      <c r="AU5418" s="175" t="s">
        <v>82</v>
      </c>
      <c r="AV5418" s="14" t="s">
        <v>82</v>
      </c>
      <c r="AW5418" s="14" t="s">
        <v>34</v>
      </c>
      <c r="AX5418" s="14" t="s">
        <v>73</v>
      </c>
      <c r="AY5418" s="175" t="s">
        <v>252</v>
      </c>
    </row>
    <row r="5419" spans="2:51" s="13" customFormat="1" ht="11.25">
      <c r="B5419" s="167"/>
      <c r="D5419" s="160" t="s">
        <v>264</v>
      </c>
      <c r="E5419" s="168" t="s">
        <v>3</v>
      </c>
      <c r="F5419" s="169" t="s">
        <v>8726</v>
      </c>
      <c r="H5419" s="168" t="s">
        <v>3</v>
      </c>
      <c r="I5419" s="170"/>
      <c r="L5419" s="167"/>
      <c r="M5419" s="171"/>
      <c r="N5419" s="172"/>
      <c r="O5419" s="172"/>
      <c r="P5419" s="172"/>
      <c r="Q5419" s="172"/>
      <c r="R5419" s="172"/>
      <c r="S5419" s="172"/>
      <c r="T5419" s="173"/>
      <c r="AT5419" s="168" t="s">
        <v>264</v>
      </c>
      <c r="AU5419" s="168" t="s">
        <v>82</v>
      </c>
      <c r="AV5419" s="13" t="s">
        <v>80</v>
      </c>
      <c r="AW5419" s="13" t="s">
        <v>34</v>
      </c>
      <c r="AX5419" s="13" t="s">
        <v>73</v>
      </c>
      <c r="AY5419" s="168" t="s">
        <v>252</v>
      </c>
    </row>
    <row r="5420" spans="2:51" s="14" customFormat="1" ht="11.25">
      <c r="B5420" s="174"/>
      <c r="D5420" s="160" t="s">
        <v>264</v>
      </c>
      <c r="E5420" s="175" t="s">
        <v>3</v>
      </c>
      <c r="F5420" s="176" t="s">
        <v>80</v>
      </c>
      <c r="H5420" s="177">
        <v>1</v>
      </c>
      <c r="I5420" s="178"/>
      <c r="L5420" s="174"/>
      <c r="M5420" s="179"/>
      <c r="N5420" s="180"/>
      <c r="O5420" s="180"/>
      <c r="P5420" s="180"/>
      <c r="Q5420" s="180"/>
      <c r="R5420" s="180"/>
      <c r="S5420" s="180"/>
      <c r="T5420" s="181"/>
      <c r="AT5420" s="175" t="s">
        <v>264</v>
      </c>
      <c r="AU5420" s="175" t="s">
        <v>82</v>
      </c>
      <c r="AV5420" s="14" t="s">
        <v>82</v>
      </c>
      <c r="AW5420" s="14" t="s">
        <v>34</v>
      </c>
      <c r="AX5420" s="14" t="s">
        <v>73</v>
      </c>
      <c r="AY5420" s="175" t="s">
        <v>252</v>
      </c>
    </row>
    <row r="5421" spans="2:51" s="13" customFormat="1" ht="11.25">
      <c r="B5421" s="167"/>
      <c r="D5421" s="160" t="s">
        <v>264</v>
      </c>
      <c r="E5421" s="168" t="s">
        <v>3</v>
      </c>
      <c r="F5421" s="169" t="s">
        <v>8726</v>
      </c>
      <c r="H5421" s="168" t="s">
        <v>3</v>
      </c>
      <c r="I5421" s="170"/>
      <c r="L5421" s="167"/>
      <c r="M5421" s="171"/>
      <c r="N5421" s="172"/>
      <c r="O5421" s="172"/>
      <c r="P5421" s="172"/>
      <c r="Q5421" s="172"/>
      <c r="R5421" s="172"/>
      <c r="S5421" s="172"/>
      <c r="T5421" s="173"/>
      <c r="AT5421" s="168" t="s">
        <v>264</v>
      </c>
      <c r="AU5421" s="168" t="s">
        <v>82</v>
      </c>
      <c r="AV5421" s="13" t="s">
        <v>80</v>
      </c>
      <c r="AW5421" s="13" t="s">
        <v>34</v>
      </c>
      <c r="AX5421" s="13" t="s">
        <v>73</v>
      </c>
      <c r="AY5421" s="168" t="s">
        <v>252</v>
      </c>
    </row>
    <row r="5422" spans="2:51" s="14" customFormat="1" ht="11.25">
      <c r="B5422" s="174"/>
      <c r="D5422" s="160" t="s">
        <v>264</v>
      </c>
      <c r="E5422" s="175" t="s">
        <v>3</v>
      </c>
      <c r="F5422" s="176" t="s">
        <v>80</v>
      </c>
      <c r="H5422" s="177">
        <v>1</v>
      </c>
      <c r="I5422" s="178"/>
      <c r="L5422" s="174"/>
      <c r="M5422" s="179"/>
      <c r="N5422" s="180"/>
      <c r="O5422" s="180"/>
      <c r="P5422" s="180"/>
      <c r="Q5422" s="180"/>
      <c r="R5422" s="180"/>
      <c r="S5422" s="180"/>
      <c r="T5422" s="181"/>
      <c r="AT5422" s="175" t="s">
        <v>264</v>
      </c>
      <c r="AU5422" s="175" t="s">
        <v>82</v>
      </c>
      <c r="AV5422" s="14" t="s">
        <v>82</v>
      </c>
      <c r="AW5422" s="14" t="s">
        <v>34</v>
      </c>
      <c r="AX5422" s="14" t="s">
        <v>73</v>
      </c>
      <c r="AY5422" s="175" t="s">
        <v>252</v>
      </c>
    </row>
    <row r="5423" spans="2:51" s="13" customFormat="1" ht="11.25">
      <c r="B5423" s="167"/>
      <c r="D5423" s="160" t="s">
        <v>264</v>
      </c>
      <c r="E5423" s="168" t="s">
        <v>3</v>
      </c>
      <c r="F5423" s="169" t="s">
        <v>8726</v>
      </c>
      <c r="H5423" s="168" t="s">
        <v>3</v>
      </c>
      <c r="I5423" s="170"/>
      <c r="L5423" s="167"/>
      <c r="M5423" s="171"/>
      <c r="N5423" s="172"/>
      <c r="O5423" s="172"/>
      <c r="P5423" s="172"/>
      <c r="Q5423" s="172"/>
      <c r="R5423" s="172"/>
      <c r="S5423" s="172"/>
      <c r="T5423" s="173"/>
      <c r="AT5423" s="168" t="s">
        <v>264</v>
      </c>
      <c r="AU5423" s="168" t="s">
        <v>82</v>
      </c>
      <c r="AV5423" s="13" t="s">
        <v>80</v>
      </c>
      <c r="AW5423" s="13" t="s">
        <v>34</v>
      </c>
      <c r="AX5423" s="13" t="s">
        <v>73</v>
      </c>
      <c r="AY5423" s="168" t="s">
        <v>252</v>
      </c>
    </row>
    <row r="5424" spans="2:51" s="14" customFormat="1" ht="11.25">
      <c r="B5424" s="174"/>
      <c r="D5424" s="160" t="s">
        <v>264</v>
      </c>
      <c r="E5424" s="175" t="s">
        <v>3</v>
      </c>
      <c r="F5424" s="176" t="s">
        <v>80</v>
      </c>
      <c r="H5424" s="177">
        <v>1</v>
      </c>
      <c r="I5424" s="178"/>
      <c r="L5424" s="174"/>
      <c r="M5424" s="179"/>
      <c r="N5424" s="180"/>
      <c r="O5424" s="180"/>
      <c r="P5424" s="180"/>
      <c r="Q5424" s="180"/>
      <c r="R5424" s="180"/>
      <c r="S5424" s="180"/>
      <c r="T5424" s="181"/>
      <c r="AT5424" s="175" t="s">
        <v>264</v>
      </c>
      <c r="AU5424" s="175" t="s">
        <v>82</v>
      </c>
      <c r="AV5424" s="14" t="s">
        <v>82</v>
      </c>
      <c r="AW5424" s="14" t="s">
        <v>34</v>
      </c>
      <c r="AX5424" s="14" t="s">
        <v>73</v>
      </c>
      <c r="AY5424" s="175" t="s">
        <v>252</v>
      </c>
    </row>
    <row r="5425" spans="1:65" s="16" customFormat="1" ht="11.25">
      <c r="B5425" s="190"/>
      <c r="D5425" s="160" t="s">
        <v>264</v>
      </c>
      <c r="E5425" s="191" t="s">
        <v>3</v>
      </c>
      <c r="F5425" s="192" t="s">
        <v>354</v>
      </c>
      <c r="H5425" s="193">
        <v>32</v>
      </c>
      <c r="I5425" s="194"/>
      <c r="L5425" s="190"/>
      <c r="M5425" s="195"/>
      <c r="N5425" s="196"/>
      <c r="O5425" s="196"/>
      <c r="P5425" s="196"/>
      <c r="Q5425" s="196"/>
      <c r="R5425" s="196"/>
      <c r="S5425" s="196"/>
      <c r="T5425" s="197"/>
      <c r="AT5425" s="191" t="s">
        <v>264</v>
      </c>
      <c r="AU5425" s="191" t="s">
        <v>82</v>
      </c>
      <c r="AV5425" s="16" t="s">
        <v>95</v>
      </c>
      <c r="AW5425" s="16" t="s">
        <v>34</v>
      </c>
      <c r="AX5425" s="16" t="s">
        <v>73</v>
      </c>
      <c r="AY5425" s="191" t="s">
        <v>252</v>
      </c>
    </row>
    <row r="5426" spans="1:65" s="15" customFormat="1" ht="11.25">
      <c r="B5426" s="182"/>
      <c r="D5426" s="160" t="s">
        <v>264</v>
      </c>
      <c r="E5426" s="183" t="s">
        <v>3</v>
      </c>
      <c r="F5426" s="184" t="s">
        <v>269</v>
      </c>
      <c r="H5426" s="185">
        <v>86</v>
      </c>
      <c r="I5426" s="186"/>
      <c r="L5426" s="182"/>
      <c r="M5426" s="187"/>
      <c r="N5426" s="188"/>
      <c r="O5426" s="188"/>
      <c r="P5426" s="188"/>
      <c r="Q5426" s="188"/>
      <c r="R5426" s="188"/>
      <c r="S5426" s="188"/>
      <c r="T5426" s="189"/>
      <c r="AT5426" s="183" t="s">
        <v>264</v>
      </c>
      <c r="AU5426" s="183" t="s">
        <v>82</v>
      </c>
      <c r="AV5426" s="15" t="s">
        <v>258</v>
      </c>
      <c r="AW5426" s="15" t="s">
        <v>34</v>
      </c>
      <c r="AX5426" s="15" t="s">
        <v>80</v>
      </c>
      <c r="AY5426" s="183" t="s">
        <v>252</v>
      </c>
    </row>
    <row r="5427" spans="1:65" s="2" customFormat="1" ht="16.5" customHeight="1">
      <c r="A5427" s="34"/>
      <c r="B5427" s="145"/>
      <c r="C5427" s="198" t="s">
        <v>2288</v>
      </c>
      <c r="D5427" s="198" t="s">
        <v>361</v>
      </c>
      <c r="E5427" s="199" t="s">
        <v>8727</v>
      </c>
      <c r="F5427" s="200" t="s">
        <v>8728</v>
      </c>
      <c r="G5427" s="201" t="s">
        <v>4360</v>
      </c>
      <c r="H5427" s="202">
        <v>54</v>
      </c>
      <c r="I5427" s="203"/>
      <c r="J5427" s="204">
        <f>ROUND(I5427*H5427,2)</f>
        <v>0</v>
      </c>
      <c r="K5427" s="205"/>
      <c r="L5427" s="206"/>
      <c r="M5427" s="207" t="s">
        <v>3</v>
      </c>
      <c r="N5427" s="208" t="s">
        <v>44</v>
      </c>
      <c r="O5427" s="55"/>
      <c r="P5427" s="156">
        <f>O5427*H5427</f>
        <v>0</v>
      </c>
      <c r="Q5427" s="156">
        <v>0</v>
      </c>
      <c r="R5427" s="156">
        <f>Q5427*H5427</f>
        <v>0</v>
      </c>
      <c r="S5427" s="156">
        <v>0</v>
      </c>
      <c r="T5427" s="157">
        <f>S5427*H5427</f>
        <v>0</v>
      </c>
      <c r="U5427" s="34"/>
      <c r="V5427" s="34"/>
      <c r="W5427" s="34"/>
      <c r="X5427" s="34"/>
      <c r="Y5427" s="34"/>
      <c r="Z5427" s="34"/>
      <c r="AA5427" s="34"/>
      <c r="AB5427" s="34"/>
      <c r="AC5427" s="34"/>
      <c r="AD5427" s="34"/>
      <c r="AE5427" s="34"/>
      <c r="AR5427" s="158" t="s">
        <v>572</v>
      </c>
      <c r="AT5427" s="158" t="s">
        <v>361</v>
      </c>
      <c r="AU5427" s="158" t="s">
        <v>82</v>
      </c>
      <c r="AY5427" s="19" t="s">
        <v>252</v>
      </c>
      <c r="BE5427" s="159">
        <f>IF(N5427="základní",J5427,0)</f>
        <v>0</v>
      </c>
      <c r="BF5427" s="159">
        <f>IF(N5427="snížená",J5427,0)</f>
        <v>0</v>
      </c>
      <c r="BG5427" s="159">
        <f>IF(N5427="zákl. přenesená",J5427,0)</f>
        <v>0</v>
      </c>
      <c r="BH5427" s="159">
        <f>IF(N5427="sníž. přenesená",J5427,0)</f>
        <v>0</v>
      </c>
      <c r="BI5427" s="159">
        <f>IF(N5427="nulová",J5427,0)</f>
        <v>0</v>
      </c>
      <c r="BJ5427" s="19" t="s">
        <v>80</v>
      </c>
      <c r="BK5427" s="159">
        <f>ROUND(I5427*H5427,2)</f>
        <v>0</v>
      </c>
      <c r="BL5427" s="19" t="s">
        <v>406</v>
      </c>
      <c r="BM5427" s="158" t="s">
        <v>8729</v>
      </c>
    </row>
    <row r="5428" spans="1:65" s="2" customFormat="1" ht="11.25">
      <c r="A5428" s="34"/>
      <c r="B5428" s="35"/>
      <c r="C5428" s="34"/>
      <c r="D5428" s="160" t="s">
        <v>260</v>
      </c>
      <c r="E5428" s="34"/>
      <c r="F5428" s="161" t="s">
        <v>8728</v>
      </c>
      <c r="G5428" s="34"/>
      <c r="H5428" s="34"/>
      <c r="I5428" s="162"/>
      <c r="J5428" s="34"/>
      <c r="K5428" s="34"/>
      <c r="L5428" s="35"/>
      <c r="M5428" s="163"/>
      <c r="N5428" s="164"/>
      <c r="O5428" s="55"/>
      <c r="P5428" s="55"/>
      <c r="Q5428" s="55"/>
      <c r="R5428" s="55"/>
      <c r="S5428" s="55"/>
      <c r="T5428" s="56"/>
      <c r="U5428" s="34"/>
      <c r="V5428" s="34"/>
      <c r="W5428" s="34"/>
      <c r="X5428" s="34"/>
      <c r="Y5428" s="34"/>
      <c r="Z5428" s="34"/>
      <c r="AA5428" s="34"/>
      <c r="AB5428" s="34"/>
      <c r="AC5428" s="34"/>
      <c r="AD5428" s="34"/>
      <c r="AE5428" s="34"/>
      <c r="AT5428" s="19" t="s">
        <v>260</v>
      </c>
      <c r="AU5428" s="19" t="s">
        <v>82</v>
      </c>
    </row>
    <row r="5429" spans="1:65" s="2" customFormat="1" ht="16.5" customHeight="1">
      <c r="A5429" s="34"/>
      <c r="B5429" s="145"/>
      <c r="C5429" s="198" t="s">
        <v>2295</v>
      </c>
      <c r="D5429" s="198" t="s">
        <v>361</v>
      </c>
      <c r="E5429" s="199" t="s">
        <v>8730</v>
      </c>
      <c r="F5429" s="200" t="s">
        <v>8731</v>
      </c>
      <c r="G5429" s="201" t="s">
        <v>4360</v>
      </c>
      <c r="H5429" s="202">
        <v>32</v>
      </c>
      <c r="I5429" s="203"/>
      <c r="J5429" s="204">
        <f>ROUND(I5429*H5429,2)</f>
        <v>0</v>
      </c>
      <c r="K5429" s="205"/>
      <c r="L5429" s="206"/>
      <c r="M5429" s="207" t="s">
        <v>3</v>
      </c>
      <c r="N5429" s="208" t="s">
        <v>44</v>
      </c>
      <c r="O5429" s="55"/>
      <c r="P5429" s="156">
        <f>O5429*H5429</f>
        <v>0</v>
      </c>
      <c r="Q5429" s="156">
        <v>0</v>
      </c>
      <c r="R5429" s="156">
        <f>Q5429*H5429</f>
        <v>0</v>
      </c>
      <c r="S5429" s="156">
        <v>0</v>
      </c>
      <c r="T5429" s="157">
        <f>S5429*H5429</f>
        <v>0</v>
      </c>
      <c r="U5429" s="34"/>
      <c r="V5429" s="34"/>
      <c r="W5429" s="34"/>
      <c r="X5429" s="34"/>
      <c r="Y5429" s="34"/>
      <c r="Z5429" s="34"/>
      <c r="AA5429" s="34"/>
      <c r="AB5429" s="34"/>
      <c r="AC5429" s="34"/>
      <c r="AD5429" s="34"/>
      <c r="AE5429" s="34"/>
      <c r="AR5429" s="158" t="s">
        <v>572</v>
      </c>
      <c r="AT5429" s="158" t="s">
        <v>361</v>
      </c>
      <c r="AU5429" s="158" t="s">
        <v>82</v>
      </c>
      <c r="AY5429" s="19" t="s">
        <v>252</v>
      </c>
      <c r="BE5429" s="159">
        <f>IF(N5429="základní",J5429,0)</f>
        <v>0</v>
      </c>
      <c r="BF5429" s="159">
        <f>IF(N5429="snížená",J5429,0)</f>
        <v>0</v>
      </c>
      <c r="BG5429" s="159">
        <f>IF(N5429="zákl. přenesená",J5429,0)</f>
        <v>0</v>
      </c>
      <c r="BH5429" s="159">
        <f>IF(N5429="sníž. přenesená",J5429,0)</f>
        <v>0</v>
      </c>
      <c r="BI5429" s="159">
        <f>IF(N5429="nulová",J5429,0)</f>
        <v>0</v>
      </c>
      <c r="BJ5429" s="19" t="s">
        <v>80</v>
      </c>
      <c r="BK5429" s="159">
        <f>ROUND(I5429*H5429,2)</f>
        <v>0</v>
      </c>
      <c r="BL5429" s="19" t="s">
        <v>406</v>
      </c>
      <c r="BM5429" s="158" t="s">
        <v>8732</v>
      </c>
    </row>
    <row r="5430" spans="1:65" s="2" customFormat="1" ht="11.25">
      <c r="A5430" s="34"/>
      <c r="B5430" s="35"/>
      <c r="C5430" s="34"/>
      <c r="D5430" s="160" t="s">
        <v>260</v>
      </c>
      <c r="E5430" s="34"/>
      <c r="F5430" s="161" t="s">
        <v>8731</v>
      </c>
      <c r="G5430" s="34"/>
      <c r="H5430" s="34"/>
      <c r="I5430" s="162"/>
      <c r="J5430" s="34"/>
      <c r="K5430" s="34"/>
      <c r="L5430" s="35"/>
      <c r="M5430" s="163"/>
      <c r="N5430" s="164"/>
      <c r="O5430" s="55"/>
      <c r="P5430" s="55"/>
      <c r="Q5430" s="55"/>
      <c r="R5430" s="55"/>
      <c r="S5430" s="55"/>
      <c r="T5430" s="56"/>
      <c r="U5430" s="34"/>
      <c r="V5430" s="34"/>
      <c r="W5430" s="34"/>
      <c r="X5430" s="34"/>
      <c r="Y5430" s="34"/>
      <c r="Z5430" s="34"/>
      <c r="AA5430" s="34"/>
      <c r="AB5430" s="34"/>
      <c r="AC5430" s="34"/>
      <c r="AD5430" s="34"/>
      <c r="AE5430" s="34"/>
      <c r="AT5430" s="19" t="s">
        <v>260</v>
      </c>
      <c r="AU5430" s="19" t="s">
        <v>82</v>
      </c>
    </row>
    <row r="5431" spans="1:65" s="2" customFormat="1" ht="16.5" customHeight="1">
      <c r="A5431" s="34"/>
      <c r="B5431" s="145"/>
      <c r="C5431" s="198" t="s">
        <v>2304</v>
      </c>
      <c r="D5431" s="198" t="s">
        <v>361</v>
      </c>
      <c r="E5431" s="199" t="s">
        <v>8733</v>
      </c>
      <c r="F5431" s="200" t="s">
        <v>8734</v>
      </c>
      <c r="G5431" s="201" t="s">
        <v>4360</v>
      </c>
      <c r="H5431" s="202">
        <v>4</v>
      </c>
      <c r="I5431" s="203"/>
      <c r="J5431" s="204">
        <f>ROUND(I5431*H5431,2)</f>
        <v>0</v>
      </c>
      <c r="K5431" s="205"/>
      <c r="L5431" s="206"/>
      <c r="M5431" s="207" t="s">
        <v>3</v>
      </c>
      <c r="N5431" s="208" t="s">
        <v>44</v>
      </c>
      <c r="O5431" s="55"/>
      <c r="P5431" s="156">
        <f>O5431*H5431</f>
        <v>0</v>
      </c>
      <c r="Q5431" s="156">
        <v>0</v>
      </c>
      <c r="R5431" s="156">
        <f>Q5431*H5431</f>
        <v>0</v>
      </c>
      <c r="S5431" s="156">
        <v>0</v>
      </c>
      <c r="T5431" s="157">
        <f>S5431*H5431</f>
        <v>0</v>
      </c>
      <c r="U5431" s="34"/>
      <c r="V5431" s="34"/>
      <c r="W5431" s="34"/>
      <c r="X5431" s="34"/>
      <c r="Y5431" s="34"/>
      <c r="Z5431" s="34"/>
      <c r="AA5431" s="34"/>
      <c r="AB5431" s="34"/>
      <c r="AC5431" s="34"/>
      <c r="AD5431" s="34"/>
      <c r="AE5431" s="34"/>
      <c r="AR5431" s="158" t="s">
        <v>572</v>
      </c>
      <c r="AT5431" s="158" t="s">
        <v>361</v>
      </c>
      <c r="AU5431" s="158" t="s">
        <v>82</v>
      </c>
      <c r="AY5431" s="19" t="s">
        <v>252</v>
      </c>
      <c r="BE5431" s="159">
        <f>IF(N5431="základní",J5431,0)</f>
        <v>0</v>
      </c>
      <c r="BF5431" s="159">
        <f>IF(N5431="snížená",J5431,0)</f>
        <v>0</v>
      </c>
      <c r="BG5431" s="159">
        <f>IF(N5431="zákl. přenesená",J5431,0)</f>
        <v>0</v>
      </c>
      <c r="BH5431" s="159">
        <f>IF(N5431="sníž. přenesená",J5431,0)</f>
        <v>0</v>
      </c>
      <c r="BI5431" s="159">
        <f>IF(N5431="nulová",J5431,0)</f>
        <v>0</v>
      </c>
      <c r="BJ5431" s="19" t="s">
        <v>80</v>
      </c>
      <c r="BK5431" s="159">
        <f>ROUND(I5431*H5431,2)</f>
        <v>0</v>
      </c>
      <c r="BL5431" s="19" t="s">
        <v>406</v>
      </c>
      <c r="BM5431" s="158" t="s">
        <v>8735</v>
      </c>
    </row>
    <row r="5432" spans="1:65" s="2" customFormat="1" ht="11.25">
      <c r="A5432" s="34"/>
      <c r="B5432" s="35"/>
      <c r="C5432" s="34"/>
      <c r="D5432" s="160" t="s">
        <v>260</v>
      </c>
      <c r="E5432" s="34"/>
      <c r="F5432" s="161" t="s">
        <v>8734</v>
      </c>
      <c r="G5432" s="34"/>
      <c r="H5432" s="34"/>
      <c r="I5432" s="162"/>
      <c r="J5432" s="34"/>
      <c r="K5432" s="34"/>
      <c r="L5432" s="35"/>
      <c r="M5432" s="163"/>
      <c r="N5432" s="164"/>
      <c r="O5432" s="55"/>
      <c r="P5432" s="55"/>
      <c r="Q5432" s="55"/>
      <c r="R5432" s="55"/>
      <c r="S5432" s="55"/>
      <c r="T5432" s="56"/>
      <c r="U5432" s="34"/>
      <c r="V5432" s="34"/>
      <c r="W5432" s="34"/>
      <c r="X5432" s="34"/>
      <c r="Y5432" s="34"/>
      <c r="Z5432" s="34"/>
      <c r="AA5432" s="34"/>
      <c r="AB5432" s="34"/>
      <c r="AC5432" s="34"/>
      <c r="AD5432" s="34"/>
      <c r="AE5432" s="34"/>
      <c r="AT5432" s="19" t="s">
        <v>260</v>
      </c>
      <c r="AU5432" s="19" t="s">
        <v>82</v>
      </c>
    </row>
    <row r="5433" spans="1:65" s="2" customFormat="1" ht="16.5" customHeight="1">
      <c r="A5433" s="34"/>
      <c r="B5433" s="145"/>
      <c r="C5433" s="146" t="s">
        <v>2312</v>
      </c>
      <c r="D5433" s="146" t="s">
        <v>254</v>
      </c>
      <c r="E5433" s="147" t="s">
        <v>8736</v>
      </c>
      <c r="F5433" s="148" t="s">
        <v>8737</v>
      </c>
      <c r="G5433" s="149" t="s">
        <v>331</v>
      </c>
      <c r="H5433" s="150">
        <v>6757</v>
      </c>
      <c r="I5433" s="151"/>
      <c r="J5433" s="152">
        <f>ROUND(I5433*H5433,2)</f>
        <v>0</v>
      </c>
      <c r="K5433" s="153"/>
      <c r="L5433" s="35"/>
      <c r="M5433" s="154" t="s">
        <v>3</v>
      </c>
      <c r="N5433" s="155" t="s">
        <v>44</v>
      </c>
      <c r="O5433" s="55"/>
      <c r="P5433" s="156">
        <f>O5433*H5433</f>
        <v>0</v>
      </c>
      <c r="Q5433" s="156">
        <v>0</v>
      </c>
      <c r="R5433" s="156">
        <f>Q5433*H5433</f>
        <v>0</v>
      </c>
      <c r="S5433" s="156">
        <v>0</v>
      </c>
      <c r="T5433" s="157">
        <f>S5433*H5433</f>
        <v>0</v>
      </c>
      <c r="U5433" s="34"/>
      <c r="V5433" s="34"/>
      <c r="W5433" s="34"/>
      <c r="X5433" s="34"/>
      <c r="Y5433" s="34"/>
      <c r="Z5433" s="34"/>
      <c r="AA5433" s="34"/>
      <c r="AB5433" s="34"/>
      <c r="AC5433" s="34"/>
      <c r="AD5433" s="34"/>
      <c r="AE5433" s="34"/>
      <c r="AR5433" s="158" t="s">
        <v>406</v>
      </c>
      <c r="AT5433" s="158" t="s">
        <v>254</v>
      </c>
      <c r="AU5433" s="158" t="s">
        <v>82</v>
      </c>
      <c r="AY5433" s="19" t="s">
        <v>252</v>
      </c>
      <c r="BE5433" s="159">
        <f>IF(N5433="základní",J5433,0)</f>
        <v>0</v>
      </c>
      <c r="BF5433" s="159">
        <f>IF(N5433="snížená",J5433,0)</f>
        <v>0</v>
      </c>
      <c r="BG5433" s="159">
        <f>IF(N5433="zákl. přenesená",J5433,0)</f>
        <v>0</v>
      </c>
      <c r="BH5433" s="159">
        <f>IF(N5433="sníž. přenesená",J5433,0)</f>
        <v>0</v>
      </c>
      <c r="BI5433" s="159">
        <f>IF(N5433="nulová",J5433,0)</f>
        <v>0</v>
      </c>
      <c r="BJ5433" s="19" t="s">
        <v>80</v>
      </c>
      <c r="BK5433" s="159">
        <f>ROUND(I5433*H5433,2)</f>
        <v>0</v>
      </c>
      <c r="BL5433" s="19" t="s">
        <v>406</v>
      </c>
      <c r="BM5433" s="158" t="s">
        <v>8738</v>
      </c>
    </row>
    <row r="5434" spans="1:65" s="2" customFormat="1" ht="19.5">
      <c r="A5434" s="34"/>
      <c r="B5434" s="35"/>
      <c r="C5434" s="34"/>
      <c r="D5434" s="160" t="s">
        <v>260</v>
      </c>
      <c r="E5434" s="34"/>
      <c r="F5434" s="161" t="s">
        <v>8739</v>
      </c>
      <c r="G5434" s="34"/>
      <c r="H5434" s="34"/>
      <c r="I5434" s="162"/>
      <c r="J5434" s="34"/>
      <c r="K5434" s="34"/>
      <c r="L5434" s="35"/>
      <c r="M5434" s="163"/>
      <c r="N5434" s="164"/>
      <c r="O5434" s="55"/>
      <c r="P5434" s="55"/>
      <c r="Q5434" s="55"/>
      <c r="R5434" s="55"/>
      <c r="S5434" s="55"/>
      <c r="T5434" s="56"/>
      <c r="U5434" s="34"/>
      <c r="V5434" s="34"/>
      <c r="W5434" s="34"/>
      <c r="X5434" s="34"/>
      <c r="Y5434" s="34"/>
      <c r="Z5434" s="34"/>
      <c r="AA5434" s="34"/>
      <c r="AB5434" s="34"/>
      <c r="AC5434" s="34"/>
      <c r="AD5434" s="34"/>
      <c r="AE5434" s="34"/>
      <c r="AT5434" s="19" t="s">
        <v>260</v>
      </c>
      <c r="AU5434" s="19" t="s">
        <v>82</v>
      </c>
    </row>
    <row r="5435" spans="1:65" s="13" customFormat="1" ht="11.25">
      <c r="B5435" s="167"/>
      <c r="D5435" s="160" t="s">
        <v>264</v>
      </c>
      <c r="E5435" s="168" t="s">
        <v>3</v>
      </c>
      <c r="F5435" s="169" t="s">
        <v>8740</v>
      </c>
      <c r="H5435" s="168" t="s">
        <v>3</v>
      </c>
      <c r="I5435" s="170"/>
      <c r="L5435" s="167"/>
      <c r="M5435" s="171"/>
      <c r="N5435" s="172"/>
      <c r="O5435" s="172"/>
      <c r="P5435" s="172"/>
      <c r="Q5435" s="172"/>
      <c r="R5435" s="172"/>
      <c r="S5435" s="172"/>
      <c r="T5435" s="173"/>
      <c r="AT5435" s="168" t="s">
        <v>264</v>
      </c>
      <c r="AU5435" s="168" t="s">
        <v>82</v>
      </c>
      <c r="AV5435" s="13" t="s">
        <v>80</v>
      </c>
      <c r="AW5435" s="13" t="s">
        <v>34</v>
      </c>
      <c r="AX5435" s="13" t="s">
        <v>73</v>
      </c>
      <c r="AY5435" s="168" t="s">
        <v>252</v>
      </c>
    </row>
    <row r="5436" spans="1:65" s="13" customFormat="1" ht="11.25">
      <c r="B5436" s="167"/>
      <c r="D5436" s="160" t="s">
        <v>264</v>
      </c>
      <c r="E5436" s="168" t="s">
        <v>3</v>
      </c>
      <c r="F5436" s="169" t="s">
        <v>8741</v>
      </c>
      <c r="H5436" s="168" t="s">
        <v>3</v>
      </c>
      <c r="I5436" s="170"/>
      <c r="L5436" s="167"/>
      <c r="M5436" s="171"/>
      <c r="N5436" s="172"/>
      <c r="O5436" s="172"/>
      <c r="P5436" s="172"/>
      <c r="Q5436" s="172"/>
      <c r="R5436" s="172"/>
      <c r="S5436" s="172"/>
      <c r="T5436" s="173"/>
      <c r="AT5436" s="168" t="s">
        <v>264</v>
      </c>
      <c r="AU5436" s="168" t="s">
        <v>82</v>
      </c>
      <c r="AV5436" s="13" t="s">
        <v>80</v>
      </c>
      <c r="AW5436" s="13" t="s">
        <v>34</v>
      </c>
      <c r="AX5436" s="13" t="s">
        <v>73</v>
      </c>
      <c r="AY5436" s="168" t="s">
        <v>252</v>
      </c>
    </row>
    <row r="5437" spans="1:65" s="14" customFormat="1" ht="11.25">
      <c r="B5437" s="174"/>
      <c r="D5437" s="160" t="s">
        <v>264</v>
      </c>
      <c r="E5437" s="175" t="s">
        <v>3</v>
      </c>
      <c r="F5437" s="176" t="s">
        <v>8742</v>
      </c>
      <c r="H5437" s="177">
        <v>58</v>
      </c>
      <c r="I5437" s="178"/>
      <c r="L5437" s="174"/>
      <c r="M5437" s="179"/>
      <c r="N5437" s="180"/>
      <c r="O5437" s="180"/>
      <c r="P5437" s="180"/>
      <c r="Q5437" s="180"/>
      <c r="R5437" s="180"/>
      <c r="S5437" s="180"/>
      <c r="T5437" s="181"/>
      <c r="AT5437" s="175" t="s">
        <v>264</v>
      </c>
      <c r="AU5437" s="175" t="s">
        <v>82</v>
      </c>
      <c r="AV5437" s="14" t="s">
        <v>82</v>
      </c>
      <c r="AW5437" s="14" t="s">
        <v>34</v>
      </c>
      <c r="AX5437" s="14" t="s">
        <v>73</v>
      </c>
      <c r="AY5437" s="175" t="s">
        <v>252</v>
      </c>
    </row>
    <row r="5438" spans="1:65" s="16" customFormat="1" ht="11.25">
      <c r="B5438" s="190"/>
      <c r="D5438" s="160" t="s">
        <v>264</v>
      </c>
      <c r="E5438" s="191" t="s">
        <v>3</v>
      </c>
      <c r="F5438" s="192" t="s">
        <v>354</v>
      </c>
      <c r="H5438" s="193">
        <v>58</v>
      </c>
      <c r="I5438" s="194"/>
      <c r="L5438" s="190"/>
      <c r="M5438" s="195"/>
      <c r="N5438" s="196"/>
      <c r="O5438" s="196"/>
      <c r="P5438" s="196"/>
      <c r="Q5438" s="196"/>
      <c r="R5438" s="196"/>
      <c r="S5438" s="196"/>
      <c r="T5438" s="197"/>
      <c r="AT5438" s="191" t="s">
        <v>264</v>
      </c>
      <c r="AU5438" s="191" t="s">
        <v>82</v>
      </c>
      <c r="AV5438" s="16" t="s">
        <v>95</v>
      </c>
      <c r="AW5438" s="16" t="s">
        <v>34</v>
      </c>
      <c r="AX5438" s="16" t="s">
        <v>73</v>
      </c>
      <c r="AY5438" s="191" t="s">
        <v>252</v>
      </c>
    </row>
    <row r="5439" spans="1:65" s="13" customFormat="1" ht="11.25">
      <c r="B5439" s="167"/>
      <c r="D5439" s="160" t="s">
        <v>264</v>
      </c>
      <c r="E5439" s="168" t="s">
        <v>3</v>
      </c>
      <c r="F5439" s="169" t="s">
        <v>8743</v>
      </c>
      <c r="H5439" s="168" t="s">
        <v>3</v>
      </c>
      <c r="I5439" s="170"/>
      <c r="L5439" s="167"/>
      <c r="M5439" s="171"/>
      <c r="N5439" s="172"/>
      <c r="O5439" s="172"/>
      <c r="P5439" s="172"/>
      <c r="Q5439" s="172"/>
      <c r="R5439" s="172"/>
      <c r="S5439" s="172"/>
      <c r="T5439" s="173"/>
      <c r="AT5439" s="168" t="s">
        <v>264</v>
      </c>
      <c r="AU5439" s="168" t="s">
        <v>82</v>
      </c>
      <c r="AV5439" s="13" t="s">
        <v>80</v>
      </c>
      <c r="AW5439" s="13" t="s">
        <v>34</v>
      </c>
      <c r="AX5439" s="13" t="s">
        <v>73</v>
      </c>
      <c r="AY5439" s="168" t="s">
        <v>252</v>
      </c>
    </row>
    <row r="5440" spans="1:65" s="13" customFormat="1" ht="11.25">
      <c r="B5440" s="167"/>
      <c r="D5440" s="160" t="s">
        <v>264</v>
      </c>
      <c r="E5440" s="168" t="s">
        <v>3</v>
      </c>
      <c r="F5440" s="169" t="s">
        <v>8744</v>
      </c>
      <c r="H5440" s="168" t="s">
        <v>3</v>
      </c>
      <c r="I5440" s="170"/>
      <c r="L5440" s="167"/>
      <c r="M5440" s="171"/>
      <c r="N5440" s="172"/>
      <c r="O5440" s="172"/>
      <c r="P5440" s="172"/>
      <c r="Q5440" s="172"/>
      <c r="R5440" s="172"/>
      <c r="S5440" s="172"/>
      <c r="T5440" s="173"/>
      <c r="AT5440" s="168" t="s">
        <v>264</v>
      </c>
      <c r="AU5440" s="168" t="s">
        <v>82</v>
      </c>
      <c r="AV5440" s="13" t="s">
        <v>80</v>
      </c>
      <c r="AW5440" s="13" t="s">
        <v>34</v>
      </c>
      <c r="AX5440" s="13" t="s">
        <v>73</v>
      </c>
      <c r="AY5440" s="168" t="s">
        <v>252</v>
      </c>
    </row>
    <row r="5441" spans="2:51" s="14" customFormat="1" ht="11.25">
      <c r="B5441" s="174"/>
      <c r="D5441" s="160" t="s">
        <v>264</v>
      </c>
      <c r="E5441" s="175" t="s">
        <v>3</v>
      </c>
      <c r="F5441" s="176" t="s">
        <v>8745</v>
      </c>
      <c r="H5441" s="177">
        <v>54</v>
      </c>
      <c r="I5441" s="178"/>
      <c r="L5441" s="174"/>
      <c r="M5441" s="179"/>
      <c r="N5441" s="180"/>
      <c r="O5441" s="180"/>
      <c r="P5441" s="180"/>
      <c r="Q5441" s="180"/>
      <c r="R5441" s="180"/>
      <c r="S5441" s="180"/>
      <c r="T5441" s="181"/>
      <c r="AT5441" s="175" t="s">
        <v>264</v>
      </c>
      <c r="AU5441" s="175" t="s">
        <v>82</v>
      </c>
      <c r="AV5441" s="14" t="s">
        <v>82</v>
      </c>
      <c r="AW5441" s="14" t="s">
        <v>34</v>
      </c>
      <c r="AX5441" s="14" t="s">
        <v>73</v>
      </c>
      <c r="AY5441" s="175" t="s">
        <v>252</v>
      </c>
    </row>
    <row r="5442" spans="2:51" s="13" customFormat="1" ht="11.25">
      <c r="B5442" s="167"/>
      <c r="D5442" s="160" t="s">
        <v>264</v>
      </c>
      <c r="E5442" s="168" t="s">
        <v>3</v>
      </c>
      <c r="F5442" s="169" t="s">
        <v>8746</v>
      </c>
      <c r="H5442" s="168" t="s">
        <v>3</v>
      </c>
      <c r="I5442" s="170"/>
      <c r="L5442" s="167"/>
      <c r="M5442" s="171"/>
      <c r="N5442" s="172"/>
      <c r="O5442" s="172"/>
      <c r="P5442" s="172"/>
      <c r="Q5442" s="172"/>
      <c r="R5442" s="172"/>
      <c r="S5442" s="172"/>
      <c r="T5442" s="173"/>
      <c r="AT5442" s="168" t="s">
        <v>264</v>
      </c>
      <c r="AU5442" s="168" t="s">
        <v>82</v>
      </c>
      <c r="AV5442" s="13" t="s">
        <v>80</v>
      </c>
      <c r="AW5442" s="13" t="s">
        <v>34</v>
      </c>
      <c r="AX5442" s="13" t="s">
        <v>73</v>
      </c>
      <c r="AY5442" s="168" t="s">
        <v>252</v>
      </c>
    </row>
    <row r="5443" spans="2:51" s="14" customFormat="1" ht="11.25">
      <c r="B5443" s="174"/>
      <c r="D5443" s="160" t="s">
        <v>264</v>
      </c>
      <c r="E5443" s="175" t="s">
        <v>3</v>
      </c>
      <c r="F5443" s="176" t="s">
        <v>8747</v>
      </c>
      <c r="H5443" s="177">
        <v>39</v>
      </c>
      <c r="I5443" s="178"/>
      <c r="L5443" s="174"/>
      <c r="M5443" s="179"/>
      <c r="N5443" s="180"/>
      <c r="O5443" s="180"/>
      <c r="P5443" s="180"/>
      <c r="Q5443" s="180"/>
      <c r="R5443" s="180"/>
      <c r="S5443" s="180"/>
      <c r="T5443" s="181"/>
      <c r="AT5443" s="175" t="s">
        <v>264</v>
      </c>
      <c r="AU5443" s="175" t="s">
        <v>82</v>
      </c>
      <c r="AV5443" s="14" t="s">
        <v>82</v>
      </c>
      <c r="AW5443" s="14" t="s">
        <v>34</v>
      </c>
      <c r="AX5443" s="14" t="s">
        <v>73</v>
      </c>
      <c r="AY5443" s="175" t="s">
        <v>252</v>
      </c>
    </row>
    <row r="5444" spans="2:51" s="14" customFormat="1" ht="11.25">
      <c r="B5444" s="174"/>
      <c r="D5444" s="160" t="s">
        <v>264</v>
      </c>
      <c r="E5444" s="175" t="s">
        <v>3</v>
      </c>
      <c r="F5444" s="176" t="s">
        <v>8748</v>
      </c>
      <c r="H5444" s="177">
        <v>52</v>
      </c>
      <c r="I5444" s="178"/>
      <c r="L5444" s="174"/>
      <c r="M5444" s="179"/>
      <c r="N5444" s="180"/>
      <c r="O5444" s="180"/>
      <c r="P5444" s="180"/>
      <c r="Q5444" s="180"/>
      <c r="R5444" s="180"/>
      <c r="S5444" s="180"/>
      <c r="T5444" s="181"/>
      <c r="AT5444" s="175" t="s">
        <v>264</v>
      </c>
      <c r="AU5444" s="175" t="s">
        <v>82</v>
      </c>
      <c r="AV5444" s="14" t="s">
        <v>82</v>
      </c>
      <c r="AW5444" s="14" t="s">
        <v>34</v>
      </c>
      <c r="AX5444" s="14" t="s">
        <v>73</v>
      </c>
      <c r="AY5444" s="175" t="s">
        <v>252</v>
      </c>
    </row>
    <row r="5445" spans="2:51" s="16" customFormat="1" ht="11.25">
      <c r="B5445" s="190"/>
      <c r="D5445" s="160" t="s">
        <v>264</v>
      </c>
      <c r="E5445" s="191" t="s">
        <v>3</v>
      </c>
      <c r="F5445" s="192" t="s">
        <v>354</v>
      </c>
      <c r="H5445" s="193">
        <v>145</v>
      </c>
      <c r="I5445" s="194"/>
      <c r="L5445" s="190"/>
      <c r="M5445" s="195"/>
      <c r="N5445" s="196"/>
      <c r="O5445" s="196"/>
      <c r="P5445" s="196"/>
      <c r="Q5445" s="196"/>
      <c r="R5445" s="196"/>
      <c r="S5445" s="196"/>
      <c r="T5445" s="197"/>
      <c r="AT5445" s="191" t="s">
        <v>264</v>
      </c>
      <c r="AU5445" s="191" t="s">
        <v>82</v>
      </c>
      <c r="AV5445" s="16" t="s">
        <v>95</v>
      </c>
      <c r="AW5445" s="16" t="s">
        <v>34</v>
      </c>
      <c r="AX5445" s="16" t="s">
        <v>73</v>
      </c>
      <c r="AY5445" s="191" t="s">
        <v>252</v>
      </c>
    </row>
    <row r="5446" spans="2:51" s="13" customFormat="1" ht="11.25">
      <c r="B5446" s="167"/>
      <c r="D5446" s="160" t="s">
        <v>264</v>
      </c>
      <c r="E5446" s="168" t="s">
        <v>3</v>
      </c>
      <c r="F5446" s="169" t="s">
        <v>8749</v>
      </c>
      <c r="H5446" s="168" t="s">
        <v>3</v>
      </c>
      <c r="I5446" s="170"/>
      <c r="L5446" s="167"/>
      <c r="M5446" s="171"/>
      <c r="N5446" s="172"/>
      <c r="O5446" s="172"/>
      <c r="P5446" s="172"/>
      <c r="Q5446" s="172"/>
      <c r="R5446" s="172"/>
      <c r="S5446" s="172"/>
      <c r="T5446" s="173"/>
      <c r="AT5446" s="168" t="s">
        <v>264</v>
      </c>
      <c r="AU5446" s="168" t="s">
        <v>82</v>
      </c>
      <c r="AV5446" s="13" t="s">
        <v>80</v>
      </c>
      <c r="AW5446" s="13" t="s">
        <v>34</v>
      </c>
      <c r="AX5446" s="13" t="s">
        <v>73</v>
      </c>
      <c r="AY5446" s="168" t="s">
        <v>252</v>
      </c>
    </row>
    <row r="5447" spans="2:51" s="13" customFormat="1" ht="11.25">
      <c r="B5447" s="167"/>
      <c r="D5447" s="160" t="s">
        <v>264</v>
      </c>
      <c r="E5447" s="168" t="s">
        <v>3</v>
      </c>
      <c r="F5447" s="169" t="s">
        <v>8750</v>
      </c>
      <c r="H5447" s="168" t="s">
        <v>3</v>
      </c>
      <c r="I5447" s="170"/>
      <c r="L5447" s="167"/>
      <c r="M5447" s="171"/>
      <c r="N5447" s="172"/>
      <c r="O5447" s="172"/>
      <c r="P5447" s="172"/>
      <c r="Q5447" s="172"/>
      <c r="R5447" s="172"/>
      <c r="S5447" s="172"/>
      <c r="T5447" s="173"/>
      <c r="AT5447" s="168" t="s">
        <v>264</v>
      </c>
      <c r="AU5447" s="168" t="s">
        <v>82</v>
      </c>
      <c r="AV5447" s="13" t="s">
        <v>80</v>
      </c>
      <c r="AW5447" s="13" t="s">
        <v>34</v>
      </c>
      <c r="AX5447" s="13" t="s">
        <v>73</v>
      </c>
      <c r="AY5447" s="168" t="s">
        <v>252</v>
      </c>
    </row>
    <row r="5448" spans="2:51" s="13" customFormat="1" ht="11.25">
      <c r="B5448" s="167"/>
      <c r="D5448" s="160" t="s">
        <v>264</v>
      </c>
      <c r="E5448" s="168" t="s">
        <v>3</v>
      </c>
      <c r="F5448" s="169" t="s">
        <v>1540</v>
      </c>
      <c r="H5448" s="168" t="s">
        <v>3</v>
      </c>
      <c r="I5448" s="170"/>
      <c r="L5448" s="167"/>
      <c r="M5448" s="171"/>
      <c r="N5448" s="172"/>
      <c r="O5448" s="172"/>
      <c r="P5448" s="172"/>
      <c r="Q5448" s="172"/>
      <c r="R5448" s="172"/>
      <c r="S5448" s="172"/>
      <c r="T5448" s="173"/>
      <c r="AT5448" s="168" t="s">
        <v>264</v>
      </c>
      <c r="AU5448" s="168" t="s">
        <v>82</v>
      </c>
      <c r="AV5448" s="13" t="s">
        <v>80</v>
      </c>
      <c r="AW5448" s="13" t="s">
        <v>34</v>
      </c>
      <c r="AX5448" s="13" t="s">
        <v>73</v>
      </c>
      <c r="AY5448" s="168" t="s">
        <v>252</v>
      </c>
    </row>
    <row r="5449" spans="2:51" s="14" customFormat="1" ht="11.25">
      <c r="B5449" s="174"/>
      <c r="D5449" s="160" t="s">
        <v>264</v>
      </c>
      <c r="E5449" s="175" t="s">
        <v>3</v>
      </c>
      <c r="F5449" s="176" t="s">
        <v>940</v>
      </c>
      <c r="H5449" s="177">
        <v>64</v>
      </c>
      <c r="I5449" s="178"/>
      <c r="L5449" s="174"/>
      <c r="M5449" s="179"/>
      <c r="N5449" s="180"/>
      <c r="O5449" s="180"/>
      <c r="P5449" s="180"/>
      <c r="Q5449" s="180"/>
      <c r="R5449" s="180"/>
      <c r="S5449" s="180"/>
      <c r="T5449" s="181"/>
      <c r="AT5449" s="175" t="s">
        <v>264</v>
      </c>
      <c r="AU5449" s="175" t="s">
        <v>82</v>
      </c>
      <c r="AV5449" s="14" t="s">
        <v>82</v>
      </c>
      <c r="AW5449" s="14" t="s">
        <v>34</v>
      </c>
      <c r="AX5449" s="14" t="s">
        <v>73</v>
      </c>
      <c r="AY5449" s="175" t="s">
        <v>252</v>
      </c>
    </row>
    <row r="5450" spans="2:51" s="13" customFormat="1" ht="11.25">
      <c r="B5450" s="167"/>
      <c r="D5450" s="160" t="s">
        <v>264</v>
      </c>
      <c r="E5450" s="168" t="s">
        <v>3</v>
      </c>
      <c r="F5450" s="169" t="s">
        <v>895</v>
      </c>
      <c r="H5450" s="168" t="s">
        <v>3</v>
      </c>
      <c r="I5450" s="170"/>
      <c r="L5450" s="167"/>
      <c r="M5450" s="171"/>
      <c r="N5450" s="172"/>
      <c r="O5450" s="172"/>
      <c r="P5450" s="172"/>
      <c r="Q5450" s="172"/>
      <c r="R5450" s="172"/>
      <c r="S5450" s="172"/>
      <c r="T5450" s="173"/>
      <c r="AT5450" s="168" t="s">
        <v>264</v>
      </c>
      <c r="AU5450" s="168" t="s">
        <v>82</v>
      </c>
      <c r="AV5450" s="13" t="s">
        <v>80</v>
      </c>
      <c r="AW5450" s="13" t="s">
        <v>34</v>
      </c>
      <c r="AX5450" s="13" t="s">
        <v>73</v>
      </c>
      <c r="AY5450" s="168" t="s">
        <v>252</v>
      </c>
    </row>
    <row r="5451" spans="2:51" s="14" customFormat="1" ht="11.25">
      <c r="B5451" s="174"/>
      <c r="D5451" s="160" t="s">
        <v>264</v>
      </c>
      <c r="E5451" s="175" t="s">
        <v>3</v>
      </c>
      <c r="F5451" s="176" t="s">
        <v>8751</v>
      </c>
      <c r="H5451" s="177">
        <v>527</v>
      </c>
      <c r="I5451" s="178"/>
      <c r="L5451" s="174"/>
      <c r="M5451" s="179"/>
      <c r="N5451" s="180"/>
      <c r="O5451" s="180"/>
      <c r="P5451" s="180"/>
      <c r="Q5451" s="180"/>
      <c r="R5451" s="180"/>
      <c r="S5451" s="180"/>
      <c r="T5451" s="181"/>
      <c r="AT5451" s="175" t="s">
        <v>264</v>
      </c>
      <c r="AU5451" s="175" t="s">
        <v>82</v>
      </c>
      <c r="AV5451" s="14" t="s">
        <v>82</v>
      </c>
      <c r="AW5451" s="14" t="s">
        <v>34</v>
      </c>
      <c r="AX5451" s="14" t="s">
        <v>73</v>
      </c>
      <c r="AY5451" s="175" t="s">
        <v>252</v>
      </c>
    </row>
    <row r="5452" spans="2:51" s="13" customFormat="1" ht="11.25">
      <c r="B5452" s="167"/>
      <c r="D5452" s="160" t="s">
        <v>264</v>
      </c>
      <c r="E5452" s="168" t="s">
        <v>3</v>
      </c>
      <c r="F5452" s="169" t="s">
        <v>1543</v>
      </c>
      <c r="H5452" s="168" t="s">
        <v>3</v>
      </c>
      <c r="I5452" s="170"/>
      <c r="L5452" s="167"/>
      <c r="M5452" s="171"/>
      <c r="N5452" s="172"/>
      <c r="O5452" s="172"/>
      <c r="P5452" s="172"/>
      <c r="Q5452" s="172"/>
      <c r="R5452" s="172"/>
      <c r="S5452" s="172"/>
      <c r="T5452" s="173"/>
      <c r="AT5452" s="168" t="s">
        <v>264</v>
      </c>
      <c r="AU5452" s="168" t="s">
        <v>82</v>
      </c>
      <c r="AV5452" s="13" t="s">
        <v>80</v>
      </c>
      <c r="AW5452" s="13" t="s">
        <v>34</v>
      </c>
      <c r="AX5452" s="13" t="s">
        <v>73</v>
      </c>
      <c r="AY5452" s="168" t="s">
        <v>252</v>
      </c>
    </row>
    <row r="5453" spans="2:51" s="14" customFormat="1" ht="11.25">
      <c r="B5453" s="174"/>
      <c r="D5453" s="160" t="s">
        <v>264</v>
      </c>
      <c r="E5453" s="175" t="s">
        <v>3</v>
      </c>
      <c r="F5453" s="176" t="s">
        <v>8752</v>
      </c>
      <c r="H5453" s="177">
        <v>462</v>
      </c>
      <c r="I5453" s="178"/>
      <c r="L5453" s="174"/>
      <c r="M5453" s="179"/>
      <c r="N5453" s="180"/>
      <c r="O5453" s="180"/>
      <c r="P5453" s="180"/>
      <c r="Q5453" s="180"/>
      <c r="R5453" s="180"/>
      <c r="S5453" s="180"/>
      <c r="T5453" s="181"/>
      <c r="AT5453" s="175" t="s">
        <v>264</v>
      </c>
      <c r="AU5453" s="175" t="s">
        <v>82</v>
      </c>
      <c r="AV5453" s="14" t="s">
        <v>82</v>
      </c>
      <c r="AW5453" s="14" t="s">
        <v>34</v>
      </c>
      <c r="AX5453" s="14" t="s">
        <v>73</v>
      </c>
      <c r="AY5453" s="175" t="s">
        <v>252</v>
      </c>
    </row>
    <row r="5454" spans="2:51" s="13" customFormat="1" ht="11.25">
      <c r="B5454" s="167"/>
      <c r="D5454" s="160" t="s">
        <v>264</v>
      </c>
      <c r="E5454" s="168" t="s">
        <v>3</v>
      </c>
      <c r="F5454" s="169" t="s">
        <v>1545</v>
      </c>
      <c r="H5454" s="168" t="s">
        <v>3</v>
      </c>
      <c r="I5454" s="170"/>
      <c r="L5454" s="167"/>
      <c r="M5454" s="171"/>
      <c r="N5454" s="172"/>
      <c r="O5454" s="172"/>
      <c r="P5454" s="172"/>
      <c r="Q5454" s="172"/>
      <c r="R5454" s="172"/>
      <c r="S5454" s="172"/>
      <c r="T5454" s="173"/>
      <c r="AT5454" s="168" t="s">
        <v>264</v>
      </c>
      <c r="AU5454" s="168" t="s">
        <v>82</v>
      </c>
      <c r="AV5454" s="13" t="s">
        <v>80</v>
      </c>
      <c r="AW5454" s="13" t="s">
        <v>34</v>
      </c>
      <c r="AX5454" s="13" t="s">
        <v>73</v>
      </c>
      <c r="AY5454" s="168" t="s">
        <v>252</v>
      </c>
    </row>
    <row r="5455" spans="2:51" s="14" customFormat="1" ht="11.25">
      <c r="B5455" s="174"/>
      <c r="D5455" s="160" t="s">
        <v>264</v>
      </c>
      <c r="E5455" s="175" t="s">
        <v>3</v>
      </c>
      <c r="F5455" s="176" t="s">
        <v>8752</v>
      </c>
      <c r="H5455" s="177">
        <v>462</v>
      </c>
      <c r="I5455" s="178"/>
      <c r="L5455" s="174"/>
      <c r="M5455" s="179"/>
      <c r="N5455" s="180"/>
      <c r="O5455" s="180"/>
      <c r="P5455" s="180"/>
      <c r="Q5455" s="180"/>
      <c r="R5455" s="180"/>
      <c r="S5455" s="180"/>
      <c r="T5455" s="181"/>
      <c r="AT5455" s="175" t="s">
        <v>264</v>
      </c>
      <c r="AU5455" s="175" t="s">
        <v>82</v>
      </c>
      <c r="AV5455" s="14" t="s">
        <v>82</v>
      </c>
      <c r="AW5455" s="14" t="s">
        <v>34</v>
      </c>
      <c r="AX5455" s="14" t="s">
        <v>73</v>
      </c>
      <c r="AY5455" s="175" t="s">
        <v>252</v>
      </c>
    </row>
    <row r="5456" spans="2:51" s="13" customFormat="1" ht="11.25">
      <c r="B5456" s="167"/>
      <c r="D5456" s="160" t="s">
        <v>264</v>
      </c>
      <c r="E5456" s="168" t="s">
        <v>3</v>
      </c>
      <c r="F5456" s="169" t="s">
        <v>8753</v>
      </c>
      <c r="H5456" s="168" t="s">
        <v>3</v>
      </c>
      <c r="I5456" s="170"/>
      <c r="L5456" s="167"/>
      <c r="M5456" s="171"/>
      <c r="N5456" s="172"/>
      <c r="O5456" s="172"/>
      <c r="P5456" s="172"/>
      <c r="Q5456" s="172"/>
      <c r="R5456" s="172"/>
      <c r="S5456" s="172"/>
      <c r="T5456" s="173"/>
      <c r="AT5456" s="168" t="s">
        <v>264</v>
      </c>
      <c r="AU5456" s="168" t="s">
        <v>82</v>
      </c>
      <c r="AV5456" s="13" t="s">
        <v>80</v>
      </c>
      <c r="AW5456" s="13" t="s">
        <v>34</v>
      </c>
      <c r="AX5456" s="13" t="s">
        <v>73</v>
      </c>
      <c r="AY5456" s="168" t="s">
        <v>252</v>
      </c>
    </row>
    <row r="5457" spans="2:51" s="13" customFormat="1" ht="11.25">
      <c r="B5457" s="167"/>
      <c r="D5457" s="160" t="s">
        <v>264</v>
      </c>
      <c r="E5457" s="168" t="s">
        <v>3</v>
      </c>
      <c r="F5457" s="169" t="s">
        <v>1540</v>
      </c>
      <c r="H5457" s="168" t="s">
        <v>3</v>
      </c>
      <c r="I5457" s="170"/>
      <c r="L5457" s="167"/>
      <c r="M5457" s="171"/>
      <c r="N5457" s="172"/>
      <c r="O5457" s="172"/>
      <c r="P5457" s="172"/>
      <c r="Q5457" s="172"/>
      <c r="R5457" s="172"/>
      <c r="S5457" s="172"/>
      <c r="T5457" s="173"/>
      <c r="AT5457" s="168" t="s">
        <v>264</v>
      </c>
      <c r="AU5457" s="168" t="s">
        <v>82</v>
      </c>
      <c r="AV5457" s="13" t="s">
        <v>80</v>
      </c>
      <c r="AW5457" s="13" t="s">
        <v>34</v>
      </c>
      <c r="AX5457" s="13" t="s">
        <v>73</v>
      </c>
      <c r="AY5457" s="168" t="s">
        <v>252</v>
      </c>
    </row>
    <row r="5458" spans="2:51" s="14" customFormat="1" ht="11.25">
      <c r="B5458" s="174"/>
      <c r="D5458" s="160" t="s">
        <v>264</v>
      </c>
      <c r="E5458" s="175" t="s">
        <v>3</v>
      </c>
      <c r="F5458" s="176" t="s">
        <v>740</v>
      </c>
      <c r="H5458" s="177">
        <v>46</v>
      </c>
      <c r="I5458" s="178"/>
      <c r="L5458" s="174"/>
      <c r="M5458" s="179"/>
      <c r="N5458" s="180"/>
      <c r="O5458" s="180"/>
      <c r="P5458" s="180"/>
      <c r="Q5458" s="180"/>
      <c r="R5458" s="180"/>
      <c r="S5458" s="180"/>
      <c r="T5458" s="181"/>
      <c r="AT5458" s="175" t="s">
        <v>264</v>
      </c>
      <c r="AU5458" s="175" t="s">
        <v>82</v>
      </c>
      <c r="AV5458" s="14" t="s">
        <v>82</v>
      </c>
      <c r="AW5458" s="14" t="s">
        <v>34</v>
      </c>
      <c r="AX5458" s="14" t="s">
        <v>73</v>
      </c>
      <c r="AY5458" s="175" t="s">
        <v>252</v>
      </c>
    </row>
    <row r="5459" spans="2:51" s="13" customFormat="1" ht="11.25">
      <c r="B5459" s="167"/>
      <c r="D5459" s="160" t="s">
        <v>264</v>
      </c>
      <c r="E5459" s="168" t="s">
        <v>3</v>
      </c>
      <c r="F5459" s="169" t="s">
        <v>895</v>
      </c>
      <c r="H5459" s="168" t="s">
        <v>3</v>
      </c>
      <c r="I5459" s="170"/>
      <c r="L5459" s="167"/>
      <c r="M5459" s="171"/>
      <c r="N5459" s="172"/>
      <c r="O5459" s="172"/>
      <c r="P5459" s="172"/>
      <c r="Q5459" s="172"/>
      <c r="R5459" s="172"/>
      <c r="S5459" s="172"/>
      <c r="T5459" s="173"/>
      <c r="AT5459" s="168" t="s">
        <v>264</v>
      </c>
      <c r="AU5459" s="168" t="s">
        <v>82</v>
      </c>
      <c r="AV5459" s="13" t="s">
        <v>80</v>
      </c>
      <c r="AW5459" s="13" t="s">
        <v>34</v>
      </c>
      <c r="AX5459" s="13" t="s">
        <v>73</v>
      </c>
      <c r="AY5459" s="168" t="s">
        <v>252</v>
      </c>
    </row>
    <row r="5460" spans="2:51" s="14" customFormat="1" ht="11.25">
      <c r="B5460" s="174"/>
      <c r="D5460" s="160" t="s">
        <v>264</v>
      </c>
      <c r="E5460" s="175" t="s">
        <v>3</v>
      </c>
      <c r="F5460" s="176" t="s">
        <v>8754</v>
      </c>
      <c r="H5460" s="177">
        <v>524</v>
      </c>
      <c r="I5460" s="178"/>
      <c r="L5460" s="174"/>
      <c r="M5460" s="179"/>
      <c r="N5460" s="180"/>
      <c r="O5460" s="180"/>
      <c r="P5460" s="180"/>
      <c r="Q5460" s="180"/>
      <c r="R5460" s="180"/>
      <c r="S5460" s="180"/>
      <c r="T5460" s="181"/>
      <c r="AT5460" s="175" t="s">
        <v>264</v>
      </c>
      <c r="AU5460" s="175" t="s">
        <v>82</v>
      </c>
      <c r="AV5460" s="14" t="s">
        <v>82</v>
      </c>
      <c r="AW5460" s="14" t="s">
        <v>34</v>
      </c>
      <c r="AX5460" s="14" t="s">
        <v>73</v>
      </c>
      <c r="AY5460" s="175" t="s">
        <v>252</v>
      </c>
    </row>
    <row r="5461" spans="2:51" s="13" customFormat="1" ht="11.25">
      <c r="B5461" s="167"/>
      <c r="D5461" s="160" t="s">
        <v>264</v>
      </c>
      <c r="E5461" s="168" t="s">
        <v>3</v>
      </c>
      <c r="F5461" s="169" t="s">
        <v>1543</v>
      </c>
      <c r="H5461" s="168" t="s">
        <v>3</v>
      </c>
      <c r="I5461" s="170"/>
      <c r="L5461" s="167"/>
      <c r="M5461" s="171"/>
      <c r="N5461" s="172"/>
      <c r="O5461" s="172"/>
      <c r="P5461" s="172"/>
      <c r="Q5461" s="172"/>
      <c r="R5461" s="172"/>
      <c r="S5461" s="172"/>
      <c r="T5461" s="173"/>
      <c r="AT5461" s="168" t="s">
        <v>264</v>
      </c>
      <c r="AU5461" s="168" t="s">
        <v>82</v>
      </c>
      <c r="AV5461" s="13" t="s">
        <v>80</v>
      </c>
      <c r="AW5461" s="13" t="s">
        <v>34</v>
      </c>
      <c r="AX5461" s="13" t="s">
        <v>73</v>
      </c>
      <c r="AY5461" s="168" t="s">
        <v>252</v>
      </c>
    </row>
    <row r="5462" spans="2:51" s="14" customFormat="1" ht="11.25">
      <c r="B5462" s="174"/>
      <c r="D5462" s="160" t="s">
        <v>264</v>
      </c>
      <c r="E5462" s="175" t="s">
        <v>3</v>
      </c>
      <c r="F5462" s="176" t="s">
        <v>8755</v>
      </c>
      <c r="H5462" s="177">
        <v>452</v>
      </c>
      <c r="I5462" s="178"/>
      <c r="L5462" s="174"/>
      <c r="M5462" s="179"/>
      <c r="N5462" s="180"/>
      <c r="O5462" s="180"/>
      <c r="P5462" s="180"/>
      <c r="Q5462" s="180"/>
      <c r="R5462" s="180"/>
      <c r="S5462" s="180"/>
      <c r="T5462" s="181"/>
      <c r="AT5462" s="175" t="s">
        <v>264</v>
      </c>
      <c r="AU5462" s="175" t="s">
        <v>82</v>
      </c>
      <c r="AV5462" s="14" t="s">
        <v>82</v>
      </c>
      <c r="AW5462" s="14" t="s">
        <v>34</v>
      </c>
      <c r="AX5462" s="14" t="s">
        <v>73</v>
      </c>
      <c r="AY5462" s="175" t="s">
        <v>252</v>
      </c>
    </row>
    <row r="5463" spans="2:51" s="13" customFormat="1" ht="11.25">
      <c r="B5463" s="167"/>
      <c r="D5463" s="160" t="s">
        <v>264</v>
      </c>
      <c r="E5463" s="168" t="s">
        <v>3</v>
      </c>
      <c r="F5463" s="169" t="s">
        <v>1545</v>
      </c>
      <c r="H5463" s="168" t="s">
        <v>3</v>
      </c>
      <c r="I5463" s="170"/>
      <c r="L5463" s="167"/>
      <c r="M5463" s="171"/>
      <c r="N5463" s="172"/>
      <c r="O5463" s="172"/>
      <c r="P5463" s="172"/>
      <c r="Q5463" s="172"/>
      <c r="R5463" s="172"/>
      <c r="S5463" s="172"/>
      <c r="T5463" s="173"/>
      <c r="AT5463" s="168" t="s">
        <v>264</v>
      </c>
      <c r="AU5463" s="168" t="s">
        <v>82</v>
      </c>
      <c r="AV5463" s="13" t="s">
        <v>80</v>
      </c>
      <c r="AW5463" s="13" t="s">
        <v>34</v>
      </c>
      <c r="AX5463" s="13" t="s">
        <v>73</v>
      </c>
      <c r="AY5463" s="168" t="s">
        <v>252</v>
      </c>
    </row>
    <row r="5464" spans="2:51" s="14" customFormat="1" ht="11.25">
      <c r="B5464" s="174"/>
      <c r="D5464" s="160" t="s">
        <v>264</v>
      </c>
      <c r="E5464" s="175" t="s">
        <v>3</v>
      </c>
      <c r="F5464" s="176" t="s">
        <v>8755</v>
      </c>
      <c r="H5464" s="177">
        <v>452</v>
      </c>
      <c r="I5464" s="178"/>
      <c r="L5464" s="174"/>
      <c r="M5464" s="179"/>
      <c r="N5464" s="180"/>
      <c r="O5464" s="180"/>
      <c r="P5464" s="180"/>
      <c r="Q5464" s="180"/>
      <c r="R5464" s="180"/>
      <c r="S5464" s="180"/>
      <c r="T5464" s="181"/>
      <c r="AT5464" s="175" t="s">
        <v>264</v>
      </c>
      <c r="AU5464" s="175" t="s">
        <v>82</v>
      </c>
      <c r="AV5464" s="14" t="s">
        <v>82</v>
      </c>
      <c r="AW5464" s="14" t="s">
        <v>34</v>
      </c>
      <c r="AX5464" s="14" t="s">
        <v>73</v>
      </c>
      <c r="AY5464" s="175" t="s">
        <v>252</v>
      </c>
    </row>
    <row r="5465" spans="2:51" s="13" customFormat="1" ht="11.25">
      <c r="B5465" s="167"/>
      <c r="D5465" s="160" t="s">
        <v>264</v>
      </c>
      <c r="E5465" s="168" t="s">
        <v>3</v>
      </c>
      <c r="F5465" s="169" t="s">
        <v>8756</v>
      </c>
      <c r="H5465" s="168" t="s">
        <v>3</v>
      </c>
      <c r="I5465" s="170"/>
      <c r="L5465" s="167"/>
      <c r="M5465" s="171"/>
      <c r="N5465" s="172"/>
      <c r="O5465" s="172"/>
      <c r="P5465" s="172"/>
      <c r="Q5465" s="172"/>
      <c r="R5465" s="172"/>
      <c r="S5465" s="172"/>
      <c r="T5465" s="173"/>
      <c r="AT5465" s="168" t="s">
        <v>264</v>
      </c>
      <c r="AU5465" s="168" t="s">
        <v>82</v>
      </c>
      <c r="AV5465" s="13" t="s">
        <v>80</v>
      </c>
      <c r="AW5465" s="13" t="s">
        <v>34</v>
      </c>
      <c r="AX5465" s="13" t="s">
        <v>73</v>
      </c>
      <c r="AY5465" s="168" t="s">
        <v>252</v>
      </c>
    </row>
    <row r="5466" spans="2:51" s="13" customFormat="1" ht="11.25">
      <c r="B5466" s="167"/>
      <c r="D5466" s="160" t="s">
        <v>264</v>
      </c>
      <c r="E5466" s="168" t="s">
        <v>3</v>
      </c>
      <c r="F5466" s="169" t="s">
        <v>1540</v>
      </c>
      <c r="H5466" s="168" t="s">
        <v>3</v>
      </c>
      <c r="I5466" s="170"/>
      <c r="L5466" s="167"/>
      <c r="M5466" s="171"/>
      <c r="N5466" s="172"/>
      <c r="O5466" s="172"/>
      <c r="P5466" s="172"/>
      <c r="Q5466" s="172"/>
      <c r="R5466" s="172"/>
      <c r="S5466" s="172"/>
      <c r="T5466" s="173"/>
      <c r="AT5466" s="168" t="s">
        <v>264</v>
      </c>
      <c r="AU5466" s="168" t="s">
        <v>82</v>
      </c>
      <c r="AV5466" s="13" t="s">
        <v>80</v>
      </c>
      <c r="AW5466" s="13" t="s">
        <v>34</v>
      </c>
      <c r="AX5466" s="13" t="s">
        <v>73</v>
      </c>
      <c r="AY5466" s="168" t="s">
        <v>252</v>
      </c>
    </row>
    <row r="5467" spans="2:51" s="14" customFormat="1" ht="11.25">
      <c r="B5467" s="174"/>
      <c r="D5467" s="160" t="s">
        <v>264</v>
      </c>
      <c r="E5467" s="175" t="s">
        <v>3</v>
      </c>
      <c r="F5467" s="176" t="s">
        <v>2560</v>
      </c>
      <c r="H5467" s="177">
        <v>223</v>
      </c>
      <c r="I5467" s="178"/>
      <c r="L5467" s="174"/>
      <c r="M5467" s="179"/>
      <c r="N5467" s="180"/>
      <c r="O5467" s="180"/>
      <c r="P5467" s="180"/>
      <c r="Q5467" s="180"/>
      <c r="R5467" s="180"/>
      <c r="S5467" s="180"/>
      <c r="T5467" s="181"/>
      <c r="AT5467" s="175" t="s">
        <v>264</v>
      </c>
      <c r="AU5467" s="175" t="s">
        <v>82</v>
      </c>
      <c r="AV5467" s="14" t="s">
        <v>82</v>
      </c>
      <c r="AW5467" s="14" t="s">
        <v>34</v>
      </c>
      <c r="AX5467" s="14" t="s">
        <v>73</v>
      </c>
      <c r="AY5467" s="175" t="s">
        <v>252</v>
      </c>
    </row>
    <row r="5468" spans="2:51" s="13" customFormat="1" ht="11.25">
      <c r="B5468" s="167"/>
      <c r="D5468" s="160" t="s">
        <v>264</v>
      </c>
      <c r="E5468" s="168" t="s">
        <v>3</v>
      </c>
      <c r="F5468" s="169" t="s">
        <v>895</v>
      </c>
      <c r="H5468" s="168" t="s">
        <v>3</v>
      </c>
      <c r="I5468" s="170"/>
      <c r="L5468" s="167"/>
      <c r="M5468" s="171"/>
      <c r="N5468" s="172"/>
      <c r="O5468" s="172"/>
      <c r="P5468" s="172"/>
      <c r="Q5468" s="172"/>
      <c r="R5468" s="172"/>
      <c r="S5468" s="172"/>
      <c r="T5468" s="173"/>
      <c r="AT5468" s="168" t="s">
        <v>264</v>
      </c>
      <c r="AU5468" s="168" t="s">
        <v>82</v>
      </c>
      <c r="AV5468" s="13" t="s">
        <v>80</v>
      </c>
      <c r="AW5468" s="13" t="s">
        <v>34</v>
      </c>
      <c r="AX5468" s="13" t="s">
        <v>73</v>
      </c>
      <c r="AY5468" s="168" t="s">
        <v>252</v>
      </c>
    </row>
    <row r="5469" spans="2:51" s="14" customFormat="1" ht="11.25">
      <c r="B5469" s="174"/>
      <c r="D5469" s="160" t="s">
        <v>264</v>
      </c>
      <c r="E5469" s="175" t="s">
        <v>3</v>
      </c>
      <c r="F5469" s="176" t="s">
        <v>8757</v>
      </c>
      <c r="H5469" s="177">
        <v>520</v>
      </c>
      <c r="I5469" s="178"/>
      <c r="L5469" s="174"/>
      <c r="M5469" s="179"/>
      <c r="N5469" s="180"/>
      <c r="O5469" s="180"/>
      <c r="P5469" s="180"/>
      <c r="Q5469" s="180"/>
      <c r="R5469" s="180"/>
      <c r="S5469" s="180"/>
      <c r="T5469" s="181"/>
      <c r="AT5469" s="175" t="s">
        <v>264</v>
      </c>
      <c r="AU5469" s="175" t="s">
        <v>82</v>
      </c>
      <c r="AV5469" s="14" t="s">
        <v>82</v>
      </c>
      <c r="AW5469" s="14" t="s">
        <v>34</v>
      </c>
      <c r="AX5469" s="14" t="s">
        <v>73</v>
      </c>
      <c r="AY5469" s="175" t="s">
        <v>252</v>
      </c>
    </row>
    <row r="5470" spans="2:51" s="13" customFormat="1" ht="11.25">
      <c r="B5470" s="167"/>
      <c r="D5470" s="160" t="s">
        <v>264</v>
      </c>
      <c r="E5470" s="168" t="s">
        <v>3</v>
      </c>
      <c r="F5470" s="169" t="s">
        <v>1543</v>
      </c>
      <c r="H5470" s="168" t="s">
        <v>3</v>
      </c>
      <c r="I5470" s="170"/>
      <c r="L5470" s="167"/>
      <c r="M5470" s="171"/>
      <c r="N5470" s="172"/>
      <c r="O5470" s="172"/>
      <c r="P5470" s="172"/>
      <c r="Q5470" s="172"/>
      <c r="R5470" s="172"/>
      <c r="S5470" s="172"/>
      <c r="T5470" s="173"/>
      <c r="AT5470" s="168" t="s">
        <v>264</v>
      </c>
      <c r="AU5470" s="168" t="s">
        <v>82</v>
      </c>
      <c r="AV5470" s="13" t="s">
        <v>80</v>
      </c>
      <c r="AW5470" s="13" t="s">
        <v>34</v>
      </c>
      <c r="AX5470" s="13" t="s">
        <v>73</v>
      </c>
      <c r="AY5470" s="168" t="s">
        <v>252</v>
      </c>
    </row>
    <row r="5471" spans="2:51" s="14" customFormat="1" ht="11.25">
      <c r="B5471" s="174"/>
      <c r="D5471" s="160" t="s">
        <v>264</v>
      </c>
      <c r="E5471" s="175" t="s">
        <v>3</v>
      </c>
      <c r="F5471" s="176" t="s">
        <v>8755</v>
      </c>
      <c r="H5471" s="177">
        <v>452</v>
      </c>
      <c r="I5471" s="178"/>
      <c r="L5471" s="174"/>
      <c r="M5471" s="179"/>
      <c r="N5471" s="180"/>
      <c r="O5471" s="180"/>
      <c r="P5471" s="180"/>
      <c r="Q5471" s="180"/>
      <c r="R5471" s="180"/>
      <c r="S5471" s="180"/>
      <c r="T5471" s="181"/>
      <c r="AT5471" s="175" t="s">
        <v>264</v>
      </c>
      <c r="AU5471" s="175" t="s">
        <v>82</v>
      </c>
      <c r="AV5471" s="14" t="s">
        <v>82</v>
      </c>
      <c r="AW5471" s="14" t="s">
        <v>34</v>
      </c>
      <c r="AX5471" s="14" t="s">
        <v>73</v>
      </c>
      <c r="AY5471" s="175" t="s">
        <v>252</v>
      </c>
    </row>
    <row r="5472" spans="2:51" s="13" customFormat="1" ht="11.25">
      <c r="B5472" s="167"/>
      <c r="D5472" s="160" t="s">
        <v>264</v>
      </c>
      <c r="E5472" s="168" t="s">
        <v>3</v>
      </c>
      <c r="F5472" s="169" t="s">
        <v>1545</v>
      </c>
      <c r="H5472" s="168" t="s">
        <v>3</v>
      </c>
      <c r="I5472" s="170"/>
      <c r="L5472" s="167"/>
      <c r="M5472" s="171"/>
      <c r="N5472" s="172"/>
      <c r="O5472" s="172"/>
      <c r="P5472" s="172"/>
      <c r="Q5472" s="172"/>
      <c r="R5472" s="172"/>
      <c r="S5472" s="172"/>
      <c r="T5472" s="173"/>
      <c r="AT5472" s="168" t="s">
        <v>264</v>
      </c>
      <c r="AU5472" s="168" t="s">
        <v>82</v>
      </c>
      <c r="AV5472" s="13" t="s">
        <v>80</v>
      </c>
      <c r="AW5472" s="13" t="s">
        <v>34</v>
      </c>
      <c r="AX5472" s="13" t="s">
        <v>73</v>
      </c>
      <c r="AY5472" s="168" t="s">
        <v>252</v>
      </c>
    </row>
    <row r="5473" spans="1:65" s="14" customFormat="1" ht="11.25">
      <c r="B5473" s="174"/>
      <c r="D5473" s="160" t="s">
        <v>264</v>
      </c>
      <c r="E5473" s="175" t="s">
        <v>3</v>
      </c>
      <c r="F5473" s="176" t="s">
        <v>8755</v>
      </c>
      <c r="H5473" s="177">
        <v>452</v>
      </c>
      <c r="I5473" s="178"/>
      <c r="L5473" s="174"/>
      <c r="M5473" s="179"/>
      <c r="N5473" s="180"/>
      <c r="O5473" s="180"/>
      <c r="P5473" s="180"/>
      <c r="Q5473" s="180"/>
      <c r="R5473" s="180"/>
      <c r="S5473" s="180"/>
      <c r="T5473" s="181"/>
      <c r="AT5473" s="175" t="s">
        <v>264</v>
      </c>
      <c r="AU5473" s="175" t="s">
        <v>82</v>
      </c>
      <c r="AV5473" s="14" t="s">
        <v>82</v>
      </c>
      <c r="AW5473" s="14" t="s">
        <v>34</v>
      </c>
      <c r="AX5473" s="14" t="s">
        <v>73</v>
      </c>
      <c r="AY5473" s="175" t="s">
        <v>252</v>
      </c>
    </row>
    <row r="5474" spans="1:65" s="16" customFormat="1" ht="11.25">
      <c r="B5474" s="190"/>
      <c r="D5474" s="160" t="s">
        <v>264</v>
      </c>
      <c r="E5474" s="191" t="s">
        <v>3</v>
      </c>
      <c r="F5474" s="192" t="s">
        <v>354</v>
      </c>
      <c r="H5474" s="193">
        <v>4636</v>
      </c>
      <c r="I5474" s="194"/>
      <c r="L5474" s="190"/>
      <c r="M5474" s="195"/>
      <c r="N5474" s="196"/>
      <c r="O5474" s="196"/>
      <c r="P5474" s="196"/>
      <c r="Q5474" s="196"/>
      <c r="R5474" s="196"/>
      <c r="S5474" s="196"/>
      <c r="T5474" s="197"/>
      <c r="AT5474" s="191" t="s">
        <v>264</v>
      </c>
      <c r="AU5474" s="191" t="s">
        <v>82</v>
      </c>
      <c r="AV5474" s="16" t="s">
        <v>95</v>
      </c>
      <c r="AW5474" s="16" t="s">
        <v>34</v>
      </c>
      <c r="AX5474" s="16" t="s">
        <v>73</v>
      </c>
      <c r="AY5474" s="191" t="s">
        <v>252</v>
      </c>
    </row>
    <row r="5475" spans="1:65" s="13" customFormat="1" ht="11.25">
      <c r="B5475" s="167"/>
      <c r="D5475" s="160" t="s">
        <v>264</v>
      </c>
      <c r="E5475" s="168" t="s">
        <v>3</v>
      </c>
      <c r="F5475" s="169" t="s">
        <v>8758</v>
      </c>
      <c r="H5475" s="168" t="s">
        <v>3</v>
      </c>
      <c r="I5475" s="170"/>
      <c r="L5475" s="167"/>
      <c r="M5475" s="171"/>
      <c r="N5475" s="172"/>
      <c r="O5475" s="172"/>
      <c r="P5475" s="172"/>
      <c r="Q5475" s="172"/>
      <c r="R5475" s="172"/>
      <c r="S5475" s="172"/>
      <c r="T5475" s="173"/>
      <c r="AT5475" s="168" t="s">
        <v>264</v>
      </c>
      <c r="AU5475" s="168" t="s">
        <v>82</v>
      </c>
      <c r="AV5475" s="13" t="s">
        <v>80</v>
      </c>
      <c r="AW5475" s="13" t="s">
        <v>34</v>
      </c>
      <c r="AX5475" s="13" t="s">
        <v>73</v>
      </c>
      <c r="AY5475" s="168" t="s">
        <v>252</v>
      </c>
    </row>
    <row r="5476" spans="1:65" s="13" customFormat="1" ht="11.25">
      <c r="B5476" s="167"/>
      <c r="D5476" s="160" t="s">
        <v>264</v>
      </c>
      <c r="E5476" s="168" t="s">
        <v>3</v>
      </c>
      <c r="F5476" s="169" t="s">
        <v>1540</v>
      </c>
      <c r="H5476" s="168" t="s">
        <v>3</v>
      </c>
      <c r="I5476" s="170"/>
      <c r="L5476" s="167"/>
      <c r="M5476" s="171"/>
      <c r="N5476" s="172"/>
      <c r="O5476" s="172"/>
      <c r="P5476" s="172"/>
      <c r="Q5476" s="172"/>
      <c r="R5476" s="172"/>
      <c r="S5476" s="172"/>
      <c r="T5476" s="173"/>
      <c r="AT5476" s="168" t="s">
        <v>264</v>
      </c>
      <c r="AU5476" s="168" t="s">
        <v>82</v>
      </c>
      <c r="AV5476" s="13" t="s">
        <v>80</v>
      </c>
      <c r="AW5476" s="13" t="s">
        <v>34</v>
      </c>
      <c r="AX5476" s="13" t="s">
        <v>73</v>
      </c>
      <c r="AY5476" s="168" t="s">
        <v>252</v>
      </c>
    </row>
    <row r="5477" spans="1:65" s="14" customFormat="1" ht="11.25">
      <c r="B5477" s="174"/>
      <c r="D5477" s="160" t="s">
        <v>264</v>
      </c>
      <c r="E5477" s="175" t="s">
        <v>3</v>
      </c>
      <c r="F5477" s="176" t="s">
        <v>2586</v>
      </c>
      <c r="H5477" s="177">
        <v>226</v>
      </c>
      <c r="I5477" s="178"/>
      <c r="L5477" s="174"/>
      <c r="M5477" s="179"/>
      <c r="N5477" s="180"/>
      <c r="O5477" s="180"/>
      <c r="P5477" s="180"/>
      <c r="Q5477" s="180"/>
      <c r="R5477" s="180"/>
      <c r="S5477" s="180"/>
      <c r="T5477" s="181"/>
      <c r="AT5477" s="175" t="s">
        <v>264</v>
      </c>
      <c r="AU5477" s="175" t="s">
        <v>82</v>
      </c>
      <c r="AV5477" s="14" t="s">
        <v>82</v>
      </c>
      <c r="AW5477" s="14" t="s">
        <v>34</v>
      </c>
      <c r="AX5477" s="14" t="s">
        <v>73</v>
      </c>
      <c r="AY5477" s="175" t="s">
        <v>252</v>
      </c>
    </row>
    <row r="5478" spans="1:65" s="13" customFormat="1" ht="11.25">
      <c r="B5478" s="167"/>
      <c r="D5478" s="160" t="s">
        <v>264</v>
      </c>
      <c r="E5478" s="168" t="s">
        <v>3</v>
      </c>
      <c r="F5478" s="169" t="s">
        <v>895</v>
      </c>
      <c r="H5478" s="168" t="s">
        <v>3</v>
      </c>
      <c r="I5478" s="170"/>
      <c r="L5478" s="167"/>
      <c r="M5478" s="171"/>
      <c r="N5478" s="172"/>
      <c r="O5478" s="172"/>
      <c r="P5478" s="172"/>
      <c r="Q5478" s="172"/>
      <c r="R5478" s="172"/>
      <c r="S5478" s="172"/>
      <c r="T5478" s="173"/>
      <c r="AT5478" s="168" t="s">
        <v>264</v>
      </c>
      <c r="AU5478" s="168" t="s">
        <v>82</v>
      </c>
      <c r="AV5478" s="13" t="s">
        <v>80</v>
      </c>
      <c r="AW5478" s="13" t="s">
        <v>34</v>
      </c>
      <c r="AX5478" s="13" t="s">
        <v>73</v>
      </c>
      <c r="AY5478" s="168" t="s">
        <v>252</v>
      </c>
    </row>
    <row r="5479" spans="1:65" s="14" customFormat="1" ht="11.25">
      <c r="B5479" s="174"/>
      <c r="D5479" s="160" t="s">
        <v>264</v>
      </c>
      <c r="E5479" s="175" t="s">
        <v>3</v>
      </c>
      <c r="F5479" s="176" t="s">
        <v>8759</v>
      </c>
      <c r="H5479" s="177">
        <v>562</v>
      </c>
      <c r="I5479" s="178"/>
      <c r="L5479" s="174"/>
      <c r="M5479" s="179"/>
      <c r="N5479" s="180"/>
      <c r="O5479" s="180"/>
      <c r="P5479" s="180"/>
      <c r="Q5479" s="180"/>
      <c r="R5479" s="180"/>
      <c r="S5479" s="180"/>
      <c r="T5479" s="181"/>
      <c r="AT5479" s="175" t="s">
        <v>264</v>
      </c>
      <c r="AU5479" s="175" t="s">
        <v>82</v>
      </c>
      <c r="AV5479" s="14" t="s">
        <v>82</v>
      </c>
      <c r="AW5479" s="14" t="s">
        <v>34</v>
      </c>
      <c r="AX5479" s="14" t="s">
        <v>73</v>
      </c>
      <c r="AY5479" s="175" t="s">
        <v>252</v>
      </c>
    </row>
    <row r="5480" spans="1:65" s="13" customFormat="1" ht="11.25">
      <c r="B5480" s="167"/>
      <c r="D5480" s="160" t="s">
        <v>264</v>
      </c>
      <c r="E5480" s="168" t="s">
        <v>3</v>
      </c>
      <c r="F5480" s="169" t="s">
        <v>1543</v>
      </c>
      <c r="H5480" s="168" t="s">
        <v>3</v>
      </c>
      <c r="I5480" s="170"/>
      <c r="L5480" s="167"/>
      <c r="M5480" s="171"/>
      <c r="N5480" s="172"/>
      <c r="O5480" s="172"/>
      <c r="P5480" s="172"/>
      <c r="Q5480" s="172"/>
      <c r="R5480" s="172"/>
      <c r="S5480" s="172"/>
      <c r="T5480" s="173"/>
      <c r="AT5480" s="168" t="s">
        <v>264</v>
      </c>
      <c r="AU5480" s="168" t="s">
        <v>82</v>
      </c>
      <c r="AV5480" s="13" t="s">
        <v>80</v>
      </c>
      <c r="AW5480" s="13" t="s">
        <v>34</v>
      </c>
      <c r="AX5480" s="13" t="s">
        <v>73</v>
      </c>
      <c r="AY5480" s="168" t="s">
        <v>252</v>
      </c>
    </row>
    <row r="5481" spans="1:65" s="14" customFormat="1" ht="11.25">
      <c r="B5481" s="174"/>
      <c r="D5481" s="160" t="s">
        <v>264</v>
      </c>
      <c r="E5481" s="175" t="s">
        <v>3</v>
      </c>
      <c r="F5481" s="176" t="s">
        <v>8760</v>
      </c>
      <c r="H5481" s="177">
        <v>565</v>
      </c>
      <c r="I5481" s="178"/>
      <c r="L5481" s="174"/>
      <c r="M5481" s="179"/>
      <c r="N5481" s="180"/>
      <c r="O5481" s="180"/>
      <c r="P5481" s="180"/>
      <c r="Q5481" s="180"/>
      <c r="R5481" s="180"/>
      <c r="S5481" s="180"/>
      <c r="T5481" s="181"/>
      <c r="AT5481" s="175" t="s">
        <v>264</v>
      </c>
      <c r="AU5481" s="175" t="s">
        <v>82</v>
      </c>
      <c r="AV5481" s="14" t="s">
        <v>82</v>
      </c>
      <c r="AW5481" s="14" t="s">
        <v>34</v>
      </c>
      <c r="AX5481" s="14" t="s">
        <v>73</v>
      </c>
      <c r="AY5481" s="175" t="s">
        <v>252</v>
      </c>
    </row>
    <row r="5482" spans="1:65" s="13" customFormat="1" ht="11.25">
      <c r="B5482" s="167"/>
      <c r="D5482" s="160" t="s">
        <v>264</v>
      </c>
      <c r="E5482" s="168" t="s">
        <v>3</v>
      </c>
      <c r="F5482" s="169" t="s">
        <v>1545</v>
      </c>
      <c r="H5482" s="168" t="s">
        <v>3</v>
      </c>
      <c r="I5482" s="170"/>
      <c r="L5482" s="167"/>
      <c r="M5482" s="171"/>
      <c r="N5482" s="172"/>
      <c r="O5482" s="172"/>
      <c r="P5482" s="172"/>
      <c r="Q5482" s="172"/>
      <c r="R5482" s="172"/>
      <c r="S5482" s="172"/>
      <c r="T5482" s="173"/>
      <c r="AT5482" s="168" t="s">
        <v>264</v>
      </c>
      <c r="AU5482" s="168" t="s">
        <v>82</v>
      </c>
      <c r="AV5482" s="13" t="s">
        <v>80</v>
      </c>
      <c r="AW5482" s="13" t="s">
        <v>34</v>
      </c>
      <c r="AX5482" s="13" t="s">
        <v>73</v>
      </c>
      <c r="AY5482" s="168" t="s">
        <v>252</v>
      </c>
    </row>
    <row r="5483" spans="1:65" s="14" customFormat="1" ht="11.25">
      <c r="B5483" s="174"/>
      <c r="D5483" s="160" t="s">
        <v>264</v>
      </c>
      <c r="E5483" s="175" t="s">
        <v>3</v>
      </c>
      <c r="F5483" s="176" t="s">
        <v>8760</v>
      </c>
      <c r="H5483" s="177">
        <v>565</v>
      </c>
      <c r="I5483" s="178"/>
      <c r="L5483" s="174"/>
      <c r="M5483" s="179"/>
      <c r="N5483" s="180"/>
      <c r="O5483" s="180"/>
      <c r="P5483" s="180"/>
      <c r="Q5483" s="180"/>
      <c r="R5483" s="180"/>
      <c r="S5483" s="180"/>
      <c r="T5483" s="181"/>
      <c r="AT5483" s="175" t="s">
        <v>264</v>
      </c>
      <c r="AU5483" s="175" t="s">
        <v>82</v>
      </c>
      <c r="AV5483" s="14" t="s">
        <v>82</v>
      </c>
      <c r="AW5483" s="14" t="s">
        <v>34</v>
      </c>
      <c r="AX5483" s="14" t="s">
        <v>73</v>
      </c>
      <c r="AY5483" s="175" t="s">
        <v>252</v>
      </c>
    </row>
    <row r="5484" spans="1:65" s="16" customFormat="1" ht="11.25">
      <c r="B5484" s="190"/>
      <c r="D5484" s="160" t="s">
        <v>264</v>
      </c>
      <c r="E5484" s="191" t="s">
        <v>3</v>
      </c>
      <c r="F5484" s="192" t="s">
        <v>354</v>
      </c>
      <c r="H5484" s="193">
        <v>1918</v>
      </c>
      <c r="I5484" s="194"/>
      <c r="L5484" s="190"/>
      <c r="M5484" s="195"/>
      <c r="N5484" s="196"/>
      <c r="O5484" s="196"/>
      <c r="P5484" s="196"/>
      <c r="Q5484" s="196"/>
      <c r="R5484" s="196"/>
      <c r="S5484" s="196"/>
      <c r="T5484" s="197"/>
      <c r="AT5484" s="191" t="s">
        <v>264</v>
      </c>
      <c r="AU5484" s="191" t="s">
        <v>82</v>
      </c>
      <c r="AV5484" s="16" t="s">
        <v>95</v>
      </c>
      <c r="AW5484" s="16" t="s">
        <v>34</v>
      </c>
      <c r="AX5484" s="16" t="s">
        <v>73</v>
      </c>
      <c r="AY5484" s="191" t="s">
        <v>252</v>
      </c>
    </row>
    <row r="5485" spans="1:65" s="15" customFormat="1" ht="11.25">
      <c r="B5485" s="182"/>
      <c r="D5485" s="160" t="s">
        <v>264</v>
      </c>
      <c r="E5485" s="183" t="s">
        <v>3</v>
      </c>
      <c r="F5485" s="184" t="s">
        <v>269</v>
      </c>
      <c r="H5485" s="185">
        <v>6757</v>
      </c>
      <c r="I5485" s="186"/>
      <c r="L5485" s="182"/>
      <c r="M5485" s="187"/>
      <c r="N5485" s="188"/>
      <c r="O5485" s="188"/>
      <c r="P5485" s="188"/>
      <c r="Q5485" s="188"/>
      <c r="R5485" s="188"/>
      <c r="S5485" s="188"/>
      <c r="T5485" s="189"/>
      <c r="AT5485" s="183" t="s">
        <v>264</v>
      </c>
      <c r="AU5485" s="183" t="s">
        <v>82</v>
      </c>
      <c r="AV5485" s="15" t="s">
        <v>258</v>
      </c>
      <c r="AW5485" s="15" t="s">
        <v>34</v>
      </c>
      <c r="AX5485" s="15" t="s">
        <v>80</v>
      </c>
      <c r="AY5485" s="183" t="s">
        <v>252</v>
      </c>
    </row>
    <row r="5486" spans="1:65" s="2" customFormat="1" ht="16.5" customHeight="1">
      <c r="A5486" s="34"/>
      <c r="B5486" s="145"/>
      <c r="C5486" s="198" t="s">
        <v>2318</v>
      </c>
      <c r="D5486" s="198" t="s">
        <v>361</v>
      </c>
      <c r="E5486" s="199" t="s">
        <v>8761</v>
      </c>
      <c r="F5486" s="200" t="s">
        <v>8762</v>
      </c>
      <c r="G5486" s="201" t="s">
        <v>331</v>
      </c>
      <c r="H5486" s="202">
        <v>159.5</v>
      </c>
      <c r="I5486" s="203"/>
      <c r="J5486" s="204">
        <f>ROUND(I5486*H5486,2)</f>
        <v>0</v>
      </c>
      <c r="K5486" s="205"/>
      <c r="L5486" s="206"/>
      <c r="M5486" s="207" t="s">
        <v>3</v>
      </c>
      <c r="N5486" s="208" t="s">
        <v>44</v>
      </c>
      <c r="O5486" s="55"/>
      <c r="P5486" s="156">
        <f>O5486*H5486</f>
        <v>0</v>
      </c>
      <c r="Q5486" s="156">
        <v>5.0000000000000002E-5</v>
      </c>
      <c r="R5486" s="156">
        <f>Q5486*H5486</f>
        <v>7.9750000000000012E-3</v>
      </c>
      <c r="S5486" s="156">
        <v>0</v>
      </c>
      <c r="T5486" s="157">
        <f>S5486*H5486</f>
        <v>0</v>
      </c>
      <c r="U5486" s="34"/>
      <c r="V5486" s="34"/>
      <c r="W5486" s="34"/>
      <c r="X5486" s="34"/>
      <c r="Y5486" s="34"/>
      <c r="Z5486" s="34"/>
      <c r="AA5486" s="34"/>
      <c r="AB5486" s="34"/>
      <c r="AC5486" s="34"/>
      <c r="AD5486" s="34"/>
      <c r="AE5486" s="34"/>
      <c r="AR5486" s="158" t="s">
        <v>572</v>
      </c>
      <c r="AT5486" s="158" t="s">
        <v>361</v>
      </c>
      <c r="AU5486" s="158" t="s">
        <v>82</v>
      </c>
      <c r="AY5486" s="19" t="s">
        <v>252</v>
      </c>
      <c r="BE5486" s="159">
        <f>IF(N5486="základní",J5486,0)</f>
        <v>0</v>
      </c>
      <c r="BF5486" s="159">
        <f>IF(N5486="snížená",J5486,0)</f>
        <v>0</v>
      </c>
      <c r="BG5486" s="159">
        <f>IF(N5486="zákl. přenesená",J5486,0)</f>
        <v>0</v>
      </c>
      <c r="BH5486" s="159">
        <f>IF(N5486="sníž. přenesená",J5486,0)</f>
        <v>0</v>
      </c>
      <c r="BI5486" s="159">
        <f>IF(N5486="nulová",J5486,0)</f>
        <v>0</v>
      </c>
      <c r="BJ5486" s="19" t="s">
        <v>80</v>
      </c>
      <c r="BK5486" s="159">
        <f>ROUND(I5486*H5486,2)</f>
        <v>0</v>
      </c>
      <c r="BL5486" s="19" t="s">
        <v>406</v>
      </c>
      <c r="BM5486" s="158" t="s">
        <v>8763</v>
      </c>
    </row>
    <row r="5487" spans="1:65" s="2" customFormat="1" ht="19.5">
      <c r="A5487" s="34"/>
      <c r="B5487" s="35"/>
      <c r="C5487" s="34"/>
      <c r="D5487" s="160" t="s">
        <v>260</v>
      </c>
      <c r="E5487" s="34"/>
      <c r="F5487" s="161" t="s">
        <v>8764</v>
      </c>
      <c r="G5487" s="34"/>
      <c r="H5487" s="34"/>
      <c r="I5487" s="162"/>
      <c r="J5487" s="34"/>
      <c r="K5487" s="34"/>
      <c r="L5487" s="35"/>
      <c r="M5487" s="163"/>
      <c r="N5487" s="164"/>
      <c r="O5487" s="55"/>
      <c r="P5487" s="55"/>
      <c r="Q5487" s="55"/>
      <c r="R5487" s="55"/>
      <c r="S5487" s="55"/>
      <c r="T5487" s="56"/>
      <c r="U5487" s="34"/>
      <c r="V5487" s="34"/>
      <c r="W5487" s="34"/>
      <c r="X5487" s="34"/>
      <c r="Y5487" s="34"/>
      <c r="Z5487" s="34"/>
      <c r="AA5487" s="34"/>
      <c r="AB5487" s="34"/>
      <c r="AC5487" s="34"/>
      <c r="AD5487" s="34"/>
      <c r="AE5487" s="34"/>
      <c r="AT5487" s="19" t="s">
        <v>260</v>
      </c>
      <c r="AU5487" s="19" t="s">
        <v>82</v>
      </c>
    </row>
    <row r="5488" spans="1:65" s="14" customFormat="1" ht="11.25">
      <c r="B5488" s="174"/>
      <c r="D5488" s="160" t="s">
        <v>264</v>
      </c>
      <c r="F5488" s="176" t="s">
        <v>8765</v>
      </c>
      <c r="H5488" s="177">
        <v>159.5</v>
      </c>
      <c r="I5488" s="178"/>
      <c r="L5488" s="174"/>
      <c r="M5488" s="179"/>
      <c r="N5488" s="180"/>
      <c r="O5488" s="180"/>
      <c r="P5488" s="180"/>
      <c r="Q5488" s="180"/>
      <c r="R5488" s="180"/>
      <c r="S5488" s="180"/>
      <c r="T5488" s="181"/>
      <c r="AT5488" s="175" t="s">
        <v>264</v>
      </c>
      <c r="AU5488" s="175" t="s">
        <v>82</v>
      </c>
      <c r="AV5488" s="14" t="s">
        <v>82</v>
      </c>
      <c r="AW5488" s="14" t="s">
        <v>4</v>
      </c>
      <c r="AX5488" s="14" t="s">
        <v>80</v>
      </c>
      <c r="AY5488" s="175" t="s">
        <v>252</v>
      </c>
    </row>
    <row r="5489" spans="1:65" s="2" customFormat="1" ht="16.5" customHeight="1">
      <c r="A5489" s="34"/>
      <c r="B5489" s="145"/>
      <c r="C5489" s="198" t="s">
        <v>2325</v>
      </c>
      <c r="D5489" s="198" t="s">
        <v>361</v>
      </c>
      <c r="E5489" s="199" t="s">
        <v>8766</v>
      </c>
      <c r="F5489" s="200" t="s">
        <v>8767</v>
      </c>
      <c r="G5489" s="201" t="s">
        <v>331</v>
      </c>
      <c r="H5489" s="202">
        <v>5097.3999999999996</v>
      </c>
      <c r="I5489" s="203"/>
      <c r="J5489" s="204">
        <f>ROUND(I5489*H5489,2)</f>
        <v>0</v>
      </c>
      <c r="K5489" s="205"/>
      <c r="L5489" s="206"/>
      <c r="M5489" s="207" t="s">
        <v>3</v>
      </c>
      <c r="N5489" s="208" t="s">
        <v>44</v>
      </c>
      <c r="O5489" s="55"/>
      <c r="P5489" s="156">
        <f>O5489*H5489</f>
        <v>0</v>
      </c>
      <c r="Q5489" s="156">
        <v>5.0000000000000002E-5</v>
      </c>
      <c r="R5489" s="156">
        <f>Q5489*H5489</f>
        <v>0.25486999999999999</v>
      </c>
      <c r="S5489" s="156">
        <v>0</v>
      </c>
      <c r="T5489" s="157">
        <f>S5489*H5489</f>
        <v>0</v>
      </c>
      <c r="U5489" s="34"/>
      <c r="V5489" s="34"/>
      <c r="W5489" s="34"/>
      <c r="X5489" s="34"/>
      <c r="Y5489" s="34"/>
      <c r="Z5489" s="34"/>
      <c r="AA5489" s="34"/>
      <c r="AB5489" s="34"/>
      <c r="AC5489" s="34"/>
      <c r="AD5489" s="34"/>
      <c r="AE5489" s="34"/>
      <c r="AR5489" s="158" t="s">
        <v>572</v>
      </c>
      <c r="AT5489" s="158" t="s">
        <v>361</v>
      </c>
      <c r="AU5489" s="158" t="s">
        <v>82</v>
      </c>
      <c r="AY5489" s="19" t="s">
        <v>252</v>
      </c>
      <c r="BE5489" s="159">
        <f>IF(N5489="základní",J5489,0)</f>
        <v>0</v>
      </c>
      <c r="BF5489" s="159">
        <f>IF(N5489="snížená",J5489,0)</f>
        <v>0</v>
      </c>
      <c r="BG5489" s="159">
        <f>IF(N5489="zákl. přenesená",J5489,0)</f>
        <v>0</v>
      </c>
      <c r="BH5489" s="159">
        <f>IF(N5489="sníž. přenesená",J5489,0)</f>
        <v>0</v>
      </c>
      <c r="BI5489" s="159">
        <f>IF(N5489="nulová",J5489,0)</f>
        <v>0</v>
      </c>
      <c r="BJ5489" s="19" t="s">
        <v>80</v>
      </c>
      <c r="BK5489" s="159">
        <f>ROUND(I5489*H5489,2)</f>
        <v>0</v>
      </c>
      <c r="BL5489" s="19" t="s">
        <v>406</v>
      </c>
      <c r="BM5489" s="158" t="s">
        <v>8768</v>
      </c>
    </row>
    <row r="5490" spans="1:65" s="2" customFormat="1" ht="19.5">
      <c r="A5490" s="34"/>
      <c r="B5490" s="35"/>
      <c r="C5490" s="34"/>
      <c r="D5490" s="160" t="s">
        <v>260</v>
      </c>
      <c r="E5490" s="34"/>
      <c r="F5490" s="161" t="s">
        <v>8769</v>
      </c>
      <c r="G5490" s="34"/>
      <c r="H5490" s="34"/>
      <c r="I5490" s="162"/>
      <c r="J5490" s="34"/>
      <c r="K5490" s="34"/>
      <c r="L5490" s="35"/>
      <c r="M5490" s="163"/>
      <c r="N5490" s="164"/>
      <c r="O5490" s="55"/>
      <c r="P5490" s="55"/>
      <c r="Q5490" s="55"/>
      <c r="R5490" s="55"/>
      <c r="S5490" s="55"/>
      <c r="T5490" s="56"/>
      <c r="U5490" s="34"/>
      <c r="V5490" s="34"/>
      <c r="W5490" s="34"/>
      <c r="X5490" s="34"/>
      <c r="Y5490" s="34"/>
      <c r="Z5490" s="34"/>
      <c r="AA5490" s="34"/>
      <c r="AB5490" s="34"/>
      <c r="AC5490" s="34"/>
      <c r="AD5490" s="34"/>
      <c r="AE5490" s="34"/>
      <c r="AT5490" s="19" t="s">
        <v>260</v>
      </c>
      <c r="AU5490" s="19" t="s">
        <v>82</v>
      </c>
    </row>
    <row r="5491" spans="1:65" s="14" customFormat="1" ht="11.25">
      <c r="B5491" s="174"/>
      <c r="D5491" s="160" t="s">
        <v>264</v>
      </c>
      <c r="F5491" s="176" t="s">
        <v>8770</v>
      </c>
      <c r="H5491" s="177">
        <v>5097.3999999999996</v>
      </c>
      <c r="I5491" s="178"/>
      <c r="L5491" s="174"/>
      <c r="M5491" s="179"/>
      <c r="N5491" s="180"/>
      <c r="O5491" s="180"/>
      <c r="P5491" s="180"/>
      <c r="Q5491" s="180"/>
      <c r="R5491" s="180"/>
      <c r="S5491" s="180"/>
      <c r="T5491" s="181"/>
      <c r="AT5491" s="175" t="s">
        <v>264</v>
      </c>
      <c r="AU5491" s="175" t="s">
        <v>82</v>
      </c>
      <c r="AV5491" s="14" t="s">
        <v>82</v>
      </c>
      <c r="AW5491" s="14" t="s">
        <v>4</v>
      </c>
      <c r="AX5491" s="14" t="s">
        <v>80</v>
      </c>
      <c r="AY5491" s="175" t="s">
        <v>252</v>
      </c>
    </row>
    <row r="5492" spans="1:65" s="2" customFormat="1" ht="16.5" customHeight="1">
      <c r="A5492" s="34"/>
      <c r="B5492" s="145"/>
      <c r="C5492" s="198" t="s">
        <v>2336</v>
      </c>
      <c r="D5492" s="198" t="s">
        <v>361</v>
      </c>
      <c r="E5492" s="199" t="s">
        <v>8771</v>
      </c>
      <c r="F5492" s="200" t="s">
        <v>8772</v>
      </c>
      <c r="G5492" s="201" t="s">
        <v>331</v>
      </c>
      <c r="H5492" s="202">
        <v>2109.8000000000002</v>
      </c>
      <c r="I5492" s="203"/>
      <c r="J5492" s="204">
        <f>ROUND(I5492*H5492,2)</f>
        <v>0</v>
      </c>
      <c r="K5492" s="205"/>
      <c r="L5492" s="206"/>
      <c r="M5492" s="207" t="s">
        <v>3</v>
      </c>
      <c r="N5492" s="208" t="s">
        <v>44</v>
      </c>
      <c r="O5492" s="55"/>
      <c r="P5492" s="156">
        <f>O5492*H5492</f>
        <v>0</v>
      </c>
      <c r="Q5492" s="156">
        <v>5.0000000000000002E-5</v>
      </c>
      <c r="R5492" s="156">
        <f>Q5492*H5492</f>
        <v>0.10549000000000001</v>
      </c>
      <c r="S5492" s="156">
        <v>0</v>
      </c>
      <c r="T5492" s="157">
        <f>S5492*H5492</f>
        <v>0</v>
      </c>
      <c r="U5492" s="34"/>
      <c r="V5492" s="34"/>
      <c r="W5492" s="34"/>
      <c r="X5492" s="34"/>
      <c r="Y5492" s="34"/>
      <c r="Z5492" s="34"/>
      <c r="AA5492" s="34"/>
      <c r="AB5492" s="34"/>
      <c r="AC5492" s="34"/>
      <c r="AD5492" s="34"/>
      <c r="AE5492" s="34"/>
      <c r="AR5492" s="158" t="s">
        <v>572</v>
      </c>
      <c r="AT5492" s="158" t="s">
        <v>361</v>
      </c>
      <c r="AU5492" s="158" t="s">
        <v>82</v>
      </c>
      <c r="AY5492" s="19" t="s">
        <v>252</v>
      </c>
      <c r="BE5492" s="159">
        <f>IF(N5492="základní",J5492,0)</f>
        <v>0</v>
      </c>
      <c r="BF5492" s="159">
        <f>IF(N5492="snížená",J5492,0)</f>
        <v>0</v>
      </c>
      <c r="BG5492" s="159">
        <f>IF(N5492="zákl. přenesená",J5492,0)</f>
        <v>0</v>
      </c>
      <c r="BH5492" s="159">
        <f>IF(N5492="sníž. přenesená",J5492,0)</f>
        <v>0</v>
      </c>
      <c r="BI5492" s="159">
        <f>IF(N5492="nulová",J5492,0)</f>
        <v>0</v>
      </c>
      <c r="BJ5492" s="19" t="s">
        <v>80</v>
      </c>
      <c r="BK5492" s="159">
        <f>ROUND(I5492*H5492,2)</f>
        <v>0</v>
      </c>
      <c r="BL5492" s="19" t="s">
        <v>406</v>
      </c>
      <c r="BM5492" s="158" t="s">
        <v>8773</v>
      </c>
    </row>
    <row r="5493" spans="1:65" s="2" customFormat="1" ht="11.25">
      <c r="A5493" s="34"/>
      <c r="B5493" s="35"/>
      <c r="C5493" s="34"/>
      <c r="D5493" s="160" t="s">
        <v>260</v>
      </c>
      <c r="E5493" s="34"/>
      <c r="F5493" s="161" t="s">
        <v>8772</v>
      </c>
      <c r="G5493" s="34"/>
      <c r="H5493" s="34"/>
      <c r="I5493" s="162"/>
      <c r="J5493" s="34"/>
      <c r="K5493" s="34"/>
      <c r="L5493" s="35"/>
      <c r="M5493" s="163"/>
      <c r="N5493" s="164"/>
      <c r="O5493" s="55"/>
      <c r="P5493" s="55"/>
      <c r="Q5493" s="55"/>
      <c r="R5493" s="55"/>
      <c r="S5493" s="55"/>
      <c r="T5493" s="56"/>
      <c r="U5493" s="34"/>
      <c r="V5493" s="34"/>
      <c r="W5493" s="34"/>
      <c r="X5493" s="34"/>
      <c r="Y5493" s="34"/>
      <c r="Z5493" s="34"/>
      <c r="AA5493" s="34"/>
      <c r="AB5493" s="34"/>
      <c r="AC5493" s="34"/>
      <c r="AD5493" s="34"/>
      <c r="AE5493" s="34"/>
      <c r="AT5493" s="19" t="s">
        <v>260</v>
      </c>
      <c r="AU5493" s="19" t="s">
        <v>82</v>
      </c>
    </row>
    <row r="5494" spans="1:65" s="2" customFormat="1" ht="107.25">
      <c r="A5494" s="34"/>
      <c r="B5494" s="35"/>
      <c r="C5494" s="34"/>
      <c r="D5494" s="160" t="s">
        <v>2284</v>
      </c>
      <c r="E5494" s="34"/>
      <c r="F5494" s="211" t="s">
        <v>8774</v>
      </c>
      <c r="G5494" s="34"/>
      <c r="H5494" s="34"/>
      <c r="I5494" s="162"/>
      <c r="J5494" s="34"/>
      <c r="K5494" s="34"/>
      <c r="L5494" s="35"/>
      <c r="M5494" s="163"/>
      <c r="N5494" s="164"/>
      <c r="O5494" s="55"/>
      <c r="P5494" s="55"/>
      <c r="Q5494" s="55"/>
      <c r="R5494" s="55"/>
      <c r="S5494" s="55"/>
      <c r="T5494" s="56"/>
      <c r="U5494" s="34"/>
      <c r="V5494" s="34"/>
      <c r="W5494" s="34"/>
      <c r="X5494" s="34"/>
      <c r="Y5494" s="34"/>
      <c r="Z5494" s="34"/>
      <c r="AA5494" s="34"/>
      <c r="AB5494" s="34"/>
      <c r="AC5494" s="34"/>
      <c r="AD5494" s="34"/>
      <c r="AE5494" s="34"/>
      <c r="AT5494" s="19" t="s">
        <v>2284</v>
      </c>
      <c r="AU5494" s="19" t="s">
        <v>82</v>
      </c>
    </row>
    <row r="5495" spans="1:65" s="14" customFormat="1" ht="11.25">
      <c r="B5495" s="174"/>
      <c r="D5495" s="160" t="s">
        <v>264</v>
      </c>
      <c r="F5495" s="176" t="s">
        <v>8775</v>
      </c>
      <c r="H5495" s="177">
        <v>2109.8000000000002</v>
      </c>
      <c r="I5495" s="178"/>
      <c r="L5495" s="174"/>
      <c r="M5495" s="179"/>
      <c r="N5495" s="180"/>
      <c r="O5495" s="180"/>
      <c r="P5495" s="180"/>
      <c r="Q5495" s="180"/>
      <c r="R5495" s="180"/>
      <c r="S5495" s="180"/>
      <c r="T5495" s="181"/>
      <c r="AT5495" s="175" t="s">
        <v>264</v>
      </c>
      <c r="AU5495" s="175" t="s">
        <v>82</v>
      </c>
      <c r="AV5495" s="14" t="s">
        <v>82</v>
      </c>
      <c r="AW5495" s="14" t="s">
        <v>4</v>
      </c>
      <c r="AX5495" s="14" t="s">
        <v>80</v>
      </c>
      <c r="AY5495" s="175" t="s">
        <v>252</v>
      </c>
    </row>
    <row r="5496" spans="1:65" s="2" customFormat="1" ht="16.5" customHeight="1">
      <c r="A5496" s="34"/>
      <c r="B5496" s="145"/>
      <c r="C5496" s="198" t="s">
        <v>2344</v>
      </c>
      <c r="D5496" s="198" t="s">
        <v>361</v>
      </c>
      <c r="E5496" s="199" t="s">
        <v>8776</v>
      </c>
      <c r="F5496" s="200" t="s">
        <v>8777</v>
      </c>
      <c r="G5496" s="201" t="s">
        <v>331</v>
      </c>
      <c r="H5496" s="202">
        <v>63.8</v>
      </c>
      <c r="I5496" s="203"/>
      <c r="J5496" s="204">
        <f>ROUND(I5496*H5496,2)</f>
        <v>0</v>
      </c>
      <c r="K5496" s="205"/>
      <c r="L5496" s="206"/>
      <c r="M5496" s="207" t="s">
        <v>3</v>
      </c>
      <c r="N5496" s="208" t="s">
        <v>44</v>
      </c>
      <c r="O5496" s="55"/>
      <c r="P5496" s="156">
        <f>O5496*H5496</f>
        <v>0</v>
      </c>
      <c r="Q5496" s="156">
        <v>0</v>
      </c>
      <c r="R5496" s="156">
        <f>Q5496*H5496</f>
        <v>0</v>
      </c>
      <c r="S5496" s="156">
        <v>0</v>
      </c>
      <c r="T5496" s="157">
        <f>S5496*H5496</f>
        <v>0</v>
      </c>
      <c r="U5496" s="34"/>
      <c r="V5496" s="34"/>
      <c r="W5496" s="34"/>
      <c r="X5496" s="34"/>
      <c r="Y5496" s="34"/>
      <c r="Z5496" s="34"/>
      <c r="AA5496" s="34"/>
      <c r="AB5496" s="34"/>
      <c r="AC5496" s="34"/>
      <c r="AD5496" s="34"/>
      <c r="AE5496" s="34"/>
      <c r="AR5496" s="158" t="s">
        <v>572</v>
      </c>
      <c r="AT5496" s="158" t="s">
        <v>361</v>
      </c>
      <c r="AU5496" s="158" t="s">
        <v>82</v>
      </c>
      <c r="AY5496" s="19" t="s">
        <v>252</v>
      </c>
      <c r="BE5496" s="159">
        <f>IF(N5496="základní",J5496,0)</f>
        <v>0</v>
      </c>
      <c r="BF5496" s="159">
        <f>IF(N5496="snížená",J5496,0)</f>
        <v>0</v>
      </c>
      <c r="BG5496" s="159">
        <f>IF(N5496="zákl. přenesená",J5496,0)</f>
        <v>0</v>
      </c>
      <c r="BH5496" s="159">
        <f>IF(N5496="sníž. přenesená",J5496,0)</f>
        <v>0</v>
      </c>
      <c r="BI5496" s="159">
        <f>IF(N5496="nulová",J5496,0)</f>
        <v>0</v>
      </c>
      <c r="BJ5496" s="19" t="s">
        <v>80</v>
      </c>
      <c r="BK5496" s="159">
        <f>ROUND(I5496*H5496,2)</f>
        <v>0</v>
      </c>
      <c r="BL5496" s="19" t="s">
        <v>406</v>
      </c>
      <c r="BM5496" s="158" t="s">
        <v>8778</v>
      </c>
    </row>
    <row r="5497" spans="1:65" s="2" customFormat="1" ht="11.25">
      <c r="A5497" s="34"/>
      <c r="B5497" s="35"/>
      <c r="C5497" s="34"/>
      <c r="D5497" s="160" t="s">
        <v>260</v>
      </c>
      <c r="E5497" s="34"/>
      <c r="F5497" s="161" t="s">
        <v>8777</v>
      </c>
      <c r="G5497" s="34"/>
      <c r="H5497" s="34"/>
      <c r="I5497" s="162"/>
      <c r="J5497" s="34"/>
      <c r="K5497" s="34"/>
      <c r="L5497" s="35"/>
      <c r="M5497" s="163"/>
      <c r="N5497" s="164"/>
      <c r="O5497" s="55"/>
      <c r="P5497" s="55"/>
      <c r="Q5497" s="55"/>
      <c r="R5497" s="55"/>
      <c r="S5497" s="55"/>
      <c r="T5497" s="56"/>
      <c r="U5497" s="34"/>
      <c r="V5497" s="34"/>
      <c r="W5497" s="34"/>
      <c r="X5497" s="34"/>
      <c r="Y5497" s="34"/>
      <c r="Z5497" s="34"/>
      <c r="AA5497" s="34"/>
      <c r="AB5497" s="34"/>
      <c r="AC5497" s="34"/>
      <c r="AD5497" s="34"/>
      <c r="AE5497" s="34"/>
      <c r="AT5497" s="19" t="s">
        <v>260</v>
      </c>
      <c r="AU5497" s="19" t="s">
        <v>82</v>
      </c>
    </row>
    <row r="5498" spans="1:65" s="14" customFormat="1" ht="11.25">
      <c r="B5498" s="174"/>
      <c r="D5498" s="160" t="s">
        <v>264</v>
      </c>
      <c r="F5498" s="176" t="s">
        <v>8779</v>
      </c>
      <c r="H5498" s="177">
        <v>63.8</v>
      </c>
      <c r="I5498" s="178"/>
      <c r="L5498" s="174"/>
      <c r="M5498" s="179"/>
      <c r="N5498" s="180"/>
      <c r="O5498" s="180"/>
      <c r="P5498" s="180"/>
      <c r="Q5498" s="180"/>
      <c r="R5498" s="180"/>
      <c r="S5498" s="180"/>
      <c r="T5498" s="181"/>
      <c r="AT5498" s="175" t="s">
        <v>264</v>
      </c>
      <c r="AU5498" s="175" t="s">
        <v>82</v>
      </c>
      <c r="AV5498" s="14" t="s">
        <v>82</v>
      </c>
      <c r="AW5498" s="14" t="s">
        <v>4</v>
      </c>
      <c r="AX5498" s="14" t="s">
        <v>80</v>
      </c>
      <c r="AY5498" s="175" t="s">
        <v>252</v>
      </c>
    </row>
    <row r="5499" spans="1:65" s="2" customFormat="1" ht="21.75" customHeight="1">
      <c r="A5499" s="34"/>
      <c r="B5499" s="145"/>
      <c r="C5499" s="146" t="s">
        <v>2350</v>
      </c>
      <c r="D5499" s="146" t="s">
        <v>254</v>
      </c>
      <c r="E5499" s="147" t="s">
        <v>8780</v>
      </c>
      <c r="F5499" s="148" t="s">
        <v>8781</v>
      </c>
      <c r="G5499" s="149" t="s">
        <v>8782</v>
      </c>
      <c r="H5499" s="150">
        <v>46.18</v>
      </c>
      <c r="I5499" s="151"/>
      <c r="J5499" s="152">
        <f>ROUND(I5499*H5499,2)</f>
        <v>0</v>
      </c>
      <c r="K5499" s="153"/>
      <c r="L5499" s="35"/>
      <c r="M5499" s="154" t="s">
        <v>3</v>
      </c>
      <c r="N5499" s="155" t="s">
        <v>44</v>
      </c>
      <c r="O5499" s="55"/>
      <c r="P5499" s="156">
        <f>O5499*H5499</f>
        <v>0</v>
      </c>
      <c r="Q5499" s="156">
        <v>0</v>
      </c>
      <c r="R5499" s="156">
        <f>Q5499*H5499</f>
        <v>0</v>
      </c>
      <c r="S5499" s="156">
        <v>0</v>
      </c>
      <c r="T5499" s="157">
        <f>S5499*H5499</f>
        <v>0</v>
      </c>
      <c r="U5499" s="34"/>
      <c r="V5499" s="34"/>
      <c r="W5499" s="34"/>
      <c r="X5499" s="34"/>
      <c r="Y5499" s="34"/>
      <c r="Z5499" s="34"/>
      <c r="AA5499" s="34"/>
      <c r="AB5499" s="34"/>
      <c r="AC5499" s="34"/>
      <c r="AD5499" s="34"/>
      <c r="AE5499" s="34"/>
      <c r="AR5499" s="158" t="s">
        <v>406</v>
      </c>
      <c r="AT5499" s="158" t="s">
        <v>254</v>
      </c>
      <c r="AU5499" s="158" t="s">
        <v>82</v>
      </c>
      <c r="AY5499" s="19" t="s">
        <v>252</v>
      </c>
      <c r="BE5499" s="159">
        <f>IF(N5499="základní",J5499,0)</f>
        <v>0</v>
      </c>
      <c r="BF5499" s="159">
        <f>IF(N5499="snížená",J5499,0)</f>
        <v>0</v>
      </c>
      <c r="BG5499" s="159">
        <f>IF(N5499="zákl. přenesená",J5499,0)</f>
        <v>0</v>
      </c>
      <c r="BH5499" s="159">
        <f>IF(N5499="sníž. přenesená",J5499,0)</f>
        <v>0</v>
      </c>
      <c r="BI5499" s="159">
        <f>IF(N5499="nulová",J5499,0)</f>
        <v>0</v>
      </c>
      <c r="BJ5499" s="19" t="s">
        <v>80</v>
      </c>
      <c r="BK5499" s="159">
        <f>ROUND(I5499*H5499,2)</f>
        <v>0</v>
      </c>
      <c r="BL5499" s="19" t="s">
        <v>406</v>
      </c>
      <c r="BM5499" s="158" t="s">
        <v>8783</v>
      </c>
    </row>
    <row r="5500" spans="1:65" s="2" customFormat="1" ht="19.5">
      <c r="A5500" s="34"/>
      <c r="B5500" s="35"/>
      <c r="C5500" s="34"/>
      <c r="D5500" s="160" t="s">
        <v>2284</v>
      </c>
      <c r="E5500" s="34"/>
      <c r="F5500" s="211" t="s">
        <v>8784</v>
      </c>
      <c r="G5500" s="34"/>
      <c r="H5500" s="34"/>
      <c r="I5500" s="162"/>
      <c r="J5500" s="34"/>
      <c r="K5500" s="34"/>
      <c r="L5500" s="35"/>
      <c r="M5500" s="163"/>
      <c r="N5500" s="164"/>
      <c r="O5500" s="55"/>
      <c r="P5500" s="55"/>
      <c r="Q5500" s="55"/>
      <c r="R5500" s="55"/>
      <c r="S5500" s="55"/>
      <c r="T5500" s="56"/>
      <c r="U5500" s="34"/>
      <c r="V5500" s="34"/>
      <c r="W5500" s="34"/>
      <c r="X5500" s="34"/>
      <c r="Y5500" s="34"/>
      <c r="Z5500" s="34"/>
      <c r="AA5500" s="34"/>
      <c r="AB5500" s="34"/>
      <c r="AC5500" s="34"/>
      <c r="AD5500" s="34"/>
      <c r="AE5500" s="34"/>
      <c r="AT5500" s="19" t="s">
        <v>2284</v>
      </c>
      <c r="AU5500" s="19" t="s">
        <v>82</v>
      </c>
    </row>
    <row r="5501" spans="1:65" s="13" customFormat="1" ht="11.25">
      <c r="B5501" s="167"/>
      <c r="D5501" s="160" t="s">
        <v>264</v>
      </c>
      <c r="E5501" s="168" t="s">
        <v>3</v>
      </c>
      <c r="F5501" s="169" t="s">
        <v>8785</v>
      </c>
      <c r="H5501" s="168" t="s">
        <v>3</v>
      </c>
      <c r="I5501" s="170"/>
      <c r="L5501" s="167"/>
      <c r="M5501" s="171"/>
      <c r="N5501" s="172"/>
      <c r="O5501" s="172"/>
      <c r="P5501" s="172"/>
      <c r="Q5501" s="172"/>
      <c r="R5501" s="172"/>
      <c r="S5501" s="172"/>
      <c r="T5501" s="173"/>
      <c r="AT5501" s="168" t="s">
        <v>264</v>
      </c>
      <c r="AU5501" s="168" t="s">
        <v>82</v>
      </c>
      <c r="AV5501" s="13" t="s">
        <v>80</v>
      </c>
      <c r="AW5501" s="13" t="s">
        <v>34</v>
      </c>
      <c r="AX5501" s="13" t="s">
        <v>73</v>
      </c>
      <c r="AY5501" s="168" t="s">
        <v>252</v>
      </c>
    </row>
    <row r="5502" spans="1:65" s="13" customFormat="1" ht="11.25">
      <c r="B5502" s="167"/>
      <c r="D5502" s="160" t="s">
        <v>264</v>
      </c>
      <c r="E5502" s="168" t="s">
        <v>3</v>
      </c>
      <c r="F5502" s="169" t="s">
        <v>8786</v>
      </c>
      <c r="H5502" s="168" t="s">
        <v>3</v>
      </c>
      <c r="I5502" s="170"/>
      <c r="L5502" s="167"/>
      <c r="M5502" s="171"/>
      <c r="N5502" s="172"/>
      <c r="O5502" s="172"/>
      <c r="P5502" s="172"/>
      <c r="Q5502" s="172"/>
      <c r="R5502" s="172"/>
      <c r="S5502" s="172"/>
      <c r="T5502" s="173"/>
      <c r="AT5502" s="168" t="s">
        <v>264</v>
      </c>
      <c r="AU5502" s="168" t="s">
        <v>82</v>
      </c>
      <c r="AV5502" s="13" t="s">
        <v>80</v>
      </c>
      <c r="AW5502" s="13" t="s">
        <v>34</v>
      </c>
      <c r="AX5502" s="13" t="s">
        <v>73</v>
      </c>
      <c r="AY5502" s="168" t="s">
        <v>252</v>
      </c>
    </row>
    <row r="5503" spans="1:65" s="14" customFormat="1" ht="11.25">
      <c r="B5503" s="174"/>
      <c r="D5503" s="160" t="s">
        <v>264</v>
      </c>
      <c r="E5503" s="175" t="s">
        <v>3</v>
      </c>
      <c r="F5503" s="176" t="s">
        <v>8787</v>
      </c>
      <c r="H5503" s="177">
        <v>1.8</v>
      </c>
      <c r="I5503" s="178"/>
      <c r="L5503" s="174"/>
      <c r="M5503" s="179"/>
      <c r="N5503" s="180"/>
      <c r="O5503" s="180"/>
      <c r="P5503" s="180"/>
      <c r="Q5503" s="180"/>
      <c r="R5503" s="180"/>
      <c r="S5503" s="180"/>
      <c r="T5503" s="181"/>
      <c r="AT5503" s="175" t="s">
        <v>264</v>
      </c>
      <c r="AU5503" s="175" t="s">
        <v>82</v>
      </c>
      <c r="AV5503" s="14" t="s">
        <v>82</v>
      </c>
      <c r="AW5503" s="14" t="s">
        <v>34</v>
      </c>
      <c r="AX5503" s="14" t="s">
        <v>73</v>
      </c>
      <c r="AY5503" s="175" t="s">
        <v>252</v>
      </c>
    </row>
    <row r="5504" spans="1:65" s="13" customFormat="1" ht="11.25">
      <c r="B5504" s="167"/>
      <c r="D5504" s="160" t="s">
        <v>264</v>
      </c>
      <c r="E5504" s="168" t="s">
        <v>3</v>
      </c>
      <c r="F5504" s="169" t="s">
        <v>8788</v>
      </c>
      <c r="H5504" s="168" t="s">
        <v>3</v>
      </c>
      <c r="I5504" s="170"/>
      <c r="L5504" s="167"/>
      <c r="M5504" s="171"/>
      <c r="N5504" s="172"/>
      <c r="O5504" s="172"/>
      <c r="P5504" s="172"/>
      <c r="Q5504" s="172"/>
      <c r="R5504" s="172"/>
      <c r="S5504" s="172"/>
      <c r="T5504" s="173"/>
      <c r="AT5504" s="168" t="s">
        <v>264</v>
      </c>
      <c r="AU5504" s="168" t="s">
        <v>82</v>
      </c>
      <c r="AV5504" s="13" t="s">
        <v>80</v>
      </c>
      <c r="AW5504" s="13" t="s">
        <v>34</v>
      </c>
      <c r="AX5504" s="13" t="s">
        <v>73</v>
      </c>
      <c r="AY5504" s="168" t="s">
        <v>252</v>
      </c>
    </row>
    <row r="5505" spans="2:51" s="14" customFormat="1" ht="11.25">
      <c r="B5505" s="174"/>
      <c r="D5505" s="160" t="s">
        <v>264</v>
      </c>
      <c r="E5505" s="175" t="s">
        <v>3</v>
      </c>
      <c r="F5505" s="176" t="s">
        <v>8787</v>
      </c>
      <c r="H5505" s="177">
        <v>1.8</v>
      </c>
      <c r="I5505" s="178"/>
      <c r="L5505" s="174"/>
      <c r="M5505" s="179"/>
      <c r="N5505" s="180"/>
      <c r="O5505" s="180"/>
      <c r="P5505" s="180"/>
      <c r="Q5505" s="180"/>
      <c r="R5505" s="180"/>
      <c r="S5505" s="180"/>
      <c r="T5505" s="181"/>
      <c r="AT5505" s="175" t="s">
        <v>264</v>
      </c>
      <c r="AU5505" s="175" t="s">
        <v>82</v>
      </c>
      <c r="AV5505" s="14" t="s">
        <v>82</v>
      </c>
      <c r="AW5505" s="14" t="s">
        <v>34</v>
      </c>
      <c r="AX5505" s="14" t="s">
        <v>73</v>
      </c>
      <c r="AY5505" s="175" t="s">
        <v>252</v>
      </c>
    </row>
    <row r="5506" spans="2:51" s="13" customFormat="1" ht="11.25">
      <c r="B5506" s="167"/>
      <c r="D5506" s="160" t="s">
        <v>264</v>
      </c>
      <c r="E5506" s="168" t="s">
        <v>3</v>
      </c>
      <c r="F5506" s="169" t="s">
        <v>8789</v>
      </c>
      <c r="H5506" s="168" t="s">
        <v>3</v>
      </c>
      <c r="I5506" s="170"/>
      <c r="L5506" s="167"/>
      <c r="M5506" s="171"/>
      <c r="N5506" s="172"/>
      <c r="O5506" s="172"/>
      <c r="P5506" s="172"/>
      <c r="Q5506" s="172"/>
      <c r="R5506" s="172"/>
      <c r="S5506" s="172"/>
      <c r="T5506" s="173"/>
      <c r="AT5506" s="168" t="s">
        <v>264</v>
      </c>
      <c r="AU5506" s="168" t="s">
        <v>82</v>
      </c>
      <c r="AV5506" s="13" t="s">
        <v>80</v>
      </c>
      <c r="AW5506" s="13" t="s">
        <v>34</v>
      </c>
      <c r="AX5506" s="13" t="s">
        <v>73</v>
      </c>
      <c r="AY5506" s="168" t="s">
        <v>252</v>
      </c>
    </row>
    <row r="5507" spans="2:51" s="14" customFormat="1" ht="11.25">
      <c r="B5507" s="174"/>
      <c r="D5507" s="160" t="s">
        <v>264</v>
      </c>
      <c r="E5507" s="175" t="s">
        <v>3</v>
      </c>
      <c r="F5507" s="176" t="s">
        <v>8787</v>
      </c>
      <c r="H5507" s="177">
        <v>1.8</v>
      </c>
      <c r="I5507" s="178"/>
      <c r="L5507" s="174"/>
      <c r="M5507" s="179"/>
      <c r="N5507" s="180"/>
      <c r="O5507" s="180"/>
      <c r="P5507" s="180"/>
      <c r="Q5507" s="180"/>
      <c r="R5507" s="180"/>
      <c r="S5507" s="180"/>
      <c r="T5507" s="181"/>
      <c r="AT5507" s="175" t="s">
        <v>264</v>
      </c>
      <c r="AU5507" s="175" t="s">
        <v>82</v>
      </c>
      <c r="AV5507" s="14" t="s">
        <v>82</v>
      </c>
      <c r="AW5507" s="14" t="s">
        <v>34</v>
      </c>
      <c r="AX5507" s="14" t="s">
        <v>73</v>
      </c>
      <c r="AY5507" s="175" t="s">
        <v>252</v>
      </c>
    </row>
    <row r="5508" spans="2:51" s="13" customFormat="1" ht="11.25">
      <c r="B5508" s="167"/>
      <c r="D5508" s="160" t="s">
        <v>264</v>
      </c>
      <c r="E5508" s="168" t="s">
        <v>3</v>
      </c>
      <c r="F5508" s="169" t="s">
        <v>8790</v>
      </c>
      <c r="H5508" s="168" t="s">
        <v>3</v>
      </c>
      <c r="I5508" s="170"/>
      <c r="L5508" s="167"/>
      <c r="M5508" s="171"/>
      <c r="N5508" s="172"/>
      <c r="O5508" s="172"/>
      <c r="P5508" s="172"/>
      <c r="Q5508" s="172"/>
      <c r="R5508" s="172"/>
      <c r="S5508" s="172"/>
      <c r="T5508" s="173"/>
      <c r="AT5508" s="168" t="s">
        <v>264</v>
      </c>
      <c r="AU5508" s="168" t="s">
        <v>82</v>
      </c>
      <c r="AV5508" s="13" t="s">
        <v>80</v>
      </c>
      <c r="AW5508" s="13" t="s">
        <v>34</v>
      </c>
      <c r="AX5508" s="13" t="s">
        <v>73</v>
      </c>
      <c r="AY5508" s="168" t="s">
        <v>252</v>
      </c>
    </row>
    <row r="5509" spans="2:51" s="14" customFormat="1" ht="11.25">
      <c r="B5509" s="174"/>
      <c r="D5509" s="160" t="s">
        <v>264</v>
      </c>
      <c r="E5509" s="175" t="s">
        <v>3</v>
      </c>
      <c r="F5509" s="176" t="s">
        <v>8791</v>
      </c>
      <c r="H5509" s="177">
        <v>0.81</v>
      </c>
      <c r="I5509" s="178"/>
      <c r="L5509" s="174"/>
      <c r="M5509" s="179"/>
      <c r="N5509" s="180"/>
      <c r="O5509" s="180"/>
      <c r="P5509" s="180"/>
      <c r="Q5509" s="180"/>
      <c r="R5509" s="180"/>
      <c r="S5509" s="180"/>
      <c r="T5509" s="181"/>
      <c r="AT5509" s="175" t="s">
        <v>264</v>
      </c>
      <c r="AU5509" s="175" t="s">
        <v>82</v>
      </c>
      <c r="AV5509" s="14" t="s">
        <v>82</v>
      </c>
      <c r="AW5509" s="14" t="s">
        <v>34</v>
      </c>
      <c r="AX5509" s="14" t="s">
        <v>73</v>
      </c>
      <c r="AY5509" s="175" t="s">
        <v>252</v>
      </c>
    </row>
    <row r="5510" spans="2:51" s="13" customFormat="1" ht="11.25">
      <c r="B5510" s="167"/>
      <c r="D5510" s="160" t="s">
        <v>264</v>
      </c>
      <c r="E5510" s="168" t="s">
        <v>3</v>
      </c>
      <c r="F5510" s="169" t="s">
        <v>8792</v>
      </c>
      <c r="H5510" s="168" t="s">
        <v>3</v>
      </c>
      <c r="I5510" s="170"/>
      <c r="L5510" s="167"/>
      <c r="M5510" s="171"/>
      <c r="N5510" s="172"/>
      <c r="O5510" s="172"/>
      <c r="P5510" s="172"/>
      <c r="Q5510" s="172"/>
      <c r="R5510" s="172"/>
      <c r="S5510" s="172"/>
      <c r="T5510" s="173"/>
      <c r="AT5510" s="168" t="s">
        <v>264</v>
      </c>
      <c r="AU5510" s="168" t="s">
        <v>82</v>
      </c>
      <c r="AV5510" s="13" t="s">
        <v>80</v>
      </c>
      <c r="AW5510" s="13" t="s">
        <v>34</v>
      </c>
      <c r="AX5510" s="13" t="s">
        <v>73</v>
      </c>
      <c r="AY5510" s="168" t="s">
        <v>252</v>
      </c>
    </row>
    <row r="5511" spans="2:51" s="14" customFormat="1" ht="11.25">
      <c r="B5511" s="174"/>
      <c r="D5511" s="160" t="s">
        <v>264</v>
      </c>
      <c r="E5511" s="175" t="s">
        <v>3</v>
      </c>
      <c r="F5511" s="176" t="s">
        <v>8793</v>
      </c>
      <c r="H5511" s="177">
        <v>4.3</v>
      </c>
      <c r="I5511" s="178"/>
      <c r="L5511" s="174"/>
      <c r="M5511" s="179"/>
      <c r="N5511" s="180"/>
      <c r="O5511" s="180"/>
      <c r="P5511" s="180"/>
      <c r="Q5511" s="180"/>
      <c r="R5511" s="180"/>
      <c r="S5511" s="180"/>
      <c r="T5511" s="181"/>
      <c r="AT5511" s="175" t="s">
        <v>264</v>
      </c>
      <c r="AU5511" s="175" t="s">
        <v>82</v>
      </c>
      <c r="AV5511" s="14" t="s">
        <v>82</v>
      </c>
      <c r="AW5511" s="14" t="s">
        <v>34</v>
      </c>
      <c r="AX5511" s="14" t="s">
        <v>73</v>
      </c>
      <c r="AY5511" s="175" t="s">
        <v>252</v>
      </c>
    </row>
    <row r="5512" spans="2:51" s="13" customFormat="1" ht="11.25">
      <c r="B5512" s="167"/>
      <c r="D5512" s="160" t="s">
        <v>264</v>
      </c>
      <c r="E5512" s="168" t="s">
        <v>3</v>
      </c>
      <c r="F5512" s="169" t="s">
        <v>8794</v>
      </c>
      <c r="H5512" s="168" t="s">
        <v>3</v>
      </c>
      <c r="I5512" s="170"/>
      <c r="L5512" s="167"/>
      <c r="M5512" s="171"/>
      <c r="N5512" s="172"/>
      <c r="O5512" s="172"/>
      <c r="P5512" s="172"/>
      <c r="Q5512" s="172"/>
      <c r="R5512" s="172"/>
      <c r="S5512" s="172"/>
      <c r="T5512" s="173"/>
      <c r="AT5512" s="168" t="s">
        <v>264</v>
      </c>
      <c r="AU5512" s="168" t="s">
        <v>82</v>
      </c>
      <c r="AV5512" s="13" t="s">
        <v>80</v>
      </c>
      <c r="AW5512" s="13" t="s">
        <v>34</v>
      </c>
      <c r="AX5512" s="13" t="s">
        <v>73</v>
      </c>
      <c r="AY5512" s="168" t="s">
        <v>252</v>
      </c>
    </row>
    <row r="5513" spans="2:51" s="14" customFormat="1" ht="11.25">
      <c r="B5513" s="174"/>
      <c r="D5513" s="160" t="s">
        <v>264</v>
      </c>
      <c r="E5513" s="175" t="s">
        <v>3</v>
      </c>
      <c r="F5513" s="176" t="s">
        <v>8795</v>
      </c>
      <c r="H5513" s="177">
        <v>24.51</v>
      </c>
      <c r="I5513" s="178"/>
      <c r="L5513" s="174"/>
      <c r="M5513" s="179"/>
      <c r="N5513" s="180"/>
      <c r="O5513" s="180"/>
      <c r="P5513" s="180"/>
      <c r="Q5513" s="180"/>
      <c r="R5513" s="180"/>
      <c r="S5513" s="180"/>
      <c r="T5513" s="181"/>
      <c r="AT5513" s="175" t="s">
        <v>264</v>
      </c>
      <c r="AU5513" s="175" t="s">
        <v>82</v>
      </c>
      <c r="AV5513" s="14" t="s">
        <v>82</v>
      </c>
      <c r="AW5513" s="14" t="s">
        <v>34</v>
      </c>
      <c r="AX5513" s="14" t="s">
        <v>73</v>
      </c>
      <c r="AY5513" s="175" t="s">
        <v>252</v>
      </c>
    </row>
    <row r="5514" spans="2:51" s="13" customFormat="1" ht="11.25">
      <c r="B5514" s="167"/>
      <c r="D5514" s="160" t="s">
        <v>264</v>
      </c>
      <c r="E5514" s="168" t="s">
        <v>3</v>
      </c>
      <c r="F5514" s="169" t="s">
        <v>8796</v>
      </c>
      <c r="H5514" s="168" t="s">
        <v>3</v>
      </c>
      <c r="I5514" s="170"/>
      <c r="L5514" s="167"/>
      <c r="M5514" s="171"/>
      <c r="N5514" s="172"/>
      <c r="O5514" s="172"/>
      <c r="P5514" s="172"/>
      <c r="Q5514" s="172"/>
      <c r="R5514" s="172"/>
      <c r="S5514" s="172"/>
      <c r="T5514" s="173"/>
      <c r="AT5514" s="168" t="s">
        <v>264</v>
      </c>
      <c r="AU5514" s="168" t="s">
        <v>82</v>
      </c>
      <c r="AV5514" s="13" t="s">
        <v>80</v>
      </c>
      <c r="AW5514" s="13" t="s">
        <v>34</v>
      </c>
      <c r="AX5514" s="13" t="s">
        <v>73</v>
      </c>
      <c r="AY5514" s="168" t="s">
        <v>252</v>
      </c>
    </row>
    <row r="5515" spans="2:51" s="14" customFormat="1" ht="11.25">
      <c r="B5515" s="174"/>
      <c r="D5515" s="160" t="s">
        <v>264</v>
      </c>
      <c r="E5515" s="175" t="s">
        <v>3</v>
      </c>
      <c r="F5515" s="176" t="s">
        <v>8797</v>
      </c>
      <c r="H5515" s="177">
        <v>5.16</v>
      </c>
      <c r="I5515" s="178"/>
      <c r="L5515" s="174"/>
      <c r="M5515" s="179"/>
      <c r="N5515" s="180"/>
      <c r="O5515" s="180"/>
      <c r="P5515" s="180"/>
      <c r="Q5515" s="180"/>
      <c r="R5515" s="180"/>
      <c r="S5515" s="180"/>
      <c r="T5515" s="181"/>
      <c r="AT5515" s="175" t="s">
        <v>264</v>
      </c>
      <c r="AU5515" s="175" t="s">
        <v>82</v>
      </c>
      <c r="AV5515" s="14" t="s">
        <v>82</v>
      </c>
      <c r="AW5515" s="14" t="s">
        <v>34</v>
      </c>
      <c r="AX5515" s="14" t="s">
        <v>73</v>
      </c>
      <c r="AY5515" s="175" t="s">
        <v>252</v>
      </c>
    </row>
    <row r="5516" spans="2:51" s="13" customFormat="1" ht="11.25">
      <c r="B5516" s="167"/>
      <c r="D5516" s="160" t="s">
        <v>264</v>
      </c>
      <c r="E5516" s="168" t="s">
        <v>3</v>
      </c>
      <c r="F5516" s="169" t="s">
        <v>8798</v>
      </c>
      <c r="H5516" s="168" t="s">
        <v>3</v>
      </c>
      <c r="I5516" s="170"/>
      <c r="L5516" s="167"/>
      <c r="M5516" s="171"/>
      <c r="N5516" s="172"/>
      <c r="O5516" s="172"/>
      <c r="P5516" s="172"/>
      <c r="Q5516" s="172"/>
      <c r="R5516" s="172"/>
      <c r="S5516" s="172"/>
      <c r="T5516" s="173"/>
      <c r="AT5516" s="168" t="s">
        <v>264</v>
      </c>
      <c r="AU5516" s="168" t="s">
        <v>82</v>
      </c>
      <c r="AV5516" s="13" t="s">
        <v>80</v>
      </c>
      <c r="AW5516" s="13" t="s">
        <v>34</v>
      </c>
      <c r="AX5516" s="13" t="s">
        <v>73</v>
      </c>
      <c r="AY5516" s="168" t="s">
        <v>252</v>
      </c>
    </row>
    <row r="5517" spans="2:51" s="14" customFormat="1" ht="11.25">
      <c r="B5517" s="174"/>
      <c r="D5517" s="160" t="s">
        <v>264</v>
      </c>
      <c r="E5517" s="175" t="s">
        <v>3</v>
      </c>
      <c r="F5517" s="176" t="s">
        <v>8787</v>
      </c>
      <c r="H5517" s="177">
        <v>1.8</v>
      </c>
      <c r="I5517" s="178"/>
      <c r="L5517" s="174"/>
      <c r="M5517" s="179"/>
      <c r="N5517" s="180"/>
      <c r="O5517" s="180"/>
      <c r="P5517" s="180"/>
      <c r="Q5517" s="180"/>
      <c r="R5517" s="180"/>
      <c r="S5517" s="180"/>
      <c r="T5517" s="181"/>
      <c r="AT5517" s="175" t="s">
        <v>264</v>
      </c>
      <c r="AU5517" s="175" t="s">
        <v>82</v>
      </c>
      <c r="AV5517" s="14" t="s">
        <v>82</v>
      </c>
      <c r="AW5517" s="14" t="s">
        <v>34</v>
      </c>
      <c r="AX5517" s="14" t="s">
        <v>73</v>
      </c>
      <c r="AY5517" s="175" t="s">
        <v>252</v>
      </c>
    </row>
    <row r="5518" spans="2:51" s="13" customFormat="1" ht="11.25">
      <c r="B5518" s="167"/>
      <c r="D5518" s="160" t="s">
        <v>264</v>
      </c>
      <c r="E5518" s="168" t="s">
        <v>3</v>
      </c>
      <c r="F5518" s="169" t="s">
        <v>8799</v>
      </c>
      <c r="H5518" s="168" t="s">
        <v>3</v>
      </c>
      <c r="I5518" s="170"/>
      <c r="L5518" s="167"/>
      <c r="M5518" s="171"/>
      <c r="N5518" s="172"/>
      <c r="O5518" s="172"/>
      <c r="P5518" s="172"/>
      <c r="Q5518" s="172"/>
      <c r="R5518" s="172"/>
      <c r="S5518" s="172"/>
      <c r="T5518" s="173"/>
      <c r="AT5518" s="168" t="s">
        <v>264</v>
      </c>
      <c r="AU5518" s="168" t="s">
        <v>82</v>
      </c>
      <c r="AV5518" s="13" t="s">
        <v>80</v>
      </c>
      <c r="AW5518" s="13" t="s">
        <v>34</v>
      </c>
      <c r="AX5518" s="13" t="s">
        <v>73</v>
      </c>
      <c r="AY5518" s="168" t="s">
        <v>252</v>
      </c>
    </row>
    <row r="5519" spans="2:51" s="14" customFormat="1" ht="11.25">
      <c r="B5519" s="174"/>
      <c r="D5519" s="160" t="s">
        <v>264</v>
      </c>
      <c r="E5519" s="175" t="s">
        <v>3</v>
      </c>
      <c r="F5519" s="176" t="s">
        <v>8800</v>
      </c>
      <c r="H5519" s="177">
        <v>1.2</v>
      </c>
      <c r="I5519" s="178"/>
      <c r="L5519" s="174"/>
      <c r="M5519" s="179"/>
      <c r="N5519" s="180"/>
      <c r="O5519" s="180"/>
      <c r="P5519" s="180"/>
      <c r="Q5519" s="180"/>
      <c r="R5519" s="180"/>
      <c r="S5519" s="180"/>
      <c r="T5519" s="181"/>
      <c r="AT5519" s="175" t="s">
        <v>264</v>
      </c>
      <c r="AU5519" s="175" t="s">
        <v>82</v>
      </c>
      <c r="AV5519" s="14" t="s">
        <v>82</v>
      </c>
      <c r="AW5519" s="14" t="s">
        <v>34</v>
      </c>
      <c r="AX5519" s="14" t="s">
        <v>73</v>
      </c>
      <c r="AY5519" s="175" t="s">
        <v>252</v>
      </c>
    </row>
    <row r="5520" spans="2:51" s="13" customFormat="1" ht="11.25">
      <c r="B5520" s="167"/>
      <c r="D5520" s="160" t="s">
        <v>264</v>
      </c>
      <c r="E5520" s="168" t="s">
        <v>3</v>
      </c>
      <c r="F5520" s="169" t="s">
        <v>8801</v>
      </c>
      <c r="H5520" s="168" t="s">
        <v>3</v>
      </c>
      <c r="I5520" s="170"/>
      <c r="L5520" s="167"/>
      <c r="M5520" s="171"/>
      <c r="N5520" s="172"/>
      <c r="O5520" s="172"/>
      <c r="P5520" s="172"/>
      <c r="Q5520" s="172"/>
      <c r="R5520" s="172"/>
      <c r="S5520" s="172"/>
      <c r="T5520" s="173"/>
      <c r="AT5520" s="168" t="s">
        <v>264</v>
      </c>
      <c r="AU5520" s="168" t="s">
        <v>82</v>
      </c>
      <c r="AV5520" s="13" t="s">
        <v>80</v>
      </c>
      <c r="AW5520" s="13" t="s">
        <v>34</v>
      </c>
      <c r="AX5520" s="13" t="s">
        <v>73</v>
      </c>
      <c r="AY5520" s="168" t="s">
        <v>252</v>
      </c>
    </row>
    <row r="5521" spans="1:65" s="14" customFormat="1" ht="11.25">
      <c r="B5521" s="174"/>
      <c r="D5521" s="160" t="s">
        <v>264</v>
      </c>
      <c r="E5521" s="175" t="s">
        <v>3</v>
      </c>
      <c r="F5521" s="176" t="s">
        <v>8800</v>
      </c>
      <c r="H5521" s="177">
        <v>1.2</v>
      </c>
      <c r="I5521" s="178"/>
      <c r="L5521" s="174"/>
      <c r="M5521" s="179"/>
      <c r="N5521" s="180"/>
      <c r="O5521" s="180"/>
      <c r="P5521" s="180"/>
      <c r="Q5521" s="180"/>
      <c r="R5521" s="180"/>
      <c r="S5521" s="180"/>
      <c r="T5521" s="181"/>
      <c r="AT5521" s="175" t="s">
        <v>264</v>
      </c>
      <c r="AU5521" s="175" t="s">
        <v>82</v>
      </c>
      <c r="AV5521" s="14" t="s">
        <v>82</v>
      </c>
      <c r="AW5521" s="14" t="s">
        <v>34</v>
      </c>
      <c r="AX5521" s="14" t="s">
        <v>73</v>
      </c>
      <c r="AY5521" s="175" t="s">
        <v>252</v>
      </c>
    </row>
    <row r="5522" spans="1:65" s="13" customFormat="1" ht="11.25">
      <c r="B5522" s="167"/>
      <c r="D5522" s="160" t="s">
        <v>264</v>
      </c>
      <c r="E5522" s="168" t="s">
        <v>3</v>
      </c>
      <c r="F5522" s="169" t="s">
        <v>8802</v>
      </c>
      <c r="H5522" s="168" t="s">
        <v>3</v>
      </c>
      <c r="I5522" s="170"/>
      <c r="L5522" s="167"/>
      <c r="M5522" s="171"/>
      <c r="N5522" s="172"/>
      <c r="O5522" s="172"/>
      <c r="P5522" s="172"/>
      <c r="Q5522" s="172"/>
      <c r="R5522" s="172"/>
      <c r="S5522" s="172"/>
      <c r="T5522" s="173"/>
      <c r="AT5522" s="168" t="s">
        <v>264</v>
      </c>
      <c r="AU5522" s="168" t="s">
        <v>82</v>
      </c>
      <c r="AV5522" s="13" t="s">
        <v>80</v>
      </c>
      <c r="AW5522" s="13" t="s">
        <v>34</v>
      </c>
      <c r="AX5522" s="13" t="s">
        <v>73</v>
      </c>
      <c r="AY5522" s="168" t="s">
        <v>252</v>
      </c>
    </row>
    <row r="5523" spans="1:65" s="14" customFormat="1" ht="11.25">
      <c r="B5523" s="174"/>
      <c r="D5523" s="160" t="s">
        <v>264</v>
      </c>
      <c r="E5523" s="175" t="s">
        <v>3</v>
      </c>
      <c r="F5523" s="176" t="s">
        <v>8787</v>
      </c>
      <c r="H5523" s="177">
        <v>1.8</v>
      </c>
      <c r="I5523" s="178"/>
      <c r="L5523" s="174"/>
      <c r="M5523" s="179"/>
      <c r="N5523" s="180"/>
      <c r="O5523" s="180"/>
      <c r="P5523" s="180"/>
      <c r="Q5523" s="180"/>
      <c r="R5523" s="180"/>
      <c r="S5523" s="180"/>
      <c r="T5523" s="181"/>
      <c r="AT5523" s="175" t="s">
        <v>264</v>
      </c>
      <c r="AU5523" s="175" t="s">
        <v>82</v>
      </c>
      <c r="AV5523" s="14" t="s">
        <v>82</v>
      </c>
      <c r="AW5523" s="14" t="s">
        <v>34</v>
      </c>
      <c r="AX5523" s="14" t="s">
        <v>73</v>
      </c>
      <c r="AY5523" s="175" t="s">
        <v>252</v>
      </c>
    </row>
    <row r="5524" spans="1:65" s="16" customFormat="1" ht="11.25">
      <c r="B5524" s="190"/>
      <c r="D5524" s="160" t="s">
        <v>264</v>
      </c>
      <c r="E5524" s="191" t="s">
        <v>3</v>
      </c>
      <c r="F5524" s="192" t="s">
        <v>354</v>
      </c>
      <c r="H5524" s="193">
        <v>46.18</v>
      </c>
      <c r="I5524" s="194"/>
      <c r="L5524" s="190"/>
      <c r="M5524" s="195"/>
      <c r="N5524" s="196"/>
      <c r="O5524" s="196"/>
      <c r="P5524" s="196"/>
      <c r="Q5524" s="196"/>
      <c r="R5524" s="196"/>
      <c r="S5524" s="196"/>
      <c r="T5524" s="197"/>
      <c r="AT5524" s="191" t="s">
        <v>264</v>
      </c>
      <c r="AU5524" s="191" t="s">
        <v>82</v>
      </c>
      <c r="AV5524" s="16" t="s">
        <v>95</v>
      </c>
      <c r="AW5524" s="16" t="s">
        <v>34</v>
      </c>
      <c r="AX5524" s="16" t="s">
        <v>80</v>
      </c>
      <c r="AY5524" s="191" t="s">
        <v>252</v>
      </c>
    </row>
    <row r="5525" spans="1:65" s="2" customFormat="1" ht="24.2" customHeight="1">
      <c r="A5525" s="34"/>
      <c r="B5525" s="145"/>
      <c r="C5525" s="146" t="s">
        <v>2358</v>
      </c>
      <c r="D5525" s="146" t="s">
        <v>254</v>
      </c>
      <c r="E5525" s="147" t="s">
        <v>8803</v>
      </c>
      <c r="F5525" s="148" t="s">
        <v>8804</v>
      </c>
      <c r="G5525" s="149" t="s">
        <v>8782</v>
      </c>
      <c r="H5525" s="150">
        <v>9.7200000000000006</v>
      </c>
      <c r="I5525" s="151"/>
      <c r="J5525" s="152">
        <f>ROUND(I5525*H5525,2)</f>
        <v>0</v>
      </c>
      <c r="K5525" s="153"/>
      <c r="L5525" s="35"/>
      <c r="M5525" s="154" t="s">
        <v>3</v>
      </c>
      <c r="N5525" s="155" t="s">
        <v>44</v>
      </c>
      <c r="O5525" s="55"/>
      <c r="P5525" s="156">
        <f>O5525*H5525</f>
        <v>0</v>
      </c>
      <c r="Q5525" s="156">
        <v>0</v>
      </c>
      <c r="R5525" s="156">
        <f>Q5525*H5525</f>
        <v>0</v>
      </c>
      <c r="S5525" s="156">
        <v>0</v>
      </c>
      <c r="T5525" s="157">
        <f>S5525*H5525</f>
        <v>0</v>
      </c>
      <c r="U5525" s="34"/>
      <c r="V5525" s="34"/>
      <c r="W5525" s="34"/>
      <c r="X5525" s="34"/>
      <c r="Y5525" s="34"/>
      <c r="Z5525" s="34"/>
      <c r="AA5525" s="34"/>
      <c r="AB5525" s="34"/>
      <c r="AC5525" s="34"/>
      <c r="AD5525" s="34"/>
      <c r="AE5525" s="34"/>
      <c r="AR5525" s="158" t="s">
        <v>406</v>
      </c>
      <c r="AT5525" s="158" t="s">
        <v>254</v>
      </c>
      <c r="AU5525" s="158" t="s">
        <v>82</v>
      </c>
      <c r="AY5525" s="19" t="s">
        <v>252</v>
      </c>
      <c r="BE5525" s="159">
        <f>IF(N5525="základní",J5525,0)</f>
        <v>0</v>
      </c>
      <c r="BF5525" s="159">
        <f>IF(N5525="snížená",J5525,0)</f>
        <v>0</v>
      </c>
      <c r="BG5525" s="159">
        <f>IF(N5525="zákl. přenesená",J5525,0)</f>
        <v>0</v>
      </c>
      <c r="BH5525" s="159">
        <f>IF(N5525="sníž. přenesená",J5525,0)</f>
        <v>0</v>
      </c>
      <c r="BI5525" s="159">
        <f>IF(N5525="nulová",J5525,0)</f>
        <v>0</v>
      </c>
      <c r="BJ5525" s="19" t="s">
        <v>80</v>
      </c>
      <c r="BK5525" s="159">
        <f>ROUND(I5525*H5525,2)</f>
        <v>0</v>
      </c>
      <c r="BL5525" s="19" t="s">
        <v>406</v>
      </c>
      <c r="BM5525" s="158" t="s">
        <v>8805</v>
      </c>
    </row>
    <row r="5526" spans="1:65" s="2" customFormat="1" ht="19.5">
      <c r="A5526" s="34"/>
      <c r="B5526" s="35"/>
      <c r="C5526" s="34"/>
      <c r="D5526" s="160" t="s">
        <v>2284</v>
      </c>
      <c r="E5526" s="34"/>
      <c r="F5526" s="211" t="s">
        <v>8784</v>
      </c>
      <c r="G5526" s="34"/>
      <c r="H5526" s="34"/>
      <c r="I5526" s="162"/>
      <c r="J5526" s="34"/>
      <c r="K5526" s="34"/>
      <c r="L5526" s="35"/>
      <c r="M5526" s="163"/>
      <c r="N5526" s="164"/>
      <c r="O5526" s="55"/>
      <c r="P5526" s="55"/>
      <c r="Q5526" s="55"/>
      <c r="R5526" s="55"/>
      <c r="S5526" s="55"/>
      <c r="T5526" s="56"/>
      <c r="U5526" s="34"/>
      <c r="V5526" s="34"/>
      <c r="W5526" s="34"/>
      <c r="X5526" s="34"/>
      <c r="Y5526" s="34"/>
      <c r="Z5526" s="34"/>
      <c r="AA5526" s="34"/>
      <c r="AB5526" s="34"/>
      <c r="AC5526" s="34"/>
      <c r="AD5526" s="34"/>
      <c r="AE5526" s="34"/>
      <c r="AT5526" s="19" t="s">
        <v>2284</v>
      </c>
      <c r="AU5526" s="19" t="s">
        <v>82</v>
      </c>
    </row>
    <row r="5527" spans="1:65" s="13" customFormat="1" ht="11.25">
      <c r="B5527" s="167"/>
      <c r="D5527" s="160" t="s">
        <v>264</v>
      </c>
      <c r="E5527" s="168" t="s">
        <v>3</v>
      </c>
      <c r="F5527" s="169" t="s">
        <v>8806</v>
      </c>
      <c r="H5527" s="168" t="s">
        <v>3</v>
      </c>
      <c r="I5527" s="170"/>
      <c r="L5527" s="167"/>
      <c r="M5527" s="171"/>
      <c r="N5527" s="172"/>
      <c r="O5527" s="172"/>
      <c r="P5527" s="172"/>
      <c r="Q5527" s="172"/>
      <c r="R5527" s="172"/>
      <c r="S5527" s="172"/>
      <c r="T5527" s="173"/>
      <c r="AT5527" s="168" t="s">
        <v>264</v>
      </c>
      <c r="AU5527" s="168" t="s">
        <v>82</v>
      </c>
      <c r="AV5527" s="13" t="s">
        <v>80</v>
      </c>
      <c r="AW5527" s="13" t="s">
        <v>34</v>
      </c>
      <c r="AX5527" s="13" t="s">
        <v>73</v>
      </c>
      <c r="AY5527" s="168" t="s">
        <v>252</v>
      </c>
    </row>
    <row r="5528" spans="1:65" s="13" customFormat="1" ht="11.25">
      <c r="B5528" s="167"/>
      <c r="D5528" s="160" t="s">
        <v>264</v>
      </c>
      <c r="E5528" s="168" t="s">
        <v>3</v>
      </c>
      <c r="F5528" s="169" t="s">
        <v>8807</v>
      </c>
      <c r="H5528" s="168" t="s">
        <v>3</v>
      </c>
      <c r="I5528" s="170"/>
      <c r="L5528" s="167"/>
      <c r="M5528" s="171"/>
      <c r="N5528" s="172"/>
      <c r="O5528" s="172"/>
      <c r="P5528" s="172"/>
      <c r="Q5528" s="172"/>
      <c r="R5528" s="172"/>
      <c r="S5528" s="172"/>
      <c r="T5528" s="173"/>
      <c r="AT5528" s="168" t="s">
        <v>264</v>
      </c>
      <c r="AU5528" s="168" t="s">
        <v>82</v>
      </c>
      <c r="AV5528" s="13" t="s">
        <v>80</v>
      </c>
      <c r="AW5528" s="13" t="s">
        <v>34</v>
      </c>
      <c r="AX5528" s="13" t="s">
        <v>73</v>
      </c>
      <c r="AY5528" s="168" t="s">
        <v>252</v>
      </c>
    </row>
    <row r="5529" spans="1:65" s="14" customFormat="1" ht="11.25">
      <c r="B5529" s="174"/>
      <c r="D5529" s="160" t="s">
        <v>264</v>
      </c>
      <c r="E5529" s="175" t="s">
        <v>3</v>
      </c>
      <c r="F5529" s="176" t="s">
        <v>8808</v>
      </c>
      <c r="H5529" s="177">
        <v>4.8600000000000003</v>
      </c>
      <c r="I5529" s="178"/>
      <c r="L5529" s="174"/>
      <c r="M5529" s="179"/>
      <c r="N5529" s="180"/>
      <c r="O5529" s="180"/>
      <c r="P5529" s="180"/>
      <c r="Q5529" s="180"/>
      <c r="R5529" s="180"/>
      <c r="S5529" s="180"/>
      <c r="T5529" s="181"/>
      <c r="AT5529" s="175" t="s">
        <v>264</v>
      </c>
      <c r="AU5529" s="175" t="s">
        <v>82</v>
      </c>
      <c r="AV5529" s="14" t="s">
        <v>82</v>
      </c>
      <c r="AW5529" s="14" t="s">
        <v>34</v>
      </c>
      <c r="AX5529" s="14" t="s">
        <v>73</v>
      </c>
      <c r="AY5529" s="175" t="s">
        <v>252</v>
      </c>
    </row>
    <row r="5530" spans="1:65" s="13" customFormat="1" ht="11.25">
      <c r="B5530" s="167"/>
      <c r="D5530" s="160" t="s">
        <v>264</v>
      </c>
      <c r="E5530" s="168" t="s">
        <v>3</v>
      </c>
      <c r="F5530" s="169" t="s">
        <v>8809</v>
      </c>
      <c r="H5530" s="168" t="s">
        <v>3</v>
      </c>
      <c r="I5530" s="170"/>
      <c r="L5530" s="167"/>
      <c r="M5530" s="171"/>
      <c r="N5530" s="172"/>
      <c r="O5530" s="172"/>
      <c r="P5530" s="172"/>
      <c r="Q5530" s="172"/>
      <c r="R5530" s="172"/>
      <c r="S5530" s="172"/>
      <c r="T5530" s="173"/>
      <c r="AT5530" s="168" t="s">
        <v>264</v>
      </c>
      <c r="AU5530" s="168" t="s">
        <v>82</v>
      </c>
      <c r="AV5530" s="13" t="s">
        <v>80</v>
      </c>
      <c r="AW5530" s="13" t="s">
        <v>34</v>
      </c>
      <c r="AX5530" s="13" t="s">
        <v>73</v>
      </c>
      <c r="AY5530" s="168" t="s">
        <v>252</v>
      </c>
    </row>
    <row r="5531" spans="1:65" s="14" customFormat="1" ht="11.25">
      <c r="B5531" s="174"/>
      <c r="D5531" s="160" t="s">
        <v>264</v>
      </c>
      <c r="E5531" s="175" t="s">
        <v>3</v>
      </c>
      <c r="F5531" s="176" t="s">
        <v>8808</v>
      </c>
      <c r="H5531" s="177">
        <v>4.8600000000000003</v>
      </c>
      <c r="I5531" s="178"/>
      <c r="L5531" s="174"/>
      <c r="M5531" s="179"/>
      <c r="N5531" s="180"/>
      <c r="O5531" s="180"/>
      <c r="P5531" s="180"/>
      <c r="Q5531" s="180"/>
      <c r="R5531" s="180"/>
      <c r="S5531" s="180"/>
      <c r="T5531" s="181"/>
      <c r="AT5531" s="175" t="s">
        <v>264</v>
      </c>
      <c r="AU5531" s="175" t="s">
        <v>82</v>
      </c>
      <c r="AV5531" s="14" t="s">
        <v>82</v>
      </c>
      <c r="AW5531" s="14" t="s">
        <v>34</v>
      </c>
      <c r="AX5531" s="14" t="s">
        <v>73</v>
      </c>
      <c r="AY5531" s="175" t="s">
        <v>252</v>
      </c>
    </row>
    <row r="5532" spans="1:65" s="15" customFormat="1" ht="11.25">
      <c r="B5532" s="182"/>
      <c r="D5532" s="160" t="s">
        <v>264</v>
      </c>
      <c r="E5532" s="183" t="s">
        <v>3</v>
      </c>
      <c r="F5532" s="184" t="s">
        <v>269</v>
      </c>
      <c r="H5532" s="185">
        <v>9.7200000000000006</v>
      </c>
      <c r="I5532" s="186"/>
      <c r="L5532" s="182"/>
      <c r="M5532" s="187"/>
      <c r="N5532" s="188"/>
      <c r="O5532" s="188"/>
      <c r="P5532" s="188"/>
      <c r="Q5532" s="188"/>
      <c r="R5532" s="188"/>
      <c r="S5532" s="188"/>
      <c r="T5532" s="189"/>
      <c r="AT5532" s="183" t="s">
        <v>264</v>
      </c>
      <c r="AU5532" s="183" t="s">
        <v>82</v>
      </c>
      <c r="AV5532" s="15" t="s">
        <v>258</v>
      </c>
      <c r="AW5532" s="15" t="s">
        <v>34</v>
      </c>
      <c r="AX5532" s="15" t="s">
        <v>80</v>
      </c>
      <c r="AY5532" s="183" t="s">
        <v>252</v>
      </c>
    </row>
    <row r="5533" spans="1:65" s="12" customFormat="1" ht="22.9" customHeight="1">
      <c r="B5533" s="132"/>
      <c r="D5533" s="133" t="s">
        <v>72</v>
      </c>
      <c r="E5533" s="143" t="s">
        <v>8810</v>
      </c>
      <c r="F5533" s="143" t="s">
        <v>8811</v>
      </c>
      <c r="I5533" s="135"/>
      <c r="J5533" s="144">
        <f>BK5533</f>
        <v>0</v>
      </c>
      <c r="L5533" s="132"/>
      <c r="M5533" s="137"/>
      <c r="N5533" s="138"/>
      <c r="O5533" s="138"/>
      <c r="P5533" s="139">
        <f>SUM(P5534:P6086)</f>
        <v>0</v>
      </c>
      <c r="Q5533" s="138"/>
      <c r="R5533" s="139">
        <f>SUM(R5534:R6086)</f>
        <v>0</v>
      </c>
      <c r="S5533" s="138"/>
      <c r="T5533" s="140">
        <f>SUM(T5534:T6086)</f>
        <v>0</v>
      </c>
      <c r="AR5533" s="133" t="s">
        <v>82</v>
      </c>
      <c r="AT5533" s="141" t="s">
        <v>72</v>
      </c>
      <c r="AU5533" s="141" t="s">
        <v>80</v>
      </c>
      <c r="AY5533" s="133" t="s">
        <v>252</v>
      </c>
      <c r="BK5533" s="142">
        <f>SUM(BK5534:BK6086)</f>
        <v>0</v>
      </c>
    </row>
    <row r="5534" spans="1:65" s="2" customFormat="1" ht="16.5" customHeight="1">
      <c r="A5534" s="34"/>
      <c r="B5534" s="145"/>
      <c r="C5534" s="146" t="s">
        <v>2365</v>
      </c>
      <c r="D5534" s="146" t="s">
        <v>254</v>
      </c>
      <c r="E5534" s="147" t="s">
        <v>8812</v>
      </c>
      <c r="F5534" s="148" t="s">
        <v>8813</v>
      </c>
      <c r="G5534" s="149" t="s">
        <v>8814</v>
      </c>
      <c r="H5534" s="150">
        <v>1</v>
      </c>
      <c r="I5534" s="151"/>
      <c r="J5534" s="152">
        <f>ROUND(I5534*H5534,2)</f>
        <v>0</v>
      </c>
      <c r="K5534" s="153"/>
      <c r="L5534" s="35"/>
      <c r="M5534" s="154" t="s">
        <v>3</v>
      </c>
      <c r="N5534" s="155" t="s">
        <v>44</v>
      </c>
      <c r="O5534" s="55"/>
      <c r="P5534" s="156">
        <f>O5534*H5534</f>
        <v>0</v>
      </c>
      <c r="Q5534" s="156">
        <v>0</v>
      </c>
      <c r="R5534" s="156">
        <f>Q5534*H5534</f>
        <v>0</v>
      </c>
      <c r="S5534" s="156">
        <v>0</v>
      </c>
      <c r="T5534" s="157">
        <f>S5534*H5534</f>
        <v>0</v>
      </c>
      <c r="U5534" s="34"/>
      <c r="V5534" s="34"/>
      <c r="W5534" s="34"/>
      <c r="X5534" s="34"/>
      <c r="Y5534" s="34"/>
      <c r="Z5534" s="34"/>
      <c r="AA5534" s="34"/>
      <c r="AB5534" s="34"/>
      <c r="AC5534" s="34"/>
      <c r="AD5534" s="34"/>
      <c r="AE5534" s="34"/>
      <c r="AR5534" s="158" t="s">
        <v>940</v>
      </c>
      <c r="AT5534" s="158" t="s">
        <v>254</v>
      </c>
      <c r="AU5534" s="158" t="s">
        <v>82</v>
      </c>
      <c r="AY5534" s="19" t="s">
        <v>252</v>
      </c>
      <c r="BE5534" s="159">
        <f>IF(N5534="základní",J5534,0)</f>
        <v>0</v>
      </c>
      <c r="BF5534" s="159">
        <f>IF(N5534="snížená",J5534,0)</f>
        <v>0</v>
      </c>
      <c r="BG5534" s="159">
        <f>IF(N5534="zákl. přenesená",J5534,0)</f>
        <v>0</v>
      </c>
      <c r="BH5534" s="159">
        <f>IF(N5534="sníž. přenesená",J5534,0)</f>
        <v>0</v>
      </c>
      <c r="BI5534" s="159">
        <f>IF(N5534="nulová",J5534,0)</f>
        <v>0</v>
      </c>
      <c r="BJ5534" s="19" t="s">
        <v>80</v>
      </c>
      <c r="BK5534" s="159">
        <f>ROUND(I5534*H5534,2)</f>
        <v>0</v>
      </c>
      <c r="BL5534" s="19" t="s">
        <v>940</v>
      </c>
      <c r="BM5534" s="158" t="s">
        <v>8815</v>
      </c>
    </row>
    <row r="5535" spans="1:65" s="2" customFormat="1" ht="11.25">
      <c r="A5535" s="34"/>
      <c r="B5535" s="35"/>
      <c r="C5535" s="34"/>
      <c r="D5535" s="160" t="s">
        <v>260</v>
      </c>
      <c r="E5535" s="34"/>
      <c r="F5535" s="161" t="s">
        <v>8813</v>
      </c>
      <c r="G5535" s="34"/>
      <c r="H5535" s="34"/>
      <c r="I5535" s="162"/>
      <c r="J5535" s="34"/>
      <c r="K5535" s="34"/>
      <c r="L5535" s="35"/>
      <c r="M5535" s="163"/>
      <c r="N5535" s="164"/>
      <c r="O5535" s="55"/>
      <c r="P5535" s="55"/>
      <c r="Q5535" s="55"/>
      <c r="R5535" s="55"/>
      <c r="S5535" s="55"/>
      <c r="T5535" s="56"/>
      <c r="U5535" s="34"/>
      <c r="V5535" s="34"/>
      <c r="W5535" s="34"/>
      <c r="X5535" s="34"/>
      <c r="Y5535" s="34"/>
      <c r="Z5535" s="34"/>
      <c r="AA5535" s="34"/>
      <c r="AB5535" s="34"/>
      <c r="AC5535" s="34"/>
      <c r="AD5535" s="34"/>
      <c r="AE5535" s="34"/>
      <c r="AT5535" s="19" t="s">
        <v>260</v>
      </c>
      <c r="AU5535" s="19" t="s">
        <v>82</v>
      </c>
    </row>
    <row r="5536" spans="1:65" s="2" customFormat="1" ht="16.5" customHeight="1">
      <c r="A5536" s="34"/>
      <c r="B5536" s="145"/>
      <c r="C5536" s="146" t="s">
        <v>2371</v>
      </c>
      <c r="D5536" s="146" t="s">
        <v>254</v>
      </c>
      <c r="E5536" s="147" t="s">
        <v>8816</v>
      </c>
      <c r="F5536" s="148" t="s">
        <v>8817</v>
      </c>
      <c r="G5536" s="149" t="s">
        <v>8814</v>
      </c>
      <c r="H5536" s="150">
        <v>1</v>
      </c>
      <c r="I5536" s="151"/>
      <c r="J5536" s="152">
        <f>ROUND(I5536*H5536,2)</f>
        <v>0</v>
      </c>
      <c r="K5536" s="153"/>
      <c r="L5536" s="35"/>
      <c r="M5536" s="154" t="s">
        <v>3</v>
      </c>
      <c r="N5536" s="155" t="s">
        <v>44</v>
      </c>
      <c r="O5536" s="55"/>
      <c r="P5536" s="156">
        <f>O5536*H5536</f>
        <v>0</v>
      </c>
      <c r="Q5536" s="156">
        <v>0</v>
      </c>
      <c r="R5536" s="156">
        <f>Q5536*H5536</f>
        <v>0</v>
      </c>
      <c r="S5536" s="156">
        <v>0</v>
      </c>
      <c r="T5536" s="157">
        <f>S5536*H5536</f>
        <v>0</v>
      </c>
      <c r="U5536" s="34"/>
      <c r="V5536" s="34"/>
      <c r="W5536" s="34"/>
      <c r="X5536" s="34"/>
      <c r="Y5536" s="34"/>
      <c r="Z5536" s="34"/>
      <c r="AA5536" s="34"/>
      <c r="AB5536" s="34"/>
      <c r="AC5536" s="34"/>
      <c r="AD5536" s="34"/>
      <c r="AE5536" s="34"/>
      <c r="AR5536" s="158" t="s">
        <v>940</v>
      </c>
      <c r="AT5536" s="158" t="s">
        <v>254</v>
      </c>
      <c r="AU5536" s="158" t="s">
        <v>82</v>
      </c>
      <c r="AY5536" s="19" t="s">
        <v>252</v>
      </c>
      <c r="BE5536" s="159">
        <f>IF(N5536="základní",J5536,0)</f>
        <v>0</v>
      </c>
      <c r="BF5536" s="159">
        <f>IF(N5536="snížená",J5536,0)</f>
        <v>0</v>
      </c>
      <c r="BG5536" s="159">
        <f>IF(N5536="zákl. přenesená",J5536,0)</f>
        <v>0</v>
      </c>
      <c r="BH5536" s="159">
        <f>IF(N5536="sníž. přenesená",J5536,0)</f>
        <v>0</v>
      </c>
      <c r="BI5536" s="159">
        <f>IF(N5536="nulová",J5536,0)</f>
        <v>0</v>
      </c>
      <c r="BJ5536" s="19" t="s">
        <v>80</v>
      </c>
      <c r="BK5536" s="159">
        <f>ROUND(I5536*H5536,2)</f>
        <v>0</v>
      </c>
      <c r="BL5536" s="19" t="s">
        <v>940</v>
      </c>
      <c r="BM5536" s="158" t="s">
        <v>8818</v>
      </c>
    </row>
    <row r="5537" spans="1:65" s="2" customFormat="1" ht="11.25">
      <c r="A5537" s="34"/>
      <c r="B5537" s="35"/>
      <c r="C5537" s="34"/>
      <c r="D5537" s="160" t="s">
        <v>260</v>
      </c>
      <c r="E5537" s="34"/>
      <c r="F5537" s="161" t="s">
        <v>8817</v>
      </c>
      <c r="G5537" s="34"/>
      <c r="H5537" s="34"/>
      <c r="I5537" s="162"/>
      <c r="J5537" s="34"/>
      <c r="K5537" s="34"/>
      <c r="L5537" s="35"/>
      <c r="M5537" s="163"/>
      <c r="N5537" s="164"/>
      <c r="O5537" s="55"/>
      <c r="P5537" s="55"/>
      <c r="Q5537" s="55"/>
      <c r="R5537" s="55"/>
      <c r="S5537" s="55"/>
      <c r="T5537" s="56"/>
      <c r="U5537" s="34"/>
      <c r="V5537" s="34"/>
      <c r="W5537" s="34"/>
      <c r="X5537" s="34"/>
      <c r="Y5537" s="34"/>
      <c r="Z5537" s="34"/>
      <c r="AA5537" s="34"/>
      <c r="AB5537" s="34"/>
      <c r="AC5537" s="34"/>
      <c r="AD5537" s="34"/>
      <c r="AE5537" s="34"/>
      <c r="AT5537" s="19" t="s">
        <v>260</v>
      </c>
      <c r="AU5537" s="19" t="s">
        <v>82</v>
      </c>
    </row>
    <row r="5538" spans="1:65" s="2" customFormat="1" ht="24.2" customHeight="1">
      <c r="A5538" s="34"/>
      <c r="B5538" s="145"/>
      <c r="C5538" s="146" t="s">
        <v>2378</v>
      </c>
      <c r="D5538" s="146" t="s">
        <v>254</v>
      </c>
      <c r="E5538" s="147" t="s">
        <v>8819</v>
      </c>
      <c r="F5538" s="148" t="s">
        <v>8820</v>
      </c>
      <c r="G5538" s="149" t="s">
        <v>743</v>
      </c>
      <c r="H5538" s="150">
        <v>49</v>
      </c>
      <c r="I5538" s="151"/>
      <c r="J5538" s="152">
        <f>ROUND(I5538*H5538,2)</f>
        <v>0</v>
      </c>
      <c r="K5538" s="153"/>
      <c r="L5538" s="35"/>
      <c r="M5538" s="154" t="s">
        <v>3</v>
      </c>
      <c r="N5538" s="155" t="s">
        <v>44</v>
      </c>
      <c r="O5538" s="55"/>
      <c r="P5538" s="156">
        <f>O5538*H5538</f>
        <v>0</v>
      </c>
      <c r="Q5538" s="156">
        <v>0</v>
      </c>
      <c r="R5538" s="156">
        <f>Q5538*H5538</f>
        <v>0</v>
      </c>
      <c r="S5538" s="156">
        <v>0</v>
      </c>
      <c r="T5538" s="157">
        <f>S5538*H5538</f>
        <v>0</v>
      </c>
      <c r="U5538" s="34"/>
      <c r="V5538" s="34"/>
      <c r="W5538" s="34"/>
      <c r="X5538" s="34"/>
      <c r="Y5538" s="34"/>
      <c r="Z5538" s="34"/>
      <c r="AA5538" s="34"/>
      <c r="AB5538" s="34"/>
      <c r="AC5538" s="34"/>
      <c r="AD5538" s="34"/>
      <c r="AE5538" s="34"/>
      <c r="AR5538" s="158" t="s">
        <v>940</v>
      </c>
      <c r="AT5538" s="158" t="s">
        <v>254</v>
      </c>
      <c r="AU5538" s="158" t="s">
        <v>82</v>
      </c>
      <c r="AY5538" s="19" t="s">
        <v>252</v>
      </c>
      <c r="BE5538" s="159">
        <f>IF(N5538="základní",J5538,0)</f>
        <v>0</v>
      </c>
      <c r="BF5538" s="159">
        <f>IF(N5538="snížená",J5538,0)</f>
        <v>0</v>
      </c>
      <c r="BG5538" s="159">
        <f>IF(N5538="zákl. přenesená",J5538,0)</f>
        <v>0</v>
      </c>
      <c r="BH5538" s="159">
        <f>IF(N5538="sníž. přenesená",J5538,0)</f>
        <v>0</v>
      </c>
      <c r="BI5538" s="159">
        <f>IF(N5538="nulová",J5538,0)</f>
        <v>0</v>
      </c>
      <c r="BJ5538" s="19" t="s">
        <v>80</v>
      </c>
      <c r="BK5538" s="159">
        <f>ROUND(I5538*H5538,2)</f>
        <v>0</v>
      </c>
      <c r="BL5538" s="19" t="s">
        <v>940</v>
      </c>
      <c r="BM5538" s="158" t="s">
        <v>8821</v>
      </c>
    </row>
    <row r="5539" spans="1:65" s="2" customFormat="1" ht="19.5">
      <c r="A5539" s="34"/>
      <c r="B5539" s="35"/>
      <c r="C5539" s="34"/>
      <c r="D5539" s="160" t="s">
        <v>260</v>
      </c>
      <c r="E5539" s="34"/>
      <c r="F5539" s="161" t="s">
        <v>8820</v>
      </c>
      <c r="G5539" s="34"/>
      <c r="H5539" s="34"/>
      <c r="I5539" s="162"/>
      <c r="J5539" s="34"/>
      <c r="K5539" s="34"/>
      <c r="L5539" s="35"/>
      <c r="M5539" s="163"/>
      <c r="N5539" s="164"/>
      <c r="O5539" s="55"/>
      <c r="P5539" s="55"/>
      <c r="Q5539" s="55"/>
      <c r="R5539" s="55"/>
      <c r="S5539" s="55"/>
      <c r="T5539" s="56"/>
      <c r="U5539" s="34"/>
      <c r="V5539" s="34"/>
      <c r="W5539" s="34"/>
      <c r="X5539" s="34"/>
      <c r="Y5539" s="34"/>
      <c r="Z5539" s="34"/>
      <c r="AA5539" s="34"/>
      <c r="AB5539" s="34"/>
      <c r="AC5539" s="34"/>
      <c r="AD5539" s="34"/>
      <c r="AE5539" s="34"/>
      <c r="AT5539" s="19" t="s">
        <v>260</v>
      </c>
      <c r="AU5539" s="19" t="s">
        <v>82</v>
      </c>
    </row>
    <row r="5540" spans="1:65" s="13" customFormat="1" ht="11.25">
      <c r="B5540" s="167"/>
      <c r="D5540" s="160" t="s">
        <v>264</v>
      </c>
      <c r="E5540" s="168" t="s">
        <v>3</v>
      </c>
      <c r="F5540" s="169" t="s">
        <v>8822</v>
      </c>
      <c r="H5540" s="168" t="s">
        <v>3</v>
      </c>
      <c r="I5540" s="170"/>
      <c r="L5540" s="167"/>
      <c r="M5540" s="171"/>
      <c r="N5540" s="172"/>
      <c r="O5540" s="172"/>
      <c r="P5540" s="172"/>
      <c r="Q5540" s="172"/>
      <c r="R5540" s="172"/>
      <c r="S5540" s="172"/>
      <c r="T5540" s="173"/>
      <c r="AT5540" s="168" t="s">
        <v>264</v>
      </c>
      <c r="AU5540" s="168" t="s">
        <v>82</v>
      </c>
      <c r="AV5540" s="13" t="s">
        <v>80</v>
      </c>
      <c r="AW5540" s="13" t="s">
        <v>34</v>
      </c>
      <c r="AX5540" s="13" t="s">
        <v>73</v>
      </c>
      <c r="AY5540" s="168" t="s">
        <v>252</v>
      </c>
    </row>
    <row r="5541" spans="1:65" s="14" customFormat="1" ht="11.25">
      <c r="B5541" s="174"/>
      <c r="D5541" s="160" t="s">
        <v>264</v>
      </c>
      <c r="E5541" s="175" t="s">
        <v>3</v>
      </c>
      <c r="F5541" s="176" t="s">
        <v>80</v>
      </c>
      <c r="H5541" s="177">
        <v>1</v>
      </c>
      <c r="I5541" s="178"/>
      <c r="L5541" s="174"/>
      <c r="M5541" s="179"/>
      <c r="N5541" s="180"/>
      <c r="O5541" s="180"/>
      <c r="P5541" s="180"/>
      <c r="Q5541" s="180"/>
      <c r="R5541" s="180"/>
      <c r="S5541" s="180"/>
      <c r="T5541" s="181"/>
      <c r="AT5541" s="175" t="s">
        <v>264</v>
      </c>
      <c r="AU5541" s="175" t="s">
        <v>82</v>
      </c>
      <c r="AV5541" s="14" t="s">
        <v>82</v>
      </c>
      <c r="AW5541" s="14" t="s">
        <v>34</v>
      </c>
      <c r="AX5541" s="14" t="s">
        <v>73</v>
      </c>
      <c r="AY5541" s="175" t="s">
        <v>252</v>
      </c>
    </row>
    <row r="5542" spans="1:65" s="13" customFormat="1" ht="11.25">
      <c r="B5542" s="167"/>
      <c r="D5542" s="160" t="s">
        <v>264</v>
      </c>
      <c r="E5542" s="168" t="s">
        <v>3</v>
      </c>
      <c r="F5542" s="169" t="s">
        <v>8608</v>
      </c>
      <c r="H5542" s="168" t="s">
        <v>3</v>
      </c>
      <c r="I5542" s="170"/>
      <c r="L5542" s="167"/>
      <c r="M5542" s="171"/>
      <c r="N5542" s="172"/>
      <c r="O5542" s="172"/>
      <c r="P5542" s="172"/>
      <c r="Q5542" s="172"/>
      <c r="R5542" s="172"/>
      <c r="S5542" s="172"/>
      <c r="T5542" s="173"/>
      <c r="AT5542" s="168" t="s">
        <v>264</v>
      </c>
      <c r="AU5542" s="168" t="s">
        <v>82</v>
      </c>
      <c r="AV5542" s="13" t="s">
        <v>80</v>
      </c>
      <c r="AW5542" s="13" t="s">
        <v>34</v>
      </c>
      <c r="AX5542" s="13" t="s">
        <v>73</v>
      </c>
      <c r="AY5542" s="168" t="s">
        <v>252</v>
      </c>
    </row>
    <row r="5543" spans="1:65" s="14" customFormat="1" ht="11.25">
      <c r="B5543" s="174"/>
      <c r="D5543" s="160" t="s">
        <v>264</v>
      </c>
      <c r="E5543" s="175" t="s">
        <v>3</v>
      </c>
      <c r="F5543" s="176" t="s">
        <v>80</v>
      </c>
      <c r="H5543" s="177">
        <v>1</v>
      </c>
      <c r="I5543" s="178"/>
      <c r="L5543" s="174"/>
      <c r="M5543" s="179"/>
      <c r="N5543" s="180"/>
      <c r="O5543" s="180"/>
      <c r="P5543" s="180"/>
      <c r="Q5543" s="180"/>
      <c r="R5543" s="180"/>
      <c r="S5543" s="180"/>
      <c r="T5543" s="181"/>
      <c r="AT5543" s="175" t="s">
        <v>264</v>
      </c>
      <c r="AU5543" s="175" t="s">
        <v>82</v>
      </c>
      <c r="AV5543" s="14" t="s">
        <v>82</v>
      </c>
      <c r="AW5543" s="14" t="s">
        <v>34</v>
      </c>
      <c r="AX5543" s="14" t="s">
        <v>73</v>
      </c>
      <c r="AY5543" s="175" t="s">
        <v>252</v>
      </c>
    </row>
    <row r="5544" spans="1:65" s="13" customFormat="1" ht="11.25">
      <c r="B5544" s="167"/>
      <c r="D5544" s="160" t="s">
        <v>264</v>
      </c>
      <c r="E5544" s="168" t="s">
        <v>3</v>
      </c>
      <c r="F5544" s="169" t="s">
        <v>8429</v>
      </c>
      <c r="H5544" s="168" t="s">
        <v>3</v>
      </c>
      <c r="I5544" s="170"/>
      <c r="L5544" s="167"/>
      <c r="M5544" s="171"/>
      <c r="N5544" s="172"/>
      <c r="O5544" s="172"/>
      <c r="P5544" s="172"/>
      <c r="Q5544" s="172"/>
      <c r="R5544" s="172"/>
      <c r="S5544" s="172"/>
      <c r="T5544" s="173"/>
      <c r="AT5544" s="168" t="s">
        <v>264</v>
      </c>
      <c r="AU5544" s="168" t="s">
        <v>82</v>
      </c>
      <c r="AV5544" s="13" t="s">
        <v>80</v>
      </c>
      <c r="AW5544" s="13" t="s">
        <v>34</v>
      </c>
      <c r="AX5544" s="13" t="s">
        <v>73</v>
      </c>
      <c r="AY5544" s="168" t="s">
        <v>252</v>
      </c>
    </row>
    <row r="5545" spans="1:65" s="14" customFormat="1" ht="11.25">
      <c r="B5545" s="174"/>
      <c r="D5545" s="160" t="s">
        <v>264</v>
      </c>
      <c r="E5545" s="175" t="s">
        <v>3</v>
      </c>
      <c r="F5545" s="176" t="s">
        <v>80</v>
      </c>
      <c r="H5545" s="177">
        <v>1</v>
      </c>
      <c r="I5545" s="178"/>
      <c r="L5545" s="174"/>
      <c r="M5545" s="179"/>
      <c r="N5545" s="180"/>
      <c r="O5545" s="180"/>
      <c r="P5545" s="180"/>
      <c r="Q5545" s="180"/>
      <c r="R5545" s="180"/>
      <c r="S5545" s="180"/>
      <c r="T5545" s="181"/>
      <c r="AT5545" s="175" t="s">
        <v>264</v>
      </c>
      <c r="AU5545" s="175" t="s">
        <v>82</v>
      </c>
      <c r="AV5545" s="14" t="s">
        <v>82</v>
      </c>
      <c r="AW5545" s="14" t="s">
        <v>34</v>
      </c>
      <c r="AX5545" s="14" t="s">
        <v>73</v>
      </c>
      <c r="AY5545" s="175" t="s">
        <v>252</v>
      </c>
    </row>
    <row r="5546" spans="1:65" s="13" customFormat="1" ht="11.25">
      <c r="B5546" s="167"/>
      <c r="D5546" s="160" t="s">
        <v>264</v>
      </c>
      <c r="E5546" s="168" t="s">
        <v>3</v>
      </c>
      <c r="F5546" s="169" t="s">
        <v>8430</v>
      </c>
      <c r="H5546" s="168" t="s">
        <v>3</v>
      </c>
      <c r="I5546" s="170"/>
      <c r="L5546" s="167"/>
      <c r="M5546" s="171"/>
      <c r="N5546" s="172"/>
      <c r="O5546" s="172"/>
      <c r="P5546" s="172"/>
      <c r="Q5546" s="172"/>
      <c r="R5546" s="172"/>
      <c r="S5546" s="172"/>
      <c r="T5546" s="173"/>
      <c r="AT5546" s="168" t="s">
        <v>264</v>
      </c>
      <c r="AU5546" s="168" t="s">
        <v>82</v>
      </c>
      <c r="AV5546" s="13" t="s">
        <v>80</v>
      </c>
      <c r="AW5546" s="13" t="s">
        <v>34</v>
      </c>
      <c r="AX5546" s="13" t="s">
        <v>73</v>
      </c>
      <c r="AY5546" s="168" t="s">
        <v>252</v>
      </c>
    </row>
    <row r="5547" spans="1:65" s="14" customFormat="1" ht="11.25">
      <c r="B5547" s="174"/>
      <c r="D5547" s="160" t="s">
        <v>264</v>
      </c>
      <c r="E5547" s="175" t="s">
        <v>3</v>
      </c>
      <c r="F5547" s="176" t="s">
        <v>80</v>
      </c>
      <c r="H5547" s="177">
        <v>1</v>
      </c>
      <c r="I5547" s="178"/>
      <c r="L5547" s="174"/>
      <c r="M5547" s="179"/>
      <c r="N5547" s="180"/>
      <c r="O5547" s="180"/>
      <c r="P5547" s="180"/>
      <c r="Q5547" s="180"/>
      <c r="R5547" s="180"/>
      <c r="S5547" s="180"/>
      <c r="T5547" s="181"/>
      <c r="AT5547" s="175" t="s">
        <v>264</v>
      </c>
      <c r="AU5547" s="175" t="s">
        <v>82</v>
      </c>
      <c r="AV5547" s="14" t="s">
        <v>82</v>
      </c>
      <c r="AW5547" s="14" t="s">
        <v>34</v>
      </c>
      <c r="AX5547" s="14" t="s">
        <v>73</v>
      </c>
      <c r="AY5547" s="175" t="s">
        <v>252</v>
      </c>
    </row>
    <row r="5548" spans="1:65" s="13" customFormat="1" ht="11.25">
      <c r="B5548" s="167"/>
      <c r="D5548" s="160" t="s">
        <v>264</v>
      </c>
      <c r="E5548" s="168" t="s">
        <v>3</v>
      </c>
      <c r="F5548" s="169" t="s">
        <v>8431</v>
      </c>
      <c r="H5548" s="168" t="s">
        <v>3</v>
      </c>
      <c r="I5548" s="170"/>
      <c r="L5548" s="167"/>
      <c r="M5548" s="171"/>
      <c r="N5548" s="172"/>
      <c r="O5548" s="172"/>
      <c r="P5548" s="172"/>
      <c r="Q5548" s="172"/>
      <c r="R5548" s="172"/>
      <c r="S5548" s="172"/>
      <c r="T5548" s="173"/>
      <c r="AT5548" s="168" t="s">
        <v>264</v>
      </c>
      <c r="AU5548" s="168" t="s">
        <v>82</v>
      </c>
      <c r="AV5548" s="13" t="s">
        <v>80</v>
      </c>
      <c r="AW5548" s="13" t="s">
        <v>34</v>
      </c>
      <c r="AX5548" s="13" t="s">
        <v>73</v>
      </c>
      <c r="AY5548" s="168" t="s">
        <v>252</v>
      </c>
    </row>
    <row r="5549" spans="1:65" s="14" customFormat="1" ht="11.25">
      <c r="B5549" s="174"/>
      <c r="D5549" s="160" t="s">
        <v>264</v>
      </c>
      <c r="E5549" s="175" t="s">
        <v>3</v>
      </c>
      <c r="F5549" s="176" t="s">
        <v>80</v>
      </c>
      <c r="H5549" s="177">
        <v>1</v>
      </c>
      <c r="I5549" s="178"/>
      <c r="L5549" s="174"/>
      <c r="M5549" s="179"/>
      <c r="N5549" s="180"/>
      <c r="O5549" s="180"/>
      <c r="P5549" s="180"/>
      <c r="Q5549" s="180"/>
      <c r="R5549" s="180"/>
      <c r="S5549" s="180"/>
      <c r="T5549" s="181"/>
      <c r="AT5549" s="175" t="s">
        <v>264</v>
      </c>
      <c r="AU5549" s="175" t="s">
        <v>82</v>
      </c>
      <c r="AV5549" s="14" t="s">
        <v>82</v>
      </c>
      <c r="AW5549" s="14" t="s">
        <v>34</v>
      </c>
      <c r="AX5549" s="14" t="s">
        <v>73</v>
      </c>
      <c r="AY5549" s="175" t="s">
        <v>252</v>
      </c>
    </row>
    <row r="5550" spans="1:65" s="13" customFormat="1" ht="11.25">
      <c r="B5550" s="167"/>
      <c r="D5550" s="160" t="s">
        <v>264</v>
      </c>
      <c r="E5550" s="168" t="s">
        <v>3</v>
      </c>
      <c r="F5550" s="169" t="s">
        <v>8432</v>
      </c>
      <c r="H5550" s="168" t="s">
        <v>3</v>
      </c>
      <c r="I5550" s="170"/>
      <c r="L5550" s="167"/>
      <c r="M5550" s="171"/>
      <c r="N5550" s="172"/>
      <c r="O5550" s="172"/>
      <c r="P5550" s="172"/>
      <c r="Q5550" s="172"/>
      <c r="R5550" s="172"/>
      <c r="S5550" s="172"/>
      <c r="T5550" s="173"/>
      <c r="AT5550" s="168" t="s">
        <v>264</v>
      </c>
      <c r="AU5550" s="168" t="s">
        <v>82</v>
      </c>
      <c r="AV5550" s="13" t="s">
        <v>80</v>
      </c>
      <c r="AW5550" s="13" t="s">
        <v>34</v>
      </c>
      <c r="AX5550" s="13" t="s">
        <v>73</v>
      </c>
      <c r="AY5550" s="168" t="s">
        <v>252</v>
      </c>
    </row>
    <row r="5551" spans="1:65" s="14" customFormat="1" ht="11.25">
      <c r="B5551" s="174"/>
      <c r="D5551" s="160" t="s">
        <v>264</v>
      </c>
      <c r="E5551" s="175" t="s">
        <v>3</v>
      </c>
      <c r="F5551" s="176" t="s">
        <v>80</v>
      </c>
      <c r="H5551" s="177">
        <v>1</v>
      </c>
      <c r="I5551" s="178"/>
      <c r="L5551" s="174"/>
      <c r="M5551" s="179"/>
      <c r="N5551" s="180"/>
      <c r="O5551" s="180"/>
      <c r="P5551" s="180"/>
      <c r="Q5551" s="180"/>
      <c r="R5551" s="180"/>
      <c r="S5551" s="180"/>
      <c r="T5551" s="181"/>
      <c r="AT5551" s="175" t="s">
        <v>264</v>
      </c>
      <c r="AU5551" s="175" t="s">
        <v>82</v>
      </c>
      <c r="AV5551" s="14" t="s">
        <v>82</v>
      </c>
      <c r="AW5551" s="14" t="s">
        <v>34</v>
      </c>
      <c r="AX5551" s="14" t="s">
        <v>73</v>
      </c>
      <c r="AY5551" s="175" t="s">
        <v>252</v>
      </c>
    </row>
    <row r="5552" spans="1:65" s="13" customFormat="1" ht="11.25">
      <c r="B5552" s="167"/>
      <c r="D5552" s="160" t="s">
        <v>264</v>
      </c>
      <c r="E5552" s="168" t="s">
        <v>3</v>
      </c>
      <c r="F5552" s="169" t="s">
        <v>8433</v>
      </c>
      <c r="H5552" s="168" t="s">
        <v>3</v>
      </c>
      <c r="I5552" s="170"/>
      <c r="L5552" s="167"/>
      <c r="M5552" s="171"/>
      <c r="N5552" s="172"/>
      <c r="O5552" s="172"/>
      <c r="P5552" s="172"/>
      <c r="Q5552" s="172"/>
      <c r="R5552" s="172"/>
      <c r="S5552" s="172"/>
      <c r="T5552" s="173"/>
      <c r="AT5552" s="168" t="s">
        <v>264</v>
      </c>
      <c r="AU5552" s="168" t="s">
        <v>82</v>
      </c>
      <c r="AV5552" s="13" t="s">
        <v>80</v>
      </c>
      <c r="AW5552" s="13" t="s">
        <v>34</v>
      </c>
      <c r="AX5552" s="13" t="s">
        <v>73</v>
      </c>
      <c r="AY5552" s="168" t="s">
        <v>252</v>
      </c>
    </row>
    <row r="5553" spans="2:51" s="14" customFormat="1" ht="11.25">
      <c r="B5553" s="174"/>
      <c r="D5553" s="160" t="s">
        <v>264</v>
      </c>
      <c r="E5553" s="175" t="s">
        <v>3</v>
      </c>
      <c r="F5553" s="176" t="s">
        <v>80</v>
      </c>
      <c r="H5553" s="177">
        <v>1</v>
      </c>
      <c r="I5553" s="178"/>
      <c r="L5553" s="174"/>
      <c r="M5553" s="179"/>
      <c r="N5553" s="180"/>
      <c r="O5553" s="180"/>
      <c r="P5553" s="180"/>
      <c r="Q5553" s="180"/>
      <c r="R5553" s="180"/>
      <c r="S5553" s="180"/>
      <c r="T5553" s="181"/>
      <c r="AT5553" s="175" t="s">
        <v>264</v>
      </c>
      <c r="AU5553" s="175" t="s">
        <v>82</v>
      </c>
      <c r="AV5553" s="14" t="s">
        <v>82</v>
      </c>
      <c r="AW5553" s="14" t="s">
        <v>34</v>
      </c>
      <c r="AX5553" s="14" t="s">
        <v>73</v>
      </c>
      <c r="AY5553" s="175" t="s">
        <v>252</v>
      </c>
    </row>
    <row r="5554" spans="2:51" s="13" customFormat="1" ht="11.25">
      <c r="B5554" s="167"/>
      <c r="D5554" s="160" t="s">
        <v>264</v>
      </c>
      <c r="E5554" s="168" t="s">
        <v>3</v>
      </c>
      <c r="F5554" s="169" t="s">
        <v>8609</v>
      </c>
      <c r="H5554" s="168" t="s">
        <v>3</v>
      </c>
      <c r="I5554" s="170"/>
      <c r="L5554" s="167"/>
      <c r="M5554" s="171"/>
      <c r="N5554" s="172"/>
      <c r="O5554" s="172"/>
      <c r="P5554" s="172"/>
      <c r="Q5554" s="172"/>
      <c r="R5554" s="172"/>
      <c r="S5554" s="172"/>
      <c r="T5554" s="173"/>
      <c r="AT5554" s="168" t="s">
        <v>264</v>
      </c>
      <c r="AU5554" s="168" t="s">
        <v>82</v>
      </c>
      <c r="AV5554" s="13" t="s">
        <v>80</v>
      </c>
      <c r="AW5554" s="13" t="s">
        <v>34</v>
      </c>
      <c r="AX5554" s="13" t="s">
        <v>73</v>
      </c>
      <c r="AY5554" s="168" t="s">
        <v>252</v>
      </c>
    </row>
    <row r="5555" spans="2:51" s="14" customFormat="1" ht="11.25">
      <c r="B5555" s="174"/>
      <c r="D5555" s="160" t="s">
        <v>264</v>
      </c>
      <c r="E5555" s="175" t="s">
        <v>3</v>
      </c>
      <c r="F5555" s="176" t="s">
        <v>80</v>
      </c>
      <c r="H5555" s="177">
        <v>1</v>
      </c>
      <c r="I5555" s="178"/>
      <c r="L5555" s="174"/>
      <c r="M5555" s="179"/>
      <c r="N5555" s="180"/>
      <c r="O5555" s="180"/>
      <c r="P5555" s="180"/>
      <c r="Q5555" s="180"/>
      <c r="R5555" s="180"/>
      <c r="S5555" s="180"/>
      <c r="T5555" s="181"/>
      <c r="AT5555" s="175" t="s">
        <v>264</v>
      </c>
      <c r="AU5555" s="175" t="s">
        <v>82</v>
      </c>
      <c r="AV5555" s="14" t="s">
        <v>82</v>
      </c>
      <c r="AW5555" s="14" t="s">
        <v>34</v>
      </c>
      <c r="AX5555" s="14" t="s">
        <v>73</v>
      </c>
      <c r="AY5555" s="175" t="s">
        <v>252</v>
      </c>
    </row>
    <row r="5556" spans="2:51" s="13" customFormat="1" ht="11.25">
      <c r="B5556" s="167"/>
      <c r="D5556" s="160" t="s">
        <v>264</v>
      </c>
      <c r="E5556" s="168" t="s">
        <v>3</v>
      </c>
      <c r="F5556" s="169" t="s">
        <v>8624</v>
      </c>
      <c r="H5556" s="168" t="s">
        <v>3</v>
      </c>
      <c r="I5556" s="170"/>
      <c r="L5556" s="167"/>
      <c r="M5556" s="171"/>
      <c r="N5556" s="172"/>
      <c r="O5556" s="172"/>
      <c r="P5556" s="172"/>
      <c r="Q5556" s="172"/>
      <c r="R5556" s="172"/>
      <c r="S5556" s="172"/>
      <c r="T5556" s="173"/>
      <c r="AT5556" s="168" t="s">
        <v>264</v>
      </c>
      <c r="AU5556" s="168" t="s">
        <v>82</v>
      </c>
      <c r="AV5556" s="13" t="s">
        <v>80</v>
      </c>
      <c r="AW5556" s="13" t="s">
        <v>34</v>
      </c>
      <c r="AX5556" s="13" t="s">
        <v>73</v>
      </c>
      <c r="AY5556" s="168" t="s">
        <v>252</v>
      </c>
    </row>
    <row r="5557" spans="2:51" s="14" customFormat="1" ht="11.25">
      <c r="B5557" s="174"/>
      <c r="D5557" s="160" t="s">
        <v>264</v>
      </c>
      <c r="E5557" s="175" t="s">
        <v>3</v>
      </c>
      <c r="F5557" s="176" t="s">
        <v>80</v>
      </c>
      <c r="H5557" s="177">
        <v>1</v>
      </c>
      <c r="I5557" s="178"/>
      <c r="L5557" s="174"/>
      <c r="M5557" s="179"/>
      <c r="N5557" s="180"/>
      <c r="O5557" s="180"/>
      <c r="P5557" s="180"/>
      <c r="Q5557" s="180"/>
      <c r="R5557" s="180"/>
      <c r="S5557" s="180"/>
      <c r="T5557" s="181"/>
      <c r="AT5557" s="175" t="s">
        <v>264</v>
      </c>
      <c r="AU5557" s="175" t="s">
        <v>82</v>
      </c>
      <c r="AV5557" s="14" t="s">
        <v>82</v>
      </c>
      <c r="AW5557" s="14" t="s">
        <v>34</v>
      </c>
      <c r="AX5557" s="14" t="s">
        <v>73</v>
      </c>
      <c r="AY5557" s="175" t="s">
        <v>252</v>
      </c>
    </row>
    <row r="5558" spans="2:51" s="13" customFormat="1" ht="11.25">
      <c r="B5558" s="167"/>
      <c r="D5558" s="160" t="s">
        <v>264</v>
      </c>
      <c r="E5558" s="168" t="s">
        <v>3</v>
      </c>
      <c r="F5558" s="169" t="s">
        <v>6862</v>
      </c>
      <c r="H5558" s="168" t="s">
        <v>3</v>
      </c>
      <c r="I5558" s="170"/>
      <c r="L5558" s="167"/>
      <c r="M5558" s="171"/>
      <c r="N5558" s="172"/>
      <c r="O5558" s="172"/>
      <c r="P5558" s="172"/>
      <c r="Q5558" s="172"/>
      <c r="R5558" s="172"/>
      <c r="S5558" s="172"/>
      <c r="T5558" s="173"/>
      <c r="AT5558" s="168" t="s">
        <v>264</v>
      </c>
      <c r="AU5558" s="168" t="s">
        <v>82</v>
      </c>
      <c r="AV5558" s="13" t="s">
        <v>80</v>
      </c>
      <c r="AW5558" s="13" t="s">
        <v>34</v>
      </c>
      <c r="AX5558" s="13" t="s">
        <v>73</v>
      </c>
      <c r="AY5558" s="168" t="s">
        <v>252</v>
      </c>
    </row>
    <row r="5559" spans="2:51" s="14" customFormat="1" ht="11.25">
      <c r="B5559" s="174"/>
      <c r="D5559" s="160" t="s">
        <v>264</v>
      </c>
      <c r="E5559" s="175" t="s">
        <v>3</v>
      </c>
      <c r="F5559" s="176" t="s">
        <v>80</v>
      </c>
      <c r="H5559" s="177">
        <v>1</v>
      </c>
      <c r="I5559" s="178"/>
      <c r="L5559" s="174"/>
      <c r="M5559" s="179"/>
      <c r="N5559" s="180"/>
      <c r="O5559" s="180"/>
      <c r="P5559" s="180"/>
      <c r="Q5559" s="180"/>
      <c r="R5559" s="180"/>
      <c r="S5559" s="180"/>
      <c r="T5559" s="181"/>
      <c r="AT5559" s="175" t="s">
        <v>264</v>
      </c>
      <c r="AU5559" s="175" t="s">
        <v>82</v>
      </c>
      <c r="AV5559" s="14" t="s">
        <v>82</v>
      </c>
      <c r="AW5559" s="14" t="s">
        <v>34</v>
      </c>
      <c r="AX5559" s="14" t="s">
        <v>73</v>
      </c>
      <c r="AY5559" s="175" t="s">
        <v>252</v>
      </c>
    </row>
    <row r="5560" spans="2:51" s="13" customFormat="1" ht="11.25">
      <c r="B5560" s="167"/>
      <c r="D5560" s="160" t="s">
        <v>264</v>
      </c>
      <c r="E5560" s="168" t="s">
        <v>3</v>
      </c>
      <c r="F5560" s="169" t="s">
        <v>6862</v>
      </c>
      <c r="H5560" s="168" t="s">
        <v>3</v>
      </c>
      <c r="I5560" s="170"/>
      <c r="L5560" s="167"/>
      <c r="M5560" s="171"/>
      <c r="N5560" s="172"/>
      <c r="O5560" s="172"/>
      <c r="P5560" s="172"/>
      <c r="Q5560" s="172"/>
      <c r="R5560" s="172"/>
      <c r="S5560" s="172"/>
      <c r="T5560" s="173"/>
      <c r="AT5560" s="168" t="s">
        <v>264</v>
      </c>
      <c r="AU5560" s="168" t="s">
        <v>82</v>
      </c>
      <c r="AV5560" s="13" t="s">
        <v>80</v>
      </c>
      <c r="AW5560" s="13" t="s">
        <v>34</v>
      </c>
      <c r="AX5560" s="13" t="s">
        <v>73</v>
      </c>
      <c r="AY5560" s="168" t="s">
        <v>252</v>
      </c>
    </row>
    <row r="5561" spans="2:51" s="14" customFormat="1" ht="11.25">
      <c r="B5561" s="174"/>
      <c r="D5561" s="160" t="s">
        <v>264</v>
      </c>
      <c r="E5561" s="175" t="s">
        <v>3</v>
      </c>
      <c r="F5561" s="176" t="s">
        <v>80</v>
      </c>
      <c r="H5561" s="177">
        <v>1</v>
      </c>
      <c r="I5561" s="178"/>
      <c r="L5561" s="174"/>
      <c r="M5561" s="179"/>
      <c r="N5561" s="180"/>
      <c r="O5561" s="180"/>
      <c r="P5561" s="180"/>
      <c r="Q5561" s="180"/>
      <c r="R5561" s="180"/>
      <c r="S5561" s="180"/>
      <c r="T5561" s="181"/>
      <c r="AT5561" s="175" t="s">
        <v>264</v>
      </c>
      <c r="AU5561" s="175" t="s">
        <v>82</v>
      </c>
      <c r="AV5561" s="14" t="s">
        <v>82</v>
      </c>
      <c r="AW5561" s="14" t="s">
        <v>34</v>
      </c>
      <c r="AX5561" s="14" t="s">
        <v>73</v>
      </c>
      <c r="AY5561" s="175" t="s">
        <v>252</v>
      </c>
    </row>
    <row r="5562" spans="2:51" s="13" customFormat="1" ht="11.25">
      <c r="B5562" s="167"/>
      <c r="D5562" s="160" t="s">
        <v>264</v>
      </c>
      <c r="E5562" s="168" t="s">
        <v>3</v>
      </c>
      <c r="F5562" s="169" t="s">
        <v>6862</v>
      </c>
      <c r="H5562" s="168" t="s">
        <v>3</v>
      </c>
      <c r="I5562" s="170"/>
      <c r="L5562" s="167"/>
      <c r="M5562" s="171"/>
      <c r="N5562" s="172"/>
      <c r="O5562" s="172"/>
      <c r="P5562" s="172"/>
      <c r="Q5562" s="172"/>
      <c r="R5562" s="172"/>
      <c r="S5562" s="172"/>
      <c r="T5562" s="173"/>
      <c r="AT5562" s="168" t="s">
        <v>264</v>
      </c>
      <c r="AU5562" s="168" t="s">
        <v>82</v>
      </c>
      <c r="AV5562" s="13" t="s">
        <v>80</v>
      </c>
      <c r="AW5562" s="13" t="s">
        <v>34</v>
      </c>
      <c r="AX5562" s="13" t="s">
        <v>73</v>
      </c>
      <c r="AY5562" s="168" t="s">
        <v>252</v>
      </c>
    </row>
    <row r="5563" spans="2:51" s="14" customFormat="1" ht="11.25">
      <c r="B5563" s="174"/>
      <c r="D5563" s="160" t="s">
        <v>264</v>
      </c>
      <c r="E5563" s="175" t="s">
        <v>3</v>
      </c>
      <c r="F5563" s="176" t="s">
        <v>80</v>
      </c>
      <c r="H5563" s="177">
        <v>1</v>
      </c>
      <c r="I5563" s="178"/>
      <c r="L5563" s="174"/>
      <c r="M5563" s="179"/>
      <c r="N5563" s="180"/>
      <c r="O5563" s="180"/>
      <c r="P5563" s="180"/>
      <c r="Q5563" s="180"/>
      <c r="R5563" s="180"/>
      <c r="S5563" s="180"/>
      <c r="T5563" s="181"/>
      <c r="AT5563" s="175" t="s">
        <v>264</v>
      </c>
      <c r="AU5563" s="175" t="s">
        <v>82</v>
      </c>
      <c r="AV5563" s="14" t="s">
        <v>82</v>
      </c>
      <c r="AW5563" s="14" t="s">
        <v>34</v>
      </c>
      <c r="AX5563" s="14" t="s">
        <v>73</v>
      </c>
      <c r="AY5563" s="175" t="s">
        <v>252</v>
      </c>
    </row>
    <row r="5564" spans="2:51" s="13" customFormat="1" ht="11.25">
      <c r="B5564" s="167"/>
      <c r="D5564" s="160" t="s">
        <v>264</v>
      </c>
      <c r="E5564" s="168" t="s">
        <v>3</v>
      </c>
      <c r="F5564" s="169" t="s">
        <v>6862</v>
      </c>
      <c r="H5564" s="168" t="s">
        <v>3</v>
      </c>
      <c r="I5564" s="170"/>
      <c r="L5564" s="167"/>
      <c r="M5564" s="171"/>
      <c r="N5564" s="172"/>
      <c r="O5564" s="172"/>
      <c r="P5564" s="172"/>
      <c r="Q5564" s="172"/>
      <c r="R5564" s="172"/>
      <c r="S5564" s="172"/>
      <c r="T5564" s="173"/>
      <c r="AT5564" s="168" t="s">
        <v>264</v>
      </c>
      <c r="AU5564" s="168" t="s">
        <v>82</v>
      </c>
      <c r="AV5564" s="13" t="s">
        <v>80</v>
      </c>
      <c r="AW5564" s="13" t="s">
        <v>34</v>
      </c>
      <c r="AX5564" s="13" t="s">
        <v>73</v>
      </c>
      <c r="AY5564" s="168" t="s">
        <v>252</v>
      </c>
    </row>
    <row r="5565" spans="2:51" s="14" customFormat="1" ht="11.25">
      <c r="B5565" s="174"/>
      <c r="D5565" s="160" t="s">
        <v>264</v>
      </c>
      <c r="E5565" s="175" t="s">
        <v>3</v>
      </c>
      <c r="F5565" s="176" t="s">
        <v>80</v>
      </c>
      <c r="H5565" s="177">
        <v>1</v>
      </c>
      <c r="I5565" s="178"/>
      <c r="L5565" s="174"/>
      <c r="M5565" s="179"/>
      <c r="N5565" s="180"/>
      <c r="O5565" s="180"/>
      <c r="P5565" s="180"/>
      <c r="Q5565" s="180"/>
      <c r="R5565" s="180"/>
      <c r="S5565" s="180"/>
      <c r="T5565" s="181"/>
      <c r="AT5565" s="175" t="s">
        <v>264</v>
      </c>
      <c r="AU5565" s="175" t="s">
        <v>82</v>
      </c>
      <c r="AV5565" s="14" t="s">
        <v>82</v>
      </c>
      <c r="AW5565" s="14" t="s">
        <v>34</v>
      </c>
      <c r="AX5565" s="14" t="s">
        <v>73</v>
      </c>
      <c r="AY5565" s="175" t="s">
        <v>252</v>
      </c>
    </row>
    <row r="5566" spans="2:51" s="13" customFormat="1" ht="11.25">
      <c r="B5566" s="167"/>
      <c r="D5566" s="160" t="s">
        <v>264</v>
      </c>
      <c r="E5566" s="168" t="s">
        <v>3</v>
      </c>
      <c r="F5566" s="169" t="s">
        <v>6862</v>
      </c>
      <c r="H5566" s="168" t="s">
        <v>3</v>
      </c>
      <c r="I5566" s="170"/>
      <c r="L5566" s="167"/>
      <c r="M5566" s="171"/>
      <c r="N5566" s="172"/>
      <c r="O5566" s="172"/>
      <c r="P5566" s="172"/>
      <c r="Q5566" s="172"/>
      <c r="R5566" s="172"/>
      <c r="S5566" s="172"/>
      <c r="T5566" s="173"/>
      <c r="AT5566" s="168" t="s">
        <v>264</v>
      </c>
      <c r="AU5566" s="168" t="s">
        <v>82</v>
      </c>
      <c r="AV5566" s="13" t="s">
        <v>80</v>
      </c>
      <c r="AW5566" s="13" t="s">
        <v>34</v>
      </c>
      <c r="AX5566" s="13" t="s">
        <v>73</v>
      </c>
      <c r="AY5566" s="168" t="s">
        <v>252</v>
      </c>
    </row>
    <row r="5567" spans="2:51" s="14" customFormat="1" ht="11.25">
      <c r="B5567" s="174"/>
      <c r="D5567" s="160" t="s">
        <v>264</v>
      </c>
      <c r="E5567" s="175" t="s">
        <v>3</v>
      </c>
      <c r="F5567" s="176" t="s">
        <v>80</v>
      </c>
      <c r="H5567" s="177">
        <v>1</v>
      </c>
      <c r="I5567" s="178"/>
      <c r="L5567" s="174"/>
      <c r="M5567" s="179"/>
      <c r="N5567" s="180"/>
      <c r="O5567" s="180"/>
      <c r="P5567" s="180"/>
      <c r="Q5567" s="180"/>
      <c r="R5567" s="180"/>
      <c r="S5567" s="180"/>
      <c r="T5567" s="181"/>
      <c r="AT5567" s="175" t="s">
        <v>264</v>
      </c>
      <c r="AU5567" s="175" t="s">
        <v>82</v>
      </c>
      <c r="AV5567" s="14" t="s">
        <v>82</v>
      </c>
      <c r="AW5567" s="14" t="s">
        <v>34</v>
      </c>
      <c r="AX5567" s="14" t="s">
        <v>73</v>
      </c>
      <c r="AY5567" s="175" t="s">
        <v>252</v>
      </c>
    </row>
    <row r="5568" spans="2:51" s="13" customFormat="1" ht="11.25">
      <c r="B5568" s="167"/>
      <c r="D5568" s="160" t="s">
        <v>264</v>
      </c>
      <c r="E5568" s="168" t="s">
        <v>3</v>
      </c>
      <c r="F5568" s="169" t="s">
        <v>6862</v>
      </c>
      <c r="H5568" s="168" t="s">
        <v>3</v>
      </c>
      <c r="I5568" s="170"/>
      <c r="L5568" s="167"/>
      <c r="M5568" s="171"/>
      <c r="N5568" s="172"/>
      <c r="O5568" s="172"/>
      <c r="P5568" s="172"/>
      <c r="Q5568" s="172"/>
      <c r="R5568" s="172"/>
      <c r="S5568" s="172"/>
      <c r="T5568" s="173"/>
      <c r="AT5568" s="168" t="s">
        <v>264</v>
      </c>
      <c r="AU5568" s="168" t="s">
        <v>82</v>
      </c>
      <c r="AV5568" s="13" t="s">
        <v>80</v>
      </c>
      <c r="AW5568" s="13" t="s">
        <v>34</v>
      </c>
      <c r="AX5568" s="13" t="s">
        <v>73</v>
      </c>
      <c r="AY5568" s="168" t="s">
        <v>252</v>
      </c>
    </row>
    <row r="5569" spans="2:51" s="14" customFormat="1" ht="11.25">
      <c r="B5569" s="174"/>
      <c r="D5569" s="160" t="s">
        <v>264</v>
      </c>
      <c r="E5569" s="175" t="s">
        <v>3</v>
      </c>
      <c r="F5569" s="176" t="s">
        <v>80</v>
      </c>
      <c r="H5569" s="177">
        <v>1</v>
      </c>
      <c r="I5569" s="178"/>
      <c r="L5569" s="174"/>
      <c r="M5569" s="179"/>
      <c r="N5569" s="180"/>
      <c r="O5569" s="180"/>
      <c r="P5569" s="180"/>
      <c r="Q5569" s="180"/>
      <c r="R5569" s="180"/>
      <c r="S5569" s="180"/>
      <c r="T5569" s="181"/>
      <c r="AT5569" s="175" t="s">
        <v>264</v>
      </c>
      <c r="AU5569" s="175" t="s">
        <v>82</v>
      </c>
      <c r="AV5569" s="14" t="s">
        <v>82</v>
      </c>
      <c r="AW5569" s="14" t="s">
        <v>34</v>
      </c>
      <c r="AX5569" s="14" t="s">
        <v>73</v>
      </c>
      <c r="AY5569" s="175" t="s">
        <v>252</v>
      </c>
    </row>
    <row r="5570" spans="2:51" s="13" customFormat="1" ht="11.25">
      <c r="B5570" s="167"/>
      <c r="D5570" s="160" t="s">
        <v>264</v>
      </c>
      <c r="E5570" s="168" t="s">
        <v>3</v>
      </c>
      <c r="F5570" s="169" t="s">
        <v>8610</v>
      </c>
      <c r="H5570" s="168" t="s">
        <v>3</v>
      </c>
      <c r="I5570" s="170"/>
      <c r="L5570" s="167"/>
      <c r="M5570" s="171"/>
      <c r="N5570" s="172"/>
      <c r="O5570" s="172"/>
      <c r="P5570" s="172"/>
      <c r="Q5570" s="172"/>
      <c r="R5570" s="172"/>
      <c r="S5570" s="172"/>
      <c r="T5570" s="173"/>
      <c r="AT5570" s="168" t="s">
        <v>264</v>
      </c>
      <c r="AU5570" s="168" t="s">
        <v>82</v>
      </c>
      <c r="AV5570" s="13" t="s">
        <v>80</v>
      </c>
      <c r="AW5570" s="13" t="s">
        <v>34</v>
      </c>
      <c r="AX5570" s="13" t="s">
        <v>73</v>
      </c>
      <c r="AY5570" s="168" t="s">
        <v>252</v>
      </c>
    </row>
    <row r="5571" spans="2:51" s="14" customFormat="1" ht="11.25">
      <c r="B5571" s="174"/>
      <c r="D5571" s="160" t="s">
        <v>264</v>
      </c>
      <c r="E5571" s="175" t="s">
        <v>3</v>
      </c>
      <c r="F5571" s="176" t="s">
        <v>80</v>
      </c>
      <c r="H5571" s="177">
        <v>1</v>
      </c>
      <c r="I5571" s="178"/>
      <c r="L5571" s="174"/>
      <c r="M5571" s="179"/>
      <c r="N5571" s="180"/>
      <c r="O5571" s="180"/>
      <c r="P5571" s="180"/>
      <c r="Q5571" s="180"/>
      <c r="R5571" s="180"/>
      <c r="S5571" s="180"/>
      <c r="T5571" s="181"/>
      <c r="AT5571" s="175" t="s">
        <v>264</v>
      </c>
      <c r="AU5571" s="175" t="s">
        <v>82</v>
      </c>
      <c r="AV5571" s="14" t="s">
        <v>82</v>
      </c>
      <c r="AW5571" s="14" t="s">
        <v>34</v>
      </c>
      <c r="AX5571" s="14" t="s">
        <v>73</v>
      </c>
      <c r="AY5571" s="175" t="s">
        <v>252</v>
      </c>
    </row>
    <row r="5572" spans="2:51" s="13" customFormat="1" ht="11.25">
      <c r="B5572" s="167"/>
      <c r="D5572" s="160" t="s">
        <v>264</v>
      </c>
      <c r="E5572" s="168" t="s">
        <v>3</v>
      </c>
      <c r="F5572" s="169" t="s">
        <v>8611</v>
      </c>
      <c r="H5572" s="168" t="s">
        <v>3</v>
      </c>
      <c r="I5572" s="170"/>
      <c r="L5572" s="167"/>
      <c r="M5572" s="171"/>
      <c r="N5572" s="172"/>
      <c r="O5572" s="172"/>
      <c r="P5572" s="172"/>
      <c r="Q5572" s="172"/>
      <c r="R5572" s="172"/>
      <c r="S5572" s="172"/>
      <c r="T5572" s="173"/>
      <c r="AT5572" s="168" t="s">
        <v>264</v>
      </c>
      <c r="AU5572" s="168" t="s">
        <v>82</v>
      </c>
      <c r="AV5572" s="13" t="s">
        <v>80</v>
      </c>
      <c r="AW5572" s="13" t="s">
        <v>34</v>
      </c>
      <c r="AX5572" s="13" t="s">
        <v>73</v>
      </c>
      <c r="AY5572" s="168" t="s">
        <v>252</v>
      </c>
    </row>
    <row r="5573" spans="2:51" s="14" customFormat="1" ht="11.25">
      <c r="B5573" s="174"/>
      <c r="D5573" s="160" t="s">
        <v>264</v>
      </c>
      <c r="E5573" s="175" t="s">
        <v>3</v>
      </c>
      <c r="F5573" s="176" t="s">
        <v>80</v>
      </c>
      <c r="H5573" s="177">
        <v>1</v>
      </c>
      <c r="I5573" s="178"/>
      <c r="L5573" s="174"/>
      <c r="M5573" s="179"/>
      <c r="N5573" s="180"/>
      <c r="O5573" s="180"/>
      <c r="P5573" s="180"/>
      <c r="Q5573" s="180"/>
      <c r="R5573" s="180"/>
      <c r="S5573" s="180"/>
      <c r="T5573" s="181"/>
      <c r="AT5573" s="175" t="s">
        <v>264</v>
      </c>
      <c r="AU5573" s="175" t="s">
        <v>82</v>
      </c>
      <c r="AV5573" s="14" t="s">
        <v>82</v>
      </c>
      <c r="AW5573" s="14" t="s">
        <v>34</v>
      </c>
      <c r="AX5573" s="14" t="s">
        <v>73</v>
      </c>
      <c r="AY5573" s="175" t="s">
        <v>252</v>
      </c>
    </row>
    <row r="5574" spans="2:51" s="13" customFormat="1" ht="11.25">
      <c r="B5574" s="167"/>
      <c r="D5574" s="160" t="s">
        <v>264</v>
      </c>
      <c r="E5574" s="168" t="s">
        <v>3</v>
      </c>
      <c r="F5574" s="169" t="s">
        <v>8612</v>
      </c>
      <c r="H5574" s="168" t="s">
        <v>3</v>
      </c>
      <c r="I5574" s="170"/>
      <c r="L5574" s="167"/>
      <c r="M5574" s="171"/>
      <c r="N5574" s="172"/>
      <c r="O5574" s="172"/>
      <c r="P5574" s="172"/>
      <c r="Q5574" s="172"/>
      <c r="R5574" s="172"/>
      <c r="S5574" s="172"/>
      <c r="T5574" s="173"/>
      <c r="AT5574" s="168" t="s">
        <v>264</v>
      </c>
      <c r="AU5574" s="168" t="s">
        <v>82</v>
      </c>
      <c r="AV5574" s="13" t="s">
        <v>80</v>
      </c>
      <c r="AW5574" s="13" t="s">
        <v>34</v>
      </c>
      <c r="AX5574" s="13" t="s">
        <v>73</v>
      </c>
      <c r="AY5574" s="168" t="s">
        <v>252</v>
      </c>
    </row>
    <row r="5575" spans="2:51" s="14" customFormat="1" ht="11.25">
      <c r="B5575" s="174"/>
      <c r="D5575" s="160" t="s">
        <v>264</v>
      </c>
      <c r="E5575" s="175" t="s">
        <v>3</v>
      </c>
      <c r="F5575" s="176" t="s">
        <v>80</v>
      </c>
      <c r="H5575" s="177">
        <v>1</v>
      </c>
      <c r="I5575" s="178"/>
      <c r="L5575" s="174"/>
      <c r="M5575" s="179"/>
      <c r="N5575" s="180"/>
      <c r="O5575" s="180"/>
      <c r="P5575" s="180"/>
      <c r="Q5575" s="180"/>
      <c r="R5575" s="180"/>
      <c r="S5575" s="180"/>
      <c r="T5575" s="181"/>
      <c r="AT5575" s="175" t="s">
        <v>264</v>
      </c>
      <c r="AU5575" s="175" t="s">
        <v>82</v>
      </c>
      <c r="AV5575" s="14" t="s">
        <v>82</v>
      </c>
      <c r="AW5575" s="14" t="s">
        <v>34</v>
      </c>
      <c r="AX5575" s="14" t="s">
        <v>73</v>
      </c>
      <c r="AY5575" s="175" t="s">
        <v>252</v>
      </c>
    </row>
    <row r="5576" spans="2:51" s="13" customFormat="1" ht="11.25">
      <c r="B5576" s="167"/>
      <c r="D5576" s="160" t="s">
        <v>264</v>
      </c>
      <c r="E5576" s="168" t="s">
        <v>3</v>
      </c>
      <c r="F5576" s="169" t="s">
        <v>8434</v>
      </c>
      <c r="H5576" s="168" t="s">
        <v>3</v>
      </c>
      <c r="I5576" s="170"/>
      <c r="L5576" s="167"/>
      <c r="M5576" s="171"/>
      <c r="N5576" s="172"/>
      <c r="O5576" s="172"/>
      <c r="P5576" s="172"/>
      <c r="Q5576" s="172"/>
      <c r="R5576" s="172"/>
      <c r="S5576" s="172"/>
      <c r="T5576" s="173"/>
      <c r="AT5576" s="168" t="s">
        <v>264</v>
      </c>
      <c r="AU5576" s="168" t="s">
        <v>82</v>
      </c>
      <c r="AV5576" s="13" t="s">
        <v>80</v>
      </c>
      <c r="AW5576" s="13" t="s">
        <v>34</v>
      </c>
      <c r="AX5576" s="13" t="s">
        <v>73</v>
      </c>
      <c r="AY5576" s="168" t="s">
        <v>252</v>
      </c>
    </row>
    <row r="5577" spans="2:51" s="14" customFormat="1" ht="11.25">
      <c r="B5577" s="174"/>
      <c r="D5577" s="160" t="s">
        <v>264</v>
      </c>
      <c r="E5577" s="175" t="s">
        <v>3</v>
      </c>
      <c r="F5577" s="176" t="s">
        <v>80</v>
      </c>
      <c r="H5577" s="177">
        <v>1</v>
      </c>
      <c r="I5577" s="178"/>
      <c r="L5577" s="174"/>
      <c r="M5577" s="179"/>
      <c r="N5577" s="180"/>
      <c r="O5577" s="180"/>
      <c r="P5577" s="180"/>
      <c r="Q5577" s="180"/>
      <c r="R5577" s="180"/>
      <c r="S5577" s="180"/>
      <c r="T5577" s="181"/>
      <c r="AT5577" s="175" t="s">
        <v>264</v>
      </c>
      <c r="AU5577" s="175" t="s">
        <v>82</v>
      </c>
      <c r="AV5577" s="14" t="s">
        <v>82</v>
      </c>
      <c r="AW5577" s="14" t="s">
        <v>34</v>
      </c>
      <c r="AX5577" s="14" t="s">
        <v>73</v>
      </c>
      <c r="AY5577" s="175" t="s">
        <v>252</v>
      </c>
    </row>
    <row r="5578" spans="2:51" s="13" customFormat="1" ht="11.25">
      <c r="B5578" s="167"/>
      <c r="D5578" s="160" t="s">
        <v>264</v>
      </c>
      <c r="E5578" s="168" t="s">
        <v>3</v>
      </c>
      <c r="F5578" s="169" t="s">
        <v>8435</v>
      </c>
      <c r="H5578" s="168" t="s">
        <v>3</v>
      </c>
      <c r="I5578" s="170"/>
      <c r="L5578" s="167"/>
      <c r="M5578" s="171"/>
      <c r="N5578" s="172"/>
      <c r="O5578" s="172"/>
      <c r="P5578" s="172"/>
      <c r="Q5578" s="172"/>
      <c r="R5578" s="172"/>
      <c r="S5578" s="172"/>
      <c r="T5578" s="173"/>
      <c r="AT5578" s="168" t="s">
        <v>264</v>
      </c>
      <c r="AU5578" s="168" t="s">
        <v>82</v>
      </c>
      <c r="AV5578" s="13" t="s">
        <v>80</v>
      </c>
      <c r="AW5578" s="13" t="s">
        <v>34</v>
      </c>
      <c r="AX5578" s="13" t="s">
        <v>73</v>
      </c>
      <c r="AY5578" s="168" t="s">
        <v>252</v>
      </c>
    </row>
    <row r="5579" spans="2:51" s="14" customFormat="1" ht="11.25">
      <c r="B5579" s="174"/>
      <c r="D5579" s="160" t="s">
        <v>264</v>
      </c>
      <c r="E5579" s="175" t="s">
        <v>3</v>
      </c>
      <c r="F5579" s="176" t="s">
        <v>80</v>
      </c>
      <c r="H5579" s="177">
        <v>1</v>
      </c>
      <c r="I5579" s="178"/>
      <c r="L5579" s="174"/>
      <c r="M5579" s="179"/>
      <c r="N5579" s="180"/>
      <c r="O5579" s="180"/>
      <c r="P5579" s="180"/>
      <c r="Q5579" s="180"/>
      <c r="R5579" s="180"/>
      <c r="S5579" s="180"/>
      <c r="T5579" s="181"/>
      <c r="AT5579" s="175" t="s">
        <v>264</v>
      </c>
      <c r="AU5579" s="175" t="s">
        <v>82</v>
      </c>
      <c r="AV5579" s="14" t="s">
        <v>82</v>
      </c>
      <c r="AW5579" s="14" t="s">
        <v>34</v>
      </c>
      <c r="AX5579" s="14" t="s">
        <v>73</v>
      </c>
      <c r="AY5579" s="175" t="s">
        <v>252</v>
      </c>
    </row>
    <row r="5580" spans="2:51" s="13" customFormat="1" ht="11.25">
      <c r="B5580" s="167"/>
      <c r="D5580" s="160" t="s">
        <v>264</v>
      </c>
      <c r="E5580" s="168" t="s">
        <v>3</v>
      </c>
      <c r="F5580" s="169" t="s">
        <v>8436</v>
      </c>
      <c r="H5580" s="168" t="s">
        <v>3</v>
      </c>
      <c r="I5580" s="170"/>
      <c r="L5580" s="167"/>
      <c r="M5580" s="171"/>
      <c r="N5580" s="172"/>
      <c r="O5580" s="172"/>
      <c r="P5580" s="172"/>
      <c r="Q5580" s="172"/>
      <c r="R5580" s="172"/>
      <c r="S5580" s="172"/>
      <c r="T5580" s="173"/>
      <c r="AT5580" s="168" t="s">
        <v>264</v>
      </c>
      <c r="AU5580" s="168" t="s">
        <v>82</v>
      </c>
      <c r="AV5580" s="13" t="s">
        <v>80</v>
      </c>
      <c r="AW5580" s="13" t="s">
        <v>34</v>
      </c>
      <c r="AX5580" s="13" t="s">
        <v>73</v>
      </c>
      <c r="AY5580" s="168" t="s">
        <v>252</v>
      </c>
    </row>
    <row r="5581" spans="2:51" s="14" customFormat="1" ht="11.25">
      <c r="B5581" s="174"/>
      <c r="D5581" s="160" t="s">
        <v>264</v>
      </c>
      <c r="E5581" s="175" t="s">
        <v>3</v>
      </c>
      <c r="F5581" s="176" t="s">
        <v>80</v>
      </c>
      <c r="H5581" s="177">
        <v>1</v>
      </c>
      <c r="I5581" s="178"/>
      <c r="L5581" s="174"/>
      <c r="M5581" s="179"/>
      <c r="N5581" s="180"/>
      <c r="O5581" s="180"/>
      <c r="P5581" s="180"/>
      <c r="Q5581" s="180"/>
      <c r="R5581" s="180"/>
      <c r="S5581" s="180"/>
      <c r="T5581" s="181"/>
      <c r="AT5581" s="175" t="s">
        <v>264</v>
      </c>
      <c r="AU5581" s="175" t="s">
        <v>82</v>
      </c>
      <c r="AV5581" s="14" t="s">
        <v>82</v>
      </c>
      <c r="AW5581" s="14" t="s">
        <v>34</v>
      </c>
      <c r="AX5581" s="14" t="s">
        <v>73</v>
      </c>
      <c r="AY5581" s="175" t="s">
        <v>252</v>
      </c>
    </row>
    <row r="5582" spans="2:51" s="13" customFormat="1" ht="11.25">
      <c r="B5582" s="167"/>
      <c r="D5582" s="160" t="s">
        <v>264</v>
      </c>
      <c r="E5582" s="168" t="s">
        <v>3</v>
      </c>
      <c r="F5582" s="169" t="s">
        <v>8437</v>
      </c>
      <c r="H5582" s="168" t="s">
        <v>3</v>
      </c>
      <c r="I5582" s="170"/>
      <c r="L5582" s="167"/>
      <c r="M5582" s="171"/>
      <c r="N5582" s="172"/>
      <c r="O5582" s="172"/>
      <c r="P5582" s="172"/>
      <c r="Q5582" s="172"/>
      <c r="R5582" s="172"/>
      <c r="S5582" s="172"/>
      <c r="T5582" s="173"/>
      <c r="AT5582" s="168" t="s">
        <v>264</v>
      </c>
      <c r="AU5582" s="168" t="s">
        <v>82</v>
      </c>
      <c r="AV5582" s="13" t="s">
        <v>80</v>
      </c>
      <c r="AW5582" s="13" t="s">
        <v>34</v>
      </c>
      <c r="AX5582" s="13" t="s">
        <v>73</v>
      </c>
      <c r="AY5582" s="168" t="s">
        <v>252</v>
      </c>
    </row>
    <row r="5583" spans="2:51" s="14" customFormat="1" ht="11.25">
      <c r="B5583" s="174"/>
      <c r="D5583" s="160" t="s">
        <v>264</v>
      </c>
      <c r="E5583" s="175" t="s">
        <v>3</v>
      </c>
      <c r="F5583" s="176" t="s">
        <v>80</v>
      </c>
      <c r="H5583" s="177">
        <v>1</v>
      </c>
      <c r="I5583" s="178"/>
      <c r="L5583" s="174"/>
      <c r="M5583" s="179"/>
      <c r="N5583" s="180"/>
      <c r="O5583" s="180"/>
      <c r="P5583" s="180"/>
      <c r="Q5583" s="180"/>
      <c r="R5583" s="180"/>
      <c r="S5583" s="180"/>
      <c r="T5583" s="181"/>
      <c r="AT5583" s="175" t="s">
        <v>264</v>
      </c>
      <c r="AU5583" s="175" t="s">
        <v>82</v>
      </c>
      <c r="AV5583" s="14" t="s">
        <v>82</v>
      </c>
      <c r="AW5583" s="14" t="s">
        <v>34</v>
      </c>
      <c r="AX5583" s="14" t="s">
        <v>73</v>
      </c>
      <c r="AY5583" s="175" t="s">
        <v>252</v>
      </c>
    </row>
    <row r="5584" spans="2:51" s="13" customFormat="1" ht="11.25">
      <c r="B5584" s="167"/>
      <c r="D5584" s="160" t="s">
        <v>264</v>
      </c>
      <c r="E5584" s="168" t="s">
        <v>3</v>
      </c>
      <c r="F5584" s="169" t="s">
        <v>8438</v>
      </c>
      <c r="H5584" s="168" t="s">
        <v>3</v>
      </c>
      <c r="I5584" s="170"/>
      <c r="L5584" s="167"/>
      <c r="M5584" s="171"/>
      <c r="N5584" s="172"/>
      <c r="O5584" s="172"/>
      <c r="P5584" s="172"/>
      <c r="Q5584" s="172"/>
      <c r="R5584" s="172"/>
      <c r="S5584" s="172"/>
      <c r="T5584" s="173"/>
      <c r="AT5584" s="168" t="s">
        <v>264</v>
      </c>
      <c r="AU5584" s="168" t="s">
        <v>82</v>
      </c>
      <c r="AV5584" s="13" t="s">
        <v>80</v>
      </c>
      <c r="AW5584" s="13" t="s">
        <v>34</v>
      </c>
      <c r="AX5584" s="13" t="s">
        <v>73</v>
      </c>
      <c r="AY5584" s="168" t="s">
        <v>252</v>
      </c>
    </row>
    <row r="5585" spans="2:51" s="14" customFormat="1" ht="11.25">
      <c r="B5585" s="174"/>
      <c r="D5585" s="160" t="s">
        <v>264</v>
      </c>
      <c r="E5585" s="175" t="s">
        <v>3</v>
      </c>
      <c r="F5585" s="176" t="s">
        <v>80</v>
      </c>
      <c r="H5585" s="177">
        <v>1</v>
      </c>
      <c r="I5585" s="178"/>
      <c r="L5585" s="174"/>
      <c r="M5585" s="179"/>
      <c r="N5585" s="180"/>
      <c r="O5585" s="180"/>
      <c r="P5585" s="180"/>
      <c r="Q5585" s="180"/>
      <c r="R5585" s="180"/>
      <c r="S5585" s="180"/>
      <c r="T5585" s="181"/>
      <c r="AT5585" s="175" t="s">
        <v>264</v>
      </c>
      <c r="AU5585" s="175" t="s">
        <v>82</v>
      </c>
      <c r="AV5585" s="14" t="s">
        <v>82</v>
      </c>
      <c r="AW5585" s="14" t="s">
        <v>34</v>
      </c>
      <c r="AX5585" s="14" t="s">
        <v>73</v>
      </c>
      <c r="AY5585" s="175" t="s">
        <v>252</v>
      </c>
    </row>
    <row r="5586" spans="2:51" s="13" customFormat="1" ht="11.25">
      <c r="B5586" s="167"/>
      <c r="D5586" s="160" t="s">
        <v>264</v>
      </c>
      <c r="E5586" s="168" t="s">
        <v>3</v>
      </c>
      <c r="F5586" s="169" t="s">
        <v>8613</v>
      </c>
      <c r="H5586" s="168" t="s">
        <v>3</v>
      </c>
      <c r="I5586" s="170"/>
      <c r="L5586" s="167"/>
      <c r="M5586" s="171"/>
      <c r="N5586" s="172"/>
      <c r="O5586" s="172"/>
      <c r="P5586" s="172"/>
      <c r="Q5586" s="172"/>
      <c r="R5586" s="172"/>
      <c r="S5586" s="172"/>
      <c r="T5586" s="173"/>
      <c r="AT5586" s="168" t="s">
        <v>264</v>
      </c>
      <c r="AU5586" s="168" t="s">
        <v>82</v>
      </c>
      <c r="AV5586" s="13" t="s">
        <v>80</v>
      </c>
      <c r="AW5586" s="13" t="s">
        <v>34</v>
      </c>
      <c r="AX5586" s="13" t="s">
        <v>73</v>
      </c>
      <c r="AY5586" s="168" t="s">
        <v>252</v>
      </c>
    </row>
    <row r="5587" spans="2:51" s="14" customFormat="1" ht="11.25">
      <c r="B5587" s="174"/>
      <c r="D5587" s="160" t="s">
        <v>264</v>
      </c>
      <c r="E5587" s="175" t="s">
        <v>3</v>
      </c>
      <c r="F5587" s="176" t="s">
        <v>80</v>
      </c>
      <c r="H5587" s="177">
        <v>1</v>
      </c>
      <c r="I5587" s="178"/>
      <c r="L5587" s="174"/>
      <c r="M5587" s="179"/>
      <c r="N5587" s="180"/>
      <c r="O5587" s="180"/>
      <c r="P5587" s="180"/>
      <c r="Q5587" s="180"/>
      <c r="R5587" s="180"/>
      <c r="S5587" s="180"/>
      <c r="T5587" s="181"/>
      <c r="AT5587" s="175" t="s">
        <v>264</v>
      </c>
      <c r="AU5587" s="175" t="s">
        <v>82</v>
      </c>
      <c r="AV5587" s="14" t="s">
        <v>82</v>
      </c>
      <c r="AW5587" s="14" t="s">
        <v>34</v>
      </c>
      <c r="AX5587" s="14" t="s">
        <v>73</v>
      </c>
      <c r="AY5587" s="175" t="s">
        <v>252</v>
      </c>
    </row>
    <row r="5588" spans="2:51" s="13" customFormat="1" ht="11.25">
      <c r="B5588" s="167"/>
      <c r="D5588" s="160" t="s">
        <v>264</v>
      </c>
      <c r="E5588" s="168" t="s">
        <v>3</v>
      </c>
      <c r="F5588" s="169" t="s">
        <v>8614</v>
      </c>
      <c r="H5588" s="168" t="s">
        <v>3</v>
      </c>
      <c r="I5588" s="170"/>
      <c r="L5588" s="167"/>
      <c r="M5588" s="171"/>
      <c r="N5588" s="172"/>
      <c r="O5588" s="172"/>
      <c r="P5588" s="172"/>
      <c r="Q5588" s="172"/>
      <c r="R5588" s="172"/>
      <c r="S5588" s="172"/>
      <c r="T5588" s="173"/>
      <c r="AT5588" s="168" t="s">
        <v>264</v>
      </c>
      <c r="AU5588" s="168" t="s">
        <v>82</v>
      </c>
      <c r="AV5588" s="13" t="s">
        <v>80</v>
      </c>
      <c r="AW5588" s="13" t="s">
        <v>34</v>
      </c>
      <c r="AX5588" s="13" t="s">
        <v>73</v>
      </c>
      <c r="AY5588" s="168" t="s">
        <v>252</v>
      </c>
    </row>
    <row r="5589" spans="2:51" s="14" customFormat="1" ht="11.25">
      <c r="B5589" s="174"/>
      <c r="D5589" s="160" t="s">
        <v>264</v>
      </c>
      <c r="E5589" s="175" t="s">
        <v>3</v>
      </c>
      <c r="F5589" s="176" t="s">
        <v>80</v>
      </c>
      <c r="H5589" s="177">
        <v>1</v>
      </c>
      <c r="I5589" s="178"/>
      <c r="L5589" s="174"/>
      <c r="M5589" s="179"/>
      <c r="N5589" s="180"/>
      <c r="O5589" s="180"/>
      <c r="P5589" s="180"/>
      <c r="Q5589" s="180"/>
      <c r="R5589" s="180"/>
      <c r="S5589" s="180"/>
      <c r="T5589" s="181"/>
      <c r="AT5589" s="175" t="s">
        <v>264</v>
      </c>
      <c r="AU5589" s="175" t="s">
        <v>82</v>
      </c>
      <c r="AV5589" s="14" t="s">
        <v>82</v>
      </c>
      <c r="AW5589" s="14" t="s">
        <v>34</v>
      </c>
      <c r="AX5589" s="14" t="s">
        <v>73</v>
      </c>
      <c r="AY5589" s="175" t="s">
        <v>252</v>
      </c>
    </row>
    <row r="5590" spans="2:51" s="13" customFormat="1" ht="11.25">
      <c r="B5590" s="167"/>
      <c r="D5590" s="160" t="s">
        <v>264</v>
      </c>
      <c r="E5590" s="168" t="s">
        <v>3</v>
      </c>
      <c r="F5590" s="169" t="s">
        <v>8615</v>
      </c>
      <c r="H5590" s="168" t="s">
        <v>3</v>
      </c>
      <c r="I5590" s="170"/>
      <c r="L5590" s="167"/>
      <c r="M5590" s="171"/>
      <c r="N5590" s="172"/>
      <c r="O5590" s="172"/>
      <c r="P5590" s="172"/>
      <c r="Q5590" s="172"/>
      <c r="R5590" s="172"/>
      <c r="S5590" s="172"/>
      <c r="T5590" s="173"/>
      <c r="AT5590" s="168" t="s">
        <v>264</v>
      </c>
      <c r="AU5590" s="168" t="s">
        <v>82</v>
      </c>
      <c r="AV5590" s="13" t="s">
        <v>80</v>
      </c>
      <c r="AW5590" s="13" t="s">
        <v>34</v>
      </c>
      <c r="AX5590" s="13" t="s">
        <v>73</v>
      </c>
      <c r="AY5590" s="168" t="s">
        <v>252</v>
      </c>
    </row>
    <row r="5591" spans="2:51" s="14" customFormat="1" ht="11.25">
      <c r="B5591" s="174"/>
      <c r="D5591" s="160" t="s">
        <v>264</v>
      </c>
      <c r="E5591" s="175" t="s">
        <v>3</v>
      </c>
      <c r="F5591" s="176" t="s">
        <v>80</v>
      </c>
      <c r="H5591" s="177">
        <v>1</v>
      </c>
      <c r="I5591" s="178"/>
      <c r="L5591" s="174"/>
      <c r="M5591" s="179"/>
      <c r="N5591" s="180"/>
      <c r="O5591" s="180"/>
      <c r="P5591" s="180"/>
      <c r="Q5591" s="180"/>
      <c r="R5591" s="180"/>
      <c r="S5591" s="180"/>
      <c r="T5591" s="181"/>
      <c r="AT5591" s="175" t="s">
        <v>264</v>
      </c>
      <c r="AU5591" s="175" t="s">
        <v>82</v>
      </c>
      <c r="AV5591" s="14" t="s">
        <v>82</v>
      </c>
      <c r="AW5591" s="14" t="s">
        <v>34</v>
      </c>
      <c r="AX5591" s="14" t="s">
        <v>73</v>
      </c>
      <c r="AY5591" s="175" t="s">
        <v>252</v>
      </c>
    </row>
    <row r="5592" spans="2:51" s="13" customFormat="1" ht="11.25">
      <c r="B5592" s="167"/>
      <c r="D5592" s="160" t="s">
        <v>264</v>
      </c>
      <c r="E5592" s="168" t="s">
        <v>3</v>
      </c>
      <c r="F5592" s="169" t="s">
        <v>8439</v>
      </c>
      <c r="H5592" s="168" t="s">
        <v>3</v>
      </c>
      <c r="I5592" s="170"/>
      <c r="L5592" s="167"/>
      <c r="M5592" s="171"/>
      <c r="N5592" s="172"/>
      <c r="O5592" s="172"/>
      <c r="P5592" s="172"/>
      <c r="Q5592" s="172"/>
      <c r="R5592" s="172"/>
      <c r="S5592" s="172"/>
      <c r="T5592" s="173"/>
      <c r="AT5592" s="168" t="s">
        <v>264</v>
      </c>
      <c r="AU5592" s="168" t="s">
        <v>82</v>
      </c>
      <c r="AV5592" s="13" t="s">
        <v>80</v>
      </c>
      <c r="AW5592" s="13" t="s">
        <v>34</v>
      </c>
      <c r="AX5592" s="13" t="s">
        <v>73</v>
      </c>
      <c r="AY5592" s="168" t="s">
        <v>252</v>
      </c>
    </row>
    <row r="5593" spans="2:51" s="14" customFormat="1" ht="11.25">
      <c r="B5593" s="174"/>
      <c r="D5593" s="160" t="s">
        <v>264</v>
      </c>
      <c r="E5593" s="175" t="s">
        <v>3</v>
      </c>
      <c r="F5593" s="176" t="s">
        <v>80</v>
      </c>
      <c r="H5593" s="177">
        <v>1</v>
      </c>
      <c r="I5593" s="178"/>
      <c r="L5593" s="174"/>
      <c r="M5593" s="179"/>
      <c r="N5593" s="180"/>
      <c r="O5593" s="180"/>
      <c r="P5593" s="180"/>
      <c r="Q5593" s="180"/>
      <c r="R5593" s="180"/>
      <c r="S5593" s="180"/>
      <c r="T5593" s="181"/>
      <c r="AT5593" s="175" t="s">
        <v>264</v>
      </c>
      <c r="AU5593" s="175" t="s">
        <v>82</v>
      </c>
      <c r="AV5593" s="14" t="s">
        <v>82</v>
      </c>
      <c r="AW5593" s="14" t="s">
        <v>34</v>
      </c>
      <c r="AX5593" s="14" t="s">
        <v>73</v>
      </c>
      <c r="AY5593" s="175" t="s">
        <v>252</v>
      </c>
    </row>
    <row r="5594" spans="2:51" s="13" customFormat="1" ht="11.25">
      <c r="B5594" s="167"/>
      <c r="D5594" s="160" t="s">
        <v>264</v>
      </c>
      <c r="E5594" s="168" t="s">
        <v>3</v>
      </c>
      <c r="F5594" s="169" t="s">
        <v>8440</v>
      </c>
      <c r="H5594" s="168" t="s">
        <v>3</v>
      </c>
      <c r="I5594" s="170"/>
      <c r="L5594" s="167"/>
      <c r="M5594" s="171"/>
      <c r="N5594" s="172"/>
      <c r="O5594" s="172"/>
      <c r="P5594" s="172"/>
      <c r="Q5594" s="172"/>
      <c r="R5594" s="172"/>
      <c r="S5594" s="172"/>
      <c r="T5594" s="173"/>
      <c r="AT5594" s="168" t="s">
        <v>264</v>
      </c>
      <c r="AU5594" s="168" t="s">
        <v>82</v>
      </c>
      <c r="AV5594" s="13" t="s">
        <v>80</v>
      </c>
      <c r="AW5594" s="13" t="s">
        <v>34</v>
      </c>
      <c r="AX5594" s="13" t="s">
        <v>73</v>
      </c>
      <c r="AY5594" s="168" t="s">
        <v>252</v>
      </c>
    </row>
    <row r="5595" spans="2:51" s="14" customFormat="1" ht="11.25">
      <c r="B5595" s="174"/>
      <c r="D5595" s="160" t="s">
        <v>264</v>
      </c>
      <c r="E5595" s="175" t="s">
        <v>3</v>
      </c>
      <c r="F5595" s="176" t="s">
        <v>80</v>
      </c>
      <c r="H5595" s="177">
        <v>1</v>
      </c>
      <c r="I5595" s="178"/>
      <c r="L5595" s="174"/>
      <c r="M5595" s="179"/>
      <c r="N5595" s="180"/>
      <c r="O5595" s="180"/>
      <c r="P5595" s="180"/>
      <c r="Q5595" s="180"/>
      <c r="R5595" s="180"/>
      <c r="S5595" s="180"/>
      <c r="T5595" s="181"/>
      <c r="AT5595" s="175" t="s">
        <v>264</v>
      </c>
      <c r="AU5595" s="175" t="s">
        <v>82</v>
      </c>
      <c r="AV5595" s="14" t="s">
        <v>82</v>
      </c>
      <c r="AW5595" s="14" t="s">
        <v>34</v>
      </c>
      <c r="AX5595" s="14" t="s">
        <v>73</v>
      </c>
      <c r="AY5595" s="175" t="s">
        <v>252</v>
      </c>
    </row>
    <row r="5596" spans="2:51" s="13" customFormat="1" ht="11.25">
      <c r="B5596" s="167"/>
      <c r="D5596" s="160" t="s">
        <v>264</v>
      </c>
      <c r="E5596" s="168" t="s">
        <v>3</v>
      </c>
      <c r="F5596" s="169" t="s">
        <v>8441</v>
      </c>
      <c r="H5596" s="168" t="s">
        <v>3</v>
      </c>
      <c r="I5596" s="170"/>
      <c r="L5596" s="167"/>
      <c r="M5596" s="171"/>
      <c r="N5596" s="172"/>
      <c r="O5596" s="172"/>
      <c r="P5596" s="172"/>
      <c r="Q5596" s="172"/>
      <c r="R5596" s="172"/>
      <c r="S5596" s="172"/>
      <c r="T5596" s="173"/>
      <c r="AT5596" s="168" t="s">
        <v>264</v>
      </c>
      <c r="AU5596" s="168" t="s">
        <v>82</v>
      </c>
      <c r="AV5596" s="13" t="s">
        <v>80</v>
      </c>
      <c r="AW5596" s="13" t="s">
        <v>34</v>
      </c>
      <c r="AX5596" s="13" t="s">
        <v>73</v>
      </c>
      <c r="AY5596" s="168" t="s">
        <v>252</v>
      </c>
    </row>
    <row r="5597" spans="2:51" s="14" customFormat="1" ht="11.25">
      <c r="B5597" s="174"/>
      <c r="D5597" s="160" t="s">
        <v>264</v>
      </c>
      <c r="E5597" s="175" t="s">
        <v>3</v>
      </c>
      <c r="F5597" s="176" t="s">
        <v>80</v>
      </c>
      <c r="H5597" s="177">
        <v>1</v>
      </c>
      <c r="I5597" s="178"/>
      <c r="L5597" s="174"/>
      <c r="M5597" s="179"/>
      <c r="N5597" s="180"/>
      <c r="O5597" s="180"/>
      <c r="P5597" s="180"/>
      <c r="Q5597" s="180"/>
      <c r="R5597" s="180"/>
      <c r="S5597" s="180"/>
      <c r="T5597" s="181"/>
      <c r="AT5597" s="175" t="s">
        <v>264</v>
      </c>
      <c r="AU5597" s="175" t="s">
        <v>82</v>
      </c>
      <c r="AV5597" s="14" t="s">
        <v>82</v>
      </c>
      <c r="AW5597" s="14" t="s">
        <v>34</v>
      </c>
      <c r="AX5597" s="14" t="s">
        <v>73</v>
      </c>
      <c r="AY5597" s="175" t="s">
        <v>252</v>
      </c>
    </row>
    <row r="5598" spans="2:51" s="13" customFormat="1" ht="11.25">
      <c r="B5598" s="167"/>
      <c r="D5598" s="160" t="s">
        <v>264</v>
      </c>
      <c r="E5598" s="168" t="s">
        <v>3</v>
      </c>
      <c r="F5598" s="169" t="s">
        <v>8442</v>
      </c>
      <c r="H5598" s="168" t="s">
        <v>3</v>
      </c>
      <c r="I5598" s="170"/>
      <c r="L5598" s="167"/>
      <c r="M5598" s="171"/>
      <c r="N5598" s="172"/>
      <c r="O5598" s="172"/>
      <c r="P5598" s="172"/>
      <c r="Q5598" s="172"/>
      <c r="R5598" s="172"/>
      <c r="S5598" s="172"/>
      <c r="T5598" s="173"/>
      <c r="AT5598" s="168" t="s">
        <v>264</v>
      </c>
      <c r="AU5598" s="168" t="s">
        <v>82</v>
      </c>
      <c r="AV5598" s="13" t="s">
        <v>80</v>
      </c>
      <c r="AW5598" s="13" t="s">
        <v>34</v>
      </c>
      <c r="AX5598" s="13" t="s">
        <v>73</v>
      </c>
      <c r="AY5598" s="168" t="s">
        <v>252</v>
      </c>
    </row>
    <row r="5599" spans="2:51" s="14" customFormat="1" ht="11.25">
      <c r="B5599" s="174"/>
      <c r="D5599" s="160" t="s">
        <v>264</v>
      </c>
      <c r="E5599" s="175" t="s">
        <v>3</v>
      </c>
      <c r="F5599" s="176" t="s">
        <v>80</v>
      </c>
      <c r="H5599" s="177">
        <v>1</v>
      </c>
      <c r="I5599" s="178"/>
      <c r="L5599" s="174"/>
      <c r="M5599" s="179"/>
      <c r="N5599" s="180"/>
      <c r="O5599" s="180"/>
      <c r="P5599" s="180"/>
      <c r="Q5599" s="180"/>
      <c r="R5599" s="180"/>
      <c r="S5599" s="180"/>
      <c r="T5599" s="181"/>
      <c r="AT5599" s="175" t="s">
        <v>264</v>
      </c>
      <c r="AU5599" s="175" t="s">
        <v>82</v>
      </c>
      <c r="AV5599" s="14" t="s">
        <v>82</v>
      </c>
      <c r="AW5599" s="14" t="s">
        <v>34</v>
      </c>
      <c r="AX5599" s="14" t="s">
        <v>73</v>
      </c>
      <c r="AY5599" s="175" t="s">
        <v>252</v>
      </c>
    </row>
    <row r="5600" spans="2:51" s="13" customFormat="1" ht="11.25">
      <c r="B5600" s="167"/>
      <c r="D5600" s="160" t="s">
        <v>264</v>
      </c>
      <c r="E5600" s="168" t="s">
        <v>3</v>
      </c>
      <c r="F5600" s="169" t="s">
        <v>8443</v>
      </c>
      <c r="H5600" s="168" t="s">
        <v>3</v>
      </c>
      <c r="I5600" s="170"/>
      <c r="L5600" s="167"/>
      <c r="M5600" s="171"/>
      <c r="N5600" s="172"/>
      <c r="O5600" s="172"/>
      <c r="P5600" s="172"/>
      <c r="Q5600" s="172"/>
      <c r="R5600" s="172"/>
      <c r="S5600" s="172"/>
      <c r="T5600" s="173"/>
      <c r="AT5600" s="168" t="s">
        <v>264</v>
      </c>
      <c r="AU5600" s="168" t="s">
        <v>82</v>
      </c>
      <c r="AV5600" s="13" t="s">
        <v>80</v>
      </c>
      <c r="AW5600" s="13" t="s">
        <v>34</v>
      </c>
      <c r="AX5600" s="13" t="s">
        <v>73</v>
      </c>
      <c r="AY5600" s="168" t="s">
        <v>252</v>
      </c>
    </row>
    <row r="5601" spans="2:51" s="14" customFormat="1" ht="11.25">
      <c r="B5601" s="174"/>
      <c r="D5601" s="160" t="s">
        <v>264</v>
      </c>
      <c r="E5601" s="175" t="s">
        <v>3</v>
      </c>
      <c r="F5601" s="176" t="s">
        <v>80</v>
      </c>
      <c r="H5601" s="177">
        <v>1</v>
      </c>
      <c r="I5601" s="178"/>
      <c r="L5601" s="174"/>
      <c r="M5601" s="179"/>
      <c r="N5601" s="180"/>
      <c r="O5601" s="180"/>
      <c r="P5601" s="180"/>
      <c r="Q5601" s="180"/>
      <c r="R5601" s="180"/>
      <c r="S5601" s="180"/>
      <c r="T5601" s="181"/>
      <c r="AT5601" s="175" t="s">
        <v>264</v>
      </c>
      <c r="AU5601" s="175" t="s">
        <v>82</v>
      </c>
      <c r="AV5601" s="14" t="s">
        <v>82</v>
      </c>
      <c r="AW5601" s="14" t="s">
        <v>34</v>
      </c>
      <c r="AX5601" s="14" t="s">
        <v>73</v>
      </c>
      <c r="AY5601" s="175" t="s">
        <v>252</v>
      </c>
    </row>
    <row r="5602" spans="2:51" s="13" customFormat="1" ht="11.25">
      <c r="B5602" s="167"/>
      <c r="D5602" s="160" t="s">
        <v>264</v>
      </c>
      <c r="E5602" s="168" t="s">
        <v>3</v>
      </c>
      <c r="F5602" s="169" t="s">
        <v>8616</v>
      </c>
      <c r="H5602" s="168" t="s">
        <v>3</v>
      </c>
      <c r="I5602" s="170"/>
      <c r="L5602" s="167"/>
      <c r="M5602" s="171"/>
      <c r="N5602" s="172"/>
      <c r="O5602" s="172"/>
      <c r="P5602" s="172"/>
      <c r="Q5602" s="172"/>
      <c r="R5602" s="172"/>
      <c r="S5602" s="172"/>
      <c r="T5602" s="173"/>
      <c r="AT5602" s="168" t="s">
        <v>264</v>
      </c>
      <c r="AU5602" s="168" t="s">
        <v>82</v>
      </c>
      <c r="AV5602" s="13" t="s">
        <v>80</v>
      </c>
      <c r="AW5602" s="13" t="s">
        <v>34</v>
      </c>
      <c r="AX5602" s="13" t="s">
        <v>73</v>
      </c>
      <c r="AY5602" s="168" t="s">
        <v>252</v>
      </c>
    </row>
    <row r="5603" spans="2:51" s="14" customFormat="1" ht="11.25">
      <c r="B5603" s="174"/>
      <c r="D5603" s="160" t="s">
        <v>264</v>
      </c>
      <c r="E5603" s="175" t="s">
        <v>3</v>
      </c>
      <c r="F5603" s="176" t="s">
        <v>80</v>
      </c>
      <c r="H5603" s="177">
        <v>1</v>
      </c>
      <c r="I5603" s="178"/>
      <c r="L5603" s="174"/>
      <c r="M5603" s="179"/>
      <c r="N5603" s="180"/>
      <c r="O5603" s="180"/>
      <c r="P5603" s="180"/>
      <c r="Q5603" s="180"/>
      <c r="R5603" s="180"/>
      <c r="S5603" s="180"/>
      <c r="T5603" s="181"/>
      <c r="AT5603" s="175" t="s">
        <v>264</v>
      </c>
      <c r="AU5603" s="175" t="s">
        <v>82</v>
      </c>
      <c r="AV5603" s="14" t="s">
        <v>82</v>
      </c>
      <c r="AW5603" s="14" t="s">
        <v>34</v>
      </c>
      <c r="AX5603" s="14" t="s">
        <v>73</v>
      </c>
      <c r="AY5603" s="175" t="s">
        <v>252</v>
      </c>
    </row>
    <row r="5604" spans="2:51" s="13" customFormat="1" ht="11.25">
      <c r="B5604" s="167"/>
      <c r="D5604" s="160" t="s">
        <v>264</v>
      </c>
      <c r="E5604" s="168" t="s">
        <v>3</v>
      </c>
      <c r="F5604" s="169" t="s">
        <v>8617</v>
      </c>
      <c r="H5604" s="168" t="s">
        <v>3</v>
      </c>
      <c r="I5604" s="170"/>
      <c r="L5604" s="167"/>
      <c r="M5604" s="171"/>
      <c r="N5604" s="172"/>
      <c r="O5604" s="172"/>
      <c r="P5604" s="172"/>
      <c r="Q5604" s="172"/>
      <c r="R5604" s="172"/>
      <c r="S5604" s="172"/>
      <c r="T5604" s="173"/>
      <c r="AT5604" s="168" t="s">
        <v>264</v>
      </c>
      <c r="AU5604" s="168" t="s">
        <v>82</v>
      </c>
      <c r="AV5604" s="13" t="s">
        <v>80</v>
      </c>
      <c r="AW5604" s="13" t="s">
        <v>34</v>
      </c>
      <c r="AX5604" s="13" t="s">
        <v>73</v>
      </c>
      <c r="AY5604" s="168" t="s">
        <v>252</v>
      </c>
    </row>
    <row r="5605" spans="2:51" s="14" customFormat="1" ht="11.25">
      <c r="B5605" s="174"/>
      <c r="D5605" s="160" t="s">
        <v>264</v>
      </c>
      <c r="E5605" s="175" t="s">
        <v>3</v>
      </c>
      <c r="F5605" s="176" t="s">
        <v>80</v>
      </c>
      <c r="H5605" s="177">
        <v>1</v>
      </c>
      <c r="I5605" s="178"/>
      <c r="L5605" s="174"/>
      <c r="M5605" s="179"/>
      <c r="N5605" s="180"/>
      <c r="O5605" s="180"/>
      <c r="P5605" s="180"/>
      <c r="Q5605" s="180"/>
      <c r="R5605" s="180"/>
      <c r="S5605" s="180"/>
      <c r="T5605" s="181"/>
      <c r="AT5605" s="175" t="s">
        <v>264</v>
      </c>
      <c r="AU5605" s="175" t="s">
        <v>82</v>
      </c>
      <c r="AV5605" s="14" t="s">
        <v>82</v>
      </c>
      <c r="AW5605" s="14" t="s">
        <v>34</v>
      </c>
      <c r="AX5605" s="14" t="s">
        <v>73</v>
      </c>
      <c r="AY5605" s="175" t="s">
        <v>252</v>
      </c>
    </row>
    <row r="5606" spans="2:51" s="13" customFormat="1" ht="11.25">
      <c r="B5606" s="167"/>
      <c r="D5606" s="160" t="s">
        <v>264</v>
      </c>
      <c r="E5606" s="168" t="s">
        <v>3</v>
      </c>
      <c r="F5606" s="169" t="s">
        <v>8618</v>
      </c>
      <c r="H5606" s="168" t="s">
        <v>3</v>
      </c>
      <c r="I5606" s="170"/>
      <c r="L5606" s="167"/>
      <c r="M5606" s="171"/>
      <c r="N5606" s="172"/>
      <c r="O5606" s="172"/>
      <c r="P5606" s="172"/>
      <c r="Q5606" s="172"/>
      <c r="R5606" s="172"/>
      <c r="S5606" s="172"/>
      <c r="T5606" s="173"/>
      <c r="AT5606" s="168" t="s">
        <v>264</v>
      </c>
      <c r="AU5606" s="168" t="s">
        <v>82</v>
      </c>
      <c r="AV5606" s="13" t="s">
        <v>80</v>
      </c>
      <c r="AW5606" s="13" t="s">
        <v>34</v>
      </c>
      <c r="AX5606" s="13" t="s">
        <v>73</v>
      </c>
      <c r="AY5606" s="168" t="s">
        <v>252</v>
      </c>
    </row>
    <row r="5607" spans="2:51" s="14" customFormat="1" ht="11.25">
      <c r="B5607" s="174"/>
      <c r="D5607" s="160" t="s">
        <v>264</v>
      </c>
      <c r="E5607" s="175" t="s">
        <v>3</v>
      </c>
      <c r="F5607" s="176" t="s">
        <v>80</v>
      </c>
      <c r="H5607" s="177">
        <v>1</v>
      </c>
      <c r="I5607" s="178"/>
      <c r="L5607" s="174"/>
      <c r="M5607" s="179"/>
      <c r="N5607" s="180"/>
      <c r="O5607" s="180"/>
      <c r="P5607" s="180"/>
      <c r="Q5607" s="180"/>
      <c r="R5607" s="180"/>
      <c r="S5607" s="180"/>
      <c r="T5607" s="181"/>
      <c r="AT5607" s="175" t="s">
        <v>264</v>
      </c>
      <c r="AU5607" s="175" t="s">
        <v>82</v>
      </c>
      <c r="AV5607" s="14" t="s">
        <v>82</v>
      </c>
      <c r="AW5607" s="14" t="s">
        <v>34</v>
      </c>
      <c r="AX5607" s="14" t="s">
        <v>73</v>
      </c>
      <c r="AY5607" s="175" t="s">
        <v>252</v>
      </c>
    </row>
    <row r="5608" spans="2:51" s="13" customFormat="1" ht="11.25">
      <c r="B5608" s="167"/>
      <c r="D5608" s="160" t="s">
        <v>264</v>
      </c>
      <c r="E5608" s="168" t="s">
        <v>3</v>
      </c>
      <c r="F5608" s="169" t="s">
        <v>8444</v>
      </c>
      <c r="H5608" s="168" t="s">
        <v>3</v>
      </c>
      <c r="I5608" s="170"/>
      <c r="L5608" s="167"/>
      <c r="M5608" s="171"/>
      <c r="N5608" s="172"/>
      <c r="O5608" s="172"/>
      <c r="P5608" s="172"/>
      <c r="Q5608" s="172"/>
      <c r="R5608" s="172"/>
      <c r="S5608" s="172"/>
      <c r="T5608" s="173"/>
      <c r="AT5608" s="168" t="s">
        <v>264</v>
      </c>
      <c r="AU5608" s="168" t="s">
        <v>82</v>
      </c>
      <c r="AV5608" s="13" t="s">
        <v>80</v>
      </c>
      <c r="AW5608" s="13" t="s">
        <v>34</v>
      </c>
      <c r="AX5608" s="13" t="s">
        <v>73</v>
      </c>
      <c r="AY5608" s="168" t="s">
        <v>252</v>
      </c>
    </row>
    <row r="5609" spans="2:51" s="14" customFormat="1" ht="11.25">
      <c r="B5609" s="174"/>
      <c r="D5609" s="160" t="s">
        <v>264</v>
      </c>
      <c r="E5609" s="175" t="s">
        <v>3</v>
      </c>
      <c r="F5609" s="176" t="s">
        <v>80</v>
      </c>
      <c r="H5609" s="177">
        <v>1</v>
      </c>
      <c r="I5609" s="178"/>
      <c r="L5609" s="174"/>
      <c r="M5609" s="179"/>
      <c r="N5609" s="180"/>
      <c r="O5609" s="180"/>
      <c r="P5609" s="180"/>
      <c r="Q5609" s="180"/>
      <c r="R5609" s="180"/>
      <c r="S5609" s="180"/>
      <c r="T5609" s="181"/>
      <c r="AT5609" s="175" t="s">
        <v>264</v>
      </c>
      <c r="AU5609" s="175" t="s">
        <v>82</v>
      </c>
      <c r="AV5609" s="14" t="s">
        <v>82</v>
      </c>
      <c r="AW5609" s="14" t="s">
        <v>34</v>
      </c>
      <c r="AX5609" s="14" t="s">
        <v>73</v>
      </c>
      <c r="AY5609" s="175" t="s">
        <v>252</v>
      </c>
    </row>
    <row r="5610" spans="2:51" s="13" customFormat="1" ht="11.25">
      <c r="B5610" s="167"/>
      <c r="D5610" s="160" t="s">
        <v>264</v>
      </c>
      <c r="E5610" s="168" t="s">
        <v>3</v>
      </c>
      <c r="F5610" s="169" t="s">
        <v>8445</v>
      </c>
      <c r="H5610" s="168" t="s">
        <v>3</v>
      </c>
      <c r="I5610" s="170"/>
      <c r="L5610" s="167"/>
      <c r="M5610" s="171"/>
      <c r="N5610" s="172"/>
      <c r="O5610" s="172"/>
      <c r="P5610" s="172"/>
      <c r="Q5610" s="172"/>
      <c r="R5610" s="172"/>
      <c r="S5610" s="172"/>
      <c r="T5610" s="173"/>
      <c r="AT5610" s="168" t="s">
        <v>264</v>
      </c>
      <c r="AU5610" s="168" t="s">
        <v>82</v>
      </c>
      <c r="AV5610" s="13" t="s">
        <v>80</v>
      </c>
      <c r="AW5610" s="13" t="s">
        <v>34</v>
      </c>
      <c r="AX5610" s="13" t="s">
        <v>73</v>
      </c>
      <c r="AY5610" s="168" t="s">
        <v>252</v>
      </c>
    </row>
    <row r="5611" spans="2:51" s="14" customFormat="1" ht="11.25">
      <c r="B5611" s="174"/>
      <c r="D5611" s="160" t="s">
        <v>264</v>
      </c>
      <c r="E5611" s="175" t="s">
        <v>3</v>
      </c>
      <c r="F5611" s="176" t="s">
        <v>80</v>
      </c>
      <c r="H5611" s="177">
        <v>1</v>
      </c>
      <c r="I5611" s="178"/>
      <c r="L5611" s="174"/>
      <c r="M5611" s="179"/>
      <c r="N5611" s="180"/>
      <c r="O5611" s="180"/>
      <c r="P5611" s="180"/>
      <c r="Q5611" s="180"/>
      <c r="R5611" s="180"/>
      <c r="S5611" s="180"/>
      <c r="T5611" s="181"/>
      <c r="AT5611" s="175" t="s">
        <v>264</v>
      </c>
      <c r="AU5611" s="175" t="s">
        <v>82</v>
      </c>
      <c r="AV5611" s="14" t="s">
        <v>82</v>
      </c>
      <c r="AW5611" s="14" t="s">
        <v>34</v>
      </c>
      <c r="AX5611" s="14" t="s">
        <v>73</v>
      </c>
      <c r="AY5611" s="175" t="s">
        <v>252</v>
      </c>
    </row>
    <row r="5612" spans="2:51" s="13" customFormat="1" ht="11.25">
      <c r="B5612" s="167"/>
      <c r="D5612" s="160" t="s">
        <v>264</v>
      </c>
      <c r="E5612" s="168" t="s">
        <v>3</v>
      </c>
      <c r="F5612" s="169" t="s">
        <v>8446</v>
      </c>
      <c r="H5612" s="168" t="s">
        <v>3</v>
      </c>
      <c r="I5612" s="170"/>
      <c r="L5612" s="167"/>
      <c r="M5612" s="171"/>
      <c r="N5612" s="172"/>
      <c r="O5612" s="172"/>
      <c r="P5612" s="172"/>
      <c r="Q5612" s="172"/>
      <c r="R5612" s="172"/>
      <c r="S5612" s="172"/>
      <c r="T5612" s="173"/>
      <c r="AT5612" s="168" t="s">
        <v>264</v>
      </c>
      <c r="AU5612" s="168" t="s">
        <v>82</v>
      </c>
      <c r="AV5612" s="13" t="s">
        <v>80</v>
      </c>
      <c r="AW5612" s="13" t="s">
        <v>34</v>
      </c>
      <c r="AX5612" s="13" t="s">
        <v>73</v>
      </c>
      <c r="AY5612" s="168" t="s">
        <v>252</v>
      </c>
    </row>
    <row r="5613" spans="2:51" s="14" customFormat="1" ht="11.25">
      <c r="B5613" s="174"/>
      <c r="D5613" s="160" t="s">
        <v>264</v>
      </c>
      <c r="E5613" s="175" t="s">
        <v>3</v>
      </c>
      <c r="F5613" s="176" t="s">
        <v>80</v>
      </c>
      <c r="H5613" s="177">
        <v>1</v>
      </c>
      <c r="I5613" s="178"/>
      <c r="L5613" s="174"/>
      <c r="M5613" s="179"/>
      <c r="N5613" s="180"/>
      <c r="O5613" s="180"/>
      <c r="P5613" s="180"/>
      <c r="Q5613" s="180"/>
      <c r="R5613" s="180"/>
      <c r="S5613" s="180"/>
      <c r="T5613" s="181"/>
      <c r="AT5613" s="175" t="s">
        <v>264</v>
      </c>
      <c r="AU5613" s="175" t="s">
        <v>82</v>
      </c>
      <c r="AV5613" s="14" t="s">
        <v>82</v>
      </c>
      <c r="AW5613" s="14" t="s">
        <v>34</v>
      </c>
      <c r="AX5613" s="14" t="s">
        <v>73</v>
      </c>
      <c r="AY5613" s="175" t="s">
        <v>252</v>
      </c>
    </row>
    <row r="5614" spans="2:51" s="13" customFormat="1" ht="11.25">
      <c r="B5614" s="167"/>
      <c r="D5614" s="160" t="s">
        <v>264</v>
      </c>
      <c r="E5614" s="168" t="s">
        <v>3</v>
      </c>
      <c r="F5614" s="169" t="s">
        <v>8447</v>
      </c>
      <c r="H5614" s="168" t="s">
        <v>3</v>
      </c>
      <c r="I5614" s="170"/>
      <c r="L5614" s="167"/>
      <c r="M5614" s="171"/>
      <c r="N5614" s="172"/>
      <c r="O5614" s="172"/>
      <c r="P5614" s="172"/>
      <c r="Q5614" s="172"/>
      <c r="R5614" s="172"/>
      <c r="S5614" s="172"/>
      <c r="T5614" s="173"/>
      <c r="AT5614" s="168" t="s">
        <v>264</v>
      </c>
      <c r="AU5614" s="168" t="s">
        <v>82</v>
      </c>
      <c r="AV5614" s="13" t="s">
        <v>80</v>
      </c>
      <c r="AW5614" s="13" t="s">
        <v>34</v>
      </c>
      <c r="AX5614" s="13" t="s">
        <v>73</v>
      </c>
      <c r="AY5614" s="168" t="s">
        <v>252</v>
      </c>
    </row>
    <row r="5615" spans="2:51" s="14" customFormat="1" ht="11.25">
      <c r="B5615" s="174"/>
      <c r="D5615" s="160" t="s">
        <v>264</v>
      </c>
      <c r="E5615" s="175" t="s">
        <v>3</v>
      </c>
      <c r="F5615" s="176" t="s">
        <v>80</v>
      </c>
      <c r="H5615" s="177">
        <v>1</v>
      </c>
      <c r="I5615" s="178"/>
      <c r="L5615" s="174"/>
      <c r="M5615" s="179"/>
      <c r="N5615" s="180"/>
      <c r="O5615" s="180"/>
      <c r="P5615" s="180"/>
      <c r="Q5615" s="180"/>
      <c r="R5615" s="180"/>
      <c r="S5615" s="180"/>
      <c r="T5615" s="181"/>
      <c r="AT5615" s="175" t="s">
        <v>264</v>
      </c>
      <c r="AU5615" s="175" t="s">
        <v>82</v>
      </c>
      <c r="AV5615" s="14" t="s">
        <v>82</v>
      </c>
      <c r="AW5615" s="14" t="s">
        <v>34</v>
      </c>
      <c r="AX5615" s="14" t="s">
        <v>73</v>
      </c>
      <c r="AY5615" s="175" t="s">
        <v>252</v>
      </c>
    </row>
    <row r="5616" spans="2:51" s="13" customFormat="1" ht="11.25">
      <c r="B5616" s="167"/>
      <c r="D5616" s="160" t="s">
        <v>264</v>
      </c>
      <c r="E5616" s="168" t="s">
        <v>3</v>
      </c>
      <c r="F5616" s="169" t="s">
        <v>8448</v>
      </c>
      <c r="H5616" s="168" t="s">
        <v>3</v>
      </c>
      <c r="I5616" s="170"/>
      <c r="L5616" s="167"/>
      <c r="M5616" s="171"/>
      <c r="N5616" s="172"/>
      <c r="O5616" s="172"/>
      <c r="P5616" s="172"/>
      <c r="Q5616" s="172"/>
      <c r="R5616" s="172"/>
      <c r="S5616" s="172"/>
      <c r="T5616" s="173"/>
      <c r="AT5616" s="168" t="s">
        <v>264</v>
      </c>
      <c r="AU5616" s="168" t="s">
        <v>82</v>
      </c>
      <c r="AV5616" s="13" t="s">
        <v>80</v>
      </c>
      <c r="AW5616" s="13" t="s">
        <v>34</v>
      </c>
      <c r="AX5616" s="13" t="s">
        <v>73</v>
      </c>
      <c r="AY5616" s="168" t="s">
        <v>252</v>
      </c>
    </row>
    <row r="5617" spans="2:51" s="14" customFormat="1" ht="11.25">
      <c r="B5617" s="174"/>
      <c r="D5617" s="160" t="s">
        <v>264</v>
      </c>
      <c r="E5617" s="175" t="s">
        <v>3</v>
      </c>
      <c r="F5617" s="176" t="s">
        <v>80</v>
      </c>
      <c r="H5617" s="177">
        <v>1</v>
      </c>
      <c r="I5617" s="178"/>
      <c r="L5617" s="174"/>
      <c r="M5617" s="179"/>
      <c r="N5617" s="180"/>
      <c r="O5617" s="180"/>
      <c r="P5617" s="180"/>
      <c r="Q5617" s="180"/>
      <c r="R5617" s="180"/>
      <c r="S5617" s="180"/>
      <c r="T5617" s="181"/>
      <c r="AT5617" s="175" t="s">
        <v>264</v>
      </c>
      <c r="AU5617" s="175" t="s">
        <v>82</v>
      </c>
      <c r="AV5617" s="14" t="s">
        <v>82</v>
      </c>
      <c r="AW5617" s="14" t="s">
        <v>34</v>
      </c>
      <c r="AX5617" s="14" t="s">
        <v>73</v>
      </c>
      <c r="AY5617" s="175" t="s">
        <v>252</v>
      </c>
    </row>
    <row r="5618" spans="2:51" s="13" customFormat="1" ht="11.25">
      <c r="B5618" s="167"/>
      <c r="D5618" s="160" t="s">
        <v>264</v>
      </c>
      <c r="E5618" s="168" t="s">
        <v>3</v>
      </c>
      <c r="F5618" s="169" t="s">
        <v>8619</v>
      </c>
      <c r="H5618" s="168" t="s">
        <v>3</v>
      </c>
      <c r="I5618" s="170"/>
      <c r="L5618" s="167"/>
      <c r="M5618" s="171"/>
      <c r="N5618" s="172"/>
      <c r="O5618" s="172"/>
      <c r="P5618" s="172"/>
      <c r="Q5618" s="172"/>
      <c r="R5618" s="172"/>
      <c r="S5618" s="172"/>
      <c r="T5618" s="173"/>
      <c r="AT5618" s="168" t="s">
        <v>264</v>
      </c>
      <c r="AU5618" s="168" t="s">
        <v>82</v>
      </c>
      <c r="AV5618" s="13" t="s">
        <v>80</v>
      </c>
      <c r="AW5618" s="13" t="s">
        <v>34</v>
      </c>
      <c r="AX5618" s="13" t="s">
        <v>73</v>
      </c>
      <c r="AY5618" s="168" t="s">
        <v>252</v>
      </c>
    </row>
    <row r="5619" spans="2:51" s="14" customFormat="1" ht="11.25">
      <c r="B5619" s="174"/>
      <c r="D5619" s="160" t="s">
        <v>264</v>
      </c>
      <c r="E5619" s="175" t="s">
        <v>3</v>
      </c>
      <c r="F5619" s="176" t="s">
        <v>80</v>
      </c>
      <c r="H5619" s="177">
        <v>1</v>
      </c>
      <c r="I5619" s="178"/>
      <c r="L5619" s="174"/>
      <c r="M5619" s="179"/>
      <c r="N5619" s="180"/>
      <c r="O5619" s="180"/>
      <c r="P5619" s="180"/>
      <c r="Q5619" s="180"/>
      <c r="R5619" s="180"/>
      <c r="S5619" s="180"/>
      <c r="T5619" s="181"/>
      <c r="AT5619" s="175" t="s">
        <v>264</v>
      </c>
      <c r="AU5619" s="175" t="s">
        <v>82</v>
      </c>
      <c r="AV5619" s="14" t="s">
        <v>82</v>
      </c>
      <c r="AW5619" s="14" t="s">
        <v>34</v>
      </c>
      <c r="AX5619" s="14" t="s">
        <v>73</v>
      </c>
      <c r="AY5619" s="175" t="s">
        <v>252</v>
      </c>
    </row>
    <row r="5620" spans="2:51" s="13" customFormat="1" ht="11.25">
      <c r="B5620" s="167"/>
      <c r="D5620" s="160" t="s">
        <v>264</v>
      </c>
      <c r="E5620" s="168" t="s">
        <v>3</v>
      </c>
      <c r="F5620" s="169" t="s">
        <v>8625</v>
      </c>
      <c r="H5620" s="168" t="s">
        <v>3</v>
      </c>
      <c r="I5620" s="170"/>
      <c r="L5620" s="167"/>
      <c r="M5620" s="171"/>
      <c r="N5620" s="172"/>
      <c r="O5620" s="172"/>
      <c r="P5620" s="172"/>
      <c r="Q5620" s="172"/>
      <c r="R5620" s="172"/>
      <c r="S5620" s="172"/>
      <c r="T5620" s="173"/>
      <c r="AT5620" s="168" t="s">
        <v>264</v>
      </c>
      <c r="AU5620" s="168" t="s">
        <v>82</v>
      </c>
      <c r="AV5620" s="13" t="s">
        <v>80</v>
      </c>
      <c r="AW5620" s="13" t="s">
        <v>34</v>
      </c>
      <c r="AX5620" s="13" t="s">
        <v>73</v>
      </c>
      <c r="AY5620" s="168" t="s">
        <v>252</v>
      </c>
    </row>
    <row r="5621" spans="2:51" s="14" customFormat="1" ht="11.25">
      <c r="B5621" s="174"/>
      <c r="D5621" s="160" t="s">
        <v>264</v>
      </c>
      <c r="E5621" s="175" t="s">
        <v>3</v>
      </c>
      <c r="F5621" s="176" t="s">
        <v>80</v>
      </c>
      <c r="H5621" s="177">
        <v>1</v>
      </c>
      <c r="I5621" s="178"/>
      <c r="L5621" s="174"/>
      <c r="M5621" s="179"/>
      <c r="N5621" s="180"/>
      <c r="O5621" s="180"/>
      <c r="P5621" s="180"/>
      <c r="Q5621" s="180"/>
      <c r="R5621" s="180"/>
      <c r="S5621" s="180"/>
      <c r="T5621" s="181"/>
      <c r="AT5621" s="175" t="s">
        <v>264</v>
      </c>
      <c r="AU5621" s="175" t="s">
        <v>82</v>
      </c>
      <c r="AV5621" s="14" t="s">
        <v>82</v>
      </c>
      <c r="AW5621" s="14" t="s">
        <v>34</v>
      </c>
      <c r="AX5621" s="14" t="s">
        <v>73</v>
      </c>
      <c r="AY5621" s="175" t="s">
        <v>252</v>
      </c>
    </row>
    <row r="5622" spans="2:51" s="13" customFormat="1" ht="11.25">
      <c r="B5622" s="167"/>
      <c r="D5622" s="160" t="s">
        <v>264</v>
      </c>
      <c r="E5622" s="168" t="s">
        <v>3</v>
      </c>
      <c r="F5622" s="169" t="s">
        <v>8620</v>
      </c>
      <c r="H5622" s="168" t="s">
        <v>3</v>
      </c>
      <c r="I5622" s="170"/>
      <c r="L5622" s="167"/>
      <c r="M5622" s="171"/>
      <c r="N5622" s="172"/>
      <c r="O5622" s="172"/>
      <c r="P5622" s="172"/>
      <c r="Q5622" s="172"/>
      <c r="R5622" s="172"/>
      <c r="S5622" s="172"/>
      <c r="T5622" s="173"/>
      <c r="AT5622" s="168" t="s">
        <v>264</v>
      </c>
      <c r="AU5622" s="168" t="s">
        <v>82</v>
      </c>
      <c r="AV5622" s="13" t="s">
        <v>80</v>
      </c>
      <c r="AW5622" s="13" t="s">
        <v>34</v>
      </c>
      <c r="AX5622" s="13" t="s">
        <v>73</v>
      </c>
      <c r="AY5622" s="168" t="s">
        <v>252</v>
      </c>
    </row>
    <row r="5623" spans="2:51" s="14" customFormat="1" ht="11.25">
      <c r="B5623" s="174"/>
      <c r="D5623" s="160" t="s">
        <v>264</v>
      </c>
      <c r="E5623" s="175" t="s">
        <v>3</v>
      </c>
      <c r="F5623" s="176" t="s">
        <v>80</v>
      </c>
      <c r="H5623" s="177">
        <v>1</v>
      </c>
      <c r="I5623" s="178"/>
      <c r="L5623" s="174"/>
      <c r="M5623" s="179"/>
      <c r="N5623" s="180"/>
      <c r="O5623" s="180"/>
      <c r="P5623" s="180"/>
      <c r="Q5623" s="180"/>
      <c r="R5623" s="180"/>
      <c r="S5623" s="180"/>
      <c r="T5623" s="181"/>
      <c r="AT5623" s="175" t="s">
        <v>264</v>
      </c>
      <c r="AU5623" s="175" t="s">
        <v>82</v>
      </c>
      <c r="AV5623" s="14" t="s">
        <v>82</v>
      </c>
      <c r="AW5623" s="14" t="s">
        <v>34</v>
      </c>
      <c r="AX5623" s="14" t="s">
        <v>73</v>
      </c>
      <c r="AY5623" s="175" t="s">
        <v>252</v>
      </c>
    </row>
    <row r="5624" spans="2:51" s="13" customFormat="1" ht="11.25">
      <c r="B5624" s="167"/>
      <c r="D5624" s="160" t="s">
        <v>264</v>
      </c>
      <c r="E5624" s="168" t="s">
        <v>3</v>
      </c>
      <c r="F5624" s="169" t="s">
        <v>8449</v>
      </c>
      <c r="H5624" s="168" t="s">
        <v>3</v>
      </c>
      <c r="I5624" s="170"/>
      <c r="L5624" s="167"/>
      <c r="M5624" s="171"/>
      <c r="N5624" s="172"/>
      <c r="O5624" s="172"/>
      <c r="P5624" s="172"/>
      <c r="Q5624" s="172"/>
      <c r="R5624" s="172"/>
      <c r="S5624" s="172"/>
      <c r="T5624" s="173"/>
      <c r="AT5624" s="168" t="s">
        <v>264</v>
      </c>
      <c r="AU5624" s="168" t="s">
        <v>82</v>
      </c>
      <c r="AV5624" s="13" t="s">
        <v>80</v>
      </c>
      <c r="AW5624" s="13" t="s">
        <v>34</v>
      </c>
      <c r="AX5624" s="13" t="s">
        <v>73</v>
      </c>
      <c r="AY5624" s="168" t="s">
        <v>252</v>
      </c>
    </row>
    <row r="5625" spans="2:51" s="14" customFormat="1" ht="11.25">
      <c r="B5625" s="174"/>
      <c r="D5625" s="160" t="s">
        <v>264</v>
      </c>
      <c r="E5625" s="175" t="s">
        <v>3</v>
      </c>
      <c r="F5625" s="176" t="s">
        <v>80</v>
      </c>
      <c r="H5625" s="177">
        <v>1</v>
      </c>
      <c r="I5625" s="178"/>
      <c r="L5625" s="174"/>
      <c r="M5625" s="179"/>
      <c r="N5625" s="180"/>
      <c r="O5625" s="180"/>
      <c r="P5625" s="180"/>
      <c r="Q5625" s="180"/>
      <c r="R5625" s="180"/>
      <c r="S5625" s="180"/>
      <c r="T5625" s="181"/>
      <c r="AT5625" s="175" t="s">
        <v>264</v>
      </c>
      <c r="AU5625" s="175" t="s">
        <v>82</v>
      </c>
      <c r="AV5625" s="14" t="s">
        <v>82</v>
      </c>
      <c r="AW5625" s="14" t="s">
        <v>34</v>
      </c>
      <c r="AX5625" s="14" t="s">
        <v>73</v>
      </c>
      <c r="AY5625" s="175" t="s">
        <v>252</v>
      </c>
    </row>
    <row r="5626" spans="2:51" s="13" customFormat="1" ht="11.25">
      <c r="B5626" s="167"/>
      <c r="D5626" s="160" t="s">
        <v>264</v>
      </c>
      <c r="E5626" s="168" t="s">
        <v>3</v>
      </c>
      <c r="F5626" s="169" t="s">
        <v>8450</v>
      </c>
      <c r="H5626" s="168" t="s">
        <v>3</v>
      </c>
      <c r="I5626" s="170"/>
      <c r="L5626" s="167"/>
      <c r="M5626" s="171"/>
      <c r="N5626" s="172"/>
      <c r="O5626" s="172"/>
      <c r="P5626" s="172"/>
      <c r="Q5626" s="172"/>
      <c r="R5626" s="172"/>
      <c r="S5626" s="172"/>
      <c r="T5626" s="173"/>
      <c r="AT5626" s="168" t="s">
        <v>264</v>
      </c>
      <c r="AU5626" s="168" t="s">
        <v>82</v>
      </c>
      <c r="AV5626" s="13" t="s">
        <v>80</v>
      </c>
      <c r="AW5626" s="13" t="s">
        <v>34</v>
      </c>
      <c r="AX5626" s="13" t="s">
        <v>73</v>
      </c>
      <c r="AY5626" s="168" t="s">
        <v>252</v>
      </c>
    </row>
    <row r="5627" spans="2:51" s="14" customFormat="1" ht="11.25">
      <c r="B5627" s="174"/>
      <c r="D5627" s="160" t="s">
        <v>264</v>
      </c>
      <c r="E5627" s="175" t="s">
        <v>3</v>
      </c>
      <c r="F5627" s="176" t="s">
        <v>80</v>
      </c>
      <c r="H5627" s="177">
        <v>1</v>
      </c>
      <c r="I5627" s="178"/>
      <c r="L5627" s="174"/>
      <c r="M5627" s="179"/>
      <c r="N5627" s="180"/>
      <c r="O5627" s="180"/>
      <c r="P5627" s="180"/>
      <c r="Q5627" s="180"/>
      <c r="R5627" s="180"/>
      <c r="S5627" s="180"/>
      <c r="T5627" s="181"/>
      <c r="AT5627" s="175" t="s">
        <v>264</v>
      </c>
      <c r="AU5627" s="175" t="s">
        <v>82</v>
      </c>
      <c r="AV5627" s="14" t="s">
        <v>82</v>
      </c>
      <c r="AW5627" s="14" t="s">
        <v>34</v>
      </c>
      <c r="AX5627" s="14" t="s">
        <v>73</v>
      </c>
      <c r="AY5627" s="175" t="s">
        <v>252</v>
      </c>
    </row>
    <row r="5628" spans="2:51" s="13" customFormat="1" ht="11.25">
      <c r="B5628" s="167"/>
      <c r="D5628" s="160" t="s">
        <v>264</v>
      </c>
      <c r="E5628" s="168" t="s">
        <v>3</v>
      </c>
      <c r="F5628" s="169" t="s">
        <v>8451</v>
      </c>
      <c r="H5628" s="168" t="s">
        <v>3</v>
      </c>
      <c r="I5628" s="170"/>
      <c r="L5628" s="167"/>
      <c r="M5628" s="171"/>
      <c r="N5628" s="172"/>
      <c r="O5628" s="172"/>
      <c r="P5628" s="172"/>
      <c r="Q5628" s="172"/>
      <c r="R5628" s="172"/>
      <c r="S5628" s="172"/>
      <c r="T5628" s="173"/>
      <c r="AT5628" s="168" t="s">
        <v>264</v>
      </c>
      <c r="AU5628" s="168" t="s">
        <v>82</v>
      </c>
      <c r="AV5628" s="13" t="s">
        <v>80</v>
      </c>
      <c r="AW5628" s="13" t="s">
        <v>34</v>
      </c>
      <c r="AX5628" s="13" t="s">
        <v>73</v>
      </c>
      <c r="AY5628" s="168" t="s">
        <v>252</v>
      </c>
    </row>
    <row r="5629" spans="2:51" s="14" customFormat="1" ht="11.25">
      <c r="B5629" s="174"/>
      <c r="D5629" s="160" t="s">
        <v>264</v>
      </c>
      <c r="E5629" s="175" t="s">
        <v>3</v>
      </c>
      <c r="F5629" s="176" t="s">
        <v>80</v>
      </c>
      <c r="H5629" s="177">
        <v>1</v>
      </c>
      <c r="I5629" s="178"/>
      <c r="L5629" s="174"/>
      <c r="M5629" s="179"/>
      <c r="N5629" s="180"/>
      <c r="O5629" s="180"/>
      <c r="P5629" s="180"/>
      <c r="Q5629" s="180"/>
      <c r="R5629" s="180"/>
      <c r="S5629" s="180"/>
      <c r="T5629" s="181"/>
      <c r="AT5629" s="175" t="s">
        <v>264</v>
      </c>
      <c r="AU5629" s="175" t="s">
        <v>82</v>
      </c>
      <c r="AV5629" s="14" t="s">
        <v>82</v>
      </c>
      <c r="AW5629" s="14" t="s">
        <v>34</v>
      </c>
      <c r="AX5629" s="14" t="s">
        <v>73</v>
      </c>
      <c r="AY5629" s="175" t="s">
        <v>252</v>
      </c>
    </row>
    <row r="5630" spans="2:51" s="13" customFormat="1" ht="11.25">
      <c r="B5630" s="167"/>
      <c r="D5630" s="160" t="s">
        <v>264</v>
      </c>
      <c r="E5630" s="168" t="s">
        <v>3</v>
      </c>
      <c r="F5630" s="169" t="s">
        <v>8452</v>
      </c>
      <c r="H5630" s="168" t="s">
        <v>3</v>
      </c>
      <c r="I5630" s="170"/>
      <c r="L5630" s="167"/>
      <c r="M5630" s="171"/>
      <c r="N5630" s="172"/>
      <c r="O5630" s="172"/>
      <c r="P5630" s="172"/>
      <c r="Q5630" s="172"/>
      <c r="R5630" s="172"/>
      <c r="S5630" s="172"/>
      <c r="T5630" s="173"/>
      <c r="AT5630" s="168" t="s">
        <v>264</v>
      </c>
      <c r="AU5630" s="168" t="s">
        <v>82</v>
      </c>
      <c r="AV5630" s="13" t="s">
        <v>80</v>
      </c>
      <c r="AW5630" s="13" t="s">
        <v>34</v>
      </c>
      <c r="AX5630" s="13" t="s">
        <v>73</v>
      </c>
      <c r="AY5630" s="168" t="s">
        <v>252</v>
      </c>
    </row>
    <row r="5631" spans="2:51" s="14" customFormat="1" ht="11.25">
      <c r="B5631" s="174"/>
      <c r="D5631" s="160" t="s">
        <v>264</v>
      </c>
      <c r="E5631" s="175" t="s">
        <v>3</v>
      </c>
      <c r="F5631" s="176" t="s">
        <v>80</v>
      </c>
      <c r="H5631" s="177">
        <v>1</v>
      </c>
      <c r="I5631" s="178"/>
      <c r="L5631" s="174"/>
      <c r="M5631" s="179"/>
      <c r="N5631" s="180"/>
      <c r="O5631" s="180"/>
      <c r="P5631" s="180"/>
      <c r="Q5631" s="180"/>
      <c r="R5631" s="180"/>
      <c r="S5631" s="180"/>
      <c r="T5631" s="181"/>
      <c r="AT5631" s="175" t="s">
        <v>264</v>
      </c>
      <c r="AU5631" s="175" t="s">
        <v>82</v>
      </c>
      <c r="AV5631" s="14" t="s">
        <v>82</v>
      </c>
      <c r="AW5631" s="14" t="s">
        <v>34</v>
      </c>
      <c r="AX5631" s="14" t="s">
        <v>73</v>
      </c>
      <c r="AY5631" s="175" t="s">
        <v>252</v>
      </c>
    </row>
    <row r="5632" spans="2:51" s="13" customFormat="1" ht="11.25">
      <c r="B5632" s="167"/>
      <c r="D5632" s="160" t="s">
        <v>264</v>
      </c>
      <c r="E5632" s="168" t="s">
        <v>3</v>
      </c>
      <c r="F5632" s="169" t="s">
        <v>8453</v>
      </c>
      <c r="H5632" s="168" t="s">
        <v>3</v>
      </c>
      <c r="I5632" s="170"/>
      <c r="L5632" s="167"/>
      <c r="M5632" s="171"/>
      <c r="N5632" s="172"/>
      <c r="O5632" s="172"/>
      <c r="P5632" s="172"/>
      <c r="Q5632" s="172"/>
      <c r="R5632" s="172"/>
      <c r="S5632" s="172"/>
      <c r="T5632" s="173"/>
      <c r="AT5632" s="168" t="s">
        <v>264</v>
      </c>
      <c r="AU5632" s="168" t="s">
        <v>82</v>
      </c>
      <c r="AV5632" s="13" t="s">
        <v>80</v>
      </c>
      <c r="AW5632" s="13" t="s">
        <v>34</v>
      </c>
      <c r="AX5632" s="13" t="s">
        <v>73</v>
      </c>
      <c r="AY5632" s="168" t="s">
        <v>252</v>
      </c>
    </row>
    <row r="5633" spans="1:65" s="14" customFormat="1" ht="11.25">
      <c r="B5633" s="174"/>
      <c r="D5633" s="160" t="s">
        <v>264</v>
      </c>
      <c r="E5633" s="175" t="s">
        <v>3</v>
      </c>
      <c r="F5633" s="176" t="s">
        <v>80</v>
      </c>
      <c r="H5633" s="177">
        <v>1</v>
      </c>
      <c r="I5633" s="178"/>
      <c r="L5633" s="174"/>
      <c r="M5633" s="179"/>
      <c r="N5633" s="180"/>
      <c r="O5633" s="180"/>
      <c r="P5633" s="180"/>
      <c r="Q5633" s="180"/>
      <c r="R5633" s="180"/>
      <c r="S5633" s="180"/>
      <c r="T5633" s="181"/>
      <c r="AT5633" s="175" t="s">
        <v>264</v>
      </c>
      <c r="AU5633" s="175" t="s">
        <v>82</v>
      </c>
      <c r="AV5633" s="14" t="s">
        <v>82</v>
      </c>
      <c r="AW5633" s="14" t="s">
        <v>34</v>
      </c>
      <c r="AX5633" s="14" t="s">
        <v>73</v>
      </c>
      <c r="AY5633" s="175" t="s">
        <v>252</v>
      </c>
    </row>
    <row r="5634" spans="1:65" s="13" customFormat="1" ht="11.25">
      <c r="B5634" s="167"/>
      <c r="D5634" s="160" t="s">
        <v>264</v>
      </c>
      <c r="E5634" s="168" t="s">
        <v>3</v>
      </c>
      <c r="F5634" s="169" t="s">
        <v>8621</v>
      </c>
      <c r="H5634" s="168" t="s">
        <v>3</v>
      </c>
      <c r="I5634" s="170"/>
      <c r="L5634" s="167"/>
      <c r="M5634" s="171"/>
      <c r="N5634" s="172"/>
      <c r="O5634" s="172"/>
      <c r="P5634" s="172"/>
      <c r="Q5634" s="172"/>
      <c r="R5634" s="172"/>
      <c r="S5634" s="172"/>
      <c r="T5634" s="173"/>
      <c r="AT5634" s="168" t="s">
        <v>264</v>
      </c>
      <c r="AU5634" s="168" t="s">
        <v>82</v>
      </c>
      <c r="AV5634" s="13" t="s">
        <v>80</v>
      </c>
      <c r="AW5634" s="13" t="s">
        <v>34</v>
      </c>
      <c r="AX5634" s="13" t="s">
        <v>73</v>
      </c>
      <c r="AY5634" s="168" t="s">
        <v>252</v>
      </c>
    </row>
    <row r="5635" spans="1:65" s="14" customFormat="1" ht="11.25">
      <c r="B5635" s="174"/>
      <c r="D5635" s="160" t="s">
        <v>264</v>
      </c>
      <c r="E5635" s="175" t="s">
        <v>3</v>
      </c>
      <c r="F5635" s="176" t="s">
        <v>80</v>
      </c>
      <c r="H5635" s="177">
        <v>1</v>
      </c>
      <c r="I5635" s="178"/>
      <c r="L5635" s="174"/>
      <c r="M5635" s="179"/>
      <c r="N5635" s="180"/>
      <c r="O5635" s="180"/>
      <c r="P5635" s="180"/>
      <c r="Q5635" s="180"/>
      <c r="R5635" s="180"/>
      <c r="S5635" s="180"/>
      <c r="T5635" s="181"/>
      <c r="AT5635" s="175" t="s">
        <v>264</v>
      </c>
      <c r="AU5635" s="175" t="s">
        <v>82</v>
      </c>
      <c r="AV5635" s="14" t="s">
        <v>82</v>
      </c>
      <c r="AW5635" s="14" t="s">
        <v>34</v>
      </c>
      <c r="AX5635" s="14" t="s">
        <v>73</v>
      </c>
      <c r="AY5635" s="175" t="s">
        <v>252</v>
      </c>
    </row>
    <row r="5636" spans="1:65" s="13" customFormat="1" ht="11.25">
      <c r="B5636" s="167"/>
      <c r="D5636" s="160" t="s">
        <v>264</v>
      </c>
      <c r="E5636" s="168" t="s">
        <v>3</v>
      </c>
      <c r="F5636" s="169" t="s">
        <v>8622</v>
      </c>
      <c r="H5636" s="168" t="s">
        <v>3</v>
      </c>
      <c r="I5636" s="170"/>
      <c r="L5636" s="167"/>
      <c r="M5636" s="171"/>
      <c r="N5636" s="172"/>
      <c r="O5636" s="172"/>
      <c r="P5636" s="172"/>
      <c r="Q5636" s="172"/>
      <c r="R5636" s="172"/>
      <c r="S5636" s="172"/>
      <c r="T5636" s="173"/>
      <c r="AT5636" s="168" t="s">
        <v>264</v>
      </c>
      <c r="AU5636" s="168" t="s">
        <v>82</v>
      </c>
      <c r="AV5636" s="13" t="s">
        <v>80</v>
      </c>
      <c r="AW5636" s="13" t="s">
        <v>34</v>
      </c>
      <c r="AX5636" s="13" t="s">
        <v>73</v>
      </c>
      <c r="AY5636" s="168" t="s">
        <v>252</v>
      </c>
    </row>
    <row r="5637" spans="1:65" s="14" customFormat="1" ht="11.25">
      <c r="B5637" s="174"/>
      <c r="D5637" s="160" t="s">
        <v>264</v>
      </c>
      <c r="E5637" s="175" t="s">
        <v>3</v>
      </c>
      <c r="F5637" s="176" t="s">
        <v>80</v>
      </c>
      <c r="H5637" s="177">
        <v>1</v>
      </c>
      <c r="I5637" s="178"/>
      <c r="L5637" s="174"/>
      <c r="M5637" s="179"/>
      <c r="N5637" s="180"/>
      <c r="O5637" s="180"/>
      <c r="P5637" s="180"/>
      <c r="Q5637" s="180"/>
      <c r="R5637" s="180"/>
      <c r="S5637" s="180"/>
      <c r="T5637" s="181"/>
      <c r="AT5637" s="175" t="s">
        <v>264</v>
      </c>
      <c r="AU5637" s="175" t="s">
        <v>82</v>
      </c>
      <c r="AV5637" s="14" t="s">
        <v>82</v>
      </c>
      <c r="AW5637" s="14" t="s">
        <v>34</v>
      </c>
      <c r="AX5637" s="14" t="s">
        <v>73</v>
      </c>
      <c r="AY5637" s="175" t="s">
        <v>252</v>
      </c>
    </row>
    <row r="5638" spans="1:65" s="15" customFormat="1" ht="11.25">
      <c r="B5638" s="182"/>
      <c r="D5638" s="160" t="s">
        <v>264</v>
      </c>
      <c r="E5638" s="183" t="s">
        <v>3</v>
      </c>
      <c r="F5638" s="184" t="s">
        <v>269</v>
      </c>
      <c r="H5638" s="185">
        <v>49</v>
      </c>
      <c r="I5638" s="186"/>
      <c r="L5638" s="182"/>
      <c r="M5638" s="187"/>
      <c r="N5638" s="188"/>
      <c r="O5638" s="188"/>
      <c r="P5638" s="188"/>
      <c r="Q5638" s="188"/>
      <c r="R5638" s="188"/>
      <c r="S5638" s="188"/>
      <c r="T5638" s="189"/>
      <c r="AT5638" s="183" t="s">
        <v>264</v>
      </c>
      <c r="AU5638" s="183" t="s">
        <v>82</v>
      </c>
      <c r="AV5638" s="15" t="s">
        <v>258</v>
      </c>
      <c r="AW5638" s="15" t="s">
        <v>34</v>
      </c>
      <c r="AX5638" s="15" t="s">
        <v>80</v>
      </c>
      <c r="AY5638" s="183" t="s">
        <v>252</v>
      </c>
    </row>
    <row r="5639" spans="1:65" s="2" customFormat="1" ht="16.5" customHeight="1">
      <c r="A5639" s="34"/>
      <c r="B5639" s="145"/>
      <c r="C5639" s="146" t="s">
        <v>2385</v>
      </c>
      <c r="D5639" s="146" t="s">
        <v>254</v>
      </c>
      <c r="E5639" s="147" t="s">
        <v>8823</v>
      </c>
      <c r="F5639" s="148" t="s">
        <v>8824</v>
      </c>
      <c r="G5639" s="149" t="s">
        <v>743</v>
      </c>
      <c r="H5639" s="150">
        <v>49</v>
      </c>
      <c r="I5639" s="151"/>
      <c r="J5639" s="152">
        <f>ROUND(I5639*H5639,2)</f>
        <v>0</v>
      </c>
      <c r="K5639" s="153"/>
      <c r="L5639" s="35"/>
      <c r="M5639" s="154" t="s">
        <v>3</v>
      </c>
      <c r="N5639" s="155" t="s">
        <v>44</v>
      </c>
      <c r="O5639" s="55"/>
      <c r="P5639" s="156">
        <f>O5639*H5639</f>
        <v>0</v>
      </c>
      <c r="Q5639" s="156">
        <v>0</v>
      </c>
      <c r="R5639" s="156">
        <f>Q5639*H5639</f>
        <v>0</v>
      </c>
      <c r="S5639" s="156">
        <v>0</v>
      </c>
      <c r="T5639" s="157">
        <f>S5639*H5639</f>
        <v>0</v>
      </c>
      <c r="U5639" s="34"/>
      <c r="V5639" s="34"/>
      <c r="W5639" s="34"/>
      <c r="X5639" s="34"/>
      <c r="Y5639" s="34"/>
      <c r="Z5639" s="34"/>
      <c r="AA5639" s="34"/>
      <c r="AB5639" s="34"/>
      <c r="AC5639" s="34"/>
      <c r="AD5639" s="34"/>
      <c r="AE5639" s="34"/>
      <c r="AR5639" s="158" t="s">
        <v>406</v>
      </c>
      <c r="AT5639" s="158" t="s">
        <v>254</v>
      </c>
      <c r="AU5639" s="158" t="s">
        <v>82</v>
      </c>
      <c r="AY5639" s="19" t="s">
        <v>252</v>
      </c>
      <c r="BE5639" s="159">
        <f>IF(N5639="základní",J5639,0)</f>
        <v>0</v>
      </c>
      <c r="BF5639" s="159">
        <f>IF(N5639="snížená",J5639,0)</f>
        <v>0</v>
      </c>
      <c r="BG5639" s="159">
        <f>IF(N5639="zákl. přenesená",J5639,0)</f>
        <v>0</v>
      </c>
      <c r="BH5639" s="159">
        <f>IF(N5639="sníž. přenesená",J5639,0)</f>
        <v>0</v>
      </c>
      <c r="BI5639" s="159">
        <f>IF(N5639="nulová",J5639,0)</f>
        <v>0</v>
      </c>
      <c r="BJ5639" s="19" t="s">
        <v>80</v>
      </c>
      <c r="BK5639" s="159">
        <f>ROUND(I5639*H5639,2)</f>
        <v>0</v>
      </c>
      <c r="BL5639" s="19" t="s">
        <v>406</v>
      </c>
      <c r="BM5639" s="158" t="s">
        <v>8825</v>
      </c>
    </row>
    <row r="5640" spans="1:65" s="2" customFormat="1" ht="11.25">
      <c r="A5640" s="34"/>
      <c r="B5640" s="35"/>
      <c r="C5640" s="34"/>
      <c r="D5640" s="160" t="s">
        <v>260</v>
      </c>
      <c r="E5640" s="34"/>
      <c r="F5640" s="161" t="s">
        <v>8826</v>
      </c>
      <c r="G5640" s="34"/>
      <c r="H5640" s="34"/>
      <c r="I5640" s="162"/>
      <c r="J5640" s="34"/>
      <c r="K5640" s="34"/>
      <c r="L5640" s="35"/>
      <c r="M5640" s="163"/>
      <c r="N5640" s="164"/>
      <c r="O5640" s="55"/>
      <c r="P5640" s="55"/>
      <c r="Q5640" s="55"/>
      <c r="R5640" s="55"/>
      <c r="S5640" s="55"/>
      <c r="T5640" s="56"/>
      <c r="U5640" s="34"/>
      <c r="V5640" s="34"/>
      <c r="W5640" s="34"/>
      <c r="X5640" s="34"/>
      <c r="Y5640" s="34"/>
      <c r="Z5640" s="34"/>
      <c r="AA5640" s="34"/>
      <c r="AB5640" s="34"/>
      <c r="AC5640" s="34"/>
      <c r="AD5640" s="34"/>
      <c r="AE5640" s="34"/>
      <c r="AT5640" s="19" t="s">
        <v>260</v>
      </c>
      <c r="AU5640" s="19" t="s">
        <v>82</v>
      </c>
    </row>
    <row r="5641" spans="1:65" s="13" customFormat="1" ht="11.25">
      <c r="B5641" s="167"/>
      <c r="D5641" s="160" t="s">
        <v>264</v>
      </c>
      <c r="E5641" s="168" t="s">
        <v>3</v>
      </c>
      <c r="F5641" s="169" t="s">
        <v>8822</v>
      </c>
      <c r="H5641" s="168" t="s">
        <v>3</v>
      </c>
      <c r="I5641" s="170"/>
      <c r="L5641" s="167"/>
      <c r="M5641" s="171"/>
      <c r="N5641" s="172"/>
      <c r="O5641" s="172"/>
      <c r="P5641" s="172"/>
      <c r="Q5641" s="172"/>
      <c r="R5641" s="172"/>
      <c r="S5641" s="172"/>
      <c r="T5641" s="173"/>
      <c r="AT5641" s="168" t="s">
        <v>264</v>
      </c>
      <c r="AU5641" s="168" t="s">
        <v>82</v>
      </c>
      <c r="AV5641" s="13" t="s">
        <v>80</v>
      </c>
      <c r="AW5641" s="13" t="s">
        <v>34</v>
      </c>
      <c r="AX5641" s="13" t="s">
        <v>73</v>
      </c>
      <c r="AY5641" s="168" t="s">
        <v>252</v>
      </c>
    </row>
    <row r="5642" spans="1:65" s="14" customFormat="1" ht="11.25">
      <c r="B5642" s="174"/>
      <c r="D5642" s="160" t="s">
        <v>264</v>
      </c>
      <c r="E5642" s="175" t="s">
        <v>3</v>
      </c>
      <c r="F5642" s="176" t="s">
        <v>80</v>
      </c>
      <c r="H5642" s="177">
        <v>1</v>
      </c>
      <c r="I5642" s="178"/>
      <c r="L5642" s="174"/>
      <c r="M5642" s="179"/>
      <c r="N5642" s="180"/>
      <c r="O5642" s="180"/>
      <c r="P5642" s="180"/>
      <c r="Q5642" s="180"/>
      <c r="R5642" s="180"/>
      <c r="S5642" s="180"/>
      <c r="T5642" s="181"/>
      <c r="AT5642" s="175" t="s">
        <v>264</v>
      </c>
      <c r="AU5642" s="175" t="s">
        <v>82</v>
      </c>
      <c r="AV5642" s="14" t="s">
        <v>82</v>
      </c>
      <c r="AW5642" s="14" t="s">
        <v>34</v>
      </c>
      <c r="AX5642" s="14" t="s">
        <v>73</v>
      </c>
      <c r="AY5642" s="175" t="s">
        <v>252</v>
      </c>
    </row>
    <row r="5643" spans="1:65" s="13" customFormat="1" ht="11.25">
      <c r="B5643" s="167"/>
      <c r="D5643" s="160" t="s">
        <v>264</v>
      </c>
      <c r="E5643" s="168" t="s">
        <v>3</v>
      </c>
      <c r="F5643" s="169" t="s">
        <v>8608</v>
      </c>
      <c r="H5643" s="168" t="s">
        <v>3</v>
      </c>
      <c r="I5643" s="170"/>
      <c r="L5643" s="167"/>
      <c r="M5643" s="171"/>
      <c r="N5643" s="172"/>
      <c r="O5643" s="172"/>
      <c r="P5643" s="172"/>
      <c r="Q5643" s="172"/>
      <c r="R5643" s="172"/>
      <c r="S5643" s="172"/>
      <c r="T5643" s="173"/>
      <c r="AT5643" s="168" t="s">
        <v>264</v>
      </c>
      <c r="AU5643" s="168" t="s">
        <v>82</v>
      </c>
      <c r="AV5643" s="13" t="s">
        <v>80</v>
      </c>
      <c r="AW5643" s="13" t="s">
        <v>34</v>
      </c>
      <c r="AX5643" s="13" t="s">
        <v>73</v>
      </c>
      <c r="AY5643" s="168" t="s">
        <v>252</v>
      </c>
    </row>
    <row r="5644" spans="1:65" s="14" customFormat="1" ht="11.25">
      <c r="B5644" s="174"/>
      <c r="D5644" s="160" t="s">
        <v>264</v>
      </c>
      <c r="E5644" s="175" t="s">
        <v>3</v>
      </c>
      <c r="F5644" s="176" t="s">
        <v>80</v>
      </c>
      <c r="H5644" s="177">
        <v>1</v>
      </c>
      <c r="I5644" s="178"/>
      <c r="L5644" s="174"/>
      <c r="M5644" s="179"/>
      <c r="N5644" s="180"/>
      <c r="O5644" s="180"/>
      <c r="P5644" s="180"/>
      <c r="Q5644" s="180"/>
      <c r="R5644" s="180"/>
      <c r="S5644" s="180"/>
      <c r="T5644" s="181"/>
      <c r="AT5644" s="175" t="s">
        <v>264</v>
      </c>
      <c r="AU5644" s="175" t="s">
        <v>82</v>
      </c>
      <c r="AV5644" s="14" t="s">
        <v>82</v>
      </c>
      <c r="AW5644" s="14" t="s">
        <v>34</v>
      </c>
      <c r="AX5644" s="14" t="s">
        <v>73</v>
      </c>
      <c r="AY5644" s="175" t="s">
        <v>252</v>
      </c>
    </row>
    <row r="5645" spans="1:65" s="13" customFormat="1" ht="11.25">
      <c r="B5645" s="167"/>
      <c r="D5645" s="160" t="s">
        <v>264</v>
      </c>
      <c r="E5645" s="168" t="s">
        <v>3</v>
      </c>
      <c r="F5645" s="169" t="s">
        <v>8429</v>
      </c>
      <c r="H5645" s="168" t="s">
        <v>3</v>
      </c>
      <c r="I5645" s="170"/>
      <c r="L5645" s="167"/>
      <c r="M5645" s="171"/>
      <c r="N5645" s="172"/>
      <c r="O5645" s="172"/>
      <c r="P5645" s="172"/>
      <c r="Q5645" s="172"/>
      <c r="R5645" s="172"/>
      <c r="S5645" s="172"/>
      <c r="T5645" s="173"/>
      <c r="AT5645" s="168" t="s">
        <v>264</v>
      </c>
      <c r="AU5645" s="168" t="s">
        <v>82</v>
      </c>
      <c r="AV5645" s="13" t="s">
        <v>80</v>
      </c>
      <c r="AW5645" s="13" t="s">
        <v>34</v>
      </c>
      <c r="AX5645" s="13" t="s">
        <v>73</v>
      </c>
      <c r="AY5645" s="168" t="s">
        <v>252</v>
      </c>
    </row>
    <row r="5646" spans="1:65" s="14" customFormat="1" ht="11.25">
      <c r="B5646" s="174"/>
      <c r="D5646" s="160" t="s">
        <v>264</v>
      </c>
      <c r="E5646" s="175" t="s">
        <v>3</v>
      </c>
      <c r="F5646" s="176" t="s">
        <v>80</v>
      </c>
      <c r="H5646" s="177">
        <v>1</v>
      </c>
      <c r="I5646" s="178"/>
      <c r="L5646" s="174"/>
      <c r="M5646" s="179"/>
      <c r="N5646" s="180"/>
      <c r="O5646" s="180"/>
      <c r="P5646" s="180"/>
      <c r="Q5646" s="180"/>
      <c r="R5646" s="180"/>
      <c r="S5646" s="180"/>
      <c r="T5646" s="181"/>
      <c r="AT5646" s="175" t="s">
        <v>264</v>
      </c>
      <c r="AU5646" s="175" t="s">
        <v>82</v>
      </c>
      <c r="AV5646" s="14" t="s">
        <v>82</v>
      </c>
      <c r="AW5646" s="14" t="s">
        <v>34</v>
      </c>
      <c r="AX5646" s="14" t="s">
        <v>73</v>
      </c>
      <c r="AY5646" s="175" t="s">
        <v>252</v>
      </c>
    </row>
    <row r="5647" spans="1:65" s="13" customFormat="1" ht="11.25">
      <c r="B5647" s="167"/>
      <c r="D5647" s="160" t="s">
        <v>264</v>
      </c>
      <c r="E5647" s="168" t="s">
        <v>3</v>
      </c>
      <c r="F5647" s="169" t="s">
        <v>8430</v>
      </c>
      <c r="H5647" s="168" t="s">
        <v>3</v>
      </c>
      <c r="I5647" s="170"/>
      <c r="L5647" s="167"/>
      <c r="M5647" s="171"/>
      <c r="N5647" s="172"/>
      <c r="O5647" s="172"/>
      <c r="P5647" s="172"/>
      <c r="Q5647" s="172"/>
      <c r="R5647" s="172"/>
      <c r="S5647" s="172"/>
      <c r="T5647" s="173"/>
      <c r="AT5647" s="168" t="s">
        <v>264</v>
      </c>
      <c r="AU5647" s="168" t="s">
        <v>82</v>
      </c>
      <c r="AV5647" s="13" t="s">
        <v>80</v>
      </c>
      <c r="AW5647" s="13" t="s">
        <v>34</v>
      </c>
      <c r="AX5647" s="13" t="s">
        <v>73</v>
      </c>
      <c r="AY5647" s="168" t="s">
        <v>252</v>
      </c>
    </row>
    <row r="5648" spans="1:65" s="14" customFormat="1" ht="11.25">
      <c r="B5648" s="174"/>
      <c r="D5648" s="160" t="s">
        <v>264</v>
      </c>
      <c r="E5648" s="175" t="s">
        <v>3</v>
      </c>
      <c r="F5648" s="176" t="s">
        <v>80</v>
      </c>
      <c r="H5648" s="177">
        <v>1</v>
      </c>
      <c r="I5648" s="178"/>
      <c r="L5648" s="174"/>
      <c r="M5648" s="179"/>
      <c r="N5648" s="180"/>
      <c r="O5648" s="180"/>
      <c r="P5648" s="180"/>
      <c r="Q5648" s="180"/>
      <c r="R5648" s="180"/>
      <c r="S5648" s="180"/>
      <c r="T5648" s="181"/>
      <c r="AT5648" s="175" t="s">
        <v>264</v>
      </c>
      <c r="AU5648" s="175" t="s">
        <v>82</v>
      </c>
      <c r="AV5648" s="14" t="s">
        <v>82</v>
      </c>
      <c r="AW5648" s="14" t="s">
        <v>34</v>
      </c>
      <c r="AX5648" s="14" t="s">
        <v>73</v>
      </c>
      <c r="AY5648" s="175" t="s">
        <v>252</v>
      </c>
    </row>
    <row r="5649" spans="2:51" s="13" customFormat="1" ht="11.25">
      <c r="B5649" s="167"/>
      <c r="D5649" s="160" t="s">
        <v>264</v>
      </c>
      <c r="E5649" s="168" t="s">
        <v>3</v>
      </c>
      <c r="F5649" s="169" t="s">
        <v>8431</v>
      </c>
      <c r="H5649" s="168" t="s">
        <v>3</v>
      </c>
      <c r="I5649" s="170"/>
      <c r="L5649" s="167"/>
      <c r="M5649" s="171"/>
      <c r="N5649" s="172"/>
      <c r="O5649" s="172"/>
      <c r="P5649" s="172"/>
      <c r="Q5649" s="172"/>
      <c r="R5649" s="172"/>
      <c r="S5649" s="172"/>
      <c r="T5649" s="173"/>
      <c r="AT5649" s="168" t="s">
        <v>264</v>
      </c>
      <c r="AU5649" s="168" t="s">
        <v>82</v>
      </c>
      <c r="AV5649" s="13" t="s">
        <v>80</v>
      </c>
      <c r="AW5649" s="13" t="s">
        <v>34</v>
      </c>
      <c r="AX5649" s="13" t="s">
        <v>73</v>
      </c>
      <c r="AY5649" s="168" t="s">
        <v>252</v>
      </c>
    </row>
    <row r="5650" spans="2:51" s="14" customFormat="1" ht="11.25">
      <c r="B5650" s="174"/>
      <c r="D5650" s="160" t="s">
        <v>264</v>
      </c>
      <c r="E5650" s="175" t="s">
        <v>3</v>
      </c>
      <c r="F5650" s="176" t="s">
        <v>80</v>
      </c>
      <c r="H5650" s="177">
        <v>1</v>
      </c>
      <c r="I5650" s="178"/>
      <c r="L5650" s="174"/>
      <c r="M5650" s="179"/>
      <c r="N5650" s="180"/>
      <c r="O5650" s="180"/>
      <c r="P5650" s="180"/>
      <c r="Q5650" s="180"/>
      <c r="R5650" s="180"/>
      <c r="S5650" s="180"/>
      <c r="T5650" s="181"/>
      <c r="AT5650" s="175" t="s">
        <v>264</v>
      </c>
      <c r="AU5650" s="175" t="s">
        <v>82</v>
      </c>
      <c r="AV5650" s="14" t="s">
        <v>82</v>
      </c>
      <c r="AW5650" s="14" t="s">
        <v>34</v>
      </c>
      <c r="AX5650" s="14" t="s">
        <v>73</v>
      </c>
      <c r="AY5650" s="175" t="s">
        <v>252</v>
      </c>
    </row>
    <row r="5651" spans="2:51" s="13" customFormat="1" ht="11.25">
      <c r="B5651" s="167"/>
      <c r="D5651" s="160" t="s">
        <v>264</v>
      </c>
      <c r="E5651" s="168" t="s">
        <v>3</v>
      </c>
      <c r="F5651" s="169" t="s">
        <v>8432</v>
      </c>
      <c r="H5651" s="168" t="s">
        <v>3</v>
      </c>
      <c r="I5651" s="170"/>
      <c r="L5651" s="167"/>
      <c r="M5651" s="171"/>
      <c r="N5651" s="172"/>
      <c r="O5651" s="172"/>
      <c r="P5651" s="172"/>
      <c r="Q5651" s="172"/>
      <c r="R5651" s="172"/>
      <c r="S5651" s="172"/>
      <c r="T5651" s="173"/>
      <c r="AT5651" s="168" t="s">
        <v>264</v>
      </c>
      <c r="AU5651" s="168" t="s">
        <v>82</v>
      </c>
      <c r="AV5651" s="13" t="s">
        <v>80</v>
      </c>
      <c r="AW5651" s="13" t="s">
        <v>34</v>
      </c>
      <c r="AX5651" s="13" t="s">
        <v>73</v>
      </c>
      <c r="AY5651" s="168" t="s">
        <v>252</v>
      </c>
    </row>
    <row r="5652" spans="2:51" s="14" customFormat="1" ht="11.25">
      <c r="B5652" s="174"/>
      <c r="D5652" s="160" t="s">
        <v>264</v>
      </c>
      <c r="E5652" s="175" t="s">
        <v>3</v>
      </c>
      <c r="F5652" s="176" t="s">
        <v>80</v>
      </c>
      <c r="H5652" s="177">
        <v>1</v>
      </c>
      <c r="I5652" s="178"/>
      <c r="L5652" s="174"/>
      <c r="M5652" s="179"/>
      <c r="N5652" s="180"/>
      <c r="O5652" s="180"/>
      <c r="P5652" s="180"/>
      <c r="Q5652" s="180"/>
      <c r="R5652" s="180"/>
      <c r="S5652" s="180"/>
      <c r="T5652" s="181"/>
      <c r="AT5652" s="175" t="s">
        <v>264</v>
      </c>
      <c r="AU5652" s="175" t="s">
        <v>82</v>
      </c>
      <c r="AV5652" s="14" t="s">
        <v>82</v>
      </c>
      <c r="AW5652" s="14" t="s">
        <v>34</v>
      </c>
      <c r="AX5652" s="14" t="s">
        <v>73</v>
      </c>
      <c r="AY5652" s="175" t="s">
        <v>252</v>
      </c>
    </row>
    <row r="5653" spans="2:51" s="13" customFormat="1" ht="11.25">
      <c r="B5653" s="167"/>
      <c r="D5653" s="160" t="s">
        <v>264</v>
      </c>
      <c r="E5653" s="168" t="s">
        <v>3</v>
      </c>
      <c r="F5653" s="169" t="s">
        <v>8433</v>
      </c>
      <c r="H5653" s="168" t="s">
        <v>3</v>
      </c>
      <c r="I5653" s="170"/>
      <c r="L5653" s="167"/>
      <c r="M5653" s="171"/>
      <c r="N5653" s="172"/>
      <c r="O5653" s="172"/>
      <c r="P5653" s="172"/>
      <c r="Q5653" s="172"/>
      <c r="R5653" s="172"/>
      <c r="S5653" s="172"/>
      <c r="T5653" s="173"/>
      <c r="AT5653" s="168" t="s">
        <v>264</v>
      </c>
      <c r="AU5653" s="168" t="s">
        <v>82</v>
      </c>
      <c r="AV5653" s="13" t="s">
        <v>80</v>
      </c>
      <c r="AW5653" s="13" t="s">
        <v>34</v>
      </c>
      <c r="AX5653" s="13" t="s">
        <v>73</v>
      </c>
      <c r="AY5653" s="168" t="s">
        <v>252</v>
      </c>
    </row>
    <row r="5654" spans="2:51" s="14" customFormat="1" ht="11.25">
      <c r="B5654" s="174"/>
      <c r="D5654" s="160" t="s">
        <v>264</v>
      </c>
      <c r="E5654" s="175" t="s">
        <v>3</v>
      </c>
      <c r="F5654" s="176" t="s">
        <v>80</v>
      </c>
      <c r="H5654" s="177">
        <v>1</v>
      </c>
      <c r="I5654" s="178"/>
      <c r="L5654" s="174"/>
      <c r="M5654" s="179"/>
      <c r="N5654" s="180"/>
      <c r="O5654" s="180"/>
      <c r="P5654" s="180"/>
      <c r="Q5654" s="180"/>
      <c r="R5654" s="180"/>
      <c r="S5654" s="180"/>
      <c r="T5654" s="181"/>
      <c r="AT5654" s="175" t="s">
        <v>264</v>
      </c>
      <c r="AU5654" s="175" t="s">
        <v>82</v>
      </c>
      <c r="AV5654" s="14" t="s">
        <v>82</v>
      </c>
      <c r="AW5654" s="14" t="s">
        <v>34</v>
      </c>
      <c r="AX5654" s="14" t="s">
        <v>73</v>
      </c>
      <c r="AY5654" s="175" t="s">
        <v>252</v>
      </c>
    </row>
    <row r="5655" spans="2:51" s="13" customFormat="1" ht="11.25">
      <c r="B5655" s="167"/>
      <c r="D5655" s="160" t="s">
        <v>264</v>
      </c>
      <c r="E5655" s="168" t="s">
        <v>3</v>
      </c>
      <c r="F5655" s="169" t="s">
        <v>8609</v>
      </c>
      <c r="H5655" s="168" t="s">
        <v>3</v>
      </c>
      <c r="I5655" s="170"/>
      <c r="L5655" s="167"/>
      <c r="M5655" s="171"/>
      <c r="N5655" s="172"/>
      <c r="O5655" s="172"/>
      <c r="P5655" s="172"/>
      <c r="Q5655" s="172"/>
      <c r="R5655" s="172"/>
      <c r="S5655" s="172"/>
      <c r="T5655" s="173"/>
      <c r="AT5655" s="168" t="s">
        <v>264</v>
      </c>
      <c r="AU5655" s="168" t="s">
        <v>82</v>
      </c>
      <c r="AV5655" s="13" t="s">
        <v>80</v>
      </c>
      <c r="AW5655" s="13" t="s">
        <v>34</v>
      </c>
      <c r="AX5655" s="13" t="s">
        <v>73</v>
      </c>
      <c r="AY5655" s="168" t="s">
        <v>252</v>
      </c>
    </row>
    <row r="5656" spans="2:51" s="14" customFormat="1" ht="11.25">
      <c r="B5656" s="174"/>
      <c r="D5656" s="160" t="s">
        <v>264</v>
      </c>
      <c r="E5656" s="175" t="s">
        <v>3</v>
      </c>
      <c r="F5656" s="176" t="s">
        <v>80</v>
      </c>
      <c r="H5656" s="177">
        <v>1</v>
      </c>
      <c r="I5656" s="178"/>
      <c r="L5656" s="174"/>
      <c r="M5656" s="179"/>
      <c r="N5656" s="180"/>
      <c r="O5656" s="180"/>
      <c r="P5656" s="180"/>
      <c r="Q5656" s="180"/>
      <c r="R5656" s="180"/>
      <c r="S5656" s="180"/>
      <c r="T5656" s="181"/>
      <c r="AT5656" s="175" t="s">
        <v>264</v>
      </c>
      <c r="AU5656" s="175" t="s">
        <v>82</v>
      </c>
      <c r="AV5656" s="14" t="s">
        <v>82</v>
      </c>
      <c r="AW5656" s="14" t="s">
        <v>34</v>
      </c>
      <c r="AX5656" s="14" t="s">
        <v>73</v>
      </c>
      <c r="AY5656" s="175" t="s">
        <v>252</v>
      </c>
    </row>
    <row r="5657" spans="2:51" s="13" customFormat="1" ht="11.25">
      <c r="B5657" s="167"/>
      <c r="D5657" s="160" t="s">
        <v>264</v>
      </c>
      <c r="E5657" s="168" t="s">
        <v>3</v>
      </c>
      <c r="F5657" s="169" t="s">
        <v>8624</v>
      </c>
      <c r="H5657" s="168" t="s">
        <v>3</v>
      </c>
      <c r="I5657" s="170"/>
      <c r="L5657" s="167"/>
      <c r="M5657" s="171"/>
      <c r="N5657" s="172"/>
      <c r="O5657" s="172"/>
      <c r="P5657" s="172"/>
      <c r="Q5657" s="172"/>
      <c r="R5657" s="172"/>
      <c r="S5657" s="172"/>
      <c r="T5657" s="173"/>
      <c r="AT5657" s="168" t="s">
        <v>264</v>
      </c>
      <c r="AU5657" s="168" t="s">
        <v>82</v>
      </c>
      <c r="AV5657" s="13" t="s">
        <v>80</v>
      </c>
      <c r="AW5657" s="13" t="s">
        <v>34</v>
      </c>
      <c r="AX5657" s="13" t="s">
        <v>73</v>
      </c>
      <c r="AY5657" s="168" t="s">
        <v>252</v>
      </c>
    </row>
    <row r="5658" spans="2:51" s="14" customFormat="1" ht="11.25">
      <c r="B5658" s="174"/>
      <c r="D5658" s="160" t="s">
        <v>264</v>
      </c>
      <c r="E5658" s="175" t="s">
        <v>3</v>
      </c>
      <c r="F5658" s="176" t="s">
        <v>80</v>
      </c>
      <c r="H5658" s="177">
        <v>1</v>
      </c>
      <c r="I5658" s="178"/>
      <c r="L5658" s="174"/>
      <c r="M5658" s="179"/>
      <c r="N5658" s="180"/>
      <c r="O5658" s="180"/>
      <c r="P5658" s="180"/>
      <c r="Q5658" s="180"/>
      <c r="R5658" s="180"/>
      <c r="S5658" s="180"/>
      <c r="T5658" s="181"/>
      <c r="AT5658" s="175" t="s">
        <v>264</v>
      </c>
      <c r="AU5658" s="175" t="s">
        <v>82</v>
      </c>
      <c r="AV5658" s="14" t="s">
        <v>82</v>
      </c>
      <c r="AW5658" s="14" t="s">
        <v>34</v>
      </c>
      <c r="AX5658" s="14" t="s">
        <v>73</v>
      </c>
      <c r="AY5658" s="175" t="s">
        <v>252</v>
      </c>
    </row>
    <row r="5659" spans="2:51" s="13" customFormat="1" ht="11.25">
      <c r="B5659" s="167"/>
      <c r="D5659" s="160" t="s">
        <v>264</v>
      </c>
      <c r="E5659" s="168" t="s">
        <v>3</v>
      </c>
      <c r="F5659" s="169" t="s">
        <v>6862</v>
      </c>
      <c r="H5659" s="168" t="s">
        <v>3</v>
      </c>
      <c r="I5659" s="170"/>
      <c r="L5659" s="167"/>
      <c r="M5659" s="171"/>
      <c r="N5659" s="172"/>
      <c r="O5659" s="172"/>
      <c r="P5659" s="172"/>
      <c r="Q5659" s="172"/>
      <c r="R5659" s="172"/>
      <c r="S5659" s="172"/>
      <c r="T5659" s="173"/>
      <c r="AT5659" s="168" t="s">
        <v>264</v>
      </c>
      <c r="AU5659" s="168" t="s">
        <v>82</v>
      </c>
      <c r="AV5659" s="13" t="s">
        <v>80</v>
      </c>
      <c r="AW5659" s="13" t="s">
        <v>34</v>
      </c>
      <c r="AX5659" s="13" t="s">
        <v>73</v>
      </c>
      <c r="AY5659" s="168" t="s">
        <v>252</v>
      </c>
    </row>
    <row r="5660" spans="2:51" s="14" customFormat="1" ht="11.25">
      <c r="B5660" s="174"/>
      <c r="D5660" s="160" t="s">
        <v>264</v>
      </c>
      <c r="E5660" s="175" t="s">
        <v>3</v>
      </c>
      <c r="F5660" s="176" t="s">
        <v>80</v>
      </c>
      <c r="H5660" s="177">
        <v>1</v>
      </c>
      <c r="I5660" s="178"/>
      <c r="L5660" s="174"/>
      <c r="M5660" s="179"/>
      <c r="N5660" s="180"/>
      <c r="O5660" s="180"/>
      <c r="P5660" s="180"/>
      <c r="Q5660" s="180"/>
      <c r="R5660" s="180"/>
      <c r="S5660" s="180"/>
      <c r="T5660" s="181"/>
      <c r="AT5660" s="175" t="s">
        <v>264</v>
      </c>
      <c r="AU5660" s="175" t="s">
        <v>82</v>
      </c>
      <c r="AV5660" s="14" t="s">
        <v>82</v>
      </c>
      <c r="AW5660" s="14" t="s">
        <v>34</v>
      </c>
      <c r="AX5660" s="14" t="s">
        <v>73</v>
      </c>
      <c r="AY5660" s="175" t="s">
        <v>252</v>
      </c>
    </row>
    <row r="5661" spans="2:51" s="13" customFormat="1" ht="11.25">
      <c r="B5661" s="167"/>
      <c r="D5661" s="160" t="s">
        <v>264</v>
      </c>
      <c r="E5661" s="168" t="s">
        <v>3</v>
      </c>
      <c r="F5661" s="169" t="s">
        <v>6862</v>
      </c>
      <c r="H5661" s="168" t="s">
        <v>3</v>
      </c>
      <c r="I5661" s="170"/>
      <c r="L5661" s="167"/>
      <c r="M5661" s="171"/>
      <c r="N5661" s="172"/>
      <c r="O5661" s="172"/>
      <c r="P5661" s="172"/>
      <c r="Q5661" s="172"/>
      <c r="R5661" s="172"/>
      <c r="S5661" s="172"/>
      <c r="T5661" s="173"/>
      <c r="AT5661" s="168" t="s">
        <v>264</v>
      </c>
      <c r="AU5661" s="168" t="s">
        <v>82</v>
      </c>
      <c r="AV5661" s="13" t="s">
        <v>80</v>
      </c>
      <c r="AW5661" s="13" t="s">
        <v>34</v>
      </c>
      <c r="AX5661" s="13" t="s">
        <v>73</v>
      </c>
      <c r="AY5661" s="168" t="s">
        <v>252</v>
      </c>
    </row>
    <row r="5662" spans="2:51" s="14" customFormat="1" ht="11.25">
      <c r="B5662" s="174"/>
      <c r="D5662" s="160" t="s">
        <v>264</v>
      </c>
      <c r="E5662" s="175" t="s">
        <v>3</v>
      </c>
      <c r="F5662" s="176" t="s">
        <v>80</v>
      </c>
      <c r="H5662" s="177">
        <v>1</v>
      </c>
      <c r="I5662" s="178"/>
      <c r="L5662" s="174"/>
      <c r="M5662" s="179"/>
      <c r="N5662" s="180"/>
      <c r="O5662" s="180"/>
      <c r="P5662" s="180"/>
      <c r="Q5662" s="180"/>
      <c r="R5662" s="180"/>
      <c r="S5662" s="180"/>
      <c r="T5662" s="181"/>
      <c r="AT5662" s="175" t="s">
        <v>264</v>
      </c>
      <c r="AU5662" s="175" t="s">
        <v>82</v>
      </c>
      <c r="AV5662" s="14" t="s">
        <v>82</v>
      </c>
      <c r="AW5662" s="14" t="s">
        <v>34</v>
      </c>
      <c r="AX5662" s="14" t="s">
        <v>73</v>
      </c>
      <c r="AY5662" s="175" t="s">
        <v>252</v>
      </c>
    </row>
    <row r="5663" spans="2:51" s="13" customFormat="1" ht="11.25">
      <c r="B5663" s="167"/>
      <c r="D5663" s="160" t="s">
        <v>264</v>
      </c>
      <c r="E5663" s="168" t="s">
        <v>3</v>
      </c>
      <c r="F5663" s="169" t="s">
        <v>6862</v>
      </c>
      <c r="H5663" s="168" t="s">
        <v>3</v>
      </c>
      <c r="I5663" s="170"/>
      <c r="L5663" s="167"/>
      <c r="M5663" s="171"/>
      <c r="N5663" s="172"/>
      <c r="O5663" s="172"/>
      <c r="P5663" s="172"/>
      <c r="Q5663" s="172"/>
      <c r="R5663" s="172"/>
      <c r="S5663" s="172"/>
      <c r="T5663" s="173"/>
      <c r="AT5663" s="168" t="s">
        <v>264</v>
      </c>
      <c r="AU5663" s="168" t="s">
        <v>82</v>
      </c>
      <c r="AV5663" s="13" t="s">
        <v>80</v>
      </c>
      <c r="AW5663" s="13" t="s">
        <v>34</v>
      </c>
      <c r="AX5663" s="13" t="s">
        <v>73</v>
      </c>
      <c r="AY5663" s="168" t="s">
        <v>252</v>
      </c>
    </row>
    <row r="5664" spans="2:51" s="14" customFormat="1" ht="11.25">
      <c r="B5664" s="174"/>
      <c r="D5664" s="160" t="s">
        <v>264</v>
      </c>
      <c r="E5664" s="175" t="s">
        <v>3</v>
      </c>
      <c r="F5664" s="176" t="s">
        <v>80</v>
      </c>
      <c r="H5664" s="177">
        <v>1</v>
      </c>
      <c r="I5664" s="178"/>
      <c r="L5664" s="174"/>
      <c r="M5664" s="179"/>
      <c r="N5664" s="180"/>
      <c r="O5664" s="180"/>
      <c r="P5664" s="180"/>
      <c r="Q5664" s="180"/>
      <c r="R5664" s="180"/>
      <c r="S5664" s="180"/>
      <c r="T5664" s="181"/>
      <c r="AT5664" s="175" t="s">
        <v>264</v>
      </c>
      <c r="AU5664" s="175" t="s">
        <v>82</v>
      </c>
      <c r="AV5664" s="14" t="s">
        <v>82</v>
      </c>
      <c r="AW5664" s="14" t="s">
        <v>34</v>
      </c>
      <c r="AX5664" s="14" t="s">
        <v>73</v>
      </c>
      <c r="AY5664" s="175" t="s">
        <v>252</v>
      </c>
    </row>
    <row r="5665" spans="2:51" s="13" customFormat="1" ht="11.25">
      <c r="B5665" s="167"/>
      <c r="D5665" s="160" t="s">
        <v>264</v>
      </c>
      <c r="E5665" s="168" t="s">
        <v>3</v>
      </c>
      <c r="F5665" s="169" t="s">
        <v>6862</v>
      </c>
      <c r="H5665" s="168" t="s">
        <v>3</v>
      </c>
      <c r="I5665" s="170"/>
      <c r="L5665" s="167"/>
      <c r="M5665" s="171"/>
      <c r="N5665" s="172"/>
      <c r="O5665" s="172"/>
      <c r="P5665" s="172"/>
      <c r="Q5665" s="172"/>
      <c r="R5665" s="172"/>
      <c r="S5665" s="172"/>
      <c r="T5665" s="173"/>
      <c r="AT5665" s="168" t="s">
        <v>264</v>
      </c>
      <c r="AU5665" s="168" t="s">
        <v>82</v>
      </c>
      <c r="AV5665" s="13" t="s">
        <v>80</v>
      </c>
      <c r="AW5665" s="13" t="s">
        <v>34</v>
      </c>
      <c r="AX5665" s="13" t="s">
        <v>73</v>
      </c>
      <c r="AY5665" s="168" t="s">
        <v>252</v>
      </c>
    </row>
    <row r="5666" spans="2:51" s="14" customFormat="1" ht="11.25">
      <c r="B5666" s="174"/>
      <c r="D5666" s="160" t="s">
        <v>264</v>
      </c>
      <c r="E5666" s="175" t="s">
        <v>3</v>
      </c>
      <c r="F5666" s="176" t="s">
        <v>80</v>
      </c>
      <c r="H5666" s="177">
        <v>1</v>
      </c>
      <c r="I5666" s="178"/>
      <c r="L5666" s="174"/>
      <c r="M5666" s="179"/>
      <c r="N5666" s="180"/>
      <c r="O5666" s="180"/>
      <c r="P5666" s="180"/>
      <c r="Q5666" s="180"/>
      <c r="R5666" s="180"/>
      <c r="S5666" s="180"/>
      <c r="T5666" s="181"/>
      <c r="AT5666" s="175" t="s">
        <v>264</v>
      </c>
      <c r="AU5666" s="175" t="s">
        <v>82</v>
      </c>
      <c r="AV5666" s="14" t="s">
        <v>82</v>
      </c>
      <c r="AW5666" s="14" t="s">
        <v>34</v>
      </c>
      <c r="AX5666" s="14" t="s">
        <v>73</v>
      </c>
      <c r="AY5666" s="175" t="s">
        <v>252</v>
      </c>
    </row>
    <row r="5667" spans="2:51" s="13" customFormat="1" ht="11.25">
      <c r="B5667" s="167"/>
      <c r="D5667" s="160" t="s">
        <v>264</v>
      </c>
      <c r="E5667" s="168" t="s">
        <v>3</v>
      </c>
      <c r="F5667" s="169" t="s">
        <v>6862</v>
      </c>
      <c r="H5667" s="168" t="s">
        <v>3</v>
      </c>
      <c r="I5667" s="170"/>
      <c r="L5667" s="167"/>
      <c r="M5667" s="171"/>
      <c r="N5667" s="172"/>
      <c r="O5667" s="172"/>
      <c r="P5667" s="172"/>
      <c r="Q5667" s="172"/>
      <c r="R5667" s="172"/>
      <c r="S5667" s="172"/>
      <c r="T5667" s="173"/>
      <c r="AT5667" s="168" t="s">
        <v>264</v>
      </c>
      <c r="AU5667" s="168" t="s">
        <v>82</v>
      </c>
      <c r="AV5667" s="13" t="s">
        <v>80</v>
      </c>
      <c r="AW5667" s="13" t="s">
        <v>34</v>
      </c>
      <c r="AX5667" s="13" t="s">
        <v>73</v>
      </c>
      <c r="AY5667" s="168" t="s">
        <v>252</v>
      </c>
    </row>
    <row r="5668" spans="2:51" s="14" customFormat="1" ht="11.25">
      <c r="B5668" s="174"/>
      <c r="D5668" s="160" t="s">
        <v>264</v>
      </c>
      <c r="E5668" s="175" t="s">
        <v>3</v>
      </c>
      <c r="F5668" s="176" t="s">
        <v>80</v>
      </c>
      <c r="H5668" s="177">
        <v>1</v>
      </c>
      <c r="I5668" s="178"/>
      <c r="L5668" s="174"/>
      <c r="M5668" s="179"/>
      <c r="N5668" s="180"/>
      <c r="O5668" s="180"/>
      <c r="P5668" s="180"/>
      <c r="Q5668" s="180"/>
      <c r="R5668" s="180"/>
      <c r="S5668" s="180"/>
      <c r="T5668" s="181"/>
      <c r="AT5668" s="175" t="s">
        <v>264</v>
      </c>
      <c r="AU5668" s="175" t="s">
        <v>82</v>
      </c>
      <c r="AV5668" s="14" t="s">
        <v>82</v>
      </c>
      <c r="AW5668" s="14" t="s">
        <v>34</v>
      </c>
      <c r="AX5668" s="14" t="s">
        <v>73</v>
      </c>
      <c r="AY5668" s="175" t="s">
        <v>252</v>
      </c>
    </row>
    <row r="5669" spans="2:51" s="13" customFormat="1" ht="11.25">
      <c r="B5669" s="167"/>
      <c r="D5669" s="160" t="s">
        <v>264</v>
      </c>
      <c r="E5669" s="168" t="s">
        <v>3</v>
      </c>
      <c r="F5669" s="169" t="s">
        <v>6862</v>
      </c>
      <c r="H5669" s="168" t="s">
        <v>3</v>
      </c>
      <c r="I5669" s="170"/>
      <c r="L5669" s="167"/>
      <c r="M5669" s="171"/>
      <c r="N5669" s="172"/>
      <c r="O5669" s="172"/>
      <c r="P5669" s="172"/>
      <c r="Q5669" s="172"/>
      <c r="R5669" s="172"/>
      <c r="S5669" s="172"/>
      <c r="T5669" s="173"/>
      <c r="AT5669" s="168" t="s">
        <v>264</v>
      </c>
      <c r="AU5669" s="168" t="s">
        <v>82</v>
      </c>
      <c r="AV5669" s="13" t="s">
        <v>80</v>
      </c>
      <c r="AW5669" s="13" t="s">
        <v>34</v>
      </c>
      <c r="AX5669" s="13" t="s">
        <v>73</v>
      </c>
      <c r="AY5669" s="168" t="s">
        <v>252</v>
      </c>
    </row>
    <row r="5670" spans="2:51" s="14" customFormat="1" ht="11.25">
      <c r="B5670" s="174"/>
      <c r="D5670" s="160" t="s">
        <v>264</v>
      </c>
      <c r="E5670" s="175" t="s">
        <v>3</v>
      </c>
      <c r="F5670" s="176" t="s">
        <v>80</v>
      </c>
      <c r="H5670" s="177">
        <v>1</v>
      </c>
      <c r="I5670" s="178"/>
      <c r="L5670" s="174"/>
      <c r="M5670" s="179"/>
      <c r="N5670" s="180"/>
      <c r="O5670" s="180"/>
      <c r="P5670" s="180"/>
      <c r="Q5670" s="180"/>
      <c r="R5670" s="180"/>
      <c r="S5670" s="180"/>
      <c r="T5670" s="181"/>
      <c r="AT5670" s="175" t="s">
        <v>264</v>
      </c>
      <c r="AU5670" s="175" t="s">
        <v>82</v>
      </c>
      <c r="AV5670" s="14" t="s">
        <v>82</v>
      </c>
      <c r="AW5670" s="14" t="s">
        <v>34</v>
      </c>
      <c r="AX5670" s="14" t="s">
        <v>73</v>
      </c>
      <c r="AY5670" s="175" t="s">
        <v>252</v>
      </c>
    </row>
    <row r="5671" spans="2:51" s="13" customFormat="1" ht="11.25">
      <c r="B5671" s="167"/>
      <c r="D5671" s="160" t="s">
        <v>264</v>
      </c>
      <c r="E5671" s="168" t="s">
        <v>3</v>
      </c>
      <c r="F5671" s="169" t="s">
        <v>8610</v>
      </c>
      <c r="H5671" s="168" t="s">
        <v>3</v>
      </c>
      <c r="I5671" s="170"/>
      <c r="L5671" s="167"/>
      <c r="M5671" s="171"/>
      <c r="N5671" s="172"/>
      <c r="O5671" s="172"/>
      <c r="P5671" s="172"/>
      <c r="Q5671" s="172"/>
      <c r="R5671" s="172"/>
      <c r="S5671" s="172"/>
      <c r="T5671" s="173"/>
      <c r="AT5671" s="168" t="s">
        <v>264</v>
      </c>
      <c r="AU5671" s="168" t="s">
        <v>82</v>
      </c>
      <c r="AV5671" s="13" t="s">
        <v>80</v>
      </c>
      <c r="AW5671" s="13" t="s">
        <v>34</v>
      </c>
      <c r="AX5671" s="13" t="s">
        <v>73</v>
      </c>
      <c r="AY5671" s="168" t="s">
        <v>252</v>
      </c>
    </row>
    <row r="5672" spans="2:51" s="14" customFormat="1" ht="11.25">
      <c r="B5672" s="174"/>
      <c r="D5672" s="160" t="s">
        <v>264</v>
      </c>
      <c r="E5672" s="175" t="s">
        <v>3</v>
      </c>
      <c r="F5672" s="176" t="s">
        <v>80</v>
      </c>
      <c r="H5672" s="177">
        <v>1</v>
      </c>
      <c r="I5672" s="178"/>
      <c r="L5672" s="174"/>
      <c r="M5672" s="179"/>
      <c r="N5672" s="180"/>
      <c r="O5672" s="180"/>
      <c r="P5672" s="180"/>
      <c r="Q5672" s="180"/>
      <c r="R5672" s="180"/>
      <c r="S5672" s="180"/>
      <c r="T5672" s="181"/>
      <c r="AT5672" s="175" t="s">
        <v>264</v>
      </c>
      <c r="AU5672" s="175" t="s">
        <v>82</v>
      </c>
      <c r="AV5672" s="14" t="s">
        <v>82</v>
      </c>
      <c r="AW5672" s="14" t="s">
        <v>34</v>
      </c>
      <c r="AX5672" s="14" t="s">
        <v>73</v>
      </c>
      <c r="AY5672" s="175" t="s">
        <v>252</v>
      </c>
    </row>
    <row r="5673" spans="2:51" s="13" customFormat="1" ht="11.25">
      <c r="B5673" s="167"/>
      <c r="D5673" s="160" t="s">
        <v>264</v>
      </c>
      <c r="E5673" s="168" t="s">
        <v>3</v>
      </c>
      <c r="F5673" s="169" t="s">
        <v>8611</v>
      </c>
      <c r="H5673" s="168" t="s">
        <v>3</v>
      </c>
      <c r="I5673" s="170"/>
      <c r="L5673" s="167"/>
      <c r="M5673" s="171"/>
      <c r="N5673" s="172"/>
      <c r="O5673" s="172"/>
      <c r="P5673" s="172"/>
      <c r="Q5673" s="172"/>
      <c r="R5673" s="172"/>
      <c r="S5673" s="172"/>
      <c r="T5673" s="173"/>
      <c r="AT5673" s="168" t="s">
        <v>264</v>
      </c>
      <c r="AU5673" s="168" t="s">
        <v>82</v>
      </c>
      <c r="AV5673" s="13" t="s">
        <v>80</v>
      </c>
      <c r="AW5673" s="13" t="s">
        <v>34</v>
      </c>
      <c r="AX5673" s="13" t="s">
        <v>73</v>
      </c>
      <c r="AY5673" s="168" t="s">
        <v>252</v>
      </c>
    </row>
    <row r="5674" spans="2:51" s="14" customFormat="1" ht="11.25">
      <c r="B5674" s="174"/>
      <c r="D5674" s="160" t="s">
        <v>264</v>
      </c>
      <c r="E5674" s="175" t="s">
        <v>3</v>
      </c>
      <c r="F5674" s="176" t="s">
        <v>80</v>
      </c>
      <c r="H5674" s="177">
        <v>1</v>
      </c>
      <c r="I5674" s="178"/>
      <c r="L5674" s="174"/>
      <c r="M5674" s="179"/>
      <c r="N5674" s="180"/>
      <c r="O5674" s="180"/>
      <c r="P5674" s="180"/>
      <c r="Q5674" s="180"/>
      <c r="R5674" s="180"/>
      <c r="S5674" s="180"/>
      <c r="T5674" s="181"/>
      <c r="AT5674" s="175" t="s">
        <v>264</v>
      </c>
      <c r="AU5674" s="175" t="s">
        <v>82</v>
      </c>
      <c r="AV5674" s="14" t="s">
        <v>82</v>
      </c>
      <c r="AW5674" s="14" t="s">
        <v>34</v>
      </c>
      <c r="AX5674" s="14" t="s">
        <v>73</v>
      </c>
      <c r="AY5674" s="175" t="s">
        <v>252</v>
      </c>
    </row>
    <row r="5675" spans="2:51" s="13" customFormat="1" ht="11.25">
      <c r="B5675" s="167"/>
      <c r="D5675" s="160" t="s">
        <v>264</v>
      </c>
      <c r="E5675" s="168" t="s">
        <v>3</v>
      </c>
      <c r="F5675" s="169" t="s">
        <v>8612</v>
      </c>
      <c r="H5675" s="168" t="s">
        <v>3</v>
      </c>
      <c r="I5675" s="170"/>
      <c r="L5675" s="167"/>
      <c r="M5675" s="171"/>
      <c r="N5675" s="172"/>
      <c r="O5675" s="172"/>
      <c r="P5675" s="172"/>
      <c r="Q5675" s="172"/>
      <c r="R5675" s="172"/>
      <c r="S5675" s="172"/>
      <c r="T5675" s="173"/>
      <c r="AT5675" s="168" t="s">
        <v>264</v>
      </c>
      <c r="AU5675" s="168" t="s">
        <v>82</v>
      </c>
      <c r="AV5675" s="13" t="s">
        <v>80</v>
      </c>
      <c r="AW5675" s="13" t="s">
        <v>34</v>
      </c>
      <c r="AX5675" s="13" t="s">
        <v>73</v>
      </c>
      <c r="AY5675" s="168" t="s">
        <v>252</v>
      </c>
    </row>
    <row r="5676" spans="2:51" s="14" customFormat="1" ht="11.25">
      <c r="B5676" s="174"/>
      <c r="D5676" s="160" t="s">
        <v>264</v>
      </c>
      <c r="E5676" s="175" t="s">
        <v>3</v>
      </c>
      <c r="F5676" s="176" t="s">
        <v>80</v>
      </c>
      <c r="H5676" s="177">
        <v>1</v>
      </c>
      <c r="I5676" s="178"/>
      <c r="L5676" s="174"/>
      <c r="M5676" s="179"/>
      <c r="N5676" s="180"/>
      <c r="O5676" s="180"/>
      <c r="P5676" s="180"/>
      <c r="Q5676" s="180"/>
      <c r="R5676" s="180"/>
      <c r="S5676" s="180"/>
      <c r="T5676" s="181"/>
      <c r="AT5676" s="175" t="s">
        <v>264</v>
      </c>
      <c r="AU5676" s="175" t="s">
        <v>82</v>
      </c>
      <c r="AV5676" s="14" t="s">
        <v>82</v>
      </c>
      <c r="AW5676" s="14" t="s">
        <v>34</v>
      </c>
      <c r="AX5676" s="14" t="s">
        <v>73</v>
      </c>
      <c r="AY5676" s="175" t="s">
        <v>252</v>
      </c>
    </row>
    <row r="5677" spans="2:51" s="13" customFormat="1" ht="11.25">
      <c r="B5677" s="167"/>
      <c r="D5677" s="160" t="s">
        <v>264</v>
      </c>
      <c r="E5677" s="168" t="s">
        <v>3</v>
      </c>
      <c r="F5677" s="169" t="s">
        <v>8434</v>
      </c>
      <c r="H5677" s="168" t="s">
        <v>3</v>
      </c>
      <c r="I5677" s="170"/>
      <c r="L5677" s="167"/>
      <c r="M5677" s="171"/>
      <c r="N5677" s="172"/>
      <c r="O5677" s="172"/>
      <c r="P5677" s="172"/>
      <c r="Q5677" s="172"/>
      <c r="R5677" s="172"/>
      <c r="S5677" s="172"/>
      <c r="T5677" s="173"/>
      <c r="AT5677" s="168" t="s">
        <v>264</v>
      </c>
      <c r="AU5677" s="168" t="s">
        <v>82</v>
      </c>
      <c r="AV5677" s="13" t="s">
        <v>80</v>
      </c>
      <c r="AW5677" s="13" t="s">
        <v>34</v>
      </c>
      <c r="AX5677" s="13" t="s">
        <v>73</v>
      </c>
      <c r="AY5677" s="168" t="s">
        <v>252</v>
      </c>
    </row>
    <row r="5678" spans="2:51" s="14" customFormat="1" ht="11.25">
      <c r="B5678" s="174"/>
      <c r="D5678" s="160" t="s">
        <v>264</v>
      </c>
      <c r="E5678" s="175" t="s">
        <v>3</v>
      </c>
      <c r="F5678" s="176" t="s">
        <v>80</v>
      </c>
      <c r="H5678" s="177">
        <v>1</v>
      </c>
      <c r="I5678" s="178"/>
      <c r="L5678" s="174"/>
      <c r="M5678" s="179"/>
      <c r="N5678" s="180"/>
      <c r="O5678" s="180"/>
      <c r="P5678" s="180"/>
      <c r="Q5678" s="180"/>
      <c r="R5678" s="180"/>
      <c r="S5678" s="180"/>
      <c r="T5678" s="181"/>
      <c r="AT5678" s="175" t="s">
        <v>264</v>
      </c>
      <c r="AU5678" s="175" t="s">
        <v>82</v>
      </c>
      <c r="AV5678" s="14" t="s">
        <v>82</v>
      </c>
      <c r="AW5678" s="14" t="s">
        <v>34</v>
      </c>
      <c r="AX5678" s="14" t="s">
        <v>73</v>
      </c>
      <c r="AY5678" s="175" t="s">
        <v>252</v>
      </c>
    </row>
    <row r="5679" spans="2:51" s="13" customFormat="1" ht="11.25">
      <c r="B5679" s="167"/>
      <c r="D5679" s="160" t="s">
        <v>264</v>
      </c>
      <c r="E5679" s="168" t="s">
        <v>3</v>
      </c>
      <c r="F5679" s="169" t="s">
        <v>8435</v>
      </c>
      <c r="H5679" s="168" t="s">
        <v>3</v>
      </c>
      <c r="I5679" s="170"/>
      <c r="L5679" s="167"/>
      <c r="M5679" s="171"/>
      <c r="N5679" s="172"/>
      <c r="O5679" s="172"/>
      <c r="P5679" s="172"/>
      <c r="Q5679" s="172"/>
      <c r="R5679" s="172"/>
      <c r="S5679" s="172"/>
      <c r="T5679" s="173"/>
      <c r="AT5679" s="168" t="s">
        <v>264</v>
      </c>
      <c r="AU5679" s="168" t="s">
        <v>82</v>
      </c>
      <c r="AV5679" s="13" t="s">
        <v>80</v>
      </c>
      <c r="AW5679" s="13" t="s">
        <v>34</v>
      </c>
      <c r="AX5679" s="13" t="s">
        <v>73</v>
      </c>
      <c r="AY5679" s="168" t="s">
        <v>252</v>
      </c>
    </row>
    <row r="5680" spans="2:51" s="14" customFormat="1" ht="11.25">
      <c r="B5680" s="174"/>
      <c r="D5680" s="160" t="s">
        <v>264</v>
      </c>
      <c r="E5680" s="175" t="s">
        <v>3</v>
      </c>
      <c r="F5680" s="176" t="s">
        <v>80</v>
      </c>
      <c r="H5680" s="177">
        <v>1</v>
      </c>
      <c r="I5680" s="178"/>
      <c r="L5680" s="174"/>
      <c r="M5680" s="179"/>
      <c r="N5680" s="180"/>
      <c r="O5680" s="180"/>
      <c r="P5680" s="180"/>
      <c r="Q5680" s="180"/>
      <c r="R5680" s="180"/>
      <c r="S5680" s="180"/>
      <c r="T5680" s="181"/>
      <c r="AT5680" s="175" t="s">
        <v>264</v>
      </c>
      <c r="AU5680" s="175" t="s">
        <v>82</v>
      </c>
      <c r="AV5680" s="14" t="s">
        <v>82</v>
      </c>
      <c r="AW5680" s="14" t="s">
        <v>34</v>
      </c>
      <c r="AX5680" s="14" t="s">
        <v>73</v>
      </c>
      <c r="AY5680" s="175" t="s">
        <v>252</v>
      </c>
    </row>
    <row r="5681" spans="2:51" s="13" customFormat="1" ht="11.25">
      <c r="B5681" s="167"/>
      <c r="D5681" s="160" t="s">
        <v>264</v>
      </c>
      <c r="E5681" s="168" t="s">
        <v>3</v>
      </c>
      <c r="F5681" s="169" t="s">
        <v>8436</v>
      </c>
      <c r="H5681" s="168" t="s">
        <v>3</v>
      </c>
      <c r="I5681" s="170"/>
      <c r="L5681" s="167"/>
      <c r="M5681" s="171"/>
      <c r="N5681" s="172"/>
      <c r="O5681" s="172"/>
      <c r="P5681" s="172"/>
      <c r="Q5681" s="172"/>
      <c r="R5681" s="172"/>
      <c r="S5681" s="172"/>
      <c r="T5681" s="173"/>
      <c r="AT5681" s="168" t="s">
        <v>264</v>
      </c>
      <c r="AU5681" s="168" t="s">
        <v>82</v>
      </c>
      <c r="AV5681" s="13" t="s">
        <v>80</v>
      </c>
      <c r="AW5681" s="13" t="s">
        <v>34</v>
      </c>
      <c r="AX5681" s="13" t="s">
        <v>73</v>
      </c>
      <c r="AY5681" s="168" t="s">
        <v>252</v>
      </c>
    </row>
    <row r="5682" spans="2:51" s="14" customFormat="1" ht="11.25">
      <c r="B5682" s="174"/>
      <c r="D5682" s="160" t="s">
        <v>264</v>
      </c>
      <c r="E5682" s="175" t="s">
        <v>3</v>
      </c>
      <c r="F5682" s="176" t="s">
        <v>80</v>
      </c>
      <c r="H5682" s="177">
        <v>1</v>
      </c>
      <c r="I5682" s="178"/>
      <c r="L5682" s="174"/>
      <c r="M5682" s="179"/>
      <c r="N5682" s="180"/>
      <c r="O5682" s="180"/>
      <c r="P5682" s="180"/>
      <c r="Q5682" s="180"/>
      <c r="R5682" s="180"/>
      <c r="S5682" s="180"/>
      <c r="T5682" s="181"/>
      <c r="AT5682" s="175" t="s">
        <v>264</v>
      </c>
      <c r="AU5682" s="175" t="s">
        <v>82</v>
      </c>
      <c r="AV5682" s="14" t="s">
        <v>82</v>
      </c>
      <c r="AW5682" s="14" t="s">
        <v>34</v>
      </c>
      <c r="AX5682" s="14" t="s">
        <v>73</v>
      </c>
      <c r="AY5682" s="175" t="s">
        <v>252</v>
      </c>
    </row>
    <row r="5683" spans="2:51" s="13" customFormat="1" ht="11.25">
      <c r="B5683" s="167"/>
      <c r="D5683" s="160" t="s">
        <v>264</v>
      </c>
      <c r="E5683" s="168" t="s">
        <v>3</v>
      </c>
      <c r="F5683" s="169" t="s">
        <v>8437</v>
      </c>
      <c r="H5683" s="168" t="s">
        <v>3</v>
      </c>
      <c r="I5683" s="170"/>
      <c r="L5683" s="167"/>
      <c r="M5683" s="171"/>
      <c r="N5683" s="172"/>
      <c r="O5683" s="172"/>
      <c r="P5683" s="172"/>
      <c r="Q5683" s="172"/>
      <c r="R5683" s="172"/>
      <c r="S5683" s="172"/>
      <c r="T5683" s="173"/>
      <c r="AT5683" s="168" t="s">
        <v>264</v>
      </c>
      <c r="AU5683" s="168" t="s">
        <v>82</v>
      </c>
      <c r="AV5683" s="13" t="s">
        <v>80</v>
      </c>
      <c r="AW5683" s="13" t="s">
        <v>34</v>
      </c>
      <c r="AX5683" s="13" t="s">
        <v>73</v>
      </c>
      <c r="AY5683" s="168" t="s">
        <v>252</v>
      </c>
    </row>
    <row r="5684" spans="2:51" s="14" customFormat="1" ht="11.25">
      <c r="B5684" s="174"/>
      <c r="D5684" s="160" t="s">
        <v>264</v>
      </c>
      <c r="E5684" s="175" t="s">
        <v>3</v>
      </c>
      <c r="F5684" s="176" t="s">
        <v>80</v>
      </c>
      <c r="H5684" s="177">
        <v>1</v>
      </c>
      <c r="I5684" s="178"/>
      <c r="L5684" s="174"/>
      <c r="M5684" s="179"/>
      <c r="N5684" s="180"/>
      <c r="O5684" s="180"/>
      <c r="P5684" s="180"/>
      <c r="Q5684" s="180"/>
      <c r="R5684" s="180"/>
      <c r="S5684" s="180"/>
      <c r="T5684" s="181"/>
      <c r="AT5684" s="175" t="s">
        <v>264</v>
      </c>
      <c r="AU5684" s="175" t="s">
        <v>82</v>
      </c>
      <c r="AV5684" s="14" t="s">
        <v>82</v>
      </c>
      <c r="AW5684" s="14" t="s">
        <v>34</v>
      </c>
      <c r="AX5684" s="14" t="s">
        <v>73</v>
      </c>
      <c r="AY5684" s="175" t="s">
        <v>252</v>
      </c>
    </row>
    <row r="5685" spans="2:51" s="13" customFormat="1" ht="11.25">
      <c r="B5685" s="167"/>
      <c r="D5685" s="160" t="s">
        <v>264</v>
      </c>
      <c r="E5685" s="168" t="s">
        <v>3</v>
      </c>
      <c r="F5685" s="169" t="s">
        <v>8438</v>
      </c>
      <c r="H5685" s="168" t="s">
        <v>3</v>
      </c>
      <c r="I5685" s="170"/>
      <c r="L5685" s="167"/>
      <c r="M5685" s="171"/>
      <c r="N5685" s="172"/>
      <c r="O5685" s="172"/>
      <c r="P5685" s="172"/>
      <c r="Q5685" s="172"/>
      <c r="R5685" s="172"/>
      <c r="S5685" s="172"/>
      <c r="T5685" s="173"/>
      <c r="AT5685" s="168" t="s">
        <v>264</v>
      </c>
      <c r="AU5685" s="168" t="s">
        <v>82</v>
      </c>
      <c r="AV5685" s="13" t="s">
        <v>80</v>
      </c>
      <c r="AW5685" s="13" t="s">
        <v>34</v>
      </c>
      <c r="AX5685" s="13" t="s">
        <v>73</v>
      </c>
      <c r="AY5685" s="168" t="s">
        <v>252</v>
      </c>
    </row>
    <row r="5686" spans="2:51" s="14" customFormat="1" ht="11.25">
      <c r="B5686" s="174"/>
      <c r="D5686" s="160" t="s">
        <v>264</v>
      </c>
      <c r="E5686" s="175" t="s">
        <v>3</v>
      </c>
      <c r="F5686" s="176" t="s">
        <v>80</v>
      </c>
      <c r="H5686" s="177">
        <v>1</v>
      </c>
      <c r="I5686" s="178"/>
      <c r="L5686" s="174"/>
      <c r="M5686" s="179"/>
      <c r="N5686" s="180"/>
      <c r="O5686" s="180"/>
      <c r="P5686" s="180"/>
      <c r="Q5686" s="180"/>
      <c r="R5686" s="180"/>
      <c r="S5686" s="180"/>
      <c r="T5686" s="181"/>
      <c r="AT5686" s="175" t="s">
        <v>264</v>
      </c>
      <c r="AU5686" s="175" t="s">
        <v>82</v>
      </c>
      <c r="AV5686" s="14" t="s">
        <v>82</v>
      </c>
      <c r="AW5686" s="14" t="s">
        <v>34</v>
      </c>
      <c r="AX5686" s="14" t="s">
        <v>73</v>
      </c>
      <c r="AY5686" s="175" t="s">
        <v>252</v>
      </c>
    </row>
    <row r="5687" spans="2:51" s="13" customFormat="1" ht="11.25">
      <c r="B5687" s="167"/>
      <c r="D5687" s="160" t="s">
        <v>264</v>
      </c>
      <c r="E5687" s="168" t="s">
        <v>3</v>
      </c>
      <c r="F5687" s="169" t="s">
        <v>8613</v>
      </c>
      <c r="H5687" s="168" t="s">
        <v>3</v>
      </c>
      <c r="I5687" s="170"/>
      <c r="L5687" s="167"/>
      <c r="M5687" s="171"/>
      <c r="N5687" s="172"/>
      <c r="O5687" s="172"/>
      <c r="P5687" s="172"/>
      <c r="Q5687" s="172"/>
      <c r="R5687" s="172"/>
      <c r="S5687" s="172"/>
      <c r="T5687" s="173"/>
      <c r="AT5687" s="168" t="s">
        <v>264</v>
      </c>
      <c r="AU5687" s="168" t="s">
        <v>82</v>
      </c>
      <c r="AV5687" s="13" t="s">
        <v>80</v>
      </c>
      <c r="AW5687" s="13" t="s">
        <v>34</v>
      </c>
      <c r="AX5687" s="13" t="s">
        <v>73</v>
      </c>
      <c r="AY5687" s="168" t="s">
        <v>252</v>
      </c>
    </row>
    <row r="5688" spans="2:51" s="14" customFormat="1" ht="11.25">
      <c r="B5688" s="174"/>
      <c r="D5688" s="160" t="s">
        <v>264</v>
      </c>
      <c r="E5688" s="175" t="s">
        <v>3</v>
      </c>
      <c r="F5688" s="176" t="s">
        <v>80</v>
      </c>
      <c r="H5688" s="177">
        <v>1</v>
      </c>
      <c r="I5688" s="178"/>
      <c r="L5688" s="174"/>
      <c r="M5688" s="179"/>
      <c r="N5688" s="180"/>
      <c r="O5688" s="180"/>
      <c r="P5688" s="180"/>
      <c r="Q5688" s="180"/>
      <c r="R5688" s="180"/>
      <c r="S5688" s="180"/>
      <c r="T5688" s="181"/>
      <c r="AT5688" s="175" t="s">
        <v>264</v>
      </c>
      <c r="AU5688" s="175" t="s">
        <v>82</v>
      </c>
      <c r="AV5688" s="14" t="s">
        <v>82</v>
      </c>
      <c r="AW5688" s="14" t="s">
        <v>34</v>
      </c>
      <c r="AX5688" s="14" t="s">
        <v>73</v>
      </c>
      <c r="AY5688" s="175" t="s">
        <v>252</v>
      </c>
    </row>
    <row r="5689" spans="2:51" s="13" customFormat="1" ht="11.25">
      <c r="B5689" s="167"/>
      <c r="D5689" s="160" t="s">
        <v>264</v>
      </c>
      <c r="E5689" s="168" t="s">
        <v>3</v>
      </c>
      <c r="F5689" s="169" t="s">
        <v>8614</v>
      </c>
      <c r="H5689" s="168" t="s">
        <v>3</v>
      </c>
      <c r="I5689" s="170"/>
      <c r="L5689" s="167"/>
      <c r="M5689" s="171"/>
      <c r="N5689" s="172"/>
      <c r="O5689" s="172"/>
      <c r="P5689" s="172"/>
      <c r="Q5689" s="172"/>
      <c r="R5689" s="172"/>
      <c r="S5689" s="172"/>
      <c r="T5689" s="173"/>
      <c r="AT5689" s="168" t="s">
        <v>264</v>
      </c>
      <c r="AU5689" s="168" t="s">
        <v>82</v>
      </c>
      <c r="AV5689" s="13" t="s">
        <v>80</v>
      </c>
      <c r="AW5689" s="13" t="s">
        <v>34</v>
      </c>
      <c r="AX5689" s="13" t="s">
        <v>73</v>
      </c>
      <c r="AY5689" s="168" t="s">
        <v>252</v>
      </c>
    </row>
    <row r="5690" spans="2:51" s="14" customFormat="1" ht="11.25">
      <c r="B5690" s="174"/>
      <c r="D5690" s="160" t="s">
        <v>264</v>
      </c>
      <c r="E5690" s="175" t="s">
        <v>3</v>
      </c>
      <c r="F5690" s="176" t="s">
        <v>80</v>
      </c>
      <c r="H5690" s="177">
        <v>1</v>
      </c>
      <c r="I5690" s="178"/>
      <c r="L5690" s="174"/>
      <c r="M5690" s="179"/>
      <c r="N5690" s="180"/>
      <c r="O5690" s="180"/>
      <c r="P5690" s="180"/>
      <c r="Q5690" s="180"/>
      <c r="R5690" s="180"/>
      <c r="S5690" s="180"/>
      <c r="T5690" s="181"/>
      <c r="AT5690" s="175" t="s">
        <v>264</v>
      </c>
      <c r="AU5690" s="175" t="s">
        <v>82</v>
      </c>
      <c r="AV5690" s="14" t="s">
        <v>82</v>
      </c>
      <c r="AW5690" s="14" t="s">
        <v>34</v>
      </c>
      <c r="AX5690" s="14" t="s">
        <v>73</v>
      </c>
      <c r="AY5690" s="175" t="s">
        <v>252</v>
      </c>
    </row>
    <row r="5691" spans="2:51" s="13" customFormat="1" ht="11.25">
      <c r="B5691" s="167"/>
      <c r="D5691" s="160" t="s">
        <v>264</v>
      </c>
      <c r="E5691" s="168" t="s">
        <v>3</v>
      </c>
      <c r="F5691" s="169" t="s">
        <v>8615</v>
      </c>
      <c r="H5691" s="168" t="s">
        <v>3</v>
      </c>
      <c r="I5691" s="170"/>
      <c r="L5691" s="167"/>
      <c r="M5691" s="171"/>
      <c r="N5691" s="172"/>
      <c r="O5691" s="172"/>
      <c r="P5691" s="172"/>
      <c r="Q5691" s="172"/>
      <c r="R5691" s="172"/>
      <c r="S5691" s="172"/>
      <c r="T5691" s="173"/>
      <c r="AT5691" s="168" t="s">
        <v>264</v>
      </c>
      <c r="AU5691" s="168" t="s">
        <v>82</v>
      </c>
      <c r="AV5691" s="13" t="s">
        <v>80</v>
      </c>
      <c r="AW5691" s="13" t="s">
        <v>34</v>
      </c>
      <c r="AX5691" s="13" t="s">
        <v>73</v>
      </c>
      <c r="AY5691" s="168" t="s">
        <v>252</v>
      </c>
    </row>
    <row r="5692" spans="2:51" s="14" customFormat="1" ht="11.25">
      <c r="B5692" s="174"/>
      <c r="D5692" s="160" t="s">
        <v>264</v>
      </c>
      <c r="E5692" s="175" t="s">
        <v>3</v>
      </c>
      <c r="F5692" s="176" t="s">
        <v>80</v>
      </c>
      <c r="H5692" s="177">
        <v>1</v>
      </c>
      <c r="I5692" s="178"/>
      <c r="L5692" s="174"/>
      <c r="M5692" s="179"/>
      <c r="N5692" s="180"/>
      <c r="O5692" s="180"/>
      <c r="P5692" s="180"/>
      <c r="Q5692" s="180"/>
      <c r="R5692" s="180"/>
      <c r="S5692" s="180"/>
      <c r="T5692" s="181"/>
      <c r="AT5692" s="175" t="s">
        <v>264</v>
      </c>
      <c r="AU5692" s="175" t="s">
        <v>82</v>
      </c>
      <c r="AV5692" s="14" t="s">
        <v>82</v>
      </c>
      <c r="AW5692" s="14" t="s">
        <v>34</v>
      </c>
      <c r="AX5692" s="14" t="s">
        <v>73</v>
      </c>
      <c r="AY5692" s="175" t="s">
        <v>252</v>
      </c>
    </row>
    <row r="5693" spans="2:51" s="13" customFormat="1" ht="11.25">
      <c r="B5693" s="167"/>
      <c r="D5693" s="160" t="s">
        <v>264</v>
      </c>
      <c r="E5693" s="168" t="s">
        <v>3</v>
      </c>
      <c r="F5693" s="169" t="s">
        <v>8439</v>
      </c>
      <c r="H5693" s="168" t="s">
        <v>3</v>
      </c>
      <c r="I5693" s="170"/>
      <c r="L5693" s="167"/>
      <c r="M5693" s="171"/>
      <c r="N5693" s="172"/>
      <c r="O5693" s="172"/>
      <c r="P5693" s="172"/>
      <c r="Q5693" s="172"/>
      <c r="R5693" s="172"/>
      <c r="S5693" s="172"/>
      <c r="T5693" s="173"/>
      <c r="AT5693" s="168" t="s">
        <v>264</v>
      </c>
      <c r="AU5693" s="168" t="s">
        <v>82</v>
      </c>
      <c r="AV5693" s="13" t="s">
        <v>80</v>
      </c>
      <c r="AW5693" s="13" t="s">
        <v>34</v>
      </c>
      <c r="AX5693" s="13" t="s">
        <v>73</v>
      </c>
      <c r="AY5693" s="168" t="s">
        <v>252</v>
      </c>
    </row>
    <row r="5694" spans="2:51" s="14" customFormat="1" ht="11.25">
      <c r="B5694" s="174"/>
      <c r="D5694" s="160" t="s">
        <v>264</v>
      </c>
      <c r="E5694" s="175" t="s">
        <v>3</v>
      </c>
      <c r="F5694" s="176" t="s">
        <v>80</v>
      </c>
      <c r="H5694" s="177">
        <v>1</v>
      </c>
      <c r="I5694" s="178"/>
      <c r="L5694" s="174"/>
      <c r="M5694" s="179"/>
      <c r="N5694" s="180"/>
      <c r="O5694" s="180"/>
      <c r="P5694" s="180"/>
      <c r="Q5694" s="180"/>
      <c r="R5694" s="180"/>
      <c r="S5694" s="180"/>
      <c r="T5694" s="181"/>
      <c r="AT5694" s="175" t="s">
        <v>264</v>
      </c>
      <c r="AU5694" s="175" t="s">
        <v>82</v>
      </c>
      <c r="AV5694" s="14" t="s">
        <v>82</v>
      </c>
      <c r="AW5694" s="14" t="s">
        <v>34</v>
      </c>
      <c r="AX5694" s="14" t="s">
        <v>73</v>
      </c>
      <c r="AY5694" s="175" t="s">
        <v>252</v>
      </c>
    </row>
    <row r="5695" spans="2:51" s="13" customFormat="1" ht="11.25">
      <c r="B5695" s="167"/>
      <c r="D5695" s="160" t="s">
        <v>264</v>
      </c>
      <c r="E5695" s="168" t="s">
        <v>3</v>
      </c>
      <c r="F5695" s="169" t="s">
        <v>8440</v>
      </c>
      <c r="H5695" s="168" t="s">
        <v>3</v>
      </c>
      <c r="I5695" s="170"/>
      <c r="L5695" s="167"/>
      <c r="M5695" s="171"/>
      <c r="N5695" s="172"/>
      <c r="O5695" s="172"/>
      <c r="P5695" s="172"/>
      <c r="Q5695" s="172"/>
      <c r="R5695" s="172"/>
      <c r="S5695" s="172"/>
      <c r="T5695" s="173"/>
      <c r="AT5695" s="168" t="s">
        <v>264</v>
      </c>
      <c r="AU5695" s="168" t="s">
        <v>82</v>
      </c>
      <c r="AV5695" s="13" t="s">
        <v>80</v>
      </c>
      <c r="AW5695" s="13" t="s">
        <v>34</v>
      </c>
      <c r="AX5695" s="13" t="s">
        <v>73</v>
      </c>
      <c r="AY5695" s="168" t="s">
        <v>252</v>
      </c>
    </row>
    <row r="5696" spans="2:51" s="14" customFormat="1" ht="11.25">
      <c r="B5696" s="174"/>
      <c r="D5696" s="160" t="s">
        <v>264</v>
      </c>
      <c r="E5696" s="175" t="s">
        <v>3</v>
      </c>
      <c r="F5696" s="176" t="s">
        <v>80</v>
      </c>
      <c r="H5696" s="177">
        <v>1</v>
      </c>
      <c r="I5696" s="178"/>
      <c r="L5696" s="174"/>
      <c r="M5696" s="179"/>
      <c r="N5696" s="180"/>
      <c r="O5696" s="180"/>
      <c r="P5696" s="180"/>
      <c r="Q5696" s="180"/>
      <c r="R5696" s="180"/>
      <c r="S5696" s="180"/>
      <c r="T5696" s="181"/>
      <c r="AT5696" s="175" t="s">
        <v>264</v>
      </c>
      <c r="AU5696" s="175" t="s">
        <v>82</v>
      </c>
      <c r="AV5696" s="14" t="s">
        <v>82</v>
      </c>
      <c r="AW5696" s="14" t="s">
        <v>34</v>
      </c>
      <c r="AX5696" s="14" t="s">
        <v>73</v>
      </c>
      <c r="AY5696" s="175" t="s">
        <v>252</v>
      </c>
    </row>
    <row r="5697" spans="2:51" s="13" customFormat="1" ht="11.25">
      <c r="B5697" s="167"/>
      <c r="D5697" s="160" t="s">
        <v>264</v>
      </c>
      <c r="E5697" s="168" t="s">
        <v>3</v>
      </c>
      <c r="F5697" s="169" t="s">
        <v>8441</v>
      </c>
      <c r="H5697" s="168" t="s">
        <v>3</v>
      </c>
      <c r="I5697" s="170"/>
      <c r="L5697" s="167"/>
      <c r="M5697" s="171"/>
      <c r="N5697" s="172"/>
      <c r="O5697" s="172"/>
      <c r="P5697" s="172"/>
      <c r="Q5697" s="172"/>
      <c r="R5697" s="172"/>
      <c r="S5697" s="172"/>
      <c r="T5697" s="173"/>
      <c r="AT5697" s="168" t="s">
        <v>264</v>
      </c>
      <c r="AU5697" s="168" t="s">
        <v>82</v>
      </c>
      <c r="AV5697" s="13" t="s">
        <v>80</v>
      </c>
      <c r="AW5697" s="13" t="s">
        <v>34</v>
      </c>
      <c r="AX5697" s="13" t="s">
        <v>73</v>
      </c>
      <c r="AY5697" s="168" t="s">
        <v>252</v>
      </c>
    </row>
    <row r="5698" spans="2:51" s="14" customFormat="1" ht="11.25">
      <c r="B5698" s="174"/>
      <c r="D5698" s="160" t="s">
        <v>264</v>
      </c>
      <c r="E5698" s="175" t="s">
        <v>3</v>
      </c>
      <c r="F5698" s="176" t="s">
        <v>80</v>
      </c>
      <c r="H5698" s="177">
        <v>1</v>
      </c>
      <c r="I5698" s="178"/>
      <c r="L5698" s="174"/>
      <c r="M5698" s="179"/>
      <c r="N5698" s="180"/>
      <c r="O5698" s="180"/>
      <c r="P5698" s="180"/>
      <c r="Q5698" s="180"/>
      <c r="R5698" s="180"/>
      <c r="S5698" s="180"/>
      <c r="T5698" s="181"/>
      <c r="AT5698" s="175" t="s">
        <v>264</v>
      </c>
      <c r="AU5698" s="175" t="s">
        <v>82</v>
      </c>
      <c r="AV5698" s="14" t="s">
        <v>82</v>
      </c>
      <c r="AW5698" s="14" t="s">
        <v>34</v>
      </c>
      <c r="AX5698" s="14" t="s">
        <v>73</v>
      </c>
      <c r="AY5698" s="175" t="s">
        <v>252</v>
      </c>
    </row>
    <row r="5699" spans="2:51" s="13" customFormat="1" ht="11.25">
      <c r="B5699" s="167"/>
      <c r="D5699" s="160" t="s">
        <v>264</v>
      </c>
      <c r="E5699" s="168" t="s">
        <v>3</v>
      </c>
      <c r="F5699" s="169" t="s">
        <v>8442</v>
      </c>
      <c r="H5699" s="168" t="s">
        <v>3</v>
      </c>
      <c r="I5699" s="170"/>
      <c r="L5699" s="167"/>
      <c r="M5699" s="171"/>
      <c r="N5699" s="172"/>
      <c r="O5699" s="172"/>
      <c r="P5699" s="172"/>
      <c r="Q5699" s="172"/>
      <c r="R5699" s="172"/>
      <c r="S5699" s="172"/>
      <c r="T5699" s="173"/>
      <c r="AT5699" s="168" t="s">
        <v>264</v>
      </c>
      <c r="AU5699" s="168" t="s">
        <v>82</v>
      </c>
      <c r="AV5699" s="13" t="s">
        <v>80</v>
      </c>
      <c r="AW5699" s="13" t="s">
        <v>34</v>
      </c>
      <c r="AX5699" s="13" t="s">
        <v>73</v>
      </c>
      <c r="AY5699" s="168" t="s">
        <v>252</v>
      </c>
    </row>
    <row r="5700" spans="2:51" s="14" customFormat="1" ht="11.25">
      <c r="B5700" s="174"/>
      <c r="D5700" s="160" t="s">
        <v>264</v>
      </c>
      <c r="E5700" s="175" t="s">
        <v>3</v>
      </c>
      <c r="F5700" s="176" t="s">
        <v>80</v>
      </c>
      <c r="H5700" s="177">
        <v>1</v>
      </c>
      <c r="I5700" s="178"/>
      <c r="L5700" s="174"/>
      <c r="M5700" s="179"/>
      <c r="N5700" s="180"/>
      <c r="O5700" s="180"/>
      <c r="P5700" s="180"/>
      <c r="Q5700" s="180"/>
      <c r="R5700" s="180"/>
      <c r="S5700" s="180"/>
      <c r="T5700" s="181"/>
      <c r="AT5700" s="175" t="s">
        <v>264</v>
      </c>
      <c r="AU5700" s="175" t="s">
        <v>82</v>
      </c>
      <c r="AV5700" s="14" t="s">
        <v>82</v>
      </c>
      <c r="AW5700" s="14" t="s">
        <v>34</v>
      </c>
      <c r="AX5700" s="14" t="s">
        <v>73</v>
      </c>
      <c r="AY5700" s="175" t="s">
        <v>252</v>
      </c>
    </row>
    <row r="5701" spans="2:51" s="13" customFormat="1" ht="11.25">
      <c r="B5701" s="167"/>
      <c r="D5701" s="160" t="s">
        <v>264</v>
      </c>
      <c r="E5701" s="168" t="s">
        <v>3</v>
      </c>
      <c r="F5701" s="169" t="s">
        <v>8443</v>
      </c>
      <c r="H5701" s="168" t="s">
        <v>3</v>
      </c>
      <c r="I5701" s="170"/>
      <c r="L5701" s="167"/>
      <c r="M5701" s="171"/>
      <c r="N5701" s="172"/>
      <c r="O5701" s="172"/>
      <c r="P5701" s="172"/>
      <c r="Q5701" s="172"/>
      <c r="R5701" s="172"/>
      <c r="S5701" s="172"/>
      <c r="T5701" s="173"/>
      <c r="AT5701" s="168" t="s">
        <v>264</v>
      </c>
      <c r="AU5701" s="168" t="s">
        <v>82</v>
      </c>
      <c r="AV5701" s="13" t="s">
        <v>80</v>
      </c>
      <c r="AW5701" s="13" t="s">
        <v>34</v>
      </c>
      <c r="AX5701" s="13" t="s">
        <v>73</v>
      </c>
      <c r="AY5701" s="168" t="s">
        <v>252</v>
      </c>
    </row>
    <row r="5702" spans="2:51" s="14" customFormat="1" ht="11.25">
      <c r="B5702" s="174"/>
      <c r="D5702" s="160" t="s">
        <v>264</v>
      </c>
      <c r="E5702" s="175" t="s">
        <v>3</v>
      </c>
      <c r="F5702" s="176" t="s">
        <v>80</v>
      </c>
      <c r="H5702" s="177">
        <v>1</v>
      </c>
      <c r="I5702" s="178"/>
      <c r="L5702" s="174"/>
      <c r="M5702" s="179"/>
      <c r="N5702" s="180"/>
      <c r="O5702" s="180"/>
      <c r="P5702" s="180"/>
      <c r="Q5702" s="180"/>
      <c r="R5702" s="180"/>
      <c r="S5702" s="180"/>
      <c r="T5702" s="181"/>
      <c r="AT5702" s="175" t="s">
        <v>264</v>
      </c>
      <c r="AU5702" s="175" t="s">
        <v>82</v>
      </c>
      <c r="AV5702" s="14" t="s">
        <v>82</v>
      </c>
      <c r="AW5702" s="14" t="s">
        <v>34</v>
      </c>
      <c r="AX5702" s="14" t="s">
        <v>73</v>
      </c>
      <c r="AY5702" s="175" t="s">
        <v>252</v>
      </c>
    </row>
    <row r="5703" spans="2:51" s="13" customFormat="1" ht="11.25">
      <c r="B5703" s="167"/>
      <c r="D5703" s="160" t="s">
        <v>264</v>
      </c>
      <c r="E5703" s="168" t="s">
        <v>3</v>
      </c>
      <c r="F5703" s="169" t="s">
        <v>8616</v>
      </c>
      <c r="H5703" s="168" t="s">
        <v>3</v>
      </c>
      <c r="I5703" s="170"/>
      <c r="L5703" s="167"/>
      <c r="M5703" s="171"/>
      <c r="N5703" s="172"/>
      <c r="O5703" s="172"/>
      <c r="P5703" s="172"/>
      <c r="Q5703" s="172"/>
      <c r="R5703" s="172"/>
      <c r="S5703" s="172"/>
      <c r="T5703" s="173"/>
      <c r="AT5703" s="168" t="s">
        <v>264</v>
      </c>
      <c r="AU5703" s="168" t="s">
        <v>82</v>
      </c>
      <c r="AV5703" s="13" t="s">
        <v>80</v>
      </c>
      <c r="AW5703" s="13" t="s">
        <v>34</v>
      </c>
      <c r="AX5703" s="13" t="s">
        <v>73</v>
      </c>
      <c r="AY5703" s="168" t="s">
        <v>252</v>
      </c>
    </row>
    <row r="5704" spans="2:51" s="14" customFormat="1" ht="11.25">
      <c r="B5704" s="174"/>
      <c r="D5704" s="160" t="s">
        <v>264</v>
      </c>
      <c r="E5704" s="175" t="s">
        <v>3</v>
      </c>
      <c r="F5704" s="176" t="s">
        <v>80</v>
      </c>
      <c r="H5704" s="177">
        <v>1</v>
      </c>
      <c r="I5704" s="178"/>
      <c r="L5704" s="174"/>
      <c r="M5704" s="179"/>
      <c r="N5704" s="180"/>
      <c r="O5704" s="180"/>
      <c r="P5704" s="180"/>
      <c r="Q5704" s="180"/>
      <c r="R5704" s="180"/>
      <c r="S5704" s="180"/>
      <c r="T5704" s="181"/>
      <c r="AT5704" s="175" t="s">
        <v>264</v>
      </c>
      <c r="AU5704" s="175" t="s">
        <v>82</v>
      </c>
      <c r="AV5704" s="14" t="s">
        <v>82</v>
      </c>
      <c r="AW5704" s="14" t="s">
        <v>34</v>
      </c>
      <c r="AX5704" s="14" t="s">
        <v>73</v>
      </c>
      <c r="AY5704" s="175" t="s">
        <v>252</v>
      </c>
    </row>
    <row r="5705" spans="2:51" s="13" customFormat="1" ht="11.25">
      <c r="B5705" s="167"/>
      <c r="D5705" s="160" t="s">
        <v>264</v>
      </c>
      <c r="E5705" s="168" t="s">
        <v>3</v>
      </c>
      <c r="F5705" s="169" t="s">
        <v>8617</v>
      </c>
      <c r="H5705" s="168" t="s">
        <v>3</v>
      </c>
      <c r="I5705" s="170"/>
      <c r="L5705" s="167"/>
      <c r="M5705" s="171"/>
      <c r="N5705" s="172"/>
      <c r="O5705" s="172"/>
      <c r="P5705" s="172"/>
      <c r="Q5705" s="172"/>
      <c r="R5705" s="172"/>
      <c r="S5705" s="172"/>
      <c r="T5705" s="173"/>
      <c r="AT5705" s="168" t="s">
        <v>264</v>
      </c>
      <c r="AU5705" s="168" t="s">
        <v>82</v>
      </c>
      <c r="AV5705" s="13" t="s">
        <v>80</v>
      </c>
      <c r="AW5705" s="13" t="s">
        <v>34</v>
      </c>
      <c r="AX5705" s="13" t="s">
        <v>73</v>
      </c>
      <c r="AY5705" s="168" t="s">
        <v>252</v>
      </c>
    </row>
    <row r="5706" spans="2:51" s="14" customFormat="1" ht="11.25">
      <c r="B5706" s="174"/>
      <c r="D5706" s="160" t="s">
        <v>264</v>
      </c>
      <c r="E5706" s="175" t="s">
        <v>3</v>
      </c>
      <c r="F5706" s="176" t="s">
        <v>80</v>
      </c>
      <c r="H5706" s="177">
        <v>1</v>
      </c>
      <c r="I5706" s="178"/>
      <c r="L5706" s="174"/>
      <c r="M5706" s="179"/>
      <c r="N5706" s="180"/>
      <c r="O5706" s="180"/>
      <c r="P5706" s="180"/>
      <c r="Q5706" s="180"/>
      <c r="R5706" s="180"/>
      <c r="S5706" s="180"/>
      <c r="T5706" s="181"/>
      <c r="AT5706" s="175" t="s">
        <v>264</v>
      </c>
      <c r="AU5706" s="175" t="s">
        <v>82</v>
      </c>
      <c r="AV5706" s="14" t="s">
        <v>82</v>
      </c>
      <c r="AW5706" s="14" t="s">
        <v>34</v>
      </c>
      <c r="AX5706" s="14" t="s">
        <v>73</v>
      </c>
      <c r="AY5706" s="175" t="s">
        <v>252</v>
      </c>
    </row>
    <row r="5707" spans="2:51" s="13" customFormat="1" ht="11.25">
      <c r="B5707" s="167"/>
      <c r="D5707" s="160" t="s">
        <v>264</v>
      </c>
      <c r="E5707" s="168" t="s">
        <v>3</v>
      </c>
      <c r="F5707" s="169" t="s">
        <v>8618</v>
      </c>
      <c r="H5707" s="168" t="s">
        <v>3</v>
      </c>
      <c r="I5707" s="170"/>
      <c r="L5707" s="167"/>
      <c r="M5707" s="171"/>
      <c r="N5707" s="172"/>
      <c r="O5707" s="172"/>
      <c r="P5707" s="172"/>
      <c r="Q5707" s="172"/>
      <c r="R5707" s="172"/>
      <c r="S5707" s="172"/>
      <c r="T5707" s="173"/>
      <c r="AT5707" s="168" t="s">
        <v>264</v>
      </c>
      <c r="AU5707" s="168" t="s">
        <v>82</v>
      </c>
      <c r="AV5707" s="13" t="s">
        <v>80</v>
      </c>
      <c r="AW5707" s="13" t="s">
        <v>34</v>
      </c>
      <c r="AX5707" s="13" t="s">
        <v>73</v>
      </c>
      <c r="AY5707" s="168" t="s">
        <v>252</v>
      </c>
    </row>
    <row r="5708" spans="2:51" s="14" customFormat="1" ht="11.25">
      <c r="B5708" s="174"/>
      <c r="D5708" s="160" t="s">
        <v>264</v>
      </c>
      <c r="E5708" s="175" t="s">
        <v>3</v>
      </c>
      <c r="F5708" s="176" t="s">
        <v>80</v>
      </c>
      <c r="H5708" s="177">
        <v>1</v>
      </c>
      <c r="I5708" s="178"/>
      <c r="L5708" s="174"/>
      <c r="M5708" s="179"/>
      <c r="N5708" s="180"/>
      <c r="O5708" s="180"/>
      <c r="P5708" s="180"/>
      <c r="Q5708" s="180"/>
      <c r="R5708" s="180"/>
      <c r="S5708" s="180"/>
      <c r="T5708" s="181"/>
      <c r="AT5708" s="175" t="s">
        <v>264</v>
      </c>
      <c r="AU5708" s="175" t="s">
        <v>82</v>
      </c>
      <c r="AV5708" s="14" t="s">
        <v>82</v>
      </c>
      <c r="AW5708" s="14" t="s">
        <v>34</v>
      </c>
      <c r="AX5708" s="14" t="s">
        <v>73</v>
      </c>
      <c r="AY5708" s="175" t="s">
        <v>252</v>
      </c>
    </row>
    <row r="5709" spans="2:51" s="13" customFormat="1" ht="11.25">
      <c r="B5709" s="167"/>
      <c r="D5709" s="160" t="s">
        <v>264</v>
      </c>
      <c r="E5709" s="168" t="s">
        <v>3</v>
      </c>
      <c r="F5709" s="169" t="s">
        <v>8444</v>
      </c>
      <c r="H5709" s="168" t="s">
        <v>3</v>
      </c>
      <c r="I5709" s="170"/>
      <c r="L5709" s="167"/>
      <c r="M5709" s="171"/>
      <c r="N5709" s="172"/>
      <c r="O5709" s="172"/>
      <c r="P5709" s="172"/>
      <c r="Q5709" s="172"/>
      <c r="R5709" s="172"/>
      <c r="S5709" s="172"/>
      <c r="T5709" s="173"/>
      <c r="AT5709" s="168" t="s">
        <v>264</v>
      </c>
      <c r="AU5709" s="168" t="s">
        <v>82</v>
      </c>
      <c r="AV5709" s="13" t="s">
        <v>80</v>
      </c>
      <c r="AW5709" s="13" t="s">
        <v>34</v>
      </c>
      <c r="AX5709" s="13" t="s">
        <v>73</v>
      </c>
      <c r="AY5709" s="168" t="s">
        <v>252</v>
      </c>
    </row>
    <row r="5710" spans="2:51" s="14" customFormat="1" ht="11.25">
      <c r="B5710" s="174"/>
      <c r="D5710" s="160" t="s">
        <v>264</v>
      </c>
      <c r="E5710" s="175" t="s">
        <v>3</v>
      </c>
      <c r="F5710" s="176" t="s">
        <v>80</v>
      </c>
      <c r="H5710" s="177">
        <v>1</v>
      </c>
      <c r="I5710" s="178"/>
      <c r="L5710" s="174"/>
      <c r="M5710" s="179"/>
      <c r="N5710" s="180"/>
      <c r="O5710" s="180"/>
      <c r="P5710" s="180"/>
      <c r="Q5710" s="180"/>
      <c r="R5710" s="180"/>
      <c r="S5710" s="180"/>
      <c r="T5710" s="181"/>
      <c r="AT5710" s="175" t="s">
        <v>264</v>
      </c>
      <c r="AU5710" s="175" t="s">
        <v>82</v>
      </c>
      <c r="AV5710" s="14" t="s">
        <v>82</v>
      </c>
      <c r="AW5710" s="14" t="s">
        <v>34</v>
      </c>
      <c r="AX5710" s="14" t="s">
        <v>73</v>
      </c>
      <c r="AY5710" s="175" t="s">
        <v>252</v>
      </c>
    </row>
    <row r="5711" spans="2:51" s="13" customFormat="1" ht="11.25">
      <c r="B5711" s="167"/>
      <c r="D5711" s="160" t="s">
        <v>264</v>
      </c>
      <c r="E5711" s="168" t="s">
        <v>3</v>
      </c>
      <c r="F5711" s="169" t="s">
        <v>8445</v>
      </c>
      <c r="H5711" s="168" t="s">
        <v>3</v>
      </c>
      <c r="I5711" s="170"/>
      <c r="L5711" s="167"/>
      <c r="M5711" s="171"/>
      <c r="N5711" s="172"/>
      <c r="O5711" s="172"/>
      <c r="P5711" s="172"/>
      <c r="Q5711" s="172"/>
      <c r="R5711" s="172"/>
      <c r="S5711" s="172"/>
      <c r="T5711" s="173"/>
      <c r="AT5711" s="168" t="s">
        <v>264</v>
      </c>
      <c r="AU5711" s="168" t="s">
        <v>82</v>
      </c>
      <c r="AV5711" s="13" t="s">
        <v>80</v>
      </c>
      <c r="AW5711" s="13" t="s">
        <v>34</v>
      </c>
      <c r="AX5711" s="13" t="s">
        <v>73</v>
      </c>
      <c r="AY5711" s="168" t="s">
        <v>252</v>
      </c>
    </row>
    <row r="5712" spans="2:51" s="14" customFormat="1" ht="11.25">
      <c r="B5712" s="174"/>
      <c r="D5712" s="160" t="s">
        <v>264</v>
      </c>
      <c r="E5712" s="175" t="s">
        <v>3</v>
      </c>
      <c r="F5712" s="176" t="s">
        <v>80</v>
      </c>
      <c r="H5712" s="177">
        <v>1</v>
      </c>
      <c r="I5712" s="178"/>
      <c r="L5712" s="174"/>
      <c r="M5712" s="179"/>
      <c r="N5712" s="180"/>
      <c r="O5712" s="180"/>
      <c r="P5712" s="180"/>
      <c r="Q5712" s="180"/>
      <c r="R5712" s="180"/>
      <c r="S5712" s="180"/>
      <c r="T5712" s="181"/>
      <c r="AT5712" s="175" t="s">
        <v>264</v>
      </c>
      <c r="AU5712" s="175" t="s">
        <v>82</v>
      </c>
      <c r="AV5712" s="14" t="s">
        <v>82</v>
      </c>
      <c r="AW5712" s="14" t="s">
        <v>34</v>
      </c>
      <c r="AX5712" s="14" t="s">
        <v>73</v>
      </c>
      <c r="AY5712" s="175" t="s">
        <v>252</v>
      </c>
    </row>
    <row r="5713" spans="2:51" s="13" customFormat="1" ht="11.25">
      <c r="B5713" s="167"/>
      <c r="D5713" s="160" t="s">
        <v>264</v>
      </c>
      <c r="E5713" s="168" t="s">
        <v>3</v>
      </c>
      <c r="F5713" s="169" t="s">
        <v>8446</v>
      </c>
      <c r="H5713" s="168" t="s">
        <v>3</v>
      </c>
      <c r="I5713" s="170"/>
      <c r="L5713" s="167"/>
      <c r="M5713" s="171"/>
      <c r="N5713" s="172"/>
      <c r="O5713" s="172"/>
      <c r="P5713" s="172"/>
      <c r="Q5713" s="172"/>
      <c r="R5713" s="172"/>
      <c r="S5713" s="172"/>
      <c r="T5713" s="173"/>
      <c r="AT5713" s="168" t="s">
        <v>264</v>
      </c>
      <c r="AU5713" s="168" t="s">
        <v>82</v>
      </c>
      <c r="AV5713" s="13" t="s">
        <v>80</v>
      </c>
      <c r="AW5713" s="13" t="s">
        <v>34</v>
      </c>
      <c r="AX5713" s="13" t="s">
        <v>73</v>
      </c>
      <c r="AY5713" s="168" t="s">
        <v>252</v>
      </c>
    </row>
    <row r="5714" spans="2:51" s="14" customFormat="1" ht="11.25">
      <c r="B5714" s="174"/>
      <c r="D5714" s="160" t="s">
        <v>264</v>
      </c>
      <c r="E5714" s="175" t="s">
        <v>3</v>
      </c>
      <c r="F5714" s="176" t="s">
        <v>80</v>
      </c>
      <c r="H5714" s="177">
        <v>1</v>
      </c>
      <c r="I5714" s="178"/>
      <c r="L5714" s="174"/>
      <c r="M5714" s="179"/>
      <c r="N5714" s="180"/>
      <c r="O5714" s="180"/>
      <c r="P5714" s="180"/>
      <c r="Q5714" s="180"/>
      <c r="R5714" s="180"/>
      <c r="S5714" s="180"/>
      <c r="T5714" s="181"/>
      <c r="AT5714" s="175" t="s">
        <v>264</v>
      </c>
      <c r="AU5714" s="175" t="s">
        <v>82</v>
      </c>
      <c r="AV5714" s="14" t="s">
        <v>82</v>
      </c>
      <c r="AW5714" s="14" t="s">
        <v>34</v>
      </c>
      <c r="AX5714" s="14" t="s">
        <v>73</v>
      </c>
      <c r="AY5714" s="175" t="s">
        <v>252</v>
      </c>
    </row>
    <row r="5715" spans="2:51" s="13" customFormat="1" ht="11.25">
      <c r="B5715" s="167"/>
      <c r="D5715" s="160" t="s">
        <v>264</v>
      </c>
      <c r="E5715" s="168" t="s">
        <v>3</v>
      </c>
      <c r="F5715" s="169" t="s">
        <v>8447</v>
      </c>
      <c r="H5715" s="168" t="s">
        <v>3</v>
      </c>
      <c r="I5715" s="170"/>
      <c r="L5715" s="167"/>
      <c r="M5715" s="171"/>
      <c r="N5715" s="172"/>
      <c r="O5715" s="172"/>
      <c r="P5715" s="172"/>
      <c r="Q5715" s="172"/>
      <c r="R5715" s="172"/>
      <c r="S5715" s="172"/>
      <c r="T5715" s="173"/>
      <c r="AT5715" s="168" t="s">
        <v>264</v>
      </c>
      <c r="AU5715" s="168" t="s">
        <v>82</v>
      </c>
      <c r="AV5715" s="13" t="s">
        <v>80</v>
      </c>
      <c r="AW5715" s="13" t="s">
        <v>34</v>
      </c>
      <c r="AX5715" s="13" t="s">
        <v>73</v>
      </c>
      <c r="AY5715" s="168" t="s">
        <v>252</v>
      </c>
    </row>
    <row r="5716" spans="2:51" s="14" customFormat="1" ht="11.25">
      <c r="B5716" s="174"/>
      <c r="D5716" s="160" t="s">
        <v>264</v>
      </c>
      <c r="E5716" s="175" t="s">
        <v>3</v>
      </c>
      <c r="F5716" s="176" t="s">
        <v>80</v>
      </c>
      <c r="H5716" s="177">
        <v>1</v>
      </c>
      <c r="I5716" s="178"/>
      <c r="L5716" s="174"/>
      <c r="M5716" s="179"/>
      <c r="N5716" s="180"/>
      <c r="O5716" s="180"/>
      <c r="P5716" s="180"/>
      <c r="Q5716" s="180"/>
      <c r="R5716" s="180"/>
      <c r="S5716" s="180"/>
      <c r="T5716" s="181"/>
      <c r="AT5716" s="175" t="s">
        <v>264</v>
      </c>
      <c r="AU5716" s="175" t="s">
        <v>82</v>
      </c>
      <c r="AV5716" s="14" t="s">
        <v>82</v>
      </c>
      <c r="AW5716" s="14" t="s">
        <v>34</v>
      </c>
      <c r="AX5716" s="14" t="s">
        <v>73</v>
      </c>
      <c r="AY5716" s="175" t="s">
        <v>252</v>
      </c>
    </row>
    <row r="5717" spans="2:51" s="13" customFormat="1" ht="11.25">
      <c r="B5717" s="167"/>
      <c r="D5717" s="160" t="s">
        <v>264</v>
      </c>
      <c r="E5717" s="168" t="s">
        <v>3</v>
      </c>
      <c r="F5717" s="169" t="s">
        <v>8448</v>
      </c>
      <c r="H5717" s="168" t="s">
        <v>3</v>
      </c>
      <c r="I5717" s="170"/>
      <c r="L5717" s="167"/>
      <c r="M5717" s="171"/>
      <c r="N5717" s="172"/>
      <c r="O5717" s="172"/>
      <c r="P5717" s="172"/>
      <c r="Q5717" s="172"/>
      <c r="R5717" s="172"/>
      <c r="S5717" s="172"/>
      <c r="T5717" s="173"/>
      <c r="AT5717" s="168" t="s">
        <v>264</v>
      </c>
      <c r="AU5717" s="168" t="s">
        <v>82</v>
      </c>
      <c r="AV5717" s="13" t="s">
        <v>80</v>
      </c>
      <c r="AW5717" s="13" t="s">
        <v>34</v>
      </c>
      <c r="AX5717" s="13" t="s">
        <v>73</v>
      </c>
      <c r="AY5717" s="168" t="s">
        <v>252</v>
      </c>
    </row>
    <row r="5718" spans="2:51" s="14" customFormat="1" ht="11.25">
      <c r="B5718" s="174"/>
      <c r="D5718" s="160" t="s">
        <v>264</v>
      </c>
      <c r="E5718" s="175" t="s">
        <v>3</v>
      </c>
      <c r="F5718" s="176" t="s">
        <v>80</v>
      </c>
      <c r="H5718" s="177">
        <v>1</v>
      </c>
      <c r="I5718" s="178"/>
      <c r="L5718" s="174"/>
      <c r="M5718" s="179"/>
      <c r="N5718" s="180"/>
      <c r="O5718" s="180"/>
      <c r="P5718" s="180"/>
      <c r="Q5718" s="180"/>
      <c r="R5718" s="180"/>
      <c r="S5718" s="180"/>
      <c r="T5718" s="181"/>
      <c r="AT5718" s="175" t="s">
        <v>264</v>
      </c>
      <c r="AU5718" s="175" t="s">
        <v>82</v>
      </c>
      <c r="AV5718" s="14" t="s">
        <v>82</v>
      </c>
      <c r="AW5718" s="14" t="s">
        <v>34</v>
      </c>
      <c r="AX5718" s="14" t="s">
        <v>73</v>
      </c>
      <c r="AY5718" s="175" t="s">
        <v>252</v>
      </c>
    </row>
    <row r="5719" spans="2:51" s="13" customFormat="1" ht="11.25">
      <c r="B5719" s="167"/>
      <c r="D5719" s="160" t="s">
        <v>264</v>
      </c>
      <c r="E5719" s="168" t="s">
        <v>3</v>
      </c>
      <c r="F5719" s="169" t="s">
        <v>8619</v>
      </c>
      <c r="H5719" s="168" t="s">
        <v>3</v>
      </c>
      <c r="I5719" s="170"/>
      <c r="L5719" s="167"/>
      <c r="M5719" s="171"/>
      <c r="N5719" s="172"/>
      <c r="O5719" s="172"/>
      <c r="P5719" s="172"/>
      <c r="Q5719" s="172"/>
      <c r="R5719" s="172"/>
      <c r="S5719" s="172"/>
      <c r="T5719" s="173"/>
      <c r="AT5719" s="168" t="s">
        <v>264</v>
      </c>
      <c r="AU5719" s="168" t="s">
        <v>82</v>
      </c>
      <c r="AV5719" s="13" t="s">
        <v>80</v>
      </c>
      <c r="AW5719" s="13" t="s">
        <v>34</v>
      </c>
      <c r="AX5719" s="13" t="s">
        <v>73</v>
      </c>
      <c r="AY5719" s="168" t="s">
        <v>252</v>
      </c>
    </row>
    <row r="5720" spans="2:51" s="14" customFormat="1" ht="11.25">
      <c r="B5720" s="174"/>
      <c r="D5720" s="160" t="s">
        <v>264</v>
      </c>
      <c r="E5720" s="175" t="s">
        <v>3</v>
      </c>
      <c r="F5720" s="176" t="s">
        <v>80</v>
      </c>
      <c r="H5720" s="177">
        <v>1</v>
      </c>
      <c r="I5720" s="178"/>
      <c r="L5720" s="174"/>
      <c r="M5720" s="179"/>
      <c r="N5720" s="180"/>
      <c r="O5720" s="180"/>
      <c r="P5720" s="180"/>
      <c r="Q5720" s="180"/>
      <c r="R5720" s="180"/>
      <c r="S5720" s="180"/>
      <c r="T5720" s="181"/>
      <c r="AT5720" s="175" t="s">
        <v>264</v>
      </c>
      <c r="AU5720" s="175" t="s">
        <v>82</v>
      </c>
      <c r="AV5720" s="14" t="s">
        <v>82</v>
      </c>
      <c r="AW5720" s="14" t="s">
        <v>34</v>
      </c>
      <c r="AX5720" s="14" t="s">
        <v>73</v>
      </c>
      <c r="AY5720" s="175" t="s">
        <v>252</v>
      </c>
    </row>
    <row r="5721" spans="2:51" s="13" customFormat="1" ht="11.25">
      <c r="B5721" s="167"/>
      <c r="D5721" s="160" t="s">
        <v>264</v>
      </c>
      <c r="E5721" s="168" t="s">
        <v>3</v>
      </c>
      <c r="F5721" s="169" t="s">
        <v>8625</v>
      </c>
      <c r="H5721" s="168" t="s">
        <v>3</v>
      </c>
      <c r="I5721" s="170"/>
      <c r="L5721" s="167"/>
      <c r="M5721" s="171"/>
      <c r="N5721" s="172"/>
      <c r="O5721" s="172"/>
      <c r="P5721" s="172"/>
      <c r="Q5721" s="172"/>
      <c r="R5721" s="172"/>
      <c r="S5721" s="172"/>
      <c r="T5721" s="173"/>
      <c r="AT5721" s="168" t="s">
        <v>264</v>
      </c>
      <c r="AU5721" s="168" t="s">
        <v>82</v>
      </c>
      <c r="AV5721" s="13" t="s">
        <v>80</v>
      </c>
      <c r="AW5721" s="13" t="s">
        <v>34</v>
      </c>
      <c r="AX5721" s="13" t="s">
        <v>73</v>
      </c>
      <c r="AY5721" s="168" t="s">
        <v>252</v>
      </c>
    </row>
    <row r="5722" spans="2:51" s="14" customFormat="1" ht="11.25">
      <c r="B5722" s="174"/>
      <c r="D5722" s="160" t="s">
        <v>264</v>
      </c>
      <c r="E5722" s="175" t="s">
        <v>3</v>
      </c>
      <c r="F5722" s="176" t="s">
        <v>80</v>
      </c>
      <c r="H5722" s="177">
        <v>1</v>
      </c>
      <c r="I5722" s="178"/>
      <c r="L5722" s="174"/>
      <c r="M5722" s="179"/>
      <c r="N5722" s="180"/>
      <c r="O5722" s="180"/>
      <c r="P5722" s="180"/>
      <c r="Q5722" s="180"/>
      <c r="R5722" s="180"/>
      <c r="S5722" s="180"/>
      <c r="T5722" s="181"/>
      <c r="AT5722" s="175" t="s">
        <v>264</v>
      </c>
      <c r="AU5722" s="175" t="s">
        <v>82</v>
      </c>
      <c r="AV5722" s="14" t="s">
        <v>82</v>
      </c>
      <c r="AW5722" s="14" t="s">
        <v>34</v>
      </c>
      <c r="AX5722" s="14" t="s">
        <v>73</v>
      </c>
      <c r="AY5722" s="175" t="s">
        <v>252</v>
      </c>
    </row>
    <row r="5723" spans="2:51" s="13" customFormat="1" ht="11.25">
      <c r="B5723" s="167"/>
      <c r="D5723" s="160" t="s">
        <v>264</v>
      </c>
      <c r="E5723" s="168" t="s">
        <v>3</v>
      </c>
      <c r="F5723" s="169" t="s">
        <v>8620</v>
      </c>
      <c r="H5723" s="168" t="s">
        <v>3</v>
      </c>
      <c r="I5723" s="170"/>
      <c r="L5723" s="167"/>
      <c r="M5723" s="171"/>
      <c r="N5723" s="172"/>
      <c r="O5723" s="172"/>
      <c r="P5723" s="172"/>
      <c r="Q5723" s="172"/>
      <c r="R5723" s="172"/>
      <c r="S5723" s="172"/>
      <c r="T5723" s="173"/>
      <c r="AT5723" s="168" t="s">
        <v>264</v>
      </c>
      <c r="AU5723" s="168" t="s">
        <v>82</v>
      </c>
      <c r="AV5723" s="13" t="s">
        <v>80</v>
      </c>
      <c r="AW5723" s="13" t="s">
        <v>34</v>
      </c>
      <c r="AX5723" s="13" t="s">
        <v>73</v>
      </c>
      <c r="AY5723" s="168" t="s">
        <v>252</v>
      </c>
    </row>
    <row r="5724" spans="2:51" s="14" customFormat="1" ht="11.25">
      <c r="B5724" s="174"/>
      <c r="D5724" s="160" t="s">
        <v>264</v>
      </c>
      <c r="E5724" s="175" t="s">
        <v>3</v>
      </c>
      <c r="F5724" s="176" t="s">
        <v>80</v>
      </c>
      <c r="H5724" s="177">
        <v>1</v>
      </c>
      <c r="I5724" s="178"/>
      <c r="L5724" s="174"/>
      <c r="M5724" s="179"/>
      <c r="N5724" s="180"/>
      <c r="O5724" s="180"/>
      <c r="P5724" s="180"/>
      <c r="Q5724" s="180"/>
      <c r="R5724" s="180"/>
      <c r="S5724" s="180"/>
      <c r="T5724" s="181"/>
      <c r="AT5724" s="175" t="s">
        <v>264</v>
      </c>
      <c r="AU5724" s="175" t="s">
        <v>82</v>
      </c>
      <c r="AV5724" s="14" t="s">
        <v>82</v>
      </c>
      <c r="AW5724" s="14" t="s">
        <v>34</v>
      </c>
      <c r="AX5724" s="14" t="s">
        <v>73</v>
      </c>
      <c r="AY5724" s="175" t="s">
        <v>252</v>
      </c>
    </row>
    <row r="5725" spans="2:51" s="13" customFormat="1" ht="11.25">
      <c r="B5725" s="167"/>
      <c r="D5725" s="160" t="s">
        <v>264</v>
      </c>
      <c r="E5725" s="168" t="s">
        <v>3</v>
      </c>
      <c r="F5725" s="169" t="s">
        <v>8449</v>
      </c>
      <c r="H5725" s="168" t="s">
        <v>3</v>
      </c>
      <c r="I5725" s="170"/>
      <c r="L5725" s="167"/>
      <c r="M5725" s="171"/>
      <c r="N5725" s="172"/>
      <c r="O5725" s="172"/>
      <c r="P5725" s="172"/>
      <c r="Q5725" s="172"/>
      <c r="R5725" s="172"/>
      <c r="S5725" s="172"/>
      <c r="T5725" s="173"/>
      <c r="AT5725" s="168" t="s">
        <v>264</v>
      </c>
      <c r="AU5725" s="168" t="s">
        <v>82</v>
      </c>
      <c r="AV5725" s="13" t="s">
        <v>80</v>
      </c>
      <c r="AW5725" s="13" t="s">
        <v>34</v>
      </c>
      <c r="AX5725" s="13" t="s">
        <v>73</v>
      </c>
      <c r="AY5725" s="168" t="s">
        <v>252</v>
      </c>
    </row>
    <row r="5726" spans="2:51" s="14" customFormat="1" ht="11.25">
      <c r="B5726" s="174"/>
      <c r="D5726" s="160" t="s">
        <v>264</v>
      </c>
      <c r="E5726" s="175" t="s">
        <v>3</v>
      </c>
      <c r="F5726" s="176" t="s">
        <v>80</v>
      </c>
      <c r="H5726" s="177">
        <v>1</v>
      </c>
      <c r="I5726" s="178"/>
      <c r="L5726" s="174"/>
      <c r="M5726" s="179"/>
      <c r="N5726" s="180"/>
      <c r="O5726" s="180"/>
      <c r="P5726" s="180"/>
      <c r="Q5726" s="180"/>
      <c r="R5726" s="180"/>
      <c r="S5726" s="180"/>
      <c r="T5726" s="181"/>
      <c r="AT5726" s="175" t="s">
        <v>264</v>
      </c>
      <c r="AU5726" s="175" t="s">
        <v>82</v>
      </c>
      <c r="AV5726" s="14" t="s">
        <v>82</v>
      </c>
      <c r="AW5726" s="14" t="s">
        <v>34</v>
      </c>
      <c r="AX5726" s="14" t="s">
        <v>73</v>
      </c>
      <c r="AY5726" s="175" t="s">
        <v>252</v>
      </c>
    </row>
    <row r="5727" spans="2:51" s="13" customFormat="1" ht="11.25">
      <c r="B5727" s="167"/>
      <c r="D5727" s="160" t="s">
        <v>264</v>
      </c>
      <c r="E5727" s="168" t="s">
        <v>3</v>
      </c>
      <c r="F5727" s="169" t="s">
        <v>8450</v>
      </c>
      <c r="H5727" s="168" t="s">
        <v>3</v>
      </c>
      <c r="I5727" s="170"/>
      <c r="L5727" s="167"/>
      <c r="M5727" s="171"/>
      <c r="N5727" s="172"/>
      <c r="O5727" s="172"/>
      <c r="P5727" s="172"/>
      <c r="Q5727" s="172"/>
      <c r="R5727" s="172"/>
      <c r="S5727" s="172"/>
      <c r="T5727" s="173"/>
      <c r="AT5727" s="168" t="s">
        <v>264</v>
      </c>
      <c r="AU5727" s="168" t="s">
        <v>82</v>
      </c>
      <c r="AV5727" s="13" t="s">
        <v>80</v>
      </c>
      <c r="AW5727" s="13" t="s">
        <v>34</v>
      </c>
      <c r="AX5727" s="13" t="s">
        <v>73</v>
      </c>
      <c r="AY5727" s="168" t="s">
        <v>252</v>
      </c>
    </row>
    <row r="5728" spans="2:51" s="14" customFormat="1" ht="11.25">
      <c r="B5728" s="174"/>
      <c r="D5728" s="160" t="s">
        <v>264</v>
      </c>
      <c r="E5728" s="175" t="s">
        <v>3</v>
      </c>
      <c r="F5728" s="176" t="s">
        <v>80</v>
      </c>
      <c r="H5728" s="177">
        <v>1</v>
      </c>
      <c r="I5728" s="178"/>
      <c r="L5728" s="174"/>
      <c r="M5728" s="179"/>
      <c r="N5728" s="180"/>
      <c r="O5728" s="180"/>
      <c r="P5728" s="180"/>
      <c r="Q5728" s="180"/>
      <c r="R5728" s="180"/>
      <c r="S5728" s="180"/>
      <c r="T5728" s="181"/>
      <c r="AT5728" s="175" t="s">
        <v>264</v>
      </c>
      <c r="AU5728" s="175" t="s">
        <v>82</v>
      </c>
      <c r="AV5728" s="14" t="s">
        <v>82</v>
      </c>
      <c r="AW5728" s="14" t="s">
        <v>34</v>
      </c>
      <c r="AX5728" s="14" t="s">
        <v>73</v>
      </c>
      <c r="AY5728" s="175" t="s">
        <v>252</v>
      </c>
    </row>
    <row r="5729" spans="1:65" s="13" customFormat="1" ht="11.25">
      <c r="B5729" s="167"/>
      <c r="D5729" s="160" t="s">
        <v>264</v>
      </c>
      <c r="E5729" s="168" t="s">
        <v>3</v>
      </c>
      <c r="F5729" s="169" t="s">
        <v>8451</v>
      </c>
      <c r="H5729" s="168" t="s">
        <v>3</v>
      </c>
      <c r="I5729" s="170"/>
      <c r="L5729" s="167"/>
      <c r="M5729" s="171"/>
      <c r="N5729" s="172"/>
      <c r="O5729" s="172"/>
      <c r="P5729" s="172"/>
      <c r="Q5729" s="172"/>
      <c r="R5729" s="172"/>
      <c r="S5729" s="172"/>
      <c r="T5729" s="173"/>
      <c r="AT5729" s="168" t="s">
        <v>264</v>
      </c>
      <c r="AU5729" s="168" t="s">
        <v>82</v>
      </c>
      <c r="AV5729" s="13" t="s">
        <v>80</v>
      </c>
      <c r="AW5729" s="13" t="s">
        <v>34</v>
      </c>
      <c r="AX5729" s="13" t="s">
        <v>73</v>
      </c>
      <c r="AY5729" s="168" t="s">
        <v>252</v>
      </c>
    </row>
    <row r="5730" spans="1:65" s="14" customFormat="1" ht="11.25">
      <c r="B5730" s="174"/>
      <c r="D5730" s="160" t="s">
        <v>264</v>
      </c>
      <c r="E5730" s="175" t="s">
        <v>3</v>
      </c>
      <c r="F5730" s="176" t="s">
        <v>80</v>
      </c>
      <c r="H5730" s="177">
        <v>1</v>
      </c>
      <c r="I5730" s="178"/>
      <c r="L5730" s="174"/>
      <c r="M5730" s="179"/>
      <c r="N5730" s="180"/>
      <c r="O5730" s="180"/>
      <c r="P5730" s="180"/>
      <c r="Q5730" s="180"/>
      <c r="R5730" s="180"/>
      <c r="S5730" s="180"/>
      <c r="T5730" s="181"/>
      <c r="AT5730" s="175" t="s">
        <v>264</v>
      </c>
      <c r="AU5730" s="175" t="s">
        <v>82</v>
      </c>
      <c r="AV5730" s="14" t="s">
        <v>82</v>
      </c>
      <c r="AW5730" s="14" t="s">
        <v>34</v>
      </c>
      <c r="AX5730" s="14" t="s">
        <v>73</v>
      </c>
      <c r="AY5730" s="175" t="s">
        <v>252</v>
      </c>
    </row>
    <row r="5731" spans="1:65" s="13" customFormat="1" ht="11.25">
      <c r="B5731" s="167"/>
      <c r="D5731" s="160" t="s">
        <v>264</v>
      </c>
      <c r="E5731" s="168" t="s">
        <v>3</v>
      </c>
      <c r="F5731" s="169" t="s">
        <v>8452</v>
      </c>
      <c r="H5731" s="168" t="s">
        <v>3</v>
      </c>
      <c r="I5731" s="170"/>
      <c r="L5731" s="167"/>
      <c r="M5731" s="171"/>
      <c r="N5731" s="172"/>
      <c r="O5731" s="172"/>
      <c r="P5731" s="172"/>
      <c r="Q5731" s="172"/>
      <c r="R5731" s="172"/>
      <c r="S5731" s="172"/>
      <c r="T5731" s="173"/>
      <c r="AT5731" s="168" t="s">
        <v>264</v>
      </c>
      <c r="AU5731" s="168" t="s">
        <v>82</v>
      </c>
      <c r="AV5731" s="13" t="s">
        <v>80</v>
      </c>
      <c r="AW5731" s="13" t="s">
        <v>34</v>
      </c>
      <c r="AX5731" s="13" t="s">
        <v>73</v>
      </c>
      <c r="AY5731" s="168" t="s">
        <v>252</v>
      </c>
    </row>
    <row r="5732" spans="1:65" s="14" customFormat="1" ht="11.25">
      <c r="B5732" s="174"/>
      <c r="D5732" s="160" t="s">
        <v>264</v>
      </c>
      <c r="E5732" s="175" t="s">
        <v>3</v>
      </c>
      <c r="F5732" s="176" t="s">
        <v>80</v>
      </c>
      <c r="H5732" s="177">
        <v>1</v>
      </c>
      <c r="I5732" s="178"/>
      <c r="L5732" s="174"/>
      <c r="M5732" s="179"/>
      <c r="N5732" s="180"/>
      <c r="O5732" s="180"/>
      <c r="P5732" s="180"/>
      <c r="Q5732" s="180"/>
      <c r="R5732" s="180"/>
      <c r="S5732" s="180"/>
      <c r="T5732" s="181"/>
      <c r="AT5732" s="175" t="s">
        <v>264</v>
      </c>
      <c r="AU5732" s="175" t="s">
        <v>82</v>
      </c>
      <c r="AV5732" s="14" t="s">
        <v>82</v>
      </c>
      <c r="AW5732" s="14" t="s">
        <v>34</v>
      </c>
      <c r="AX5732" s="14" t="s">
        <v>73</v>
      </c>
      <c r="AY5732" s="175" t="s">
        <v>252</v>
      </c>
    </row>
    <row r="5733" spans="1:65" s="13" customFormat="1" ht="11.25">
      <c r="B5733" s="167"/>
      <c r="D5733" s="160" t="s">
        <v>264</v>
      </c>
      <c r="E5733" s="168" t="s">
        <v>3</v>
      </c>
      <c r="F5733" s="169" t="s">
        <v>8453</v>
      </c>
      <c r="H5733" s="168" t="s">
        <v>3</v>
      </c>
      <c r="I5733" s="170"/>
      <c r="L5733" s="167"/>
      <c r="M5733" s="171"/>
      <c r="N5733" s="172"/>
      <c r="O5733" s="172"/>
      <c r="P5733" s="172"/>
      <c r="Q5733" s="172"/>
      <c r="R5733" s="172"/>
      <c r="S5733" s="172"/>
      <c r="T5733" s="173"/>
      <c r="AT5733" s="168" t="s">
        <v>264</v>
      </c>
      <c r="AU5733" s="168" t="s">
        <v>82</v>
      </c>
      <c r="AV5733" s="13" t="s">
        <v>80</v>
      </c>
      <c r="AW5733" s="13" t="s">
        <v>34</v>
      </c>
      <c r="AX5733" s="13" t="s">
        <v>73</v>
      </c>
      <c r="AY5733" s="168" t="s">
        <v>252</v>
      </c>
    </row>
    <row r="5734" spans="1:65" s="14" customFormat="1" ht="11.25">
      <c r="B5734" s="174"/>
      <c r="D5734" s="160" t="s">
        <v>264</v>
      </c>
      <c r="E5734" s="175" t="s">
        <v>3</v>
      </c>
      <c r="F5734" s="176" t="s">
        <v>80</v>
      </c>
      <c r="H5734" s="177">
        <v>1</v>
      </c>
      <c r="I5734" s="178"/>
      <c r="L5734" s="174"/>
      <c r="M5734" s="179"/>
      <c r="N5734" s="180"/>
      <c r="O5734" s="180"/>
      <c r="P5734" s="180"/>
      <c r="Q5734" s="180"/>
      <c r="R5734" s="180"/>
      <c r="S5734" s="180"/>
      <c r="T5734" s="181"/>
      <c r="AT5734" s="175" t="s">
        <v>264</v>
      </c>
      <c r="AU5734" s="175" t="s">
        <v>82</v>
      </c>
      <c r="AV5734" s="14" t="s">
        <v>82</v>
      </c>
      <c r="AW5734" s="14" t="s">
        <v>34</v>
      </c>
      <c r="AX5734" s="14" t="s">
        <v>73</v>
      </c>
      <c r="AY5734" s="175" t="s">
        <v>252</v>
      </c>
    </row>
    <row r="5735" spans="1:65" s="13" customFormat="1" ht="11.25">
      <c r="B5735" s="167"/>
      <c r="D5735" s="160" t="s">
        <v>264</v>
      </c>
      <c r="E5735" s="168" t="s">
        <v>3</v>
      </c>
      <c r="F5735" s="169" t="s">
        <v>8621</v>
      </c>
      <c r="H5735" s="168" t="s">
        <v>3</v>
      </c>
      <c r="I5735" s="170"/>
      <c r="L5735" s="167"/>
      <c r="M5735" s="171"/>
      <c r="N5735" s="172"/>
      <c r="O5735" s="172"/>
      <c r="P5735" s="172"/>
      <c r="Q5735" s="172"/>
      <c r="R5735" s="172"/>
      <c r="S5735" s="172"/>
      <c r="T5735" s="173"/>
      <c r="AT5735" s="168" t="s">
        <v>264</v>
      </c>
      <c r="AU5735" s="168" t="s">
        <v>82</v>
      </c>
      <c r="AV5735" s="13" t="s">
        <v>80</v>
      </c>
      <c r="AW5735" s="13" t="s">
        <v>34</v>
      </c>
      <c r="AX5735" s="13" t="s">
        <v>73</v>
      </c>
      <c r="AY5735" s="168" t="s">
        <v>252</v>
      </c>
    </row>
    <row r="5736" spans="1:65" s="14" customFormat="1" ht="11.25">
      <c r="B5736" s="174"/>
      <c r="D5736" s="160" t="s">
        <v>264</v>
      </c>
      <c r="E5736" s="175" t="s">
        <v>3</v>
      </c>
      <c r="F5736" s="176" t="s">
        <v>80</v>
      </c>
      <c r="H5736" s="177">
        <v>1</v>
      </c>
      <c r="I5736" s="178"/>
      <c r="L5736" s="174"/>
      <c r="M5736" s="179"/>
      <c r="N5736" s="180"/>
      <c r="O5736" s="180"/>
      <c r="P5736" s="180"/>
      <c r="Q5736" s="180"/>
      <c r="R5736" s="180"/>
      <c r="S5736" s="180"/>
      <c r="T5736" s="181"/>
      <c r="AT5736" s="175" t="s">
        <v>264</v>
      </c>
      <c r="AU5736" s="175" t="s">
        <v>82</v>
      </c>
      <c r="AV5736" s="14" t="s">
        <v>82</v>
      </c>
      <c r="AW5736" s="14" t="s">
        <v>34</v>
      </c>
      <c r="AX5736" s="14" t="s">
        <v>73</v>
      </c>
      <c r="AY5736" s="175" t="s">
        <v>252</v>
      </c>
    </row>
    <row r="5737" spans="1:65" s="13" customFormat="1" ht="11.25">
      <c r="B5737" s="167"/>
      <c r="D5737" s="160" t="s">
        <v>264</v>
      </c>
      <c r="E5737" s="168" t="s">
        <v>3</v>
      </c>
      <c r="F5737" s="169" t="s">
        <v>8622</v>
      </c>
      <c r="H5737" s="168" t="s">
        <v>3</v>
      </c>
      <c r="I5737" s="170"/>
      <c r="L5737" s="167"/>
      <c r="M5737" s="171"/>
      <c r="N5737" s="172"/>
      <c r="O5737" s="172"/>
      <c r="P5737" s="172"/>
      <c r="Q5737" s="172"/>
      <c r="R5737" s="172"/>
      <c r="S5737" s="172"/>
      <c r="T5737" s="173"/>
      <c r="AT5737" s="168" t="s">
        <v>264</v>
      </c>
      <c r="AU5737" s="168" t="s">
        <v>82</v>
      </c>
      <c r="AV5737" s="13" t="s">
        <v>80</v>
      </c>
      <c r="AW5737" s="13" t="s">
        <v>34</v>
      </c>
      <c r="AX5737" s="13" t="s">
        <v>73</v>
      </c>
      <c r="AY5737" s="168" t="s">
        <v>252</v>
      </c>
    </row>
    <row r="5738" spans="1:65" s="14" customFormat="1" ht="11.25">
      <c r="B5738" s="174"/>
      <c r="D5738" s="160" t="s">
        <v>264</v>
      </c>
      <c r="E5738" s="175" t="s">
        <v>3</v>
      </c>
      <c r="F5738" s="176" t="s">
        <v>80</v>
      </c>
      <c r="H5738" s="177">
        <v>1</v>
      </c>
      <c r="I5738" s="178"/>
      <c r="L5738" s="174"/>
      <c r="M5738" s="179"/>
      <c r="N5738" s="180"/>
      <c r="O5738" s="180"/>
      <c r="P5738" s="180"/>
      <c r="Q5738" s="180"/>
      <c r="R5738" s="180"/>
      <c r="S5738" s="180"/>
      <c r="T5738" s="181"/>
      <c r="AT5738" s="175" t="s">
        <v>264</v>
      </c>
      <c r="AU5738" s="175" t="s">
        <v>82</v>
      </c>
      <c r="AV5738" s="14" t="s">
        <v>82</v>
      </c>
      <c r="AW5738" s="14" t="s">
        <v>34</v>
      </c>
      <c r="AX5738" s="14" t="s">
        <v>73</v>
      </c>
      <c r="AY5738" s="175" t="s">
        <v>252</v>
      </c>
    </row>
    <row r="5739" spans="1:65" s="15" customFormat="1" ht="11.25">
      <c r="B5739" s="182"/>
      <c r="D5739" s="160" t="s">
        <v>264</v>
      </c>
      <c r="E5739" s="183" t="s">
        <v>3</v>
      </c>
      <c r="F5739" s="184" t="s">
        <v>269</v>
      </c>
      <c r="H5739" s="185">
        <v>49</v>
      </c>
      <c r="I5739" s="186"/>
      <c r="L5739" s="182"/>
      <c r="M5739" s="187"/>
      <c r="N5739" s="188"/>
      <c r="O5739" s="188"/>
      <c r="P5739" s="188"/>
      <c r="Q5739" s="188"/>
      <c r="R5739" s="188"/>
      <c r="S5739" s="188"/>
      <c r="T5739" s="189"/>
      <c r="AT5739" s="183" t="s">
        <v>264</v>
      </c>
      <c r="AU5739" s="183" t="s">
        <v>82</v>
      </c>
      <c r="AV5739" s="15" t="s">
        <v>258</v>
      </c>
      <c r="AW5739" s="15" t="s">
        <v>34</v>
      </c>
      <c r="AX5739" s="15" t="s">
        <v>80</v>
      </c>
      <c r="AY5739" s="183" t="s">
        <v>252</v>
      </c>
    </row>
    <row r="5740" spans="1:65" s="2" customFormat="1" ht="16.5" customHeight="1">
      <c r="A5740" s="34"/>
      <c r="B5740" s="145"/>
      <c r="C5740" s="198" t="s">
        <v>2391</v>
      </c>
      <c r="D5740" s="198" t="s">
        <v>361</v>
      </c>
      <c r="E5740" s="199" t="s">
        <v>8827</v>
      </c>
      <c r="F5740" s="200" t="s">
        <v>8828</v>
      </c>
      <c r="G5740" s="201" t="s">
        <v>4360</v>
      </c>
      <c r="H5740" s="202">
        <v>49</v>
      </c>
      <c r="I5740" s="203"/>
      <c r="J5740" s="204">
        <f>ROUND(I5740*H5740,2)</f>
        <v>0</v>
      </c>
      <c r="K5740" s="205"/>
      <c r="L5740" s="206"/>
      <c r="M5740" s="207" t="s">
        <v>3</v>
      </c>
      <c r="N5740" s="208" t="s">
        <v>44</v>
      </c>
      <c r="O5740" s="55"/>
      <c r="P5740" s="156">
        <f>O5740*H5740</f>
        <v>0</v>
      </c>
      <c r="Q5740" s="156">
        <v>0</v>
      </c>
      <c r="R5740" s="156">
        <f>Q5740*H5740</f>
        <v>0</v>
      </c>
      <c r="S5740" s="156">
        <v>0</v>
      </c>
      <c r="T5740" s="157">
        <f>S5740*H5740</f>
        <v>0</v>
      </c>
      <c r="U5740" s="34"/>
      <c r="V5740" s="34"/>
      <c r="W5740" s="34"/>
      <c r="X5740" s="34"/>
      <c r="Y5740" s="34"/>
      <c r="Z5740" s="34"/>
      <c r="AA5740" s="34"/>
      <c r="AB5740" s="34"/>
      <c r="AC5740" s="34"/>
      <c r="AD5740" s="34"/>
      <c r="AE5740" s="34"/>
      <c r="AR5740" s="158" t="s">
        <v>572</v>
      </c>
      <c r="AT5740" s="158" t="s">
        <v>361</v>
      </c>
      <c r="AU5740" s="158" t="s">
        <v>82</v>
      </c>
      <c r="AY5740" s="19" t="s">
        <v>252</v>
      </c>
      <c r="BE5740" s="159">
        <f>IF(N5740="základní",J5740,0)</f>
        <v>0</v>
      </c>
      <c r="BF5740" s="159">
        <f>IF(N5740="snížená",J5740,0)</f>
        <v>0</v>
      </c>
      <c r="BG5740" s="159">
        <f>IF(N5740="zákl. přenesená",J5740,0)</f>
        <v>0</v>
      </c>
      <c r="BH5740" s="159">
        <f>IF(N5740="sníž. přenesená",J5740,0)</f>
        <v>0</v>
      </c>
      <c r="BI5740" s="159">
        <f>IF(N5740="nulová",J5740,0)</f>
        <v>0</v>
      </c>
      <c r="BJ5740" s="19" t="s">
        <v>80</v>
      </c>
      <c r="BK5740" s="159">
        <f>ROUND(I5740*H5740,2)</f>
        <v>0</v>
      </c>
      <c r="BL5740" s="19" t="s">
        <v>406</v>
      </c>
      <c r="BM5740" s="158" t="s">
        <v>8829</v>
      </c>
    </row>
    <row r="5741" spans="1:65" s="2" customFormat="1" ht="11.25">
      <c r="A5741" s="34"/>
      <c r="B5741" s="35"/>
      <c r="C5741" s="34"/>
      <c r="D5741" s="160" t="s">
        <v>260</v>
      </c>
      <c r="E5741" s="34"/>
      <c r="F5741" s="161" t="s">
        <v>8828</v>
      </c>
      <c r="G5741" s="34"/>
      <c r="H5741" s="34"/>
      <c r="I5741" s="162"/>
      <c r="J5741" s="34"/>
      <c r="K5741" s="34"/>
      <c r="L5741" s="35"/>
      <c r="M5741" s="163"/>
      <c r="N5741" s="164"/>
      <c r="O5741" s="55"/>
      <c r="P5741" s="55"/>
      <c r="Q5741" s="55"/>
      <c r="R5741" s="55"/>
      <c r="S5741" s="55"/>
      <c r="T5741" s="56"/>
      <c r="U5741" s="34"/>
      <c r="V5741" s="34"/>
      <c r="W5741" s="34"/>
      <c r="X5741" s="34"/>
      <c r="Y5741" s="34"/>
      <c r="Z5741" s="34"/>
      <c r="AA5741" s="34"/>
      <c r="AB5741" s="34"/>
      <c r="AC5741" s="34"/>
      <c r="AD5741" s="34"/>
      <c r="AE5741" s="34"/>
      <c r="AT5741" s="19" t="s">
        <v>260</v>
      </c>
      <c r="AU5741" s="19" t="s">
        <v>82</v>
      </c>
    </row>
    <row r="5742" spans="1:65" s="2" customFormat="1" ht="16.5" customHeight="1">
      <c r="A5742" s="34"/>
      <c r="B5742" s="145"/>
      <c r="C5742" s="146" t="s">
        <v>2399</v>
      </c>
      <c r="D5742" s="146" t="s">
        <v>254</v>
      </c>
      <c r="E5742" s="147" t="s">
        <v>8830</v>
      </c>
      <c r="F5742" s="148" t="s">
        <v>8831</v>
      </c>
      <c r="G5742" s="149" t="s">
        <v>743</v>
      </c>
      <c r="H5742" s="150">
        <v>12</v>
      </c>
      <c r="I5742" s="151"/>
      <c r="J5742" s="152">
        <f>ROUND(I5742*H5742,2)</f>
        <v>0</v>
      </c>
      <c r="K5742" s="153"/>
      <c r="L5742" s="35"/>
      <c r="M5742" s="154" t="s">
        <v>3</v>
      </c>
      <c r="N5742" s="155" t="s">
        <v>44</v>
      </c>
      <c r="O5742" s="55"/>
      <c r="P5742" s="156">
        <f>O5742*H5742</f>
        <v>0</v>
      </c>
      <c r="Q5742" s="156">
        <v>0</v>
      </c>
      <c r="R5742" s="156">
        <f>Q5742*H5742</f>
        <v>0</v>
      </c>
      <c r="S5742" s="156">
        <v>0</v>
      </c>
      <c r="T5742" s="157">
        <f>S5742*H5742</f>
        <v>0</v>
      </c>
      <c r="U5742" s="34"/>
      <c r="V5742" s="34"/>
      <c r="W5742" s="34"/>
      <c r="X5742" s="34"/>
      <c r="Y5742" s="34"/>
      <c r="Z5742" s="34"/>
      <c r="AA5742" s="34"/>
      <c r="AB5742" s="34"/>
      <c r="AC5742" s="34"/>
      <c r="AD5742" s="34"/>
      <c r="AE5742" s="34"/>
      <c r="AR5742" s="158" t="s">
        <v>406</v>
      </c>
      <c r="AT5742" s="158" t="s">
        <v>254</v>
      </c>
      <c r="AU5742" s="158" t="s">
        <v>82</v>
      </c>
      <c r="AY5742" s="19" t="s">
        <v>252</v>
      </c>
      <c r="BE5742" s="159">
        <f>IF(N5742="základní",J5742,0)</f>
        <v>0</v>
      </c>
      <c r="BF5742" s="159">
        <f>IF(N5742="snížená",J5742,0)</f>
        <v>0</v>
      </c>
      <c r="BG5742" s="159">
        <f>IF(N5742="zákl. přenesená",J5742,0)</f>
        <v>0</v>
      </c>
      <c r="BH5742" s="159">
        <f>IF(N5742="sníž. přenesená",J5742,0)</f>
        <v>0</v>
      </c>
      <c r="BI5742" s="159">
        <f>IF(N5742="nulová",J5742,0)</f>
        <v>0</v>
      </c>
      <c r="BJ5742" s="19" t="s">
        <v>80</v>
      </c>
      <c r="BK5742" s="159">
        <f>ROUND(I5742*H5742,2)</f>
        <v>0</v>
      </c>
      <c r="BL5742" s="19" t="s">
        <v>406</v>
      </c>
      <c r="BM5742" s="158" t="s">
        <v>8832</v>
      </c>
    </row>
    <row r="5743" spans="1:65" s="2" customFormat="1" ht="11.25">
      <c r="A5743" s="34"/>
      <c r="B5743" s="35"/>
      <c r="C5743" s="34"/>
      <c r="D5743" s="160" t="s">
        <v>260</v>
      </c>
      <c r="E5743" s="34"/>
      <c r="F5743" s="161" t="s">
        <v>8833</v>
      </c>
      <c r="G5743" s="34"/>
      <c r="H5743" s="34"/>
      <c r="I5743" s="162"/>
      <c r="J5743" s="34"/>
      <c r="K5743" s="34"/>
      <c r="L5743" s="35"/>
      <c r="M5743" s="163"/>
      <c r="N5743" s="164"/>
      <c r="O5743" s="55"/>
      <c r="P5743" s="55"/>
      <c r="Q5743" s="55"/>
      <c r="R5743" s="55"/>
      <c r="S5743" s="55"/>
      <c r="T5743" s="56"/>
      <c r="U5743" s="34"/>
      <c r="V5743" s="34"/>
      <c r="W5743" s="34"/>
      <c r="X5743" s="34"/>
      <c r="Y5743" s="34"/>
      <c r="Z5743" s="34"/>
      <c r="AA5743" s="34"/>
      <c r="AB5743" s="34"/>
      <c r="AC5743" s="34"/>
      <c r="AD5743" s="34"/>
      <c r="AE5743" s="34"/>
      <c r="AT5743" s="19" t="s">
        <v>260</v>
      </c>
      <c r="AU5743" s="19" t="s">
        <v>82</v>
      </c>
    </row>
    <row r="5744" spans="1:65" s="13" customFormat="1" ht="11.25">
      <c r="B5744" s="167"/>
      <c r="D5744" s="160" t="s">
        <v>264</v>
      </c>
      <c r="E5744" s="168" t="s">
        <v>3</v>
      </c>
      <c r="F5744" s="169" t="s">
        <v>8834</v>
      </c>
      <c r="H5744" s="168" t="s">
        <v>3</v>
      </c>
      <c r="I5744" s="170"/>
      <c r="L5744" s="167"/>
      <c r="M5744" s="171"/>
      <c r="N5744" s="172"/>
      <c r="O5744" s="172"/>
      <c r="P5744" s="172"/>
      <c r="Q5744" s="172"/>
      <c r="R5744" s="172"/>
      <c r="S5744" s="172"/>
      <c r="T5744" s="173"/>
      <c r="AT5744" s="168" t="s">
        <v>264</v>
      </c>
      <c r="AU5744" s="168" t="s">
        <v>82</v>
      </c>
      <c r="AV5744" s="13" t="s">
        <v>80</v>
      </c>
      <c r="AW5744" s="13" t="s">
        <v>34</v>
      </c>
      <c r="AX5744" s="13" t="s">
        <v>73</v>
      </c>
      <c r="AY5744" s="168" t="s">
        <v>252</v>
      </c>
    </row>
    <row r="5745" spans="2:51" s="14" customFormat="1" ht="11.25">
      <c r="B5745" s="174"/>
      <c r="D5745" s="160" t="s">
        <v>264</v>
      </c>
      <c r="E5745" s="175" t="s">
        <v>3</v>
      </c>
      <c r="F5745" s="176" t="s">
        <v>80</v>
      </c>
      <c r="H5745" s="177">
        <v>1</v>
      </c>
      <c r="I5745" s="178"/>
      <c r="L5745" s="174"/>
      <c r="M5745" s="179"/>
      <c r="N5745" s="180"/>
      <c r="O5745" s="180"/>
      <c r="P5745" s="180"/>
      <c r="Q5745" s="180"/>
      <c r="R5745" s="180"/>
      <c r="S5745" s="180"/>
      <c r="T5745" s="181"/>
      <c r="AT5745" s="175" t="s">
        <v>264</v>
      </c>
      <c r="AU5745" s="175" t="s">
        <v>82</v>
      </c>
      <c r="AV5745" s="14" t="s">
        <v>82</v>
      </c>
      <c r="AW5745" s="14" t="s">
        <v>34</v>
      </c>
      <c r="AX5745" s="14" t="s">
        <v>73</v>
      </c>
      <c r="AY5745" s="175" t="s">
        <v>252</v>
      </c>
    </row>
    <row r="5746" spans="2:51" s="13" customFormat="1" ht="11.25">
      <c r="B5746" s="167"/>
      <c r="D5746" s="160" t="s">
        <v>264</v>
      </c>
      <c r="E5746" s="168" t="s">
        <v>3</v>
      </c>
      <c r="F5746" s="169" t="s">
        <v>8835</v>
      </c>
      <c r="H5746" s="168" t="s">
        <v>3</v>
      </c>
      <c r="I5746" s="170"/>
      <c r="L5746" s="167"/>
      <c r="M5746" s="171"/>
      <c r="N5746" s="172"/>
      <c r="O5746" s="172"/>
      <c r="P5746" s="172"/>
      <c r="Q5746" s="172"/>
      <c r="R5746" s="172"/>
      <c r="S5746" s="172"/>
      <c r="T5746" s="173"/>
      <c r="AT5746" s="168" t="s">
        <v>264</v>
      </c>
      <c r="AU5746" s="168" t="s">
        <v>82</v>
      </c>
      <c r="AV5746" s="13" t="s">
        <v>80</v>
      </c>
      <c r="AW5746" s="13" t="s">
        <v>34</v>
      </c>
      <c r="AX5746" s="13" t="s">
        <v>73</v>
      </c>
      <c r="AY5746" s="168" t="s">
        <v>252</v>
      </c>
    </row>
    <row r="5747" spans="2:51" s="14" customFormat="1" ht="11.25">
      <c r="B5747" s="174"/>
      <c r="D5747" s="160" t="s">
        <v>264</v>
      </c>
      <c r="E5747" s="175" t="s">
        <v>3</v>
      </c>
      <c r="F5747" s="176" t="s">
        <v>80</v>
      </c>
      <c r="H5747" s="177">
        <v>1</v>
      </c>
      <c r="I5747" s="178"/>
      <c r="L5747" s="174"/>
      <c r="M5747" s="179"/>
      <c r="N5747" s="180"/>
      <c r="O5747" s="180"/>
      <c r="P5747" s="180"/>
      <c r="Q5747" s="180"/>
      <c r="R5747" s="180"/>
      <c r="S5747" s="180"/>
      <c r="T5747" s="181"/>
      <c r="AT5747" s="175" t="s">
        <v>264</v>
      </c>
      <c r="AU5747" s="175" t="s">
        <v>82</v>
      </c>
      <c r="AV5747" s="14" t="s">
        <v>82</v>
      </c>
      <c r="AW5747" s="14" t="s">
        <v>34</v>
      </c>
      <c r="AX5747" s="14" t="s">
        <v>73</v>
      </c>
      <c r="AY5747" s="175" t="s">
        <v>252</v>
      </c>
    </row>
    <row r="5748" spans="2:51" s="13" customFormat="1" ht="11.25">
      <c r="B5748" s="167"/>
      <c r="D5748" s="160" t="s">
        <v>264</v>
      </c>
      <c r="E5748" s="168" t="s">
        <v>3</v>
      </c>
      <c r="F5748" s="169" t="s">
        <v>8836</v>
      </c>
      <c r="H5748" s="168" t="s">
        <v>3</v>
      </c>
      <c r="I5748" s="170"/>
      <c r="L5748" s="167"/>
      <c r="M5748" s="171"/>
      <c r="N5748" s="172"/>
      <c r="O5748" s="172"/>
      <c r="P5748" s="172"/>
      <c r="Q5748" s="172"/>
      <c r="R5748" s="172"/>
      <c r="S5748" s="172"/>
      <c r="T5748" s="173"/>
      <c r="AT5748" s="168" t="s">
        <v>264</v>
      </c>
      <c r="AU5748" s="168" t="s">
        <v>82</v>
      </c>
      <c r="AV5748" s="13" t="s">
        <v>80</v>
      </c>
      <c r="AW5748" s="13" t="s">
        <v>34</v>
      </c>
      <c r="AX5748" s="13" t="s">
        <v>73</v>
      </c>
      <c r="AY5748" s="168" t="s">
        <v>252</v>
      </c>
    </row>
    <row r="5749" spans="2:51" s="14" customFormat="1" ht="11.25">
      <c r="B5749" s="174"/>
      <c r="D5749" s="160" t="s">
        <v>264</v>
      </c>
      <c r="E5749" s="175" t="s">
        <v>3</v>
      </c>
      <c r="F5749" s="176" t="s">
        <v>80</v>
      </c>
      <c r="H5749" s="177">
        <v>1</v>
      </c>
      <c r="I5749" s="178"/>
      <c r="L5749" s="174"/>
      <c r="M5749" s="179"/>
      <c r="N5749" s="180"/>
      <c r="O5749" s="180"/>
      <c r="P5749" s="180"/>
      <c r="Q5749" s="180"/>
      <c r="R5749" s="180"/>
      <c r="S5749" s="180"/>
      <c r="T5749" s="181"/>
      <c r="AT5749" s="175" t="s">
        <v>264</v>
      </c>
      <c r="AU5749" s="175" t="s">
        <v>82</v>
      </c>
      <c r="AV5749" s="14" t="s">
        <v>82</v>
      </c>
      <c r="AW5749" s="14" t="s">
        <v>34</v>
      </c>
      <c r="AX5749" s="14" t="s">
        <v>73</v>
      </c>
      <c r="AY5749" s="175" t="s">
        <v>252</v>
      </c>
    </row>
    <row r="5750" spans="2:51" s="13" customFormat="1" ht="11.25">
      <c r="B5750" s="167"/>
      <c r="D5750" s="160" t="s">
        <v>264</v>
      </c>
      <c r="E5750" s="168" t="s">
        <v>3</v>
      </c>
      <c r="F5750" s="169" t="s">
        <v>8837</v>
      </c>
      <c r="H5750" s="168" t="s">
        <v>3</v>
      </c>
      <c r="I5750" s="170"/>
      <c r="L5750" s="167"/>
      <c r="M5750" s="171"/>
      <c r="N5750" s="172"/>
      <c r="O5750" s="172"/>
      <c r="P5750" s="172"/>
      <c r="Q5750" s="172"/>
      <c r="R5750" s="172"/>
      <c r="S5750" s="172"/>
      <c r="T5750" s="173"/>
      <c r="AT5750" s="168" t="s">
        <v>264</v>
      </c>
      <c r="AU5750" s="168" t="s">
        <v>82</v>
      </c>
      <c r="AV5750" s="13" t="s">
        <v>80</v>
      </c>
      <c r="AW5750" s="13" t="s">
        <v>34</v>
      </c>
      <c r="AX5750" s="13" t="s">
        <v>73</v>
      </c>
      <c r="AY5750" s="168" t="s">
        <v>252</v>
      </c>
    </row>
    <row r="5751" spans="2:51" s="14" customFormat="1" ht="11.25">
      <c r="B5751" s="174"/>
      <c r="D5751" s="160" t="s">
        <v>264</v>
      </c>
      <c r="E5751" s="175" t="s">
        <v>3</v>
      </c>
      <c r="F5751" s="176" t="s">
        <v>80</v>
      </c>
      <c r="H5751" s="177">
        <v>1</v>
      </c>
      <c r="I5751" s="178"/>
      <c r="L5751" s="174"/>
      <c r="M5751" s="179"/>
      <c r="N5751" s="180"/>
      <c r="O5751" s="180"/>
      <c r="P5751" s="180"/>
      <c r="Q5751" s="180"/>
      <c r="R5751" s="180"/>
      <c r="S5751" s="180"/>
      <c r="T5751" s="181"/>
      <c r="AT5751" s="175" t="s">
        <v>264</v>
      </c>
      <c r="AU5751" s="175" t="s">
        <v>82</v>
      </c>
      <c r="AV5751" s="14" t="s">
        <v>82</v>
      </c>
      <c r="AW5751" s="14" t="s">
        <v>34</v>
      </c>
      <c r="AX5751" s="14" t="s">
        <v>73</v>
      </c>
      <c r="AY5751" s="175" t="s">
        <v>252</v>
      </c>
    </row>
    <row r="5752" spans="2:51" s="13" customFormat="1" ht="11.25">
      <c r="B5752" s="167"/>
      <c r="D5752" s="160" t="s">
        <v>264</v>
      </c>
      <c r="E5752" s="168" t="s">
        <v>3</v>
      </c>
      <c r="F5752" s="169" t="s">
        <v>6684</v>
      </c>
      <c r="H5752" s="168" t="s">
        <v>3</v>
      </c>
      <c r="I5752" s="170"/>
      <c r="L5752" s="167"/>
      <c r="M5752" s="171"/>
      <c r="N5752" s="172"/>
      <c r="O5752" s="172"/>
      <c r="P5752" s="172"/>
      <c r="Q5752" s="172"/>
      <c r="R5752" s="172"/>
      <c r="S5752" s="172"/>
      <c r="T5752" s="173"/>
      <c r="AT5752" s="168" t="s">
        <v>264</v>
      </c>
      <c r="AU5752" s="168" t="s">
        <v>82</v>
      </c>
      <c r="AV5752" s="13" t="s">
        <v>80</v>
      </c>
      <c r="AW5752" s="13" t="s">
        <v>34</v>
      </c>
      <c r="AX5752" s="13" t="s">
        <v>73</v>
      </c>
      <c r="AY5752" s="168" t="s">
        <v>252</v>
      </c>
    </row>
    <row r="5753" spans="2:51" s="14" customFormat="1" ht="11.25">
      <c r="B5753" s="174"/>
      <c r="D5753" s="160" t="s">
        <v>264</v>
      </c>
      <c r="E5753" s="175" t="s">
        <v>3</v>
      </c>
      <c r="F5753" s="176" t="s">
        <v>80</v>
      </c>
      <c r="H5753" s="177">
        <v>1</v>
      </c>
      <c r="I5753" s="178"/>
      <c r="L5753" s="174"/>
      <c r="M5753" s="179"/>
      <c r="N5753" s="180"/>
      <c r="O5753" s="180"/>
      <c r="P5753" s="180"/>
      <c r="Q5753" s="180"/>
      <c r="R5753" s="180"/>
      <c r="S5753" s="180"/>
      <c r="T5753" s="181"/>
      <c r="AT5753" s="175" t="s">
        <v>264</v>
      </c>
      <c r="AU5753" s="175" t="s">
        <v>82</v>
      </c>
      <c r="AV5753" s="14" t="s">
        <v>82</v>
      </c>
      <c r="AW5753" s="14" t="s">
        <v>34</v>
      </c>
      <c r="AX5753" s="14" t="s">
        <v>73</v>
      </c>
      <c r="AY5753" s="175" t="s">
        <v>252</v>
      </c>
    </row>
    <row r="5754" spans="2:51" s="13" customFormat="1" ht="11.25">
      <c r="B5754" s="167"/>
      <c r="D5754" s="160" t="s">
        <v>264</v>
      </c>
      <c r="E5754" s="168" t="s">
        <v>3</v>
      </c>
      <c r="F5754" s="169" t="s">
        <v>8838</v>
      </c>
      <c r="H5754" s="168" t="s">
        <v>3</v>
      </c>
      <c r="I5754" s="170"/>
      <c r="L5754" s="167"/>
      <c r="M5754" s="171"/>
      <c r="N5754" s="172"/>
      <c r="O5754" s="172"/>
      <c r="P5754" s="172"/>
      <c r="Q5754" s="172"/>
      <c r="R5754" s="172"/>
      <c r="S5754" s="172"/>
      <c r="T5754" s="173"/>
      <c r="AT5754" s="168" t="s">
        <v>264</v>
      </c>
      <c r="AU5754" s="168" t="s">
        <v>82</v>
      </c>
      <c r="AV5754" s="13" t="s">
        <v>80</v>
      </c>
      <c r="AW5754" s="13" t="s">
        <v>34</v>
      </c>
      <c r="AX5754" s="13" t="s">
        <v>73</v>
      </c>
      <c r="AY5754" s="168" t="s">
        <v>252</v>
      </c>
    </row>
    <row r="5755" spans="2:51" s="14" customFormat="1" ht="11.25">
      <c r="B5755" s="174"/>
      <c r="D5755" s="160" t="s">
        <v>264</v>
      </c>
      <c r="E5755" s="175" t="s">
        <v>3</v>
      </c>
      <c r="F5755" s="176" t="s">
        <v>80</v>
      </c>
      <c r="H5755" s="177">
        <v>1</v>
      </c>
      <c r="I5755" s="178"/>
      <c r="L5755" s="174"/>
      <c r="M5755" s="179"/>
      <c r="N5755" s="180"/>
      <c r="O5755" s="180"/>
      <c r="P5755" s="180"/>
      <c r="Q5755" s="180"/>
      <c r="R5755" s="180"/>
      <c r="S5755" s="180"/>
      <c r="T5755" s="181"/>
      <c r="AT5755" s="175" t="s">
        <v>264</v>
      </c>
      <c r="AU5755" s="175" t="s">
        <v>82</v>
      </c>
      <c r="AV5755" s="14" t="s">
        <v>82</v>
      </c>
      <c r="AW5755" s="14" t="s">
        <v>34</v>
      </c>
      <c r="AX5755" s="14" t="s">
        <v>73</v>
      </c>
      <c r="AY5755" s="175" t="s">
        <v>252</v>
      </c>
    </row>
    <row r="5756" spans="2:51" s="13" customFormat="1" ht="11.25">
      <c r="B5756" s="167"/>
      <c r="D5756" s="160" t="s">
        <v>264</v>
      </c>
      <c r="E5756" s="168" t="s">
        <v>3</v>
      </c>
      <c r="F5756" s="169" t="s">
        <v>6862</v>
      </c>
      <c r="H5756" s="168" t="s">
        <v>3</v>
      </c>
      <c r="I5756" s="170"/>
      <c r="L5756" s="167"/>
      <c r="M5756" s="171"/>
      <c r="N5756" s="172"/>
      <c r="O5756" s="172"/>
      <c r="P5756" s="172"/>
      <c r="Q5756" s="172"/>
      <c r="R5756" s="172"/>
      <c r="S5756" s="172"/>
      <c r="T5756" s="173"/>
      <c r="AT5756" s="168" t="s">
        <v>264</v>
      </c>
      <c r="AU5756" s="168" t="s">
        <v>82</v>
      </c>
      <c r="AV5756" s="13" t="s">
        <v>80</v>
      </c>
      <c r="AW5756" s="13" t="s">
        <v>34</v>
      </c>
      <c r="AX5756" s="13" t="s">
        <v>73</v>
      </c>
      <c r="AY5756" s="168" t="s">
        <v>252</v>
      </c>
    </row>
    <row r="5757" spans="2:51" s="14" customFormat="1" ht="11.25">
      <c r="B5757" s="174"/>
      <c r="D5757" s="160" t="s">
        <v>264</v>
      </c>
      <c r="E5757" s="175" t="s">
        <v>3</v>
      </c>
      <c r="F5757" s="176" t="s">
        <v>80</v>
      </c>
      <c r="H5757" s="177">
        <v>1</v>
      </c>
      <c r="I5757" s="178"/>
      <c r="L5757" s="174"/>
      <c r="M5757" s="179"/>
      <c r="N5757" s="180"/>
      <c r="O5757" s="180"/>
      <c r="P5757" s="180"/>
      <c r="Q5757" s="180"/>
      <c r="R5757" s="180"/>
      <c r="S5757" s="180"/>
      <c r="T5757" s="181"/>
      <c r="AT5757" s="175" t="s">
        <v>264</v>
      </c>
      <c r="AU5757" s="175" t="s">
        <v>82</v>
      </c>
      <c r="AV5757" s="14" t="s">
        <v>82</v>
      </c>
      <c r="AW5757" s="14" t="s">
        <v>34</v>
      </c>
      <c r="AX5757" s="14" t="s">
        <v>73</v>
      </c>
      <c r="AY5757" s="175" t="s">
        <v>252</v>
      </c>
    </row>
    <row r="5758" spans="2:51" s="13" customFormat="1" ht="11.25">
      <c r="B5758" s="167"/>
      <c r="D5758" s="160" t="s">
        <v>264</v>
      </c>
      <c r="E5758" s="168" t="s">
        <v>3</v>
      </c>
      <c r="F5758" s="169" t="s">
        <v>6862</v>
      </c>
      <c r="H5758" s="168" t="s">
        <v>3</v>
      </c>
      <c r="I5758" s="170"/>
      <c r="L5758" s="167"/>
      <c r="M5758" s="171"/>
      <c r="N5758" s="172"/>
      <c r="O5758" s="172"/>
      <c r="P5758" s="172"/>
      <c r="Q5758" s="172"/>
      <c r="R5758" s="172"/>
      <c r="S5758" s="172"/>
      <c r="T5758" s="173"/>
      <c r="AT5758" s="168" t="s">
        <v>264</v>
      </c>
      <c r="AU5758" s="168" t="s">
        <v>82</v>
      </c>
      <c r="AV5758" s="13" t="s">
        <v>80</v>
      </c>
      <c r="AW5758" s="13" t="s">
        <v>34</v>
      </c>
      <c r="AX5758" s="13" t="s">
        <v>73</v>
      </c>
      <c r="AY5758" s="168" t="s">
        <v>252</v>
      </c>
    </row>
    <row r="5759" spans="2:51" s="14" customFormat="1" ht="11.25">
      <c r="B5759" s="174"/>
      <c r="D5759" s="160" t="s">
        <v>264</v>
      </c>
      <c r="E5759" s="175" t="s">
        <v>3</v>
      </c>
      <c r="F5759" s="176" t="s">
        <v>80</v>
      </c>
      <c r="H5759" s="177">
        <v>1</v>
      </c>
      <c r="I5759" s="178"/>
      <c r="L5759" s="174"/>
      <c r="M5759" s="179"/>
      <c r="N5759" s="180"/>
      <c r="O5759" s="180"/>
      <c r="P5759" s="180"/>
      <c r="Q5759" s="180"/>
      <c r="R5759" s="180"/>
      <c r="S5759" s="180"/>
      <c r="T5759" s="181"/>
      <c r="AT5759" s="175" t="s">
        <v>264</v>
      </c>
      <c r="AU5759" s="175" t="s">
        <v>82</v>
      </c>
      <c r="AV5759" s="14" t="s">
        <v>82</v>
      </c>
      <c r="AW5759" s="14" t="s">
        <v>34</v>
      </c>
      <c r="AX5759" s="14" t="s">
        <v>73</v>
      </c>
      <c r="AY5759" s="175" t="s">
        <v>252</v>
      </c>
    </row>
    <row r="5760" spans="2:51" s="13" customFormat="1" ht="11.25">
      <c r="B5760" s="167"/>
      <c r="D5760" s="160" t="s">
        <v>264</v>
      </c>
      <c r="E5760" s="168" t="s">
        <v>3</v>
      </c>
      <c r="F5760" s="169" t="s">
        <v>6685</v>
      </c>
      <c r="H5760" s="168" t="s">
        <v>3</v>
      </c>
      <c r="I5760" s="170"/>
      <c r="L5760" s="167"/>
      <c r="M5760" s="171"/>
      <c r="N5760" s="172"/>
      <c r="O5760" s="172"/>
      <c r="P5760" s="172"/>
      <c r="Q5760" s="172"/>
      <c r="R5760" s="172"/>
      <c r="S5760" s="172"/>
      <c r="T5760" s="173"/>
      <c r="AT5760" s="168" t="s">
        <v>264</v>
      </c>
      <c r="AU5760" s="168" t="s">
        <v>82</v>
      </c>
      <c r="AV5760" s="13" t="s">
        <v>80</v>
      </c>
      <c r="AW5760" s="13" t="s">
        <v>34</v>
      </c>
      <c r="AX5760" s="13" t="s">
        <v>73</v>
      </c>
      <c r="AY5760" s="168" t="s">
        <v>252</v>
      </c>
    </row>
    <row r="5761" spans="1:65" s="14" customFormat="1" ht="11.25">
      <c r="B5761" s="174"/>
      <c r="D5761" s="160" t="s">
        <v>264</v>
      </c>
      <c r="E5761" s="175" t="s">
        <v>3</v>
      </c>
      <c r="F5761" s="176" t="s">
        <v>80</v>
      </c>
      <c r="H5761" s="177">
        <v>1</v>
      </c>
      <c r="I5761" s="178"/>
      <c r="L5761" s="174"/>
      <c r="M5761" s="179"/>
      <c r="N5761" s="180"/>
      <c r="O5761" s="180"/>
      <c r="P5761" s="180"/>
      <c r="Q5761" s="180"/>
      <c r="R5761" s="180"/>
      <c r="S5761" s="180"/>
      <c r="T5761" s="181"/>
      <c r="AT5761" s="175" t="s">
        <v>264</v>
      </c>
      <c r="AU5761" s="175" t="s">
        <v>82</v>
      </c>
      <c r="AV5761" s="14" t="s">
        <v>82</v>
      </c>
      <c r="AW5761" s="14" t="s">
        <v>34</v>
      </c>
      <c r="AX5761" s="14" t="s">
        <v>73</v>
      </c>
      <c r="AY5761" s="175" t="s">
        <v>252</v>
      </c>
    </row>
    <row r="5762" spans="1:65" s="13" customFormat="1" ht="11.25">
      <c r="B5762" s="167"/>
      <c r="D5762" s="160" t="s">
        <v>264</v>
      </c>
      <c r="E5762" s="168" t="s">
        <v>3</v>
      </c>
      <c r="F5762" s="169" t="s">
        <v>8839</v>
      </c>
      <c r="H5762" s="168" t="s">
        <v>3</v>
      </c>
      <c r="I5762" s="170"/>
      <c r="L5762" s="167"/>
      <c r="M5762" s="171"/>
      <c r="N5762" s="172"/>
      <c r="O5762" s="172"/>
      <c r="P5762" s="172"/>
      <c r="Q5762" s="172"/>
      <c r="R5762" s="172"/>
      <c r="S5762" s="172"/>
      <c r="T5762" s="173"/>
      <c r="AT5762" s="168" t="s">
        <v>264</v>
      </c>
      <c r="AU5762" s="168" t="s">
        <v>82</v>
      </c>
      <c r="AV5762" s="13" t="s">
        <v>80</v>
      </c>
      <c r="AW5762" s="13" t="s">
        <v>34</v>
      </c>
      <c r="AX5762" s="13" t="s">
        <v>73</v>
      </c>
      <c r="AY5762" s="168" t="s">
        <v>252</v>
      </c>
    </row>
    <row r="5763" spans="1:65" s="14" customFormat="1" ht="11.25">
      <c r="B5763" s="174"/>
      <c r="D5763" s="160" t="s">
        <v>264</v>
      </c>
      <c r="E5763" s="175" t="s">
        <v>3</v>
      </c>
      <c r="F5763" s="176" t="s">
        <v>80</v>
      </c>
      <c r="H5763" s="177">
        <v>1</v>
      </c>
      <c r="I5763" s="178"/>
      <c r="L5763" s="174"/>
      <c r="M5763" s="179"/>
      <c r="N5763" s="180"/>
      <c r="O5763" s="180"/>
      <c r="P5763" s="180"/>
      <c r="Q5763" s="180"/>
      <c r="R5763" s="180"/>
      <c r="S5763" s="180"/>
      <c r="T5763" s="181"/>
      <c r="AT5763" s="175" t="s">
        <v>264</v>
      </c>
      <c r="AU5763" s="175" t="s">
        <v>82</v>
      </c>
      <c r="AV5763" s="14" t="s">
        <v>82</v>
      </c>
      <c r="AW5763" s="14" t="s">
        <v>34</v>
      </c>
      <c r="AX5763" s="14" t="s">
        <v>73</v>
      </c>
      <c r="AY5763" s="175" t="s">
        <v>252</v>
      </c>
    </row>
    <row r="5764" spans="1:65" s="13" customFormat="1" ht="11.25">
      <c r="B5764" s="167"/>
      <c r="D5764" s="160" t="s">
        <v>264</v>
      </c>
      <c r="E5764" s="168" t="s">
        <v>3</v>
      </c>
      <c r="F5764" s="169" t="s">
        <v>8840</v>
      </c>
      <c r="H5764" s="168" t="s">
        <v>3</v>
      </c>
      <c r="I5764" s="170"/>
      <c r="L5764" s="167"/>
      <c r="M5764" s="171"/>
      <c r="N5764" s="172"/>
      <c r="O5764" s="172"/>
      <c r="P5764" s="172"/>
      <c r="Q5764" s="172"/>
      <c r="R5764" s="172"/>
      <c r="S5764" s="172"/>
      <c r="T5764" s="173"/>
      <c r="AT5764" s="168" t="s">
        <v>264</v>
      </c>
      <c r="AU5764" s="168" t="s">
        <v>82</v>
      </c>
      <c r="AV5764" s="13" t="s">
        <v>80</v>
      </c>
      <c r="AW5764" s="13" t="s">
        <v>34</v>
      </c>
      <c r="AX5764" s="13" t="s">
        <v>73</v>
      </c>
      <c r="AY5764" s="168" t="s">
        <v>252</v>
      </c>
    </row>
    <row r="5765" spans="1:65" s="14" customFormat="1" ht="11.25">
      <c r="B5765" s="174"/>
      <c r="D5765" s="160" t="s">
        <v>264</v>
      </c>
      <c r="E5765" s="175" t="s">
        <v>3</v>
      </c>
      <c r="F5765" s="176" t="s">
        <v>80</v>
      </c>
      <c r="H5765" s="177">
        <v>1</v>
      </c>
      <c r="I5765" s="178"/>
      <c r="L5765" s="174"/>
      <c r="M5765" s="179"/>
      <c r="N5765" s="180"/>
      <c r="O5765" s="180"/>
      <c r="P5765" s="180"/>
      <c r="Q5765" s="180"/>
      <c r="R5765" s="180"/>
      <c r="S5765" s="180"/>
      <c r="T5765" s="181"/>
      <c r="AT5765" s="175" t="s">
        <v>264</v>
      </c>
      <c r="AU5765" s="175" t="s">
        <v>82</v>
      </c>
      <c r="AV5765" s="14" t="s">
        <v>82</v>
      </c>
      <c r="AW5765" s="14" t="s">
        <v>34</v>
      </c>
      <c r="AX5765" s="14" t="s">
        <v>73</v>
      </c>
      <c r="AY5765" s="175" t="s">
        <v>252</v>
      </c>
    </row>
    <row r="5766" spans="1:65" s="13" customFormat="1" ht="11.25">
      <c r="B5766" s="167"/>
      <c r="D5766" s="160" t="s">
        <v>264</v>
      </c>
      <c r="E5766" s="168" t="s">
        <v>3</v>
      </c>
      <c r="F5766" s="169" t="s">
        <v>8841</v>
      </c>
      <c r="H5766" s="168" t="s">
        <v>3</v>
      </c>
      <c r="I5766" s="170"/>
      <c r="L5766" s="167"/>
      <c r="M5766" s="171"/>
      <c r="N5766" s="172"/>
      <c r="O5766" s="172"/>
      <c r="P5766" s="172"/>
      <c r="Q5766" s="172"/>
      <c r="R5766" s="172"/>
      <c r="S5766" s="172"/>
      <c r="T5766" s="173"/>
      <c r="AT5766" s="168" t="s">
        <v>264</v>
      </c>
      <c r="AU5766" s="168" t="s">
        <v>82</v>
      </c>
      <c r="AV5766" s="13" t="s">
        <v>80</v>
      </c>
      <c r="AW5766" s="13" t="s">
        <v>34</v>
      </c>
      <c r="AX5766" s="13" t="s">
        <v>73</v>
      </c>
      <c r="AY5766" s="168" t="s">
        <v>252</v>
      </c>
    </row>
    <row r="5767" spans="1:65" s="14" customFormat="1" ht="11.25">
      <c r="B5767" s="174"/>
      <c r="D5767" s="160" t="s">
        <v>264</v>
      </c>
      <c r="E5767" s="175" t="s">
        <v>3</v>
      </c>
      <c r="F5767" s="176" t="s">
        <v>80</v>
      </c>
      <c r="H5767" s="177">
        <v>1</v>
      </c>
      <c r="I5767" s="178"/>
      <c r="L5767" s="174"/>
      <c r="M5767" s="179"/>
      <c r="N5767" s="180"/>
      <c r="O5767" s="180"/>
      <c r="P5767" s="180"/>
      <c r="Q5767" s="180"/>
      <c r="R5767" s="180"/>
      <c r="S5767" s="180"/>
      <c r="T5767" s="181"/>
      <c r="AT5767" s="175" t="s">
        <v>264</v>
      </c>
      <c r="AU5767" s="175" t="s">
        <v>82</v>
      </c>
      <c r="AV5767" s="14" t="s">
        <v>82</v>
      </c>
      <c r="AW5767" s="14" t="s">
        <v>34</v>
      </c>
      <c r="AX5767" s="14" t="s">
        <v>73</v>
      </c>
      <c r="AY5767" s="175" t="s">
        <v>252</v>
      </c>
    </row>
    <row r="5768" spans="1:65" s="15" customFormat="1" ht="11.25">
      <c r="B5768" s="182"/>
      <c r="D5768" s="160" t="s">
        <v>264</v>
      </c>
      <c r="E5768" s="183" t="s">
        <v>3</v>
      </c>
      <c r="F5768" s="184" t="s">
        <v>269</v>
      </c>
      <c r="H5768" s="185">
        <v>12</v>
      </c>
      <c r="I5768" s="186"/>
      <c r="L5768" s="182"/>
      <c r="M5768" s="187"/>
      <c r="N5768" s="188"/>
      <c r="O5768" s="188"/>
      <c r="P5768" s="188"/>
      <c r="Q5768" s="188"/>
      <c r="R5768" s="188"/>
      <c r="S5768" s="188"/>
      <c r="T5768" s="189"/>
      <c r="AT5768" s="183" t="s">
        <v>264</v>
      </c>
      <c r="AU5768" s="183" t="s">
        <v>82</v>
      </c>
      <c r="AV5768" s="15" t="s">
        <v>258</v>
      </c>
      <c r="AW5768" s="15" t="s">
        <v>34</v>
      </c>
      <c r="AX5768" s="15" t="s">
        <v>80</v>
      </c>
      <c r="AY5768" s="183" t="s">
        <v>252</v>
      </c>
    </row>
    <row r="5769" spans="1:65" s="2" customFormat="1" ht="24.2" customHeight="1">
      <c r="A5769" s="34"/>
      <c r="B5769" s="145"/>
      <c r="C5769" s="198" t="s">
        <v>2406</v>
      </c>
      <c r="D5769" s="198" t="s">
        <v>361</v>
      </c>
      <c r="E5769" s="199" t="s">
        <v>8842</v>
      </c>
      <c r="F5769" s="200" t="s">
        <v>8843</v>
      </c>
      <c r="G5769" s="201" t="s">
        <v>4360</v>
      </c>
      <c r="H5769" s="202">
        <v>12</v>
      </c>
      <c r="I5769" s="203"/>
      <c r="J5769" s="204">
        <f>ROUND(I5769*H5769,2)</f>
        <v>0</v>
      </c>
      <c r="K5769" s="205"/>
      <c r="L5769" s="206"/>
      <c r="M5769" s="207" t="s">
        <v>3</v>
      </c>
      <c r="N5769" s="208" t="s">
        <v>44</v>
      </c>
      <c r="O5769" s="55"/>
      <c r="P5769" s="156">
        <f>O5769*H5769</f>
        <v>0</v>
      </c>
      <c r="Q5769" s="156">
        <v>0</v>
      </c>
      <c r="R5769" s="156">
        <f>Q5769*H5769</f>
        <v>0</v>
      </c>
      <c r="S5769" s="156">
        <v>0</v>
      </c>
      <c r="T5769" s="157">
        <f>S5769*H5769</f>
        <v>0</v>
      </c>
      <c r="U5769" s="34"/>
      <c r="V5769" s="34"/>
      <c r="W5769" s="34"/>
      <c r="X5769" s="34"/>
      <c r="Y5769" s="34"/>
      <c r="Z5769" s="34"/>
      <c r="AA5769" s="34"/>
      <c r="AB5769" s="34"/>
      <c r="AC5769" s="34"/>
      <c r="AD5769" s="34"/>
      <c r="AE5769" s="34"/>
      <c r="AR5769" s="158" t="s">
        <v>572</v>
      </c>
      <c r="AT5769" s="158" t="s">
        <v>361</v>
      </c>
      <c r="AU5769" s="158" t="s">
        <v>82</v>
      </c>
      <c r="AY5769" s="19" t="s">
        <v>252</v>
      </c>
      <c r="BE5769" s="159">
        <f>IF(N5769="základní",J5769,0)</f>
        <v>0</v>
      </c>
      <c r="BF5769" s="159">
        <f>IF(N5769="snížená",J5769,0)</f>
        <v>0</v>
      </c>
      <c r="BG5769" s="159">
        <f>IF(N5769="zákl. přenesená",J5769,0)</f>
        <v>0</v>
      </c>
      <c r="BH5769" s="159">
        <f>IF(N5769="sníž. přenesená",J5769,0)</f>
        <v>0</v>
      </c>
      <c r="BI5769" s="159">
        <f>IF(N5769="nulová",J5769,0)</f>
        <v>0</v>
      </c>
      <c r="BJ5769" s="19" t="s">
        <v>80</v>
      </c>
      <c r="BK5769" s="159">
        <f>ROUND(I5769*H5769,2)</f>
        <v>0</v>
      </c>
      <c r="BL5769" s="19" t="s">
        <v>406</v>
      </c>
      <c r="BM5769" s="158" t="s">
        <v>8844</v>
      </c>
    </row>
    <row r="5770" spans="1:65" s="2" customFormat="1" ht="19.5">
      <c r="A5770" s="34"/>
      <c r="B5770" s="35"/>
      <c r="C5770" s="34"/>
      <c r="D5770" s="160" t="s">
        <v>260</v>
      </c>
      <c r="E5770" s="34"/>
      <c r="F5770" s="161" t="s">
        <v>8843</v>
      </c>
      <c r="G5770" s="34"/>
      <c r="H5770" s="34"/>
      <c r="I5770" s="162"/>
      <c r="J5770" s="34"/>
      <c r="K5770" s="34"/>
      <c r="L5770" s="35"/>
      <c r="M5770" s="163"/>
      <c r="N5770" s="164"/>
      <c r="O5770" s="55"/>
      <c r="P5770" s="55"/>
      <c r="Q5770" s="55"/>
      <c r="R5770" s="55"/>
      <c r="S5770" s="55"/>
      <c r="T5770" s="56"/>
      <c r="U5770" s="34"/>
      <c r="V5770" s="34"/>
      <c r="W5770" s="34"/>
      <c r="X5770" s="34"/>
      <c r="Y5770" s="34"/>
      <c r="Z5770" s="34"/>
      <c r="AA5770" s="34"/>
      <c r="AB5770" s="34"/>
      <c r="AC5770" s="34"/>
      <c r="AD5770" s="34"/>
      <c r="AE5770" s="34"/>
      <c r="AT5770" s="19" t="s">
        <v>260</v>
      </c>
      <c r="AU5770" s="19" t="s">
        <v>82</v>
      </c>
    </row>
    <row r="5771" spans="1:65" s="2" customFormat="1" ht="16.5" customHeight="1">
      <c r="A5771" s="34"/>
      <c r="B5771" s="145"/>
      <c r="C5771" s="146" t="s">
        <v>2416</v>
      </c>
      <c r="D5771" s="146" t="s">
        <v>254</v>
      </c>
      <c r="E5771" s="147" t="s">
        <v>8845</v>
      </c>
      <c r="F5771" s="148" t="s">
        <v>8833</v>
      </c>
      <c r="G5771" s="149" t="s">
        <v>743</v>
      </c>
      <c r="H5771" s="150">
        <v>7</v>
      </c>
      <c r="I5771" s="151"/>
      <c r="J5771" s="152">
        <f>ROUND(I5771*H5771,2)</f>
        <v>0</v>
      </c>
      <c r="K5771" s="153"/>
      <c r="L5771" s="35"/>
      <c r="M5771" s="154" t="s">
        <v>3</v>
      </c>
      <c r="N5771" s="155" t="s">
        <v>44</v>
      </c>
      <c r="O5771" s="55"/>
      <c r="P5771" s="156">
        <f>O5771*H5771</f>
        <v>0</v>
      </c>
      <c r="Q5771" s="156">
        <v>0</v>
      </c>
      <c r="R5771" s="156">
        <f>Q5771*H5771</f>
        <v>0</v>
      </c>
      <c r="S5771" s="156">
        <v>0</v>
      </c>
      <c r="T5771" s="157">
        <f>S5771*H5771</f>
        <v>0</v>
      </c>
      <c r="U5771" s="34"/>
      <c r="V5771" s="34"/>
      <c r="W5771" s="34"/>
      <c r="X5771" s="34"/>
      <c r="Y5771" s="34"/>
      <c r="Z5771" s="34"/>
      <c r="AA5771" s="34"/>
      <c r="AB5771" s="34"/>
      <c r="AC5771" s="34"/>
      <c r="AD5771" s="34"/>
      <c r="AE5771" s="34"/>
      <c r="AR5771" s="158" t="s">
        <v>406</v>
      </c>
      <c r="AT5771" s="158" t="s">
        <v>254</v>
      </c>
      <c r="AU5771" s="158" t="s">
        <v>82</v>
      </c>
      <c r="AY5771" s="19" t="s">
        <v>252</v>
      </c>
      <c r="BE5771" s="159">
        <f>IF(N5771="základní",J5771,0)</f>
        <v>0</v>
      </c>
      <c r="BF5771" s="159">
        <f>IF(N5771="snížená",J5771,0)</f>
        <v>0</v>
      </c>
      <c r="BG5771" s="159">
        <f>IF(N5771="zákl. přenesená",J5771,0)</f>
        <v>0</v>
      </c>
      <c r="BH5771" s="159">
        <f>IF(N5771="sníž. přenesená",J5771,0)</f>
        <v>0</v>
      </c>
      <c r="BI5771" s="159">
        <f>IF(N5771="nulová",J5771,0)</f>
        <v>0</v>
      </c>
      <c r="BJ5771" s="19" t="s">
        <v>80</v>
      </c>
      <c r="BK5771" s="159">
        <f>ROUND(I5771*H5771,2)</f>
        <v>0</v>
      </c>
      <c r="BL5771" s="19" t="s">
        <v>406</v>
      </c>
      <c r="BM5771" s="158" t="s">
        <v>8846</v>
      </c>
    </row>
    <row r="5772" spans="1:65" s="2" customFormat="1" ht="11.25">
      <c r="A5772" s="34"/>
      <c r="B5772" s="35"/>
      <c r="C5772" s="34"/>
      <c r="D5772" s="160" t="s">
        <v>260</v>
      </c>
      <c r="E5772" s="34"/>
      <c r="F5772" s="161" t="s">
        <v>8833</v>
      </c>
      <c r="G5772" s="34"/>
      <c r="H5772" s="34"/>
      <c r="I5772" s="162"/>
      <c r="J5772" s="34"/>
      <c r="K5772" s="34"/>
      <c r="L5772" s="35"/>
      <c r="M5772" s="163"/>
      <c r="N5772" s="164"/>
      <c r="O5772" s="55"/>
      <c r="P5772" s="55"/>
      <c r="Q5772" s="55"/>
      <c r="R5772" s="55"/>
      <c r="S5772" s="55"/>
      <c r="T5772" s="56"/>
      <c r="U5772" s="34"/>
      <c r="V5772" s="34"/>
      <c r="W5772" s="34"/>
      <c r="X5772" s="34"/>
      <c r="Y5772" s="34"/>
      <c r="Z5772" s="34"/>
      <c r="AA5772" s="34"/>
      <c r="AB5772" s="34"/>
      <c r="AC5772" s="34"/>
      <c r="AD5772" s="34"/>
      <c r="AE5772" s="34"/>
      <c r="AT5772" s="19" t="s">
        <v>260</v>
      </c>
      <c r="AU5772" s="19" t="s">
        <v>82</v>
      </c>
    </row>
    <row r="5773" spans="1:65" s="13" customFormat="1" ht="11.25">
      <c r="B5773" s="167"/>
      <c r="D5773" s="160" t="s">
        <v>264</v>
      </c>
      <c r="E5773" s="168" t="s">
        <v>3</v>
      </c>
      <c r="F5773" s="169" t="s">
        <v>8847</v>
      </c>
      <c r="H5773" s="168" t="s">
        <v>3</v>
      </c>
      <c r="I5773" s="170"/>
      <c r="L5773" s="167"/>
      <c r="M5773" s="171"/>
      <c r="N5773" s="172"/>
      <c r="O5773" s="172"/>
      <c r="P5773" s="172"/>
      <c r="Q5773" s="172"/>
      <c r="R5773" s="172"/>
      <c r="S5773" s="172"/>
      <c r="T5773" s="173"/>
      <c r="AT5773" s="168" t="s">
        <v>264</v>
      </c>
      <c r="AU5773" s="168" t="s">
        <v>82</v>
      </c>
      <c r="AV5773" s="13" t="s">
        <v>80</v>
      </c>
      <c r="AW5773" s="13" t="s">
        <v>34</v>
      </c>
      <c r="AX5773" s="13" t="s">
        <v>73</v>
      </c>
      <c r="AY5773" s="168" t="s">
        <v>252</v>
      </c>
    </row>
    <row r="5774" spans="1:65" s="14" customFormat="1" ht="11.25">
      <c r="B5774" s="174"/>
      <c r="D5774" s="160" t="s">
        <v>264</v>
      </c>
      <c r="E5774" s="175" t="s">
        <v>3</v>
      </c>
      <c r="F5774" s="176" t="s">
        <v>80</v>
      </c>
      <c r="H5774" s="177">
        <v>1</v>
      </c>
      <c r="I5774" s="178"/>
      <c r="L5774" s="174"/>
      <c r="M5774" s="179"/>
      <c r="N5774" s="180"/>
      <c r="O5774" s="180"/>
      <c r="P5774" s="180"/>
      <c r="Q5774" s="180"/>
      <c r="R5774" s="180"/>
      <c r="S5774" s="180"/>
      <c r="T5774" s="181"/>
      <c r="AT5774" s="175" t="s">
        <v>264</v>
      </c>
      <c r="AU5774" s="175" t="s">
        <v>82</v>
      </c>
      <c r="AV5774" s="14" t="s">
        <v>82</v>
      </c>
      <c r="AW5774" s="14" t="s">
        <v>34</v>
      </c>
      <c r="AX5774" s="14" t="s">
        <v>73</v>
      </c>
      <c r="AY5774" s="175" t="s">
        <v>252</v>
      </c>
    </row>
    <row r="5775" spans="1:65" s="13" customFormat="1" ht="11.25">
      <c r="B5775" s="167"/>
      <c r="D5775" s="160" t="s">
        <v>264</v>
      </c>
      <c r="E5775" s="168" t="s">
        <v>3</v>
      </c>
      <c r="F5775" s="169" t="s">
        <v>8848</v>
      </c>
      <c r="H5775" s="168" t="s">
        <v>3</v>
      </c>
      <c r="I5775" s="170"/>
      <c r="L5775" s="167"/>
      <c r="M5775" s="171"/>
      <c r="N5775" s="172"/>
      <c r="O5775" s="172"/>
      <c r="P5775" s="172"/>
      <c r="Q5775" s="172"/>
      <c r="R5775" s="172"/>
      <c r="S5775" s="172"/>
      <c r="T5775" s="173"/>
      <c r="AT5775" s="168" t="s">
        <v>264</v>
      </c>
      <c r="AU5775" s="168" t="s">
        <v>82</v>
      </c>
      <c r="AV5775" s="13" t="s">
        <v>80</v>
      </c>
      <c r="AW5775" s="13" t="s">
        <v>34</v>
      </c>
      <c r="AX5775" s="13" t="s">
        <v>73</v>
      </c>
      <c r="AY5775" s="168" t="s">
        <v>252</v>
      </c>
    </row>
    <row r="5776" spans="1:65" s="14" customFormat="1" ht="11.25">
      <c r="B5776" s="174"/>
      <c r="D5776" s="160" t="s">
        <v>264</v>
      </c>
      <c r="E5776" s="175" t="s">
        <v>3</v>
      </c>
      <c r="F5776" s="176" t="s">
        <v>80</v>
      </c>
      <c r="H5776" s="177">
        <v>1</v>
      </c>
      <c r="I5776" s="178"/>
      <c r="L5776" s="174"/>
      <c r="M5776" s="179"/>
      <c r="N5776" s="180"/>
      <c r="O5776" s="180"/>
      <c r="P5776" s="180"/>
      <c r="Q5776" s="180"/>
      <c r="R5776" s="180"/>
      <c r="S5776" s="180"/>
      <c r="T5776" s="181"/>
      <c r="AT5776" s="175" t="s">
        <v>264</v>
      </c>
      <c r="AU5776" s="175" t="s">
        <v>82</v>
      </c>
      <c r="AV5776" s="14" t="s">
        <v>82</v>
      </c>
      <c r="AW5776" s="14" t="s">
        <v>34</v>
      </c>
      <c r="AX5776" s="14" t="s">
        <v>73</v>
      </c>
      <c r="AY5776" s="175" t="s">
        <v>252</v>
      </c>
    </row>
    <row r="5777" spans="1:65" s="13" customFormat="1" ht="11.25">
      <c r="B5777" s="167"/>
      <c r="D5777" s="160" t="s">
        <v>264</v>
      </c>
      <c r="E5777" s="168" t="s">
        <v>3</v>
      </c>
      <c r="F5777" s="169" t="s">
        <v>6862</v>
      </c>
      <c r="H5777" s="168" t="s">
        <v>3</v>
      </c>
      <c r="I5777" s="170"/>
      <c r="L5777" s="167"/>
      <c r="M5777" s="171"/>
      <c r="N5777" s="172"/>
      <c r="O5777" s="172"/>
      <c r="P5777" s="172"/>
      <c r="Q5777" s="172"/>
      <c r="R5777" s="172"/>
      <c r="S5777" s="172"/>
      <c r="T5777" s="173"/>
      <c r="AT5777" s="168" t="s">
        <v>264</v>
      </c>
      <c r="AU5777" s="168" t="s">
        <v>82</v>
      </c>
      <c r="AV5777" s="13" t="s">
        <v>80</v>
      </c>
      <c r="AW5777" s="13" t="s">
        <v>34</v>
      </c>
      <c r="AX5777" s="13" t="s">
        <v>73</v>
      </c>
      <c r="AY5777" s="168" t="s">
        <v>252</v>
      </c>
    </row>
    <row r="5778" spans="1:65" s="14" customFormat="1" ht="11.25">
      <c r="B5778" s="174"/>
      <c r="D5778" s="160" t="s">
        <v>264</v>
      </c>
      <c r="E5778" s="175" t="s">
        <v>3</v>
      </c>
      <c r="F5778" s="176" t="s">
        <v>80</v>
      </c>
      <c r="H5778" s="177">
        <v>1</v>
      </c>
      <c r="I5778" s="178"/>
      <c r="L5778" s="174"/>
      <c r="M5778" s="179"/>
      <c r="N5778" s="180"/>
      <c r="O5778" s="180"/>
      <c r="P5778" s="180"/>
      <c r="Q5778" s="180"/>
      <c r="R5778" s="180"/>
      <c r="S5778" s="180"/>
      <c r="T5778" s="181"/>
      <c r="AT5778" s="175" t="s">
        <v>264</v>
      </c>
      <c r="AU5778" s="175" t="s">
        <v>82</v>
      </c>
      <c r="AV5778" s="14" t="s">
        <v>82</v>
      </c>
      <c r="AW5778" s="14" t="s">
        <v>34</v>
      </c>
      <c r="AX5778" s="14" t="s">
        <v>73</v>
      </c>
      <c r="AY5778" s="175" t="s">
        <v>252</v>
      </c>
    </row>
    <row r="5779" spans="1:65" s="13" customFormat="1" ht="11.25">
      <c r="B5779" s="167"/>
      <c r="D5779" s="160" t="s">
        <v>264</v>
      </c>
      <c r="E5779" s="168" t="s">
        <v>3</v>
      </c>
      <c r="F5779" s="169" t="s">
        <v>8849</v>
      </c>
      <c r="H5779" s="168" t="s">
        <v>3</v>
      </c>
      <c r="I5779" s="170"/>
      <c r="L5779" s="167"/>
      <c r="M5779" s="171"/>
      <c r="N5779" s="172"/>
      <c r="O5779" s="172"/>
      <c r="P5779" s="172"/>
      <c r="Q5779" s="172"/>
      <c r="R5779" s="172"/>
      <c r="S5779" s="172"/>
      <c r="T5779" s="173"/>
      <c r="AT5779" s="168" t="s">
        <v>264</v>
      </c>
      <c r="AU5779" s="168" t="s">
        <v>82</v>
      </c>
      <c r="AV5779" s="13" t="s">
        <v>80</v>
      </c>
      <c r="AW5779" s="13" t="s">
        <v>34</v>
      </c>
      <c r="AX5779" s="13" t="s">
        <v>73</v>
      </c>
      <c r="AY5779" s="168" t="s">
        <v>252</v>
      </c>
    </row>
    <row r="5780" spans="1:65" s="14" customFormat="1" ht="11.25">
      <c r="B5780" s="174"/>
      <c r="D5780" s="160" t="s">
        <v>264</v>
      </c>
      <c r="E5780" s="175" t="s">
        <v>3</v>
      </c>
      <c r="F5780" s="176" t="s">
        <v>80</v>
      </c>
      <c r="H5780" s="177">
        <v>1</v>
      </c>
      <c r="I5780" s="178"/>
      <c r="L5780" s="174"/>
      <c r="M5780" s="179"/>
      <c r="N5780" s="180"/>
      <c r="O5780" s="180"/>
      <c r="P5780" s="180"/>
      <c r="Q5780" s="180"/>
      <c r="R5780" s="180"/>
      <c r="S5780" s="180"/>
      <c r="T5780" s="181"/>
      <c r="AT5780" s="175" t="s">
        <v>264</v>
      </c>
      <c r="AU5780" s="175" t="s">
        <v>82</v>
      </c>
      <c r="AV5780" s="14" t="s">
        <v>82</v>
      </c>
      <c r="AW5780" s="14" t="s">
        <v>34</v>
      </c>
      <c r="AX5780" s="14" t="s">
        <v>73</v>
      </c>
      <c r="AY5780" s="175" t="s">
        <v>252</v>
      </c>
    </row>
    <row r="5781" spans="1:65" s="13" customFormat="1" ht="11.25">
      <c r="B5781" s="167"/>
      <c r="D5781" s="160" t="s">
        <v>264</v>
      </c>
      <c r="E5781" s="168" t="s">
        <v>3</v>
      </c>
      <c r="F5781" s="169" t="s">
        <v>8850</v>
      </c>
      <c r="H5781" s="168" t="s">
        <v>3</v>
      </c>
      <c r="I5781" s="170"/>
      <c r="L5781" s="167"/>
      <c r="M5781" s="171"/>
      <c r="N5781" s="172"/>
      <c r="O5781" s="172"/>
      <c r="P5781" s="172"/>
      <c r="Q5781" s="172"/>
      <c r="R5781" s="172"/>
      <c r="S5781" s="172"/>
      <c r="T5781" s="173"/>
      <c r="AT5781" s="168" t="s">
        <v>264</v>
      </c>
      <c r="AU5781" s="168" t="s">
        <v>82</v>
      </c>
      <c r="AV5781" s="13" t="s">
        <v>80</v>
      </c>
      <c r="AW5781" s="13" t="s">
        <v>34</v>
      </c>
      <c r="AX5781" s="13" t="s">
        <v>73</v>
      </c>
      <c r="AY5781" s="168" t="s">
        <v>252</v>
      </c>
    </row>
    <row r="5782" spans="1:65" s="14" customFormat="1" ht="11.25">
      <c r="B5782" s="174"/>
      <c r="D5782" s="160" t="s">
        <v>264</v>
      </c>
      <c r="E5782" s="175" t="s">
        <v>3</v>
      </c>
      <c r="F5782" s="176" t="s">
        <v>80</v>
      </c>
      <c r="H5782" s="177">
        <v>1</v>
      </c>
      <c r="I5782" s="178"/>
      <c r="L5782" s="174"/>
      <c r="M5782" s="179"/>
      <c r="N5782" s="180"/>
      <c r="O5782" s="180"/>
      <c r="P5782" s="180"/>
      <c r="Q5782" s="180"/>
      <c r="R5782" s="180"/>
      <c r="S5782" s="180"/>
      <c r="T5782" s="181"/>
      <c r="AT5782" s="175" t="s">
        <v>264</v>
      </c>
      <c r="AU5782" s="175" t="s">
        <v>82</v>
      </c>
      <c r="AV5782" s="14" t="s">
        <v>82</v>
      </c>
      <c r="AW5782" s="14" t="s">
        <v>34</v>
      </c>
      <c r="AX5782" s="14" t="s">
        <v>73</v>
      </c>
      <c r="AY5782" s="175" t="s">
        <v>252</v>
      </c>
    </row>
    <row r="5783" spans="1:65" s="13" customFormat="1" ht="11.25">
      <c r="B5783" s="167"/>
      <c r="D5783" s="160" t="s">
        <v>264</v>
      </c>
      <c r="E5783" s="168" t="s">
        <v>3</v>
      </c>
      <c r="F5783" s="169" t="s">
        <v>8851</v>
      </c>
      <c r="H5783" s="168" t="s">
        <v>3</v>
      </c>
      <c r="I5783" s="170"/>
      <c r="L5783" s="167"/>
      <c r="M5783" s="171"/>
      <c r="N5783" s="172"/>
      <c r="O5783" s="172"/>
      <c r="P5783" s="172"/>
      <c r="Q5783" s="172"/>
      <c r="R5783" s="172"/>
      <c r="S5783" s="172"/>
      <c r="T5783" s="173"/>
      <c r="AT5783" s="168" t="s">
        <v>264</v>
      </c>
      <c r="AU5783" s="168" t="s">
        <v>82</v>
      </c>
      <c r="AV5783" s="13" t="s">
        <v>80</v>
      </c>
      <c r="AW5783" s="13" t="s">
        <v>34</v>
      </c>
      <c r="AX5783" s="13" t="s">
        <v>73</v>
      </c>
      <c r="AY5783" s="168" t="s">
        <v>252</v>
      </c>
    </row>
    <row r="5784" spans="1:65" s="14" customFormat="1" ht="11.25">
      <c r="B5784" s="174"/>
      <c r="D5784" s="160" t="s">
        <v>264</v>
      </c>
      <c r="E5784" s="175" t="s">
        <v>3</v>
      </c>
      <c r="F5784" s="176" t="s">
        <v>80</v>
      </c>
      <c r="H5784" s="177">
        <v>1</v>
      </c>
      <c r="I5784" s="178"/>
      <c r="L5784" s="174"/>
      <c r="M5784" s="179"/>
      <c r="N5784" s="180"/>
      <c r="O5784" s="180"/>
      <c r="P5784" s="180"/>
      <c r="Q5784" s="180"/>
      <c r="R5784" s="180"/>
      <c r="S5784" s="180"/>
      <c r="T5784" s="181"/>
      <c r="AT5784" s="175" t="s">
        <v>264</v>
      </c>
      <c r="AU5784" s="175" t="s">
        <v>82</v>
      </c>
      <c r="AV5784" s="14" t="s">
        <v>82</v>
      </c>
      <c r="AW5784" s="14" t="s">
        <v>34</v>
      </c>
      <c r="AX5784" s="14" t="s">
        <v>73</v>
      </c>
      <c r="AY5784" s="175" t="s">
        <v>252</v>
      </c>
    </row>
    <row r="5785" spans="1:65" s="13" customFormat="1" ht="11.25">
      <c r="B5785" s="167"/>
      <c r="D5785" s="160" t="s">
        <v>264</v>
      </c>
      <c r="E5785" s="168" t="s">
        <v>3</v>
      </c>
      <c r="F5785" s="169" t="s">
        <v>8852</v>
      </c>
      <c r="H5785" s="168" t="s">
        <v>3</v>
      </c>
      <c r="I5785" s="170"/>
      <c r="L5785" s="167"/>
      <c r="M5785" s="171"/>
      <c r="N5785" s="172"/>
      <c r="O5785" s="172"/>
      <c r="P5785" s="172"/>
      <c r="Q5785" s="172"/>
      <c r="R5785" s="172"/>
      <c r="S5785" s="172"/>
      <c r="T5785" s="173"/>
      <c r="AT5785" s="168" t="s">
        <v>264</v>
      </c>
      <c r="AU5785" s="168" t="s">
        <v>82</v>
      </c>
      <c r="AV5785" s="13" t="s">
        <v>80</v>
      </c>
      <c r="AW5785" s="13" t="s">
        <v>34</v>
      </c>
      <c r="AX5785" s="13" t="s">
        <v>73</v>
      </c>
      <c r="AY5785" s="168" t="s">
        <v>252</v>
      </c>
    </row>
    <row r="5786" spans="1:65" s="14" customFormat="1" ht="11.25">
      <c r="B5786" s="174"/>
      <c r="D5786" s="160" t="s">
        <v>264</v>
      </c>
      <c r="E5786" s="175" t="s">
        <v>3</v>
      </c>
      <c r="F5786" s="176" t="s">
        <v>80</v>
      </c>
      <c r="H5786" s="177">
        <v>1</v>
      </c>
      <c r="I5786" s="178"/>
      <c r="L5786" s="174"/>
      <c r="M5786" s="179"/>
      <c r="N5786" s="180"/>
      <c r="O5786" s="180"/>
      <c r="P5786" s="180"/>
      <c r="Q5786" s="180"/>
      <c r="R5786" s="180"/>
      <c r="S5786" s="180"/>
      <c r="T5786" s="181"/>
      <c r="AT5786" s="175" t="s">
        <v>264</v>
      </c>
      <c r="AU5786" s="175" t="s">
        <v>82</v>
      </c>
      <c r="AV5786" s="14" t="s">
        <v>82</v>
      </c>
      <c r="AW5786" s="14" t="s">
        <v>34</v>
      </c>
      <c r="AX5786" s="14" t="s">
        <v>73</v>
      </c>
      <c r="AY5786" s="175" t="s">
        <v>252</v>
      </c>
    </row>
    <row r="5787" spans="1:65" s="15" customFormat="1" ht="11.25">
      <c r="B5787" s="182"/>
      <c r="D5787" s="160" t="s">
        <v>264</v>
      </c>
      <c r="E5787" s="183" t="s">
        <v>3</v>
      </c>
      <c r="F5787" s="184" t="s">
        <v>269</v>
      </c>
      <c r="H5787" s="185">
        <v>7</v>
      </c>
      <c r="I5787" s="186"/>
      <c r="L5787" s="182"/>
      <c r="M5787" s="187"/>
      <c r="N5787" s="188"/>
      <c r="O5787" s="188"/>
      <c r="P5787" s="188"/>
      <c r="Q5787" s="188"/>
      <c r="R5787" s="188"/>
      <c r="S5787" s="188"/>
      <c r="T5787" s="189"/>
      <c r="AT5787" s="183" t="s">
        <v>264</v>
      </c>
      <c r="AU5787" s="183" t="s">
        <v>82</v>
      </c>
      <c r="AV5787" s="15" t="s">
        <v>258</v>
      </c>
      <c r="AW5787" s="15" t="s">
        <v>34</v>
      </c>
      <c r="AX5787" s="15" t="s">
        <v>80</v>
      </c>
      <c r="AY5787" s="183" t="s">
        <v>252</v>
      </c>
    </row>
    <row r="5788" spans="1:65" s="2" customFormat="1" ht="33" customHeight="1">
      <c r="A5788" s="34"/>
      <c r="B5788" s="145"/>
      <c r="C5788" s="198" t="s">
        <v>2425</v>
      </c>
      <c r="D5788" s="198" t="s">
        <v>361</v>
      </c>
      <c r="E5788" s="199" t="s">
        <v>8853</v>
      </c>
      <c r="F5788" s="200" t="s">
        <v>8854</v>
      </c>
      <c r="G5788" s="201" t="s">
        <v>4360</v>
      </c>
      <c r="H5788" s="202">
        <v>7</v>
      </c>
      <c r="I5788" s="203"/>
      <c r="J5788" s="204">
        <f>ROUND(I5788*H5788,2)</f>
        <v>0</v>
      </c>
      <c r="K5788" s="205"/>
      <c r="L5788" s="206"/>
      <c r="M5788" s="207" t="s">
        <v>3</v>
      </c>
      <c r="N5788" s="208" t="s">
        <v>44</v>
      </c>
      <c r="O5788" s="55"/>
      <c r="P5788" s="156">
        <f>O5788*H5788</f>
        <v>0</v>
      </c>
      <c r="Q5788" s="156">
        <v>0</v>
      </c>
      <c r="R5788" s="156">
        <f>Q5788*H5788</f>
        <v>0</v>
      </c>
      <c r="S5788" s="156">
        <v>0</v>
      </c>
      <c r="T5788" s="157">
        <f>S5788*H5788</f>
        <v>0</v>
      </c>
      <c r="U5788" s="34"/>
      <c r="V5788" s="34"/>
      <c r="W5788" s="34"/>
      <c r="X5788" s="34"/>
      <c r="Y5788" s="34"/>
      <c r="Z5788" s="34"/>
      <c r="AA5788" s="34"/>
      <c r="AB5788" s="34"/>
      <c r="AC5788" s="34"/>
      <c r="AD5788" s="34"/>
      <c r="AE5788" s="34"/>
      <c r="AR5788" s="158" t="s">
        <v>572</v>
      </c>
      <c r="AT5788" s="158" t="s">
        <v>361</v>
      </c>
      <c r="AU5788" s="158" t="s">
        <v>82</v>
      </c>
      <c r="AY5788" s="19" t="s">
        <v>252</v>
      </c>
      <c r="BE5788" s="159">
        <f>IF(N5788="základní",J5788,0)</f>
        <v>0</v>
      </c>
      <c r="BF5788" s="159">
        <f>IF(N5788="snížená",J5788,0)</f>
        <v>0</v>
      </c>
      <c r="BG5788" s="159">
        <f>IF(N5788="zákl. přenesená",J5788,0)</f>
        <v>0</v>
      </c>
      <c r="BH5788" s="159">
        <f>IF(N5788="sníž. přenesená",J5788,0)</f>
        <v>0</v>
      </c>
      <c r="BI5788" s="159">
        <f>IF(N5788="nulová",J5788,0)</f>
        <v>0</v>
      </c>
      <c r="BJ5788" s="19" t="s">
        <v>80</v>
      </c>
      <c r="BK5788" s="159">
        <f>ROUND(I5788*H5788,2)</f>
        <v>0</v>
      </c>
      <c r="BL5788" s="19" t="s">
        <v>406</v>
      </c>
      <c r="BM5788" s="158" t="s">
        <v>8855</v>
      </c>
    </row>
    <row r="5789" spans="1:65" s="2" customFormat="1" ht="19.5">
      <c r="A5789" s="34"/>
      <c r="B5789" s="35"/>
      <c r="C5789" s="34"/>
      <c r="D5789" s="160" t="s">
        <v>260</v>
      </c>
      <c r="E5789" s="34"/>
      <c r="F5789" s="161" t="s">
        <v>8854</v>
      </c>
      <c r="G5789" s="34"/>
      <c r="H5789" s="34"/>
      <c r="I5789" s="162"/>
      <c r="J5789" s="34"/>
      <c r="K5789" s="34"/>
      <c r="L5789" s="35"/>
      <c r="M5789" s="163"/>
      <c r="N5789" s="164"/>
      <c r="O5789" s="55"/>
      <c r="P5789" s="55"/>
      <c r="Q5789" s="55"/>
      <c r="R5789" s="55"/>
      <c r="S5789" s="55"/>
      <c r="T5789" s="56"/>
      <c r="U5789" s="34"/>
      <c r="V5789" s="34"/>
      <c r="W5789" s="34"/>
      <c r="X5789" s="34"/>
      <c r="Y5789" s="34"/>
      <c r="Z5789" s="34"/>
      <c r="AA5789" s="34"/>
      <c r="AB5789" s="34"/>
      <c r="AC5789" s="34"/>
      <c r="AD5789" s="34"/>
      <c r="AE5789" s="34"/>
      <c r="AT5789" s="19" t="s">
        <v>260</v>
      </c>
      <c r="AU5789" s="19" t="s">
        <v>82</v>
      </c>
    </row>
    <row r="5790" spans="1:65" s="2" customFormat="1" ht="16.5" customHeight="1">
      <c r="A5790" s="34"/>
      <c r="B5790" s="145"/>
      <c r="C5790" s="146" t="s">
        <v>2433</v>
      </c>
      <c r="D5790" s="146" t="s">
        <v>254</v>
      </c>
      <c r="E5790" s="147" t="s">
        <v>8856</v>
      </c>
      <c r="F5790" s="148" t="s">
        <v>8857</v>
      </c>
      <c r="G5790" s="149" t="s">
        <v>743</v>
      </c>
      <c r="H5790" s="150">
        <v>10</v>
      </c>
      <c r="I5790" s="151"/>
      <c r="J5790" s="152">
        <f>ROUND(I5790*H5790,2)</f>
        <v>0</v>
      </c>
      <c r="K5790" s="153"/>
      <c r="L5790" s="35"/>
      <c r="M5790" s="154" t="s">
        <v>3</v>
      </c>
      <c r="N5790" s="155" t="s">
        <v>44</v>
      </c>
      <c r="O5790" s="55"/>
      <c r="P5790" s="156">
        <f>O5790*H5790</f>
        <v>0</v>
      </c>
      <c r="Q5790" s="156">
        <v>0</v>
      </c>
      <c r="R5790" s="156">
        <f>Q5790*H5790</f>
        <v>0</v>
      </c>
      <c r="S5790" s="156">
        <v>0</v>
      </c>
      <c r="T5790" s="157">
        <f>S5790*H5790</f>
        <v>0</v>
      </c>
      <c r="U5790" s="34"/>
      <c r="V5790" s="34"/>
      <c r="W5790" s="34"/>
      <c r="X5790" s="34"/>
      <c r="Y5790" s="34"/>
      <c r="Z5790" s="34"/>
      <c r="AA5790" s="34"/>
      <c r="AB5790" s="34"/>
      <c r="AC5790" s="34"/>
      <c r="AD5790" s="34"/>
      <c r="AE5790" s="34"/>
      <c r="AR5790" s="158" t="s">
        <v>406</v>
      </c>
      <c r="AT5790" s="158" t="s">
        <v>254</v>
      </c>
      <c r="AU5790" s="158" t="s">
        <v>82</v>
      </c>
      <c r="AY5790" s="19" t="s">
        <v>252</v>
      </c>
      <c r="BE5790" s="159">
        <f>IF(N5790="základní",J5790,0)</f>
        <v>0</v>
      </c>
      <c r="BF5790" s="159">
        <f>IF(N5790="snížená",J5790,0)</f>
        <v>0</v>
      </c>
      <c r="BG5790" s="159">
        <f>IF(N5790="zákl. přenesená",J5790,0)</f>
        <v>0</v>
      </c>
      <c r="BH5790" s="159">
        <f>IF(N5790="sníž. přenesená",J5790,0)</f>
        <v>0</v>
      </c>
      <c r="BI5790" s="159">
        <f>IF(N5790="nulová",J5790,0)</f>
        <v>0</v>
      </c>
      <c r="BJ5790" s="19" t="s">
        <v>80</v>
      </c>
      <c r="BK5790" s="159">
        <f>ROUND(I5790*H5790,2)</f>
        <v>0</v>
      </c>
      <c r="BL5790" s="19" t="s">
        <v>406</v>
      </c>
      <c r="BM5790" s="158" t="s">
        <v>8858</v>
      </c>
    </row>
    <row r="5791" spans="1:65" s="2" customFormat="1" ht="11.25">
      <c r="A5791" s="34"/>
      <c r="B5791" s="35"/>
      <c r="C5791" s="34"/>
      <c r="D5791" s="160" t="s">
        <v>260</v>
      </c>
      <c r="E5791" s="34"/>
      <c r="F5791" s="161" t="s">
        <v>8857</v>
      </c>
      <c r="G5791" s="34"/>
      <c r="H5791" s="34"/>
      <c r="I5791" s="162"/>
      <c r="J5791" s="34"/>
      <c r="K5791" s="34"/>
      <c r="L5791" s="35"/>
      <c r="M5791" s="163"/>
      <c r="N5791" s="164"/>
      <c r="O5791" s="55"/>
      <c r="P5791" s="55"/>
      <c r="Q5791" s="55"/>
      <c r="R5791" s="55"/>
      <c r="S5791" s="55"/>
      <c r="T5791" s="56"/>
      <c r="U5791" s="34"/>
      <c r="V5791" s="34"/>
      <c r="W5791" s="34"/>
      <c r="X5791" s="34"/>
      <c r="Y5791" s="34"/>
      <c r="Z5791" s="34"/>
      <c r="AA5791" s="34"/>
      <c r="AB5791" s="34"/>
      <c r="AC5791" s="34"/>
      <c r="AD5791" s="34"/>
      <c r="AE5791" s="34"/>
      <c r="AT5791" s="19" t="s">
        <v>260</v>
      </c>
      <c r="AU5791" s="19" t="s">
        <v>82</v>
      </c>
    </row>
    <row r="5792" spans="1:65" s="13" customFormat="1" ht="11.25">
      <c r="B5792" s="167"/>
      <c r="D5792" s="160" t="s">
        <v>264</v>
      </c>
      <c r="E5792" s="168" t="s">
        <v>3</v>
      </c>
      <c r="F5792" s="169" t="s">
        <v>8859</v>
      </c>
      <c r="H5792" s="168" t="s">
        <v>3</v>
      </c>
      <c r="I5792" s="170"/>
      <c r="L5792" s="167"/>
      <c r="M5792" s="171"/>
      <c r="N5792" s="172"/>
      <c r="O5792" s="172"/>
      <c r="P5792" s="172"/>
      <c r="Q5792" s="172"/>
      <c r="R5792" s="172"/>
      <c r="S5792" s="172"/>
      <c r="T5792" s="173"/>
      <c r="AT5792" s="168" t="s">
        <v>264</v>
      </c>
      <c r="AU5792" s="168" t="s">
        <v>82</v>
      </c>
      <c r="AV5792" s="13" t="s">
        <v>80</v>
      </c>
      <c r="AW5792" s="13" t="s">
        <v>34</v>
      </c>
      <c r="AX5792" s="13" t="s">
        <v>73</v>
      </c>
      <c r="AY5792" s="168" t="s">
        <v>252</v>
      </c>
    </row>
    <row r="5793" spans="2:51" s="14" customFormat="1" ht="11.25">
      <c r="B5793" s="174"/>
      <c r="D5793" s="160" t="s">
        <v>264</v>
      </c>
      <c r="E5793" s="175" t="s">
        <v>3</v>
      </c>
      <c r="F5793" s="176" t="s">
        <v>80</v>
      </c>
      <c r="H5793" s="177">
        <v>1</v>
      </c>
      <c r="I5793" s="178"/>
      <c r="L5793" s="174"/>
      <c r="M5793" s="179"/>
      <c r="N5793" s="180"/>
      <c r="O5793" s="180"/>
      <c r="P5793" s="180"/>
      <c r="Q5793" s="180"/>
      <c r="R5793" s="180"/>
      <c r="S5793" s="180"/>
      <c r="T5793" s="181"/>
      <c r="AT5793" s="175" t="s">
        <v>264</v>
      </c>
      <c r="AU5793" s="175" t="s">
        <v>82</v>
      </c>
      <c r="AV5793" s="14" t="s">
        <v>82</v>
      </c>
      <c r="AW5793" s="14" t="s">
        <v>34</v>
      </c>
      <c r="AX5793" s="14" t="s">
        <v>73</v>
      </c>
      <c r="AY5793" s="175" t="s">
        <v>252</v>
      </c>
    </row>
    <row r="5794" spans="2:51" s="13" customFormat="1" ht="11.25">
      <c r="B5794" s="167"/>
      <c r="D5794" s="160" t="s">
        <v>264</v>
      </c>
      <c r="E5794" s="168" t="s">
        <v>3</v>
      </c>
      <c r="F5794" s="169" t="s">
        <v>8859</v>
      </c>
      <c r="H5794" s="168" t="s">
        <v>3</v>
      </c>
      <c r="I5794" s="170"/>
      <c r="L5794" s="167"/>
      <c r="M5794" s="171"/>
      <c r="N5794" s="172"/>
      <c r="O5794" s="172"/>
      <c r="P5794" s="172"/>
      <c r="Q5794" s="172"/>
      <c r="R5794" s="172"/>
      <c r="S5794" s="172"/>
      <c r="T5794" s="173"/>
      <c r="AT5794" s="168" t="s">
        <v>264</v>
      </c>
      <c r="AU5794" s="168" t="s">
        <v>82</v>
      </c>
      <c r="AV5794" s="13" t="s">
        <v>80</v>
      </c>
      <c r="AW5794" s="13" t="s">
        <v>34</v>
      </c>
      <c r="AX5794" s="13" t="s">
        <v>73</v>
      </c>
      <c r="AY5794" s="168" t="s">
        <v>252</v>
      </c>
    </row>
    <row r="5795" spans="2:51" s="14" customFormat="1" ht="11.25">
      <c r="B5795" s="174"/>
      <c r="D5795" s="160" t="s">
        <v>264</v>
      </c>
      <c r="E5795" s="175" t="s">
        <v>3</v>
      </c>
      <c r="F5795" s="176" t="s">
        <v>80</v>
      </c>
      <c r="H5795" s="177">
        <v>1</v>
      </c>
      <c r="I5795" s="178"/>
      <c r="L5795" s="174"/>
      <c r="M5795" s="179"/>
      <c r="N5795" s="180"/>
      <c r="O5795" s="180"/>
      <c r="P5795" s="180"/>
      <c r="Q5795" s="180"/>
      <c r="R5795" s="180"/>
      <c r="S5795" s="180"/>
      <c r="T5795" s="181"/>
      <c r="AT5795" s="175" t="s">
        <v>264</v>
      </c>
      <c r="AU5795" s="175" t="s">
        <v>82</v>
      </c>
      <c r="AV5795" s="14" t="s">
        <v>82</v>
      </c>
      <c r="AW5795" s="14" t="s">
        <v>34</v>
      </c>
      <c r="AX5795" s="14" t="s">
        <v>73</v>
      </c>
      <c r="AY5795" s="175" t="s">
        <v>252</v>
      </c>
    </row>
    <row r="5796" spans="2:51" s="13" customFormat="1" ht="11.25">
      <c r="B5796" s="167"/>
      <c r="D5796" s="160" t="s">
        <v>264</v>
      </c>
      <c r="E5796" s="168" t="s">
        <v>3</v>
      </c>
      <c r="F5796" s="169" t="s">
        <v>8610</v>
      </c>
      <c r="H5796" s="168" t="s">
        <v>3</v>
      </c>
      <c r="I5796" s="170"/>
      <c r="L5796" s="167"/>
      <c r="M5796" s="171"/>
      <c r="N5796" s="172"/>
      <c r="O5796" s="172"/>
      <c r="P5796" s="172"/>
      <c r="Q5796" s="172"/>
      <c r="R5796" s="172"/>
      <c r="S5796" s="172"/>
      <c r="T5796" s="173"/>
      <c r="AT5796" s="168" t="s">
        <v>264</v>
      </c>
      <c r="AU5796" s="168" t="s">
        <v>82</v>
      </c>
      <c r="AV5796" s="13" t="s">
        <v>80</v>
      </c>
      <c r="AW5796" s="13" t="s">
        <v>34</v>
      </c>
      <c r="AX5796" s="13" t="s">
        <v>73</v>
      </c>
      <c r="AY5796" s="168" t="s">
        <v>252</v>
      </c>
    </row>
    <row r="5797" spans="2:51" s="14" customFormat="1" ht="11.25">
      <c r="B5797" s="174"/>
      <c r="D5797" s="160" t="s">
        <v>264</v>
      </c>
      <c r="E5797" s="175" t="s">
        <v>3</v>
      </c>
      <c r="F5797" s="176" t="s">
        <v>80</v>
      </c>
      <c r="H5797" s="177">
        <v>1</v>
      </c>
      <c r="I5797" s="178"/>
      <c r="L5797" s="174"/>
      <c r="M5797" s="179"/>
      <c r="N5797" s="180"/>
      <c r="O5797" s="180"/>
      <c r="P5797" s="180"/>
      <c r="Q5797" s="180"/>
      <c r="R5797" s="180"/>
      <c r="S5797" s="180"/>
      <c r="T5797" s="181"/>
      <c r="AT5797" s="175" t="s">
        <v>264</v>
      </c>
      <c r="AU5797" s="175" t="s">
        <v>82</v>
      </c>
      <c r="AV5797" s="14" t="s">
        <v>82</v>
      </c>
      <c r="AW5797" s="14" t="s">
        <v>34</v>
      </c>
      <c r="AX5797" s="14" t="s">
        <v>73</v>
      </c>
      <c r="AY5797" s="175" t="s">
        <v>252</v>
      </c>
    </row>
    <row r="5798" spans="2:51" s="13" customFormat="1" ht="11.25">
      <c r="B5798" s="167"/>
      <c r="D5798" s="160" t="s">
        <v>264</v>
      </c>
      <c r="E5798" s="168" t="s">
        <v>3</v>
      </c>
      <c r="F5798" s="169" t="s">
        <v>8610</v>
      </c>
      <c r="H5798" s="168" t="s">
        <v>3</v>
      </c>
      <c r="I5798" s="170"/>
      <c r="L5798" s="167"/>
      <c r="M5798" s="171"/>
      <c r="N5798" s="172"/>
      <c r="O5798" s="172"/>
      <c r="P5798" s="172"/>
      <c r="Q5798" s="172"/>
      <c r="R5798" s="172"/>
      <c r="S5798" s="172"/>
      <c r="T5798" s="173"/>
      <c r="AT5798" s="168" t="s">
        <v>264</v>
      </c>
      <c r="AU5798" s="168" t="s">
        <v>82</v>
      </c>
      <c r="AV5798" s="13" t="s">
        <v>80</v>
      </c>
      <c r="AW5798" s="13" t="s">
        <v>34</v>
      </c>
      <c r="AX5798" s="13" t="s">
        <v>73</v>
      </c>
      <c r="AY5798" s="168" t="s">
        <v>252</v>
      </c>
    </row>
    <row r="5799" spans="2:51" s="14" customFormat="1" ht="11.25">
      <c r="B5799" s="174"/>
      <c r="D5799" s="160" t="s">
        <v>264</v>
      </c>
      <c r="E5799" s="175" t="s">
        <v>3</v>
      </c>
      <c r="F5799" s="176" t="s">
        <v>80</v>
      </c>
      <c r="H5799" s="177">
        <v>1</v>
      </c>
      <c r="I5799" s="178"/>
      <c r="L5799" s="174"/>
      <c r="M5799" s="179"/>
      <c r="N5799" s="180"/>
      <c r="O5799" s="180"/>
      <c r="P5799" s="180"/>
      <c r="Q5799" s="180"/>
      <c r="R5799" s="180"/>
      <c r="S5799" s="180"/>
      <c r="T5799" s="181"/>
      <c r="AT5799" s="175" t="s">
        <v>264</v>
      </c>
      <c r="AU5799" s="175" t="s">
        <v>82</v>
      </c>
      <c r="AV5799" s="14" t="s">
        <v>82</v>
      </c>
      <c r="AW5799" s="14" t="s">
        <v>34</v>
      </c>
      <c r="AX5799" s="14" t="s">
        <v>73</v>
      </c>
      <c r="AY5799" s="175" t="s">
        <v>252</v>
      </c>
    </row>
    <row r="5800" spans="2:51" s="13" customFormat="1" ht="11.25">
      <c r="B5800" s="167"/>
      <c r="D5800" s="160" t="s">
        <v>264</v>
      </c>
      <c r="E5800" s="168" t="s">
        <v>3</v>
      </c>
      <c r="F5800" s="169" t="s">
        <v>8611</v>
      </c>
      <c r="H5800" s="168" t="s">
        <v>3</v>
      </c>
      <c r="I5800" s="170"/>
      <c r="L5800" s="167"/>
      <c r="M5800" s="171"/>
      <c r="N5800" s="172"/>
      <c r="O5800" s="172"/>
      <c r="P5800" s="172"/>
      <c r="Q5800" s="172"/>
      <c r="R5800" s="172"/>
      <c r="S5800" s="172"/>
      <c r="T5800" s="173"/>
      <c r="AT5800" s="168" t="s">
        <v>264</v>
      </c>
      <c r="AU5800" s="168" t="s">
        <v>82</v>
      </c>
      <c r="AV5800" s="13" t="s">
        <v>80</v>
      </c>
      <c r="AW5800" s="13" t="s">
        <v>34</v>
      </c>
      <c r="AX5800" s="13" t="s">
        <v>73</v>
      </c>
      <c r="AY5800" s="168" t="s">
        <v>252</v>
      </c>
    </row>
    <row r="5801" spans="2:51" s="14" customFormat="1" ht="11.25">
      <c r="B5801" s="174"/>
      <c r="D5801" s="160" t="s">
        <v>264</v>
      </c>
      <c r="E5801" s="175" t="s">
        <v>3</v>
      </c>
      <c r="F5801" s="176" t="s">
        <v>80</v>
      </c>
      <c r="H5801" s="177">
        <v>1</v>
      </c>
      <c r="I5801" s="178"/>
      <c r="L5801" s="174"/>
      <c r="M5801" s="179"/>
      <c r="N5801" s="180"/>
      <c r="O5801" s="180"/>
      <c r="P5801" s="180"/>
      <c r="Q5801" s="180"/>
      <c r="R5801" s="180"/>
      <c r="S5801" s="180"/>
      <c r="T5801" s="181"/>
      <c r="AT5801" s="175" t="s">
        <v>264</v>
      </c>
      <c r="AU5801" s="175" t="s">
        <v>82</v>
      </c>
      <c r="AV5801" s="14" t="s">
        <v>82</v>
      </c>
      <c r="AW5801" s="14" t="s">
        <v>34</v>
      </c>
      <c r="AX5801" s="14" t="s">
        <v>73</v>
      </c>
      <c r="AY5801" s="175" t="s">
        <v>252</v>
      </c>
    </row>
    <row r="5802" spans="2:51" s="13" customFormat="1" ht="11.25">
      <c r="B5802" s="167"/>
      <c r="D5802" s="160" t="s">
        <v>264</v>
      </c>
      <c r="E5802" s="168" t="s">
        <v>3</v>
      </c>
      <c r="F5802" s="169" t="s">
        <v>8611</v>
      </c>
      <c r="H5802" s="168" t="s">
        <v>3</v>
      </c>
      <c r="I5802" s="170"/>
      <c r="L5802" s="167"/>
      <c r="M5802" s="171"/>
      <c r="N5802" s="172"/>
      <c r="O5802" s="172"/>
      <c r="P5802" s="172"/>
      <c r="Q5802" s="172"/>
      <c r="R5802" s="172"/>
      <c r="S5802" s="172"/>
      <c r="T5802" s="173"/>
      <c r="AT5802" s="168" t="s">
        <v>264</v>
      </c>
      <c r="AU5802" s="168" t="s">
        <v>82</v>
      </c>
      <c r="AV5802" s="13" t="s">
        <v>80</v>
      </c>
      <c r="AW5802" s="13" t="s">
        <v>34</v>
      </c>
      <c r="AX5802" s="13" t="s">
        <v>73</v>
      </c>
      <c r="AY5802" s="168" t="s">
        <v>252</v>
      </c>
    </row>
    <row r="5803" spans="2:51" s="14" customFormat="1" ht="11.25">
      <c r="B5803" s="174"/>
      <c r="D5803" s="160" t="s">
        <v>264</v>
      </c>
      <c r="E5803" s="175" t="s">
        <v>3</v>
      </c>
      <c r="F5803" s="176" t="s">
        <v>80</v>
      </c>
      <c r="H5803" s="177">
        <v>1</v>
      </c>
      <c r="I5803" s="178"/>
      <c r="L5803" s="174"/>
      <c r="M5803" s="179"/>
      <c r="N5803" s="180"/>
      <c r="O5803" s="180"/>
      <c r="P5803" s="180"/>
      <c r="Q5803" s="180"/>
      <c r="R5803" s="180"/>
      <c r="S5803" s="180"/>
      <c r="T5803" s="181"/>
      <c r="AT5803" s="175" t="s">
        <v>264</v>
      </c>
      <c r="AU5803" s="175" t="s">
        <v>82</v>
      </c>
      <c r="AV5803" s="14" t="s">
        <v>82</v>
      </c>
      <c r="AW5803" s="14" t="s">
        <v>34</v>
      </c>
      <c r="AX5803" s="14" t="s">
        <v>73</v>
      </c>
      <c r="AY5803" s="175" t="s">
        <v>252</v>
      </c>
    </row>
    <row r="5804" spans="2:51" s="13" customFormat="1" ht="11.25">
      <c r="B5804" s="167"/>
      <c r="D5804" s="160" t="s">
        <v>264</v>
      </c>
      <c r="E5804" s="168" t="s">
        <v>3</v>
      </c>
      <c r="F5804" s="169" t="s">
        <v>8860</v>
      </c>
      <c r="H5804" s="168" t="s">
        <v>3</v>
      </c>
      <c r="I5804" s="170"/>
      <c r="L5804" s="167"/>
      <c r="M5804" s="171"/>
      <c r="N5804" s="172"/>
      <c r="O5804" s="172"/>
      <c r="P5804" s="172"/>
      <c r="Q5804" s="172"/>
      <c r="R5804" s="172"/>
      <c r="S5804" s="172"/>
      <c r="T5804" s="173"/>
      <c r="AT5804" s="168" t="s">
        <v>264</v>
      </c>
      <c r="AU5804" s="168" t="s">
        <v>82</v>
      </c>
      <c r="AV5804" s="13" t="s">
        <v>80</v>
      </c>
      <c r="AW5804" s="13" t="s">
        <v>34</v>
      </c>
      <c r="AX5804" s="13" t="s">
        <v>73</v>
      </c>
      <c r="AY5804" s="168" t="s">
        <v>252</v>
      </c>
    </row>
    <row r="5805" spans="2:51" s="14" customFormat="1" ht="11.25">
      <c r="B5805" s="174"/>
      <c r="D5805" s="160" t="s">
        <v>264</v>
      </c>
      <c r="E5805" s="175" t="s">
        <v>3</v>
      </c>
      <c r="F5805" s="176" t="s">
        <v>80</v>
      </c>
      <c r="H5805" s="177">
        <v>1</v>
      </c>
      <c r="I5805" s="178"/>
      <c r="L5805" s="174"/>
      <c r="M5805" s="179"/>
      <c r="N5805" s="180"/>
      <c r="O5805" s="180"/>
      <c r="P5805" s="180"/>
      <c r="Q5805" s="180"/>
      <c r="R5805" s="180"/>
      <c r="S5805" s="180"/>
      <c r="T5805" s="181"/>
      <c r="AT5805" s="175" t="s">
        <v>264</v>
      </c>
      <c r="AU5805" s="175" t="s">
        <v>82</v>
      </c>
      <c r="AV5805" s="14" t="s">
        <v>82</v>
      </c>
      <c r="AW5805" s="14" t="s">
        <v>34</v>
      </c>
      <c r="AX5805" s="14" t="s">
        <v>73</v>
      </c>
      <c r="AY5805" s="175" t="s">
        <v>252</v>
      </c>
    </row>
    <row r="5806" spans="2:51" s="13" customFormat="1" ht="11.25">
      <c r="B5806" s="167"/>
      <c r="D5806" s="160" t="s">
        <v>264</v>
      </c>
      <c r="E5806" s="168" t="s">
        <v>3</v>
      </c>
      <c r="F5806" s="169" t="s">
        <v>8860</v>
      </c>
      <c r="H5806" s="168" t="s">
        <v>3</v>
      </c>
      <c r="I5806" s="170"/>
      <c r="L5806" s="167"/>
      <c r="M5806" s="171"/>
      <c r="N5806" s="172"/>
      <c r="O5806" s="172"/>
      <c r="P5806" s="172"/>
      <c r="Q5806" s="172"/>
      <c r="R5806" s="172"/>
      <c r="S5806" s="172"/>
      <c r="T5806" s="173"/>
      <c r="AT5806" s="168" t="s">
        <v>264</v>
      </c>
      <c r="AU5806" s="168" t="s">
        <v>82</v>
      </c>
      <c r="AV5806" s="13" t="s">
        <v>80</v>
      </c>
      <c r="AW5806" s="13" t="s">
        <v>34</v>
      </c>
      <c r="AX5806" s="13" t="s">
        <v>73</v>
      </c>
      <c r="AY5806" s="168" t="s">
        <v>252</v>
      </c>
    </row>
    <row r="5807" spans="2:51" s="14" customFormat="1" ht="11.25">
      <c r="B5807" s="174"/>
      <c r="D5807" s="160" t="s">
        <v>264</v>
      </c>
      <c r="E5807" s="175" t="s">
        <v>3</v>
      </c>
      <c r="F5807" s="176" t="s">
        <v>80</v>
      </c>
      <c r="H5807" s="177">
        <v>1</v>
      </c>
      <c r="I5807" s="178"/>
      <c r="L5807" s="174"/>
      <c r="M5807" s="179"/>
      <c r="N5807" s="180"/>
      <c r="O5807" s="180"/>
      <c r="P5807" s="180"/>
      <c r="Q5807" s="180"/>
      <c r="R5807" s="180"/>
      <c r="S5807" s="180"/>
      <c r="T5807" s="181"/>
      <c r="AT5807" s="175" t="s">
        <v>264</v>
      </c>
      <c r="AU5807" s="175" t="s">
        <v>82</v>
      </c>
      <c r="AV5807" s="14" t="s">
        <v>82</v>
      </c>
      <c r="AW5807" s="14" t="s">
        <v>34</v>
      </c>
      <c r="AX5807" s="14" t="s">
        <v>73</v>
      </c>
      <c r="AY5807" s="175" t="s">
        <v>252</v>
      </c>
    </row>
    <row r="5808" spans="2:51" s="13" customFormat="1" ht="11.25">
      <c r="B5808" s="167"/>
      <c r="D5808" s="160" t="s">
        <v>264</v>
      </c>
      <c r="E5808" s="168" t="s">
        <v>3</v>
      </c>
      <c r="F5808" s="169" t="s">
        <v>8861</v>
      </c>
      <c r="H5808" s="168" t="s">
        <v>3</v>
      </c>
      <c r="I5808" s="170"/>
      <c r="L5808" s="167"/>
      <c r="M5808" s="171"/>
      <c r="N5808" s="172"/>
      <c r="O5808" s="172"/>
      <c r="P5808" s="172"/>
      <c r="Q5808" s="172"/>
      <c r="R5808" s="172"/>
      <c r="S5808" s="172"/>
      <c r="T5808" s="173"/>
      <c r="AT5808" s="168" t="s">
        <v>264</v>
      </c>
      <c r="AU5808" s="168" t="s">
        <v>82</v>
      </c>
      <c r="AV5808" s="13" t="s">
        <v>80</v>
      </c>
      <c r="AW5808" s="13" t="s">
        <v>34</v>
      </c>
      <c r="AX5808" s="13" t="s">
        <v>73</v>
      </c>
      <c r="AY5808" s="168" t="s">
        <v>252</v>
      </c>
    </row>
    <row r="5809" spans="1:65" s="14" customFormat="1" ht="11.25">
      <c r="B5809" s="174"/>
      <c r="D5809" s="160" t="s">
        <v>264</v>
      </c>
      <c r="E5809" s="175" t="s">
        <v>3</v>
      </c>
      <c r="F5809" s="176" t="s">
        <v>80</v>
      </c>
      <c r="H5809" s="177">
        <v>1</v>
      </c>
      <c r="I5809" s="178"/>
      <c r="L5809" s="174"/>
      <c r="M5809" s="179"/>
      <c r="N5809" s="180"/>
      <c r="O5809" s="180"/>
      <c r="P5809" s="180"/>
      <c r="Q5809" s="180"/>
      <c r="R5809" s="180"/>
      <c r="S5809" s="180"/>
      <c r="T5809" s="181"/>
      <c r="AT5809" s="175" t="s">
        <v>264</v>
      </c>
      <c r="AU5809" s="175" t="s">
        <v>82</v>
      </c>
      <c r="AV5809" s="14" t="s">
        <v>82</v>
      </c>
      <c r="AW5809" s="14" t="s">
        <v>34</v>
      </c>
      <c r="AX5809" s="14" t="s">
        <v>73</v>
      </c>
      <c r="AY5809" s="175" t="s">
        <v>252</v>
      </c>
    </row>
    <row r="5810" spans="1:65" s="13" customFormat="1" ht="11.25">
      <c r="B5810" s="167"/>
      <c r="D5810" s="160" t="s">
        <v>264</v>
      </c>
      <c r="E5810" s="168" t="s">
        <v>3</v>
      </c>
      <c r="F5810" s="169" t="s">
        <v>8861</v>
      </c>
      <c r="H5810" s="168" t="s">
        <v>3</v>
      </c>
      <c r="I5810" s="170"/>
      <c r="L5810" s="167"/>
      <c r="M5810" s="171"/>
      <c r="N5810" s="172"/>
      <c r="O5810" s="172"/>
      <c r="P5810" s="172"/>
      <c r="Q5810" s="172"/>
      <c r="R5810" s="172"/>
      <c r="S5810" s="172"/>
      <c r="T5810" s="173"/>
      <c r="AT5810" s="168" t="s">
        <v>264</v>
      </c>
      <c r="AU5810" s="168" t="s">
        <v>82</v>
      </c>
      <c r="AV5810" s="13" t="s">
        <v>80</v>
      </c>
      <c r="AW5810" s="13" t="s">
        <v>34</v>
      </c>
      <c r="AX5810" s="13" t="s">
        <v>73</v>
      </c>
      <c r="AY5810" s="168" t="s">
        <v>252</v>
      </c>
    </row>
    <row r="5811" spans="1:65" s="14" customFormat="1" ht="11.25">
      <c r="B5811" s="174"/>
      <c r="D5811" s="160" t="s">
        <v>264</v>
      </c>
      <c r="E5811" s="175" t="s">
        <v>3</v>
      </c>
      <c r="F5811" s="176" t="s">
        <v>80</v>
      </c>
      <c r="H5811" s="177">
        <v>1</v>
      </c>
      <c r="I5811" s="178"/>
      <c r="L5811" s="174"/>
      <c r="M5811" s="179"/>
      <c r="N5811" s="180"/>
      <c r="O5811" s="180"/>
      <c r="P5811" s="180"/>
      <c r="Q5811" s="180"/>
      <c r="R5811" s="180"/>
      <c r="S5811" s="180"/>
      <c r="T5811" s="181"/>
      <c r="AT5811" s="175" t="s">
        <v>264</v>
      </c>
      <c r="AU5811" s="175" t="s">
        <v>82</v>
      </c>
      <c r="AV5811" s="14" t="s">
        <v>82</v>
      </c>
      <c r="AW5811" s="14" t="s">
        <v>34</v>
      </c>
      <c r="AX5811" s="14" t="s">
        <v>73</v>
      </c>
      <c r="AY5811" s="175" t="s">
        <v>252</v>
      </c>
    </row>
    <row r="5812" spans="1:65" s="15" customFormat="1" ht="11.25">
      <c r="B5812" s="182"/>
      <c r="D5812" s="160" t="s">
        <v>264</v>
      </c>
      <c r="E5812" s="183" t="s">
        <v>3</v>
      </c>
      <c r="F5812" s="184" t="s">
        <v>269</v>
      </c>
      <c r="H5812" s="185">
        <v>10</v>
      </c>
      <c r="I5812" s="186"/>
      <c r="L5812" s="182"/>
      <c r="M5812" s="187"/>
      <c r="N5812" s="188"/>
      <c r="O5812" s="188"/>
      <c r="P5812" s="188"/>
      <c r="Q5812" s="188"/>
      <c r="R5812" s="188"/>
      <c r="S5812" s="188"/>
      <c r="T5812" s="189"/>
      <c r="AT5812" s="183" t="s">
        <v>264</v>
      </c>
      <c r="AU5812" s="183" t="s">
        <v>82</v>
      </c>
      <c r="AV5812" s="15" t="s">
        <v>258</v>
      </c>
      <c r="AW5812" s="15" t="s">
        <v>34</v>
      </c>
      <c r="AX5812" s="15" t="s">
        <v>80</v>
      </c>
      <c r="AY5812" s="183" t="s">
        <v>252</v>
      </c>
    </row>
    <row r="5813" spans="1:65" s="2" customFormat="1" ht="33" customHeight="1">
      <c r="A5813" s="34"/>
      <c r="B5813" s="145"/>
      <c r="C5813" s="198" t="s">
        <v>2447</v>
      </c>
      <c r="D5813" s="198" t="s">
        <v>361</v>
      </c>
      <c r="E5813" s="199" t="s">
        <v>8862</v>
      </c>
      <c r="F5813" s="200" t="s">
        <v>8863</v>
      </c>
      <c r="G5813" s="201" t="s">
        <v>4360</v>
      </c>
      <c r="H5813" s="202">
        <v>10</v>
      </c>
      <c r="I5813" s="203"/>
      <c r="J5813" s="204">
        <f>ROUND(I5813*H5813,2)</f>
        <v>0</v>
      </c>
      <c r="K5813" s="205"/>
      <c r="L5813" s="206"/>
      <c r="M5813" s="207" t="s">
        <v>3</v>
      </c>
      <c r="N5813" s="208" t="s">
        <v>44</v>
      </c>
      <c r="O5813" s="55"/>
      <c r="P5813" s="156">
        <f>O5813*H5813</f>
        <v>0</v>
      </c>
      <c r="Q5813" s="156">
        <v>0</v>
      </c>
      <c r="R5813" s="156">
        <f>Q5813*H5813</f>
        <v>0</v>
      </c>
      <c r="S5813" s="156">
        <v>0</v>
      </c>
      <c r="T5813" s="157">
        <f>S5813*H5813</f>
        <v>0</v>
      </c>
      <c r="U5813" s="34"/>
      <c r="V5813" s="34"/>
      <c r="W5813" s="34"/>
      <c r="X5813" s="34"/>
      <c r="Y5813" s="34"/>
      <c r="Z5813" s="34"/>
      <c r="AA5813" s="34"/>
      <c r="AB5813" s="34"/>
      <c r="AC5813" s="34"/>
      <c r="AD5813" s="34"/>
      <c r="AE5813" s="34"/>
      <c r="AR5813" s="158" t="s">
        <v>572</v>
      </c>
      <c r="AT5813" s="158" t="s">
        <v>361</v>
      </c>
      <c r="AU5813" s="158" t="s">
        <v>82</v>
      </c>
      <c r="AY5813" s="19" t="s">
        <v>252</v>
      </c>
      <c r="BE5813" s="159">
        <f>IF(N5813="základní",J5813,0)</f>
        <v>0</v>
      </c>
      <c r="BF5813" s="159">
        <f>IF(N5813="snížená",J5813,0)</f>
        <v>0</v>
      </c>
      <c r="BG5813" s="159">
        <f>IF(N5813="zákl. přenesená",J5813,0)</f>
        <v>0</v>
      </c>
      <c r="BH5813" s="159">
        <f>IF(N5813="sníž. přenesená",J5813,0)</f>
        <v>0</v>
      </c>
      <c r="BI5813" s="159">
        <f>IF(N5813="nulová",J5813,0)</f>
        <v>0</v>
      </c>
      <c r="BJ5813" s="19" t="s">
        <v>80</v>
      </c>
      <c r="BK5813" s="159">
        <f>ROUND(I5813*H5813,2)</f>
        <v>0</v>
      </c>
      <c r="BL5813" s="19" t="s">
        <v>406</v>
      </c>
      <c r="BM5813" s="158" t="s">
        <v>8864</v>
      </c>
    </row>
    <row r="5814" spans="1:65" s="2" customFormat="1" ht="19.5">
      <c r="A5814" s="34"/>
      <c r="B5814" s="35"/>
      <c r="C5814" s="34"/>
      <c r="D5814" s="160" t="s">
        <v>260</v>
      </c>
      <c r="E5814" s="34"/>
      <c r="F5814" s="161" t="s">
        <v>8863</v>
      </c>
      <c r="G5814" s="34"/>
      <c r="H5814" s="34"/>
      <c r="I5814" s="162"/>
      <c r="J5814" s="34"/>
      <c r="K5814" s="34"/>
      <c r="L5814" s="35"/>
      <c r="M5814" s="163"/>
      <c r="N5814" s="164"/>
      <c r="O5814" s="55"/>
      <c r="P5814" s="55"/>
      <c r="Q5814" s="55"/>
      <c r="R5814" s="55"/>
      <c r="S5814" s="55"/>
      <c r="T5814" s="56"/>
      <c r="U5814" s="34"/>
      <c r="V5814" s="34"/>
      <c r="W5814" s="34"/>
      <c r="X5814" s="34"/>
      <c r="Y5814" s="34"/>
      <c r="Z5814" s="34"/>
      <c r="AA5814" s="34"/>
      <c r="AB5814" s="34"/>
      <c r="AC5814" s="34"/>
      <c r="AD5814" s="34"/>
      <c r="AE5814" s="34"/>
      <c r="AT5814" s="19" t="s">
        <v>260</v>
      </c>
      <c r="AU5814" s="19" t="s">
        <v>82</v>
      </c>
    </row>
    <row r="5815" spans="1:65" s="2" customFormat="1" ht="16.5" customHeight="1">
      <c r="A5815" s="34"/>
      <c r="B5815" s="145"/>
      <c r="C5815" s="146" t="s">
        <v>2453</v>
      </c>
      <c r="D5815" s="146" t="s">
        <v>254</v>
      </c>
      <c r="E5815" s="147" t="s">
        <v>8865</v>
      </c>
      <c r="F5815" s="148" t="s">
        <v>8866</v>
      </c>
      <c r="G5815" s="149" t="s">
        <v>743</v>
      </c>
      <c r="H5815" s="150">
        <v>10</v>
      </c>
      <c r="I5815" s="151"/>
      <c r="J5815" s="152">
        <f>ROUND(I5815*H5815,2)</f>
        <v>0</v>
      </c>
      <c r="K5815" s="153"/>
      <c r="L5815" s="35"/>
      <c r="M5815" s="154" t="s">
        <v>3</v>
      </c>
      <c r="N5815" s="155" t="s">
        <v>44</v>
      </c>
      <c r="O5815" s="55"/>
      <c r="P5815" s="156">
        <f>O5815*H5815</f>
        <v>0</v>
      </c>
      <c r="Q5815" s="156">
        <v>0</v>
      </c>
      <c r="R5815" s="156">
        <f>Q5815*H5815</f>
        <v>0</v>
      </c>
      <c r="S5815" s="156">
        <v>0</v>
      </c>
      <c r="T5815" s="157">
        <f>S5815*H5815</f>
        <v>0</v>
      </c>
      <c r="U5815" s="34"/>
      <c r="V5815" s="34"/>
      <c r="W5815" s="34"/>
      <c r="X5815" s="34"/>
      <c r="Y5815" s="34"/>
      <c r="Z5815" s="34"/>
      <c r="AA5815" s="34"/>
      <c r="AB5815" s="34"/>
      <c r="AC5815" s="34"/>
      <c r="AD5815" s="34"/>
      <c r="AE5815" s="34"/>
      <c r="AR5815" s="158" t="s">
        <v>406</v>
      </c>
      <c r="AT5815" s="158" t="s">
        <v>254</v>
      </c>
      <c r="AU5815" s="158" t="s">
        <v>82</v>
      </c>
      <c r="AY5815" s="19" t="s">
        <v>252</v>
      </c>
      <c r="BE5815" s="159">
        <f>IF(N5815="základní",J5815,0)</f>
        <v>0</v>
      </c>
      <c r="BF5815" s="159">
        <f>IF(N5815="snížená",J5815,0)</f>
        <v>0</v>
      </c>
      <c r="BG5815" s="159">
        <f>IF(N5815="zákl. přenesená",J5815,0)</f>
        <v>0</v>
      </c>
      <c r="BH5815" s="159">
        <f>IF(N5815="sníž. přenesená",J5815,0)</f>
        <v>0</v>
      </c>
      <c r="BI5815" s="159">
        <f>IF(N5815="nulová",J5815,0)</f>
        <v>0</v>
      </c>
      <c r="BJ5815" s="19" t="s">
        <v>80</v>
      </c>
      <c r="BK5815" s="159">
        <f>ROUND(I5815*H5815,2)</f>
        <v>0</v>
      </c>
      <c r="BL5815" s="19" t="s">
        <v>406</v>
      </c>
      <c r="BM5815" s="158" t="s">
        <v>8867</v>
      </c>
    </row>
    <row r="5816" spans="1:65" s="2" customFormat="1" ht="11.25">
      <c r="A5816" s="34"/>
      <c r="B5816" s="35"/>
      <c r="C5816" s="34"/>
      <c r="D5816" s="160" t="s">
        <v>260</v>
      </c>
      <c r="E5816" s="34"/>
      <c r="F5816" s="161" t="s">
        <v>8866</v>
      </c>
      <c r="G5816" s="34"/>
      <c r="H5816" s="34"/>
      <c r="I5816" s="162"/>
      <c r="J5816" s="34"/>
      <c r="K5816" s="34"/>
      <c r="L5816" s="35"/>
      <c r="M5816" s="163"/>
      <c r="N5816" s="164"/>
      <c r="O5816" s="55"/>
      <c r="P5816" s="55"/>
      <c r="Q5816" s="55"/>
      <c r="R5816" s="55"/>
      <c r="S5816" s="55"/>
      <c r="T5816" s="56"/>
      <c r="U5816" s="34"/>
      <c r="V5816" s="34"/>
      <c r="W5816" s="34"/>
      <c r="X5816" s="34"/>
      <c r="Y5816" s="34"/>
      <c r="Z5816" s="34"/>
      <c r="AA5816" s="34"/>
      <c r="AB5816" s="34"/>
      <c r="AC5816" s="34"/>
      <c r="AD5816" s="34"/>
      <c r="AE5816" s="34"/>
      <c r="AT5816" s="19" t="s">
        <v>260</v>
      </c>
      <c r="AU5816" s="19" t="s">
        <v>82</v>
      </c>
    </row>
    <row r="5817" spans="1:65" s="13" customFormat="1" ht="11.25">
      <c r="B5817" s="167"/>
      <c r="D5817" s="160" t="s">
        <v>264</v>
      </c>
      <c r="E5817" s="168" t="s">
        <v>3</v>
      </c>
      <c r="F5817" s="169" t="s">
        <v>8429</v>
      </c>
      <c r="H5817" s="168" t="s">
        <v>3</v>
      </c>
      <c r="I5817" s="170"/>
      <c r="L5817" s="167"/>
      <c r="M5817" s="171"/>
      <c r="N5817" s="172"/>
      <c r="O5817" s="172"/>
      <c r="P5817" s="172"/>
      <c r="Q5817" s="172"/>
      <c r="R5817" s="172"/>
      <c r="S5817" s="172"/>
      <c r="T5817" s="173"/>
      <c r="AT5817" s="168" t="s">
        <v>264</v>
      </c>
      <c r="AU5817" s="168" t="s">
        <v>82</v>
      </c>
      <c r="AV5817" s="13" t="s">
        <v>80</v>
      </c>
      <c r="AW5817" s="13" t="s">
        <v>34</v>
      </c>
      <c r="AX5817" s="13" t="s">
        <v>73</v>
      </c>
      <c r="AY5817" s="168" t="s">
        <v>252</v>
      </c>
    </row>
    <row r="5818" spans="1:65" s="14" customFormat="1" ht="11.25">
      <c r="B5818" s="174"/>
      <c r="D5818" s="160" t="s">
        <v>264</v>
      </c>
      <c r="E5818" s="175" t="s">
        <v>3</v>
      </c>
      <c r="F5818" s="176" t="s">
        <v>80</v>
      </c>
      <c r="H5818" s="177">
        <v>1</v>
      </c>
      <c r="I5818" s="178"/>
      <c r="L5818" s="174"/>
      <c r="M5818" s="179"/>
      <c r="N5818" s="180"/>
      <c r="O5818" s="180"/>
      <c r="P5818" s="180"/>
      <c r="Q5818" s="180"/>
      <c r="R5818" s="180"/>
      <c r="S5818" s="180"/>
      <c r="T5818" s="181"/>
      <c r="AT5818" s="175" t="s">
        <v>264</v>
      </c>
      <c r="AU5818" s="175" t="s">
        <v>82</v>
      </c>
      <c r="AV5818" s="14" t="s">
        <v>82</v>
      </c>
      <c r="AW5818" s="14" t="s">
        <v>34</v>
      </c>
      <c r="AX5818" s="14" t="s">
        <v>73</v>
      </c>
      <c r="AY5818" s="175" t="s">
        <v>252</v>
      </c>
    </row>
    <row r="5819" spans="1:65" s="13" customFormat="1" ht="11.25">
      <c r="B5819" s="167"/>
      <c r="D5819" s="160" t="s">
        <v>264</v>
      </c>
      <c r="E5819" s="168" t="s">
        <v>3</v>
      </c>
      <c r="F5819" s="169" t="s">
        <v>8429</v>
      </c>
      <c r="H5819" s="168" t="s">
        <v>3</v>
      </c>
      <c r="I5819" s="170"/>
      <c r="L5819" s="167"/>
      <c r="M5819" s="171"/>
      <c r="N5819" s="172"/>
      <c r="O5819" s="172"/>
      <c r="P5819" s="172"/>
      <c r="Q5819" s="172"/>
      <c r="R5819" s="172"/>
      <c r="S5819" s="172"/>
      <c r="T5819" s="173"/>
      <c r="AT5819" s="168" t="s">
        <v>264</v>
      </c>
      <c r="AU5819" s="168" t="s">
        <v>82</v>
      </c>
      <c r="AV5819" s="13" t="s">
        <v>80</v>
      </c>
      <c r="AW5819" s="13" t="s">
        <v>34</v>
      </c>
      <c r="AX5819" s="13" t="s">
        <v>73</v>
      </c>
      <c r="AY5819" s="168" t="s">
        <v>252</v>
      </c>
    </row>
    <row r="5820" spans="1:65" s="14" customFormat="1" ht="11.25">
      <c r="B5820" s="174"/>
      <c r="D5820" s="160" t="s">
        <v>264</v>
      </c>
      <c r="E5820" s="175" t="s">
        <v>3</v>
      </c>
      <c r="F5820" s="176" t="s">
        <v>80</v>
      </c>
      <c r="H5820" s="177">
        <v>1</v>
      </c>
      <c r="I5820" s="178"/>
      <c r="L5820" s="174"/>
      <c r="M5820" s="179"/>
      <c r="N5820" s="180"/>
      <c r="O5820" s="180"/>
      <c r="P5820" s="180"/>
      <c r="Q5820" s="180"/>
      <c r="R5820" s="180"/>
      <c r="S5820" s="180"/>
      <c r="T5820" s="181"/>
      <c r="AT5820" s="175" t="s">
        <v>264</v>
      </c>
      <c r="AU5820" s="175" t="s">
        <v>82</v>
      </c>
      <c r="AV5820" s="14" t="s">
        <v>82</v>
      </c>
      <c r="AW5820" s="14" t="s">
        <v>34</v>
      </c>
      <c r="AX5820" s="14" t="s">
        <v>73</v>
      </c>
      <c r="AY5820" s="175" t="s">
        <v>252</v>
      </c>
    </row>
    <row r="5821" spans="1:65" s="13" customFormat="1" ht="11.25">
      <c r="B5821" s="167"/>
      <c r="D5821" s="160" t="s">
        <v>264</v>
      </c>
      <c r="E5821" s="168" t="s">
        <v>3</v>
      </c>
      <c r="F5821" s="169" t="s">
        <v>8434</v>
      </c>
      <c r="H5821" s="168" t="s">
        <v>3</v>
      </c>
      <c r="I5821" s="170"/>
      <c r="L5821" s="167"/>
      <c r="M5821" s="171"/>
      <c r="N5821" s="172"/>
      <c r="O5821" s="172"/>
      <c r="P5821" s="172"/>
      <c r="Q5821" s="172"/>
      <c r="R5821" s="172"/>
      <c r="S5821" s="172"/>
      <c r="T5821" s="173"/>
      <c r="AT5821" s="168" t="s">
        <v>264</v>
      </c>
      <c r="AU5821" s="168" t="s">
        <v>82</v>
      </c>
      <c r="AV5821" s="13" t="s">
        <v>80</v>
      </c>
      <c r="AW5821" s="13" t="s">
        <v>34</v>
      </c>
      <c r="AX5821" s="13" t="s">
        <v>73</v>
      </c>
      <c r="AY5821" s="168" t="s">
        <v>252</v>
      </c>
    </row>
    <row r="5822" spans="1:65" s="14" customFormat="1" ht="11.25">
      <c r="B5822" s="174"/>
      <c r="D5822" s="160" t="s">
        <v>264</v>
      </c>
      <c r="E5822" s="175" t="s">
        <v>3</v>
      </c>
      <c r="F5822" s="176" t="s">
        <v>80</v>
      </c>
      <c r="H5822" s="177">
        <v>1</v>
      </c>
      <c r="I5822" s="178"/>
      <c r="L5822" s="174"/>
      <c r="M5822" s="179"/>
      <c r="N5822" s="180"/>
      <c r="O5822" s="180"/>
      <c r="P5822" s="180"/>
      <c r="Q5822" s="180"/>
      <c r="R5822" s="180"/>
      <c r="S5822" s="180"/>
      <c r="T5822" s="181"/>
      <c r="AT5822" s="175" t="s">
        <v>264</v>
      </c>
      <c r="AU5822" s="175" t="s">
        <v>82</v>
      </c>
      <c r="AV5822" s="14" t="s">
        <v>82</v>
      </c>
      <c r="AW5822" s="14" t="s">
        <v>34</v>
      </c>
      <c r="AX5822" s="14" t="s">
        <v>73</v>
      </c>
      <c r="AY5822" s="175" t="s">
        <v>252</v>
      </c>
    </row>
    <row r="5823" spans="1:65" s="13" customFormat="1" ht="11.25">
      <c r="B5823" s="167"/>
      <c r="D5823" s="160" t="s">
        <v>264</v>
      </c>
      <c r="E5823" s="168" t="s">
        <v>3</v>
      </c>
      <c r="F5823" s="169" t="s">
        <v>8434</v>
      </c>
      <c r="H5823" s="168" t="s">
        <v>3</v>
      </c>
      <c r="I5823" s="170"/>
      <c r="L5823" s="167"/>
      <c r="M5823" s="171"/>
      <c r="N5823" s="172"/>
      <c r="O5823" s="172"/>
      <c r="P5823" s="172"/>
      <c r="Q5823" s="172"/>
      <c r="R5823" s="172"/>
      <c r="S5823" s="172"/>
      <c r="T5823" s="173"/>
      <c r="AT5823" s="168" t="s">
        <v>264</v>
      </c>
      <c r="AU5823" s="168" t="s">
        <v>82</v>
      </c>
      <c r="AV5823" s="13" t="s">
        <v>80</v>
      </c>
      <c r="AW5823" s="13" t="s">
        <v>34</v>
      </c>
      <c r="AX5823" s="13" t="s">
        <v>73</v>
      </c>
      <c r="AY5823" s="168" t="s">
        <v>252</v>
      </c>
    </row>
    <row r="5824" spans="1:65" s="14" customFormat="1" ht="11.25">
      <c r="B5824" s="174"/>
      <c r="D5824" s="160" t="s">
        <v>264</v>
      </c>
      <c r="E5824" s="175" t="s">
        <v>3</v>
      </c>
      <c r="F5824" s="176" t="s">
        <v>80</v>
      </c>
      <c r="H5824" s="177">
        <v>1</v>
      </c>
      <c r="I5824" s="178"/>
      <c r="L5824" s="174"/>
      <c r="M5824" s="179"/>
      <c r="N5824" s="180"/>
      <c r="O5824" s="180"/>
      <c r="P5824" s="180"/>
      <c r="Q5824" s="180"/>
      <c r="R5824" s="180"/>
      <c r="S5824" s="180"/>
      <c r="T5824" s="181"/>
      <c r="AT5824" s="175" t="s">
        <v>264</v>
      </c>
      <c r="AU5824" s="175" t="s">
        <v>82</v>
      </c>
      <c r="AV5824" s="14" t="s">
        <v>82</v>
      </c>
      <c r="AW5824" s="14" t="s">
        <v>34</v>
      </c>
      <c r="AX5824" s="14" t="s">
        <v>73</v>
      </c>
      <c r="AY5824" s="175" t="s">
        <v>252</v>
      </c>
    </row>
    <row r="5825" spans="1:65" s="13" customFormat="1" ht="11.25">
      <c r="B5825" s="167"/>
      <c r="D5825" s="160" t="s">
        <v>264</v>
      </c>
      <c r="E5825" s="168" t="s">
        <v>3</v>
      </c>
      <c r="F5825" s="169" t="s">
        <v>8439</v>
      </c>
      <c r="H5825" s="168" t="s">
        <v>3</v>
      </c>
      <c r="I5825" s="170"/>
      <c r="L5825" s="167"/>
      <c r="M5825" s="171"/>
      <c r="N5825" s="172"/>
      <c r="O5825" s="172"/>
      <c r="P5825" s="172"/>
      <c r="Q5825" s="172"/>
      <c r="R5825" s="172"/>
      <c r="S5825" s="172"/>
      <c r="T5825" s="173"/>
      <c r="AT5825" s="168" t="s">
        <v>264</v>
      </c>
      <c r="AU5825" s="168" t="s">
        <v>82</v>
      </c>
      <c r="AV5825" s="13" t="s">
        <v>80</v>
      </c>
      <c r="AW5825" s="13" t="s">
        <v>34</v>
      </c>
      <c r="AX5825" s="13" t="s">
        <v>73</v>
      </c>
      <c r="AY5825" s="168" t="s">
        <v>252</v>
      </c>
    </row>
    <row r="5826" spans="1:65" s="14" customFormat="1" ht="11.25">
      <c r="B5826" s="174"/>
      <c r="D5826" s="160" t="s">
        <v>264</v>
      </c>
      <c r="E5826" s="175" t="s">
        <v>3</v>
      </c>
      <c r="F5826" s="176" t="s">
        <v>80</v>
      </c>
      <c r="H5826" s="177">
        <v>1</v>
      </c>
      <c r="I5826" s="178"/>
      <c r="L5826" s="174"/>
      <c r="M5826" s="179"/>
      <c r="N5826" s="180"/>
      <c r="O5826" s="180"/>
      <c r="P5826" s="180"/>
      <c r="Q5826" s="180"/>
      <c r="R5826" s="180"/>
      <c r="S5826" s="180"/>
      <c r="T5826" s="181"/>
      <c r="AT5826" s="175" t="s">
        <v>264</v>
      </c>
      <c r="AU5826" s="175" t="s">
        <v>82</v>
      </c>
      <c r="AV5826" s="14" t="s">
        <v>82</v>
      </c>
      <c r="AW5826" s="14" t="s">
        <v>34</v>
      </c>
      <c r="AX5826" s="14" t="s">
        <v>73</v>
      </c>
      <c r="AY5826" s="175" t="s">
        <v>252</v>
      </c>
    </row>
    <row r="5827" spans="1:65" s="13" customFormat="1" ht="11.25">
      <c r="B5827" s="167"/>
      <c r="D5827" s="160" t="s">
        <v>264</v>
      </c>
      <c r="E5827" s="168" t="s">
        <v>3</v>
      </c>
      <c r="F5827" s="169" t="s">
        <v>8439</v>
      </c>
      <c r="H5827" s="168" t="s">
        <v>3</v>
      </c>
      <c r="I5827" s="170"/>
      <c r="L5827" s="167"/>
      <c r="M5827" s="171"/>
      <c r="N5827" s="172"/>
      <c r="O5827" s="172"/>
      <c r="P5827" s="172"/>
      <c r="Q5827" s="172"/>
      <c r="R5827" s="172"/>
      <c r="S5827" s="172"/>
      <c r="T5827" s="173"/>
      <c r="AT5827" s="168" t="s">
        <v>264</v>
      </c>
      <c r="AU5827" s="168" t="s">
        <v>82</v>
      </c>
      <c r="AV5827" s="13" t="s">
        <v>80</v>
      </c>
      <c r="AW5827" s="13" t="s">
        <v>34</v>
      </c>
      <c r="AX5827" s="13" t="s">
        <v>73</v>
      </c>
      <c r="AY5827" s="168" t="s">
        <v>252</v>
      </c>
    </row>
    <row r="5828" spans="1:65" s="14" customFormat="1" ht="11.25">
      <c r="B5828" s="174"/>
      <c r="D5828" s="160" t="s">
        <v>264</v>
      </c>
      <c r="E5828" s="175" t="s">
        <v>3</v>
      </c>
      <c r="F5828" s="176" t="s">
        <v>80</v>
      </c>
      <c r="H5828" s="177">
        <v>1</v>
      </c>
      <c r="I5828" s="178"/>
      <c r="L5828" s="174"/>
      <c r="M5828" s="179"/>
      <c r="N5828" s="180"/>
      <c r="O5828" s="180"/>
      <c r="P5828" s="180"/>
      <c r="Q5828" s="180"/>
      <c r="R5828" s="180"/>
      <c r="S5828" s="180"/>
      <c r="T5828" s="181"/>
      <c r="AT5828" s="175" t="s">
        <v>264</v>
      </c>
      <c r="AU5828" s="175" t="s">
        <v>82</v>
      </c>
      <c r="AV5828" s="14" t="s">
        <v>82</v>
      </c>
      <c r="AW5828" s="14" t="s">
        <v>34</v>
      </c>
      <c r="AX5828" s="14" t="s">
        <v>73</v>
      </c>
      <c r="AY5828" s="175" t="s">
        <v>252</v>
      </c>
    </row>
    <row r="5829" spans="1:65" s="13" customFormat="1" ht="11.25">
      <c r="B5829" s="167"/>
      <c r="D5829" s="160" t="s">
        <v>264</v>
      </c>
      <c r="E5829" s="168" t="s">
        <v>3</v>
      </c>
      <c r="F5829" s="169" t="s">
        <v>8444</v>
      </c>
      <c r="H5829" s="168" t="s">
        <v>3</v>
      </c>
      <c r="I5829" s="170"/>
      <c r="L5829" s="167"/>
      <c r="M5829" s="171"/>
      <c r="N5829" s="172"/>
      <c r="O5829" s="172"/>
      <c r="P5829" s="172"/>
      <c r="Q5829" s="172"/>
      <c r="R5829" s="172"/>
      <c r="S5829" s="172"/>
      <c r="T5829" s="173"/>
      <c r="AT5829" s="168" t="s">
        <v>264</v>
      </c>
      <c r="AU5829" s="168" t="s">
        <v>82</v>
      </c>
      <c r="AV5829" s="13" t="s">
        <v>80</v>
      </c>
      <c r="AW5829" s="13" t="s">
        <v>34</v>
      </c>
      <c r="AX5829" s="13" t="s">
        <v>73</v>
      </c>
      <c r="AY5829" s="168" t="s">
        <v>252</v>
      </c>
    </row>
    <row r="5830" spans="1:65" s="14" customFormat="1" ht="11.25">
      <c r="B5830" s="174"/>
      <c r="D5830" s="160" t="s">
        <v>264</v>
      </c>
      <c r="E5830" s="175" t="s">
        <v>3</v>
      </c>
      <c r="F5830" s="176" t="s">
        <v>80</v>
      </c>
      <c r="H5830" s="177">
        <v>1</v>
      </c>
      <c r="I5830" s="178"/>
      <c r="L5830" s="174"/>
      <c r="M5830" s="179"/>
      <c r="N5830" s="180"/>
      <c r="O5830" s="180"/>
      <c r="P5830" s="180"/>
      <c r="Q5830" s="180"/>
      <c r="R5830" s="180"/>
      <c r="S5830" s="180"/>
      <c r="T5830" s="181"/>
      <c r="AT5830" s="175" t="s">
        <v>264</v>
      </c>
      <c r="AU5830" s="175" t="s">
        <v>82</v>
      </c>
      <c r="AV5830" s="14" t="s">
        <v>82</v>
      </c>
      <c r="AW5830" s="14" t="s">
        <v>34</v>
      </c>
      <c r="AX5830" s="14" t="s">
        <v>73</v>
      </c>
      <c r="AY5830" s="175" t="s">
        <v>252</v>
      </c>
    </row>
    <row r="5831" spans="1:65" s="13" customFormat="1" ht="11.25">
      <c r="B5831" s="167"/>
      <c r="D5831" s="160" t="s">
        <v>264</v>
      </c>
      <c r="E5831" s="168" t="s">
        <v>3</v>
      </c>
      <c r="F5831" s="169" t="s">
        <v>8444</v>
      </c>
      <c r="H5831" s="168" t="s">
        <v>3</v>
      </c>
      <c r="I5831" s="170"/>
      <c r="L5831" s="167"/>
      <c r="M5831" s="171"/>
      <c r="N5831" s="172"/>
      <c r="O5831" s="172"/>
      <c r="P5831" s="172"/>
      <c r="Q5831" s="172"/>
      <c r="R5831" s="172"/>
      <c r="S5831" s="172"/>
      <c r="T5831" s="173"/>
      <c r="AT5831" s="168" t="s">
        <v>264</v>
      </c>
      <c r="AU5831" s="168" t="s">
        <v>82</v>
      </c>
      <c r="AV5831" s="13" t="s">
        <v>80</v>
      </c>
      <c r="AW5831" s="13" t="s">
        <v>34</v>
      </c>
      <c r="AX5831" s="13" t="s">
        <v>73</v>
      </c>
      <c r="AY5831" s="168" t="s">
        <v>252</v>
      </c>
    </row>
    <row r="5832" spans="1:65" s="14" customFormat="1" ht="11.25">
      <c r="B5832" s="174"/>
      <c r="D5832" s="160" t="s">
        <v>264</v>
      </c>
      <c r="E5832" s="175" t="s">
        <v>3</v>
      </c>
      <c r="F5832" s="176" t="s">
        <v>80</v>
      </c>
      <c r="H5832" s="177">
        <v>1</v>
      </c>
      <c r="I5832" s="178"/>
      <c r="L5832" s="174"/>
      <c r="M5832" s="179"/>
      <c r="N5832" s="180"/>
      <c r="O5832" s="180"/>
      <c r="P5832" s="180"/>
      <c r="Q5832" s="180"/>
      <c r="R5832" s="180"/>
      <c r="S5832" s="180"/>
      <c r="T5832" s="181"/>
      <c r="AT5832" s="175" t="s">
        <v>264</v>
      </c>
      <c r="AU5832" s="175" t="s">
        <v>82</v>
      </c>
      <c r="AV5832" s="14" t="s">
        <v>82</v>
      </c>
      <c r="AW5832" s="14" t="s">
        <v>34</v>
      </c>
      <c r="AX5832" s="14" t="s">
        <v>73</v>
      </c>
      <c r="AY5832" s="175" t="s">
        <v>252</v>
      </c>
    </row>
    <row r="5833" spans="1:65" s="13" customFormat="1" ht="11.25">
      <c r="B5833" s="167"/>
      <c r="D5833" s="160" t="s">
        <v>264</v>
      </c>
      <c r="E5833" s="168" t="s">
        <v>3</v>
      </c>
      <c r="F5833" s="169" t="s">
        <v>8449</v>
      </c>
      <c r="H5833" s="168" t="s">
        <v>3</v>
      </c>
      <c r="I5833" s="170"/>
      <c r="L5833" s="167"/>
      <c r="M5833" s="171"/>
      <c r="N5833" s="172"/>
      <c r="O5833" s="172"/>
      <c r="P5833" s="172"/>
      <c r="Q5833" s="172"/>
      <c r="R5833" s="172"/>
      <c r="S5833" s="172"/>
      <c r="T5833" s="173"/>
      <c r="AT5833" s="168" t="s">
        <v>264</v>
      </c>
      <c r="AU5833" s="168" t="s">
        <v>82</v>
      </c>
      <c r="AV5833" s="13" t="s">
        <v>80</v>
      </c>
      <c r="AW5833" s="13" t="s">
        <v>34</v>
      </c>
      <c r="AX5833" s="13" t="s">
        <v>73</v>
      </c>
      <c r="AY5833" s="168" t="s">
        <v>252</v>
      </c>
    </row>
    <row r="5834" spans="1:65" s="14" customFormat="1" ht="11.25">
      <c r="B5834" s="174"/>
      <c r="D5834" s="160" t="s">
        <v>264</v>
      </c>
      <c r="E5834" s="175" t="s">
        <v>3</v>
      </c>
      <c r="F5834" s="176" t="s">
        <v>80</v>
      </c>
      <c r="H5834" s="177">
        <v>1</v>
      </c>
      <c r="I5834" s="178"/>
      <c r="L5834" s="174"/>
      <c r="M5834" s="179"/>
      <c r="N5834" s="180"/>
      <c r="O5834" s="180"/>
      <c r="P5834" s="180"/>
      <c r="Q5834" s="180"/>
      <c r="R5834" s="180"/>
      <c r="S5834" s="180"/>
      <c r="T5834" s="181"/>
      <c r="AT5834" s="175" t="s">
        <v>264</v>
      </c>
      <c r="AU5834" s="175" t="s">
        <v>82</v>
      </c>
      <c r="AV5834" s="14" t="s">
        <v>82</v>
      </c>
      <c r="AW5834" s="14" t="s">
        <v>34</v>
      </c>
      <c r="AX5834" s="14" t="s">
        <v>73</v>
      </c>
      <c r="AY5834" s="175" t="s">
        <v>252</v>
      </c>
    </row>
    <row r="5835" spans="1:65" s="13" customFormat="1" ht="11.25">
      <c r="B5835" s="167"/>
      <c r="D5835" s="160" t="s">
        <v>264</v>
      </c>
      <c r="E5835" s="168" t="s">
        <v>3</v>
      </c>
      <c r="F5835" s="169" t="s">
        <v>8449</v>
      </c>
      <c r="H5835" s="168" t="s">
        <v>3</v>
      </c>
      <c r="I5835" s="170"/>
      <c r="L5835" s="167"/>
      <c r="M5835" s="171"/>
      <c r="N5835" s="172"/>
      <c r="O5835" s="172"/>
      <c r="P5835" s="172"/>
      <c r="Q5835" s="172"/>
      <c r="R5835" s="172"/>
      <c r="S5835" s="172"/>
      <c r="T5835" s="173"/>
      <c r="AT5835" s="168" t="s">
        <v>264</v>
      </c>
      <c r="AU5835" s="168" t="s">
        <v>82</v>
      </c>
      <c r="AV5835" s="13" t="s">
        <v>80</v>
      </c>
      <c r="AW5835" s="13" t="s">
        <v>34</v>
      </c>
      <c r="AX5835" s="13" t="s">
        <v>73</v>
      </c>
      <c r="AY5835" s="168" t="s">
        <v>252</v>
      </c>
    </row>
    <row r="5836" spans="1:65" s="14" customFormat="1" ht="11.25">
      <c r="B5836" s="174"/>
      <c r="D5836" s="160" t="s">
        <v>264</v>
      </c>
      <c r="E5836" s="175" t="s">
        <v>3</v>
      </c>
      <c r="F5836" s="176" t="s">
        <v>80</v>
      </c>
      <c r="H5836" s="177">
        <v>1</v>
      </c>
      <c r="I5836" s="178"/>
      <c r="L5836" s="174"/>
      <c r="M5836" s="179"/>
      <c r="N5836" s="180"/>
      <c r="O5836" s="180"/>
      <c r="P5836" s="180"/>
      <c r="Q5836" s="180"/>
      <c r="R5836" s="180"/>
      <c r="S5836" s="180"/>
      <c r="T5836" s="181"/>
      <c r="AT5836" s="175" t="s">
        <v>264</v>
      </c>
      <c r="AU5836" s="175" t="s">
        <v>82</v>
      </c>
      <c r="AV5836" s="14" t="s">
        <v>82</v>
      </c>
      <c r="AW5836" s="14" t="s">
        <v>34</v>
      </c>
      <c r="AX5836" s="14" t="s">
        <v>73</v>
      </c>
      <c r="AY5836" s="175" t="s">
        <v>252</v>
      </c>
    </row>
    <row r="5837" spans="1:65" s="15" customFormat="1" ht="11.25">
      <c r="B5837" s="182"/>
      <c r="D5837" s="160" t="s">
        <v>264</v>
      </c>
      <c r="E5837" s="183" t="s">
        <v>3</v>
      </c>
      <c r="F5837" s="184" t="s">
        <v>269</v>
      </c>
      <c r="H5837" s="185">
        <v>10</v>
      </c>
      <c r="I5837" s="186"/>
      <c r="L5837" s="182"/>
      <c r="M5837" s="187"/>
      <c r="N5837" s="188"/>
      <c r="O5837" s="188"/>
      <c r="P5837" s="188"/>
      <c r="Q5837" s="188"/>
      <c r="R5837" s="188"/>
      <c r="S5837" s="188"/>
      <c r="T5837" s="189"/>
      <c r="AT5837" s="183" t="s">
        <v>264</v>
      </c>
      <c r="AU5837" s="183" t="s">
        <v>82</v>
      </c>
      <c r="AV5837" s="15" t="s">
        <v>258</v>
      </c>
      <c r="AW5837" s="15" t="s">
        <v>34</v>
      </c>
      <c r="AX5837" s="15" t="s">
        <v>80</v>
      </c>
      <c r="AY5837" s="183" t="s">
        <v>252</v>
      </c>
    </row>
    <row r="5838" spans="1:65" s="2" customFormat="1" ht="33" customHeight="1">
      <c r="A5838" s="34"/>
      <c r="B5838" s="145"/>
      <c r="C5838" s="198" t="s">
        <v>2461</v>
      </c>
      <c r="D5838" s="198" t="s">
        <v>361</v>
      </c>
      <c r="E5838" s="199" t="s">
        <v>8868</v>
      </c>
      <c r="F5838" s="200" t="s">
        <v>8869</v>
      </c>
      <c r="G5838" s="201" t="s">
        <v>4360</v>
      </c>
      <c r="H5838" s="202">
        <v>10</v>
      </c>
      <c r="I5838" s="203"/>
      <c r="J5838" s="204">
        <f>ROUND(I5838*H5838,2)</f>
        <v>0</v>
      </c>
      <c r="K5838" s="205"/>
      <c r="L5838" s="206"/>
      <c r="M5838" s="207" t="s">
        <v>3</v>
      </c>
      <c r="N5838" s="208" t="s">
        <v>44</v>
      </c>
      <c r="O5838" s="55"/>
      <c r="P5838" s="156">
        <f>O5838*H5838</f>
        <v>0</v>
      </c>
      <c r="Q5838" s="156">
        <v>0</v>
      </c>
      <c r="R5838" s="156">
        <f>Q5838*H5838</f>
        <v>0</v>
      </c>
      <c r="S5838" s="156">
        <v>0</v>
      </c>
      <c r="T5838" s="157">
        <f>S5838*H5838</f>
        <v>0</v>
      </c>
      <c r="U5838" s="34"/>
      <c r="V5838" s="34"/>
      <c r="W5838" s="34"/>
      <c r="X5838" s="34"/>
      <c r="Y5838" s="34"/>
      <c r="Z5838" s="34"/>
      <c r="AA5838" s="34"/>
      <c r="AB5838" s="34"/>
      <c r="AC5838" s="34"/>
      <c r="AD5838" s="34"/>
      <c r="AE5838" s="34"/>
      <c r="AR5838" s="158" t="s">
        <v>572</v>
      </c>
      <c r="AT5838" s="158" t="s">
        <v>361</v>
      </c>
      <c r="AU5838" s="158" t="s">
        <v>82</v>
      </c>
      <c r="AY5838" s="19" t="s">
        <v>252</v>
      </c>
      <c r="BE5838" s="159">
        <f>IF(N5838="základní",J5838,0)</f>
        <v>0</v>
      </c>
      <c r="BF5838" s="159">
        <f>IF(N5838="snížená",J5838,0)</f>
        <v>0</v>
      </c>
      <c r="BG5838" s="159">
        <f>IF(N5838="zákl. přenesená",J5838,0)</f>
        <v>0</v>
      </c>
      <c r="BH5838" s="159">
        <f>IF(N5838="sníž. přenesená",J5838,0)</f>
        <v>0</v>
      </c>
      <c r="BI5838" s="159">
        <f>IF(N5838="nulová",J5838,0)</f>
        <v>0</v>
      </c>
      <c r="BJ5838" s="19" t="s">
        <v>80</v>
      </c>
      <c r="BK5838" s="159">
        <f>ROUND(I5838*H5838,2)</f>
        <v>0</v>
      </c>
      <c r="BL5838" s="19" t="s">
        <v>406</v>
      </c>
      <c r="BM5838" s="158" t="s">
        <v>8870</v>
      </c>
    </row>
    <row r="5839" spans="1:65" s="2" customFormat="1" ht="19.5">
      <c r="A5839" s="34"/>
      <c r="B5839" s="35"/>
      <c r="C5839" s="34"/>
      <c r="D5839" s="160" t="s">
        <v>260</v>
      </c>
      <c r="E5839" s="34"/>
      <c r="F5839" s="161" t="s">
        <v>8869</v>
      </c>
      <c r="G5839" s="34"/>
      <c r="H5839" s="34"/>
      <c r="I5839" s="162"/>
      <c r="J5839" s="34"/>
      <c r="K5839" s="34"/>
      <c r="L5839" s="35"/>
      <c r="M5839" s="163"/>
      <c r="N5839" s="164"/>
      <c r="O5839" s="55"/>
      <c r="P5839" s="55"/>
      <c r="Q5839" s="55"/>
      <c r="R5839" s="55"/>
      <c r="S5839" s="55"/>
      <c r="T5839" s="56"/>
      <c r="U5839" s="34"/>
      <c r="V5839" s="34"/>
      <c r="W5839" s="34"/>
      <c r="X5839" s="34"/>
      <c r="Y5839" s="34"/>
      <c r="Z5839" s="34"/>
      <c r="AA5839" s="34"/>
      <c r="AB5839" s="34"/>
      <c r="AC5839" s="34"/>
      <c r="AD5839" s="34"/>
      <c r="AE5839" s="34"/>
      <c r="AT5839" s="19" t="s">
        <v>260</v>
      </c>
      <c r="AU5839" s="19" t="s">
        <v>82</v>
      </c>
    </row>
    <row r="5840" spans="1:65" s="2" customFormat="1" ht="16.5" customHeight="1">
      <c r="A5840" s="34"/>
      <c r="B5840" s="145"/>
      <c r="C5840" s="146" t="s">
        <v>2468</v>
      </c>
      <c r="D5840" s="146" t="s">
        <v>254</v>
      </c>
      <c r="E5840" s="147" t="s">
        <v>8871</v>
      </c>
      <c r="F5840" s="148" t="s">
        <v>8872</v>
      </c>
      <c r="G5840" s="149" t="s">
        <v>743</v>
      </c>
      <c r="H5840" s="150">
        <v>70</v>
      </c>
      <c r="I5840" s="151"/>
      <c r="J5840" s="152">
        <f>ROUND(I5840*H5840,2)</f>
        <v>0</v>
      </c>
      <c r="K5840" s="153"/>
      <c r="L5840" s="35"/>
      <c r="M5840" s="154" t="s">
        <v>3</v>
      </c>
      <c r="N5840" s="155" t="s">
        <v>44</v>
      </c>
      <c r="O5840" s="55"/>
      <c r="P5840" s="156">
        <f>O5840*H5840</f>
        <v>0</v>
      </c>
      <c r="Q5840" s="156">
        <v>0</v>
      </c>
      <c r="R5840" s="156">
        <f>Q5840*H5840</f>
        <v>0</v>
      </c>
      <c r="S5840" s="156">
        <v>0</v>
      </c>
      <c r="T5840" s="157">
        <f>S5840*H5840</f>
        <v>0</v>
      </c>
      <c r="U5840" s="34"/>
      <c r="V5840" s="34"/>
      <c r="W5840" s="34"/>
      <c r="X5840" s="34"/>
      <c r="Y5840" s="34"/>
      <c r="Z5840" s="34"/>
      <c r="AA5840" s="34"/>
      <c r="AB5840" s="34"/>
      <c r="AC5840" s="34"/>
      <c r="AD5840" s="34"/>
      <c r="AE5840" s="34"/>
      <c r="AR5840" s="158" t="s">
        <v>406</v>
      </c>
      <c r="AT5840" s="158" t="s">
        <v>254</v>
      </c>
      <c r="AU5840" s="158" t="s">
        <v>82</v>
      </c>
      <c r="AY5840" s="19" t="s">
        <v>252</v>
      </c>
      <c r="BE5840" s="159">
        <f>IF(N5840="základní",J5840,0)</f>
        <v>0</v>
      </c>
      <c r="BF5840" s="159">
        <f>IF(N5840="snížená",J5840,0)</f>
        <v>0</v>
      </c>
      <c r="BG5840" s="159">
        <f>IF(N5840="zákl. přenesená",J5840,0)</f>
        <v>0</v>
      </c>
      <c r="BH5840" s="159">
        <f>IF(N5840="sníž. přenesená",J5840,0)</f>
        <v>0</v>
      </c>
      <c r="BI5840" s="159">
        <f>IF(N5840="nulová",J5840,0)</f>
        <v>0</v>
      </c>
      <c r="BJ5840" s="19" t="s">
        <v>80</v>
      </c>
      <c r="BK5840" s="159">
        <f>ROUND(I5840*H5840,2)</f>
        <v>0</v>
      </c>
      <c r="BL5840" s="19" t="s">
        <v>406</v>
      </c>
      <c r="BM5840" s="158" t="s">
        <v>8873</v>
      </c>
    </row>
    <row r="5841" spans="1:51" s="2" customFormat="1" ht="11.25">
      <c r="A5841" s="34"/>
      <c r="B5841" s="35"/>
      <c r="C5841" s="34"/>
      <c r="D5841" s="160" t="s">
        <v>260</v>
      </c>
      <c r="E5841" s="34"/>
      <c r="F5841" s="161" t="s">
        <v>8872</v>
      </c>
      <c r="G5841" s="34"/>
      <c r="H5841" s="34"/>
      <c r="I5841" s="162"/>
      <c r="J5841" s="34"/>
      <c r="K5841" s="34"/>
      <c r="L5841" s="35"/>
      <c r="M5841" s="163"/>
      <c r="N5841" s="164"/>
      <c r="O5841" s="55"/>
      <c r="P5841" s="55"/>
      <c r="Q5841" s="55"/>
      <c r="R5841" s="55"/>
      <c r="S5841" s="55"/>
      <c r="T5841" s="56"/>
      <c r="U5841" s="34"/>
      <c r="V5841" s="34"/>
      <c r="W5841" s="34"/>
      <c r="X5841" s="34"/>
      <c r="Y5841" s="34"/>
      <c r="Z5841" s="34"/>
      <c r="AA5841" s="34"/>
      <c r="AB5841" s="34"/>
      <c r="AC5841" s="34"/>
      <c r="AD5841" s="34"/>
      <c r="AE5841" s="34"/>
      <c r="AT5841" s="19" t="s">
        <v>260</v>
      </c>
      <c r="AU5841" s="19" t="s">
        <v>82</v>
      </c>
    </row>
    <row r="5842" spans="1:51" s="13" customFormat="1" ht="11.25">
      <c r="B5842" s="167"/>
      <c r="D5842" s="160" t="s">
        <v>264</v>
      </c>
      <c r="E5842" s="168" t="s">
        <v>3</v>
      </c>
      <c r="F5842" s="169" t="s">
        <v>8426</v>
      </c>
      <c r="H5842" s="168" t="s">
        <v>3</v>
      </c>
      <c r="I5842" s="170"/>
      <c r="L5842" s="167"/>
      <c r="M5842" s="171"/>
      <c r="N5842" s="172"/>
      <c r="O5842" s="172"/>
      <c r="P5842" s="172"/>
      <c r="Q5842" s="172"/>
      <c r="R5842" s="172"/>
      <c r="S5842" s="172"/>
      <c r="T5842" s="173"/>
      <c r="AT5842" s="168" t="s">
        <v>264</v>
      </c>
      <c r="AU5842" s="168" t="s">
        <v>82</v>
      </c>
      <c r="AV5842" s="13" t="s">
        <v>80</v>
      </c>
      <c r="AW5842" s="13" t="s">
        <v>34</v>
      </c>
      <c r="AX5842" s="13" t="s">
        <v>73</v>
      </c>
      <c r="AY5842" s="168" t="s">
        <v>252</v>
      </c>
    </row>
    <row r="5843" spans="1:51" s="14" customFormat="1" ht="11.25">
      <c r="B5843" s="174"/>
      <c r="D5843" s="160" t="s">
        <v>264</v>
      </c>
      <c r="E5843" s="175" t="s">
        <v>3</v>
      </c>
      <c r="F5843" s="176" t="s">
        <v>80</v>
      </c>
      <c r="H5843" s="177">
        <v>1</v>
      </c>
      <c r="I5843" s="178"/>
      <c r="L5843" s="174"/>
      <c r="M5843" s="179"/>
      <c r="N5843" s="180"/>
      <c r="O5843" s="180"/>
      <c r="P5843" s="180"/>
      <c r="Q5843" s="180"/>
      <c r="R5843" s="180"/>
      <c r="S5843" s="180"/>
      <c r="T5843" s="181"/>
      <c r="AT5843" s="175" t="s">
        <v>264</v>
      </c>
      <c r="AU5843" s="175" t="s">
        <v>82</v>
      </c>
      <c r="AV5843" s="14" t="s">
        <v>82</v>
      </c>
      <c r="AW5843" s="14" t="s">
        <v>34</v>
      </c>
      <c r="AX5843" s="14" t="s">
        <v>73</v>
      </c>
      <c r="AY5843" s="175" t="s">
        <v>252</v>
      </c>
    </row>
    <row r="5844" spans="1:51" s="13" customFormat="1" ht="11.25">
      <c r="B5844" s="167"/>
      <c r="D5844" s="160" t="s">
        <v>264</v>
      </c>
      <c r="E5844" s="168" t="s">
        <v>3</v>
      </c>
      <c r="F5844" s="169" t="s">
        <v>8426</v>
      </c>
      <c r="H5844" s="168" t="s">
        <v>3</v>
      </c>
      <c r="I5844" s="170"/>
      <c r="L5844" s="167"/>
      <c r="M5844" s="171"/>
      <c r="N5844" s="172"/>
      <c r="O5844" s="172"/>
      <c r="P5844" s="172"/>
      <c r="Q5844" s="172"/>
      <c r="R5844" s="172"/>
      <c r="S5844" s="172"/>
      <c r="T5844" s="173"/>
      <c r="AT5844" s="168" t="s">
        <v>264</v>
      </c>
      <c r="AU5844" s="168" t="s">
        <v>82</v>
      </c>
      <c r="AV5844" s="13" t="s">
        <v>80</v>
      </c>
      <c r="AW5844" s="13" t="s">
        <v>34</v>
      </c>
      <c r="AX5844" s="13" t="s">
        <v>73</v>
      </c>
      <c r="AY5844" s="168" t="s">
        <v>252</v>
      </c>
    </row>
    <row r="5845" spans="1:51" s="14" customFormat="1" ht="11.25">
      <c r="B5845" s="174"/>
      <c r="D5845" s="160" t="s">
        <v>264</v>
      </c>
      <c r="E5845" s="175" t="s">
        <v>3</v>
      </c>
      <c r="F5845" s="176" t="s">
        <v>80</v>
      </c>
      <c r="H5845" s="177">
        <v>1</v>
      </c>
      <c r="I5845" s="178"/>
      <c r="L5845" s="174"/>
      <c r="M5845" s="179"/>
      <c r="N5845" s="180"/>
      <c r="O5845" s="180"/>
      <c r="P5845" s="180"/>
      <c r="Q5845" s="180"/>
      <c r="R5845" s="180"/>
      <c r="S5845" s="180"/>
      <c r="T5845" s="181"/>
      <c r="AT5845" s="175" t="s">
        <v>264</v>
      </c>
      <c r="AU5845" s="175" t="s">
        <v>82</v>
      </c>
      <c r="AV5845" s="14" t="s">
        <v>82</v>
      </c>
      <c r="AW5845" s="14" t="s">
        <v>34</v>
      </c>
      <c r="AX5845" s="14" t="s">
        <v>73</v>
      </c>
      <c r="AY5845" s="175" t="s">
        <v>252</v>
      </c>
    </row>
    <row r="5846" spans="1:51" s="13" customFormat="1" ht="11.25">
      <c r="B5846" s="167"/>
      <c r="D5846" s="160" t="s">
        <v>264</v>
      </c>
      <c r="E5846" s="168" t="s">
        <v>3</v>
      </c>
      <c r="F5846" s="169" t="s">
        <v>8426</v>
      </c>
      <c r="H5846" s="168" t="s">
        <v>3</v>
      </c>
      <c r="I5846" s="170"/>
      <c r="L5846" s="167"/>
      <c r="M5846" s="171"/>
      <c r="N5846" s="172"/>
      <c r="O5846" s="172"/>
      <c r="P5846" s="172"/>
      <c r="Q5846" s="172"/>
      <c r="R5846" s="172"/>
      <c r="S5846" s="172"/>
      <c r="T5846" s="173"/>
      <c r="AT5846" s="168" t="s">
        <v>264</v>
      </c>
      <c r="AU5846" s="168" t="s">
        <v>82</v>
      </c>
      <c r="AV5846" s="13" t="s">
        <v>80</v>
      </c>
      <c r="AW5846" s="13" t="s">
        <v>34</v>
      </c>
      <c r="AX5846" s="13" t="s">
        <v>73</v>
      </c>
      <c r="AY5846" s="168" t="s">
        <v>252</v>
      </c>
    </row>
    <row r="5847" spans="1:51" s="14" customFormat="1" ht="11.25">
      <c r="B5847" s="174"/>
      <c r="D5847" s="160" t="s">
        <v>264</v>
      </c>
      <c r="E5847" s="175" t="s">
        <v>3</v>
      </c>
      <c r="F5847" s="176" t="s">
        <v>80</v>
      </c>
      <c r="H5847" s="177">
        <v>1</v>
      </c>
      <c r="I5847" s="178"/>
      <c r="L5847" s="174"/>
      <c r="M5847" s="179"/>
      <c r="N5847" s="180"/>
      <c r="O5847" s="180"/>
      <c r="P5847" s="180"/>
      <c r="Q5847" s="180"/>
      <c r="R5847" s="180"/>
      <c r="S5847" s="180"/>
      <c r="T5847" s="181"/>
      <c r="AT5847" s="175" t="s">
        <v>264</v>
      </c>
      <c r="AU5847" s="175" t="s">
        <v>82</v>
      </c>
      <c r="AV5847" s="14" t="s">
        <v>82</v>
      </c>
      <c r="AW5847" s="14" t="s">
        <v>34</v>
      </c>
      <c r="AX5847" s="14" t="s">
        <v>73</v>
      </c>
      <c r="AY5847" s="175" t="s">
        <v>252</v>
      </c>
    </row>
    <row r="5848" spans="1:51" s="13" customFormat="1" ht="11.25">
      <c r="B5848" s="167"/>
      <c r="D5848" s="160" t="s">
        <v>264</v>
      </c>
      <c r="E5848" s="168" t="s">
        <v>3</v>
      </c>
      <c r="F5848" s="169" t="s">
        <v>8426</v>
      </c>
      <c r="H5848" s="168" t="s">
        <v>3</v>
      </c>
      <c r="I5848" s="170"/>
      <c r="L5848" s="167"/>
      <c r="M5848" s="171"/>
      <c r="N5848" s="172"/>
      <c r="O5848" s="172"/>
      <c r="P5848" s="172"/>
      <c r="Q5848" s="172"/>
      <c r="R5848" s="172"/>
      <c r="S5848" s="172"/>
      <c r="T5848" s="173"/>
      <c r="AT5848" s="168" t="s">
        <v>264</v>
      </c>
      <c r="AU5848" s="168" t="s">
        <v>82</v>
      </c>
      <c r="AV5848" s="13" t="s">
        <v>80</v>
      </c>
      <c r="AW5848" s="13" t="s">
        <v>34</v>
      </c>
      <c r="AX5848" s="13" t="s">
        <v>73</v>
      </c>
      <c r="AY5848" s="168" t="s">
        <v>252</v>
      </c>
    </row>
    <row r="5849" spans="1:51" s="14" customFormat="1" ht="11.25">
      <c r="B5849" s="174"/>
      <c r="D5849" s="160" t="s">
        <v>264</v>
      </c>
      <c r="E5849" s="175" t="s">
        <v>3</v>
      </c>
      <c r="F5849" s="176" t="s">
        <v>80</v>
      </c>
      <c r="H5849" s="177">
        <v>1</v>
      </c>
      <c r="I5849" s="178"/>
      <c r="L5849" s="174"/>
      <c r="M5849" s="179"/>
      <c r="N5849" s="180"/>
      <c r="O5849" s="180"/>
      <c r="P5849" s="180"/>
      <c r="Q5849" s="180"/>
      <c r="R5849" s="180"/>
      <c r="S5849" s="180"/>
      <c r="T5849" s="181"/>
      <c r="AT5849" s="175" t="s">
        <v>264</v>
      </c>
      <c r="AU5849" s="175" t="s">
        <v>82</v>
      </c>
      <c r="AV5849" s="14" t="s">
        <v>82</v>
      </c>
      <c r="AW5849" s="14" t="s">
        <v>34</v>
      </c>
      <c r="AX5849" s="14" t="s">
        <v>73</v>
      </c>
      <c r="AY5849" s="175" t="s">
        <v>252</v>
      </c>
    </row>
    <row r="5850" spans="1:51" s="13" customFormat="1" ht="11.25">
      <c r="B5850" s="167"/>
      <c r="D5850" s="160" t="s">
        <v>264</v>
      </c>
      <c r="E5850" s="168" t="s">
        <v>3</v>
      </c>
      <c r="F5850" s="169" t="s">
        <v>8247</v>
      </c>
      <c r="H5850" s="168" t="s">
        <v>3</v>
      </c>
      <c r="I5850" s="170"/>
      <c r="L5850" s="167"/>
      <c r="M5850" s="171"/>
      <c r="N5850" s="172"/>
      <c r="O5850" s="172"/>
      <c r="P5850" s="172"/>
      <c r="Q5850" s="172"/>
      <c r="R5850" s="172"/>
      <c r="S5850" s="172"/>
      <c r="T5850" s="173"/>
      <c r="AT5850" s="168" t="s">
        <v>264</v>
      </c>
      <c r="AU5850" s="168" t="s">
        <v>82</v>
      </c>
      <c r="AV5850" s="13" t="s">
        <v>80</v>
      </c>
      <c r="AW5850" s="13" t="s">
        <v>34</v>
      </c>
      <c r="AX5850" s="13" t="s">
        <v>73</v>
      </c>
      <c r="AY5850" s="168" t="s">
        <v>252</v>
      </c>
    </row>
    <row r="5851" spans="1:51" s="14" customFormat="1" ht="11.25">
      <c r="B5851" s="174"/>
      <c r="D5851" s="160" t="s">
        <v>264</v>
      </c>
      <c r="E5851" s="175" t="s">
        <v>3</v>
      </c>
      <c r="F5851" s="176" t="s">
        <v>80</v>
      </c>
      <c r="H5851" s="177">
        <v>1</v>
      </c>
      <c r="I5851" s="178"/>
      <c r="L5851" s="174"/>
      <c r="M5851" s="179"/>
      <c r="N5851" s="180"/>
      <c r="O5851" s="180"/>
      <c r="P5851" s="180"/>
      <c r="Q5851" s="180"/>
      <c r="R5851" s="180"/>
      <c r="S5851" s="180"/>
      <c r="T5851" s="181"/>
      <c r="AT5851" s="175" t="s">
        <v>264</v>
      </c>
      <c r="AU5851" s="175" t="s">
        <v>82</v>
      </c>
      <c r="AV5851" s="14" t="s">
        <v>82</v>
      </c>
      <c r="AW5851" s="14" t="s">
        <v>34</v>
      </c>
      <c r="AX5851" s="14" t="s">
        <v>73</v>
      </c>
      <c r="AY5851" s="175" t="s">
        <v>252</v>
      </c>
    </row>
    <row r="5852" spans="1:51" s="13" customFormat="1" ht="11.25">
      <c r="B5852" s="167"/>
      <c r="D5852" s="160" t="s">
        <v>264</v>
      </c>
      <c r="E5852" s="168" t="s">
        <v>3</v>
      </c>
      <c r="F5852" s="169" t="s">
        <v>8251</v>
      </c>
      <c r="H5852" s="168" t="s">
        <v>3</v>
      </c>
      <c r="I5852" s="170"/>
      <c r="L5852" s="167"/>
      <c r="M5852" s="171"/>
      <c r="N5852" s="172"/>
      <c r="O5852" s="172"/>
      <c r="P5852" s="172"/>
      <c r="Q5852" s="172"/>
      <c r="R5852" s="172"/>
      <c r="S5852" s="172"/>
      <c r="T5852" s="173"/>
      <c r="AT5852" s="168" t="s">
        <v>264</v>
      </c>
      <c r="AU5852" s="168" t="s">
        <v>82</v>
      </c>
      <c r="AV5852" s="13" t="s">
        <v>80</v>
      </c>
      <c r="AW5852" s="13" t="s">
        <v>34</v>
      </c>
      <c r="AX5852" s="13" t="s">
        <v>73</v>
      </c>
      <c r="AY5852" s="168" t="s">
        <v>252</v>
      </c>
    </row>
    <row r="5853" spans="1:51" s="14" customFormat="1" ht="11.25">
      <c r="B5853" s="174"/>
      <c r="D5853" s="160" t="s">
        <v>264</v>
      </c>
      <c r="E5853" s="175" t="s">
        <v>3</v>
      </c>
      <c r="F5853" s="176" t="s">
        <v>80</v>
      </c>
      <c r="H5853" s="177">
        <v>1</v>
      </c>
      <c r="I5853" s="178"/>
      <c r="L5853" s="174"/>
      <c r="M5853" s="179"/>
      <c r="N5853" s="180"/>
      <c r="O5853" s="180"/>
      <c r="P5853" s="180"/>
      <c r="Q5853" s="180"/>
      <c r="R5853" s="180"/>
      <c r="S5853" s="180"/>
      <c r="T5853" s="181"/>
      <c r="AT5853" s="175" t="s">
        <v>264</v>
      </c>
      <c r="AU5853" s="175" t="s">
        <v>82</v>
      </c>
      <c r="AV5853" s="14" t="s">
        <v>82</v>
      </c>
      <c r="AW5853" s="14" t="s">
        <v>34</v>
      </c>
      <c r="AX5853" s="14" t="s">
        <v>73</v>
      </c>
      <c r="AY5853" s="175" t="s">
        <v>252</v>
      </c>
    </row>
    <row r="5854" spans="1:51" s="13" customFormat="1" ht="11.25">
      <c r="B5854" s="167"/>
      <c r="D5854" s="160" t="s">
        <v>264</v>
      </c>
      <c r="E5854" s="168" t="s">
        <v>3</v>
      </c>
      <c r="F5854" s="169" t="s">
        <v>8874</v>
      </c>
      <c r="H5854" s="168" t="s">
        <v>3</v>
      </c>
      <c r="I5854" s="170"/>
      <c r="L5854" s="167"/>
      <c r="M5854" s="171"/>
      <c r="N5854" s="172"/>
      <c r="O5854" s="172"/>
      <c r="P5854" s="172"/>
      <c r="Q5854" s="172"/>
      <c r="R5854" s="172"/>
      <c r="S5854" s="172"/>
      <c r="T5854" s="173"/>
      <c r="AT5854" s="168" t="s">
        <v>264</v>
      </c>
      <c r="AU5854" s="168" t="s">
        <v>82</v>
      </c>
      <c r="AV5854" s="13" t="s">
        <v>80</v>
      </c>
      <c r="AW5854" s="13" t="s">
        <v>34</v>
      </c>
      <c r="AX5854" s="13" t="s">
        <v>73</v>
      </c>
      <c r="AY5854" s="168" t="s">
        <v>252</v>
      </c>
    </row>
    <row r="5855" spans="1:51" s="14" customFormat="1" ht="11.25">
      <c r="B5855" s="174"/>
      <c r="D5855" s="160" t="s">
        <v>264</v>
      </c>
      <c r="E5855" s="175" t="s">
        <v>3</v>
      </c>
      <c r="F5855" s="176" t="s">
        <v>80</v>
      </c>
      <c r="H5855" s="177">
        <v>1</v>
      </c>
      <c r="I5855" s="178"/>
      <c r="L5855" s="174"/>
      <c r="M5855" s="179"/>
      <c r="N5855" s="180"/>
      <c r="O5855" s="180"/>
      <c r="P5855" s="180"/>
      <c r="Q5855" s="180"/>
      <c r="R5855" s="180"/>
      <c r="S5855" s="180"/>
      <c r="T5855" s="181"/>
      <c r="AT5855" s="175" t="s">
        <v>264</v>
      </c>
      <c r="AU5855" s="175" t="s">
        <v>82</v>
      </c>
      <c r="AV5855" s="14" t="s">
        <v>82</v>
      </c>
      <c r="AW5855" s="14" t="s">
        <v>34</v>
      </c>
      <c r="AX5855" s="14" t="s">
        <v>73</v>
      </c>
      <c r="AY5855" s="175" t="s">
        <v>252</v>
      </c>
    </row>
    <row r="5856" spans="1:51" s="13" customFormat="1" ht="11.25">
      <c r="B5856" s="167"/>
      <c r="D5856" s="160" t="s">
        <v>264</v>
      </c>
      <c r="E5856" s="168" t="s">
        <v>3</v>
      </c>
      <c r="F5856" s="169" t="s">
        <v>8874</v>
      </c>
      <c r="H5856" s="168" t="s">
        <v>3</v>
      </c>
      <c r="I5856" s="170"/>
      <c r="L5856" s="167"/>
      <c r="M5856" s="171"/>
      <c r="N5856" s="172"/>
      <c r="O5856" s="172"/>
      <c r="P5856" s="172"/>
      <c r="Q5856" s="172"/>
      <c r="R5856" s="172"/>
      <c r="S5856" s="172"/>
      <c r="T5856" s="173"/>
      <c r="AT5856" s="168" t="s">
        <v>264</v>
      </c>
      <c r="AU5856" s="168" t="s">
        <v>82</v>
      </c>
      <c r="AV5856" s="13" t="s">
        <v>80</v>
      </c>
      <c r="AW5856" s="13" t="s">
        <v>34</v>
      </c>
      <c r="AX5856" s="13" t="s">
        <v>73</v>
      </c>
      <c r="AY5856" s="168" t="s">
        <v>252</v>
      </c>
    </row>
    <row r="5857" spans="2:51" s="14" customFormat="1" ht="11.25">
      <c r="B5857" s="174"/>
      <c r="D5857" s="160" t="s">
        <v>264</v>
      </c>
      <c r="E5857" s="175" t="s">
        <v>3</v>
      </c>
      <c r="F5857" s="176" t="s">
        <v>80</v>
      </c>
      <c r="H5857" s="177">
        <v>1</v>
      </c>
      <c r="I5857" s="178"/>
      <c r="L5857" s="174"/>
      <c r="M5857" s="179"/>
      <c r="N5857" s="180"/>
      <c r="O5857" s="180"/>
      <c r="P5857" s="180"/>
      <c r="Q5857" s="180"/>
      <c r="R5857" s="180"/>
      <c r="S5857" s="180"/>
      <c r="T5857" s="181"/>
      <c r="AT5857" s="175" t="s">
        <v>264</v>
      </c>
      <c r="AU5857" s="175" t="s">
        <v>82</v>
      </c>
      <c r="AV5857" s="14" t="s">
        <v>82</v>
      </c>
      <c r="AW5857" s="14" t="s">
        <v>34</v>
      </c>
      <c r="AX5857" s="14" t="s">
        <v>73</v>
      </c>
      <c r="AY5857" s="175" t="s">
        <v>252</v>
      </c>
    </row>
    <row r="5858" spans="2:51" s="13" customFormat="1" ht="11.25">
      <c r="B5858" s="167"/>
      <c r="D5858" s="160" t="s">
        <v>264</v>
      </c>
      <c r="E5858" s="168" t="s">
        <v>3</v>
      </c>
      <c r="F5858" s="169" t="s">
        <v>8848</v>
      </c>
      <c r="H5858" s="168" t="s">
        <v>3</v>
      </c>
      <c r="I5858" s="170"/>
      <c r="L5858" s="167"/>
      <c r="M5858" s="171"/>
      <c r="N5858" s="172"/>
      <c r="O5858" s="172"/>
      <c r="P5858" s="172"/>
      <c r="Q5858" s="172"/>
      <c r="R5858" s="172"/>
      <c r="S5858" s="172"/>
      <c r="T5858" s="173"/>
      <c r="AT5858" s="168" t="s">
        <v>264</v>
      </c>
      <c r="AU5858" s="168" t="s">
        <v>82</v>
      </c>
      <c r="AV5858" s="13" t="s">
        <v>80</v>
      </c>
      <c r="AW5858" s="13" t="s">
        <v>34</v>
      </c>
      <c r="AX5858" s="13" t="s">
        <v>73</v>
      </c>
      <c r="AY5858" s="168" t="s">
        <v>252</v>
      </c>
    </row>
    <row r="5859" spans="2:51" s="14" customFormat="1" ht="11.25">
      <c r="B5859" s="174"/>
      <c r="D5859" s="160" t="s">
        <v>264</v>
      </c>
      <c r="E5859" s="175" t="s">
        <v>3</v>
      </c>
      <c r="F5859" s="176" t="s">
        <v>80</v>
      </c>
      <c r="H5859" s="177">
        <v>1</v>
      </c>
      <c r="I5859" s="178"/>
      <c r="L5859" s="174"/>
      <c r="M5859" s="179"/>
      <c r="N5859" s="180"/>
      <c r="O5859" s="180"/>
      <c r="P5859" s="180"/>
      <c r="Q5859" s="180"/>
      <c r="R5859" s="180"/>
      <c r="S5859" s="180"/>
      <c r="T5859" s="181"/>
      <c r="AT5859" s="175" t="s">
        <v>264</v>
      </c>
      <c r="AU5859" s="175" t="s">
        <v>82</v>
      </c>
      <c r="AV5859" s="14" t="s">
        <v>82</v>
      </c>
      <c r="AW5859" s="14" t="s">
        <v>34</v>
      </c>
      <c r="AX5859" s="14" t="s">
        <v>73</v>
      </c>
      <c r="AY5859" s="175" t="s">
        <v>252</v>
      </c>
    </row>
    <row r="5860" spans="2:51" s="13" customFormat="1" ht="11.25">
      <c r="B5860" s="167"/>
      <c r="D5860" s="160" t="s">
        <v>264</v>
      </c>
      <c r="E5860" s="168" t="s">
        <v>3</v>
      </c>
      <c r="F5860" s="169" t="s">
        <v>8608</v>
      </c>
      <c r="H5860" s="168" t="s">
        <v>3</v>
      </c>
      <c r="I5860" s="170"/>
      <c r="L5860" s="167"/>
      <c r="M5860" s="171"/>
      <c r="N5860" s="172"/>
      <c r="O5860" s="172"/>
      <c r="P5860" s="172"/>
      <c r="Q5860" s="172"/>
      <c r="R5860" s="172"/>
      <c r="S5860" s="172"/>
      <c r="T5860" s="173"/>
      <c r="AT5860" s="168" t="s">
        <v>264</v>
      </c>
      <c r="AU5860" s="168" t="s">
        <v>82</v>
      </c>
      <c r="AV5860" s="13" t="s">
        <v>80</v>
      </c>
      <c r="AW5860" s="13" t="s">
        <v>34</v>
      </c>
      <c r="AX5860" s="13" t="s">
        <v>73</v>
      </c>
      <c r="AY5860" s="168" t="s">
        <v>252</v>
      </c>
    </row>
    <row r="5861" spans="2:51" s="14" customFormat="1" ht="11.25">
      <c r="B5861" s="174"/>
      <c r="D5861" s="160" t="s">
        <v>264</v>
      </c>
      <c r="E5861" s="175" t="s">
        <v>3</v>
      </c>
      <c r="F5861" s="176" t="s">
        <v>80</v>
      </c>
      <c r="H5861" s="177">
        <v>1</v>
      </c>
      <c r="I5861" s="178"/>
      <c r="L5861" s="174"/>
      <c r="M5861" s="179"/>
      <c r="N5861" s="180"/>
      <c r="O5861" s="180"/>
      <c r="P5861" s="180"/>
      <c r="Q5861" s="180"/>
      <c r="R5861" s="180"/>
      <c r="S5861" s="180"/>
      <c r="T5861" s="181"/>
      <c r="AT5861" s="175" t="s">
        <v>264</v>
      </c>
      <c r="AU5861" s="175" t="s">
        <v>82</v>
      </c>
      <c r="AV5861" s="14" t="s">
        <v>82</v>
      </c>
      <c r="AW5861" s="14" t="s">
        <v>34</v>
      </c>
      <c r="AX5861" s="14" t="s">
        <v>73</v>
      </c>
      <c r="AY5861" s="175" t="s">
        <v>252</v>
      </c>
    </row>
    <row r="5862" spans="2:51" s="13" customFormat="1" ht="11.25">
      <c r="B5862" s="167"/>
      <c r="D5862" s="160" t="s">
        <v>264</v>
      </c>
      <c r="E5862" s="168" t="s">
        <v>3</v>
      </c>
      <c r="F5862" s="169" t="s">
        <v>8608</v>
      </c>
      <c r="H5862" s="168" t="s">
        <v>3</v>
      </c>
      <c r="I5862" s="170"/>
      <c r="L5862" s="167"/>
      <c r="M5862" s="171"/>
      <c r="N5862" s="172"/>
      <c r="O5862" s="172"/>
      <c r="P5862" s="172"/>
      <c r="Q5862" s="172"/>
      <c r="R5862" s="172"/>
      <c r="S5862" s="172"/>
      <c r="T5862" s="173"/>
      <c r="AT5862" s="168" t="s">
        <v>264</v>
      </c>
      <c r="AU5862" s="168" t="s">
        <v>82</v>
      </c>
      <c r="AV5862" s="13" t="s">
        <v>80</v>
      </c>
      <c r="AW5862" s="13" t="s">
        <v>34</v>
      </c>
      <c r="AX5862" s="13" t="s">
        <v>73</v>
      </c>
      <c r="AY5862" s="168" t="s">
        <v>252</v>
      </c>
    </row>
    <row r="5863" spans="2:51" s="14" customFormat="1" ht="11.25">
      <c r="B5863" s="174"/>
      <c r="D5863" s="160" t="s">
        <v>264</v>
      </c>
      <c r="E5863" s="175" t="s">
        <v>3</v>
      </c>
      <c r="F5863" s="176" t="s">
        <v>80</v>
      </c>
      <c r="H5863" s="177">
        <v>1</v>
      </c>
      <c r="I5863" s="178"/>
      <c r="L5863" s="174"/>
      <c r="M5863" s="179"/>
      <c r="N5863" s="180"/>
      <c r="O5863" s="180"/>
      <c r="P5863" s="180"/>
      <c r="Q5863" s="180"/>
      <c r="R5863" s="180"/>
      <c r="S5863" s="180"/>
      <c r="T5863" s="181"/>
      <c r="AT5863" s="175" t="s">
        <v>264</v>
      </c>
      <c r="AU5863" s="175" t="s">
        <v>82</v>
      </c>
      <c r="AV5863" s="14" t="s">
        <v>82</v>
      </c>
      <c r="AW5863" s="14" t="s">
        <v>34</v>
      </c>
      <c r="AX5863" s="14" t="s">
        <v>73</v>
      </c>
      <c r="AY5863" s="175" t="s">
        <v>252</v>
      </c>
    </row>
    <row r="5864" spans="2:51" s="13" customFormat="1" ht="11.25">
      <c r="B5864" s="167"/>
      <c r="D5864" s="160" t="s">
        <v>264</v>
      </c>
      <c r="E5864" s="168" t="s">
        <v>3</v>
      </c>
      <c r="F5864" s="169" t="s">
        <v>8430</v>
      </c>
      <c r="H5864" s="168" t="s">
        <v>3</v>
      </c>
      <c r="I5864" s="170"/>
      <c r="L5864" s="167"/>
      <c r="M5864" s="171"/>
      <c r="N5864" s="172"/>
      <c r="O5864" s="172"/>
      <c r="P5864" s="172"/>
      <c r="Q5864" s="172"/>
      <c r="R5864" s="172"/>
      <c r="S5864" s="172"/>
      <c r="T5864" s="173"/>
      <c r="AT5864" s="168" t="s">
        <v>264</v>
      </c>
      <c r="AU5864" s="168" t="s">
        <v>82</v>
      </c>
      <c r="AV5864" s="13" t="s">
        <v>80</v>
      </c>
      <c r="AW5864" s="13" t="s">
        <v>34</v>
      </c>
      <c r="AX5864" s="13" t="s">
        <v>73</v>
      </c>
      <c r="AY5864" s="168" t="s">
        <v>252</v>
      </c>
    </row>
    <row r="5865" spans="2:51" s="14" customFormat="1" ht="11.25">
      <c r="B5865" s="174"/>
      <c r="D5865" s="160" t="s">
        <v>264</v>
      </c>
      <c r="E5865" s="175" t="s">
        <v>3</v>
      </c>
      <c r="F5865" s="176" t="s">
        <v>80</v>
      </c>
      <c r="H5865" s="177">
        <v>1</v>
      </c>
      <c r="I5865" s="178"/>
      <c r="L5865" s="174"/>
      <c r="M5865" s="179"/>
      <c r="N5865" s="180"/>
      <c r="O5865" s="180"/>
      <c r="P5865" s="180"/>
      <c r="Q5865" s="180"/>
      <c r="R5865" s="180"/>
      <c r="S5865" s="180"/>
      <c r="T5865" s="181"/>
      <c r="AT5865" s="175" t="s">
        <v>264</v>
      </c>
      <c r="AU5865" s="175" t="s">
        <v>82</v>
      </c>
      <c r="AV5865" s="14" t="s">
        <v>82</v>
      </c>
      <c r="AW5865" s="14" t="s">
        <v>34</v>
      </c>
      <c r="AX5865" s="14" t="s">
        <v>73</v>
      </c>
      <c r="AY5865" s="175" t="s">
        <v>252</v>
      </c>
    </row>
    <row r="5866" spans="2:51" s="13" customFormat="1" ht="11.25">
      <c r="B5866" s="167"/>
      <c r="D5866" s="160" t="s">
        <v>264</v>
      </c>
      <c r="E5866" s="168" t="s">
        <v>3</v>
      </c>
      <c r="F5866" s="169" t="s">
        <v>8431</v>
      </c>
      <c r="H5866" s="168" t="s">
        <v>3</v>
      </c>
      <c r="I5866" s="170"/>
      <c r="L5866" s="167"/>
      <c r="M5866" s="171"/>
      <c r="N5866" s="172"/>
      <c r="O5866" s="172"/>
      <c r="P5866" s="172"/>
      <c r="Q5866" s="172"/>
      <c r="R5866" s="172"/>
      <c r="S5866" s="172"/>
      <c r="T5866" s="173"/>
      <c r="AT5866" s="168" t="s">
        <v>264</v>
      </c>
      <c r="AU5866" s="168" t="s">
        <v>82</v>
      </c>
      <c r="AV5866" s="13" t="s">
        <v>80</v>
      </c>
      <c r="AW5866" s="13" t="s">
        <v>34</v>
      </c>
      <c r="AX5866" s="13" t="s">
        <v>73</v>
      </c>
      <c r="AY5866" s="168" t="s">
        <v>252</v>
      </c>
    </row>
    <row r="5867" spans="2:51" s="14" customFormat="1" ht="11.25">
      <c r="B5867" s="174"/>
      <c r="D5867" s="160" t="s">
        <v>264</v>
      </c>
      <c r="E5867" s="175" t="s">
        <v>3</v>
      </c>
      <c r="F5867" s="176" t="s">
        <v>80</v>
      </c>
      <c r="H5867" s="177">
        <v>1</v>
      </c>
      <c r="I5867" s="178"/>
      <c r="L5867" s="174"/>
      <c r="M5867" s="179"/>
      <c r="N5867" s="180"/>
      <c r="O5867" s="180"/>
      <c r="P5867" s="180"/>
      <c r="Q5867" s="180"/>
      <c r="R5867" s="180"/>
      <c r="S5867" s="180"/>
      <c r="T5867" s="181"/>
      <c r="AT5867" s="175" t="s">
        <v>264</v>
      </c>
      <c r="AU5867" s="175" t="s">
        <v>82</v>
      </c>
      <c r="AV5867" s="14" t="s">
        <v>82</v>
      </c>
      <c r="AW5867" s="14" t="s">
        <v>34</v>
      </c>
      <c r="AX5867" s="14" t="s">
        <v>73</v>
      </c>
      <c r="AY5867" s="175" t="s">
        <v>252</v>
      </c>
    </row>
    <row r="5868" spans="2:51" s="13" customFormat="1" ht="11.25">
      <c r="B5868" s="167"/>
      <c r="D5868" s="160" t="s">
        <v>264</v>
      </c>
      <c r="E5868" s="168" t="s">
        <v>3</v>
      </c>
      <c r="F5868" s="169" t="s">
        <v>8432</v>
      </c>
      <c r="H5868" s="168" t="s">
        <v>3</v>
      </c>
      <c r="I5868" s="170"/>
      <c r="L5868" s="167"/>
      <c r="M5868" s="171"/>
      <c r="N5868" s="172"/>
      <c r="O5868" s="172"/>
      <c r="P5868" s="172"/>
      <c r="Q5868" s="172"/>
      <c r="R5868" s="172"/>
      <c r="S5868" s="172"/>
      <c r="T5868" s="173"/>
      <c r="AT5868" s="168" t="s">
        <v>264</v>
      </c>
      <c r="AU5868" s="168" t="s">
        <v>82</v>
      </c>
      <c r="AV5868" s="13" t="s">
        <v>80</v>
      </c>
      <c r="AW5868" s="13" t="s">
        <v>34</v>
      </c>
      <c r="AX5868" s="13" t="s">
        <v>73</v>
      </c>
      <c r="AY5868" s="168" t="s">
        <v>252</v>
      </c>
    </row>
    <row r="5869" spans="2:51" s="14" customFormat="1" ht="11.25">
      <c r="B5869" s="174"/>
      <c r="D5869" s="160" t="s">
        <v>264</v>
      </c>
      <c r="E5869" s="175" t="s">
        <v>3</v>
      </c>
      <c r="F5869" s="176" t="s">
        <v>80</v>
      </c>
      <c r="H5869" s="177">
        <v>1</v>
      </c>
      <c r="I5869" s="178"/>
      <c r="L5869" s="174"/>
      <c r="M5869" s="179"/>
      <c r="N5869" s="180"/>
      <c r="O5869" s="180"/>
      <c r="P5869" s="180"/>
      <c r="Q5869" s="180"/>
      <c r="R5869" s="180"/>
      <c r="S5869" s="180"/>
      <c r="T5869" s="181"/>
      <c r="AT5869" s="175" t="s">
        <v>264</v>
      </c>
      <c r="AU5869" s="175" t="s">
        <v>82</v>
      </c>
      <c r="AV5869" s="14" t="s">
        <v>82</v>
      </c>
      <c r="AW5869" s="14" t="s">
        <v>34</v>
      </c>
      <c r="AX5869" s="14" t="s">
        <v>73</v>
      </c>
      <c r="AY5869" s="175" t="s">
        <v>252</v>
      </c>
    </row>
    <row r="5870" spans="2:51" s="13" customFormat="1" ht="11.25">
      <c r="B5870" s="167"/>
      <c r="D5870" s="160" t="s">
        <v>264</v>
      </c>
      <c r="E5870" s="168" t="s">
        <v>3</v>
      </c>
      <c r="F5870" s="169" t="s">
        <v>8433</v>
      </c>
      <c r="H5870" s="168" t="s">
        <v>3</v>
      </c>
      <c r="I5870" s="170"/>
      <c r="L5870" s="167"/>
      <c r="M5870" s="171"/>
      <c r="N5870" s="172"/>
      <c r="O5870" s="172"/>
      <c r="P5870" s="172"/>
      <c r="Q5870" s="172"/>
      <c r="R5870" s="172"/>
      <c r="S5870" s="172"/>
      <c r="T5870" s="173"/>
      <c r="AT5870" s="168" t="s">
        <v>264</v>
      </c>
      <c r="AU5870" s="168" t="s">
        <v>82</v>
      </c>
      <c r="AV5870" s="13" t="s">
        <v>80</v>
      </c>
      <c r="AW5870" s="13" t="s">
        <v>34</v>
      </c>
      <c r="AX5870" s="13" t="s">
        <v>73</v>
      </c>
      <c r="AY5870" s="168" t="s">
        <v>252</v>
      </c>
    </row>
    <row r="5871" spans="2:51" s="14" customFormat="1" ht="11.25">
      <c r="B5871" s="174"/>
      <c r="D5871" s="160" t="s">
        <v>264</v>
      </c>
      <c r="E5871" s="175" t="s">
        <v>3</v>
      </c>
      <c r="F5871" s="176" t="s">
        <v>80</v>
      </c>
      <c r="H5871" s="177">
        <v>1</v>
      </c>
      <c r="I5871" s="178"/>
      <c r="L5871" s="174"/>
      <c r="M5871" s="179"/>
      <c r="N5871" s="180"/>
      <c r="O5871" s="180"/>
      <c r="P5871" s="180"/>
      <c r="Q5871" s="180"/>
      <c r="R5871" s="180"/>
      <c r="S5871" s="180"/>
      <c r="T5871" s="181"/>
      <c r="AT5871" s="175" t="s">
        <v>264</v>
      </c>
      <c r="AU5871" s="175" t="s">
        <v>82</v>
      </c>
      <c r="AV5871" s="14" t="s">
        <v>82</v>
      </c>
      <c r="AW5871" s="14" t="s">
        <v>34</v>
      </c>
      <c r="AX5871" s="14" t="s">
        <v>73</v>
      </c>
      <c r="AY5871" s="175" t="s">
        <v>252</v>
      </c>
    </row>
    <row r="5872" spans="2:51" s="13" customFormat="1" ht="11.25">
      <c r="B5872" s="167"/>
      <c r="D5872" s="160" t="s">
        <v>264</v>
      </c>
      <c r="E5872" s="168" t="s">
        <v>3</v>
      </c>
      <c r="F5872" s="169" t="s">
        <v>8609</v>
      </c>
      <c r="H5872" s="168" t="s">
        <v>3</v>
      </c>
      <c r="I5872" s="170"/>
      <c r="L5872" s="167"/>
      <c r="M5872" s="171"/>
      <c r="N5872" s="172"/>
      <c r="O5872" s="172"/>
      <c r="P5872" s="172"/>
      <c r="Q5872" s="172"/>
      <c r="R5872" s="172"/>
      <c r="S5872" s="172"/>
      <c r="T5872" s="173"/>
      <c r="AT5872" s="168" t="s">
        <v>264</v>
      </c>
      <c r="AU5872" s="168" t="s">
        <v>82</v>
      </c>
      <c r="AV5872" s="13" t="s">
        <v>80</v>
      </c>
      <c r="AW5872" s="13" t="s">
        <v>34</v>
      </c>
      <c r="AX5872" s="13" t="s">
        <v>73</v>
      </c>
      <c r="AY5872" s="168" t="s">
        <v>252</v>
      </c>
    </row>
    <row r="5873" spans="2:51" s="14" customFormat="1" ht="11.25">
      <c r="B5873" s="174"/>
      <c r="D5873" s="160" t="s">
        <v>264</v>
      </c>
      <c r="E5873" s="175" t="s">
        <v>3</v>
      </c>
      <c r="F5873" s="176" t="s">
        <v>80</v>
      </c>
      <c r="H5873" s="177">
        <v>1</v>
      </c>
      <c r="I5873" s="178"/>
      <c r="L5873" s="174"/>
      <c r="M5873" s="179"/>
      <c r="N5873" s="180"/>
      <c r="O5873" s="180"/>
      <c r="P5873" s="180"/>
      <c r="Q5873" s="180"/>
      <c r="R5873" s="180"/>
      <c r="S5873" s="180"/>
      <c r="T5873" s="181"/>
      <c r="AT5873" s="175" t="s">
        <v>264</v>
      </c>
      <c r="AU5873" s="175" t="s">
        <v>82</v>
      </c>
      <c r="AV5873" s="14" t="s">
        <v>82</v>
      </c>
      <c r="AW5873" s="14" t="s">
        <v>34</v>
      </c>
      <c r="AX5873" s="14" t="s">
        <v>73</v>
      </c>
      <c r="AY5873" s="175" t="s">
        <v>252</v>
      </c>
    </row>
    <row r="5874" spans="2:51" s="13" customFormat="1" ht="11.25">
      <c r="B5874" s="167"/>
      <c r="D5874" s="160" t="s">
        <v>264</v>
      </c>
      <c r="E5874" s="168" t="s">
        <v>3</v>
      </c>
      <c r="F5874" s="169" t="s">
        <v>8609</v>
      </c>
      <c r="H5874" s="168" t="s">
        <v>3</v>
      </c>
      <c r="I5874" s="170"/>
      <c r="L5874" s="167"/>
      <c r="M5874" s="171"/>
      <c r="N5874" s="172"/>
      <c r="O5874" s="172"/>
      <c r="P5874" s="172"/>
      <c r="Q5874" s="172"/>
      <c r="R5874" s="172"/>
      <c r="S5874" s="172"/>
      <c r="T5874" s="173"/>
      <c r="AT5874" s="168" t="s">
        <v>264</v>
      </c>
      <c r="AU5874" s="168" t="s">
        <v>82</v>
      </c>
      <c r="AV5874" s="13" t="s">
        <v>80</v>
      </c>
      <c r="AW5874" s="13" t="s">
        <v>34</v>
      </c>
      <c r="AX5874" s="13" t="s">
        <v>73</v>
      </c>
      <c r="AY5874" s="168" t="s">
        <v>252</v>
      </c>
    </row>
    <row r="5875" spans="2:51" s="14" customFormat="1" ht="11.25">
      <c r="B5875" s="174"/>
      <c r="D5875" s="160" t="s">
        <v>264</v>
      </c>
      <c r="E5875" s="175" t="s">
        <v>3</v>
      </c>
      <c r="F5875" s="176" t="s">
        <v>80</v>
      </c>
      <c r="H5875" s="177">
        <v>1</v>
      </c>
      <c r="I5875" s="178"/>
      <c r="L5875" s="174"/>
      <c r="M5875" s="179"/>
      <c r="N5875" s="180"/>
      <c r="O5875" s="180"/>
      <c r="P5875" s="180"/>
      <c r="Q5875" s="180"/>
      <c r="R5875" s="180"/>
      <c r="S5875" s="180"/>
      <c r="T5875" s="181"/>
      <c r="AT5875" s="175" t="s">
        <v>264</v>
      </c>
      <c r="AU5875" s="175" t="s">
        <v>82</v>
      </c>
      <c r="AV5875" s="14" t="s">
        <v>82</v>
      </c>
      <c r="AW5875" s="14" t="s">
        <v>34</v>
      </c>
      <c r="AX5875" s="14" t="s">
        <v>73</v>
      </c>
      <c r="AY5875" s="175" t="s">
        <v>252</v>
      </c>
    </row>
    <row r="5876" spans="2:51" s="13" customFormat="1" ht="11.25">
      <c r="B5876" s="167"/>
      <c r="D5876" s="160" t="s">
        <v>264</v>
      </c>
      <c r="E5876" s="168" t="s">
        <v>3</v>
      </c>
      <c r="F5876" s="169" t="s">
        <v>8624</v>
      </c>
      <c r="H5876" s="168" t="s">
        <v>3</v>
      </c>
      <c r="I5876" s="170"/>
      <c r="L5876" s="167"/>
      <c r="M5876" s="171"/>
      <c r="N5876" s="172"/>
      <c r="O5876" s="172"/>
      <c r="P5876" s="172"/>
      <c r="Q5876" s="172"/>
      <c r="R5876" s="172"/>
      <c r="S5876" s="172"/>
      <c r="T5876" s="173"/>
      <c r="AT5876" s="168" t="s">
        <v>264</v>
      </c>
      <c r="AU5876" s="168" t="s">
        <v>82</v>
      </c>
      <c r="AV5876" s="13" t="s">
        <v>80</v>
      </c>
      <c r="AW5876" s="13" t="s">
        <v>34</v>
      </c>
      <c r="AX5876" s="13" t="s">
        <v>73</v>
      </c>
      <c r="AY5876" s="168" t="s">
        <v>252</v>
      </c>
    </row>
    <row r="5877" spans="2:51" s="14" customFormat="1" ht="11.25">
      <c r="B5877" s="174"/>
      <c r="D5877" s="160" t="s">
        <v>264</v>
      </c>
      <c r="E5877" s="175" t="s">
        <v>3</v>
      </c>
      <c r="F5877" s="176" t="s">
        <v>80</v>
      </c>
      <c r="H5877" s="177">
        <v>1</v>
      </c>
      <c r="I5877" s="178"/>
      <c r="L5877" s="174"/>
      <c r="M5877" s="179"/>
      <c r="N5877" s="180"/>
      <c r="O5877" s="180"/>
      <c r="P5877" s="180"/>
      <c r="Q5877" s="180"/>
      <c r="R5877" s="180"/>
      <c r="S5877" s="180"/>
      <c r="T5877" s="181"/>
      <c r="AT5877" s="175" t="s">
        <v>264</v>
      </c>
      <c r="AU5877" s="175" t="s">
        <v>82</v>
      </c>
      <c r="AV5877" s="14" t="s">
        <v>82</v>
      </c>
      <c r="AW5877" s="14" t="s">
        <v>34</v>
      </c>
      <c r="AX5877" s="14" t="s">
        <v>73</v>
      </c>
      <c r="AY5877" s="175" t="s">
        <v>252</v>
      </c>
    </row>
    <row r="5878" spans="2:51" s="13" customFormat="1" ht="11.25">
      <c r="B5878" s="167"/>
      <c r="D5878" s="160" t="s">
        <v>264</v>
      </c>
      <c r="E5878" s="168" t="s">
        <v>3</v>
      </c>
      <c r="F5878" s="169" t="s">
        <v>8624</v>
      </c>
      <c r="H5878" s="168" t="s">
        <v>3</v>
      </c>
      <c r="I5878" s="170"/>
      <c r="L5878" s="167"/>
      <c r="M5878" s="171"/>
      <c r="N5878" s="172"/>
      <c r="O5878" s="172"/>
      <c r="P5878" s="172"/>
      <c r="Q5878" s="172"/>
      <c r="R5878" s="172"/>
      <c r="S5878" s="172"/>
      <c r="T5878" s="173"/>
      <c r="AT5878" s="168" t="s">
        <v>264</v>
      </c>
      <c r="AU5878" s="168" t="s">
        <v>82</v>
      </c>
      <c r="AV5878" s="13" t="s">
        <v>80</v>
      </c>
      <c r="AW5878" s="13" t="s">
        <v>34</v>
      </c>
      <c r="AX5878" s="13" t="s">
        <v>73</v>
      </c>
      <c r="AY5878" s="168" t="s">
        <v>252</v>
      </c>
    </row>
    <row r="5879" spans="2:51" s="14" customFormat="1" ht="11.25">
      <c r="B5879" s="174"/>
      <c r="D5879" s="160" t="s">
        <v>264</v>
      </c>
      <c r="E5879" s="175" t="s">
        <v>3</v>
      </c>
      <c r="F5879" s="176" t="s">
        <v>80</v>
      </c>
      <c r="H5879" s="177">
        <v>1</v>
      </c>
      <c r="I5879" s="178"/>
      <c r="L5879" s="174"/>
      <c r="M5879" s="179"/>
      <c r="N5879" s="180"/>
      <c r="O5879" s="180"/>
      <c r="P5879" s="180"/>
      <c r="Q5879" s="180"/>
      <c r="R5879" s="180"/>
      <c r="S5879" s="180"/>
      <c r="T5879" s="181"/>
      <c r="AT5879" s="175" t="s">
        <v>264</v>
      </c>
      <c r="AU5879" s="175" t="s">
        <v>82</v>
      </c>
      <c r="AV5879" s="14" t="s">
        <v>82</v>
      </c>
      <c r="AW5879" s="14" t="s">
        <v>34</v>
      </c>
      <c r="AX5879" s="14" t="s">
        <v>73</v>
      </c>
      <c r="AY5879" s="175" t="s">
        <v>252</v>
      </c>
    </row>
    <row r="5880" spans="2:51" s="13" customFormat="1" ht="11.25">
      <c r="B5880" s="167"/>
      <c r="D5880" s="160" t="s">
        <v>264</v>
      </c>
      <c r="E5880" s="168" t="s">
        <v>3</v>
      </c>
      <c r="F5880" s="169" t="s">
        <v>6862</v>
      </c>
      <c r="H5880" s="168" t="s">
        <v>3</v>
      </c>
      <c r="I5880" s="170"/>
      <c r="L5880" s="167"/>
      <c r="M5880" s="171"/>
      <c r="N5880" s="172"/>
      <c r="O5880" s="172"/>
      <c r="P5880" s="172"/>
      <c r="Q5880" s="172"/>
      <c r="R5880" s="172"/>
      <c r="S5880" s="172"/>
      <c r="T5880" s="173"/>
      <c r="AT5880" s="168" t="s">
        <v>264</v>
      </c>
      <c r="AU5880" s="168" t="s">
        <v>82</v>
      </c>
      <c r="AV5880" s="13" t="s">
        <v>80</v>
      </c>
      <c r="AW5880" s="13" t="s">
        <v>34</v>
      </c>
      <c r="AX5880" s="13" t="s">
        <v>73</v>
      </c>
      <c r="AY5880" s="168" t="s">
        <v>252</v>
      </c>
    </row>
    <row r="5881" spans="2:51" s="14" customFormat="1" ht="11.25">
      <c r="B5881" s="174"/>
      <c r="D5881" s="160" t="s">
        <v>264</v>
      </c>
      <c r="E5881" s="175" t="s">
        <v>3</v>
      </c>
      <c r="F5881" s="176" t="s">
        <v>80</v>
      </c>
      <c r="H5881" s="177">
        <v>1</v>
      </c>
      <c r="I5881" s="178"/>
      <c r="L5881" s="174"/>
      <c r="M5881" s="179"/>
      <c r="N5881" s="180"/>
      <c r="O5881" s="180"/>
      <c r="P5881" s="180"/>
      <c r="Q5881" s="180"/>
      <c r="R5881" s="180"/>
      <c r="S5881" s="180"/>
      <c r="T5881" s="181"/>
      <c r="AT5881" s="175" t="s">
        <v>264</v>
      </c>
      <c r="AU5881" s="175" t="s">
        <v>82</v>
      </c>
      <c r="AV5881" s="14" t="s">
        <v>82</v>
      </c>
      <c r="AW5881" s="14" t="s">
        <v>34</v>
      </c>
      <c r="AX5881" s="14" t="s">
        <v>73</v>
      </c>
      <c r="AY5881" s="175" t="s">
        <v>252</v>
      </c>
    </row>
    <row r="5882" spans="2:51" s="13" customFormat="1" ht="11.25">
      <c r="B5882" s="167"/>
      <c r="D5882" s="160" t="s">
        <v>264</v>
      </c>
      <c r="E5882" s="168" t="s">
        <v>3</v>
      </c>
      <c r="F5882" s="169" t="s">
        <v>6862</v>
      </c>
      <c r="H5882" s="168" t="s">
        <v>3</v>
      </c>
      <c r="I5882" s="170"/>
      <c r="L5882" s="167"/>
      <c r="M5882" s="171"/>
      <c r="N5882" s="172"/>
      <c r="O5882" s="172"/>
      <c r="P5882" s="172"/>
      <c r="Q5882" s="172"/>
      <c r="R5882" s="172"/>
      <c r="S5882" s="172"/>
      <c r="T5882" s="173"/>
      <c r="AT5882" s="168" t="s">
        <v>264</v>
      </c>
      <c r="AU5882" s="168" t="s">
        <v>82</v>
      </c>
      <c r="AV5882" s="13" t="s">
        <v>80</v>
      </c>
      <c r="AW5882" s="13" t="s">
        <v>34</v>
      </c>
      <c r="AX5882" s="13" t="s">
        <v>73</v>
      </c>
      <c r="AY5882" s="168" t="s">
        <v>252</v>
      </c>
    </row>
    <row r="5883" spans="2:51" s="14" customFormat="1" ht="11.25">
      <c r="B5883" s="174"/>
      <c r="D5883" s="160" t="s">
        <v>264</v>
      </c>
      <c r="E5883" s="175" t="s">
        <v>3</v>
      </c>
      <c r="F5883" s="176" t="s">
        <v>80</v>
      </c>
      <c r="H5883" s="177">
        <v>1</v>
      </c>
      <c r="I5883" s="178"/>
      <c r="L5883" s="174"/>
      <c r="M5883" s="179"/>
      <c r="N5883" s="180"/>
      <c r="O5883" s="180"/>
      <c r="P5883" s="180"/>
      <c r="Q5883" s="180"/>
      <c r="R5883" s="180"/>
      <c r="S5883" s="180"/>
      <c r="T5883" s="181"/>
      <c r="AT5883" s="175" t="s">
        <v>264</v>
      </c>
      <c r="AU5883" s="175" t="s">
        <v>82</v>
      </c>
      <c r="AV5883" s="14" t="s">
        <v>82</v>
      </c>
      <c r="AW5883" s="14" t="s">
        <v>34</v>
      </c>
      <c r="AX5883" s="14" t="s">
        <v>73</v>
      </c>
      <c r="AY5883" s="175" t="s">
        <v>252</v>
      </c>
    </row>
    <row r="5884" spans="2:51" s="13" customFormat="1" ht="11.25">
      <c r="B5884" s="167"/>
      <c r="D5884" s="160" t="s">
        <v>264</v>
      </c>
      <c r="E5884" s="168" t="s">
        <v>3</v>
      </c>
      <c r="F5884" s="169" t="s">
        <v>6862</v>
      </c>
      <c r="H5884" s="168" t="s">
        <v>3</v>
      </c>
      <c r="I5884" s="170"/>
      <c r="L5884" s="167"/>
      <c r="M5884" s="171"/>
      <c r="N5884" s="172"/>
      <c r="O5884" s="172"/>
      <c r="P5884" s="172"/>
      <c r="Q5884" s="172"/>
      <c r="R5884" s="172"/>
      <c r="S5884" s="172"/>
      <c r="T5884" s="173"/>
      <c r="AT5884" s="168" t="s">
        <v>264</v>
      </c>
      <c r="AU5884" s="168" t="s">
        <v>82</v>
      </c>
      <c r="AV5884" s="13" t="s">
        <v>80</v>
      </c>
      <c r="AW5884" s="13" t="s">
        <v>34</v>
      </c>
      <c r="AX5884" s="13" t="s">
        <v>73</v>
      </c>
      <c r="AY5884" s="168" t="s">
        <v>252</v>
      </c>
    </row>
    <row r="5885" spans="2:51" s="14" customFormat="1" ht="11.25">
      <c r="B5885" s="174"/>
      <c r="D5885" s="160" t="s">
        <v>264</v>
      </c>
      <c r="E5885" s="175" t="s">
        <v>3</v>
      </c>
      <c r="F5885" s="176" t="s">
        <v>80</v>
      </c>
      <c r="H5885" s="177">
        <v>1</v>
      </c>
      <c r="I5885" s="178"/>
      <c r="L5885" s="174"/>
      <c r="M5885" s="179"/>
      <c r="N5885" s="180"/>
      <c r="O5885" s="180"/>
      <c r="P5885" s="180"/>
      <c r="Q5885" s="180"/>
      <c r="R5885" s="180"/>
      <c r="S5885" s="180"/>
      <c r="T5885" s="181"/>
      <c r="AT5885" s="175" t="s">
        <v>264</v>
      </c>
      <c r="AU5885" s="175" t="s">
        <v>82</v>
      </c>
      <c r="AV5885" s="14" t="s">
        <v>82</v>
      </c>
      <c r="AW5885" s="14" t="s">
        <v>34</v>
      </c>
      <c r="AX5885" s="14" t="s">
        <v>73</v>
      </c>
      <c r="AY5885" s="175" t="s">
        <v>252</v>
      </c>
    </row>
    <row r="5886" spans="2:51" s="13" customFormat="1" ht="11.25">
      <c r="B5886" s="167"/>
      <c r="D5886" s="160" t="s">
        <v>264</v>
      </c>
      <c r="E5886" s="168" t="s">
        <v>3</v>
      </c>
      <c r="F5886" s="169" t="s">
        <v>6862</v>
      </c>
      <c r="H5886" s="168" t="s">
        <v>3</v>
      </c>
      <c r="I5886" s="170"/>
      <c r="L5886" s="167"/>
      <c r="M5886" s="171"/>
      <c r="N5886" s="172"/>
      <c r="O5886" s="172"/>
      <c r="P5886" s="172"/>
      <c r="Q5886" s="172"/>
      <c r="R5886" s="172"/>
      <c r="S5886" s="172"/>
      <c r="T5886" s="173"/>
      <c r="AT5886" s="168" t="s">
        <v>264</v>
      </c>
      <c r="AU5886" s="168" t="s">
        <v>82</v>
      </c>
      <c r="AV5886" s="13" t="s">
        <v>80</v>
      </c>
      <c r="AW5886" s="13" t="s">
        <v>34</v>
      </c>
      <c r="AX5886" s="13" t="s">
        <v>73</v>
      </c>
      <c r="AY5886" s="168" t="s">
        <v>252</v>
      </c>
    </row>
    <row r="5887" spans="2:51" s="14" customFormat="1" ht="11.25">
      <c r="B5887" s="174"/>
      <c r="D5887" s="160" t="s">
        <v>264</v>
      </c>
      <c r="E5887" s="175" t="s">
        <v>3</v>
      </c>
      <c r="F5887" s="176" t="s">
        <v>80</v>
      </c>
      <c r="H5887" s="177">
        <v>1</v>
      </c>
      <c r="I5887" s="178"/>
      <c r="L5887" s="174"/>
      <c r="M5887" s="179"/>
      <c r="N5887" s="180"/>
      <c r="O5887" s="180"/>
      <c r="P5887" s="180"/>
      <c r="Q5887" s="180"/>
      <c r="R5887" s="180"/>
      <c r="S5887" s="180"/>
      <c r="T5887" s="181"/>
      <c r="AT5887" s="175" t="s">
        <v>264</v>
      </c>
      <c r="AU5887" s="175" t="s">
        <v>82</v>
      </c>
      <c r="AV5887" s="14" t="s">
        <v>82</v>
      </c>
      <c r="AW5887" s="14" t="s">
        <v>34</v>
      </c>
      <c r="AX5887" s="14" t="s">
        <v>73</v>
      </c>
      <c r="AY5887" s="175" t="s">
        <v>252</v>
      </c>
    </row>
    <row r="5888" spans="2:51" s="13" customFormat="1" ht="11.25">
      <c r="B5888" s="167"/>
      <c r="D5888" s="160" t="s">
        <v>264</v>
      </c>
      <c r="E5888" s="168" t="s">
        <v>3</v>
      </c>
      <c r="F5888" s="169" t="s">
        <v>6862</v>
      </c>
      <c r="H5888" s="168" t="s">
        <v>3</v>
      </c>
      <c r="I5888" s="170"/>
      <c r="L5888" s="167"/>
      <c r="M5888" s="171"/>
      <c r="N5888" s="172"/>
      <c r="O5888" s="172"/>
      <c r="P5888" s="172"/>
      <c r="Q5888" s="172"/>
      <c r="R5888" s="172"/>
      <c r="S5888" s="172"/>
      <c r="T5888" s="173"/>
      <c r="AT5888" s="168" t="s">
        <v>264</v>
      </c>
      <c r="AU5888" s="168" t="s">
        <v>82</v>
      </c>
      <c r="AV5888" s="13" t="s">
        <v>80</v>
      </c>
      <c r="AW5888" s="13" t="s">
        <v>34</v>
      </c>
      <c r="AX5888" s="13" t="s">
        <v>73</v>
      </c>
      <c r="AY5888" s="168" t="s">
        <v>252</v>
      </c>
    </row>
    <row r="5889" spans="2:51" s="14" customFormat="1" ht="11.25">
      <c r="B5889" s="174"/>
      <c r="D5889" s="160" t="s">
        <v>264</v>
      </c>
      <c r="E5889" s="175" t="s">
        <v>3</v>
      </c>
      <c r="F5889" s="176" t="s">
        <v>80</v>
      </c>
      <c r="H5889" s="177">
        <v>1</v>
      </c>
      <c r="I5889" s="178"/>
      <c r="L5889" s="174"/>
      <c r="M5889" s="179"/>
      <c r="N5889" s="180"/>
      <c r="O5889" s="180"/>
      <c r="P5889" s="180"/>
      <c r="Q5889" s="180"/>
      <c r="R5889" s="180"/>
      <c r="S5889" s="180"/>
      <c r="T5889" s="181"/>
      <c r="AT5889" s="175" t="s">
        <v>264</v>
      </c>
      <c r="AU5889" s="175" t="s">
        <v>82</v>
      </c>
      <c r="AV5889" s="14" t="s">
        <v>82</v>
      </c>
      <c r="AW5889" s="14" t="s">
        <v>34</v>
      </c>
      <c r="AX5889" s="14" t="s">
        <v>73</v>
      </c>
      <c r="AY5889" s="175" t="s">
        <v>252</v>
      </c>
    </row>
    <row r="5890" spans="2:51" s="13" customFormat="1" ht="11.25">
      <c r="B5890" s="167"/>
      <c r="D5890" s="160" t="s">
        <v>264</v>
      </c>
      <c r="E5890" s="168" t="s">
        <v>3</v>
      </c>
      <c r="F5890" s="169" t="s">
        <v>6862</v>
      </c>
      <c r="H5890" s="168" t="s">
        <v>3</v>
      </c>
      <c r="I5890" s="170"/>
      <c r="L5890" s="167"/>
      <c r="M5890" s="171"/>
      <c r="N5890" s="172"/>
      <c r="O5890" s="172"/>
      <c r="P5890" s="172"/>
      <c r="Q5890" s="172"/>
      <c r="R5890" s="172"/>
      <c r="S5890" s="172"/>
      <c r="T5890" s="173"/>
      <c r="AT5890" s="168" t="s">
        <v>264</v>
      </c>
      <c r="AU5890" s="168" t="s">
        <v>82</v>
      </c>
      <c r="AV5890" s="13" t="s">
        <v>80</v>
      </c>
      <c r="AW5890" s="13" t="s">
        <v>34</v>
      </c>
      <c r="AX5890" s="13" t="s">
        <v>73</v>
      </c>
      <c r="AY5890" s="168" t="s">
        <v>252</v>
      </c>
    </row>
    <row r="5891" spans="2:51" s="14" customFormat="1" ht="11.25">
      <c r="B5891" s="174"/>
      <c r="D5891" s="160" t="s">
        <v>264</v>
      </c>
      <c r="E5891" s="175" t="s">
        <v>3</v>
      </c>
      <c r="F5891" s="176" t="s">
        <v>80</v>
      </c>
      <c r="H5891" s="177">
        <v>1</v>
      </c>
      <c r="I5891" s="178"/>
      <c r="L5891" s="174"/>
      <c r="M5891" s="179"/>
      <c r="N5891" s="180"/>
      <c r="O5891" s="180"/>
      <c r="P5891" s="180"/>
      <c r="Q5891" s="180"/>
      <c r="R5891" s="180"/>
      <c r="S5891" s="180"/>
      <c r="T5891" s="181"/>
      <c r="AT5891" s="175" t="s">
        <v>264</v>
      </c>
      <c r="AU5891" s="175" t="s">
        <v>82</v>
      </c>
      <c r="AV5891" s="14" t="s">
        <v>82</v>
      </c>
      <c r="AW5891" s="14" t="s">
        <v>34</v>
      </c>
      <c r="AX5891" s="14" t="s">
        <v>73</v>
      </c>
      <c r="AY5891" s="175" t="s">
        <v>252</v>
      </c>
    </row>
    <row r="5892" spans="2:51" s="13" customFormat="1" ht="11.25">
      <c r="B5892" s="167"/>
      <c r="D5892" s="160" t="s">
        <v>264</v>
      </c>
      <c r="E5892" s="168" t="s">
        <v>3</v>
      </c>
      <c r="F5892" s="169" t="s">
        <v>6862</v>
      </c>
      <c r="H5892" s="168" t="s">
        <v>3</v>
      </c>
      <c r="I5892" s="170"/>
      <c r="L5892" s="167"/>
      <c r="M5892" s="171"/>
      <c r="N5892" s="172"/>
      <c r="O5892" s="172"/>
      <c r="P5892" s="172"/>
      <c r="Q5892" s="172"/>
      <c r="R5892" s="172"/>
      <c r="S5892" s="172"/>
      <c r="T5892" s="173"/>
      <c r="AT5892" s="168" t="s">
        <v>264</v>
      </c>
      <c r="AU5892" s="168" t="s">
        <v>82</v>
      </c>
      <c r="AV5892" s="13" t="s">
        <v>80</v>
      </c>
      <c r="AW5892" s="13" t="s">
        <v>34</v>
      </c>
      <c r="AX5892" s="13" t="s">
        <v>73</v>
      </c>
      <c r="AY5892" s="168" t="s">
        <v>252</v>
      </c>
    </row>
    <row r="5893" spans="2:51" s="14" customFormat="1" ht="11.25">
      <c r="B5893" s="174"/>
      <c r="D5893" s="160" t="s">
        <v>264</v>
      </c>
      <c r="E5893" s="175" t="s">
        <v>3</v>
      </c>
      <c r="F5893" s="176" t="s">
        <v>80</v>
      </c>
      <c r="H5893" s="177">
        <v>1</v>
      </c>
      <c r="I5893" s="178"/>
      <c r="L5893" s="174"/>
      <c r="M5893" s="179"/>
      <c r="N5893" s="180"/>
      <c r="O5893" s="180"/>
      <c r="P5893" s="180"/>
      <c r="Q5893" s="180"/>
      <c r="R5893" s="180"/>
      <c r="S5893" s="180"/>
      <c r="T5893" s="181"/>
      <c r="AT5893" s="175" t="s">
        <v>264</v>
      </c>
      <c r="AU5893" s="175" t="s">
        <v>82</v>
      </c>
      <c r="AV5893" s="14" t="s">
        <v>82</v>
      </c>
      <c r="AW5893" s="14" t="s">
        <v>34</v>
      </c>
      <c r="AX5893" s="14" t="s">
        <v>73</v>
      </c>
      <c r="AY5893" s="175" t="s">
        <v>252</v>
      </c>
    </row>
    <row r="5894" spans="2:51" s="13" customFormat="1" ht="11.25">
      <c r="B5894" s="167"/>
      <c r="D5894" s="160" t="s">
        <v>264</v>
      </c>
      <c r="E5894" s="168" t="s">
        <v>3</v>
      </c>
      <c r="F5894" s="169" t="s">
        <v>8849</v>
      </c>
      <c r="H5894" s="168" t="s">
        <v>3</v>
      </c>
      <c r="I5894" s="170"/>
      <c r="L5894" s="167"/>
      <c r="M5894" s="171"/>
      <c r="N5894" s="172"/>
      <c r="O5894" s="172"/>
      <c r="P5894" s="172"/>
      <c r="Q5894" s="172"/>
      <c r="R5894" s="172"/>
      <c r="S5894" s="172"/>
      <c r="T5894" s="173"/>
      <c r="AT5894" s="168" t="s">
        <v>264</v>
      </c>
      <c r="AU5894" s="168" t="s">
        <v>82</v>
      </c>
      <c r="AV5894" s="13" t="s">
        <v>80</v>
      </c>
      <c r="AW5894" s="13" t="s">
        <v>34</v>
      </c>
      <c r="AX5894" s="13" t="s">
        <v>73</v>
      </c>
      <c r="AY5894" s="168" t="s">
        <v>252</v>
      </c>
    </row>
    <row r="5895" spans="2:51" s="14" customFormat="1" ht="11.25">
      <c r="B5895" s="174"/>
      <c r="D5895" s="160" t="s">
        <v>264</v>
      </c>
      <c r="E5895" s="175" t="s">
        <v>3</v>
      </c>
      <c r="F5895" s="176" t="s">
        <v>80</v>
      </c>
      <c r="H5895" s="177">
        <v>1</v>
      </c>
      <c r="I5895" s="178"/>
      <c r="L5895" s="174"/>
      <c r="M5895" s="179"/>
      <c r="N5895" s="180"/>
      <c r="O5895" s="180"/>
      <c r="P5895" s="180"/>
      <c r="Q5895" s="180"/>
      <c r="R5895" s="180"/>
      <c r="S5895" s="180"/>
      <c r="T5895" s="181"/>
      <c r="AT5895" s="175" t="s">
        <v>264</v>
      </c>
      <c r="AU5895" s="175" t="s">
        <v>82</v>
      </c>
      <c r="AV5895" s="14" t="s">
        <v>82</v>
      </c>
      <c r="AW5895" s="14" t="s">
        <v>34</v>
      </c>
      <c r="AX5895" s="14" t="s">
        <v>73</v>
      </c>
      <c r="AY5895" s="175" t="s">
        <v>252</v>
      </c>
    </row>
    <row r="5896" spans="2:51" s="13" customFormat="1" ht="11.25">
      <c r="B5896" s="167"/>
      <c r="D5896" s="160" t="s">
        <v>264</v>
      </c>
      <c r="E5896" s="168" t="s">
        <v>3</v>
      </c>
      <c r="F5896" s="169" t="s">
        <v>8612</v>
      </c>
      <c r="H5896" s="168" t="s">
        <v>3</v>
      </c>
      <c r="I5896" s="170"/>
      <c r="L5896" s="167"/>
      <c r="M5896" s="171"/>
      <c r="N5896" s="172"/>
      <c r="O5896" s="172"/>
      <c r="P5896" s="172"/>
      <c r="Q5896" s="172"/>
      <c r="R5896" s="172"/>
      <c r="S5896" s="172"/>
      <c r="T5896" s="173"/>
      <c r="AT5896" s="168" t="s">
        <v>264</v>
      </c>
      <c r="AU5896" s="168" t="s">
        <v>82</v>
      </c>
      <c r="AV5896" s="13" t="s">
        <v>80</v>
      </c>
      <c r="AW5896" s="13" t="s">
        <v>34</v>
      </c>
      <c r="AX5896" s="13" t="s">
        <v>73</v>
      </c>
      <c r="AY5896" s="168" t="s">
        <v>252</v>
      </c>
    </row>
    <row r="5897" spans="2:51" s="14" customFormat="1" ht="11.25">
      <c r="B5897" s="174"/>
      <c r="D5897" s="160" t="s">
        <v>264</v>
      </c>
      <c r="E5897" s="175" t="s">
        <v>3</v>
      </c>
      <c r="F5897" s="176" t="s">
        <v>80</v>
      </c>
      <c r="H5897" s="177">
        <v>1</v>
      </c>
      <c r="I5897" s="178"/>
      <c r="L5897" s="174"/>
      <c r="M5897" s="179"/>
      <c r="N5897" s="180"/>
      <c r="O5897" s="180"/>
      <c r="P5897" s="180"/>
      <c r="Q5897" s="180"/>
      <c r="R5897" s="180"/>
      <c r="S5897" s="180"/>
      <c r="T5897" s="181"/>
      <c r="AT5897" s="175" t="s">
        <v>264</v>
      </c>
      <c r="AU5897" s="175" t="s">
        <v>82</v>
      </c>
      <c r="AV5897" s="14" t="s">
        <v>82</v>
      </c>
      <c r="AW5897" s="14" t="s">
        <v>34</v>
      </c>
      <c r="AX5897" s="14" t="s">
        <v>73</v>
      </c>
      <c r="AY5897" s="175" t="s">
        <v>252</v>
      </c>
    </row>
    <row r="5898" spans="2:51" s="13" customFormat="1" ht="11.25">
      <c r="B5898" s="167"/>
      <c r="D5898" s="160" t="s">
        <v>264</v>
      </c>
      <c r="E5898" s="168" t="s">
        <v>3</v>
      </c>
      <c r="F5898" s="169" t="s">
        <v>8612</v>
      </c>
      <c r="H5898" s="168" t="s">
        <v>3</v>
      </c>
      <c r="I5898" s="170"/>
      <c r="L5898" s="167"/>
      <c r="M5898" s="171"/>
      <c r="N5898" s="172"/>
      <c r="O5898" s="172"/>
      <c r="P5898" s="172"/>
      <c r="Q5898" s="172"/>
      <c r="R5898" s="172"/>
      <c r="S5898" s="172"/>
      <c r="T5898" s="173"/>
      <c r="AT5898" s="168" t="s">
        <v>264</v>
      </c>
      <c r="AU5898" s="168" t="s">
        <v>82</v>
      </c>
      <c r="AV5898" s="13" t="s">
        <v>80</v>
      </c>
      <c r="AW5898" s="13" t="s">
        <v>34</v>
      </c>
      <c r="AX5898" s="13" t="s">
        <v>73</v>
      </c>
      <c r="AY5898" s="168" t="s">
        <v>252</v>
      </c>
    </row>
    <row r="5899" spans="2:51" s="14" customFormat="1" ht="11.25">
      <c r="B5899" s="174"/>
      <c r="D5899" s="160" t="s">
        <v>264</v>
      </c>
      <c r="E5899" s="175" t="s">
        <v>3</v>
      </c>
      <c r="F5899" s="176" t="s">
        <v>80</v>
      </c>
      <c r="H5899" s="177">
        <v>1</v>
      </c>
      <c r="I5899" s="178"/>
      <c r="L5899" s="174"/>
      <c r="M5899" s="179"/>
      <c r="N5899" s="180"/>
      <c r="O5899" s="180"/>
      <c r="P5899" s="180"/>
      <c r="Q5899" s="180"/>
      <c r="R5899" s="180"/>
      <c r="S5899" s="180"/>
      <c r="T5899" s="181"/>
      <c r="AT5899" s="175" t="s">
        <v>264</v>
      </c>
      <c r="AU5899" s="175" t="s">
        <v>82</v>
      </c>
      <c r="AV5899" s="14" t="s">
        <v>82</v>
      </c>
      <c r="AW5899" s="14" t="s">
        <v>34</v>
      </c>
      <c r="AX5899" s="14" t="s">
        <v>73</v>
      </c>
      <c r="AY5899" s="175" t="s">
        <v>252</v>
      </c>
    </row>
    <row r="5900" spans="2:51" s="13" customFormat="1" ht="11.25">
      <c r="B5900" s="167"/>
      <c r="D5900" s="160" t="s">
        <v>264</v>
      </c>
      <c r="E5900" s="168" t="s">
        <v>3</v>
      </c>
      <c r="F5900" s="169" t="s">
        <v>8435</v>
      </c>
      <c r="H5900" s="168" t="s">
        <v>3</v>
      </c>
      <c r="I5900" s="170"/>
      <c r="L5900" s="167"/>
      <c r="M5900" s="171"/>
      <c r="N5900" s="172"/>
      <c r="O5900" s="172"/>
      <c r="P5900" s="172"/>
      <c r="Q5900" s="172"/>
      <c r="R5900" s="172"/>
      <c r="S5900" s="172"/>
      <c r="T5900" s="173"/>
      <c r="AT5900" s="168" t="s">
        <v>264</v>
      </c>
      <c r="AU5900" s="168" t="s">
        <v>82</v>
      </c>
      <c r="AV5900" s="13" t="s">
        <v>80</v>
      </c>
      <c r="AW5900" s="13" t="s">
        <v>34</v>
      </c>
      <c r="AX5900" s="13" t="s">
        <v>73</v>
      </c>
      <c r="AY5900" s="168" t="s">
        <v>252</v>
      </c>
    </row>
    <row r="5901" spans="2:51" s="14" customFormat="1" ht="11.25">
      <c r="B5901" s="174"/>
      <c r="D5901" s="160" t="s">
        <v>264</v>
      </c>
      <c r="E5901" s="175" t="s">
        <v>3</v>
      </c>
      <c r="F5901" s="176" t="s">
        <v>80</v>
      </c>
      <c r="H5901" s="177">
        <v>1</v>
      </c>
      <c r="I5901" s="178"/>
      <c r="L5901" s="174"/>
      <c r="M5901" s="179"/>
      <c r="N5901" s="180"/>
      <c r="O5901" s="180"/>
      <c r="P5901" s="180"/>
      <c r="Q5901" s="180"/>
      <c r="R5901" s="180"/>
      <c r="S5901" s="180"/>
      <c r="T5901" s="181"/>
      <c r="AT5901" s="175" t="s">
        <v>264</v>
      </c>
      <c r="AU5901" s="175" t="s">
        <v>82</v>
      </c>
      <c r="AV5901" s="14" t="s">
        <v>82</v>
      </c>
      <c r="AW5901" s="14" t="s">
        <v>34</v>
      </c>
      <c r="AX5901" s="14" t="s">
        <v>73</v>
      </c>
      <c r="AY5901" s="175" t="s">
        <v>252</v>
      </c>
    </row>
    <row r="5902" spans="2:51" s="13" customFormat="1" ht="11.25">
      <c r="B5902" s="167"/>
      <c r="D5902" s="160" t="s">
        <v>264</v>
      </c>
      <c r="E5902" s="168" t="s">
        <v>3</v>
      </c>
      <c r="F5902" s="169" t="s">
        <v>8436</v>
      </c>
      <c r="H5902" s="168" t="s">
        <v>3</v>
      </c>
      <c r="I5902" s="170"/>
      <c r="L5902" s="167"/>
      <c r="M5902" s="171"/>
      <c r="N5902" s="172"/>
      <c r="O5902" s="172"/>
      <c r="P5902" s="172"/>
      <c r="Q5902" s="172"/>
      <c r="R5902" s="172"/>
      <c r="S5902" s="172"/>
      <c r="T5902" s="173"/>
      <c r="AT5902" s="168" t="s">
        <v>264</v>
      </c>
      <c r="AU5902" s="168" t="s">
        <v>82</v>
      </c>
      <c r="AV5902" s="13" t="s">
        <v>80</v>
      </c>
      <c r="AW5902" s="13" t="s">
        <v>34</v>
      </c>
      <c r="AX5902" s="13" t="s">
        <v>73</v>
      </c>
      <c r="AY5902" s="168" t="s">
        <v>252</v>
      </c>
    </row>
    <row r="5903" spans="2:51" s="14" customFormat="1" ht="11.25">
      <c r="B5903" s="174"/>
      <c r="D5903" s="160" t="s">
        <v>264</v>
      </c>
      <c r="E5903" s="175" t="s">
        <v>3</v>
      </c>
      <c r="F5903" s="176" t="s">
        <v>80</v>
      </c>
      <c r="H5903" s="177">
        <v>1</v>
      </c>
      <c r="I5903" s="178"/>
      <c r="L5903" s="174"/>
      <c r="M5903" s="179"/>
      <c r="N5903" s="180"/>
      <c r="O5903" s="180"/>
      <c r="P5903" s="180"/>
      <c r="Q5903" s="180"/>
      <c r="R5903" s="180"/>
      <c r="S5903" s="180"/>
      <c r="T5903" s="181"/>
      <c r="AT5903" s="175" t="s">
        <v>264</v>
      </c>
      <c r="AU5903" s="175" t="s">
        <v>82</v>
      </c>
      <c r="AV5903" s="14" t="s">
        <v>82</v>
      </c>
      <c r="AW5903" s="14" t="s">
        <v>34</v>
      </c>
      <c r="AX5903" s="14" t="s">
        <v>73</v>
      </c>
      <c r="AY5903" s="175" t="s">
        <v>252</v>
      </c>
    </row>
    <row r="5904" spans="2:51" s="13" customFormat="1" ht="11.25">
      <c r="B5904" s="167"/>
      <c r="D5904" s="160" t="s">
        <v>264</v>
      </c>
      <c r="E5904" s="168" t="s">
        <v>3</v>
      </c>
      <c r="F5904" s="169" t="s">
        <v>8437</v>
      </c>
      <c r="H5904" s="168" t="s">
        <v>3</v>
      </c>
      <c r="I5904" s="170"/>
      <c r="L5904" s="167"/>
      <c r="M5904" s="171"/>
      <c r="N5904" s="172"/>
      <c r="O5904" s="172"/>
      <c r="P5904" s="172"/>
      <c r="Q5904" s="172"/>
      <c r="R5904" s="172"/>
      <c r="S5904" s="172"/>
      <c r="T5904" s="173"/>
      <c r="AT5904" s="168" t="s">
        <v>264</v>
      </c>
      <c r="AU5904" s="168" t="s">
        <v>82</v>
      </c>
      <c r="AV5904" s="13" t="s">
        <v>80</v>
      </c>
      <c r="AW5904" s="13" t="s">
        <v>34</v>
      </c>
      <c r="AX5904" s="13" t="s">
        <v>73</v>
      </c>
      <c r="AY5904" s="168" t="s">
        <v>252</v>
      </c>
    </row>
    <row r="5905" spans="2:51" s="14" customFormat="1" ht="11.25">
      <c r="B5905" s="174"/>
      <c r="D5905" s="160" t="s">
        <v>264</v>
      </c>
      <c r="E5905" s="175" t="s">
        <v>3</v>
      </c>
      <c r="F5905" s="176" t="s">
        <v>80</v>
      </c>
      <c r="H5905" s="177">
        <v>1</v>
      </c>
      <c r="I5905" s="178"/>
      <c r="L5905" s="174"/>
      <c r="M5905" s="179"/>
      <c r="N5905" s="180"/>
      <c r="O5905" s="180"/>
      <c r="P5905" s="180"/>
      <c r="Q5905" s="180"/>
      <c r="R5905" s="180"/>
      <c r="S5905" s="180"/>
      <c r="T5905" s="181"/>
      <c r="AT5905" s="175" t="s">
        <v>264</v>
      </c>
      <c r="AU5905" s="175" t="s">
        <v>82</v>
      </c>
      <c r="AV5905" s="14" t="s">
        <v>82</v>
      </c>
      <c r="AW5905" s="14" t="s">
        <v>34</v>
      </c>
      <c r="AX5905" s="14" t="s">
        <v>73</v>
      </c>
      <c r="AY5905" s="175" t="s">
        <v>252</v>
      </c>
    </row>
    <row r="5906" spans="2:51" s="13" customFormat="1" ht="11.25">
      <c r="B5906" s="167"/>
      <c r="D5906" s="160" t="s">
        <v>264</v>
      </c>
      <c r="E5906" s="168" t="s">
        <v>3</v>
      </c>
      <c r="F5906" s="169" t="s">
        <v>8438</v>
      </c>
      <c r="H5906" s="168" t="s">
        <v>3</v>
      </c>
      <c r="I5906" s="170"/>
      <c r="L5906" s="167"/>
      <c r="M5906" s="171"/>
      <c r="N5906" s="172"/>
      <c r="O5906" s="172"/>
      <c r="P5906" s="172"/>
      <c r="Q5906" s="172"/>
      <c r="R5906" s="172"/>
      <c r="S5906" s="172"/>
      <c r="T5906" s="173"/>
      <c r="AT5906" s="168" t="s">
        <v>264</v>
      </c>
      <c r="AU5906" s="168" t="s">
        <v>82</v>
      </c>
      <c r="AV5906" s="13" t="s">
        <v>80</v>
      </c>
      <c r="AW5906" s="13" t="s">
        <v>34</v>
      </c>
      <c r="AX5906" s="13" t="s">
        <v>73</v>
      </c>
      <c r="AY5906" s="168" t="s">
        <v>252</v>
      </c>
    </row>
    <row r="5907" spans="2:51" s="14" customFormat="1" ht="11.25">
      <c r="B5907" s="174"/>
      <c r="D5907" s="160" t="s">
        <v>264</v>
      </c>
      <c r="E5907" s="175" t="s">
        <v>3</v>
      </c>
      <c r="F5907" s="176" t="s">
        <v>80</v>
      </c>
      <c r="H5907" s="177">
        <v>1</v>
      </c>
      <c r="I5907" s="178"/>
      <c r="L5907" s="174"/>
      <c r="M5907" s="179"/>
      <c r="N5907" s="180"/>
      <c r="O5907" s="180"/>
      <c r="P5907" s="180"/>
      <c r="Q5907" s="180"/>
      <c r="R5907" s="180"/>
      <c r="S5907" s="180"/>
      <c r="T5907" s="181"/>
      <c r="AT5907" s="175" t="s">
        <v>264</v>
      </c>
      <c r="AU5907" s="175" t="s">
        <v>82</v>
      </c>
      <c r="AV5907" s="14" t="s">
        <v>82</v>
      </c>
      <c r="AW5907" s="14" t="s">
        <v>34</v>
      </c>
      <c r="AX5907" s="14" t="s">
        <v>73</v>
      </c>
      <c r="AY5907" s="175" t="s">
        <v>252</v>
      </c>
    </row>
    <row r="5908" spans="2:51" s="13" customFormat="1" ht="11.25">
      <c r="B5908" s="167"/>
      <c r="D5908" s="160" t="s">
        <v>264</v>
      </c>
      <c r="E5908" s="168" t="s">
        <v>3</v>
      </c>
      <c r="F5908" s="169" t="s">
        <v>8613</v>
      </c>
      <c r="H5908" s="168" t="s">
        <v>3</v>
      </c>
      <c r="I5908" s="170"/>
      <c r="L5908" s="167"/>
      <c r="M5908" s="171"/>
      <c r="N5908" s="172"/>
      <c r="O5908" s="172"/>
      <c r="P5908" s="172"/>
      <c r="Q5908" s="172"/>
      <c r="R5908" s="172"/>
      <c r="S5908" s="172"/>
      <c r="T5908" s="173"/>
      <c r="AT5908" s="168" t="s">
        <v>264</v>
      </c>
      <c r="AU5908" s="168" t="s">
        <v>82</v>
      </c>
      <c r="AV5908" s="13" t="s">
        <v>80</v>
      </c>
      <c r="AW5908" s="13" t="s">
        <v>34</v>
      </c>
      <c r="AX5908" s="13" t="s">
        <v>73</v>
      </c>
      <c r="AY5908" s="168" t="s">
        <v>252</v>
      </c>
    </row>
    <row r="5909" spans="2:51" s="14" customFormat="1" ht="11.25">
      <c r="B5909" s="174"/>
      <c r="D5909" s="160" t="s">
        <v>264</v>
      </c>
      <c r="E5909" s="175" t="s">
        <v>3</v>
      </c>
      <c r="F5909" s="176" t="s">
        <v>80</v>
      </c>
      <c r="H5909" s="177">
        <v>1</v>
      </c>
      <c r="I5909" s="178"/>
      <c r="L5909" s="174"/>
      <c r="M5909" s="179"/>
      <c r="N5909" s="180"/>
      <c r="O5909" s="180"/>
      <c r="P5909" s="180"/>
      <c r="Q5909" s="180"/>
      <c r="R5909" s="180"/>
      <c r="S5909" s="180"/>
      <c r="T5909" s="181"/>
      <c r="AT5909" s="175" t="s">
        <v>264</v>
      </c>
      <c r="AU5909" s="175" t="s">
        <v>82</v>
      </c>
      <c r="AV5909" s="14" t="s">
        <v>82</v>
      </c>
      <c r="AW5909" s="14" t="s">
        <v>34</v>
      </c>
      <c r="AX5909" s="14" t="s">
        <v>73</v>
      </c>
      <c r="AY5909" s="175" t="s">
        <v>252</v>
      </c>
    </row>
    <row r="5910" spans="2:51" s="13" customFormat="1" ht="11.25">
      <c r="B5910" s="167"/>
      <c r="D5910" s="160" t="s">
        <v>264</v>
      </c>
      <c r="E5910" s="168" t="s">
        <v>3</v>
      </c>
      <c r="F5910" s="169" t="s">
        <v>8613</v>
      </c>
      <c r="H5910" s="168" t="s">
        <v>3</v>
      </c>
      <c r="I5910" s="170"/>
      <c r="L5910" s="167"/>
      <c r="M5910" s="171"/>
      <c r="N5910" s="172"/>
      <c r="O5910" s="172"/>
      <c r="P5910" s="172"/>
      <c r="Q5910" s="172"/>
      <c r="R5910" s="172"/>
      <c r="S5910" s="172"/>
      <c r="T5910" s="173"/>
      <c r="AT5910" s="168" t="s">
        <v>264</v>
      </c>
      <c r="AU5910" s="168" t="s">
        <v>82</v>
      </c>
      <c r="AV5910" s="13" t="s">
        <v>80</v>
      </c>
      <c r="AW5910" s="13" t="s">
        <v>34</v>
      </c>
      <c r="AX5910" s="13" t="s">
        <v>73</v>
      </c>
      <c r="AY5910" s="168" t="s">
        <v>252</v>
      </c>
    </row>
    <row r="5911" spans="2:51" s="14" customFormat="1" ht="11.25">
      <c r="B5911" s="174"/>
      <c r="D5911" s="160" t="s">
        <v>264</v>
      </c>
      <c r="E5911" s="175" t="s">
        <v>3</v>
      </c>
      <c r="F5911" s="176" t="s">
        <v>80</v>
      </c>
      <c r="H5911" s="177">
        <v>1</v>
      </c>
      <c r="I5911" s="178"/>
      <c r="L5911" s="174"/>
      <c r="M5911" s="179"/>
      <c r="N5911" s="180"/>
      <c r="O5911" s="180"/>
      <c r="P5911" s="180"/>
      <c r="Q5911" s="180"/>
      <c r="R5911" s="180"/>
      <c r="S5911" s="180"/>
      <c r="T5911" s="181"/>
      <c r="AT5911" s="175" t="s">
        <v>264</v>
      </c>
      <c r="AU5911" s="175" t="s">
        <v>82</v>
      </c>
      <c r="AV5911" s="14" t="s">
        <v>82</v>
      </c>
      <c r="AW5911" s="14" t="s">
        <v>34</v>
      </c>
      <c r="AX5911" s="14" t="s">
        <v>73</v>
      </c>
      <c r="AY5911" s="175" t="s">
        <v>252</v>
      </c>
    </row>
    <row r="5912" spans="2:51" s="13" customFormat="1" ht="11.25">
      <c r="B5912" s="167"/>
      <c r="D5912" s="160" t="s">
        <v>264</v>
      </c>
      <c r="E5912" s="168" t="s">
        <v>3</v>
      </c>
      <c r="F5912" s="169" t="s">
        <v>8614</v>
      </c>
      <c r="H5912" s="168" t="s">
        <v>3</v>
      </c>
      <c r="I5912" s="170"/>
      <c r="L5912" s="167"/>
      <c r="M5912" s="171"/>
      <c r="N5912" s="172"/>
      <c r="O5912" s="172"/>
      <c r="P5912" s="172"/>
      <c r="Q5912" s="172"/>
      <c r="R5912" s="172"/>
      <c r="S5912" s="172"/>
      <c r="T5912" s="173"/>
      <c r="AT5912" s="168" t="s">
        <v>264</v>
      </c>
      <c r="AU5912" s="168" t="s">
        <v>82</v>
      </c>
      <c r="AV5912" s="13" t="s">
        <v>80</v>
      </c>
      <c r="AW5912" s="13" t="s">
        <v>34</v>
      </c>
      <c r="AX5912" s="13" t="s">
        <v>73</v>
      </c>
      <c r="AY5912" s="168" t="s">
        <v>252</v>
      </c>
    </row>
    <row r="5913" spans="2:51" s="14" customFormat="1" ht="11.25">
      <c r="B5913" s="174"/>
      <c r="D5913" s="160" t="s">
        <v>264</v>
      </c>
      <c r="E5913" s="175" t="s">
        <v>3</v>
      </c>
      <c r="F5913" s="176" t="s">
        <v>80</v>
      </c>
      <c r="H5913" s="177">
        <v>1</v>
      </c>
      <c r="I5913" s="178"/>
      <c r="L5913" s="174"/>
      <c r="M5913" s="179"/>
      <c r="N5913" s="180"/>
      <c r="O5913" s="180"/>
      <c r="P5913" s="180"/>
      <c r="Q5913" s="180"/>
      <c r="R5913" s="180"/>
      <c r="S5913" s="180"/>
      <c r="T5913" s="181"/>
      <c r="AT5913" s="175" t="s">
        <v>264</v>
      </c>
      <c r="AU5913" s="175" t="s">
        <v>82</v>
      </c>
      <c r="AV5913" s="14" t="s">
        <v>82</v>
      </c>
      <c r="AW5913" s="14" t="s">
        <v>34</v>
      </c>
      <c r="AX5913" s="14" t="s">
        <v>73</v>
      </c>
      <c r="AY5913" s="175" t="s">
        <v>252</v>
      </c>
    </row>
    <row r="5914" spans="2:51" s="13" customFormat="1" ht="11.25">
      <c r="B5914" s="167"/>
      <c r="D5914" s="160" t="s">
        <v>264</v>
      </c>
      <c r="E5914" s="168" t="s">
        <v>3</v>
      </c>
      <c r="F5914" s="169" t="s">
        <v>8614</v>
      </c>
      <c r="H5914" s="168" t="s">
        <v>3</v>
      </c>
      <c r="I5914" s="170"/>
      <c r="L5914" s="167"/>
      <c r="M5914" s="171"/>
      <c r="N5914" s="172"/>
      <c r="O5914" s="172"/>
      <c r="P5914" s="172"/>
      <c r="Q5914" s="172"/>
      <c r="R5914" s="172"/>
      <c r="S5914" s="172"/>
      <c r="T5914" s="173"/>
      <c r="AT5914" s="168" t="s">
        <v>264</v>
      </c>
      <c r="AU5914" s="168" t="s">
        <v>82</v>
      </c>
      <c r="AV5914" s="13" t="s">
        <v>80</v>
      </c>
      <c r="AW5914" s="13" t="s">
        <v>34</v>
      </c>
      <c r="AX5914" s="13" t="s">
        <v>73</v>
      </c>
      <c r="AY5914" s="168" t="s">
        <v>252</v>
      </c>
    </row>
    <row r="5915" spans="2:51" s="14" customFormat="1" ht="11.25">
      <c r="B5915" s="174"/>
      <c r="D5915" s="160" t="s">
        <v>264</v>
      </c>
      <c r="E5915" s="175" t="s">
        <v>3</v>
      </c>
      <c r="F5915" s="176" t="s">
        <v>80</v>
      </c>
      <c r="H5915" s="177">
        <v>1</v>
      </c>
      <c r="I5915" s="178"/>
      <c r="L5915" s="174"/>
      <c r="M5915" s="179"/>
      <c r="N5915" s="180"/>
      <c r="O5915" s="180"/>
      <c r="P5915" s="180"/>
      <c r="Q5915" s="180"/>
      <c r="R5915" s="180"/>
      <c r="S5915" s="180"/>
      <c r="T5915" s="181"/>
      <c r="AT5915" s="175" t="s">
        <v>264</v>
      </c>
      <c r="AU5915" s="175" t="s">
        <v>82</v>
      </c>
      <c r="AV5915" s="14" t="s">
        <v>82</v>
      </c>
      <c r="AW5915" s="14" t="s">
        <v>34</v>
      </c>
      <c r="AX5915" s="14" t="s">
        <v>73</v>
      </c>
      <c r="AY5915" s="175" t="s">
        <v>252</v>
      </c>
    </row>
    <row r="5916" spans="2:51" s="13" customFormat="1" ht="11.25">
      <c r="B5916" s="167"/>
      <c r="D5916" s="160" t="s">
        <v>264</v>
      </c>
      <c r="E5916" s="168" t="s">
        <v>3</v>
      </c>
      <c r="F5916" s="169" t="s">
        <v>8850</v>
      </c>
      <c r="H5916" s="168" t="s">
        <v>3</v>
      </c>
      <c r="I5916" s="170"/>
      <c r="L5916" s="167"/>
      <c r="M5916" s="171"/>
      <c r="N5916" s="172"/>
      <c r="O5916" s="172"/>
      <c r="P5916" s="172"/>
      <c r="Q5916" s="172"/>
      <c r="R5916" s="172"/>
      <c r="S5916" s="172"/>
      <c r="T5916" s="173"/>
      <c r="AT5916" s="168" t="s">
        <v>264</v>
      </c>
      <c r="AU5916" s="168" t="s">
        <v>82</v>
      </c>
      <c r="AV5916" s="13" t="s">
        <v>80</v>
      </c>
      <c r="AW5916" s="13" t="s">
        <v>34</v>
      </c>
      <c r="AX5916" s="13" t="s">
        <v>73</v>
      </c>
      <c r="AY5916" s="168" t="s">
        <v>252</v>
      </c>
    </row>
    <row r="5917" spans="2:51" s="14" customFormat="1" ht="11.25">
      <c r="B5917" s="174"/>
      <c r="D5917" s="160" t="s">
        <v>264</v>
      </c>
      <c r="E5917" s="175" t="s">
        <v>3</v>
      </c>
      <c r="F5917" s="176" t="s">
        <v>80</v>
      </c>
      <c r="H5917" s="177">
        <v>1</v>
      </c>
      <c r="I5917" s="178"/>
      <c r="L5917" s="174"/>
      <c r="M5917" s="179"/>
      <c r="N5917" s="180"/>
      <c r="O5917" s="180"/>
      <c r="P5917" s="180"/>
      <c r="Q5917" s="180"/>
      <c r="R5917" s="180"/>
      <c r="S5917" s="180"/>
      <c r="T5917" s="181"/>
      <c r="AT5917" s="175" t="s">
        <v>264</v>
      </c>
      <c r="AU5917" s="175" t="s">
        <v>82</v>
      </c>
      <c r="AV5917" s="14" t="s">
        <v>82</v>
      </c>
      <c r="AW5917" s="14" t="s">
        <v>34</v>
      </c>
      <c r="AX5917" s="14" t="s">
        <v>73</v>
      </c>
      <c r="AY5917" s="175" t="s">
        <v>252</v>
      </c>
    </row>
    <row r="5918" spans="2:51" s="13" customFormat="1" ht="11.25">
      <c r="B5918" s="167"/>
      <c r="D5918" s="160" t="s">
        <v>264</v>
      </c>
      <c r="E5918" s="168" t="s">
        <v>3</v>
      </c>
      <c r="F5918" s="169" t="s">
        <v>8615</v>
      </c>
      <c r="H5918" s="168" t="s">
        <v>3</v>
      </c>
      <c r="I5918" s="170"/>
      <c r="L5918" s="167"/>
      <c r="M5918" s="171"/>
      <c r="N5918" s="172"/>
      <c r="O5918" s="172"/>
      <c r="P5918" s="172"/>
      <c r="Q5918" s="172"/>
      <c r="R5918" s="172"/>
      <c r="S5918" s="172"/>
      <c r="T5918" s="173"/>
      <c r="AT5918" s="168" t="s">
        <v>264</v>
      </c>
      <c r="AU5918" s="168" t="s">
        <v>82</v>
      </c>
      <c r="AV5918" s="13" t="s">
        <v>80</v>
      </c>
      <c r="AW5918" s="13" t="s">
        <v>34</v>
      </c>
      <c r="AX5918" s="13" t="s">
        <v>73</v>
      </c>
      <c r="AY5918" s="168" t="s">
        <v>252</v>
      </c>
    </row>
    <row r="5919" spans="2:51" s="14" customFormat="1" ht="11.25">
      <c r="B5919" s="174"/>
      <c r="D5919" s="160" t="s">
        <v>264</v>
      </c>
      <c r="E5919" s="175" t="s">
        <v>3</v>
      </c>
      <c r="F5919" s="176" t="s">
        <v>80</v>
      </c>
      <c r="H5919" s="177">
        <v>1</v>
      </c>
      <c r="I5919" s="178"/>
      <c r="L5919" s="174"/>
      <c r="M5919" s="179"/>
      <c r="N5919" s="180"/>
      <c r="O5919" s="180"/>
      <c r="P5919" s="180"/>
      <c r="Q5919" s="180"/>
      <c r="R5919" s="180"/>
      <c r="S5919" s="180"/>
      <c r="T5919" s="181"/>
      <c r="AT5919" s="175" t="s">
        <v>264</v>
      </c>
      <c r="AU5919" s="175" t="s">
        <v>82</v>
      </c>
      <c r="AV5919" s="14" t="s">
        <v>82</v>
      </c>
      <c r="AW5919" s="14" t="s">
        <v>34</v>
      </c>
      <c r="AX5919" s="14" t="s">
        <v>73</v>
      </c>
      <c r="AY5919" s="175" t="s">
        <v>252</v>
      </c>
    </row>
    <row r="5920" spans="2:51" s="13" customFormat="1" ht="11.25">
      <c r="B5920" s="167"/>
      <c r="D5920" s="160" t="s">
        <v>264</v>
      </c>
      <c r="E5920" s="168" t="s">
        <v>3</v>
      </c>
      <c r="F5920" s="169" t="s">
        <v>8615</v>
      </c>
      <c r="H5920" s="168" t="s">
        <v>3</v>
      </c>
      <c r="I5920" s="170"/>
      <c r="L5920" s="167"/>
      <c r="M5920" s="171"/>
      <c r="N5920" s="172"/>
      <c r="O5920" s="172"/>
      <c r="P5920" s="172"/>
      <c r="Q5920" s="172"/>
      <c r="R5920" s="172"/>
      <c r="S5920" s="172"/>
      <c r="T5920" s="173"/>
      <c r="AT5920" s="168" t="s">
        <v>264</v>
      </c>
      <c r="AU5920" s="168" t="s">
        <v>82</v>
      </c>
      <c r="AV5920" s="13" t="s">
        <v>80</v>
      </c>
      <c r="AW5920" s="13" t="s">
        <v>34</v>
      </c>
      <c r="AX5920" s="13" t="s">
        <v>73</v>
      </c>
      <c r="AY5920" s="168" t="s">
        <v>252</v>
      </c>
    </row>
    <row r="5921" spans="2:51" s="14" customFormat="1" ht="11.25">
      <c r="B5921" s="174"/>
      <c r="D5921" s="160" t="s">
        <v>264</v>
      </c>
      <c r="E5921" s="175" t="s">
        <v>3</v>
      </c>
      <c r="F5921" s="176" t="s">
        <v>80</v>
      </c>
      <c r="H5921" s="177">
        <v>1</v>
      </c>
      <c r="I5921" s="178"/>
      <c r="L5921" s="174"/>
      <c r="M5921" s="179"/>
      <c r="N5921" s="180"/>
      <c r="O5921" s="180"/>
      <c r="P5921" s="180"/>
      <c r="Q5921" s="180"/>
      <c r="R5921" s="180"/>
      <c r="S5921" s="180"/>
      <c r="T5921" s="181"/>
      <c r="AT5921" s="175" t="s">
        <v>264</v>
      </c>
      <c r="AU5921" s="175" t="s">
        <v>82</v>
      </c>
      <c r="AV5921" s="14" t="s">
        <v>82</v>
      </c>
      <c r="AW5921" s="14" t="s">
        <v>34</v>
      </c>
      <c r="AX5921" s="14" t="s">
        <v>73</v>
      </c>
      <c r="AY5921" s="175" t="s">
        <v>252</v>
      </c>
    </row>
    <row r="5922" spans="2:51" s="13" customFormat="1" ht="11.25">
      <c r="B5922" s="167"/>
      <c r="D5922" s="160" t="s">
        <v>264</v>
      </c>
      <c r="E5922" s="168" t="s">
        <v>3</v>
      </c>
      <c r="F5922" s="169" t="s">
        <v>8440</v>
      </c>
      <c r="H5922" s="168" t="s">
        <v>3</v>
      </c>
      <c r="I5922" s="170"/>
      <c r="L5922" s="167"/>
      <c r="M5922" s="171"/>
      <c r="N5922" s="172"/>
      <c r="O5922" s="172"/>
      <c r="P5922" s="172"/>
      <c r="Q5922" s="172"/>
      <c r="R5922" s="172"/>
      <c r="S5922" s="172"/>
      <c r="T5922" s="173"/>
      <c r="AT5922" s="168" t="s">
        <v>264</v>
      </c>
      <c r="AU5922" s="168" t="s">
        <v>82</v>
      </c>
      <c r="AV5922" s="13" t="s">
        <v>80</v>
      </c>
      <c r="AW5922" s="13" t="s">
        <v>34</v>
      </c>
      <c r="AX5922" s="13" t="s">
        <v>73</v>
      </c>
      <c r="AY5922" s="168" t="s">
        <v>252</v>
      </c>
    </row>
    <row r="5923" spans="2:51" s="14" customFormat="1" ht="11.25">
      <c r="B5923" s="174"/>
      <c r="D5923" s="160" t="s">
        <v>264</v>
      </c>
      <c r="E5923" s="175" t="s">
        <v>3</v>
      </c>
      <c r="F5923" s="176" t="s">
        <v>80</v>
      </c>
      <c r="H5923" s="177">
        <v>1</v>
      </c>
      <c r="I5923" s="178"/>
      <c r="L5923" s="174"/>
      <c r="M5923" s="179"/>
      <c r="N5923" s="180"/>
      <c r="O5923" s="180"/>
      <c r="P5923" s="180"/>
      <c r="Q5923" s="180"/>
      <c r="R5923" s="180"/>
      <c r="S5923" s="180"/>
      <c r="T5923" s="181"/>
      <c r="AT5923" s="175" t="s">
        <v>264</v>
      </c>
      <c r="AU5923" s="175" t="s">
        <v>82</v>
      </c>
      <c r="AV5923" s="14" t="s">
        <v>82</v>
      </c>
      <c r="AW5923" s="14" t="s">
        <v>34</v>
      </c>
      <c r="AX5923" s="14" t="s">
        <v>73</v>
      </c>
      <c r="AY5923" s="175" t="s">
        <v>252</v>
      </c>
    </row>
    <row r="5924" spans="2:51" s="13" customFormat="1" ht="11.25">
      <c r="B5924" s="167"/>
      <c r="D5924" s="160" t="s">
        <v>264</v>
      </c>
      <c r="E5924" s="168" t="s">
        <v>3</v>
      </c>
      <c r="F5924" s="169" t="s">
        <v>8441</v>
      </c>
      <c r="H5924" s="168" t="s">
        <v>3</v>
      </c>
      <c r="I5924" s="170"/>
      <c r="L5924" s="167"/>
      <c r="M5924" s="171"/>
      <c r="N5924" s="172"/>
      <c r="O5924" s="172"/>
      <c r="P5924" s="172"/>
      <c r="Q5924" s="172"/>
      <c r="R5924" s="172"/>
      <c r="S5924" s="172"/>
      <c r="T5924" s="173"/>
      <c r="AT5924" s="168" t="s">
        <v>264</v>
      </c>
      <c r="AU5924" s="168" t="s">
        <v>82</v>
      </c>
      <c r="AV5924" s="13" t="s">
        <v>80</v>
      </c>
      <c r="AW5924" s="13" t="s">
        <v>34</v>
      </c>
      <c r="AX5924" s="13" t="s">
        <v>73</v>
      </c>
      <c r="AY5924" s="168" t="s">
        <v>252</v>
      </c>
    </row>
    <row r="5925" spans="2:51" s="14" customFormat="1" ht="11.25">
      <c r="B5925" s="174"/>
      <c r="D5925" s="160" t="s">
        <v>264</v>
      </c>
      <c r="E5925" s="175" t="s">
        <v>3</v>
      </c>
      <c r="F5925" s="176" t="s">
        <v>80</v>
      </c>
      <c r="H5925" s="177">
        <v>1</v>
      </c>
      <c r="I5925" s="178"/>
      <c r="L5925" s="174"/>
      <c r="M5925" s="179"/>
      <c r="N5925" s="180"/>
      <c r="O5925" s="180"/>
      <c r="P5925" s="180"/>
      <c r="Q5925" s="180"/>
      <c r="R5925" s="180"/>
      <c r="S5925" s="180"/>
      <c r="T5925" s="181"/>
      <c r="AT5925" s="175" t="s">
        <v>264</v>
      </c>
      <c r="AU5925" s="175" t="s">
        <v>82</v>
      </c>
      <c r="AV5925" s="14" t="s">
        <v>82</v>
      </c>
      <c r="AW5925" s="14" t="s">
        <v>34</v>
      </c>
      <c r="AX5925" s="14" t="s">
        <v>73</v>
      </c>
      <c r="AY5925" s="175" t="s">
        <v>252</v>
      </c>
    </row>
    <row r="5926" spans="2:51" s="13" customFormat="1" ht="11.25">
      <c r="B5926" s="167"/>
      <c r="D5926" s="160" t="s">
        <v>264</v>
      </c>
      <c r="E5926" s="168" t="s">
        <v>3</v>
      </c>
      <c r="F5926" s="169" t="s">
        <v>8442</v>
      </c>
      <c r="H5926" s="168" t="s">
        <v>3</v>
      </c>
      <c r="I5926" s="170"/>
      <c r="L5926" s="167"/>
      <c r="M5926" s="171"/>
      <c r="N5926" s="172"/>
      <c r="O5926" s="172"/>
      <c r="P5926" s="172"/>
      <c r="Q5926" s="172"/>
      <c r="R5926" s="172"/>
      <c r="S5926" s="172"/>
      <c r="T5926" s="173"/>
      <c r="AT5926" s="168" t="s">
        <v>264</v>
      </c>
      <c r="AU5926" s="168" t="s">
        <v>82</v>
      </c>
      <c r="AV5926" s="13" t="s">
        <v>80</v>
      </c>
      <c r="AW5926" s="13" t="s">
        <v>34</v>
      </c>
      <c r="AX5926" s="13" t="s">
        <v>73</v>
      </c>
      <c r="AY5926" s="168" t="s">
        <v>252</v>
      </c>
    </row>
    <row r="5927" spans="2:51" s="14" customFormat="1" ht="11.25">
      <c r="B5927" s="174"/>
      <c r="D5927" s="160" t="s">
        <v>264</v>
      </c>
      <c r="E5927" s="175" t="s">
        <v>3</v>
      </c>
      <c r="F5927" s="176" t="s">
        <v>80</v>
      </c>
      <c r="H5927" s="177">
        <v>1</v>
      </c>
      <c r="I5927" s="178"/>
      <c r="L5927" s="174"/>
      <c r="M5927" s="179"/>
      <c r="N5927" s="180"/>
      <c r="O5927" s="180"/>
      <c r="P5927" s="180"/>
      <c r="Q5927" s="180"/>
      <c r="R5927" s="180"/>
      <c r="S5927" s="180"/>
      <c r="T5927" s="181"/>
      <c r="AT5927" s="175" t="s">
        <v>264</v>
      </c>
      <c r="AU5927" s="175" t="s">
        <v>82</v>
      </c>
      <c r="AV5927" s="14" t="s">
        <v>82</v>
      </c>
      <c r="AW5927" s="14" t="s">
        <v>34</v>
      </c>
      <c r="AX5927" s="14" t="s">
        <v>73</v>
      </c>
      <c r="AY5927" s="175" t="s">
        <v>252</v>
      </c>
    </row>
    <row r="5928" spans="2:51" s="13" customFormat="1" ht="11.25">
      <c r="B5928" s="167"/>
      <c r="D5928" s="160" t="s">
        <v>264</v>
      </c>
      <c r="E5928" s="168" t="s">
        <v>3</v>
      </c>
      <c r="F5928" s="169" t="s">
        <v>8443</v>
      </c>
      <c r="H5928" s="168" t="s">
        <v>3</v>
      </c>
      <c r="I5928" s="170"/>
      <c r="L5928" s="167"/>
      <c r="M5928" s="171"/>
      <c r="N5928" s="172"/>
      <c r="O5928" s="172"/>
      <c r="P5928" s="172"/>
      <c r="Q5928" s="172"/>
      <c r="R5928" s="172"/>
      <c r="S5928" s="172"/>
      <c r="T5928" s="173"/>
      <c r="AT5928" s="168" t="s">
        <v>264</v>
      </c>
      <c r="AU5928" s="168" t="s">
        <v>82</v>
      </c>
      <c r="AV5928" s="13" t="s">
        <v>80</v>
      </c>
      <c r="AW5928" s="13" t="s">
        <v>34</v>
      </c>
      <c r="AX5928" s="13" t="s">
        <v>73</v>
      </c>
      <c r="AY5928" s="168" t="s">
        <v>252</v>
      </c>
    </row>
    <row r="5929" spans="2:51" s="14" customFormat="1" ht="11.25">
      <c r="B5929" s="174"/>
      <c r="D5929" s="160" t="s">
        <v>264</v>
      </c>
      <c r="E5929" s="175" t="s">
        <v>3</v>
      </c>
      <c r="F5929" s="176" t="s">
        <v>80</v>
      </c>
      <c r="H5929" s="177">
        <v>1</v>
      </c>
      <c r="I5929" s="178"/>
      <c r="L5929" s="174"/>
      <c r="M5929" s="179"/>
      <c r="N5929" s="180"/>
      <c r="O5929" s="180"/>
      <c r="P5929" s="180"/>
      <c r="Q5929" s="180"/>
      <c r="R5929" s="180"/>
      <c r="S5929" s="180"/>
      <c r="T5929" s="181"/>
      <c r="AT5929" s="175" t="s">
        <v>264</v>
      </c>
      <c r="AU5929" s="175" t="s">
        <v>82</v>
      </c>
      <c r="AV5929" s="14" t="s">
        <v>82</v>
      </c>
      <c r="AW5929" s="14" t="s">
        <v>34</v>
      </c>
      <c r="AX5929" s="14" t="s">
        <v>73</v>
      </c>
      <c r="AY5929" s="175" t="s">
        <v>252</v>
      </c>
    </row>
    <row r="5930" spans="2:51" s="13" customFormat="1" ht="11.25">
      <c r="B5930" s="167"/>
      <c r="D5930" s="160" t="s">
        <v>264</v>
      </c>
      <c r="E5930" s="168" t="s">
        <v>3</v>
      </c>
      <c r="F5930" s="169" t="s">
        <v>8616</v>
      </c>
      <c r="H5930" s="168" t="s">
        <v>3</v>
      </c>
      <c r="I5930" s="170"/>
      <c r="L5930" s="167"/>
      <c r="M5930" s="171"/>
      <c r="N5930" s="172"/>
      <c r="O5930" s="172"/>
      <c r="P5930" s="172"/>
      <c r="Q5930" s="172"/>
      <c r="R5930" s="172"/>
      <c r="S5930" s="172"/>
      <c r="T5930" s="173"/>
      <c r="AT5930" s="168" t="s">
        <v>264</v>
      </c>
      <c r="AU5930" s="168" t="s">
        <v>82</v>
      </c>
      <c r="AV5930" s="13" t="s">
        <v>80</v>
      </c>
      <c r="AW5930" s="13" t="s">
        <v>34</v>
      </c>
      <c r="AX5930" s="13" t="s">
        <v>73</v>
      </c>
      <c r="AY5930" s="168" t="s">
        <v>252</v>
      </c>
    </row>
    <row r="5931" spans="2:51" s="14" customFormat="1" ht="11.25">
      <c r="B5931" s="174"/>
      <c r="D5931" s="160" t="s">
        <v>264</v>
      </c>
      <c r="E5931" s="175" t="s">
        <v>3</v>
      </c>
      <c r="F5931" s="176" t="s">
        <v>80</v>
      </c>
      <c r="H5931" s="177">
        <v>1</v>
      </c>
      <c r="I5931" s="178"/>
      <c r="L5931" s="174"/>
      <c r="M5931" s="179"/>
      <c r="N5931" s="180"/>
      <c r="O5931" s="180"/>
      <c r="P5931" s="180"/>
      <c r="Q5931" s="180"/>
      <c r="R5931" s="180"/>
      <c r="S5931" s="180"/>
      <c r="T5931" s="181"/>
      <c r="AT5931" s="175" t="s">
        <v>264</v>
      </c>
      <c r="AU5931" s="175" t="s">
        <v>82</v>
      </c>
      <c r="AV5931" s="14" t="s">
        <v>82</v>
      </c>
      <c r="AW5931" s="14" t="s">
        <v>34</v>
      </c>
      <c r="AX5931" s="14" t="s">
        <v>73</v>
      </c>
      <c r="AY5931" s="175" t="s">
        <v>252</v>
      </c>
    </row>
    <row r="5932" spans="2:51" s="13" customFormat="1" ht="11.25">
      <c r="B5932" s="167"/>
      <c r="D5932" s="160" t="s">
        <v>264</v>
      </c>
      <c r="E5932" s="168" t="s">
        <v>3</v>
      </c>
      <c r="F5932" s="169" t="s">
        <v>8616</v>
      </c>
      <c r="H5932" s="168" t="s">
        <v>3</v>
      </c>
      <c r="I5932" s="170"/>
      <c r="L5932" s="167"/>
      <c r="M5932" s="171"/>
      <c r="N5932" s="172"/>
      <c r="O5932" s="172"/>
      <c r="P5932" s="172"/>
      <c r="Q5932" s="172"/>
      <c r="R5932" s="172"/>
      <c r="S5932" s="172"/>
      <c r="T5932" s="173"/>
      <c r="AT5932" s="168" t="s">
        <v>264</v>
      </c>
      <c r="AU5932" s="168" t="s">
        <v>82</v>
      </c>
      <c r="AV5932" s="13" t="s">
        <v>80</v>
      </c>
      <c r="AW5932" s="13" t="s">
        <v>34</v>
      </c>
      <c r="AX5932" s="13" t="s">
        <v>73</v>
      </c>
      <c r="AY5932" s="168" t="s">
        <v>252</v>
      </c>
    </row>
    <row r="5933" spans="2:51" s="14" customFormat="1" ht="11.25">
      <c r="B5933" s="174"/>
      <c r="D5933" s="160" t="s">
        <v>264</v>
      </c>
      <c r="E5933" s="175" t="s">
        <v>3</v>
      </c>
      <c r="F5933" s="176" t="s">
        <v>80</v>
      </c>
      <c r="H5933" s="177">
        <v>1</v>
      </c>
      <c r="I5933" s="178"/>
      <c r="L5933" s="174"/>
      <c r="M5933" s="179"/>
      <c r="N5933" s="180"/>
      <c r="O5933" s="180"/>
      <c r="P5933" s="180"/>
      <c r="Q5933" s="180"/>
      <c r="R5933" s="180"/>
      <c r="S5933" s="180"/>
      <c r="T5933" s="181"/>
      <c r="AT5933" s="175" t="s">
        <v>264</v>
      </c>
      <c r="AU5933" s="175" t="s">
        <v>82</v>
      </c>
      <c r="AV5933" s="14" t="s">
        <v>82</v>
      </c>
      <c r="AW5933" s="14" t="s">
        <v>34</v>
      </c>
      <c r="AX5933" s="14" t="s">
        <v>73</v>
      </c>
      <c r="AY5933" s="175" t="s">
        <v>252</v>
      </c>
    </row>
    <row r="5934" spans="2:51" s="13" customFormat="1" ht="11.25">
      <c r="B5934" s="167"/>
      <c r="D5934" s="160" t="s">
        <v>264</v>
      </c>
      <c r="E5934" s="168" t="s">
        <v>3</v>
      </c>
      <c r="F5934" s="169" t="s">
        <v>8617</v>
      </c>
      <c r="H5934" s="168" t="s">
        <v>3</v>
      </c>
      <c r="I5934" s="170"/>
      <c r="L5934" s="167"/>
      <c r="M5934" s="171"/>
      <c r="N5934" s="172"/>
      <c r="O5934" s="172"/>
      <c r="P5934" s="172"/>
      <c r="Q5934" s="172"/>
      <c r="R5934" s="172"/>
      <c r="S5934" s="172"/>
      <c r="T5934" s="173"/>
      <c r="AT5934" s="168" t="s">
        <v>264</v>
      </c>
      <c r="AU5934" s="168" t="s">
        <v>82</v>
      </c>
      <c r="AV5934" s="13" t="s">
        <v>80</v>
      </c>
      <c r="AW5934" s="13" t="s">
        <v>34</v>
      </c>
      <c r="AX5934" s="13" t="s">
        <v>73</v>
      </c>
      <c r="AY5934" s="168" t="s">
        <v>252</v>
      </c>
    </row>
    <row r="5935" spans="2:51" s="14" customFormat="1" ht="11.25">
      <c r="B5935" s="174"/>
      <c r="D5935" s="160" t="s">
        <v>264</v>
      </c>
      <c r="E5935" s="175" t="s">
        <v>3</v>
      </c>
      <c r="F5935" s="176" t="s">
        <v>80</v>
      </c>
      <c r="H5935" s="177">
        <v>1</v>
      </c>
      <c r="I5935" s="178"/>
      <c r="L5935" s="174"/>
      <c r="M5935" s="179"/>
      <c r="N5935" s="180"/>
      <c r="O5935" s="180"/>
      <c r="P5935" s="180"/>
      <c r="Q5935" s="180"/>
      <c r="R5935" s="180"/>
      <c r="S5935" s="180"/>
      <c r="T5935" s="181"/>
      <c r="AT5935" s="175" t="s">
        <v>264</v>
      </c>
      <c r="AU5935" s="175" t="s">
        <v>82</v>
      </c>
      <c r="AV5935" s="14" t="s">
        <v>82</v>
      </c>
      <c r="AW5935" s="14" t="s">
        <v>34</v>
      </c>
      <c r="AX5935" s="14" t="s">
        <v>73</v>
      </c>
      <c r="AY5935" s="175" t="s">
        <v>252</v>
      </c>
    </row>
    <row r="5936" spans="2:51" s="13" customFormat="1" ht="11.25">
      <c r="B5936" s="167"/>
      <c r="D5936" s="160" t="s">
        <v>264</v>
      </c>
      <c r="E5936" s="168" t="s">
        <v>3</v>
      </c>
      <c r="F5936" s="169" t="s">
        <v>8617</v>
      </c>
      <c r="H5936" s="168" t="s">
        <v>3</v>
      </c>
      <c r="I5936" s="170"/>
      <c r="L5936" s="167"/>
      <c r="M5936" s="171"/>
      <c r="N5936" s="172"/>
      <c r="O5936" s="172"/>
      <c r="P5936" s="172"/>
      <c r="Q5936" s="172"/>
      <c r="R5936" s="172"/>
      <c r="S5936" s="172"/>
      <c r="T5936" s="173"/>
      <c r="AT5936" s="168" t="s">
        <v>264</v>
      </c>
      <c r="AU5936" s="168" t="s">
        <v>82</v>
      </c>
      <c r="AV5936" s="13" t="s">
        <v>80</v>
      </c>
      <c r="AW5936" s="13" t="s">
        <v>34</v>
      </c>
      <c r="AX5936" s="13" t="s">
        <v>73</v>
      </c>
      <c r="AY5936" s="168" t="s">
        <v>252</v>
      </c>
    </row>
    <row r="5937" spans="2:51" s="14" customFormat="1" ht="11.25">
      <c r="B5937" s="174"/>
      <c r="D5937" s="160" t="s">
        <v>264</v>
      </c>
      <c r="E5937" s="175" t="s">
        <v>3</v>
      </c>
      <c r="F5937" s="176" t="s">
        <v>80</v>
      </c>
      <c r="H5937" s="177">
        <v>1</v>
      </c>
      <c r="I5937" s="178"/>
      <c r="L5937" s="174"/>
      <c r="M5937" s="179"/>
      <c r="N5937" s="180"/>
      <c r="O5937" s="180"/>
      <c r="P5937" s="180"/>
      <c r="Q5937" s="180"/>
      <c r="R5937" s="180"/>
      <c r="S5937" s="180"/>
      <c r="T5937" s="181"/>
      <c r="AT5937" s="175" t="s">
        <v>264</v>
      </c>
      <c r="AU5937" s="175" t="s">
        <v>82</v>
      </c>
      <c r="AV5937" s="14" t="s">
        <v>82</v>
      </c>
      <c r="AW5937" s="14" t="s">
        <v>34</v>
      </c>
      <c r="AX5937" s="14" t="s">
        <v>73</v>
      </c>
      <c r="AY5937" s="175" t="s">
        <v>252</v>
      </c>
    </row>
    <row r="5938" spans="2:51" s="13" customFormat="1" ht="11.25">
      <c r="B5938" s="167"/>
      <c r="D5938" s="160" t="s">
        <v>264</v>
      </c>
      <c r="E5938" s="168" t="s">
        <v>3</v>
      </c>
      <c r="F5938" s="169" t="s">
        <v>8851</v>
      </c>
      <c r="H5938" s="168" t="s">
        <v>3</v>
      </c>
      <c r="I5938" s="170"/>
      <c r="L5938" s="167"/>
      <c r="M5938" s="171"/>
      <c r="N5938" s="172"/>
      <c r="O5938" s="172"/>
      <c r="P5938" s="172"/>
      <c r="Q5938" s="172"/>
      <c r="R5938" s="172"/>
      <c r="S5938" s="172"/>
      <c r="T5938" s="173"/>
      <c r="AT5938" s="168" t="s">
        <v>264</v>
      </c>
      <c r="AU5938" s="168" t="s">
        <v>82</v>
      </c>
      <c r="AV5938" s="13" t="s">
        <v>80</v>
      </c>
      <c r="AW5938" s="13" t="s">
        <v>34</v>
      </c>
      <c r="AX5938" s="13" t="s">
        <v>73</v>
      </c>
      <c r="AY5938" s="168" t="s">
        <v>252</v>
      </c>
    </row>
    <row r="5939" spans="2:51" s="14" customFormat="1" ht="11.25">
      <c r="B5939" s="174"/>
      <c r="D5939" s="160" t="s">
        <v>264</v>
      </c>
      <c r="E5939" s="175" t="s">
        <v>3</v>
      </c>
      <c r="F5939" s="176" t="s">
        <v>80</v>
      </c>
      <c r="H5939" s="177">
        <v>1</v>
      </c>
      <c r="I5939" s="178"/>
      <c r="L5939" s="174"/>
      <c r="M5939" s="179"/>
      <c r="N5939" s="180"/>
      <c r="O5939" s="180"/>
      <c r="P5939" s="180"/>
      <c r="Q5939" s="180"/>
      <c r="R5939" s="180"/>
      <c r="S5939" s="180"/>
      <c r="T5939" s="181"/>
      <c r="AT5939" s="175" t="s">
        <v>264</v>
      </c>
      <c r="AU5939" s="175" t="s">
        <v>82</v>
      </c>
      <c r="AV5939" s="14" t="s">
        <v>82</v>
      </c>
      <c r="AW5939" s="14" t="s">
        <v>34</v>
      </c>
      <c r="AX5939" s="14" t="s">
        <v>73</v>
      </c>
      <c r="AY5939" s="175" t="s">
        <v>252</v>
      </c>
    </row>
    <row r="5940" spans="2:51" s="13" customFormat="1" ht="11.25">
      <c r="B5940" s="167"/>
      <c r="D5940" s="160" t="s">
        <v>264</v>
      </c>
      <c r="E5940" s="168" t="s">
        <v>3</v>
      </c>
      <c r="F5940" s="169" t="s">
        <v>8618</v>
      </c>
      <c r="H5940" s="168" t="s">
        <v>3</v>
      </c>
      <c r="I5940" s="170"/>
      <c r="L5940" s="167"/>
      <c r="M5940" s="171"/>
      <c r="N5940" s="172"/>
      <c r="O5940" s="172"/>
      <c r="P5940" s="172"/>
      <c r="Q5940" s="172"/>
      <c r="R5940" s="172"/>
      <c r="S5940" s="172"/>
      <c r="T5940" s="173"/>
      <c r="AT5940" s="168" t="s">
        <v>264</v>
      </c>
      <c r="AU5940" s="168" t="s">
        <v>82</v>
      </c>
      <c r="AV5940" s="13" t="s">
        <v>80</v>
      </c>
      <c r="AW5940" s="13" t="s">
        <v>34</v>
      </c>
      <c r="AX5940" s="13" t="s">
        <v>73</v>
      </c>
      <c r="AY5940" s="168" t="s">
        <v>252</v>
      </c>
    </row>
    <row r="5941" spans="2:51" s="14" customFormat="1" ht="11.25">
      <c r="B5941" s="174"/>
      <c r="D5941" s="160" t="s">
        <v>264</v>
      </c>
      <c r="E5941" s="175" t="s">
        <v>3</v>
      </c>
      <c r="F5941" s="176" t="s">
        <v>80</v>
      </c>
      <c r="H5941" s="177">
        <v>1</v>
      </c>
      <c r="I5941" s="178"/>
      <c r="L5941" s="174"/>
      <c r="M5941" s="179"/>
      <c r="N5941" s="180"/>
      <c r="O5941" s="180"/>
      <c r="P5941" s="180"/>
      <c r="Q5941" s="180"/>
      <c r="R5941" s="180"/>
      <c r="S5941" s="180"/>
      <c r="T5941" s="181"/>
      <c r="AT5941" s="175" t="s">
        <v>264</v>
      </c>
      <c r="AU5941" s="175" t="s">
        <v>82</v>
      </c>
      <c r="AV5941" s="14" t="s">
        <v>82</v>
      </c>
      <c r="AW5941" s="14" t="s">
        <v>34</v>
      </c>
      <c r="AX5941" s="14" t="s">
        <v>73</v>
      </c>
      <c r="AY5941" s="175" t="s">
        <v>252</v>
      </c>
    </row>
    <row r="5942" spans="2:51" s="13" customFormat="1" ht="11.25">
      <c r="B5942" s="167"/>
      <c r="D5942" s="160" t="s">
        <v>264</v>
      </c>
      <c r="E5942" s="168" t="s">
        <v>3</v>
      </c>
      <c r="F5942" s="169" t="s">
        <v>8618</v>
      </c>
      <c r="H5942" s="168" t="s">
        <v>3</v>
      </c>
      <c r="I5942" s="170"/>
      <c r="L5942" s="167"/>
      <c r="M5942" s="171"/>
      <c r="N5942" s="172"/>
      <c r="O5942" s="172"/>
      <c r="P5942" s="172"/>
      <c r="Q5942" s="172"/>
      <c r="R5942" s="172"/>
      <c r="S5942" s="172"/>
      <c r="T5942" s="173"/>
      <c r="AT5942" s="168" t="s">
        <v>264</v>
      </c>
      <c r="AU5942" s="168" t="s">
        <v>82</v>
      </c>
      <c r="AV5942" s="13" t="s">
        <v>80</v>
      </c>
      <c r="AW5942" s="13" t="s">
        <v>34</v>
      </c>
      <c r="AX5942" s="13" t="s">
        <v>73</v>
      </c>
      <c r="AY5942" s="168" t="s">
        <v>252</v>
      </c>
    </row>
    <row r="5943" spans="2:51" s="14" customFormat="1" ht="11.25">
      <c r="B5943" s="174"/>
      <c r="D5943" s="160" t="s">
        <v>264</v>
      </c>
      <c r="E5943" s="175" t="s">
        <v>3</v>
      </c>
      <c r="F5943" s="176" t="s">
        <v>80</v>
      </c>
      <c r="H5943" s="177">
        <v>1</v>
      </c>
      <c r="I5943" s="178"/>
      <c r="L5943" s="174"/>
      <c r="M5943" s="179"/>
      <c r="N5943" s="180"/>
      <c r="O5943" s="180"/>
      <c r="P5943" s="180"/>
      <c r="Q5943" s="180"/>
      <c r="R5943" s="180"/>
      <c r="S5943" s="180"/>
      <c r="T5943" s="181"/>
      <c r="AT5943" s="175" t="s">
        <v>264</v>
      </c>
      <c r="AU5943" s="175" t="s">
        <v>82</v>
      </c>
      <c r="AV5943" s="14" t="s">
        <v>82</v>
      </c>
      <c r="AW5943" s="14" t="s">
        <v>34</v>
      </c>
      <c r="AX5943" s="14" t="s">
        <v>73</v>
      </c>
      <c r="AY5943" s="175" t="s">
        <v>252</v>
      </c>
    </row>
    <row r="5944" spans="2:51" s="13" customFormat="1" ht="11.25">
      <c r="B5944" s="167"/>
      <c r="D5944" s="160" t="s">
        <v>264</v>
      </c>
      <c r="E5944" s="168" t="s">
        <v>3</v>
      </c>
      <c r="F5944" s="169" t="s">
        <v>8445</v>
      </c>
      <c r="H5944" s="168" t="s">
        <v>3</v>
      </c>
      <c r="I5944" s="170"/>
      <c r="L5944" s="167"/>
      <c r="M5944" s="171"/>
      <c r="N5944" s="172"/>
      <c r="O5944" s="172"/>
      <c r="P5944" s="172"/>
      <c r="Q5944" s="172"/>
      <c r="R5944" s="172"/>
      <c r="S5944" s="172"/>
      <c r="T5944" s="173"/>
      <c r="AT5944" s="168" t="s">
        <v>264</v>
      </c>
      <c r="AU5944" s="168" t="s">
        <v>82</v>
      </c>
      <c r="AV5944" s="13" t="s">
        <v>80</v>
      </c>
      <c r="AW5944" s="13" t="s">
        <v>34</v>
      </c>
      <c r="AX5944" s="13" t="s">
        <v>73</v>
      </c>
      <c r="AY5944" s="168" t="s">
        <v>252</v>
      </c>
    </row>
    <row r="5945" spans="2:51" s="14" customFormat="1" ht="11.25">
      <c r="B5945" s="174"/>
      <c r="D5945" s="160" t="s">
        <v>264</v>
      </c>
      <c r="E5945" s="175" t="s">
        <v>3</v>
      </c>
      <c r="F5945" s="176" t="s">
        <v>80</v>
      </c>
      <c r="H5945" s="177">
        <v>1</v>
      </c>
      <c r="I5945" s="178"/>
      <c r="L5945" s="174"/>
      <c r="M5945" s="179"/>
      <c r="N5945" s="180"/>
      <c r="O5945" s="180"/>
      <c r="P5945" s="180"/>
      <c r="Q5945" s="180"/>
      <c r="R5945" s="180"/>
      <c r="S5945" s="180"/>
      <c r="T5945" s="181"/>
      <c r="AT5945" s="175" t="s">
        <v>264</v>
      </c>
      <c r="AU5945" s="175" t="s">
        <v>82</v>
      </c>
      <c r="AV5945" s="14" t="s">
        <v>82</v>
      </c>
      <c r="AW5945" s="14" t="s">
        <v>34</v>
      </c>
      <c r="AX5945" s="14" t="s">
        <v>73</v>
      </c>
      <c r="AY5945" s="175" t="s">
        <v>252</v>
      </c>
    </row>
    <row r="5946" spans="2:51" s="13" customFormat="1" ht="11.25">
      <c r="B5946" s="167"/>
      <c r="D5946" s="160" t="s">
        <v>264</v>
      </c>
      <c r="E5946" s="168" t="s">
        <v>3</v>
      </c>
      <c r="F5946" s="169" t="s">
        <v>8446</v>
      </c>
      <c r="H5946" s="168" t="s">
        <v>3</v>
      </c>
      <c r="I5946" s="170"/>
      <c r="L5946" s="167"/>
      <c r="M5946" s="171"/>
      <c r="N5946" s="172"/>
      <c r="O5946" s="172"/>
      <c r="P5946" s="172"/>
      <c r="Q5946" s="172"/>
      <c r="R5946" s="172"/>
      <c r="S5946" s="172"/>
      <c r="T5946" s="173"/>
      <c r="AT5946" s="168" t="s">
        <v>264</v>
      </c>
      <c r="AU5946" s="168" t="s">
        <v>82</v>
      </c>
      <c r="AV5946" s="13" t="s">
        <v>80</v>
      </c>
      <c r="AW5946" s="13" t="s">
        <v>34</v>
      </c>
      <c r="AX5946" s="13" t="s">
        <v>73</v>
      </c>
      <c r="AY5946" s="168" t="s">
        <v>252</v>
      </c>
    </row>
    <row r="5947" spans="2:51" s="14" customFormat="1" ht="11.25">
      <c r="B5947" s="174"/>
      <c r="D5947" s="160" t="s">
        <v>264</v>
      </c>
      <c r="E5947" s="175" t="s">
        <v>3</v>
      </c>
      <c r="F5947" s="176" t="s">
        <v>80</v>
      </c>
      <c r="H5947" s="177">
        <v>1</v>
      </c>
      <c r="I5947" s="178"/>
      <c r="L5947" s="174"/>
      <c r="M5947" s="179"/>
      <c r="N5947" s="180"/>
      <c r="O5947" s="180"/>
      <c r="P5947" s="180"/>
      <c r="Q5947" s="180"/>
      <c r="R5947" s="180"/>
      <c r="S5947" s="180"/>
      <c r="T5947" s="181"/>
      <c r="AT5947" s="175" t="s">
        <v>264</v>
      </c>
      <c r="AU5947" s="175" t="s">
        <v>82</v>
      </c>
      <c r="AV5947" s="14" t="s">
        <v>82</v>
      </c>
      <c r="AW5947" s="14" t="s">
        <v>34</v>
      </c>
      <c r="AX5947" s="14" t="s">
        <v>73</v>
      </c>
      <c r="AY5947" s="175" t="s">
        <v>252</v>
      </c>
    </row>
    <row r="5948" spans="2:51" s="13" customFormat="1" ht="11.25">
      <c r="B5948" s="167"/>
      <c r="D5948" s="160" t="s">
        <v>264</v>
      </c>
      <c r="E5948" s="168" t="s">
        <v>3</v>
      </c>
      <c r="F5948" s="169" t="s">
        <v>8447</v>
      </c>
      <c r="H5948" s="168" t="s">
        <v>3</v>
      </c>
      <c r="I5948" s="170"/>
      <c r="L5948" s="167"/>
      <c r="M5948" s="171"/>
      <c r="N5948" s="172"/>
      <c r="O5948" s="172"/>
      <c r="P5948" s="172"/>
      <c r="Q5948" s="172"/>
      <c r="R5948" s="172"/>
      <c r="S5948" s="172"/>
      <c r="T5948" s="173"/>
      <c r="AT5948" s="168" t="s">
        <v>264</v>
      </c>
      <c r="AU5948" s="168" t="s">
        <v>82</v>
      </c>
      <c r="AV5948" s="13" t="s">
        <v>80</v>
      </c>
      <c r="AW5948" s="13" t="s">
        <v>34</v>
      </c>
      <c r="AX5948" s="13" t="s">
        <v>73</v>
      </c>
      <c r="AY5948" s="168" t="s">
        <v>252</v>
      </c>
    </row>
    <row r="5949" spans="2:51" s="14" customFormat="1" ht="11.25">
      <c r="B5949" s="174"/>
      <c r="D5949" s="160" t="s">
        <v>264</v>
      </c>
      <c r="E5949" s="175" t="s">
        <v>3</v>
      </c>
      <c r="F5949" s="176" t="s">
        <v>80</v>
      </c>
      <c r="H5949" s="177">
        <v>1</v>
      </c>
      <c r="I5949" s="178"/>
      <c r="L5949" s="174"/>
      <c r="M5949" s="179"/>
      <c r="N5949" s="180"/>
      <c r="O5949" s="180"/>
      <c r="P5949" s="180"/>
      <c r="Q5949" s="180"/>
      <c r="R5949" s="180"/>
      <c r="S5949" s="180"/>
      <c r="T5949" s="181"/>
      <c r="AT5949" s="175" t="s">
        <v>264</v>
      </c>
      <c r="AU5949" s="175" t="s">
        <v>82</v>
      </c>
      <c r="AV5949" s="14" t="s">
        <v>82</v>
      </c>
      <c r="AW5949" s="14" t="s">
        <v>34</v>
      </c>
      <c r="AX5949" s="14" t="s">
        <v>73</v>
      </c>
      <c r="AY5949" s="175" t="s">
        <v>252</v>
      </c>
    </row>
    <row r="5950" spans="2:51" s="13" customFormat="1" ht="11.25">
      <c r="B5950" s="167"/>
      <c r="D5950" s="160" t="s">
        <v>264</v>
      </c>
      <c r="E5950" s="168" t="s">
        <v>3</v>
      </c>
      <c r="F5950" s="169" t="s">
        <v>8448</v>
      </c>
      <c r="H5950" s="168" t="s">
        <v>3</v>
      </c>
      <c r="I5950" s="170"/>
      <c r="L5950" s="167"/>
      <c r="M5950" s="171"/>
      <c r="N5950" s="172"/>
      <c r="O5950" s="172"/>
      <c r="P5950" s="172"/>
      <c r="Q5950" s="172"/>
      <c r="R5950" s="172"/>
      <c r="S5950" s="172"/>
      <c r="T5950" s="173"/>
      <c r="AT5950" s="168" t="s">
        <v>264</v>
      </c>
      <c r="AU5950" s="168" t="s">
        <v>82</v>
      </c>
      <c r="AV5950" s="13" t="s">
        <v>80</v>
      </c>
      <c r="AW5950" s="13" t="s">
        <v>34</v>
      </c>
      <c r="AX5950" s="13" t="s">
        <v>73</v>
      </c>
      <c r="AY5950" s="168" t="s">
        <v>252</v>
      </c>
    </row>
    <row r="5951" spans="2:51" s="14" customFormat="1" ht="11.25">
      <c r="B5951" s="174"/>
      <c r="D5951" s="160" t="s">
        <v>264</v>
      </c>
      <c r="E5951" s="175" t="s">
        <v>3</v>
      </c>
      <c r="F5951" s="176" t="s">
        <v>80</v>
      </c>
      <c r="H5951" s="177">
        <v>1</v>
      </c>
      <c r="I5951" s="178"/>
      <c r="L5951" s="174"/>
      <c r="M5951" s="179"/>
      <c r="N5951" s="180"/>
      <c r="O5951" s="180"/>
      <c r="P5951" s="180"/>
      <c r="Q5951" s="180"/>
      <c r="R5951" s="180"/>
      <c r="S5951" s="180"/>
      <c r="T5951" s="181"/>
      <c r="AT5951" s="175" t="s">
        <v>264</v>
      </c>
      <c r="AU5951" s="175" t="s">
        <v>82</v>
      </c>
      <c r="AV5951" s="14" t="s">
        <v>82</v>
      </c>
      <c r="AW5951" s="14" t="s">
        <v>34</v>
      </c>
      <c r="AX5951" s="14" t="s">
        <v>73</v>
      </c>
      <c r="AY5951" s="175" t="s">
        <v>252</v>
      </c>
    </row>
    <row r="5952" spans="2:51" s="13" customFormat="1" ht="11.25">
      <c r="B5952" s="167"/>
      <c r="D5952" s="160" t="s">
        <v>264</v>
      </c>
      <c r="E5952" s="168" t="s">
        <v>3</v>
      </c>
      <c r="F5952" s="169" t="s">
        <v>8619</v>
      </c>
      <c r="H5952" s="168" t="s">
        <v>3</v>
      </c>
      <c r="I5952" s="170"/>
      <c r="L5952" s="167"/>
      <c r="M5952" s="171"/>
      <c r="N5952" s="172"/>
      <c r="O5952" s="172"/>
      <c r="P5952" s="172"/>
      <c r="Q5952" s="172"/>
      <c r="R5952" s="172"/>
      <c r="S5952" s="172"/>
      <c r="T5952" s="173"/>
      <c r="AT5952" s="168" t="s">
        <v>264</v>
      </c>
      <c r="AU5952" s="168" t="s">
        <v>82</v>
      </c>
      <c r="AV5952" s="13" t="s">
        <v>80</v>
      </c>
      <c r="AW5952" s="13" t="s">
        <v>34</v>
      </c>
      <c r="AX5952" s="13" t="s">
        <v>73</v>
      </c>
      <c r="AY5952" s="168" t="s">
        <v>252</v>
      </c>
    </row>
    <row r="5953" spans="2:51" s="14" customFormat="1" ht="11.25">
      <c r="B5953" s="174"/>
      <c r="D5953" s="160" t="s">
        <v>264</v>
      </c>
      <c r="E5953" s="175" t="s">
        <v>3</v>
      </c>
      <c r="F5953" s="176" t="s">
        <v>80</v>
      </c>
      <c r="H5953" s="177">
        <v>1</v>
      </c>
      <c r="I5953" s="178"/>
      <c r="L5953" s="174"/>
      <c r="M5953" s="179"/>
      <c r="N5953" s="180"/>
      <c r="O5953" s="180"/>
      <c r="P5953" s="180"/>
      <c r="Q5953" s="180"/>
      <c r="R5953" s="180"/>
      <c r="S5953" s="180"/>
      <c r="T5953" s="181"/>
      <c r="AT5953" s="175" t="s">
        <v>264</v>
      </c>
      <c r="AU5953" s="175" t="s">
        <v>82</v>
      </c>
      <c r="AV5953" s="14" t="s">
        <v>82</v>
      </c>
      <c r="AW5953" s="14" t="s">
        <v>34</v>
      </c>
      <c r="AX5953" s="14" t="s">
        <v>73</v>
      </c>
      <c r="AY5953" s="175" t="s">
        <v>252</v>
      </c>
    </row>
    <row r="5954" spans="2:51" s="13" customFormat="1" ht="11.25">
      <c r="B5954" s="167"/>
      <c r="D5954" s="160" t="s">
        <v>264</v>
      </c>
      <c r="E5954" s="168" t="s">
        <v>3</v>
      </c>
      <c r="F5954" s="169" t="s">
        <v>8619</v>
      </c>
      <c r="H5954" s="168" t="s">
        <v>3</v>
      </c>
      <c r="I5954" s="170"/>
      <c r="L5954" s="167"/>
      <c r="M5954" s="171"/>
      <c r="N5954" s="172"/>
      <c r="O5954" s="172"/>
      <c r="P5954" s="172"/>
      <c r="Q5954" s="172"/>
      <c r="R5954" s="172"/>
      <c r="S5954" s="172"/>
      <c r="T5954" s="173"/>
      <c r="AT5954" s="168" t="s">
        <v>264</v>
      </c>
      <c r="AU5954" s="168" t="s">
        <v>82</v>
      </c>
      <c r="AV5954" s="13" t="s">
        <v>80</v>
      </c>
      <c r="AW5954" s="13" t="s">
        <v>34</v>
      </c>
      <c r="AX5954" s="13" t="s">
        <v>73</v>
      </c>
      <c r="AY5954" s="168" t="s">
        <v>252</v>
      </c>
    </row>
    <row r="5955" spans="2:51" s="14" customFormat="1" ht="11.25">
      <c r="B5955" s="174"/>
      <c r="D5955" s="160" t="s">
        <v>264</v>
      </c>
      <c r="E5955" s="175" t="s">
        <v>3</v>
      </c>
      <c r="F5955" s="176" t="s">
        <v>80</v>
      </c>
      <c r="H5955" s="177">
        <v>1</v>
      </c>
      <c r="I5955" s="178"/>
      <c r="L5955" s="174"/>
      <c r="M5955" s="179"/>
      <c r="N5955" s="180"/>
      <c r="O5955" s="180"/>
      <c r="P5955" s="180"/>
      <c r="Q5955" s="180"/>
      <c r="R5955" s="180"/>
      <c r="S5955" s="180"/>
      <c r="T5955" s="181"/>
      <c r="AT5955" s="175" t="s">
        <v>264</v>
      </c>
      <c r="AU5955" s="175" t="s">
        <v>82</v>
      </c>
      <c r="AV5955" s="14" t="s">
        <v>82</v>
      </c>
      <c r="AW5955" s="14" t="s">
        <v>34</v>
      </c>
      <c r="AX5955" s="14" t="s">
        <v>73</v>
      </c>
      <c r="AY5955" s="175" t="s">
        <v>252</v>
      </c>
    </row>
    <row r="5956" spans="2:51" s="13" customFormat="1" ht="11.25">
      <c r="B5956" s="167"/>
      <c r="D5956" s="160" t="s">
        <v>264</v>
      </c>
      <c r="E5956" s="168" t="s">
        <v>3</v>
      </c>
      <c r="F5956" s="169" t="s">
        <v>8625</v>
      </c>
      <c r="H5956" s="168" t="s">
        <v>3</v>
      </c>
      <c r="I5956" s="170"/>
      <c r="L5956" s="167"/>
      <c r="M5956" s="171"/>
      <c r="N5956" s="172"/>
      <c r="O5956" s="172"/>
      <c r="P5956" s="172"/>
      <c r="Q5956" s="172"/>
      <c r="R5956" s="172"/>
      <c r="S5956" s="172"/>
      <c r="T5956" s="173"/>
      <c r="AT5956" s="168" t="s">
        <v>264</v>
      </c>
      <c r="AU5956" s="168" t="s">
        <v>82</v>
      </c>
      <c r="AV5956" s="13" t="s">
        <v>80</v>
      </c>
      <c r="AW5956" s="13" t="s">
        <v>34</v>
      </c>
      <c r="AX5956" s="13" t="s">
        <v>73</v>
      </c>
      <c r="AY5956" s="168" t="s">
        <v>252</v>
      </c>
    </row>
    <row r="5957" spans="2:51" s="14" customFormat="1" ht="11.25">
      <c r="B5957" s="174"/>
      <c r="D5957" s="160" t="s">
        <v>264</v>
      </c>
      <c r="E5957" s="175" t="s">
        <v>3</v>
      </c>
      <c r="F5957" s="176" t="s">
        <v>80</v>
      </c>
      <c r="H5957" s="177">
        <v>1</v>
      </c>
      <c r="I5957" s="178"/>
      <c r="L5957" s="174"/>
      <c r="M5957" s="179"/>
      <c r="N5957" s="180"/>
      <c r="O5957" s="180"/>
      <c r="P5957" s="180"/>
      <c r="Q5957" s="180"/>
      <c r="R5957" s="180"/>
      <c r="S5957" s="180"/>
      <c r="T5957" s="181"/>
      <c r="AT5957" s="175" t="s">
        <v>264</v>
      </c>
      <c r="AU5957" s="175" t="s">
        <v>82</v>
      </c>
      <c r="AV5957" s="14" t="s">
        <v>82</v>
      </c>
      <c r="AW5957" s="14" t="s">
        <v>34</v>
      </c>
      <c r="AX5957" s="14" t="s">
        <v>73</v>
      </c>
      <c r="AY5957" s="175" t="s">
        <v>252</v>
      </c>
    </row>
    <row r="5958" spans="2:51" s="13" customFormat="1" ht="11.25">
      <c r="B5958" s="167"/>
      <c r="D5958" s="160" t="s">
        <v>264</v>
      </c>
      <c r="E5958" s="168" t="s">
        <v>3</v>
      </c>
      <c r="F5958" s="169" t="s">
        <v>8625</v>
      </c>
      <c r="H5958" s="168" t="s">
        <v>3</v>
      </c>
      <c r="I5958" s="170"/>
      <c r="L5958" s="167"/>
      <c r="M5958" s="171"/>
      <c r="N5958" s="172"/>
      <c r="O5958" s="172"/>
      <c r="P5958" s="172"/>
      <c r="Q5958" s="172"/>
      <c r="R5958" s="172"/>
      <c r="S5958" s="172"/>
      <c r="T5958" s="173"/>
      <c r="AT5958" s="168" t="s">
        <v>264</v>
      </c>
      <c r="AU5958" s="168" t="s">
        <v>82</v>
      </c>
      <c r="AV5958" s="13" t="s">
        <v>80</v>
      </c>
      <c r="AW5958" s="13" t="s">
        <v>34</v>
      </c>
      <c r="AX5958" s="13" t="s">
        <v>73</v>
      </c>
      <c r="AY5958" s="168" t="s">
        <v>252</v>
      </c>
    </row>
    <row r="5959" spans="2:51" s="14" customFormat="1" ht="11.25">
      <c r="B5959" s="174"/>
      <c r="D5959" s="160" t="s">
        <v>264</v>
      </c>
      <c r="E5959" s="175" t="s">
        <v>3</v>
      </c>
      <c r="F5959" s="176" t="s">
        <v>80</v>
      </c>
      <c r="H5959" s="177">
        <v>1</v>
      </c>
      <c r="I5959" s="178"/>
      <c r="L5959" s="174"/>
      <c r="M5959" s="179"/>
      <c r="N5959" s="180"/>
      <c r="O5959" s="180"/>
      <c r="P5959" s="180"/>
      <c r="Q5959" s="180"/>
      <c r="R5959" s="180"/>
      <c r="S5959" s="180"/>
      <c r="T5959" s="181"/>
      <c r="AT5959" s="175" t="s">
        <v>264</v>
      </c>
      <c r="AU5959" s="175" t="s">
        <v>82</v>
      </c>
      <c r="AV5959" s="14" t="s">
        <v>82</v>
      </c>
      <c r="AW5959" s="14" t="s">
        <v>34</v>
      </c>
      <c r="AX5959" s="14" t="s">
        <v>73</v>
      </c>
      <c r="AY5959" s="175" t="s">
        <v>252</v>
      </c>
    </row>
    <row r="5960" spans="2:51" s="13" customFormat="1" ht="11.25">
      <c r="B5960" s="167"/>
      <c r="D5960" s="160" t="s">
        <v>264</v>
      </c>
      <c r="E5960" s="168" t="s">
        <v>3</v>
      </c>
      <c r="F5960" s="169" t="s">
        <v>8852</v>
      </c>
      <c r="H5960" s="168" t="s">
        <v>3</v>
      </c>
      <c r="I5960" s="170"/>
      <c r="L5960" s="167"/>
      <c r="M5960" s="171"/>
      <c r="N5960" s="172"/>
      <c r="O5960" s="172"/>
      <c r="P5960" s="172"/>
      <c r="Q5960" s="172"/>
      <c r="R5960" s="172"/>
      <c r="S5960" s="172"/>
      <c r="T5960" s="173"/>
      <c r="AT5960" s="168" t="s">
        <v>264</v>
      </c>
      <c r="AU5960" s="168" t="s">
        <v>82</v>
      </c>
      <c r="AV5960" s="13" t="s">
        <v>80</v>
      </c>
      <c r="AW5960" s="13" t="s">
        <v>34</v>
      </c>
      <c r="AX5960" s="13" t="s">
        <v>73</v>
      </c>
      <c r="AY5960" s="168" t="s">
        <v>252</v>
      </c>
    </row>
    <row r="5961" spans="2:51" s="14" customFormat="1" ht="11.25">
      <c r="B5961" s="174"/>
      <c r="D5961" s="160" t="s">
        <v>264</v>
      </c>
      <c r="E5961" s="175" t="s">
        <v>3</v>
      </c>
      <c r="F5961" s="176" t="s">
        <v>80</v>
      </c>
      <c r="H5961" s="177">
        <v>1</v>
      </c>
      <c r="I5961" s="178"/>
      <c r="L5961" s="174"/>
      <c r="M5961" s="179"/>
      <c r="N5961" s="180"/>
      <c r="O5961" s="180"/>
      <c r="P5961" s="180"/>
      <c r="Q5961" s="180"/>
      <c r="R5961" s="180"/>
      <c r="S5961" s="180"/>
      <c r="T5961" s="181"/>
      <c r="AT5961" s="175" t="s">
        <v>264</v>
      </c>
      <c r="AU5961" s="175" t="s">
        <v>82</v>
      </c>
      <c r="AV5961" s="14" t="s">
        <v>82</v>
      </c>
      <c r="AW5961" s="14" t="s">
        <v>34</v>
      </c>
      <c r="AX5961" s="14" t="s">
        <v>73</v>
      </c>
      <c r="AY5961" s="175" t="s">
        <v>252</v>
      </c>
    </row>
    <row r="5962" spans="2:51" s="13" customFormat="1" ht="11.25">
      <c r="B5962" s="167"/>
      <c r="D5962" s="160" t="s">
        <v>264</v>
      </c>
      <c r="E5962" s="168" t="s">
        <v>3</v>
      </c>
      <c r="F5962" s="169" t="s">
        <v>8620</v>
      </c>
      <c r="H5962" s="168" t="s">
        <v>3</v>
      </c>
      <c r="I5962" s="170"/>
      <c r="L5962" s="167"/>
      <c r="M5962" s="171"/>
      <c r="N5962" s="172"/>
      <c r="O5962" s="172"/>
      <c r="P5962" s="172"/>
      <c r="Q5962" s="172"/>
      <c r="R5962" s="172"/>
      <c r="S5962" s="172"/>
      <c r="T5962" s="173"/>
      <c r="AT5962" s="168" t="s">
        <v>264</v>
      </c>
      <c r="AU5962" s="168" t="s">
        <v>82</v>
      </c>
      <c r="AV5962" s="13" t="s">
        <v>80</v>
      </c>
      <c r="AW5962" s="13" t="s">
        <v>34</v>
      </c>
      <c r="AX5962" s="13" t="s">
        <v>73</v>
      </c>
      <c r="AY5962" s="168" t="s">
        <v>252</v>
      </c>
    </row>
    <row r="5963" spans="2:51" s="14" customFormat="1" ht="11.25">
      <c r="B5963" s="174"/>
      <c r="D5963" s="160" t="s">
        <v>264</v>
      </c>
      <c r="E5963" s="175" t="s">
        <v>3</v>
      </c>
      <c r="F5963" s="176" t="s">
        <v>80</v>
      </c>
      <c r="H5963" s="177">
        <v>1</v>
      </c>
      <c r="I5963" s="178"/>
      <c r="L5963" s="174"/>
      <c r="M5963" s="179"/>
      <c r="N5963" s="180"/>
      <c r="O5963" s="180"/>
      <c r="P5963" s="180"/>
      <c r="Q5963" s="180"/>
      <c r="R5963" s="180"/>
      <c r="S5963" s="180"/>
      <c r="T5963" s="181"/>
      <c r="AT5963" s="175" t="s">
        <v>264</v>
      </c>
      <c r="AU5963" s="175" t="s">
        <v>82</v>
      </c>
      <c r="AV5963" s="14" t="s">
        <v>82</v>
      </c>
      <c r="AW5963" s="14" t="s">
        <v>34</v>
      </c>
      <c r="AX5963" s="14" t="s">
        <v>73</v>
      </c>
      <c r="AY5963" s="175" t="s">
        <v>252</v>
      </c>
    </row>
    <row r="5964" spans="2:51" s="13" customFormat="1" ht="11.25">
      <c r="B5964" s="167"/>
      <c r="D5964" s="160" t="s">
        <v>264</v>
      </c>
      <c r="E5964" s="168" t="s">
        <v>3</v>
      </c>
      <c r="F5964" s="169" t="s">
        <v>8620</v>
      </c>
      <c r="H5964" s="168" t="s">
        <v>3</v>
      </c>
      <c r="I5964" s="170"/>
      <c r="L5964" s="167"/>
      <c r="M5964" s="171"/>
      <c r="N5964" s="172"/>
      <c r="O5964" s="172"/>
      <c r="P5964" s="172"/>
      <c r="Q5964" s="172"/>
      <c r="R5964" s="172"/>
      <c r="S5964" s="172"/>
      <c r="T5964" s="173"/>
      <c r="AT5964" s="168" t="s">
        <v>264</v>
      </c>
      <c r="AU5964" s="168" t="s">
        <v>82</v>
      </c>
      <c r="AV5964" s="13" t="s">
        <v>80</v>
      </c>
      <c r="AW5964" s="13" t="s">
        <v>34</v>
      </c>
      <c r="AX5964" s="13" t="s">
        <v>73</v>
      </c>
      <c r="AY5964" s="168" t="s">
        <v>252</v>
      </c>
    </row>
    <row r="5965" spans="2:51" s="14" customFormat="1" ht="11.25">
      <c r="B5965" s="174"/>
      <c r="D5965" s="160" t="s">
        <v>264</v>
      </c>
      <c r="E5965" s="175" t="s">
        <v>3</v>
      </c>
      <c r="F5965" s="176" t="s">
        <v>80</v>
      </c>
      <c r="H5965" s="177">
        <v>1</v>
      </c>
      <c r="I5965" s="178"/>
      <c r="L5965" s="174"/>
      <c r="M5965" s="179"/>
      <c r="N5965" s="180"/>
      <c r="O5965" s="180"/>
      <c r="P5965" s="180"/>
      <c r="Q5965" s="180"/>
      <c r="R5965" s="180"/>
      <c r="S5965" s="180"/>
      <c r="T5965" s="181"/>
      <c r="AT5965" s="175" t="s">
        <v>264</v>
      </c>
      <c r="AU5965" s="175" t="s">
        <v>82</v>
      </c>
      <c r="AV5965" s="14" t="s">
        <v>82</v>
      </c>
      <c r="AW5965" s="14" t="s">
        <v>34</v>
      </c>
      <c r="AX5965" s="14" t="s">
        <v>73</v>
      </c>
      <c r="AY5965" s="175" t="s">
        <v>252</v>
      </c>
    </row>
    <row r="5966" spans="2:51" s="13" customFormat="1" ht="11.25">
      <c r="B5966" s="167"/>
      <c r="D5966" s="160" t="s">
        <v>264</v>
      </c>
      <c r="E5966" s="168" t="s">
        <v>3</v>
      </c>
      <c r="F5966" s="169" t="s">
        <v>8450</v>
      </c>
      <c r="H5966" s="168" t="s">
        <v>3</v>
      </c>
      <c r="I5966" s="170"/>
      <c r="L5966" s="167"/>
      <c r="M5966" s="171"/>
      <c r="N5966" s="172"/>
      <c r="O5966" s="172"/>
      <c r="P5966" s="172"/>
      <c r="Q5966" s="172"/>
      <c r="R5966" s="172"/>
      <c r="S5966" s="172"/>
      <c r="T5966" s="173"/>
      <c r="AT5966" s="168" t="s">
        <v>264</v>
      </c>
      <c r="AU5966" s="168" t="s">
        <v>82</v>
      </c>
      <c r="AV5966" s="13" t="s">
        <v>80</v>
      </c>
      <c r="AW5966" s="13" t="s">
        <v>34</v>
      </c>
      <c r="AX5966" s="13" t="s">
        <v>73</v>
      </c>
      <c r="AY5966" s="168" t="s">
        <v>252</v>
      </c>
    </row>
    <row r="5967" spans="2:51" s="14" customFormat="1" ht="11.25">
      <c r="B5967" s="174"/>
      <c r="D5967" s="160" t="s">
        <v>264</v>
      </c>
      <c r="E5967" s="175" t="s">
        <v>3</v>
      </c>
      <c r="F5967" s="176" t="s">
        <v>80</v>
      </c>
      <c r="H5967" s="177">
        <v>1</v>
      </c>
      <c r="I5967" s="178"/>
      <c r="L5967" s="174"/>
      <c r="M5967" s="179"/>
      <c r="N5967" s="180"/>
      <c r="O5967" s="180"/>
      <c r="P5967" s="180"/>
      <c r="Q5967" s="180"/>
      <c r="R5967" s="180"/>
      <c r="S5967" s="180"/>
      <c r="T5967" s="181"/>
      <c r="AT5967" s="175" t="s">
        <v>264</v>
      </c>
      <c r="AU5967" s="175" t="s">
        <v>82</v>
      </c>
      <c r="AV5967" s="14" t="s">
        <v>82</v>
      </c>
      <c r="AW5967" s="14" t="s">
        <v>34</v>
      </c>
      <c r="AX5967" s="14" t="s">
        <v>73</v>
      </c>
      <c r="AY5967" s="175" t="s">
        <v>252</v>
      </c>
    </row>
    <row r="5968" spans="2:51" s="13" customFormat="1" ht="11.25">
      <c r="B5968" s="167"/>
      <c r="D5968" s="160" t="s">
        <v>264</v>
      </c>
      <c r="E5968" s="168" t="s">
        <v>3</v>
      </c>
      <c r="F5968" s="169" t="s">
        <v>8451</v>
      </c>
      <c r="H5968" s="168" t="s">
        <v>3</v>
      </c>
      <c r="I5968" s="170"/>
      <c r="L5968" s="167"/>
      <c r="M5968" s="171"/>
      <c r="N5968" s="172"/>
      <c r="O5968" s="172"/>
      <c r="P5968" s="172"/>
      <c r="Q5968" s="172"/>
      <c r="R5968" s="172"/>
      <c r="S5968" s="172"/>
      <c r="T5968" s="173"/>
      <c r="AT5968" s="168" t="s">
        <v>264</v>
      </c>
      <c r="AU5968" s="168" t="s">
        <v>82</v>
      </c>
      <c r="AV5968" s="13" t="s">
        <v>80</v>
      </c>
      <c r="AW5968" s="13" t="s">
        <v>34</v>
      </c>
      <c r="AX5968" s="13" t="s">
        <v>73</v>
      </c>
      <c r="AY5968" s="168" t="s">
        <v>252</v>
      </c>
    </row>
    <row r="5969" spans="1:65" s="14" customFormat="1" ht="11.25">
      <c r="B5969" s="174"/>
      <c r="D5969" s="160" t="s">
        <v>264</v>
      </c>
      <c r="E5969" s="175" t="s">
        <v>3</v>
      </c>
      <c r="F5969" s="176" t="s">
        <v>80</v>
      </c>
      <c r="H5969" s="177">
        <v>1</v>
      </c>
      <c r="I5969" s="178"/>
      <c r="L5969" s="174"/>
      <c r="M5969" s="179"/>
      <c r="N5969" s="180"/>
      <c r="O5969" s="180"/>
      <c r="P5969" s="180"/>
      <c r="Q5969" s="180"/>
      <c r="R5969" s="180"/>
      <c r="S5969" s="180"/>
      <c r="T5969" s="181"/>
      <c r="AT5969" s="175" t="s">
        <v>264</v>
      </c>
      <c r="AU5969" s="175" t="s">
        <v>82</v>
      </c>
      <c r="AV5969" s="14" t="s">
        <v>82</v>
      </c>
      <c r="AW5969" s="14" t="s">
        <v>34</v>
      </c>
      <c r="AX5969" s="14" t="s">
        <v>73</v>
      </c>
      <c r="AY5969" s="175" t="s">
        <v>252</v>
      </c>
    </row>
    <row r="5970" spans="1:65" s="13" customFormat="1" ht="11.25">
      <c r="B5970" s="167"/>
      <c r="D5970" s="160" t="s">
        <v>264</v>
      </c>
      <c r="E5970" s="168" t="s">
        <v>3</v>
      </c>
      <c r="F5970" s="169" t="s">
        <v>8452</v>
      </c>
      <c r="H5970" s="168" t="s">
        <v>3</v>
      </c>
      <c r="I5970" s="170"/>
      <c r="L5970" s="167"/>
      <c r="M5970" s="171"/>
      <c r="N5970" s="172"/>
      <c r="O5970" s="172"/>
      <c r="P5970" s="172"/>
      <c r="Q5970" s="172"/>
      <c r="R5970" s="172"/>
      <c r="S5970" s="172"/>
      <c r="T5970" s="173"/>
      <c r="AT5970" s="168" t="s">
        <v>264</v>
      </c>
      <c r="AU5970" s="168" t="s">
        <v>82</v>
      </c>
      <c r="AV5970" s="13" t="s">
        <v>80</v>
      </c>
      <c r="AW5970" s="13" t="s">
        <v>34</v>
      </c>
      <c r="AX5970" s="13" t="s">
        <v>73</v>
      </c>
      <c r="AY5970" s="168" t="s">
        <v>252</v>
      </c>
    </row>
    <row r="5971" spans="1:65" s="14" customFormat="1" ht="11.25">
      <c r="B5971" s="174"/>
      <c r="D5971" s="160" t="s">
        <v>264</v>
      </c>
      <c r="E5971" s="175" t="s">
        <v>3</v>
      </c>
      <c r="F5971" s="176" t="s">
        <v>80</v>
      </c>
      <c r="H5971" s="177">
        <v>1</v>
      </c>
      <c r="I5971" s="178"/>
      <c r="L5971" s="174"/>
      <c r="M5971" s="179"/>
      <c r="N5971" s="180"/>
      <c r="O5971" s="180"/>
      <c r="P5971" s="180"/>
      <c r="Q5971" s="180"/>
      <c r="R5971" s="180"/>
      <c r="S5971" s="180"/>
      <c r="T5971" s="181"/>
      <c r="AT5971" s="175" t="s">
        <v>264</v>
      </c>
      <c r="AU5971" s="175" t="s">
        <v>82</v>
      </c>
      <c r="AV5971" s="14" t="s">
        <v>82</v>
      </c>
      <c r="AW5971" s="14" t="s">
        <v>34</v>
      </c>
      <c r="AX5971" s="14" t="s">
        <v>73</v>
      </c>
      <c r="AY5971" s="175" t="s">
        <v>252</v>
      </c>
    </row>
    <row r="5972" spans="1:65" s="13" customFormat="1" ht="11.25">
      <c r="B5972" s="167"/>
      <c r="D5972" s="160" t="s">
        <v>264</v>
      </c>
      <c r="E5972" s="168" t="s">
        <v>3</v>
      </c>
      <c r="F5972" s="169" t="s">
        <v>8453</v>
      </c>
      <c r="H5972" s="168" t="s">
        <v>3</v>
      </c>
      <c r="I5972" s="170"/>
      <c r="L5972" s="167"/>
      <c r="M5972" s="171"/>
      <c r="N5972" s="172"/>
      <c r="O5972" s="172"/>
      <c r="P5972" s="172"/>
      <c r="Q5972" s="172"/>
      <c r="R5972" s="172"/>
      <c r="S5972" s="172"/>
      <c r="T5972" s="173"/>
      <c r="AT5972" s="168" t="s">
        <v>264</v>
      </c>
      <c r="AU5972" s="168" t="s">
        <v>82</v>
      </c>
      <c r="AV5972" s="13" t="s">
        <v>80</v>
      </c>
      <c r="AW5972" s="13" t="s">
        <v>34</v>
      </c>
      <c r="AX5972" s="13" t="s">
        <v>73</v>
      </c>
      <c r="AY5972" s="168" t="s">
        <v>252</v>
      </c>
    </row>
    <row r="5973" spans="1:65" s="14" customFormat="1" ht="11.25">
      <c r="B5973" s="174"/>
      <c r="D5973" s="160" t="s">
        <v>264</v>
      </c>
      <c r="E5973" s="175" t="s">
        <v>3</v>
      </c>
      <c r="F5973" s="176" t="s">
        <v>80</v>
      </c>
      <c r="H5973" s="177">
        <v>1</v>
      </c>
      <c r="I5973" s="178"/>
      <c r="L5973" s="174"/>
      <c r="M5973" s="179"/>
      <c r="N5973" s="180"/>
      <c r="O5973" s="180"/>
      <c r="P5973" s="180"/>
      <c r="Q5973" s="180"/>
      <c r="R5973" s="180"/>
      <c r="S5973" s="180"/>
      <c r="T5973" s="181"/>
      <c r="AT5973" s="175" t="s">
        <v>264</v>
      </c>
      <c r="AU5973" s="175" t="s">
        <v>82</v>
      </c>
      <c r="AV5973" s="14" t="s">
        <v>82</v>
      </c>
      <c r="AW5973" s="14" t="s">
        <v>34</v>
      </c>
      <c r="AX5973" s="14" t="s">
        <v>73</v>
      </c>
      <c r="AY5973" s="175" t="s">
        <v>252</v>
      </c>
    </row>
    <row r="5974" spans="1:65" s="13" customFormat="1" ht="11.25">
      <c r="B5974" s="167"/>
      <c r="D5974" s="160" t="s">
        <v>264</v>
      </c>
      <c r="E5974" s="168" t="s">
        <v>3</v>
      </c>
      <c r="F5974" s="169" t="s">
        <v>8621</v>
      </c>
      <c r="H5974" s="168" t="s">
        <v>3</v>
      </c>
      <c r="I5974" s="170"/>
      <c r="L5974" s="167"/>
      <c r="M5974" s="171"/>
      <c r="N5974" s="172"/>
      <c r="O5974" s="172"/>
      <c r="P5974" s="172"/>
      <c r="Q5974" s="172"/>
      <c r="R5974" s="172"/>
      <c r="S5974" s="172"/>
      <c r="T5974" s="173"/>
      <c r="AT5974" s="168" t="s">
        <v>264</v>
      </c>
      <c r="AU5974" s="168" t="s">
        <v>82</v>
      </c>
      <c r="AV5974" s="13" t="s">
        <v>80</v>
      </c>
      <c r="AW5974" s="13" t="s">
        <v>34</v>
      </c>
      <c r="AX5974" s="13" t="s">
        <v>73</v>
      </c>
      <c r="AY5974" s="168" t="s">
        <v>252</v>
      </c>
    </row>
    <row r="5975" spans="1:65" s="14" customFormat="1" ht="11.25">
      <c r="B5975" s="174"/>
      <c r="D5975" s="160" t="s">
        <v>264</v>
      </c>
      <c r="E5975" s="175" t="s">
        <v>3</v>
      </c>
      <c r="F5975" s="176" t="s">
        <v>80</v>
      </c>
      <c r="H5975" s="177">
        <v>1</v>
      </c>
      <c r="I5975" s="178"/>
      <c r="L5975" s="174"/>
      <c r="M5975" s="179"/>
      <c r="N5975" s="180"/>
      <c r="O5975" s="180"/>
      <c r="P5975" s="180"/>
      <c r="Q5975" s="180"/>
      <c r="R5975" s="180"/>
      <c r="S5975" s="180"/>
      <c r="T5975" s="181"/>
      <c r="AT5975" s="175" t="s">
        <v>264</v>
      </c>
      <c r="AU5975" s="175" t="s">
        <v>82</v>
      </c>
      <c r="AV5975" s="14" t="s">
        <v>82</v>
      </c>
      <c r="AW5975" s="14" t="s">
        <v>34</v>
      </c>
      <c r="AX5975" s="14" t="s">
        <v>73</v>
      </c>
      <c r="AY5975" s="175" t="s">
        <v>252</v>
      </c>
    </row>
    <row r="5976" spans="1:65" s="13" customFormat="1" ht="11.25">
      <c r="B5976" s="167"/>
      <c r="D5976" s="160" t="s">
        <v>264</v>
      </c>
      <c r="E5976" s="168" t="s">
        <v>3</v>
      </c>
      <c r="F5976" s="169" t="s">
        <v>8621</v>
      </c>
      <c r="H5976" s="168" t="s">
        <v>3</v>
      </c>
      <c r="I5976" s="170"/>
      <c r="L5976" s="167"/>
      <c r="M5976" s="171"/>
      <c r="N5976" s="172"/>
      <c r="O5976" s="172"/>
      <c r="P5976" s="172"/>
      <c r="Q5976" s="172"/>
      <c r="R5976" s="172"/>
      <c r="S5976" s="172"/>
      <c r="T5976" s="173"/>
      <c r="AT5976" s="168" t="s">
        <v>264</v>
      </c>
      <c r="AU5976" s="168" t="s">
        <v>82</v>
      </c>
      <c r="AV5976" s="13" t="s">
        <v>80</v>
      </c>
      <c r="AW5976" s="13" t="s">
        <v>34</v>
      </c>
      <c r="AX5976" s="13" t="s">
        <v>73</v>
      </c>
      <c r="AY5976" s="168" t="s">
        <v>252</v>
      </c>
    </row>
    <row r="5977" spans="1:65" s="14" customFormat="1" ht="11.25">
      <c r="B5977" s="174"/>
      <c r="D5977" s="160" t="s">
        <v>264</v>
      </c>
      <c r="E5977" s="175" t="s">
        <v>3</v>
      </c>
      <c r="F5977" s="176" t="s">
        <v>80</v>
      </c>
      <c r="H5977" s="177">
        <v>1</v>
      </c>
      <c r="I5977" s="178"/>
      <c r="L5977" s="174"/>
      <c r="M5977" s="179"/>
      <c r="N5977" s="180"/>
      <c r="O5977" s="180"/>
      <c r="P5977" s="180"/>
      <c r="Q5977" s="180"/>
      <c r="R5977" s="180"/>
      <c r="S5977" s="180"/>
      <c r="T5977" s="181"/>
      <c r="AT5977" s="175" t="s">
        <v>264</v>
      </c>
      <c r="AU5977" s="175" t="s">
        <v>82</v>
      </c>
      <c r="AV5977" s="14" t="s">
        <v>82</v>
      </c>
      <c r="AW5977" s="14" t="s">
        <v>34</v>
      </c>
      <c r="AX5977" s="14" t="s">
        <v>73</v>
      </c>
      <c r="AY5977" s="175" t="s">
        <v>252</v>
      </c>
    </row>
    <row r="5978" spans="1:65" s="13" customFormat="1" ht="11.25">
      <c r="B5978" s="167"/>
      <c r="D5978" s="160" t="s">
        <v>264</v>
      </c>
      <c r="E5978" s="168" t="s">
        <v>3</v>
      </c>
      <c r="F5978" s="169" t="s">
        <v>8622</v>
      </c>
      <c r="H5978" s="168" t="s">
        <v>3</v>
      </c>
      <c r="I5978" s="170"/>
      <c r="L5978" s="167"/>
      <c r="M5978" s="171"/>
      <c r="N5978" s="172"/>
      <c r="O5978" s="172"/>
      <c r="P5978" s="172"/>
      <c r="Q5978" s="172"/>
      <c r="R5978" s="172"/>
      <c r="S5978" s="172"/>
      <c r="T5978" s="173"/>
      <c r="AT5978" s="168" t="s">
        <v>264</v>
      </c>
      <c r="AU5978" s="168" t="s">
        <v>82</v>
      </c>
      <c r="AV5978" s="13" t="s">
        <v>80</v>
      </c>
      <c r="AW5978" s="13" t="s">
        <v>34</v>
      </c>
      <c r="AX5978" s="13" t="s">
        <v>73</v>
      </c>
      <c r="AY5978" s="168" t="s">
        <v>252</v>
      </c>
    </row>
    <row r="5979" spans="1:65" s="14" customFormat="1" ht="11.25">
      <c r="B5979" s="174"/>
      <c r="D5979" s="160" t="s">
        <v>264</v>
      </c>
      <c r="E5979" s="175" t="s">
        <v>3</v>
      </c>
      <c r="F5979" s="176" t="s">
        <v>80</v>
      </c>
      <c r="H5979" s="177">
        <v>1</v>
      </c>
      <c r="I5979" s="178"/>
      <c r="L5979" s="174"/>
      <c r="M5979" s="179"/>
      <c r="N5979" s="180"/>
      <c r="O5979" s="180"/>
      <c r="P5979" s="180"/>
      <c r="Q5979" s="180"/>
      <c r="R5979" s="180"/>
      <c r="S5979" s="180"/>
      <c r="T5979" s="181"/>
      <c r="AT5979" s="175" t="s">
        <v>264</v>
      </c>
      <c r="AU5979" s="175" t="s">
        <v>82</v>
      </c>
      <c r="AV5979" s="14" t="s">
        <v>82</v>
      </c>
      <c r="AW5979" s="14" t="s">
        <v>34</v>
      </c>
      <c r="AX5979" s="14" t="s">
        <v>73</v>
      </c>
      <c r="AY5979" s="175" t="s">
        <v>252</v>
      </c>
    </row>
    <row r="5980" spans="1:65" s="13" customFormat="1" ht="11.25">
      <c r="B5980" s="167"/>
      <c r="D5980" s="160" t="s">
        <v>264</v>
      </c>
      <c r="E5980" s="168" t="s">
        <v>3</v>
      </c>
      <c r="F5980" s="169" t="s">
        <v>8622</v>
      </c>
      <c r="H5980" s="168" t="s">
        <v>3</v>
      </c>
      <c r="I5980" s="170"/>
      <c r="L5980" s="167"/>
      <c r="M5980" s="171"/>
      <c r="N5980" s="172"/>
      <c r="O5980" s="172"/>
      <c r="P5980" s="172"/>
      <c r="Q5980" s="172"/>
      <c r="R5980" s="172"/>
      <c r="S5980" s="172"/>
      <c r="T5980" s="173"/>
      <c r="AT5980" s="168" t="s">
        <v>264</v>
      </c>
      <c r="AU5980" s="168" t="s">
        <v>82</v>
      </c>
      <c r="AV5980" s="13" t="s">
        <v>80</v>
      </c>
      <c r="AW5980" s="13" t="s">
        <v>34</v>
      </c>
      <c r="AX5980" s="13" t="s">
        <v>73</v>
      </c>
      <c r="AY5980" s="168" t="s">
        <v>252</v>
      </c>
    </row>
    <row r="5981" spans="1:65" s="14" customFormat="1" ht="11.25">
      <c r="B5981" s="174"/>
      <c r="D5981" s="160" t="s">
        <v>264</v>
      </c>
      <c r="E5981" s="175" t="s">
        <v>3</v>
      </c>
      <c r="F5981" s="176" t="s">
        <v>80</v>
      </c>
      <c r="H5981" s="177">
        <v>1</v>
      </c>
      <c r="I5981" s="178"/>
      <c r="L5981" s="174"/>
      <c r="M5981" s="179"/>
      <c r="N5981" s="180"/>
      <c r="O5981" s="180"/>
      <c r="P5981" s="180"/>
      <c r="Q5981" s="180"/>
      <c r="R5981" s="180"/>
      <c r="S5981" s="180"/>
      <c r="T5981" s="181"/>
      <c r="AT5981" s="175" t="s">
        <v>264</v>
      </c>
      <c r="AU5981" s="175" t="s">
        <v>82</v>
      </c>
      <c r="AV5981" s="14" t="s">
        <v>82</v>
      </c>
      <c r="AW5981" s="14" t="s">
        <v>34</v>
      </c>
      <c r="AX5981" s="14" t="s">
        <v>73</v>
      </c>
      <c r="AY5981" s="175" t="s">
        <v>252</v>
      </c>
    </row>
    <row r="5982" spans="1:65" s="15" customFormat="1" ht="11.25">
      <c r="B5982" s="182"/>
      <c r="D5982" s="160" t="s">
        <v>264</v>
      </c>
      <c r="E5982" s="183" t="s">
        <v>3</v>
      </c>
      <c r="F5982" s="184" t="s">
        <v>269</v>
      </c>
      <c r="H5982" s="185">
        <v>70</v>
      </c>
      <c r="I5982" s="186"/>
      <c r="L5982" s="182"/>
      <c r="M5982" s="187"/>
      <c r="N5982" s="188"/>
      <c r="O5982" s="188"/>
      <c r="P5982" s="188"/>
      <c r="Q5982" s="188"/>
      <c r="R5982" s="188"/>
      <c r="S5982" s="188"/>
      <c r="T5982" s="189"/>
      <c r="AT5982" s="183" t="s">
        <v>264</v>
      </c>
      <c r="AU5982" s="183" t="s">
        <v>82</v>
      </c>
      <c r="AV5982" s="15" t="s">
        <v>258</v>
      </c>
      <c r="AW5982" s="15" t="s">
        <v>34</v>
      </c>
      <c r="AX5982" s="15" t="s">
        <v>80</v>
      </c>
      <c r="AY5982" s="183" t="s">
        <v>252</v>
      </c>
    </row>
    <row r="5983" spans="1:65" s="2" customFormat="1" ht="33" customHeight="1">
      <c r="A5983" s="34"/>
      <c r="B5983" s="145"/>
      <c r="C5983" s="198" t="s">
        <v>2474</v>
      </c>
      <c r="D5983" s="198" t="s">
        <v>361</v>
      </c>
      <c r="E5983" s="199" t="s">
        <v>8875</v>
      </c>
      <c r="F5983" s="200" t="s">
        <v>8876</v>
      </c>
      <c r="G5983" s="201" t="s">
        <v>4360</v>
      </c>
      <c r="H5983" s="202">
        <v>70</v>
      </c>
      <c r="I5983" s="203"/>
      <c r="J5983" s="204">
        <f>ROUND(I5983*H5983,2)</f>
        <v>0</v>
      </c>
      <c r="K5983" s="205"/>
      <c r="L5983" s="206"/>
      <c r="M5983" s="207" t="s">
        <v>3</v>
      </c>
      <c r="N5983" s="208" t="s">
        <v>44</v>
      </c>
      <c r="O5983" s="55"/>
      <c r="P5983" s="156">
        <f>O5983*H5983</f>
        <v>0</v>
      </c>
      <c r="Q5983" s="156">
        <v>0</v>
      </c>
      <c r="R5983" s="156">
        <f>Q5983*H5983</f>
        <v>0</v>
      </c>
      <c r="S5983" s="156">
        <v>0</v>
      </c>
      <c r="T5983" s="157">
        <f>S5983*H5983</f>
        <v>0</v>
      </c>
      <c r="U5983" s="34"/>
      <c r="V5983" s="34"/>
      <c r="W5983" s="34"/>
      <c r="X5983" s="34"/>
      <c r="Y5983" s="34"/>
      <c r="Z5983" s="34"/>
      <c r="AA5983" s="34"/>
      <c r="AB5983" s="34"/>
      <c r="AC5983" s="34"/>
      <c r="AD5983" s="34"/>
      <c r="AE5983" s="34"/>
      <c r="AR5983" s="158" t="s">
        <v>572</v>
      </c>
      <c r="AT5983" s="158" t="s">
        <v>361</v>
      </c>
      <c r="AU5983" s="158" t="s">
        <v>82</v>
      </c>
      <c r="AY5983" s="19" t="s">
        <v>252</v>
      </c>
      <c r="BE5983" s="159">
        <f>IF(N5983="základní",J5983,0)</f>
        <v>0</v>
      </c>
      <c r="BF5983" s="159">
        <f>IF(N5983="snížená",J5983,0)</f>
        <v>0</v>
      </c>
      <c r="BG5983" s="159">
        <f>IF(N5983="zákl. přenesená",J5983,0)</f>
        <v>0</v>
      </c>
      <c r="BH5983" s="159">
        <f>IF(N5983="sníž. přenesená",J5983,0)</f>
        <v>0</v>
      </c>
      <c r="BI5983" s="159">
        <f>IF(N5983="nulová",J5983,0)</f>
        <v>0</v>
      </c>
      <c r="BJ5983" s="19" t="s">
        <v>80</v>
      </c>
      <c r="BK5983" s="159">
        <f>ROUND(I5983*H5983,2)</f>
        <v>0</v>
      </c>
      <c r="BL5983" s="19" t="s">
        <v>406</v>
      </c>
      <c r="BM5983" s="158" t="s">
        <v>8877</v>
      </c>
    </row>
    <row r="5984" spans="1:65" s="2" customFormat="1" ht="19.5">
      <c r="A5984" s="34"/>
      <c r="B5984" s="35"/>
      <c r="C5984" s="34"/>
      <c r="D5984" s="160" t="s">
        <v>260</v>
      </c>
      <c r="E5984" s="34"/>
      <c r="F5984" s="161" t="s">
        <v>8876</v>
      </c>
      <c r="G5984" s="34"/>
      <c r="H5984" s="34"/>
      <c r="I5984" s="162"/>
      <c r="J5984" s="34"/>
      <c r="K5984" s="34"/>
      <c r="L5984" s="35"/>
      <c r="M5984" s="163"/>
      <c r="N5984" s="164"/>
      <c r="O5984" s="55"/>
      <c r="P5984" s="55"/>
      <c r="Q5984" s="55"/>
      <c r="R5984" s="55"/>
      <c r="S5984" s="55"/>
      <c r="T5984" s="56"/>
      <c r="U5984" s="34"/>
      <c r="V5984" s="34"/>
      <c r="W5984" s="34"/>
      <c r="X5984" s="34"/>
      <c r="Y5984" s="34"/>
      <c r="Z5984" s="34"/>
      <c r="AA5984" s="34"/>
      <c r="AB5984" s="34"/>
      <c r="AC5984" s="34"/>
      <c r="AD5984" s="34"/>
      <c r="AE5984" s="34"/>
      <c r="AT5984" s="19" t="s">
        <v>260</v>
      </c>
      <c r="AU5984" s="19" t="s">
        <v>82</v>
      </c>
    </row>
    <row r="5985" spans="1:65" s="2" customFormat="1" ht="16.5" customHeight="1">
      <c r="A5985" s="34"/>
      <c r="B5985" s="145"/>
      <c r="C5985" s="146" t="s">
        <v>2480</v>
      </c>
      <c r="D5985" s="146" t="s">
        <v>254</v>
      </c>
      <c r="E5985" s="147" t="s">
        <v>8878</v>
      </c>
      <c r="F5985" s="148" t="s">
        <v>8879</v>
      </c>
      <c r="G5985" s="149" t="s">
        <v>743</v>
      </c>
      <c r="H5985" s="150">
        <v>25</v>
      </c>
      <c r="I5985" s="151"/>
      <c r="J5985" s="152">
        <f>ROUND(I5985*H5985,2)</f>
        <v>0</v>
      </c>
      <c r="K5985" s="153"/>
      <c r="L5985" s="35"/>
      <c r="M5985" s="154" t="s">
        <v>3</v>
      </c>
      <c r="N5985" s="155" t="s">
        <v>44</v>
      </c>
      <c r="O5985" s="55"/>
      <c r="P5985" s="156">
        <f>O5985*H5985</f>
        <v>0</v>
      </c>
      <c r="Q5985" s="156">
        <v>0</v>
      </c>
      <c r="R5985" s="156">
        <f>Q5985*H5985</f>
        <v>0</v>
      </c>
      <c r="S5985" s="156">
        <v>0</v>
      </c>
      <c r="T5985" s="157">
        <f>S5985*H5985</f>
        <v>0</v>
      </c>
      <c r="U5985" s="34"/>
      <c r="V5985" s="34"/>
      <c r="W5985" s="34"/>
      <c r="X5985" s="34"/>
      <c r="Y5985" s="34"/>
      <c r="Z5985" s="34"/>
      <c r="AA5985" s="34"/>
      <c r="AB5985" s="34"/>
      <c r="AC5985" s="34"/>
      <c r="AD5985" s="34"/>
      <c r="AE5985" s="34"/>
      <c r="AR5985" s="158" t="s">
        <v>406</v>
      </c>
      <c r="AT5985" s="158" t="s">
        <v>254</v>
      </c>
      <c r="AU5985" s="158" t="s">
        <v>82</v>
      </c>
      <c r="AY5985" s="19" t="s">
        <v>252</v>
      </c>
      <c r="BE5985" s="159">
        <f>IF(N5985="základní",J5985,0)</f>
        <v>0</v>
      </c>
      <c r="BF5985" s="159">
        <f>IF(N5985="snížená",J5985,0)</f>
        <v>0</v>
      </c>
      <c r="BG5985" s="159">
        <f>IF(N5985="zákl. přenesená",J5985,0)</f>
        <v>0</v>
      </c>
      <c r="BH5985" s="159">
        <f>IF(N5985="sníž. přenesená",J5985,0)</f>
        <v>0</v>
      </c>
      <c r="BI5985" s="159">
        <f>IF(N5985="nulová",J5985,0)</f>
        <v>0</v>
      </c>
      <c r="BJ5985" s="19" t="s">
        <v>80</v>
      </c>
      <c r="BK5985" s="159">
        <f>ROUND(I5985*H5985,2)</f>
        <v>0</v>
      </c>
      <c r="BL5985" s="19" t="s">
        <v>406</v>
      </c>
      <c r="BM5985" s="158" t="s">
        <v>8880</v>
      </c>
    </row>
    <row r="5986" spans="1:65" s="2" customFormat="1" ht="11.25">
      <c r="A5986" s="34"/>
      <c r="B5986" s="35"/>
      <c r="C5986" s="34"/>
      <c r="D5986" s="160" t="s">
        <v>260</v>
      </c>
      <c r="E5986" s="34"/>
      <c r="F5986" s="161" t="s">
        <v>8879</v>
      </c>
      <c r="G5986" s="34"/>
      <c r="H5986" s="34"/>
      <c r="I5986" s="162"/>
      <c r="J5986" s="34"/>
      <c r="K5986" s="34"/>
      <c r="L5986" s="35"/>
      <c r="M5986" s="163"/>
      <c r="N5986" s="164"/>
      <c r="O5986" s="55"/>
      <c r="P5986" s="55"/>
      <c r="Q5986" s="55"/>
      <c r="R5986" s="55"/>
      <c r="S5986" s="55"/>
      <c r="T5986" s="56"/>
      <c r="U5986" s="34"/>
      <c r="V5986" s="34"/>
      <c r="W5986" s="34"/>
      <c r="X5986" s="34"/>
      <c r="Y5986" s="34"/>
      <c r="Z5986" s="34"/>
      <c r="AA5986" s="34"/>
      <c r="AB5986" s="34"/>
      <c r="AC5986" s="34"/>
      <c r="AD5986" s="34"/>
      <c r="AE5986" s="34"/>
      <c r="AT5986" s="19" t="s">
        <v>260</v>
      </c>
      <c r="AU5986" s="19" t="s">
        <v>82</v>
      </c>
    </row>
    <row r="5987" spans="1:65" s="13" customFormat="1" ht="11.25">
      <c r="B5987" s="167"/>
      <c r="D5987" s="160" t="s">
        <v>264</v>
      </c>
      <c r="E5987" s="168" t="s">
        <v>3</v>
      </c>
      <c r="F5987" s="169" t="s">
        <v>8881</v>
      </c>
      <c r="H5987" s="168" t="s">
        <v>3</v>
      </c>
      <c r="I5987" s="170"/>
      <c r="L5987" s="167"/>
      <c r="M5987" s="171"/>
      <c r="N5987" s="172"/>
      <c r="O5987" s="172"/>
      <c r="P5987" s="172"/>
      <c r="Q5987" s="172"/>
      <c r="R5987" s="172"/>
      <c r="S5987" s="172"/>
      <c r="T5987" s="173"/>
      <c r="AT5987" s="168" t="s">
        <v>264</v>
      </c>
      <c r="AU5987" s="168" t="s">
        <v>82</v>
      </c>
      <c r="AV5987" s="13" t="s">
        <v>80</v>
      </c>
      <c r="AW5987" s="13" t="s">
        <v>34</v>
      </c>
      <c r="AX5987" s="13" t="s">
        <v>73</v>
      </c>
      <c r="AY5987" s="168" t="s">
        <v>252</v>
      </c>
    </row>
    <row r="5988" spans="1:65" s="13" customFormat="1" ht="11.25">
      <c r="B5988" s="167"/>
      <c r="D5988" s="160" t="s">
        <v>264</v>
      </c>
      <c r="E5988" s="168" t="s">
        <v>3</v>
      </c>
      <c r="F5988" s="169" t="s">
        <v>8882</v>
      </c>
      <c r="H5988" s="168" t="s">
        <v>3</v>
      </c>
      <c r="I5988" s="170"/>
      <c r="L5988" s="167"/>
      <c r="M5988" s="171"/>
      <c r="N5988" s="172"/>
      <c r="O5988" s="172"/>
      <c r="P5988" s="172"/>
      <c r="Q5988" s="172"/>
      <c r="R5988" s="172"/>
      <c r="S5988" s="172"/>
      <c r="T5988" s="173"/>
      <c r="AT5988" s="168" t="s">
        <v>264</v>
      </c>
      <c r="AU5988" s="168" t="s">
        <v>82</v>
      </c>
      <c r="AV5988" s="13" t="s">
        <v>80</v>
      </c>
      <c r="AW5988" s="13" t="s">
        <v>34</v>
      </c>
      <c r="AX5988" s="13" t="s">
        <v>73</v>
      </c>
      <c r="AY5988" s="168" t="s">
        <v>252</v>
      </c>
    </row>
    <row r="5989" spans="1:65" s="14" customFormat="1" ht="11.25">
      <c r="B5989" s="174"/>
      <c r="D5989" s="160" t="s">
        <v>264</v>
      </c>
      <c r="E5989" s="175" t="s">
        <v>3</v>
      </c>
      <c r="F5989" s="176" t="s">
        <v>80</v>
      </c>
      <c r="H5989" s="177">
        <v>1</v>
      </c>
      <c r="I5989" s="178"/>
      <c r="L5989" s="174"/>
      <c r="M5989" s="179"/>
      <c r="N5989" s="180"/>
      <c r="O5989" s="180"/>
      <c r="P5989" s="180"/>
      <c r="Q5989" s="180"/>
      <c r="R5989" s="180"/>
      <c r="S5989" s="180"/>
      <c r="T5989" s="181"/>
      <c r="AT5989" s="175" t="s">
        <v>264</v>
      </c>
      <c r="AU5989" s="175" t="s">
        <v>82</v>
      </c>
      <c r="AV5989" s="14" t="s">
        <v>82</v>
      </c>
      <c r="AW5989" s="14" t="s">
        <v>34</v>
      </c>
      <c r="AX5989" s="14" t="s">
        <v>73</v>
      </c>
      <c r="AY5989" s="175" t="s">
        <v>252</v>
      </c>
    </row>
    <row r="5990" spans="1:65" s="13" customFormat="1" ht="11.25">
      <c r="B5990" s="167"/>
      <c r="D5990" s="160" t="s">
        <v>264</v>
      </c>
      <c r="E5990" s="168" t="s">
        <v>3</v>
      </c>
      <c r="F5990" s="169" t="s">
        <v>8882</v>
      </c>
      <c r="H5990" s="168" t="s">
        <v>3</v>
      </c>
      <c r="I5990" s="170"/>
      <c r="L5990" s="167"/>
      <c r="M5990" s="171"/>
      <c r="N5990" s="172"/>
      <c r="O5990" s="172"/>
      <c r="P5990" s="172"/>
      <c r="Q5990" s="172"/>
      <c r="R5990" s="172"/>
      <c r="S5990" s="172"/>
      <c r="T5990" s="173"/>
      <c r="AT5990" s="168" t="s">
        <v>264</v>
      </c>
      <c r="AU5990" s="168" t="s">
        <v>82</v>
      </c>
      <c r="AV5990" s="13" t="s">
        <v>80</v>
      </c>
      <c r="AW5990" s="13" t="s">
        <v>34</v>
      </c>
      <c r="AX5990" s="13" t="s">
        <v>73</v>
      </c>
      <c r="AY5990" s="168" t="s">
        <v>252</v>
      </c>
    </row>
    <row r="5991" spans="1:65" s="14" customFormat="1" ht="11.25">
      <c r="B5991" s="174"/>
      <c r="D5991" s="160" t="s">
        <v>264</v>
      </c>
      <c r="E5991" s="175" t="s">
        <v>3</v>
      </c>
      <c r="F5991" s="176" t="s">
        <v>80</v>
      </c>
      <c r="H5991" s="177">
        <v>1</v>
      </c>
      <c r="I5991" s="178"/>
      <c r="L5991" s="174"/>
      <c r="M5991" s="179"/>
      <c r="N5991" s="180"/>
      <c r="O5991" s="180"/>
      <c r="P5991" s="180"/>
      <c r="Q5991" s="180"/>
      <c r="R5991" s="180"/>
      <c r="S5991" s="180"/>
      <c r="T5991" s="181"/>
      <c r="AT5991" s="175" t="s">
        <v>264</v>
      </c>
      <c r="AU5991" s="175" t="s">
        <v>82</v>
      </c>
      <c r="AV5991" s="14" t="s">
        <v>82</v>
      </c>
      <c r="AW5991" s="14" t="s">
        <v>34</v>
      </c>
      <c r="AX5991" s="14" t="s">
        <v>73</v>
      </c>
      <c r="AY5991" s="175" t="s">
        <v>252</v>
      </c>
    </row>
    <row r="5992" spans="1:65" s="13" customFormat="1" ht="11.25">
      <c r="B5992" s="167"/>
      <c r="D5992" s="160" t="s">
        <v>264</v>
      </c>
      <c r="E5992" s="168" t="s">
        <v>3</v>
      </c>
      <c r="F5992" s="169" t="s">
        <v>8883</v>
      </c>
      <c r="H5992" s="168" t="s">
        <v>3</v>
      </c>
      <c r="I5992" s="170"/>
      <c r="L5992" s="167"/>
      <c r="M5992" s="171"/>
      <c r="N5992" s="172"/>
      <c r="O5992" s="172"/>
      <c r="P5992" s="172"/>
      <c r="Q5992" s="172"/>
      <c r="R5992" s="172"/>
      <c r="S5992" s="172"/>
      <c r="T5992" s="173"/>
      <c r="AT5992" s="168" t="s">
        <v>264</v>
      </c>
      <c r="AU5992" s="168" t="s">
        <v>82</v>
      </c>
      <c r="AV5992" s="13" t="s">
        <v>80</v>
      </c>
      <c r="AW5992" s="13" t="s">
        <v>34</v>
      </c>
      <c r="AX5992" s="13" t="s">
        <v>73</v>
      </c>
      <c r="AY5992" s="168" t="s">
        <v>252</v>
      </c>
    </row>
    <row r="5993" spans="1:65" s="14" customFormat="1" ht="11.25">
      <c r="B5993" s="174"/>
      <c r="D5993" s="160" t="s">
        <v>264</v>
      </c>
      <c r="E5993" s="175" t="s">
        <v>3</v>
      </c>
      <c r="F5993" s="176" t="s">
        <v>80</v>
      </c>
      <c r="H5993" s="177">
        <v>1</v>
      </c>
      <c r="I5993" s="178"/>
      <c r="L5993" s="174"/>
      <c r="M5993" s="179"/>
      <c r="N5993" s="180"/>
      <c r="O5993" s="180"/>
      <c r="P5993" s="180"/>
      <c r="Q5993" s="180"/>
      <c r="R5993" s="180"/>
      <c r="S5993" s="180"/>
      <c r="T5993" s="181"/>
      <c r="AT5993" s="175" t="s">
        <v>264</v>
      </c>
      <c r="AU5993" s="175" t="s">
        <v>82</v>
      </c>
      <c r="AV5993" s="14" t="s">
        <v>82</v>
      </c>
      <c r="AW5993" s="14" t="s">
        <v>34</v>
      </c>
      <c r="AX5993" s="14" t="s">
        <v>73</v>
      </c>
      <c r="AY5993" s="175" t="s">
        <v>252</v>
      </c>
    </row>
    <row r="5994" spans="1:65" s="13" customFormat="1" ht="11.25">
      <c r="B5994" s="167"/>
      <c r="D5994" s="160" t="s">
        <v>264</v>
      </c>
      <c r="E5994" s="168" t="s">
        <v>3</v>
      </c>
      <c r="F5994" s="169" t="s">
        <v>8883</v>
      </c>
      <c r="H5994" s="168" t="s">
        <v>3</v>
      </c>
      <c r="I5994" s="170"/>
      <c r="L5994" s="167"/>
      <c r="M5994" s="171"/>
      <c r="N5994" s="172"/>
      <c r="O5994" s="172"/>
      <c r="P5994" s="172"/>
      <c r="Q5994" s="172"/>
      <c r="R5994" s="172"/>
      <c r="S5994" s="172"/>
      <c r="T5994" s="173"/>
      <c r="AT5994" s="168" t="s">
        <v>264</v>
      </c>
      <c r="AU5994" s="168" t="s">
        <v>82</v>
      </c>
      <c r="AV5994" s="13" t="s">
        <v>80</v>
      </c>
      <c r="AW5994" s="13" t="s">
        <v>34</v>
      </c>
      <c r="AX5994" s="13" t="s">
        <v>73</v>
      </c>
      <c r="AY5994" s="168" t="s">
        <v>252</v>
      </c>
    </row>
    <row r="5995" spans="1:65" s="14" customFormat="1" ht="11.25">
      <c r="B5995" s="174"/>
      <c r="D5995" s="160" t="s">
        <v>264</v>
      </c>
      <c r="E5995" s="175" t="s">
        <v>3</v>
      </c>
      <c r="F5995" s="176" t="s">
        <v>80</v>
      </c>
      <c r="H5995" s="177">
        <v>1</v>
      </c>
      <c r="I5995" s="178"/>
      <c r="L5995" s="174"/>
      <c r="M5995" s="179"/>
      <c r="N5995" s="180"/>
      <c r="O5995" s="180"/>
      <c r="P5995" s="180"/>
      <c r="Q5995" s="180"/>
      <c r="R5995" s="180"/>
      <c r="S5995" s="180"/>
      <c r="T5995" s="181"/>
      <c r="AT5995" s="175" t="s">
        <v>264</v>
      </c>
      <c r="AU5995" s="175" t="s">
        <v>82</v>
      </c>
      <c r="AV5995" s="14" t="s">
        <v>82</v>
      </c>
      <c r="AW5995" s="14" t="s">
        <v>34</v>
      </c>
      <c r="AX5995" s="14" t="s">
        <v>73</v>
      </c>
      <c r="AY5995" s="175" t="s">
        <v>252</v>
      </c>
    </row>
    <row r="5996" spans="1:65" s="13" customFormat="1" ht="11.25">
      <c r="B5996" s="167"/>
      <c r="D5996" s="160" t="s">
        <v>264</v>
      </c>
      <c r="E5996" s="168" t="s">
        <v>3</v>
      </c>
      <c r="F5996" s="169" t="s">
        <v>8884</v>
      </c>
      <c r="H5996" s="168" t="s">
        <v>3</v>
      </c>
      <c r="I5996" s="170"/>
      <c r="L5996" s="167"/>
      <c r="M5996" s="171"/>
      <c r="N5996" s="172"/>
      <c r="O5996" s="172"/>
      <c r="P5996" s="172"/>
      <c r="Q5996" s="172"/>
      <c r="R5996" s="172"/>
      <c r="S5996" s="172"/>
      <c r="T5996" s="173"/>
      <c r="AT5996" s="168" t="s">
        <v>264</v>
      </c>
      <c r="AU5996" s="168" t="s">
        <v>82</v>
      </c>
      <c r="AV5996" s="13" t="s">
        <v>80</v>
      </c>
      <c r="AW5996" s="13" t="s">
        <v>34</v>
      </c>
      <c r="AX5996" s="13" t="s">
        <v>73</v>
      </c>
      <c r="AY5996" s="168" t="s">
        <v>252</v>
      </c>
    </row>
    <row r="5997" spans="1:65" s="14" customFormat="1" ht="11.25">
      <c r="B5997" s="174"/>
      <c r="D5997" s="160" t="s">
        <v>264</v>
      </c>
      <c r="E5997" s="175" t="s">
        <v>3</v>
      </c>
      <c r="F5997" s="176" t="s">
        <v>80</v>
      </c>
      <c r="H5997" s="177">
        <v>1</v>
      </c>
      <c r="I5997" s="178"/>
      <c r="L5997" s="174"/>
      <c r="M5997" s="179"/>
      <c r="N5997" s="180"/>
      <c r="O5997" s="180"/>
      <c r="P5997" s="180"/>
      <c r="Q5997" s="180"/>
      <c r="R5997" s="180"/>
      <c r="S5997" s="180"/>
      <c r="T5997" s="181"/>
      <c r="AT5997" s="175" t="s">
        <v>264</v>
      </c>
      <c r="AU5997" s="175" t="s">
        <v>82</v>
      </c>
      <c r="AV5997" s="14" t="s">
        <v>82</v>
      </c>
      <c r="AW5997" s="14" t="s">
        <v>34</v>
      </c>
      <c r="AX5997" s="14" t="s">
        <v>73</v>
      </c>
      <c r="AY5997" s="175" t="s">
        <v>252</v>
      </c>
    </row>
    <row r="5998" spans="1:65" s="13" customFormat="1" ht="11.25">
      <c r="B5998" s="167"/>
      <c r="D5998" s="160" t="s">
        <v>264</v>
      </c>
      <c r="E5998" s="168" t="s">
        <v>3</v>
      </c>
      <c r="F5998" s="169" t="s">
        <v>8884</v>
      </c>
      <c r="H5998" s="168" t="s">
        <v>3</v>
      </c>
      <c r="I5998" s="170"/>
      <c r="L5998" s="167"/>
      <c r="M5998" s="171"/>
      <c r="N5998" s="172"/>
      <c r="O5998" s="172"/>
      <c r="P5998" s="172"/>
      <c r="Q5998" s="172"/>
      <c r="R5998" s="172"/>
      <c r="S5998" s="172"/>
      <c r="T5998" s="173"/>
      <c r="AT5998" s="168" t="s">
        <v>264</v>
      </c>
      <c r="AU5998" s="168" t="s">
        <v>82</v>
      </c>
      <c r="AV5998" s="13" t="s">
        <v>80</v>
      </c>
      <c r="AW5998" s="13" t="s">
        <v>34</v>
      </c>
      <c r="AX5998" s="13" t="s">
        <v>73</v>
      </c>
      <c r="AY5998" s="168" t="s">
        <v>252</v>
      </c>
    </row>
    <row r="5999" spans="1:65" s="14" customFormat="1" ht="11.25">
      <c r="B5999" s="174"/>
      <c r="D5999" s="160" t="s">
        <v>264</v>
      </c>
      <c r="E5999" s="175" t="s">
        <v>3</v>
      </c>
      <c r="F5999" s="176" t="s">
        <v>80</v>
      </c>
      <c r="H5999" s="177">
        <v>1</v>
      </c>
      <c r="I5999" s="178"/>
      <c r="L5999" s="174"/>
      <c r="M5999" s="179"/>
      <c r="N5999" s="180"/>
      <c r="O5999" s="180"/>
      <c r="P5999" s="180"/>
      <c r="Q5999" s="180"/>
      <c r="R5999" s="180"/>
      <c r="S5999" s="180"/>
      <c r="T5999" s="181"/>
      <c r="AT5999" s="175" t="s">
        <v>264</v>
      </c>
      <c r="AU5999" s="175" t="s">
        <v>82</v>
      </c>
      <c r="AV5999" s="14" t="s">
        <v>82</v>
      </c>
      <c r="AW5999" s="14" t="s">
        <v>34</v>
      </c>
      <c r="AX5999" s="14" t="s">
        <v>73</v>
      </c>
      <c r="AY5999" s="175" t="s">
        <v>252</v>
      </c>
    </row>
    <row r="6000" spans="1:65" s="13" customFormat="1" ht="11.25">
      <c r="B6000" s="167"/>
      <c r="D6000" s="160" t="s">
        <v>264</v>
      </c>
      <c r="E6000" s="168" t="s">
        <v>3</v>
      </c>
      <c r="F6000" s="169" t="s">
        <v>8885</v>
      </c>
      <c r="H6000" s="168" t="s">
        <v>3</v>
      </c>
      <c r="I6000" s="170"/>
      <c r="L6000" s="167"/>
      <c r="M6000" s="171"/>
      <c r="N6000" s="172"/>
      <c r="O6000" s="172"/>
      <c r="P6000" s="172"/>
      <c r="Q6000" s="172"/>
      <c r="R6000" s="172"/>
      <c r="S6000" s="172"/>
      <c r="T6000" s="173"/>
      <c r="AT6000" s="168" t="s">
        <v>264</v>
      </c>
      <c r="AU6000" s="168" t="s">
        <v>82</v>
      </c>
      <c r="AV6000" s="13" t="s">
        <v>80</v>
      </c>
      <c r="AW6000" s="13" t="s">
        <v>34</v>
      </c>
      <c r="AX6000" s="13" t="s">
        <v>73</v>
      </c>
      <c r="AY6000" s="168" t="s">
        <v>252</v>
      </c>
    </row>
    <row r="6001" spans="2:51" s="14" customFormat="1" ht="11.25">
      <c r="B6001" s="174"/>
      <c r="D6001" s="160" t="s">
        <v>264</v>
      </c>
      <c r="E6001" s="175" t="s">
        <v>3</v>
      </c>
      <c r="F6001" s="176" t="s">
        <v>80</v>
      </c>
      <c r="H6001" s="177">
        <v>1</v>
      </c>
      <c r="I6001" s="178"/>
      <c r="L6001" s="174"/>
      <c r="M6001" s="179"/>
      <c r="N6001" s="180"/>
      <c r="O6001" s="180"/>
      <c r="P6001" s="180"/>
      <c r="Q6001" s="180"/>
      <c r="R6001" s="180"/>
      <c r="S6001" s="180"/>
      <c r="T6001" s="181"/>
      <c r="AT6001" s="175" t="s">
        <v>264</v>
      </c>
      <c r="AU6001" s="175" t="s">
        <v>82</v>
      </c>
      <c r="AV6001" s="14" t="s">
        <v>82</v>
      </c>
      <c r="AW6001" s="14" t="s">
        <v>34</v>
      </c>
      <c r="AX6001" s="14" t="s">
        <v>73</v>
      </c>
      <c r="AY6001" s="175" t="s">
        <v>252</v>
      </c>
    </row>
    <row r="6002" spans="2:51" s="13" customFormat="1" ht="11.25">
      <c r="B6002" s="167"/>
      <c r="D6002" s="160" t="s">
        <v>264</v>
      </c>
      <c r="E6002" s="168" t="s">
        <v>3</v>
      </c>
      <c r="F6002" s="169" t="s">
        <v>8885</v>
      </c>
      <c r="H6002" s="168" t="s">
        <v>3</v>
      </c>
      <c r="I6002" s="170"/>
      <c r="L6002" s="167"/>
      <c r="M6002" s="171"/>
      <c r="N6002" s="172"/>
      <c r="O6002" s="172"/>
      <c r="P6002" s="172"/>
      <c r="Q6002" s="172"/>
      <c r="R6002" s="172"/>
      <c r="S6002" s="172"/>
      <c r="T6002" s="173"/>
      <c r="AT6002" s="168" t="s">
        <v>264</v>
      </c>
      <c r="AU6002" s="168" t="s">
        <v>82</v>
      </c>
      <c r="AV6002" s="13" t="s">
        <v>80</v>
      </c>
      <c r="AW6002" s="13" t="s">
        <v>34</v>
      </c>
      <c r="AX6002" s="13" t="s">
        <v>73</v>
      </c>
      <c r="AY6002" s="168" t="s">
        <v>252</v>
      </c>
    </row>
    <row r="6003" spans="2:51" s="14" customFormat="1" ht="11.25">
      <c r="B6003" s="174"/>
      <c r="D6003" s="160" t="s">
        <v>264</v>
      </c>
      <c r="E6003" s="175" t="s">
        <v>3</v>
      </c>
      <c r="F6003" s="176" t="s">
        <v>80</v>
      </c>
      <c r="H6003" s="177">
        <v>1</v>
      </c>
      <c r="I6003" s="178"/>
      <c r="L6003" s="174"/>
      <c r="M6003" s="179"/>
      <c r="N6003" s="180"/>
      <c r="O6003" s="180"/>
      <c r="P6003" s="180"/>
      <c r="Q6003" s="180"/>
      <c r="R6003" s="180"/>
      <c r="S6003" s="180"/>
      <c r="T6003" s="181"/>
      <c r="AT6003" s="175" t="s">
        <v>264</v>
      </c>
      <c r="AU6003" s="175" t="s">
        <v>82</v>
      </c>
      <c r="AV6003" s="14" t="s">
        <v>82</v>
      </c>
      <c r="AW6003" s="14" t="s">
        <v>34</v>
      </c>
      <c r="AX6003" s="14" t="s">
        <v>73</v>
      </c>
      <c r="AY6003" s="175" t="s">
        <v>252</v>
      </c>
    </row>
    <row r="6004" spans="2:51" s="16" customFormat="1" ht="11.25">
      <c r="B6004" s="190"/>
      <c r="D6004" s="160" t="s">
        <v>264</v>
      </c>
      <c r="E6004" s="191" t="s">
        <v>3</v>
      </c>
      <c r="F6004" s="192" t="s">
        <v>354</v>
      </c>
      <c r="H6004" s="193">
        <v>8</v>
      </c>
      <c r="I6004" s="194"/>
      <c r="L6004" s="190"/>
      <c r="M6004" s="195"/>
      <c r="N6004" s="196"/>
      <c r="O6004" s="196"/>
      <c r="P6004" s="196"/>
      <c r="Q6004" s="196"/>
      <c r="R6004" s="196"/>
      <c r="S6004" s="196"/>
      <c r="T6004" s="197"/>
      <c r="AT6004" s="191" t="s">
        <v>264</v>
      </c>
      <c r="AU6004" s="191" t="s">
        <v>82</v>
      </c>
      <c r="AV6004" s="16" t="s">
        <v>95</v>
      </c>
      <c r="AW6004" s="16" t="s">
        <v>34</v>
      </c>
      <c r="AX6004" s="16" t="s">
        <v>73</v>
      </c>
      <c r="AY6004" s="191" t="s">
        <v>252</v>
      </c>
    </row>
    <row r="6005" spans="2:51" s="13" customFormat="1" ht="11.25">
      <c r="B6005" s="167"/>
      <c r="D6005" s="160" t="s">
        <v>264</v>
      </c>
      <c r="E6005" s="168" t="s">
        <v>3</v>
      </c>
      <c r="F6005" s="169" t="s">
        <v>8886</v>
      </c>
      <c r="H6005" s="168" t="s">
        <v>3</v>
      </c>
      <c r="I6005" s="170"/>
      <c r="L6005" s="167"/>
      <c r="M6005" s="171"/>
      <c r="N6005" s="172"/>
      <c r="O6005" s="172"/>
      <c r="P6005" s="172"/>
      <c r="Q6005" s="172"/>
      <c r="R6005" s="172"/>
      <c r="S6005" s="172"/>
      <c r="T6005" s="173"/>
      <c r="AT6005" s="168" t="s">
        <v>264</v>
      </c>
      <c r="AU6005" s="168" t="s">
        <v>82</v>
      </c>
      <c r="AV6005" s="13" t="s">
        <v>80</v>
      </c>
      <c r="AW6005" s="13" t="s">
        <v>34</v>
      </c>
      <c r="AX6005" s="13" t="s">
        <v>73</v>
      </c>
      <c r="AY6005" s="168" t="s">
        <v>252</v>
      </c>
    </row>
    <row r="6006" spans="2:51" s="13" customFormat="1" ht="11.25">
      <c r="B6006" s="167"/>
      <c r="D6006" s="160" t="s">
        <v>264</v>
      </c>
      <c r="E6006" s="168" t="s">
        <v>3</v>
      </c>
      <c r="F6006" s="169" t="s">
        <v>8859</v>
      </c>
      <c r="H6006" s="168" t="s">
        <v>3</v>
      </c>
      <c r="I6006" s="170"/>
      <c r="L6006" s="167"/>
      <c r="M6006" s="171"/>
      <c r="N6006" s="172"/>
      <c r="O6006" s="172"/>
      <c r="P6006" s="172"/>
      <c r="Q6006" s="172"/>
      <c r="R6006" s="172"/>
      <c r="S6006" s="172"/>
      <c r="T6006" s="173"/>
      <c r="AT6006" s="168" t="s">
        <v>264</v>
      </c>
      <c r="AU6006" s="168" t="s">
        <v>82</v>
      </c>
      <c r="AV6006" s="13" t="s">
        <v>80</v>
      </c>
      <c r="AW6006" s="13" t="s">
        <v>34</v>
      </c>
      <c r="AX6006" s="13" t="s">
        <v>73</v>
      </c>
      <c r="AY6006" s="168" t="s">
        <v>252</v>
      </c>
    </row>
    <row r="6007" spans="2:51" s="14" customFormat="1" ht="11.25">
      <c r="B6007" s="174"/>
      <c r="D6007" s="160" t="s">
        <v>264</v>
      </c>
      <c r="E6007" s="175" t="s">
        <v>3</v>
      </c>
      <c r="F6007" s="176" t="s">
        <v>80</v>
      </c>
      <c r="H6007" s="177">
        <v>1</v>
      </c>
      <c r="I6007" s="178"/>
      <c r="L6007" s="174"/>
      <c r="M6007" s="179"/>
      <c r="N6007" s="180"/>
      <c r="O6007" s="180"/>
      <c r="P6007" s="180"/>
      <c r="Q6007" s="180"/>
      <c r="R6007" s="180"/>
      <c r="S6007" s="180"/>
      <c r="T6007" s="181"/>
      <c r="AT6007" s="175" t="s">
        <v>264</v>
      </c>
      <c r="AU6007" s="175" t="s">
        <v>82</v>
      </c>
      <c r="AV6007" s="14" t="s">
        <v>82</v>
      </c>
      <c r="AW6007" s="14" t="s">
        <v>34</v>
      </c>
      <c r="AX6007" s="14" t="s">
        <v>73</v>
      </c>
      <c r="AY6007" s="175" t="s">
        <v>252</v>
      </c>
    </row>
    <row r="6008" spans="2:51" s="13" customFormat="1" ht="11.25">
      <c r="B6008" s="167"/>
      <c r="D6008" s="160" t="s">
        <v>264</v>
      </c>
      <c r="E6008" s="168" t="s">
        <v>3</v>
      </c>
      <c r="F6008" s="169" t="s">
        <v>8874</v>
      </c>
      <c r="H6008" s="168" t="s">
        <v>3</v>
      </c>
      <c r="I6008" s="170"/>
      <c r="L6008" s="167"/>
      <c r="M6008" s="171"/>
      <c r="N6008" s="172"/>
      <c r="O6008" s="172"/>
      <c r="P6008" s="172"/>
      <c r="Q6008" s="172"/>
      <c r="R6008" s="172"/>
      <c r="S6008" s="172"/>
      <c r="T6008" s="173"/>
      <c r="AT6008" s="168" t="s">
        <v>264</v>
      </c>
      <c r="AU6008" s="168" t="s">
        <v>82</v>
      </c>
      <c r="AV6008" s="13" t="s">
        <v>80</v>
      </c>
      <c r="AW6008" s="13" t="s">
        <v>34</v>
      </c>
      <c r="AX6008" s="13" t="s">
        <v>73</v>
      </c>
      <c r="AY6008" s="168" t="s">
        <v>252</v>
      </c>
    </row>
    <row r="6009" spans="2:51" s="14" customFormat="1" ht="11.25">
      <c r="B6009" s="174"/>
      <c r="D6009" s="160" t="s">
        <v>264</v>
      </c>
      <c r="E6009" s="175" t="s">
        <v>3</v>
      </c>
      <c r="F6009" s="176" t="s">
        <v>80</v>
      </c>
      <c r="H6009" s="177">
        <v>1</v>
      </c>
      <c r="I6009" s="178"/>
      <c r="L6009" s="174"/>
      <c r="M6009" s="179"/>
      <c r="N6009" s="180"/>
      <c r="O6009" s="180"/>
      <c r="P6009" s="180"/>
      <c r="Q6009" s="180"/>
      <c r="R6009" s="180"/>
      <c r="S6009" s="180"/>
      <c r="T6009" s="181"/>
      <c r="AT6009" s="175" t="s">
        <v>264</v>
      </c>
      <c r="AU6009" s="175" t="s">
        <v>82</v>
      </c>
      <c r="AV6009" s="14" t="s">
        <v>82</v>
      </c>
      <c r="AW6009" s="14" t="s">
        <v>34</v>
      </c>
      <c r="AX6009" s="14" t="s">
        <v>73</v>
      </c>
      <c r="AY6009" s="175" t="s">
        <v>252</v>
      </c>
    </row>
    <row r="6010" spans="2:51" s="13" customFormat="1" ht="11.25">
      <c r="B6010" s="167"/>
      <c r="D6010" s="160" t="s">
        <v>264</v>
      </c>
      <c r="E6010" s="168" t="s">
        <v>3</v>
      </c>
      <c r="F6010" s="169" t="s">
        <v>8874</v>
      </c>
      <c r="H6010" s="168" t="s">
        <v>3</v>
      </c>
      <c r="I6010" s="170"/>
      <c r="L6010" s="167"/>
      <c r="M6010" s="171"/>
      <c r="N6010" s="172"/>
      <c r="O6010" s="172"/>
      <c r="P6010" s="172"/>
      <c r="Q6010" s="172"/>
      <c r="R6010" s="172"/>
      <c r="S6010" s="172"/>
      <c r="T6010" s="173"/>
      <c r="AT6010" s="168" t="s">
        <v>264</v>
      </c>
      <c r="AU6010" s="168" t="s">
        <v>82</v>
      </c>
      <c r="AV6010" s="13" t="s">
        <v>80</v>
      </c>
      <c r="AW6010" s="13" t="s">
        <v>34</v>
      </c>
      <c r="AX6010" s="13" t="s">
        <v>73</v>
      </c>
      <c r="AY6010" s="168" t="s">
        <v>252</v>
      </c>
    </row>
    <row r="6011" spans="2:51" s="14" customFormat="1" ht="11.25">
      <c r="B6011" s="174"/>
      <c r="D6011" s="160" t="s">
        <v>264</v>
      </c>
      <c r="E6011" s="175" t="s">
        <v>3</v>
      </c>
      <c r="F6011" s="176" t="s">
        <v>80</v>
      </c>
      <c r="H6011" s="177">
        <v>1</v>
      </c>
      <c r="I6011" s="178"/>
      <c r="L6011" s="174"/>
      <c r="M6011" s="179"/>
      <c r="N6011" s="180"/>
      <c r="O6011" s="180"/>
      <c r="P6011" s="180"/>
      <c r="Q6011" s="180"/>
      <c r="R6011" s="180"/>
      <c r="S6011" s="180"/>
      <c r="T6011" s="181"/>
      <c r="AT6011" s="175" t="s">
        <v>264</v>
      </c>
      <c r="AU6011" s="175" t="s">
        <v>82</v>
      </c>
      <c r="AV6011" s="14" t="s">
        <v>82</v>
      </c>
      <c r="AW6011" s="14" t="s">
        <v>34</v>
      </c>
      <c r="AX6011" s="14" t="s">
        <v>73</v>
      </c>
      <c r="AY6011" s="175" t="s">
        <v>252</v>
      </c>
    </row>
    <row r="6012" spans="2:51" s="13" customFormat="1" ht="11.25">
      <c r="B6012" s="167"/>
      <c r="D6012" s="160" t="s">
        <v>264</v>
      </c>
      <c r="E6012" s="168" t="s">
        <v>3</v>
      </c>
      <c r="F6012" s="169" t="s">
        <v>8848</v>
      </c>
      <c r="H6012" s="168" t="s">
        <v>3</v>
      </c>
      <c r="I6012" s="170"/>
      <c r="L6012" s="167"/>
      <c r="M6012" s="171"/>
      <c r="N6012" s="172"/>
      <c r="O6012" s="172"/>
      <c r="P6012" s="172"/>
      <c r="Q6012" s="172"/>
      <c r="R6012" s="172"/>
      <c r="S6012" s="172"/>
      <c r="T6012" s="173"/>
      <c r="AT6012" s="168" t="s">
        <v>264</v>
      </c>
      <c r="AU6012" s="168" t="s">
        <v>82</v>
      </c>
      <c r="AV6012" s="13" t="s">
        <v>80</v>
      </c>
      <c r="AW6012" s="13" t="s">
        <v>34</v>
      </c>
      <c r="AX6012" s="13" t="s">
        <v>73</v>
      </c>
      <c r="AY6012" s="168" t="s">
        <v>252</v>
      </c>
    </row>
    <row r="6013" spans="2:51" s="14" customFormat="1" ht="11.25">
      <c r="B6013" s="174"/>
      <c r="D6013" s="160" t="s">
        <v>264</v>
      </c>
      <c r="E6013" s="175" t="s">
        <v>3</v>
      </c>
      <c r="F6013" s="176" t="s">
        <v>80</v>
      </c>
      <c r="H6013" s="177">
        <v>1</v>
      </c>
      <c r="I6013" s="178"/>
      <c r="L6013" s="174"/>
      <c r="M6013" s="179"/>
      <c r="N6013" s="180"/>
      <c r="O6013" s="180"/>
      <c r="P6013" s="180"/>
      <c r="Q6013" s="180"/>
      <c r="R6013" s="180"/>
      <c r="S6013" s="180"/>
      <c r="T6013" s="181"/>
      <c r="AT6013" s="175" t="s">
        <v>264</v>
      </c>
      <c r="AU6013" s="175" t="s">
        <v>82</v>
      </c>
      <c r="AV6013" s="14" t="s">
        <v>82</v>
      </c>
      <c r="AW6013" s="14" t="s">
        <v>34</v>
      </c>
      <c r="AX6013" s="14" t="s">
        <v>73</v>
      </c>
      <c r="AY6013" s="175" t="s">
        <v>252</v>
      </c>
    </row>
    <row r="6014" spans="2:51" s="13" customFormat="1" ht="11.25">
      <c r="B6014" s="167"/>
      <c r="D6014" s="160" t="s">
        <v>264</v>
      </c>
      <c r="E6014" s="168" t="s">
        <v>3</v>
      </c>
      <c r="F6014" s="169" t="s">
        <v>8848</v>
      </c>
      <c r="H6014" s="168" t="s">
        <v>3</v>
      </c>
      <c r="I6014" s="170"/>
      <c r="L6014" s="167"/>
      <c r="M6014" s="171"/>
      <c r="N6014" s="172"/>
      <c r="O6014" s="172"/>
      <c r="P6014" s="172"/>
      <c r="Q6014" s="172"/>
      <c r="R6014" s="172"/>
      <c r="S6014" s="172"/>
      <c r="T6014" s="173"/>
      <c r="AT6014" s="168" t="s">
        <v>264</v>
      </c>
      <c r="AU6014" s="168" t="s">
        <v>82</v>
      </c>
      <c r="AV6014" s="13" t="s">
        <v>80</v>
      </c>
      <c r="AW6014" s="13" t="s">
        <v>34</v>
      </c>
      <c r="AX6014" s="13" t="s">
        <v>73</v>
      </c>
      <c r="AY6014" s="168" t="s">
        <v>252</v>
      </c>
    </row>
    <row r="6015" spans="2:51" s="14" customFormat="1" ht="11.25">
      <c r="B6015" s="174"/>
      <c r="D6015" s="160" t="s">
        <v>264</v>
      </c>
      <c r="E6015" s="175" t="s">
        <v>3</v>
      </c>
      <c r="F6015" s="176" t="s">
        <v>80</v>
      </c>
      <c r="H6015" s="177">
        <v>1</v>
      </c>
      <c r="I6015" s="178"/>
      <c r="L6015" s="174"/>
      <c r="M6015" s="179"/>
      <c r="N6015" s="180"/>
      <c r="O6015" s="180"/>
      <c r="P6015" s="180"/>
      <c r="Q6015" s="180"/>
      <c r="R6015" s="180"/>
      <c r="S6015" s="180"/>
      <c r="T6015" s="181"/>
      <c r="AT6015" s="175" t="s">
        <v>264</v>
      </c>
      <c r="AU6015" s="175" t="s">
        <v>82</v>
      </c>
      <c r="AV6015" s="14" t="s">
        <v>82</v>
      </c>
      <c r="AW6015" s="14" t="s">
        <v>34</v>
      </c>
      <c r="AX6015" s="14" t="s">
        <v>73</v>
      </c>
      <c r="AY6015" s="175" t="s">
        <v>252</v>
      </c>
    </row>
    <row r="6016" spans="2:51" s="13" customFormat="1" ht="11.25">
      <c r="B6016" s="167"/>
      <c r="D6016" s="160" t="s">
        <v>264</v>
      </c>
      <c r="E6016" s="168" t="s">
        <v>3</v>
      </c>
      <c r="F6016" s="169" t="s">
        <v>8860</v>
      </c>
      <c r="H6016" s="168" t="s">
        <v>3</v>
      </c>
      <c r="I6016" s="170"/>
      <c r="L6016" s="167"/>
      <c r="M6016" s="171"/>
      <c r="N6016" s="172"/>
      <c r="O6016" s="172"/>
      <c r="P6016" s="172"/>
      <c r="Q6016" s="172"/>
      <c r="R6016" s="172"/>
      <c r="S6016" s="172"/>
      <c r="T6016" s="173"/>
      <c r="AT6016" s="168" t="s">
        <v>264</v>
      </c>
      <c r="AU6016" s="168" t="s">
        <v>82</v>
      </c>
      <c r="AV6016" s="13" t="s">
        <v>80</v>
      </c>
      <c r="AW6016" s="13" t="s">
        <v>34</v>
      </c>
      <c r="AX6016" s="13" t="s">
        <v>73</v>
      </c>
      <c r="AY6016" s="168" t="s">
        <v>252</v>
      </c>
    </row>
    <row r="6017" spans="2:51" s="14" customFormat="1" ht="11.25">
      <c r="B6017" s="174"/>
      <c r="D6017" s="160" t="s">
        <v>264</v>
      </c>
      <c r="E6017" s="175" t="s">
        <v>3</v>
      </c>
      <c r="F6017" s="176" t="s">
        <v>80</v>
      </c>
      <c r="H6017" s="177">
        <v>1</v>
      </c>
      <c r="I6017" s="178"/>
      <c r="L6017" s="174"/>
      <c r="M6017" s="179"/>
      <c r="N6017" s="180"/>
      <c r="O6017" s="180"/>
      <c r="P6017" s="180"/>
      <c r="Q6017" s="180"/>
      <c r="R6017" s="180"/>
      <c r="S6017" s="180"/>
      <c r="T6017" s="181"/>
      <c r="AT6017" s="175" t="s">
        <v>264</v>
      </c>
      <c r="AU6017" s="175" t="s">
        <v>82</v>
      </c>
      <c r="AV6017" s="14" t="s">
        <v>82</v>
      </c>
      <c r="AW6017" s="14" t="s">
        <v>34</v>
      </c>
      <c r="AX6017" s="14" t="s">
        <v>73</v>
      </c>
      <c r="AY6017" s="175" t="s">
        <v>252</v>
      </c>
    </row>
    <row r="6018" spans="2:51" s="13" customFormat="1" ht="11.25">
      <c r="B6018" s="167"/>
      <c r="D6018" s="160" t="s">
        <v>264</v>
      </c>
      <c r="E6018" s="168" t="s">
        <v>3</v>
      </c>
      <c r="F6018" s="169" t="s">
        <v>8860</v>
      </c>
      <c r="H6018" s="168" t="s">
        <v>3</v>
      </c>
      <c r="I6018" s="170"/>
      <c r="L6018" s="167"/>
      <c r="M6018" s="171"/>
      <c r="N6018" s="172"/>
      <c r="O6018" s="172"/>
      <c r="P6018" s="172"/>
      <c r="Q6018" s="172"/>
      <c r="R6018" s="172"/>
      <c r="S6018" s="172"/>
      <c r="T6018" s="173"/>
      <c r="AT6018" s="168" t="s">
        <v>264</v>
      </c>
      <c r="AU6018" s="168" t="s">
        <v>82</v>
      </c>
      <c r="AV6018" s="13" t="s">
        <v>80</v>
      </c>
      <c r="AW6018" s="13" t="s">
        <v>34</v>
      </c>
      <c r="AX6018" s="13" t="s">
        <v>73</v>
      </c>
      <c r="AY6018" s="168" t="s">
        <v>252</v>
      </c>
    </row>
    <row r="6019" spans="2:51" s="14" customFormat="1" ht="11.25">
      <c r="B6019" s="174"/>
      <c r="D6019" s="160" t="s">
        <v>264</v>
      </c>
      <c r="E6019" s="175" t="s">
        <v>3</v>
      </c>
      <c r="F6019" s="176" t="s">
        <v>80</v>
      </c>
      <c r="H6019" s="177">
        <v>1</v>
      </c>
      <c r="I6019" s="178"/>
      <c r="L6019" s="174"/>
      <c r="M6019" s="179"/>
      <c r="N6019" s="180"/>
      <c r="O6019" s="180"/>
      <c r="P6019" s="180"/>
      <c r="Q6019" s="180"/>
      <c r="R6019" s="180"/>
      <c r="S6019" s="180"/>
      <c r="T6019" s="181"/>
      <c r="AT6019" s="175" t="s">
        <v>264</v>
      </c>
      <c r="AU6019" s="175" t="s">
        <v>82</v>
      </c>
      <c r="AV6019" s="14" t="s">
        <v>82</v>
      </c>
      <c r="AW6019" s="14" t="s">
        <v>34</v>
      </c>
      <c r="AX6019" s="14" t="s">
        <v>73</v>
      </c>
      <c r="AY6019" s="175" t="s">
        <v>252</v>
      </c>
    </row>
    <row r="6020" spans="2:51" s="13" customFormat="1" ht="11.25">
      <c r="B6020" s="167"/>
      <c r="D6020" s="160" t="s">
        <v>264</v>
      </c>
      <c r="E6020" s="168" t="s">
        <v>3</v>
      </c>
      <c r="F6020" s="169" t="s">
        <v>8849</v>
      </c>
      <c r="H6020" s="168" t="s">
        <v>3</v>
      </c>
      <c r="I6020" s="170"/>
      <c r="L6020" s="167"/>
      <c r="M6020" s="171"/>
      <c r="N6020" s="172"/>
      <c r="O6020" s="172"/>
      <c r="P6020" s="172"/>
      <c r="Q6020" s="172"/>
      <c r="R6020" s="172"/>
      <c r="S6020" s="172"/>
      <c r="T6020" s="173"/>
      <c r="AT6020" s="168" t="s">
        <v>264</v>
      </c>
      <c r="AU6020" s="168" t="s">
        <v>82</v>
      </c>
      <c r="AV6020" s="13" t="s">
        <v>80</v>
      </c>
      <c r="AW6020" s="13" t="s">
        <v>34</v>
      </c>
      <c r="AX6020" s="13" t="s">
        <v>73</v>
      </c>
      <c r="AY6020" s="168" t="s">
        <v>252</v>
      </c>
    </row>
    <row r="6021" spans="2:51" s="14" customFormat="1" ht="11.25">
      <c r="B6021" s="174"/>
      <c r="D6021" s="160" t="s">
        <v>264</v>
      </c>
      <c r="E6021" s="175" t="s">
        <v>3</v>
      </c>
      <c r="F6021" s="176" t="s">
        <v>80</v>
      </c>
      <c r="H6021" s="177">
        <v>1</v>
      </c>
      <c r="I6021" s="178"/>
      <c r="L6021" s="174"/>
      <c r="M6021" s="179"/>
      <c r="N6021" s="180"/>
      <c r="O6021" s="180"/>
      <c r="P6021" s="180"/>
      <c r="Q6021" s="180"/>
      <c r="R6021" s="180"/>
      <c r="S6021" s="180"/>
      <c r="T6021" s="181"/>
      <c r="AT6021" s="175" t="s">
        <v>264</v>
      </c>
      <c r="AU6021" s="175" t="s">
        <v>82</v>
      </c>
      <c r="AV6021" s="14" t="s">
        <v>82</v>
      </c>
      <c r="AW6021" s="14" t="s">
        <v>34</v>
      </c>
      <c r="AX6021" s="14" t="s">
        <v>73</v>
      </c>
      <c r="AY6021" s="175" t="s">
        <v>252</v>
      </c>
    </row>
    <row r="6022" spans="2:51" s="13" customFormat="1" ht="11.25">
      <c r="B6022" s="167"/>
      <c r="D6022" s="160" t="s">
        <v>264</v>
      </c>
      <c r="E6022" s="168" t="s">
        <v>3</v>
      </c>
      <c r="F6022" s="169" t="s">
        <v>8849</v>
      </c>
      <c r="H6022" s="168" t="s">
        <v>3</v>
      </c>
      <c r="I6022" s="170"/>
      <c r="L6022" s="167"/>
      <c r="M6022" s="171"/>
      <c r="N6022" s="172"/>
      <c r="O6022" s="172"/>
      <c r="P6022" s="172"/>
      <c r="Q6022" s="172"/>
      <c r="R6022" s="172"/>
      <c r="S6022" s="172"/>
      <c r="T6022" s="173"/>
      <c r="AT6022" s="168" t="s">
        <v>264</v>
      </c>
      <c r="AU6022" s="168" t="s">
        <v>82</v>
      </c>
      <c r="AV6022" s="13" t="s">
        <v>80</v>
      </c>
      <c r="AW6022" s="13" t="s">
        <v>34</v>
      </c>
      <c r="AX6022" s="13" t="s">
        <v>73</v>
      </c>
      <c r="AY6022" s="168" t="s">
        <v>252</v>
      </c>
    </row>
    <row r="6023" spans="2:51" s="14" customFormat="1" ht="11.25">
      <c r="B6023" s="174"/>
      <c r="D6023" s="160" t="s">
        <v>264</v>
      </c>
      <c r="E6023" s="175" t="s">
        <v>3</v>
      </c>
      <c r="F6023" s="176" t="s">
        <v>80</v>
      </c>
      <c r="H6023" s="177">
        <v>1</v>
      </c>
      <c r="I6023" s="178"/>
      <c r="L6023" s="174"/>
      <c r="M6023" s="179"/>
      <c r="N6023" s="180"/>
      <c r="O6023" s="180"/>
      <c r="P6023" s="180"/>
      <c r="Q6023" s="180"/>
      <c r="R6023" s="180"/>
      <c r="S6023" s="180"/>
      <c r="T6023" s="181"/>
      <c r="AT6023" s="175" t="s">
        <v>264</v>
      </c>
      <c r="AU6023" s="175" t="s">
        <v>82</v>
      </c>
      <c r="AV6023" s="14" t="s">
        <v>82</v>
      </c>
      <c r="AW6023" s="14" t="s">
        <v>34</v>
      </c>
      <c r="AX6023" s="14" t="s">
        <v>73</v>
      </c>
      <c r="AY6023" s="175" t="s">
        <v>252</v>
      </c>
    </row>
    <row r="6024" spans="2:51" s="13" customFormat="1" ht="11.25">
      <c r="B6024" s="167"/>
      <c r="D6024" s="160" t="s">
        <v>264</v>
      </c>
      <c r="E6024" s="168" t="s">
        <v>3</v>
      </c>
      <c r="F6024" s="169" t="s">
        <v>8850</v>
      </c>
      <c r="H6024" s="168" t="s">
        <v>3</v>
      </c>
      <c r="I6024" s="170"/>
      <c r="L6024" s="167"/>
      <c r="M6024" s="171"/>
      <c r="N6024" s="172"/>
      <c r="O6024" s="172"/>
      <c r="P6024" s="172"/>
      <c r="Q6024" s="172"/>
      <c r="R6024" s="172"/>
      <c r="S6024" s="172"/>
      <c r="T6024" s="173"/>
      <c r="AT6024" s="168" t="s">
        <v>264</v>
      </c>
      <c r="AU6024" s="168" t="s">
        <v>82</v>
      </c>
      <c r="AV6024" s="13" t="s">
        <v>80</v>
      </c>
      <c r="AW6024" s="13" t="s">
        <v>34</v>
      </c>
      <c r="AX6024" s="13" t="s">
        <v>73</v>
      </c>
      <c r="AY6024" s="168" t="s">
        <v>252</v>
      </c>
    </row>
    <row r="6025" spans="2:51" s="14" customFormat="1" ht="11.25">
      <c r="B6025" s="174"/>
      <c r="D6025" s="160" t="s">
        <v>264</v>
      </c>
      <c r="E6025" s="175" t="s">
        <v>3</v>
      </c>
      <c r="F6025" s="176" t="s">
        <v>80</v>
      </c>
      <c r="H6025" s="177">
        <v>1</v>
      </c>
      <c r="I6025" s="178"/>
      <c r="L6025" s="174"/>
      <c r="M6025" s="179"/>
      <c r="N6025" s="180"/>
      <c r="O6025" s="180"/>
      <c r="P6025" s="180"/>
      <c r="Q6025" s="180"/>
      <c r="R6025" s="180"/>
      <c r="S6025" s="180"/>
      <c r="T6025" s="181"/>
      <c r="AT6025" s="175" t="s">
        <v>264</v>
      </c>
      <c r="AU6025" s="175" t="s">
        <v>82</v>
      </c>
      <c r="AV6025" s="14" t="s">
        <v>82</v>
      </c>
      <c r="AW6025" s="14" t="s">
        <v>34</v>
      </c>
      <c r="AX6025" s="14" t="s">
        <v>73</v>
      </c>
      <c r="AY6025" s="175" t="s">
        <v>252</v>
      </c>
    </row>
    <row r="6026" spans="2:51" s="13" customFormat="1" ht="11.25">
      <c r="B6026" s="167"/>
      <c r="D6026" s="160" t="s">
        <v>264</v>
      </c>
      <c r="E6026" s="168" t="s">
        <v>3</v>
      </c>
      <c r="F6026" s="169" t="s">
        <v>8850</v>
      </c>
      <c r="H6026" s="168" t="s">
        <v>3</v>
      </c>
      <c r="I6026" s="170"/>
      <c r="L6026" s="167"/>
      <c r="M6026" s="171"/>
      <c r="N6026" s="172"/>
      <c r="O6026" s="172"/>
      <c r="P6026" s="172"/>
      <c r="Q6026" s="172"/>
      <c r="R6026" s="172"/>
      <c r="S6026" s="172"/>
      <c r="T6026" s="173"/>
      <c r="AT6026" s="168" t="s">
        <v>264</v>
      </c>
      <c r="AU6026" s="168" t="s">
        <v>82</v>
      </c>
      <c r="AV6026" s="13" t="s">
        <v>80</v>
      </c>
      <c r="AW6026" s="13" t="s">
        <v>34</v>
      </c>
      <c r="AX6026" s="13" t="s">
        <v>73</v>
      </c>
      <c r="AY6026" s="168" t="s">
        <v>252</v>
      </c>
    </row>
    <row r="6027" spans="2:51" s="14" customFormat="1" ht="11.25">
      <c r="B6027" s="174"/>
      <c r="D6027" s="160" t="s">
        <v>264</v>
      </c>
      <c r="E6027" s="175" t="s">
        <v>3</v>
      </c>
      <c r="F6027" s="176" t="s">
        <v>80</v>
      </c>
      <c r="H6027" s="177">
        <v>1</v>
      </c>
      <c r="I6027" s="178"/>
      <c r="L6027" s="174"/>
      <c r="M6027" s="179"/>
      <c r="N6027" s="180"/>
      <c r="O6027" s="180"/>
      <c r="P6027" s="180"/>
      <c r="Q6027" s="180"/>
      <c r="R6027" s="180"/>
      <c r="S6027" s="180"/>
      <c r="T6027" s="181"/>
      <c r="AT6027" s="175" t="s">
        <v>264</v>
      </c>
      <c r="AU6027" s="175" t="s">
        <v>82</v>
      </c>
      <c r="AV6027" s="14" t="s">
        <v>82</v>
      </c>
      <c r="AW6027" s="14" t="s">
        <v>34</v>
      </c>
      <c r="AX6027" s="14" t="s">
        <v>73</v>
      </c>
      <c r="AY6027" s="175" t="s">
        <v>252</v>
      </c>
    </row>
    <row r="6028" spans="2:51" s="13" customFormat="1" ht="11.25">
      <c r="B6028" s="167"/>
      <c r="D6028" s="160" t="s">
        <v>264</v>
      </c>
      <c r="E6028" s="168" t="s">
        <v>3</v>
      </c>
      <c r="F6028" s="169" t="s">
        <v>8861</v>
      </c>
      <c r="H6028" s="168" t="s">
        <v>3</v>
      </c>
      <c r="I6028" s="170"/>
      <c r="L6028" s="167"/>
      <c r="M6028" s="171"/>
      <c r="N6028" s="172"/>
      <c r="O6028" s="172"/>
      <c r="P6028" s="172"/>
      <c r="Q6028" s="172"/>
      <c r="R6028" s="172"/>
      <c r="S6028" s="172"/>
      <c r="T6028" s="173"/>
      <c r="AT6028" s="168" t="s">
        <v>264</v>
      </c>
      <c r="AU6028" s="168" t="s">
        <v>82</v>
      </c>
      <c r="AV6028" s="13" t="s">
        <v>80</v>
      </c>
      <c r="AW6028" s="13" t="s">
        <v>34</v>
      </c>
      <c r="AX6028" s="13" t="s">
        <v>73</v>
      </c>
      <c r="AY6028" s="168" t="s">
        <v>252</v>
      </c>
    </row>
    <row r="6029" spans="2:51" s="14" customFormat="1" ht="11.25">
      <c r="B6029" s="174"/>
      <c r="D6029" s="160" t="s">
        <v>264</v>
      </c>
      <c r="E6029" s="175" t="s">
        <v>3</v>
      </c>
      <c r="F6029" s="176" t="s">
        <v>80</v>
      </c>
      <c r="H6029" s="177">
        <v>1</v>
      </c>
      <c r="I6029" s="178"/>
      <c r="L6029" s="174"/>
      <c r="M6029" s="179"/>
      <c r="N6029" s="180"/>
      <c r="O6029" s="180"/>
      <c r="P6029" s="180"/>
      <c r="Q6029" s="180"/>
      <c r="R6029" s="180"/>
      <c r="S6029" s="180"/>
      <c r="T6029" s="181"/>
      <c r="AT6029" s="175" t="s">
        <v>264</v>
      </c>
      <c r="AU6029" s="175" t="s">
        <v>82</v>
      </c>
      <c r="AV6029" s="14" t="s">
        <v>82</v>
      </c>
      <c r="AW6029" s="14" t="s">
        <v>34</v>
      </c>
      <c r="AX6029" s="14" t="s">
        <v>73</v>
      </c>
      <c r="AY6029" s="175" t="s">
        <v>252</v>
      </c>
    </row>
    <row r="6030" spans="2:51" s="13" customFormat="1" ht="11.25">
      <c r="B6030" s="167"/>
      <c r="D6030" s="160" t="s">
        <v>264</v>
      </c>
      <c r="E6030" s="168" t="s">
        <v>3</v>
      </c>
      <c r="F6030" s="169" t="s">
        <v>8861</v>
      </c>
      <c r="H6030" s="168" t="s">
        <v>3</v>
      </c>
      <c r="I6030" s="170"/>
      <c r="L6030" s="167"/>
      <c r="M6030" s="171"/>
      <c r="N6030" s="172"/>
      <c r="O6030" s="172"/>
      <c r="P6030" s="172"/>
      <c r="Q6030" s="172"/>
      <c r="R6030" s="172"/>
      <c r="S6030" s="172"/>
      <c r="T6030" s="173"/>
      <c r="AT6030" s="168" t="s">
        <v>264</v>
      </c>
      <c r="AU6030" s="168" t="s">
        <v>82</v>
      </c>
      <c r="AV6030" s="13" t="s">
        <v>80</v>
      </c>
      <c r="AW6030" s="13" t="s">
        <v>34</v>
      </c>
      <c r="AX6030" s="13" t="s">
        <v>73</v>
      </c>
      <c r="AY6030" s="168" t="s">
        <v>252</v>
      </c>
    </row>
    <row r="6031" spans="2:51" s="14" customFormat="1" ht="11.25">
      <c r="B6031" s="174"/>
      <c r="D6031" s="160" t="s">
        <v>264</v>
      </c>
      <c r="E6031" s="175" t="s">
        <v>3</v>
      </c>
      <c r="F6031" s="176" t="s">
        <v>80</v>
      </c>
      <c r="H6031" s="177">
        <v>1</v>
      </c>
      <c r="I6031" s="178"/>
      <c r="L6031" s="174"/>
      <c r="M6031" s="179"/>
      <c r="N6031" s="180"/>
      <c r="O6031" s="180"/>
      <c r="P6031" s="180"/>
      <c r="Q6031" s="180"/>
      <c r="R6031" s="180"/>
      <c r="S6031" s="180"/>
      <c r="T6031" s="181"/>
      <c r="AT6031" s="175" t="s">
        <v>264</v>
      </c>
      <c r="AU6031" s="175" t="s">
        <v>82</v>
      </c>
      <c r="AV6031" s="14" t="s">
        <v>82</v>
      </c>
      <c r="AW6031" s="14" t="s">
        <v>34</v>
      </c>
      <c r="AX6031" s="14" t="s">
        <v>73</v>
      </c>
      <c r="AY6031" s="175" t="s">
        <v>252</v>
      </c>
    </row>
    <row r="6032" spans="2:51" s="13" customFormat="1" ht="11.25">
      <c r="B6032" s="167"/>
      <c r="D6032" s="160" t="s">
        <v>264</v>
      </c>
      <c r="E6032" s="168" t="s">
        <v>3</v>
      </c>
      <c r="F6032" s="169" t="s">
        <v>8851</v>
      </c>
      <c r="H6032" s="168" t="s">
        <v>3</v>
      </c>
      <c r="I6032" s="170"/>
      <c r="L6032" s="167"/>
      <c r="M6032" s="171"/>
      <c r="N6032" s="172"/>
      <c r="O6032" s="172"/>
      <c r="P6032" s="172"/>
      <c r="Q6032" s="172"/>
      <c r="R6032" s="172"/>
      <c r="S6032" s="172"/>
      <c r="T6032" s="173"/>
      <c r="AT6032" s="168" t="s">
        <v>264</v>
      </c>
      <c r="AU6032" s="168" t="s">
        <v>82</v>
      </c>
      <c r="AV6032" s="13" t="s">
        <v>80</v>
      </c>
      <c r="AW6032" s="13" t="s">
        <v>34</v>
      </c>
      <c r="AX6032" s="13" t="s">
        <v>73</v>
      </c>
      <c r="AY6032" s="168" t="s">
        <v>252</v>
      </c>
    </row>
    <row r="6033" spans="1:65" s="14" customFormat="1" ht="11.25">
      <c r="B6033" s="174"/>
      <c r="D6033" s="160" t="s">
        <v>264</v>
      </c>
      <c r="E6033" s="175" t="s">
        <v>3</v>
      </c>
      <c r="F6033" s="176" t="s">
        <v>80</v>
      </c>
      <c r="H6033" s="177">
        <v>1</v>
      </c>
      <c r="I6033" s="178"/>
      <c r="L6033" s="174"/>
      <c r="M6033" s="179"/>
      <c r="N6033" s="180"/>
      <c r="O6033" s="180"/>
      <c r="P6033" s="180"/>
      <c r="Q6033" s="180"/>
      <c r="R6033" s="180"/>
      <c r="S6033" s="180"/>
      <c r="T6033" s="181"/>
      <c r="AT6033" s="175" t="s">
        <v>264</v>
      </c>
      <c r="AU6033" s="175" t="s">
        <v>82</v>
      </c>
      <c r="AV6033" s="14" t="s">
        <v>82</v>
      </c>
      <c r="AW6033" s="14" t="s">
        <v>34</v>
      </c>
      <c r="AX6033" s="14" t="s">
        <v>73</v>
      </c>
      <c r="AY6033" s="175" t="s">
        <v>252</v>
      </c>
    </row>
    <row r="6034" spans="1:65" s="13" customFormat="1" ht="11.25">
      <c r="B6034" s="167"/>
      <c r="D6034" s="160" t="s">
        <v>264</v>
      </c>
      <c r="E6034" s="168" t="s">
        <v>3</v>
      </c>
      <c r="F6034" s="169" t="s">
        <v>8851</v>
      </c>
      <c r="H6034" s="168" t="s">
        <v>3</v>
      </c>
      <c r="I6034" s="170"/>
      <c r="L6034" s="167"/>
      <c r="M6034" s="171"/>
      <c r="N6034" s="172"/>
      <c r="O6034" s="172"/>
      <c r="P6034" s="172"/>
      <c r="Q6034" s="172"/>
      <c r="R6034" s="172"/>
      <c r="S6034" s="172"/>
      <c r="T6034" s="173"/>
      <c r="AT6034" s="168" t="s">
        <v>264</v>
      </c>
      <c r="AU6034" s="168" t="s">
        <v>82</v>
      </c>
      <c r="AV6034" s="13" t="s">
        <v>80</v>
      </c>
      <c r="AW6034" s="13" t="s">
        <v>34</v>
      </c>
      <c r="AX6034" s="13" t="s">
        <v>73</v>
      </c>
      <c r="AY6034" s="168" t="s">
        <v>252</v>
      </c>
    </row>
    <row r="6035" spans="1:65" s="14" customFormat="1" ht="11.25">
      <c r="B6035" s="174"/>
      <c r="D6035" s="160" t="s">
        <v>264</v>
      </c>
      <c r="E6035" s="175" t="s">
        <v>3</v>
      </c>
      <c r="F6035" s="176" t="s">
        <v>80</v>
      </c>
      <c r="H6035" s="177">
        <v>1</v>
      </c>
      <c r="I6035" s="178"/>
      <c r="L6035" s="174"/>
      <c r="M6035" s="179"/>
      <c r="N6035" s="180"/>
      <c r="O6035" s="180"/>
      <c r="P6035" s="180"/>
      <c r="Q6035" s="180"/>
      <c r="R6035" s="180"/>
      <c r="S6035" s="180"/>
      <c r="T6035" s="181"/>
      <c r="AT6035" s="175" t="s">
        <v>264</v>
      </c>
      <c r="AU6035" s="175" t="s">
        <v>82</v>
      </c>
      <c r="AV6035" s="14" t="s">
        <v>82</v>
      </c>
      <c r="AW6035" s="14" t="s">
        <v>34</v>
      </c>
      <c r="AX6035" s="14" t="s">
        <v>73</v>
      </c>
      <c r="AY6035" s="175" t="s">
        <v>252</v>
      </c>
    </row>
    <row r="6036" spans="1:65" s="13" customFormat="1" ht="11.25">
      <c r="B6036" s="167"/>
      <c r="D6036" s="160" t="s">
        <v>264</v>
      </c>
      <c r="E6036" s="168" t="s">
        <v>3</v>
      </c>
      <c r="F6036" s="169" t="s">
        <v>8852</v>
      </c>
      <c r="H6036" s="168" t="s">
        <v>3</v>
      </c>
      <c r="I6036" s="170"/>
      <c r="L6036" s="167"/>
      <c r="M6036" s="171"/>
      <c r="N6036" s="172"/>
      <c r="O6036" s="172"/>
      <c r="P6036" s="172"/>
      <c r="Q6036" s="172"/>
      <c r="R6036" s="172"/>
      <c r="S6036" s="172"/>
      <c r="T6036" s="173"/>
      <c r="AT6036" s="168" t="s">
        <v>264</v>
      </c>
      <c r="AU6036" s="168" t="s">
        <v>82</v>
      </c>
      <c r="AV6036" s="13" t="s">
        <v>80</v>
      </c>
      <c r="AW6036" s="13" t="s">
        <v>34</v>
      </c>
      <c r="AX6036" s="13" t="s">
        <v>73</v>
      </c>
      <c r="AY6036" s="168" t="s">
        <v>252</v>
      </c>
    </row>
    <row r="6037" spans="1:65" s="14" customFormat="1" ht="11.25">
      <c r="B6037" s="174"/>
      <c r="D6037" s="160" t="s">
        <v>264</v>
      </c>
      <c r="E6037" s="175" t="s">
        <v>3</v>
      </c>
      <c r="F6037" s="176" t="s">
        <v>80</v>
      </c>
      <c r="H6037" s="177">
        <v>1</v>
      </c>
      <c r="I6037" s="178"/>
      <c r="L6037" s="174"/>
      <c r="M6037" s="179"/>
      <c r="N6037" s="180"/>
      <c r="O6037" s="180"/>
      <c r="P6037" s="180"/>
      <c r="Q6037" s="180"/>
      <c r="R6037" s="180"/>
      <c r="S6037" s="180"/>
      <c r="T6037" s="181"/>
      <c r="AT6037" s="175" t="s">
        <v>264</v>
      </c>
      <c r="AU6037" s="175" t="s">
        <v>82</v>
      </c>
      <c r="AV6037" s="14" t="s">
        <v>82</v>
      </c>
      <c r="AW6037" s="14" t="s">
        <v>34</v>
      </c>
      <c r="AX6037" s="14" t="s">
        <v>73</v>
      </c>
      <c r="AY6037" s="175" t="s">
        <v>252</v>
      </c>
    </row>
    <row r="6038" spans="1:65" s="13" customFormat="1" ht="11.25">
      <c r="B6038" s="167"/>
      <c r="D6038" s="160" t="s">
        <v>264</v>
      </c>
      <c r="E6038" s="168" t="s">
        <v>3</v>
      </c>
      <c r="F6038" s="169" t="s">
        <v>8852</v>
      </c>
      <c r="H6038" s="168" t="s">
        <v>3</v>
      </c>
      <c r="I6038" s="170"/>
      <c r="L6038" s="167"/>
      <c r="M6038" s="171"/>
      <c r="N6038" s="172"/>
      <c r="O6038" s="172"/>
      <c r="P6038" s="172"/>
      <c r="Q6038" s="172"/>
      <c r="R6038" s="172"/>
      <c r="S6038" s="172"/>
      <c r="T6038" s="173"/>
      <c r="AT6038" s="168" t="s">
        <v>264</v>
      </c>
      <c r="AU6038" s="168" t="s">
        <v>82</v>
      </c>
      <c r="AV6038" s="13" t="s">
        <v>80</v>
      </c>
      <c r="AW6038" s="13" t="s">
        <v>34</v>
      </c>
      <c r="AX6038" s="13" t="s">
        <v>73</v>
      </c>
      <c r="AY6038" s="168" t="s">
        <v>252</v>
      </c>
    </row>
    <row r="6039" spans="1:65" s="14" customFormat="1" ht="11.25">
      <c r="B6039" s="174"/>
      <c r="D6039" s="160" t="s">
        <v>264</v>
      </c>
      <c r="E6039" s="175" t="s">
        <v>3</v>
      </c>
      <c r="F6039" s="176" t="s">
        <v>80</v>
      </c>
      <c r="H6039" s="177">
        <v>1</v>
      </c>
      <c r="I6039" s="178"/>
      <c r="L6039" s="174"/>
      <c r="M6039" s="179"/>
      <c r="N6039" s="180"/>
      <c r="O6039" s="180"/>
      <c r="P6039" s="180"/>
      <c r="Q6039" s="180"/>
      <c r="R6039" s="180"/>
      <c r="S6039" s="180"/>
      <c r="T6039" s="181"/>
      <c r="AT6039" s="175" t="s">
        <v>264</v>
      </c>
      <c r="AU6039" s="175" t="s">
        <v>82</v>
      </c>
      <c r="AV6039" s="14" t="s">
        <v>82</v>
      </c>
      <c r="AW6039" s="14" t="s">
        <v>34</v>
      </c>
      <c r="AX6039" s="14" t="s">
        <v>73</v>
      </c>
      <c r="AY6039" s="175" t="s">
        <v>252</v>
      </c>
    </row>
    <row r="6040" spans="1:65" s="16" customFormat="1" ht="11.25">
      <c r="B6040" s="190"/>
      <c r="D6040" s="160" t="s">
        <v>264</v>
      </c>
      <c r="E6040" s="191" t="s">
        <v>3</v>
      </c>
      <c r="F6040" s="192" t="s">
        <v>354</v>
      </c>
      <c r="H6040" s="193">
        <v>17</v>
      </c>
      <c r="I6040" s="194"/>
      <c r="L6040" s="190"/>
      <c r="M6040" s="195"/>
      <c r="N6040" s="196"/>
      <c r="O6040" s="196"/>
      <c r="P6040" s="196"/>
      <c r="Q6040" s="196"/>
      <c r="R6040" s="196"/>
      <c r="S6040" s="196"/>
      <c r="T6040" s="197"/>
      <c r="AT6040" s="191" t="s">
        <v>264</v>
      </c>
      <c r="AU6040" s="191" t="s">
        <v>82</v>
      </c>
      <c r="AV6040" s="16" t="s">
        <v>95</v>
      </c>
      <c r="AW6040" s="16" t="s">
        <v>34</v>
      </c>
      <c r="AX6040" s="16" t="s">
        <v>73</v>
      </c>
      <c r="AY6040" s="191" t="s">
        <v>252</v>
      </c>
    </row>
    <row r="6041" spans="1:65" s="15" customFormat="1" ht="11.25">
      <c r="B6041" s="182"/>
      <c r="D6041" s="160" t="s">
        <v>264</v>
      </c>
      <c r="E6041" s="183" t="s">
        <v>3</v>
      </c>
      <c r="F6041" s="184" t="s">
        <v>269</v>
      </c>
      <c r="H6041" s="185">
        <v>25</v>
      </c>
      <c r="I6041" s="186"/>
      <c r="L6041" s="182"/>
      <c r="M6041" s="187"/>
      <c r="N6041" s="188"/>
      <c r="O6041" s="188"/>
      <c r="P6041" s="188"/>
      <c r="Q6041" s="188"/>
      <c r="R6041" s="188"/>
      <c r="S6041" s="188"/>
      <c r="T6041" s="189"/>
      <c r="AT6041" s="183" t="s">
        <v>264</v>
      </c>
      <c r="AU6041" s="183" t="s">
        <v>82</v>
      </c>
      <c r="AV6041" s="15" t="s">
        <v>258</v>
      </c>
      <c r="AW6041" s="15" t="s">
        <v>34</v>
      </c>
      <c r="AX6041" s="15" t="s">
        <v>80</v>
      </c>
      <c r="AY6041" s="183" t="s">
        <v>252</v>
      </c>
    </row>
    <row r="6042" spans="1:65" s="2" customFormat="1" ht="16.5" customHeight="1">
      <c r="A6042" s="34"/>
      <c r="B6042" s="145"/>
      <c r="C6042" s="198" t="s">
        <v>2493</v>
      </c>
      <c r="D6042" s="198" t="s">
        <v>361</v>
      </c>
      <c r="E6042" s="199" t="s">
        <v>8887</v>
      </c>
      <c r="F6042" s="200" t="s">
        <v>8888</v>
      </c>
      <c r="G6042" s="201" t="s">
        <v>4360</v>
      </c>
      <c r="H6042" s="202">
        <v>8</v>
      </c>
      <c r="I6042" s="203"/>
      <c r="J6042" s="204">
        <f>ROUND(I6042*H6042,2)</f>
        <v>0</v>
      </c>
      <c r="K6042" s="205"/>
      <c r="L6042" s="206"/>
      <c r="M6042" s="207" t="s">
        <v>3</v>
      </c>
      <c r="N6042" s="208" t="s">
        <v>44</v>
      </c>
      <c r="O6042" s="55"/>
      <c r="P6042" s="156">
        <f>O6042*H6042</f>
        <v>0</v>
      </c>
      <c r="Q6042" s="156">
        <v>0</v>
      </c>
      <c r="R6042" s="156">
        <f>Q6042*H6042</f>
        <v>0</v>
      </c>
      <c r="S6042" s="156">
        <v>0</v>
      </c>
      <c r="T6042" s="157">
        <f>S6042*H6042</f>
        <v>0</v>
      </c>
      <c r="U6042" s="34"/>
      <c r="V6042" s="34"/>
      <c r="W6042" s="34"/>
      <c r="X6042" s="34"/>
      <c r="Y6042" s="34"/>
      <c r="Z6042" s="34"/>
      <c r="AA6042" s="34"/>
      <c r="AB6042" s="34"/>
      <c r="AC6042" s="34"/>
      <c r="AD6042" s="34"/>
      <c r="AE6042" s="34"/>
      <c r="AR6042" s="158" t="s">
        <v>572</v>
      </c>
      <c r="AT6042" s="158" t="s">
        <v>361</v>
      </c>
      <c r="AU6042" s="158" t="s">
        <v>82</v>
      </c>
      <c r="AY6042" s="19" t="s">
        <v>252</v>
      </c>
      <c r="BE6042" s="159">
        <f>IF(N6042="základní",J6042,0)</f>
        <v>0</v>
      </c>
      <c r="BF6042" s="159">
        <f>IF(N6042="snížená",J6042,0)</f>
        <v>0</v>
      </c>
      <c r="BG6042" s="159">
        <f>IF(N6042="zákl. přenesená",J6042,0)</f>
        <v>0</v>
      </c>
      <c r="BH6042" s="159">
        <f>IF(N6042="sníž. přenesená",J6042,0)</f>
        <v>0</v>
      </c>
      <c r="BI6042" s="159">
        <f>IF(N6042="nulová",J6042,0)</f>
        <v>0</v>
      </c>
      <c r="BJ6042" s="19" t="s">
        <v>80</v>
      </c>
      <c r="BK6042" s="159">
        <f>ROUND(I6042*H6042,2)</f>
        <v>0</v>
      </c>
      <c r="BL6042" s="19" t="s">
        <v>406</v>
      </c>
      <c r="BM6042" s="158" t="s">
        <v>8889</v>
      </c>
    </row>
    <row r="6043" spans="1:65" s="2" customFormat="1" ht="11.25">
      <c r="A6043" s="34"/>
      <c r="B6043" s="35"/>
      <c r="C6043" s="34"/>
      <c r="D6043" s="160" t="s">
        <v>260</v>
      </c>
      <c r="E6043" s="34"/>
      <c r="F6043" s="161" t="s">
        <v>8888</v>
      </c>
      <c r="G6043" s="34"/>
      <c r="H6043" s="34"/>
      <c r="I6043" s="162"/>
      <c r="J6043" s="34"/>
      <c r="K6043" s="34"/>
      <c r="L6043" s="35"/>
      <c r="M6043" s="163"/>
      <c r="N6043" s="164"/>
      <c r="O6043" s="55"/>
      <c r="P6043" s="55"/>
      <c r="Q6043" s="55"/>
      <c r="R6043" s="55"/>
      <c r="S6043" s="55"/>
      <c r="T6043" s="56"/>
      <c r="U6043" s="34"/>
      <c r="V6043" s="34"/>
      <c r="W6043" s="34"/>
      <c r="X6043" s="34"/>
      <c r="Y6043" s="34"/>
      <c r="Z6043" s="34"/>
      <c r="AA6043" s="34"/>
      <c r="AB6043" s="34"/>
      <c r="AC6043" s="34"/>
      <c r="AD6043" s="34"/>
      <c r="AE6043" s="34"/>
      <c r="AT6043" s="19" t="s">
        <v>260</v>
      </c>
      <c r="AU6043" s="19" t="s">
        <v>82</v>
      </c>
    </row>
    <row r="6044" spans="1:65" s="2" customFormat="1" ht="16.5" customHeight="1">
      <c r="A6044" s="34"/>
      <c r="B6044" s="145"/>
      <c r="C6044" s="198" t="s">
        <v>2501</v>
      </c>
      <c r="D6044" s="198" t="s">
        <v>361</v>
      </c>
      <c r="E6044" s="199" t="s">
        <v>8890</v>
      </c>
      <c r="F6044" s="200" t="s">
        <v>8891</v>
      </c>
      <c r="G6044" s="201" t="s">
        <v>4360</v>
      </c>
      <c r="H6044" s="202">
        <v>17</v>
      </c>
      <c r="I6044" s="203"/>
      <c r="J6044" s="204">
        <f>ROUND(I6044*H6044,2)</f>
        <v>0</v>
      </c>
      <c r="K6044" s="205"/>
      <c r="L6044" s="206"/>
      <c r="M6044" s="207" t="s">
        <v>3</v>
      </c>
      <c r="N6044" s="208" t="s">
        <v>44</v>
      </c>
      <c r="O6044" s="55"/>
      <c r="P6044" s="156">
        <f>O6044*H6044</f>
        <v>0</v>
      </c>
      <c r="Q6044" s="156">
        <v>0</v>
      </c>
      <c r="R6044" s="156">
        <f>Q6044*H6044</f>
        <v>0</v>
      </c>
      <c r="S6044" s="156">
        <v>0</v>
      </c>
      <c r="T6044" s="157">
        <f>S6044*H6044</f>
        <v>0</v>
      </c>
      <c r="U6044" s="34"/>
      <c r="V6044" s="34"/>
      <c r="W6044" s="34"/>
      <c r="X6044" s="34"/>
      <c r="Y6044" s="34"/>
      <c r="Z6044" s="34"/>
      <c r="AA6044" s="34"/>
      <c r="AB6044" s="34"/>
      <c r="AC6044" s="34"/>
      <c r="AD6044" s="34"/>
      <c r="AE6044" s="34"/>
      <c r="AR6044" s="158" t="s">
        <v>572</v>
      </c>
      <c r="AT6044" s="158" t="s">
        <v>361</v>
      </c>
      <c r="AU6044" s="158" t="s">
        <v>82</v>
      </c>
      <c r="AY6044" s="19" t="s">
        <v>252</v>
      </c>
      <c r="BE6044" s="159">
        <f>IF(N6044="základní",J6044,0)</f>
        <v>0</v>
      </c>
      <c r="BF6044" s="159">
        <f>IF(N6044="snížená",J6044,0)</f>
        <v>0</v>
      </c>
      <c r="BG6044" s="159">
        <f>IF(N6044="zákl. přenesená",J6044,0)</f>
        <v>0</v>
      </c>
      <c r="BH6044" s="159">
        <f>IF(N6044="sníž. přenesená",J6044,0)</f>
        <v>0</v>
      </c>
      <c r="BI6044" s="159">
        <f>IF(N6044="nulová",J6044,0)</f>
        <v>0</v>
      </c>
      <c r="BJ6044" s="19" t="s">
        <v>80</v>
      </c>
      <c r="BK6044" s="159">
        <f>ROUND(I6044*H6044,2)</f>
        <v>0</v>
      </c>
      <c r="BL6044" s="19" t="s">
        <v>406</v>
      </c>
      <c r="BM6044" s="158" t="s">
        <v>8892</v>
      </c>
    </row>
    <row r="6045" spans="1:65" s="2" customFormat="1" ht="11.25">
      <c r="A6045" s="34"/>
      <c r="B6045" s="35"/>
      <c r="C6045" s="34"/>
      <c r="D6045" s="160" t="s">
        <v>260</v>
      </c>
      <c r="E6045" s="34"/>
      <c r="F6045" s="161" t="s">
        <v>8891</v>
      </c>
      <c r="G6045" s="34"/>
      <c r="H6045" s="34"/>
      <c r="I6045" s="162"/>
      <c r="J6045" s="34"/>
      <c r="K6045" s="34"/>
      <c r="L6045" s="35"/>
      <c r="M6045" s="163"/>
      <c r="N6045" s="164"/>
      <c r="O6045" s="55"/>
      <c r="P6045" s="55"/>
      <c r="Q6045" s="55"/>
      <c r="R6045" s="55"/>
      <c r="S6045" s="55"/>
      <c r="T6045" s="56"/>
      <c r="U6045" s="34"/>
      <c r="V6045" s="34"/>
      <c r="W6045" s="34"/>
      <c r="X6045" s="34"/>
      <c r="Y6045" s="34"/>
      <c r="Z6045" s="34"/>
      <c r="AA6045" s="34"/>
      <c r="AB6045" s="34"/>
      <c r="AC6045" s="34"/>
      <c r="AD6045" s="34"/>
      <c r="AE6045" s="34"/>
      <c r="AT6045" s="19" t="s">
        <v>260</v>
      </c>
      <c r="AU6045" s="19" t="s">
        <v>82</v>
      </c>
    </row>
    <row r="6046" spans="1:65" s="2" customFormat="1" ht="16.5" customHeight="1">
      <c r="A6046" s="34"/>
      <c r="B6046" s="145"/>
      <c r="C6046" s="146" t="s">
        <v>2507</v>
      </c>
      <c r="D6046" s="146" t="s">
        <v>254</v>
      </c>
      <c r="E6046" s="147" t="s">
        <v>8893</v>
      </c>
      <c r="F6046" s="148" t="s">
        <v>8894</v>
      </c>
      <c r="G6046" s="149" t="s">
        <v>743</v>
      </c>
      <c r="H6046" s="150">
        <v>18</v>
      </c>
      <c r="I6046" s="151"/>
      <c r="J6046" s="152">
        <f>ROUND(I6046*H6046,2)</f>
        <v>0</v>
      </c>
      <c r="K6046" s="153"/>
      <c r="L6046" s="35"/>
      <c r="M6046" s="154" t="s">
        <v>3</v>
      </c>
      <c r="N6046" s="155" t="s">
        <v>44</v>
      </c>
      <c r="O6046" s="55"/>
      <c r="P6046" s="156">
        <f>O6046*H6046</f>
        <v>0</v>
      </c>
      <c r="Q6046" s="156">
        <v>0</v>
      </c>
      <c r="R6046" s="156">
        <f>Q6046*H6046</f>
        <v>0</v>
      </c>
      <c r="S6046" s="156">
        <v>0</v>
      </c>
      <c r="T6046" s="157">
        <f>S6046*H6046</f>
        <v>0</v>
      </c>
      <c r="U6046" s="34"/>
      <c r="V6046" s="34"/>
      <c r="W6046" s="34"/>
      <c r="X6046" s="34"/>
      <c r="Y6046" s="34"/>
      <c r="Z6046" s="34"/>
      <c r="AA6046" s="34"/>
      <c r="AB6046" s="34"/>
      <c r="AC6046" s="34"/>
      <c r="AD6046" s="34"/>
      <c r="AE6046" s="34"/>
      <c r="AR6046" s="158" t="s">
        <v>406</v>
      </c>
      <c r="AT6046" s="158" t="s">
        <v>254</v>
      </c>
      <c r="AU6046" s="158" t="s">
        <v>82</v>
      </c>
      <c r="AY6046" s="19" t="s">
        <v>252</v>
      </c>
      <c r="BE6046" s="159">
        <f>IF(N6046="základní",J6046,0)</f>
        <v>0</v>
      </c>
      <c r="BF6046" s="159">
        <f>IF(N6046="snížená",J6046,0)</f>
        <v>0</v>
      </c>
      <c r="BG6046" s="159">
        <f>IF(N6046="zákl. přenesená",J6046,0)</f>
        <v>0</v>
      </c>
      <c r="BH6046" s="159">
        <f>IF(N6046="sníž. přenesená",J6046,0)</f>
        <v>0</v>
      </c>
      <c r="BI6046" s="159">
        <f>IF(N6046="nulová",J6046,0)</f>
        <v>0</v>
      </c>
      <c r="BJ6046" s="19" t="s">
        <v>80</v>
      </c>
      <c r="BK6046" s="159">
        <f>ROUND(I6046*H6046,2)</f>
        <v>0</v>
      </c>
      <c r="BL6046" s="19" t="s">
        <v>406</v>
      </c>
      <c r="BM6046" s="158" t="s">
        <v>8895</v>
      </c>
    </row>
    <row r="6047" spans="1:65" s="2" customFormat="1" ht="11.25">
      <c r="A6047" s="34"/>
      <c r="B6047" s="35"/>
      <c r="C6047" s="34"/>
      <c r="D6047" s="160" t="s">
        <v>260</v>
      </c>
      <c r="E6047" s="34"/>
      <c r="F6047" s="161" t="s">
        <v>8894</v>
      </c>
      <c r="G6047" s="34"/>
      <c r="H6047" s="34"/>
      <c r="I6047" s="162"/>
      <c r="J6047" s="34"/>
      <c r="K6047" s="34"/>
      <c r="L6047" s="35"/>
      <c r="M6047" s="163"/>
      <c r="N6047" s="164"/>
      <c r="O6047" s="55"/>
      <c r="P6047" s="55"/>
      <c r="Q6047" s="55"/>
      <c r="R6047" s="55"/>
      <c r="S6047" s="55"/>
      <c r="T6047" s="56"/>
      <c r="U6047" s="34"/>
      <c r="V6047" s="34"/>
      <c r="W6047" s="34"/>
      <c r="X6047" s="34"/>
      <c r="Y6047" s="34"/>
      <c r="Z6047" s="34"/>
      <c r="AA6047" s="34"/>
      <c r="AB6047" s="34"/>
      <c r="AC6047" s="34"/>
      <c r="AD6047" s="34"/>
      <c r="AE6047" s="34"/>
      <c r="AT6047" s="19" t="s">
        <v>260</v>
      </c>
      <c r="AU6047" s="19" t="s">
        <v>82</v>
      </c>
    </row>
    <row r="6048" spans="1:65" s="13" customFormat="1" ht="11.25">
      <c r="B6048" s="167"/>
      <c r="D6048" s="160" t="s">
        <v>264</v>
      </c>
      <c r="E6048" s="168" t="s">
        <v>3</v>
      </c>
      <c r="F6048" s="169" t="s">
        <v>8272</v>
      </c>
      <c r="H6048" s="168" t="s">
        <v>3</v>
      </c>
      <c r="I6048" s="170"/>
      <c r="L6048" s="167"/>
      <c r="M6048" s="171"/>
      <c r="N6048" s="172"/>
      <c r="O6048" s="172"/>
      <c r="P6048" s="172"/>
      <c r="Q6048" s="172"/>
      <c r="R6048" s="172"/>
      <c r="S6048" s="172"/>
      <c r="T6048" s="173"/>
      <c r="AT6048" s="168" t="s">
        <v>264</v>
      </c>
      <c r="AU6048" s="168" t="s">
        <v>82</v>
      </c>
      <c r="AV6048" s="13" t="s">
        <v>80</v>
      </c>
      <c r="AW6048" s="13" t="s">
        <v>34</v>
      </c>
      <c r="AX6048" s="13" t="s">
        <v>73</v>
      </c>
      <c r="AY6048" s="168" t="s">
        <v>252</v>
      </c>
    </row>
    <row r="6049" spans="2:51" s="14" customFormat="1" ht="11.25">
      <c r="B6049" s="174"/>
      <c r="D6049" s="160" t="s">
        <v>264</v>
      </c>
      <c r="E6049" s="175" t="s">
        <v>3</v>
      </c>
      <c r="F6049" s="176" t="s">
        <v>80</v>
      </c>
      <c r="H6049" s="177">
        <v>1</v>
      </c>
      <c r="I6049" s="178"/>
      <c r="L6049" s="174"/>
      <c r="M6049" s="179"/>
      <c r="N6049" s="180"/>
      <c r="O6049" s="180"/>
      <c r="P6049" s="180"/>
      <c r="Q6049" s="180"/>
      <c r="R6049" s="180"/>
      <c r="S6049" s="180"/>
      <c r="T6049" s="181"/>
      <c r="AT6049" s="175" t="s">
        <v>264</v>
      </c>
      <c r="AU6049" s="175" t="s">
        <v>82</v>
      </c>
      <c r="AV6049" s="14" t="s">
        <v>82</v>
      </c>
      <c r="AW6049" s="14" t="s">
        <v>34</v>
      </c>
      <c r="AX6049" s="14" t="s">
        <v>73</v>
      </c>
      <c r="AY6049" s="175" t="s">
        <v>252</v>
      </c>
    </row>
    <row r="6050" spans="2:51" s="13" customFormat="1" ht="11.25">
      <c r="B6050" s="167"/>
      <c r="D6050" s="160" t="s">
        <v>264</v>
      </c>
      <c r="E6050" s="168" t="s">
        <v>3</v>
      </c>
      <c r="F6050" s="169" t="s">
        <v>8204</v>
      </c>
      <c r="H6050" s="168" t="s">
        <v>3</v>
      </c>
      <c r="I6050" s="170"/>
      <c r="L6050" s="167"/>
      <c r="M6050" s="171"/>
      <c r="N6050" s="172"/>
      <c r="O6050" s="172"/>
      <c r="P6050" s="172"/>
      <c r="Q6050" s="172"/>
      <c r="R6050" s="172"/>
      <c r="S6050" s="172"/>
      <c r="T6050" s="173"/>
      <c r="AT6050" s="168" t="s">
        <v>264</v>
      </c>
      <c r="AU6050" s="168" t="s">
        <v>82</v>
      </c>
      <c r="AV6050" s="13" t="s">
        <v>80</v>
      </c>
      <c r="AW6050" s="13" t="s">
        <v>34</v>
      </c>
      <c r="AX6050" s="13" t="s">
        <v>73</v>
      </c>
      <c r="AY6050" s="168" t="s">
        <v>252</v>
      </c>
    </row>
    <row r="6051" spans="2:51" s="14" customFormat="1" ht="11.25">
      <c r="B6051" s="174"/>
      <c r="D6051" s="160" t="s">
        <v>264</v>
      </c>
      <c r="E6051" s="175" t="s">
        <v>3</v>
      </c>
      <c r="F6051" s="176" t="s">
        <v>80</v>
      </c>
      <c r="H6051" s="177">
        <v>1</v>
      </c>
      <c r="I6051" s="178"/>
      <c r="L6051" s="174"/>
      <c r="M6051" s="179"/>
      <c r="N6051" s="180"/>
      <c r="O6051" s="180"/>
      <c r="P6051" s="180"/>
      <c r="Q6051" s="180"/>
      <c r="R6051" s="180"/>
      <c r="S6051" s="180"/>
      <c r="T6051" s="181"/>
      <c r="AT6051" s="175" t="s">
        <v>264</v>
      </c>
      <c r="AU6051" s="175" t="s">
        <v>82</v>
      </c>
      <c r="AV6051" s="14" t="s">
        <v>82</v>
      </c>
      <c r="AW6051" s="14" t="s">
        <v>34</v>
      </c>
      <c r="AX6051" s="14" t="s">
        <v>73</v>
      </c>
      <c r="AY6051" s="175" t="s">
        <v>252</v>
      </c>
    </row>
    <row r="6052" spans="2:51" s="13" customFormat="1" ht="11.25">
      <c r="B6052" s="167"/>
      <c r="D6052" s="160" t="s">
        <v>264</v>
      </c>
      <c r="E6052" s="168" t="s">
        <v>3</v>
      </c>
      <c r="F6052" s="169" t="s">
        <v>8205</v>
      </c>
      <c r="H6052" s="168" t="s">
        <v>3</v>
      </c>
      <c r="I6052" s="170"/>
      <c r="L6052" s="167"/>
      <c r="M6052" s="171"/>
      <c r="N6052" s="172"/>
      <c r="O6052" s="172"/>
      <c r="P6052" s="172"/>
      <c r="Q6052" s="172"/>
      <c r="R6052" s="172"/>
      <c r="S6052" s="172"/>
      <c r="T6052" s="173"/>
      <c r="AT6052" s="168" t="s">
        <v>264</v>
      </c>
      <c r="AU6052" s="168" t="s">
        <v>82</v>
      </c>
      <c r="AV6052" s="13" t="s">
        <v>80</v>
      </c>
      <c r="AW6052" s="13" t="s">
        <v>34</v>
      </c>
      <c r="AX6052" s="13" t="s">
        <v>73</v>
      </c>
      <c r="AY6052" s="168" t="s">
        <v>252</v>
      </c>
    </row>
    <row r="6053" spans="2:51" s="14" customFormat="1" ht="11.25">
      <c r="B6053" s="174"/>
      <c r="D6053" s="160" t="s">
        <v>264</v>
      </c>
      <c r="E6053" s="175" t="s">
        <v>3</v>
      </c>
      <c r="F6053" s="176" t="s">
        <v>80</v>
      </c>
      <c r="H6053" s="177">
        <v>1</v>
      </c>
      <c r="I6053" s="178"/>
      <c r="L6053" s="174"/>
      <c r="M6053" s="179"/>
      <c r="N6053" s="180"/>
      <c r="O6053" s="180"/>
      <c r="P6053" s="180"/>
      <c r="Q6053" s="180"/>
      <c r="R6053" s="180"/>
      <c r="S6053" s="180"/>
      <c r="T6053" s="181"/>
      <c r="AT6053" s="175" t="s">
        <v>264</v>
      </c>
      <c r="AU6053" s="175" t="s">
        <v>82</v>
      </c>
      <c r="AV6053" s="14" t="s">
        <v>82</v>
      </c>
      <c r="AW6053" s="14" t="s">
        <v>34</v>
      </c>
      <c r="AX6053" s="14" t="s">
        <v>73</v>
      </c>
      <c r="AY6053" s="175" t="s">
        <v>252</v>
      </c>
    </row>
    <row r="6054" spans="2:51" s="13" customFormat="1" ht="11.25">
      <c r="B6054" s="167"/>
      <c r="D6054" s="160" t="s">
        <v>264</v>
      </c>
      <c r="E6054" s="168" t="s">
        <v>3</v>
      </c>
      <c r="F6054" s="169" t="s">
        <v>8247</v>
      </c>
      <c r="H6054" s="168" t="s">
        <v>3</v>
      </c>
      <c r="I6054" s="170"/>
      <c r="L6054" s="167"/>
      <c r="M6054" s="171"/>
      <c r="N6054" s="172"/>
      <c r="O6054" s="172"/>
      <c r="P6054" s="172"/>
      <c r="Q6054" s="172"/>
      <c r="R6054" s="172"/>
      <c r="S6054" s="172"/>
      <c r="T6054" s="173"/>
      <c r="AT6054" s="168" t="s">
        <v>264</v>
      </c>
      <c r="AU6054" s="168" t="s">
        <v>82</v>
      </c>
      <c r="AV6054" s="13" t="s">
        <v>80</v>
      </c>
      <c r="AW6054" s="13" t="s">
        <v>34</v>
      </c>
      <c r="AX6054" s="13" t="s">
        <v>73</v>
      </c>
      <c r="AY6054" s="168" t="s">
        <v>252</v>
      </c>
    </row>
    <row r="6055" spans="2:51" s="14" customFormat="1" ht="11.25">
      <c r="B6055" s="174"/>
      <c r="D6055" s="160" t="s">
        <v>264</v>
      </c>
      <c r="E6055" s="175" t="s">
        <v>3</v>
      </c>
      <c r="F6055" s="176" t="s">
        <v>80</v>
      </c>
      <c r="H6055" s="177">
        <v>1</v>
      </c>
      <c r="I6055" s="178"/>
      <c r="L6055" s="174"/>
      <c r="M6055" s="179"/>
      <c r="N6055" s="180"/>
      <c r="O6055" s="180"/>
      <c r="P6055" s="180"/>
      <c r="Q6055" s="180"/>
      <c r="R6055" s="180"/>
      <c r="S6055" s="180"/>
      <c r="T6055" s="181"/>
      <c r="AT6055" s="175" t="s">
        <v>264</v>
      </c>
      <c r="AU6055" s="175" t="s">
        <v>82</v>
      </c>
      <c r="AV6055" s="14" t="s">
        <v>82</v>
      </c>
      <c r="AW6055" s="14" t="s">
        <v>34</v>
      </c>
      <c r="AX6055" s="14" t="s">
        <v>73</v>
      </c>
      <c r="AY6055" s="175" t="s">
        <v>252</v>
      </c>
    </row>
    <row r="6056" spans="2:51" s="13" customFormat="1" ht="11.25">
      <c r="B6056" s="167"/>
      <c r="D6056" s="160" t="s">
        <v>264</v>
      </c>
      <c r="E6056" s="168" t="s">
        <v>3</v>
      </c>
      <c r="F6056" s="169" t="s">
        <v>8251</v>
      </c>
      <c r="H6056" s="168" t="s">
        <v>3</v>
      </c>
      <c r="I6056" s="170"/>
      <c r="L6056" s="167"/>
      <c r="M6056" s="171"/>
      <c r="N6056" s="172"/>
      <c r="O6056" s="172"/>
      <c r="P6056" s="172"/>
      <c r="Q6056" s="172"/>
      <c r="R6056" s="172"/>
      <c r="S6056" s="172"/>
      <c r="T6056" s="173"/>
      <c r="AT6056" s="168" t="s">
        <v>264</v>
      </c>
      <c r="AU6056" s="168" t="s">
        <v>82</v>
      </c>
      <c r="AV6056" s="13" t="s">
        <v>80</v>
      </c>
      <c r="AW6056" s="13" t="s">
        <v>34</v>
      </c>
      <c r="AX6056" s="13" t="s">
        <v>73</v>
      </c>
      <c r="AY6056" s="168" t="s">
        <v>252</v>
      </c>
    </row>
    <row r="6057" spans="2:51" s="14" customFormat="1" ht="11.25">
      <c r="B6057" s="174"/>
      <c r="D6057" s="160" t="s">
        <v>264</v>
      </c>
      <c r="E6057" s="175" t="s">
        <v>3</v>
      </c>
      <c r="F6057" s="176" t="s">
        <v>80</v>
      </c>
      <c r="H6057" s="177">
        <v>1</v>
      </c>
      <c r="I6057" s="178"/>
      <c r="L6057" s="174"/>
      <c r="M6057" s="179"/>
      <c r="N6057" s="180"/>
      <c r="O6057" s="180"/>
      <c r="P6057" s="180"/>
      <c r="Q6057" s="180"/>
      <c r="R6057" s="180"/>
      <c r="S6057" s="180"/>
      <c r="T6057" s="181"/>
      <c r="AT6057" s="175" t="s">
        <v>264</v>
      </c>
      <c r="AU6057" s="175" t="s">
        <v>82</v>
      </c>
      <c r="AV6057" s="14" t="s">
        <v>82</v>
      </c>
      <c r="AW6057" s="14" t="s">
        <v>34</v>
      </c>
      <c r="AX6057" s="14" t="s">
        <v>73</v>
      </c>
      <c r="AY6057" s="175" t="s">
        <v>252</v>
      </c>
    </row>
    <row r="6058" spans="2:51" s="13" customFormat="1" ht="11.25">
      <c r="B6058" s="167"/>
      <c r="D6058" s="160" t="s">
        <v>264</v>
      </c>
      <c r="E6058" s="168" t="s">
        <v>3</v>
      </c>
      <c r="F6058" s="169" t="s">
        <v>8726</v>
      </c>
      <c r="H6058" s="168" t="s">
        <v>3</v>
      </c>
      <c r="I6058" s="170"/>
      <c r="L6058" s="167"/>
      <c r="M6058" s="171"/>
      <c r="N6058" s="172"/>
      <c r="O6058" s="172"/>
      <c r="P6058" s="172"/>
      <c r="Q6058" s="172"/>
      <c r="R6058" s="172"/>
      <c r="S6058" s="172"/>
      <c r="T6058" s="173"/>
      <c r="AT6058" s="168" t="s">
        <v>264</v>
      </c>
      <c r="AU6058" s="168" t="s">
        <v>82</v>
      </c>
      <c r="AV6058" s="13" t="s">
        <v>80</v>
      </c>
      <c r="AW6058" s="13" t="s">
        <v>34</v>
      </c>
      <c r="AX6058" s="13" t="s">
        <v>73</v>
      </c>
      <c r="AY6058" s="168" t="s">
        <v>252</v>
      </c>
    </row>
    <row r="6059" spans="2:51" s="14" customFormat="1" ht="11.25">
      <c r="B6059" s="174"/>
      <c r="D6059" s="160" t="s">
        <v>264</v>
      </c>
      <c r="E6059" s="175" t="s">
        <v>3</v>
      </c>
      <c r="F6059" s="176" t="s">
        <v>80</v>
      </c>
      <c r="H6059" s="177">
        <v>1</v>
      </c>
      <c r="I6059" s="178"/>
      <c r="L6059" s="174"/>
      <c r="M6059" s="179"/>
      <c r="N6059" s="180"/>
      <c r="O6059" s="180"/>
      <c r="P6059" s="180"/>
      <c r="Q6059" s="180"/>
      <c r="R6059" s="180"/>
      <c r="S6059" s="180"/>
      <c r="T6059" s="181"/>
      <c r="AT6059" s="175" t="s">
        <v>264</v>
      </c>
      <c r="AU6059" s="175" t="s">
        <v>82</v>
      </c>
      <c r="AV6059" s="14" t="s">
        <v>82</v>
      </c>
      <c r="AW6059" s="14" t="s">
        <v>34</v>
      </c>
      <c r="AX6059" s="14" t="s">
        <v>73</v>
      </c>
      <c r="AY6059" s="175" t="s">
        <v>252</v>
      </c>
    </row>
    <row r="6060" spans="2:51" s="13" customFormat="1" ht="11.25">
      <c r="B6060" s="167"/>
      <c r="D6060" s="160" t="s">
        <v>264</v>
      </c>
      <c r="E6060" s="168" t="s">
        <v>3</v>
      </c>
      <c r="F6060" s="169" t="s">
        <v>8206</v>
      </c>
      <c r="H6060" s="168" t="s">
        <v>3</v>
      </c>
      <c r="I6060" s="170"/>
      <c r="L6060" s="167"/>
      <c r="M6060" s="171"/>
      <c r="N6060" s="172"/>
      <c r="O6060" s="172"/>
      <c r="P6060" s="172"/>
      <c r="Q6060" s="172"/>
      <c r="R6060" s="172"/>
      <c r="S6060" s="172"/>
      <c r="T6060" s="173"/>
      <c r="AT6060" s="168" t="s">
        <v>264</v>
      </c>
      <c r="AU6060" s="168" t="s">
        <v>82</v>
      </c>
      <c r="AV6060" s="13" t="s">
        <v>80</v>
      </c>
      <c r="AW6060" s="13" t="s">
        <v>34</v>
      </c>
      <c r="AX6060" s="13" t="s">
        <v>73</v>
      </c>
      <c r="AY6060" s="168" t="s">
        <v>252</v>
      </c>
    </row>
    <row r="6061" spans="2:51" s="14" customFormat="1" ht="11.25">
      <c r="B6061" s="174"/>
      <c r="D6061" s="160" t="s">
        <v>264</v>
      </c>
      <c r="E6061" s="175" t="s">
        <v>3</v>
      </c>
      <c r="F6061" s="176" t="s">
        <v>80</v>
      </c>
      <c r="H6061" s="177">
        <v>1</v>
      </c>
      <c r="I6061" s="178"/>
      <c r="L6061" s="174"/>
      <c r="M6061" s="179"/>
      <c r="N6061" s="180"/>
      <c r="O6061" s="180"/>
      <c r="P6061" s="180"/>
      <c r="Q6061" s="180"/>
      <c r="R6061" s="180"/>
      <c r="S6061" s="180"/>
      <c r="T6061" s="181"/>
      <c r="AT6061" s="175" t="s">
        <v>264</v>
      </c>
      <c r="AU6061" s="175" t="s">
        <v>82</v>
      </c>
      <c r="AV6061" s="14" t="s">
        <v>82</v>
      </c>
      <c r="AW6061" s="14" t="s">
        <v>34</v>
      </c>
      <c r="AX6061" s="14" t="s">
        <v>73</v>
      </c>
      <c r="AY6061" s="175" t="s">
        <v>252</v>
      </c>
    </row>
    <row r="6062" spans="2:51" s="13" customFormat="1" ht="11.25">
      <c r="B6062" s="167"/>
      <c r="D6062" s="160" t="s">
        <v>264</v>
      </c>
      <c r="E6062" s="168" t="s">
        <v>3</v>
      </c>
      <c r="F6062" s="169" t="s">
        <v>8207</v>
      </c>
      <c r="H6062" s="168" t="s">
        <v>3</v>
      </c>
      <c r="I6062" s="170"/>
      <c r="L6062" s="167"/>
      <c r="M6062" s="171"/>
      <c r="N6062" s="172"/>
      <c r="O6062" s="172"/>
      <c r="P6062" s="172"/>
      <c r="Q6062" s="172"/>
      <c r="R6062" s="172"/>
      <c r="S6062" s="172"/>
      <c r="T6062" s="173"/>
      <c r="AT6062" s="168" t="s">
        <v>264</v>
      </c>
      <c r="AU6062" s="168" t="s">
        <v>82</v>
      </c>
      <c r="AV6062" s="13" t="s">
        <v>80</v>
      </c>
      <c r="AW6062" s="13" t="s">
        <v>34</v>
      </c>
      <c r="AX6062" s="13" t="s">
        <v>73</v>
      </c>
      <c r="AY6062" s="168" t="s">
        <v>252</v>
      </c>
    </row>
    <row r="6063" spans="2:51" s="14" customFormat="1" ht="11.25">
      <c r="B6063" s="174"/>
      <c r="D6063" s="160" t="s">
        <v>264</v>
      </c>
      <c r="E6063" s="175" t="s">
        <v>3</v>
      </c>
      <c r="F6063" s="176" t="s">
        <v>80</v>
      </c>
      <c r="H6063" s="177">
        <v>1</v>
      </c>
      <c r="I6063" s="178"/>
      <c r="L6063" s="174"/>
      <c r="M6063" s="179"/>
      <c r="N6063" s="180"/>
      <c r="O6063" s="180"/>
      <c r="P6063" s="180"/>
      <c r="Q6063" s="180"/>
      <c r="R6063" s="180"/>
      <c r="S6063" s="180"/>
      <c r="T6063" s="181"/>
      <c r="AT6063" s="175" t="s">
        <v>264</v>
      </c>
      <c r="AU6063" s="175" t="s">
        <v>82</v>
      </c>
      <c r="AV6063" s="14" t="s">
        <v>82</v>
      </c>
      <c r="AW6063" s="14" t="s">
        <v>34</v>
      </c>
      <c r="AX6063" s="14" t="s">
        <v>73</v>
      </c>
      <c r="AY6063" s="175" t="s">
        <v>252</v>
      </c>
    </row>
    <row r="6064" spans="2:51" s="13" customFormat="1" ht="11.25">
      <c r="B6064" s="167"/>
      <c r="D6064" s="160" t="s">
        <v>264</v>
      </c>
      <c r="E6064" s="168" t="s">
        <v>3</v>
      </c>
      <c r="F6064" s="169" t="s">
        <v>8208</v>
      </c>
      <c r="H6064" s="168" t="s">
        <v>3</v>
      </c>
      <c r="I6064" s="170"/>
      <c r="L6064" s="167"/>
      <c r="M6064" s="171"/>
      <c r="N6064" s="172"/>
      <c r="O6064" s="172"/>
      <c r="P6064" s="172"/>
      <c r="Q6064" s="172"/>
      <c r="R6064" s="172"/>
      <c r="S6064" s="172"/>
      <c r="T6064" s="173"/>
      <c r="AT6064" s="168" t="s">
        <v>264</v>
      </c>
      <c r="AU6064" s="168" t="s">
        <v>82</v>
      </c>
      <c r="AV6064" s="13" t="s">
        <v>80</v>
      </c>
      <c r="AW6064" s="13" t="s">
        <v>34</v>
      </c>
      <c r="AX6064" s="13" t="s">
        <v>73</v>
      </c>
      <c r="AY6064" s="168" t="s">
        <v>252</v>
      </c>
    </row>
    <row r="6065" spans="2:51" s="14" customFormat="1" ht="11.25">
      <c r="B6065" s="174"/>
      <c r="D6065" s="160" t="s">
        <v>264</v>
      </c>
      <c r="E6065" s="175" t="s">
        <v>3</v>
      </c>
      <c r="F6065" s="176" t="s">
        <v>80</v>
      </c>
      <c r="H6065" s="177">
        <v>1</v>
      </c>
      <c r="I6065" s="178"/>
      <c r="L6065" s="174"/>
      <c r="M6065" s="179"/>
      <c r="N6065" s="180"/>
      <c r="O6065" s="180"/>
      <c r="P6065" s="180"/>
      <c r="Q6065" s="180"/>
      <c r="R6065" s="180"/>
      <c r="S6065" s="180"/>
      <c r="T6065" s="181"/>
      <c r="AT6065" s="175" t="s">
        <v>264</v>
      </c>
      <c r="AU6065" s="175" t="s">
        <v>82</v>
      </c>
      <c r="AV6065" s="14" t="s">
        <v>82</v>
      </c>
      <c r="AW6065" s="14" t="s">
        <v>34</v>
      </c>
      <c r="AX6065" s="14" t="s">
        <v>73</v>
      </c>
      <c r="AY6065" s="175" t="s">
        <v>252</v>
      </c>
    </row>
    <row r="6066" spans="2:51" s="13" customFormat="1" ht="11.25">
      <c r="B6066" s="167"/>
      <c r="D6066" s="160" t="s">
        <v>264</v>
      </c>
      <c r="E6066" s="168" t="s">
        <v>3</v>
      </c>
      <c r="F6066" s="169" t="s">
        <v>8209</v>
      </c>
      <c r="H6066" s="168" t="s">
        <v>3</v>
      </c>
      <c r="I6066" s="170"/>
      <c r="L6066" s="167"/>
      <c r="M6066" s="171"/>
      <c r="N6066" s="172"/>
      <c r="O6066" s="172"/>
      <c r="P6066" s="172"/>
      <c r="Q6066" s="172"/>
      <c r="R6066" s="172"/>
      <c r="S6066" s="172"/>
      <c r="T6066" s="173"/>
      <c r="AT6066" s="168" t="s">
        <v>264</v>
      </c>
      <c r="AU6066" s="168" t="s">
        <v>82</v>
      </c>
      <c r="AV6066" s="13" t="s">
        <v>80</v>
      </c>
      <c r="AW6066" s="13" t="s">
        <v>34</v>
      </c>
      <c r="AX6066" s="13" t="s">
        <v>73</v>
      </c>
      <c r="AY6066" s="168" t="s">
        <v>252</v>
      </c>
    </row>
    <row r="6067" spans="2:51" s="14" customFormat="1" ht="11.25">
      <c r="B6067" s="174"/>
      <c r="D6067" s="160" t="s">
        <v>264</v>
      </c>
      <c r="E6067" s="175" t="s">
        <v>3</v>
      </c>
      <c r="F6067" s="176" t="s">
        <v>80</v>
      </c>
      <c r="H6067" s="177">
        <v>1</v>
      </c>
      <c r="I6067" s="178"/>
      <c r="L6067" s="174"/>
      <c r="M6067" s="179"/>
      <c r="N6067" s="180"/>
      <c r="O6067" s="180"/>
      <c r="P6067" s="180"/>
      <c r="Q6067" s="180"/>
      <c r="R6067" s="180"/>
      <c r="S6067" s="180"/>
      <c r="T6067" s="181"/>
      <c r="AT6067" s="175" t="s">
        <v>264</v>
      </c>
      <c r="AU6067" s="175" t="s">
        <v>82</v>
      </c>
      <c r="AV6067" s="14" t="s">
        <v>82</v>
      </c>
      <c r="AW6067" s="14" t="s">
        <v>34</v>
      </c>
      <c r="AX6067" s="14" t="s">
        <v>73</v>
      </c>
      <c r="AY6067" s="175" t="s">
        <v>252</v>
      </c>
    </row>
    <row r="6068" spans="2:51" s="13" customFormat="1" ht="11.25">
      <c r="B6068" s="167"/>
      <c r="D6068" s="160" t="s">
        <v>264</v>
      </c>
      <c r="E6068" s="168" t="s">
        <v>3</v>
      </c>
      <c r="F6068" s="169" t="s">
        <v>8210</v>
      </c>
      <c r="H6068" s="168" t="s">
        <v>3</v>
      </c>
      <c r="I6068" s="170"/>
      <c r="L6068" s="167"/>
      <c r="M6068" s="171"/>
      <c r="N6068" s="172"/>
      <c r="O6068" s="172"/>
      <c r="P6068" s="172"/>
      <c r="Q6068" s="172"/>
      <c r="R6068" s="172"/>
      <c r="S6068" s="172"/>
      <c r="T6068" s="173"/>
      <c r="AT6068" s="168" t="s">
        <v>264</v>
      </c>
      <c r="AU6068" s="168" t="s">
        <v>82</v>
      </c>
      <c r="AV6068" s="13" t="s">
        <v>80</v>
      </c>
      <c r="AW6068" s="13" t="s">
        <v>34</v>
      </c>
      <c r="AX6068" s="13" t="s">
        <v>73</v>
      </c>
      <c r="AY6068" s="168" t="s">
        <v>252</v>
      </c>
    </row>
    <row r="6069" spans="2:51" s="14" customFormat="1" ht="11.25">
      <c r="B6069" s="174"/>
      <c r="D6069" s="160" t="s">
        <v>264</v>
      </c>
      <c r="E6069" s="175" t="s">
        <v>3</v>
      </c>
      <c r="F6069" s="176" t="s">
        <v>80</v>
      </c>
      <c r="H6069" s="177">
        <v>1</v>
      </c>
      <c r="I6069" s="178"/>
      <c r="L6069" s="174"/>
      <c r="M6069" s="179"/>
      <c r="N6069" s="180"/>
      <c r="O6069" s="180"/>
      <c r="P6069" s="180"/>
      <c r="Q6069" s="180"/>
      <c r="R6069" s="180"/>
      <c r="S6069" s="180"/>
      <c r="T6069" s="181"/>
      <c r="AT6069" s="175" t="s">
        <v>264</v>
      </c>
      <c r="AU6069" s="175" t="s">
        <v>82</v>
      </c>
      <c r="AV6069" s="14" t="s">
        <v>82</v>
      </c>
      <c r="AW6069" s="14" t="s">
        <v>34</v>
      </c>
      <c r="AX6069" s="14" t="s">
        <v>73</v>
      </c>
      <c r="AY6069" s="175" t="s">
        <v>252</v>
      </c>
    </row>
    <row r="6070" spans="2:51" s="13" customFormat="1" ht="11.25">
      <c r="B6070" s="167"/>
      <c r="D6070" s="160" t="s">
        <v>264</v>
      </c>
      <c r="E6070" s="168" t="s">
        <v>3</v>
      </c>
      <c r="F6070" s="169" t="s">
        <v>8211</v>
      </c>
      <c r="H6070" s="168" t="s">
        <v>3</v>
      </c>
      <c r="I6070" s="170"/>
      <c r="L6070" s="167"/>
      <c r="M6070" s="171"/>
      <c r="N6070" s="172"/>
      <c r="O6070" s="172"/>
      <c r="P6070" s="172"/>
      <c r="Q6070" s="172"/>
      <c r="R6070" s="172"/>
      <c r="S6070" s="172"/>
      <c r="T6070" s="173"/>
      <c r="AT6070" s="168" t="s">
        <v>264</v>
      </c>
      <c r="AU6070" s="168" t="s">
        <v>82</v>
      </c>
      <c r="AV6070" s="13" t="s">
        <v>80</v>
      </c>
      <c r="AW6070" s="13" t="s">
        <v>34</v>
      </c>
      <c r="AX6070" s="13" t="s">
        <v>73</v>
      </c>
      <c r="AY6070" s="168" t="s">
        <v>252</v>
      </c>
    </row>
    <row r="6071" spans="2:51" s="14" customFormat="1" ht="11.25">
      <c r="B6071" s="174"/>
      <c r="D6071" s="160" t="s">
        <v>264</v>
      </c>
      <c r="E6071" s="175" t="s">
        <v>3</v>
      </c>
      <c r="F6071" s="176" t="s">
        <v>80</v>
      </c>
      <c r="H6071" s="177">
        <v>1</v>
      </c>
      <c r="I6071" s="178"/>
      <c r="L6071" s="174"/>
      <c r="M6071" s="179"/>
      <c r="N6071" s="180"/>
      <c r="O6071" s="180"/>
      <c r="P6071" s="180"/>
      <c r="Q6071" s="180"/>
      <c r="R6071" s="180"/>
      <c r="S6071" s="180"/>
      <c r="T6071" s="181"/>
      <c r="AT6071" s="175" t="s">
        <v>264</v>
      </c>
      <c r="AU6071" s="175" t="s">
        <v>82</v>
      </c>
      <c r="AV6071" s="14" t="s">
        <v>82</v>
      </c>
      <c r="AW6071" s="14" t="s">
        <v>34</v>
      </c>
      <c r="AX6071" s="14" t="s">
        <v>73</v>
      </c>
      <c r="AY6071" s="175" t="s">
        <v>252</v>
      </c>
    </row>
    <row r="6072" spans="2:51" s="13" customFormat="1" ht="11.25">
      <c r="B6072" s="167"/>
      <c r="D6072" s="160" t="s">
        <v>264</v>
      </c>
      <c r="E6072" s="168" t="s">
        <v>3</v>
      </c>
      <c r="F6072" s="169" t="s">
        <v>8212</v>
      </c>
      <c r="H6072" s="168" t="s">
        <v>3</v>
      </c>
      <c r="I6072" s="170"/>
      <c r="L6072" s="167"/>
      <c r="M6072" s="171"/>
      <c r="N6072" s="172"/>
      <c r="O6072" s="172"/>
      <c r="P6072" s="172"/>
      <c r="Q6072" s="172"/>
      <c r="R6072" s="172"/>
      <c r="S6072" s="172"/>
      <c r="T6072" s="173"/>
      <c r="AT6072" s="168" t="s">
        <v>264</v>
      </c>
      <c r="AU6072" s="168" t="s">
        <v>82</v>
      </c>
      <c r="AV6072" s="13" t="s">
        <v>80</v>
      </c>
      <c r="AW6072" s="13" t="s">
        <v>34</v>
      </c>
      <c r="AX6072" s="13" t="s">
        <v>73</v>
      </c>
      <c r="AY6072" s="168" t="s">
        <v>252</v>
      </c>
    </row>
    <row r="6073" spans="2:51" s="14" customFormat="1" ht="11.25">
      <c r="B6073" s="174"/>
      <c r="D6073" s="160" t="s">
        <v>264</v>
      </c>
      <c r="E6073" s="175" t="s">
        <v>3</v>
      </c>
      <c r="F6073" s="176" t="s">
        <v>80</v>
      </c>
      <c r="H6073" s="177">
        <v>1</v>
      </c>
      <c r="I6073" s="178"/>
      <c r="L6073" s="174"/>
      <c r="M6073" s="179"/>
      <c r="N6073" s="180"/>
      <c r="O6073" s="180"/>
      <c r="P6073" s="180"/>
      <c r="Q6073" s="180"/>
      <c r="R6073" s="180"/>
      <c r="S6073" s="180"/>
      <c r="T6073" s="181"/>
      <c r="AT6073" s="175" t="s">
        <v>264</v>
      </c>
      <c r="AU6073" s="175" t="s">
        <v>82</v>
      </c>
      <c r="AV6073" s="14" t="s">
        <v>82</v>
      </c>
      <c r="AW6073" s="14" t="s">
        <v>34</v>
      </c>
      <c r="AX6073" s="14" t="s">
        <v>73</v>
      </c>
      <c r="AY6073" s="175" t="s">
        <v>252</v>
      </c>
    </row>
    <row r="6074" spans="2:51" s="13" customFormat="1" ht="11.25">
      <c r="B6074" s="167"/>
      <c r="D6074" s="160" t="s">
        <v>264</v>
      </c>
      <c r="E6074" s="168" t="s">
        <v>3</v>
      </c>
      <c r="F6074" s="169" t="s">
        <v>8213</v>
      </c>
      <c r="H6074" s="168" t="s">
        <v>3</v>
      </c>
      <c r="I6074" s="170"/>
      <c r="L6074" s="167"/>
      <c r="M6074" s="171"/>
      <c r="N6074" s="172"/>
      <c r="O6074" s="172"/>
      <c r="P6074" s="172"/>
      <c r="Q6074" s="172"/>
      <c r="R6074" s="172"/>
      <c r="S6074" s="172"/>
      <c r="T6074" s="173"/>
      <c r="AT6074" s="168" t="s">
        <v>264</v>
      </c>
      <c r="AU6074" s="168" t="s">
        <v>82</v>
      </c>
      <c r="AV6074" s="13" t="s">
        <v>80</v>
      </c>
      <c r="AW6074" s="13" t="s">
        <v>34</v>
      </c>
      <c r="AX6074" s="13" t="s">
        <v>73</v>
      </c>
      <c r="AY6074" s="168" t="s">
        <v>252</v>
      </c>
    </row>
    <row r="6075" spans="2:51" s="14" customFormat="1" ht="11.25">
      <c r="B6075" s="174"/>
      <c r="D6075" s="160" t="s">
        <v>264</v>
      </c>
      <c r="E6075" s="175" t="s">
        <v>3</v>
      </c>
      <c r="F6075" s="176" t="s">
        <v>80</v>
      </c>
      <c r="H6075" s="177">
        <v>1</v>
      </c>
      <c r="I6075" s="178"/>
      <c r="L6075" s="174"/>
      <c r="M6075" s="179"/>
      <c r="N6075" s="180"/>
      <c r="O6075" s="180"/>
      <c r="P6075" s="180"/>
      <c r="Q6075" s="180"/>
      <c r="R6075" s="180"/>
      <c r="S6075" s="180"/>
      <c r="T6075" s="181"/>
      <c r="AT6075" s="175" t="s">
        <v>264</v>
      </c>
      <c r="AU6075" s="175" t="s">
        <v>82</v>
      </c>
      <c r="AV6075" s="14" t="s">
        <v>82</v>
      </c>
      <c r="AW6075" s="14" t="s">
        <v>34</v>
      </c>
      <c r="AX6075" s="14" t="s">
        <v>73</v>
      </c>
      <c r="AY6075" s="175" t="s">
        <v>252</v>
      </c>
    </row>
    <row r="6076" spans="2:51" s="13" customFormat="1" ht="11.25">
      <c r="B6076" s="167"/>
      <c r="D6076" s="160" t="s">
        <v>264</v>
      </c>
      <c r="E6076" s="168" t="s">
        <v>3</v>
      </c>
      <c r="F6076" s="169" t="s">
        <v>8214</v>
      </c>
      <c r="H6076" s="168" t="s">
        <v>3</v>
      </c>
      <c r="I6076" s="170"/>
      <c r="L6076" s="167"/>
      <c r="M6076" s="171"/>
      <c r="N6076" s="172"/>
      <c r="O6076" s="172"/>
      <c r="P6076" s="172"/>
      <c r="Q6076" s="172"/>
      <c r="R6076" s="172"/>
      <c r="S6076" s="172"/>
      <c r="T6076" s="173"/>
      <c r="AT6076" s="168" t="s">
        <v>264</v>
      </c>
      <c r="AU6076" s="168" t="s">
        <v>82</v>
      </c>
      <c r="AV6076" s="13" t="s">
        <v>80</v>
      </c>
      <c r="AW6076" s="13" t="s">
        <v>34</v>
      </c>
      <c r="AX6076" s="13" t="s">
        <v>73</v>
      </c>
      <c r="AY6076" s="168" t="s">
        <v>252</v>
      </c>
    </row>
    <row r="6077" spans="2:51" s="14" customFormat="1" ht="11.25">
      <c r="B6077" s="174"/>
      <c r="D6077" s="160" t="s">
        <v>264</v>
      </c>
      <c r="E6077" s="175" t="s">
        <v>3</v>
      </c>
      <c r="F6077" s="176" t="s">
        <v>80</v>
      </c>
      <c r="H6077" s="177">
        <v>1</v>
      </c>
      <c r="I6077" s="178"/>
      <c r="L6077" s="174"/>
      <c r="M6077" s="179"/>
      <c r="N6077" s="180"/>
      <c r="O6077" s="180"/>
      <c r="P6077" s="180"/>
      <c r="Q6077" s="180"/>
      <c r="R6077" s="180"/>
      <c r="S6077" s="180"/>
      <c r="T6077" s="181"/>
      <c r="AT6077" s="175" t="s">
        <v>264</v>
      </c>
      <c r="AU6077" s="175" t="s">
        <v>82</v>
      </c>
      <c r="AV6077" s="14" t="s">
        <v>82</v>
      </c>
      <c r="AW6077" s="14" t="s">
        <v>34</v>
      </c>
      <c r="AX6077" s="14" t="s">
        <v>73</v>
      </c>
      <c r="AY6077" s="175" t="s">
        <v>252</v>
      </c>
    </row>
    <row r="6078" spans="2:51" s="13" customFormat="1" ht="11.25">
      <c r="B6078" s="167"/>
      <c r="D6078" s="160" t="s">
        <v>264</v>
      </c>
      <c r="E6078" s="168" t="s">
        <v>3</v>
      </c>
      <c r="F6078" s="169" t="s">
        <v>8215</v>
      </c>
      <c r="H6078" s="168" t="s">
        <v>3</v>
      </c>
      <c r="I6078" s="170"/>
      <c r="L6078" s="167"/>
      <c r="M6078" s="171"/>
      <c r="N6078" s="172"/>
      <c r="O6078" s="172"/>
      <c r="P6078" s="172"/>
      <c r="Q6078" s="172"/>
      <c r="R6078" s="172"/>
      <c r="S6078" s="172"/>
      <c r="T6078" s="173"/>
      <c r="AT6078" s="168" t="s">
        <v>264</v>
      </c>
      <c r="AU6078" s="168" t="s">
        <v>82</v>
      </c>
      <c r="AV6078" s="13" t="s">
        <v>80</v>
      </c>
      <c r="AW6078" s="13" t="s">
        <v>34</v>
      </c>
      <c r="AX6078" s="13" t="s">
        <v>73</v>
      </c>
      <c r="AY6078" s="168" t="s">
        <v>252</v>
      </c>
    </row>
    <row r="6079" spans="2:51" s="14" customFormat="1" ht="11.25">
      <c r="B6079" s="174"/>
      <c r="D6079" s="160" t="s">
        <v>264</v>
      </c>
      <c r="E6079" s="175" t="s">
        <v>3</v>
      </c>
      <c r="F6079" s="176" t="s">
        <v>80</v>
      </c>
      <c r="H6079" s="177">
        <v>1</v>
      </c>
      <c r="I6079" s="178"/>
      <c r="L6079" s="174"/>
      <c r="M6079" s="179"/>
      <c r="N6079" s="180"/>
      <c r="O6079" s="180"/>
      <c r="P6079" s="180"/>
      <c r="Q6079" s="180"/>
      <c r="R6079" s="180"/>
      <c r="S6079" s="180"/>
      <c r="T6079" s="181"/>
      <c r="AT6079" s="175" t="s">
        <v>264</v>
      </c>
      <c r="AU6079" s="175" t="s">
        <v>82</v>
      </c>
      <c r="AV6079" s="14" t="s">
        <v>82</v>
      </c>
      <c r="AW6079" s="14" t="s">
        <v>34</v>
      </c>
      <c r="AX6079" s="14" t="s">
        <v>73</v>
      </c>
      <c r="AY6079" s="175" t="s">
        <v>252</v>
      </c>
    </row>
    <row r="6080" spans="2:51" s="13" customFormat="1" ht="11.25">
      <c r="B6080" s="167"/>
      <c r="D6080" s="160" t="s">
        <v>264</v>
      </c>
      <c r="E6080" s="168" t="s">
        <v>3</v>
      </c>
      <c r="F6080" s="169" t="s">
        <v>8216</v>
      </c>
      <c r="H6080" s="168" t="s">
        <v>3</v>
      </c>
      <c r="I6080" s="170"/>
      <c r="L6080" s="167"/>
      <c r="M6080" s="171"/>
      <c r="N6080" s="172"/>
      <c r="O6080" s="172"/>
      <c r="P6080" s="172"/>
      <c r="Q6080" s="172"/>
      <c r="R6080" s="172"/>
      <c r="S6080" s="172"/>
      <c r="T6080" s="173"/>
      <c r="AT6080" s="168" t="s">
        <v>264</v>
      </c>
      <c r="AU6080" s="168" t="s">
        <v>82</v>
      </c>
      <c r="AV6080" s="13" t="s">
        <v>80</v>
      </c>
      <c r="AW6080" s="13" t="s">
        <v>34</v>
      </c>
      <c r="AX6080" s="13" t="s">
        <v>73</v>
      </c>
      <c r="AY6080" s="168" t="s">
        <v>252</v>
      </c>
    </row>
    <row r="6081" spans="1:65" s="14" customFormat="1" ht="11.25">
      <c r="B6081" s="174"/>
      <c r="D6081" s="160" t="s">
        <v>264</v>
      </c>
      <c r="E6081" s="175" t="s">
        <v>3</v>
      </c>
      <c r="F6081" s="176" t="s">
        <v>80</v>
      </c>
      <c r="H6081" s="177">
        <v>1</v>
      </c>
      <c r="I6081" s="178"/>
      <c r="L6081" s="174"/>
      <c r="M6081" s="179"/>
      <c r="N6081" s="180"/>
      <c r="O6081" s="180"/>
      <c r="P6081" s="180"/>
      <c r="Q6081" s="180"/>
      <c r="R6081" s="180"/>
      <c r="S6081" s="180"/>
      <c r="T6081" s="181"/>
      <c r="AT6081" s="175" t="s">
        <v>264</v>
      </c>
      <c r="AU6081" s="175" t="s">
        <v>82</v>
      </c>
      <c r="AV6081" s="14" t="s">
        <v>82</v>
      </c>
      <c r="AW6081" s="14" t="s">
        <v>34</v>
      </c>
      <c r="AX6081" s="14" t="s">
        <v>73</v>
      </c>
      <c r="AY6081" s="175" t="s">
        <v>252</v>
      </c>
    </row>
    <row r="6082" spans="1:65" s="13" customFormat="1" ht="11.25">
      <c r="B6082" s="167"/>
      <c r="D6082" s="160" t="s">
        <v>264</v>
      </c>
      <c r="E6082" s="168" t="s">
        <v>3</v>
      </c>
      <c r="F6082" s="169" t="s">
        <v>8217</v>
      </c>
      <c r="H6082" s="168" t="s">
        <v>3</v>
      </c>
      <c r="I6082" s="170"/>
      <c r="L6082" s="167"/>
      <c r="M6082" s="171"/>
      <c r="N6082" s="172"/>
      <c r="O6082" s="172"/>
      <c r="P6082" s="172"/>
      <c r="Q6082" s="172"/>
      <c r="R6082" s="172"/>
      <c r="S6082" s="172"/>
      <c r="T6082" s="173"/>
      <c r="AT6082" s="168" t="s">
        <v>264</v>
      </c>
      <c r="AU6082" s="168" t="s">
        <v>82</v>
      </c>
      <c r="AV6082" s="13" t="s">
        <v>80</v>
      </c>
      <c r="AW6082" s="13" t="s">
        <v>34</v>
      </c>
      <c r="AX6082" s="13" t="s">
        <v>73</v>
      </c>
      <c r="AY6082" s="168" t="s">
        <v>252</v>
      </c>
    </row>
    <row r="6083" spans="1:65" s="14" customFormat="1" ht="11.25">
      <c r="B6083" s="174"/>
      <c r="D6083" s="160" t="s">
        <v>264</v>
      </c>
      <c r="E6083" s="175" t="s">
        <v>3</v>
      </c>
      <c r="F6083" s="176" t="s">
        <v>80</v>
      </c>
      <c r="H6083" s="177">
        <v>1</v>
      </c>
      <c r="I6083" s="178"/>
      <c r="L6083" s="174"/>
      <c r="M6083" s="179"/>
      <c r="N6083" s="180"/>
      <c r="O6083" s="180"/>
      <c r="P6083" s="180"/>
      <c r="Q6083" s="180"/>
      <c r="R6083" s="180"/>
      <c r="S6083" s="180"/>
      <c r="T6083" s="181"/>
      <c r="AT6083" s="175" t="s">
        <v>264</v>
      </c>
      <c r="AU6083" s="175" t="s">
        <v>82</v>
      </c>
      <c r="AV6083" s="14" t="s">
        <v>82</v>
      </c>
      <c r="AW6083" s="14" t="s">
        <v>34</v>
      </c>
      <c r="AX6083" s="14" t="s">
        <v>73</v>
      </c>
      <c r="AY6083" s="175" t="s">
        <v>252</v>
      </c>
    </row>
    <row r="6084" spans="1:65" s="15" customFormat="1" ht="11.25">
      <c r="B6084" s="182"/>
      <c r="D6084" s="160" t="s">
        <v>264</v>
      </c>
      <c r="E6084" s="183" t="s">
        <v>3</v>
      </c>
      <c r="F6084" s="184" t="s">
        <v>269</v>
      </c>
      <c r="H6084" s="185">
        <v>18</v>
      </c>
      <c r="I6084" s="186"/>
      <c r="L6084" s="182"/>
      <c r="M6084" s="187"/>
      <c r="N6084" s="188"/>
      <c r="O6084" s="188"/>
      <c r="P6084" s="188"/>
      <c r="Q6084" s="188"/>
      <c r="R6084" s="188"/>
      <c r="S6084" s="188"/>
      <c r="T6084" s="189"/>
      <c r="AT6084" s="183" t="s">
        <v>264</v>
      </c>
      <c r="AU6084" s="183" t="s">
        <v>82</v>
      </c>
      <c r="AV6084" s="15" t="s">
        <v>258</v>
      </c>
      <c r="AW6084" s="15" t="s">
        <v>34</v>
      </c>
      <c r="AX6084" s="15" t="s">
        <v>80</v>
      </c>
      <c r="AY6084" s="183" t="s">
        <v>252</v>
      </c>
    </row>
    <row r="6085" spans="1:65" s="2" customFormat="1" ht="16.5" customHeight="1">
      <c r="A6085" s="34"/>
      <c r="B6085" s="145"/>
      <c r="C6085" s="198" t="s">
        <v>2514</v>
      </c>
      <c r="D6085" s="198" t="s">
        <v>361</v>
      </c>
      <c r="E6085" s="199" t="s">
        <v>8896</v>
      </c>
      <c r="F6085" s="200" t="s">
        <v>8897</v>
      </c>
      <c r="G6085" s="201" t="s">
        <v>4360</v>
      </c>
      <c r="H6085" s="202">
        <v>18</v>
      </c>
      <c r="I6085" s="203"/>
      <c r="J6085" s="204">
        <f>ROUND(I6085*H6085,2)</f>
        <v>0</v>
      </c>
      <c r="K6085" s="205"/>
      <c r="L6085" s="206"/>
      <c r="M6085" s="207" t="s">
        <v>3</v>
      </c>
      <c r="N6085" s="208" t="s">
        <v>44</v>
      </c>
      <c r="O6085" s="55"/>
      <c r="P6085" s="156">
        <f>O6085*H6085</f>
        <v>0</v>
      </c>
      <c r="Q6085" s="156">
        <v>0</v>
      </c>
      <c r="R6085" s="156">
        <f>Q6085*H6085</f>
        <v>0</v>
      </c>
      <c r="S6085" s="156">
        <v>0</v>
      </c>
      <c r="T6085" s="157">
        <f>S6085*H6085</f>
        <v>0</v>
      </c>
      <c r="U6085" s="34"/>
      <c r="V6085" s="34"/>
      <c r="W6085" s="34"/>
      <c r="X6085" s="34"/>
      <c r="Y6085" s="34"/>
      <c r="Z6085" s="34"/>
      <c r="AA6085" s="34"/>
      <c r="AB6085" s="34"/>
      <c r="AC6085" s="34"/>
      <c r="AD6085" s="34"/>
      <c r="AE6085" s="34"/>
      <c r="AR6085" s="158" t="s">
        <v>572</v>
      </c>
      <c r="AT6085" s="158" t="s">
        <v>361</v>
      </c>
      <c r="AU6085" s="158" t="s">
        <v>82</v>
      </c>
      <c r="AY6085" s="19" t="s">
        <v>252</v>
      </c>
      <c r="BE6085" s="159">
        <f>IF(N6085="základní",J6085,0)</f>
        <v>0</v>
      </c>
      <c r="BF6085" s="159">
        <f>IF(N6085="snížená",J6085,0)</f>
        <v>0</v>
      </c>
      <c r="BG6085" s="159">
        <f>IF(N6085="zákl. přenesená",J6085,0)</f>
        <v>0</v>
      </c>
      <c r="BH6085" s="159">
        <f>IF(N6085="sníž. přenesená",J6085,0)</f>
        <v>0</v>
      </c>
      <c r="BI6085" s="159">
        <f>IF(N6085="nulová",J6085,0)</f>
        <v>0</v>
      </c>
      <c r="BJ6085" s="19" t="s">
        <v>80</v>
      </c>
      <c r="BK6085" s="159">
        <f>ROUND(I6085*H6085,2)</f>
        <v>0</v>
      </c>
      <c r="BL6085" s="19" t="s">
        <v>406</v>
      </c>
      <c r="BM6085" s="158" t="s">
        <v>8898</v>
      </c>
    </row>
    <row r="6086" spans="1:65" s="2" customFormat="1" ht="11.25">
      <c r="A6086" s="34"/>
      <c r="B6086" s="35"/>
      <c r="C6086" s="34"/>
      <c r="D6086" s="160" t="s">
        <v>260</v>
      </c>
      <c r="E6086" s="34"/>
      <c r="F6086" s="161" t="s">
        <v>8897</v>
      </c>
      <c r="G6086" s="34"/>
      <c r="H6086" s="34"/>
      <c r="I6086" s="162"/>
      <c r="J6086" s="34"/>
      <c r="K6086" s="34"/>
      <c r="L6086" s="35"/>
      <c r="M6086" s="163"/>
      <c r="N6086" s="164"/>
      <c r="O6086" s="55"/>
      <c r="P6086" s="55"/>
      <c r="Q6086" s="55"/>
      <c r="R6086" s="55"/>
      <c r="S6086" s="55"/>
      <c r="T6086" s="56"/>
      <c r="U6086" s="34"/>
      <c r="V6086" s="34"/>
      <c r="W6086" s="34"/>
      <c r="X6086" s="34"/>
      <c r="Y6086" s="34"/>
      <c r="Z6086" s="34"/>
      <c r="AA6086" s="34"/>
      <c r="AB6086" s="34"/>
      <c r="AC6086" s="34"/>
      <c r="AD6086" s="34"/>
      <c r="AE6086" s="34"/>
      <c r="AT6086" s="19" t="s">
        <v>260</v>
      </c>
      <c r="AU6086" s="19" t="s">
        <v>82</v>
      </c>
    </row>
    <row r="6087" spans="1:65" s="12" customFormat="1" ht="22.9" customHeight="1">
      <c r="B6087" s="132"/>
      <c r="D6087" s="133" t="s">
        <v>72</v>
      </c>
      <c r="E6087" s="143" t="s">
        <v>8899</v>
      </c>
      <c r="F6087" s="143" t="s">
        <v>8900</v>
      </c>
      <c r="I6087" s="135"/>
      <c r="J6087" s="144">
        <f>BK6087</f>
        <v>0</v>
      </c>
      <c r="L6087" s="132"/>
      <c r="M6087" s="137"/>
      <c r="N6087" s="138"/>
      <c r="O6087" s="138"/>
      <c r="P6087" s="139">
        <f>SUM(P6088:P6828)</f>
        <v>0</v>
      </c>
      <c r="Q6087" s="138"/>
      <c r="R6087" s="139">
        <f>SUM(R6088:R6828)</f>
        <v>0</v>
      </c>
      <c r="S6087" s="138"/>
      <c r="T6087" s="140">
        <f>SUM(T6088:T6828)</f>
        <v>0</v>
      </c>
      <c r="AR6087" s="133" t="s">
        <v>80</v>
      </c>
      <c r="AT6087" s="141" t="s">
        <v>72</v>
      </c>
      <c r="AU6087" s="141" t="s">
        <v>80</v>
      </c>
      <c r="AY6087" s="133" t="s">
        <v>252</v>
      </c>
      <c r="BK6087" s="142">
        <f>SUM(BK6088:BK6828)</f>
        <v>0</v>
      </c>
    </row>
    <row r="6088" spans="1:65" s="2" customFormat="1" ht="16.5" customHeight="1">
      <c r="A6088" s="34"/>
      <c r="B6088" s="145"/>
      <c r="C6088" s="146" t="s">
        <v>2110</v>
      </c>
      <c r="D6088" s="146" t="s">
        <v>254</v>
      </c>
      <c r="E6088" s="147" t="s">
        <v>8901</v>
      </c>
      <c r="F6088" s="148" t="s">
        <v>8902</v>
      </c>
      <c r="G6088" s="149" t="s">
        <v>743</v>
      </c>
      <c r="H6088" s="150">
        <v>76</v>
      </c>
      <c r="I6088" s="151"/>
      <c r="J6088" s="152">
        <f>ROUND(I6088*H6088,2)</f>
        <v>0</v>
      </c>
      <c r="K6088" s="153"/>
      <c r="L6088" s="35"/>
      <c r="M6088" s="154" t="s">
        <v>3</v>
      </c>
      <c r="N6088" s="155" t="s">
        <v>44</v>
      </c>
      <c r="O6088" s="55"/>
      <c r="P6088" s="156">
        <f>O6088*H6088</f>
        <v>0</v>
      </c>
      <c r="Q6088" s="156">
        <v>0</v>
      </c>
      <c r="R6088" s="156">
        <f>Q6088*H6088</f>
        <v>0</v>
      </c>
      <c r="S6088" s="156">
        <v>0</v>
      </c>
      <c r="T6088" s="157">
        <f>S6088*H6088</f>
        <v>0</v>
      </c>
      <c r="U6088" s="34"/>
      <c r="V6088" s="34"/>
      <c r="W6088" s="34"/>
      <c r="X6088" s="34"/>
      <c r="Y6088" s="34"/>
      <c r="Z6088" s="34"/>
      <c r="AA6088" s="34"/>
      <c r="AB6088" s="34"/>
      <c r="AC6088" s="34"/>
      <c r="AD6088" s="34"/>
      <c r="AE6088" s="34"/>
      <c r="AR6088" s="158" t="s">
        <v>406</v>
      </c>
      <c r="AT6088" s="158" t="s">
        <v>254</v>
      </c>
      <c r="AU6088" s="158" t="s">
        <v>82</v>
      </c>
      <c r="AY6088" s="19" t="s">
        <v>252</v>
      </c>
      <c r="BE6088" s="159">
        <f>IF(N6088="základní",J6088,0)</f>
        <v>0</v>
      </c>
      <c r="BF6088" s="159">
        <f>IF(N6088="snížená",J6088,0)</f>
        <v>0</v>
      </c>
      <c r="BG6088" s="159">
        <f>IF(N6088="zákl. přenesená",J6088,0)</f>
        <v>0</v>
      </c>
      <c r="BH6088" s="159">
        <f>IF(N6088="sníž. přenesená",J6088,0)</f>
        <v>0</v>
      </c>
      <c r="BI6088" s="159">
        <f>IF(N6088="nulová",J6088,0)</f>
        <v>0</v>
      </c>
      <c r="BJ6088" s="19" t="s">
        <v>80</v>
      </c>
      <c r="BK6088" s="159">
        <f>ROUND(I6088*H6088,2)</f>
        <v>0</v>
      </c>
      <c r="BL6088" s="19" t="s">
        <v>406</v>
      </c>
      <c r="BM6088" s="158" t="s">
        <v>8903</v>
      </c>
    </row>
    <row r="6089" spans="1:65" s="2" customFormat="1" ht="11.25">
      <c r="A6089" s="34"/>
      <c r="B6089" s="35"/>
      <c r="C6089" s="34"/>
      <c r="D6089" s="160" t="s">
        <v>260</v>
      </c>
      <c r="E6089" s="34"/>
      <c r="F6089" s="161" t="s">
        <v>8904</v>
      </c>
      <c r="G6089" s="34"/>
      <c r="H6089" s="34"/>
      <c r="I6089" s="162"/>
      <c r="J6089" s="34"/>
      <c r="K6089" s="34"/>
      <c r="L6089" s="35"/>
      <c r="M6089" s="163"/>
      <c r="N6089" s="164"/>
      <c r="O6089" s="55"/>
      <c r="P6089" s="55"/>
      <c r="Q6089" s="55"/>
      <c r="R6089" s="55"/>
      <c r="S6089" s="55"/>
      <c r="T6089" s="56"/>
      <c r="U6089" s="34"/>
      <c r="V6089" s="34"/>
      <c r="W6089" s="34"/>
      <c r="X6089" s="34"/>
      <c r="Y6089" s="34"/>
      <c r="Z6089" s="34"/>
      <c r="AA6089" s="34"/>
      <c r="AB6089" s="34"/>
      <c r="AC6089" s="34"/>
      <c r="AD6089" s="34"/>
      <c r="AE6089" s="34"/>
      <c r="AT6089" s="19" t="s">
        <v>260</v>
      </c>
      <c r="AU6089" s="19" t="s">
        <v>82</v>
      </c>
    </row>
    <row r="6090" spans="1:65" s="2" customFormat="1" ht="11.25">
      <c r="A6090" s="34"/>
      <c r="B6090" s="35"/>
      <c r="C6090" s="34"/>
      <c r="D6090" s="165" t="s">
        <v>262</v>
      </c>
      <c r="E6090" s="34"/>
      <c r="F6090" s="166" t="s">
        <v>8905</v>
      </c>
      <c r="G6090" s="34"/>
      <c r="H6090" s="34"/>
      <c r="I6090" s="162"/>
      <c r="J6090" s="34"/>
      <c r="K6090" s="34"/>
      <c r="L6090" s="35"/>
      <c r="M6090" s="163"/>
      <c r="N6090" s="164"/>
      <c r="O6090" s="55"/>
      <c r="P6090" s="55"/>
      <c r="Q6090" s="55"/>
      <c r="R6090" s="55"/>
      <c r="S6090" s="55"/>
      <c r="T6090" s="56"/>
      <c r="U6090" s="34"/>
      <c r="V6090" s="34"/>
      <c r="W6090" s="34"/>
      <c r="X6090" s="34"/>
      <c r="Y6090" s="34"/>
      <c r="Z6090" s="34"/>
      <c r="AA6090" s="34"/>
      <c r="AB6090" s="34"/>
      <c r="AC6090" s="34"/>
      <c r="AD6090" s="34"/>
      <c r="AE6090" s="34"/>
      <c r="AT6090" s="19" t="s">
        <v>262</v>
      </c>
      <c r="AU6090" s="19" t="s">
        <v>82</v>
      </c>
    </row>
    <row r="6091" spans="1:65" s="13" customFormat="1" ht="11.25">
      <c r="B6091" s="167"/>
      <c r="D6091" s="160" t="s">
        <v>264</v>
      </c>
      <c r="E6091" s="168" t="s">
        <v>3</v>
      </c>
      <c r="F6091" s="169" t="s">
        <v>1997</v>
      </c>
      <c r="H6091" s="168" t="s">
        <v>3</v>
      </c>
      <c r="I6091" s="170"/>
      <c r="L6091" s="167"/>
      <c r="M6091" s="171"/>
      <c r="N6091" s="172"/>
      <c r="O6091" s="172"/>
      <c r="P6091" s="172"/>
      <c r="Q6091" s="172"/>
      <c r="R6091" s="172"/>
      <c r="S6091" s="172"/>
      <c r="T6091" s="173"/>
      <c r="AT6091" s="168" t="s">
        <v>264</v>
      </c>
      <c r="AU6091" s="168" t="s">
        <v>82</v>
      </c>
      <c r="AV6091" s="13" t="s">
        <v>80</v>
      </c>
      <c r="AW6091" s="13" t="s">
        <v>34</v>
      </c>
      <c r="AX6091" s="13" t="s">
        <v>73</v>
      </c>
      <c r="AY6091" s="168" t="s">
        <v>252</v>
      </c>
    </row>
    <row r="6092" spans="1:65" s="14" customFormat="1" ht="11.25">
      <c r="B6092" s="174"/>
      <c r="D6092" s="160" t="s">
        <v>264</v>
      </c>
      <c r="E6092" s="175" t="s">
        <v>3</v>
      </c>
      <c r="F6092" s="176" t="s">
        <v>1085</v>
      </c>
      <c r="H6092" s="177">
        <v>76</v>
      </c>
      <c r="I6092" s="178"/>
      <c r="L6092" s="174"/>
      <c r="M6092" s="179"/>
      <c r="N6092" s="180"/>
      <c r="O6092" s="180"/>
      <c r="P6092" s="180"/>
      <c r="Q6092" s="180"/>
      <c r="R6092" s="180"/>
      <c r="S6092" s="180"/>
      <c r="T6092" s="181"/>
      <c r="AT6092" s="175" t="s">
        <v>264</v>
      </c>
      <c r="AU6092" s="175" t="s">
        <v>82</v>
      </c>
      <c r="AV6092" s="14" t="s">
        <v>82</v>
      </c>
      <c r="AW6092" s="14" t="s">
        <v>34</v>
      </c>
      <c r="AX6092" s="14" t="s">
        <v>80</v>
      </c>
      <c r="AY6092" s="175" t="s">
        <v>252</v>
      </c>
    </row>
    <row r="6093" spans="1:65" s="2" customFormat="1" ht="16.5" customHeight="1">
      <c r="A6093" s="34"/>
      <c r="B6093" s="145"/>
      <c r="C6093" s="146" t="s">
        <v>2529</v>
      </c>
      <c r="D6093" s="146" t="s">
        <v>254</v>
      </c>
      <c r="E6093" s="147" t="s">
        <v>8906</v>
      </c>
      <c r="F6093" s="148" t="s">
        <v>8907</v>
      </c>
      <c r="G6093" s="149" t="s">
        <v>743</v>
      </c>
      <c r="H6093" s="150">
        <v>8</v>
      </c>
      <c r="I6093" s="151"/>
      <c r="J6093" s="152">
        <f>ROUND(I6093*H6093,2)</f>
        <v>0</v>
      </c>
      <c r="K6093" s="153"/>
      <c r="L6093" s="35"/>
      <c r="M6093" s="154" t="s">
        <v>3</v>
      </c>
      <c r="N6093" s="155" t="s">
        <v>44</v>
      </c>
      <c r="O6093" s="55"/>
      <c r="P6093" s="156">
        <f>O6093*H6093</f>
        <v>0</v>
      </c>
      <c r="Q6093" s="156">
        <v>0</v>
      </c>
      <c r="R6093" s="156">
        <f>Q6093*H6093</f>
        <v>0</v>
      </c>
      <c r="S6093" s="156">
        <v>0</v>
      </c>
      <c r="T6093" s="157">
        <f>S6093*H6093</f>
        <v>0</v>
      </c>
      <c r="U6093" s="34"/>
      <c r="V6093" s="34"/>
      <c r="W6093" s="34"/>
      <c r="X6093" s="34"/>
      <c r="Y6093" s="34"/>
      <c r="Z6093" s="34"/>
      <c r="AA6093" s="34"/>
      <c r="AB6093" s="34"/>
      <c r="AC6093" s="34"/>
      <c r="AD6093" s="34"/>
      <c r="AE6093" s="34"/>
      <c r="AR6093" s="158" t="s">
        <v>406</v>
      </c>
      <c r="AT6093" s="158" t="s">
        <v>254</v>
      </c>
      <c r="AU6093" s="158" t="s">
        <v>82</v>
      </c>
      <c r="AY6093" s="19" t="s">
        <v>252</v>
      </c>
      <c r="BE6093" s="159">
        <f>IF(N6093="základní",J6093,0)</f>
        <v>0</v>
      </c>
      <c r="BF6093" s="159">
        <f>IF(N6093="snížená",J6093,0)</f>
        <v>0</v>
      </c>
      <c r="BG6093" s="159">
        <f>IF(N6093="zákl. přenesená",J6093,0)</f>
        <v>0</v>
      </c>
      <c r="BH6093" s="159">
        <f>IF(N6093="sníž. přenesená",J6093,0)</f>
        <v>0</v>
      </c>
      <c r="BI6093" s="159">
        <f>IF(N6093="nulová",J6093,0)</f>
        <v>0</v>
      </c>
      <c r="BJ6093" s="19" t="s">
        <v>80</v>
      </c>
      <c r="BK6093" s="159">
        <f>ROUND(I6093*H6093,2)</f>
        <v>0</v>
      </c>
      <c r="BL6093" s="19" t="s">
        <v>406</v>
      </c>
      <c r="BM6093" s="158" t="s">
        <v>8908</v>
      </c>
    </row>
    <row r="6094" spans="1:65" s="2" customFormat="1" ht="11.25">
      <c r="A6094" s="34"/>
      <c r="B6094" s="35"/>
      <c r="C6094" s="34"/>
      <c r="D6094" s="160" t="s">
        <v>260</v>
      </c>
      <c r="E6094" s="34"/>
      <c r="F6094" s="161" t="s">
        <v>8907</v>
      </c>
      <c r="G6094" s="34"/>
      <c r="H6094" s="34"/>
      <c r="I6094" s="162"/>
      <c r="J6094" s="34"/>
      <c r="K6094" s="34"/>
      <c r="L6094" s="35"/>
      <c r="M6094" s="163"/>
      <c r="N6094" s="164"/>
      <c r="O6094" s="55"/>
      <c r="P6094" s="55"/>
      <c r="Q6094" s="55"/>
      <c r="R6094" s="55"/>
      <c r="S6094" s="55"/>
      <c r="T6094" s="56"/>
      <c r="U6094" s="34"/>
      <c r="V6094" s="34"/>
      <c r="W6094" s="34"/>
      <c r="X6094" s="34"/>
      <c r="Y6094" s="34"/>
      <c r="Z6094" s="34"/>
      <c r="AA6094" s="34"/>
      <c r="AB6094" s="34"/>
      <c r="AC6094" s="34"/>
      <c r="AD6094" s="34"/>
      <c r="AE6094" s="34"/>
      <c r="AT6094" s="19" t="s">
        <v>260</v>
      </c>
      <c r="AU6094" s="19" t="s">
        <v>82</v>
      </c>
    </row>
    <row r="6095" spans="1:65" s="13" customFormat="1" ht="11.25">
      <c r="B6095" s="167"/>
      <c r="D6095" s="160" t="s">
        <v>264</v>
      </c>
      <c r="E6095" s="168" t="s">
        <v>3</v>
      </c>
      <c r="F6095" s="169" t="s">
        <v>1995</v>
      </c>
      <c r="H6095" s="168" t="s">
        <v>3</v>
      </c>
      <c r="I6095" s="170"/>
      <c r="L6095" s="167"/>
      <c r="M6095" s="171"/>
      <c r="N6095" s="172"/>
      <c r="O6095" s="172"/>
      <c r="P6095" s="172"/>
      <c r="Q6095" s="172"/>
      <c r="R6095" s="172"/>
      <c r="S6095" s="172"/>
      <c r="T6095" s="173"/>
      <c r="AT6095" s="168" t="s">
        <v>264</v>
      </c>
      <c r="AU6095" s="168" t="s">
        <v>82</v>
      </c>
      <c r="AV6095" s="13" t="s">
        <v>80</v>
      </c>
      <c r="AW6095" s="13" t="s">
        <v>34</v>
      </c>
      <c r="AX6095" s="13" t="s">
        <v>73</v>
      </c>
      <c r="AY6095" s="168" t="s">
        <v>252</v>
      </c>
    </row>
    <row r="6096" spans="1:65" s="14" customFormat="1" ht="11.25">
      <c r="B6096" s="174"/>
      <c r="D6096" s="160" t="s">
        <v>264</v>
      </c>
      <c r="E6096" s="175" t="s">
        <v>3</v>
      </c>
      <c r="F6096" s="176" t="s">
        <v>82</v>
      </c>
      <c r="H6096" s="177">
        <v>2</v>
      </c>
      <c r="I6096" s="178"/>
      <c r="L6096" s="174"/>
      <c r="M6096" s="179"/>
      <c r="N6096" s="180"/>
      <c r="O6096" s="180"/>
      <c r="P6096" s="180"/>
      <c r="Q6096" s="180"/>
      <c r="R6096" s="180"/>
      <c r="S6096" s="180"/>
      <c r="T6096" s="181"/>
      <c r="AT6096" s="175" t="s">
        <v>264</v>
      </c>
      <c r="AU6096" s="175" t="s">
        <v>82</v>
      </c>
      <c r="AV6096" s="14" t="s">
        <v>82</v>
      </c>
      <c r="AW6096" s="14" t="s">
        <v>34</v>
      </c>
      <c r="AX6096" s="14" t="s">
        <v>73</v>
      </c>
      <c r="AY6096" s="175" t="s">
        <v>252</v>
      </c>
    </row>
    <row r="6097" spans="1:65" s="13" customFormat="1" ht="11.25">
      <c r="B6097" s="167"/>
      <c r="D6097" s="160" t="s">
        <v>264</v>
      </c>
      <c r="E6097" s="168" t="s">
        <v>3</v>
      </c>
      <c r="F6097" s="169" t="s">
        <v>8909</v>
      </c>
      <c r="H6097" s="168" t="s">
        <v>3</v>
      </c>
      <c r="I6097" s="170"/>
      <c r="L6097" s="167"/>
      <c r="M6097" s="171"/>
      <c r="N6097" s="172"/>
      <c r="O6097" s="172"/>
      <c r="P6097" s="172"/>
      <c r="Q6097" s="172"/>
      <c r="R6097" s="172"/>
      <c r="S6097" s="172"/>
      <c r="T6097" s="173"/>
      <c r="AT6097" s="168" t="s">
        <v>264</v>
      </c>
      <c r="AU6097" s="168" t="s">
        <v>82</v>
      </c>
      <c r="AV6097" s="13" t="s">
        <v>80</v>
      </c>
      <c r="AW6097" s="13" t="s">
        <v>34</v>
      </c>
      <c r="AX6097" s="13" t="s">
        <v>73</v>
      </c>
      <c r="AY6097" s="168" t="s">
        <v>252</v>
      </c>
    </row>
    <row r="6098" spans="1:65" s="14" customFormat="1" ht="11.25">
      <c r="B6098" s="174"/>
      <c r="D6098" s="160" t="s">
        <v>264</v>
      </c>
      <c r="E6098" s="175" t="s">
        <v>3</v>
      </c>
      <c r="F6098" s="176" t="s">
        <v>82</v>
      </c>
      <c r="H6098" s="177">
        <v>2</v>
      </c>
      <c r="I6098" s="178"/>
      <c r="L6098" s="174"/>
      <c r="M6098" s="179"/>
      <c r="N6098" s="180"/>
      <c r="O6098" s="180"/>
      <c r="P6098" s="180"/>
      <c r="Q6098" s="180"/>
      <c r="R6098" s="180"/>
      <c r="S6098" s="180"/>
      <c r="T6098" s="181"/>
      <c r="AT6098" s="175" t="s">
        <v>264</v>
      </c>
      <c r="AU6098" s="175" t="s">
        <v>82</v>
      </c>
      <c r="AV6098" s="14" t="s">
        <v>82</v>
      </c>
      <c r="AW6098" s="14" t="s">
        <v>34</v>
      </c>
      <c r="AX6098" s="14" t="s">
        <v>73</v>
      </c>
      <c r="AY6098" s="175" t="s">
        <v>252</v>
      </c>
    </row>
    <row r="6099" spans="1:65" s="13" customFormat="1" ht="11.25">
      <c r="B6099" s="167"/>
      <c r="D6099" s="160" t="s">
        <v>264</v>
      </c>
      <c r="E6099" s="168" t="s">
        <v>3</v>
      </c>
      <c r="F6099" s="169" t="s">
        <v>8910</v>
      </c>
      <c r="H6099" s="168" t="s">
        <v>3</v>
      </c>
      <c r="I6099" s="170"/>
      <c r="L6099" s="167"/>
      <c r="M6099" s="171"/>
      <c r="N6099" s="172"/>
      <c r="O6099" s="172"/>
      <c r="P6099" s="172"/>
      <c r="Q6099" s="172"/>
      <c r="R6099" s="172"/>
      <c r="S6099" s="172"/>
      <c r="T6099" s="173"/>
      <c r="AT6099" s="168" t="s">
        <v>264</v>
      </c>
      <c r="AU6099" s="168" t="s">
        <v>82</v>
      </c>
      <c r="AV6099" s="13" t="s">
        <v>80</v>
      </c>
      <c r="AW6099" s="13" t="s">
        <v>34</v>
      </c>
      <c r="AX6099" s="13" t="s">
        <v>73</v>
      </c>
      <c r="AY6099" s="168" t="s">
        <v>252</v>
      </c>
    </row>
    <row r="6100" spans="1:65" s="14" customFormat="1" ht="11.25">
      <c r="B6100" s="174"/>
      <c r="D6100" s="160" t="s">
        <v>264</v>
      </c>
      <c r="E6100" s="175" t="s">
        <v>3</v>
      </c>
      <c r="F6100" s="176" t="s">
        <v>258</v>
      </c>
      <c r="H6100" s="177">
        <v>4</v>
      </c>
      <c r="I6100" s="178"/>
      <c r="L6100" s="174"/>
      <c r="M6100" s="179"/>
      <c r="N6100" s="180"/>
      <c r="O6100" s="180"/>
      <c r="P6100" s="180"/>
      <c r="Q6100" s="180"/>
      <c r="R6100" s="180"/>
      <c r="S6100" s="180"/>
      <c r="T6100" s="181"/>
      <c r="AT6100" s="175" t="s">
        <v>264</v>
      </c>
      <c r="AU6100" s="175" t="s">
        <v>82</v>
      </c>
      <c r="AV6100" s="14" t="s">
        <v>82</v>
      </c>
      <c r="AW6100" s="14" t="s">
        <v>34</v>
      </c>
      <c r="AX6100" s="14" t="s">
        <v>73</v>
      </c>
      <c r="AY6100" s="175" t="s">
        <v>252</v>
      </c>
    </row>
    <row r="6101" spans="1:65" s="15" customFormat="1" ht="11.25">
      <c r="B6101" s="182"/>
      <c r="D6101" s="160" t="s">
        <v>264</v>
      </c>
      <c r="E6101" s="183" t="s">
        <v>3</v>
      </c>
      <c r="F6101" s="184" t="s">
        <v>269</v>
      </c>
      <c r="H6101" s="185">
        <v>8</v>
      </c>
      <c r="I6101" s="186"/>
      <c r="L6101" s="182"/>
      <c r="M6101" s="187"/>
      <c r="N6101" s="188"/>
      <c r="O6101" s="188"/>
      <c r="P6101" s="188"/>
      <c r="Q6101" s="188"/>
      <c r="R6101" s="188"/>
      <c r="S6101" s="188"/>
      <c r="T6101" s="189"/>
      <c r="AT6101" s="183" t="s">
        <v>264</v>
      </c>
      <c r="AU6101" s="183" t="s">
        <v>82</v>
      </c>
      <c r="AV6101" s="15" t="s">
        <v>258</v>
      </c>
      <c r="AW6101" s="15" t="s">
        <v>34</v>
      </c>
      <c r="AX6101" s="15" t="s">
        <v>80</v>
      </c>
      <c r="AY6101" s="183" t="s">
        <v>252</v>
      </c>
    </row>
    <row r="6102" spans="1:65" s="2" customFormat="1" ht="16.5" customHeight="1">
      <c r="A6102" s="34"/>
      <c r="B6102" s="145"/>
      <c r="C6102" s="146" t="s">
        <v>2537</v>
      </c>
      <c r="D6102" s="146" t="s">
        <v>254</v>
      </c>
      <c r="E6102" s="147" t="s">
        <v>8911</v>
      </c>
      <c r="F6102" s="148" t="s">
        <v>8912</v>
      </c>
      <c r="G6102" s="149" t="s">
        <v>743</v>
      </c>
      <c r="H6102" s="150">
        <v>75</v>
      </c>
      <c r="I6102" s="151"/>
      <c r="J6102" s="152">
        <f>ROUND(I6102*H6102,2)</f>
        <v>0</v>
      </c>
      <c r="K6102" s="153"/>
      <c r="L6102" s="35"/>
      <c r="M6102" s="154" t="s">
        <v>3</v>
      </c>
      <c r="N6102" s="155" t="s">
        <v>44</v>
      </c>
      <c r="O6102" s="55"/>
      <c r="P6102" s="156">
        <f>O6102*H6102</f>
        <v>0</v>
      </c>
      <c r="Q6102" s="156">
        <v>0</v>
      </c>
      <c r="R6102" s="156">
        <f>Q6102*H6102</f>
        <v>0</v>
      </c>
      <c r="S6102" s="156">
        <v>0</v>
      </c>
      <c r="T6102" s="157">
        <f>S6102*H6102</f>
        <v>0</v>
      </c>
      <c r="U6102" s="34"/>
      <c r="V6102" s="34"/>
      <c r="W6102" s="34"/>
      <c r="X6102" s="34"/>
      <c r="Y6102" s="34"/>
      <c r="Z6102" s="34"/>
      <c r="AA6102" s="34"/>
      <c r="AB6102" s="34"/>
      <c r="AC6102" s="34"/>
      <c r="AD6102" s="34"/>
      <c r="AE6102" s="34"/>
      <c r="AR6102" s="158" t="s">
        <v>406</v>
      </c>
      <c r="AT6102" s="158" t="s">
        <v>254</v>
      </c>
      <c r="AU6102" s="158" t="s">
        <v>82</v>
      </c>
      <c r="AY6102" s="19" t="s">
        <v>252</v>
      </c>
      <c r="BE6102" s="159">
        <f>IF(N6102="základní",J6102,0)</f>
        <v>0</v>
      </c>
      <c r="BF6102" s="159">
        <f>IF(N6102="snížená",J6102,0)</f>
        <v>0</v>
      </c>
      <c r="BG6102" s="159">
        <f>IF(N6102="zákl. přenesená",J6102,0)</f>
        <v>0</v>
      </c>
      <c r="BH6102" s="159">
        <f>IF(N6102="sníž. přenesená",J6102,0)</f>
        <v>0</v>
      </c>
      <c r="BI6102" s="159">
        <f>IF(N6102="nulová",J6102,0)</f>
        <v>0</v>
      </c>
      <c r="BJ6102" s="19" t="s">
        <v>80</v>
      </c>
      <c r="BK6102" s="159">
        <f>ROUND(I6102*H6102,2)</f>
        <v>0</v>
      </c>
      <c r="BL6102" s="19" t="s">
        <v>406</v>
      </c>
      <c r="BM6102" s="158" t="s">
        <v>8913</v>
      </c>
    </row>
    <row r="6103" spans="1:65" s="2" customFormat="1" ht="11.25">
      <c r="A6103" s="34"/>
      <c r="B6103" s="35"/>
      <c r="C6103" s="34"/>
      <c r="D6103" s="160" t="s">
        <v>260</v>
      </c>
      <c r="E6103" s="34"/>
      <c r="F6103" s="161" t="s">
        <v>8912</v>
      </c>
      <c r="G6103" s="34"/>
      <c r="H6103" s="34"/>
      <c r="I6103" s="162"/>
      <c r="J6103" s="34"/>
      <c r="K6103" s="34"/>
      <c r="L6103" s="35"/>
      <c r="M6103" s="163"/>
      <c r="N6103" s="164"/>
      <c r="O6103" s="55"/>
      <c r="P6103" s="55"/>
      <c r="Q6103" s="55"/>
      <c r="R6103" s="55"/>
      <c r="S6103" s="55"/>
      <c r="T6103" s="56"/>
      <c r="U6103" s="34"/>
      <c r="V6103" s="34"/>
      <c r="W6103" s="34"/>
      <c r="X6103" s="34"/>
      <c r="Y6103" s="34"/>
      <c r="Z6103" s="34"/>
      <c r="AA6103" s="34"/>
      <c r="AB6103" s="34"/>
      <c r="AC6103" s="34"/>
      <c r="AD6103" s="34"/>
      <c r="AE6103" s="34"/>
      <c r="AT6103" s="19" t="s">
        <v>260</v>
      </c>
      <c r="AU6103" s="19" t="s">
        <v>82</v>
      </c>
    </row>
    <row r="6104" spans="1:65" s="13" customFormat="1" ht="11.25">
      <c r="B6104" s="167"/>
      <c r="D6104" s="160" t="s">
        <v>264</v>
      </c>
      <c r="E6104" s="168" t="s">
        <v>3</v>
      </c>
      <c r="F6104" s="169" t="s">
        <v>8914</v>
      </c>
      <c r="H6104" s="168" t="s">
        <v>3</v>
      </c>
      <c r="I6104" s="170"/>
      <c r="L6104" s="167"/>
      <c r="M6104" s="171"/>
      <c r="N6104" s="172"/>
      <c r="O6104" s="172"/>
      <c r="P6104" s="172"/>
      <c r="Q6104" s="172"/>
      <c r="R6104" s="172"/>
      <c r="S6104" s="172"/>
      <c r="T6104" s="173"/>
      <c r="AT6104" s="168" t="s">
        <v>264</v>
      </c>
      <c r="AU6104" s="168" t="s">
        <v>82</v>
      </c>
      <c r="AV6104" s="13" t="s">
        <v>80</v>
      </c>
      <c r="AW6104" s="13" t="s">
        <v>34</v>
      </c>
      <c r="AX6104" s="13" t="s">
        <v>73</v>
      </c>
      <c r="AY6104" s="168" t="s">
        <v>252</v>
      </c>
    </row>
    <row r="6105" spans="1:65" s="14" customFormat="1" ht="11.25">
      <c r="B6105" s="174"/>
      <c r="D6105" s="160" t="s">
        <v>264</v>
      </c>
      <c r="E6105" s="175" t="s">
        <v>3</v>
      </c>
      <c r="F6105" s="176" t="s">
        <v>624</v>
      </c>
      <c r="H6105" s="177">
        <v>39</v>
      </c>
      <c r="I6105" s="178"/>
      <c r="L6105" s="174"/>
      <c r="M6105" s="179"/>
      <c r="N6105" s="180"/>
      <c r="O6105" s="180"/>
      <c r="P6105" s="180"/>
      <c r="Q6105" s="180"/>
      <c r="R6105" s="180"/>
      <c r="S6105" s="180"/>
      <c r="T6105" s="181"/>
      <c r="AT6105" s="175" t="s">
        <v>264</v>
      </c>
      <c r="AU6105" s="175" t="s">
        <v>82</v>
      </c>
      <c r="AV6105" s="14" t="s">
        <v>82</v>
      </c>
      <c r="AW6105" s="14" t="s">
        <v>34</v>
      </c>
      <c r="AX6105" s="14" t="s">
        <v>73</v>
      </c>
      <c r="AY6105" s="175" t="s">
        <v>252</v>
      </c>
    </row>
    <row r="6106" spans="1:65" s="13" customFormat="1" ht="11.25">
      <c r="B6106" s="167"/>
      <c r="D6106" s="160" t="s">
        <v>264</v>
      </c>
      <c r="E6106" s="168" t="s">
        <v>3</v>
      </c>
      <c r="F6106" s="169" t="s">
        <v>8915</v>
      </c>
      <c r="H6106" s="168" t="s">
        <v>3</v>
      </c>
      <c r="I6106" s="170"/>
      <c r="L6106" s="167"/>
      <c r="M6106" s="171"/>
      <c r="N6106" s="172"/>
      <c r="O6106" s="172"/>
      <c r="P6106" s="172"/>
      <c r="Q6106" s="172"/>
      <c r="R6106" s="172"/>
      <c r="S6106" s="172"/>
      <c r="T6106" s="173"/>
      <c r="AT6106" s="168" t="s">
        <v>264</v>
      </c>
      <c r="AU6106" s="168" t="s">
        <v>82</v>
      </c>
      <c r="AV6106" s="13" t="s">
        <v>80</v>
      </c>
      <c r="AW6106" s="13" t="s">
        <v>34</v>
      </c>
      <c r="AX6106" s="13" t="s">
        <v>73</v>
      </c>
      <c r="AY6106" s="168" t="s">
        <v>252</v>
      </c>
    </row>
    <row r="6107" spans="1:65" s="14" customFormat="1" ht="11.25">
      <c r="B6107" s="174"/>
      <c r="D6107" s="160" t="s">
        <v>264</v>
      </c>
      <c r="E6107" s="175" t="s">
        <v>3</v>
      </c>
      <c r="F6107" s="176" t="s">
        <v>602</v>
      </c>
      <c r="H6107" s="177">
        <v>36</v>
      </c>
      <c r="I6107" s="178"/>
      <c r="L6107" s="174"/>
      <c r="M6107" s="179"/>
      <c r="N6107" s="180"/>
      <c r="O6107" s="180"/>
      <c r="P6107" s="180"/>
      <c r="Q6107" s="180"/>
      <c r="R6107" s="180"/>
      <c r="S6107" s="180"/>
      <c r="T6107" s="181"/>
      <c r="AT6107" s="175" t="s">
        <v>264</v>
      </c>
      <c r="AU6107" s="175" t="s">
        <v>82</v>
      </c>
      <c r="AV6107" s="14" t="s">
        <v>82</v>
      </c>
      <c r="AW6107" s="14" t="s">
        <v>34</v>
      </c>
      <c r="AX6107" s="14" t="s">
        <v>73</v>
      </c>
      <c r="AY6107" s="175" t="s">
        <v>252</v>
      </c>
    </row>
    <row r="6108" spans="1:65" s="15" customFormat="1" ht="11.25">
      <c r="B6108" s="182"/>
      <c r="D6108" s="160" t="s">
        <v>264</v>
      </c>
      <c r="E6108" s="183" t="s">
        <v>3</v>
      </c>
      <c r="F6108" s="184" t="s">
        <v>269</v>
      </c>
      <c r="H6108" s="185">
        <v>75</v>
      </c>
      <c r="I6108" s="186"/>
      <c r="L6108" s="182"/>
      <c r="M6108" s="187"/>
      <c r="N6108" s="188"/>
      <c r="O6108" s="188"/>
      <c r="P6108" s="188"/>
      <c r="Q6108" s="188"/>
      <c r="R6108" s="188"/>
      <c r="S6108" s="188"/>
      <c r="T6108" s="189"/>
      <c r="AT6108" s="183" t="s">
        <v>264</v>
      </c>
      <c r="AU6108" s="183" t="s">
        <v>82</v>
      </c>
      <c r="AV6108" s="15" t="s">
        <v>258</v>
      </c>
      <c r="AW6108" s="15" t="s">
        <v>34</v>
      </c>
      <c r="AX6108" s="15" t="s">
        <v>80</v>
      </c>
      <c r="AY6108" s="183" t="s">
        <v>252</v>
      </c>
    </row>
    <row r="6109" spans="1:65" s="2" customFormat="1" ht="16.5" customHeight="1">
      <c r="A6109" s="34"/>
      <c r="B6109" s="145"/>
      <c r="C6109" s="146" t="s">
        <v>2547</v>
      </c>
      <c r="D6109" s="146" t="s">
        <v>254</v>
      </c>
      <c r="E6109" s="147" t="s">
        <v>8916</v>
      </c>
      <c r="F6109" s="148" t="s">
        <v>8917</v>
      </c>
      <c r="G6109" s="149" t="s">
        <v>743</v>
      </c>
      <c r="H6109" s="150">
        <v>173</v>
      </c>
      <c r="I6109" s="151"/>
      <c r="J6109" s="152">
        <f>ROUND(I6109*H6109,2)</f>
        <v>0</v>
      </c>
      <c r="K6109" s="153"/>
      <c r="L6109" s="35"/>
      <c r="M6109" s="154" t="s">
        <v>3</v>
      </c>
      <c r="N6109" s="155" t="s">
        <v>44</v>
      </c>
      <c r="O6109" s="55"/>
      <c r="P6109" s="156">
        <f>O6109*H6109</f>
        <v>0</v>
      </c>
      <c r="Q6109" s="156">
        <v>0</v>
      </c>
      <c r="R6109" s="156">
        <f>Q6109*H6109</f>
        <v>0</v>
      </c>
      <c r="S6109" s="156">
        <v>0</v>
      </c>
      <c r="T6109" s="157">
        <f>S6109*H6109</f>
        <v>0</v>
      </c>
      <c r="U6109" s="34"/>
      <c r="V6109" s="34"/>
      <c r="W6109" s="34"/>
      <c r="X6109" s="34"/>
      <c r="Y6109" s="34"/>
      <c r="Z6109" s="34"/>
      <c r="AA6109" s="34"/>
      <c r="AB6109" s="34"/>
      <c r="AC6109" s="34"/>
      <c r="AD6109" s="34"/>
      <c r="AE6109" s="34"/>
      <c r="AR6109" s="158" t="s">
        <v>406</v>
      </c>
      <c r="AT6109" s="158" t="s">
        <v>254</v>
      </c>
      <c r="AU6109" s="158" t="s">
        <v>82</v>
      </c>
      <c r="AY6109" s="19" t="s">
        <v>252</v>
      </c>
      <c r="BE6109" s="159">
        <f>IF(N6109="základní",J6109,0)</f>
        <v>0</v>
      </c>
      <c r="BF6109" s="159">
        <f>IF(N6109="snížená",J6109,0)</f>
        <v>0</v>
      </c>
      <c r="BG6109" s="159">
        <f>IF(N6109="zákl. přenesená",J6109,0)</f>
        <v>0</v>
      </c>
      <c r="BH6109" s="159">
        <f>IF(N6109="sníž. přenesená",J6109,0)</f>
        <v>0</v>
      </c>
      <c r="BI6109" s="159">
        <f>IF(N6109="nulová",J6109,0)</f>
        <v>0</v>
      </c>
      <c r="BJ6109" s="19" t="s">
        <v>80</v>
      </c>
      <c r="BK6109" s="159">
        <f>ROUND(I6109*H6109,2)</f>
        <v>0</v>
      </c>
      <c r="BL6109" s="19" t="s">
        <v>406</v>
      </c>
      <c r="BM6109" s="158" t="s">
        <v>8918</v>
      </c>
    </row>
    <row r="6110" spans="1:65" s="2" customFormat="1" ht="19.5">
      <c r="A6110" s="34"/>
      <c r="B6110" s="35"/>
      <c r="C6110" s="34"/>
      <c r="D6110" s="160" t="s">
        <v>260</v>
      </c>
      <c r="E6110" s="34"/>
      <c r="F6110" s="161" t="s">
        <v>8919</v>
      </c>
      <c r="G6110" s="34"/>
      <c r="H6110" s="34"/>
      <c r="I6110" s="162"/>
      <c r="J6110" s="34"/>
      <c r="K6110" s="34"/>
      <c r="L6110" s="35"/>
      <c r="M6110" s="163"/>
      <c r="N6110" s="164"/>
      <c r="O6110" s="55"/>
      <c r="P6110" s="55"/>
      <c r="Q6110" s="55"/>
      <c r="R6110" s="55"/>
      <c r="S6110" s="55"/>
      <c r="T6110" s="56"/>
      <c r="U6110" s="34"/>
      <c r="V6110" s="34"/>
      <c r="W6110" s="34"/>
      <c r="X6110" s="34"/>
      <c r="Y6110" s="34"/>
      <c r="Z6110" s="34"/>
      <c r="AA6110" s="34"/>
      <c r="AB6110" s="34"/>
      <c r="AC6110" s="34"/>
      <c r="AD6110" s="34"/>
      <c r="AE6110" s="34"/>
      <c r="AT6110" s="19" t="s">
        <v>260</v>
      </c>
      <c r="AU6110" s="19" t="s">
        <v>82</v>
      </c>
    </row>
    <row r="6111" spans="1:65" s="2" customFormat="1" ht="11.25">
      <c r="A6111" s="34"/>
      <c r="B6111" s="35"/>
      <c r="C6111" s="34"/>
      <c r="D6111" s="165" t="s">
        <v>262</v>
      </c>
      <c r="E6111" s="34"/>
      <c r="F6111" s="166" t="s">
        <v>8920</v>
      </c>
      <c r="G6111" s="34"/>
      <c r="H6111" s="34"/>
      <c r="I6111" s="162"/>
      <c r="J6111" s="34"/>
      <c r="K6111" s="34"/>
      <c r="L6111" s="35"/>
      <c r="M6111" s="163"/>
      <c r="N6111" s="164"/>
      <c r="O6111" s="55"/>
      <c r="P6111" s="55"/>
      <c r="Q6111" s="55"/>
      <c r="R6111" s="55"/>
      <c r="S6111" s="55"/>
      <c r="T6111" s="56"/>
      <c r="U6111" s="34"/>
      <c r="V6111" s="34"/>
      <c r="W6111" s="34"/>
      <c r="X6111" s="34"/>
      <c r="Y6111" s="34"/>
      <c r="Z6111" s="34"/>
      <c r="AA6111" s="34"/>
      <c r="AB6111" s="34"/>
      <c r="AC6111" s="34"/>
      <c r="AD6111" s="34"/>
      <c r="AE6111" s="34"/>
      <c r="AT6111" s="19" t="s">
        <v>262</v>
      </c>
      <c r="AU6111" s="19" t="s">
        <v>82</v>
      </c>
    </row>
    <row r="6112" spans="1:65" s="13" customFormat="1" ht="11.25">
      <c r="B6112" s="167"/>
      <c r="D6112" s="160" t="s">
        <v>264</v>
      </c>
      <c r="E6112" s="168" t="s">
        <v>3</v>
      </c>
      <c r="F6112" s="169" t="s">
        <v>8921</v>
      </c>
      <c r="H6112" s="168" t="s">
        <v>3</v>
      </c>
      <c r="I6112" s="170"/>
      <c r="L6112" s="167"/>
      <c r="M6112" s="171"/>
      <c r="N6112" s="172"/>
      <c r="O6112" s="172"/>
      <c r="P6112" s="172"/>
      <c r="Q6112" s="172"/>
      <c r="R6112" s="172"/>
      <c r="S6112" s="172"/>
      <c r="T6112" s="173"/>
      <c r="AT6112" s="168" t="s">
        <v>264</v>
      </c>
      <c r="AU6112" s="168" t="s">
        <v>82</v>
      </c>
      <c r="AV6112" s="13" t="s">
        <v>80</v>
      </c>
      <c r="AW6112" s="13" t="s">
        <v>34</v>
      </c>
      <c r="AX6112" s="13" t="s">
        <v>73</v>
      </c>
      <c r="AY6112" s="168" t="s">
        <v>252</v>
      </c>
    </row>
    <row r="6113" spans="2:51" s="14" customFormat="1" ht="11.25">
      <c r="B6113" s="174"/>
      <c r="D6113" s="160" t="s">
        <v>264</v>
      </c>
      <c r="E6113" s="175" t="s">
        <v>3</v>
      </c>
      <c r="F6113" s="176" t="s">
        <v>429</v>
      </c>
      <c r="H6113" s="177">
        <v>19</v>
      </c>
      <c r="I6113" s="178"/>
      <c r="L6113" s="174"/>
      <c r="M6113" s="179"/>
      <c r="N6113" s="180"/>
      <c r="O6113" s="180"/>
      <c r="P6113" s="180"/>
      <c r="Q6113" s="180"/>
      <c r="R6113" s="180"/>
      <c r="S6113" s="180"/>
      <c r="T6113" s="181"/>
      <c r="AT6113" s="175" t="s">
        <v>264</v>
      </c>
      <c r="AU6113" s="175" t="s">
        <v>82</v>
      </c>
      <c r="AV6113" s="14" t="s">
        <v>82</v>
      </c>
      <c r="AW6113" s="14" t="s">
        <v>34</v>
      </c>
      <c r="AX6113" s="14" t="s">
        <v>73</v>
      </c>
      <c r="AY6113" s="175" t="s">
        <v>252</v>
      </c>
    </row>
    <row r="6114" spans="2:51" s="13" customFormat="1" ht="11.25">
      <c r="B6114" s="167"/>
      <c r="D6114" s="160" t="s">
        <v>264</v>
      </c>
      <c r="E6114" s="168" t="s">
        <v>3</v>
      </c>
      <c r="F6114" s="169" t="s">
        <v>8922</v>
      </c>
      <c r="H6114" s="168" t="s">
        <v>3</v>
      </c>
      <c r="I6114" s="170"/>
      <c r="L6114" s="167"/>
      <c r="M6114" s="171"/>
      <c r="N6114" s="172"/>
      <c r="O6114" s="172"/>
      <c r="P6114" s="172"/>
      <c r="Q6114" s="172"/>
      <c r="R6114" s="172"/>
      <c r="S6114" s="172"/>
      <c r="T6114" s="173"/>
      <c r="AT6114" s="168" t="s">
        <v>264</v>
      </c>
      <c r="AU6114" s="168" t="s">
        <v>82</v>
      </c>
      <c r="AV6114" s="13" t="s">
        <v>80</v>
      </c>
      <c r="AW6114" s="13" t="s">
        <v>34</v>
      </c>
      <c r="AX6114" s="13" t="s">
        <v>73</v>
      </c>
      <c r="AY6114" s="168" t="s">
        <v>252</v>
      </c>
    </row>
    <row r="6115" spans="2:51" s="14" customFormat="1" ht="11.25">
      <c r="B6115" s="174"/>
      <c r="D6115" s="160" t="s">
        <v>264</v>
      </c>
      <c r="E6115" s="175" t="s">
        <v>3</v>
      </c>
      <c r="F6115" s="176" t="s">
        <v>618</v>
      </c>
      <c r="H6115" s="177">
        <v>38</v>
      </c>
      <c r="I6115" s="178"/>
      <c r="L6115" s="174"/>
      <c r="M6115" s="179"/>
      <c r="N6115" s="180"/>
      <c r="O6115" s="180"/>
      <c r="P6115" s="180"/>
      <c r="Q6115" s="180"/>
      <c r="R6115" s="180"/>
      <c r="S6115" s="180"/>
      <c r="T6115" s="181"/>
      <c r="AT6115" s="175" t="s">
        <v>264</v>
      </c>
      <c r="AU6115" s="175" t="s">
        <v>82</v>
      </c>
      <c r="AV6115" s="14" t="s">
        <v>82</v>
      </c>
      <c r="AW6115" s="14" t="s">
        <v>34</v>
      </c>
      <c r="AX6115" s="14" t="s">
        <v>73</v>
      </c>
      <c r="AY6115" s="175" t="s">
        <v>252</v>
      </c>
    </row>
    <row r="6116" spans="2:51" s="13" customFormat="1" ht="11.25">
      <c r="B6116" s="167"/>
      <c r="D6116" s="160" t="s">
        <v>264</v>
      </c>
      <c r="E6116" s="168" t="s">
        <v>3</v>
      </c>
      <c r="F6116" s="169" t="s">
        <v>8923</v>
      </c>
      <c r="H6116" s="168" t="s">
        <v>3</v>
      </c>
      <c r="I6116" s="170"/>
      <c r="L6116" s="167"/>
      <c r="M6116" s="171"/>
      <c r="N6116" s="172"/>
      <c r="O6116" s="172"/>
      <c r="P6116" s="172"/>
      <c r="Q6116" s="172"/>
      <c r="R6116" s="172"/>
      <c r="S6116" s="172"/>
      <c r="T6116" s="173"/>
      <c r="AT6116" s="168" t="s">
        <v>264</v>
      </c>
      <c r="AU6116" s="168" t="s">
        <v>82</v>
      </c>
      <c r="AV6116" s="13" t="s">
        <v>80</v>
      </c>
      <c r="AW6116" s="13" t="s">
        <v>34</v>
      </c>
      <c r="AX6116" s="13" t="s">
        <v>73</v>
      </c>
      <c r="AY6116" s="168" t="s">
        <v>252</v>
      </c>
    </row>
    <row r="6117" spans="2:51" s="14" customFormat="1" ht="11.25">
      <c r="B6117" s="174"/>
      <c r="D6117" s="160" t="s">
        <v>264</v>
      </c>
      <c r="E6117" s="175" t="s">
        <v>3</v>
      </c>
      <c r="F6117" s="176" t="s">
        <v>95</v>
      </c>
      <c r="H6117" s="177">
        <v>3</v>
      </c>
      <c r="I6117" s="178"/>
      <c r="L6117" s="174"/>
      <c r="M6117" s="179"/>
      <c r="N6117" s="180"/>
      <c r="O6117" s="180"/>
      <c r="P6117" s="180"/>
      <c r="Q6117" s="180"/>
      <c r="R6117" s="180"/>
      <c r="S6117" s="180"/>
      <c r="T6117" s="181"/>
      <c r="AT6117" s="175" t="s">
        <v>264</v>
      </c>
      <c r="AU6117" s="175" t="s">
        <v>82</v>
      </c>
      <c r="AV6117" s="14" t="s">
        <v>82</v>
      </c>
      <c r="AW6117" s="14" t="s">
        <v>34</v>
      </c>
      <c r="AX6117" s="14" t="s">
        <v>73</v>
      </c>
      <c r="AY6117" s="175" t="s">
        <v>252</v>
      </c>
    </row>
    <row r="6118" spans="2:51" s="13" customFormat="1" ht="11.25">
      <c r="B6118" s="167"/>
      <c r="D6118" s="160" t="s">
        <v>264</v>
      </c>
      <c r="E6118" s="168" t="s">
        <v>3</v>
      </c>
      <c r="F6118" s="169" t="s">
        <v>8924</v>
      </c>
      <c r="H6118" s="168" t="s">
        <v>3</v>
      </c>
      <c r="I6118" s="170"/>
      <c r="L6118" s="167"/>
      <c r="M6118" s="171"/>
      <c r="N6118" s="172"/>
      <c r="O6118" s="172"/>
      <c r="P6118" s="172"/>
      <c r="Q6118" s="172"/>
      <c r="R6118" s="172"/>
      <c r="S6118" s="172"/>
      <c r="T6118" s="173"/>
      <c r="AT6118" s="168" t="s">
        <v>264</v>
      </c>
      <c r="AU6118" s="168" t="s">
        <v>82</v>
      </c>
      <c r="AV6118" s="13" t="s">
        <v>80</v>
      </c>
      <c r="AW6118" s="13" t="s">
        <v>34</v>
      </c>
      <c r="AX6118" s="13" t="s">
        <v>73</v>
      </c>
      <c r="AY6118" s="168" t="s">
        <v>252</v>
      </c>
    </row>
    <row r="6119" spans="2:51" s="14" customFormat="1" ht="11.25">
      <c r="B6119" s="174"/>
      <c r="D6119" s="160" t="s">
        <v>264</v>
      </c>
      <c r="E6119" s="175" t="s">
        <v>3</v>
      </c>
      <c r="F6119" s="176" t="s">
        <v>82</v>
      </c>
      <c r="H6119" s="177">
        <v>2</v>
      </c>
      <c r="I6119" s="178"/>
      <c r="L6119" s="174"/>
      <c r="M6119" s="179"/>
      <c r="N6119" s="180"/>
      <c r="O6119" s="180"/>
      <c r="P6119" s="180"/>
      <c r="Q6119" s="180"/>
      <c r="R6119" s="180"/>
      <c r="S6119" s="180"/>
      <c r="T6119" s="181"/>
      <c r="AT6119" s="175" t="s">
        <v>264</v>
      </c>
      <c r="AU6119" s="175" t="s">
        <v>82</v>
      </c>
      <c r="AV6119" s="14" t="s">
        <v>82</v>
      </c>
      <c r="AW6119" s="14" t="s">
        <v>34</v>
      </c>
      <c r="AX6119" s="14" t="s">
        <v>73</v>
      </c>
      <c r="AY6119" s="175" t="s">
        <v>252</v>
      </c>
    </row>
    <row r="6120" spans="2:51" s="13" customFormat="1" ht="11.25">
      <c r="B6120" s="167"/>
      <c r="D6120" s="160" t="s">
        <v>264</v>
      </c>
      <c r="E6120" s="168" t="s">
        <v>3</v>
      </c>
      <c r="F6120" s="169" t="s">
        <v>8925</v>
      </c>
      <c r="H6120" s="168" t="s">
        <v>3</v>
      </c>
      <c r="I6120" s="170"/>
      <c r="L6120" s="167"/>
      <c r="M6120" s="171"/>
      <c r="N6120" s="172"/>
      <c r="O6120" s="172"/>
      <c r="P6120" s="172"/>
      <c r="Q6120" s="172"/>
      <c r="R6120" s="172"/>
      <c r="S6120" s="172"/>
      <c r="T6120" s="173"/>
      <c r="AT6120" s="168" t="s">
        <v>264</v>
      </c>
      <c r="AU6120" s="168" t="s">
        <v>82</v>
      </c>
      <c r="AV6120" s="13" t="s">
        <v>80</v>
      </c>
      <c r="AW6120" s="13" t="s">
        <v>34</v>
      </c>
      <c r="AX6120" s="13" t="s">
        <v>73</v>
      </c>
      <c r="AY6120" s="168" t="s">
        <v>252</v>
      </c>
    </row>
    <row r="6121" spans="2:51" s="14" customFormat="1" ht="11.25">
      <c r="B6121" s="174"/>
      <c r="D6121" s="160" t="s">
        <v>264</v>
      </c>
      <c r="E6121" s="175" t="s">
        <v>3</v>
      </c>
      <c r="F6121" s="176" t="s">
        <v>258</v>
      </c>
      <c r="H6121" s="177">
        <v>4</v>
      </c>
      <c r="I6121" s="178"/>
      <c r="L6121" s="174"/>
      <c r="M6121" s="179"/>
      <c r="N6121" s="180"/>
      <c r="O6121" s="180"/>
      <c r="P6121" s="180"/>
      <c r="Q6121" s="180"/>
      <c r="R6121" s="180"/>
      <c r="S6121" s="180"/>
      <c r="T6121" s="181"/>
      <c r="AT6121" s="175" t="s">
        <v>264</v>
      </c>
      <c r="AU6121" s="175" t="s">
        <v>82</v>
      </c>
      <c r="AV6121" s="14" t="s">
        <v>82</v>
      </c>
      <c r="AW6121" s="14" t="s">
        <v>34</v>
      </c>
      <c r="AX6121" s="14" t="s">
        <v>73</v>
      </c>
      <c r="AY6121" s="175" t="s">
        <v>252</v>
      </c>
    </row>
    <row r="6122" spans="2:51" s="13" customFormat="1" ht="11.25">
      <c r="B6122" s="167"/>
      <c r="D6122" s="160" t="s">
        <v>264</v>
      </c>
      <c r="E6122" s="168" t="s">
        <v>3</v>
      </c>
      <c r="F6122" s="169" t="s">
        <v>8926</v>
      </c>
      <c r="H6122" s="168" t="s">
        <v>3</v>
      </c>
      <c r="I6122" s="170"/>
      <c r="L6122" s="167"/>
      <c r="M6122" s="171"/>
      <c r="N6122" s="172"/>
      <c r="O6122" s="172"/>
      <c r="P6122" s="172"/>
      <c r="Q6122" s="172"/>
      <c r="R6122" s="172"/>
      <c r="S6122" s="172"/>
      <c r="T6122" s="173"/>
      <c r="AT6122" s="168" t="s">
        <v>264</v>
      </c>
      <c r="AU6122" s="168" t="s">
        <v>82</v>
      </c>
      <c r="AV6122" s="13" t="s">
        <v>80</v>
      </c>
      <c r="AW6122" s="13" t="s">
        <v>34</v>
      </c>
      <c r="AX6122" s="13" t="s">
        <v>73</v>
      </c>
      <c r="AY6122" s="168" t="s">
        <v>252</v>
      </c>
    </row>
    <row r="6123" spans="2:51" s="14" customFormat="1" ht="11.25">
      <c r="B6123" s="174"/>
      <c r="D6123" s="160" t="s">
        <v>264</v>
      </c>
      <c r="E6123" s="175" t="s">
        <v>3</v>
      </c>
      <c r="F6123" s="176" t="s">
        <v>80</v>
      </c>
      <c r="H6123" s="177">
        <v>1</v>
      </c>
      <c r="I6123" s="178"/>
      <c r="L6123" s="174"/>
      <c r="M6123" s="179"/>
      <c r="N6123" s="180"/>
      <c r="O6123" s="180"/>
      <c r="P6123" s="180"/>
      <c r="Q6123" s="180"/>
      <c r="R6123" s="180"/>
      <c r="S6123" s="180"/>
      <c r="T6123" s="181"/>
      <c r="AT6123" s="175" t="s">
        <v>264</v>
      </c>
      <c r="AU6123" s="175" t="s">
        <v>82</v>
      </c>
      <c r="AV6123" s="14" t="s">
        <v>82</v>
      </c>
      <c r="AW6123" s="14" t="s">
        <v>34</v>
      </c>
      <c r="AX6123" s="14" t="s">
        <v>73</v>
      </c>
      <c r="AY6123" s="175" t="s">
        <v>252</v>
      </c>
    </row>
    <row r="6124" spans="2:51" s="13" customFormat="1" ht="11.25">
      <c r="B6124" s="167"/>
      <c r="D6124" s="160" t="s">
        <v>264</v>
      </c>
      <c r="E6124" s="168" t="s">
        <v>3</v>
      </c>
      <c r="F6124" s="169" t="s">
        <v>8927</v>
      </c>
      <c r="H6124" s="168" t="s">
        <v>3</v>
      </c>
      <c r="I6124" s="170"/>
      <c r="L6124" s="167"/>
      <c r="M6124" s="171"/>
      <c r="N6124" s="172"/>
      <c r="O6124" s="172"/>
      <c r="P6124" s="172"/>
      <c r="Q6124" s="172"/>
      <c r="R6124" s="172"/>
      <c r="S6124" s="172"/>
      <c r="T6124" s="173"/>
      <c r="AT6124" s="168" t="s">
        <v>264</v>
      </c>
      <c r="AU6124" s="168" t="s">
        <v>82</v>
      </c>
      <c r="AV6124" s="13" t="s">
        <v>80</v>
      </c>
      <c r="AW6124" s="13" t="s">
        <v>34</v>
      </c>
      <c r="AX6124" s="13" t="s">
        <v>73</v>
      </c>
      <c r="AY6124" s="168" t="s">
        <v>252</v>
      </c>
    </row>
    <row r="6125" spans="2:51" s="14" customFormat="1" ht="11.25">
      <c r="B6125" s="174"/>
      <c r="D6125" s="160" t="s">
        <v>264</v>
      </c>
      <c r="E6125" s="175" t="s">
        <v>3</v>
      </c>
      <c r="F6125" s="176" t="s">
        <v>423</v>
      </c>
      <c r="H6125" s="177">
        <v>18</v>
      </c>
      <c r="I6125" s="178"/>
      <c r="L6125" s="174"/>
      <c r="M6125" s="179"/>
      <c r="N6125" s="180"/>
      <c r="O6125" s="180"/>
      <c r="P6125" s="180"/>
      <c r="Q6125" s="180"/>
      <c r="R6125" s="180"/>
      <c r="S6125" s="180"/>
      <c r="T6125" s="181"/>
      <c r="AT6125" s="175" t="s">
        <v>264</v>
      </c>
      <c r="AU6125" s="175" t="s">
        <v>82</v>
      </c>
      <c r="AV6125" s="14" t="s">
        <v>82</v>
      </c>
      <c r="AW6125" s="14" t="s">
        <v>34</v>
      </c>
      <c r="AX6125" s="14" t="s">
        <v>73</v>
      </c>
      <c r="AY6125" s="175" t="s">
        <v>252</v>
      </c>
    </row>
    <row r="6126" spans="2:51" s="13" customFormat="1" ht="11.25">
      <c r="B6126" s="167"/>
      <c r="D6126" s="160" t="s">
        <v>264</v>
      </c>
      <c r="E6126" s="168" t="s">
        <v>3</v>
      </c>
      <c r="F6126" s="169" t="s">
        <v>8928</v>
      </c>
      <c r="H6126" s="168" t="s">
        <v>3</v>
      </c>
      <c r="I6126" s="170"/>
      <c r="L6126" s="167"/>
      <c r="M6126" s="171"/>
      <c r="N6126" s="172"/>
      <c r="O6126" s="172"/>
      <c r="P6126" s="172"/>
      <c r="Q6126" s="172"/>
      <c r="R6126" s="172"/>
      <c r="S6126" s="172"/>
      <c r="T6126" s="173"/>
      <c r="AT6126" s="168" t="s">
        <v>264</v>
      </c>
      <c r="AU6126" s="168" t="s">
        <v>82</v>
      </c>
      <c r="AV6126" s="13" t="s">
        <v>80</v>
      </c>
      <c r="AW6126" s="13" t="s">
        <v>34</v>
      </c>
      <c r="AX6126" s="13" t="s">
        <v>73</v>
      </c>
      <c r="AY6126" s="168" t="s">
        <v>252</v>
      </c>
    </row>
    <row r="6127" spans="2:51" s="14" customFormat="1" ht="11.25">
      <c r="B6127" s="174"/>
      <c r="D6127" s="160" t="s">
        <v>264</v>
      </c>
      <c r="E6127" s="175" t="s">
        <v>3</v>
      </c>
      <c r="F6127" s="176" t="s">
        <v>258</v>
      </c>
      <c r="H6127" s="177">
        <v>4</v>
      </c>
      <c r="I6127" s="178"/>
      <c r="L6127" s="174"/>
      <c r="M6127" s="179"/>
      <c r="N6127" s="180"/>
      <c r="O6127" s="180"/>
      <c r="P6127" s="180"/>
      <c r="Q6127" s="180"/>
      <c r="R6127" s="180"/>
      <c r="S6127" s="180"/>
      <c r="T6127" s="181"/>
      <c r="AT6127" s="175" t="s">
        <v>264</v>
      </c>
      <c r="AU6127" s="175" t="s">
        <v>82</v>
      </c>
      <c r="AV6127" s="14" t="s">
        <v>82</v>
      </c>
      <c r="AW6127" s="14" t="s">
        <v>34</v>
      </c>
      <c r="AX6127" s="14" t="s">
        <v>73</v>
      </c>
      <c r="AY6127" s="175" t="s">
        <v>252</v>
      </c>
    </row>
    <row r="6128" spans="2:51" s="13" customFormat="1" ht="11.25">
      <c r="B6128" s="167"/>
      <c r="D6128" s="160" t="s">
        <v>264</v>
      </c>
      <c r="E6128" s="168" t="s">
        <v>3</v>
      </c>
      <c r="F6128" s="169" t="s">
        <v>8929</v>
      </c>
      <c r="H6128" s="168" t="s">
        <v>3</v>
      </c>
      <c r="I6128" s="170"/>
      <c r="L6128" s="167"/>
      <c r="M6128" s="171"/>
      <c r="N6128" s="172"/>
      <c r="O6128" s="172"/>
      <c r="P6128" s="172"/>
      <c r="Q6128" s="172"/>
      <c r="R6128" s="172"/>
      <c r="S6128" s="172"/>
      <c r="T6128" s="173"/>
      <c r="AT6128" s="168" t="s">
        <v>264</v>
      </c>
      <c r="AU6128" s="168" t="s">
        <v>82</v>
      </c>
      <c r="AV6128" s="13" t="s">
        <v>80</v>
      </c>
      <c r="AW6128" s="13" t="s">
        <v>34</v>
      </c>
      <c r="AX6128" s="13" t="s">
        <v>73</v>
      </c>
      <c r="AY6128" s="168" t="s">
        <v>252</v>
      </c>
    </row>
    <row r="6129" spans="1:65" s="14" customFormat="1" ht="11.25">
      <c r="B6129" s="174"/>
      <c r="D6129" s="160" t="s">
        <v>264</v>
      </c>
      <c r="E6129" s="175" t="s">
        <v>3</v>
      </c>
      <c r="F6129" s="176" t="s">
        <v>95</v>
      </c>
      <c r="H6129" s="177">
        <v>3</v>
      </c>
      <c r="I6129" s="178"/>
      <c r="L6129" s="174"/>
      <c r="M6129" s="179"/>
      <c r="N6129" s="180"/>
      <c r="O6129" s="180"/>
      <c r="P6129" s="180"/>
      <c r="Q6129" s="180"/>
      <c r="R6129" s="180"/>
      <c r="S6129" s="180"/>
      <c r="T6129" s="181"/>
      <c r="AT6129" s="175" t="s">
        <v>264</v>
      </c>
      <c r="AU6129" s="175" t="s">
        <v>82</v>
      </c>
      <c r="AV6129" s="14" t="s">
        <v>82</v>
      </c>
      <c r="AW6129" s="14" t="s">
        <v>34</v>
      </c>
      <c r="AX6129" s="14" t="s">
        <v>73</v>
      </c>
      <c r="AY6129" s="175" t="s">
        <v>252</v>
      </c>
    </row>
    <row r="6130" spans="1:65" s="13" customFormat="1" ht="11.25">
      <c r="B6130" s="167"/>
      <c r="D6130" s="160" t="s">
        <v>264</v>
      </c>
      <c r="E6130" s="168" t="s">
        <v>3</v>
      </c>
      <c r="F6130" s="169" t="s">
        <v>8930</v>
      </c>
      <c r="H6130" s="168" t="s">
        <v>3</v>
      </c>
      <c r="I6130" s="170"/>
      <c r="L6130" s="167"/>
      <c r="M6130" s="171"/>
      <c r="N6130" s="172"/>
      <c r="O6130" s="172"/>
      <c r="P6130" s="172"/>
      <c r="Q6130" s="172"/>
      <c r="R6130" s="172"/>
      <c r="S6130" s="172"/>
      <c r="T6130" s="173"/>
      <c r="AT6130" s="168" t="s">
        <v>264</v>
      </c>
      <c r="AU6130" s="168" t="s">
        <v>82</v>
      </c>
      <c r="AV6130" s="13" t="s">
        <v>80</v>
      </c>
      <c r="AW6130" s="13" t="s">
        <v>34</v>
      </c>
      <c r="AX6130" s="13" t="s">
        <v>73</v>
      </c>
      <c r="AY6130" s="168" t="s">
        <v>252</v>
      </c>
    </row>
    <row r="6131" spans="1:65" s="14" customFormat="1" ht="11.25">
      <c r="B6131" s="174"/>
      <c r="D6131" s="160" t="s">
        <v>264</v>
      </c>
      <c r="E6131" s="175" t="s">
        <v>3</v>
      </c>
      <c r="F6131" s="176" t="s">
        <v>338</v>
      </c>
      <c r="H6131" s="177">
        <v>10</v>
      </c>
      <c r="I6131" s="178"/>
      <c r="L6131" s="174"/>
      <c r="M6131" s="179"/>
      <c r="N6131" s="180"/>
      <c r="O6131" s="180"/>
      <c r="P6131" s="180"/>
      <c r="Q6131" s="180"/>
      <c r="R6131" s="180"/>
      <c r="S6131" s="180"/>
      <c r="T6131" s="181"/>
      <c r="AT6131" s="175" t="s">
        <v>264</v>
      </c>
      <c r="AU6131" s="175" t="s">
        <v>82</v>
      </c>
      <c r="AV6131" s="14" t="s">
        <v>82</v>
      </c>
      <c r="AW6131" s="14" t="s">
        <v>34</v>
      </c>
      <c r="AX6131" s="14" t="s">
        <v>73</v>
      </c>
      <c r="AY6131" s="175" t="s">
        <v>252</v>
      </c>
    </row>
    <row r="6132" spans="1:65" s="13" customFormat="1" ht="11.25">
      <c r="B6132" s="167"/>
      <c r="D6132" s="160" t="s">
        <v>264</v>
      </c>
      <c r="E6132" s="168" t="s">
        <v>3</v>
      </c>
      <c r="F6132" s="169" t="s">
        <v>8931</v>
      </c>
      <c r="H6132" s="168" t="s">
        <v>3</v>
      </c>
      <c r="I6132" s="170"/>
      <c r="L6132" s="167"/>
      <c r="M6132" s="171"/>
      <c r="N6132" s="172"/>
      <c r="O6132" s="172"/>
      <c r="P6132" s="172"/>
      <c r="Q6132" s="172"/>
      <c r="R6132" s="172"/>
      <c r="S6132" s="172"/>
      <c r="T6132" s="173"/>
      <c r="AT6132" s="168" t="s">
        <v>264</v>
      </c>
      <c r="AU6132" s="168" t="s">
        <v>82</v>
      </c>
      <c r="AV6132" s="13" t="s">
        <v>80</v>
      </c>
      <c r="AW6132" s="13" t="s">
        <v>34</v>
      </c>
      <c r="AX6132" s="13" t="s">
        <v>73</v>
      </c>
      <c r="AY6132" s="168" t="s">
        <v>252</v>
      </c>
    </row>
    <row r="6133" spans="1:65" s="14" customFormat="1" ht="11.25">
      <c r="B6133" s="174"/>
      <c r="D6133" s="160" t="s">
        <v>264</v>
      </c>
      <c r="E6133" s="175" t="s">
        <v>3</v>
      </c>
      <c r="F6133" s="176" t="s">
        <v>640</v>
      </c>
      <c r="H6133" s="177">
        <v>41</v>
      </c>
      <c r="I6133" s="178"/>
      <c r="L6133" s="174"/>
      <c r="M6133" s="179"/>
      <c r="N6133" s="180"/>
      <c r="O6133" s="180"/>
      <c r="P6133" s="180"/>
      <c r="Q6133" s="180"/>
      <c r="R6133" s="180"/>
      <c r="S6133" s="180"/>
      <c r="T6133" s="181"/>
      <c r="AT6133" s="175" t="s">
        <v>264</v>
      </c>
      <c r="AU6133" s="175" t="s">
        <v>82</v>
      </c>
      <c r="AV6133" s="14" t="s">
        <v>82</v>
      </c>
      <c r="AW6133" s="14" t="s">
        <v>34</v>
      </c>
      <c r="AX6133" s="14" t="s">
        <v>73</v>
      </c>
      <c r="AY6133" s="175" t="s">
        <v>252</v>
      </c>
    </row>
    <row r="6134" spans="1:65" s="13" customFormat="1" ht="11.25">
      <c r="B6134" s="167"/>
      <c r="D6134" s="160" t="s">
        <v>264</v>
      </c>
      <c r="E6134" s="168" t="s">
        <v>3</v>
      </c>
      <c r="F6134" s="169" t="s">
        <v>8932</v>
      </c>
      <c r="H6134" s="168" t="s">
        <v>3</v>
      </c>
      <c r="I6134" s="170"/>
      <c r="L6134" s="167"/>
      <c r="M6134" s="171"/>
      <c r="N6134" s="172"/>
      <c r="O6134" s="172"/>
      <c r="P6134" s="172"/>
      <c r="Q6134" s="172"/>
      <c r="R6134" s="172"/>
      <c r="S6134" s="172"/>
      <c r="T6134" s="173"/>
      <c r="AT6134" s="168" t="s">
        <v>264</v>
      </c>
      <c r="AU6134" s="168" t="s">
        <v>82</v>
      </c>
      <c r="AV6134" s="13" t="s">
        <v>80</v>
      </c>
      <c r="AW6134" s="13" t="s">
        <v>34</v>
      </c>
      <c r="AX6134" s="13" t="s">
        <v>73</v>
      </c>
      <c r="AY6134" s="168" t="s">
        <v>252</v>
      </c>
    </row>
    <row r="6135" spans="1:65" s="14" customFormat="1" ht="11.25">
      <c r="B6135" s="174"/>
      <c r="D6135" s="160" t="s">
        <v>264</v>
      </c>
      <c r="E6135" s="175" t="s">
        <v>3</v>
      </c>
      <c r="F6135" s="176" t="s">
        <v>326</v>
      </c>
      <c r="H6135" s="177">
        <v>23</v>
      </c>
      <c r="I6135" s="178"/>
      <c r="L6135" s="174"/>
      <c r="M6135" s="179"/>
      <c r="N6135" s="180"/>
      <c r="O6135" s="180"/>
      <c r="P6135" s="180"/>
      <c r="Q6135" s="180"/>
      <c r="R6135" s="180"/>
      <c r="S6135" s="180"/>
      <c r="T6135" s="181"/>
      <c r="AT6135" s="175" t="s">
        <v>264</v>
      </c>
      <c r="AU6135" s="175" t="s">
        <v>82</v>
      </c>
      <c r="AV6135" s="14" t="s">
        <v>82</v>
      </c>
      <c r="AW6135" s="14" t="s">
        <v>34</v>
      </c>
      <c r="AX6135" s="14" t="s">
        <v>73</v>
      </c>
      <c r="AY6135" s="175" t="s">
        <v>252</v>
      </c>
    </row>
    <row r="6136" spans="1:65" s="13" customFormat="1" ht="11.25">
      <c r="B6136" s="167"/>
      <c r="D6136" s="160" t="s">
        <v>264</v>
      </c>
      <c r="E6136" s="168" t="s">
        <v>3</v>
      </c>
      <c r="F6136" s="169" t="s">
        <v>8933</v>
      </c>
      <c r="H6136" s="168" t="s">
        <v>3</v>
      </c>
      <c r="I6136" s="170"/>
      <c r="L6136" s="167"/>
      <c r="M6136" s="171"/>
      <c r="N6136" s="172"/>
      <c r="O6136" s="172"/>
      <c r="P6136" s="172"/>
      <c r="Q6136" s="172"/>
      <c r="R6136" s="172"/>
      <c r="S6136" s="172"/>
      <c r="T6136" s="173"/>
      <c r="AT6136" s="168" t="s">
        <v>264</v>
      </c>
      <c r="AU6136" s="168" t="s">
        <v>82</v>
      </c>
      <c r="AV6136" s="13" t="s">
        <v>80</v>
      </c>
      <c r="AW6136" s="13" t="s">
        <v>34</v>
      </c>
      <c r="AX6136" s="13" t="s">
        <v>73</v>
      </c>
      <c r="AY6136" s="168" t="s">
        <v>252</v>
      </c>
    </row>
    <row r="6137" spans="1:65" s="14" customFormat="1" ht="11.25">
      <c r="B6137" s="174"/>
      <c r="D6137" s="160" t="s">
        <v>264</v>
      </c>
      <c r="E6137" s="175" t="s">
        <v>3</v>
      </c>
      <c r="F6137" s="176" t="s">
        <v>312</v>
      </c>
      <c r="H6137" s="177">
        <v>7</v>
      </c>
      <c r="I6137" s="178"/>
      <c r="L6137" s="174"/>
      <c r="M6137" s="179"/>
      <c r="N6137" s="180"/>
      <c r="O6137" s="180"/>
      <c r="P6137" s="180"/>
      <c r="Q6137" s="180"/>
      <c r="R6137" s="180"/>
      <c r="S6137" s="180"/>
      <c r="T6137" s="181"/>
      <c r="AT6137" s="175" t="s">
        <v>264</v>
      </c>
      <c r="AU6137" s="175" t="s">
        <v>82</v>
      </c>
      <c r="AV6137" s="14" t="s">
        <v>82</v>
      </c>
      <c r="AW6137" s="14" t="s">
        <v>34</v>
      </c>
      <c r="AX6137" s="14" t="s">
        <v>73</v>
      </c>
      <c r="AY6137" s="175" t="s">
        <v>252</v>
      </c>
    </row>
    <row r="6138" spans="1:65" s="15" customFormat="1" ht="11.25">
      <c r="B6138" s="182"/>
      <c r="D6138" s="160" t="s">
        <v>264</v>
      </c>
      <c r="E6138" s="183" t="s">
        <v>3</v>
      </c>
      <c r="F6138" s="184" t="s">
        <v>269</v>
      </c>
      <c r="H6138" s="185">
        <v>173</v>
      </c>
      <c r="I6138" s="186"/>
      <c r="L6138" s="182"/>
      <c r="M6138" s="187"/>
      <c r="N6138" s="188"/>
      <c r="O6138" s="188"/>
      <c r="P6138" s="188"/>
      <c r="Q6138" s="188"/>
      <c r="R6138" s="188"/>
      <c r="S6138" s="188"/>
      <c r="T6138" s="189"/>
      <c r="AT6138" s="183" t="s">
        <v>264</v>
      </c>
      <c r="AU6138" s="183" t="s">
        <v>82</v>
      </c>
      <c r="AV6138" s="15" t="s">
        <v>258</v>
      </c>
      <c r="AW6138" s="15" t="s">
        <v>34</v>
      </c>
      <c r="AX6138" s="15" t="s">
        <v>80</v>
      </c>
      <c r="AY6138" s="183" t="s">
        <v>252</v>
      </c>
    </row>
    <row r="6139" spans="1:65" s="2" customFormat="1" ht="16.5" customHeight="1">
      <c r="A6139" s="34"/>
      <c r="B6139" s="145"/>
      <c r="C6139" s="146" t="s">
        <v>2554</v>
      </c>
      <c r="D6139" s="146" t="s">
        <v>254</v>
      </c>
      <c r="E6139" s="147" t="s">
        <v>8934</v>
      </c>
      <c r="F6139" s="148" t="s">
        <v>8935</v>
      </c>
      <c r="G6139" s="149" t="s">
        <v>743</v>
      </c>
      <c r="H6139" s="150">
        <v>81</v>
      </c>
      <c r="I6139" s="151"/>
      <c r="J6139" s="152">
        <f>ROUND(I6139*H6139,2)</f>
        <v>0</v>
      </c>
      <c r="K6139" s="153"/>
      <c r="L6139" s="35"/>
      <c r="M6139" s="154" t="s">
        <v>3</v>
      </c>
      <c r="N6139" s="155" t="s">
        <v>44</v>
      </c>
      <c r="O6139" s="55"/>
      <c r="P6139" s="156">
        <f>O6139*H6139</f>
        <v>0</v>
      </c>
      <c r="Q6139" s="156">
        <v>0</v>
      </c>
      <c r="R6139" s="156">
        <f>Q6139*H6139</f>
        <v>0</v>
      </c>
      <c r="S6139" s="156">
        <v>0</v>
      </c>
      <c r="T6139" s="157">
        <f>S6139*H6139</f>
        <v>0</v>
      </c>
      <c r="U6139" s="34"/>
      <c r="V6139" s="34"/>
      <c r="W6139" s="34"/>
      <c r="X6139" s="34"/>
      <c r="Y6139" s="34"/>
      <c r="Z6139" s="34"/>
      <c r="AA6139" s="34"/>
      <c r="AB6139" s="34"/>
      <c r="AC6139" s="34"/>
      <c r="AD6139" s="34"/>
      <c r="AE6139" s="34"/>
      <c r="AR6139" s="158" t="s">
        <v>406</v>
      </c>
      <c r="AT6139" s="158" t="s">
        <v>254</v>
      </c>
      <c r="AU6139" s="158" t="s">
        <v>82</v>
      </c>
      <c r="AY6139" s="19" t="s">
        <v>252</v>
      </c>
      <c r="BE6139" s="159">
        <f>IF(N6139="základní",J6139,0)</f>
        <v>0</v>
      </c>
      <c r="BF6139" s="159">
        <f>IF(N6139="snížená",J6139,0)</f>
        <v>0</v>
      </c>
      <c r="BG6139" s="159">
        <f>IF(N6139="zákl. přenesená",J6139,0)</f>
        <v>0</v>
      </c>
      <c r="BH6139" s="159">
        <f>IF(N6139="sníž. přenesená",J6139,0)</f>
        <v>0</v>
      </c>
      <c r="BI6139" s="159">
        <f>IF(N6139="nulová",J6139,0)</f>
        <v>0</v>
      </c>
      <c r="BJ6139" s="19" t="s">
        <v>80</v>
      </c>
      <c r="BK6139" s="159">
        <f>ROUND(I6139*H6139,2)</f>
        <v>0</v>
      </c>
      <c r="BL6139" s="19" t="s">
        <v>406</v>
      </c>
      <c r="BM6139" s="158" t="s">
        <v>8936</v>
      </c>
    </row>
    <row r="6140" spans="1:65" s="2" customFormat="1" ht="19.5">
      <c r="A6140" s="34"/>
      <c r="B6140" s="35"/>
      <c r="C6140" s="34"/>
      <c r="D6140" s="160" t="s">
        <v>260</v>
      </c>
      <c r="E6140" s="34"/>
      <c r="F6140" s="161" t="s">
        <v>8937</v>
      </c>
      <c r="G6140" s="34"/>
      <c r="H6140" s="34"/>
      <c r="I6140" s="162"/>
      <c r="J6140" s="34"/>
      <c r="K6140" s="34"/>
      <c r="L6140" s="35"/>
      <c r="M6140" s="163"/>
      <c r="N6140" s="164"/>
      <c r="O6140" s="55"/>
      <c r="P6140" s="55"/>
      <c r="Q6140" s="55"/>
      <c r="R6140" s="55"/>
      <c r="S6140" s="55"/>
      <c r="T6140" s="56"/>
      <c r="U6140" s="34"/>
      <c r="V6140" s="34"/>
      <c r="W6140" s="34"/>
      <c r="X6140" s="34"/>
      <c r="Y6140" s="34"/>
      <c r="Z6140" s="34"/>
      <c r="AA6140" s="34"/>
      <c r="AB6140" s="34"/>
      <c r="AC6140" s="34"/>
      <c r="AD6140" s="34"/>
      <c r="AE6140" s="34"/>
      <c r="AT6140" s="19" t="s">
        <v>260</v>
      </c>
      <c r="AU6140" s="19" t="s">
        <v>82</v>
      </c>
    </row>
    <row r="6141" spans="1:65" s="2" customFormat="1" ht="11.25">
      <c r="A6141" s="34"/>
      <c r="B6141" s="35"/>
      <c r="C6141" s="34"/>
      <c r="D6141" s="165" t="s">
        <v>262</v>
      </c>
      <c r="E6141" s="34"/>
      <c r="F6141" s="166" t="s">
        <v>8938</v>
      </c>
      <c r="G6141" s="34"/>
      <c r="H6141" s="34"/>
      <c r="I6141" s="162"/>
      <c r="J6141" s="34"/>
      <c r="K6141" s="34"/>
      <c r="L6141" s="35"/>
      <c r="M6141" s="163"/>
      <c r="N6141" s="164"/>
      <c r="O6141" s="55"/>
      <c r="P6141" s="55"/>
      <c r="Q6141" s="55"/>
      <c r="R6141" s="55"/>
      <c r="S6141" s="55"/>
      <c r="T6141" s="56"/>
      <c r="U6141" s="34"/>
      <c r="V6141" s="34"/>
      <c r="W6141" s="34"/>
      <c r="X6141" s="34"/>
      <c r="Y6141" s="34"/>
      <c r="Z6141" s="34"/>
      <c r="AA6141" s="34"/>
      <c r="AB6141" s="34"/>
      <c r="AC6141" s="34"/>
      <c r="AD6141" s="34"/>
      <c r="AE6141" s="34"/>
      <c r="AT6141" s="19" t="s">
        <v>262</v>
      </c>
      <c r="AU6141" s="19" t="s">
        <v>82</v>
      </c>
    </row>
    <row r="6142" spans="1:65" s="13" customFormat="1" ht="11.25">
      <c r="B6142" s="167"/>
      <c r="D6142" s="160" t="s">
        <v>264</v>
      </c>
      <c r="E6142" s="168" t="s">
        <v>3</v>
      </c>
      <c r="F6142" s="169" t="s">
        <v>72</v>
      </c>
      <c r="H6142" s="168" t="s">
        <v>3</v>
      </c>
      <c r="I6142" s="170"/>
      <c r="L6142" s="167"/>
      <c r="M6142" s="171"/>
      <c r="N6142" s="172"/>
      <c r="O6142" s="172"/>
      <c r="P6142" s="172"/>
      <c r="Q6142" s="172"/>
      <c r="R6142" s="172"/>
      <c r="S6142" s="172"/>
      <c r="T6142" s="173"/>
      <c r="AT6142" s="168" t="s">
        <v>264</v>
      </c>
      <c r="AU6142" s="168" t="s">
        <v>82</v>
      </c>
      <c r="AV6142" s="13" t="s">
        <v>80</v>
      </c>
      <c r="AW6142" s="13" t="s">
        <v>34</v>
      </c>
      <c r="AX6142" s="13" t="s">
        <v>73</v>
      </c>
      <c r="AY6142" s="168" t="s">
        <v>252</v>
      </c>
    </row>
    <row r="6143" spans="1:65" s="14" customFormat="1" ht="11.25">
      <c r="B6143" s="174"/>
      <c r="D6143" s="160" t="s">
        <v>264</v>
      </c>
      <c r="E6143" s="175" t="s">
        <v>3</v>
      </c>
      <c r="F6143" s="176" t="s">
        <v>974</v>
      </c>
      <c r="H6143" s="177">
        <v>67</v>
      </c>
      <c r="I6143" s="178"/>
      <c r="L6143" s="174"/>
      <c r="M6143" s="179"/>
      <c r="N6143" s="180"/>
      <c r="O6143" s="180"/>
      <c r="P6143" s="180"/>
      <c r="Q6143" s="180"/>
      <c r="R6143" s="180"/>
      <c r="S6143" s="180"/>
      <c r="T6143" s="181"/>
      <c r="AT6143" s="175" t="s">
        <v>264</v>
      </c>
      <c r="AU6143" s="175" t="s">
        <v>82</v>
      </c>
      <c r="AV6143" s="14" t="s">
        <v>82</v>
      </c>
      <c r="AW6143" s="14" t="s">
        <v>34</v>
      </c>
      <c r="AX6143" s="14" t="s">
        <v>73</v>
      </c>
      <c r="AY6143" s="175" t="s">
        <v>252</v>
      </c>
    </row>
    <row r="6144" spans="1:65" s="13" customFormat="1" ht="11.25">
      <c r="B6144" s="167"/>
      <c r="D6144" s="160" t="s">
        <v>264</v>
      </c>
      <c r="E6144" s="168" t="s">
        <v>3</v>
      </c>
      <c r="F6144" s="169" t="s">
        <v>8939</v>
      </c>
      <c r="H6144" s="168" t="s">
        <v>3</v>
      </c>
      <c r="I6144" s="170"/>
      <c r="L6144" s="167"/>
      <c r="M6144" s="171"/>
      <c r="N6144" s="172"/>
      <c r="O6144" s="172"/>
      <c r="P6144" s="172"/>
      <c r="Q6144" s="172"/>
      <c r="R6144" s="172"/>
      <c r="S6144" s="172"/>
      <c r="T6144" s="173"/>
      <c r="AT6144" s="168" t="s">
        <v>264</v>
      </c>
      <c r="AU6144" s="168" t="s">
        <v>82</v>
      </c>
      <c r="AV6144" s="13" t="s">
        <v>80</v>
      </c>
      <c r="AW6144" s="13" t="s">
        <v>34</v>
      </c>
      <c r="AX6144" s="13" t="s">
        <v>73</v>
      </c>
      <c r="AY6144" s="168" t="s">
        <v>252</v>
      </c>
    </row>
    <row r="6145" spans="1:65" s="14" customFormat="1" ht="11.25">
      <c r="B6145" s="174"/>
      <c r="D6145" s="160" t="s">
        <v>264</v>
      </c>
      <c r="E6145" s="175" t="s">
        <v>3</v>
      </c>
      <c r="F6145" s="176" t="s">
        <v>389</v>
      </c>
      <c r="H6145" s="177">
        <v>14</v>
      </c>
      <c r="I6145" s="178"/>
      <c r="L6145" s="174"/>
      <c r="M6145" s="179"/>
      <c r="N6145" s="180"/>
      <c r="O6145" s="180"/>
      <c r="P6145" s="180"/>
      <c r="Q6145" s="180"/>
      <c r="R6145" s="180"/>
      <c r="S6145" s="180"/>
      <c r="T6145" s="181"/>
      <c r="AT6145" s="175" t="s">
        <v>264</v>
      </c>
      <c r="AU6145" s="175" t="s">
        <v>82</v>
      </c>
      <c r="AV6145" s="14" t="s">
        <v>82</v>
      </c>
      <c r="AW6145" s="14" t="s">
        <v>34</v>
      </c>
      <c r="AX6145" s="14" t="s">
        <v>73</v>
      </c>
      <c r="AY6145" s="175" t="s">
        <v>252</v>
      </c>
    </row>
    <row r="6146" spans="1:65" s="15" customFormat="1" ht="11.25">
      <c r="B6146" s="182"/>
      <c r="D6146" s="160" t="s">
        <v>264</v>
      </c>
      <c r="E6146" s="183" t="s">
        <v>3</v>
      </c>
      <c r="F6146" s="184" t="s">
        <v>269</v>
      </c>
      <c r="H6146" s="185">
        <v>81</v>
      </c>
      <c r="I6146" s="186"/>
      <c r="L6146" s="182"/>
      <c r="M6146" s="187"/>
      <c r="N6146" s="188"/>
      <c r="O6146" s="188"/>
      <c r="P6146" s="188"/>
      <c r="Q6146" s="188"/>
      <c r="R6146" s="188"/>
      <c r="S6146" s="188"/>
      <c r="T6146" s="189"/>
      <c r="AT6146" s="183" t="s">
        <v>264</v>
      </c>
      <c r="AU6146" s="183" t="s">
        <v>82</v>
      </c>
      <c r="AV6146" s="15" t="s">
        <v>258</v>
      </c>
      <c r="AW6146" s="15" t="s">
        <v>34</v>
      </c>
      <c r="AX6146" s="15" t="s">
        <v>80</v>
      </c>
      <c r="AY6146" s="183" t="s">
        <v>252</v>
      </c>
    </row>
    <row r="6147" spans="1:65" s="2" customFormat="1" ht="16.5" customHeight="1">
      <c r="A6147" s="34"/>
      <c r="B6147" s="145"/>
      <c r="C6147" s="146" t="s">
        <v>2560</v>
      </c>
      <c r="D6147" s="146" t="s">
        <v>254</v>
      </c>
      <c r="E6147" s="147" t="s">
        <v>8940</v>
      </c>
      <c r="F6147" s="148" t="s">
        <v>8941</v>
      </c>
      <c r="G6147" s="149" t="s">
        <v>743</v>
      </c>
      <c r="H6147" s="150">
        <v>139</v>
      </c>
      <c r="I6147" s="151"/>
      <c r="J6147" s="152">
        <f>ROUND(I6147*H6147,2)</f>
        <v>0</v>
      </c>
      <c r="K6147" s="153"/>
      <c r="L6147" s="35"/>
      <c r="M6147" s="154" t="s">
        <v>3</v>
      </c>
      <c r="N6147" s="155" t="s">
        <v>44</v>
      </c>
      <c r="O6147" s="55"/>
      <c r="P6147" s="156">
        <f>O6147*H6147</f>
        <v>0</v>
      </c>
      <c r="Q6147" s="156">
        <v>0</v>
      </c>
      <c r="R6147" s="156">
        <f>Q6147*H6147</f>
        <v>0</v>
      </c>
      <c r="S6147" s="156">
        <v>0</v>
      </c>
      <c r="T6147" s="157">
        <f>S6147*H6147</f>
        <v>0</v>
      </c>
      <c r="U6147" s="34"/>
      <c r="V6147" s="34"/>
      <c r="W6147" s="34"/>
      <c r="X6147" s="34"/>
      <c r="Y6147" s="34"/>
      <c r="Z6147" s="34"/>
      <c r="AA6147" s="34"/>
      <c r="AB6147" s="34"/>
      <c r="AC6147" s="34"/>
      <c r="AD6147" s="34"/>
      <c r="AE6147" s="34"/>
      <c r="AR6147" s="158" t="s">
        <v>406</v>
      </c>
      <c r="AT6147" s="158" t="s">
        <v>254</v>
      </c>
      <c r="AU6147" s="158" t="s">
        <v>82</v>
      </c>
      <c r="AY6147" s="19" t="s">
        <v>252</v>
      </c>
      <c r="BE6147" s="159">
        <f>IF(N6147="základní",J6147,0)</f>
        <v>0</v>
      </c>
      <c r="BF6147" s="159">
        <f>IF(N6147="snížená",J6147,0)</f>
        <v>0</v>
      </c>
      <c r="BG6147" s="159">
        <f>IF(N6147="zákl. přenesená",J6147,0)</f>
        <v>0</v>
      </c>
      <c r="BH6147" s="159">
        <f>IF(N6147="sníž. přenesená",J6147,0)</f>
        <v>0</v>
      </c>
      <c r="BI6147" s="159">
        <f>IF(N6147="nulová",J6147,0)</f>
        <v>0</v>
      </c>
      <c r="BJ6147" s="19" t="s">
        <v>80</v>
      </c>
      <c r="BK6147" s="159">
        <f>ROUND(I6147*H6147,2)</f>
        <v>0</v>
      </c>
      <c r="BL6147" s="19" t="s">
        <v>406</v>
      </c>
      <c r="BM6147" s="158" t="s">
        <v>8942</v>
      </c>
    </row>
    <row r="6148" spans="1:65" s="2" customFormat="1" ht="19.5">
      <c r="A6148" s="34"/>
      <c r="B6148" s="35"/>
      <c r="C6148" s="34"/>
      <c r="D6148" s="160" t="s">
        <v>260</v>
      </c>
      <c r="E6148" s="34"/>
      <c r="F6148" s="161" t="s">
        <v>8943</v>
      </c>
      <c r="G6148" s="34"/>
      <c r="H6148" s="34"/>
      <c r="I6148" s="162"/>
      <c r="J6148" s="34"/>
      <c r="K6148" s="34"/>
      <c r="L6148" s="35"/>
      <c r="M6148" s="163"/>
      <c r="N6148" s="164"/>
      <c r="O6148" s="55"/>
      <c r="P6148" s="55"/>
      <c r="Q6148" s="55"/>
      <c r="R6148" s="55"/>
      <c r="S6148" s="55"/>
      <c r="T6148" s="56"/>
      <c r="U6148" s="34"/>
      <c r="V6148" s="34"/>
      <c r="W6148" s="34"/>
      <c r="X6148" s="34"/>
      <c r="Y6148" s="34"/>
      <c r="Z6148" s="34"/>
      <c r="AA6148" s="34"/>
      <c r="AB6148" s="34"/>
      <c r="AC6148" s="34"/>
      <c r="AD6148" s="34"/>
      <c r="AE6148" s="34"/>
      <c r="AT6148" s="19" t="s">
        <v>260</v>
      </c>
      <c r="AU6148" s="19" t="s">
        <v>82</v>
      </c>
    </row>
    <row r="6149" spans="1:65" s="2" customFormat="1" ht="11.25">
      <c r="A6149" s="34"/>
      <c r="B6149" s="35"/>
      <c r="C6149" s="34"/>
      <c r="D6149" s="165" t="s">
        <v>262</v>
      </c>
      <c r="E6149" s="34"/>
      <c r="F6149" s="166" t="s">
        <v>8944</v>
      </c>
      <c r="G6149" s="34"/>
      <c r="H6149" s="34"/>
      <c r="I6149" s="162"/>
      <c r="J6149" s="34"/>
      <c r="K6149" s="34"/>
      <c r="L6149" s="35"/>
      <c r="M6149" s="163"/>
      <c r="N6149" s="164"/>
      <c r="O6149" s="55"/>
      <c r="P6149" s="55"/>
      <c r="Q6149" s="55"/>
      <c r="R6149" s="55"/>
      <c r="S6149" s="55"/>
      <c r="T6149" s="56"/>
      <c r="U6149" s="34"/>
      <c r="V6149" s="34"/>
      <c r="W6149" s="34"/>
      <c r="X6149" s="34"/>
      <c r="Y6149" s="34"/>
      <c r="Z6149" s="34"/>
      <c r="AA6149" s="34"/>
      <c r="AB6149" s="34"/>
      <c r="AC6149" s="34"/>
      <c r="AD6149" s="34"/>
      <c r="AE6149" s="34"/>
      <c r="AT6149" s="19" t="s">
        <v>262</v>
      </c>
      <c r="AU6149" s="19" t="s">
        <v>82</v>
      </c>
    </row>
    <row r="6150" spans="1:65" s="13" customFormat="1" ht="11.25">
      <c r="B6150" s="167"/>
      <c r="D6150" s="160" t="s">
        <v>264</v>
      </c>
      <c r="E6150" s="168" t="s">
        <v>3</v>
      </c>
      <c r="F6150" s="169" t="s">
        <v>8945</v>
      </c>
      <c r="H6150" s="168" t="s">
        <v>3</v>
      </c>
      <c r="I6150" s="170"/>
      <c r="L6150" s="167"/>
      <c r="M6150" s="171"/>
      <c r="N6150" s="172"/>
      <c r="O6150" s="172"/>
      <c r="P6150" s="172"/>
      <c r="Q6150" s="172"/>
      <c r="R6150" s="172"/>
      <c r="S6150" s="172"/>
      <c r="T6150" s="173"/>
      <c r="AT6150" s="168" t="s">
        <v>264</v>
      </c>
      <c r="AU6150" s="168" t="s">
        <v>82</v>
      </c>
      <c r="AV6150" s="13" t="s">
        <v>80</v>
      </c>
      <c r="AW6150" s="13" t="s">
        <v>34</v>
      </c>
      <c r="AX6150" s="13" t="s">
        <v>73</v>
      </c>
      <c r="AY6150" s="168" t="s">
        <v>252</v>
      </c>
    </row>
    <row r="6151" spans="1:65" s="14" customFormat="1" ht="11.25">
      <c r="B6151" s="174"/>
      <c r="D6151" s="160" t="s">
        <v>264</v>
      </c>
      <c r="E6151" s="175" t="s">
        <v>3</v>
      </c>
      <c r="F6151" s="176" t="s">
        <v>1859</v>
      </c>
      <c r="H6151" s="177">
        <v>139</v>
      </c>
      <c r="I6151" s="178"/>
      <c r="L6151" s="174"/>
      <c r="M6151" s="179"/>
      <c r="N6151" s="180"/>
      <c r="O6151" s="180"/>
      <c r="P6151" s="180"/>
      <c r="Q6151" s="180"/>
      <c r="R6151" s="180"/>
      <c r="S6151" s="180"/>
      <c r="T6151" s="181"/>
      <c r="AT6151" s="175" t="s">
        <v>264</v>
      </c>
      <c r="AU6151" s="175" t="s">
        <v>82</v>
      </c>
      <c r="AV6151" s="14" t="s">
        <v>82</v>
      </c>
      <c r="AW6151" s="14" t="s">
        <v>34</v>
      </c>
      <c r="AX6151" s="14" t="s">
        <v>80</v>
      </c>
      <c r="AY6151" s="175" t="s">
        <v>252</v>
      </c>
    </row>
    <row r="6152" spans="1:65" s="2" customFormat="1" ht="16.5" customHeight="1">
      <c r="A6152" s="34"/>
      <c r="B6152" s="145"/>
      <c r="C6152" s="146" t="s">
        <v>2570</v>
      </c>
      <c r="D6152" s="146" t="s">
        <v>254</v>
      </c>
      <c r="E6152" s="147" t="s">
        <v>8946</v>
      </c>
      <c r="F6152" s="148" t="s">
        <v>8947</v>
      </c>
      <c r="G6152" s="149" t="s">
        <v>743</v>
      </c>
      <c r="H6152" s="150">
        <v>10</v>
      </c>
      <c r="I6152" s="151"/>
      <c r="J6152" s="152">
        <f>ROUND(I6152*H6152,2)</f>
        <v>0</v>
      </c>
      <c r="K6152" s="153"/>
      <c r="L6152" s="35"/>
      <c r="M6152" s="154" t="s">
        <v>3</v>
      </c>
      <c r="N6152" s="155" t="s">
        <v>44</v>
      </c>
      <c r="O6152" s="55"/>
      <c r="P6152" s="156">
        <f>O6152*H6152</f>
        <v>0</v>
      </c>
      <c r="Q6152" s="156">
        <v>0</v>
      </c>
      <c r="R6152" s="156">
        <f>Q6152*H6152</f>
        <v>0</v>
      </c>
      <c r="S6152" s="156">
        <v>0</v>
      </c>
      <c r="T6152" s="157">
        <f>S6152*H6152</f>
        <v>0</v>
      </c>
      <c r="U6152" s="34"/>
      <c r="V6152" s="34"/>
      <c r="W6152" s="34"/>
      <c r="X6152" s="34"/>
      <c r="Y6152" s="34"/>
      <c r="Z6152" s="34"/>
      <c r="AA6152" s="34"/>
      <c r="AB6152" s="34"/>
      <c r="AC6152" s="34"/>
      <c r="AD6152" s="34"/>
      <c r="AE6152" s="34"/>
      <c r="AR6152" s="158" t="s">
        <v>406</v>
      </c>
      <c r="AT6152" s="158" t="s">
        <v>254</v>
      </c>
      <c r="AU6152" s="158" t="s">
        <v>82</v>
      </c>
      <c r="AY6152" s="19" t="s">
        <v>252</v>
      </c>
      <c r="BE6152" s="159">
        <f>IF(N6152="základní",J6152,0)</f>
        <v>0</v>
      </c>
      <c r="BF6152" s="159">
        <f>IF(N6152="snížená",J6152,0)</f>
        <v>0</v>
      </c>
      <c r="BG6152" s="159">
        <f>IF(N6152="zákl. přenesená",J6152,0)</f>
        <v>0</v>
      </c>
      <c r="BH6152" s="159">
        <f>IF(N6152="sníž. přenesená",J6152,0)</f>
        <v>0</v>
      </c>
      <c r="BI6152" s="159">
        <f>IF(N6152="nulová",J6152,0)</f>
        <v>0</v>
      </c>
      <c r="BJ6152" s="19" t="s">
        <v>80</v>
      </c>
      <c r="BK6152" s="159">
        <f>ROUND(I6152*H6152,2)</f>
        <v>0</v>
      </c>
      <c r="BL6152" s="19" t="s">
        <v>406</v>
      </c>
      <c r="BM6152" s="158" t="s">
        <v>8948</v>
      </c>
    </row>
    <row r="6153" spans="1:65" s="2" customFormat="1" ht="19.5">
      <c r="A6153" s="34"/>
      <c r="B6153" s="35"/>
      <c r="C6153" s="34"/>
      <c r="D6153" s="160" t="s">
        <v>260</v>
      </c>
      <c r="E6153" s="34"/>
      <c r="F6153" s="161" t="s">
        <v>8949</v>
      </c>
      <c r="G6153" s="34"/>
      <c r="H6153" s="34"/>
      <c r="I6153" s="162"/>
      <c r="J6153" s="34"/>
      <c r="K6153" s="34"/>
      <c r="L6153" s="35"/>
      <c r="M6153" s="163"/>
      <c r="N6153" s="164"/>
      <c r="O6153" s="55"/>
      <c r="P6153" s="55"/>
      <c r="Q6153" s="55"/>
      <c r="R6153" s="55"/>
      <c r="S6153" s="55"/>
      <c r="T6153" s="56"/>
      <c r="U6153" s="34"/>
      <c r="V6153" s="34"/>
      <c r="W6153" s="34"/>
      <c r="X6153" s="34"/>
      <c r="Y6153" s="34"/>
      <c r="Z6153" s="34"/>
      <c r="AA6153" s="34"/>
      <c r="AB6153" s="34"/>
      <c r="AC6153" s="34"/>
      <c r="AD6153" s="34"/>
      <c r="AE6153" s="34"/>
      <c r="AT6153" s="19" t="s">
        <v>260</v>
      </c>
      <c r="AU6153" s="19" t="s">
        <v>82</v>
      </c>
    </row>
    <row r="6154" spans="1:65" s="2" customFormat="1" ht="11.25">
      <c r="A6154" s="34"/>
      <c r="B6154" s="35"/>
      <c r="C6154" s="34"/>
      <c r="D6154" s="165" t="s">
        <v>262</v>
      </c>
      <c r="E6154" s="34"/>
      <c r="F6154" s="166" t="s">
        <v>8950</v>
      </c>
      <c r="G6154" s="34"/>
      <c r="H6154" s="34"/>
      <c r="I6154" s="162"/>
      <c r="J6154" s="34"/>
      <c r="K6154" s="34"/>
      <c r="L6154" s="35"/>
      <c r="M6154" s="163"/>
      <c r="N6154" s="164"/>
      <c r="O6154" s="55"/>
      <c r="P6154" s="55"/>
      <c r="Q6154" s="55"/>
      <c r="R6154" s="55"/>
      <c r="S6154" s="55"/>
      <c r="T6154" s="56"/>
      <c r="U6154" s="34"/>
      <c r="V6154" s="34"/>
      <c r="W6154" s="34"/>
      <c r="X6154" s="34"/>
      <c r="Y6154" s="34"/>
      <c r="Z6154" s="34"/>
      <c r="AA6154" s="34"/>
      <c r="AB6154" s="34"/>
      <c r="AC6154" s="34"/>
      <c r="AD6154" s="34"/>
      <c r="AE6154" s="34"/>
      <c r="AT6154" s="19" t="s">
        <v>262</v>
      </c>
      <c r="AU6154" s="19" t="s">
        <v>82</v>
      </c>
    </row>
    <row r="6155" spans="1:65" s="13" customFormat="1" ht="11.25">
      <c r="B6155" s="167"/>
      <c r="D6155" s="160" t="s">
        <v>264</v>
      </c>
      <c r="E6155" s="168" t="s">
        <v>3</v>
      </c>
      <c r="F6155" s="169" t="s">
        <v>8951</v>
      </c>
      <c r="H6155" s="168" t="s">
        <v>3</v>
      </c>
      <c r="I6155" s="170"/>
      <c r="L6155" s="167"/>
      <c r="M6155" s="171"/>
      <c r="N6155" s="172"/>
      <c r="O6155" s="172"/>
      <c r="P6155" s="172"/>
      <c r="Q6155" s="172"/>
      <c r="R6155" s="172"/>
      <c r="S6155" s="172"/>
      <c r="T6155" s="173"/>
      <c r="AT6155" s="168" t="s">
        <v>264</v>
      </c>
      <c r="AU6155" s="168" t="s">
        <v>82</v>
      </c>
      <c r="AV6155" s="13" t="s">
        <v>80</v>
      </c>
      <c r="AW6155" s="13" t="s">
        <v>34</v>
      </c>
      <c r="AX6155" s="13" t="s">
        <v>73</v>
      </c>
      <c r="AY6155" s="168" t="s">
        <v>252</v>
      </c>
    </row>
    <row r="6156" spans="1:65" s="14" customFormat="1" ht="11.25">
      <c r="B6156" s="174"/>
      <c r="D6156" s="160" t="s">
        <v>264</v>
      </c>
      <c r="E6156" s="175" t="s">
        <v>3</v>
      </c>
      <c r="F6156" s="176" t="s">
        <v>338</v>
      </c>
      <c r="H6156" s="177">
        <v>10</v>
      </c>
      <c r="I6156" s="178"/>
      <c r="L6156" s="174"/>
      <c r="M6156" s="179"/>
      <c r="N6156" s="180"/>
      <c r="O6156" s="180"/>
      <c r="P6156" s="180"/>
      <c r="Q6156" s="180"/>
      <c r="R6156" s="180"/>
      <c r="S6156" s="180"/>
      <c r="T6156" s="181"/>
      <c r="AT6156" s="175" t="s">
        <v>264</v>
      </c>
      <c r="AU6156" s="175" t="s">
        <v>82</v>
      </c>
      <c r="AV6156" s="14" t="s">
        <v>82</v>
      </c>
      <c r="AW6156" s="14" t="s">
        <v>34</v>
      </c>
      <c r="AX6156" s="14" t="s">
        <v>80</v>
      </c>
      <c r="AY6156" s="175" t="s">
        <v>252</v>
      </c>
    </row>
    <row r="6157" spans="1:65" s="2" customFormat="1" ht="16.5" customHeight="1">
      <c r="A6157" s="34"/>
      <c r="B6157" s="145"/>
      <c r="C6157" s="146" t="s">
        <v>2577</v>
      </c>
      <c r="D6157" s="146" t="s">
        <v>254</v>
      </c>
      <c r="E6157" s="147" t="s">
        <v>8952</v>
      </c>
      <c r="F6157" s="148" t="s">
        <v>8953</v>
      </c>
      <c r="G6157" s="149" t="s">
        <v>331</v>
      </c>
      <c r="H6157" s="150">
        <v>103.9</v>
      </c>
      <c r="I6157" s="151"/>
      <c r="J6157" s="152">
        <f>ROUND(I6157*H6157,2)</f>
        <v>0</v>
      </c>
      <c r="K6157" s="153"/>
      <c r="L6157" s="35"/>
      <c r="M6157" s="154" t="s">
        <v>3</v>
      </c>
      <c r="N6157" s="155" t="s">
        <v>44</v>
      </c>
      <c r="O6157" s="55"/>
      <c r="P6157" s="156">
        <f>O6157*H6157</f>
        <v>0</v>
      </c>
      <c r="Q6157" s="156">
        <v>0</v>
      </c>
      <c r="R6157" s="156">
        <f>Q6157*H6157</f>
        <v>0</v>
      </c>
      <c r="S6157" s="156">
        <v>0</v>
      </c>
      <c r="T6157" s="157">
        <f>S6157*H6157</f>
        <v>0</v>
      </c>
      <c r="U6157" s="34"/>
      <c r="V6157" s="34"/>
      <c r="W6157" s="34"/>
      <c r="X6157" s="34"/>
      <c r="Y6157" s="34"/>
      <c r="Z6157" s="34"/>
      <c r="AA6157" s="34"/>
      <c r="AB6157" s="34"/>
      <c r="AC6157" s="34"/>
      <c r="AD6157" s="34"/>
      <c r="AE6157" s="34"/>
      <c r="AR6157" s="158" t="s">
        <v>406</v>
      </c>
      <c r="AT6157" s="158" t="s">
        <v>254</v>
      </c>
      <c r="AU6157" s="158" t="s">
        <v>82</v>
      </c>
      <c r="AY6157" s="19" t="s">
        <v>252</v>
      </c>
      <c r="BE6157" s="159">
        <f>IF(N6157="základní",J6157,0)</f>
        <v>0</v>
      </c>
      <c r="BF6157" s="159">
        <f>IF(N6157="snížená",J6157,0)</f>
        <v>0</v>
      </c>
      <c r="BG6157" s="159">
        <f>IF(N6157="zákl. přenesená",J6157,0)</f>
        <v>0</v>
      </c>
      <c r="BH6157" s="159">
        <f>IF(N6157="sníž. přenesená",J6157,0)</f>
        <v>0</v>
      </c>
      <c r="BI6157" s="159">
        <f>IF(N6157="nulová",J6157,0)</f>
        <v>0</v>
      </c>
      <c r="BJ6157" s="19" t="s">
        <v>80</v>
      </c>
      <c r="BK6157" s="159">
        <f>ROUND(I6157*H6157,2)</f>
        <v>0</v>
      </c>
      <c r="BL6157" s="19" t="s">
        <v>406</v>
      </c>
      <c r="BM6157" s="158" t="s">
        <v>8954</v>
      </c>
    </row>
    <row r="6158" spans="1:65" s="2" customFormat="1" ht="19.5">
      <c r="A6158" s="34"/>
      <c r="B6158" s="35"/>
      <c r="C6158" s="34"/>
      <c r="D6158" s="160" t="s">
        <v>260</v>
      </c>
      <c r="E6158" s="34"/>
      <c r="F6158" s="161" t="s">
        <v>8955</v>
      </c>
      <c r="G6158" s="34"/>
      <c r="H6158" s="34"/>
      <c r="I6158" s="162"/>
      <c r="J6158" s="34"/>
      <c r="K6158" s="34"/>
      <c r="L6158" s="35"/>
      <c r="M6158" s="163"/>
      <c r="N6158" s="164"/>
      <c r="O6158" s="55"/>
      <c r="P6158" s="55"/>
      <c r="Q6158" s="55"/>
      <c r="R6158" s="55"/>
      <c r="S6158" s="55"/>
      <c r="T6158" s="56"/>
      <c r="U6158" s="34"/>
      <c r="V6158" s="34"/>
      <c r="W6158" s="34"/>
      <c r="X6158" s="34"/>
      <c r="Y6158" s="34"/>
      <c r="Z6158" s="34"/>
      <c r="AA6158" s="34"/>
      <c r="AB6158" s="34"/>
      <c r="AC6158" s="34"/>
      <c r="AD6158" s="34"/>
      <c r="AE6158" s="34"/>
      <c r="AT6158" s="19" t="s">
        <v>260</v>
      </c>
      <c r="AU6158" s="19" t="s">
        <v>82</v>
      </c>
    </row>
    <row r="6159" spans="1:65" s="2" customFormat="1" ht="11.25">
      <c r="A6159" s="34"/>
      <c r="B6159" s="35"/>
      <c r="C6159" s="34"/>
      <c r="D6159" s="165" t="s">
        <v>262</v>
      </c>
      <c r="E6159" s="34"/>
      <c r="F6159" s="166" t="s">
        <v>8956</v>
      </c>
      <c r="G6159" s="34"/>
      <c r="H6159" s="34"/>
      <c r="I6159" s="162"/>
      <c r="J6159" s="34"/>
      <c r="K6159" s="34"/>
      <c r="L6159" s="35"/>
      <c r="M6159" s="163"/>
      <c r="N6159" s="164"/>
      <c r="O6159" s="55"/>
      <c r="P6159" s="55"/>
      <c r="Q6159" s="55"/>
      <c r="R6159" s="55"/>
      <c r="S6159" s="55"/>
      <c r="T6159" s="56"/>
      <c r="U6159" s="34"/>
      <c r="V6159" s="34"/>
      <c r="W6159" s="34"/>
      <c r="X6159" s="34"/>
      <c r="Y6159" s="34"/>
      <c r="Z6159" s="34"/>
      <c r="AA6159" s="34"/>
      <c r="AB6159" s="34"/>
      <c r="AC6159" s="34"/>
      <c r="AD6159" s="34"/>
      <c r="AE6159" s="34"/>
      <c r="AT6159" s="19" t="s">
        <v>262</v>
      </c>
      <c r="AU6159" s="19" t="s">
        <v>82</v>
      </c>
    </row>
    <row r="6160" spans="1:65" s="13" customFormat="1" ht="11.25">
      <c r="B6160" s="167"/>
      <c r="D6160" s="160" t="s">
        <v>264</v>
      </c>
      <c r="E6160" s="168" t="s">
        <v>3</v>
      </c>
      <c r="F6160" s="169" t="s">
        <v>8957</v>
      </c>
      <c r="H6160" s="168" t="s">
        <v>3</v>
      </c>
      <c r="I6160" s="170"/>
      <c r="L6160" s="167"/>
      <c r="M6160" s="171"/>
      <c r="N6160" s="172"/>
      <c r="O6160" s="172"/>
      <c r="P6160" s="172"/>
      <c r="Q6160" s="172"/>
      <c r="R6160" s="172"/>
      <c r="S6160" s="172"/>
      <c r="T6160" s="173"/>
      <c r="AT6160" s="168" t="s">
        <v>264</v>
      </c>
      <c r="AU6160" s="168" t="s">
        <v>82</v>
      </c>
      <c r="AV6160" s="13" t="s">
        <v>80</v>
      </c>
      <c r="AW6160" s="13" t="s">
        <v>34</v>
      </c>
      <c r="AX6160" s="13" t="s">
        <v>73</v>
      </c>
      <c r="AY6160" s="168" t="s">
        <v>252</v>
      </c>
    </row>
    <row r="6161" spans="1:65" s="14" customFormat="1" ht="11.25">
      <c r="B6161" s="174"/>
      <c r="D6161" s="160" t="s">
        <v>264</v>
      </c>
      <c r="E6161" s="175" t="s">
        <v>3</v>
      </c>
      <c r="F6161" s="176" t="s">
        <v>8958</v>
      </c>
      <c r="H6161" s="177">
        <v>26</v>
      </c>
      <c r="I6161" s="178"/>
      <c r="L6161" s="174"/>
      <c r="M6161" s="179"/>
      <c r="N6161" s="180"/>
      <c r="O6161" s="180"/>
      <c r="P6161" s="180"/>
      <c r="Q6161" s="180"/>
      <c r="R6161" s="180"/>
      <c r="S6161" s="180"/>
      <c r="T6161" s="181"/>
      <c r="AT6161" s="175" t="s">
        <v>264</v>
      </c>
      <c r="AU6161" s="175" t="s">
        <v>82</v>
      </c>
      <c r="AV6161" s="14" t="s">
        <v>82</v>
      </c>
      <c r="AW6161" s="14" t="s">
        <v>34</v>
      </c>
      <c r="AX6161" s="14" t="s">
        <v>73</v>
      </c>
      <c r="AY6161" s="175" t="s">
        <v>252</v>
      </c>
    </row>
    <row r="6162" spans="1:65" s="13" customFormat="1" ht="11.25">
      <c r="B6162" s="167"/>
      <c r="D6162" s="160" t="s">
        <v>264</v>
      </c>
      <c r="E6162" s="168" t="s">
        <v>3</v>
      </c>
      <c r="F6162" s="169" t="s">
        <v>8959</v>
      </c>
      <c r="H6162" s="168" t="s">
        <v>3</v>
      </c>
      <c r="I6162" s="170"/>
      <c r="L6162" s="167"/>
      <c r="M6162" s="171"/>
      <c r="N6162" s="172"/>
      <c r="O6162" s="172"/>
      <c r="P6162" s="172"/>
      <c r="Q6162" s="172"/>
      <c r="R6162" s="172"/>
      <c r="S6162" s="172"/>
      <c r="T6162" s="173"/>
      <c r="AT6162" s="168" t="s">
        <v>264</v>
      </c>
      <c r="AU6162" s="168" t="s">
        <v>82</v>
      </c>
      <c r="AV6162" s="13" t="s">
        <v>80</v>
      </c>
      <c r="AW6162" s="13" t="s">
        <v>34</v>
      </c>
      <c r="AX6162" s="13" t="s">
        <v>73</v>
      </c>
      <c r="AY6162" s="168" t="s">
        <v>252</v>
      </c>
    </row>
    <row r="6163" spans="1:65" s="14" customFormat="1" ht="11.25">
      <c r="B6163" s="174"/>
      <c r="D6163" s="160" t="s">
        <v>264</v>
      </c>
      <c r="E6163" s="175" t="s">
        <v>3</v>
      </c>
      <c r="F6163" s="176" t="s">
        <v>8960</v>
      </c>
      <c r="H6163" s="177">
        <v>9</v>
      </c>
      <c r="I6163" s="178"/>
      <c r="L6163" s="174"/>
      <c r="M6163" s="179"/>
      <c r="N6163" s="180"/>
      <c r="O6163" s="180"/>
      <c r="P6163" s="180"/>
      <c r="Q6163" s="180"/>
      <c r="R6163" s="180"/>
      <c r="S6163" s="180"/>
      <c r="T6163" s="181"/>
      <c r="AT6163" s="175" t="s">
        <v>264</v>
      </c>
      <c r="AU6163" s="175" t="s">
        <v>82</v>
      </c>
      <c r="AV6163" s="14" t="s">
        <v>82</v>
      </c>
      <c r="AW6163" s="14" t="s">
        <v>34</v>
      </c>
      <c r="AX6163" s="14" t="s">
        <v>73</v>
      </c>
      <c r="AY6163" s="175" t="s">
        <v>252</v>
      </c>
    </row>
    <row r="6164" spans="1:65" s="14" customFormat="1" ht="11.25">
      <c r="B6164" s="174"/>
      <c r="D6164" s="160" t="s">
        <v>264</v>
      </c>
      <c r="E6164" s="175" t="s">
        <v>3</v>
      </c>
      <c r="F6164" s="176" t="s">
        <v>8961</v>
      </c>
      <c r="H6164" s="177">
        <v>35.1</v>
      </c>
      <c r="I6164" s="178"/>
      <c r="L6164" s="174"/>
      <c r="M6164" s="179"/>
      <c r="N6164" s="180"/>
      <c r="O6164" s="180"/>
      <c r="P6164" s="180"/>
      <c r="Q6164" s="180"/>
      <c r="R6164" s="180"/>
      <c r="S6164" s="180"/>
      <c r="T6164" s="181"/>
      <c r="AT6164" s="175" t="s">
        <v>264</v>
      </c>
      <c r="AU6164" s="175" t="s">
        <v>82</v>
      </c>
      <c r="AV6164" s="14" t="s">
        <v>82</v>
      </c>
      <c r="AW6164" s="14" t="s">
        <v>34</v>
      </c>
      <c r="AX6164" s="14" t="s">
        <v>73</v>
      </c>
      <c r="AY6164" s="175" t="s">
        <v>252</v>
      </c>
    </row>
    <row r="6165" spans="1:65" s="14" customFormat="1" ht="11.25">
      <c r="B6165" s="174"/>
      <c r="D6165" s="160" t="s">
        <v>264</v>
      </c>
      <c r="E6165" s="175" t="s">
        <v>3</v>
      </c>
      <c r="F6165" s="176" t="s">
        <v>8962</v>
      </c>
      <c r="H6165" s="177">
        <v>14</v>
      </c>
      <c r="I6165" s="178"/>
      <c r="L6165" s="174"/>
      <c r="M6165" s="179"/>
      <c r="N6165" s="180"/>
      <c r="O6165" s="180"/>
      <c r="P6165" s="180"/>
      <c r="Q6165" s="180"/>
      <c r="R6165" s="180"/>
      <c r="S6165" s="180"/>
      <c r="T6165" s="181"/>
      <c r="AT6165" s="175" t="s">
        <v>264</v>
      </c>
      <c r="AU6165" s="175" t="s">
        <v>82</v>
      </c>
      <c r="AV6165" s="14" t="s">
        <v>82</v>
      </c>
      <c r="AW6165" s="14" t="s">
        <v>34</v>
      </c>
      <c r="AX6165" s="14" t="s">
        <v>73</v>
      </c>
      <c r="AY6165" s="175" t="s">
        <v>252</v>
      </c>
    </row>
    <row r="6166" spans="1:65" s="14" customFormat="1" ht="11.25">
      <c r="B6166" s="174"/>
      <c r="D6166" s="160" t="s">
        <v>264</v>
      </c>
      <c r="E6166" s="175" t="s">
        <v>3</v>
      </c>
      <c r="F6166" s="176" t="s">
        <v>8963</v>
      </c>
      <c r="H6166" s="177">
        <v>19.8</v>
      </c>
      <c r="I6166" s="178"/>
      <c r="L6166" s="174"/>
      <c r="M6166" s="179"/>
      <c r="N6166" s="180"/>
      <c r="O6166" s="180"/>
      <c r="P6166" s="180"/>
      <c r="Q6166" s="180"/>
      <c r="R6166" s="180"/>
      <c r="S6166" s="180"/>
      <c r="T6166" s="181"/>
      <c r="AT6166" s="175" t="s">
        <v>264</v>
      </c>
      <c r="AU6166" s="175" t="s">
        <v>82</v>
      </c>
      <c r="AV6166" s="14" t="s">
        <v>82</v>
      </c>
      <c r="AW6166" s="14" t="s">
        <v>34</v>
      </c>
      <c r="AX6166" s="14" t="s">
        <v>73</v>
      </c>
      <c r="AY6166" s="175" t="s">
        <v>252</v>
      </c>
    </row>
    <row r="6167" spans="1:65" s="15" customFormat="1" ht="11.25">
      <c r="B6167" s="182"/>
      <c r="D6167" s="160" t="s">
        <v>264</v>
      </c>
      <c r="E6167" s="183" t="s">
        <v>3</v>
      </c>
      <c r="F6167" s="184" t="s">
        <v>269</v>
      </c>
      <c r="H6167" s="185">
        <v>103.9</v>
      </c>
      <c r="I6167" s="186"/>
      <c r="L6167" s="182"/>
      <c r="M6167" s="187"/>
      <c r="N6167" s="188"/>
      <c r="O6167" s="188"/>
      <c r="P6167" s="188"/>
      <c r="Q6167" s="188"/>
      <c r="R6167" s="188"/>
      <c r="S6167" s="188"/>
      <c r="T6167" s="189"/>
      <c r="AT6167" s="183" t="s">
        <v>264</v>
      </c>
      <c r="AU6167" s="183" t="s">
        <v>82</v>
      </c>
      <c r="AV6167" s="15" t="s">
        <v>258</v>
      </c>
      <c r="AW6167" s="15" t="s">
        <v>34</v>
      </c>
      <c r="AX6167" s="15" t="s">
        <v>80</v>
      </c>
      <c r="AY6167" s="183" t="s">
        <v>252</v>
      </c>
    </row>
    <row r="6168" spans="1:65" s="2" customFormat="1" ht="16.5" customHeight="1">
      <c r="A6168" s="34"/>
      <c r="B6168" s="145"/>
      <c r="C6168" s="146" t="s">
        <v>2586</v>
      </c>
      <c r="D6168" s="146" t="s">
        <v>254</v>
      </c>
      <c r="E6168" s="147" t="s">
        <v>8964</v>
      </c>
      <c r="F6168" s="148" t="s">
        <v>8965</v>
      </c>
      <c r="G6168" s="149" t="s">
        <v>743</v>
      </c>
      <c r="H6168" s="150">
        <v>13</v>
      </c>
      <c r="I6168" s="151"/>
      <c r="J6168" s="152">
        <f>ROUND(I6168*H6168,2)</f>
        <v>0</v>
      </c>
      <c r="K6168" s="153"/>
      <c r="L6168" s="35"/>
      <c r="M6168" s="154" t="s">
        <v>3</v>
      </c>
      <c r="N6168" s="155" t="s">
        <v>44</v>
      </c>
      <c r="O6168" s="55"/>
      <c r="P6168" s="156">
        <f>O6168*H6168</f>
        <v>0</v>
      </c>
      <c r="Q6168" s="156">
        <v>0</v>
      </c>
      <c r="R6168" s="156">
        <f>Q6168*H6168</f>
        <v>0</v>
      </c>
      <c r="S6168" s="156">
        <v>0</v>
      </c>
      <c r="T6168" s="157">
        <f>S6168*H6168</f>
        <v>0</v>
      </c>
      <c r="U6168" s="34"/>
      <c r="V6168" s="34"/>
      <c r="W6168" s="34"/>
      <c r="X6168" s="34"/>
      <c r="Y6168" s="34"/>
      <c r="Z6168" s="34"/>
      <c r="AA6168" s="34"/>
      <c r="AB6168" s="34"/>
      <c r="AC6168" s="34"/>
      <c r="AD6168" s="34"/>
      <c r="AE6168" s="34"/>
      <c r="AR6168" s="158" t="s">
        <v>406</v>
      </c>
      <c r="AT6168" s="158" t="s">
        <v>254</v>
      </c>
      <c r="AU6168" s="158" t="s">
        <v>82</v>
      </c>
      <c r="AY6168" s="19" t="s">
        <v>252</v>
      </c>
      <c r="BE6168" s="159">
        <f>IF(N6168="základní",J6168,0)</f>
        <v>0</v>
      </c>
      <c r="BF6168" s="159">
        <f>IF(N6168="snížená",J6168,0)</f>
        <v>0</v>
      </c>
      <c r="BG6168" s="159">
        <f>IF(N6168="zákl. přenesená",J6168,0)</f>
        <v>0</v>
      </c>
      <c r="BH6168" s="159">
        <f>IF(N6168="sníž. přenesená",J6168,0)</f>
        <v>0</v>
      </c>
      <c r="BI6168" s="159">
        <f>IF(N6168="nulová",J6168,0)</f>
        <v>0</v>
      </c>
      <c r="BJ6168" s="19" t="s">
        <v>80</v>
      </c>
      <c r="BK6168" s="159">
        <f>ROUND(I6168*H6168,2)</f>
        <v>0</v>
      </c>
      <c r="BL6168" s="19" t="s">
        <v>406</v>
      </c>
      <c r="BM6168" s="158" t="s">
        <v>8966</v>
      </c>
    </row>
    <row r="6169" spans="1:65" s="2" customFormat="1" ht="11.25">
      <c r="A6169" s="34"/>
      <c r="B6169" s="35"/>
      <c r="C6169" s="34"/>
      <c r="D6169" s="160" t="s">
        <v>260</v>
      </c>
      <c r="E6169" s="34"/>
      <c r="F6169" s="161" t="s">
        <v>8967</v>
      </c>
      <c r="G6169" s="34"/>
      <c r="H6169" s="34"/>
      <c r="I6169" s="162"/>
      <c r="J6169" s="34"/>
      <c r="K6169" s="34"/>
      <c r="L6169" s="35"/>
      <c r="M6169" s="163"/>
      <c r="N6169" s="164"/>
      <c r="O6169" s="55"/>
      <c r="P6169" s="55"/>
      <c r="Q6169" s="55"/>
      <c r="R6169" s="55"/>
      <c r="S6169" s="55"/>
      <c r="T6169" s="56"/>
      <c r="U6169" s="34"/>
      <c r="V6169" s="34"/>
      <c r="W6169" s="34"/>
      <c r="X6169" s="34"/>
      <c r="Y6169" s="34"/>
      <c r="Z6169" s="34"/>
      <c r="AA6169" s="34"/>
      <c r="AB6169" s="34"/>
      <c r="AC6169" s="34"/>
      <c r="AD6169" s="34"/>
      <c r="AE6169" s="34"/>
      <c r="AT6169" s="19" t="s">
        <v>260</v>
      </c>
      <c r="AU6169" s="19" t="s">
        <v>82</v>
      </c>
    </row>
    <row r="6170" spans="1:65" s="2" customFormat="1" ht="11.25">
      <c r="A6170" s="34"/>
      <c r="B6170" s="35"/>
      <c r="C6170" s="34"/>
      <c r="D6170" s="165" t="s">
        <v>262</v>
      </c>
      <c r="E6170" s="34"/>
      <c r="F6170" s="166" t="s">
        <v>8968</v>
      </c>
      <c r="G6170" s="34"/>
      <c r="H6170" s="34"/>
      <c r="I6170" s="162"/>
      <c r="J6170" s="34"/>
      <c r="K6170" s="34"/>
      <c r="L6170" s="35"/>
      <c r="M6170" s="163"/>
      <c r="N6170" s="164"/>
      <c r="O6170" s="55"/>
      <c r="P6170" s="55"/>
      <c r="Q6170" s="55"/>
      <c r="R6170" s="55"/>
      <c r="S6170" s="55"/>
      <c r="T6170" s="56"/>
      <c r="U6170" s="34"/>
      <c r="V6170" s="34"/>
      <c r="W6170" s="34"/>
      <c r="X6170" s="34"/>
      <c r="Y6170" s="34"/>
      <c r="Z6170" s="34"/>
      <c r="AA6170" s="34"/>
      <c r="AB6170" s="34"/>
      <c r="AC6170" s="34"/>
      <c r="AD6170" s="34"/>
      <c r="AE6170" s="34"/>
      <c r="AT6170" s="19" t="s">
        <v>262</v>
      </c>
      <c r="AU6170" s="19" t="s">
        <v>82</v>
      </c>
    </row>
    <row r="6171" spans="1:65" s="2" customFormat="1" ht="16.5" customHeight="1">
      <c r="A6171" s="34"/>
      <c r="B6171" s="145"/>
      <c r="C6171" s="198" t="s">
        <v>2594</v>
      </c>
      <c r="D6171" s="198" t="s">
        <v>361</v>
      </c>
      <c r="E6171" s="199" t="s">
        <v>8969</v>
      </c>
      <c r="F6171" s="200" t="s">
        <v>8970</v>
      </c>
      <c r="G6171" s="201" t="s">
        <v>4360</v>
      </c>
      <c r="H6171" s="202">
        <v>2</v>
      </c>
      <c r="I6171" s="203"/>
      <c r="J6171" s="204">
        <f>ROUND(I6171*H6171,2)</f>
        <v>0</v>
      </c>
      <c r="K6171" s="205"/>
      <c r="L6171" s="206"/>
      <c r="M6171" s="207" t="s">
        <v>3</v>
      </c>
      <c r="N6171" s="208" t="s">
        <v>44</v>
      </c>
      <c r="O6171" s="55"/>
      <c r="P6171" s="156">
        <f>O6171*H6171</f>
        <v>0</v>
      </c>
      <c r="Q6171" s="156">
        <v>0</v>
      </c>
      <c r="R6171" s="156">
        <f>Q6171*H6171</f>
        <v>0</v>
      </c>
      <c r="S6171" s="156">
        <v>0</v>
      </c>
      <c r="T6171" s="157">
        <f>S6171*H6171</f>
        <v>0</v>
      </c>
      <c r="U6171" s="34"/>
      <c r="V6171" s="34"/>
      <c r="W6171" s="34"/>
      <c r="X6171" s="34"/>
      <c r="Y6171" s="34"/>
      <c r="Z6171" s="34"/>
      <c r="AA6171" s="34"/>
      <c r="AB6171" s="34"/>
      <c r="AC6171" s="34"/>
      <c r="AD6171" s="34"/>
      <c r="AE6171" s="34"/>
      <c r="AR6171" s="158" t="s">
        <v>318</v>
      </c>
      <c r="AT6171" s="158" t="s">
        <v>361</v>
      </c>
      <c r="AU6171" s="158" t="s">
        <v>82</v>
      </c>
      <c r="AY6171" s="19" t="s">
        <v>252</v>
      </c>
      <c r="BE6171" s="159">
        <f>IF(N6171="základní",J6171,0)</f>
        <v>0</v>
      </c>
      <c r="BF6171" s="159">
        <f>IF(N6171="snížená",J6171,0)</f>
        <v>0</v>
      </c>
      <c r="BG6171" s="159">
        <f>IF(N6171="zákl. přenesená",J6171,0)</f>
        <v>0</v>
      </c>
      <c r="BH6171" s="159">
        <f>IF(N6171="sníž. přenesená",J6171,0)</f>
        <v>0</v>
      </c>
      <c r="BI6171" s="159">
        <f>IF(N6171="nulová",J6171,0)</f>
        <v>0</v>
      </c>
      <c r="BJ6171" s="19" t="s">
        <v>80</v>
      </c>
      <c r="BK6171" s="159">
        <f>ROUND(I6171*H6171,2)</f>
        <v>0</v>
      </c>
      <c r="BL6171" s="19" t="s">
        <v>258</v>
      </c>
      <c r="BM6171" s="158" t="s">
        <v>8971</v>
      </c>
    </row>
    <row r="6172" spans="1:65" s="2" customFormat="1" ht="11.25">
      <c r="A6172" s="34"/>
      <c r="B6172" s="35"/>
      <c r="C6172" s="34"/>
      <c r="D6172" s="160" t="s">
        <v>260</v>
      </c>
      <c r="E6172" s="34"/>
      <c r="F6172" s="161" t="s">
        <v>8970</v>
      </c>
      <c r="G6172" s="34"/>
      <c r="H6172" s="34"/>
      <c r="I6172" s="162"/>
      <c r="J6172" s="34"/>
      <c r="K6172" s="34"/>
      <c r="L6172" s="35"/>
      <c r="M6172" s="163"/>
      <c r="N6172" s="164"/>
      <c r="O6172" s="55"/>
      <c r="P6172" s="55"/>
      <c r="Q6172" s="55"/>
      <c r="R6172" s="55"/>
      <c r="S6172" s="55"/>
      <c r="T6172" s="56"/>
      <c r="U6172" s="34"/>
      <c r="V6172" s="34"/>
      <c r="W6172" s="34"/>
      <c r="X6172" s="34"/>
      <c r="Y6172" s="34"/>
      <c r="Z6172" s="34"/>
      <c r="AA6172" s="34"/>
      <c r="AB6172" s="34"/>
      <c r="AC6172" s="34"/>
      <c r="AD6172" s="34"/>
      <c r="AE6172" s="34"/>
      <c r="AT6172" s="19" t="s">
        <v>260</v>
      </c>
      <c r="AU6172" s="19" t="s">
        <v>82</v>
      </c>
    </row>
    <row r="6173" spans="1:65" s="2" customFormat="1" ht="19.5">
      <c r="A6173" s="34"/>
      <c r="B6173" s="35"/>
      <c r="C6173" s="34"/>
      <c r="D6173" s="160" t="s">
        <v>2284</v>
      </c>
      <c r="E6173" s="34"/>
      <c r="F6173" s="211" t="s">
        <v>8972</v>
      </c>
      <c r="G6173" s="34"/>
      <c r="H6173" s="34"/>
      <c r="I6173" s="162"/>
      <c r="J6173" s="34"/>
      <c r="K6173" s="34"/>
      <c r="L6173" s="35"/>
      <c r="M6173" s="163"/>
      <c r="N6173" s="164"/>
      <c r="O6173" s="55"/>
      <c r="P6173" s="55"/>
      <c r="Q6173" s="55"/>
      <c r="R6173" s="55"/>
      <c r="S6173" s="55"/>
      <c r="T6173" s="56"/>
      <c r="U6173" s="34"/>
      <c r="V6173" s="34"/>
      <c r="W6173" s="34"/>
      <c r="X6173" s="34"/>
      <c r="Y6173" s="34"/>
      <c r="Z6173" s="34"/>
      <c r="AA6173" s="34"/>
      <c r="AB6173" s="34"/>
      <c r="AC6173" s="34"/>
      <c r="AD6173" s="34"/>
      <c r="AE6173" s="34"/>
      <c r="AT6173" s="19" t="s">
        <v>2284</v>
      </c>
      <c r="AU6173" s="19" t="s">
        <v>82</v>
      </c>
    </row>
    <row r="6174" spans="1:65" s="13" customFormat="1" ht="11.25">
      <c r="B6174" s="167"/>
      <c r="D6174" s="160" t="s">
        <v>264</v>
      </c>
      <c r="E6174" s="168" t="s">
        <v>3</v>
      </c>
      <c r="F6174" s="169" t="s">
        <v>8885</v>
      </c>
      <c r="H6174" s="168" t="s">
        <v>3</v>
      </c>
      <c r="I6174" s="170"/>
      <c r="L6174" s="167"/>
      <c r="M6174" s="171"/>
      <c r="N6174" s="172"/>
      <c r="O6174" s="172"/>
      <c r="P6174" s="172"/>
      <c r="Q6174" s="172"/>
      <c r="R6174" s="172"/>
      <c r="S6174" s="172"/>
      <c r="T6174" s="173"/>
      <c r="AT6174" s="168" t="s">
        <v>264</v>
      </c>
      <c r="AU6174" s="168" t="s">
        <v>82</v>
      </c>
      <c r="AV6174" s="13" t="s">
        <v>80</v>
      </c>
      <c r="AW6174" s="13" t="s">
        <v>34</v>
      </c>
      <c r="AX6174" s="13" t="s">
        <v>73</v>
      </c>
      <c r="AY6174" s="168" t="s">
        <v>252</v>
      </c>
    </row>
    <row r="6175" spans="1:65" s="14" customFormat="1" ht="11.25">
      <c r="B6175" s="174"/>
      <c r="D6175" s="160" t="s">
        <v>264</v>
      </c>
      <c r="E6175" s="175" t="s">
        <v>3</v>
      </c>
      <c r="F6175" s="176" t="s">
        <v>82</v>
      </c>
      <c r="H6175" s="177">
        <v>2</v>
      </c>
      <c r="I6175" s="178"/>
      <c r="L6175" s="174"/>
      <c r="M6175" s="179"/>
      <c r="N6175" s="180"/>
      <c r="O6175" s="180"/>
      <c r="P6175" s="180"/>
      <c r="Q6175" s="180"/>
      <c r="R6175" s="180"/>
      <c r="S6175" s="180"/>
      <c r="T6175" s="181"/>
      <c r="AT6175" s="175" t="s">
        <v>264</v>
      </c>
      <c r="AU6175" s="175" t="s">
        <v>82</v>
      </c>
      <c r="AV6175" s="14" t="s">
        <v>82</v>
      </c>
      <c r="AW6175" s="14" t="s">
        <v>34</v>
      </c>
      <c r="AX6175" s="14" t="s">
        <v>80</v>
      </c>
      <c r="AY6175" s="175" t="s">
        <v>252</v>
      </c>
    </row>
    <row r="6176" spans="1:65" s="2" customFormat="1" ht="16.5" customHeight="1">
      <c r="A6176" s="34"/>
      <c r="B6176" s="145"/>
      <c r="C6176" s="198" t="s">
        <v>2602</v>
      </c>
      <c r="D6176" s="198" t="s">
        <v>361</v>
      </c>
      <c r="E6176" s="199" t="s">
        <v>8973</v>
      </c>
      <c r="F6176" s="200" t="s">
        <v>8974</v>
      </c>
      <c r="G6176" s="201" t="s">
        <v>4360</v>
      </c>
      <c r="H6176" s="202">
        <v>2</v>
      </c>
      <c r="I6176" s="203"/>
      <c r="J6176" s="204">
        <f>ROUND(I6176*H6176,2)</f>
        <v>0</v>
      </c>
      <c r="K6176" s="205"/>
      <c r="L6176" s="206"/>
      <c r="M6176" s="207" t="s">
        <v>3</v>
      </c>
      <c r="N6176" s="208" t="s">
        <v>44</v>
      </c>
      <c r="O6176" s="55"/>
      <c r="P6176" s="156">
        <f>O6176*H6176</f>
        <v>0</v>
      </c>
      <c r="Q6176" s="156">
        <v>0</v>
      </c>
      <c r="R6176" s="156">
        <f>Q6176*H6176</f>
        <v>0</v>
      </c>
      <c r="S6176" s="156">
        <v>0</v>
      </c>
      <c r="T6176" s="157">
        <f>S6176*H6176</f>
        <v>0</v>
      </c>
      <c r="U6176" s="34"/>
      <c r="V6176" s="34"/>
      <c r="W6176" s="34"/>
      <c r="X6176" s="34"/>
      <c r="Y6176" s="34"/>
      <c r="Z6176" s="34"/>
      <c r="AA6176" s="34"/>
      <c r="AB6176" s="34"/>
      <c r="AC6176" s="34"/>
      <c r="AD6176" s="34"/>
      <c r="AE6176" s="34"/>
      <c r="AR6176" s="158" t="s">
        <v>318</v>
      </c>
      <c r="AT6176" s="158" t="s">
        <v>361</v>
      </c>
      <c r="AU6176" s="158" t="s">
        <v>82</v>
      </c>
      <c r="AY6176" s="19" t="s">
        <v>252</v>
      </c>
      <c r="BE6176" s="159">
        <f>IF(N6176="základní",J6176,0)</f>
        <v>0</v>
      </c>
      <c r="BF6176" s="159">
        <f>IF(N6176="snížená",J6176,0)</f>
        <v>0</v>
      </c>
      <c r="BG6176" s="159">
        <f>IF(N6176="zákl. přenesená",J6176,0)</f>
        <v>0</v>
      </c>
      <c r="BH6176" s="159">
        <f>IF(N6176="sníž. přenesená",J6176,0)</f>
        <v>0</v>
      </c>
      <c r="BI6176" s="159">
        <f>IF(N6176="nulová",J6176,0)</f>
        <v>0</v>
      </c>
      <c r="BJ6176" s="19" t="s">
        <v>80</v>
      </c>
      <c r="BK6176" s="159">
        <f>ROUND(I6176*H6176,2)</f>
        <v>0</v>
      </c>
      <c r="BL6176" s="19" t="s">
        <v>258</v>
      </c>
      <c r="BM6176" s="158" t="s">
        <v>8975</v>
      </c>
    </row>
    <row r="6177" spans="1:65" s="2" customFormat="1" ht="11.25">
      <c r="A6177" s="34"/>
      <c r="B6177" s="35"/>
      <c r="C6177" s="34"/>
      <c r="D6177" s="160" t="s">
        <v>260</v>
      </c>
      <c r="E6177" s="34"/>
      <c r="F6177" s="161" t="s">
        <v>8974</v>
      </c>
      <c r="G6177" s="34"/>
      <c r="H6177" s="34"/>
      <c r="I6177" s="162"/>
      <c r="J6177" s="34"/>
      <c r="K6177" s="34"/>
      <c r="L6177" s="35"/>
      <c r="M6177" s="163"/>
      <c r="N6177" s="164"/>
      <c r="O6177" s="55"/>
      <c r="P6177" s="55"/>
      <c r="Q6177" s="55"/>
      <c r="R6177" s="55"/>
      <c r="S6177" s="55"/>
      <c r="T6177" s="56"/>
      <c r="U6177" s="34"/>
      <c r="V6177" s="34"/>
      <c r="W6177" s="34"/>
      <c r="X6177" s="34"/>
      <c r="Y6177" s="34"/>
      <c r="Z6177" s="34"/>
      <c r="AA6177" s="34"/>
      <c r="AB6177" s="34"/>
      <c r="AC6177" s="34"/>
      <c r="AD6177" s="34"/>
      <c r="AE6177" s="34"/>
      <c r="AT6177" s="19" t="s">
        <v>260</v>
      </c>
      <c r="AU6177" s="19" t="s">
        <v>82</v>
      </c>
    </row>
    <row r="6178" spans="1:65" s="2" customFormat="1" ht="19.5">
      <c r="A6178" s="34"/>
      <c r="B6178" s="35"/>
      <c r="C6178" s="34"/>
      <c r="D6178" s="160" t="s">
        <v>2284</v>
      </c>
      <c r="E6178" s="34"/>
      <c r="F6178" s="211" t="s">
        <v>8972</v>
      </c>
      <c r="G6178" s="34"/>
      <c r="H6178" s="34"/>
      <c r="I6178" s="162"/>
      <c r="J6178" s="34"/>
      <c r="K6178" s="34"/>
      <c r="L6178" s="35"/>
      <c r="M6178" s="163"/>
      <c r="N6178" s="164"/>
      <c r="O6178" s="55"/>
      <c r="P6178" s="55"/>
      <c r="Q6178" s="55"/>
      <c r="R6178" s="55"/>
      <c r="S6178" s="55"/>
      <c r="T6178" s="56"/>
      <c r="U6178" s="34"/>
      <c r="V6178" s="34"/>
      <c r="W6178" s="34"/>
      <c r="X6178" s="34"/>
      <c r="Y6178" s="34"/>
      <c r="Z6178" s="34"/>
      <c r="AA6178" s="34"/>
      <c r="AB6178" s="34"/>
      <c r="AC6178" s="34"/>
      <c r="AD6178" s="34"/>
      <c r="AE6178" s="34"/>
      <c r="AT6178" s="19" t="s">
        <v>2284</v>
      </c>
      <c r="AU6178" s="19" t="s">
        <v>82</v>
      </c>
    </row>
    <row r="6179" spans="1:65" s="13" customFormat="1" ht="11.25">
      <c r="B6179" s="167"/>
      <c r="D6179" s="160" t="s">
        <v>264</v>
      </c>
      <c r="E6179" s="168" t="s">
        <v>3</v>
      </c>
      <c r="F6179" s="169" t="s">
        <v>8611</v>
      </c>
      <c r="H6179" s="168" t="s">
        <v>3</v>
      </c>
      <c r="I6179" s="170"/>
      <c r="L6179" s="167"/>
      <c r="M6179" s="171"/>
      <c r="N6179" s="172"/>
      <c r="O6179" s="172"/>
      <c r="P6179" s="172"/>
      <c r="Q6179" s="172"/>
      <c r="R6179" s="172"/>
      <c r="S6179" s="172"/>
      <c r="T6179" s="173"/>
      <c r="AT6179" s="168" t="s">
        <v>264</v>
      </c>
      <c r="AU6179" s="168" t="s">
        <v>82</v>
      </c>
      <c r="AV6179" s="13" t="s">
        <v>80</v>
      </c>
      <c r="AW6179" s="13" t="s">
        <v>34</v>
      </c>
      <c r="AX6179" s="13" t="s">
        <v>73</v>
      </c>
      <c r="AY6179" s="168" t="s">
        <v>252</v>
      </c>
    </row>
    <row r="6180" spans="1:65" s="14" customFormat="1" ht="11.25">
      <c r="B6180" s="174"/>
      <c r="D6180" s="160" t="s">
        <v>264</v>
      </c>
      <c r="E6180" s="175" t="s">
        <v>3</v>
      </c>
      <c r="F6180" s="176" t="s">
        <v>82</v>
      </c>
      <c r="H6180" s="177">
        <v>2</v>
      </c>
      <c r="I6180" s="178"/>
      <c r="L6180" s="174"/>
      <c r="M6180" s="179"/>
      <c r="N6180" s="180"/>
      <c r="O6180" s="180"/>
      <c r="P6180" s="180"/>
      <c r="Q6180" s="180"/>
      <c r="R6180" s="180"/>
      <c r="S6180" s="180"/>
      <c r="T6180" s="181"/>
      <c r="AT6180" s="175" t="s">
        <v>264</v>
      </c>
      <c r="AU6180" s="175" t="s">
        <v>82</v>
      </c>
      <c r="AV6180" s="14" t="s">
        <v>82</v>
      </c>
      <c r="AW6180" s="14" t="s">
        <v>34</v>
      </c>
      <c r="AX6180" s="14" t="s">
        <v>80</v>
      </c>
      <c r="AY6180" s="175" t="s">
        <v>252</v>
      </c>
    </row>
    <row r="6181" spans="1:65" s="2" customFormat="1" ht="16.5" customHeight="1">
      <c r="A6181" s="34"/>
      <c r="B6181" s="145"/>
      <c r="C6181" s="198" t="s">
        <v>2611</v>
      </c>
      <c r="D6181" s="198" t="s">
        <v>361</v>
      </c>
      <c r="E6181" s="199" t="s">
        <v>8976</v>
      </c>
      <c r="F6181" s="200" t="s">
        <v>8977</v>
      </c>
      <c r="G6181" s="201" t="s">
        <v>4360</v>
      </c>
      <c r="H6181" s="202">
        <v>4</v>
      </c>
      <c r="I6181" s="203"/>
      <c r="J6181" s="204">
        <f>ROUND(I6181*H6181,2)</f>
        <v>0</v>
      </c>
      <c r="K6181" s="205"/>
      <c r="L6181" s="206"/>
      <c r="M6181" s="207" t="s">
        <v>3</v>
      </c>
      <c r="N6181" s="208" t="s">
        <v>44</v>
      </c>
      <c r="O6181" s="55"/>
      <c r="P6181" s="156">
        <f>O6181*H6181</f>
        <v>0</v>
      </c>
      <c r="Q6181" s="156">
        <v>0</v>
      </c>
      <c r="R6181" s="156">
        <f>Q6181*H6181</f>
        <v>0</v>
      </c>
      <c r="S6181" s="156">
        <v>0</v>
      </c>
      <c r="T6181" s="157">
        <f>S6181*H6181</f>
        <v>0</v>
      </c>
      <c r="U6181" s="34"/>
      <c r="V6181" s="34"/>
      <c r="W6181" s="34"/>
      <c r="X6181" s="34"/>
      <c r="Y6181" s="34"/>
      <c r="Z6181" s="34"/>
      <c r="AA6181" s="34"/>
      <c r="AB6181" s="34"/>
      <c r="AC6181" s="34"/>
      <c r="AD6181" s="34"/>
      <c r="AE6181" s="34"/>
      <c r="AR6181" s="158" t="s">
        <v>318</v>
      </c>
      <c r="AT6181" s="158" t="s">
        <v>361</v>
      </c>
      <c r="AU6181" s="158" t="s">
        <v>82</v>
      </c>
      <c r="AY6181" s="19" t="s">
        <v>252</v>
      </c>
      <c r="BE6181" s="159">
        <f>IF(N6181="základní",J6181,0)</f>
        <v>0</v>
      </c>
      <c r="BF6181" s="159">
        <f>IF(N6181="snížená",J6181,0)</f>
        <v>0</v>
      </c>
      <c r="BG6181" s="159">
        <f>IF(N6181="zákl. přenesená",J6181,0)</f>
        <v>0</v>
      </c>
      <c r="BH6181" s="159">
        <f>IF(N6181="sníž. přenesená",J6181,0)</f>
        <v>0</v>
      </c>
      <c r="BI6181" s="159">
        <f>IF(N6181="nulová",J6181,0)</f>
        <v>0</v>
      </c>
      <c r="BJ6181" s="19" t="s">
        <v>80</v>
      </c>
      <c r="BK6181" s="159">
        <f>ROUND(I6181*H6181,2)</f>
        <v>0</v>
      </c>
      <c r="BL6181" s="19" t="s">
        <v>258</v>
      </c>
      <c r="BM6181" s="158" t="s">
        <v>8978</v>
      </c>
    </row>
    <row r="6182" spans="1:65" s="2" customFormat="1" ht="11.25">
      <c r="A6182" s="34"/>
      <c r="B6182" s="35"/>
      <c r="C6182" s="34"/>
      <c r="D6182" s="160" t="s">
        <v>260</v>
      </c>
      <c r="E6182" s="34"/>
      <c r="F6182" s="161" t="s">
        <v>8977</v>
      </c>
      <c r="G6182" s="34"/>
      <c r="H6182" s="34"/>
      <c r="I6182" s="162"/>
      <c r="J6182" s="34"/>
      <c r="K6182" s="34"/>
      <c r="L6182" s="35"/>
      <c r="M6182" s="163"/>
      <c r="N6182" s="164"/>
      <c r="O6182" s="55"/>
      <c r="P6182" s="55"/>
      <c r="Q6182" s="55"/>
      <c r="R6182" s="55"/>
      <c r="S6182" s="55"/>
      <c r="T6182" s="56"/>
      <c r="U6182" s="34"/>
      <c r="V6182" s="34"/>
      <c r="W6182" s="34"/>
      <c r="X6182" s="34"/>
      <c r="Y6182" s="34"/>
      <c r="Z6182" s="34"/>
      <c r="AA6182" s="34"/>
      <c r="AB6182" s="34"/>
      <c r="AC6182" s="34"/>
      <c r="AD6182" s="34"/>
      <c r="AE6182" s="34"/>
      <c r="AT6182" s="19" t="s">
        <v>260</v>
      </c>
      <c r="AU6182" s="19" t="s">
        <v>82</v>
      </c>
    </row>
    <row r="6183" spans="1:65" s="2" customFormat="1" ht="19.5">
      <c r="A6183" s="34"/>
      <c r="B6183" s="35"/>
      <c r="C6183" s="34"/>
      <c r="D6183" s="160" t="s">
        <v>2284</v>
      </c>
      <c r="E6183" s="34"/>
      <c r="F6183" s="211" t="s">
        <v>8972</v>
      </c>
      <c r="G6183" s="34"/>
      <c r="H6183" s="34"/>
      <c r="I6183" s="162"/>
      <c r="J6183" s="34"/>
      <c r="K6183" s="34"/>
      <c r="L6183" s="35"/>
      <c r="M6183" s="163"/>
      <c r="N6183" s="164"/>
      <c r="O6183" s="55"/>
      <c r="P6183" s="55"/>
      <c r="Q6183" s="55"/>
      <c r="R6183" s="55"/>
      <c r="S6183" s="55"/>
      <c r="T6183" s="56"/>
      <c r="U6183" s="34"/>
      <c r="V6183" s="34"/>
      <c r="W6183" s="34"/>
      <c r="X6183" s="34"/>
      <c r="Y6183" s="34"/>
      <c r="Z6183" s="34"/>
      <c r="AA6183" s="34"/>
      <c r="AB6183" s="34"/>
      <c r="AC6183" s="34"/>
      <c r="AD6183" s="34"/>
      <c r="AE6183" s="34"/>
      <c r="AT6183" s="19" t="s">
        <v>2284</v>
      </c>
      <c r="AU6183" s="19" t="s">
        <v>82</v>
      </c>
    </row>
    <row r="6184" spans="1:65" s="13" customFormat="1" ht="11.25">
      <c r="B6184" s="167"/>
      <c r="D6184" s="160" t="s">
        <v>264</v>
      </c>
      <c r="E6184" s="168" t="s">
        <v>3</v>
      </c>
      <c r="F6184" s="169" t="s">
        <v>6862</v>
      </c>
      <c r="H6184" s="168" t="s">
        <v>3</v>
      </c>
      <c r="I6184" s="170"/>
      <c r="L6184" s="167"/>
      <c r="M6184" s="171"/>
      <c r="N6184" s="172"/>
      <c r="O6184" s="172"/>
      <c r="P6184" s="172"/>
      <c r="Q6184" s="172"/>
      <c r="R6184" s="172"/>
      <c r="S6184" s="172"/>
      <c r="T6184" s="173"/>
      <c r="AT6184" s="168" t="s">
        <v>264</v>
      </c>
      <c r="AU6184" s="168" t="s">
        <v>82</v>
      </c>
      <c r="AV6184" s="13" t="s">
        <v>80</v>
      </c>
      <c r="AW6184" s="13" t="s">
        <v>34</v>
      </c>
      <c r="AX6184" s="13" t="s">
        <v>73</v>
      </c>
      <c r="AY6184" s="168" t="s">
        <v>252</v>
      </c>
    </row>
    <row r="6185" spans="1:65" s="14" customFormat="1" ht="11.25">
      <c r="B6185" s="174"/>
      <c r="D6185" s="160" t="s">
        <v>264</v>
      </c>
      <c r="E6185" s="175" t="s">
        <v>3</v>
      </c>
      <c r="F6185" s="176" t="s">
        <v>258</v>
      </c>
      <c r="H6185" s="177">
        <v>4</v>
      </c>
      <c r="I6185" s="178"/>
      <c r="L6185" s="174"/>
      <c r="M6185" s="179"/>
      <c r="N6185" s="180"/>
      <c r="O6185" s="180"/>
      <c r="P6185" s="180"/>
      <c r="Q6185" s="180"/>
      <c r="R6185" s="180"/>
      <c r="S6185" s="180"/>
      <c r="T6185" s="181"/>
      <c r="AT6185" s="175" t="s">
        <v>264</v>
      </c>
      <c r="AU6185" s="175" t="s">
        <v>82</v>
      </c>
      <c r="AV6185" s="14" t="s">
        <v>82</v>
      </c>
      <c r="AW6185" s="14" t="s">
        <v>34</v>
      </c>
      <c r="AX6185" s="14" t="s">
        <v>80</v>
      </c>
      <c r="AY6185" s="175" t="s">
        <v>252</v>
      </c>
    </row>
    <row r="6186" spans="1:65" s="2" customFormat="1" ht="16.5" customHeight="1">
      <c r="A6186" s="34"/>
      <c r="B6186" s="145"/>
      <c r="C6186" s="198" t="s">
        <v>2616</v>
      </c>
      <c r="D6186" s="198" t="s">
        <v>361</v>
      </c>
      <c r="E6186" s="199" t="s">
        <v>8979</v>
      </c>
      <c r="F6186" s="200" t="s">
        <v>8980</v>
      </c>
      <c r="G6186" s="201" t="s">
        <v>4360</v>
      </c>
      <c r="H6186" s="202">
        <v>39</v>
      </c>
      <c r="I6186" s="203"/>
      <c r="J6186" s="204">
        <f>ROUND(I6186*H6186,2)</f>
        <v>0</v>
      </c>
      <c r="K6186" s="205"/>
      <c r="L6186" s="206"/>
      <c r="M6186" s="207" t="s">
        <v>3</v>
      </c>
      <c r="N6186" s="208" t="s">
        <v>44</v>
      </c>
      <c r="O6186" s="55"/>
      <c r="P6186" s="156">
        <f>O6186*H6186</f>
        <v>0</v>
      </c>
      <c r="Q6186" s="156">
        <v>0</v>
      </c>
      <c r="R6186" s="156">
        <f>Q6186*H6186</f>
        <v>0</v>
      </c>
      <c r="S6186" s="156">
        <v>0</v>
      </c>
      <c r="T6186" s="157">
        <f>S6186*H6186</f>
        <v>0</v>
      </c>
      <c r="U6186" s="34"/>
      <c r="V6186" s="34"/>
      <c r="W6186" s="34"/>
      <c r="X6186" s="34"/>
      <c r="Y6186" s="34"/>
      <c r="Z6186" s="34"/>
      <c r="AA6186" s="34"/>
      <c r="AB6186" s="34"/>
      <c r="AC6186" s="34"/>
      <c r="AD6186" s="34"/>
      <c r="AE6186" s="34"/>
      <c r="AR6186" s="158" t="s">
        <v>318</v>
      </c>
      <c r="AT6186" s="158" t="s">
        <v>361</v>
      </c>
      <c r="AU6186" s="158" t="s">
        <v>82</v>
      </c>
      <c r="AY6186" s="19" t="s">
        <v>252</v>
      </c>
      <c r="BE6186" s="159">
        <f>IF(N6186="základní",J6186,0)</f>
        <v>0</v>
      </c>
      <c r="BF6186" s="159">
        <f>IF(N6186="snížená",J6186,0)</f>
        <v>0</v>
      </c>
      <c r="BG6186" s="159">
        <f>IF(N6186="zákl. přenesená",J6186,0)</f>
        <v>0</v>
      </c>
      <c r="BH6186" s="159">
        <f>IF(N6186="sníž. přenesená",J6186,0)</f>
        <v>0</v>
      </c>
      <c r="BI6186" s="159">
        <f>IF(N6186="nulová",J6186,0)</f>
        <v>0</v>
      </c>
      <c r="BJ6186" s="19" t="s">
        <v>80</v>
      </c>
      <c r="BK6186" s="159">
        <f>ROUND(I6186*H6186,2)</f>
        <v>0</v>
      </c>
      <c r="BL6186" s="19" t="s">
        <v>258</v>
      </c>
      <c r="BM6186" s="158" t="s">
        <v>8981</v>
      </c>
    </row>
    <row r="6187" spans="1:65" s="2" customFormat="1" ht="11.25">
      <c r="A6187" s="34"/>
      <c r="B6187" s="35"/>
      <c r="C6187" s="34"/>
      <c r="D6187" s="160" t="s">
        <v>260</v>
      </c>
      <c r="E6187" s="34"/>
      <c r="F6187" s="161" t="s">
        <v>8980</v>
      </c>
      <c r="G6187" s="34"/>
      <c r="H6187" s="34"/>
      <c r="I6187" s="162"/>
      <c r="J6187" s="34"/>
      <c r="K6187" s="34"/>
      <c r="L6187" s="35"/>
      <c r="M6187" s="163"/>
      <c r="N6187" s="164"/>
      <c r="O6187" s="55"/>
      <c r="P6187" s="55"/>
      <c r="Q6187" s="55"/>
      <c r="R6187" s="55"/>
      <c r="S6187" s="55"/>
      <c r="T6187" s="56"/>
      <c r="U6187" s="34"/>
      <c r="V6187" s="34"/>
      <c r="W6187" s="34"/>
      <c r="X6187" s="34"/>
      <c r="Y6187" s="34"/>
      <c r="Z6187" s="34"/>
      <c r="AA6187" s="34"/>
      <c r="AB6187" s="34"/>
      <c r="AC6187" s="34"/>
      <c r="AD6187" s="34"/>
      <c r="AE6187" s="34"/>
      <c r="AT6187" s="19" t="s">
        <v>260</v>
      </c>
      <c r="AU6187" s="19" t="s">
        <v>82</v>
      </c>
    </row>
    <row r="6188" spans="1:65" s="2" customFormat="1" ht="19.5">
      <c r="A6188" s="34"/>
      <c r="B6188" s="35"/>
      <c r="C6188" s="34"/>
      <c r="D6188" s="160" t="s">
        <v>2284</v>
      </c>
      <c r="E6188" s="34"/>
      <c r="F6188" s="211" t="s">
        <v>8972</v>
      </c>
      <c r="G6188" s="34"/>
      <c r="H6188" s="34"/>
      <c r="I6188" s="162"/>
      <c r="J6188" s="34"/>
      <c r="K6188" s="34"/>
      <c r="L6188" s="35"/>
      <c r="M6188" s="163"/>
      <c r="N6188" s="164"/>
      <c r="O6188" s="55"/>
      <c r="P6188" s="55"/>
      <c r="Q6188" s="55"/>
      <c r="R6188" s="55"/>
      <c r="S6188" s="55"/>
      <c r="T6188" s="56"/>
      <c r="U6188" s="34"/>
      <c r="V6188" s="34"/>
      <c r="W6188" s="34"/>
      <c r="X6188" s="34"/>
      <c r="Y6188" s="34"/>
      <c r="Z6188" s="34"/>
      <c r="AA6188" s="34"/>
      <c r="AB6188" s="34"/>
      <c r="AC6188" s="34"/>
      <c r="AD6188" s="34"/>
      <c r="AE6188" s="34"/>
      <c r="AT6188" s="19" t="s">
        <v>2284</v>
      </c>
      <c r="AU6188" s="19" t="s">
        <v>82</v>
      </c>
    </row>
    <row r="6189" spans="1:65" s="13" customFormat="1" ht="11.25">
      <c r="B6189" s="167"/>
      <c r="D6189" s="160" t="s">
        <v>264</v>
      </c>
      <c r="E6189" s="168" t="s">
        <v>3</v>
      </c>
      <c r="F6189" s="169" t="s">
        <v>8429</v>
      </c>
      <c r="H6189" s="168" t="s">
        <v>3</v>
      </c>
      <c r="I6189" s="170"/>
      <c r="L6189" s="167"/>
      <c r="M6189" s="171"/>
      <c r="N6189" s="172"/>
      <c r="O6189" s="172"/>
      <c r="P6189" s="172"/>
      <c r="Q6189" s="172"/>
      <c r="R6189" s="172"/>
      <c r="S6189" s="172"/>
      <c r="T6189" s="173"/>
      <c r="AT6189" s="168" t="s">
        <v>264</v>
      </c>
      <c r="AU6189" s="168" t="s">
        <v>82</v>
      </c>
      <c r="AV6189" s="13" t="s">
        <v>80</v>
      </c>
      <c r="AW6189" s="13" t="s">
        <v>34</v>
      </c>
      <c r="AX6189" s="13" t="s">
        <v>73</v>
      </c>
      <c r="AY6189" s="168" t="s">
        <v>252</v>
      </c>
    </row>
    <row r="6190" spans="1:65" s="14" customFormat="1" ht="11.25">
      <c r="B6190" s="174"/>
      <c r="D6190" s="160" t="s">
        <v>264</v>
      </c>
      <c r="E6190" s="175" t="s">
        <v>3</v>
      </c>
      <c r="F6190" s="176" t="s">
        <v>258</v>
      </c>
      <c r="H6190" s="177">
        <v>4</v>
      </c>
      <c r="I6190" s="178"/>
      <c r="L6190" s="174"/>
      <c r="M6190" s="179"/>
      <c r="N6190" s="180"/>
      <c r="O6190" s="180"/>
      <c r="P6190" s="180"/>
      <c r="Q6190" s="180"/>
      <c r="R6190" s="180"/>
      <c r="S6190" s="180"/>
      <c r="T6190" s="181"/>
      <c r="AT6190" s="175" t="s">
        <v>264</v>
      </c>
      <c r="AU6190" s="175" t="s">
        <v>82</v>
      </c>
      <c r="AV6190" s="14" t="s">
        <v>82</v>
      </c>
      <c r="AW6190" s="14" t="s">
        <v>34</v>
      </c>
      <c r="AX6190" s="14" t="s">
        <v>73</v>
      </c>
      <c r="AY6190" s="175" t="s">
        <v>252</v>
      </c>
    </row>
    <row r="6191" spans="1:65" s="13" customFormat="1" ht="11.25">
      <c r="B6191" s="167"/>
      <c r="D6191" s="160" t="s">
        <v>264</v>
      </c>
      <c r="E6191" s="168" t="s">
        <v>3</v>
      </c>
      <c r="F6191" s="169" t="s">
        <v>8433</v>
      </c>
      <c r="H6191" s="168" t="s">
        <v>3</v>
      </c>
      <c r="I6191" s="170"/>
      <c r="L6191" s="167"/>
      <c r="M6191" s="171"/>
      <c r="N6191" s="172"/>
      <c r="O6191" s="172"/>
      <c r="P6191" s="172"/>
      <c r="Q6191" s="172"/>
      <c r="R6191" s="172"/>
      <c r="S6191" s="172"/>
      <c r="T6191" s="173"/>
      <c r="AT6191" s="168" t="s">
        <v>264</v>
      </c>
      <c r="AU6191" s="168" t="s">
        <v>82</v>
      </c>
      <c r="AV6191" s="13" t="s">
        <v>80</v>
      </c>
      <c r="AW6191" s="13" t="s">
        <v>34</v>
      </c>
      <c r="AX6191" s="13" t="s">
        <v>73</v>
      </c>
      <c r="AY6191" s="168" t="s">
        <v>252</v>
      </c>
    </row>
    <row r="6192" spans="1:65" s="14" customFormat="1" ht="11.25">
      <c r="B6192" s="174"/>
      <c r="D6192" s="160" t="s">
        <v>264</v>
      </c>
      <c r="E6192" s="175" t="s">
        <v>3</v>
      </c>
      <c r="F6192" s="176" t="s">
        <v>82</v>
      </c>
      <c r="H6192" s="177">
        <v>2</v>
      </c>
      <c r="I6192" s="178"/>
      <c r="L6192" s="174"/>
      <c r="M6192" s="179"/>
      <c r="N6192" s="180"/>
      <c r="O6192" s="180"/>
      <c r="P6192" s="180"/>
      <c r="Q6192" s="180"/>
      <c r="R6192" s="180"/>
      <c r="S6192" s="180"/>
      <c r="T6192" s="181"/>
      <c r="AT6192" s="175" t="s">
        <v>264</v>
      </c>
      <c r="AU6192" s="175" t="s">
        <v>82</v>
      </c>
      <c r="AV6192" s="14" t="s">
        <v>82</v>
      </c>
      <c r="AW6192" s="14" t="s">
        <v>34</v>
      </c>
      <c r="AX6192" s="14" t="s">
        <v>73</v>
      </c>
      <c r="AY6192" s="175" t="s">
        <v>252</v>
      </c>
    </row>
    <row r="6193" spans="2:51" s="13" customFormat="1" ht="11.25">
      <c r="B6193" s="167"/>
      <c r="D6193" s="160" t="s">
        <v>264</v>
      </c>
      <c r="E6193" s="168" t="s">
        <v>3</v>
      </c>
      <c r="F6193" s="169" t="s">
        <v>6862</v>
      </c>
      <c r="H6193" s="168" t="s">
        <v>3</v>
      </c>
      <c r="I6193" s="170"/>
      <c r="L6193" s="167"/>
      <c r="M6193" s="171"/>
      <c r="N6193" s="172"/>
      <c r="O6193" s="172"/>
      <c r="P6193" s="172"/>
      <c r="Q6193" s="172"/>
      <c r="R6193" s="172"/>
      <c r="S6193" s="172"/>
      <c r="T6193" s="173"/>
      <c r="AT6193" s="168" t="s">
        <v>264</v>
      </c>
      <c r="AU6193" s="168" t="s">
        <v>82</v>
      </c>
      <c r="AV6193" s="13" t="s">
        <v>80</v>
      </c>
      <c r="AW6193" s="13" t="s">
        <v>34</v>
      </c>
      <c r="AX6193" s="13" t="s">
        <v>73</v>
      </c>
      <c r="AY6193" s="168" t="s">
        <v>252</v>
      </c>
    </row>
    <row r="6194" spans="2:51" s="14" customFormat="1" ht="11.25">
      <c r="B6194" s="174"/>
      <c r="D6194" s="160" t="s">
        <v>264</v>
      </c>
      <c r="E6194" s="175" t="s">
        <v>3</v>
      </c>
      <c r="F6194" s="176" t="s">
        <v>95</v>
      </c>
      <c r="H6194" s="177">
        <v>3</v>
      </c>
      <c r="I6194" s="178"/>
      <c r="L6194" s="174"/>
      <c r="M6194" s="179"/>
      <c r="N6194" s="180"/>
      <c r="O6194" s="180"/>
      <c r="P6194" s="180"/>
      <c r="Q6194" s="180"/>
      <c r="R6194" s="180"/>
      <c r="S6194" s="180"/>
      <c r="T6194" s="181"/>
      <c r="AT6194" s="175" t="s">
        <v>264</v>
      </c>
      <c r="AU6194" s="175" t="s">
        <v>82</v>
      </c>
      <c r="AV6194" s="14" t="s">
        <v>82</v>
      </c>
      <c r="AW6194" s="14" t="s">
        <v>34</v>
      </c>
      <c r="AX6194" s="14" t="s">
        <v>73</v>
      </c>
      <c r="AY6194" s="175" t="s">
        <v>252</v>
      </c>
    </row>
    <row r="6195" spans="2:51" s="13" customFormat="1" ht="11.25">
      <c r="B6195" s="167"/>
      <c r="D6195" s="160" t="s">
        <v>264</v>
      </c>
      <c r="E6195" s="168" t="s">
        <v>3</v>
      </c>
      <c r="F6195" s="169" t="s">
        <v>8610</v>
      </c>
      <c r="H6195" s="168" t="s">
        <v>3</v>
      </c>
      <c r="I6195" s="170"/>
      <c r="L6195" s="167"/>
      <c r="M6195" s="171"/>
      <c r="N6195" s="172"/>
      <c r="O6195" s="172"/>
      <c r="P6195" s="172"/>
      <c r="Q6195" s="172"/>
      <c r="R6195" s="172"/>
      <c r="S6195" s="172"/>
      <c r="T6195" s="173"/>
      <c r="AT6195" s="168" t="s">
        <v>264</v>
      </c>
      <c r="AU6195" s="168" t="s">
        <v>82</v>
      </c>
      <c r="AV6195" s="13" t="s">
        <v>80</v>
      </c>
      <c r="AW6195" s="13" t="s">
        <v>34</v>
      </c>
      <c r="AX6195" s="13" t="s">
        <v>73</v>
      </c>
      <c r="AY6195" s="168" t="s">
        <v>252</v>
      </c>
    </row>
    <row r="6196" spans="2:51" s="14" customFormat="1" ht="11.25">
      <c r="B6196" s="174"/>
      <c r="D6196" s="160" t="s">
        <v>264</v>
      </c>
      <c r="E6196" s="175" t="s">
        <v>3</v>
      </c>
      <c r="F6196" s="176" t="s">
        <v>95</v>
      </c>
      <c r="H6196" s="177">
        <v>3</v>
      </c>
      <c r="I6196" s="178"/>
      <c r="L6196" s="174"/>
      <c r="M6196" s="179"/>
      <c r="N6196" s="180"/>
      <c r="O6196" s="180"/>
      <c r="P6196" s="180"/>
      <c r="Q6196" s="180"/>
      <c r="R6196" s="180"/>
      <c r="S6196" s="180"/>
      <c r="T6196" s="181"/>
      <c r="AT6196" s="175" t="s">
        <v>264</v>
      </c>
      <c r="AU6196" s="175" t="s">
        <v>82</v>
      </c>
      <c r="AV6196" s="14" t="s">
        <v>82</v>
      </c>
      <c r="AW6196" s="14" t="s">
        <v>34</v>
      </c>
      <c r="AX6196" s="14" t="s">
        <v>73</v>
      </c>
      <c r="AY6196" s="175" t="s">
        <v>252</v>
      </c>
    </row>
    <row r="6197" spans="2:51" s="13" customFormat="1" ht="11.25">
      <c r="B6197" s="167"/>
      <c r="D6197" s="160" t="s">
        <v>264</v>
      </c>
      <c r="E6197" s="168" t="s">
        <v>3</v>
      </c>
      <c r="F6197" s="169" t="s">
        <v>8611</v>
      </c>
      <c r="H6197" s="168" t="s">
        <v>3</v>
      </c>
      <c r="I6197" s="170"/>
      <c r="L6197" s="167"/>
      <c r="M6197" s="171"/>
      <c r="N6197" s="172"/>
      <c r="O6197" s="172"/>
      <c r="P6197" s="172"/>
      <c r="Q6197" s="172"/>
      <c r="R6197" s="172"/>
      <c r="S6197" s="172"/>
      <c r="T6197" s="173"/>
      <c r="AT6197" s="168" t="s">
        <v>264</v>
      </c>
      <c r="AU6197" s="168" t="s">
        <v>82</v>
      </c>
      <c r="AV6197" s="13" t="s">
        <v>80</v>
      </c>
      <c r="AW6197" s="13" t="s">
        <v>34</v>
      </c>
      <c r="AX6197" s="13" t="s">
        <v>73</v>
      </c>
      <c r="AY6197" s="168" t="s">
        <v>252</v>
      </c>
    </row>
    <row r="6198" spans="2:51" s="14" customFormat="1" ht="11.25">
      <c r="B6198" s="174"/>
      <c r="D6198" s="160" t="s">
        <v>264</v>
      </c>
      <c r="E6198" s="175" t="s">
        <v>3</v>
      </c>
      <c r="F6198" s="176" t="s">
        <v>95</v>
      </c>
      <c r="H6198" s="177">
        <v>3</v>
      </c>
      <c r="I6198" s="178"/>
      <c r="L6198" s="174"/>
      <c r="M6198" s="179"/>
      <c r="N6198" s="180"/>
      <c r="O6198" s="180"/>
      <c r="P6198" s="180"/>
      <c r="Q6198" s="180"/>
      <c r="R6198" s="180"/>
      <c r="S6198" s="180"/>
      <c r="T6198" s="181"/>
      <c r="AT6198" s="175" t="s">
        <v>264</v>
      </c>
      <c r="AU6198" s="175" t="s">
        <v>82</v>
      </c>
      <c r="AV6198" s="14" t="s">
        <v>82</v>
      </c>
      <c r="AW6198" s="14" t="s">
        <v>34</v>
      </c>
      <c r="AX6198" s="14" t="s">
        <v>73</v>
      </c>
      <c r="AY6198" s="175" t="s">
        <v>252</v>
      </c>
    </row>
    <row r="6199" spans="2:51" s="13" customFormat="1" ht="11.25">
      <c r="B6199" s="167"/>
      <c r="D6199" s="160" t="s">
        <v>264</v>
      </c>
      <c r="E6199" s="168" t="s">
        <v>3</v>
      </c>
      <c r="F6199" s="169" t="s">
        <v>8434</v>
      </c>
      <c r="H6199" s="168" t="s">
        <v>3</v>
      </c>
      <c r="I6199" s="170"/>
      <c r="L6199" s="167"/>
      <c r="M6199" s="171"/>
      <c r="N6199" s="172"/>
      <c r="O6199" s="172"/>
      <c r="P6199" s="172"/>
      <c r="Q6199" s="172"/>
      <c r="R6199" s="172"/>
      <c r="S6199" s="172"/>
      <c r="T6199" s="173"/>
      <c r="AT6199" s="168" t="s">
        <v>264</v>
      </c>
      <c r="AU6199" s="168" t="s">
        <v>82</v>
      </c>
      <c r="AV6199" s="13" t="s">
        <v>80</v>
      </c>
      <c r="AW6199" s="13" t="s">
        <v>34</v>
      </c>
      <c r="AX6199" s="13" t="s">
        <v>73</v>
      </c>
      <c r="AY6199" s="168" t="s">
        <v>252</v>
      </c>
    </row>
    <row r="6200" spans="2:51" s="14" customFormat="1" ht="11.25">
      <c r="B6200" s="174"/>
      <c r="D6200" s="160" t="s">
        <v>264</v>
      </c>
      <c r="E6200" s="175" t="s">
        <v>3</v>
      </c>
      <c r="F6200" s="176" t="s">
        <v>258</v>
      </c>
      <c r="H6200" s="177">
        <v>4</v>
      </c>
      <c r="I6200" s="178"/>
      <c r="L6200" s="174"/>
      <c r="M6200" s="179"/>
      <c r="N6200" s="180"/>
      <c r="O6200" s="180"/>
      <c r="P6200" s="180"/>
      <c r="Q6200" s="180"/>
      <c r="R6200" s="180"/>
      <c r="S6200" s="180"/>
      <c r="T6200" s="181"/>
      <c r="AT6200" s="175" t="s">
        <v>264</v>
      </c>
      <c r="AU6200" s="175" t="s">
        <v>82</v>
      </c>
      <c r="AV6200" s="14" t="s">
        <v>82</v>
      </c>
      <c r="AW6200" s="14" t="s">
        <v>34</v>
      </c>
      <c r="AX6200" s="14" t="s">
        <v>73</v>
      </c>
      <c r="AY6200" s="175" t="s">
        <v>252</v>
      </c>
    </row>
    <row r="6201" spans="2:51" s="13" customFormat="1" ht="11.25">
      <c r="B6201" s="167"/>
      <c r="D6201" s="160" t="s">
        <v>264</v>
      </c>
      <c r="E6201" s="168" t="s">
        <v>3</v>
      </c>
      <c r="F6201" s="169" t="s">
        <v>8438</v>
      </c>
      <c r="H6201" s="168" t="s">
        <v>3</v>
      </c>
      <c r="I6201" s="170"/>
      <c r="L6201" s="167"/>
      <c r="M6201" s="171"/>
      <c r="N6201" s="172"/>
      <c r="O6201" s="172"/>
      <c r="P6201" s="172"/>
      <c r="Q6201" s="172"/>
      <c r="R6201" s="172"/>
      <c r="S6201" s="172"/>
      <c r="T6201" s="173"/>
      <c r="AT6201" s="168" t="s">
        <v>264</v>
      </c>
      <c r="AU6201" s="168" t="s">
        <v>82</v>
      </c>
      <c r="AV6201" s="13" t="s">
        <v>80</v>
      </c>
      <c r="AW6201" s="13" t="s">
        <v>34</v>
      </c>
      <c r="AX6201" s="13" t="s">
        <v>73</v>
      </c>
      <c r="AY6201" s="168" t="s">
        <v>252</v>
      </c>
    </row>
    <row r="6202" spans="2:51" s="14" customFormat="1" ht="11.25">
      <c r="B6202" s="174"/>
      <c r="D6202" s="160" t="s">
        <v>264</v>
      </c>
      <c r="E6202" s="175" t="s">
        <v>3</v>
      </c>
      <c r="F6202" s="176" t="s">
        <v>82</v>
      </c>
      <c r="H6202" s="177">
        <v>2</v>
      </c>
      <c r="I6202" s="178"/>
      <c r="L6202" s="174"/>
      <c r="M6202" s="179"/>
      <c r="N6202" s="180"/>
      <c r="O6202" s="180"/>
      <c r="P6202" s="180"/>
      <c r="Q6202" s="180"/>
      <c r="R6202" s="180"/>
      <c r="S6202" s="180"/>
      <c r="T6202" s="181"/>
      <c r="AT6202" s="175" t="s">
        <v>264</v>
      </c>
      <c r="AU6202" s="175" t="s">
        <v>82</v>
      </c>
      <c r="AV6202" s="14" t="s">
        <v>82</v>
      </c>
      <c r="AW6202" s="14" t="s">
        <v>34</v>
      </c>
      <c r="AX6202" s="14" t="s">
        <v>73</v>
      </c>
      <c r="AY6202" s="175" t="s">
        <v>252</v>
      </c>
    </row>
    <row r="6203" spans="2:51" s="13" customFormat="1" ht="11.25">
      <c r="B6203" s="167"/>
      <c r="D6203" s="160" t="s">
        <v>264</v>
      </c>
      <c r="E6203" s="168" t="s">
        <v>3</v>
      </c>
      <c r="F6203" s="169" t="s">
        <v>8439</v>
      </c>
      <c r="H6203" s="168" t="s">
        <v>3</v>
      </c>
      <c r="I6203" s="170"/>
      <c r="L6203" s="167"/>
      <c r="M6203" s="171"/>
      <c r="N6203" s="172"/>
      <c r="O6203" s="172"/>
      <c r="P6203" s="172"/>
      <c r="Q6203" s="172"/>
      <c r="R6203" s="172"/>
      <c r="S6203" s="172"/>
      <c r="T6203" s="173"/>
      <c r="AT6203" s="168" t="s">
        <v>264</v>
      </c>
      <c r="AU6203" s="168" t="s">
        <v>82</v>
      </c>
      <c r="AV6203" s="13" t="s">
        <v>80</v>
      </c>
      <c r="AW6203" s="13" t="s">
        <v>34</v>
      </c>
      <c r="AX6203" s="13" t="s">
        <v>73</v>
      </c>
      <c r="AY6203" s="168" t="s">
        <v>252</v>
      </c>
    </row>
    <row r="6204" spans="2:51" s="14" customFormat="1" ht="11.25">
      <c r="B6204" s="174"/>
      <c r="D6204" s="160" t="s">
        <v>264</v>
      </c>
      <c r="E6204" s="175" t="s">
        <v>3</v>
      </c>
      <c r="F6204" s="176" t="s">
        <v>258</v>
      </c>
      <c r="H6204" s="177">
        <v>4</v>
      </c>
      <c r="I6204" s="178"/>
      <c r="L6204" s="174"/>
      <c r="M6204" s="179"/>
      <c r="N6204" s="180"/>
      <c r="O6204" s="180"/>
      <c r="P6204" s="180"/>
      <c r="Q6204" s="180"/>
      <c r="R6204" s="180"/>
      <c r="S6204" s="180"/>
      <c r="T6204" s="181"/>
      <c r="AT6204" s="175" t="s">
        <v>264</v>
      </c>
      <c r="AU6204" s="175" t="s">
        <v>82</v>
      </c>
      <c r="AV6204" s="14" t="s">
        <v>82</v>
      </c>
      <c r="AW6204" s="14" t="s">
        <v>34</v>
      </c>
      <c r="AX6204" s="14" t="s">
        <v>73</v>
      </c>
      <c r="AY6204" s="175" t="s">
        <v>252</v>
      </c>
    </row>
    <row r="6205" spans="2:51" s="13" customFormat="1" ht="11.25">
      <c r="B6205" s="167"/>
      <c r="D6205" s="160" t="s">
        <v>264</v>
      </c>
      <c r="E6205" s="168" t="s">
        <v>3</v>
      </c>
      <c r="F6205" s="169" t="s">
        <v>8443</v>
      </c>
      <c r="H6205" s="168" t="s">
        <v>3</v>
      </c>
      <c r="I6205" s="170"/>
      <c r="L6205" s="167"/>
      <c r="M6205" s="171"/>
      <c r="N6205" s="172"/>
      <c r="O6205" s="172"/>
      <c r="P6205" s="172"/>
      <c r="Q6205" s="172"/>
      <c r="R6205" s="172"/>
      <c r="S6205" s="172"/>
      <c r="T6205" s="173"/>
      <c r="AT6205" s="168" t="s">
        <v>264</v>
      </c>
      <c r="AU6205" s="168" t="s">
        <v>82</v>
      </c>
      <c r="AV6205" s="13" t="s">
        <v>80</v>
      </c>
      <c r="AW6205" s="13" t="s">
        <v>34</v>
      </c>
      <c r="AX6205" s="13" t="s">
        <v>73</v>
      </c>
      <c r="AY6205" s="168" t="s">
        <v>252</v>
      </c>
    </row>
    <row r="6206" spans="2:51" s="14" customFormat="1" ht="11.25">
      <c r="B6206" s="174"/>
      <c r="D6206" s="160" t="s">
        <v>264</v>
      </c>
      <c r="E6206" s="175" t="s">
        <v>3</v>
      </c>
      <c r="F6206" s="176" t="s">
        <v>82</v>
      </c>
      <c r="H6206" s="177">
        <v>2</v>
      </c>
      <c r="I6206" s="178"/>
      <c r="L6206" s="174"/>
      <c r="M6206" s="179"/>
      <c r="N6206" s="180"/>
      <c r="O6206" s="180"/>
      <c r="P6206" s="180"/>
      <c r="Q6206" s="180"/>
      <c r="R6206" s="180"/>
      <c r="S6206" s="180"/>
      <c r="T6206" s="181"/>
      <c r="AT6206" s="175" t="s">
        <v>264</v>
      </c>
      <c r="AU6206" s="175" t="s">
        <v>82</v>
      </c>
      <c r="AV6206" s="14" t="s">
        <v>82</v>
      </c>
      <c r="AW6206" s="14" t="s">
        <v>34</v>
      </c>
      <c r="AX6206" s="14" t="s">
        <v>73</v>
      </c>
      <c r="AY6206" s="175" t="s">
        <v>252</v>
      </c>
    </row>
    <row r="6207" spans="2:51" s="13" customFormat="1" ht="11.25">
      <c r="B6207" s="167"/>
      <c r="D6207" s="160" t="s">
        <v>264</v>
      </c>
      <c r="E6207" s="168" t="s">
        <v>3</v>
      </c>
      <c r="F6207" s="169" t="s">
        <v>8444</v>
      </c>
      <c r="H6207" s="168" t="s">
        <v>3</v>
      </c>
      <c r="I6207" s="170"/>
      <c r="L6207" s="167"/>
      <c r="M6207" s="171"/>
      <c r="N6207" s="172"/>
      <c r="O6207" s="172"/>
      <c r="P6207" s="172"/>
      <c r="Q6207" s="172"/>
      <c r="R6207" s="172"/>
      <c r="S6207" s="172"/>
      <c r="T6207" s="173"/>
      <c r="AT6207" s="168" t="s">
        <v>264</v>
      </c>
      <c r="AU6207" s="168" t="s">
        <v>82</v>
      </c>
      <c r="AV6207" s="13" t="s">
        <v>80</v>
      </c>
      <c r="AW6207" s="13" t="s">
        <v>34</v>
      </c>
      <c r="AX6207" s="13" t="s">
        <v>73</v>
      </c>
      <c r="AY6207" s="168" t="s">
        <v>252</v>
      </c>
    </row>
    <row r="6208" spans="2:51" s="14" customFormat="1" ht="11.25">
      <c r="B6208" s="174"/>
      <c r="D6208" s="160" t="s">
        <v>264</v>
      </c>
      <c r="E6208" s="175" t="s">
        <v>3</v>
      </c>
      <c r="F6208" s="176" t="s">
        <v>258</v>
      </c>
      <c r="H6208" s="177">
        <v>4</v>
      </c>
      <c r="I6208" s="178"/>
      <c r="L6208" s="174"/>
      <c r="M6208" s="179"/>
      <c r="N6208" s="180"/>
      <c r="O6208" s="180"/>
      <c r="P6208" s="180"/>
      <c r="Q6208" s="180"/>
      <c r="R6208" s="180"/>
      <c r="S6208" s="180"/>
      <c r="T6208" s="181"/>
      <c r="AT6208" s="175" t="s">
        <v>264</v>
      </c>
      <c r="AU6208" s="175" t="s">
        <v>82</v>
      </c>
      <c r="AV6208" s="14" t="s">
        <v>82</v>
      </c>
      <c r="AW6208" s="14" t="s">
        <v>34</v>
      </c>
      <c r="AX6208" s="14" t="s">
        <v>73</v>
      </c>
      <c r="AY6208" s="175" t="s">
        <v>252</v>
      </c>
    </row>
    <row r="6209" spans="1:65" s="13" customFormat="1" ht="11.25">
      <c r="B6209" s="167"/>
      <c r="D6209" s="160" t="s">
        <v>264</v>
      </c>
      <c r="E6209" s="168" t="s">
        <v>3</v>
      </c>
      <c r="F6209" s="169" t="s">
        <v>8448</v>
      </c>
      <c r="H6209" s="168" t="s">
        <v>3</v>
      </c>
      <c r="I6209" s="170"/>
      <c r="L6209" s="167"/>
      <c r="M6209" s="171"/>
      <c r="N6209" s="172"/>
      <c r="O6209" s="172"/>
      <c r="P6209" s="172"/>
      <c r="Q6209" s="172"/>
      <c r="R6209" s="172"/>
      <c r="S6209" s="172"/>
      <c r="T6209" s="173"/>
      <c r="AT6209" s="168" t="s">
        <v>264</v>
      </c>
      <c r="AU6209" s="168" t="s">
        <v>82</v>
      </c>
      <c r="AV6209" s="13" t="s">
        <v>80</v>
      </c>
      <c r="AW6209" s="13" t="s">
        <v>34</v>
      </c>
      <c r="AX6209" s="13" t="s">
        <v>73</v>
      </c>
      <c r="AY6209" s="168" t="s">
        <v>252</v>
      </c>
    </row>
    <row r="6210" spans="1:65" s="14" customFormat="1" ht="11.25">
      <c r="B6210" s="174"/>
      <c r="D6210" s="160" t="s">
        <v>264</v>
      </c>
      <c r="E6210" s="175" t="s">
        <v>3</v>
      </c>
      <c r="F6210" s="176" t="s">
        <v>82</v>
      </c>
      <c r="H6210" s="177">
        <v>2</v>
      </c>
      <c r="I6210" s="178"/>
      <c r="L6210" s="174"/>
      <c r="M6210" s="179"/>
      <c r="N6210" s="180"/>
      <c r="O6210" s="180"/>
      <c r="P6210" s="180"/>
      <c r="Q6210" s="180"/>
      <c r="R6210" s="180"/>
      <c r="S6210" s="180"/>
      <c r="T6210" s="181"/>
      <c r="AT6210" s="175" t="s">
        <v>264</v>
      </c>
      <c r="AU6210" s="175" t="s">
        <v>82</v>
      </c>
      <c r="AV6210" s="14" t="s">
        <v>82</v>
      </c>
      <c r="AW6210" s="14" t="s">
        <v>34</v>
      </c>
      <c r="AX6210" s="14" t="s">
        <v>73</v>
      </c>
      <c r="AY6210" s="175" t="s">
        <v>252</v>
      </c>
    </row>
    <row r="6211" spans="1:65" s="13" customFormat="1" ht="11.25">
      <c r="B6211" s="167"/>
      <c r="D6211" s="160" t="s">
        <v>264</v>
      </c>
      <c r="E6211" s="168" t="s">
        <v>3</v>
      </c>
      <c r="F6211" s="169" t="s">
        <v>8449</v>
      </c>
      <c r="H6211" s="168" t="s">
        <v>3</v>
      </c>
      <c r="I6211" s="170"/>
      <c r="L6211" s="167"/>
      <c r="M6211" s="171"/>
      <c r="N6211" s="172"/>
      <c r="O6211" s="172"/>
      <c r="P6211" s="172"/>
      <c r="Q6211" s="172"/>
      <c r="R6211" s="172"/>
      <c r="S6211" s="172"/>
      <c r="T6211" s="173"/>
      <c r="AT6211" s="168" t="s">
        <v>264</v>
      </c>
      <c r="AU6211" s="168" t="s">
        <v>82</v>
      </c>
      <c r="AV6211" s="13" t="s">
        <v>80</v>
      </c>
      <c r="AW6211" s="13" t="s">
        <v>34</v>
      </c>
      <c r="AX6211" s="13" t="s">
        <v>73</v>
      </c>
      <c r="AY6211" s="168" t="s">
        <v>252</v>
      </c>
    </row>
    <row r="6212" spans="1:65" s="14" customFormat="1" ht="11.25">
      <c r="B6212" s="174"/>
      <c r="D6212" s="160" t="s">
        <v>264</v>
      </c>
      <c r="E6212" s="175" t="s">
        <v>3</v>
      </c>
      <c r="F6212" s="176" t="s">
        <v>258</v>
      </c>
      <c r="H6212" s="177">
        <v>4</v>
      </c>
      <c r="I6212" s="178"/>
      <c r="L6212" s="174"/>
      <c r="M6212" s="179"/>
      <c r="N6212" s="180"/>
      <c r="O6212" s="180"/>
      <c r="P6212" s="180"/>
      <c r="Q6212" s="180"/>
      <c r="R6212" s="180"/>
      <c r="S6212" s="180"/>
      <c r="T6212" s="181"/>
      <c r="AT6212" s="175" t="s">
        <v>264</v>
      </c>
      <c r="AU6212" s="175" t="s">
        <v>82</v>
      </c>
      <c r="AV6212" s="14" t="s">
        <v>82</v>
      </c>
      <c r="AW6212" s="14" t="s">
        <v>34</v>
      </c>
      <c r="AX6212" s="14" t="s">
        <v>73</v>
      </c>
      <c r="AY6212" s="175" t="s">
        <v>252</v>
      </c>
    </row>
    <row r="6213" spans="1:65" s="13" customFormat="1" ht="11.25">
      <c r="B6213" s="167"/>
      <c r="D6213" s="160" t="s">
        <v>264</v>
      </c>
      <c r="E6213" s="168" t="s">
        <v>3</v>
      </c>
      <c r="F6213" s="169" t="s">
        <v>8453</v>
      </c>
      <c r="H6213" s="168" t="s">
        <v>3</v>
      </c>
      <c r="I6213" s="170"/>
      <c r="L6213" s="167"/>
      <c r="M6213" s="171"/>
      <c r="N6213" s="172"/>
      <c r="O6213" s="172"/>
      <c r="P6213" s="172"/>
      <c r="Q6213" s="172"/>
      <c r="R6213" s="172"/>
      <c r="S6213" s="172"/>
      <c r="T6213" s="173"/>
      <c r="AT6213" s="168" t="s">
        <v>264</v>
      </c>
      <c r="AU6213" s="168" t="s">
        <v>82</v>
      </c>
      <c r="AV6213" s="13" t="s">
        <v>80</v>
      </c>
      <c r="AW6213" s="13" t="s">
        <v>34</v>
      </c>
      <c r="AX6213" s="13" t="s">
        <v>73</v>
      </c>
      <c r="AY6213" s="168" t="s">
        <v>252</v>
      </c>
    </row>
    <row r="6214" spans="1:65" s="14" customFormat="1" ht="11.25">
      <c r="B6214" s="174"/>
      <c r="D6214" s="160" t="s">
        <v>264</v>
      </c>
      <c r="E6214" s="175" t="s">
        <v>3</v>
      </c>
      <c r="F6214" s="176" t="s">
        <v>82</v>
      </c>
      <c r="H6214" s="177">
        <v>2</v>
      </c>
      <c r="I6214" s="178"/>
      <c r="L6214" s="174"/>
      <c r="M6214" s="179"/>
      <c r="N6214" s="180"/>
      <c r="O6214" s="180"/>
      <c r="P6214" s="180"/>
      <c r="Q6214" s="180"/>
      <c r="R6214" s="180"/>
      <c r="S6214" s="180"/>
      <c r="T6214" s="181"/>
      <c r="AT6214" s="175" t="s">
        <v>264</v>
      </c>
      <c r="AU6214" s="175" t="s">
        <v>82</v>
      </c>
      <c r="AV6214" s="14" t="s">
        <v>82</v>
      </c>
      <c r="AW6214" s="14" t="s">
        <v>34</v>
      </c>
      <c r="AX6214" s="14" t="s">
        <v>73</v>
      </c>
      <c r="AY6214" s="175" t="s">
        <v>252</v>
      </c>
    </row>
    <row r="6215" spans="1:65" s="15" customFormat="1" ht="11.25">
      <c r="B6215" s="182"/>
      <c r="D6215" s="160" t="s">
        <v>264</v>
      </c>
      <c r="E6215" s="183" t="s">
        <v>3</v>
      </c>
      <c r="F6215" s="184" t="s">
        <v>269</v>
      </c>
      <c r="H6215" s="185">
        <v>39</v>
      </c>
      <c r="I6215" s="186"/>
      <c r="L6215" s="182"/>
      <c r="M6215" s="187"/>
      <c r="N6215" s="188"/>
      <c r="O6215" s="188"/>
      <c r="P6215" s="188"/>
      <c r="Q6215" s="188"/>
      <c r="R6215" s="188"/>
      <c r="S6215" s="188"/>
      <c r="T6215" s="189"/>
      <c r="AT6215" s="183" t="s">
        <v>264</v>
      </c>
      <c r="AU6215" s="183" t="s">
        <v>82</v>
      </c>
      <c r="AV6215" s="15" t="s">
        <v>258</v>
      </c>
      <c r="AW6215" s="15" t="s">
        <v>34</v>
      </c>
      <c r="AX6215" s="15" t="s">
        <v>80</v>
      </c>
      <c r="AY6215" s="183" t="s">
        <v>252</v>
      </c>
    </row>
    <row r="6216" spans="1:65" s="2" customFormat="1" ht="16.5" customHeight="1">
      <c r="A6216" s="34"/>
      <c r="B6216" s="145"/>
      <c r="C6216" s="198" t="s">
        <v>2624</v>
      </c>
      <c r="D6216" s="198" t="s">
        <v>361</v>
      </c>
      <c r="E6216" s="199" t="s">
        <v>8982</v>
      </c>
      <c r="F6216" s="200" t="s">
        <v>8983</v>
      </c>
      <c r="G6216" s="201" t="s">
        <v>4360</v>
      </c>
      <c r="H6216" s="202">
        <v>36</v>
      </c>
      <c r="I6216" s="203"/>
      <c r="J6216" s="204">
        <f>ROUND(I6216*H6216,2)</f>
        <v>0</v>
      </c>
      <c r="K6216" s="205"/>
      <c r="L6216" s="206"/>
      <c r="M6216" s="207" t="s">
        <v>3</v>
      </c>
      <c r="N6216" s="208" t="s">
        <v>44</v>
      </c>
      <c r="O6216" s="55"/>
      <c r="P6216" s="156">
        <f>O6216*H6216</f>
        <v>0</v>
      </c>
      <c r="Q6216" s="156">
        <v>0</v>
      </c>
      <c r="R6216" s="156">
        <f>Q6216*H6216</f>
        <v>0</v>
      </c>
      <c r="S6216" s="156">
        <v>0</v>
      </c>
      <c r="T6216" s="157">
        <f>S6216*H6216</f>
        <v>0</v>
      </c>
      <c r="U6216" s="34"/>
      <c r="V6216" s="34"/>
      <c r="W6216" s="34"/>
      <c r="X6216" s="34"/>
      <c r="Y6216" s="34"/>
      <c r="Z6216" s="34"/>
      <c r="AA6216" s="34"/>
      <c r="AB6216" s="34"/>
      <c r="AC6216" s="34"/>
      <c r="AD6216" s="34"/>
      <c r="AE6216" s="34"/>
      <c r="AR6216" s="158" t="s">
        <v>318</v>
      </c>
      <c r="AT6216" s="158" t="s">
        <v>361</v>
      </c>
      <c r="AU6216" s="158" t="s">
        <v>82</v>
      </c>
      <c r="AY6216" s="19" t="s">
        <v>252</v>
      </c>
      <c r="BE6216" s="159">
        <f>IF(N6216="základní",J6216,0)</f>
        <v>0</v>
      </c>
      <c r="BF6216" s="159">
        <f>IF(N6216="snížená",J6216,0)</f>
        <v>0</v>
      </c>
      <c r="BG6216" s="159">
        <f>IF(N6216="zákl. přenesená",J6216,0)</f>
        <v>0</v>
      </c>
      <c r="BH6216" s="159">
        <f>IF(N6216="sníž. přenesená",J6216,0)</f>
        <v>0</v>
      </c>
      <c r="BI6216" s="159">
        <f>IF(N6216="nulová",J6216,0)</f>
        <v>0</v>
      </c>
      <c r="BJ6216" s="19" t="s">
        <v>80</v>
      </c>
      <c r="BK6216" s="159">
        <f>ROUND(I6216*H6216,2)</f>
        <v>0</v>
      </c>
      <c r="BL6216" s="19" t="s">
        <v>258</v>
      </c>
      <c r="BM6216" s="158" t="s">
        <v>8984</v>
      </c>
    </row>
    <row r="6217" spans="1:65" s="2" customFormat="1" ht="11.25">
      <c r="A6217" s="34"/>
      <c r="B6217" s="35"/>
      <c r="C6217" s="34"/>
      <c r="D6217" s="160" t="s">
        <v>260</v>
      </c>
      <c r="E6217" s="34"/>
      <c r="F6217" s="161" t="s">
        <v>8983</v>
      </c>
      <c r="G6217" s="34"/>
      <c r="H6217" s="34"/>
      <c r="I6217" s="162"/>
      <c r="J6217" s="34"/>
      <c r="K6217" s="34"/>
      <c r="L6217" s="35"/>
      <c r="M6217" s="163"/>
      <c r="N6217" s="164"/>
      <c r="O6217" s="55"/>
      <c r="P6217" s="55"/>
      <c r="Q6217" s="55"/>
      <c r="R6217" s="55"/>
      <c r="S6217" s="55"/>
      <c r="T6217" s="56"/>
      <c r="U6217" s="34"/>
      <c r="V6217" s="34"/>
      <c r="W6217" s="34"/>
      <c r="X6217" s="34"/>
      <c r="Y6217" s="34"/>
      <c r="Z6217" s="34"/>
      <c r="AA6217" s="34"/>
      <c r="AB6217" s="34"/>
      <c r="AC6217" s="34"/>
      <c r="AD6217" s="34"/>
      <c r="AE6217" s="34"/>
      <c r="AT6217" s="19" t="s">
        <v>260</v>
      </c>
      <c r="AU6217" s="19" t="s">
        <v>82</v>
      </c>
    </row>
    <row r="6218" spans="1:65" s="2" customFormat="1" ht="19.5">
      <c r="A6218" s="34"/>
      <c r="B6218" s="35"/>
      <c r="C6218" s="34"/>
      <c r="D6218" s="160" t="s">
        <v>2284</v>
      </c>
      <c r="E6218" s="34"/>
      <c r="F6218" s="211" t="s">
        <v>8972</v>
      </c>
      <c r="G6218" s="34"/>
      <c r="H6218" s="34"/>
      <c r="I6218" s="162"/>
      <c r="J6218" s="34"/>
      <c r="K6218" s="34"/>
      <c r="L6218" s="35"/>
      <c r="M6218" s="163"/>
      <c r="N6218" s="164"/>
      <c r="O6218" s="55"/>
      <c r="P6218" s="55"/>
      <c r="Q6218" s="55"/>
      <c r="R6218" s="55"/>
      <c r="S6218" s="55"/>
      <c r="T6218" s="56"/>
      <c r="U6218" s="34"/>
      <c r="V6218" s="34"/>
      <c r="W6218" s="34"/>
      <c r="X6218" s="34"/>
      <c r="Y6218" s="34"/>
      <c r="Z6218" s="34"/>
      <c r="AA6218" s="34"/>
      <c r="AB6218" s="34"/>
      <c r="AC6218" s="34"/>
      <c r="AD6218" s="34"/>
      <c r="AE6218" s="34"/>
      <c r="AT6218" s="19" t="s">
        <v>2284</v>
      </c>
      <c r="AU6218" s="19" t="s">
        <v>82</v>
      </c>
    </row>
    <row r="6219" spans="1:65" s="13" customFormat="1" ht="11.25">
      <c r="B6219" s="167"/>
      <c r="D6219" s="160" t="s">
        <v>264</v>
      </c>
      <c r="E6219" s="168" t="s">
        <v>3</v>
      </c>
      <c r="F6219" s="169" t="s">
        <v>8430</v>
      </c>
      <c r="H6219" s="168" t="s">
        <v>3</v>
      </c>
      <c r="I6219" s="170"/>
      <c r="L6219" s="167"/>
      <c r="M6219" s="171"/>
      <c r="N6219" s="172"/>
      <c r="O6219" s="172"/>
      <c r="P6219" s="172"/>
      <c r="Q6219" s="172"/>
      <c r="R6219" s="172"/>
      <c r="S6219" s="172"/>
      <c r="T6219" s="173"/>
      <c r="AT6219" s="168" t="s">
        <v>264</v>
      </c>
      <c r="AU6219" s="168" t="s">
        <v>82</v>
      </c>
      <c r="AV6219" s="13" t="s">
        <v>80</v>
      </c>
      <c r="AW6219" s="13" t="s">
        <v>34</v>
      </c>
      <c r="AX6219" s="13" t="s">
        <v>73</v>
      </c>
      <c r="AY6219" s="168" t="s">
        <v>252</v>
      </c>
    </row>
    <row r="6220" spans="1:65" s="14" customFormat="1" ht="11.25">
      <c r="B6220" s="174"/>
      <c r="D6220" s="160" t="s">
        <v>264</v>
      </c>
      <c r="E6220" s="175" t="s">
        <v>3</v>
      </c>
      <c r="F6220" s="176" t="s">
        <v>82</v>
      </c>
      <c r="H6220" s="177">
        <v>2</v>
      </c>
      <c r="I6220" s="178"/>
      <c r="L6220" s="174"/>
      <c r="M6220" s="179"/>
      <c r="N6220" s="180"/>
      <c r="O6220" s="180"/>
      <c r="P6220" s="180"/>
      <c r="Q6220" s="180"/>
      <c r="R6220" s="180"/>
      <c r="S6220" s="180"/>
      <c r="T6220" s="181"/>
      <c r="AT6220" s="175" t="s">
        <v>264</v>
      </c>
      <c r="AU6220" s="175" t="s">
        <v>82</v>
      </c>
      <c r="AV6220" s="14" t="s">
        <v>82</v>
      </c>
      <c r="AW6220" s="14" t="s">
        <v>34</v>
      </c>
      <c r="AX6220" s="14" t="s">
        <v>73</v>
      </c>
      <c r="AY6220" s="175" t="s">
        <v>252</v>
      </c>
    </row>
    <row r="6221" spans="1:65" s="13" customFormat="1" ht="11.25">
      <c r="B6221" s="167"/>
      <c r="D6221" s="160" t="s">
        <v>264</v>
      </c>
      <c r="E6221" s="168" t="s">
        <v>3</v>
      </c>
      <c r="F6221" s="169" t="s">
        <v>8431</v>
      </c>
      <c r="H6221" s="168" t="s">
        <v>3</v>
      </c>
      <c r="I6221" s="170"/>
      <c r="L6221" s="167"/>
      <c r="M6221" s="171"/>
      <c r="N6221" s="172"/>
      <c r="O6221" s="172"/>
      <c r="P6221" s="172"/>
      <c r="Q6221" s="172"/>
      <c r="R6221" s="172"/>
      <c r="S6221" s="172"/>
      <c r="T6221" s="173"/>
      <c r="AT6221" s="168" t="s">
        <v>264</v>
      </c>
      <c r="AU6221" s="168" t="s">
        <v>82</v>
      </c>
      <c r="AV6221" s="13" t="s">
        <v>80</v>
      </c>
      <c r="AW6221" s="13" t="s">
        <v>34</v>
      </c>
      <c r="AX6221" s="13" t="s">
        <v>73</v>
      </c>
      <c r="AY6221" s="168" t="s">
        <v>252</v>
      </c>
    </row>
    <row r="6222" spans="1:65" s="14" customFormat="1" ht="11.25">
      <c r="B6222" s="174"/>
      <c r="D6222" s="160" t="s">
        <v>264</v>
      </c>
      <c r="E6222" s="175" t="s">
        <v>3</v>
      </c>
      <c r="F6222" s="176" t="s">
        <v>82</v>
      </c>
      <c r="H6222" s="177">
        <v>2</v>
      </c>
      <c r="I6222" s="178"/>
      <c r="L6222" s="174"/>
      <c r="M6222" s="179"/>
      <c r="N6222" s="180"/>
      <c r="O6222" s="180"/>
      <c r="P6222" s="180"/>
      <c r="Q6222" s="180"/>
      <c r="R6222" s="180"/>
      <c r="S6222" s="180"/>
      <c r="T6222" s="181"/>
      <c r="AT6222" s="175" t="s">
        <v>264</v>
      </c>
      <c r="AU6222" s="175" t="s">
        <v>82</v>
      </c>
      <c r="AV6222" s="14" t="s">
        <v>82</v>
      </c>
      <c r="AW6222" s="14" t="s">
        <v>34</v>
      </c>
      <c r="AX6222" s="14" t="s">
        <v>73</v>
      </c>
      <c r="AY6222" s="175" t="s">
        <v>252</v>
      </c>
    </row>
    <row r="6223" spans="1:65" s="13" customFormat="1" ht="11.25">
      <c r="B6223" s="167"/>
      <c r="D6223" s="160" t="s">
        <v>264</v>
      </c>
      <c r="E6223" s="168" t="s">
        <v>3</v>
      </c>
      <c r="F6223" s="169" t="s">
        <v>8432</v>
      </c>
      <c r="H6223" s="168" t="s">
        <v>3</v>
      </c>
      <c r="I6223" s="170"/>
      <c r="L6223" s="167"/>
      <c r="M6223" s="171"/>
      <c r="N6223" s="172"/>
      <c r="O6223" s="172"/>
      <c r="P6223" s="172"/>
      <c r="Q6223" s="172"/>
      <c r="R6223" s="172"/>
      <c r="S6223" s="172"/>
      <c r="T6223" s="173"/>
      <c r="AT6223" s="168" t="s">
        <v>264</v>
      </c>
      <c r="AU6223" s="168" t="s">
        <v>82</v>
      </c>
      <c r="AV6223" s="13" t="s">
        <v>80</v>
      </c>
      <c r="AW6223" s="13" t="s">
        <v>34</v>
      </c>
      <c r="AX6223" s="13" t="s">
        <v>73</v>
      </c>
      <c r="AY6223" s="168" t="s">
        <v>252</v>
      </c>
    </row>
    <row r="6224" spans="1:65" s="14" customFormat="1" ht="11.25">
      <c r="B6224" s="174"/>
      <c r="D6224" s="160" t="s">
        <v>264</v>
      </c>
      <c r="E6224" s="175" t="s">
        <v>3</v>
      </c>
      <c r="F6224" s="176" t="s">
        <v>82</v>
      </c>
      <c r="H6224" s="177">
        <v>2</v>
      </c>
      <c r="I6224" s="178"/>
      <c r="L6224" s="174"/>
      <c r="M6224" s="179"/>
      <c r="N6224" s="180"/>
      <c r="O6224" s="180"/>
      <c r="P6224" s="180"/>
      <c r="Q6224" s="180"/>
      <c r="R6224" s="180"/>
      <c r="S6224" s="180"/>
      <c r="T6224" s="181"/>
      <c r="AT6224" s="175" t="s">
        <v>264</v>
      </c>
      <c r="AU6224" s="175" t="s">
        <v>82</v>
      </c>
      <c r="AV6224" s="14" t="s">
        <v>82</v>
      </c>
      <c r="AW6224" s="14" t="s">
        <v>34</v>
      </c>
      <c r="AX6224" s="14" t="s">
        <v>73</v>
      </c>
      <c r="AY6224" s="175" t="s">
        <v>252</v>
      </c>
    </row>
    <row r="6225" spans="2:51" s="13" customFormat="1" ht="11.25">
      <c r="B6225" s="167"/>
      <c r="D6225" s="160" t="s">
        <v>264</v>
      </c>
      <c r="E6225" s="168" t="s">
        <v>3</v>
      </c>
      <c r="F6225" s="169" t="s">
        <v>6862</v>
      </c>
      <c r="H6225" s="168" t="s">
        <v>3</v>
      </c>
      <c r="I6225" s="170"/>
      <c r="L6225" s="167"/>
      <c r="M6225" s="171"/>
      <c r="N6225" s="172"/>
      <c r="O6225" s="172"/>
      <c r="P6225" s="172"/>
      <c r="Q6225" s="172"/>
      <c r="R6225" s="172"/>
      <c r="S6225" s="172"/>
      <c r="T6225" s="173"/>
      <c r="AT6225" s="168" t="s">
        <v>264</v>
      </c>
      <c r="AU6225" s="168" t="s">
        <v>82</v>
      </c>
      <c r="AV6225" s="13" t="s">
        <v>80</v>
      </c>
      <c r="AW6225" s="13" t="s">
        <v>34</v>
      </c>
      <c r="AX6225" s="13" t="s">
        <v>73</v>
      </c>
      <c r="AY6225" s="168" t="s">
        <v>252</v>
      </c>
    </row>
    <row r="6226" spans="2:51" s="14" customFormat="1" ht="11.25">
      <c r="B6226" s="174"/>
      <c r="D6226" s="160" t="s">
        <v>264</v>
      </c>
      <c r="E6226" s="175" t="s">
        <v>3</v>
      </c>
      <c r="F6226" s="176" t="s">
        <v>303</v>
      </c>
      <c r="H6226" s="177">
        <v>6</v>
      </c>
      <c r="I6226" s="178"/>
      <c r="L6226" s="174"/>
      <c r="M6226" s="179"/>
      <c r="N6226" s="180"/>
      <c r="O6226" s="180"/>
      <c r="P6226" s="180"/>
      <c r="Q6226" s="180"/>
      <c r="R6226" s="180"/>
      <c r="S6226" s="180"/>
      <c r="T6226" s="181"/>
      <c r="AT6226" s="175" t="s">
        <v>264</v>
      </c>
      <c r="AU6226" s="175" t="s">
        <v>82</v>
      </c>
      <c r="AV6226" s="14" t="s">
        <v>82</v>
      </c>
      <c r="AW6226" s="14" t="s">
        <v>34</v>
      </c>
      <c r="AX6226" s="14" t="s">
        <v>73</v>
      </c>
      <c r="AY6226" s="175" t="s">
        <v>252</v>
      </c>
    </row>
    <row r="6227" spans="2:51" s="13" customFormat="1" ht="11.25">
      <c r="B6227" s="167"/>
      <c r="D6227" s="160" t="s">
        <v>264</v>
      </c>
      <c r="E6227" s="168" t="s">
        <v>3</v>
      </c>
      <c r="F6227" s="169" t="s">
        <v>8435</v>
      </c>
      <c r="H6227" s="168" t="s">
        <v>3</v>
      </c>
      <c r="I6227" s="170"/>
      <c r="L6227" s="167"/>
      <c r="M6227" s="171"/>
      <c r="N6227" s="172"/>
      <c r="O6227" s="172"/>
      <c r="P6227" s="172"/>
      <c r="Q6227" s="172"/>
      <c r="R6227" s="172"/>
      <c r="S6227" s="172"/>
      <c r="T6227" s="173"/>
      <c r="AT6227" s="168" t="s">
        <v>264</v>
      </c>
      <c r="AU6227" s="168" t="s">
        <v>82</v>
      </c>
      <c r="AV6227" s="13" t="s">
        <v>80</v>
      </c>
      <c r="AW6227" s="13" t="s">
        <v>34</v>
      </c>
      <c r="AX6227" s="13" t="s">
        <v>73</v>
      </c>
      <c r="AY6227" s="168" t="s">
        <v>252</v>
      </c>
    </row>
    <row r="6228" spans="2:51" s="14" customFormat="1" ht="11.25">
      <c r="B6228" s="174"/>
      <c r="D6228" s="160" t="s">
        <v>264</v>
      </c>
      <c r="E6228" s="175" t="s">
        <v>3</v>
      </c>
      <c r="F6228" s="176" t="s">
        <v>82</v>
      </c>
      <c r="H6228" s="177">
        <v>2</v>
      </c>
      <c r="I6228" s="178"/>
      <c r="L6228" s="174"/>
      <c r="M6228" s="179"/>
      <c r="N6228" s="180"/>
      <c r="O6228" s="180"/>
      <c r="P6228" s="180"/>
      <c r="Q6228" s="180"/>
      <c r="R6228" s="180"/>
      <c r="S6228" s="180"/>
      <c r="T6228" s="181"/>
      <c r="AT6228" s="175" t="s">
        <v>264</v>
      </c>
      <c r="AU6228" s="175" t="s">
        <v>82</v>
      </c>
      <c r="AV6228" s="14" t="s">
        <v>82</v>
      </c>
      <c r="AW6228" s="14" t="s">
        <v>34</v>
      </c>
      <c r="AX6228" s="14" t="s">
        <v>73</v>
      </c>
      <c r="AY6228" s="175" t="s">
        <v>252</v>
      </c>
    </row>
    <row r="6229" spans="2:51" s="13" customFormat="1" ht="11.25">
      <c r="B6229" s="167"/>
      <c r="D6229" s="160" t="s">
        <v>264</v>
      </c>
      <c r="E6229" s="168" t="s">
        <v>3</v>
      </c>
      <c r="F6229" s="169" t="s">
        <v>8436</v>
      </c>
      <c r="H6229" s="168" t="s">
        <v>3</v>
      </c>
      <c r="I6229" s="170"/>
      <c r="L6229" s="167"/>
      <c r="M6229" s="171"/>
      <c r="N6229" s="172"/>
      <c r="O6229" s="172"/>
      <c r="P6229" s="172"/>
      <c r="Q6229" s="172"/>
      <c r="R6229" s="172"/>
      <c r="S6229" s="172"/>
      <c r="T6229" s="173"/>
      <c r="AT6229" s="168" t="s">
        <v>264</v>
      </c>
      <c r="AU6229" s="168" t="s">
        <v>82</v>
      </c>
      <c r="AV6229" s="13" t="s">
        <v>80</v>
      </c>
      <c r="AW6229" s="13" t="s">
        <v>34</v>
      </c>
      <c r="AX6229" s="13" t="s">
        <v>73</v>
      </c>
      <c r="AY6229" s="168" t="s">
        <v>252</v>
      </c>
    </row>
    <row r="6230" spans="2:51" s="14" customFormat="1" ht="11.25">
      <c r="B6230" s="174"/>
      <c r="D6230" s="160" t="s">
        <v>264</v>
      </c>
      <c r="E6230" s="175" t="s">
        <v>3</v>
      </c>
      <c r="F6230" s="176" t="s">
        <v>82</v>
      </c>
      <c r="H6230" s="177">
        <v>2</v>
      </c>
      <c r="I6230" s="178"/>
      <c r="L6230" s="174"/>
      <c r="M6230" s="179"/>
      <c r="N6230" s="180"/>
      <c r="O6230" s="180"/>
      <c r="P6230" s="180"/>
      <c r="Q6230" s="180"/>
      <c r="R6230" s="180"/>
      <c r="S6230" s="180"/>
      <c r="T6230" s="181"/>
      <c r="AT6230" s="175" t="s">
        <v>264</v>
      </c>
      <c r="AU6230" s="175" t="s">
        <v>82</v>
      </c>
      <c r="AV6230" s="14" t="s">
        <v>82</v>
      </c>
      <c r="AW6230" s="14" t="s">
        <v>34</v>
      </c>
      <c r="AX6230" s="14" t="s">
        <v>73</v>
      </c>
      <c r="AY6230" s="175" t="s">
        <v>252</v>
      </c>
    </row>
    <row r="6231" spans="2:51" s="13" customFormat="1" ht="11.25">
      <c r="B6231" s="167"/>
      <c r="D6231" s="160" t="s">
        <v>264</v>
      </c>
      <c r="E6231" s="168" t="s">
        <v>3</v>
      </c>
      <c r="F6231" s="169" t="s">
        <v>8437</v>
      </c>
      <c r="H6231" s="168" t="s">
        <v>3</v>
      </c>
      <c r="I6231" s="170"/>
      <c r="L6231" s="167"/>
      <c r="M6231" s="171"/>
      <c r="N6231" s="172"/>
      <c r="O6231" s="172"/>
      <c r="P6231" s="172"/>
      <c r="Q6231" s="172"/>
      <c r="R6231" s="172"/>
      <c r="S6231" s="172"/>
      <c r="T6231" s="173"/>
      <c r="AT6231" s="168" t="s">
        <v>264</v>
      </c>
      <c r="AU6231" s="168" t="s">
        <v>82</v>
      </c>
      <c r="AV6231" s="13" t="s">
        <v>80</v>
      </c>
      <c r="AW6231" s="13" t="s">
        <v>34</v>
      </c>
      <c r="AX6231" s="13" t="s">
        <v>73</v>
      </c>
      <c r="AY6231" s="168" t="s">
        <v>252</v>
      </c>
    </row>
    <row r="6232" spans="2:51" s="14" customFormat="1" ht="11.25">
      <c r="B6232" s="174"/>
      <c r="D6232" s="160" t="s">
        <v>264</v>
      </c>
      <c r="E6232" s="175" t="s">
        <v>3</v>
      </c>
      <c r="F6232" s="176" t="s">
        <v>82</v>
      </c>
      <c r="H6232" s="177">
        <v>2</v>
      </c>
      <c r="I6232" s="178"/>
      <c r="L6232" s="174"/>
      <c r="M6232" s="179"/>
      <c r="N6232" s="180"/>
      <c r="O6232" s="180"/>
      <c r="P6232" s="180"/>
      <c r="Q6232" s="180"/>
      <c r="R6232" s="180"/>
      <c r="S6232" s="180"/>
      <c r="T6232" s="181"/>
      <c r="AT6232" s="175" t="s">
        <v>264</v>
      </c>
      <c r="AU6232" s="175" t="s">
        <v>82</v>
      </c>
      <c r="AV6232" s="14" t="s">
        <v>82</v>
      </c>
      <c r="AW6232" s="14" t="s">
        <v>34</v>
      </c>
      <c r="AX6232" s="14" t="s">
        <v>73</v>
      </c>
      <c r="AY6232" s="175" t="s">
        <v>252</v>
      </c>
    </row>
    <row r="6233" spans="2:51" s="13" customFormat="1" ht="11.25">
      <c r="B6233" s="167"/>
      <c r="D6233" s="160" t="s">
        <v>264</v>
      </c>
      <c r="E6233" s="168" t="s">
        <v>3</v>
      </c>
      <c r="F6233" s="169" t="s">
        <v>8440</v>
      </c>
      <c r="H6233" s="168" t="s">
        <v>3</v>
      </c>
      <c r="I6233" s="170"/>
      <c r="L6233" s="167"/>
      <c r="M6233" s="171"/>
      <c r="N6233" s="172"/>
      <c r="O6233" s="172"/>
      <c r="P6233" s="172"/>
      <c r="Q6233" s="172"/>
      <c r="R6233" s="172"/>
      <c r="S6233" s="172"/>
      <c r="T6233" s="173"/>
      <c r="AT6233" s="168" t="s">
        <v>264</v>
      </c>
      <c r="AU6233" s="168" t="s">
        <v>82</v>
      </c>
      <c r="AV6233" s="13" t="s">
        <v>80</v>
      </c>
      <c r="AW6233" s="13" t="s">
        <v>34</v>
      </c>
      <c r="AX6233" s="13" t="s">
        <v>73</v>
      </c>
      <c r="AY6233" s="168" t="s">
        <v>252</v>
      </c>
    </row>
    <row r="6234" spans="2:51" s="14" customFormat="1" ht="11.25">
      <c r="B6234" s="174"/>
      <c r="D6234" s="160" t="s">
        <v>264</v>
      </c>
      <c r="E6234" s="175" t="s">
        <v>3</v>
      </c>
      <c r="F6234" s="176" t="s">
        <v>82</v>
      </c>
      <c r="H6234" s="177">
        <v>2</v>
      </c>
      <c r="I6234" s="178"/>
      <c r="L6234" s="174"/>
      <c r="M6234" s="179"/>
      <c r="N6234" s="180"/>
      <c r="O6234" s="180"/>
      <c r="P6234" s="180"/>
      <c r="Q6234" s="180"/>
      <c r="R6234" s="180"/>
      <c r="S6234" s="180"/>
      <c r="T6234" s="181"/>
      <c r="AT6234" s="175" t="s">
        <v>264</v>
      </c>
      <c r="AU6234" s="175" t="s">
        <v>82</v>
      </c>
      <c r="AV6234" s="14" t="s">
        <v>82</v>
      </c>
      <c r="AW6234" s="14" t="s">
        <v>34</v>
      </c>
      <c r="AX6234" s="14" t="s">
        <v>73</v>
      </c>
      <c r="AY6234" s="175" t="s">
        <v>252</v>
      </c>
    </row>
    <row r="6235" spans="2:51" s="13" customFormat="1" ht="11.25">
      <c r="B6235" s="167"/>
      <c r="D6235" s="160" t="s">
        <v>264</v>
      </c>
      <c r="E6235" s="168" t="s">
        <v>3</v>
      </c>
      <c r="F6235" s="169" t="s">
        <v>8441</v>
      </c>
      <c r="H6235" s="168" t="s">
        <v>3</v>
      </c>
      <c r="I6235" s="170"/>
      <c r="L6235" s="167"/>
      <c r="M6235" s="171"/>
      <c r="N6235" s="172"/>
      <c r="O6235" s="172"/>
      <c r="P6235" s="172"/>
      <c r="Q6235" s="172"/>
      <c r="R6235" s="172"/>
      <c r="S6235" s="172"/>
      <c r="T6235" s="173"/>
      <c r="AT6235" s="168" t="s">
        <v>264</v>
      </c>
      <c r="AU6235" s="168" t="s">
        <v>82</v>
      </c>
      <c r="AV6235" s="13" t="s">
        <v>80</v>
      </c>
      <c r="AW6235" s="13" t="s">
        <v>34</v>
      </c>
      <c r="AX6235" s="13" t="s">
        <v>73</v>
      </c>
      <c r="AY6235" s="168" t="s">
        <v>252</v>
      </c>
    </row>
    <row r="6236" spans="2:51" s="14" customFormat="1" ht="11.25">
      <c r="B6236" s="174"/>
      <c r="D6236" s="160" t="s">
        <v>264</v>
      </c>
      <c r="E6236" s="175" t="s">
        <v>3</v>
      </c>
      <c r="F6236" s="176" t="s">
        <v>82</v>
      </c>
      <c r="H6236" s="177">
        <v>2</v>
      </c>
      <c r="I6236" s="178"/>
      <c r="L6236" s="174"/>
      <c r="M6236" s="179"/>
      <c r="N6236" s="180"/>
      <c r="O6236" s="180"/>
      <c r="P6236" s="180"/>
      <c r="Q6236" s="180"/>
      <c r="R6236" s="180"/>
      <c r="S6236" s="180"/>
      <c r="T6236" s="181"/>
      <c r="AT6236" s="175" t="s">
        <v>264</v>
      </c>
      <c r="AU6236" s="175" t="s">
        <v>82</v>
      </c>
      <c r="AV6236" s="14" t="s">
        <v>82</v>
      </c>
      <c r="AW6236" s="14" t="s">
        <v>34</v>
      </c>
      <c r="AX6236" s="14" t="s">
        <v>73</v>
      </c>
      <c r="AY6236" s="175" t="s">
        <v>252</v>
      </c>
    </row>
    <row r="6237" spans="2:51" s="13" customFormat="1" ht="11.25">
      <c r="B6237" s="167"/>
      <c r="D6237" s="160" t="s">
        <v>264</v>
      </c>
      <c r="E6237" s="168" t="s">
        <v>3</v>
      </c>
      <c r="F6237" s="169" t="s">
        <v>8442</v>
      </c>
      <c r="H6237" s="168" t="s">
        <v>3</v>
      </c>
      <c r="I6237" s="170"/>
      <c r="L6237" s="167"/>
      <c r="M6237" s="171"/>
      <c r="N6237" s="172"/>
      <c r="O6237" s="172"/>
      <c r="P6237" s="172"/>
      <c r="Q6237" s="172"/>
      <c r="R6237" s="172"/>
      <c r="S6237" s="172"/>
      <c r="T6237" s="173"/>
      <c r="AT6237" s="168" t="s">
        <v>264</v>
      </c>
      <c r="AU6237" s="168" t="s">
        <v>82</v>
      </c>
      <c r="AV6237" s="13" t="s">
        <v>80</v>
      </c>
      <c r="AW6237" s="13" t="s">
        <v>34</v>
      </c>
      <c r="AX6237" s="13" t="s">
        <v>73</v>
      </c>
      <c r="AY6237" s="168" t="s">
        <v>252</v>
      </c>
    </row>
    <row r="6238" spans="2:51" s="14" customFormat="1" ht="11.25">
      <c r="B6238" s="174"/>
      <c r="D6238" s="160" t="s">
        <v>264</v>
      </c>
      <c r="E6238" s="175" t="s">
        <v>3</v>
      </c>
      <c r="F6238" s="176" t="s">
        <v>82</v>
      </c>
      <c r="H6238" s="177">
        <v>2</v>
      </c>
      <c r="I6238" s="178"/>
      <c r="L6238" s="174"/>
      <c r="M6238" s="179"/>
      <c r="N6238" s="180"/>
      <c r="O6238" s="180"/>
      <c r="P6238" s="180"/>
      <c r="Q6238" s="180"/>
      <c r="R6238" s="180"/>
      <c r="S6238" s="180"/>
      <c r="T6238" s="181"/>
      <c r="AT6238" s="175" t="s">
        <v>264</v>
      </c>
      <c r="AU6238" s="175" t="s">
        <v>82</v>
      </c>
      <c r="AV6238" s="14" t="s">
        <v>82</v>
      </c>
      <c r="AW6238" s="14" t="s">
        <v>34</v>
      </c>
      <c r="AX6238" s="14" t="s">
        <v>73</v>
      </c>
      <c r="AY6238" s="175" t="s">
        <v>252</v>
      </c>
    </row>
    <row r="6239" spans="2:51" s="13" customFormat="1" ht="11.25">
      <c r="B6239" s="167"/>
      <c r="D6239" s="160" t="s">
        <v>264</v>
      </c>
      <c r="E6239" s="168" t="s">
        <v>3</v>
      </c>
      <c r="F6239" s="169" t="s">
        <v>8445</v>
      </c>
      <c r="H6239" s="168" t="s">
        <v>3</v>
      </c>
      <c r="I6239" s="170"/>
      <c r="L6239" s="167"/>
      <c r="M6239" s="171"/>
      <c r="N6239" s="172"/>
      <c r="O6239" s="172"/>
      <c r="P6239" s="172"/>
      <c r="Q6239" s="172"/>
      <c r="R6239" s="172"/>
      <c r="S6239" s="172"/>
      <c r="T6239" s="173"/>
      <c r="AT6239" s="168" t="s">
        <v>264</v>
      </c>
      <c r="AU6239" s="168" t="s">
        <v>82</v>
      </c>
      <c r="AV6239" s="13" t="s">
        <v>80</v>
      </c>
      <c r="AW6239" s="13" t="s">
        <v>34</v>
      </c>
      <c r="AX6239" s="13" t="s">
        <v>73</v>
      </c>
      <c r="AY6239" s="168" t="s">
        <v>252</v>
      </c>
    </row>
    <row r="6240" spans="2:51" s="14" customFormat="1" ht="11.25">
      <c r="B6240" s="174"/>
      <c r="D6240" s="160" t="s">
        <v>264</v>
      </c>
      <c r="E6240" s="175" t="s">
        <v>3</v>
      </c>
      <c r="F6240" s="176" t="s">
        <v>82</v>
      </c>
      <c r="H6240" s="177">
        <v>2</v>
      </c>
      <c r="I6240" s="178"/>
      <c r="L6240" s="174"/>
      <c r="M6240" s="179"/>
      <c r="N6240" s="180"/>
      <c r="O6240" s="180"/>
      <c r="P6240" s="180"/>
      <c r="Q6240" s="180"/>
      <c r="R6240" s="180"/>
      <c r="S6240" s="180"/>
      <c r="T6240" s="181"/>
      <c r="AT6240" s="175" t="s">
        <v>264</v>
      </c>
      <c r="AU6240" s="175" t="s">
        <v>82</v>
      </c>
      <c r="AV6240" s="14" t="s">
        <v>82</v>
      </c>
      <c r="AW6240" s="14" t="s">
        <v>34</v>
      </c>
      <c r="AX6240" s="14" t="s">
        <v>73</v>
      </c>
      <c r="AY6240" s="175" t="s">
        <v>252</v>
      </c>
    </row>
    <row r="6241" spans="1:65" s="13" customFormat="1" ht="11.25">
      <c r="B6241" s="167"/>
      <c r="D6241" s="160" t="s">
        <v>264</v>
      </c>
      <c r="E6241" s="168" t="s">
        <v>3</v>
      </c>
      <c r="F6241" s="169" t="s">
        <v>8446</v>
      </c>
      <c r="H6241" s="168" t="s">
        <v>3</v>
      </c>
      <c r="I6241" s="170"/>
      <c r="L6241" s="167"/>
      <c r="M6241" s="171"/>
      <c r="N6241" s="172"/>
      <c r="O6241" s="172"/>
      <c r="P6241" s="172"/>
      <c r="Q6241" s="172"/>
      <c r="R6241" s="172"/>
      <c r="S6241" s="172"/>
      <c r="T6241" s="173"/>
      <c r="AT6241" s="168" t="s">
        <v>264</v>
      </c>
      <c r="AU6241" s="168" t="s">
        <v>82</v>
      </c>
      <c r="AV6241" s="13" t="s">
        <v>80</v>
      </c>
      <c r="AW6241" s="13" t="s">
        <v>34</v>
      </c>
      <c r="AX6241" s="13" t="s">
        <v>73</v>
      </c>
      <c r="AY6241" s="168" t="s">
        <v>252</v>
      </c>
    </row>
    <row r="6242" spans="1:65" s="14" customFormat="1" ht="11.25">
      <c r="B6242" s="174"/>
      <c r="D6242" s="160" t="s">
        <v>264</v>
      </c>
      <c r="E6242" s="175" t="s">
        <v>3</v>
      </c>
      <c r="F6242" s="176" t="s">
        <v>82</v>
      </c>
      <c r="H6242" s="177">
        <v>2</v>
      </c>
      <c r="I6242" s="178"/>
      <c r="L6242" s="174"/>
      <c r="M6242" s="179"/>
      <c r="N6242" s="180"/>
      <c r="O6242" s="180"/>
      <c r="P6242" s="180"/>
      <c r="Q6242" s="180"/>
      <c r="R6242" s="180"/>
      <c r="S6242" s="180"/>
      <c r="T6242" s="181"/>
      <c r="AT6242" s="175" t="s">
        <v>264</v>
      </c>
      <c r="AU6242" s="175" t="s">
        <v>82</v>
      </c>
      <c r="AV6242" s="14" t="s">
        <v>82</v>
      </c>
      <c r="AW6242" s="14" t="s">
        <v>34</v>
      </c>
      <c r="AX6242" s="14" t="s">
        <v>73</v>
      </c>
      <c r="AY6242" s="175" t="s">
        <v>252</v>
      </c>
    </row>
    <row r="6243" spans="1:65" s="13" customFormat="1" ht="11.25">
      <c r="B6243" s="167"/>
      <c r="D6243" s="160" t="s">
        <v>264</v>
      </c>
      <c r="E6243" s="168" t="s">
        <v>3</v>
      </c>
      <c r="F6243" s="169" t="s">
        <v>8447</v>
      </c>
      <c r="H6243" s="168" t="s">
        <v>3</v>
      </c>
      <c r="I6243" s="170"/>
      <c r="L6243" s="167"/>
      <c r="M6243" s="171"/>
      <c r="N6243" s="172"/>
      <c r="O6243" s="172"/>
      <c r="P6243" s="172"/>
      <c r="Q6243" s="172"/>
      <c r="R6243" s="172"/>
      <c r="S6243" s="172"/>
      <c r="T6243" s="173"/>
      <c r="AT6243" s="168" t="s">
        <v>264</v>
      </c>
      <c r="AU6243" s="168" t="s">
        <v>82</v>
      </c>
      <c r="AV6243" s="13" t="s">
        <v>80</v>
      </c>
      <c r="AW6243" s="13" t="s">
        <v>34</v>
      </c>
      <c r="AX6243" s="13" t="s">
        <v>73</v>
      </c>
      <c r="AY6243" s="168" t="s">
        <v>252</v>
      </c>
    </row>
    <row r="6244" spans="1:65" s="14" customFormat="1" ht="11.25">
      <c r="B6244" s="174"/>
      <c r="D6244" s="160" t="s">
        <v>264</v>
      </c>
      <c r="E6244" s="175" t="s">
        <v>3</v>
      </c>
      <c r="F6244" s="176" t="s">
        <v>82</v>
      </c>
      <c r="H6244" s="177">
        <v>2</v>
      </c>
      <c r="I6244" s="178"/>
      <c r="L6244" s="174"/>
      <c r="M6244" s="179"/>
      <c r="N6244" s="180"/>
      <c r="O6244" s="180"/>
      <c r="P6244" s="180"/>
      <c r="Q6244" s="180"/>
      <c r="R6244" s="180"/>
      <c r="S6244" s="180"/>
      <c r="T6244" s="181"/>
      <c r="AT6244" s="175" t="s">
        <v>264</v>
      </c>
      <c r="AU6244" s="175" t="s">
        <v>82</v>
      </c>
      <c r="AV6244" s="14" t="s">
        <v>82</v>
      </c>
      <c r="AW6244" s="14" t="s">
        <v>34</v>
      </c>
      <c r="AX6244" s="14" t="s">
        <v>73</v>
      </c>
      <c r="AY6244" s="175" t="s">
        <v>252</v>
      </c>
    </row>
    <row r="6245" spans="1:65" s="13" customFormat="1" ht="11.25">
      <c r="B6245" s="167"/>
      <c r="D6245" s="160" t="s">
        <v>264</v>
      </c>
      <c r="E6245" s="168" t="s">
        <v>3</v>
      </c>
      <c r="F6245" s="169" t="s">
        <v>8450</v>
      </c>
      <c r="H6245" s="168" t="s">
        <v>3</v>
      </c>
      <c r="I6245" s="170"/>
      <c r="L6245" s="167"/>
      <c r="M6245" s="171"/>
      <c r="N6245" s="172"/>
      <c r="O6245" s="172"/>
      <c r="P6245" s="172"/>
      <c r="Q6245" s="172"/>
      <c r="R6245" s="172"/>
      <c r="S6245" s="172"/>
      <c r="T6245" s="173"/>
      <c r="AT6245" s="168" t="s">
        <v>264</v>
      </c>
      <c r="AU6245" s="168" t="s">
        <v>82</v>
      </c>
      <c r="AV6245" s="13" t="s">
        <v>80</v>
      </c>
      <c r="AW6245" s="13" t="s">
        <v>34</v>
      </c>
      <c r="AX6245" s="13" t="s">
        <v>73</v>
      </c>
      <c r="AY6245" s="168" t="s">
        <v>252</v>
      </c>
    </row>
    <row r="6246" spans="1:65" s="14" customFormat="1" ht="11.25">
      <c r="B6246" s="174"/>
      <c r="D6246" s="160" t="s">
        <v>264</v>
      </c>
      <c r="E6246" s="175" t="s">
        <v>3</v>
      </c>
      <c r="F6246" s="176" t="s">
        <v>82</v>
      </c>
      <c r="H6246" s="177">
        <v>2</v>
      </c>
      <c r="I6246" s="178"/>
      <c r="L6246" s="174"/>
      <c r="M6246" s="179"/>
      <c r="N6246" s="180"/>
      <c r="O6246" s="180"/>
      <c r="P6246" s="180"/>
      <c r="Q6246" s="180"/>
      <c r="R6246" s="180"/>
      <c r="S6246" s="180"/>
      <c r="T6246" s="181"/>
      <c r="AT6246" s="175" t="s">
        <v>264</v>
      </c>
      <c r="AU6246" s="175" t="s">
        <v>82</v>
      </c>
      <c r="AV6246" s="14" t="s">
        <v>82</v>
      </c>
      <c r="AW6246" s="14" t="s">
        <v>34</v>
      </c>
      <c r="AX6246" s="14" t="s">
        <v>73</v>
      </c>
      <c r="AY6246" s="175" t="s">
        <v>252</v>
      </c>
    </row>
    <row r="6247" spans="1:65" s="13" customFormat="1" ht="11.25">
      <c r="B6247" s="167"/>
      <c r="D6247" s="160" t="s">
        <v>264</v>
      </c>
      <c r="E6247" s="168" t="s">
        <v>3</v>
      </c>
      <c r="F6247" s="169" t="s">
        <v>8451</v>
      </c>
      <c r="H6247" s="168" t="s">
        <v>3</v>
      </c>
      <c r="I6247" s="170"/>
      <c r="L6247" s="167"/>
      <c r="M6247" s="171"/>
      <c r="N6247" s="172"/>
      <c r="O6247" s="172"/>
      <c r="P6247" s="172"/>
      <c r="Q6247" s="172"/>
      <c r="R6247" s="172"/>
      <c r="S6247" s="172"/>
      <c r="T6247" s="173"/>
      <c r="AT6247" s="168" t="s">
        <v>264</v>
      </c>
      <c r="AU6247" s="168" t="s">
        <v>82</v>
      </c>
      <c r="AV6247" s="13" t="s">
        <v>80</v>
      </c>
      <c r="AW6247" s="13" t="s">
        <v>34</v>
      </c>
      <c r="AX6247" s="13" t="s">
        <v>73</v>
      </c>
      <c r="AY6247" s="168" t="s">
        <v>252</v>
      </c>
    </row>
    <row r="6248" spans="1:65" s="14" customFormat="1" ht="11.25">
      <c r="B6248" s="174"/>
      <c r="D6248" s="160" t="s">
        <v>264</v>
      </c>
      <c r="E6248" s="175" t="s">
        <v>3</v>
      </c>
      <c r="F6248" s="176" t="s">
        <v>82</v>
      </c>
      <c r="H6248" s="177">
        <v>2</v>
      </c>
      <c r="I6248" s="178"/>
      <c r="L6248" s="174"/>
      <c r="M6248" s="179"/>
      <c r="N6248" s="180"/>
      <c r="O6248" s="180"/>
      <c r="P6248" s="180"/>
      <c r="Q6248" s="180"/>
      <c r="R6248" s="180"/>
      <c r="S6248" s="180"/>
      <c r="T6248" s="181"/>
      <c r="AT6248" s="175" t="s">
        <v>264</v>
      </c>
      <c r="AU6248" s="175" t="s">
        <v>82</v>
      </c>
      <c r="AV6248" s="14" t="s">
        <v>82</v>
      </c>
      <c r="AW6248" s="14" t="s">
        <v>34</v>
      </c>
      <c r="AX6248" s="14" t="s">
        <v>73</v>
      </c>
      <c r="AY6248" s="175" t="s">
        <v>252</v>
      </c>
    </row>
    <row r="6249" spans="1:65" s="13" customFormat="1" ht="11.25">
      <c r="B6249" s="167"/>
      <c r="D6249" s="160" t="s">
        <v>264</v>
      </c>
      <c r="E6249" s="168" t="s">
        <v>3</v>
      </c>
      <c r="F6249" s="169" t="s">
        <v>8452</v>
      </c>
      <c r="H6249" s="168" t="s">
        <v>3</v>
      </c>
      <c r="I6249" s="170"/>
      <c r="L6249" s="167"/>
      <c r="M6249" s="171"/>
      <c r="N6249" s="172"/>
      <c r="O6249" s="172"/>
      <c r="P6249" s="172"/>
      <c r="Q6249" s="172"/>
      <c r="R6249" s="172"/>
      <c r="S6249" s="172"/>
      <c r="T6249" s="173"/>
      <c r="AT6249" s="168" t="s">
        <v>264</v>
      </c>
      <c r="AU6249" s="168" t="s">
        <v>82</v>
      </c>
      <c r="AV6249" s="13" t="s">
        <v>80</v>
      </c>
      <c r="AW6249" s="13" t="s">
        <v>34</v>
      </c>
      <c r="AX6249" s="13" t="s">
        <v>73</v>
      </c>
      <c r="AY6249" s="168" t="s">
        <v>252</v>
      </c>
    </row>
    <row r="6250" spans="1:65" s="14" customFormat="1" ht="11.25">
      <c r="B6250" s="174"/>
      <c r="D6250" s="160" t="s">
        <v>264</v>
      </c>
      <c r="E6250" s="175" t="s">
        <v>3</v>
      </c>
      <c r="F6250" s="176" t="s">
        <v>82</v>
      </c>
      <c r="H6250" s="177">
        <v>2</v>
      </c>
      <c r="I6250" s="178"/>
      <c r="L6250" s="174"/>
      <c r="M6250" s="179"/>
      <c r="N6250" s="180"/>
      <c r="O6250" s="180"/>
      <c r="P6250" s="180"/>
      <c r="Q6250" s="180"/>
      <c r="R6250" s="180"/>
      <c r="S6250" s="180"/>
      <c r="T6250" s="181"/>
      <c r="AT6250" s="175" t="s">
        <v>264</v>
      </c>
      <c r="AU6250" s="175" t="s">
        <v>82</v>
      </c>
      <c r="AV6250" s="14" t="s">
        <v>82</v>
      </c>
      <c r="AW6250" s="14" t="s">
        <v>34</v>
      </c>
      <c r="AX6250" s="14" t="s">
        <v>73</v>
      </c>
      <c r="AY6250" s="175" t="s">
        <v>252</v>
      </c>
    </row>
    <row r="6251" spans="1:65" s="15" customFormat="1" ht="11.25">
      <c r="B6251" s="182"/>
      <c r="D6251" s="160" t="s">
        <v>264</v>
      </c>
      <c r="E6251" s="183" t="s">
        <v>3</v>
      </c>
      <c r="F6251" s="184" t="s">
        <v>269</v>
      </c>
      <c r="H6251" s="185">
        <v>36</v>
      </c>
      <c r="I6251" s="186"/>
      <c r="L6251" s="182"/>
      <c r="M6251" s="187"/>
      <c r="N6251" s="188"/>
      <c r="O6251" s="188"/>
      <c r="P6251" s="188"/>
      <c r="Q6251" s="188"/>
      <c r="R6251" s="188"/>
      <c r="S6251" s="188"/>
      <c r="T6251" s="189"/>
      <c r="AT6251" s="183" t="s">
        <v>264</v>
      </c>
      <c r="AU6251" s="183" t="s">
        <v>82</v>
      </c>
      <c r="AV6251" s="15" t="s">
        <v>258</v>
      </c>
      <c r="AW6251" s="15" t="s">
        <v>34</v>
      </c>
      <c r="AX6251" s="15" t="s">
        <v>80</v>
      </c>
      <c r="AY6251" s="183" t="s">
        <v>252</v>
      </c>
    </row>
    <row r="6252" spans="1:65" s="2" customFormat="1" ht="16.5" customHeight="1">
      <c r="A6252" s="34"/>
      <c r="B6252" s="145"/>
      <c r="C6252" s="198" t="s">
        <v>2634</v>
      </c>
      <c r="D6252" s="198" t="s">
        <v>361</v>
      </c>
      <c r="E6252" s="199" t="s">
        <v>8985</v>
      </c>
      <c r="F6252" s="200" t="s">
        <v>8986</v>
      </c>
      <c r="G6252" s="201" t="s">
        <v>4360</v>
      </c>
      <c r="H6252" s="202">
        <v>76</v>
      </c>
      <c r="I6252" s="203"/>
      <c r="J6252" s="204">
        <f>ROUND(I6252*H6252,2)</f>
        <v>0</v>
      </c>
      <c r="K6252" s="205"/>
      <c r="L6252" s="206"/>
      <c r="M6252" s="207" t="s">
        <v>3</v>
      </c>
      <c r="N6252" s="208" t="s">
        <v>44</v>
      </c>
      <c r="O6252" s="55"/>
      <c r="P6252" s="156">
        <f>O6252*H6252</f>
        <v>0</v>
      </c>
      <c r="Q6252" s="156">
        <v>0</v>
      </c>
      <c r="R6252" s="156">
        <f>Q6252*H6252</f>
        <v>0</v>
      </c>
      <c r="S6252" s="156">
        <v>0</v>
      </c>
      <c r="T6252" s="157">
        <f>S6252*H6252</f>
        <v>0</v>
      </c>
      <c r="U6252" s="34"/>
      <c r="V6252" s="34"/>
      <c r="W6252" s="34"/>
      <c r="X6252" s="34"/>
      <c r="Y6252" s="34"/>
      <c r="Z6252" s="34"/>
      <c r="AA6252" s="34"/>
      <c r="AB6252" s="34"/>
      <c r="AC6252" s="34"/>
      <c r="AD6252" s="34"/>
      <c r="AE6252" s="34"/>
      <c r="AR6252" s="158" t="s">
        <v>318</v>
      </c>
      <c r="AT6252" s="158" t="s">
        <v>361</v>
      </c>
      <c r="AU6252" s="158" t="s">
        <v>82</v>
      </c>
      <c r="AY6252" s="19" t="s">
        <v>252</v>
      </c>
      <c r="BE6252" s="159">
        <f>IF(N6252="základní",J6252,0)</f>
        <v>0</v>
      </c>
      <c r="BF6252" s="159">
        <f>IF(N6252="snížená",J6252,0)</f>
        <v>0</v>
      </c>
      <c r="BG6252" s="159">
        <f>IF(N6252="zákl. přenesená",J6252,0)</f>
        <v>0</v>
      </c>
      <c r="BH6252" s="159">
        <f>IF(N6252="sníž. přenesená",J6252,0)</f>
        <v>0</v>
      </c>
      <c r="BI6252" s="159">
        <f>IF(N6252="nulová",J6252,0)</f>
        <v>0</v>
      </c>
      <c r="BJ6252" s="19" t="s">
        <v>80</v>
      </c>
      <c r="BK6252" s="159">
        <f>ROUND(I6252*H6252,2)</f>
        <v>0</v>
      </c>
      <c r="BL6252" s="19" t="s">
        <v>258</v>
      </c>
      <c r="BM6252" s="158" t="s">
        <v>8987</v>
      </c>
    </row>
    <row r="6253" spans="1:65" s="2" customFormat="1" ht="11.25">
      <c r="A6253" s="34"/>
      <c r="B6253" s="35"/>
      <c r="C6253" s="34"/>
      <c r="D6253" s="160" t="s">
        <v>260</v>
      </c>
      <c r="E6253" s="34"/>
      <c r="F6253" s="161" t="s">
        <v>8986</v>
      </c>
      <c r="G6253" s="34"/>
      <c r="H6253" s="34"/>
      <c r="I6253" s="162"/>
      <c r="J6253" s="34"/>
      <c r="K6253" s="34"/>
      <c r="L6253" s="35"/>
      <c r="M6253" s="163"/>
      <c r="N6253" s="164"/>
      <c r="O6253" s="55"/>
      <c r="P6253" s="55"/>
      <c r="Q6253" s="55"/>
      <c r="R6253" s="55"/>
      <c r="S6253" s="55"/>
      <c r="T6253" s="56"/>
      <c r="U6253" s="34"/>
      <c r="V6253" s="34"/>
      <c r="W6253" s="34"/>
      <c r="X6253" s="34"/>
      <c r="Y6253" s="34"/>
      <c r="Z6253" s="34"/>
      <c r="AA6253" s="34"/>
      <c r="AB6253" s="34"/>
      <c r="AC6253" s="34"/>
      <c r="AD6253" s="34"/>
      <c r="AE6253" s="34"/>
      <c r="AT6253" s="19" t="s">
        <v>260</v>
      </c>
      <c r="AU6253" s="19" t="s">
        <v>82</v>
      </c>
    </row>
    <row r="6254" spans="1:65" s="2" customFormat="1" ht="19.5">
      <c r="A6254" s="34"/>
      <c r="B6254" s="35"/>
      <c r="C6254" s="34"/>
      <c r="D6254" s="160" t="s">
        <v>2284</v>
      </c>
      <c r="E6254" s="34"/>
      <c r="F6254" s="211" t="s">
        <v>8972</v>
      </c>
      <c r="G6254" s="34"/>
      <c r="H6254" s="34"/>
      <c r="I6254" s="162"/>
      <c r="J6254" s="34"/>
      <c r="K6254" s="34"/>
      <c r="L6254" s="35"/>
      <c r="M6254" s="163"/>
      <c r="N6254" s="164"/>
      <c r="O6254" s="55"/>
      <c r="P6254" s="55"/>
      <c r="Q6254" s="55"/>
      <c r="R6254" s="55"/>
      <c r="S6254" s="55"/>
      <c r="T6254" s="56"/>
      <c r="U6254" s="34"/>
      <c r="V6254" s="34"/>
      <c r="W6254" s="34"/>
      <c r="X6254" s="34"/>
      <c r="Y6254" s="34"/>
      <c r="Z6254" s="34"/>
      <c r="AA6254" s="34"/>
      <c r="AB6254" s="34"/>
      <c r="AC6254" s="34"/>
      <c r="AD6254" s="34"/>
      <c r="AE6254" s="34"/>
      <c r="AT6254" s="19" t="s">
        <v>2284</v>
      </c>
      <c r="AU6254" s="19" t="s">
        <v>82</v>
      </c>
    </row>
    <row r="6255" spans="1:65" s="13" customFormat="1" ht="11.25">
      <c r="B6255" s="167"/>
      <c r="D6255" s="160" t="s">
        <v>264</v>
      </c>
      <c r="E6255" s="168" t="s">
        <v>3</v>
      </c>
      <c r="F6255" s="169" t="s">
        <v>8847</v>
      </c>
      <c r="H6255" s="168" t="s">
        <v>3</v>
      </c>
      <c r="I6255" s="170"/>
      <c r="L6255" s="167"/>
      <c r="M6255" s="171"/>
      <c r="N6255" s="172"/>
      <c r="O6255" s="172"/>
      <c r="P6255" s="172"/>
      <c r="Q6255" s="172"/>
      <c r="R6255" s="172"/>
      <c r="S6255" s="172"/>
      <c r="T6255" s="173"/>
      <c r="AT6255" s="168" t="s">
        <v>264</v>
      </c>
      <c r="AU6255" s="168" t="s">
        <v>82</v>
      </c>
      <c r="AV6255" s="13" t="s">
        <v>80</v>
      </c>
      <c r="AW6255" s="13" t="s">
        <v>34</v>
      </c>
      <c r="AX6255" s="13" t="s">
        <v>73</v>
      </c>
      <c r="AY6255" s="168" t="s">
        <v>252</v>
      </c>
    </row>
    <row r="6256" spans="1:65" s="14" customFormat="1" ht="11.25">
      <c r="B6256" s="174"/>
      <c r="D6256" s="160" t="s">
        <v>264</v>
      </c>
      <c r="E6256" s="175" t="s">
        <v>3</v>
      </c>
      <c r="F6256" s="176" t="s">
        <v>82</v>
      </c>
      <c r="H6256" s="177">
        <v>2</v>
      </c>
      <c r="I6256" s="178"/>
      <c r="L6256" s="174"/>
      <c r="M6256" s="179"/>
      <c r="N6256" s="180"/>
      <c r="O6256" s="180"/>
      <c r="P6256" s="180"/>
      <c r="Q6256" s="180"/>
      <c r="R6256" s="180"/>
      <c r="S6256" s="180"/>
      <c r="T6256" s="181"/>
      <c r="AT6256" s="175" t="s">
        <v>264</v>
      </c>
      <c r="AU6256" s="175" t="s">
        <v>82</v>
      </c>
      <c r="AV6256" s="14" t="s">
        <v>82</v>
      </c>
      <c r="AW6256" s="14" t="s">
        <v>34</v>
      </c>
      <c r="AX6256" s="14" t="s">
        <v>73</v>
      </c>
      <c r="AY6256" s="175" t="s">
        <v>252</v>
      </c>
    </row>
    <row r="6257" spans="2:51" s="13" customFormat="1" ht="11.25">
      <c r="B6257" s="167"/>
      <c r="D6257" s="160" t="s">
        <v>264</v>
      </c>
      <c r="E6257" s="168" t="s">
        <v>3</v>
      </c>
      <c r="F6257" s="169" t="s">
        <v>8685</v>
      </c>
      <c r="H6257" s="168" t="s">
        <v>3</v>
      </c>
      <c r="I6257" s="170"/>
      <c r="L6257" s="167"/>
      <c r="M6257" s="171"/>
      <c r="N6257" s="172"/>
      <c r="O6257" s="172"/>
      <c r="P6257" s="172"/>
      <c r="Q6257" s="172"/>
      <c r="R6257" s="172"/>
      <c r="S6257" s="172"/>
      <c r="T6257" s="173"/>
      <c r="AT6257" s="168" t="s">
        <v>264</v>
      </c>
      <c r="AU6257" s="168" t="s">
        <v>82</v>
      </c>
      <c r="AV6257" s="13" t="s">
        <v>80</v>
      </c>
      <c r="AW6257" s="13" t="s">
        <v>34</v>
      </c>
      <c r="AX6257" s="13" t="s">
        <v>73</v>
      </c>
      <c r="AY6257" s="168" t="s">
        <v>252</v>
      </c>
    </row>
    <row r="6258" spans="2:51" s="14" customFormat="1" ht="11.25">
      <c r="B6258" s="174"/>
      <c r="D6258" s="160" t="s">
        <v>264</v>
      </c>
      <c r="E6258" s="175" t="s">
        <v>3</v>
      </c>
      <c r="F6258" s="176" t="s">
        <v>80</v>
      </c>
      <c r="H6258" s="177">
        <v>1</v>
      </c>
      <c r="I6258" s="178"/>
      <c r="L6258" s="174"/>
      <c r="M6258" s="179"/>
      <c r="N6258" s="180"/>
      <c r="O6258" s="180"/>
      <c r="P6258" s="180"/>
      <c r="Q6258" s="180"/>
      <c r="R6258" s="180"/>
      <c r="S6258" s="180"/>
      <c r="T6258" s="181"/>
      <c r="AT6258" s="175" t="s">
        <v>264</v>
      </c>
      <c r="AU6258" s="175" t="s">
        <v>82</v>
      </c>
      <c r="AV6258" s="14" t="s">
        <v>82</v>
      </c>
      <c r="AW6258" s="14" t="s">
        <v>34</v>
      </c>
      <c r="AX6258" s="14" t="s">
        <v>73</v>
      </c>
      <c r="AY6258" s="175" t="s">
        <v>252</v>
      </c>
    </row>
    <row r="6259" spans="2:51" s="13" customFormat="1" ht="11.25">
      <c r="B6259" s="167"/>
      <c r="D6259" s="160" t="s">
        <v>264</v>
      </c>
      <c r="E6259" s="168" t="s">
        <v>3</v>
      </c>
      <c r="F6259" s="169" t="s">
        <v>8684</v>
      </c>
      <c r="H6259" s="168" t="s">
        <v>3</v>
      </c>
      <c r="I6259" s="170"/>
      <c r="L6259" s="167"/>
      <c r="M6259" s="171"/>
      <c r="N6259" s="172"/>
      <c r="O6259" s="172"/>
      <c r="P6259" s="172"/>
      <c r="Q6259" s="172"/>
      <c r="R6259" s="172"/>
      <c r="S6259" s="172"/>
      <c r="T6259" s="173"/>
      <c r="AT6259" s="168" t="s">
        <v>264</v>
      </c>
      <c r="AU6259" s="168" t="s">
        <v>82</v>
      </c>
      <c r="AV6259" s="13" t="s">
        <v>80</v>
      </c>
      <c r="AW6259" s="13" t="s">
        <v>34</v>
      </c>
      <c r="AX6259" s="13" t="s">
        <v>73</v>
      </c>
      <c r="AY6259" s="168" t="s">
        <v>252</v>
      </c>
    </row>
    <row r="6260" spans="2:51" s="14" customFormat="1" ht="11.25">
      <c r="B6260" s="174"/>
      <c r="D6260" s="160" t="s">
        <v>264</v>
      </c>
      <c r="E6260" s="175" t="s">
        <v>3</v>
      </c>
      <c r="F6260" s="176" t="s">
        <v>80</v>
      </c>
      <c r="H6260" s="177">
        <v>1</v>
      </c>
      <c r="I6260" s="178"/>
      <c r="L6260" s="174"/>
      <c r="M6260" s="179"/>
      <c r="N6260" s="180"/>
      <c r="O6260" s="180"/>
      <c r="P6260" s="180"/>
      <c r="Q6260" s="180"/>
      <c r="R6260" s="180"/>
      <c r="S6260" s="180"/>
      <c r="T6260" s="181"/>
      <c r="AT6260" s="175" t="s">
        <v>264</v>
      </c>
      <c r="AU6260" s="175" t="s">
        <v>82</v>
      </c>
      <c r="AV6260" s="14" t="s">
        <v>82</v>
      </c>
      <c r="AW6260" s="14" t="s">
        <v>34</v>
      </c>
      <c r="AX6260" s="14" t="s">
        <v>73</v>
      </c>
      <c r="AY6260" s="175" t="s">
        <v>252</v>
      </c>
    </row>
    <row r="6261" spans="2:51" s="13" customFormat="1" ht="11.25">
      <c r="B6261" s="167"/>
      <c r="D6261" s="160" t="s">
        <v>264</v>
      </c>
      <c r="E6261" s="168" t="s">
        <v>3</v>
      </c>
      <c r="F6261" s="169" t="s">
        <v>8204</v>
      </c>
      <c r="H6261" s="168" t="s">
        <v>3</v>
      </c>
      <c r="I6261" s="170"/>
      <c r="L6261" s="167"/>
      <c r="M6261" s="171"/>
      <c r="N6261" s="172"/>
      <c r="O6261" s="172"/>
      <c r="P6261" s="172"/>
      <c r="Q6261" s="172"/>
      <c r="R6261" s="172"/>
      <c r="S6261" s="172"/>
      <c r="T6261" s="173"/>
      <c r="AT6261" s="168" t="s">
        <v>264</v>
      </c>
      <c r="AU6261" s="168" t="s">
        <v>82</v>
      </c>
      <c r="AV6261" s="13" t="s">
        <v>80</v>
      </c>
      <c r="AW6261" s="13" t="s">
        <v>34</v>
      </c>
      <c r="AX6261" s="13" t="s">
        <v>73</v>
      </c>
      <c r="AY6261" s="168" t="s">
        <v>252</v>
      </c>
    </row>
    <row r="6262" spans="2:51" s="14" customFormat="1" ht="11.25">
      <c r="B6262" s="174"/>
      <c r="D6262" s="160" t="s">
        <v>264</v>
      </c>
      <c r="E6262" s="175" t="s">
        <v>3</v>
      </c>
      <c r="F6262" s="176" t="s">
        <v>82</v>
      </c>
      <c r="H6262" s="177">
        <v>2</v>
      </c>
      <c r="I6262" s="178"/>
      <c r="L6262" s="174"/>
      <c r="M6262" s="179"/>
      <c r="N6262" s="180"/>
      <c r="O6262" s="180"/>
      <c r="P6262" s="180"/>
      <c r="Q6262" s="180"/>
      <c r="R6262" s="180"/>
      <c r="S6262" s="180"/>
      <c r="T6262" s="181"/>
      <c r="AT6262" s="175" t="s">
        <v>264</v>
      </c>
      <c r="AU6262" s="175" t="s">
        <v>82</v>
      </c>
      <c r="AV6262" s="14" t="s">
        <v>82</v>
      </c>
      <c r="AW6262" s="14" t="s">
        <v>34</v>
      </c>
      <c r="AX6262" s="14" t="s">
        <v>73</v>
      </c>
      <c r="AY6262" s="175" t="s">
        <v>252</v>
      </c>
    </row>
    <row r="6263" spans="2:51" s="13" customFormat="1" ht="11.25">
      <c r="B6263" s="167"/>
      <c r="D6263" s="160" t="s">
        <v>264</v>
      </c>
      <c r="E6263" s="168" t="s">
        <v>3</v>
      </c>
      <c r="F6263" s="169" t="s">
        <v>8689</v>
      </c>
      <c r="H6263" s="168" t="s">
        <v>3</v>
      </c>
      <c r="I6263" s="170"/>
      <c r="L6263" s="167"/>
      <c r="M6263" s="171"/>
      <c r="N6263" s="172"/>
      <c r="O6263" s="172"/>
      <c r="P6263" s="172"/>
      <c r="Q6263" s="172"/>
      <c r="R6263" s="172"/>
      <c r="S6263" s="172"/>
      <c r="T6263" s="173"/>
      <c r="AT6263" s="168" t="s">
        <v>264</v>
      </c>
      <c r="AU6263" s="168" t="s">
        <v>82</v>
      </c>
      <c r="AV6263" s="13" t="s">
        <v>80</v>
      </c>
      <c r="AW6263" s="13" t="s">
        <v>34</v>
      </c>
      <c r="AX6263" s="13" t="s">
        <v>73</v>
      </c>
      <c r="AY6263" s="168" t="s">
        <v>252</v>
      </c>
    </row>
    <row r="6264" spans="2:51" s="14" customFormat="1" ht="11.25">
      <c r="B6264" s="174"/>
      <c r="D6264" s="160" t="s">
        <v>264</v>
      </c>
      <c r="E6264" s="175" t="s">
        <v>3</v>
      </c>
      <c r="F6264" s="176" t="s">
        <v>80</v>
      </c>
      <c r="H6264" s="177">
        <v>1</v>
      </c>
      <c r="I6264" s="178"/>
      <c r="L6264" s="174"/>
      <c r="M6264" s="179"/>
      <c r="N6264" s="180"/>
      <c r="O6264" s="180"/>
      <c r="P6264" s="180"/>
      <c r="Q6264" s="180"/>
      <c r="R6264" s="180"/>
      <c r="S6264" s="180"/>
      <c r="T6264" s="181"/>
      <c r="AT6264" s="175" t="s">
        <v>264</v>
      </c>
      <c r="AU6264" s="175" t="s">
        <v>82</v>
      </c>
      <c r="AV6264" s="14" t="s">
        <v>82</v>
      </c>
      <c r="AW6264" s="14" t="s">
        <v>34</v>
      </c>
      <c r="AX6264" s="14" t="s">
        <v>73</v>
      </c>
      <c r="AY6264" s="175" t="s">
        <v>252</v>
      </c>
    </row>
    <row r="6265" spans="2:51" s="13" customFormat="1" ht="11.25">
      <c r="B6265" s="167"/>
      <c r="D6265" s="160" t="s">
        <v>264</v>
      </c>
      <c r="E6265" s="168" t="s">
        <v>3</v>
      </c>
      <c r="F6265" s="169" t="s">
        <v>8686</v>
      </c>
      <c r="H6265" s="168" t="s">
        <v>3</v>
      </c>
      <c r="I6265" s="170"/>
      <c r="L6265" s="167"/>
      <c r="M6265" s="171"/>
      <c r="N6265" s="172"/>
      <c r="O6265" s="172"/>
      <c r="P6265" s="172"/>
      <c r="Q6265" s="172"/>
      <c r="R6265" s="172"/>
      <c r="S6265" s="172"/>
      <c r="T6265" s="173"/>
      <c r="AT6265" s="168" t="s">
        <v>264</v>
      </c>
      <c r="AU6265" s="168" t="s">
        <v>82</v>
      </c>
      <c r="AV6265" s="13" t="s">
        <v>80</v>
      </c>
      <c r="AW6265" s="13" t="s">
        <v>34</v>
      </c>
      <c r="AX6265" s="13" t="s">
        <v>73</v>
      </c>
      <c r="AY6265" s="168" t="s">
        <v>252</v>
      </c>
    </row>
    <row r="6266" spans="2:51" s="14" customFormat="1" ht="11.25">
      <c r="B6266" s="174"/>
      <c r="D6266" s="160" t="s">
        <v>264</v>
      </c>
      <c r="E6266" s="175" t="s">
        <v>3</v>
      </c>
      <c r="F6266" s="176" t="s">
        <v>80</v>
      </c>
      <c r="H6266" s="177">
        <v>1</v>
      </c>
      <c r="I6266" s="178"/>
      <c r="L6266" s="174"/>
      <c r="M6266" s="179"/>
      <c r="N6266" s="180"/>
      <c r="O6266" s="180"/>
      <c r="P6266" s="180"/>
      <c r="Q6266" s="180"/>
      <c r="R6266" s="180"/>
      <c r="S6266" s="180"/>
      <c r="T6266" s="181"/>
      <c r="AT6266" s="175" t="s">
        <v>264</v>
      </c>
      <c r="AU6266" s="175" t="s">
        <v>82</v>
      </c>
      <c r="AV6266" s="14" t="s">
        <v>82</v>
      </c>
      <c r="AW6266" s="14" t="s">
        <v>34</v>
      </c>
      <c r="AX6266" s="14" t="s">
        <v>73</v>
      </c>
      <c r="AY6266" s="175" t="s">
        <v>252</v>
      </c>
    </row>
    <row r="6267" spans="2:51" s="13" customFormat="1" ht="11.25">
      <c r="B6267" s="167"/>
      <c r="D6267" s="160" t="s">
        <v>264</v>
      </c>
      <c r="E6267" s="168" t="s">
        <v>3</v>
      </c>
      <c r="F6267" s="169" t="s">
        <v>8205</v>
      </c>
      <c r="H6267" s="168" t="s">
        <v>3</v>
      </c>
      <c r="I6267" s="170"/>
      <c r="L6267" s="167"/>
      <c r="M6267" s="171"/>
      <c r="N6267" s="172"/>
      <c r="O6267" s="172"/>
      <c r="P6267" s="172"/>
      <c r="Q6267" s="172"/>
      <c r="R6267" s="172"/>
      <c r="S6267" s="172"/>
      <c r="T6267" s="173"/>
      <c r="AT6267" s="168" t="s">
        <v>264</v>
      </c>
      <c r="AU6267" s="168" t="s">
        <v>82</v>
      </c>
      <c r="AV6267" s="13" t="s">
        <v>80</v>
      </c>
      <c r="AW6267" s="13" t="s">
        <v>34</v>
      </c>
      <c r="AX6267" s="13" t="s">
        <v>73</v>
      </c>
      <c r="AY6267" s="168" t="s">
        <v>252</v>
      </c>
    </row>
    <row r="6268" spans="2:51" s="14" customFormat="1" ht="11.25">
      <c r="B6268" s="174"/>
      <c r="D6268" s="160" t="s">
        <v>264</v>
      </c>
      <c r="E6268" s="175" t="s">
        <v>3</v>
      </c>
      <c r="F6268" s="176" t="s">
        <v>82</v>
      </c>
      <c r="H6268" s="177">
        <v>2</v>
      </c>
      <c r="I6268" s="178"/>
      <c r="L6268" s="174"/>
      <c r="M6268" s="179"/>
      <c r="N6268" s="180"/>
      <c r="O6268" s="180"/>
      <c r="P6268" s="180"/>
      <c r="Q6268" s="180"/>
      <c r="R6268" s="180"/>
      <c r="S6268" s="180"/>
      <c r="T6268" s="181"/>
      <c r="AT6268" s="175" t="s">
        <v>264</v>
      </c>
      <c r="AU6268" s="175" t="s">
        <v>82</v>
      </c>
      <c r="AV6268" s="14" t="s">
        <v>82</v>
      </c>
      <c r="AW6268" s="14" t="s">
        <v>34</v>
      </c>
      <c r="AX6268" s="14" t="s">
        <v>73</v>
      </c>
      <c r="AY6268" s="175" t="s">
        <v>252</v>
      </c>
    </row>
    <row r="6269" spans="2:51" s="13" customFormat="1" ht="11.25">
      <c r="B6269" s="167"/>
      <c r="D6269" s="160" t="s">
        <v>264</v>
      </c>
      <c r="E6269" s="168" t="s">
        <v>3</v>
      </c>
      <c r="F6269" s="169" t="s">
        <v>8688</v>
      </c>
      <c r="H6269" s="168" t="s">
        <v>3</v>
      </c>
      <c r="I6269" s="170"/>
      <c r="L6269" s="167"/>
      <c r="M6269" s="171"/>
      <c r="N6269" s="172"/>
      <c r="O6269" s="172"/>
      <c r="P6269" s="172"/>
      <c r="Q6269" s="172"/>
      <c r="R6269" s="172"/>
      <c r="S6269" s="172"/>
      <c r="T6269" s="173"/>
      <c r="AT6269" s="168" t="s">
        <v>264</v>
      </c>
      <c r="AU6269" s="168" t="s">
        <v>82</v>
      </c>
      <c r="AV6269" s="13" t="s">
        <v>80</v>
      </c>
      <c r="AW6269" s="13" t="s">
        <v>34</v>
      </c>
      <c r="AX6269" s="13" t="s">
        <v>73</v>
      </c>
      <c r="AY6269" s="168" t="s">
        <v>252</v>
      </c>
    </row>
    <row r="6270" spans="2:51" s="14" customFormat="1" ht="11.25">
      <c r="B6270" s="174"/>
      <c r="D6270" s="160" t="s">
        <v>264</v>
      </c>
      <c r="E6270" s="175" t="s">
        <v>3</v>
      </c>
      <c r="F6270" s="176" t="s">
        <v>80</v>
      </c>
      <c r="H6270" s="177">
        <v>1</v>
      </c>
      <c r="I6270" s="178"/>
      <c r="L6270" s="174"/>
      <c r="M6270" s="179"/>
      <c r="N6270" s="180"/>
      <c r="O6270" s="180"/>
      <c r="P6270" s="180"/>
      <c r="Q6270" s="180"/>
      <c r="R6270" s="180"/>
      <c r="S6270" s="180"/>
      <c r="T6270" s="181"/>
      <c r="AT6270" s="175" t="s">
        <v>264</v>
      </c>
      <c r="AU6270" s="175" t="s">
        <v>82</v>
      </c>
      <c r="AV6270" s="14" t="s">
        <v>82</v>
      </c>
      <c r="AW6270" s="14" t="s">
        <v>34</v>
      </c>
      <c r="AX6270" s="14" t="s">
        <v>73</v>
      </c>
      <c r="AY6270" s="175" t="s">
        <v>252</v>
      </c>
    </row>
    <row r="6271" spans="2:51" s="13" customFormat="1" ht="11.25">
      <c r="B6271" s="167"/>
      <c r="D6271" s="160" t="s">
        <v>264</v>
      </c>
      <c r="E6271" s="168" t="s">
        <v>3</v>
      </c>
      <c r="F6271" s="169" t="s">
        <v>8687</v>
      </c>
      <c r="H6271" s="168" t="s">
        <v>3</v>
      </c>
      <c r="I6271" s="170"/>
      <c r="L6271" s="167"/>
      <c r="M6271" s="171"/>
      <c r="N6271" s="172"/>
      <c r="O6271" s="172"/>
      <c r="P6271" s="172"/>
      <c r="Q6271" s="172"/>
      <c r="R6271" s="172"/>
      <c r="S6271" s="172"/>
      <c r="T6271" s="173"/>
      <c r="AT6271" s="168" t="s">
        <v>264</v>
      </c>
      <c r="AU6271" s="168" t="s">
        <v>82</v>
      </c>
      <c r="AV6271" s="13" t="s">
        <v>80</v>
      </c>
      <c r="AW6271" s="13" t="s">
        <v>34</v>
      </c>
      <c r="AX6271" s="13" t="s">
        <v>73</v>
      </c>
      <c r="AY6271" s="168" t="s">
        <v>252</v>
      </c>
    </row>
    <row r="6272" spans="2:51" s="14" customFormat="1" ht="11.25">
      <c r="B6272" s="174"/>
      <c r="D6272" s="160" t="s">
        <v>264</v>
      </c>
      <c r="E6272" s="175" t="s">
        <v>3</v>
      </c>
      <c r="F6272" s="176" t="s">
        <v>80</v>
      </c>
      <c r="H6272" s="177">
        <v>1</v>
      </c>
      <c r="I6272" s="178"/>
      <c r="L6272" s="174"/>
      <c r="M6272" s="179"/>
      <c r="N6272" s="180"/>
      <c r="O6272" s="180"/>
      <c r="P6272" s="180"/>
      <c r="Q6272" s="180"/>
      <c r="R6272" s="180"/>
      <c r="S6272" s="180"/>
      <c r="T6272" s="181"/>
      <c r="AT6272" s="175" t="s">
        <v>264</v>
      </c>
      <c r="AU6272" s="175" t="s">
        <v>82</v>
      </c>
      <c r="AV6272" s="14" t="s">
        <v>82</v>
      </c>
      <c r="AW6272" s="14" t="s">
        <v>34</v>
      </c>
      <c r="AX6272" s="14" t="s">
        <v>73</v>
      </c>
      <c r="AY6272" s="175" t="s">
        <v>252</v>
      </c>
    </row>
    <row r="6273" spans="2:51" s="13" customFormat="1" ht="11.25">
      <c r="B6273" s="167"/>
      <c r="D6273" s="160" t="s">
        <v>264</v>
      </c>
      <c r="E6273" s="168" t="s">
        <v>3</v>
      </c>
      <c r="F6273" s="169" t="s">
        <v>8248</v>
      </c>
      <c r="H6273" s="168" t="s">
        <v>3</v>
      </c>
      <c r="I6273" s="170"/>
      <c r="L6273" s="167"/>
      <c r="M6273" s="171"/>
      <c r="N6273" s="172"/>
      <c r="O6273" s="172"/>
      <c r="P6273" s="172"/>
      <c r="Q6273" s="172"/>
      <c r="R6273" s="172"/>
      <c r="S6273" s="172"/>
      <c r="T6273" s="173"/>
      <c r="AT6273" s="168" t="s">
        <v>264</v>
      </c>
      <c r="AU6273" s="168" t="s">
        <v>82</v>
      </c>
      <c r="AV6273" s="13" t="s">
        <v>80</v>
      </c>
      <c r="AW6273" s="13" t="s">
        <v>34</v>
      </c>
      <c r="AX6273" s="13" t="s">
        <v>73</v>
      </c>
      <c r="AY6273" s="168" t="s">
        <v>252</v>
      </c>
    </row>
    <row r="6274" spans="2:51" s="14" customFormat="1" ht="11.25">
      <c r="B6274" s="174"/>
      <c r="D6274" s="160" t="s">
        <v>264</v>
      </c>
      <c r="E6274" s="175" t="s">
        <v>3</v>
      </c>
      <c r="F6274" s="176" t="s">
        <v>82</v>
      </c>
      <c r="H6274" s="177">
        <v>2</v>
      </c>
      <c r="I6274" s="178"/>
      <c r="L6274" s="174"/>
      <c r="M6274" s="179"/>
      <c r="N6274" s="180"/>
      <c r="O6274" s="180"/>
      <c r="P6274" s="180"/>
      <c r="Q6274" s="180"/>
      <c r="R6274" s="180"/>
      <c r="S6274" s="180"/>
      <c r="T6274" s="181"/>
      <c r="AT6274" s="175" t="s">
        <v>264</v>
      </c>
      <c r="AU6274" s="175" t="s">
        <v>82</v>
      </c>
      <c r="AV6274" s="14" t="s">
        <v>82</v>
      </c>
      <c r="AW6274" s="14" t="s">
        <v>34</v>
      </c>
      <c r="AX6274" s="14" t="s">
        <v>73</v>
      </c>
      <c r="AY6274" s="175" t="s">
        <v>252</v>
      </c>
    </row>
    <row r="6275" spans="2:51" s="13" customFormat="1" ht="11.25">
      <c r="B6275" s="167"/>
      <c r="D6275" s="160" t="s">
        <v>264</v>
      </c>
      <c r="E6275" s="168" t="s">
        <v>3</v>
      </c>
      <c r="F6275" s="169" t="s">
        <v>8249</v>
      </c>
      <c r="H6275" s="168" t="s">
        <v>3</v>
      </c>
      <c r="I6275" s="170"/>
      <c r="L6275" s="167"/>
      <c r="M6275" s="171"/>
      <c r="N6275" s="172"/>
      <c r="O6275" s="172"/>
      <c r="P6275" s="172"/>
      <c r="Q6275" s="172"/>
      <c r="R6275" s="172"/>
      <c r="S6275" s="172"/>
      <c r="T6275" s="173"/>
      <c r="AT6275" s="168" t="s">
        <v>264</v>
      </c>
      <c r="AU6275" s="168" t="s">
        <v>82</v>
      </c>
      <c r="AV6275" s="13" t="s">
        <v>80</v>
      </c>
      <c r="AW6275" s="13" t="s">
        <v>34</v>
      </c>
      <c r="AX6275" s="13" t="s">
        <v>73</v>
      </c>
      <c r="AY6275" s="168" t="s">
        <v>252</v>
      </c>
    </row>
    <row r="6276" spans="2:51" s="14" customFormat="1" ht="11.25">
      <c r="B6276" s="174"/>
      <c r="D6276" s="160" t="s">
        <v>264</v>
      </c>
      <c r="E6276" s="175" t="s">
        <v>3</v>
      </c>
      <c r="F6276" s="176" t="s">
        <v>80</v>
      </c>
      <c r="H6276" s="177">
        <v>1</v>
      </c>
      <c r="I6276" s="178"/>
      <c r="L6276" s="174"/>
      <c r="M6276" s="179"/>
      <c r="N6276" s="180"/>
      <c r="O6276" s="180"/>
      <c r="P6276" s="180"/>
      <c r="Q6276" s="180"/>
      <c r="R6276" s="180"/>
      <c r="S6276" s="180"/>
      <c r="T6276" s="181"/>
      <c r="AT6276" s="175" t="s">
        <v>264</v>
      </c>
      <c r="AU6276" s="175" t="s">
        <v>82</v>
      </c>
      <c r="AV6276" s="14" t="s">
        <v>82</v>
      </c>
      <c r="AW6276" s="14" t="s">
        <v>34</v>
      </c>
      <c r="AX6276" s="14" t="s">
        <v>73</v>
      </c>
      <c r="AY6276" s="175" t="s">
        <v>252</v>
      </c>
    </row>
    <row r="6277" spans="2:51" s="13" customFormat="1" ht="11.25">
      <c r="B6277" s="167"/>
      <c r="D6277" s="160" t="s">
        <v>264</v>
      </c>
      <c r="E6277" s="168" t="s">
        <v>3</v>
      </c>
      <c r="F6277" s="169" t="s">
        <v>8250</v>
      </c>
      <c r="H6277" s="168" t="s">
        <v>3</v>
      </c>
      <c r="I6277" s="170"/>
      <c r="L6277" s="167"/>
      <c r="M6277" s="171"/>
      <c r="N6277" s="172"/>
      <c r="O6277" s="172"/>
      <c r="P6277" s="172"/>
      <c r="Q6277" s="172"/>
      <c r="R6277" s="172"/>
      <c r="S6277" s="172"/>
      <c r="T6277" s="173"/>
      <c r="AT6277" s="168" t="s">
        <v>264</v>
      </c>
      <c r="AU6277" s="168" t="s">
        <v>82</v>
      </c>
      <c r="AV6277" s="13" t="s">
        <v>80</v>
      </c>
      <c r="AW6277" s="13" t="s">
        <v>34</v>
      </c>
      <c r="AX6277" s="13" t="s">
        <v>73</v>
      </c>
      <c r="AY6277" s="168" t="s">
        <v>252</v>
      </c>
    </row>
    <row r="6278" spans="2:51" s="14" customFormat="1" ht="11.25">
      <c r="B6278" s="174"/>
      <c r="D6278" s="160" t="s">
        <v>264</v>
      </c>
      <c r="E6278" s="175" t="s">
        <v>3</v>
      </c>
      <c r="F6278" s="176" t="s">
        <v>80</v>
      </c>
      <c r="H6278" s="177">
        <v>1</v>
      </c>
      <c r="I6278" s="178"/>
      <c r="L6278" s="174"/>
      <c r="M6278" s="179"/>
      <c r="N6278" s="180"/>
      <c r="O6278" s="180"/>
      <c r="P6278" s="180"/>
      <c r="Q6278" s="180"/>
      <c r="R6278" s="180"/>
      <c r="S6278" s="180"/>
      <c r="T6278" s="181"/>
      <c r="AT6278" s="175" t="s">
        <v>264</v>
      </c>
      <c r="AU6278" s="175" t="s">
        <v>82</v>
      </c>
      <c r="AV6278" s="14" t="s">
        <v>82</v>
      </c>
      <c r="AW6278" s="14" t="s">
        <v>34</v>
      </c>
      <c r="AX6278" s="14" t="s">
        <v>73</v>
      </c>
      <c r="AY6278" s="175" t="s">
        <v>252</v>
      </c>
    </row>
    <row r="6279" spans="2:51" s="13" customFormat="1" ht="11.25">
      <c r="B6279" s="167"/>
      <c r="D6279" s="160" t="s">
        <v>264</v>
      </c>
      <c r="E6279" s="168" t="s">
        <v>3</v>
      </c>
      <c r="F6279" s="169" t="s">
        <v>8252</v>
      </c>
      <c r="H6279" s="168" t="s">
        <v>3</v>
      </c>
      <c r="I6279" s="170"/>
      <c r="L6279" s="167"/>
      <c r="M6279" s="171"/>
      <c r="N6279" s="172"/>
      <c r="O6279" s="172"/>
      <c r="P6279" s="172"/>
      <c r="Q6279" s="172"/>
      <c r="R6279" s="172"/>
      <c r="S6279" s="172"/>
      <c r="T6279" s="173"/>
      <c r="AT6279" s="168" t="s">
        <v>264</v>
      </c>
      <c r="AU6279" s="168" t="s">
        <v>82</v>
      </c>
      <c r="AV6279" s="13" t="s">
        <v>80</v>
      </c>
      <c r="AW6279" s="13" t="s">
        <v>34</v>
      </c>
      <c r="AX6279" s="13" t="s">
        <v>73</v>
      </c>
      <c r="AY6279" s="168" t="s">
        <v>252</v>
      </c>
    </row>
    <row r="6280" spans="2:51" s="14" customFormat="1" ht="11.25">
      <c r="B6280" s="174"/>
      <c r="D6280" s="160" t="s">
        <v>264</v>
      </c>
      <c r="E6280" s="175" t="s">
        <v>3</v>
      </c>
      <c r="F6280" s="176" t="s">
        <v>82</v>
      </c>
      <c r="H6280" s="177">
        <v>2</v>
      </c>
      <c r="I6280" s="178"/>
      <c r="L6280" s="174"/>
      <c r="M6280" s="179"/>
      <c r="N6280" s="180"/>
      <c r="O6280" s="180"/>
      <c r="P6280" s="180"/>
      <c r="Q6280" s="180"/>
      <c r="R6280" s="180"/>
      <c r="S6280" s="180"/>
      <c r="T6280" s="181"/>
      <c r="AT6280" s="175" t="s">
        <v>264</v>
      </c>
      <c r="AU6280" s="175" t="s">
        <v>82</v>
      </c>
      <c r="AV6280" s="14" t="s">
        <v>82</v>
      </c>
      <c r="AW6280" s="14" t="s">
        <v>34</v>
      </c>
      <c r="AX6280" s="14" t="s">
        <v>73</v>
      </c>
      <c r="AY6280" s="175" t="s">
        <v>252</v>
      </c>
    </row>
    <row r="6281" spans="2:51" s="13" customFormat="1" ht="11.25">
      <c r="B6281" s="167"/>
      <c r="D6281" s="160" t="s">
        <v>264</v>
      </c>
      <c r="E6281" s="168" t="s">
        <v>3</v>
      </c>
      <c r="F6281" s="169" t="s">
        <v>8253</v>
      </c>
      <c r="H6281" s="168" t="s">
        <v>3</v>
      </c>
      <c r="I6281" s="170"/>
      <c r="L6281" s="167"/>
      <c r="M6281" s="171"/>
      <c r="N6281" s="172"/>
      <c r="O6281" s="172"/>
      <c r="P6281" s="172"/>
      <c r="Q6281" s="172"/>
      <c r="R6281" s="172"/>
      <c r="S6281" s="172"/>
      <c r="T6281" s="173"/>
      <c r="AT6281" s="168" t="s">
        <v>264</v>
      </c>
      <c r="AU6281" s="168" t="s">
        <v>82</v>
      </c>
      <c r="AV6281" s="13" t="s">
        <v>80</v>
      </c>
      <c r="AW6281" s="13" t="s">
        <v>34</v>
      </c>
      <c r="AX6281" s="13" t="s">
        <v>73</v>
      </c>
      <c r="AY6281" s="168" t="s">
        <v>252</v>
      </c>
    </row>
    <row r="6282" spans="2:51" s="14" customFormat="1" ht="11.25">
      <c r="B6282" s="174"/>
      <c r="D6282" s="160" t="s">
        <v>264</v>
      </c>
      <c r="E6282" s="175" t="s">
        <v>3</v>
      </c>
      <c r="F6282" s="176" t="s">
        <v>80</v>
      </c>
      <c r="H6282" s="177">
        <v>1</v>
      </c>
      <c r="I6282" s="178"/>
      <c r="L6282" s="174"/>
      <c r="M6282" s="179"/>
      <c r="N6282" s="180"/>
      <c r="O6282" s="180"/>
      <c r="P6282" s="180"/>
      <c r="Q6282" s="180"/>
      <c r="R6282" s="180"/>
      <c r="S6282" s="180"/>
      <c r="T6282" s="181"/>
      <c r="AT6282" s="175" t="s">
        <v>264</v>
      </c>
      <c r="AU6282" s="175" t="s">
        <v>82</v>
      </c>
      <c r="AV6282" s="14" t="s">
        <v>82</v>
      </c>
      <c r="AW6282" s="14" t="s">
        <v>34</v>
      </c>
      <c r="AX6282" s="14" t="s">
        <v>73</v>
      </c>
      <c r="AY6282" s="175" t="s">
        <v>252</v>
      </c>
    </row>
    <row r="6283" spans="2:51" s="13" customFormat="1" ht="11.25">
      <c r="B6283" s="167"/>
      <c r="D6283" s="160" t="s">
        <v>264</v>
      </c>
      <c r="E6283" s="168" t="s">
        <v>3</v>
      </c>
      <c r="F6283" s="169" t="s">
        <v>8254</v>
      </c>
      <c r="H6283" s="168" t="s">
        <v>3</v>
      </c>
      <c r="I6283" s="170"/>
      <c r="L6283" s="167"/>
      <c r="M6283" s="171"/>
      <c r="N6283" s="172"/>
      <c r="O6283" s="172"/>
      <c r="P6283" s="172"/>
      <c r="Q6283" s="172"/>
      <c r="R6283" s="172"/>
      <c r="S6283" s="172"/>
      <c r="T6283" s="173"/>
      <c r="AT6283" s="168" t="s">
        <v>264</v>
      </c>
      <c r="AU6283" s="168" t="s">
        <v>82</v>
      </c>
      <c r="AV6283" s="13" t="s">
        <v>80</v>
      </c>
      <c r="AW6283" s="13" t="s">
        <v>34</v>
      </c>
      <c r="AX6283" s="13" t="s">
        <v>73</v>
      </c>
      <c r="AY6283" s="168" t="s">
        <v>252</v>
      </c>
    </row>
    <row r="6284" spans="2:51" s="14" customFormat="1" ht="11.25">
      <c r="B6284" s="174"/>
      <c r="D6284" s="160" t="s">
        <v>264</v>
      </c>
      <c r="E6284" s="175" t="s">
        <v>3</v>
      </c>
      <c r="F6284" s="176" t="s">
        <v>80</v>
      </c>
      <c r="H6284" s="177">
        <v>1</v>
      </c>
      <c r="I6284" s="178"/>
      <c r="L6284" s="174"/>
      <c r="M6284" s="179"/>
      <c r="N6284" s="180"/>
      <c r="O6284" s="180"/>
      <c r="P6284" s="180"/>
      <c r="Q6284" s="180"/>
      <c r="R6284" s="180"/>
      <c r="S6284" s="180"/>
      <c r="T6284" s="181"/>
      <c r="AT6284" s="175" t="s">
        <v>264</v>
      </c>
      <c r="AU6284" s="175" t="s">
        <v>82</v>
      </c>
      <c r="AV6284" s="14" t="s">
        <v>82</v>
      </c>
      <c r="AW6284" s="14" t="s">
        <v>34</v>
      </c>
      <c r="AX6284" s="14" t="s">
        <v>73</v>
      </c>
      <c r="AY6284" s="175" t="s">
        <v>252</v>
      </c>
    </row>
    <row r="6285" spans="2:51" s="13" customFormat="1" ht="11.25">
      <c r="B6285" s="167"/>
      <c r="D6285" s="160" t="s">
        <v>264</v>
      </c>
      <c r="E6285" s="168" t="s">
        <v>3</v>
      </c>
      <c r="F6285" s="169" t="s">
        <v>8206</v>
      </c>
      <c r="H6285" s="168" t="s">
        <v>3</v>
      </c>
      <c r="I6285" s="170"/>
      <c r="L6285" s="167"/>
      <c r="M6285" s="171"/>
      <c r="N6285" s="172"/>
      <c r="O6285" s="172"/>
      <c r="P6285" s="172"/>
      <c r="Q6285" s="172"/>
      <c r="R6285" s="172"/>
      <c r="S6285" s="172"/>
      <c r="T6285" s="173"/>
      <c r="AT6285" s="168" t="s">
        <v>264</v>
      </c>
      <c r="AU6285" s="168" t="s">
        <v>82</v>
      </c>
      <c r="AV6285" s="13" t="s">
        <v>80</v>
      </c>
      <c r="AW6285" s="13" t="s">
        <v>34</v>
      </c>
      <c r="AX6285" s="13" t="s">
        <v>73</v>
      </c>
      <c r="AY6285" s="168" t="s">
        <v>252</v>
      </c>
    </row>
    <row r="6286" spans="2:51" s="14" customFormat="1" ht="11.25">
      <c r="B6286" s="174"/>
      <c r="D6286" s="160" t="s">
        <v>264</v>
      </c>
      <c r="E6286" s="175" t="s">
        <v>3</v>
      </c>
      <c r="F6286" s="176" t="s">
        <v>80</v>
      </c>
      <c r="H6286" s="177">
        <v>1</v>
      </c>
      <c r="I6286" s="178"/>
      <c r="L6286" s="174"/>
      <c r="M6286" s="179"/>
      <c r="N6286" s="180"/>
      <c r="O6286" s="180"/>
      <c r="P6286" s="180"/>
      <c r="Q6286" s="180"/>
      <c r="R6286" s="180"/>
      <c r="S6286" s="180"/>
      <c r="T6286" s="181"/>
      <c r="AT6286" s="175" t="s">
        <v>264</v>
      </c>
      <c r="AU6286" s="175" t="s">
        <v>82</v>
      </c>
      <c r="AV6286" s="14" t="s">
        <v>82</v>
      </c>
      <c r="AW6286" s="14" t="s">
        <v>34</v>
      </c>
      <c r="AX6286" s="14" t="s">
        <v>73</v>
      </c>
      <c r="AY6286" s="175" t="s">
        <v>252</v>
      </c>
    </row>
    <row r="6287" spans="2:51" s="13" customFormat="1" ht="11.25">
      <c r="B6287" s="167"/>
      <c r="D6287" s="160" t="s">
        <v>264</v>
      </c>
      <c r="E6287" s="168" t="s">
        <v>3</v>
      </c>
      <c r="F6287" s="169" t="s">
        <v>8691</v>
      </c>
      <c r="H6287" s="168" t="s">
        <v>3</v>
      </c>
      <c r="I6287" s="170"/>
      <c r="L6287" s="167"/>
      <c r="M6287" s="171"/>
      <c r="N6287" s="172"/>
      <c r="O6287" s="172"/>
      <c r="P6287" s="172"/>
      <c r="Q6287" s="172"/>
      <c r="R6287" s="172"/>
      <c r="S6287" s="172"/>
      <c r="T6287" s="173"/>
      <c r="AT6287" s="168" t="s">
        <v>264</v>
      </c>
      <c r="AU6287" s="168" t="s">
        <v>82</v>
      </c>
      <c r="AV6287" s="13" t="s">
        <v>80</v>
      </c>
      <c r="AW6287" s="13" t="s">
        <v>34</v>
      </c>
      <c r="AX6287" s="13" t="s">
        <v>73</v>
      </c>
      <c r="AY6287" s="168" t="s">
        <v>252</v>
      </c>
    </row>
    <row r="6288" spans="2:51" s="14" customFormat="1" ht="11.25">
      <c r="B6288" s="174"/>
      <c r="D6288" s="160" t="s">
        <v>264</v>
      </c>
      <c r="E6288" s="175" t="s">
        <v>3</v>
      </c>
      <c r="F6288" s="176" t="s">
        <v>80</v>
      </c>
      <c r="H6288" s="177">
        <v>1</v>
      </c>
      <c r="I6288" s="178"/>
      <c r="L6288" s="174"/>
      <c r="M6288" s="179"/>
      <c r="N6288" s="180"/>
      <c r="O6288" s="180"/>
      <c r="P6288" s="180"/>
      <c r="Q6288" s="180"/>
      <c r="R6288" s="180"/>
      <c r="S6288" s="180"/>
      <c r="T6288" s="181"/>
      <c r="AT6288" s="175" t="s">
        <v>264</v>
      </c>
      <c r="AU6288" s="175" t="s">
        <v>82</v>
      </c>
      <c r="AV6288" s="14" t="s">
        <v>82</v>
      </c>
      <c r="AW6288" s="14" t="s">
        <v>34</v>
      </c>
      <c r="AX6288" s="14" t="s">
        <v>73</v>
      </c>
      <c r="AY6288" s="175" t="s">
        <v>252</v>
      </c>
    </row>
    <row r="6289" spans="2:51" s="13" customFormat="1" ht="11.25">
      <c r="B6289" s="167"/>
      <c r="D6289" s="160" t="s">
        <v>264</v>
      </c>
      <c r="E6289" s="168" t="s">
        <v>3</v>
      </c>
      <c r="F6289" s="169" t="s">
        <v>8692</v>
      </c>
      <c r="H6289" s="168" t="s">
        <v>3</v>
      </c>
      <c r="I6289" s="170"/>
      <c r="L6289" s="167"/>
      <c r="M6289" s="171"/>
      <c r="N6289" s="172"/>
      <c r="O6289" s="172"/>
      <c r="P6289" s="172"/>
      <c r="Q6289" s="172"/>
      <c r="R6289" s="172"/>
      <c r="S6289" s="172"/>
      <c r="T6289" s="173"/>
      <c r="AT6289" s="168" t="s">
        <v>264</v>
      </c>
      <c r="AU6289" s="168" t="s">
        <v>82</v>
      </c>
      <c r="AV6289" s="13" t="s">
        <v>80</v>
      </c>
      <c r="AW6289" s="13" t="s">
        <v>34</v>
      </c>
      <c r="AX6289" s="13" t="s">
        <v>73</v>
      </c>
      <c r="AY6289" s="168" t="s">
        <v>252</v>
      </c>
    </row>
    <row r="6290" spans="2:51" s="14" customFormat="1" ht="11.25">
      <c r="B6290" s="174"/>
      <c r="D6290" s="160" t="s">
        <v>264</v>
      </c>
      <c r="E6290" s="175" t="s">
        <v>3</v>
      </c>
      <c r="F6290" s="176" t="s">
        <v>80</v>
      </c>
      <c r="H6290" s="177">
        <v>1</v>
      </c>
      <c r="I6290" s="178"/>
      <c r="L6290" s="174"/>
      <c r="M6290" s="179"/>
      <c r="N6290" s="180"/>
      <c r="O6290" s="180"/>
      <c r="P6290" s="180"/>
      <c r="Q6290" s="180"/>
      <c r="R6290" s="180"/>
      <c r="S6290" s="180"/>
      <c r="T6290" s="181"/>
      <c r="AT6290" s="175" t="s">
        <v>264</v>
      </c>
      <c r="AU6290" s="175" t="s">
        <v>82</v>
      </c>
      <c r="AV6290" s="14" t="s">
        <v>82</v>
      </c>
      <c r="AW6290" s="14" t="s">
        <v>34</v>
      </c>
      <c r="AX6290" s="14" t="s">
        <v>73</v>
      </c>
      <c r="AY6290" s="175" t="s">
        <v>252</v>
      </c>
    </row>
    <row r="6291" spans="2:51" s="13" customFormat="1" ht="11.25">
      <c r="B6291" s="167"/>
      <c r="D6291" s="160" t="s">
        <v>264</v>
      </c>
      <c r="E6291" s="168" t="s">
        <v>3</v>
      </c>
      <c r="F6291" s="169" t="s">
        <v>8207</v>
      </c>
      <c r="H6291" s="168" t="s">
        <v>3</v>
      </c>
      <c r="I6291" s="170"/>
      <c r="L6291" s="167"/>
      <c r="M6291" s="171"/>
      <c r="N6291" s="172"/>
      <c r="O6291" s="172"/>
      <c r="P6291" s="172"/>
      <c r="Q6291" s="172"/>
      <c r="R6291" s="172"/>
      <c r="S6291" s="172"/>
      <c r="T6291" s="173"/>
      <c r="AT6291" s="168" t="s">
        <v>264</v>
      </c>
      <c r="AU6291" s="168" t="s">
        <v>82</v>
      </c>
      <c r="AV6291" s="13" t="s">
        <v>80</v>
      </c>
      <c r="AW6291" s="13" t="s">
        <v>34</v>
      </c>
      <c r="AX6291" s="13" t="s">
        <v>73</v>
      </c>
      <c r="AY6291" s="168" t="s">
        <v>252</v>
      </c>
    </row>
    <row r="6292" spans="2:51" s="14" customFormat="1" ht="11.25">
      <c r="B6292" s="174"/>
      <c r="D6292" s="160" t="s">
        <v>264</v>
      </c>
      <c r="E6292" s="175" t="s">
        <v>3</v>
      </c>
      <c r="F6292" s="176" t="s">
        <v>80</v>
      </c>
      <c r="H6292" s="177">
        <v>1</v>
      </c>
      <c r="I6292" s="178"/>
      <c r="L6292" s="174"/>
      <c r="M6292" s="179"/>
      <c r="N6292" s="180"/>
      <c r="O6292" s="180"/>
      <c r="P6292" s="180"/>
      <c r="Q6292" s="180"/>
      <c r="R6292" s="180"/>
      <c r="S6292" s="180"/>
      <c r="T6292" s="181"/>
      <c r="AT6292" s="175" t="s">
        <v>264</v>
      </c>
      <c r="AU6292" s="175" t="s">
        <v>82</v>
      </c>
      <c r="AV6292" s="14" t="s">
        <v>82</v>
      </c>
      <c r="AW6292" s="14" t="s">
        <v>34</v>
      </c>
      <c r="AX6292" s="14" t="s">
        <v>73</v>
      </c>
      <c r="AY6292" s="175" t="s">
        <v>252</v>
      </c>
    </row>
    <row r="6293" spans="2:51" s="13" customFormat="1" ht="11.25">
      <c r="B6293" s="167"/>
      <c r="D6293" s="160" t="s">
        <v>264</v>
      </c>
      <c r="E6293" s="168" t="s">
        <v>3</v>
      </c>
      <c r="F6293" s="169" t="s">
        <v>8693</v>
      </c>
      <c r="H6293" s="168" t="s">
        <v>3</v>
      </c>
      <c r="I6293" s="170"/>
      <c r="L6293" s="167"/>
      <c r="M6293" s="171"/>
      <c r="N6293" s="172"/>
      <c r="O6293" s="172"/>
      <c r="P6293" s="172"/>
      <c r="Q6293" s="172"/>
      <c r="R6293" s="172"/>
      <c r="S6293" s="172"/>
      <c r="T6293" s="173"/>
      <c r="AT6293" s="168" t="s">
        <v>264</v>
      </c>
      <c r="AU6293" s="168" t="s">
        <v>82</v>
      </c>
      <c r="AV6293" s="13" t="s">
        <v>80</v>
      </c>
      <c r="AW6293" s="13" t="s">
        <v>34</v>
      </c>
      <c r="AX6293" s="13" t="s">
        <v>73</v>
      </c>
      <c r="AY6293" s="168" t="s">
        <v>252</v>
      </c>
    </row>
    <row r="6294" spans="2:51" s="14" customFormat="1" ht="11.25">
      <c r="B6294" s="174"/>
      <c r="D6294" s="160" t="s">
        <v>264</v>
      </c>
      <c r="E6294" s="175" t="s">
        <v>3</v>
      </c>
      <c r="F6294" s="176" t="s">
        <v>80</v>
      </c>
      <c r="H6294" s="177">
        <v>1</v>
      </c>
      <c r="I6294" s="178"/>
      <c r="L6294" s="174"/>
      <c r="M6294" s="179"/>
      <c r="N6294" s="180"/>
      <c r="O6294" s="180"/>
      <c r="P6294" s="180"/>
      <c r="Q6294" s="180"/>
      <c r="R6294" s="180"/>
      <c r="S6294" s="180"/>
      <c r="T6294" s="181"/>
      <c r="AT6294" s="175" t="s">
        <v>264</v>
      </c>
      <c r="AU6294" s="175" t="s">
        <v>82</v>
      </c>
      <c r="AV6294" s="14" t="s">
        <v>82</v>
      </c>
      <c r="AW6294" s="14" t="s">
        <v>34</v>
      </c>
      <c r="AX6294" s="14" t="s">
        <v>73</v>
      </c>
      <c r="AY6294" s="175" t="s">
        <v>252</v>
      </c>
    </row>
    <row r="6295" spans="2:51" s="13" customFormat="1" ht="11.25">
      <c r="B6295" s="167"/>
      <c r="D6295" s="160" t="s">
        <v>264</v>
      </c>
      <c r="E6295" s="168" t="s">
        <v>3</v>
      </c>
      <c r="F6295" s="169" t="s">
        <v>8694</v>
      </c>
      <c r="H6295" s="168" t="s">
        <v>3</v>
      </c>
      <c r="I6295" s="170"/>
      <c r="L6295" s="167"/>
      <c r="M6295" s="171"/>
      <c r="N6295" s="172"/>
      <c r="O6295" s="172"/>
      <c r="P6295" s="172"/>
      <c r="Q6295" s="172"/>
      <c r="R6295" s="172"/>
      <c r="S6295" s="172"/>
      <c r="T6295" s="173"/>
      <c r="AT6295" s="168" t="s">
        <v>264</v>
      </c>
      <c r="AU6295" s="168" t="s">
        <v>82</v>
      </c>
      <c r="AV6295" s="13" t="s">
        <v>80</v>
      </c>
      <c r="AW6295" s="13" t="s">
        <v>34</v>
      </c>
      <c r="AX6295" s="13" t="s">
        <v>73</v>
      </c>
      <c r="AY6295" s="168" t="s">
        <v>252</v>
      </c>
    </row>
    <row r="6296" spans="2:51" s="14" customFormat="1" ht="11.25">
      <c r="B6296" s="174"/>
      <c r="D6296" s="160" t="s">
        <v>264</v>
      </c>
      <c r="E6296" s="175" t="s">
        <v>3</v>
      </c>
      <c r="F6296" s="176" t="s">
        <v>82</v>
      </c>
      <c r="H6296" s="177">
        <v>2</v>
      </c>
      <c r="I6296" s="178"/>
      <c r="L6296" s="174"/>
      <c r="M6296" s="179"/>
      <c r="N6296" s="180"/>
      <c r="O6296" s="180"/>
      <c r="P6296" s="180"/>
      <c r="Q6296" s="180"/>
      <c r="R6296" s="180"/>
      <c r="S6296" s="180"/>
      <c r="T6296" s="181"/>
      <c r="AT6296" s="175" t="s">
        <v>264</v>
      </c>
      <c r="AU6296" s="175" t="s">
        <v>82</v>
      </c>
      <c r="AV6296" s="14" t="s">
        <v>82</v>
      </c>
      <c r="AW6296" s="14" t="s">
        <v>34</v>
      </c>
      <c r="AX6296" s="14" t="s">
        <v>73</v>
      </c>
      <c r="AY6296" s="175" t="s">
        <v>252</v>
      </c>
    </row>
    <row r="6297" spans="2:51" s="13" customFormat="1" ht="11.25">
      <c r="B6297" s="167"/>
      <c r="D6297" s="160" t="s">
        <v>264</v>
      </c>
      <c r="E6297" s="168" t="s">
        <v>3</v>
      </c>
      <c r="F6297" s="169" t="s">
        <v>8695</v>
      </c>
      <c r="H6297" s="168" t="s">
        <v>3</v>
      </c>
      <c r="I6297" s="170"/>
      <c r="L6297" s="167"/>
      <c r="M6297" s="171"/>
      <c r="N6297" s="172"/>
      <c r="O6297" s="172"/>
      <c r="P6297" s="172"/>
      <c r="Q6297" s="172"/>
      <c r="R6297" s="172"/>
      <c r="S6297" s="172"/>
      <c r="T6297" s="173"/>
      <c r="AT6297" s="168" t="s">
        <v>264</v>
      </c>
      <c r="AU6297" s="168" t="s">
        <v>82</v>
      </c>
      <c r="AV6297" s="13" t="s">
        <v>80</v>
      </c>
      <c r="AW6297" s="13" t="s">
        <v>34</v>
      </c>
      <c r="AX6297" s="13" t="s">
        <v>73</v>
      </c>
      <c r="AY6297" s="168" t="s">
        <v>252</v>
      </c>
    </row>
    <row r="6298" spans="2:51" s="14" customFormat="1" ht="11.25">
      <c r="B6298" s="174"/>
      <c r="D6298" s="160" t="s">
        <v>264</v>
      </c>
      <c r="E6298" s="175" t="s">
        <v>3</v>
      </c>
      <c r="F6298" s="176" t="s">
        <v>80</v>
      </c>
      <c r="H6298" s="177">
        <v>1</v>
      </c>
      <c r="I6298" s="178"/>
      <c r="L6298" s="174"/>
      <c r="M6298" s="179"/>
      <c r="N6298" s="180"/>
      <c r="O6298" s="180"/>
      <c r="P6298" s="180"/>
      <c r="Q6298" s="180"/>
      <c r="R6298" s="180"/>
      <c r="S6298" s="180"/>
      <c r="T6298" s="181"/>
      <c r="AT6298" s="175" t="s">
        <v>264</v>
      </c>
      <c r="AU6298" s="175" t="s">
        <v>82</v>
      </c>
      <c r="AV6298" s="14" t="s">
        <v>82</v>
      </c>
      <c r="AW6298" s="14" t="s">
        <v>34</v>
      </c>
      <c r="AX6298" s="14" t="s">
        <v>73</v>
      </c>
      <c r="AY6298" s="175" t="s">
        <v>252</v>
      </c>
    </row>
    <row r="6299" spans="2:51" s="13" customFormat="1" ht="11.25">
      <c r="B6299" s="167"/>
      <c r="D6299" s="160" t="s">
        <v>264</v>
      </c>
      <c r="E6299" s="168" t="s">
        <v>3</v>
      </c>
      <c r="F6299" s="169" t="s">
        <v>8837</v>
      </c>
      <c r="H6299" s="168" t="s">
        <v>3</v>
      </c>
      <c r="I6299" s="170"/>
      <c r="L6299" s="167"/>
      <c r="M6299" s="171"/>
      <c r="N6299" s="172"/>
      <c r="O6299" s="172"/>
      <c r="P6299" s="172"/>
      <c r="Q6299" s="172"/>
      <c r="R6299" s="172"/>
      <c r="S6299" s="172"/>
      <c r="T6299" s="173"/>
      <c r="AT6299" s="168" t="s">
        <v>264</v>
      </c>
      <c r="AU6299" s="168" t="s">
        <v>82</v>
      </c>
      <c r="AV6299" s="13" t="s">
        <v>80</v>
      </c>
      <c r="AW6299" s="13" t="s">
        <v>34</v>
      </c>
      <c r="AX6299" s="13" t="s">
        <v>73</v>
      </c>
      <c r="AY6299" s="168" t="s">
        <v>252</v>
      </c>
    </row>
    <row r="6300" spans="2:51" s="14" customFormat="1" ht="11.25">
      <c r="B6300" s="174"/>
      <c r="D6300" s="160" t="s">
        <v>264</v>
      </c>
      <c r="E6300" s="175" t="s">
        <v>3</v>
      </c>
      <c r="F6300" s="176" t="s">
        <v>80</v>
      </c>
      <c r="H6300" s="177">
        <v>1</v>
      </c>
      <c r="I6300" s="178"/>
      <c r="L6300" s="174"/>
      <c r="M6300" s="179"/>
      <c r="N6300" s="180"/>
      <c r="O6300" s="180"/>
      <c r="P6300" s="180"/>
      <c r="Q6300" s="180"/>
      <c r="R6300" s="180"/>
      <c r="S6300" s="180"/>
      <c r="T6300" s="181"/>
      <c r="AT6300" s="175" t="s">
        <v>264</v>
      </c>
      <c r="AU6300" s="175" t="s">
        <v>82</v>
      </c>
      <c r="AV6300" s="14" t="s">
        <v>82</v>
      </c>
      <c r="AW6300" s="14" t="s">
        <v>34</v>
      </c>
      <c r="AX6300" s="14" t="s">
        <v>73</v>
      </c>
      <c r="AY6300" s="175" t="s">
        <v>252</v>
      </c>
    </row>
    <row r="6301" spans="2:51" s="13" customFormat="1" ht="11.25">
      <c r="B6301" s="167"/>
      <c r="D6301" s="160" t="s">
        <v>264</v>
      </c>
      <c r="E6301" s="168" t="s">
        <v>3</v>
      </c>
      <c r="F6301" s="169" t="s">
        <v>8208</v>
      </c>
      <c r="H6301" s="168" t="s">
        <v>3</v>
      </c>
      <c r="I6301" s="170"/>
      <c r="L6301" s="167"/>
      <c r="M6301" s="171"/>
      <c r="N6301" s="172"/>
      <c r="O6301" s="172"/>
      <c r="P6301" s="172"/>
      <c r="Q6301" s="172"/>
      <c r="R6301" s="172"/>
      <c r="S6301" s="172"/>
      <c r="T6301" s="173"/>
      <c r="AT6301" s="168" t="s">
        <v>264</v>
      </c>
      <c r="AU6301" s="168" t="s">
        <v>82</v>
      </c>
      <c r="AV6301" s="13" t="s">
        <v>80</v>
      </c>
      <c r="AW6301" s="13" t="s">
        <v>34</v>
      </c>
      <c r="AX6301" s="13" t="s">
        <v>73</v>
      </c>
      <c r="AY6301" s="168" t="s">
        <v>252</v>
      </c>
    </row>
    <row r="6302" spans="2:51" s="14" customFormat="1" ht="11.25">
      <c r="B6302" s="174"/>
      <c r="D6302" s="160" t="s">
        <v>264</v>
      </c>
      <c r="E6302" s="175" t="s">
        <v>3</v>
      </c>
      <c r="F6302" s="176" t="s">
        <v>80</v>
      </c>
      <c r="H6302" s="177">
        <v>1</v>
      </c>
      <c r="I6302" s="178"/>
      <c r="L6302" s="174"/>
      <c r="M6302" s="179"/>
      <c r="N6302" s="180"/>
      <c r="O6302" s="180"/>
      <c r="P6302" s="180"/>
      <c r="Q6302" s="180"/>
      <c r="R6302" s="180"/>
      <c r="S6302" s="180"/>
      <c r="T6302" s="181"/>
      <c r="AT6302" s="175" t="s">
        <v>264</v>
      </c>
      <c r="AU6302" s="175" t="s">
        <v>82</v>
      </c>
      <c r="AV6302" s="14" t="s">
        <v>82</v>
      </c>
      <c r="AW6302" s="14" t="s">
        <v>34</v>
      </c>
      <c r="AX6302" s="14" t="s">
        <v>73</v>
      </c>
      <c r="AY6302" s="175" t="s">
        <v>252</v>
      </c>
    </row>
    <row r="6303" spans="2:51" s="13" customFormat="1" ht="11.25">
      <c r="B6303" s="167"/>
      <c r="D6303" s="160" t="s">
        <v>264</v>
      </c>
      <c r="E6303" s="168" t="s">
        <v>3</v>
      </c>
      <c r="F6303" s="169" t="s">
        <v>8718</v>
      </c>
      <c r="H6303" s="168" t="s">
        <v>3</v>
      </c>
      <c r="I6303" s="170"/>
      <c r="L6303" s="167"/>
      <c r="M6303" s="171"/>
      <c r="N6303" s="172"/>
      <c r="O6303" s="172"/>
      <c r="P6303" s="172"/>
      <c r="Q6303" s="172"/>
      <c r="R6303" s="172"/>
      <c r="S6303" s="172"/>
      <c r="T6303" s="173"/>
      <c r="AT6303" s="168" t="s">
        <v>264</v>
      </c>
      <c r="AU6303" s="168" t="s">
        <v>82</v>
      </c>
      <c r="AV6303" s="13" t="s">
        <v>80</v>
      </c>
      <c r="AW6303" s="13" t="s">
        <v>34</v>
      </c>
      <c r="AX6303" s="13" t="s">
        <v>73</v>
      </c>
      <c r="AY6303" s="168" t="s">
        <v>252</v>
      </c>
    </row>
    <row r="6304" spans="2:51" s="14" customFormat="1" ht="11.25">
      <c r="B6304" s="174"/>
      <c r="D6304" s="160" t="s">
        <v>264</v>
      </c>
      <c r="E6304" s="175" t="s">
        <v>3</v>
      </c>
      <c r="F6304" s="176" t="s">
        <v>80</v>
      </c>
      <c r="H6304" s="177">
        <v>1</v>
      </c>
      <c r="I6304" s="178"/>
      <c r="L6304" s="174"/>
      <c r="M6304" s="179"/>
      <c r="N6304" s="180"/>
      <c r="O6304" s="180"/>
      <c r="P6304" s="180"/>
      <c r="Q6304" s="180"/>
      <c r="R6304" s="180"/>
      <c r="S6304" s="180"/>
      <c r="T6304" s="181"/>
      <c r="AT6304" s="175" t="s">
        <v>264</v>
      </c>
      <c r="AU6304" s="175" t="s">
        <v>82</v>
      </c>
      <c r="AV6304" s="14" t="s">
        <v>82</v>
      </c>
      <c r="AW6304" s="14" t="s">
        <v>34</v>
      </c>
      <c r="AX6304" s="14" t="s">
        <v>73</v>
      </c>
      <c r="AY6304" s="175" t="s">
        <v>252</v>
      </c>
    </row>
    <row r="6305" spans="2:51" s="13" customFormat="1" ht="11.25">
      <c r="B6305" s="167"/>
      <c r="D6305" s="160" t="s">
        <v>264</v>
      </c>
      <c r="E6305" s="168" t="s">
        <v>3</v>
      </c>
      <c r="F6305" s="169" t="s">
        <v>8719</v>
      </c>
      <c r="H6305" s="168" t="s">
        <v>3</v>
      </c>
      <c r="I6305" s="170"/>
      <c r="L6305" s="167"/>
      <c r="M6305" s="171"/>
      <c r="N6305" s="172"/>
      <c r="O6305" s="172"/>
      <c r="P6305" s="172"/>
      <c r="Q6305" s="172"/>
      <c r="R6305" s="172"/>
      <c r="S6305" s="172"/>
      <c r="T6305" s="173"/>
      <c r="AT6305" s="168" t="s">
        <v>264</v>
      </c>
      <c r="AU6305" s="168" t="s">
        <v>82</v>
      </c>
      <c r="AV6305" s="13" t="s">
        <v>80</v>
      </c>
      <c r="AW6305" s="13" t="s">
        <v>34</v>
      </c>
      <c r="AX6305" s="13" t="s">
        <v>73</v>
      </c>
      <c r="AY6305" s="168" t="s">
        <v>252</v>
      </c>
    </row>
    <row r="6306" spans="2:51" s="14" customFormat="1" ht="11.25">
      <c r="B6306" s="174"/>
      <c r="D6306" s="160" t="s">
        <v>264</v>
      </c>
      <c r="E6306" s="175" t="s">
        <v>3</v>
      </c>
      <c r="F6306" s="176" t="s">
        <v>80</v>
      </c>
      <c r="H6306" s="177">
        <v>1</v>
      </c>
      <c r="I6306" s="178"/>
      <c r="L6306" s="174"/>
      <c r="M6306" s="179"/>
      <c r="N6306" s="180"/>
      <c r="O6306" s="180"/>
      <c r="P6306" s="180"/>
      <c r="Q6306" s="180"/>
      <c r="R6306" s="180"/>
      <c r="S6306" s="180"/>
      <c r="T6306" s="181"/>
      <c r="AT6306" s="175" t="s">
        <v>264</v>
      </c>
      <c r="AU6306" s="175" t="s">
        <v>82</v>
      </c>
      <c r="AV6306" s="14" t="s">
        <v>82</v>
      </c>
      <c r="AW6306" s="14" t="s">
        <v>34</v>
      </c>
      <c r="AX6306" s="14" t="s">
        <v>73</v>
      </c>
      <c r="AY6306" s="175" t="s">
        <v>252</v>
      </c>
    </row>
    <row r="6307" spans="2:51" s="13" customFormat="1" ht="11.25">
      <c r="B6307" s="167"/>
      <c r="D6307" s="160" t="s">
        <v>264</v>
      </c>
      <c r="E6307" s="168" t="s">
        <v>3</v>
      </c>
      <c r="F6307" s="169" t="s">
        <v>8209</v>
      </c>
      <c r="H6307" s="168" t="s">
        <v>3</v>
      </c>
      <c r="I6307" s="170"/>
      <c r="L6307" s="167"/>
      <c r="M6307" s="171"/>
      <c r="N6307" s="172"/>
      <c r="O6307" s="172"/>
      <c r="P6307" s="172"/>
      <c r="Q6307" s="172"/>
      <c r="R6307" s="172"/>
      <c r="S6307" s="172"/>
      <c r="T6307" s="173"/>
      <c r="AT6307" s="168" t="s">
        <v>264</v>
      </c>
      <c r="AU6307" s="168" t="s">
        <v>82</v>
      </c>
      <c r="AV6307" s="13" t="s">
        <v>80</v>
      </c>
      <c r="AW6307" s="13" t="s">
        <v>34</v>
      </c>
      <c r="AX6307" s="13" t="s">
        <v>73</v>
      </c>
      <c r="AY6307" s="168" t="s">
        <v>252</v>
      </c>
    </row>
    <row r="6308" spans="2:51" s="14" customFormat="1" ht="11.25">
      <c r="B6308" s="174"/>
      <c r="D6308" s="160" t="s">
        <v>264</v>
      </c>
      <c r="E6308" s="175" t="s">
        <v>3</v>
      </c>
      <c r="F6308" s="176" t="s">
        <v>80</v>
      </c>
      <c r="H6308" s="177">
        <v>1</v>
      </c>
      <c r="I6308" s="178"/>
      <c r="L6308" s="174"/>
      <c r="M6308" s="179"/>
      <c r="N6308" s="180"/>
      <c r="O6308" s="180"/>
      <c r="P6308" s="180"/>
      <c r="Q6308" s="180"/>
      <c r="R6308" s="180"/>
      <c r="S6308" s="180"/>
      <c r="T6308" s="181"/>
      <c r="AT6308" s="175" t="s">
        <v>264</v>
      </c>
      <c r="AU6308" s="175" t="s">
        <v>82</v>
      </c>
      <c r="AV6308" s="14" t="s">
        <v>82</v>
      </c>
      <c r="AW6308" s="14" t="s">
        <v>34</v>
      </c>
      <c r="AX6308" s="14" t="s">
        <v>73</v>
      </c>
      <c r="AY6308" s="175" t="s">
        <v>252</v>
      </c>
    </row>
    <row r="6309" spans="2:51" s="13" customFormat="1" ht="11.25">
      <c r="B6309" s="167"/>
      <c r="D6309" s="160" t="s">
        <v>264</v>
      </c>
      <c r="E6309" s="168" t="s">
        <v>3</v>
      </c>
      <c r="F6309" s="169" t="s">
        <v>8720</v>
      </c>
      <c r="H6309" s="168" t="s">
        <v>3</v>
      </c>
      <c r="I6309" s="170"/>
      <c r="L6309" s="167"/>
      <c r="M6309" s="171"/>
      <c r="N6309" s="172"/>
      <c r="O6309" s="172"/>
      <c r="P6309" s="172"/>
      <c r="Q6309" s="172"/>
      <c r="R6309" s="172"/>
      <c r="S6309" s="172"/>
      <c r="T6309" s="173"/>
      <c r="AT6309" s="168" t="s">
        <v>264</v>
      </c>
      <c r="AU6309" s="168" t="s">
        <v>82</v>
      </c>
      <c r="AV6309" s="13" t="s">
        <v>80</v>
      </c>
      <c r="AW6309" s="13" t="s">
        <v>34</v>
      </c>
      <c r="AX6309" s="13" t="s">
        <v>73</v>
      </c>
      <c r="AY6309" s="168" t="s">
        <v>252</v>
      </c>
    </row>
    <row r="6310" spans="2:51" s="14" customFormat="1" ht="11.25">
      <c r="B6310" s="174"/>
      <c r="D6310" s="160" t="s">
        <v>264</v>
      </c>
      <c r="E6310" s="175" t="s">
        <v>3</v>
      </c>
      <c r="F6310" s="176" t="s">
        <v>80</v>
      </c>
      <c r="H6310" s="177">
        <v>1</v>
      </c>
      <c r="I6310" s="178"/>
      <c r="L6310" s="174"/>
      <c r="M6310" s="179"/>
      <c r="N6310" s="180"/>
      <c r="O6310" s="180"/>
      <c r="P6310" s="180"/>
      <c r="Q6310" s="180"/>
      <c r="R6310" s="180"/>
      <c r="S6310" s="180"/>
      <c r="T6310" s="181"/>
      <c r="AT6310" s="175" t="s">
        <v>264</v>
      </c>
      <c r="AU6310" s="175" t="s">
        <v>82</v>
      </c>
      <c r="AV6310" s="14" t="s">
        <v>82</v>
      </c>
      <c r="AW6310" s="14" t="s">
        <v>34</v>
      </c>
      <c r="AX6310" s="14" t="s">
        <v>73</v>
      </c>
      <c r="AY6310" s="175" t="s">
        <v>252</v>
      </c>
    </row>
    <row r="6311" spans="2:51" s="13" customFormat="1" ht="11.25">
      <c r="B6311" s="167"/>
      <c r="D6311" s="160" t="s">
        <v>264</v>
      </c>
      <c r="E6311" s="168" t="s">
        <v>3</v>
      </c>
      <c r="F6311" s="169" t="s">
        <v>8722</v>
      </c>
      <c r="H6311" s="168" t="s">
        <v>3</v>
      </c>
      <c r="I6311" s="170"/>
      <c r="L6311" s="167"/>
      <c r="M6311" s="171"/>
      <c r="N6311" s="172"/>
      <c r="O6311" s="172"/>
      <c r="P6311" s="172"/>
      <c r="Q6311" s="172"/>
      <c r="R6311" s="172"/>
      <c r="S6311" s="172"/>
      <c r="T6311" s="173"/>
      <c r="AT6311" s="168" t="s">
        <v>264</v>
      </c>
      <c r="AU6311" s="168" t="s">
        <v>82</v>
      </c>
      <c r="AV6311" s="13" t="s">
        <v>80</v>
      </c>
      <c r="AW6311" s="13" t="s">
        <v>34</v>
      </c>
      <c r="AX6311" s="13" t="s">
        <v>73</v>
      </c>
      <c r="AY6311" s="168" t="s">
        <v>252</v>
      </c>
    </row>
    <row r="6312" spans="2:51" s="14" customFormat="1" ht="11.25">
      <c r="B6312" s="174"/>
      <c r="D6312" s="160" t="s">
        <v>264</v>
      </c>
      <c r="E6312" s="175" t="s">
        <v>3</v>
      </c>
      <c r="F6312" s="176" t="s">
        <v>82</v>
      </c>
      <c r="H6312" s="177">
        <v>2</v>
      </c>
      <c r="I6312" s="178"/>
      <c r="L6312" s="174"/>
      <c r="M6312" s="179"/>
      <c r="N6312" s="180"/>
      <c r="O6312" s="180"/>
      <c r="P6312" s="180"/>
      <c r="Q6312" s="180"/>
      <c r="R6312" s="180"/>
      <c r="S6312" s="180"/>
      <c r="T6312" s="181"/>
      <c r="AT6312" s="175" t="s">
        <v>264</v>
      </c>
      <c r="AU6312" s="175" t="s">
        <v>82</v>
      </c>
      <c r="AV6312" s="14" t="s">
        <v>82</v>
      </c>
      <c r="AW6312" s="14" t="s">
        <v>34</v>
      </c>
      <c r="AX6312" s="14" t="s">
        <v>73</v>
      </c>
      <c r="AY6312" s="175" t="s">
        <v>252</v>
      </c>
    </row>
    <row r="6313" spans="2:51" s="13" customFormat="1" ht="11.25">
      <c r="B6313" s="167"/>
      <c r="D6313" s="160" t="s">
        <v>264</v>
      </c>
      <c r="E6313" s="168" t="s">
        <v>3</v>
      </c>
      <c r="F6313" s="169" t="s">
        <v>8723</v>
      </c>
      <c r="H6313" s="168" t="s">
        <v>3</v>
      </c>
      <c r="I6313" s="170"/>
      <c r="L6313" s="167"/>
      <c r="M6313" s="171"/>
      <c r="N6313" s="172"/>
      <c r="O6313" s="172"/>
      <c r="P6313" s="172"/>
      <c r="Q6313" s="172"/>
      <c r="R6313" s="172"/>
      <c r="S6313" s="172"/>
      <c r="T6313" s="173"/>
      <c r="AT6313" s="168" t="s">
        <v>264</v>
      </c>
      <c r="AU6313" s="168" t="s">
        <v>82</v>
      </c>
      <c r="AV6313" s="13" t="s">
        <v>80</v>
      </c>
      <c r="AW6313" s="13" t="s">
        <v>34</v>
      </c>
      <c r="AX6313" s="13" t="s">
        <v>73</v>
      </c>
      <c r="AY6313" s="168" t="s">
        <v>252</v>
      </c>
    </row>
    <row r="6314" spans="2:51" s="14" customFormat="1" ht="11.25">
      <c r="B6314" s="174"/>
      <c r="D6314" s="160" t="s">
        <v>264</v>
      </c>
      <c r="E6314" s="175" t="s">
        <v>3</v>
      </c>
      <c r="F6314" s="176" t="s">
        <v>80</v>
      </c>
      <c r="H6314" s="177">
        <v>1</v>
      </c>
      <c r="I6314" s="178"/>
      <c r="L6314" s="174"/>
      <c r="M6314" s="179"/>
      <c r="N6314" s="180"/>
      <c r="O6314" s="180"/>
      <c r="P6314" s="180"/>
      <c r="Q6314" s="180"/>
      <c r="R6314" s="180"/>
      <c r="S6314" s="180"/>
      <c r="T6314" s="181"/>
      <c r="AT6314" s="175" t="s">
        <v>264</v>
      </c>
      <c r="AU6314" s="175" t="s">
        <v>82</v>
      </c>
      <c r="AV6314" s="14" t="s">
        <v>82</v>
      </c>
      <c r="AW6314" s="14" t="s">
        <v>34</v>
      </c>
      <c r="AX6314" s="14" t="s">
        <v>73</v>
      </c>
      <c r="AY6314" s="175" t="s">
        <v>252</v>
      </c>
    </row>
    <row r="6315" spans="2:51" s="13" customFormat="1" ht="11.25">
      <c r="B6315" s="167"/>
      <c r="D6315" s="160" t="s">
        <v>264</v>
      </c>
      <c r="E6315" s="168" t="s">
        <v>3</v>
      </c>
      <c r="F6315" s="169" t="s">
        <v>8721</v>
      </c>
      <c r="H6315" s="168" t="s">
        <v>3</v>
      </c>
      <c r="I6315" s="170"/>
      <c r="L6315" s="167"/>
      <c r="M6315" s="171"/>
      <c r="N6315" s="172"/>
      <c r="O6315" s="172"/>
      <c r="P6315" s="172"/>
      <c r="Q6315" s="172"/>
      <c r="R6315" s="172"/>
      <c r="S6315" s="172"/>
      <c r="T6315" s="173"/>
      <c r="AT6315" s="168" t="s">
        <v>264</v>
      </c>
      <c r="AU6315" s="168" t="s">
        <v>82</v>
      </c>
      <c r="AV6315" s="13" t="s">
        <v>80</v>
      </c>
      <c r="AW6315" s="13" t="s">
        <v>34</v>
      </c>
      <c r="AX6315" s="13" t="s">
        <v>73</v>
      </c>
      <c r="AY6315" s="168" t="s">
        <v>252</v>
      </c>
    </row>
    <row r="6316" spans="2:51" s="14" customFormat="1" ht="11.25">
      <c r="B6316" s="174"/>
      <c r="D6316" s="160" t="s">
        <v>264</v>
      </c>
      <c r="E6316" s="175" t="s">
        <v>3</v>
      </c>
      <c r="F6316" s="176" t="s">
        <v>80</v>
      </c>
      <c r="H6316" s="177">
        <v>1</v>
      </c>
      <c r="I6316" s="178"/>
      <c r="L6316" s="174"/>
      <c r="M6316" s="179"/>
      <c r="N6316" s="180"/>
      <c r="O6316" s="180"/>
      <c r="P6316" s="180"/>
      <c r="Q6316" s="180"/>
      <c r="R6316" s="180"/>
      <c r="S6316" s="180"/>
      <c r="T6316" s="181"/>
      <c r="AT6316" s="175" t="s">
        <v>264</v>
      </c>
      <c r="AU6316" s="175" t="s">
        <v>82</v>
      </c>
      <c r="AV6316" s="14" t="s">
        <v>82</v>
      </c>
      <c r="AW6316" s="14" t="s">
        <v>34</v>
      </c>
      <c r="AX6316" s="14" t="s">
        <v>73</v>
      </c>
      <c r="AY6316" s="175" t="s">
        <v>252</v>
      </c>
    </row>
    <row r="6317" spans="2:51" s="13" customFormat="1" ht="11.25">
      <c r="B6317" s="167"/>
      <c r="D6317" s="160" t="s">
        <v>264</v>
      </c>
      <c r="E6317" s="168" t="s">
        <v>3</v>
      </c>
      <c r="F6317" s="169" t="s">
        <v>8838</v>
      </c>
      <c r="H6317" s="168" t="s">
        <v>3</v>
      </c>
      <c r="I6317" s="170"/>
      <c r="L6317" s="167"/>
      <c r="M6317" s="171"/>
      <c r="N6317" s="172"/>
      <c r="O6317" s="172"/>
      <c r="P6317" s="172"/>
      <c r="Q6317" s="172"/>
      <c r="R6317" s="172"/>
      <c r="S6317" s="172"/>
      <c r="T6317" s="173"/>
      <c r="AT6317" s="168" t="s">
        <v>264</v>
      </c>
      <c r="AU6317" s="168" t="s">
        <v>82</v>
      </c>
      <c r="AV6317" s="13" t="s">
        <v>80</v>
      </c>
      <c r="AW6317" s="13" t="s">
        <v>34</v>
      </c>
      <c r="AX6317" s="13" t="s">
        <v>73</v>
      </c>
      <c r="AY6317" s="168" t="s">
        <v>252</v>
      </c>
    </row>
    <row r="6318" spans="2:51" s="14" customFormat="1" ht="11.25">
      <c r="B6318" s="174"/>
      <c r="D6318" s="160" t="s">
        <v>264</v>
      </c>
      <c r="E6318" s="175" t="s">
        <v>3</v>
      </c>
      <c r="F6318" s="176" t="s">
        <v>80</v>
      </c>
      <c r="H6318" s="177">
        <v>1</v>
      </c>
      <c r="I6318" s="178"/>
      <c r="L6318" s="174"/>
      <c r="M6318" s="179"/>
      <c r="N6318" s="180"/>
      <c r="O6318" s="180"/>
      <c r="P6318" s="180"/>
      <c r="Q6318" s="180"/>
      <c r="R6318" s="180"/>
      <c r="S6318" s="180"/>
      <c r="T6318" s="181"/>
      <c r="AT6318" s="175" t="s">
        <v>264</v>
      </c>
      <c r="AU6318" s="175" t="s">
        <v>82</v>
      </c>
      <c r="AV6318" s="14" t="s">
        <v>82</v>
      </c>
      <c r="AW6318" s="14" t="s">
        <v>34</v>
      </c>
      <c r="AX6318" s="14" t="s">
        <v>73</v>
      </c>
      <c r="AY6318" s="175" t="s">
        <v>252</v>
      </c>
    </row>
    <row r="6319" spans="2:51" s="13" customFormat="1" ht="11.25">
      <c r="B6319" s="167"/>
      <c r="D6319" s="160" t="s">
        <v>264</v>
      </c>
      <c r="E6319" s="168" t="s">
        <v>3</v>
      </c>
      <c r="F6319" s="169" t="s">
        <v>8210</v>
      </c>
      <c r="H6319" s="168" t="s">
        <v>3</v>
      </c>
      <c r="I6319" s="170"/>
      <c r="L6319" s="167"/>
      <c r="M6319" s="171"/>
      <c r="N6319" s="172"/>
      <c r="O6319" s="172"/>
      <c r="P6319" s="172"/>
      <c r="Q6319" s="172"/>
      <c r="R6319" s="172"/>
      <c r="S6319" s="172"/>
      <c r="T6319" s="173"/>
      <c r="AT6319" s="168" t="s">
        <v>264</v>
      </c>
      <c r="AU6319" s="168" t="s">
        <v>82</v>
      </c>
      <c r="AV6319" s="13" t="s">
        <v>80</v>
      </c>
      <c r="AW6319" s="13" t="s">
        <v>34</v>
      </c>
      <c r="AX6319" s="13" t="s">
        <v>73</v>
      </c>
      <c r="AY6319" s="168" t="s">
        <v>252</v>
      </c>
    </row>
    <row r="6320" spans="2:51" s="14" customFormat="1" ht="11.25">
      <c r="B6320" s="174"/>
      <c r="D6320" s="160" t="s">
        <v>264</v>
      </c>
      <c r="E6320" s="175" t="s">
        <v>3</v>
      </c>
      <c r="F6320" s="176" t="s">
        <v>80</v>
      </c>
      <c r="H6320" s="177">
        <v>1</v>
      </c>
      <c r="I6320" s="178"/>
      <c r="L6320" s="174"/>
      <c r="M6320" s="179"/>
      <c r="N6320" s="180"/>
      <c r="O6320" s="180"/>
      <c r="P6320" s="180"/>
      <c r="Q6320" s="180"/>
      <c r="R6320" s="180"/>
      <c r="S6320" s="180"/>
      <c r="T6320" s="181"/>
      <c r="AT6320" s="175" t="s">
        <v>264</v>
      </c>
      <c r="AU6320" s="175" t="s">
        <v>82</v>
      </c>
      <c r="AV6320" s="14" t="s">
        <v>82</v>
      </c>
      <c r="AW6320" s="14" t="s">
        <v>34</v>
      </c>
      <c r="AX6320" s="14" t="s">
        <v>73</v>
      </c>
      <c r="AY6320" s="175" t="s">
        <v>252</v>
      </c>
    </row>
    <row r="6321" spans="2:51" s="13" customFormat="1" ht="11.25">
      <c r="B6321" s="167"/>
      <c r="D6321" s="160" t="s">
        <v>264</v>
      </c>
      <c r="E6321" s="168" t="s">
        <v>3</v>
      </c>
      <c r="F6321" s="169" t="s">
        <v>8696</v>
      </c>
      <c r="H6321" s="168" t="s">
        <v>3</v>
      </c>
      <c r="I6321" s="170"/>
      <c r="L6321" s="167"/>
      <c r="M6321" s="171"/>
      <c r="N6321" s="172"/>
      <c r="O6321" s="172"/>
      <c r="P6321" s="172"/>
      <c r="Q6321" s="172"/>
      <c r="R6321" s="172"/>
      <c r="S6321" s="172"/>
      <c r="T6321" s="173"/>
      <c r="AT6321" s="168" t="s">
        <v>264</v>
      </c>
      <c r="AU6321" s="168" t="s">
        <v>82</v>
      </c>
      <c r="AV6321" s="13" t="s">
        <v>80</v>
      </c>
      <c r="AW6321" s="13" t="s">
        <v>34</v>
      </c>
      <c r="AX6321" s="13" t="s">
        <v>73</v>
      </c>
      <c r="AY6321" s="168" t="s">
        <v>252</v>
      </c>
    </row>
    <row r="6322" spans="2:51" s="14" customFormat="1" ht="11.25">
      <c r="B6322" s="174"/>
      <c r="D6322" s="160" t="s">
        <v>264</v>
      </c>
      <c r="E6322" s="175" t="s">
        <v>3</v>
      </c>
      <c r="F6322" s="176" t="s">
        <v>80</v>
      </c>
      <c r="H6322" s="177">
        <v>1</v>
      </c>
      <c r="I6322" s="178"/>
      <c r="L6322" s="174"/>
      <c r="M6322" s="179"/>
      <c r="N6322" s="180"/>
      <c r="O6322" s="180"/>
      <c r="P6322" s="180"/>
      <c r="Q6322" s="180"/>
      <c r="R6322" s="180"/>
      <c r="S6322" s="180"/>
      <c r="T6322" s="181"/>
      <c r="AT6322" s="175" t="s">
        <v>264</v>
      </c>
      <c r="AU6322" s="175" t="s">
        <v>82</v>
      </c>
      <c r="AV6322" s="14" t="s">
        <v>82</v>
      </c>
      <c r="AW6322" s="14" t="s">
        <v>34</v>
      </c>
      <c r="AX6322" s="14" t="s">
        <v>73</v>
      </c>
      <c r="AY6322" s="175" t="s">
        <v>252</v>
      </c>
    </row>
    <row r="6323" spans="2:51" s="13" customFormat="1" ht="11.25">
      <c r="B6323" s="167"/>
      <c r="D6323" s="160" t="s">
        <v>264</v>
      </c>
      <c r="E6323" s="168" t="s">
        <v>3</v>
      </c>
      <c r="F6323" s="169" t="s">
        <v>8697</v>
      </c>
      <c r="H6323" s="168" t="s">
        <v>3</v>
      </c>
      <c r="I6323" s="170"/>
      <c r="L6323" s="167"/>
      <c r="M6323" s="171"/>
      <c r="N6323" s="172"/>
      <c r="O6323" s="172"/>
      <c r="P6323" s="172"/>
      <c r="Q6323" s="172"/>
      <c r="R6323" s="172"/>
      <c r="S6323" s="172"/>
      <c r="T6323" s="173"/>
      <c r="AT6323" s="168" t="s">
        <v>264</v>
      </c>
      <c r="AU6323" s="168" t="s">
        <v>82</v>
      </c>
      <c r="AV6323" s="13" t="s">
        <v>80</v>
      </c>
      <c r="AW6323" s="13" t="s">
        <v>34</v>
      </c>
      <c r="AX6323" s="13" t="s">
        <v>73</v>
      </c>
      <c r="AY6323" s="168" t="s">
        <v>252</v>
      </c>
    </row>
    <row r="6324" spans="2:51" s="14" customFormat="1" ht="11.25">
      <c r="B6324" s="174"/>
      <c r="D6324" s="160" t="s">
        <v>264</v>
      </c>
      <c r="E6324" s="175" t="s">
        <v>3</v>
      </c>
      <c r="F6324" s="176" t="s">
        <v>80</v>
      </c>
      <c r="H6324" s="177">
        <v>1</v>
      </c>
      <c r="I6324" s="178"/>
      <c r="L6324" s="174"/>
      <c r="M6324" s="179"/>
      <c r="N6324" s="180"/>
      <c r="O6324" s="180"/>
      <c r="P6324" s="180"/>
      <c r="Q6324" s="180"/>
      <c r="R6324" s="180"/>
      <c r="S6324" s="180"/>
      <c r="T6324" s="181"/>
      <c r="AT6324" s="175" t="s">
        <v>264</v>
      </c>
      <c r="AU6324" s="175" t="s">
        <v>82</v>
      </c>
      <c r="AV6324" s="14" t="s">
        <v>82</v>
      </c>
      <c r="AW6324" s="14" t="s">
        <v>34</v>
      </c>
      <c r="AX6324" s="14" t="s">
        <v>73</v>
      </c>
      <c r="AY6324" s="175" t="s">
        <v>252</v>
      </c>
    </row>
    <row r="6325" spans="2:51" s="13" customFormat="1" ht="11.25">
      <c r="B6325" s="167"/>
      <c r="D6325" s="160" t="s">
        <v>264</v>
      </c>
      <c r="E6325" s="168" t="s">
        <v>3</v>
      </c>
      <c r="F6325" s="169" t="s">
        <v>8211</v>
      </c>
      <c r="H6325" s="168" t="s">
        <v>3</v>
      </c>
      <c r="I6325" s="170"/>
      <c r="L6325" s="167"/>
      <c r="M6325" s="171"/>
      <c r="N6325" s="172"/>
      <c r="O6325" s="172"/>
      <c r="P6325" s="172"/>
      <c r="Q6325" s="172"/>
      <c r="R6325" s="172"/>
      <c r="S6325" s="172"/>
      <c r="T6325" s="173"/>
      <c r="AT6325" s="168" t="s">
        <v>264</v>
      </c>
      <c r="AU6325" s="168" t="s">
        <v>82</v>
      </c>
      <c r="AV6325" s="13" t="s">
        <v>80</v>
      </c>
      <c r="AW6325" s="13" t="s">
        <v>34</v>
      </c>
      <c r="AX6325" s="13" t="s">
        <v>73</v>
      </c>
      <c r="AY6325" s="168" t="s">
        <v>252</v>
      </c>
    </row>
    <row r="6326" spans="2:51" s="14" customFormat="1" ht="11.25">
      <c r="B6326" s="174"/>
      <c r="D6326" s="160" t="s">
        <v>264</v>
      </c>
      <c r="E6326" s="175" t="s">
        <v>3</v>
      </c>
      <c r="F6326" s="176" t="s">
        <v>80</v>
      </c>
      <c r="H6326" s="177">
        <v>1</v>
      </c>
      <c r="I6326" s="178"/>
      <c r="L6326" s="174"/>
      <c r="M6326" s="179"/>
      <c r="N6326" s="180"/>
      <c r="O6326" s="180"/>
      <c r="P6326" s="180"/>
      <c r="Q6326" s="180"/>
      <c r="R6326" s="180"/>
      <c r="S6326" s="180"/>
      <c r="T6326" s="181"/>
      <c r="AT6326" s="175" t="s">
        <v>264</v>
      </c>
      <c r="AU6326" s="175" t="s">
        <v>82</v>
      </c>
      <c r="AV6326" s="14" t="s">
        <v>82</v>
      </c>
      <c r="AW6326" s="14" t="s">
        <v>34</v>
      </c>
      <c r="AX6326" s="14" t="s">
        <v>73</v>
      </c>
      <c r="AY6326" s="175" t="s">
        <v>252</v>
      </c>
    </row>
    <row r="6327" spans="2:51" s="13" customFormat="1" ht="11.25">
      <c r="B6327" s="167"/>
      <c r="D6327" s="160" t="s">
        <v>264</v>
      </c>
      <c r="E6327" s="168" t="s">
        <v>3</v>
      </c>
      <c r="F6327" s="169" t="s">
        <v>8698</v>
      </c>
      <c r="H6327" s="168" t="s">
        <v>3</v>
      </c>
      <c r="I6327" s="170"/>
      <c r="L6327" s="167"/>
      <c r="M6327" s="171"/>
      <c r="N6327" s="172"/>
      <c r="O6327" s="172"/>
      <c r="P6327" s="172"/>
      <c r="Q6327" s="172"/>
      <c r="R6327" s="172"/>
      <c r="S6327" s="172"/>
      <c r="T6327" s="173"/>
      <c r="AT6327" s="168" t="s">
        <v>264</v>
      </c>
      <c r="AU6327" s="168" t="s">
        <v>82</v>
      </c>
      <c r="AV6327" s="13" t="s">
        <v>80</v>
      </c>
      <c r="AW6327" s="13" t="s">
        <v>34</v>
      </c>
      <c r="AX6327" s="13" t="s">
        <v>73</v>
      </c>
      <c r="AY6327" s="168" t="s">
        <v>252</v>
      </c>
    </row>
    <row r="6328" spans="2:51" s="14" customFormat="1" ht="11.25">
      <c r="B6328" s="174"/>
      <c r="D6328" s="160" t="s">
        <v>264</v>
      </c>
      <c r="E6328" s="175" t="s">
        <v>3</v>
      </c>
      <c r="F6328" s="176" t="s">
        <v>80</v>
      </c>
      <c r="H6328" s="177">
        <v>1</v>
      </c>
      <c r="I6328" s="178"/>
      <c r="L6328" s="174"/>
      <c r="M6328" s="179"/>
      <c r="N6328" s="180"/>
      <c r="O6328" s="180"/>
      <c r="P6328" s="180"/>
      <c r="Q6328" s="180"/>
      <c r="R6328" s="180"/>
      <c r="S6328" s="180"/>
      <c r="T6328" s="181"/>
      <c r="AT6328" s="175" t="s">
        <v>264</v>
      </c>
      <c r="AU6328" s="175" t="s">
        <v>82</v>
      </c>
      <c r="AV6328" s="14" t="s">
        <v>82</v>
      </c>
      <c r="AW6328" s="14" t="s">
        <v>34</v>
      </c>
      <c r="AX6328" s="14" t="s">
        <v>73</v>
      </c>
      <c r="AY6328" s="175" t="s">
        <v>252</v>
      </c>
    </row>
    <row r="6329" spans="2:51" s="13" customFormat="1" ht="11.25">
      <c r="B6329" s="167"/>
      <c r="D6329" s="160" t="s">
        <v>264</v>
      </c>
      <c r="E6329" s="168" t="s">
        <v>3</v>
      </c>
      <c r="F6329" s="169" t="s">
        <v>8699</v>
      </c>
      <c r="H6329" s="168" t="s">
        <v>3</v>
      </c>
      <c r="I6329" s="170"/>
      <c r="L6329" s="167"/>
      <c r="M6329" s="171"/>
      <c r="N6329" s="172"/>
      <c r="O6329" s="172"/>
      <c r="P6329" s="172"/>
      <c r="Q6329" s="172"/>
      <c r="R6329" s="172"/>
      <c r="S6329" s="172"/>
      <c r="T6329" s="173"/>
      <c r="AT6329" s="168" t="s">
        <v>264</v>
      </c>
      <c r="AU6329" s="168" t="s">
        <v>82</v>
      </c>
      <c r="AV6329" s="13" t="s">
        <v>80</v>
      </c>
      <c r="AW6329" s="13" t="s">
        <v>34</v>
      </c>
      <c r="AX6329" s="13" t="s">
        <v>73</v>
      </c>
      <c r="AY6329" s="168" t="s">
        <v>252</v>
      </c>
    </row>
    <row r="6330" spans="2:51" s="14" customFormat="1" ht="11.25">
      <c r="B6330" s="174"/>
      <c r="D6330" s="160" t="s">
        <v>264</v>
      </c>
      <c r="E6330" s="175" t="s">
        <v>3</v>
      </c>
      <c r="F6330" s="176" t="s">
        <v>82</v>
      </c>
      <c r="H6330" s="177">
        <v>2</v>
      </c>
      <c r="I6330" s="178"/>
      <c r="L6330" s="174"/>
      <c r="M6330" s="179"/>
      <c r="N6330" s="180"/>
      <c r="O6330" s="180"/>
      <c r="P6330" s="180"/>
      <c r="Q6330" s="180"/>
      <c r="R6330" s="180"/>
      <c r="S6330" s="180"/>
      <c r="T6330" s="181"/>
      <c r="AT6330" s="175" t="s">
        <v>264</v>
      </c>
      <c r="AU6330" s="175" t="s">
        <v>82</v>
      </c>
      <c r="AV6330" s="14" t="s">
        <v>82</v>
      </c>
      <c r="AW6330" s="14" t="s">
        <v>34</v>
      </c>
      <c r="AX6330" s="14" t="s">
        <v>73</v>
      </c>
      <c r="AY6330" s="175" t="s">
        <v>252</v>
      </c>
    </row>
    <row r="6331" spans="2:51" s="13" customFormat="1" ht="11.25">
      <c r="B6331" s="167"/>
      <c r="D6331" s="160" t="s">
        <v>264</v>
      </c>
      <c r="E6331" s="168" t="s">
        <v>3</v>
      </c>
      <c r="F6331" s="169" t="s">
        <v>8700</v>
      </c>
      <c r="H6331" s="168" t="s">
        <v>3</v>
      </c>
      <c r="I6331" s="170"/>
      <c r="L6331" s="167"/>
      <c r="M6331" s="171"/>
      <c r="N6331" s="172"/>
      <c r="O6331" s="172"/>
      <c r="P6331" s="172"/>
      <c r="Q6331" s="172"/>
      <c r="R6331" s="172"/>
      <c r="S6331" s="172"/>
      <c r="T6331" s="173"/>
      <c r="AT6331" s="168" t="s">
        <v>264</v>
      </c>
      <c r="AU6331" s="168" t="s">
        <v>82</v>
      </c>
      <c r="AV6331" s="13" t="s">
        <v>80</v>
      </c>
      <c r="AW6331" s="13" t="s">
        <v>34</v>
      </c>
      <c r="AX6331" s="13" t="s">
        <v>73</v>
      </c>
      <c r="AY6331" s="168" t="s">
        <v>252</v>
      </c>
    </row>
    <row r="6332" spans="2:51" s="14" customFormat="1" ht="11.25">
      <c r="B6332" s="174"/>
      <c r="D6332" s="160" t="s">
        <v>264</v>
      </c>
      <c r="E6332" s="175" t="s">
        <v>3</v>
      </c>
      <c r="F6332" s="176" t="s">
        <v>80</v>
      </c>
      <c r="H6332" s="177">
        <v>1</v>
      </c>
      <c r="I6332" s="178"/>
      <c r="L6332" s="174"/>
      <c r="M6332" s="179"/>
      <c r="N6332" s="180"/>
      <c r="O6332" s="180"/>
      <c r="P6332" s="180"/>
      <c r="Q6332" s="180"/>
      <c r="R6332" s="180"/>
      <c r="S6332" s="180"/>
      <c r="T6332" s="181"/>
      <c r="AT6332" s="175" t="s">
        <v>264</v>
      </c>
      <c r="AU6332" s="175" t="s">
        <v>82</v>
      </c>
      <c r="AV6332" s="14" t="s">
        <v>82</v>
      </c>
      <c r="AW6332" s="14" t="s">
        <v>34</v>
      </c>
      <c r="AX6332" s="14" t="s">
        <v>73</v>
      </c>
      <c r="AY6332" s="175" t="s">
        <v>252</v>
      </c>
    </row>
    <row r="6333" spans="2:51" s="13" customFormat="1" ht="11.25">
      <c r="B6333" s="167"/>
      <c r="D6333" s="160" t="s">
        <v>264</v>
      </c>
      <c r="E6333" s="168" t="s">
        <v>3</v>
      </c>
      <c r="F6333" s="169" t="s">
        <v>8212</v>
      </c>
      <c r="H6333" s="168" t="s">
        <v>3</v>
      </c>
      <c r="I6333" s="170"/>
      <c r="L6333" s="167"/>
      <c r="M6333" s="171"/>
      <c r="N6333" s="172"/>
      <c r="O6333" s="172"/>
      <c r="P6333" s="172"/>
      <c r="Q6333" s="172"/>
      <c r="R6333" s="172"/>
      <c r="S6333" s="172"/>
      <c r="T6333" s="173"/>
      <c r="AT6333" s="168" t="s">
        <v>264</v>
      </c>
      <c r="AU6333" s="168" t="s">
        <v>82</v>
      </c>
      <c r="AV6333" s="13" t="s">
        <v>80</v>
      </c>
      <c r="AW6333" s="13" t="s">
        <v>34</v>
      </c>
      <c r="AX6333" s="13" t="s">
        <v>73</v>
      </c>
      <c r="AY6333" s="168" t="s">
        <v>252</v>
      </c>
    </row>
    <row r="6334" spans="2:51" s="14" customFormat="1" ht="11.25">
      <c r="B6334" s="174"/>
      <c r="D6334" s="160" t="s">
        <v>264</v>
      </c>
      <c r="E6334" s="175" t="s">
        <v>3</v>
      </c>
      <c r="F6334" s="176" t="s">
        <v>80</v>
      </c>
      <c r="H6334" s="177">
        <v>1</v>
      </c>
      <c r="I6334" s="178"/>
      <c r="L6334" s="174"/>
      <c r="M6334" s="179"/>
      <c r="N6334" s="180"/>
      <c r="O6334" s="180"/>
      <c r="P6334" s="180"/>
      <c r="Q6334" s="180"/>
      <c r="R6334" s="180"/>
      <c r="S6334" s="180"/>
      <c r="T6334" s="181"/>
      <c r="AT6334" s="175" t="s">
        <v>264</v>
      </c>
      <c r="AU6334" s="175" t="s">
        <v>82</v>
      </c>
      <c r="AV6334" s="14" t="s">
        <v>82</v>
      </c>
      <c r="AW6334" s="14" t="s">
        <v>34</v>
      </c>
      <c r="AX6334" s="14" t="s">
        <v>73</v>
      </c>
      <c r="AY6334" s="175" t="s">
        <v>252</v>
      </c>
    </row>
    <row r="6335" spans="2:51" s="13" customFormat="1" ht="11.25">
      <c r="B6335" s="167"/>
      <c r="D6335" s="160" t="s">
        <v>264</v>
      </c>
      <c r="E6335" s="168" t="s">
        <v>3</v>
      </c>
      <c r="F6335" s="169" t="s">
        <v>8701</v>
      </c>
      <c r="H6335" s="168" t="s">
        <v>3</v>
      </c>
      <c r="I6335" s="170"/>
      <c r="L6335" s="167"/>
      <c r="M6335" s="171"/>
      <c r="N6335" s="172"/>
      <c r="O6335" s="172"/>
      <c r="P6335" s="172"/>
      <c r="Q6335" s="172"/>
      <c r="R6335" s="172"/>
      <c r="S6335" s="172"/>
      <c r="T6335" s="173"/>
      <c r="AT6335" s="168" t="s">
        <v>264</v>
      </c>
      <c r="AU6335" s="168" t="s">
        <v>82</v>
      </c>
      <c r="AV6335" s="13" t="s">
        <v>80</v>
      </c>
      <c r="AW6335" s="13" t="s">
        <v>34</v>
      </c>
      <c r="AX6335" s="13" t="s">
        <v>73</v>
      </c>
      <c r="AY6335" s="168" t="s">
        <v>252</v>
      </c>
    </row>
    <row r="6336" spans="2:51" s="14" customFormat="1" ht="11.25">
      <c r="B6336" s="174"/>
      <c r="D6336" s="160" t="s">
        <v>264</v>
      </c>
      <c r="E6336" s="175" t="s">
        <v>3</v>
      </c>
      <c r="F6336" s="176" t="s">
        <v>80</v>
      </c>
      <c r="H6336" s="177">
        <v>1</v>
      </c>
      <c r="I6336" s="178"/>
      <c r="L6336" s="174"/>
      <c r="M6336" s="179"/>
      <c r="N6336" s="180"/>
      <c r="O6336" s="180"/>
      <c r="P6336" s="180"/>
      <c r="Q6336" s="180"/>
      <c r="R6336" s="180"/>
      <c r="S6336" s="180"/>
      <c r="T6336" s="181"/>
      <c r="AT6336" s="175" t="s">
        <v>264</v>
      </c>
      <c r="AU6336" s="175" t="s">
        <v>82</v>
      </c>
      <c r="AV6336" s="14" t="s">
        <v>82</v>
      </c>
      <c r="AW6336" s="14" t="s">
        <v>34</v>
      </c>
      <c r="AX6336" s="14" t="s">
        <v>73</v>
      </c>
      <c r="AY6336" s="175" t="s">
        <v>252</v>
      </c>
    </row>
    <row r="6337" spans="2:51" s="13" customFormat="1" ht="11.25">
      <c r="B6337" s="167"/>
      <c r="D6337" s="160" t="s">
        <v>264</v>
      </c>
      <c r="E6337" s="168" t="s">
        <v>3</v>
      </c>
      <c r="F6337" s="169" t="s">
        <v>8702</v>
      </c>
      <c r="H6337" s="168" t="s">
        <v>3</v>
      </c>
      <c r="I6337" s="170"/>
      <c r="L6337" s="167"/>
      <c r="M6337" s="171"/>
      <c r="N6337" s="172"/>
      <c r="O6337" s="172"/>
      <c r="P6337" s="172"/>
      <c r="Q6337" s="172"/>
      <c r="R6337" s="172"/>
      <c r="S6337" s="172"/>
      <c r="T6337" s="173"/>
      <c r="AT6337" s="168" t="s">
        <v>264</v>
      </c>
      <c r="AU6337" s="168" t="s">
        <v>82</v>
      </c>
      <c r="AV6337" s="13" t="s">
        <v>80</v>
      </c>
      <c r="AW6337" s="13" t="s">
        <v>34</v>
      </c>
      <c r="AX6337" s="13" t="s">
        <v>73</v>
      </c>
      <c r="AY6337" s="168" t="s">
        <v>252</v>
      </c>
    </row>
    <row r="6338" spans="2:51" s="14" customFormat="1" ht="11.25">
      <c r="B6338" s="174"/>
      <c r="D6338" s="160" t="s">
        <v>264</v>
      </c>
      <c r="E6338" s="175" t="s">
        <v>3</v>
      </c>
      <c r="F6338" s="176" t="s">
        <v>80</v>
      </c>
      <c r="H6338" s="177">
        <v>1</v>
      </c>
      <c r="I6338" s="178"/>
      <c r="L6338" s="174"/>
      <c r="M6338" s="179"/>
      <c r="N6338" s="180"/>
      <c r="O6338" s="180"/>
      <c r="P6338" s="180"/>
      <c r="Q6338" s="180"/>
      <c r="R6338" s="180"/>
      <c r="S6338" s="180"/>
      <c r="T6338" s="181"/>
      <c r="AT6338" s="175" t="s">
        <v>264</v>
      </c>
      <c r="AU6338" s="175" t="s">
        <v>82</v>
      </c>
      <c r="AV6338" s="14" t="s">
        <v>82</v>
      </c>
      <c r="AW6338" s="14" t="s">
        <v>34</v>
      </c>
      <c r="AX6338" s="14" t="s">
        <v>73</v>
      </c>
      <c r="AY6338" s="175" t="s">
        <v>252</v>
      </c>
    </row>
    <row r="6339" spans="2:51" s="13" customFormat="1" ht="11.25">
      <c r="B6339" s="167"/>
      <c r="D6339" s="160" t="s">
        <v>264</v>
      </c>
      <c r="E6339" s="168" t="s">
        <v>3</v>
      </c>
      <c r="F6339" s="169" t="s">
        <v>8213</v>
      </c>
      <c r="H6339" s="168" t="s">
        <v>3</v>
      </c>
      <c r="I6339" s="170"/>
      <c r="L6339" s="167"/>
      <c r="M6339" s="171"/>
      <c r="N6339" s="172"/>
      <c r="O6339" s="172"/>
      <c r="P6339" s="172"/>
      <c r="Q6339" s="172"/>
      <c r="R6339" s="172"/>
      <c r="S6339" s="172"/>
      <c r="T6339" s="173"/>
      <c r="AT6339" s="168" t="s">
        <v>264</v>
      </c>
      <c r="AU6339" s="168" t="s">
        <v>82</v>
      </c>
      <c r="AV6339" s="13" t="s">
        <v>80</v>
      </c>
      <c r="AW6339" s="13" t="s">
        <v>34</v>
      </c>
      <c r="AX6339" s="13" t="s">
        <v>73</v>
      </c>
      <c r="AY6339" s="168" t="s">
        <v>252</v>
      </c>
    </row>
    <row r="6340" spans="2:51" s="14" customFormat="1" ht="11.25">
      <c r="B6340" s="174"/>
      <c r="D6340" s="160" t="s">
        <v>264</v>
      </c>
      <c r="E6340" s="175" t="s">
        <v>3</v>
      </c>
      <c r="F6340" s="176" t="s">
        <v>80</v>
      </c>
      <c r="H6340" s="177">
        <v>1</v>
      </c>
      <c r="I6340" s="178"/>
      <c r="L6340" s="174"/>
      <c r="M6340" s="179"/>
      <c r="N6340" s="180"/>
      <c r="O6340" s="180"/>
      <c r="P6340" s="180"/>
      <c r="Q6340" s="180"/>
      <c r="R6340" s="180"/>
      <c r="S6340" s="180"/>
      <c r="T6340" s="181"/>
      <c r="AT6340" s="175" t="s">
        <v>264</v>
      </c>
      <c r="AU6340" s="175" t="s">
        <v>82</v>
      </c>
      <c r="AV6340" s="14" t="s">
        <v>82</v>
      </c>
      <c r="AW6340" s="14" t="s">
        <v>34</v>
      </c>
      <c r="AX6340" s="14" t="s">
        <v>73</v>
      </c>
      <c r="AY6340" s="175" t="s">
        <v>252</v>
      </c>
    </row>
    <row r="6341" spans="2:51" s="13" customFormat="1" ht="11.25">
      <c r="B6341" s="167"/>
      <c r="D6341" s="160" t="s">
        <v>264</v>
      </c>
      <c r="E6341" s="168" t="s">
        <v>3</v>
      </c>
      <c r="F6341" s="169" t="s">
        <v>8703</v>
      </c>
      <c r="H6341" s="168" t="s">
        <v>3</v>
      </c>
      <c r="I6341" s="170"/>
      <c r="L6341" s="167"/>
      <c r="M6341" s="171"/>
      <c r="N6341" s="172"/>
      <c r="O6341" s="172"/>
      <c r="P6341" s="172"/>
      <c r="Q6341" s="172"/>
      <c r="R6341" s="172"/>
      <c r="S6341" s="172"/>
      <c r="T6341" s="173"/>
      <c r="AT6341" s="168" t="s">
        <v>264</v>
      </c>
      <c r="AU6341" s="168" t="s">
        <v>82</v>
      </c>
      <c r="AV6341" s="13" t="s">
        <v>80</v>
      </c>
      <c r="AW6341" s="13" t="s">
        <v>34</v>
      </c>
      <c r="AX6341" s="13" t="s">
        <v>73</v>
      </c>
      <c r="AY6341" s="168" t="s">
        <v>252</v>
      </c>
    </row>
    <row r="6342" spans="2:51" s="14" customFormat="1" ht="11.25">
      <c r="B6342" s="174"/>
      <c r="D6342" s="160" t="s">
        <v>264</v>
      </c>
      <c r="E6342" s="175" t="s">
        <v>3</v>
      </c>
      <c r="F6342" s="176" t="s">
        <v>80</v>
      </c>
      <c r="H6342" s="177">
        <v>1</v>
      </c>
      <c r="I6342" s="178"/>
      <c r="L6342" s="174"/>
      <c r="M6342" s="179"/>
      <c r="N6342" s="180"/>
      <c r="O6342" s="180"/>
      <c r="P6342" s="180"/>
      <c r="Q6342" s="180"/>
      <c r="R6342" s="180"/>
      <c r="S6342" s="180"/>
      <c r="T6342" s="181"/>
      <c r="AT6342" s="175" t="s">
        <v>264</v>
      </c>
      <c r="AU6342" s="175" t="s">
        <v>82</v>
      </c>
      <c r="AV6342" s="14" t="s">
        <v>82</v>
      </c>
      <c r="AW6342" s="14" t="s">
        <v>34</v>
      </c>
      <c r="AX6342" s="14" t="s">
        <v>73</v>
      </c>
      <c r="AY6342" s="175" t="s">
        <v>252</v>
      </c>
    </row>
    <row r="6343" spans="2:51" s="13" customFormat="1" ht="11.25">
      <c r="B6343" s="167"/>
      <c r="D6343" s="160" t="s">
        <v>264</v>
      </c>
      <c r="E6343" s="168" t="s">
        <v>3</v>
      </c>
      <c r="F6343" s="169" t="s">
        <v>8704</v>
      </c>
      <c r="H6343" s="168" t="s">
        <v>3</v>
      </c>
      <c r="I6343" s="170"/>
      <c r="L6343" s="167"/>
      <c r="M6343" s="171"/>
      <c r="N6343" s="172"/>
      <c r="O6343" s="172"/>
      <c r="P6343" s="172"/>
      <c r="Q6343" s="172"/>
      <c r="R6343" s="172"/>
      <c r="S6343" s="172"/>
      <c r="T6343" s="173"/>
      <c r="AT6343" s="168" t="s">
        <v>264</v>
      </c>
      <c r="AU6343" s="168" t="s">
        <v>82</v>
      </c>
      <c r="AV6343" s="13" t="s">
        <v>80</v>
      </c>
      <c r="AW6343" s="13" t="s">
        <v>34</v>
      </c>
      <c r="AX6343" s="13" t="s">
        <v>73</v>
      </c>
      <c r="AY6343" s="168" t="s">
        <v>252</v>
      </c>
    </row>
    <row r="6344" spans="2:51" s="14" customFormat="1" ht="11.25">
      <c r="B6344" s="174"/>
      <c r="D6344" s="160" t="s">
        <v>264</v>
      </c>
      <c r="E6344" s="175" t="s">
        <v>3</v>
      </c>
      <c r="F6344" s="176" t="s">
        <v>82</v>
      </c>
      <c r="H6344" s="177">
        <v>2</v>
      </c>
      <c r="I6344" s="178"/>
      <c r="L6344" s="174"/>
      <c r="M6344" s="179"/>
      <c r="N6344" s="180"/>
      <c r="O6344" s="180"/>
      <c r="P6344" s="180"/>
      <c r="Q6344" s="180"/>
      <c r="R6344" s="180"/>
      <c r="S6344" s="180"/>
      <c r="T6344" s="181"/>
      <c r="AT6344" s="175" t="s">
        <v>264</v>
      </c>
      <c r="AU6344" s="175" t="s">
        <v>82</v>
      </c>
      <c r="AV6344" s="14" t="s">
        <v>82</v>
      </c>
      <c r="AW6344" s="14" t="s">
        <v>34</v>
      </c>
      <c r="AX6344" s="14" t="s">
        <v>73</v>
      </c>
      <c r="AY6344" s="175" t="s">
        <v>252</v>
      </c>
    </row>
    <row r="6345" spans="2:51" s="13" customFormat="1" ht="11.25">
      <c r="B6345" s="167"/>
      <c r="D6345" s="160" t="s">
        <v>264</v>
      </c>
      <c r="E6345" s="168" t="s">
        <v>3</v>
      </c>
      <c r="F6345" s="169" t="s">
        <v>8706</v>
      </c>
      <c r="H6345" s="168" t="s">
        <v>3</v>
      </c>
      <c r="I6345" s="170"/>
      <c r="L6345" s="167"/>
      <c r="M6345" s="171"/>
      <c r="N6345" s="172"/>
      <c r="O6345" s="172"/>
      <c r="P6345" s="172"/>
      <c r="Q6345" s="172"/>
      <c r="R6345" s="172"/>
      <c r="S6345" s="172"/>
      <c r="T6345" s="173"/>
      <c r="AT6345" s="168" t="s">
        <v>264</v>
      </c>
      <c r="AU6345" s="168" t="s">
        <v>82</v>
      </c>
      <c r="AV6345" s="13" t="s">
        <v>80</v>
      </c>
      <c r="AW6345" s="13" t="s">
        <v>34</v>
      </c>
      <c r="AX6345" s="13" t="s">
        <v>73</v>
      </c>
      <c r="AY6345" s="168" t="s">
        <v>252</v>
      </c>
    </row>
    <row r="6346" spans="2:51" s="14" customFormat="1" ht="11.25">
      <c r="B6346" s="174"/>
      <c r="D6346" s="160" t="s">
        <v>264</v>
      </c>
      <c r="E6346" s="175" t="s">
        <v>3</v>
      </c>
      <c r="F6346" s="176" t="s">
        <v>80</v>
      </c>
      <c r="H6346" s="177">
        <v>1</v>
      </c>
      <c r="I6346" s="178"/>
      <c r="L6346" s="174"/>
      <c r="M6346" s="179"/>
      <c r="N6346" s="180"/>
      <c r="O6346" s="180"/>
      <c r="P6346" s="180"/>
      <c r="Q6346" s="180"/>
      <c r="R6346" s="180"/>
      <c r="S6346" s="180"/>
      <c r="T6346" s="181"/>
      <c r="AT6346" s="175" t="s">
        <v>264</v>
      </c>
      <c r="AU6346" s="175" t="s">
        <v>82</v>
      </c>
      <c r="AV6346" s="14" t="s">
        <v>82</v>
      </c>
      <c r="AW6346" s="14" t="s">
        <v>34</v>
      </c>
      <c r="AX6346" s="14" t="s">
        <v>73</v>
      </c>
      <c r="AY6346" s="175" t="s">
        <v>252</v>
      </c>
    </row>
    <row r="6347" spans="2:51" s="13" customFormat="1" ht="11.25">
      <c r="B6347" s="167"/>
      <c r="D6347" s="160" t="s">
        <v>264</v>
      </c>
      <c r="E6347" s="168" t="s">
        <v>3</v>
      </c>
      <c r="F6347" s="169" t="s">
        <v>8705</v>
      </c>
      <c r="H6347" s="168" t="s">
        <v>3</v>
      </c>
      <c r="I6347" s="170"/>
      <c r="L6347" s="167"/>
      <c r="M6347" s="171"/>
      <c r="N6347" s="172"/>
      <c r="O6347" s="172"/>
      <c r="P6347" s="172"/>
      <c r="Q6347" s="172"/>
      <c r="R6347" s="172"/>
      <c r="S6347" s="172"/>
      <c r="T6347" s="173"/>
      <c r="AT6347" s="168" t="s">
        <v>264</v>
      </c>
      <c r="AU6347" s="168" t="s">
        <v>82</v>
      </c>
      <c r="AV6347" s="13" t="s">
        <v>80</v>
      </c>
      <c r="AW6347" s="13" t="s">
        <v>34</v>
      </c>
      <c r="AX6347" s="13" t="s">
        <v>73</v>
      </c>
      <c r="AY6347" s="168" t="s">
        <v>252</v>
      </c>
    </row>
    <row r="6348" spans="2:51" s="14" customFormat="1" ht="11.25">
      <c r="B6348" s="174"/>
      <c r="D6348" s="160" t="s">
        <v>264</v>
      </c>
      <c r="E6348" s="175" t="s">
        <v>3</v>
      </c>
      <c r="F6348" s="176" t="s">
        <v>80</v>
      </c>
      <c r="H6348" s="177">
        <v>1</v>
      </c>
      <c r="I6348" s="178"/>
      <c r="L6348" s="174"/>
      <c r="M6348" s="179"/>
      <c r="N6348" s="180"/>
      <c r="O6348" s="180"/>
      <c r="P6348" s="180"/>
      <c r="Q6348" s="180"/>
      <c r="R6348" s="180"/>
      <c r="S6348" s="180"/>
      <c r="T6348" s="181"/>
      <c r="AT6348" s="175" t="s">
        <v>264</v>
      </c>
      <c r="AU6348" s="175" t="s">
        <v>82</v>
      </c>
      <c r="AV6348" s="14" t="s">
        <v>82</v>
      </c>
      <c r="AW6348" s="14" t="s">
        <v>34</v>
      </c>
      <c r="AX6348" s="14" t="s">
        <v>73</v>
      </c>
      <c r="AY6348" s="175" t="s">
        <v>252</v>
      </c>
    </row>
    <row r="6349" spans="2:51" s="13" customFormat="1" ht="11.25">
      <c r="B6349" s="167"/>
      <c r="D6349" s="160" t="s">
        <v>264</v>
      </c>
      <c r="E6349" s="168" t="s">
        <v>3</v>
      </c>
      <c r="F6349" s="169" t="s">
        <v>8839</v>
      </c>
      <c r="H6349" s="168" t="s">
        <v>3</v>
      </c>
      <c r="I6349" s="170"/>
      <c r="L6349" s="167"/>
      <c r="M6349" s="171"/>
      <c r="N6349" s="172"/>
      <c r="O6349" s="172"/>
      <c r="P6349" s="172"/>
      <c r="Q6349" s="172"/>
      <c r="R6349" s="172"/>
      <c r="S6349" s="172"/>
      <c r="T6349" s="173"/>
      <c r="AT6349" s="168" t="s">
        <v>264</v>
      </c>
      <c r="AU6349" s="168" t="s">
        <v>82</v>
      </c>
      <c r="AV6349" s="13" t="s">
        <v>80</v>
      </c>
      <c r="AW6349" s="13" t="s">
        <v>34</v>
      </c>
      <c r="AX6349" s="13" t="s">
        <v>73</v>
      </c>
      <c r="AY6349" s="168" t="s">
        <v>252</v>
      </c>
    </row>
    <row r="6350" spans="2:51" s="14" customFormat="1" ht="11.25">
      <c r="B6350" s="174"/>
      <c r="D6350" s="160" t="s">
        <v>264</v>
      </c>
      <c r="E6350" s="175" t="s">
        <v>3</v>
      </c>
      <c r="F6350" s="176" t="s">
        <v>80</v>
      </c>
      <c r="H6350" s="177">
        <v>1</v>
      </c>
      <c r="I6350" s="178"/>
      <c r="L6350" s="174"/>
      <c r="M6350" s="179"/>
      <c r="N6350" s="180"/>
      <c r="O6350" s="180"/>
      <c r="P6350" s="180"/>
      <c r="Q6350" s="180"/>
      <c r="R6350" s="180"/>
      <c r="S6350" s="180"/>
      <c r="T6350" s="181"/>
      <c r="AT6350" s="175" t="s">
        <v>264</v>
      </c>
      <c r="AU6350" s="175" t="s">
        <v>82</v>
      </c>
      <c r="AV6350" s="14" t="s">
        <v>82</v>
      </c>
      <c r="AW6350" s="14" t="s">
        <v>34</v>
      </c>
      <c r="AX6350" s="14" t="s">
        <v>73</v>
      </c>
      <c r="AY6350" s="175" t="s">
        <v>252</v>
      </c>
    </row>
    <row r="6351" spans="2:51" s="13" customFormat="1" ht="11.25">
      <c r="B6351" s="167"/>
      <c r="D6351" s="160" t="s">
        <v>264</v>
      </c>
      <c r="E6351" s="168" t="s">
        <v>3</v>
      </c>
      <c r="F6351" s="169" t="s">
        <v>8214</v>
      </c>
      <c r="H6351" s="168" t="s">
        <v>3</v>
      </c>
      <c r="I6351" s="170"/>
      <c r="L6351" s="167"/>
      <c r="M6351" s="171"/>
      <c r="N6351" s="172"/>
      <c r="O6351" s="172"/>
      <c r="P6351" s="172"/>
      <c r="Q6351" s="172"/>
      <c r="R6351" s="172"/>
      <c r="S6351" s="172"/>
      <c r="T6351" s="173"/>
      <c r="AT6351" s="168" t="s">
        <v>264</v>
      </c>
      <c r="AU6351" s="168" t="s">
        <v>82</v>
      </c>
      <c r="AV6351" s="13" t="s">
        <v>80</v>
      </c>
      <c r="AW6351" s="13" t="s">
        <v>34</v>
      </c>
      <c r="AX6351" s="13" t="s">
        <v>73</v>
      </c>
      <c r="AY6351" s="168" t="s">
        <v>252</v>
      </c>
    </row>
    <row r="6352" spans="2:51" s="14" customFormat="1" ht="11.25">
      <c r="B6352" s="174"/>
      <c r="D6352" s="160" t="s">
        <v>264</v>
      </c>
      <c r="E6352" s="175" t="s">
        <v>3</v>
      </c>
      <c r="F6352" s="176" t="s">
        <v>80</v>
      </c>
      <c r="H6352" s="177">
        <v>1</v>
      </c>
      <c r="I6352" s="178"/>
      <c r="L6352" s="174"/>
      <c r="M6352" s="179"/>
      <c r="N6352" s="180"/>
      <c r="O6352" s="180"/>
      <c r="P6352" s="180"/>
      <c r="Q6352" s="180"/>
      <c r="R6352" s="180"/>
      <c r="S6352" s="180"/>
      <c r="T6352" s="181"/>
      <c r="AT6352" s="175" t="s">
        <v>264</v>
      </c>
      <c r="AU6352" s="175" t="s">
        <v>82</v>
      </c>
      <c r="AV6352" s="14" t="s">
        <v>82</v>
      </c>
      <c r="AW6352" s="14" t="s">
        <v>34</v>
      </c>
      <c r="AX6352" s="14" t="s">
        <v>73</v>
      </c>
      <c r="AY6352" s="175" t="s">
        <v>252</v>
      </c>
    </row>
    <row r="6353" spans="2:51" s="13" customFormat="1" ht="11.25">
      <c r="B6353" s="167"/>
      <c r="D6353" s="160" t="s">
        <v>264</v>
      </c>
      <c r="E6353" s="168" t="s">
        <v>3</v>
      </c>
      <c r="F6353" s="169" t="s">
        <v>8707</v>
      </c>
      <c r="H6353" s="168" t="s">
        <v>3</v>
      </c>
      <c r="I6353" s="170"/>
      <c r="L6353" s="167"/>
      <c r="M6353" s="171"/>
      <c r="N6353" s="172"/>
      <c r="O6353" s="172"/>
      <c r="P6353" s="172"/>
      <c r="Q6353" s="172"/>
      <c r="R6353" s="172"/>
      <c r="S6353" s="172"/>
      <c r="T6353" s="173"/>
      <c r="AT6353" s="168" t="s">
        <v>264</v>
      </c>
      <c r="AU6353" s="168" t="s">
        <v>82</v>
      </c>
      <c r="AV6353" s="13" t="s">
        <v>80</v>
      </c>
      <c r="AW6353" s="13" t="s">
        <v>34</v>
      </c>
      <c r="AX6353" s="13" t="s">
        <v>73</v>
      </c>
      <c r="AY6353" s="168" t="s">
        <v>252</v>
      </c>
    </row>
    <row r="6354" spans="2:51" s="14" customFormat="1" ht="11.25">
      <c r="B6354" s="174"/>
      <c r="D6354" s="160" t="s">
        <v>264</v>
      </c>
      <c r="E6354" s="175" t="s">
        <v>3</v>
      </c>
      <c r="F6354" s="176" t="s">
        <v>80</v>
      </c>
      <c r="H6354" s="177">
        <v>1</v>
      </c>
      <c r="I6354" s="178"/>
      <c r="L6354" s="174"/>
      <c r="M6354" s="179"/>
      <c r="N6354" s="180"/>
      <c r="O6354" s="180"/>
      <c r="P6354" s="180"/>
      <c r="Q6354" s="180"/>
      <c r="R6354" s="180"/>
      <c r="S6354" s="180"/>
      <c r="T6354" s="181"/>
      <c r="AT6354" s="175" t="s">
        <v>264</v>
      </c>
      <c r="AU6354" s="175" t="s">
        <v>82</v>
      </c>
      <c r="AV6354" s="14" t="s">
        <v>82</v>
      </c>
      <c r="AW6354" s="14" t="s">
        <v>34</v>
      </c>
      <c r="AX6354" s="14" t="s">
        <v>73</v>
      </c>
      <c r="AY6354" s="175" t="s">
        <v>252</v>
      </c>
    </row>
    <row r="6355" spans="2:51" s="13" customFormat="1" ht="11.25">
      <c r="B6355" s="167"/>
      <c r="D6355" s="160" t="s">
        <v>264</v>
      </c>
      <c r="E6355" s="168" t="s">
        <v>3</v>
      </c>
      <c r="F6355" s="169" t="s">
        <v>8708</v>
      </c>
      <c r="H6355" s="168" t="s">
        <v>3</v>
      </c>
      <c r="I6355" s="170"/>
      <c r="L6355" s="167"/>
      <c r="M6355" s="171"/>
      <c r="N6355" s="172"/>
      <c r="O6355" s="172"/>
      <c r="P6355" s="172"/>
      <c r="Q6355" s="172"/>
      <c r="R6355" s="172"/>
      <c r="S6355" s="172"/>
      <c r="T6355" s="173"/>
      <c r="AT6355" s="168" t="s">
        <v>264</v>
      </c>
      <c r="AU6355" s="168" t="s">
        <v>82</v>
      </c>
      <c r="AV6355" s="13" t="s">
        <v>80</v>
      </c>
      <c r="AW6355" s="13" t="s">
        <v>34</v>
      </c>
      <c r="AX6355" s="13" t="s">
        <v>73</v>
      </c>
      <c r="AY6355" s="168" t="s">
        <v>252</v>
      </c>
    </row>
    <row r="6356" spans="2:51" s="14" customFormat="1" ht="11.25">
      <c r="B6356" s="174"/>
      <c r="D6356" s="160" t="s">
        <v>264</v>
      </c>
      <c r="E6356" s="175" t="s">
        <v>3</v>
      </c>
      <c r="F6356" s="176" t="s">
        <v>80</v>
      </c>
      <c r="H6356" s="177">
        <v>1</v>
      </c>
      <c r="I6356" s="178"/>
      <c r="L6356" s="174"/>
      <c r="M6356" s="179"/>
      <c r="N6356" s="180"/>
      <c r="O6356" s="180"/>
      <c r="P6356" s="180"/>
      <c r="Q6356" s="180"/>
      <c r="R6356" s="180"/>
      <c r="S6356" s="180"/>
      <c r="T6356" s="181"/>
      <c r="AT6356" s="175" t="s">
        <v>264</v>
      </c>
      <c r="AU6356" s="175" t="s">
        <v>82</v>
      </c>
      <c r="AV6356" s="14" t="s">
        <v>82</v>
      </c>
      <c r="AW6356" s="14" t="s">
        <v>34</v>
      </c>
      <c r="AX6356" s="14" t="s">
        <v>73</v>
      </c>
      <c r="AY6356" s="175" t="s">
        <v>252</v>
      </c>
    </row>
    <row r="6357" spans="2:51" s="13" customFormat="1" ht="11.25">
      <c r="B6357" s="167"/>
      <c r="D6357" s="160" t="s">
        <v>264</v>
      </c>
      <c r="E6357" s="168" t="s">
        <v>3</v>
      </c>
      <c r="F6357" s="169" t="s">
        <v>8215</v>
      </c>
      <c r="H6357" s="168" t="s">
        <v>3</v>
      </c>
      <c r="I6357" s="170"/>
      <c r="L6357" s="167"/>
      <c r="M6357" s="171"/>
      <c r="N6357" s="172"/>
      <c r="O6357" s="172"/>
      <c r="P6357" s="172"/>
      <c r="Q6357" s="172"/>
      <c r="R6357" s="172"/>
      <c r="S6357" s="172"/>
      <c r="T6357" s="173"/>
      <c r="AT6357" s="168" t="s">
        <v>264</v>
      </c>
      <c r="AU6357" s="168" t="s">
        <v>82</v>
      </c>
      <c r="AV6357" s="13" t="s">
        <v>80</v>
      </c>
      <c r="AW6357" s="13" t="s">
        <v>34</v>
      </c>
      <c r="AX6357" s="13" t="s">
        <v>73</v>
      </c>
      <c r="AY6357" s="168" t="s">
        <v>252</v>
      </c>
    </row>
    <row r="6358" spans="2:51" s="14" customFormat="1" ht="11.25">
      <c r="B6358" s="174"/>
      <c r="D6358" s="160" t="s">
        <v>264</v>
      </c>
      <c r="E6358" s="175" t="s">
        <v>3</v>
      </c>
      <c r="F6358" s="176" t="s">
        <v>80</v>
      </c>
      <c r="H6358" s="177">
        <v>1</v>
      </c>
      <c r="I6358" s="178"/>
      <c r="L6358" s="174"/>
      <c r="M6358" s="179"/>
      <c r="N6358" s="180"/>
      <c r="O6358" s="180"/>
      <c r="P6358" s="180"/>
      <c r="Q6358" s="180"/>
      <c r="R6358" s="180"/>
      <c r="S6358" s="180"/>
      <c r="T6358" s="181"/>
      <c r="AT6358" s="175" t="s">
        <v>264</v>
      </c>
      <c r="AU6358" s="175" t="s">
        <v>82</v>
      </c>
      <c r="AV6358" s="14" t="s">
        <v>82</v>
      </c>
      <c r="AW6358" s="14" t="s">
        <v>34</v>
      </c>
      <c r="AX6358" s="14" t="s">
        <v>73</v>
      </c>
      <c r="AY6358" s="175" t="s">
        <v>252</v>
      </c>
    </row>
    <row r="6359" spans="2:51" s="13" customFormat="1" ht="11.25">
      <c r="B6359" s="167"/>
      <c r="D6359" s="160" t="s">
        <v>264</v>
      </c>
      <c r="E6359" s="168" t="s">
        <v>3</v>
      </c>
      <c r="F6359" s="169" t="s">
        <v>8709</v>
      </c>
      <c r="H6359" s="168" t="s">
        <v>3</v>
      </c>
      <c r="I6359" s="170"/>
      <c r="L6359" s="167"/>
      <c r="M6359" s="171"/>
      <c r="N6359" s="172"/>
      <c r="O6359" s="172"/>
      <c r="P6359" s="172"/>
      <c r="Q6359" s="172"/>
      <c r="R6359" s="172"/>
      <c r="S6359" s="172"/>
      <c r="T6359" s="173"/>
      <c r="AT6359" s="168" t="s">
        <v>264</v>
      </c>
      <c r="AU6359" s="168" t="s">
        <v>82</v>
      </c>
      <c r="AV6359" s="13" t="s">
        <v>80</v>
      </c>
      <c r="AW6359" s="13" t="s">
        <v>34</v>
      </c>
      <c r="AX6359" s="13" t="s">
        <v>73</v>
      </c>
      <c r="AY6359" s="168" t="s">
        <v>252</v>
      </c>
    </row>
    <row r="6360" spans="2:51" s="14" customFormat="1" ht="11.25">
      <c r="B6360" s="174"/>
      <c r="D6360" s="160" t="s">
        <v>264</v>
      </c>
      <c r="E6360" s="175" t="s">
        <v>3</v>
      </c>
      <c r="F6360" s="176" t="s">
        <v>80</v>
      </c>
      <c r="H6360" s="177">
        <v>1</v>
      </c>
      <c r="I6360" s="178"/>
      <c r="L6360" s="174"/>
      <c r="M6360" s="179"/>
      <c r="N6360" s="180"/>
      <c r="O6360" s="180"/>
      <c r="P6360" s="180"/>
      <c r="Q6360" s="180"/>
      <c r="R6360" s="180"/>
      <c r="S6360" s="180"/>
      <c r="T6360" s="181"/>
      <c r="AT6360" s="175" t="s">
        <v>264</v>
      </c>
      <c r="AU6360" s="175" t="s">
        <v>82</v>
      </c>
      <c r="AV6360" s="14" t="s">
        <v>82</v>
      </c>
      <c r="AW6360" s="14" t="s">
        <v>34</v>
      </c>
      <c r="AX6360" s="14" t="s">
        <v>73</v>
      </c>
      <c r="AY6360" s="175" t="s">
        <v>252</v>
      </c>
    </row>
    <row r="6361" spans="2:51" s="13" customFormat="1" ht="11.25">
      <c r="B6361" s="167"/>
      <c r="D6361" s="160" t="s">
        <v>264</v>
      </c>
      <c r="E6361" s="168" t="s">
        <v>3</v>
      </c>
      <c r="F6361" s="169" t="s">
        <v>8710</v>
      </c>
      <c r="H6361" s="168" t="s">
        <v>3</v>
      </c>
      <c r="I6361" s="170"/>
      <c r="L6361" s="167"/>
      <c r="M6361" s="171"/>
      <c r="N6361" s="172"/>
      <c r="O6361" s="172"/>
      <c r="P6361" s="172"/>
      <c r="Q6361" s="172"/>
      <c r="R6361" s="172"/>
      <c r="S6361" s="172"/>
      <c r="T6361" s="173"/>
      <c r="AT6361" s="168" t="s">
        <v>264</v>
      </c>
      <c r="AU6361" s="168" t="s">
        <v>82</v>
      </c>
      <c r="AV6361" s="13" t="s">
        <v>80</v>
      </c>
      <c r="AW6361" s="13" t="s">
        <v>34</v>
      </c>
      <c r="AX6361" s="13" t="s">
        <v>73</v>
      </c>
      <c r="AY6361" s="168" t="s">
        <v>252</v>
      </c>
    </row>
    <row r="6362" spans="2:51" s="14" customFormat="1" ht="11.25">
      <c r="B6362" s="174"/>
      <c r="D6362" s="160" t="s">
        <v>264</v>
      </c>
      <c r="E6362" s="175" t="s">
        <v>3</v>
      </c>
      <c r="F6362" s="176" t="s">
        <v>82</v>
      </c>
      <c r="H6362" s="177">
        <v>2</v>
      </c>
      <c r="I6362" s="178"/>
      <c r="L6362" s="174"/>
      <c r="M6362" s="179"/>
      <c r="N6362" s="180"/>
      <c r="O6362" s="180"/>
      <c r="P6362" s="180"/>
      <c r="Q6362" s="180"/>
      <c r="R6362" s="180"/>
      <c r="S6362" s="180"/>
      <c r="T6362" s="181"/>
      <c r="AT6362" s="175" t="s">
        <v>264</v>
      </c>
      <c r="AU6362" s="175" t="s">
        <v>82</v>
      </c>
      <c r="AV6362" s="14" t="s">
        <v>82</v>
      </c>
      <c r="AW6362" s="14" t="s">
        <v>34</v>
      </c>
      <c r="AX6362" s="14" t="s">
        <v>73</v>
      </c>
      <c r="AY6362" s="175" t="s">
        <v>252</v>
      </c>
    </row>
    <row r="6363" spans="2:51" s="13" customFormat="1" ht="11.25">
      <c r="B6363" s="167"/>
      <c r="D6363" s="160" t="s">
        <v>264</v>
      </c>
      <c r="E6363" s="168" t="s">
        <v>3</v>
      </c>
      <c r="F6363" s="169" t="s">
        <v>8711</v>
      </c>
      <c r="H6363" s="168" t="s">
        <v>3</v>
      </c>
      <c r="I6363" s="170"/>
      <c r="L6363" s="167"/>
      <c r="M6363" s="171"/>
      <c r="N6363" s="172"/>
      <c r="O6363" s="172"/>
      <c r="P6363" s="172"/>
      <c r="Q6363" s="172"/>
      <c r="R6363" s="172"/>
      <c r="S6363" s="172"/>
      <c r="T6363" s="173"/>
      <c r="AT6363" s="168" t="s">
        <v>264</v>
      </c>
      <c r="AU6363" s="168" t="s">
        <v>82</v>
      </c>
      <c r="AV6363" s="13" t="s">
        <v>80</v>
      </c>
      <c r="AW6363" s="13" t="s">
        <v>34</v>
      </c>
      <c r="AX6363" s="13" t="s">
        <v>73</v>
      </c>
      <c r="AY6363" s="168" t="s">
        <v>252</v>
      </c>
    </row>
    <row r="6364" spans="2:51" s="14" customFormat="1" ht="11.25">
      <c r="B6364" s="174"/>
      <c r="D6364" s="160" t="s">
        <v>264</v>
      </c>
      <c r="E6364" s="175" t="s">
        <v>3</v>
      </c>
      <c r="F6364" s="176" t="s">
        <v>80</v>
      </c>
      <c r="H6364" s="177">
        <v>1</v>
      </c>
      <c r="I6364" s="178"/>
      <c r="L6364" s="174"/>
      <c r="M6364" s="179"/>
      <c r="N6364" s="180"/>
      <c r="O6364" s="180"/>
      <c r="P6364" s="180"/>
      <c r="Q6364" s="180"/>
      <c r="R6364" s="180"/>
      <c r="S6364" s="180"/>
      <c r="T6364" s="181"/>
      <c r="AT6364" s="175" t="s">
        <v>264</v>
      </c>
      <c r="AU6364" s="175" t="s">
        <v>82</v>
      </c>
      <c r="AV6364" s="14" t="s">
        <v>82</v>
      </c>
      <c r="AW6364" s="14" t="s">
        <v>34</v>
      </c>
      <c r="AX6364" s="14" t="s">
        <v>73</v>
      </c>
      <c r="AY6364" s="175" t="s">
        <v>252</v>
      </c>
    </row>
    <row r="6365" spans="2:51" s="13" customFormat="1" ht="11.25">
      <c r="B6365" s="167"/>
      <c r="D6365" s="160" t="s">
        <v>264</v>
      </c>
      <c r="E6365" s="168" t="s">
        <v>3</v>
      </c>
      <c r="F6365" s="169" t="s">
        <v>8840</v>
      </c>
      <c r="H6365" s="168" t="s">
        <v>3</v>
      </c>
      <c r="I6365" s="170"/>
      <c r="L6365" s="167"/>
      <c r="M6365" s="171"/>
      <c r="N6365" s="172"/>
      <c r="O6365" s="172"/>
      <c r="P6365" s="172"/>
      <c r="Q6365" s="172"/>
      <c r="R6365" s="172"/>
      <c r="S6365" s="172"/>
      <c r="T6365" s="173"/>
      <c r="AT6365" s="168" t="s">
        <v>264</v>
      </c>
      <c r="AU6365" s="168" t="s">
        <v>82</v>
      </c>
      <c r="AV6365" s="13" t="s">
        <v>80</v>
      </c>
      <c r="AW6365" s="13" t="s">
        <v>34</v>
      </c>
      <c r="AX6365" s="13" t="s">
        <v>73</v>
      </c>
      <c r="AY6365" s="168" t="s">
        <v>252</v>
      </c>
    </row>
    <row r="6366" spans="2:51" s="14" customFormat="1" ht="11.25">
      <c r="B6366" s="174"/>
      <c r="D6366" s="160" t="s">
        <v>264</v>
      </c>
      <c r="E6366" s="175" t="s">
        <v>3</v>
      </c>
      <c r="F6366" s="176" t="s">
        <v>80</v>
      </c>
      <c r="H6366" s="177">
        <v>1</v>
      </c>
      <c r="I6366" s="178"/>
      <c r="L6366" s="174"/>
      <c r="M6366" s="179"/>
      <c r="N6366" s="180"/>
      <c r="O6366" s="180"/>
      <c r="P6366" s="180"/>
      <c r="Q6366" s="180"/>
      <c r="R6366" s="180"/>
      <c r="S6366" s="180"/>
      <c r="T6366" s="181"/>
      <c r="AT6366" s="175" t="s">
        <v>264</v>
      </c>
      <c r="AU6366" s="175" t="s">
        <v>82</v>
      </c>
      <c r="AV6366" s="14" t="s">
        <v>82</v>
      </c>
      <c r="AW6366" s="14" t="s">
        <v>34</v>
      </c>
      <c r="AX6366" s="14" t="s">
        <v>73</v>
      </c>
      <c r="AY6366" s="175" t="s">
        <v>252</v>
      </c>
    </row>
    <row r="6367" spans="2:51" s="13" customFormat="1" ht="11.25">
      <c r="B6367" s="167"/>
      <c r="D6367" s="160" t="s">
        <v>264</v>
      </c>
      <c r="E6367" s="168" t="s">
        <v>3</v>
      </c>
      <c r="F6367" s="169" t="s">
        <v>8216</v>
      </c>
      <c r="H6367" s="168" t="s">
        <v>3</v>
      </c>
      <c r="I6367" s="170"/>
      <c r="L6367" s="167"/>
      <c r="M6367" s="171"/>
      <c r="N6367" s="172"/>
      <c r="O6367" s="172"/>
      <c r="P6367" s="172"/>
      <c r="Q6367" s="172"/>
      <c r="R6367" s="172"/>
      <c r="S6367" s="172"/>
      <c r="T6367" s="173"/>
      <c r="AT6367" s="168" t="s">
        <v>264</v>
      </c>
      <c r="AU6367" s="168" t="s">
        <v>82</v>
      </c>
      <c r="AV6367" s="13" t="s">
        <v>80</v>
      </c>
      <c r="AW6367" s="13" t="s">
        <v>34</v>
      </c>
      <c r="AX6367" s="13" t="s">
        <v>73</v>
      </c>
      <c r="AY6367" s="168" t="s">
        <v>252</v>
      </c>
    </row>
    <row r="6368" spans="2:51" s="14" customFormat="1" ht="11.25">
      <c r="B6368" s="174"/>
      <c r="D6368" s="160" t="s">
        <v>264</v>
      </c>
      <c r="E6368" s="175" t="s">
        <v>3</v>
      </c>
      <c r="F6368" s="176" t="s">
        <v>80</v>
      </c>
      <c r="H6368" s="177">
        <v>1</v>
      </c>
      <c r="I6368" s="178"/>
      <c r="L6368" s="174"/>
      <c r="M6368" s="179"/>
      <c r="N6368" s="180"/>
      <c r="O6368" s="180"/>
      <c r="P6368" s="180"/>
      <c r="Q6368" s="180"/>
      <c r="R6368" s="180"/>
      <c r="S6368" s="180"/>
      <c r="T6368" s="181"/>
      <c r="AT6368" s="175" t="s">
        <v>264</v>
      </c>
      <c r="AU6368" s="175" t="s">
        <v>82</v>
      </c>
      <c r="AV6368" s="14" t="s">
        <v>82</v>
      </c>
      <c r="AW6368" s="14" t="s">
        <v>34</v>
      </c>
      <c r="AX6368" s="14" t="s">
        <v>73</v>
      </c>
      <c r="AY6368" s="175" t="s">
        <v>252</v>
      </c>
    </row>
    <row r="6369" spans="2:51" s="13" customFormat="1" ht="11.25">
      <c r="B6369" s="167"/>
      <c r="D6369" s="160" t="s">
        <v>264</v>
      </c>
      <c r="E6369" s="168" t="s">
        <v>3</v>
      </c>
      <c r="F6369" s="169" t="s">
        <v>8712</v>
      </c>
      <c r="H6369" s="168" t="s">
        <v>3</v>
      </c>
      <c r="I6369" s="170"/>
      <c r="L6369" s="167"/>
      <c r="M6369" s="171"/>
      <c r="N6369" s="172"/>
      <c r="O6369" s="172"/>
      <c r="P6369" s="172"/>
      <c r="Q6369" s="172"/>
      <c r="R6369" s="172"/>
      <c r="S6369" s="172"/>
      <c r="T6369" s="173"/>
      <c r="AT6369" s="168" t="s">
        <v>264</v>
      </c>
      <c r="AU6369" s="168" t="s">
        <v>82</v>
      </c>
      <c r="AV6369" s="13" t="s">
        <v>80</v>
      </c>
      <c r="AW6369" s="13" t="s">
        <v>34</v>
      </c>
      <c r="AX6369" s="13" t="s">
        <v>73</v>
      </c>
      <c r="AY6369" s="168" t="s">
        <v>252</v>
      </c>
    </row>
    <row r="6370" spans="2:51" s="14" customFormat="1" ht="11.25">
      <c r="B6370" s="174"/>
      <c r="D6370" s="160" t="s">
        <v>264</v>
      </c>
      <c r="E6370" s="175" t="s">
        <v>3</v>
      </c>
      <c r="F6370" s="176" t="s">
        <v>80</v>
      </c>
      <c r="H6370" s="177">
        <v>1</v>
      </c>
      <c r="I6370" s="178"/>
      <c r="L6370" s="174"/>
      <c r="M6370" s="179"/>
      <c r="N6370" s="180"/>
      <c r="O6370" s="180"/>
      <c r="P6370" s="180"/>
      <c r="Q6370" s="180"/>
      <c r="R6370" s="180"/>
      <c r="S6370" s="180"/>
      <c r="T6370" s="181"/>
      <c r="AT6370" s="175" t="s">
        <v>264</v>
      </c>
      <c r="AU6370" s="175" t="s">
        <v>82</v>
      </c>
      <c r="AV6370" s="14" t="s">
        <v>82</v>
      </c>
      <c r="AW6370" s="14" t="s">
        <v>34</v>
      </c>
      <c r="AX6370" s="14" t="s">
        <v>73</v>
      </c>
      <c r="AY6370" s="175" t="s">
        <v>252</v>
      </c>
    </row>
    <row r="6371" spans="2:51" s="13" customFormat="1" ht="11.25">
      <c r="B6371" s="167"/>
      <c r="D6371" s="160" t="s">
        <v>264</v>
      </c>
      <c r="E6371" s="168" t="s">
        <v>3</v>
      </c>
      <c r="F6371" s="169" t="s">
        <v>8713</v>
      </c>
      <c r="H6371" s="168" t="s">
        <v>3</v>
      </c>
      <c r="I6371" s="170"/>
      <c r="L6371" s="167"/>
      <c r="M6371" s="171"/>
      <c r="N6371" s="172"/>
      <c r="O6371" s="172"/>
      <c r="P6371" s="172"/>
      <c r="Q6371" s="172"/>
      <c r="R6371" s="172"/>
      <c r="S6371" s="172"/>
      <c r="T6371" s="173"/>
      <c r="AT6371" s="168" t="s">
        <v>264</v>
      </c>
      <c r="AU6371" s="168" t="s">
        <v>82</v>
      </c>
      <c r="AV6371" s="13" t="s">
        <v>80</v>
      </c>
      <c r="AW6371" s="13" t="s">
        <v>34</v>
      </c>
      <c r="AX6371" s="13" t="s">
        <v>73</v>
      </c>
      <c r="AY6371" s="168" t="s">
        <v>252</v>
      </c>
    </row>
    <row r="6372" spans="2:51" s="14" customFormat="1" ht="11.25">
      <c r="B6372" s="174"/>
      <c r="D6372" s="160" t="s">
        <v>264</v>
      </c>
      <c r="E6372" s="175" t="s">
        <v>3</v>
      </c>
      <c r="F6372" s="176" t="s">
        <v>80</v>
      </c>
      <c r="H6372" s="177">
        <v>1</v>
      </c>
      <c r="I6372" s="178"/>
      <c r="L6372" s="174"/>
      <c r="M6372" s="179"/>
      <c r="N6372" s="180"/>
      <c r="O6372" s="180"/>
      <c r="P6372" s="180"/>
      <c r="Q6372" s="180"/>
      <c r="R6372" s="180"/>
      <c r="S6372" s="180"/>
      <c r="T6372" s="181"/>
      <c r="AT6372" s="175" t="s">
        <v>264</v>
      </c>
      <c r="AU6372" s="175" t="s">
        <v>82</v>
      </c>
      <c r="AV6372" s="14" t="s">
        <v>82</v>
      </c>
      <c r="AW6372" s="14" t="s">
        <v>34</v>
      </c>
      <c r="AX6372" s="14" t="s">
        <v>73</v>
      </c>
      <c r="AY6372" s="175" t="s">
        <v>252</v>
      </c>
    </row>
    <row r="6373" spans="2:51" s="13" customFormat="1" ht="11.25">
      <c r="B6373" s="167"/>
      <c r="D6373" s="160" t="s">
        <v>264</v>
      </c>
      <c r="E6373" s="168" t="s">
        <v>3</v>
      </c>
      <c r="F6373" s="169" t="s">
        <v>8217</v>
      </c>
      <c r="H6373" s="168" t="s">
        <v>3</v>
      </c>
      <c r="I6373" s="170"/>
      <c r="L6373" s="167"/>
      <c r="M6373" s="171"/>
      <c r="N6373" s="172"/>
      <c r="O6373" s="172"/>
      <c r="P6373" s="172"/>
      <c r="Q6373" s="172"/>
      <c r="R6373" s="172"/>
      <c r="S6373" s="172"/>
      <c r="T6373" s="173"/>
      <c r="AT6373" s="168" t="s">
        <v>264</v>
      </c>
      <c r="AU6373" s="168" t="s">
        <v>82</v>
      </c>
      <c r="AV6373" s="13" t="s">
        <v>80</v>
      </c>
      <c r="AW6373" s="13" t="s">
        <v>34</v>
      </c>
      <c r="AX6373" s="13" t="s">
        <v>73</v>
      </c>
      <c r="AY6373" s="168" t="s">
        <v>252</v>
      </c>
    </row>
    <row r="6374" spans="2:51" s="14" customFormat="1" ht="11.25">
      <c r="B6374" s="174"/>
      <c r="D6374" s="160" t="s">
        <v>264</v>
      </c>
      <c r="E6374" s="175" t="s">
        <v>3</v>
      </c>
      <c r="F6374" s="176" t="s">
        <v>80</v>
      </c>
      <c r="H6374" s="177">
        <v>1</v>
      </c>
      <c r="I6374" s="178"/>
      <c r="L6374" s="174"/>
      <c r="M6374" s="179"/>
      <c r="N6374" s="180"/>
      <c r="O6374" s="180"/>
      <c r="P6374" s="180"/>
      <c r="Q6374" s="180"/>
      <c r="R6374" s="180"/>
      <c r="S6374" s="180"/>
      <c r="T6374" s="181"/>
      <c r="AT6374" s="175" t="s">
        <v>264</v>
      </c>
      <c r="AU6374" s="175" t="s">
        <v>82</v>
      </c>
      <c r="AV6374" s="14" t="s">
        <v>82</v>
      </c>
      <c r="AW6374" s="14" t="s">
        <v>34</v>
      </c>
      <c r="AX6374" s="14" t="s">
        <v>73</v>
      </c>
      <c r="AY6374" s="175" t="s">
        <v>252</v>
      </c>
    </row>
    <row r="6375" spans="2:51" s="13" customFormat="1" ht="11.25">
      <c r="B6375" s="167"/>
      <c r="D6375" s="160" t="s">
        <v>264</v>
      </c>
      <c r="E6375" s="168" t="s">
        <v>3</v>
      </c>
      <c r="F6375" s="169" t="s">
        <v>8714</v>
      </c>
      <c r="H6375" s="168" t="s">
        <v>3</v>
      </c>
      <c r="I6375" s="170"/>
      <c r="L6375" s="167"/>
      <c r="M6375" s="171"/>
      <c r="N6375" s="172"/>
      <c r="O6375" s="172"/>
      <c r="P6375" s="172"/>
      <c r="Q6375" s="172"/>
      <c r="R6375" s="172"/>
      <c r="S6375" s="172"/>
      <c r="T6375" s="173"/>
      <c r="AT6375" s="168" t="s">
        <v>264</v>
      </c>
      <c r="AU6375" s="168" t="s">
        <v>82</v>
      </c>
      <c r="AV6375" s="13" t="s">
        <v>80</v>
      </c>
      <c r="AW6375" s="13" t="s">
        <v>34</v>
      </c>
      <c r="AX6375" s="13" t="s">
        <v>73</v>
      </c>
      <c r="AY6375" s="168" t="s">
        <v>252</v>
      </c>
    </row>
    <row r="6376" spans="2:51" s="14" customFormat="1" ht="11.25">
      <c r="B6376" s="174"/>
      <c r="D6376" s="160" t="s">
        <v>264</v>
      </c>
      <c r="E6376" s="175" t="s">
        <v>3</v>
      </c>
      <c r="F6376" s="176" t="s">
        <v>80</v>
      </c>
      <c r="H6376" s="177">
        <v>1</v>
      </c>
      <c r="I6376" s="178"/>
      <c r="L6376" s="174"/>
      <c r="M6376" s="179"/>
      <c r="N6376" s="180"/>
      <c r="O6376" s="180"/>
      <c r="P6376" s="180"/>
      <c r="Q6376" s="180"/>
      <c r="R6376" s="180"/>
      <c r="S6376" s="180"/>
      <c r="T6376" s="181"/>
      <c r="AT6376" s="175" t="s">
        <v>264</v>
      </c>
      <c r="AU6376" s="175" t="s">
        <v>82</v>
      </c>
      <c r="AV6376" s="14" t="s">
        <v>82</v>
      </c>
      <c r="AW6376" s="14" t="s">
        <v>34</v>
      </c>
      <c r="AX6376" s="14" t="s">
        <v>73</v>
      </c>
      <c r="AY6376" s="175" t="s">
        <v>252</v>
      </c>
    </row>
    <row r="6377" spans="2:51" s="13" customFormat="1" ht="11.25">
      <c r="B6377" s="167"/>
      <c r="D6377" s="160" t="s">
        <v>264</v>
      </c>
      <c r="E6377" s="168" t="s">
        <v>3</v>
      </c>
      <c r="F6377" s="169" t="s">
        <v>8715</v>
      </c>
      <c r="H6377" s="168" t="s">
        <v>3</v>
      </c>
      <c r="I6377" s="170"/>
      <c r="L6377" s="167"/>
      <c r="M6377" s="171"/>
      <c r="N6377" s="172"/>
      <c r="O6377" s="172"/>
      <c r="P6377" s="172"/>
      <c r="Q6377" s="172"/>
      <c r="R6377" s="172"/>
      <c r="S6377" s="172"/>
      <c r="T6377" s="173"/>
      <c r="AT6377" s="168" t="s">
        <v>264</v>
      </c>
      <c r="AU6377" s="168" t="s">
        <v>82</v>
      </c>
      <c r="AV6377" s="13" t="s">
        <v>80</v>
      </c>
      <c r="AW6377" s="13" t="s">
        <v>34</v>
      </c>
      <c r="AX6377" s="13" t="s">
        <v>73</v>
      </c>
      <c r="AY6377" s="168" t="s">
        <v>252</v>
      </c>
    </row>
    <row r="6378" spans="2:51" s="14" customFormat="1" ht="11.25">
      <c r="B6378" s="174"/>
      <c r="D6378" s="160" t="s">
        <v>264</v>
      </c>
      <c r="E6378" s="175" t="s">
        <v>3</v>
      </c>
      <c r="F6378" s="176" t="s">
        <v>82</v>
      </c>
      <c r="H6378" s="177">
        <v>2</v>
      </c>
      <c r="I6378" s="178"/>
      <c r="L6378" s="174"/>
      <c r="M6378" s="179"/>
      <c r="N6378" s="180"/>
      <c r="O6378" s="180"/>
      <c r="P6378" s="180"/>
      <c r="Q6378" s="180"/>
      <c r="R6378" s="180"/>
      <c r="S6378" s="180"/>
      <c r="T6378" s="181"/>
      <c r="AT6378" s="175" t="s">
        <v>264</v>
      </c>
      <c r="AU6378" s="175" t="s">
        <v>82</v>
      </c>
      <c r="AV6378" s="14" t="s">
        <v>82</v>
      </c>
      <c r="AW6378" s="14" t="s">
        <v>34</v>
      </c>
      <c r="AX6378" s="14" t="s">
        <v>73</v>
      </c>
      <c r="AY6378" s="175" t="s">
        <v>252</v>
      </c>
    </row>
    <row r="6379" spans="2:51" s="13" customFormat="1" ht="11.25">
      <c r="B6379" s="167"/>
      <c r="D6379" s="160" t="s">
        <v>264</v>
      </c>
      <c r="E6379" s="168" t="s">
        <v>3</v>
      </c>
      <c r="F6379" s="169" t="s">
        <v>8717</v>
      </c>
      <c r="H6379" s="168" t="s">
        <v>3</v>
      </c>
      <c r="I6379" s="170"/>
      <c r="L6379" s="167"/>
      <c r="M6379" s="171"/>
      <c r="N6379" s="172"/>
      <c r="O6379" s="172"/>
      <c r="P6379" s="172"/>
      <c r="Q6379" s="172"/>
      <c r="R6379" s="172"/>
      <c r="S6379" s="172"/>
      <c r="T6379" s="173"/>
      <c r="AT6379" s="168" t="s">
        <v>264</v>
      </c>
      <c r="AU6379" s="168" t="s">
        <v>82</v>
      </c>
      <c r="AV6379" s="13" t="s">
        <v>80</v>
      </c>
      <c r="AW6379" s="13" t="s">
        <v>34</v>
      </c>
      <c r="AX6379" s="13" t="s">
        <v>73</v>
      </c>
      <c r="AY6379" s="168" t="s">
        <v>252</v>
      </c>
    </row>
    <row r="6380" spans="2:51" s="14" customFormat="1" ht="11.25">
      <c r="B6380" s="174"/>
      <c r="D6380" s="160" t="s">
        <v>264</v>
      </c>
      <c r="E6380" s="175" t="s">
        <v>3</v>
      </c>
      <c r="F6380" s="176" t="s">
        <v>80</v>
      </c>
      <c r="H6380" s="177">
        <v>1</v>
      </c>
      <c r="I6380" s="178"/>
      <c r="L6380" s="174"/>
      <c r="M6380" s="179"/>
      <c r="N6380" s="180"/>
      <c r="O6380" s="180"/>
      <c r="P6380" s="180"/>
      <c r="Q6380" s="180"/>
      <c r="R6380" s="180"/>
      <c r="S6380" s="180"/>
      <c r="T6380" s="181"/>
      <c r="AT6380" s="175" t="s">
        <v>264</v>
      </c>
      <c r="AU6380" s="175" t="s">
        <v>82</v>
      </c>
      <c r="AV6380" s="14" t="s">
        <v>82</v>
      </c>
      <c r="AW6380" s="14" t="s">
        <v>34</v>
      </c>
      <c r="AX6380" s="14" t="s">
        <v>73</v>
      </c>
      <c r="AY6380" s="175" t="s">
        <v>252</v>
      </c>
    </row>
    <row r="6381" spans="2:51" s="13" customFormat="1" ht="11.25">
      <c r="B6381" s="167"/>
      <c r="D6381" s="160" t="s">
        <v>264</v>
      </c>
      <c r="E6381" s="168" t="s">
        <v>3</v>
      </c>
      <c r="F6381" s="169" t="s">
        <v>8716</v>
      </c>
      <c r="H6381" s="168" t="s">
        <v>3</v>
      </c>
      <c r="I6381" s="170"/>
      <c r="L6381" s="167"/>
      <c r="M6381" s="171"/>
      <c r="N6381" s="172"/>
      <c r="O6381" s="172"/>
      <c r="P6381" s="172"/>
      <c r="Q6381" s="172"/>
      <c r="R6381" s="172"/>
      <c r="S6381" s="172"/>
      <c r="T6381" s="173"/>
      <c r="AT6381" s="168" t="s">
        <v>264</v>
      </c>
      <c r="AU6381" s="168" t="s">
        <v>82</v>
      </c>
      <c r="AV6381" s="13" t="s">
        <v>80</v>
      </c>
      <c r="AW6381" s="13" t="s">
        <v>34</v>
      </c>
      <c r="AX6381" s="13" t="s">
        <v>73</v>
      </c>
      <c r="AY6381" s="168" t="s">
        <v>252</v>
      </c>
    </row>
    <row r="6382" spans="2:51" s="14" customFormat="1" ht="11.25">
      <c r="B6382" s="174"/>
      <c r="D6382" s="160" t="s">
        <v>264</v>
      </c>
      <c r="E6382" s="175" t="s">
        <v>3</v>
      </c>
      <c r="F6382" s="176" t="s">
        <v>80</v>
      </c>
      <c r="H6382" s="177">
        <v>1</v>
      </c>
      <c r="I6382" s="178"/>
      <c r="L6382" s="174"/>
      <c r="M6382" s="179"/>
      <c r="N6382" s="180"/>
      <c r="O6382" s="180"/>
      <c r="P6382" s="180"/>
      <c r="Q6382" s="180"/>
      <c r="R6382" s="180"/>
      <c r="S6382" s="180"/>
      <c r="T6382" s="181"/>
      <c r="AT6382" s="175" t="s">
        <v>264</v>
      </c>
      <c r="AU6382" s="175" t="s">
        <v>82</v>
      </c>
      <c r="AV6382" s="14" t="s">
        <v>82</v>
      </c>
      <c r="AW6382" s="14" t="s">
        <v>34</v>
      </c>
      <c r="AX6382" s="14" t="s">
        <v>73</v>
      </c>
      <c r="AY6382" s="175" t="s">
        <v>252</v>
      </c>
    </row>
    <row r="6383" spans="2:51" s="13" customFormat="1" ht="11.25">
      <c r="B6383" s="167"/>
      <c r="D6383" s="160" t="s">
        <v>264</v>
      </c>
      <c r="E6383" s="168" t="s">
        <v>3</v>
      </c>
      <c r="F6383" s="169" t="s">
        <v>8841</v>
      </c>
      <c r="H6383" s="168" t="s">
        <v>3</v>
      </c>
      <c r="I6383" s="170"/>
      <c r="L6383" s="167"/>
      <c r="M6383" s="171"/>
      <c r="N6383" s="172"/>
      <c r="O6383" s="172"/>
      <c r="P6383" s="172"/>
      <c r="Q6383" s="172"/>
      <c r="R6383" s="172"/>
      <c r="S6383" s="172"/>
      <c r="T6383" s="173"/>
      <c r="AT6383" s="168" t="s">
        <v>264</v>
      </c>
      <c r="AU6383" s="168" t="s">
        <v>82</v>
      </c>
      <c r="AV6383" s="13" t="s">
        <v>80</v>
      </c>
      <c r="AW6383" s="13" t="s">
        <v>34</v>
      </c>
      <c r="AX6383" s="13" t="s">
        <v>73</v>
      </c>
      <c r="AY6383" s="168" t="s">
        <v>252</v>
      </c>
    </row>
    <row r="6384" spans="2:51" s="14" customFormat="1" ht="11.25">
      <c r="B6384" s="174"/>
      <c r="D6384" s="160" t="s">
        <v>264</v>
      </c>
      <c r="E6384" s="175" t="s">
        <v>3</v>
      </c>
      <c r="F6384" s="176" t="s">
        <v>80</v>
      </c>
      <c r="H6384" s="177">
        <v>1</v>
      </c>
      <c r="I6384" s="178"/>
      <c r="L6384" s="174"/>
      <c r="M6384" s="179"/>
      <c r="N6384" s="180"/>
      <c r="O6384" s="180"/>
      <c r="P6384" s="180"/>
      <c r="Q6384" s="180"/>
      <c r="R6384" s="180"/>
      <c r="S6384" s="180"/>
      <c r="T6384" s="181"/>
      <c r="AT6384" s="175" t="s">
        <v>264</v>
      </c>
      <c r="AU6384" s="175" t="s">
        <v>82</v>
      </c>
      <c r="AV6384" s="14" t="s">
        <v>82</v>
      </c>
      <c r="AW6384" s="14" t="s">
        <v>34</v>
      </c>
      <c r="AX6384" s="14" t="s">
        <v>73</v>
      </c>
      <c r="AY6384" s="175" t="s">
        <v>252</v>
      </c>
    </row>
    <row r="6385" spans="1:65" s="15" customFormat="1" ht="11.25">
      <c r="B6385" s="182"/>
      <c r="D6385" s="160" t="s">
        <v>264</v>
      </c>
      <c r="E6385" s="183" t="s">
        <v>3</v>
      </c>
      <c r="F6385" s="184" t="s">
        <v>269</v>
      </c>
      <c r="H6385" s="185">
        <v>76</v>
      </c>
      <c r="I6385" s="186"/>
      <c r="L6385" s="182"/>
      <c r="M6385" s="187"/>
      <c r="N6385" s="188"/>
      <c r="O6385" s="188"/>
      <c r="P6385" s="188"/>
      <c r="Q6385" s="188"/>
      <c r="R6385" s="188"/>
      <c r="S6385" s="188"/>
      <c r="T6385" s="189"/>
      <c r="AT6385" s="183" t="s">
        <v>264</v>
      </c>
      <c r="AU6385" s="183" t="s">
        <v>82</v>
      </c>
      <c r="AV6385" s="15" t="s">
        <v>258</v>
      </c>
      <c r="AW6385" s="15" t="s">
        <v>34</v>
      </c>
      <c r="AX6385" s="15" t="s">
        <v>80</v>
      </c>
      <c r="AY6385" s="183" t="s">
        <v>252</v>
      </c>
    </row>
    <row r="6386" spans="1:65" s="2" customFormat="1" ht="16.5" customHeight="1">
      <c r="A6386" s="34"/>
      <c r="B6386" s="145"/>
      <c r="C6386" s="198" t="s">
        <v>2642</v>
      </c>
      <c r="D6386" s="198" t="s">
        <v>361</v>
      </c>
      <c r="E6386" s="199" t="s">
        <v>8988</v>
      </c>
      <c r="F6386" s="200" t="s">
        <v>8989</v>
      </c>
      <c r="G6386" s="201" t="s">
        <v>4360</v>
      </c>
      <c r="H6386" s="202">
        <v>67</v>
      </c>
      <c r="I6386" s="203"/>
      <c r="J6386" s="204">
        <f>ROUND(I6386*H6386,2)</f>
        <v>0</v>
      </c>
      <c r="K6386" s="205"/>
      <c r="L6386" s="206"/>
      <c r="M6386" s="207" t="s">
        <v>3</v>
      </c>
      <c r="N6386" s="208" t="s">
        <v>44</v>
      </c>
      <c r="O6386" s="55"/>
      <c r="P6386" s="156">
        <f>O6386*H6386</f>
        <v>0</v>
      </c>
      <c r="Q6386" s="156">
        <v>0</v>
      </c>
      <c r="R6386" s="156">
        <f>Q6386*H6386</f>
        <v>0</v>
      </c>
      <c r="S6386" s="156">
        <v>0</v>
      </c>
      <c r="T6386" s="157">
        <f>S6386*H6386</f>
        <v>0</v>
      </c>
      <c r="U6386" s="34"/>
      <c r="V6386" s="34"/>
      <c r="W6386" s="34"/>
      <c r="X6386" s="34"/>
      <c r="Y6386" s="34"/>
      <c r="Z6386" s="34"/>
      <c r="AA6386" s="34"/>
      <c r="AB6386" s="34"/>
      <c r="AC6386" s="34"/>
      <c r="AD6386" s="34"/>
      <c r="AE6386" s="34"/>
      <c r="AR6386" s="158" t="s">
        <v>318</v>
      </c>
      <c r="AT6386" s="158" t="s">
        <v>361</v>
      </c>
      <c r="AU6386" s="158" t="s">
        <v>82</v>
      </c>
      <c r="AY6386" s="19" t="s">
        <v>252</v>
      </c>
      <c r="BE6386" s="159">
        <f>IF(N6386="základní",J6386,0)</f>
        <v>0</v>
      </c>
      <c r="BF6386" s="159">
        <f>IF(N6386="snížená",J6386,0)</f>
        <v>0</v>
      </c>
      <c r="BG6386" s="159">
        <f>IF(N6386="zákl. přenesená",J6386,0)</f>
        <v>0</v>
      </c>
      <c r="BH6386" s="159">
        <f>IF(N6386="sníž. přenesená",J6386,0)</f>
        <v>0</v>
      </c>
      <c r="BI6386" s="159">
        <f>IF(N6386="nulová",J6386,0)</f>
        <v>0</v>
      </c>
      <c r="BJ6386" s="19" t="s">
        <v>80</v>
      </c>
      <c r="BK6386" s="159">
        <f>ROUND(I6386*H6386,2)</f>
        <v>0</v>
      </c>
      <c r="BL6386" s="19" t="s">
        <v>258</v>
      </c>
      <c r="BM6386" s="158" t="s">
        <v>8990</v>
      </c>
    </row>
    <row r="6387" spans="1:65" s="2" customFormat="1" ht="11.25">
      <c r="A6387" s="34"/>
      <c r="B6387" s="35"/>
      <c r="C6387" s="34"/>
      <c r="D6387" s="160" t="s">
        <v>260</v>
      </c>
      <c r="E6387" s="34"/>
      <c r="F6387" s="161" t="s">
        <v>8989</v>
      </c>
      <c r="G6387" s="34"/>
      <c r="H6387" s="34"/>
      <c r="I6387" s="162"/>
      <c r="J6387" s="34"/>
      <c r="K6387" s="34"/>
      <c r="L6387" s="35"/>
      <c r="M6387" s="163"/>
      <c r="N6387" s="164"/>
      <c r="O6387" s="55"/>
      <c r="P6387" s="55"/>
      <c r="Q6387" s="55"/>
      <c r="R6387" s="55"/>
      <c r="S6387" s="55"/>
      <c r="T6387" s="56"/>
      <c r="U6387" s="34"/>
      <c r="V6387" s="34"/>
      <c r="W6387" s="34"/>
      <c r="X6387" s="34"/>
      <c r="Y6387" s="34"/>
      <c r="Z6387" s="34"/>
      <c r="AA6387" s="34"/>
      <c r="AB6387" s="34"/>
      <c r="AC6387" s="34"/>
      <c r="AD6387" s="34"/>
      <c r="AE6387" s="34"/>
      <c r="AT6387" s="19" t="s">
        <v>260</v>
      </c>
      <c r="AU6387" s="19" t="s">
        <v>82</v>
      </c>
    </row>
    <row r="6388" spans="1:65" s="2" customFormat="1" ht="19.5">
      <c r="A6388" s="34"/>
      <c r="B6388" s="35"/>
      <c r="C6388" s="34"/>
      <c r="D6388" s="160" t="s">
        <v>2284</v>
      </c>
      <c r="E6388" s="34"/>
      <c r="F6388" s="211" t="s">
        <v>8972</v>
      </c>
      <c r="G6388" s="34"/>
      <c r="H6388" s="34"/>
      <c r="I6388" s="162"/>
      <c r="J6388" s="34"/>
      <c r="K6388" s="34"/>
      <c r="L6388" s="35"/>
      <c r="M6388" s="163"/>
      <c r="N6388" s="164"/>
      <c r="O6388" s="55"/>
      <c r="P6388" s="55"/>
      <c r="Q6388" s="55"/>
      <c r="R6388" s="55"/>
      <c r="S6388" s="55"/>
      <c r="T6388" s="56"/>
      <c r="U6388" s="34"/>
      <c r="V6388" s="34"/>
      <c r="W6388" s="34"/>
      <c r="X6388" s="34"/>
      <c r="Y6388" s="34"/>
      <c r="Z6388" s="34"/>
      <c r="AA6388" s="34"/>
      <c r="AB6388" s="34"/>
      <c r="AC6388" s="34"/>
      <c r="AD6388" s="34"/>
      <c r="AE6388" s="34"/>
      <c r="AT6388" s="19" t="s">
        <v>2284</v>
      </c>
      <c r="AU6388" s="19" t="s">
        <v>82</v>
      </c>
    </row>
    <row r="6389" spans="1:65" s="13" customFormat="1" ht="11.25">
      <c r="B6389" s="167"/>
      <c r="D6389" s="160" t="s">
        <v>264</v>
      </c>
      <c r="E6389" s="168" t="s">
        <v>3</v>
      </c>
      <c r="F6389" s="169" t="s">
        <v>8859</v>
      </c>
      <c r="H6389" s="168" t="s">
        <v>3</v>
      </c>
      <c r="I6389" s="170"/>
      <c r="L6389" s="167"/>
      <c r="M6389" s="171"/>
      <c r="N6389" s="172"/>
      <c r="O6389" s="172"/>
      <c r="P6389" s="172"/>
      <c r="Q6389" s="172"/>
      <c r="R6389" s="172"/>
      <c r="S6389" s="172"/>
      <c r="T6389" s="173"/>
      <c r="AT6389" s="168" t="s">
        <v>264</v>
      </c>
      <c r="AU6389" s="168" t="s">
        <v>82</v>
      </c>
      <c r="AV6389" s="13" t="s">
        <v>80</v>
      </c>
      <c r="AW6389" s="13" t="s">
        <v>34</v>
      </c>
      <c r="AX6389" s="13" t="s">
        <v>73</v>
      </c>
      <c r="AY6389" s="168" t="s">
        <v>252</v>
      </c>
    </row>
    <row r="6390" spans="1:65" s="14" customFormat="1" ht="11.25">
      <c r="B6390" s="174"/>
      <c r="D6390" s="160" t="s">
        <v>264</v>
      </c>
      <c r="E6390" s="175" t="s">
        <v>3</v>
      </c>
      <c r="F6390" s="176" t="s">
        <v>82</v>
      </c>
      <c r="H6390" s="177">
        <v>2</v>
      </c>
      <c r="I6390" s="178"/>
      <c r="L6390" s="174"/>
      <c r="M6390" s="179"/>
      <c r="N6390" s="180"/>
      <c r="O6390" s="180"/>
      <c r="P6390" s="180"/>
      <c r="Q6390" s="180"/>
      <c r="R6390" s="180"/>
      <c r="S6390" s="180"/>
      <c r="T6390" s="181"/>
      <c r="AT6390" s="175" t="s">
        <v>264</v>
      </c>
      <c r="AU6390" s="175" t="s">
        <v>82</v>
      </c>
      <c r="AV6390" s="14" t="s">
        <v>82</v>
      </c>
      <c r="AW6390" s="14" t="s">
        <v>34</v>
      </c>
      <c r="AX6390" s="14" t="s">
        <v>73</v>
      </c>
      <c r="AY6390" s="175" t="s">
        <v>252</v>
      </c>
    </row>
    <row r="6391" spans="1:65" s="13" customFormat="1" ht="11.25">
      <c r="B6391" s="167"/>
      <c r="D6391" s="160" t="s">
        <v>264</v>
      </c>
      <c r="E6391" s="168" t="s">
        <v>3</v>
      </c>
      <c r="F6391" s="169" t="s">
        <v>8690</v>
      </c>
      <c r="H6391" s="168" t="s">
        <v>3</v>
      </c>
      <c r="I6391" s="170"/>
      <c r="L6391" s="167"/>
      <c r="M6391" s="171"/>
      <c r="N6391" s="172"/>
      <c r="O6391" s="172"/>
      <c r="P6391" s="172"/>
      <c r="Q6391" s="172"/>
      <c r="R6391" s="172"/>
      <c r="S6391" s="172"/>
      <c r="T6391" s="173"/>
      <c r="AT6391" s="168" t="s">
        <v>264</v>
      </c>
      <c r="AU6391" s="168" t="s">
        <v>82</v>
      </c>
      <c r="AV6391" s="13" t="s">
        <v>80</v>
      </c>
      <c r="AW6391" s="13" t="s">
        <v>34</v>
      </c>
      <c r="AX6391" s="13" t="s">
        <v>73</v>
      </c>
      <c r="AY6391" s="168" t="s">
        <v>252</v>
      </c>
    </row>
    <row r="6392" spans="1:65" s="14" customFormat="1" ht="11.25">
      <c r="B6392" s="174"/>
      <c r="D6392" s="160" t="s">
        <v>264</v>
      </c>
      <c r="E6392" s="175" t="s">
        <v>3</v>
      </c>
      <c r="F6392" s="176" t="s">
        <v>82</v>
      </c>
      <c r="H6392" s="177">
        <v>2</v>
      </c>
      <c r="I6392" s="178"/>
      <c r="L6392" s="174"/>
      <c r="M6392" s="179"/>
      <c r="N6392" s="180"/>
      <c r="O6392" s="180"/>
      <c r="P6392" s="180"/>
      <c r="Q6392" s="180"/>
      <c r="R6392" s="180"/>
      <c r="S6392" s="180"/>
      <c r="T6392" s="181"/>
      <c r="AT6392" s="175" t="s">
        <v>264</v>
      </c>
      <c r="AU6392" s="175" t="s">
        <v>82</v>
      </c>
      <c r="AV6392" s="14" t="s">
        <v>82</v>
      </c>
      <c r="AW6392" s="14" t="s">
        <v>34</v>
      </c>
      <c r="AX6392" s="14" t="s">
        <v>73</v>
      </c>
      <c r="AY6392" s="175" t="s">
        <v>252</v>
      </c>
    </row>
    <row r="6393" spans="1:65" s="13" customFormat="1" ht="11.25">
      <c r="B6393" s="167"/>
      <c r="D6393" s="160" t="s">
        <v>264</v>
      </c>
      <c r="E6393" s="168" t="s">
        <v>3</v>
      </c>
      <c r="F6393" s="169" t="s">
        <v>8874</v>
      </c>
      <c r="H6393" s="168" t="s">
        <v>3</v>
      </c>
      <c r="I6393" s="170"/>
      <c r="L6393" s="167"/>
      <c r="M6393" s="171"/>
      <c r="N6393" s="172"/>
      <c r="O6393" s="172"/>
      <c r="P6393" s="172"/>
      <c r="Q6393" s="172"/>
      <c r="R6393" s="172"/>
      <c r="S6393" s="172"/>
      <c r="T6393" s="173"/>
      <c r="AT6393" s="168" t="s">
        <v>264</v>
      </c>
      <c r="AU6393" s="168" t="s">
        <v>82</v>
      </c>
      <c r="AV6393" s="13" t="s">
        <v>80</v>
      </c>
      <c r="AW6393" s="13" t="s">
        <v>34</v>
      </c>
      <c r="AX6393" s="13" t="s">
        <v>73</v>
      </c>
      <c r="AY6393" s="168" t="s">
        <v>252</v>
      </c>
    </row>
    <row r="6394" spans="1:65" s="14" customFormat="1" ht="11.25">
      <c r="B6394" s="174"/>
      <c r="D6394" s="160" t="s">
        <v>264</v>
      </c>
      <c r="E6394" s="175" t="s">
        <v>3</v>
      </c>
      <c r="F6394" s="176" t="s">
        <v>296</v>
      </c>
      <c r="H6394" s="177">
        <v>5</v>
      </c>
      <c r="I6394" s="178"/>
      <c r="L6394" s="174"/>
      <c r="M6394" s="179"/>
      <c r="N6394" s="180"/>
      <c r="O6394" s="180"/>
      <c r="P6394" s="180"/>
      <c r="Q6394" s="180"/>
      <c r="R6394" s="180"/>
      <c r="S6394" s="180"/>
      <c r="T6394" s="181"/>
      <c r="AT6394" s="175" t="s">
        <v>264</v>
      </c>
      <c r="AU6394" s="175" t="s">
        <v>82</v>
      </c>
      <c r="AV6394" s="14" t="s">
        <v>82</v>
      </c>
      <c r="AW6394" s="14" t="s">
        <v>34</v>
      </c>
      <c r="AX6394" s="14" t="s">
        <v>73</v>
      </c>
      <c r="AY6394" s="175" t="s">
        <v>252</v>
      </c>
    </row>
    <row r="6395" spans="1:65" s="13" customFormat="1" ht="11.25">
      <c r="B6395" s="167"/>
      <c r="D6395" s="160" t="s">
        <v>264</v>
      </c>
      <c r="E6395" s="168" t="s">
        <v>3</v>
      </c>
      <c r="F6395" s="169" t="s">
        <v>8882</v>
      </c>
      <c r="H6395" s="168" t="s">
        <v>3</v>
      </c>
      <c r="I6395" s="170"/>
      <c r="L6395" s="167"/>
      <c r="M6395" s="171"/>
      <c r="N6395" s="172"/>
      <c r="O6395" s="172"/>
      <c r="P6395" s="172"/>
      <c r="Q6395" s="172"/>
      <c r="R6395" s="172"/>
      <c r="S6395" s="172"/>
      <c r="T6395" s="173"/>
      <c r="AT6395" s="168" t="s">
        <v>264</v>
      </c>
      <c r="AU6395" s="168" t="s">
        <v>82</v>
      </c>
      <c r="AV6395" s="13" t="s">
        <v>80</v>
      </c>
      <c r="AW6395" s="13" t="s">
        <v>34</v>
      </c>
      <c r="AX6395" s="13" t="s">
        <v>73</v>
      </c>
      <c r="AY6395" s="168" t="s">
        <v>252</v>
      </c>
    </row>
    <row r="6396" spans="1:65" s="14" customFormat="1" ht="11.25">
      <c r="B6396" s="174"/>
      <c r="D6396" s="160" t="s">
        <v>264</v>
      </c>
      <c r="E6396" s="175" t="s">
        <v>3</v>
      </c>
      <c r="F6396" s="176" t="s">
        <v>82</v>
      </c>
      <c r="H6396" s="177">
        <v>2</v>
      </c>
      <c r="I6396" s="178"/>
      <c r="L6396" s="174"/>
      <c r="M6396" s="179"/>
      <c r="N6396" s="180"/>
      <c r="O6396" s="180"/>
      <c r="P6396" s="180"/>
      <c r="Q6396" s="180"/>
      <c r="R6396" s="180"/>
      <c r="S6396" s="180"/>
      <c r="T6396" s="181"/>
      <c r="AT6396" s="175" t="s">
        <v>264</v>
      </c>
      <c r="AU6396" s="175" t="s">
        <v>82</v>
      </c>
      <c r="AV6396" s="14" t="s">
        <v>82</v>
      </c>
      <c r="AW6396" s="14" t="s">
        <v>34</v>
      </c>
      <c r="AX6396" s="14" t="s">
        <v>73</v>
      </c>
      <c r="AY6396" s="175" t="s">
        <v>252</v>
      </c>
    </row>
    <row r="6397" spans="1:65" s="13" customFormat="1" ht="11.25">
      <c r="B6397" s="167"/>
      <c r="D6397" s="160" t="s">
        <v>264</v>
      </c>
      <c r="E6397" s="168" t="s">
        <v>3</v>
      </c>
      <c r="F6397" s="169" t="s">
        <v>8848</v>
      </c>
      <c r="H6397" s="168" t="s">
        <v>3</v>
      </c>
      <c r="I6397" s="170"/>
      <c r="L6397" s="167"/>
      <c r="M6397" s="171"/>
      <c r="N6397" s="172"/>
      <c r="O6397" s="172"/>
      <c r="P6397" s="172"/>
      <c r="Q6397" s="172"/>
      <c r="R6397" s="172"/>
      <c r="S6397" s="172"/>
      <c r="T6397" s="173"/>
      <c r="AT6397" s="168" t="s">
        <v>264</v>
      </c>
      <c r="AU6397" s="168" t="s">
        <v>82</v>
      </c>
      <c r="AV6397" s="13" t="s">
        <v>80</v>
      </c>
      <c r="AW6397" s="13" t="s">
        <v>34</v>
      </c>
      <c r="AX6397" s="13" t="s">
        <v>73</v>
      </c>
      <c r="AY6397" s="168" t="s">
        <v>252</v>
      </c>
    </row>
    <row r="6398" spans="1:65" s="14" customFormat="1" ht="11.25">
      <c r="B6398" s="174"/>
      <c r="D6398" s="160" t="s">
        <v>264</v>
      </c>
      <c r="E6398" s="175" t="s">
        <v>3</v>
      </c>
      <c r="F6398" s="176" t="s">
        <v>303</v>
      </c>
      <c r="H6398" s="177">
        <v>6</v>
      </c>
      <c r="I6398" s="178"/>
      <c r="L6398" s="174"/>
      <c r="M6398" s="179"/>
      <c r="N6398" s="180"/>
      <c r="O6398" s="180"/>
      <c r="P6398" s="180"/>
      <c r="Q6398" s="180"/>
      <c r="R6398" s="180"/>
      <c r="S6398" s="180"/>
      <c r="T6398" s="181"/>
      <c r="AT6398" s="175" t="s">
        <v>264</v>
      </c>
      <c r="AU6398" s="175" t="s">
        <v>82</v>
      </c>
      <c r="AV6398" s="14" t="s">
        <v>82</v>
      </c>
      <c r="AW6398" s="14" t="s">
        <v>34</v>
      </c>
      <c r="AX6398" s="14" t="s">
        <v>73</v>
      </c>
      <c r="AY6398" s="175" t="s">
        <v>252</v>
      </c>
    </row>
    <row r="6399" spans="1:65" s="13" customFormat="1" ht="11.25">
      <c r="B6399" s="167"/>
      <c r="D6399" s="160" t="s">
        <v>264</v>
      </c>
      <c r="E6399" s="168" t="s">
        <v>3</v>
      </c>
      <c r="F6399" s="169" t="s">
        <v>8991</v>
      </c>
      <c r="H6399" s="168" t="s">
        <v>3</v>
      </c>
      <c r="I6399" s="170"/>
      <c r="L6399" s="167"/>
      <c r="M6399" s="171"/>
      <c r="N6399" s="172"/>
      <c r="O6399" s="172"/>
      <c r="P6399" s="172"/>
      <c r="Q6399" s="172"/>
      <c r="R6399" s="172"/>
      <c r="S6399" s="172"/>
      <c r="T6399" s="173"/>
      <c r="AT6399" s="168" t="s">
        <v>264</v>
      </c>
      <c r="AU6399" s="168" t="s">
        <v>82</v>
      </c>
      <c r="AV6399" s="13" t="s">
        <v>80</v>
      </c>
      <c r="AW6399" s="13" t="s">
        <v>34</v>
      </c>
      <c r="AX6399" s="13" t="s">
        <v>73</v>
      </c>
      <c r="AY6399" s="168" t="s">
        <v>252</v>
      </c>
    </row>
    <row r="6400" spans="1:65" s="14" customFormat="1" ht="11.25">
      <c r="B6400" s="174"/>
      <c r="D6400" s="160" t="s">
        <v>264</v>
      </c>
      <c r="E6400" s="175" t="s">
        <v>3</v>
      </c>
      <c r="F6400" s="176" t="s">
        <v>80</v>
      </c>
      <c r="H6400" s="177">
        <v>1</v>
      </c>
      <c r="I6400" s="178"/>
      <c r="L6400" s="174"/>
      <c r="M6400" s="179"/>
      <c r="N6400" s="180"/>
      <c r="O6400" s="180"/>
      <c r="P6400" s="180"/>
      <c r="Q6400" s="180"/>
      <c r="R6400" s="180"/>
      <c r="S6400" s="180"/>
      <c r="T6400" s="181"/>
      <c r="AT6400" s="175" t="s">
        <v>264</v>
      </c>
      <c r="AU6400" s="175" t="s">
        <v>82</v>
      </c>
      <c r="AV6400" s="14" t="s">
        <v>82</v>
      </c>
      <c r="AW6400" s="14" t="s">
        <v>34</v>
      </c>
      <c r="AX6400" s="14" t="s">
        <v>73</v>
      </c>
      <c r="AY6400" s="175" t="s">
        <v>252</v>
      </c>
    </row>
    <row r="6401" spans="2:51" s="13" customFormat="1" ht="11.25">
      <c r="B6401" s="167"/>
      <c r="D6401" s="160" t="s">
        <v>264</v>
      </c>
      <c r="E6401" s="168" t="s">
        <v>3</v>
      </c>
      <c r="F6401" s="169" t="s">
        <v>6862</v>
      </c>
      <c r="H6401" s="168" t="s">
        <v>3</v>
      </c>
      <c r="I6401" s="170"/>
      <c r="L6401" s="167"/>
      <c r="M6401" s="171"/>
      <c r="N6401" s="172"/>
      <c r="O6401" s="172"/>
      <c r="P6401" s="172"/>
      <c r="Q6401" s="172"/>
      <c r="R6401" s="172"/>
      <c r="S6401" s="172"/>
      <c r="T6401" s="173"/>
      <c r="AT6401" s="168" t="s">
        <v>264</v>
      </c>
      <c r="AU6401" s="168" t="s">
        <v>82</v>
      </c>
      <c r="AV6401" s="13" t="s">
        <v>80</v>
      </c>
      <c r="AW6401" s="13" t="s">
        <v>34</v>
      </c>
      <c r="AX6401" s="13" t="s">
        <v>73</v>
      </c>
      <c r="AY6401" s="168" t="s">
        <v>252</v>
      </c>
    </row>
    <row r="6402" spans="2:51" s="14" customFormat="1" ht="11.25">
      <c r="B6402" s="174"/>
      <c r="D6402" s="160" t="s">
        <v>264</v>
      </c>
      <c r="E6402" s="175" t="s">
        <v>3</v>
      </c>
      <c r="F6402" s="176" t="s">
        <v>312</v>
      </c>
      <c r="H6402" s="177">
        <v>7</v>
      </c>
      <c r="I6402" s="178"/>
      <c r="L6402" s="174"/>
      <c r="M6402" s="179"/>
      <c r="N6402" s="180"/>
      <c r="O6402" s="180"/>
      <c r="P6402" s="180"/>
      <c r="Q6402" s="180"/>
      <c r="R6402" s="180"/>
      <c r="S6402" s="180"/>
      <c r="T6402" s="181"/>
      <c r="AT6402" s="175" t="s">
        <v>264</v>
      </c>
      <c r="AU6402" s="175" t="s">
        <v>82</v>
      </c>
      <c r="AV6402" s="14" t="s">
        <v>82</v>
      </c>
      <c r="AW6402" s="14" t="s">
        <v>34</v>
      </c>
      <c r="AX6402" s="14" t="s">
        <v>73</v>
      </c>
      <c r="AY6402" s="175" t="s">
        <v>252</v>
      </c>
    </row>
    <row r="6403" spans="2:51" s="13" customFormat="1" ht="11.25">
      <c r="B6403" s="167"/>
      <c r="D6403" s="160" t="s">
        <v>264</v>
      </c>
      <c r="E6403" s="168" t="s">
        <v>3</v>
      </c>
      <c r="F6403" s="169" t="s">
        <v>8860</v>
      </c>
      <c r="H6403" s="168" t="s">
        <v>3</v>
      </c>
      <c r="I6403" s="170"/>
      <c r="L6403" s="167"/>
      <c r="M6403" s="171"/>
      <c r="N6403" s="172"/>
      <c r="O6403" s="172"/>
      <c r="P6403" s="172"/>
      <c r="Q6403" s="172"/>
      <c r="R6403" s="172"/>
      <c r="S6403" s="172"/>
      <c r="T6403" s="173"/>
      <c r="AT6403" s="168" t="s">
        <v>264</v>
      </c>
      <c r="AU6403" s="168" t="s">
        <v>82</v>
      </c>
      <c r="AV6403" s="13" t="s">
        <v>80</v>
      </c>
      <c r="AW6403" s="13" t="s">
        <v>34</v>
      </c>
      <c r="AX6403" s="13" t="s">
        <v>73</v>
      </c>
      <c r="AY6403" s="168" t="s">
        <v>252</v>
      </c>
    </row>
    <row r="6404" spans="2:51" s="14" customFormat="1" ht="11.25">
      <c r="B6404" s="174"/>
      <c r="D6404" s="160" t="s">
        <v>264</v>
      </c>
      <c r="E6404" s="175" t="s">
        <v>3</v>
      </c>
      <c r="F6404" s="176" t="s">
        <v>296</v>
      </c>
      <c r="H6404" s="177">
        <v>5</v>
      </c>
      <c r="I6404" s="178"/>
      <c r="L6404" s="174"/>
      <c r="M6404" s="179"/>
      <c r="N6404" s="180"/>
      <c r="O6404" s="180"/>
      <c r="P6404" s="180"/>
      <c r="Q6404" s="180"/>
      <c r="R6404" s="180"/>
      <c r="S6404" s="180"/>
      <c r="T6404" s="181"/>
      <c r="AT6404" s="175" t="s">
        <v>264</v>
      </c>
      <c r="AU6404" s="175" t="s">
        <v>82</v>
      </c>
      <c r="AV6404" s="14" t="s">
        <v>82</v>
      </c>
      <c r="AW6404" s="14" t="s">
        <v>34</v>
      </c>
      <c r="AX6404" s="14" t="s">
        <v>73</v>
      </c>
      <c r="AY6404" s="175" t="s">
        <v>252</v>
      </c>
    </row>
    <row r="6405" spans="2:51" s="13" customFormat="1" ht="11.25">
      <c r="B6405" s="167"/>
      <c r="D6405" s="160" t="s">
        <v>264</v>
      </c>
      <c r="E6405" s="168" t="s">
        <v>3</v>
      </c>
      <c r="F6405" s="169" t="s">
        <v>8883</v>
      </c>
      <c r="H6405" s="168" t="s">
        <v>3</v>
      </c>
      <c r="I6405" s="170"/>
      <c r="L6405" s="167"/>
      <c r="M6405" s="171"/>
      <c r="N6405" s="172"/>
      <c r="O6405" s="172"/>
      <c r="P6405" s="172"/>
      <c r="Q6405" s="172"/>
      <c r="R6405" s="172"/>
      <c r="S6405" s="172"/>
      <c r="T6405" s="173"/>
      <c r="AT6405" s="168" t="s">
        <v>264</v>
      </c>
      <c r="AU6405" s="168" t="s">
        <v>82</v>
      </c>
      <c r="AV6405" s="13" t="s">
        <v>80</v>
      </c>
      <c r="AW6405" s="13" t="s">
        <v>34</v>
      </c>
      <c r="AX6405" s="13" t="s">
        <v>73</v>
      </c>
      <c r="AY6405" s="168" t="s">
        <v>252</v>
      </c>
    </row>
    <row r="6406" spans="2:51" s="14" customFormat="1" ht="11.25">
      <c r="B6406" s="174"/>
      <c r="D6406" s="160" t="s">
        <v>264</v>
      </c>
      <c r="E6406" s="175" t="s">
        <v>3</v>
      </c>
      <c r="F6406" s="176" t="s">
        <v>82</v>
      </c>
      <c r="H6406" s="177">
        <v>2</v>
      </c>
      <c r="I6406" s="178"/>
      <c r="L6406" s="174"/>
      <c r="M6406" s="179"/>
      <c r="N6406" s="180"/>
      <c r="O6406" s="180"/>
      <c r="P6406" s="180"/>
      <c r="Q6406" s="180"/>
      <c r="R6406" s="180"/>
      <c r="S6406" s="180"/>
      <c r="T6406" s="181"/>
      <c r="AT6406" s="175" t="s">
        <v>264</v>
      </c>
      <c r="AU6406" s="175" t="s">
        <v>82</v>
      </c>
      <c r="AV6406" s="14" t="s">
        <v>82</v>
      </c>
      <c r="AW6406" s="14" t="s">
        <v>34</v>
      </c>
      <c r="AX6406" s="14" t="s">
        <v>73</v>
      </c>
      <c r="AY6406" s="175" t="s">
        <v>252</v>
      </c>
    </row>
    <row r="6407" spans="2:51" s="13" customFormat="1" ht="11.25">
      <c r="B6407" s="167"/>
      <c r="D6407" s="160" t="s">
        <v>264</v>
      </c>
      <c r="E6407" s="168" t="s">
        <v>3</v>
      </c>
      <c r="F6407" s="169" t="s">
        <v>8849</v>
      </c>
      <c r="H6407" s="168" t="s">
        <v>3</v>
      </c>
      <c r="I6407" s="170"/>
      <c r="L6407" s="167"/>
      <c r="M6407" s="171"/>
      <c r="N6407" s="172"/>
      <c r="O6407" s="172"/>
      <c r="P6407" s="172"/>
      <c r="Q6407" s="172"/>
      <c r="R6407" s="172"/>
      <c r="S6407" s="172"/>
      <c r="T6407" s="173"/>
      <c r="AT6407" s="168" t="s">
        <v>264</v>
      </c>
      <c r="AU6407" s="168" t="s">
        <v>82</v>
      </c>
      <c r="AV6407" s="13" t="s">
        <v>80</v>
      </c>
      <c r="AW6407" s="13" t="s">
        <v>34</v>
      </c>
      <c r="AX6407" s="13" t="s">
        <v>73</v>
      </c>
      <c r="AY6407" s="168" t="s">
        <v>252</v>
      </c>
    </row>
    <row r="6408" spans="2:51" s="14" customFormat="1" ht="11.25">
      <c r="B6408" s="174"/>
      <c r="D6408" s="160" t="s">
        <v>264</v>
      </c>
      <c r="E6408" s="175" t="s">
        <v>3</v>
      </c>
      <c r="F6408" s="176" t="s">
        <v>303</v>
      </c>
      <c r="H6408" s="177">
        <v>6</v>
      </c>
      <c r="I6408" s="178"/>
      <c r="L6408" s="174"/>
      <c r="M6408" s="179"/>
      <c r="N6408" s="180"/>
      <c r="O6408" s="180"/>
      <c r="P6408" s="180"/>
      <c r="Q6408" s="180"/>
      <c r="R6408" s="180"/>
      <c r="S6408" s="180"/>
      <c r="T6408" s="181"/>
      <c r="AT6408" s="175" t="s">
        <v>264</v>
      </c>
      <c r="AU6408" s="175" t="s">
        <v>82</v>
      </c>
      <c r="AV6408" s="14" t="s">
        <v>82</v>
      </c>
      <c r="AW6408" s="14" t="s">
        <v>34</v>
      </c>
      <c r="AX6408" s="14" t="s">
        <v>73</v>
      </c>
      <c r="AY6408" s="175" t="s">
        <v>252</v>
      </c>
    </row>
    <row r="6409" spans="2:51" s="13" customFormat="1" ht="11.25">
      <c r="B6409" s="167"/>
      <c r="D6409" s="160" t="s">
        <v>264</v>
      </c>
      <c r="E6409" s="168" t="s">
        <v>3</v>
      </c>
      <c r="F6409" s="169" t="s">
        <v>8992</v>
      </c>
      <c r="H6409" s="168" t="s">
        <v>3</v>
      </c>
      <c r="I6409" s="170"/>
      <c r="L6409" s="167"/>
      <c r="M6409" s="171"/>
      <c r="N6409" s="172"/>
      <c r="O6409" s="172"/>
      <c r="P6409" s="172"/>
      <c r="Q6409" s="172"/>
      <c r="R6409" s="172"/>
      <c r="S6409" s="172"/>
      <c r="T6409" s="173"/>
      <c r="AT6409" s="168" t="s">
        <v>264</v>
      </c>
      <c r="AU6409" s="168" t="s">
        <v>82</v>
      </c>
      <c r="AV6409" s="13" t="s">
        <v>80</v>
      </c>
      <c r="AW6409" s="13" t="s">
        <v>34</v>
      </c>
      <c r="AX6409" s="13" t="s">
        <v>73</v>
      </c>
      <c r="AY6409" s="168" t="s">
        <v>252</v>
      </c>
    </row>
    <row r="6410" spans="2:51" s="14" customFormat="1" ht="11.25">
      <c r="B6410" s="174"/>
      <c r="D6410" s="160" t="s">
        <v>264</v>
      </c>
      <c r="E6410" s="175" t="s">
        <v>3</v>
      </c>
      <c r="F6410" s="176" t="s">
        <v>80</v>
      </c>
      <c r="H6410" s="177">
        <v>1</v>
      </c>
      <c r="I6410" s="178"/>
      <c r="L6410" s="174"/>
      <c r="M6410" s="179"/>
      <c r="N6410" s="180"/>
      <c r="O6410" s="180"/>
      <c r="P6410" s="180"/>
      <c r="Q6410" s="180"/>
      <c r="R6410" s="180"/>
      <c r="S6410" s="180"/>
      <c r="T6410" s="181"/>
      <c r="AT6410" s="175" t="s">
        <v>264</v>
      </c>
      <c r="AU6410" s="175" t="s">
        <v>82</v>
      </c>
      <c r="AV6410" s="14" t="s">
        <v>82</v>
      </c>
      <c r="AW6410" s="14" t="s">
        <v>34</v>
      </c>
      <c r="AX6410" s="14" t="s">
        <v>73</v>
      </c>
      <c r="AY6410" s="175" t="s">
        <v>252</v>
      </c>
    </row>
    <row r="6411" spans="2:51" s="13" customFormat="1" ht="11.25">
      <c r="B6411" s="167"/>
      <c r="D6411" s="160" t="s">
        <v>264</v>
      </c>
      <c r="E6411" s="168" t="s">
        <v>3</v>
      </c>
      <c r="F6411" s="169" t="s">
        <v>8850</v>
      </c>
      <c r="H6411" s="168" t="s">
        <v>3</v>
      </c>
      <c r="I6411" s="170"/>
      <c r="L6411" s="167"/>
      <c r="M6411" s="171"/>
      <c r="N6411" s="172"/>
      <c r="O6411" s="172"/>
      <c r="P6411" s="172"/>
      <c r="Q6411" s="172"/>
      <c r="R6411" s="172"/>
      <c r="S6411" s="172"/>
      <c r="T6411" s="173"/>
      <c r="AT6411" s="168" t="s">
        <v>264</v>
      </c>
      <c r="AU6411" s="168" t="s">
        <v>82</v>
      </c>
      <c r="AV6411" s="13" t="s">
        <v>80</v>
      </c>
      <c r="AW6411" s="13" t="s">
        <v>34</v>
      </c>
      <c r="AX6411" s="13" t="s">
        <v>73</v>
      </c>
      <c r="AY6411" s="168" t="s">
        <v>252</v>
      </c>
    </row>
    <row r="6412" spans="2:51" s="14" customFormat="1" ht="11.25">
      <c r="B6412" s="174"/>
      <c r="D6412" s="160" t="s">
        <v>264</v>
      </c>
      <c r="E6412" s="175" t="s">
        <v>3</v>
      </c>
      <c r="F6412" s="176" t="s">
        <v>303</v>
      </c>
      <c r="H6412" s="177">
        <v>6</v>
      </c>
      <c r="I6412" s="178"/>
      <c r="L6412" s="174"/>
      <c r="M6412" s="179"/>
      <c r="N6412" s="180"/>
      <c r="O6412" s="180"/>
      <c r="P6412" s="180"/>
      <c r="Q6412" s="180"/>
      <c r="R6412" s="180"/>
      <c r="S6412" s="180"/>
      <c r="T6412" s="181"/>
      <c r="AT6412" s="175" t="s">
        <v>264</v>
      </c>
      <c r="AU6412" s="175" t="s">
        <v>82</v>
      </c>
      <c r="AV6412" s="14" t="s">
        <v>82</v>
      </c>
      <c r="AW6412" s="14" t="s">
        <v>34</v>
      </c>
      <c r="AX6412" s="14" t="s">
        <v>73</v>
      </c>
      <c r="AY6412" s="175" t="s">
        <v>252</v>
      </c>
    </row>
    <row r="6413" spans="2:51" s="13" customFormat="1" ht="11.25">
      <c r="B6413" s="167"/>
      <c r="D6413" s="160" t="s">
        <v>264</v>
      </c>
      <c r="E6413" s="168" t="s">
        <v>3</v>
      </c>
      <c r="F6413" s="169" t="s">
        <v>8993</v>
      </c>
      <c r="H6413" s="168" t="s">
        <v>3</v>
      </c>
      <c r="I6413" s="170"/>
      <c r="L6413" s="167"/>
      <c r="M6413" s="171"/>
      <c r="N6413" s="172"/>
      <c r="O6413" s="172"/>
      <c r="P6413" s="172"/>
      <c r="Q6413" s="172"/>
      <c r="R6413" s="172"/>
      <c r="S6413" s="172"/>
      <c r="T6413" s="173"/>
      <c r="AT6413" s="168" t="s">
        <v>264</v>
      </c>
      <c r="AU6413" s="168" t="s">
        <v>82</v>
      </c>
      <c r="AV6413" s="13" t="s">
        <v>80</v>
      </c>
      <c r="AW6413" s="13" t="s">
        <v>34</v>
      </c>
      <c r="AX6413" s="13" t="s">
        <v>73</v>
      </c>
      <c r="AY6413" s="168" t="s">
        <v>252</v>
      </c>
    </row>
    <row r="6414" spans="2:51" s="14" customFormat="1" ht="11.25">
      <c r="B6414" s="174"/>
      <c r="D6414" s="160" t="s">
        <v>264</v>
      </c>
      <c r="E6414" s="175" t="s">
        <v>3</v>
      </c>
      <c r="F6414" s="176" t="s">
        <v>80</v>
      </c>
      <c r="H6414" s="177">
        <v>1</v>
      </c>
      <c r="I6414" s="178"/>
      <c r="L6414" s="174"/>
      <c r="M6414" s="179"/>
      <c r="N6414" s="180"/>
      <c r="O6414" s="180"/>
      <c r="P6414" s="180"/>
      <c r="Q6414" s="180"/>
      <c r="R6414" s="180"/>
      <c r="S6414" s="180"/>
      <c r="T6414" s="181"/>
      <c r="AT6414" s="175" t="s">
        <v>264</v>
      </c>
      <c r="AU6414" s="175" t="s">
        <v>82</v>
      </c>
      <c r="AV6414" s="14" t="s">
        <v>82</v>
      </c>
      <c r="AW6414" s="14" t="s">
        <v>34</v>
      </c>
      <c r="AX6414" s="14" t="s">
        <v>73</v>
      </c>
      <c r="AY6414" s="175" t="s">
        <v>252</v>
      </c>
    </row>
    <row r="6415" spans="2:51" s="13" customFormat="1" ht="11.25">
      <c r="B6415" s="167"/>
      <c r="D6415" s="160" t="s">
        <v>264</v>
      </c>
      <c r="E6415" s="168" t="s">
        <v>3</v>
      </c>
      <c r="F6415" s="169" t="s">
        <v>8861</v>
      </c>
      <c r="H6415" s="168" t="s">
        <v>3</v>
      </c>
      <c r="I6415" s="170"/>
      <c r="L6415" s="167"/>
      <c r="M6415" s="171"/>
      <c r="N6415" s="172"/>
      <c r="O6415" s="172"/>
      <c r="P6415" s="172"/>
      <c r="Q6415" s="172"/>
      <c r="R6415" s="172"/>
      <c r="S6415" s="172"/>
      <c r="T6415" s="173"/>
      <c r="AT6415" s="168" t="s">
        <v>264</v>
      </c>
      <c r="AU6415" s="168" t="s">
        <v>82</v>
      </c>
      <c r="AV6415" s="13" t="s">
        <v>80</v>
      </c>
      <c r="AW6415" s="13" t="s">
        <v>34</v>
      </c>
      <c r="AX6415" s="13" t="s">
        <v>73</v>
      </c>
      <c r="AY6415" s="168" t="s">
        <v>252</v>
      </c>
    </row>
    <row r="6416" spans="2:51" s="14" customFormat="1" ht="11.25">
      <c r="B6416" s="174"/>
      <c r="D6416" s="160" t="s">
        <v>264</v>
      </c>
      <c r="E6416" s="175" t="s">
        <v>3</v>
      </c>
      <c r="F6416" s="176" t="s">
        <v>296</v>
      </c>
      <c r="H6416" s="177">
        <v>5</v>
      </c>
      <c r="I6416" s="178"/>
      <c r="L6416" s="174"/>
      <c r="M6416" s="179"/>
      <c r="N6416" s="180"/>
      <c r="O6416" s="180"/>
      <c r="P6416" s="180"/>
      <c r="Q6416" s="180"/>
      <c r="R6416" s="180"/>
      <c r="S6416" s="180"/>
      <c r="T6416" s="181"/>
      <c r="AT6416" s="175" t="s">
        <v>264</v>
      </c>
      <c r="AU6416" s="175" t="s">
        <v>82</v>
      </c>
      <c r="AV6416" s="14" t="s">
        <v>82</v>
      </c>
      <c r="AW6416" s="14" t="s">
        <v>34</v>
      </c>
      <c r="AX6416" s="14" t="s">
        <v>73</v>
      </c>
      <c r="AY6416" s="175" t="s">
        <v>252</v>
      </c>
    </row>
    <row r="6417" spans="1:65" s="13" customFormat="1" ht="11.25">
      <c r="B6417" s="167"/>
      <c r="D6417" s="160" t="s">
        <v>264</v>
      </c>
      <c r="E6417" s="168" t="s">
        <v>3</v>
      </c>
      <c r="F6417" s="169" t="s">
        <v>8884</v>
      </c>
      <c r="H6417" s="168" t="s">
        <v>3</v>
      </c>
      <c r="I6417" s="170"/>
      <c r="L6417" s="167"/>
      <c r="M6417" s="171"/>
      <c r="N6417" s="172"/>
      <c r="O6417" s="172"/>
      <c r="P6417" s="172"/>
      <c r="Q6417" s="172"/>
      <c r="R6417" s="172"/>
      <c r="S6417" s="172"/>
      <c r="T6417" s="173"/>
      <c r="AT6417" s="168" t="s">
        <v>264</v>
      </c>
      <c r="AU6417" s="168" t="s">
        <v>82</v>
      </c>
      <c r="AV6417" s="13" t="s">
        <v>80</v>
      </c>
      <c r="AW6417" s="13" t="s">
        <v>34</v>
      </c>
      <c r="AX6417" s="13" t="s">
        <v>73</v>
      </c>
      <c r="AY6417" s="168" t="s">
        <v>252</v>
      </c>
    </row>
    <row r="6418" spans="1:65" s="14" customFormat="1" ht="11.25">
      <c r="B6418" s="174"/>
      <c r="D6418" s="160" t="s">
        <v>264</v>
      </c>
      <c r="E6418" s="175" t="s">
        <v>3</v>
      </c>
      <c r="F6418" s="176" t="s">
        <v>82</v>
      </c>
      <c r="H6418" s="177">
        <v>2</v>
      </c>
      <c r="I6418" s="178"/>
      <c r="L6418" s="174"/>
      <c r="M6418" s="179"/>
      <c r="N6418" s="180"/>
      <c r="O6418" s="180"/>
      <c r="P6418" s="180"/>
      <c r="Q6418" s="180"/>
      <c r="R6418" s="180"/>
      <c r="S6418" s="180"/>
      <c r="T6418" s="181"/>
      <c r="AT6418" s="175" t="s">
        <v>264</v>
      </c>
      <c r="AU6418" s="175" t="s">
        <v>82</v>
      </c>
      <c r="AV6418" s="14" t="s">
        <v>82</v>
      </c>
      <c r="AW6418" s="14" t="s">
        <v>34</v>
      </c>
      <c r="AX6418" s="14" t="s">
        <v>73</v>
      </c>
      <c r="AY6418" s="175" t="s">
        <v>252</v>
      </c>
    </row>
    <row r="6419" spans="1:65" s="13" customFormat="1" ht="11.25">
      <c r="B6419" s="167"/>
      <c r="D6419" s="160" t="s">
        <v>264</v>
      </c>
      <c r="E6419" s="168" t="s">
        <v>3</v>
      </c>
      <c r="F6419" s="169" t="s">
        <v>8851</v>
      </c>
      <c r="H6419" s="168" t="s">
        <v>3</v>
      </c>
      <c r="I6419" s="170"/>
      <c r="L6419" s="167"/>
      <c r="M6419" s="171"/>
      <c r="N6419" s="172"/>
      <c r="O6419" s="172"/>
      <c r="P6419" s="172"/>
      <c r="Q6419" s="172"/>
      <c r="R6419" s="172"/>
      <c r="S6419" s="172"/>
      <c r="T6419" s="173"/>
      <c r="AT6419" s="168" t="s">
        <v>264</v>
      </c>
      <c r="AU6419" s="168" t="s">
        <v>82</v>
      </c>
      <c r="AV6419" s="13" t="s">
        <v>80</v>
      </c>
      <c r="AW6419" s="13" t="s">
        <v>34</v>
      </c>
      <c r="AX6419" s="13" t="s">
        <v>73</v>
      </c>
      <c r="AY6419" s="168" t="s">
        <v>252</v>
      </c>
    </row>
    <row r="6420" spans="1:65" s="14" customFormat="1" ht="11.25">
      <c r="B6420" s="174"/>
      <c r="D6420" s="160" t="s">
        <v>264</v>
      </c>
      <c r="E6420" s="175" t="s">
        <v>3</v>
      </c>
      <c r="F6420" s="176" t="s">
        <v>303</v>
      </c>
      <c r="H6420" s="177">
        <v>6</v>
      </c>
      <c r="I6420" s="178"/>
      <c r="L6420" s="174"/>
      <c r="M6420" s="179"/>
      <c r="N6420" s="180"/>
      <c r="O6420" s="180"/>
      <c r="P6420" s="180"/>
      <c r="Q6420" s="180"/>
      <c r="R6420" s="180"/>
      <c r="S6420" s="180"/>
      <c r="T6420" s="181"/>
      <c r="AT6420" s="175" t="s">
        <v>264</v>
      </c>
      <c r="AU6420" s="175" t="s">
        <v>82</v>
      </c>
      <c r="AV6420" s="14" t="s">
        <v>82</v>
      </c>
      <c r="AW6420" s="14" t="s">
        <v>34</v>
      </c>
      <c r="AX6420" s="14" t="s">
        <v>73</v>
      </c>
      <c r="AY6420" s="175" t="s">
        <v>252</v>
      </c>
    </row>
    <row r="6421" spans="1:65" s="13" customFormat="1" ht="11.25">
      <c r="B6421" s="167"/>
      <c r="D6421" s="160" t="s">
        <v>264</v>
      </c>
      <c r="E6421" s="168" t="s">
        <v>3</v>
      </c>
      <c r="F6421" s="169" t="s">
        <v>1775</v>
      </c>
      <c r="H6421" s="168" t="s">
        <v>3</v>
      </c>
      <c r="I6421" s="170"/>
      <c r="L6421" s="167"/>
      <c r="M6421" s="171"/>
      <c r="N6421" s="172"/>
      <c r="O6421" s="172"/>
      <c r="P6421" s="172"/>
      <c r="Q6421" s="172"/>
      <c r="R6421" s="172"/>
      <c r="S6421" s="172"/>
      <c r="T6421" s="173"/>
      <c r="AT6421" s="168" t="s">
        <v>264</v>
      </c>
      <c r="AU6421" s="168" t="s">
        <v>82</v>
      </c>
      <c r="AV6421" s="13" t="s">
        <v>80</v>
      </c>
      <c r="AW6421" s="13" t="s">
        <v>34</v>
      </c>
      <c r="AX6421" s="13" t="s">
        <v>73</v>
      </c>
      <c r="AY6421" s="168" t="s">
        <v>252</v>
      </c>
    </row>
    <row r="6422" spans="1:65" s="14" customFormat="1" ht="11.25">
      <c r="B6422" s="174"/>
      <c r="D6422" s="160" t="s">
        <v>264</v>
      </c>
      <c r="E6422" s="175" t="s">
        <v>3</v>
      </c>
      <c r="F6422" s="176" t="s">
        <v>80</v>
      </c>
      <c r="H6422" s="177">
        <v>1</v>
      </c>
      <c r="I6422" s="178"/>
      <c r="L6422" s="174"/>
      <c r="M6422" s="179"/>
      <c r="N6422" s="180"/>
      <c r="O6422" s="180"/>
      <c r="P6422" s="180"/>
      <c r="Q6422" s="180"/>
      <c r="R6422" s="180"/>
      <c r="S6422" s="180"/>
      <c r="T6422" s="181"/>
      <c r="AT6422" s="175" t="s">
        <v>264</v>
      </c>
      <c r="AU6422" s="175" t="s">
        <v>82</v>
      </c>
      <c r="AV6422" s="14" t="s">
        <v>82</v>
      </c>
      <c r="AW6422" s="14" t="s">
        <v>34</v>
      </c>
      <c r="AX6422" s="14" t="s">
        <v>73</v>
      </c>
      <c r="AY6422" s="175" t="s">
        <v>252</v>
      </c>
    </row>
    <row r="6423" spans="1:65" s="13" customFormat="1" ht="11.25">
      <c r="B6423" s="167"/>
      <c r="D6423" s="160" t="s">
        <v>264</v>
      </c>
      <c r="E6423" s="168" t="s">
        <v>3</v>
      </c>
      <c r="F6423" s="169" t="s">
        <v>8852</v>
      </c>
      <c r="H6423" s="168" t="s">
        <v>3</v>
      </c>
      <c r="I6423" s="170"/>
      <c r="L6423" s="167"/>
      <c r="M6423" s="171"/>
      <c r="N6423" s="172"/>
      <c r="O6423" s="172"/>
      <c r="P6423" s="172"/>
      <c r="Q6423" s="172"/>
      <c r="R6423" s="172"/>
      <c r="S6423" s="172"/>
      <c r="T6423" s="173"/>
      <c r="AT6423" s="168" t="s">
        <v>264</v>
      </c>
      <c r="AU6423" s="168" t="s">
        <v>82</v>
      </c>
      <c r="AV6423" s="13" t="s">
        <v>80</v>
      </c>
      <c r="AW6423" s="13" t="s">
        <v>34</v>
      </c>
      <c r="AX6423" s="13" t="s">
        <v>73</v>
      </c>
      <c r="AY6423" s="168" t="s">
        <v>252</v>
      </c>
    </row>
    <row r="6424" spans="1:65" s="14" customFormat="1" ht="11.25">
      <c r="B6424" s="174"/>
      <c r="D6424" s="160" t="s">
        <v>264</v>
      </c>
      <c r="E6424" s="175" t="s">
        <v>3</v>
      </c>
      <c r="F6424" s="176" t="s">
        <v>303</v>
      </c>
      <c r="H6424" s="177">
        <v>6</v>
      </c>
      <c r="I6424" s="178"/>
      <c r="L6424" s="174"/>
      <c r="M6424" s="179"/>
      <c r="N6424" s="180"/>
      <c r="O6424" s="180"/>
      <c r="P6424" s="180"/>
      <c r="Q6424" s="180"/>
      <c r="R6424" s="180"/>
      <c r="S6424" s="180"/>
      <c r="T6424" s="181"/>
      <c r="AT6424" s="175" t="s">
        <v>264</v>
      </c>
      <c r="AU6424" s="175" t="s">
        <v>82</v>
      </c>
      <c r="AV6424" s="14" t="s">
        <v>82</v>
      </c>
      <c r="AW6424" s="14" t="s">
        <v>34</v>
      </c>
      <c r="AX6424" s="14" t="s">
        <v>73</v>
      </c>
      <c r="AY6424" s="175" t="s">
        <v>252</v>
      </c>
    </row>
    <row r="6425" spans="1:65" s="13" customFormat="1" ht="11.25">
      <c r="B6425" s="167"/>
      <c r="D6425" s="160" t="s">
        <v>264</v>
      </c>
      <c r="E6425" s="168" t="s">
        <v>3</v>
      </c>
      <c r="F6425" s="169" t="s">
        <v>8994</v>
      </c>
      <c r="H6425" s="168" t="s">
        <v>3</v>
      </c>
      <c r="I6425" s="170"/>
      <c r="L6425" s="167"/>
      <c r="M6425" s="171"/>
      <c r="N6425" s="172"/>
      <c r="O6425" s="172"/>
      <c r="P6425" s="172"/>
      <c r="Q6425" s="172"/>
      <c r="R6425" s="172"/>
      <c r="S6425" s="172"/>
      <c r="T6425" s="173"/>
      <c r="AT6425" s="168" t="s">
        <v>264</v>
      </c>
      <c r="AU6425" s="168" t="s">
        <v>82</v>
      </c>
      <c r="AV6425" s="13" t="s">
        <v>80</v>
      </c>
      <c r="AW6425" s="13" t="s">
        <v>34</v>
      </c>
      <c r="AX6425" s="13" t="s">
        <v>73</v>
      </c>
      <c r="AY6425" s="168" t="s">
        <v>252</v>
      </c>
    </row>
    <row r="6426" spans="1:65" s="14" customFormat="1" ht="11.25">
      <c r="B6426" s="174"/>
      <c r="D6426" s="160" t="s">
        <v>264</v>
      </c>
      <c r="E6426" s="175" t="s">
        <v>3</v>
      </c>
      <c r="F6426" s="176" t="s">
        <v>80</v>
      </c>
      <c r="H6426" s="177">
        <v>1</v>
      </c>
      <c r="I6426" s="178"/>
      <c r="L6426" s="174"/>
      <c r="M6426" s="179"/>
      <c r="N6426" s="180"/>
      <c r="O6426" s="180"/>
      <c r="P6426" s="180"/>
      <c r="Q6426" s="180"/>
      <c r="R6426" s="180"/>
      <c r="S6426" s="180"/>
      <c r="T6426" s="181"/>
      <c r="AT6426" s="175" t="s">
        <v>264</v>
      </c>
      <c r="AU6426" s="175" t="s">
        <v>82</v>
      </c>
      <c r="AV6426" s="14" t="s">
        <v>82</v>
      </c>
      <c r="AW6426" s="14" t="s">
        <v>34</v>
      </c>
      <c r="AX6426" s="14" t="s">
        <v>73</v>
      </c>
      <c r="AY6426" s="175" t="s">
        <v>252</v>
      </c>
    </row>
    <row r="6427" spans="1:65" s="15" customFormat="1" ht="11.25">
      <c r="B6427" s="182"/>
      <c r="D6427" s="160" t="s">
        <v>264</v>
      </c>
      <c r="E6427" s="183" t="s">
        <v>3</v>
      </c>
      <c r="F6427" s="184" t="s">
        <v>269</v>
      </c>
      <c r="H6427" s="185">
        <v>67</v>
      </c>
      <c r="I6427" s="186"/>
      <c r="L6427" s="182"/>
      <c r="M6427" s="187"/>
      <c r="N6427" s="188"/>
      <c r="O6427" s="188"/>
      <c r="P6427" s="188"/>
      <c r="Q6427" s="188"/>
      <c r="R6427" s="188"/>
      <c r="S6427" s="188"/>
      <c r="T6427" s="189"/>
      <c r="AT6427" s="183" t="s">
        <v>264</v>
      </c>
      <c r="AU6427" s="183" t="s">
        <v>82</v>
      </c>
      <c r="AV6427" s="15" t="s">
        <v>258</v>
      </c>
      <c r="AW6427" s="15" t="s">
        <v>34</v>
      </c>
      <c r="AX6427" s="15" t="s">
        <v>80</v>
      </c>
      <c r="AY6427" s="183" t="s">
        <v>252</v>
      </c>
    </row>
    <row r="6428" spans="1:65" s="2" customFormat="1" ht="16.5" customHeight="1">
      <c r="A6428" s="34"/>
      <c r="B6428" s="145"/>
      <c r="C6428" s="198" t="s">
        <v>2657</v>
      </c>
      <c r="D6428" s="198" t="s">
        <v>361</v>
      </c>
      <c r="E6428" s="199" t="s">
        <v>8995</v>
      </c>
      <c r="F6428" s="200" t="s">
        <v>8996</v>
      </c>
      <c r="G6428" s="201" t="s">
        <v>4360</v>
      </c>
      <c r="H6428" s="202">
        <v>139</v>
      </c>
      <c r="I6428" s="203"/>
      <c r="J6428" s="204">
        <f>ROUND(I6428*H6428,2)</f>
        <v>0</v>
      </c>
      <c r="K6428" s="205"/>
      <c r="L6428" s="206"/>
      <c r="M6428" s="207" t="s">
        <v>3</v>
      </c>
      <c r="N6428" s="208" t="s">
        <v>44</v>
      </c>
      <c r="O6428" s="55"/>
      <c r="P6428" s="156">
        <f>O6428*H6428</f>
        <v>0</v>
      </c>
      <c r="Q6428" s="156">
        <v>0</v>
      </c>
      <c r="R6428" s="156">
        <f>Q6428*H6428</f>
        <v>0</v>
      </c>
      <c r="S6428" s="156">
        <v>0</v>
      </c>
      <c r="T6428" s="157">
        <f>S6428*H6428</f>
        <v>0</v>
      </c>
      <c r="U6428" s="34"/>
      <c r="V6428" s="34"/>
      <c r="W6428" s="34"/>
      <c r="X6428" s="34"/>
      <c r="Y6428" s="34"/>
      <c r="Z6428" s="34"/>
      <c r="AA6428" s="34"/>
      <c r="AB6428" s="34"/>
      <c r="AC6428" s="34"/>
      <c r="AD6428" s="34"/>
      <c r="AE6428" s="34"/>
      <c r="AR6428" s="158" t="s">
        <v>318</v>
      </c>
      <c r="AT6428" s="158" t="s">
        <v>361</v>
      </c>
      <c r="AU6428" s="158" t="s">
        <v>82</v>
      </c>
      <c r="AY6428" s="19" t="s">
        <v>252</v>
      </c>
      <c r="BE6428" s="159">
        <f>IF(N6428="základní",J6428,0)</f>
        <v>0</v>
      </c>
      <c r="BF6428" s="159">
        <f>IF(N6428="snížená",J6428,0)</f>
        <v>0</v>
      </c>
      <c r="BG6428" s="159">
        <f>IF(N6428="zákl. přenesená",J6428,0)</f>
        <v>0</v>
      </c>
      <c r="BH6428" s="159">
        <f>IF(N6428="sníž. přenesená",J6428,0)</f>
        <v>0</v>
      </c>
      <c r="BI6428" s="159">
        <f>IF(N6428="nulová",J6428,0)</f>
        <v>0</v>
      </c>
      <c r="BJ6428" s="19" t="s">
        <v>80</v>
      </c>
      <c r="BK6428" s="159">
        <f>ROUND(I6428*H6428,2)</f>
        <v>0</v>
      </c>
      <c r="BL6428" s="19" t="s">
        <v>258</v>
      </c>
      <c r="BM6428" s="158" t="s">
        <v>8997</v>
      </c>
    </row>
    <row r="6429" spans="1:65" s="2" customFormat="1" ht="11.25">
      <c r="A6429" s="34"/>
      <c r="B6429" s="35"/>
      <c r="C6429" s="34"/>
      <c r="D6429" s="160" t="s">
        <v>260</v>
      </c>
      <c r="E6429" s="34"/>
      <c r="F6429" s="161" t="s">
        <v>8996</v>
      </c>
      <c r="G6429" s="34"/>
      <c r="H6429" s="34"/>
      <c r="I6429" s="162"/>
      <c r="J6429" s="34"/>
      <c r="K6429" s="34"/>
      <c r="L6429" s="35"/>
      <c r="M6429" s="163"/>
      <c r="N6429" s="164"/>
      <c r="O6429" s="55"/>
      <c r="P6429" s="55"/>
      <c r="Q6429" s="55"/>
      <c r="R6429" s="55"/>
      <c r="S6429" s="55"/>
      <c r="T6429" s="56"/>
      <c r="U6429" s="34"/>
      <c r="V6429" s="34"/>
      <c r="W6429" s="34"/>
      <c r="X6429" s="34"/>
      <c r="Y6429" s="34"/>
      <c r="Z6429" s="34"/>
      <c r="AA6429" s="34"/>
      <c r="AB6429" s="34"/>
      <c r="AC6429" s="34"/>
      <c r="AD6429" s="34"/>
      <c r="AE6429" s="34"/>
      <c r="AT6429" s="19" t="s">
        <v>260</v>
      </c>
      <c r="AU6429" s="19" t="s">
        <v>82</v>
      </c>
    </row>
    <row r="6430" spans="1:65" s="2" customFormat="1" ht="19.5">
      <c r="A6430" s="34"/>
      <c r="B6430" s="35"/>
      <c r="C6430" s="34"/>
      <c r="D6430" s="160" t="s">
        <v>2284</v>
      </c>
      <c r="E6430" s="34"/>
      <c r="F6430" s="211" t="s">
        <v>8972</v>
      </c>
      <c r="G6430" s="34"/>
      <c r="H6430" s="34"/>
      <c r="I6430" s="162"/>
      <c r="J6430" s="34"/>
      <c r="K6430" s="34"/>
      <c r="L6430" s="35"/>
      <c r="M6430" s="163"/>
      <c r="N6430" s="164"/>
      <c r="O6430" s="55"/>
      <c r="P6430" s="55"/>
      <c r="Q6430" s="55"/>
      <c r="R6430" s="55"/>
      <c r="S6430" s="55"/>
      <c r="T6430" s="56"/>
      <c r="U6430" s="34"/>
      <c r="V6430" s="34"/>
      <c r="W6430" s="34"/>
      <c r="X6430" s="34"/>
      <c r="Y6430" s="34"/>
      <c r="Z6430" s="34"/>
      <c r="AA6430" s="34"/>
      <c r="AB6430" s="34"/>
      <c r="AC6430" s="34"/>
      <c r="AD6430" s="34"/>
      <c r="AE6430" s="34"/>
      <c r="AT6430" s="19" t="s">
        <v>2284</v>
      </c>
      <c r="AU6430" s="19" t="s">
        <v>82</v>
      </c>
    </row>
    <row r="6431" spans="1:65" s="13" customFormat="1" ht="11.25">
      <c r="B6431" s="167"/>
      <c r="D6431" s="160" t="s">
        <v>264</v>
      </c>
      <c r="E6431" s="168" t="s">
        <v>3</v>
      </c>
      <c r="F6431" s="169" t="s">
        <v>8608</v>
      </c>
      <c r="H6431" s="168" t="s">
        <v>3</v>
      </c>
      <c r="I6431" s="170"/>
      <c r="L6431" s="167"/>
      <c r="M6431" s="171"/>
      <c r="N6431" s="172"/>
      <c r="O6431" s="172"/>
      <c r="P6431" s="172"/>
      <c r="Q6431" s="172"/>
      <c r="R6431" s="172"/>
      <c r="S6431" s="172"/>
      <c r="T6431" s="173"/>
      <c r="AT6431" s="168" t="s">
        <v>264</v>
      </c>
      <c r="AU6431" s="168" t="s">
        <v>82</v>
      </c>
      <c r="AV6431" s="13" t="s">
        <v>80</v>
      </c>
      <c r="AW6431" s="13" t="s">
        <v>34</v>
      </c>
      <c r="AX6431" s="13" t="s">
        <v>73</v>
      </c>
      <c r="AY6431" s="168" t="s">
        <v>252</v>
      </c>
    </row>
    <row r="6432" spans="1:65" s="14" customFormat="1" ht="11.25">
      <c r="B6432" s="174"/>
      <c r="D6432" s="160" t="s">
        <v>264</v>
      </c>
      <c r="E6432" s="175" t="s">
        <v>3</v>
      </c>
      <c r="F6432" s="176" t="s">
        <v>328</v>
      </c>
      <c r="H6432" s="177">
        <v>9</v>
      </c>
      <c r="I6432" s="178"/>
      <c r="L6432" s="174"/>
      <c r="M6432" s="179"/>
      <c r="N6432" s="180"/>
      <c r="O6432" s="180"/>
      <c r="P6432" s="180"/>
      <c r="Q6432" s="180"/>
      <c r="R6432" s="180"/>
      <c r="S6432" s="180"/>
      <c r="T6432" s="181"/>
      <c r="AT6432" s="175" t="s">
        <v>264</v>
      </c>
      <c r="AU6432" s="175" t="s">
        <v>82</v>
      </c>
      <c r="AV6432" s="14" t="s">
        <v>82</v>
      </c>
      <c r="AW6432" s="14" t="s">
        <v>34</v>
      </c>
      <c r="AX6432" s="14" t="s">
        <v>73</v>
      </c>
      <c r="AY6432" s="175" t="s">
        <v>252</v>
      </c>
    </row>
    <row r="6433" spans="2:51" s="13" customFormat="1" ht="11.25">
      <c r="B6433" s="167"/>
      <c r="D6433" s="160" t="s">
        <v>264</v>
      </c>
      <c r="E6433" s="168" t="s">
        <v>3</v>
      </c>
      <c r="F6433" s="169" t="s">
        <v>8609</v>
      </c>
      <c r="H6433" s="168" t="s">
        <v>3</v>
      </c>
      <c r="I6433" s="170"/>
      <c r="L6433" s="167"/>
      <c r="M6433" s="171"/>
      <c r="N6433" s="172"/>
      <c r="O6433" s="172"/>
      <c r="P6433" s="172"/>
      <c r="Q6433" s="172"/>
      <c r="R6433" s="172"/>
      <c r="S6433" s="172"/>
      <c r="T6433" s="173"/>
      <c r="AT6433" s="168" t="s">
        <v>264</v>
      </c>
      <c r="AU6433" s="168" t="s">
        <v>82</v>
      </c>
      <c r="AV6433" s="13" t="s">
        <v>80</v>
      </c>
      <c r="AW6433" s="13" t="s">
        <v>34</v>
      </c>
      <c r="AX6433" s="13" t="s">
        <v>73</v>
      </c>
      <c r="AY6433" s="168" t="s">
        <v>252</v>
      </c>
    </row>
    <row r="6434" spans="2:51" s="14" customFormat="1" ht="11.25">
      <c r="B6434" s="174"/>
      <c r="D6434" s="160" t="s">
        <v>264</v>
      </c>
      <c r="E6434" s="175" t="s">
        <v>3</v>
      </c>
      <c r="F6434" s="176" t="s">
        <v>328</v>
      </c>
      <c r="H6434" s="177">
        <v>9</v>
      </c>
      <c r="I6434" s="178"/>
      <c r="L6434" s="174"/>
      <c r="M6434" s="179"/>
      <c r="N6434" s="180"/>
      <c r="O6434" s="180"/>
      <c r="P6434" s="180"/>
      <c r="Q6434" s="180"/>
      <c r="R6434" s="180"/>
      <c r="S6434" s="180"/>
      <c r="T6434" s="181"/>
      <c r="AT6434" s="175" t="s">
        <v>264</v>
      </c>
      <c r="AU6434" s="175" t="s">
        <v>82</v>
      </c>
      <c r="AV6434" s="14" t="s">
        <v>82</v>
      </c>
      <c r="AW6434" s="14" t="s">
        <v>34</v>
      </c>
      <c r="AX6434" s="14" t="s">
        <v>73</v>
      </c>
      <c r="AY6434" s="175" t="s">
        <v>252</v>
      </c>
    </row>
    <row r="6435" spans="2:51" s="13" customFormat="1" ht="11.25">
      <c r="B6435" s="167"/>
      <c r="D6435" s="160" t="s">
        <v>264</v>
      </c>
      <c r="E6435" s="168" t="s">
        <v>3</v>
      </c>
      <c r="F6435" s="169" t="s">
        <v>8624</v>
      </c>
      <c r="H6435" s="168" t="s">
        <v>3</v>
      </c>
      <c r="I6435" s="170"/>
      <c r="L6435" s="167"/>
      <c r="M6435" s="171"/>
      <c r="N6435" s="172"/>
      <c r="O6435" s="172"/>
      <c r="P6435" s="172"/>
      <c r="Q6435" s="172"/>
      <c r="R6435" s="172"/>
      <c r="S6435" s="172"/>
      <c r="T6435" s="173"/>
      <c r="AT6435" s="168" t="s">
        <v>264</v>
      </c>
      <c r="AU6435" s="168" t="s">
        <v>82</v>
      </c>
      <c r="AV6435" s="13" t="s">
        <v>80</v>
      </c>
      <c r="AW6435" s="13" t="s">
        <v>34</v>
      </c>
      <c r="AX6435" s="13" t="s">
        <v>73</v>
      </c>
      <c r="AY6435" s="168" t="s">
        <v>252</v>
      </c>
    </row>
    <row r="6436" spans="2:51" s="14" customFormat="1" ht="11.25">
      <c r="B6436" s="174"/>
      <c r="D6436" s="160" t="s">
        <v>264</v>
      </c>
      <c r="E6436" s="175" t="s">
        <v>3</v>
      </c>
      <c r="F6436" s="176" t="s">
        <v>338</v>
      </c>
      <c r="H6436" s="177">
        <v>10</v>
      </c>
      <c r="I6436" s="178"/>
      <c r="L6436" s="174"/>
      <c r="M6436" s="179"/>
      <c r="N6436" s="180"/>
      <c r="O6436" s="180"/>
      <c r="P6436" s="180"/>
      <c r="Q6436" s="180"/>
      <c r="R6436" s="180"/>
      <c r="S6436" s="180"/>
      <c r="T6436" s="181"/>
      <c r="AT6436" s="175" t="s">
        <v>264</v>
      </c>
      <c r="AU6436" s="175" t="s">
        <v>82</v>
      </c>
      <c r="AV6436" s="14" t="s">
        <v>82</v>
      </c>
      <c r="AW6436" s="14" t="s">
        <v>34</v>
      </c>
      <c r="AX6436" s="14" t="s">
        <v>73</v>
      </c>
      <c r="AY6436" s="175" t="s">
        <v>252</v>
      </c>
    </row>
    <row r="6437" spans="2:51" s="13" customFormat="1" ht="11.25">
      <c r="B6437" s="167"/>
      <c r="D6437" s="160" t="s">
        <v>264</v>
      </c>
      <c r="E6437" s="168" t="s">
        <v>3</v>
      </c>
      <c r="F6437" s="169" t="s">
        <v>8612</v>
      </c>
      <c r="H6437" s="168" t="s">
        <v>3</v>
      </c>
      <c r="I6437" s="170"/>
      <c r="L6437" s="167"/>
      <c r="M6437" s="171"/>
      <c r="N6437" s="172"/>
      <c r="O6437" s="172"/>
      <c r="P6437" s="172"/>
      <c r="Q6437" s="172"/>
      <c r="R6437" s="172"/>
      <c r="S6437" s="172"/>
      <c r="T6437" s="173"/>
      <c r="AT6437" s="168" t="s">
        <v>264</v>
      </c>
      <c r="AU6437" s="168" t="s">
        <v>82</v>
      </c>
      <c r="AV6437" s="13" t="s">
        <v>80</v>
      </c>
      <c r="AW6437" s="13" t="s">
        <v>34</v>
      </c>
      <c r="AX6437" s="13" t="s">
        <v>73</v>
      </c>
      <c r="AY6437" s="168" t="s">
        <v>252</v>
      </c>
    </row>
    <row r="6438" spans="2:51" s="14" customFormat="1" ht="11.25">
      <c r="B6438" s="174"/>
      <c r="D6438" s="160" t="s">
        <v>264</v>
      </c>
      <c r="E6438" s="175" t="s">
        <v>3</v>
      </c>
      <c r="F6438" s="176" t="s">
        <v>328</v>
      </c>
      <c r="H6438" s="177">
        <v>9</v>
      </c>
      <c r="I6438" s="178"/>
      <c r="L6438" s="174"/>
      <c r="M6438" s="179"/>
      <c r="N6438" s="180"/>
      <c r="O6438" s="180"/>
      <c r="P6438" s="180"/>
      <c r="Q6438" s="180"/>
      <c r="R6438" s="180"/>
      <c r="S6438" s="180"/>
      <c r="T6438" s="181"/>
      <c r="AT6438" s="175" t="s">
        <v>264</v>
      </c>
      <c r="AU6438" s="175" t="s">
        <v>82</v>
      </c>
      <c r="AV6438" s="14" t="s">
        <v>82</v>
      </c>
      <c r="AW6438" s="14" t="s">
        <v>34</v>
      </c>
      <c r="AX6438" s="14" t="s">
        <v>73</v>
      </c>
      <c r="AY6438" s="175" t="s">
        <v>252</v>
      </c>
    </row>
    <row r="6439" spans="2:51" s="13" customFormat="1" ht="11.25">
      <c r="B6439" s="167"/>
      <c r="D6439" s="160" t="s">
        <v>264</v>
      </c>
      <c r="E6439" s="168" t="s">
        <v>3</v>
      </c>
      <c r="F6439" s="169" t="s">
        <v>8613</v>
      </c>
      <c r="H6439" s="168" t="s">
        <v>3</v>
      </c>
      <c r="I6439" s="170"/>
      <c r="L6439" s="167"/>
      <c r="M6439" s="171"/>
      <c r="N6439" s="172"/>
      <c r="O6439" s="172"/>
      <c r="P6439" s="172"/>
      <c r="Q6439" s="172"/>
      <c r="R6439" s="172"/>
      <c r="S6439" s="172"/>
      <c r="T6439" s="173"/>
      <c r="AT6439" s="168" t="s">
        <v>264</v>
      </c>
      <c r="AU6439" s="168" t="s">
        <v>82</v>
      </c>
      <c r="AV6439" s="13" t="s">
        <v>80</v>
      </c>
      <c r="AW6439" s="13" t="s">
        <v>34</v>
      </c>
      <c r="AX6439" s="13" t="s">
        <v>73</v>
      </c>
      <c r="AY6439" s="168" t="s">
        <v>252</v>
      </c>
    </row>
    <row r="6440" spans="2:51" s="14" customFormat="1" ht="11.25">
      <c r="B6440" s="174"/>
      <c r="D6440" s="160" t="s">
        <v>264</v>
      </c>
      <c r="E6440" s="175" t="s">
        <v>3</v>
      </c>
      <c r="F6440" s="176" t="s">
        <v>328</v>
      </c>
      <c r="H6440" s="177">
        <v>9</v>
      </c>
      <c r="I6440" s="178"/>
      <c r="L6440" s="174"/>
      <c r="M6440" s="179"/>
      <c r="N6440" s="180"/>
      <c r="O6440" s="180"/>
      <c r="P6440" s="180"/>
      <c r="Q6440" s="180"/>
      <c r="R6440" s="180"/>
      <c r="S6440" s="180"/>
      <c r="T6440" s="181"/>
      <c r="AT6440" s="175" t="s">
        <v>264</v>
      </c>
      <c r="AU6440" s="175" t="s">
        <v>82</v>
      </c>
      <c r="AV6440" s="14" t="s">
        <v>82</v>
      </c>
      <c r="AW6440" s="14" t="s">
        <v>34</v>
      </c>
      <c r="AX6440" s="14" t="s">
        <v>73</v>
      </c>
      <c r="AY6440" s="175" t="s">
        <v>252</v>
      </c>
    </row>
    <row r="6441" spans="2:51" s="13" customFormat="1" ht="11.25">
      <c r="B6441" s="167"/>
      <c r="D6441" s="160" t="s">
        <v>264</v>
      </c>
      <c r="E6441" s="168" t="s">
        <v>3</v>
      </c>
      <c r="F6441" s="169" t="s">
        <v>8614</v>
      </c>
      <c r="H6441" s="168" t="s">
        <v>3</v>
      </c>
      <c r="I6441" s="170"/>
      <c r="L6441" s="167"/>
      <c r="M6441" s="171"/>
      <c r="N6441" s="172"/>
      <c r="O6441" s="172"/>
      <c r="P6441" s="172"/>
      <c r="Q6441" s="172"/>
      <c r="R6441" s="172"/>
      <c r="S6441" s="172"/>
      <c r="T6441" s="173"/>
      <c r="AT6441" s="168" t="s">
        <v>264</v>
      </c>
      <c r="AU6441" s="168" t="s">
        <v>82</v>
      </c>
      <c r="AV6441" s="13" t="s">
        <v>80</v>
      </c>
      <c r="AW6441" s="13" t="s">
        <v>34</v>
      </c>
      <c r="AX6441" s="13" t="s">
        <v>73</v>
      </c>
      <c r="AY6441" s="168" t="s">
        <v>252</v>
      </c>
    </row>
    <row r="6442" spans="2:51" s="14" customFormat="1" ht="11.25">
      <c r="B6442" s="174"/>
      <c r="D6442" s="160" t="s">
        <v>264</v>
      </c>
      <c r="E6442" s="175" t="s">
        <v>3</v>
      </c>
      <c r="F6442" s="176" t="s">
        <v>338</v>
      </c>
      <c r="H6442" s="177">
        <v>10</v>
      </c>
      <c r="I6442" s="178"/>
      <c r="L6442" s="174"/>
      <c r="M6442" s="179"/>
      <c r="N6442" s="180"/>
      <c r="O6442" s="180"/>
      <c r="P6442" s="180"/>
      <c r="Q6442" s="180"/>
      <c r="R6442" s="180"/>
      <c r="S6442" s="180"/>
      <c r="T6442" s="181"/>
      <c r="AT6442" s="175" t="s">
        <v>264</v>
      </c>
      <c r="AU6442" s="175" t="s">
        <v>82</v>
      </c>
      <c r="AV6442" s="14" t="s">
        <v>82</v>
      </c>
      <c r="AW6442" s="14" t="s">
        <v>34</v>
      </c>
      <c r="AX6442" s="14" t="s">
        <v>73</v>
      </c>
      <c r="AY6442" s="175" t="s">
        <v>252</v>
      </c>
    </row>
    <row r="6443" spans="2:51" s="13" customFormat="1" ht="11.25">
      <c r="B6443" s="167"/>
      <c r="D6443" s="160" t="s">
        <v>264</v>
      </c>
      <c r="E6443" s="168" t="s">
        <v>3</v>
      </c>
      <c r="F6443" s="169" t="s">
        <v>8615</v>
      </c>
      <c r="H6443" s="168" t="s">
        <v>3</v>
      </c>
      <c r="I6443" s="170"/>
      <c r="L6443" s="167"/>
      <c r="M6443" s="171"/>
      <c r="N6443" s="172"/>
      <c r="O6443" s="172"/>
      <c r="P6443" s="172"/>
      <c r="Q6443" s="172"/>
      <c r="R6443" s="172"/>
      <c r="S6443" s="172"/>
      <c r="T6443" s="173"/>
      <c r="AT6443" s="168" t="s">
        <v>264</v>
      </c>
      <c r="AU6443" s="168" t="s">
        <v>82</v>
      </c>
      <c r="AV6443" s="13" t="s">
        <v>80</v>
      </c>
      <c r="AW6443" s="13" t="s">
        <v>34</v>
      </c>
      <c r="AX6443" s="13" t="s">
        <v>73</v>
      </c>
      <c r="AY6443" s="168" t="s">
        <v>252</v>
      </c>
    </row>
    <row r="6444" spans="2:51" s="14" customFormat="1" ht="11.25">
      <c r="B6444" s="174"/>
      <c r="D6444" s="160" t="s">
        <v>264</v>
      </c>
      <c r="E6444" s="175" t="s">
        <v>3</v>
      </c>
      <c r="F6444" s="176" t="s">
        <v>328</v>
      </c>
      <c r="H6444" s="177">
        <v>9</v>
      </c>
      <c r="I6444" s="178"/>
      <c r="L6444" s="174"/>
      <c r="M6444" s="179"/>
      <c r="N6444" s="180"/>
      <c r="O6444" s="180"/>
      <c r="P6444" s="180"/>
      <c r="Q6444" s="180"/>
      <c r="R6444" s="180"/>
      <c r="S6444" s="180"/>
      <c r="T6444" s="181"/>
      <c r="AT6444" s="175" t="s">
        <v>264</v>
      </c>
      <c r="AU6444" s="175" t="s">
        <v>82</v>
      </c>
      <c r="AV6444" s="14" t="s">
        <v>82</v>
      </c>
      <c r="AW6444" s="14" t="s">
        <v>34</v>
      </c>
      <c r="AX6444" s="14" t="s">
        <v>73</v>
      </c>
      <c r="AY6444" s="175" t="s">
        <v>252</v>
      </c>
    </row>
    <row r="6445" spans="2:51" s="13" customFormat="1" ht="11.25">
      <c r="B6445" s="167"/>
      <c r="D6445" s="160" t="s">
        <v>264</v>
      </c>
      <c r="E6445" s="168" t="s">
        <v>3</v>
      </c>
      <c r="F6445" s="169" t="s">
        <v>8616</v>
      </c>
      <c r="H6445" s="168" t="s">
        <v>3</v>
      </c>
      <c r="I6445" s="170"/>
      <c r="L6445" s="167"/>
      <c r="M6445" s="171"/>
      <c r="N6445" s="172"/>
      <c r="O6445" s="172"/>
      <c r="P6445" s="172"/>
      <c r="Q6445" s="172"/>
      <c r="R6445" s="172"/>
      <c r="S6445" s="172"/>
      <c r="T6445" s="173"/>
      <c r="AT6445" s="168" t="s">
        <v>264</v>
      </c>
      <c r="AU6445" s="168" t="s">
        <v>82</v>
      </c>
      <c r="AV6445" s="13" t="s">
        <v>80</v>
      </c>
      <c r="AW6445" s="13" t="s">
        <v>34</v>
      </c>
      <c r="AX6445" s="13" t="s">
        <v>73</v>
      </c>
      <c r="AY6445" s="168" t="s">
        <v>252</v>
      </c>
    </row>
    <row r="6446" spans="2:51" s="14" customFormat="1" ht="11.25">
      <c r="B6446" s="174"/>
      <c r="D6446" s="160" t="s">
        <v>264</v>
      </c>
      <c r="E6446" s="175" t="s">
        <v>3</v>
      </c>
      <c r="F6446" s="176" t="s">
        <v>328</v>
      </c>
      <c r="H6446" s="177">
        <v>9</v>
      </c>
      <c r="I6446" s="178"/>
      <c r="L6446" s="174"/>
      <c r="M6446" s="179"/>
      <c r="N6446" s="180"/>
      <c r="O6446" s="180"/>
      <c r="P6446" s="180"/>
      <c r="Q6446" s="180"/>
      <c r="R6446" s="180"/>
      <c r="S6446" s="180"/>
      <c r="T6446" s="181"/>
      <c r="AT6446" s="175" t="s">
        <v>264</v>
      </c>
      <c r="AU6446" s="175" t="s">
        <v>82</v>
      </c>
      <c r="AV6446" s="14" t="s">
        <v>82</v>
      </c>
      <c r="AW6446" s="14" t="s">
        <v>34</v>
      </c>
      <c r="AX6446" s="14" t="s">
        <v>73</v>
      </c>
      <c r="AY6446" s="175" t="s">
        <v>252</v>
      </c>
    </row>
    <row r="6447" spans="2:51" s="13" customFormat="1" ht="11.25">
      <c r="B6447" s="167"/>
      <c r="D6447" s="160" t="s">
        <v>264</v>
      </c>
      <c r="E6447" s="168" t="s">
        <v>3</v>
      </c>
      <c r="F6447" s="169" t="s">
        <v>8617</v>
      </c>
      <c r="H6447" s="168" t="s">
        <v>3</v>
      </c>
      <c r="I6447" s="170"/>
      <c r="L6447" s="167"/>
      <c r="M6447" s="171"/>
      <c r="N6447" s="172"/>
      <c r="O6447" s="172"/>
      <c r="P6447" s="172"/>
      <c r="Q6447" s="172"/>
      <c r="R6447" s="172"/>
      <c r="S6447" s="172"/>
      <c r="T6447" s="173"/>
      <c r="AT6447" s="168" t="s">
        <v>264</v>
      </c>
      <c r="AU6447" s="168" t="s">
        <v>82</v>
      </c>
      <c r="AV6447" s="13" t="s">
        <v>80</v>
      </c>
      <c r="AW6447" s="13" t="s">
        <v>34</v>
      </c>
      <c r="AX6447" s="13" t="s">
        <v>73</v>
      </c>
      <c r="AY6447" s="168" t="s">
        <v>252</v>
      </c>
    </row>
    <row r="6448" spans="2:51" s="14" customFormat="1" ht="11.25">
      <c r="B6448" s="174"/>
      <c r="D6448" s="160" t="s">
        <v>264</v>
      </c>
      <c r="E6448" s="175" t="s">
        <v>3</v>
      </c>
      <c r="F6448" s="176" t="s">
        <v>328</v>
      </c>
      <c r="H6448" s="177">
        <v>9</v>
      </c>
      <c r="I6448" s="178"/>
      <c r="L6448" s="174"/>
      <c r="M6448" s="179"/>
      <c r="N6448" s="180"/>
      <c r="O6448" s="180"/>
      <c r="P6448" s="180"/>
      <c r="Q6448" s="180"/>
      <c r="R6448" s="180"/>
      <c r="S6448" s="180"/>
      <c r="T6448" s="181"/>
      <c r="AT6448" s="175" t="s">
        <v>264</v>
      </c>
      <c r="AU6448" s="175" t="s">
        <v>82</v>
      </c>
      <c r="AV6448" s="14" t="s">
        <v>82</v>
      </c>
      <c r="AW6448" s="14" t="s">
        <v>34</v>
      </c>
      <c r="AX6448" s="14" t="s">
        <v>73</v>
      </c>
      <c r="AY6448" s="175" t="s">
        <v>252</v>
      </c>
    </row>
    <row r="6449" spans="1:65" s="13" customFormat="1" ht="11.25">
      <c r="B6449" s="167"/>
      <c r="D6449" s="160" t="s">
        <v>264</v>
      </c>
      <c r="E6449" s="168" t="s">
        <v>3</v>
      </c>
      <c r="F6449" s="169" t="s">
        <v>8618</v>
      </c>
      <c r="H6449" s="168" t="s">
        <v>3</v>
      </c>
      <c r="I6449" s="170"/>
      <c r="L6449" s="167"/>
      <c r="M6449" s="171"/>
      <c r="N6449" s="172"/>
      <c r="O6449" s="172"/>
      <c r="P6449" s="172"/>
      <c r="Q6449" s="172"/>
      <c r="R6449" s="172"/>
      <c r="S6449" s="172"/>
      <c r="T6449" s="173"/>
      <c r="AT6449" s="168" t="s">
        <v>264</v>
      </c>
      <c r="AU6449" s="168" t="s">
        <v>82</v>
      </c>
      <c r="AV6449" s="13" t="s">
        <v>80</v>
      </c>
      <c r="AW6449" s="13" t="s">
        <v>34</v>
      </c>
      <c r="AX6449" s="13" t="s">
        <v>73</v>
      </c>
      <c r="AY6449" s="168" t="s">
        <v>252</v>
      </c>
    </row>
    <row r="6450" spans="1:65" s="14" customFormat="1" ht="11.25">
      <c r="B6450" s="174"/>
      <c r="D6450" s="160" t="s">
        <v>264</v>
      </c>
      <c r="E6450" s="175" t="s">
        <v>3</v>
      </c>
      <c r="F6450" s="176" t="s">
        <v>328</v>
      </c>
      <c r="H6450" s="177">
        <v>9</v>
      </c>
      <c r="I6450" s="178"/>
      <c r="L6450" s="174"/>
      <c r="M6450" s="179"/>
      <c r="N6450" s="180"/>
      <c r="O6450" s="180"/>
      <c r="P6450" s="180"/>
      <c r="Q6450" s="180"/>
      <c r="R6450" s="180"/>
      <c r="S6450" s="180"/>
      <c r="T6450" s="181"/>
      <c r="AT6450" s="175" t="s">
        <v>264</v>
      </c>
      <c r="AU6450" s="175" t="s">
        <v>82</v>
      </c>
      <c r="AV6450" s="14" t="s">
        <v>82</v>
      </c>
      <c r="AW6450" s="14" t="s">
        <v>34</v>
      </c>
      <c r="AX6450" s="14" t="s">
        <v>73</v>
      </c>
      <c r="AY6450" s="175" t="s">
        <v>252</v>
      </c>
    </row>
    <row r="6451" spans="1:65" s="13" customFormat="1" ht="11.25">
      <c r="B6451" s="167"/>
      <c r="D6451" s="160" t="s">
        <v>264</v>
      </c>
      <c r="E6451" s="168" t="s">
        <v>3</v>
      </c>
      <c r="F6451" s="169" t="s">
        <v>8619</v>
      </c>
      <c r="H6451" s="168" t="s">
        <v>3</v>
      </c>
      <c r="I6451" s="170"/>
      <c r="L6451" s="167"/>
      <c r="M6451" s="171"/>
      <c r="N6451" s="172"/>
      <c r="O6451" s="172"/>
      <c r="P6451" s="172"/>
      <c r="Q6451" s="172"/>
      <c r="R6451" s="172"/>
      <c r="S6451" s="172"/>
      <c r="T6451" s="173"/>
      <c r="AT6451" s="168" t="s">
        <v>264</v>
      </c>
      <c r="AU6451" s="168" t="s">
        <v>82</v>
      </c>
      <c r="AV6451" s="13" t="s">
        <v>80</v>
      </c>
      <c r="AW6451" s="13" t="s">
        <v>34</v>
      </c>
      <c r="AX6451" s="13" t="s">
        <v>73</v>
      </c>
      <c r="AY6451" s="168" t="s">
        <v>252</v>
      </c>
    </row>
    <row r="6452" spans="1:65" s="14" customFormat="1" ht="11.25">
      <c r="B6452" s="174"/>
      <c r="D6452" s="160" t="s">
        <v>264</v>
      </c>
      <c r="E6452" s="175" t="s">
        <v>3</v>
      </c>
      <c r="F6452" s="176" t="s">
        <v>328</v>
      </c>
      <c r="H6452" s="177">
        <v>9</v>
      </c>
      <c r="I6452" s="178"/>
      <c r="L6452" s="174"/>
      <c r="M6452" s="179"/>
      <c r="N6452" s="180"/>
      <c r="O6452" s="180"/>
      <c r="P6452" s="180"/>
      <c r="Q6452" s="180"/>
      <c r="R6452" s="180"/>
      <c r="S6452" s="180"/>
      <c r="T6452" s="181"/>
      <c r="AT6452" s="175" t="s">
        <v>264</v>
      </c>
      <c r="AU6452" s="175" t="s">
        <v>82</v>
      </c>
      <c r="AV6452" s="14" t="s">
        <v>82</v>
      </c>
      <c r="AW6452" s="14" t="s">
        <v>34</v>
      </c>
      <c r="AX6452" s="14" t="s">
        <v>73</v>
      </c>
      <c r="AY6452" s="175" t="s">
        <v>252</v>
      </c>
    </row>
    <row r="6453" spans="1:65" s="13" customFormat="1" ht="11.25">
      <c r="B6453" s="167"/>
      <c r="D6453" s="160" t="s">
        <v>264</v>
      </c>
      <c r="E6453" s="168" t="s">
        <v>3</v>
      </c>
      <c r="F6453" s="169" t="s">
        <v>8625</v>
      </c>
      <c r="H6453" s="168" t="s">
        <v>3</v>
      </c>
      <c r="I6453" s="170"/>
      <c r="L6453" s="167"/>
      <c r="M6453" s="171"/>
      <c r="N6453" s="172"/>
      <c r="O6453" s="172"/>
      <c r="P6453" s="172"/>
      <c r="Q6453" s="172"/>
      <c r="R6453" s="172"/>
      <c r="S6453" s="172"/>
      <c r="T6453" s="173"/>
      <c r="AT6453" s="168" t="s">
        <v>264</v>
      </c>
      <c r="AU6453" s="168" t="s">
        <v>82</v>
      </c>
      <c r="AV6453" s="13" t="s">
        <v>80</v>
      </c>
      <c r="AW6453" s="13" t="s">
        <v>34</v>
      </c>
      <c r="AX6453" s="13" t="s">
        <v>73</v>
      </c>
      <c r="AY6453" s="168" t="s">
        <v>252</v>
      </c>
    </row>
    <row r="6454" spans="1:65" s="14" customFormat="1" ht="11.25">
      <c r="B6454" s="174"/>
      <c r="D6454" s="160" t="s">
        <v>264</v>
      </c>
      <c r="E6454" s="175" t="s">
        <v>3</v>
      </c>
      <c r="F6454" s="176" t="s">
        <v>338</v>
      </c>
      <c r="H6454" s="177">
        <v>10</v>
      </c>
      <c r="I6454" s="178"/>
      <c r="L6454" s="174"/>
      <c r="M6454" s="179"/>
      <c r="N6454" s="180"/>
      <c r="O6454" s="180"/>
      <c r="P6454" s="180"/>
      <c r="Q6454" s="180"/>
      <c r="R6454" s="180"/>
      <c r="S6454" s="180"/>
      <c r="T6454" s="181"/>
      <c r="AT6454" s="175" t="s">
        <v>264</v>
      </c>
      <c r="AU6454" s="175" t="s">
        <v>82</v>
      </c>
      <c r="AV6454" s="14" t="s">
        <v>82</v>
      </c>
      <c r="AW6454" s="14" t="s">
        <v>34</v>
      </c>
      <c r="AX6454" s="14" t="s">
        <v>73</v>
      </c>
      <c r="AY6454" s="175" t="s">
        <v>252</v>
      </c>
    </row>
    <row r="6455" spans="1:65" s="13" customFormat="1" ht="11.25">
      <c r="B6455" s="167"/>
      <c r="D6455" s="160" t="s">
        <v>264</v>
      </c>
      <c r="E6455" s="168" t="s">
        <v>3</v>
      </c>
      <c r="F6455" s="169" t="s">
        <v>8620</v>
      </c>
      <c r="H6455" s="168" t="s">
        <v>3</v>
      </c>
      <c r="I6455" s="170"/>
      <c r="L6455" s="167"/>
      <c r="M6455" s="171"/>
      <c r="N6455" s="172"/>
      <c r="O6455" s="172"/>
      <c r="P6455" s="172"/>
      <c r="Q6455" s="172"/>
      <c r="R6455" s="172"/>
      <c r="S6455" s="172"/>
      <c r="T6455" s="173"/>
      <c r="AT6455" s="168" t="s">
        <v>264</v>
      </c>
      <c r="AU6455" s="168" t="s">
        <v>82</v>
      </c>
      <c r="AV6455" s="13" t="s">
        <v>80</v>
      </c>
      <c r="AW6455" s="13" t="s">
        <v>34</v>
      </c>
      <c r="AX6455" s="13" t="s">
        <v>73</v>
      </c>
      <c r="AY6455" s="168" t="s">
        <v>252</v>
      </c>
    </row>
    <row r="6456" spans="1:65" s="14" customFormat="1" ht="11.25">
      <c r="B6456" s="174"/>
      <c r="D6456" s="160" t="s">
        <v>264</v>
      </c>
      <c r="E6456" s="175" t="s">
        <v>3</v>
      </c>
      <c r="F6456" s="176" t="s">
        <v>328</v>
      </c>
      <c r="H6456" s="177">
        <v>9</v>
      </c>
      <c r="I6456" s="178"/>
      <c r="L6456" s="174"/>
      <c r="M6456" s="179"/>
      <c r="N6456" s="180"/>
      <c r="O6456" s="180"/>
      <c r="P6456" s="180"/>
      <c r="Q6456" s="180"/>
      <c r="R6456" s="180"/>
      <c r="S6456" s="180"/>
      <c r="T6456" s="181"/>
      <c r="AT6456" s="175" t="s">
        <v>264</v>
      </c>
      <c r="AU6456" s="175" t="s">
        <v>82</v>
      </c>
      <c r="AV6456" s="14" t="s">
        <v>82</v>
      </c>
      <c r="AW6456" s="14" t="s">
        <v>34</v>
      </c>
      <c r="AX6456" s="14" t="s">
        <v>73</v>
      </c>
      <c r="AY6456" s="175" t="s">
        <v>252</v>
      </c>
    </row>
    <row r="6457" spans="1:65" s="13" customFormat="1" ht="11.25">
      <c r="B6457" s="167"/>
      <c r="D6457" s="160" t="s">
        <v>264</v>
      </c>
      <c r="E6457" s="168" t="s">
        <v>3</v>
      </c>
      <c r="F6457" s="169" t="s">
        <v>8621</v>
      </c>
      <c r="H6457" s="168" t="s">
        <v>3</v>
      </c>
      <c r="I6457" s="170"/>
      <c r="L6457" s="167"/>
      <c r="M6457" s="171"/>
      <c r="N6457" s="172"/>
      <c r="O6457" s="172"/>
      <c r="P6457" s="172"/>
      <c r="Q6457" s="172"/>
      <c r="R6457" s="172"/>
      <c r="S6457" s="172"/>
      <c r="T6457" s="173"/>
      <c r="AT6457" s="168" t="s">
        <v>264</v>
      </c>
      <c r="AU6457" s="168" t="s">
        <v>82</v>
      </c>
      <c r="AV6457" s="13" t="s">
        <v>80</v>
      </c>
      <c r="AW6457" s="13" t="s">
        <v>34</v>
      </c>
      <c r="AX6457" s="13" t="s">
        <v>73</v>
      </c>
      <c r="AY6457" s="168" t="s">
        <v>252</v>
      </c>
    </row>
    <row r="6458" spans="1:65" s="14" customFormat="1" ht="11.25">
      <c r="B6458" s="174"/>
      <c r="D6458" s="160" t="s">
        <v>264</v>
      </c>
      <c r="E6458" s="175" t="s">
        <v>3</v>
      </c>
      <c r="F6458" s="176" t="s">
        <v>328</v>
      </c>
      <c r="H6458" s="177">
        <v>9</v>
      </c>
      <c r="I6458" s="178"/>
      <c r="L6458" s="174"/>
      <c r="M6458" s="179"/>
      <c r="N6458" s="180"/>
      <c r="O6458" s="180"/>
      <c r="P6458" s="180"/>
      <c r="Q6458" s="180"/>
      <c r="R6458" s="180"/>
      <c r="S6458" s="180"/>
      <c r="T6458" s="181"/>
      <c r="AT6458" s="175" t="s">
        <v>264</v>
      </c>
      <c r="AU6458" s="175" t="s">
        <v>82</v>
      </c>
      <c r="AV6458" s="14" t="s">
        <v>82</v>
      </c>
      <c r="AW6458" s="14" t="s">
        <v>34</v>
      </c>
      <c r="AX6458" s="14" t="s">
        <v>73</v>
      </c>
      <c r="AY6458" s="175" t="s">
        <v>252</v>
      </c>
    </row>
    <row r="6459" spans="1:65" s="13" customFormat="1" ht="11.25">
      <c r="B6459" s="167"/>
      <c r="D6459" s="160" t="s">
        <v>264</v>
      </c>
      <c r="E6459" s="168" t="s">
        <v>3</v>
      </c>
      <c r="F6459" s="169" t="s">
        <v>8622</v>
      </c>
      <c r="H6459" s="168" t="s">
        <v>3</v>
      </c>
      <c r="I6459" s="170"/>
      <c r="L6459" s="167"/>
      <c r="M6459" s="171"/>
      <c r="N6459" s="172"/>
      <c r="O6459" s="172"/>
      <c r="P6459" s="172"/>
      <c r="Q6459" s="172"/>
      <c r="R6459" s="172"/>
      <c r="S6459" s="172"/>
      <c r="T6459" s="173"/>
      <c r="AT6459" s="168" t="s">
        <v>264</v>
      </c>
      <c r="AU6459" s="168" t="s">
        <v>82</v>
      </c>
      <c r="AV6459" s="13" t="s">
        <v>80</v>
      </c>
      <c r="AW6459" s="13" t="s">
        <v>34</v>
      </c>
      <c r="AX6459" s="13" t="s">
        <v>73</v>
      </c>
      <c r="AY6459" s="168" t="s">
        <v>252</v>
      </c>
    </row>
    <row r="6460" spans="1:65" s="14" customFormat="1" ht="11.25">
      <c r="B6460" s="174"/>
      <c r="D6460" s="160" t="s">
        <v>264</v>
      </c>
      <c r="E6460" s="175" t="s">
        <v>3</v>
      </c>
      <c r="F6460" s="176" t="s">
        <v>338</v>
      </c>
      <c r="H6460" s="177">
        <v>10</v>
      </c>
      <c r="I6460" s="178"/>
      <c r="L6460" s="174"/>
      <c r="M6460" s="179"/>
      <c r="N6460" s="180"/>
      <c r="O6460" s="180"/>
      <c r="P6460" s="180"/>
      <c r="Q6460" s="180"/>
      <c r="R6460" s="180"/>
      <c r="S6460" s="180"/>
      <c r="T6460" s="181"/>
      <c r="AT6460" s="175" t="s">
        <v>264</v>
      </c>
      <c r="AU6460" s="175" t="s">
        <v>82</v>
      </c>
      <c r="AV6460" s="14" t="s">
        <v>82</v>
      </c>
      <c r="AW6460" s="14" t="s">
        <v>34</v>
      </c>
      <c r="AX6460" s="14" t="s">
        <v>73</v>
      </c>
      <c r="AY6460" s="175" t="s">
        <v>252</v>
      </c>
    </row>
    <row r="6461" spans="1:65" s="15" customFormat="1" ht="11.25">
      <c r="B6461" s="182"/>
      <c r="D6461" s="160" t="s">
        <v>264</v>
      </c>
      <c r="E6461" s="183" t="s">
        <v>3</v>
      </c>
      <c r="F6461" s="184" t="s">
        <v>269</v>
      </c>
      <c r="H6461" s="185">
        <v>139</v>
      </c>
      <c r="I6461" s="186"/>
      <c r="L6461" s="182"/>
      <c r="M6461" s="187"/>
      <c r="N6461" s="188"/>
      <c r="O6461" s="188"/>
      <c r="P6461" s="188"/>
      <c r="Q6461" s="188"/>
      <c r="R6461" s="188"/>
      <c r="S6461" s="188"/>
      <c r="T6461" s="189"/>
      <c r="AT6461" s="183" t="s">
        <v>264</v>
      </c>
      <c r="AU6461" s="183" t="s">
        <v>82</v>
      </c>
      <c r="AV6461" s="15" t="s">
        <v>258</v>
      </c>
      <c r="AW6461" s="15" t="s">
        <v>34</v>
      </c>
      <c r="AX6461" s="15" t="s">
        <v>80</v>
      </c>
      <c r="AY6461" s="183" t="s">
        <v>252</v>
      </c>
    </row>
    <row r="6462" spans="1:65" s="2" customFormat="1" ht="16.5" customHeight="1">
      <c r="A6462" s="34"/>
      <c r="B6462" s="145"/>
      <c r="C6462" s="198" t="s">
        <v>2673</v>
      </c>
      <c r="D6462" s="198" t="s">
        <v>361</v>
      </c>
      <c r="E6462" s="199" t="s">
        <v>8998</v>
      </c>
      <c r="F6462" s="200" t="s">
        <v>8999</v>
      </c>
      <c r="G6462" s="201" t="s">
        <v>4360</v>
      </c>
      <c r="H6462" s="202">
        <v>14</v>
      </c>
      <c r="I6462" s="203"/>
      <c r="J6462" s="204">
        <f>ROUND(I6462*H6462,2)</f>
        <v>0</v>
      </c>
      <c r="K6462" s="205"/>
      <c r="L6462" s="206"/>
      <c r="M6462" s="207" t="s">
        <v>3</v>
      </c>
      <c r="N6462" s="208" t="s">
        <v>44</v>
      </c>
      <c r="O6462" s="55"/>
      <c r="P6462" s="156">
        <f>O6462*H6462</f>
        <v>0</v>
      </c>
      <c r="Q6462" s="156">
        <v>0</v>
      </c>
      <c r="R6462" s="156">
        <f>Q6462*H6462</f>
        <v>0</v>
      </c>
      <c r="S6462" s="156">
        <v>0</v>
      </c>
      <c r="T6462" s="157">
        <f>S6462*H6462</f>
        <v>0</v>
      </c>
      <c r="U6462" s="34"/>
      <c r="V6462" s="34"/>
      <c r="W6462" s="34"/>
      <c r="X6462" s="34"/>
      <c r="Y6462" s="34"/>
      <c r="Z6462" s="34"/>
      <c r="AA6462" s="34"/>
      <c r="AB6462" s="34"/>
      <c r="AC6462" s="34"/>
      <c r="AD6462" s="34"/>
      <c r="AE6462" s="34"/>
      <c r="AR6462" s="158" t="s">
        <v>318</v>
      </c>
      <c r="AT6462" s="158" t="s">
        <v>361</v>
      </c>
      <c r="AU6462" s="158" t="s">
        <v>82</v>
      </c>
      <c r="AY6462" s="19" t="s">
        <v>252</v>
      </c>
      <c r="BE6462" s="159">
        <f>IF(N6462="základní",J6462,0)</f>
        <v>0</v>
      </c>
      <c r="BF6462" s="159">
        <f>IF(N6462="snížená",J6462,0)</f>
        <v>0</v>
      </c>
      <c r="BG6462" s="159">
        <f>IF(N6462="zákl. přenesená",J6462,0)</f>
        <v>0</v>
      </c>
      <c r="BH6462" s="159">
        <f>IF(N6462="sníž. přenesená",J6462,0)</f>
        <v>0</v>
      </c>
      <c r="BI6462" s="159">
        <f>IF(N6462="nulová",J6462,0)</f>
        <v>0</v>
      </c>
      <c r="BJ6462" s="19" t="s">
        <v>80</v>
      </c>
      <c r="BK6462" s="159">
        <f>ROUND(I6462*H6462,2)</f>
        <v>0</v>
      </c>
      <c r="BL6462" s="19" t="s">
        <v>258</v>
      </c>
      <c r="BM6462" s="158" t="s">
        <v>9000</v>
      </c>
    </row>
    <row r="6463" spans="1:65" s="2" customFormat="1" ht="11.25">
      <c r="A6463" s="34"/>
      <c r="B6463" s="35"/>
      <c r="C6463" s="34"/>
      <c r="D6463" s="160" t="s">
        <v>260</v>
      </c>
      <c r="E6463" s="34"/>
      <c r="F6463" s="161" t="s">
        <v>8999</v>
      </c>
      <c r="G6463" s="34"/>
      <c r="H6463" s="34"/>
      <c r="I6463" s="162"/>
      <c r="J6463" s="34"/>
      <c r="K6463" s="34"/>
      <c r="L6463" s="35"/>
      <c r="M6463" s="163"/>
      <c r="N6463" s="164"/>
      <c r="O6463" s="55"/>
      <c r="P6463" s="55"/>
      <c r="Q6463" s="55"/>
      <c r="R6463" s="55"/>
      <c r="S6463" s="55"/>
      <c r="T6463" s="56"/>
      <c r="U6463" s="34"/>
      <c r="V6463" s="34"/>
      <c r="W6463" s="34"/>
      <c r="X6463" s="34"/>
      <c r="Y6463" s="34"/>
      <c r="Z6463" s="34"/>
      <c r="AA6463" s="34"/>
      <c r="AB6463" s="34"/>
      <c r="AC6463" s="34"/>
      <c r="AD6463" s="34"/>
      <c r="AE6463" s="34"/>
      <c r="AT6463" s="19" t="s">
        <v>260</v>
      </c>
      <c r="AU6463" s="19" t="s">
        <v>82</v>
      </c>
    </row>
    <row r="6464" spans="1:65" s="2" customFormat="1" ht="19.5">
      <c r="A6464" s="34"/>
      <c r="B6464" s="35"/>
      <c r="C6464" s="34"/>
      <c r="D6464" s="160" t="s">
        <v>2284</v>
      </c>
      <c r="E6464" s="34"/>
      <c r="F6464" s="211" t="s">
        <v>8972</v>
      </c>
      <c r="G6464" s="34"/>
      <c r="H6464" s="34"/>
      <c r="I6464" s="162"/>
      <c r="J6464" s="34"/>
      <c r="K6464" s="34"/>
      <c r="L6464" s="35"/>
      <c r="M6464" s="163"/>
      <c r="N6464" s="164"/>
      <c r="O6464" s="55"/>
      <c r="P6464" s="55"/>
      <c r="Q6464" s="55"/>
      <c r="R6464" s="55"/>
      <c r="S6464" s="55"/>
      <c r="T6464" s="56"/>
      <c r="U6464" s="34"/>
      <c r="V6464" s="34"/>
      <c r="W6464" s="34"/>
      <c r="X6464" s="34"/>
      <c r="Y6464" s="34"/>
      <c r="Z6464" s="34"/>
      <c r="AA6464" s="34"/>
      <c r="AB6464" s="34"/>
      <c r="AC6464" s="34"/>
      <c r="AD6464" s="34"/>
      <c r="AE6464" s="34"/>
      <c r="AT6464" s="19" t="s">
        <v>2284</v>
      </c>
      <c r="AU6464" s="19" t="s">
        <v>82</v>
      </c>
    </row>
    <row r="6465" spans="1:65" s="13" customFormat="1" ht="11.25">
      <c r="B6465" s="167"/>
      <c r="D6465" s="160" t="s">
        <v>264</v>
      </c>
      <c r="E6465" s="168" t="s">
        <v>3</v>
      </c>
      <c r="F6465" s="169" t="s">
        <v>8822</v>
      </c>
      <c r="H6465" s="168" t="s">
        <v>3</v>
      </c>
      <c r="I6465" s="170"/>
      <c r="L6465" s="167"/>
      <c r="M6465" s="171"/>
      <c r="N6465" s="172"/>
      <c r="O6465" s="172"/>
      <c r="P6465" s="172"/>
      <c r="Q6465" s="172"/>
      <c r="R6465" s="172"/>
      <c r="S6465" s="172"/>
      <c r="T6465" s="173"/>
      <c r="AT6465" s="168" t="s">
        <v>264</v>
      </c>
      <c r="AU6465" s="168" t="s">
        <v>82</v>
      </c>
      <c r="AV6465" s="13" t="s">
        <v>80</v>
      </c>
      <c r="AW6465" s="13" t="s">
        <v>34</v>
      </c>
      <c r="AX6465" s="13" t="s">
        <v>73</v>
      </c>
      <c r="AY6465" s="168" t="s">
        <v>252</v>
      </c>
    </row>
    <row r="6466" spans="1:65" s="14" customFormat="1" ht="11.25">
      <c r="B6466" s="174"/>
      <c r="D6466" s="160" t="s">
        <v>264</v>
      </c>
      <c r="E6466" s="175" t="s">
        <v>3</v>
      </c>
      <c r="F6466" s="176" t="s">
        <v>373</v>
      </c>
      <c r="H6466" s="177">
        <v>12</v>
      </c>
      <c r="I6466" s="178"/>
      <c r="L6466" s="174"/>
      <c r="M6466" s="179"/>
      <c r="N6466" s="180"/>
      <c r="O6466" s="180"/>
      <c r="P6466" s="180"/>
      <c r="Q6466" s="180"/>
      <c r="R6466" s="180"/>
      <c r="S6466" s="180"/>
      <c r="T6466" s="181"/>
      <c r="AT6466" s="175" t="s">
        <v>264</v>
      </c>
      <c r="AU6466" s="175" t="s">
        <v>82</v>
      </c>
      <c r="AV6466" s="14" t="s">
        <v>82</v>
      </c>
      <c r="AW6466" s="14" t="s">
        <v>34</v>
      </c>
      <c r="AX6466" s="14" t="s">
        <v>73</v>
      </c>
      <c r="AY6466" s="175" t="s">
        <v>252</v>
      </c>
    </row>
    <row r="6467" spans="1:65" s="13" customFormat="1" ht="11.25">
      <c r="B6467" s="167"/>
      <c r="D6467" s="160" t="s">
        <v>264</v>
      </c>
      <c r="E6467" s="168" t="s">
        <v>3</v>
      </c>
      <c r="F6467" s="169" t="s">
        <v>8426</v>
      </c>
      <c r="H6467" s="168" t="s">
        <v>3</v>
      </c>
      <c r="I6467" s="170"/>
      <c r="L6467" s="167"/>
      <c r="M6467" s="171"/>
      <c r="N6467" s="172"/>
      <c r="O6467" s="172"/>
      <c r="P6467" s="172"/>
      <c r="Q6467" s="172"/>
      <c r="R6467" s="172"/>
      <c r="S6467" s="172"/>
      <c r="T6467" s="173"/>
      <c r="AT6467" s="168" t="s">
        <v>264</v>
      </c>
      <c r="AU6467" s="168" t="s">
        <v>82</v>
      </c>
      <c r="AV6467" s="13" t="s">
        <v>80</v>
      </c>
      <c r="AW6467" s="13" t="s">
        <v>34</v>
      </c>
      <c r="AX6467" s="13" t="s">
        <v>73</v>
      </c>
      <c r="AY6467" s="168" t="s">
        <v>252</v>
      </c>
    </row>
    <row r="6468" spans="1:65" s="14" customFormat="1" ht="11.25">
      <c r="B6468" s="174"/>
      <c r="D6468" s="160" t="s">
        <v>264</v>
      </c>
      <c r="E6468" s="175" t="s">
        <v>3</v>
      </c>
      <c r="F6468" s="176" t="s">
        <v>82</v>
      </c>
      <c r="H6468" s="177">
        <v>2</v>
      </c>
      <c r="I6468" s="178"/>
      <c r="L6468" s="174"/>
      <c r="M6468" s="179"/>
      <c r="N6468" s="180"/>
      <c r="O6468" s="180"/>
      <c r="P6468" s="180"/>
      <c r="Q6468" s="180"/>
      <c r="R6468" s="180"/>
      <c r="S6468" s="180"/>
      <c r="T6468" s="181"/>
      <c r="AT6468" s="175" t="s">
        <v>264</v>
      </c>
      <c r="AU6468" s="175" t="s">
        <v>82</v>
      </c>
      <c r="AV6468" s="14" t="s">
        <v>82</v>
      </c>
      <c r="AW6468" s="14" t="s">
        <v>34</v>
      </c>
      <c r="AX6468" s="14" t="s">
        <v>73</v>
      </c>
      <c r="AY6468" s="175" t="s">
        <v>252</v>
      </c>
    </row>
    <row r="6469" spans="1:65" s="15" customFormat="1" ht="11.25">
      <c r="B6469" s="182"/>
      <c r="D6469" s="160" t="s">
        <v>264</v>
      </c>
      <c r="E6469" s="183" t="s">
        <v>3</v>
      </c>
      <c r="F6469" s="184" t="s">
        <v>269</v>
      </c>
      <c r="H6469" s="185">
        <v>14</v>
      </c>
      <c r="I6469" s="186"/>
      <c r="L6469" s="182"/>
      <c r="M6469" s="187"/>
      <c r="N6469" s="188"/>
      <c r="O6469" s="188"/>
      <c r="P6469" s="188"/>
      <c r="Q6469" s="188"/>
      <c r="R6469" s="188"/>
      <c r="S6469" s="188"/>
      <c r="T6469" s="189"/>
      <c r="AT6469" s="183" t="s">
        <v>264</v>
      </c>
      <c r="AU6469" s="183" t="s">
        <v>82</v>
      </c>
      <c r="AV6469" s="15" t="s">
        <v>258</v>
      </c>
      <c r="AW6469" s="15" t="s">
        <v>34</v>
      </c>
      <c r="AX6469" s="15" t="s">
        <v>80</v>
      </c>
      <c r="AY6469" s="183" t="s">
        <v>252</v>
      </c>
    </row>
    <row r="6470" spans="1:65" s="2" customFormat="1" ht="16.5" customHeight="1">
      <c r="A6470" s="34"/>
      <c r="B6470" s="145"/>
      <c r="C6470" s="198" t="s">
        <v>2684</v>
      </c>
      <c r="D6470" s="198" t="s">
        <v>361</v>
      </c>
      <c r="E6470" s="199" t="s">
        <v>9001</v>
      </c>
      <c r="F6470" s="200" t="s">
        <v>9002</v>
      </c>
      <c r="G6470" s="201" t="s">
        <v>4360</v>
      </c>
      <c r="H6470" s="202">
        <v>19</v>
      </c>
      <c r="I6470" s="203"/>
      <c r="J6470" s="204">
        <f>ROUND(I6470*H6470,2)</f>
        <v>0</v>
      </c>
      <c r="K6470" s="205"/>
      <c r="L6470" s="206"/>
      <c r="M6470" s="207" t="s">
        <v>3</v>
      </c>
      <c r="N6470" s="208" t="s">
        <v>44</v>
      </c>
      <c r="O6470" s="55"/>
      <c r="P6470" s="156">
        <f>O6470*H6470</f>
        <v>0</v>
      </c>
      <c r="Q6470" s="156">
        <v>0</v>
      </c>
      <c r="R6470" s="156">
        <f>Q6470*H6470</f>
        <v>0</v>
      </c>
      <c r="S6470" s="156">
        <v>0</v>
      </c>
      <c r="T6470" s="157">
        <f>S6470*H6470</f>
        <v>0</v>
      </c>
      <c r="U6470" s="34"/>
      <c r="V6470" s="34"/>
      <c r="W6470" s="34"/>
      <c r="X6470" s="34"/>
      <c r="Y6470" s="34"/>
      <c r="Z6470" s="34"/>
      <c r="AA6470" s="34"/>
      <c r="AB6470" s="34"/>
      <c r="AC6470" s="34"/>
      <c r="AD6470" s="34"/>
      <c r="AE6470" s="34"/>
      <c r="AR6470" s="158" t="s">
        <v>318</v>
      </c>
      <c r="AT6470" s="158" t="s">
        <v>361</v>
      </c>
      <c r="AU6470" s="158" t="s">
        <v>82</v>
      </c>
      <c r="AY6470" s="19" t="s">
        <v>252</v>
      </c>
      <c r="BE6470" s="159">
        <f>IF(N6470="základní",J6470,0)</f>
        <v>0</v>
      </c>
      <c r="BF6470" s="159">
        <f>IF(N6470="snížená",J6470,0)</f>
        <v>0</v>
      </c>
      <c r="BG6470" s="159">
        <f>IF(N6470="zákl. přenesená",J6470,0)</f>
        <v>0</v>
      </c>
      <c r="BH6470" s="159">
        <f>IF(N6470="sníž. přenesená",J6470,0)</f>
        <v>0</v>
      </c>
      <c r="BI6470" s="159">
        <f>IF(N6470="nulová",J6470,0)</f>
        <v>0</v>
      </c>
      <c r="BJ6470" s="19" t="s">
        <v>80</v>
      </c>
      <c r="BK6470" s="159">
        <f>ROUND(I6470*H6470,2)</f>
        <v>0</v>
      </c>
      <c r="BL6470" s="19" t="s">
        <v>258</v>
      </c>
      <c r="BM6470" s="158" t="s">
        <v>9003</v>
      </c>
    </row>
    <row r="6471" spans="1:65" s="2" customFormat="1" ht="11.25">
      <c r="A6471" s="34"/>
      <c r="B6471" s="35"/>
      <c r="C6471" s="34"/>
      <c r="D6471" s="160" t="s">
        <v>260</v>
      </c>
      <c r="E6471" s="34"/>
      <c r="F6471" s="161" t="s">
        <v>9002</v>
      </c>
      <c r="G6471" s="34"/>
      <c r="H6471" s="34"/>
      <c r="I6471" s="162"/>
      <c r="J6471" s="34"/>
      <c r="K6471" s="34"/>
      <c r="L6471" s="35"/>
      <c r="M6471" s="163"/>
      <c r="N6471" s="164"/>
      <c r="O6471" s="55"/>
      <c r="P6471" s="55"/>
      <c r="Q6471" s="55"/>
      <c r="R6471" s="55"/>
      <c r="S6471" s="55"/>
      <c r="T6471" s="56"/>
      <c r="U6471" s="34"/>
      <c r="V6471" s="34"/>
      <c r="W6471" s="34"/>
      <c r="X6471" s="34"/>
      <c r="Y6471" s="34"/>
      <c r="Z6471" s="34"/>
      <c r="AA6471" s="34"/>
      <c r="AB6471" s="34"/>
      <c r="AC6471" s="34"/>
      <c r="AD6471" s="34"/>
      <c r="AE6471" s="34"/>
      <c r="AT6471" s="19" t="s">
        <v>260</v>
      </c>
      <c r="AU6471" s="19" t="s">
        <v>82</v>
      </c>
    </row>
    <row r="6472" spans="1:65" s="2" customFormat="1" ht="19.5">
      <c r="A6472" s="34"/>
      <c r="B6472" s="35"/>
      <c r="C6472" s="34"/>
      <c r="D6472" s="160" t="s">
        <v>2284</v>
      </c>
      <c r="E6472" s="34"/>
      <c r="F6472" s="211" t="s">
        <v>8972</v>
      </c>
      <c r="G6472" s="34"/>
      <c r="H6472" s="34"/>
      <c r="I6472" s="162"/>
      <c r="J6472" s="34"/>
      <c r="K6472" s="34"/>
      <c r="L6472" s="35"/>
      <c r="M6472" s="163"/>
      <c r="N6472" s="164"/>
      <c r="O6472" s="55"/>
      <c r="P6472" s="55"/>
      <c r="Q6472" s="55"/>
      <c r="R6472" s="55"/>
      <c r="S6472" s="55"/>
      <c r="T6472" s="56"/>
      <c r="U6472" s="34"/>
      <c r="V6472" s="34"/>
      <c r="W6472" s="34"/>
      <c r="X6472" s="34"/>
      <c r="Y6472" s="34"/>
      <c r="Z6472" s="34"/>
      <c r="AA6472" s="34"/>
      <c r="AB6472" s="34"/>
      <c r="AC6472" s="34"/>
      <c r="AD6472" s="34"/>
      <c r="AE6472" s="34"/>
      <c r="AT6472" s="19" t="s">
        <v>2284</v>
      </c>
      <c r="AU6472" s="19" t="s">
        <v>82</v>
      </c>
    </row>
    <row r="6473" spans="1:65" s="13" customFormat="1" ht="11.25">
      <c r="B6473" s="167"/>
      <c r="D6473" s="160" t="s">
        <v>264</v>
      </c>
      <c r="E6473" s="168" t="s">
        <v>3</v>
      </c>
      <c r="F6473" s="169" t="s">
        <v>8255</v>
      </c>
      <c r="H6473" s="168" t="s">
        <v>3</v>
      </c>
      <c r="I6473" s="170"/>
      <c r="L6473" s="167"/>
      <c r="M6473" s="171"/>
      <c r="N6473" s="172"/>
      <c r="O6473" s="172"/>
      <c r="P6473" s="172"/>
      <c r="Q6473" s="172"/>
      <c r="R6473" s="172"/>
      <c r="S6473" s="172"/>
      <c r="T6473" s="173"/>
      <c r="AT6473" s="168" t="s">
        <v>264</v>
      </c>
      <c r="AU6473" s="168" t="s">
        <v>82</v>
      </c>
      <c r="AV6473" s="13" t="s">
        <v>80</v>
      </c>
      <c r="AW6473" s="13" t="s">
        <v>34</v>
      </c>
      <c r="AX6473" s="13" t="s">
        <v>73</v>
      </c>
      <c r="AY6473" s="168" t="s">
        <v>252</v>
      </c>
    </row>
    <row r="6474" spans="1:65" s="14" customFormat="1" ht="11.25">
      <c r="B6474" s="174"/>
      <c r="D6474" s="160" t="s">
        <v>264</v>
      </c>
      <c r="E6474" s="175" t="s">
        <v>3</v>
      </c>
      <c r="F6474" s="176" t="s">
        <v>80</v>
      </c>
      <c r="H6474" s="177">
        <v>1</v>
      </c>
      <c r="I6474" s="178"/>
      <c r="L6474" s="174"/>
      <c r="M6474" s="179"/>
      <c r="N6474" s="180"/>
      <c r="O6474" s="180"/>
      <c r="P6474" s="180"/>
      <c r="Q6474" s="180"/>
      <c r="R6474" s="180"/>
      <c r="S6474" s="180"/>
      <c r="T6474" s="181"/>
      <c r="AT6474" s="175" t="s">
        <v>264</v>
      </c>
      <c r="AU6474" s="175" t="s">
        <v>82</v>
      </c>
      <c r="AV6474" s="14" t="s">
        <v>82</v>
      </c>
      <c r="AW6474" s="14" t="s">
        <v>34</v>
      </c>
      <c r="AX6474" s="14" t="s">
        <v>73</v>
      </c>
      <c r="AY6474" s="175" t="s">
        <v>252</v>
      </c>
    </row>
    <row r="6475" spans="1:65" s="13" customFormat="1" ht="11.25">
      <c r="B6475" s="167"/>
      <c r="D6475" s="160" t="s">
        <v>264</v>
      </c>
      <c r="E6475" s="168" t="s">
        <v>3</v>
      </c>
      <c r="F6475" s="169" t="s">
        <v>8272</v>
      </c>
      <c r="H6475" s="168" t="s">
        <v>3</v>
      </c>
      <c r="I6475" s="170"/>
      <c r="L6475" s="167"/>
      <c r="M6475" s="171"/>
      <c r="N6475" s="172"/>
      <c r="O6475" s="172"/>
      <c r="P6475" s="172"/>
      <c r="Q6475" s="172"/>
      <c r="R6475" s="172"/>
      <c r="S6475" s="172"/>
      <c r="T6475" s="173"/>
      <c r="AT6475" s="168" t="s">
        <v>264</v>
      </c>
      <c r="AU6475" s="168" t="s">
        <v>82</v>
      </c>
      <c r="AV6475" s="13" t="s">
        <v>80</v>
      </c>
      <c r="AW6475" s="13" t="s">
        <v>34</v>
      </c>
      <c r="AX6475" s="13" t="s">
        <v>73</v>
      </c>
      <c r="AY6475" s="168" t="s">
        <v>252</v>
      </c>
    </row>
    <row r="6476" spans="1:65" s="14" customFormat="1" ht="11.25">
      <c r="B6476" s="174"/>
      <c r="D6476" s="160" t="s">
        <v>264</v>
      </c>
      <c r="E6476" s="175" t="s">
        <v>3</v>
      </c>
      <c r="F6476" s="176" t="s">
        <v>82</v>
      </c>
      <c r="H6476" s="177">
        <v>2</v>
      </c>
      <c r="I6476" s="178"/>
      <c r="L6476" s="174"/>
      <c r="M6476" s="179"/>
      <c r="N6476" s="180"/>
      <c r="O6476" s="180"/>
      <c r="P6476" s="180"/>
      <c r="Q6476" s="180"/>
      <c r="R6476" s="180"/>
      <c r="S6476" s="180"/>
      <c r="T6476" s="181"/>
      <c r="AT6476" s="175" t="s">
        <v>264</v>
      </c>
      <c r="AU6476" s="175" t="s">
        <v>82</v>
      </c>
      <c r="AV6476" s="14" t="s">
        <v>82</v>
      </c>
      <c r="AW6476" s="14" t="s">
        <v>34</v>
      </c>
      <c r="AX6476" s="14" t="s">
        <v>73</v>
      </c>
      <c r="AY6476" s="175" t="s">
        <v>252</v>
      </c>
    </row>
    <row r="6477" spans="1:65" s="13" customFormat="1" ht="11.25">
      <c r="B6477" s="167"/>
      <c r="D6477" s="160" t="s">
        <v>264</v>
      </c>
      <c r="E6477" s="168" t="s">
        <v>3</v>
      </c>
      <c r="F6477" s="169" t="s">
        <v>6672</v>
      </c>
      <c r="H6477" s="168" t="s">
        <v>3</v>
      </c>
      <c r="I6477" s="170"/>
      <c r="L6477" s="167"/>
      <c r="M6477" s="171"/>
      <c r="N6477" s="172"/>
      <c r="O6477" s="172"/>
      <c r="P6477" s="172"/>
      <c r="Q6477" s="172"/>
      <c r="R6477" s="172"/>
      <c r="S6477" s="172"/>
      <c r="T6477" s="173"/>
      <c r="AT6477" s="168" t="s">
        <v>264</v>
      </c>
      <c r="AU6477" s="168" t="s">
        <v>82</v>
      </c>
      <c r="AV6477" s="13" t="s">
        <v>80</v>
      </c>
      <c r="AW6477" s="13" t="s">
        <v>34</v>
      </c>
      <c r="AX6477" s="13" t="s">
        <v>73</v>
      </c>
      <c r="AY6477" s="168" t="s">
        <v>252</v>
      </c>
    </row>
    <row r="6478" spans="1:65" s="14" customFormat="1" ht="11.25">
      <c r="B6478" s="174"/>
      <c r="D6478" s="160" t="s">
        <v>264</v>
      </c>
      <c r="E6478" s="175" t="s">
        <v>3</v>
      </c>
      <c r="F6478" s="176" t="s">
        <v>80</v>
      </c>
      <c r="H6478" s="177">
        <v>1</v>
      </c>
      <c r="I6478" s="178"/>
      <c r="L6478" s="174"/>
      <c r="M6478" s="179"/>
      <c r="N6478" s="180"/>
      <c r="O6478" s="180"/>
      <c r="P6478" s="180"/>
      <c r="Q6478" s="180"/>
      <c r="R6478" s="180"/>
      <c r="S6478" s="180"/>
      <c r="T6478" s="181"/>
      <c r="AT6478" s="175" t="s">
        <v>264</v>
      </c>
      <c r="AU6478" s="175" t="s">
        <v>82</v>
      </c>
      <c r="AV6478" s="14" t="s">
        <v>82</v>
      </c>
      <c r="AW6478" s="14" t="s">
        <v>34</v>
      </c>
      <c r="AX6478" s="14" t="s">
        <v>73</v>
      </c>
      <c r="AY6478" s="175" t="s">
        <v>252</v>
      </c>
    </row>
    <row r="6479" spans="1:65" s="13" customFormat="1" ht="11.25">
      <c r="B6479" s="167"/>
      <c r="D6479" s="160" t="s">
        <v>264</v>
      </c>
      <c r="E6479" s="168" t="s">
        <v>3</v>
      </c>
      <c r="F6479" s="169" t="s">
        <v>6671</v>
      </c>
      <c r="H6479" s="168" t="s">
        <v>3</v>
      </c>
      <c r="I6479" s="170"/>
      <c r="L6479" s="167"/>
      <c r="M6479" s="171"/>
      <c r="N6479" s="172"/>
      <c r="O6479" s="172"/>
      <c r="P6479" s="172"/>
      <c r="Q6479" s="172"/>
      <c r="R6479" s="172"/>
      <c r="S6479" s="172"/>
      <c r="T6479" s="173"/>
      <c r="AT6479" s="168" t="s">
        <v>264</v>
      </c>
      <c r="AU6479" s="168" t="s">
        <v>82</v>
      </c>
      <c r="AV6479" s="13" t="s">
        <v>80</v>
      </c>
      <c r="AW6479" s="13" t="s">
        <v>34</v>
      </c>
      <c r="AX6479" s="13" t="s">
        <v>73</v>
      </c>
      <c r="AY6479" s="168" t="s">
        <v>252</v>
      </c>
    </row>
    <row r="6480" spans="1:65" s="14" customFormat="1" ht="11.25">
      <c r="B6480" s="174"/>
      <c r="D6480" s="160" t="s">
        <v>264</v>
      </c>
      <c r="E6480" s="175" t="s">
        <v>3</v>
      </c>
      <c r="F6480" s="176" t="s">
        <v>82</v>
      </c>
      <c r="H6480" s="177">
        <v>2</v>
      </c>
      <c r="I6480" s="178"/>
      <c r="L6480" s="174"/>
      <c r="M6480" s="179"/>
      <c r="N6480" s="180"/>
      <c r="O6480" s="180"/>
      <c r="P6480" s="180"/>
      <c r="Q6480" s="180"/>
      <c r="R6480" s="180"/>
      <c r="S6480" s="180"/>
      <c r="T6480" s="181"/>
      <c r="AT6480" s="175" t="s">
        <v>264</v>
      </c>
      <c r="AU6480" s="175" t="s">
        <v>82</v>
      </c>
      <c r="AV6480" s="14" t="s">
        <v>82</v>
      </c>
      <c r="AW6480" s="14" t="s">
        <v>34</v>
      </c>
      <c r="AX6480" s="14" t="s">
        <v>73</v>
      </c>
      <c r="AY6480" s="175" t="s">
        <v>252</v>
      </c>
    </row>
    <row r="6481" spans="1:65" s="13" customFormat="1" ht="11.25">
      <c r="B6481" s="167"/>
      <c r="D6481" s="160" t="s">
        <v>264</v>
      </c>
      <c r="E6481" s="168" t="s">
        <v>3</v>
      </c>
      <c r="F6481" s="169" t="s">
        <v>8070</v>
      </c>
      <c r="H6481" s="168" t="s">
        <v>3</v>
      </c>
      <c r="I6481" s="170"/>
      <c r="L6481" s="167"/>
      <c r="M6481" s="171"/>
      <c r="N6481" s="172"/>
      <c r="O6481" s="172"/>
      <c r="P6481" s="172"/>
      <c r="Q6481" s="172"/>
      <c r="R6481" s="172"/>
      <c r="S6481" s="172"/>
      <c r="T6481" s="173"/>
      <c r="AT6481" s="168" t="s">
        <v>264</v>
      </c>
      <c r="AU6481" s="168" t="s">
        <v>82</v>
      </c>
      <c r="AV6481" s="13" t="s">
        <v>80</v>
      </c>
      <c r="AW6481" s="13" t="s">
        <v>34</v>
      </c>
      <c r="AX6481" s="13" t="s">
        <v>73</v>
      </c>
      <c r="AY6481" s="168" t="s">
        <v>252</v>
      </c>
    </row>
    <row r="6482" spans="1:65" s="14" customFormat="1" ht="11.25">
      <c r="B6482" s="174"/>
      <c r="D6482" s="160" t="s">
        <v>264</v>
      </c>
      <c r="E6482" s="175" t="s">
        <v>3</v>
      </c>
      <c r="F6482" s="176" t="s">
        <v>82</v>
      </c>
      <c r="H6482" s="177">
        <v>2</v>
      </c>
      <c r="I6482" s="178"/>
      <c r="L6482" s="174"/>
      <c r="M6482" s="179"/>
      <c r="N6482" s="180"/>
      <c r="O6482" s="180"/>
      <c r="P6482" s="180"/>
      <c r="Q6482" s="180"/>
      <c r="R6482" s="180"/>
      <c r="S6482" s="180"/>
      <c r="T6482" s="181"/>
      <c r="AT6482" s="175" t="s">
        <v>264</v>
      </c>
      <c r="AU6482" s="175" t="s">
        <v>82</v>
      </c>
      <c r="AV6482" s="14" t="s">
        <v>82</v>
      </c>
      <c r="AW6482" s="14" t="s">
        <v>34</v>
      </c>
      <c r="AX6482" s="14" t="s">
        <v>73</v>
      </c>
      <c r="AY6482" s="175" t="s">
        <v>252</v>
      </c>
    </row>
    <row r="6483" spans="1:65" s="13" customFormat="1" ht="11.25">
      <c r="B6483" s="167"/>
      <c r="D6483" s="160" t="s">
        <v>264</v>
      </c>
      <c r="E6483" s="168" t="s">
        <v>3</v>
      </c>
      <c r="F6483" s="169" t="s">
        <v>6673</v>
      </c>
      <c r="H6483" s="168" t="s">
        <v>3</v>
      </c>
      <c r="I6483" s="170"/>
      <c r="L6483" s="167"/>
      <c r="M6483" s="171"/>
      <c r="N6483" s="172"/>
      <c r="O6483" s="172"/>
      <c r="P6483" s="172"/>
      <c r="Q6483" s="172"/>
      <c r="R6483" s="172"/>
      <c r="S6483" s="172"/>
      <c r="T6483" s="173"/>
      <c r="AT6483" s="168" t="s">
        <v>264</v>
      </c>
      <c r="AU6483" s="168" t="s">
        <v>82</v>
      </c>
      <c r="AV6483" s="13" t="s">
        <v>80</v>
      </c>
      <c r="AW6483" s="13" t="s">
        <v>34</v>
      </c>
      <c r="AX6483" s="13" t="s">
        <v>73</v>
      </c>
      <c r="AY6483" s="168" t="s">
        <v>252</v>
      </c>
    </row>
    <row r="6484" spans="1:65" s="14" customFormat="1" ht="11.25">
      <c r="B6484" s="174"/>
      <c r="D6484" s="160" t="s">
        <v>264</v>
      </c>
      <c r="E6484" s="175" t="s">
        <v>3</v>
      </c>
      <c r="F6484" s="176" t="s">
        <v>82</v>
      </c>
      <c r="H6484" s="177">
        <v>2</v>
      </c>
      <c r="I6484" s="178"/>
      <c r="L6484" s="174"/>
      <c r="M6484" s="179"/>
      <c r="N6484" s="180"/>
      <c r="O6484" s="180"/>
      <c r="P6484" s="180"/>
      <c r="Q6484" s="180"/>
      <c r="R6484" s="180"/>
      <c r="S6484" s="180"/>
      <c r="T6484" s="181"/>
      <c r="AT6484" s="175" t="s">
        <v>264</v>
      </c>
      <c r="AU6484" s="175" t="s">
        <v>82</v>
      </c>
      <c r="AV6484" s="14" t="s">
        <v>82</v>
      </c>
      <c r="AW6484" s="14" t="s">
        <v>34</v>
      </c>
      <c r="AX6484" s="14" t="s">
        <v>73</v>
      </c>
      <c r="AY6484" s="175" t="s">
        <v>252</v>
      </c>
    </row>
    <row r="6485" spans="1:65" s="13" customFormat="1" ht="11.25">
      <c r="B6485" s="167"/>
      <c r="D6485" s="160" t="s">
        <v>264</v>
      </c>
      <c r="E6485" s="168" t="s">
        <v>3</v>
      </c>
      <c r="F6485" s="169" t="s">
        <v>8726</v>
      </c>
      <c r="H6485" s="168" t="s">
        <v>3</v>
      </c>
      <c r="I6485" s="170"/>
      <c r="L6485" s="167"/>
      <c r="M6485" s="171"/>
      <c r="N6485" s="172"/>
      <c r="O6485" s="172"/>
      <c r="P6485" s="172"/>
      <c r="Q6485" s="172"/>
      <c r="R6485" s="172"/>
      <c r="S6485" s="172"/>
      <c r="T6485" s="173"/>
      <c r="AT6485" s="168" t="s">
        <v>264</v>
      </c>
      <c r="AU6485" s="168" t="s">
        <v>82</v>
      </c>
      <c r="AV6485" s="13" t="s">
        <v>80</v>
      </c>
      <c r="AW6485" s="13" t="s">
        <v>34</v>
      </c>
      <c r="AX6485" s="13" t="s">
        <v>73</v>
      </c>
      <c r="AY6485" s="168" t="s">
        <v>252</v>
      </c>
    </row>
    <row r="6486" spans="1:65" s="14" customFormat="1" ht="11.25">
      <c r="B6486" s="174"/>
      <c r="D6486" s="160" t="s">
        <v>264</v>
      </c>
      <c r="E6486" s="175" t="s">
        <v>3</v>
      </c>
      <c r="F6486" s="176" t="s">
        <v>303</v>
      </c>
      <c r="H6486" s="177">
        <v>6</v>
      </c>
      <c r="I6486" s="178"/>
      <c r="L6486" s="174"/>
      <c r="M6486" s="179"/>
      <c r="N6486" s="180"/>
      <c r="O6486" s="180"/>
      <c r="P6486" s="180"/>
      <c r="Q6486" s="180"/>
      <c r="R6486" s="180"/>
      <c r="S6486" s="180"/>
      <c r="T6486" s="181"/>
      <c r="AT6486" s="175" t="s">
        <v>264</v>
      </c>
      <c r="AU6486" s="175" t="s">
        <v>82</v>
      </c>
      <c r="AV6486" s="14" t="s">
        <v>82</v>
      </c>
      <c r="AW6486" s="14" t="s">
        <v>34</v>
      </c>
      <c r="AX6486" s="14" t="s">
        <v>73</v>
      </c>
      <c r="AY6486" s="175" t="s">
        <v>252</v>
      </c>
    </row>
    <row r="6487" spans="1:65" s="13" customFormat="1" ht="11.25">
      <c r="B6487" s="167"/>
      <c r="D6487" s="160" t="s">
        <v>264</v>
      </c>
      <c r="E6487" s="168" t="s">
        <v>3</v>
      </c>
      <c r="F6487" s="169" t="s">
        <v>6684</v>
      </c>
      <c r="H6487" s="168" t="s">
        <v>3</v>
      </c>
      <c r="I6487" s="170"/>
      <c r="L6487" s="167"/>
      <c r="M6487" s="171"/>
      <c r="N6487" s="172"/>
      <c r="O6487" s="172"/>
      <c r="P6487" s="172"/>
      <c r="Q6487" s="172"/>
      <c r="R6487" s="172"/>
      <c r="S6487" s="172"/>
      <c r="T6487" s="173"/>
      <c r="AT6487" s="168" t="s">
        <v>264</v>
      </c>
      <c r="AU6487" s="168" t="s">
        <v>82</v>
      </c>
      <c r="AV6487" s="13" t="s">
        <v>80</v>
      </c>
      <c r="AW6487" s="13" t="s">
        <v>34</v>
      </c>
      <c r="AX6487" s="13" t="s">
        <v>73</v>
      </c>
      <c r="AY6487" s="168" t="s">
        <v>252</v>
      </c>
    </row>
    <row r="6488" spans="1:65" s="14" customFormat="1" ht="11.25">
      <c r="B6488" s="174"/>
      <c r="D6488" s="160" t="s">
        <v>264</v>
      </c>
      <c r="E6488" s="175" t="s">
        <v>3</v>
      </c>
      <c r="F6488" s="176" t="s">
        <v>80</v>
      </c>
      <c r="H6488" s="177">
        <v>1</v>
      </c>
      <c r="I6488" s="178"/>
      <c r="L6488" s="174"/>
      <c r="M6488" s="179"/>
      <c r="N6488" s="180"/>
      <c r="O6488" s="180"/>
      <c r="P6488" s="180"/>
      <c r="Q6488" s="180"/>
      <c r="R6488" s="180"/>
      <c r="S6488" s="180"/>
      <c r="T6488" s="181"/>
      <c r="AT6488" s="175" t="s">
        <v>264</v>
      </c>
      <c r="AU6488" s="175" t="s">
        <v>82</v>
      </c>
      <c r="AV6488" s="14" t="s">
        <v>82</v>
      </c>
      <c r="AW6488" s="14" t="s">
        <v>34</v>
      </c>
      <c r="AX6488" s="14" t="s">
        <v>73</v>
      </c>
      <c r="AY6488" s="175" t="s">
        <v>252</v>
      </c>
    </row>
    <row r="6489" spans="1:65" s="13" customFormat="1" ht="11.25">
      <c r="B6489" s="167"/>
      <c r="D6489" s="160" t="s">
        <v>264</v>
      </c>
      <c r="E6489" s="168" t="s">
        <v>3</v>
      </c>
      <c r="F6489" s="169" t="s">
        <v>6685</v>
      </c>
      <c r="H6489" s="168" t="s">
        <v>3</v>
      </c>
      <c r="I6489" s="170"/>
      <c r="L6489" s="167"/>
      <c r="M6489" s="171"/>
      <c r="N6489" s="172"/>
      <c r="O6489" s="172"/>
      <c r="P6489" s="172"/>
      <c r="Q6489" s="172"/>
      <c r="R6489" s="172"/>
      <c r="S6489" s="172"/>
      <c r="T6489" s="173"/>
      <c r="AT6489" s="168" t="s">
        <v>264</v>
      </c>
      <c r="AU6489" s="168" t="s">
        <v>82</v>
      </c>
      <c r="AV6489" s="13" t="s">
        <v>80</v>
      </c>
      <c r="AW6489" s="13" t="s">
        <v>34</v>
      </c>
      <c r="AX6489" s="13" t="s">
        <v>73</v>
      </c>
      <c r="AY6489" s="168" t="s">
        <v>252</v>
      </c>
    </row>
    <row r="6490" spans="1:65" s="14" customFormat="1" ht="11.25">
      <c r="B6490" s="174"/>
      <c r="D6490" s="160" t="s">
        <v>264</v>
      </c>
      <c r="E6490" s="175" t="s">
        <v>3</v>
      </c>
      <c r="F6490" s="176" t="s">
        <v>82</v>
      </c>
      <c r="H6490" s="177">
        <v>2</v>
      </c>
      <c r="I6490" s="178"/>
      <c r="L6490" s="174"/>
      <c r="M6490" s="179"/>
      <c r="N6490" s="180"/>
      <c r="O6490" s="180"/>
      <c r="P6490" s="180"/>
      <c r="Q6490" s="180"/>
      <c r="R6490" s="180"/>
      <c r="S6490" s="180"/>
      <c r="T6490" s="181"/>
      <c r="AT6490" s="175" t="s">
        <v>264</v>
      </c>
      <c r="AU6490" s="175" t="s">
        <v>82</v>
      </c>
      <c r="AV6490" s="14" t="s">
        <v>82</v>
      </c>
      <c r="AW6490" s="14" t="s">
        <v>34</v>
      </c>
      <c r="AX6490" s="14" t="s">
        <v>73</v>
      </c>
      <c r="AY6490" s="175" t="s">
        <v>252</v>
      </c>
    </row>
    <row r="6491" spans="1:65" s="15" customFormat="1" ht="11.25">
      <c r="B6491" s="182"/>
      <c r="D6491" s="160" t="s">
        <v>264</v>
      </c>
      <c r="E6491" s="183" t="s">
        <v>3</v>
      </c>
      <c r="F6491" s="184" t="s">
        <v>269</v>
      </c>
      <c r="H6491" s="185">
        <v>19</v>
      </c>
      <c r="I6491" s="186"/>
      <c r="L6491" s="182"/>
      <c r="M6491" s="187"/>
      <c r="N6491" s="188"/>
      <c r="O6491" s="188"/>
      <c r="P6491" s="188"/>
      <c r="Q6491" s="188"/>
      <c r="R6491" s="188"/>
      <c r="S6491" s="188"/>
      <c r="T6491" s="189"/>
      <c r="AT6491" s="183" t="s">
        <v>264</v>
      </c>
      <c r="AU6491" s="183" t="s">
        <v>82</v>
      </c>
      <c r="AV6491" s="15" t="s">
        <v>258</v>
      </c>
      <c r="AW6491" s="15" t="s">
        <v>34</v>
      </c>
      <c r="AX6491" s="15" t="s">
        <v>80</v>
      </c>
      <c r="AY6491" s="183" t="s">
        <v>252</v>
      </c>
    </row>
    <row r="6492" spans="1:65" s="2" customFormat="1" ht="16.5" customHeight="1">
      <c r="A6492" s="34"/>
      <c r="B6492" s="145"/>
      <c r="C6492" s="198" t="s">
        <v>2697</v>
      </c>
      <c r="D6492" s="198" t="s">
        <v>361</v>
      </c>
      <c r="E6492" s="199" t="s">
        <v>9004</v>
      </c>
      <c r="F6492" s="200" t="s">
        <v>9005</v>
      </c>
      <c r="G6492" s="201" t="s">
        <v>4360</v>
      </c>
      <c r="H6492" s="202">
        <v>38</v>
      </c>
      <c r="I6492" s="203"/>
      <c r="J6492" s="204">
        <f>ROUND(I6492*H6492,2)</f>
        <v>0</v>
      </c>
      <c r="K6492" s="205"/>
      <c r="L6492" s="206"/>
      <c r="M6492" s="207" t="s">
        <v>3</v>
      </c>
      <c r="N6492" s="208" t="s">
        <v>44</v>
      </c>
      <c r="O6492" s="55"/>
      <c r="P6492" s="156">
        <f>O6492*H6492</f>
        <v>0</v>
      </c>
      <c r="Q6492" s="156">
        <v>0</v>
      </c>
      <c r="R6492" s="156">
        <f>Q6492*H6492</f>
        <v>0</v>
      </c>
      <c r="S6492" s="156">
        <v>0</v>
      </c>
      <c r="T6492" s="157">
        <f>S6492*H6492</f>
        <v>0</v>
      </c>
      <c r="U6492" s="34"/>
      <c r="V6492" s="34"/>
      <c r="W6492" s="34"/>
      <c r="X6492" s="34"/>
      <c r="Y6492" s="34"/>
      <c r="Z6492" s="34"/>
      <c r="AA6492" s="34"/>
      <c r="AB6492" s="34"/>
      <c r="AC6492" s="34"/>
      <c r="AD6492" s="34"/>
      <c r="AE6492" s="34"/>
      <c r="AR6492" s="158" t="s">
        <v>318</v>
      </c>
      <c r="AT6492" s="158" t="s">
        <v>361</v>
      </c>
      <c r="AU6492" s="158" t="s">
        <v>82</v>
      </c>
      <c r="AY6492" s="19" t="s">
        <v>252</v>
      </c>
      <c r="BE6492" s="159">
        <f>IF(N6492="základní",J6492,0)</f>
        <v>0</v>
      </c>
      <c r="BF6492" s="159">
        <f>IF(N6492="snížená",J6492,0)</f>
        <v>0</v>
      </c>
      <c r="BG6492" s="159">
        <f>IF(N6492="zákl. přenesená",J6492,0)</f>
        <v>0</v>
      </c>
      <c r="BH6492" s="159">
        <f>IF(N6492="sníž. přenesená",J6492,0)</f>
        <v>0</v>
      </c>
      <c r="BI6492" s="159">
        <f>IF(N6492="nulová",J6492,0)</f>
        <v>0</v>
      </c>
      <c r="BJ6492" s="19" t="s">
        <v>80</v>
      </c>
      <c r="BK6492" s="159">
        <f>ROUND(I6492*H6492,2)</f>
        <v>0</v>
      </c>
      <c r="BL6492" s="19" t="s">
        <v>258</v>
      </c>
      <c r="BM6492" s="158" t="s">
        <v>9006</v>
      </c>
    </row>
    <row r="6493" spans="1:65" s="2" customFormat="1" ht="11.25">
      <c r="A6493" s="34"/>
      <c r="B6493" s="35"/>
      <c r="C6493" s="34"/>
      <c r="D6493" s="160" t="s">
        <v>260</v>
      </c>
      <c r="E6493" s="34"/>
      <c r="F6493" s="161" t="s">
        <v>9005</v>
      </c>
      <c r="G6493" s="34"/>
      <c r="H6493" s="34"/>
      <c r="I6493" s="162"/>
      <c r="J6493" s="34"/>
      <c r="K6493" s="34"/>
      <c r="L6493" s="35"/>
      <c r="M6493" s="163"/>
      <c r="N6493" s="164"/>
      <c r="O6493" s="55"/>
      <c r="P6493" s="55"/>
      <c r="Q6493" s="55"/>
      <c r="R6493" s="55"/>
      <c r="S6493" s="55"/>
      <c r="T6493" s="56"/>
      <c r="U6493" s="34"/>
      <c r="V6493" s="34"/>
      <c r="W6493" s="34"/>
      <c r="X6493" s="34"/>
      <c r="Y6493" s="34"/>
      <c r="Z6493" s="34"/>
      <c r="AA6493" s="34"/>
      <c r="AB6493" s="34"/>
      <c r="AC6493" s="34"/>
      <c r="AD6493" s="34"/>
      <c r="AE6493" s="34"/>
      <c r="AT6493" s="19" t="s">
        <v>260</v>
      </c>
      <c r="AU6493" s="19" t="s">
        <v>82</v>
      </c>
    </row>
    <row r="6494" spans="1:65" s="2" customFormat="1" ht="19.5">
      <c r="A6494" s="34"/>
      <c r="B6494" s="35"/>
      <c r="C6494" s="34"/>
      <c r="D6494" s="160" t="s">
        <v>2284</v>
      </c>
      <c r="E6494" s="34"/>
      <c r="F6494" s="211" t="s">
        <v>8972</v>
      </c>
      <c r="G6494" s="34"/>
      <c r="H6494" s="34"/>
      <c r="I6494" s="162"/>
      <c r="J6494" s="34"/>
      <c r="K6494" s="34"/>
      <c r="L6494" s="35"/>
      <c r="M6494" s="163"/>
      <c r="N6494" s="164"/>
      <c r="O6494" s="55"/>
      <c r="P6494" s="55"/>
      <c r="Q6494" s="55"/>
      <c r="R6494" s="55"/>
      <c r="S6494" s="55"/>
      <c r="T6494" s="56"/>
      <c r="U6494" s="34"/>
      <c r="V6494" s="34"/>
      <c r="W6494" s="34"/>
      <c r="X6494" s="34"/>
      <c r="Y6494" s="34"/>
      <c r="Z6494" s="34"/>
      <c r="AA6494" s="34"/>
      <c r="AB6494" s="34"/>
      <c r="AC6494" s="34"/>
      <c r="AD6494" s="34"/>
      <c r="AE6494" s="34"/>
      <c r="AT6494" s="19" t="s">
        <v>2284</v>
      </c>
      <c r="AU6494" s="19" t="s">
        <v>82</v>
      </c>
    </row>
    <row r="6495" spans="1:65" s="13" customFormat="1" ht="11.25">
      <c r="B6495" s="167"/>
      <c r="D6495" s="160" t="s">
        <v>264</v>
      </c>
      <c r="E6495" s="168" t="s">
        <v>3</v>
      </c>
      <c r="F6495" s="169" t="s">
        <v>8834</v>
      </c>
      <c r="H6495" s="168" t="s">
        <v>3</v>
      </c>
      <c r="I6495" s="170"/>
      <c r="L6495" s="167"/>
      <c r="M6495" s="171"/>
      <c r="N6495" s="172"/>
      <c r="O6495" s="172"/>
      <c r="P6495" s="172"/>
      <c r="Q6495" s="172"/>
      <c r="R6495" s="172"/>
      <c r="S6495" s="172"/>
      <c r="T6495" s="173"/>
      <c r="AT6495" s="168" t="s">
        <v>264</v>
      </c>
      <c r="AU6495" s="168" t="s">
        <v>82</v>
      </c>
      <c r="AV6495" s="13" t="s">
        <v>80</v>
      </c>
      <c r="AW6495" s="13" t="s">
        <v>34</v>
      </c>
      <c r="AX6495" s="13" t="s">
        <v>73</v>
      </c>
      <c r="AY6495" s="168" t="s">
        <v>252</v>
      </c>
    </row>
    <row r="6496" spans="1:65" s="14" customFormat="1" ht="11.25">
      <c r="B6496" s="174"/>
      <c r="D6496" s="160" t="s">
        <v>264</v>
      </c>
      <c r="E6496" s="175" t="s">
        <v>3</v>
      </c>
      <c r="F6496" s="176" t="s">
        <v>80</v>
      </c>
      <c r="H6496" s="177">
        <v>1</v>
      </c>
      <c r="I6496" s="178"/>
      <c r="L6496" s="174"/>
      <c r="M6496" s="179"/>
      <c r="N6496" s="180"/>
      <c r="O6496" s="180"/>
      <c r="P6496" s="180"/>
      <c r="Q6496" s="180"/>
      <c r="R6496" s="180"/>
      <c r="S6496" s="180"/>
      <c r="T6496" s="181"/>
      <c r="AT6496" s="175" t="s">
        <v>264</v>
      </c>
      <c r="AU6496" s="175" t="s">
        <v>82</v>
      </c>
      <c r="AV6496" s="14" t="s">
        <v>82</v>
      </c>
      <c r="AW6496" s="14" t="s">
        <v>34</v>
      </c>
      <c r="AX6496" s="14" t="s">
        <v>73</v>
      </c>
      <c r="AY6496" s="175" t="s">
        <v>252</v>
      </c>
    </row>
    <row r="6497" spans="1:65" s="13" customFormat="1" ht="11.25">
      <c r="B6497" s="167"/>
      <c r="D6497" s="160" t="s">
        <v>264</v>
      </c>
      <c r="E6497" s="168" t="s">
        <v>3</v>
      </c>
      <c r="F6497" s="169" t="s">
        <v>8247</v>
      </c>
      <c r="H6497" s="168" t="s">
        <v>3</v>
      </c>
      <c r="I6497" s="170"/>
      <c r="L6497" s="167"/>
      <c r="M6497" s="171"/>
      <c r="N6497" s="172"/>
      <c r="O6497" s="172"/>
      <c r="P6497" s="172"/>
      <c r="Q6497" s="172"/>
      <c r="R6497" s="172"/>
      <c r="S6497" s="172"/>
      <c r="T6497" s="173"/>
      <c r="AT6497" s="168" t="s">
        <v>264</v>
      </c>
      <c r="AU6497" s="168" t="s">
        <v>82</v>
      </c>
      <c r="AV6497" s="13" t="s">
        <v>80</v>
      </c>
      <c r="AW6497" s="13" t="s">
        <v>34</v>
      </c>
      <c r="AX6497" s="13" t="s">
        <v>73</v>
      </c>
      <c r="AY6497" s="168" t="s">
        <v>252</v>
      </c>
    </row>
    <row r="6498" spans="1:65" s="14" customFormat="1" ht="11.25">
      <c r="B6498" s="174"/>
      <c r="D6498" s="160" t="s">
        <v>264</v>
      </c>
      <c r="E6498" s="175" t="s">
        <v>3</v>
      </c>
      <c r="F6498" s="176" t="s">
        <v>80</v>
      </c>
      <c r="H6498" s="177">
        <v>1</v>
      </c>
      <c r="I6498" s="178"/>
      <c r="L6498" s="174"/>
      <c r="M6498" s="179"/>
      <c r="N6498" s="180"/>
      <c r="O6498" s="180"/>
      <c r="P6498" s="180"/>
      <c r="Q6498" s="180"/>
      <c r="R6498" s="180"/>
      <c r="S6498" s="180"/>
      <c r="T6498" s="181"/>
      <c r="AT6498" s="175" t="s">
        <v>264</v>
      </c>
      <c r="AU6498" s="175" t="s">
        <v>82</v>
      </c>
      <c r="AV6498" s="14" t="s">
        <v>82</v>
      </c>
      <c r="AW6498" s="14" t="s">
        <v>34</v>
      </c>
      <c r="AX6498" s="14" t="s">
        <v>73</v>
      </c>
      <c r="AY6498" s="175" t="s">
        <v>252</v>
      </c>
    </row>
    <row r="6499" spans="1:65" s="13" customFormat="1" ht="11.25">
      <c r="B6499" s="167"/>
      <c r="D6499" s="160" t="s">
        <v>264</v>
      </c>
      <c r="E6499" s="168" t="s">
        <v>3</v>
      </c>
      <c r="F6499" s="169" t="s">
        <v>8251</v>
      </c>
      <c r="H6499" s="168" t="s">
        <v>3</v>
      </c>
      <c r="I6499" s="170"/>
      <c r="L6499" s="167"/>
      <c r="M6499" s="171"/>
      <c r="N6499" s="172"/>
      <c r="O6499" s="172"/>
      <c r="P6499" s="172"/>
      <c r="Q6499" s="172"/>
      <c r="R6499" s="172"/>
      <c r="S6499" s="172"/>
      <c r="T6499" s="173"/>
      <c r="AT6499" s="168" t="s">
        <v>264</v>
      </c>
      <c r="AU6499" s="168" t="s">
        <v>82</v>
      </c>
      <c r="AV6499" s="13" t="s">
        <v>80</v>
      </c>
      <c r="AW6499" s="13" t="s">
        <v>34</v>
      </c>
      <c r="AX6499" s="13" t="s">
        <v>73</v>
      </c>
      <c r="AY6499" s="168" t="s">
        <v>252</v>
      </c>
    </row>
    <row r="6500" spans="1:65" s="14" customFormat="1" ht="11.25">
      <c r="B6500" s="174"/>
      <c r="D6500" s="160" t="s">
        <v>264</v>
      </c>
      <c r="E6500" s="175" t="s">
        <v>3</v>
      </c>
      <c r="F6500" s="176" t="s">
        <v>80</v>
      </c>
      <c r="H6500" s="177">
        <v>1</v>
      </c>
      <c r="I6500" s="178"/>
      <c r="L6500" s="174"/>
      <c r="M6500" s="179"/>
      <c r="N6500" s="180"/>
      <c r="O6500" s="180"/>
      <c r="P6500" s="180"/>
      <c r="Q6500" s="180"/>
      <c r="R6500" s="180"/>
      <c r="S6500" s="180"/>
      <c r="T6500" s="181"/>
      <c r="AT6500" s="175" t="s">
        <v>264</v>
      </c>
      <c r="AU6500" s="175" t="s">
        <v>82</v>
      </c>
      <c r="AV6500" s="14" t="s">
        <v>82</v>
      </c>
      <c r="AW6500" s="14" t="s">
        <v>34</v>
      </c>
      <c r="AX6500" s="14" t="s">
        <v>73</v>
      </c>
      <c r="AY6500" s="175" t="s">
        <v>252</v>
      </c>
    </row>
    <row r="6501" spans="1:65" s="13" customFormat="1" ht="11.25">
      <c r="B6501" s="167"/>
      <c r="D6501" s="160" t="s">
        <v>264</v>
      </c>
      <c r="E6501" s="168" t="s">
        <v>3</v>
      </c>
      <c r="F6501" s="169" t="s">
        <v>8726</v>
      </c>
      <c r="H6501" s="168" t="s">
        <v>3</v>
      </c>
      <c r="I6501" s="170"/>
      <c r="L6501" s="167"/>
      <c r="M6501" s="171"/>
      <c r="N6501" s="172"/>
      <c r="O6501" s="172"/>
      <c r="P6501" s="172"/>
      <c r="Q6501" s="172"/>
      <c r="R6501" s="172"/>
      <c r="S6501" s="172"/>
      <c r="T6501" s="173"/>
      <c r="AT6501" s="168" t="s">
        <v>264</v>
      </c>
      <c r="AU6501" s="168" t="s">
        <v>82</v>
      </c>
      <c r="AV6501" s="13" t="s">
        <v>80</v>
      </c>
      <c r="AW6501" s="13" t="s">
        <v>34</v>
      </c>
      <c r="AX6501" s="13" t="s">
        <v>73</v>
      </c>
      <c r="AY6501" s="168" t="s">
        <v>252</v>
      </c>
    </row>
    <row r="6502" spans="1:65" s="14" customFormat="1" ht="11.25">
      <c r="B6502" s="174"/>
      <c r="D6502" s="160" t="s">
        <v>264</v>
      </c>
      <c r="E6502" s="175" t="s">
        <v>3</v>
      </c>
      <c r="F6502" s="176" t="s">
        <v>596</v>
      </c>
      <c r="H6502" s="177">
        <v>35</v>
      </c>
      <c r="I6502" s="178"/>
      <c r="L6502" s="174"/>
      <c r="M6502" s="179"/>
      <c r="N6502" s="180"/>
      <c r="O6502" s="180"/>
      <c r="P6502" s="180"/>
      <c r="Q6502" s="180"/>
      <c r="R6502" s="180"/>
      <c r="S6502" s="180"/>
      <c r="T6502" s="181"/>
      <c r="AT6502" s="175" t="s">
        <v>264</v>
      </c>
      <c r="AU6502" s="175" t="s">
        <v>82</v>
      </c>
      <c r="AV6502" s="14" t="s">
        <v>82</v>
      </c>
      <c r="AW6502" s="14" t="s">
        <v>34</v>
      </c>
      <c r="AX6502" s="14" t="s">
        <v>73</v>
      </c>
      <c r="AY6502" s="175" t="s">
        <v>252</v>
      </c>
    </row>
    <row r="6503" spans="1:65" s="15" customFormat="1" ht="11.25">
      <c r="B6503" s="182"/>
      <c r="D6503" s="160" t="s">
        <v>264</v>
      </c>
      <c r="E6503" s="183" t="s">
        <v>3</v>
      </c>
      <c r="F6503" s="184" t="s">
        <v>269</v>
      </c>
      <c r="H6503" s="185">
        <v>38</v>
      </c>
      <c r="I6503" s="186"/>
      <c r="L6503" s="182"/>
      <c r="M6503" s="187"/>
      <c r="N6503" s="188"/>
      <c r="O6503" s="188"/>
      <c r="P6503" s="188"/>
      <c r="Q6503" s="188"/>
      <c r="R6503" s="188"/>
      <c r="S6503" s="188"/>
      <c r="T6503" s="189"/>
      <c r="AT6503" s="183" t="s">
        <v>264</v>
      </c>
      <c r="AU6503" s="183" t="s">
        <v>82</v>
      </c>
      <c r="AV6503" s="15" t="s">
        <v>258</v>
      </c>
      <c r="AW6503" s="15" t="s">
        <v>34</v>
      </c>
      <c r="AX6503" s="15" t="s">
        <v>80</v>
      </c>
      <c r="AY6503" s="183" t="s">
        <v>252</v>
      </c>
    </row>
    <row r="6504" spans="1:65" s="2" customFormat="1" ht="16.5" customHeight="1">
      <c r="A6504" s="34"/>
      <c r="B6504" s="145"/>
      <c r="C6504" s="198" t="s">
        <v>2705</v>
      </c>
      <c r="D6504" s="198" t="s">
        <v>361</v>
      </c>
      <c r="E6504" s="199" t="s">
        <v>9007</v>
      </c>
      <c r="F6504" s="200" t="s">
        <v>9008</v>
      </c>
      <c r="G6504" s="201" t="s">
        <v>4360</v>
      </c>
      <c r="H6504" s="202">
        <v>3</v>
      </c>
      <c r="I6504" s="203"/>
      <c r="J6504" s="204">
        <f>ROUND(I6504*H6504,2)</f>
        <v>0</v>
      </c>
      <c r="K6504" s="205"/>
      <c r="L6504" s="206"/>
      <c r="M6504" s="207" t="s">
        <v>3</v>
      </c>
      <c r="N6504" s="208" t="s">
        <v>44</v>
      </c>
      <c r="O6504" s="55"/>
      <c r="P6504" s="156">
        <f>O6504*H6504</f>
        <v>0</v>
      </c>
      <c r="Q6504" s="156">
        <v>0</v>
      </c>
      <c r="R6504" s="156">
        <f>Q6504*H6504</f>
        <v>0</v>
      </c>
      <c r="S6504" s="156">
        <v>0</v>
      </c>
      <c r="T6504" s="157">
        <f>S6504*H6504</f>
        <v>0</v>
      </c>
      <c r="U6504" s="34"/>
      <c r="V6504" s="34"/>
      <c r="W6504" s="34"/>
      <c r="X6504" s="34"/>
      <c r="Y6504" s="34"/>
      <c r="Z6504" s="34"/>
      <c r="AA6504" s="34"/>
      <c r="AB6504" s="34"/>
      <c r="AC6504" s="34"/>
      <c r="AD6504" s="34"/>
      <c r="AE6504" s="34"/>
      <c r="AR6504" s="158" t="s">
        <v>318</v>
      </c>
      <c r="AT6504" s="158" t="s">
        <v>361</v>
      </c>
      <c r="AU6504" s="158" t="s">
        <v>82</v>
      </c>
      <c r="AY6504" s="19" t="s">
        <v>252</v>
      </c>
      <c r="BE6504" s="159">
        <f>IF(N6504="základní",J6504,0)</f>
        <v>0</v>
      </c>
      <c r="BF6504" s="159">
        <f>IF(N6504="snížená",J6504,0)</f>
        <v>0</v>
      </c>
      <c r="BG6504" s="159">
        <f>IF(N6504="zákl. přenesená",J6504,0)</f>
        <v>0</v>
      </c>
      <c r="BH6504" s="159">
        <f>IF(N6504="sníž. přenesená",J6504,0)</f>
        <v>0</v>
      </c>
      <c r="BI6504" s="159">
        <f>IF(N6504="nulová",J6504,0)</f>
        <v>0</v>
      </c>
      <c r="BJ6504" s="19" t="s">
        <v>80</v>
      </c>
      <c r="BK6504" s="159">
        <f>ROUND(I6504*H6504,2)</f>
        <v>0</v>
      </c>
      <c r="BL6504" s="19" t="s">
        <v>258</v>
      </c>
      <c r="BM6504" s="158" t="s">
        <v>9009</v>
      </c>
    </row>
    <row r="6505" spans="1:65" s="2" customFormat="1" ht="11.25">
      <c r="A6505" s="34"/>
      <c r="B6505" s="35"/>
      <c r="C6505" s="34"/>
      <c r="D6505" s="160" t="s">
        <v>260</v>
      </c>
      <c r="E6505" s="34"/>
      <c r="F6505" s="161" t="s">
        <v>9008</v>
      </c>
      <c r="G6505" s="34"/>
      <c r="H6505" s="34"/>
      <c r="I6505" s="162"/>
      <c r="J6505" s="34"/>
      <c r="K6505" s="34"/>
      <c r="L6505" s="35"/>
      <c r="M6505" s="163"/>
      <c r="N6505" s="164"/>
      <c r="O6505" s="55"/>
      <c r="P6505" s="55"/>
      <c r="Q6505" s="55"/>
      <c r="R6505" s="55"/>
      <c r="S6505" s="55"/>
      <c r="T6505" s="56"/>
      <c r="U6505" s="34"/>
      <c r="V6505" s="34"/>
      <c r="W6505" s="34"/>
      <c r="X6505" s="34"/>
      <c r="Y6505" s="34"/>
      <c r="Z6505" s="34"/>
      <c r="AA6505" s="34"/>
      <c r="AB6505" s="34"/>
      <c r="AC6505" s="34"/>
      <c r="AD6505" s="34"/>
      <c r="AE6505" s="34"/>
      <c r="AT6505" s="19" t="s">
        <v>260</v>
      </c>
      <c r="AU6505" s="19" t="s">
        <v>82</v>
      </c>
    </row>
    <row r="6506" spans="1:65" s="2" customFormat="1" ht="19.5">
      <c r="A6506" s="34"/>
      <c r="B6506" s="35"/>
      <c r="C6506" s="34"/>
      <c r="D6506" s="160" t="s">
        <v>2284</v>
      </c>
      <c r="E6506" s="34"/>
      <c r="F6506" s="211" t="s">
        <v>8972</v>
      </c>
      <c r="G6506" s="34"/>
      <c r="H6506" s="34"/>
      <c r="I6506" s="162"/>
      <c r="J6506" s="34"/>
      <c r="K6506" s="34"/>
      <c r="L6506" s="35"/>
      <c r="M6506" s="163"/>
      <c r="N6506" s="164"/>
      <c r="O6506" s="55"/>
      <c r="P6506" s="55"/>
      <c r="Q6506" s="55"/>
      <c r="R6506" s="55"/>
      <c r="S6506" s="55"/>
      <c r="T6506" s="56"/>
      <c r="U6506" s="34"/>
      <c r="V6506" s="34"/>
      <c r="W6506" s="34"/>
      <c r="X6506" s="34"/>
      <c r="Y6506" s="34"/>
      <c r="Z6506" s="34"/>
      <c r="AA6506" s="34"/>
      <c r="AB6506" s="34"/>
      <c r="AC6506" s="34"/>
      <c r="AD6506" s="34"/>
      <c r="AE6506" s="34"/>
      <c r="AT6506" s="19" t="s">
        <v>2284</v>
      </c>
      <c r="AU6506" s="19" t="s">
        <v>82</v>
      </c>
    </row>
    <row r="6507" spans="1:65" s="13" customFormat="1" ht="11.25">
      <c r="B6507" s="167"/>
      <c r="D6507" s="160" t="s">
        <v>264</v>
      </c>
      <c r="E6507" s="168" t="s">
        <v>3</v>
      </c>
      <c r="F6507" s="169" t="s">
        <v>8725</v>
      </c>
      <c r="H6507" s="168" t="s">
        <v>3</v>
      </c>
      <c r="I6507" s="170"/>
      <c r="L6507" s="167"/>
      <c r="M6507" s="171"/>
      <c r="N6507" s="172"/>
      <c r="O6507" s="172"/>
      <c r="P6507" s="172"/>
      <c r="Q6507" s="172"/>
      <c r="R6507" s="172"/>
      <c r="S6507" s="172"/>
      <c r="T6507" s="173"/>
      <c r="AT6507" s="168" t="s">
        <v>264</v>
      </c>
      <c r="AU6507" s="168" t="s">
        <v>82</v>
      </c>
      <c r="AV6507" s="13" t="s">
        <v>80</v>
      </c>
      <c r="AW6507" s="13" t="s">
        <v>34</v>
      </c>
      <c r="AX6507" s="13" t="s">
        <v>73</v>
      </c>
      <c r="AY6507" s="168" t="s">
        <v>252</v>
      </c>
    </row>
    <row r="6508" spans="1:65" s="14" customFormat="1" ht="11.25">
      <c r="B6508" s="174"/>
      <c r="D6508" s="160" t="s">
        <v>264</v>
      </c>
      <c r="E6508" s="175" t="s">
        <v>3</v>
      </c>
      <c r="F6508" s="176" t="s">
        <v>95</v>
      </c>
      <c r="H6508" s="177">
        <v>3</v>
      </c>
      <c r="I6508" s="178"/>
      <c r="L6508" s="174"/>
      <c r="M6508" s="179"/>
      <c r="N6508" s="180"/>
      <c r="O6508" s="180"/>
      <c r="P6508" s="180"/>
      <c r="Q6508" s="180"/>
      <c r="R6508" s="180"/>
      <c r="S6508" s="180"/>
      <c r="T6508" s="181"/>
      <c r="AT6508" s="175" t="s">
        <v>264</v>
      </c>
      <c r="AU6508" s="175" t="s">
        <v>82</v>
      </c>
      <c r="AV6508" s="14" t="s">
        <v>82</v>
      </c>
      <c r="AW6508" s="14" t="s">
        <v>34</v>
      </c>
      <c r="AX6508" s="14" t="s">
        <v>73</v>
      </c>
      <c r="AY6508" s="175" t="s">
        <v>252</v>
      </c>
    </row>
    <row r="6509" spans="1:65" s="15" customFormat="1" ht="11.25">
      <c r="B6509" s="182"/>
      <c r="D6509" s="160" t="s">
        <v>264</v>
      </c>
      <c r="E6509" s="183" t="s">
        <v>3</v>
      </c>
      <c r="F6509" s="184" t="s">
        <v>269</v>
      </c>
      <c r="H6509" s="185">
        <v>3</v>
      </c>
      <c r="I6509" s="186"/>
      <c r="L6509" s="182"/>
      <c r="M6509" s="187"/>
      <c r="N6509" s="188"/>
      <c r="O6509" s="188"/>
      <c r="P6509" s="188"/>
      <c r="Q6509" s="188"/>
      <c r="R6509" s="188"/>
      <c r="S6509" s="188"/>
      <c r="T6509" s="189"/>
      <c r="AT6509" s="183" t="s">
        <v>264</v>
      </c>
      <c r="AU6509" s="183" t="s">
        <v>82</v>
      </c>
      <c r="AV6509" s="15" t="s">
        <v>258</v>
      </c>
      <c r="AW6509" s="15" t="s">
        <v>34</v>
      </c>
      <c r="AX6509" s="15" t="s">
        <v>80</v>
      </c>
      <c r="AY6509" s="183" t="s">
        <v>252</v>
      </c>
    </row>
    <row r="6510" spans="1:65" s="2" customFormat="1" ht="16.5" customHeight="1">
      <c r="A6510" s="34"/>
      <c r="B6510" s="145"/>
      <c r="C6510" s="198" t="s">
        <v>2712</v>
      </c>
      <c r="D6510" s="198" t="s">
        <v>361</v>
      </c>
      <c r="E6510" s="199" t="s">
        <v>9010</v>
      </c>
      <c r="F6510" s="200" t="s">
        <v>9011</v>
      </c>
      <c r="G6510" s="201" t="s">
        <v>4360</v>
      </c>
      <c r="H6510" s="202">
        <v>2</v>
      </c>
      <c r="I6510" s="203"/>
      <c r="J6510" s="204">
        <f>ROUND(I6510*H6510,2)</f>
        <v>0</v>
      </c>
      <c r="K6510" s="205"/>
      <c r="L6510" s="206"/>
      <c r="M6510" s="207" t="s">
        <v>3</v>
      </c>
      <c r="N6510" s="208" t="s">
        <v>44</v>
      </c>
      <c r="O6510" s="55"/>
      <c r="P6510" s="156">
        <f>O6510*H6510</f>
        <v>0</v>
      </c>
      <c r="Q6510" s="156">
        <v>0</v>
      </c>
      <c r="R6510" s="156">
        <f>Q6510*H6510</f>
        <v>0</v>
      </c>
      <c r="S6510" s="156">
        <v>0</v>
      </c>
      <c r="T6510" s="157">
        <f>S6510*H6510</f>
        <v>0</v>
      </c>
      <c r="U6510" s="34"/>
      <c r="V6510" s="34"/>
      <c r="W6510" s="34"/>
      <c r="X6510" s="34"/>
      <c r="Y6510" s="34"/>
      <c r="Z6510" s="34"/>
      <c r="AA6510" s="34"/>
      <c r="AB6510" s="34"/>
      <c r="AC6510" s="34"/>
      <c r="AD6510" s="34"/>
      <c r="AE6510" s="34"/>
      <c r="AR6510" s="158" t="s">
        <v>318</v>
      </c>
      <c r="AT6510" s="158" t="s">
        <v>361</v>
      </c>
      <c r="AU6510" s="158" t="s">
        <v>82</v>
      </c>
      <c r="AY6510" s="19" t="s">
        <v>252</v>
      </c>
      <c r="BE6510" s="159">
        <f>IF(N6510="základní",J6510,0)</f>
        <v>0</v>
      </c>
      <c r="BF6510" s="159">
        <f>IF(N6510="snížená",J6510,0)</f>
        <v>0</v>
      </c>
      <c r="BG6510" s="159">
        <f>IF(N6510="zákl. přenesená",J6510,0)</f>
        <v>0</v>
      </c>
      <c r="BH6510" s="159">
        <f>IF(N6510="sníž. přenesená",J6510,0)</f>
        <v>0</v>
      </c>
      <c r="BI6510" s="159">
        <f>IF(N6510="nulová",J6510,0)</f>
        <v>0</v>
      </c>
      <c r="BJ6510" s="19" t="s">
        <v>80</v>
      </c>
      <c r="BK6510" s="159">
        <f>ROUND(I6510*H6510,2)</f>
        <v>0</v>
      </c>
      <c r="BL6510" s="19" t="s">
        <v>258</v>
      </c>
      <c r="BM6510" s="158" t="s">
        <v>9012</v>
      </c>
    </row>
    <row r="6511" spans="1:65" s="2" customFormat="1" ht="11.25">
      <c r="A6511" s="34"/>
      <c r="B6511" s="35"/>
      <c r="C6511" s="34"/>
      <c r="D6511" s="160" t="s">
        <v>260</v>
      </c>
      <c r="E6511" s="34"/>
      <c r="F6511" s="161" t="s">
        <v>9011</v>
      </c>
      <c r="G6511" s="34"/>
      <c r="H6511" s="34"/>
      <c r="I6511" s="162"/>
      <c r="J6511" s="34"/>
      <c r="K6511" s="34"/>
      <c r="L6511" s="35"/>
      <c r="M6511" s="163"/>
      <c r="N6511" s="164"/>
      <c r="O6511" s="55"/>
      <c r="P6511" s="55"/>
      <c r="Q6511" s="55"/>
      <c r="R6511" s="55"/>
      <c r="S6511" s="55"/>
      <c r="T6511" s="56"/>
      <c r="U6511" s="34"/>
      <c r="V6511" s="34"/>
      <c r="W6511" s="34"/>
      <c r="X6511" s="34"/>
      <c r="Y6511" s="34"/>
      <c r="Z6511" s="34"/>
      <c r="AA6511" s="34"/>
      <c r="AB6511" s="34"/>
      <c r="AC6511" s="34"/>
      <c r="AD6511" s="34"/>
      <c r="AE6511" s="34"/>
      <c r="AT6511" s="19" t="s">
        <v>260</v>
      </c>
      <c r="AU6511" s="19" t="s">
        <v>82</v>
      </c>
    </row>
    <row r="6512" spans="1:65" s="2" customFormat="1" ht="19.5">
      <c r="A6512" s="34"/>
      <c r="B6512" s="35"/>
      <c r="C6512" s="34"/>
      <c r="D6512" s="160" t="s">
        <v>2284</v>
      </c>
      <c r="E6512" s="34"/>
      <c r="F6512" s="211" t="s">
        <v>8972</v>
      </c>
      <c r="G6512" s="34"/>
      <c r="H6512" s="34"/>
      <c r="I6512" s="162"/>
      <c r="J6512" s="34"/>
      <c r="K6512" s="34"/>
      <c r="L6512" s="35"/>
      <c r="M6512" s="163"/>
      <c r="N6512" s="164"/>
      <c r="O6512" s="55"/>
      <c r="P6512" s="55"/>
      <c r="Q6512" s="55"/>
      <c r="R6512" s="55"/>
      <c r="S6512" s="55"/>
      <c r="T6512" s="56"/>
      <c r="U6512" s="34"/>
      <c r="V6512" s="34"/>
      <c r="W6512" s="34"/>
      <c r="X6512" s="34"/>
      <c r="Y6512" s="34"/>
      <c r="Z6512" s="34"/>
      <c r="AA6512" s="34"/>
      <c r="AB6512" s="34"/>
      <c r="AC6512" s="34"/>
      <c r="AD6512" s="34"/>
      <c r="AE6512" s="34"/>
      <c r="AT6512" s="19" t="s">
        <v>2284</v>
      </c>
      <c r="AU6512" s="19" t="s">
        <v>82</v>
      </c>
    </row>
    <row r="6513" spans="1:65" s="13" customFormat="1" ht="11.25">
      <c r="B6513" s="167"/>
      <c r="D6513" s="160" t="s">
        <v>264</v>
      </c>
      <c r="E6513" s="168" t="s">
        <v>3</v>
      </c>
      <c r="F6513" s="169" t="s">
        <v>8835</v>
      </c>
      <c r="H6513" s="168" t="s">
        <v>3</v>
      </c>
      <c r="I6513" s="170"/>
      <c r="L6513" s="167"/>
      <c r="M6513" s="171"/>
      <c r="N6513" s="172"/>
      <c r="O6513" s="172"/>
      <c r="P6513" s="172"/>
      <c r="Q6513" s="172"/>
      <c r="R6513" s="172"/>
      <c r="S6513" s="172"/>
      <c r="T6513" s="173"/>
      <c r="AT6513" s="168" t="s">
        <v>264</v>
      </c>
      <c r="AU6513" s="168" t="s">
        <v>82</v>
      </c>
      <c r="AV6513" s="13" t="s">
        <v>80</v>
      </c>
      <c r="AW6513" s="13" t="s">
        <v>34</v>
      </c>
      <c r="AX6513" s="13" t="s">
        <v>73</v>
      </c>
      <c r="AY6513" s="168" t="s">
        <v>252</v>
      </c>
    </row>
    <row r="6514" spans="1:65" s="14" customFormat="1" ht="11.25">
      <c r="B6514" s="174"/>
      <c r="D6514" s="160" t="s">
        <v>264</v>
      </c>
      <c r="E6514" s="175" t="s">
        <v>3</v>
      </c>
      <c r="F6514" s="176" t="s">
        <v>80</v>
      </c>
      <c r="H6514" s="177">
        <v>1</v>
      </c>
      <c r="I6514" s="178"/>
      <c r="L6514" s="174"/>
      <c r="M6514" s="179"/>
      <c r="N6514" s="180"/>
      <c r="O6514" s="180"/>
      <c r="P6514" s="180"/>
      <c r="Q6514" s="180"/>
      <c r="R6514" s="180"/>
      <c r="S6514" s="180"/>
      <c r="T6514" s="181"/>
      <c r="AT6514" s="175" t="s">
        <v>264</v>
      </c>
      <c r="AU6514" s="175" t="s">
        <v>82</v>
      </c>
      <c r="AV6514" s="14" t="s">
        <v>82</v>
      </c>
      <c r="AW6514" s="14" t="s">
        <v>34</v>
      </c>
      <c r="AX6514" s="14" t="s">
        <v>73</v>
      </c>
      <c r="AY6514" s="175" t="s">
        <v>252</v>
      </c>
    </row>
    <row r="6515" spans="1:65" s="13" customFormat="1" ht="11.25">
      <c r="B6515" s="167"/>
      <c r="D6515" s="160" t="s">
        <v>264</v>
      </c>
      <c r="E6515" s="168" t="s">
        <v>3</v>
      </c>
      <c r="F6515" s="169" t="s">
        <v>8836</v>
      </c>
      <c r="H6515" s="168" t="s">
        <v>3</v>
      </c>
      <c r="I6515" s="170"/>
      <c r="L6515" s="167"/>
      <c r="M6515" s="171"/>
      <c r="N6515" s="172"/>
      <c r="O6515" s="172"/>
      <c r="P6515" s="172"/>
      <c r="Q6515" s="172"/>
      <c r="R6515" s="172"/>
      <c r="S6515" s="172"/>
      <c r="T6515" s="173"/>
      <c r="AT6515" s="168" t="s">
        <v>264</v>
      </c>
      <c r="AU6515" s="168" t="s">
        <v>82</v>
      </c>
      <c r="AV6515" s="13" t="s">
        <v>80</v>
      </c>
      <c r="AW6515" s="13" t="s">
        <v>34</v>
      </c>
      <c r="AX6515" s="13" t="s">
        <v>73</v>
      </c>
      <c r="AY6515" s="168" t="s">
        <v>252</v>
      </c>
    </row>
    <row r="6516" spans="1:65" s="14" customFormat="1" ht="11.25">
      <c r="B6516" s="174"/>
      <c r="D6516" s="160" t="s">
        <v>264</v>
      </c>
      <c r="E6516" s="175" t="s">
        <v>3</v>
      </c>
      <c r="F6516" s="176" t="s">
        <v>80</v>
      </c>
      <c r="H6516" s="177">
        <v>1</v>
      </c>
      <c r="I6516" s="178"/>
      <c r="L6516" s="174"/>
      <c r="M6516" s="179"/>
      <c r="N6516" s="180"/>
      <c r="O6516" s="180"/>
      <c r="P6516" s="180"/>
      <c r="Q6516" s="180"/>
      <c r="R6516" s="180"/>
      <c r="S6516" s="180"/>
      <c r="T6516" s="181"/>
      <c r="AT6516" s="175" t="s">
        <v>264</v>
      </c>
      <c r="AU6516" s="175" t="s">
        <v>82</v>
      </c>
      <c r="AV6516" s="14" t="s">
        <v>82</v>
      </c>
      <c r="AW6516" s="14" t="s">
        <v>34</v>
      </c>
      <c r="AX6516" s="14" t="s">
        <v>73</v>
      </c>
      <c r="AY6516" s="175" t="s">
        <v>252</v>
      </c>
    </row>
    <row r="6517" spans="1:65" s="15" customFormat="1" ht="11.25">
      <c r="B6517" s="182"/>
      <c r="D6517" s="160" t="s">
        <v>264</v>
      </c>
      <c r="E6517" s="183" t="s">
        <v>3</v>
      </c>
      <c r="F6517" s="184" t="s">
        <v>269</v>
      </c>
      <c r="H6517" s="185">
        <v>2</v>
      </c>
      <c r="I6517" s="186"/>
      <c r="L6517" s="182"/>
      <c r="M6517" s="187"/>
      <c r="N6517" s="188"/>
      <c r="O6517" s="188"/>
      <c r="P6517" s="188"/>
      <c r="Q6517" s="188"/>
      <c r="R6517" s="188"/>
      <c r="S6517" s="188"/>
      <c r="T6517" s="189"/>
      <c r="AT6517" s="183" t="s">
        <v>264</v>
      </c>
      <c r="AU6517" s="183" t="s">
        <v>82</v>
      </c>
      <c r="AV6517" s="15" t="s">
        <v>258</v>
      </c>
      <c r="AW6517" s="15" t="s">
        <v>34</v>
      </c>
      <c r="AX6517" s="15" t="s">
        <v>80</v>
      </c>
      <c r="AY6517" s="183" t="s">
        <v>252</v>
      </c>
    </row>
    <row r="6518" spans="1:65" s="2" customFormat="1" ht="16.5" customHeight="1">
      <c r="A6518" s="34"/>
      <c r="B6518" s="145"/>
      <c r="C6518" s="198" t="s">
        <v>2722</v>
      </c>
      <c r="D6518" s="198" t="s">
        <v>361</v>
      </c>
      <c r="E6518" s="199" t="s">
        <v>9013</v>
      </c>
      <c r="F6518" s="200" t="s">
        <v>9014</v>
      </c>
      <c r="G6518" s="201" t="s">
        <v>4360</v>
      </c>
      <c r="H6518" s="202">
        <v>4</v>
      </c>
      <c r="I6518" s="203"/>
      <c r="J6518" s="204">
        <f>ROUND(I6518*H6518,2)</f>
        <v>0</v>
      </c>
      <c r="K6518" s="205"/>
      <c r="L6518" s="206"/>
      <c r="M6518" s="207" t="s">
        <v>3</v>
      </c>
      <c r="N6518" s="208" t="s">
        <v>44</v>
      </c>
      <c r="O6518" s="55"/>
      <c r="P6518" s="156">
        <f>O6518*H6518</f>
        <v>0</v>
      </c>
      <c r="Q6518" s="156">
        <v>0</v>
      </c>
      <c r="R6518" s="156">
        <f>Q6518*H6518</f>
        <v>0</v>
      </c>
      <c r="S6518" s="156">
        <v>0</v>
      </c>
      <c r="T6518" s="157">
        <f>S6518*H6518</f>
        <v>0</v>
      </c>
      <c r="U6518" s="34"/>
      <c r="V6518" s="34"/>
      <c r="W6518" s="34"/>
      <c r="X6518" s="34"/>
      <c r="Y6518" s="34"/>
      <c r="Z6518" s="34"/>
      <c r="AA6518" s="34"/>
      <c r="AB6518" s="34"/>
      <c r="AC6518" s="34"/>
      <c r="AD6518" s="34"/>
      <c r="AE6518" s="34"/>
      <c r="AR6518" s="158" t="s">
        <v>318</v>
      </c>
      <c r="AT6518" s="158" t="s">
        <v>361</v>
      </c>
      <c r="AU6518" s="158" t="s">
        <v>82</v>
      </c>
      <c r="AY6518" s="19" t="s">
        <v>252</v>
      </c>
      <c r="BE6518" s="159">
        <f>IF(N6518="základní",J6518,0)</f>
        <v>0</v>
      </c>
      <c r="BF6518" s="159">
        <f>IF(N6518="snížená",J6518,0)</f>
        <v>0</v>
      </c>
      <c r="BG6518" s="159">
        <f>IF(N6518="zákl. přenesená",J6518,0)</f>
        <v>0</v>
      </c>
      <c r="BH6518" s="159">
        <f>IF(N6518="sníž. přenesená",J6518,0)</f>
        <v>0</v>
      </c>
      <c r="BI6518" s="159">
        <f>IF(N6518="nulová",J6518,0)</f>
        <v>0</v>
      </c>
      <c r="BJ6518" s="19" t="s">
        <v>80</v>
      </c>
      <c r="BK6518" s="159">
        <f>ROUND(I6518*H6518,2)</f>
        <v>0</v>
      </c>
      <c r="BL6518" s="19" t="s">
        <v>258</v>
      </c>
      <c r="BM6518" s="158" t="s">
        <v>9015</v>
      </c>
    </row>
    <row r="6519" spans="1:65" s="2" customFormat="1" ht="11.25">
      <c r="A6519" s="34"/>
      <c r="B6519" s="35"/>
      <c r="C6519" s="34"/>
      <c r="D6519" s="160" t="s">
        <v>260</v>
      </c>
      <c r="E6519" s="34"/>
      <c r="F6519" s="161" t="s">
        <v>9014</v>
      </c>
      <c r="G6519" s="34"/>
      <c r="H6519" s="34"/>
      <c r="I6519" s="162"/>
      <c r="J6519" s="34"/>
      <c r="K6519" s="34"/>
      <c r="L6519" s="35"/>
      <c r="M6519" s="163"/>
      <c r="N6519" s="164"/>
      <c r="O6519" s="55"/>
      <c r="P6519" s="55"/>
      <c r="Q6519" s="55"/>
      <c r="R6519" s="55"/>
      <c r="S6519" s="55"/>
      <c r="T6519" s="56"/>
      <c r="U6519" s="34"/>
      <c r="V6519" s="34"/>
      <c r="W6519" s="34"/>
      <c r="X6519" s="34"/>
      <c r="Y6519" s="34"/>
      <c r="Z6519" s="34"/>
      <c r="AA6519" s="34"/>
      <c r="AB6519" s="34"/>
      <c r="AC6519" s="34"/>
      <c r="AD6519" s="34"/>
      <c r="AE6519" s="34"/>
      <c r="AT6519" s="19" t="s">
        <v>260</v>
      </c>
      <c r="AU6519" s="19" t="s">
        <v>82</v>
      </c>
    </row>
    <row r="6520" spans="1:65" s="2" customFormat="1" ht="19.5">
      <c r="A6520" s="34"/>
      <c r="B6520" s="35"/>
      <c r="C6520" s="34"/>
      <c r="D6520" s="160" t="s">
        <v>2284</v>
      </c>
      <c r="E6520" s="34"/>
      <c r="F6520" s="211" t="s">
        <v>8972</v>
      </c>
      <c r="G6520" s="34"/>
      <c r="H6520" s="34"/>
      <c r="I6520" s="162"/>
      <c r="J6520" s="34"/>
      <c r="K6520" s="34"/>
      <c r="L6520" s="35"/>
      <c r="M6520" s="163"/>
      <c r="N6520" s="164"/>
      <c r="O6520" s="55"/>
      <c r="P6520" s="55"/>
      <c r="Q6520" s="55"/>
      <c r="R6520" s="55"/>
      <c r="S6520" s="55"/>
      <c r="T6520" s="56"/>
      <c r="U6520" s="34"/>
      <c r="V6520" s="34"/>
      <c r="W6520" s="34"/>
      <c r="X6520" s="34"/>
      <c r="Y6520" s="34"/>
      <c r="Z6520" s="34"/>
      <c r="AA6520" s="34"/>
      <c r="AB6520" s="34"/>
      <c r="AC6520" s="34"/>
      <c r="AD6520" s="34"/>
      <c r="AE6520" s="34"/>
      <c r="AT6520" s="19" t="s">
        <v>2284</v>
      </c>
      <c r="AU6520" s="19" t="s">
        <v>82</v>
      </c>
    </row>
    <row r="6521" spans="1:65" s="13" customFormat="1" ht="11.25">
      <c r="B6521" s="167"/>
      <c r="D6521" s="160" t="s">
        <v>264</v>
      </c>
      <c r="E6521" s="168" t="s">
        <v>3</v>
      </c>
      <c r="F6521" s="169" t="s">
        <v>9016</v>
      </c>
      <c r="H6521" s="168" t="s">
        <v>3</v>
      </c>
      <c r="I6521" s="170"/>
      <c r="L6521" s="167"/>
      <c r="M6521" s="171"/>
      <c r="N6521" s="172"/>
      <c r="O6521" s="172"/>
      <c r="P6521" s="172"/>
      <c r="Q6521" s="172"/>
      <c r="R6521" s="172"/>
      <c r="S6521" s="172"/>
      <c r="T6521" s="173"/>
      <c r="AT6521" s="168" t="s">
        <v>264</v>
      </c>
      <c r="AU6521" s="168" t="s">
        <v>82</v>
      </c>
      <c r="AV6521" s="13" t="s">
        <v>80</v>
      </c>
      <c r="AW6521" s="13" t="s">
        <v>34</v>
      </c>
      <c r="AX6521" s="13" t="s">
        <v>73</v>
      </c>
      <c r="AY6521" s="168" t="s">
        <v>252</v>
      </c>
    </row>
    <row r="6522" spans="1:65" s="14" customFormat="1" ht="11.25">
      <c r="B6522" s="174"/>
      <c r="D6522" s="160" t="s">
        <v>264</v>
      </c>
      <c r="E6522" s="175" t="s">
        <v>3</v>
      </c>
      <c r="F6522" s="176" t="s">
        <v>82</v>
      </c>
      <c r="H6522" s="177">
        <v>2</v>
      </c>
      <c r="I6522" s="178"/>
      <c r="L6522" s="174"/>
      <c r="M6522" s="179"/>
      <c r="N6522" s="180"/>
      <c r="O6522" s="180"/>
      <c r="P6522" s="180"/>
      <c r="Q6522" s="180"/>
      <c r="R6522" s="180"/>
      <c r="S6522" s="180"/>
      <c r="T6522" s="181"/>
      <c r="AT6522" s="175" t="s">
        <v>264</v>
      </c>
      <c r="AU6522" s="175" t="s">
        <v>82</v>
      </c>
      <c r="AV6522" s="14" t="s">
        <v>82</v>
      </c>
      <c r="AW6522" s="14" t="s">
        <v>34</v>
      </c>
      <c r="AX6522" s="14" t="s">
        <v>73</v>
      </c>
      <c r="AY6522" s="175" t="s">
        <v>252</v>
      </c>
    </row>
    <row r="6523" spans="1:65" s="13" customFormat="1" ht="11.25">
      <c r="B6523" s="167"/>
      <c r="D6523" s="160" t="s">
        <v>264</v>
      </c>
      <c r="E6523" s="168" t="s">
        <v>3</v>
      </c>
      <c r="F6523" s="169" t="s">
        <v>9017</v>
      </c>
      <c r="H6523" s="168" t="s">
        <v>3</v>
      </c>
      <c r="I6523" s="170"/>
      <c r="L6523" s="167"/>
      <c r="M6523" s="171"/>
      <c r="N6523" s="172"/>
      <c r="O6523" s="172"/>
      <c r="P6523" s="172"/>
      <c r="Q6523" s="172"/>
      <c r="R6523" s="172"/>
      <c r="S6523" s="172"/>
      <c r="T6523" s="173"/>
      <c r="AT6523" s="168" t="s">
        <v>264</v>
      </c>
      <c r="AU6523" s="168" t="s">
        <v>82</v>
      </c>
      <c r="AV6523" s="13" t="s">
        <v>80</v>
      </c>
      <c r="AW6523" s="13" t="s">
        <v>34</v>
      </c>
      <c r="AX6523" s="13" t="s">
        <v>73</v>
      </c>
      <c r="AY6523" s="168" t="s">
        <v>252</v>
      </c>
    </row>
    <row r="6524" spans="1:65" s="14" customFormat="1" ht="11.25">
      <c r="B6524" s="174"/>
      <c r="D6524" s="160" t="s">
        <v>264</v>
      </c>
      <c r="E6524" s="175" t="s">
        <v>3</v>
      </c>
      <c r="F6524" s="176" t="s">
        <v>82</v>
      </c>
      <c r="H6524" s="177">
        <v>2</v>
      </c>
      <c r="I6524" s="178"/>
      <c r="L6524" s="174"/>
      <c r="M6524" s="179"/>
      <c r="N6524" s="180"/>
      <c r="O6524" s="180"/>
      <c r="P6524" s="180"/>
      <c r="Q6524" s="180"/>
      <c r="R6524" s="180"/>
      <c r="S6524" s="180"/>
      <c r="T6524" s="181"/>
      <c r="AT6524" s="175" t="s">
        <v>264</v>
      </c>
      <c r="AU6524" s="175" t="s">
        <v>82</v>
      </c>
      <c r="AV6524" s="14" t="s">
        <v>82</v>
      </c>
      <c r="AW6524" s="14" t="s">
        <v>34</v>
      </c>
      <c r="AX6524" s="14" t="s">
        <v>73</v>
      </c>
      <c r="AY6524" s="175" t="s">
        <v>252</v>
      </c>
    </row>
    <row r="6525" spans="1:65" s="15" customFormat="1" ht="11.25">
      <c r="B6525" s="182"/>
      <c r="D6525" s="160" t="s">
        <v>264</v>
      </c>
      <c r="E6525" s="183" t="s">
        <v>3</v>
      </c>
      <c r="F6525" s="184" t="s">
        <v>269</v>
      </c>
      <c r="H6525" s="185">
        <v>4</v>
      </c>
      <c r="I6525" s="186"/>
      <c r="L6525" s="182"/>
      <c r="M6525" s="187"/>
      <c r="N6525" s="188"/>
      <c r="O6525" s="188"/>
      <c r="P6525" s="188"/>
      <c r="Q6525" s="188"/>
      <c r="R6525" s="188"/>
      <c r="S6525" s="188"/>
      <c r="T6525" s="189"/>
      <c r="AT6525" s="183" t="s">
        <v>264</v>
      </c>
      <c r="AU6525" s="183" t="s">
        <v>82</v>
      </c>
      <c r="AV6525" s="15" t="s">
        <v>258</v>
      </c>
      <c r="AW6525" s="15" t="s">
        <v>34</v>
      </c>
      <c r="AX6525" s="15" t="s">
        <v>80</v>
      </c>
      <c r="AY6525" s="183" t="s">
        <v>252</v>
      </c>
    </row>
    <row r="6526" spans="1:65" s="2" customFormat="1" ht="16.5" customHeight="1">
      <c r="A6526" s="34"/>
      <c r="B6526" s="145"/>
      <c r="C6526" s="146" t="s">
        <v>2730</v>
      </c>
      <c r="D6526" s="146" t="s">
        <v>254</v>
      </c>
      <c r="E6526" s="147" t="s">
        <v>9018</v>
      </c>
      <c r="F6526" s="148" t="s">
        <v>9019</v>
      </c>
      <c r="G6526" s="149" t="s">
        <v>4372</v>
      </c>
      <c r="H6526" s="150">
        <v>43</v>
      </c>
      <c r="I6526" s="151"/>
      <c r="J6526" s="152">
        <f>ROUND(I6526*H6526,2)</f>
        <v>0</v>
      </c>
      <c r="K6526" s="153"/>
      <c r="L6526" s="35"/>
      <c r="M6526" s="154" t="s">
        <v>3</v>
      </c>
      <c r="N6526" s="155" t="s">
        <v>44</v>
      </c>
      <c r="O6526" s="55"/>
      <c r="P6526" s="156">
        <f>O6526*H6526</f>
        <v>0</v>
      </c>
      <c r="Q6526" s="156">
        <v>0</v>
      </c>
      <c r="R6526" s="156">
        <f>Q6526*H6526</f>
        <v>0</v>
      </c>
      <c r="S6526" s="156">
        <v>0</v>
      </c>
      <c r="T6526" s="157">
        <f>S6526*H6526</f>
        <v>0</v>
      </c>
      <c r="U6526" s="34"/>
      <c r="V6526" s="34"/>
      <c r="W6526" s="34"/>
      <c r="X6526" s="34"/>
      <c r="Y6526" s="34"/>
      <c r="Z6526" s="34"/>
      <c r="AA6526" s="34"/>
      <c r="AB6526" s="34"/>
      <c r="AC6526" s="34"/>
      <c r="AD6526" s="34"/>
      <c r="AE6526" s="34"/>
      <c r="AR6526" s="158" t="s">
        <v>940</v>
      </c>
      <c r="AT6526" s="158" t="s">
        <v>254</v>
      </c>
      <c r="AU6526" s="158" t="s">
        <v>82</v>
      </c>
      <c r="AY6526" s="19" t="s">
        <v>252</v>
      </c>
      <c r="BE6526" s="159">
        <f>IF(N6526="základní",J6526,0)</f>
        <v>0</v>
      </c>
      <c r="BF6526" s="159">
        <f>IF(N6526="snížená",J6526,0)</f>
        <v>0</v>
      </c>
      <c r="BG6526" s="159">
        <f>IF(N6526="zákl. přenesená",J6526,0)</f>
        <v>0</v>
      </c>
      <c r="BH6526" s="159">
        <f>IF(N6526="sníž. přenesená",J6526,0)</f>
        <v>0</v>
      </c>
      <c r="BI6526" s="159">
        <f>IF(N6526="nulová",J6526,0)</f>
        <v>0</v>
      </c>
      <c r="BJ6526" s="19" t="s">
        <v>80</v>
      </c>
      <c r="BK6526" s="159">
        <f>ROUND(I6526*H6526,2)</f>
        <v>0</v>
      </c>
      <c r="BL6526" s="19" t="s">
        <v>940</v>
      </c>
      <c r="BM6526" s="158" t="s">
        <v>9020</v>
      </c>
    </row>
    <row r="6527" spans="1:65" s="2" customFormat="1" ht="11.25">
      <c r="A6527" s="34"/>
      <c r="B6527" s="35"/>
      <c r="C6527" s="34"/>
      <c r="D6527" s="160" t="s">
        <v>260</v>
      </c>
      <c r="E6527" s="34"/>
      <c r="F6527" s="161" t="s">
        <v>9021</v>
      </c>
      <c r="G6527" s="34"/>
      <c r="H6527" s="34"/>
      <c r="I6527" s="162"/>
      <c r="J6527" s="34"/>
      <c r="K6527" s="34"/>
      <c r="L6527" s="35"/>
      <c r="M6527" s="163"/>
      <c r="N6527" s="164"/>
      <c r="O6527" s="55"/>
      <c r="P6527" s="55"/>
      <c r="Q6527" s="55"/>
      <c r="R6527" s="55"/>
      <c r="S6527" s="55"/>
      <c r="T6527" s="56"/>
      <c r="U6527" s="34"/>
      <c r="V6527" s="34"/>
      <c r="W6527" s="34"/>
      <c r="X6527" s="34"/>
      <c r="Y6527" s="34"/>
      <c r="Z6527" s="34"/>
      <c r="AA6527" s="34"/>
      <c r="AB6527" s="34"/>
      <c r="AC6527" s="34"/>
      <c r="AD6527" s="34"/>
      <c r="AE6527" s="34"/>
      <c r="AT6527" s="19" t="s">
        <v>260</v>
      </c>
      <c r="AU6527" s="19" t="s">
        <v>82</v>
      </c>
    </row>
    <row r="6528" spans="1:65" s="2" customFormat="1" ht="11.25">
      <c r="A6528" s="34"/>
      <c r="B6528" s="35"/>
      <c r="C6528" s="34"/>
      <c r="D6528" s="165" t="s">
        <v>262</v>
      </c>
      <c r="E6528" s="34"/>
      <c r="F6528" s="166" t="s">
        <v>9022</v>
      </c>
      <c r="G6528" s="34"/>
      <c r="H6528" s="34"/>
      <c r="I6528" s="162"/>
      <c r="J6528" s="34"/>
      <c r="K6528" s="34"/>
      <c r="L6528" s="35"/>
      <c r="M6528" s="163"/>
      <c r="N6528" s="164"/>
      <c r="O6528" s="55"/>
      <c r="P6528" s="55"/>
      <c r="Q6528" s="55"/>
      <c r="R6528" s="55"/>
      <c r="S6528" s="55"/>
      <c r="T6528" s="56"/>
      <c r="U6528" s="34"/>
      <c r="V6528" s="34"/>
      <c r="W6528" s="34"/>
      <c r="X6528" s="34"/>
      <c r="Y6528" s="34"/>
      <c r="Z6528" s="34"/>
      <c r="AA6528" s="34"/>
      <c r="AB6528" s="34"/>
      <c r="AC6528" s="34"/>
      <c r="AD6528" s="34"/>
      <c r="AE6528" s="34"/>
      <c r="AT6528" s="19" t="s">
        <v>262</v>
      </c>
      <c r="AU6528" s="19" t="s">
        <v>82</v>
      </c>
    </row>
    <row r="6529" spans="1:51" s="2" customFormat="1" ht="58.5">
      <c r="A6529" s="34"/>
      <c r="B6529" s="35"/>
      <c r="C6529" s="34"/>
      <c r="D6529" s="160" t="s">
        <v>2284</v>
      </c>
      <c r="E6529" s="34"/>
      <c r="F6529" s="211" t="s">
        <v>9023</v>
      </c>
      <c r="G6529" s="34"/>
      <c r="H6529" s="34"/>
      <c r="I6529" s="162"/>
      <c r="J6529" s="34"/>
      <c r="K6529" s="34"/>
      <c r="L6529" s="35"/>
      <c r="M6529" s="163"/>
      <c r="N6529" s="164"/>
      <c r="O6529" s="55"/>
      <c r="P6529" s="55"/>
      <c r="Q6529" s="55"/>
      <c r="R6529" s="55"/>
      <c r="S6529" s="55"/>
      <c r="T6529" s="56"/>
      <c r="U6529" s="34"/>
      <c r="V6529" s="34"/>
      <c r="W6529" s="34"/>
      <c r="X6529" s="34"/>
      <c r="Y6529" s="34"/>
      <c r="Z6529" s="34"/>
      <c r="AA6529" s="34"/>
      <c r="AB6529" s="34"/>
      <c r="AC6529" s="34"/>
      <c r="AD6529" s="34"/>
      <c r="AE6529" s="34"/>
      <c r="AT6529" s="19" t="s">
        <v>2284</v>
      </c>
      <c r="AU6529" s="19" t="s">
        <v>82</v>
      </c>
    </row>
    <row r="6530" spans="1:51" s="13" customFormat="1" ht="11.25">
      <c r="B6530" s="167"/>
      <c r="D6530" s="160" t="s">
        <v>264</v>
      </c>
      <c r="E6530" s="168" t="s">
        <v>3</v>
      </c>
      <c r="F6530" s="169" t="s">
        <v>8426</v>
      </c>
      <c r="H6530" s="168" t="s">
        <v>3</v>
      </c>
      <c r="I6530" s="170"/>
      <c r="L6530" s="167"/>
      <c r="M6530" s="171"/>
      <c r="N6530" s="172"/>
      <c r="O6530" s="172"/>
      <c r="P6530" s="172"/>
      <c r="Q6530" s="172"/>
      <c r="R6530" s="172"/>
      <c r="S6530" s="172"/>
      <c r="T6530" s="173"/>
      <c r="AT6530" s="168" t="s">
        <v>264</v>
      </c>
      <c r="AU6530" s="168" t="s">
        <v>82</v>
      </c>
      <c r="AV6530" s="13" t="s">
        <v>80</v>
      </c>
      <c r="AW6530" s="13" t="s">
        <v>34</v>
      </c>
      <c r="AX6530" s="13" t="s">
        <v>73</v>
      </c>
      <c r="AY6530" s="168" t="s">
        <v>252</v>
      </c>
    </row>
    <row r="6531" spans="1:51" s="14" customFormat="1" ht="11.25">
      <c r="B6531" s="174"/>
      <c r="D6531" s="160" t="s">
        <v>264</v>
      </c>
      <c r="E6531" s="175" t="s">
        <v>3</v>
      </c>
      <c r="F6531" s="176" t="s">
        <v>80</v>
      </c>
      <c r="H6531" s="177">
        <v>1</v>
      </c>
      <c r="I6531" s="178"/>
      <c r="L6531" s="174"/>
      <c r="M6531" s="179"/>
      <c r="N6531" s="180"/>
      <c r="O6531" s="180"/>
      <c r="P6531" s="180"/>
      <c r="Q6531" s="180"/>
      <c r="R6531" s="180"/>
      <c r="S6531" s="180"/>
      <c r="T6531" s="181"/>
      <c r="AT6531" s="175" t="s">
        <v>264</v>
      </c>
      <c r="AU6531" s="175" t="s">
        <v>82</v>
      </c>
      <c r="AV6531" s="14" t="s">
        <v>82</v>
      </c>
      <c r="AW6531" s="14" t="s">
        <v>34</v>
      </c>
      <c r="AX6531" s="14" t="s">
        <v>73</v>
      </c>
      <c r="AY6531" s="175" t="s">
        <v>252</v>
      </c>
    </row>
    <row r="6532" spans="1:51" s="13" customFormat="1" ht="11.25">
      <c r="B6532" s="167"/>
      <c r="D6532" s="160" t="s">
        <v>264</v>
      </c>
      <c r="E6532" s="168" t="s">
        <v>3</v>
      </c>
      <c r="F6532" s="169" t="s">
        <v>8608</v>
      </c>
      <c r="H6532" s="168" t="s">
        <v>3</v>
      </c>
      <c r="I6532" s="170"/>
      <c r="L6532" s="167"/>
      <c r="M6532" s="171"/>
      <c r="N6532" s="172"/>
      <c r="O6532" s="172"/>
      <c r="P6532" s="172"/>
      <c r="Q6532" s="172"/>
      <c r="R6532" s="172"/>
      <c r="S6532" s="172"/>
      <c r="T6532" s="173"/>
      <c r="AT6532" s="168" t="s">
        <v>264</v>
      </c>
      <c r="AU6532" s="168" t="s">
        <v>82</v>
      </c>
      <c r="AV6532" s="13" t="s">
        <v>80</v>
      </c>
      <c r="AW6532" s="13" t="s">
        <v>34</v>
      </c>
      <c r="AX6532" s="13" t="s">
        <v>73</v>
      </c>
      <c r="AY6532" s="168" t="s">
        <v>252</v>
      </c>
    </row>
    <row r="6533" spans="1:51" s="14" customFormat="1" ht="11.25">
      <c r="B6533" s="174"/>
      <c r="D6533" s="160" t="s">
        <v>264</v>
      </c>
      <c r="E6533" s="175" t="s">
        <v>3</v>
      </c>
      <c r="F6533" s="176" t="s">
        <v>80</v>
      </c>
      <c r="H6533" s="177">
        <v>1</v>
      </c>
      <c r="I6533" s="178"/>
      <c r="L6533" s="174"/>
      <c r="M6533" s="179"/>
      <c r="N6533" s="180"/>
      <c r="O6533" s="180"/>
      <c r="P6533" s="180"/>
      <c r="Q6533" s="180"/>
      <c r="R6533" s="180"/>
      <c r="S6533" s="180"/>
      <c r="T6533" s="181"/>
      <c r="AT6533" s="175" t="s">
        <v>264</v>
      </c>
      <c r="AU6533" s="175" t="s">
        <v>82</v>
      </c>
      <c r="AV6533" s="14" t="s">
        <v>82</v>
      </c>
      <c r="AW6533" s="14" t="s">
        <v>34</v>
      </c>
      <c r="AX6533" s="14" t="s">
        <v>73</v>
      </c>
      <c r="AY6533" s="175" t="s">
        <v>252</v>
      </c>
    </row>
    <row r="6534" spans="1:51" s="13" customFormat="1" ht="11.25">
      <c r="B6534" s="167"/>
      <c r="D6534" s="160" t="s">
        <v>264</v>
      </c>
      <c r="E6534" s="168" t="s">
        <v>3</v>
      </c>
      <c r="F6534" s="169" t="s">
        <v>8429</v>
      </c>
      <c r="H6534" s="168" t="s">
        <v>3</v>
      </c>
      <c r="I6534" s="170"/>
      <c r="L6534" s="167"/>
      <c r="M6534" s="171"/>
      <c r="N6534" s="172"/>
      <c r="O6534" s="172"/>
      <c r="P6534" s="172"/>
      <c r="Q6534" s="172"/>
      <c r="R6534" s="172"/>
      <c r="S6534" s="172"/>
      <c r="T6534" s="173"/>
      <c r="AT6534" s="168" t="s">
        <v>264</v>
      </c>
      <c r="AU6534" s="168" t="s">
        <v>82</v>
      </c>
      <c r="AV6534" s="13" t="s">
        <v>80</v>
      </c>
      <c r="AW6534" s="13" t="s">
        <v>34</v>
      </c>
      <c r="AX6534" s="13" t="s">
        <v>73</v>
      </c>
      <c r="AY6534" s="168" t="s">
        <v>252</v>
      </c>
    </row>
    <row r="6535" spans="1:51" s="14" customFormat="1" ht="11.25">
      <c r="B6535" s="174"/>
      <c r="D6535" s="160" t="s">
        <v>264</v>
      </c>
      <c r="E6535" s="175" t="s">
        <v>3</v>
      </c>
      <c r="F6535" s="176" t="s">
        <v>80</v>
      </c>
      <c r="H6535" s="177">
        <v>1</v>
      </c>
      <c r="I6535" s="178"/>
      <c r="L6535" s="174"/>
      <c r="M6535" s="179"/>
      <c r="N6535" s="180"/>
      <c r="O6535" s="180"/>
      <c r="P6535" s="180"/>
      <c r="Q6535" s="180"/>
      <c r="R6535" s="180"/>
      <c r="S6535" s="180"/>
      <c r="T6535" s="181"/>
      <c r="AT6535" s="175" t="s">
        <v>264</v>
      </c>
      <c r="AU6535" s="175" t="s">
        <v>82</v>
      </c>
      <c r="AV6535" s="14" t="s">
        <v>82</v>
      </c>
      <c r="AW6535" s="14" t="s">
        <v>34</v>
      </c>
      <c r="AX6535" s="14" t="s">
        <v>73</v>
      </c>
      <c r="AY6535" s="175" t="s">
        <v>252</v>
      </c>
    </row>
    <row r="6536" spans="1:51" s="13" customFormat="1" ht="11.25">
      <c r="B6536" s="167"/>
      <c r="D6536" s="160" t="s">
        <v>264</v>
      </c>
      <c r="E6536" s="168" t="s">
        <v>3</v>
      </c>
      <c r="F6536" s="169" t="s">
        <v>8430</v>
      </c>
      <c r="H6536" s="168" t="s">
        <v>3</v>
      </c>
      <c r="I6536" s="170"/>
      <c r="L6536" s="167"/>
      <c r="M6536" s="171"/>
      <c r="N6536" s="172"/>
      <c r="O6536" s="172"/>
      <c r="P6536" s="172"/>
      <c r="Q6536" s="172"/>
      <c r="R6536" s="172"/>
      <c r="S6536" s="172"/>
      <c r="T6536" s="173"/>
      <c r="AT6536" s="168" t="s">
        <v>264</v>
      </c>
      <c r="AU6536" s="168" t="s">
        <v>82</v>
      </c>
      <c r="AV6536" s="13" t="s">
        <v>80</v>
      </c>
      <c r="AW6536" s="13" t="s">
        <v>34</v>
      </c>
      <c r="AX6536" s="13" t="s">
        <v>73</v>
      </c>
      <c r="AY6536" s="168" t="s">
        <v>252</v>
      </c>
    </row>
    <row r="6537" spans="1:51" s="14" customFormat="1" ht="11.25">
      <c r="B6537" s="174"/>
      <c r="D6537" s="160" t="s">
        <v>264</v>
      </c>
      <c r="E6537" s="175" t="s">
        <v>3</v>
      </c>
      <c r="F6537" s="176" t="s">
        <v>80</v>
      </c>
      <c r="H6537" s="177">
        <v>1</v>
      </c>
      <c r="I6537" s="178"/>
      <c r="L6537" s="174"/>
      <c r="M6537" s="179"/>
      <c r="N6537" s="180"/>
      <c r="O6537" s="180"/>
      <c r="P6537" s="180"/>
      <c r="Q6537" s="180"/>
      <c r="R6537" s="180"/>
      <c r="S6537" s="180"/>
      <c r="T6537" s="181"/>
      <c r="AT6537" s="175" t="s">
        <v>264</v>
      </c>
      <c r="AU6537" s="175" t="s">
        <v>82</v>
      </c>
      <c r="AV6537" s="14" t="s">
        <v>82</v>
      </c>
      <c r="AW6537" s="14" t="s">
        <v>34</v>
      </c>
      <c r="AX6537" s="14" t="s">
        <v>73</v>
      </c>
      <c r="AY6537" s="175" t="s">
        <v>252</v>
      </c>
    </row>
    <row r="6538" spans="1:51" s="13" customFormat="1" ht="11.25">
      <c r="B6538" s="167"/>
      <c r="D6538" s="160" t="s">
        <v>264</v>
      </c>
      <c r="E6538" s="168" t="s">
        <v>3</v>
      </c>
      <c r="F6538" s="169" t="s">
        <v>8431</v>
      </c>
      <c r="H6538" s="168" t="s">
        <v>3</v>
      </c>
      <c r="I6538" s="170"/>
      <c r="L6538" s="167"/>
      <c r="M6538" s="171"/>
      <c r="N6538" s="172"/>
      <c r="O6538" s="172"/>
      <c r="P6538" s="172"/>
      <c r="Q6538" s="172"/>
      <c r="R6538" s="172"/>
      <c r="S6538" s="172"/>
      <c r="T6538" s="173"/>
      <c r="AT6538" s="168" t="s">
        <v>264</v>
      </c>
      <c r="AU6538" s="168" t="s">
        <v>82</v>
      </c>
      <c r="AV6538" s="13" t="s">
        <v>80</v>
      </c>
      <c r="AW6538" s="13" t="s">
        <v>34</v>
      </c>
      <c r="AX6538" s="13" t="s">
        <v>73</v>
      </c>
      <c r="AY6538" s="168" t="s">
        <v>252</v>
      </c>
    </row>
    <row r="6539" spans="1:51" s="14" customFormat="1" ht="11.25">
      <c r="B6539" s="174"/>
      <c r="D6539" s="160" t="s">
        <v>264</v>
      </c>
      <c r="E6539" s="175" t="s">
        <v>3</v>
      </c>
      <c r="F6539" s="176" t="s">
        <v>80</v>
      </c>
      <c r="H6539" s="177">
        <v>1</v>
      </c>
      <c r="I6539" s="178"/>
      <c r="L6539" s="174"/>
      <c r="M6539" s="179"/>
      <c r="N6539" s="180"/>
      <c r="O6539" s="180"/>
      <c r="P6539" s="180"/>
      <c r="Q6539" s="180"/>
      <c r="R6539" s="180"/>
      <c r="S6539" s="180"/>
      <c r="T6539" s="181"/>
      <c r="AT6539" s="175" t="s">
        <v>264</v>
      </c>
      <c r="AU6539" s="175" t="s">
        <v>82</v>
      </c>
      <c r="AV6539" s="14" t="s">
        <v>82</v>
      </c>
      <c r="AW6539" s="14" t="s">
        <v>34</v>
      </c>
      <c r="AX6539" s="14" t="s">
        <v>73</v>
      </c>
      <c r="AY6539" s="175" t="s">
        <v>252</v>
      </c>
    </row>
    <row r="6540" spans="1:51" s="13" customFormat="1" ht="11.25">
      <c r="B6540" s="167"/>
      <c r="D6540" s="160" t="s">
        <v>264</v>
      </c>
      <c r="E6540" s="168" t="s">
        <v>3</v>
      </c>
      <c r="F6540" s="169" t="s">
        <v>8432</v>
      </c>
      <c r="H6540" s="168" t="s">
        <v>3</v>
      </c>
      <c r="I6540" s="170"/>
      <c r="L6540" s="167"/>
      <c r="M6540" s="171"/>
      <c r="N6540" s="172"/>
      <c r="O6540" s="172"/>
      <c r="P6540" s="172"/>
      <c r="Q6540" s="172"/>
      <c r="R6540" s="172"/>
      <c r="S6540" s="172"/>
      <c r="T6540" s="173"/>
      <c r="AT6540" s="168" t="s">
        <v>264</v>
      </c>
      <c r="AU6540" s="168" t="s">
        <v>82</v>
      </c>
      <c r="AV6540" s="13" t="s">
        <v>80</v>
      </c>
      <c r="AW6540" s="13" t="s">
        <v>34</v>
      </c>
      <c r="AX6540" s="13" t="s">
        <v>73</v>
      </c>
      <c r="AY6540" s="168" t="s">
        <v>252</v>
      </c>
    </row>
    <row r="6541" spans="1:51" s="14" customFormat="1" ht="11.25">
      <c r="B6541" s="174"/>
      <c r="D6541" s="160" t="s">
        <v>264</v>
      </c>
      <c r="E6541" s="175" t="s">
        <v>3</v>
      </c>
      <c r="F6541" s="176" t="s">
        <v>80</v>
      </c>
      <c r="H6541" s="177">
        <v>1</v>
      </c>
      <c r="I6541" s="178"/>
      <c r="L6541" s="174"/>
      <c r="M6541" s="179"/>
      <c r="N6541" s="180"/>
      <c r="O6541" s="180"/>
      <c r="P6541" s="180"/>
      <c r="Q6541" s="180"/>
      <c r="R6541" s="180"/>
      <c r="S6541" s="180"/>
      <c r="T6541" s="181"/>
      <c r="AT6541" s="175" t="s">
        <v>264</v>
      </c>
      <c r="AU6541" s="175" t="s">
        <v>82</v>
      </c>
      <c r="AV6541" s="14" t="s">
        <v>82</v>
      </c>
      <c r="AW6541" s="14" t="s">
        <v>34</v>
      </c>
      <c r="AX6541" s="14" t="s">
        <v>73</v>
      </c>
      <c r="AY6541" s="175" t="s">
        <v>252</v>
      </c>
    </row>
    <row r="6542" spans="1:51" s="13" customFormat="1" ht="11.25">
      <c r="B6542" s="167"/>
      <c r="D6542" s="160" t="s">
        <v>264</v>
      </c>
      <c r="E6542" s="168" t="s">
        <v>3</v>
      </c>
      <c r="F6542" s="169" t="s">
        <v>8433</v>
      </c>
      <c r="H6542" s="168" t="s">
        <v>3</v>
      </c>
      <c r="I6542" s="170"/>
      <c r="L6542" s="167"/>
      <c r="M6542" s="171"/>
      <c r="N6542" s="172"/>
      <c r="O6542" s="172"/>
      <c r="P6542" s="172"/>
      <c r="Q6542" s="172"/>
      <c r="R6542" s="172"/>
      <c r="S6542" s="172"/>
      <c r="T6542" s="173"/>
      <c r="AT6542" s="168" t="s">
        <v>264</v>
      </c>
      <c r="AU6542" s="168" t="s">
        <v>82</v>
      </c>
      <c r="AV6542" s="13" t="s">
        <v>80</v>
      </c>
      <c r="AW6542" s="13" t="s">
        <v>34</v>
      </c>
      <c r="AX6542" s="13" t="s">
        <v>73</v>
      </c>
      <c r="AY6542" s="168" t="s">
        <v>252</v>
      </c>
    </row>
    <row r="6543" spans="1:51" s="14" customFormat="1" ht="11.25">
      <c r="B6543" s="174"/>
      <c r="D6543" s="160" t="s">
        <v>264</v>
      </c>
      <c r="E6543" s="175" t="s">
        <v>3</v>
      </c>
      <c r="F6543" s="176" t="s">
        <v>80</v>
      </c>
      <c r="H6543" s="177">
        <v>1</v>
      </c>
      <c r="I6543" s="178"/>
      <c r="L6543" s="174"/>
      <c r="M6543" s="179"/>
      <c r="N6543" s="180"/>
      <c r="O6543" s="180"/>
      <c r="P6543" s="180"/>
      <c r="Q6543" s="180"/>
      <c r="R6543" s="180"/>
      <c r="S6543" s="180"/>
      <c r="T6543" s="181"/>
      <c r="AT6543" s="175" t="s">
        <v>264</v>
      </c>
      <c r="AU6543" s="175" t="s">
        <v>82</v>
      </c>
      <c r="AV6543" s="14" t="s">
        <v>82</v>
      </c>
      <c r="AW6543" s="14" t="s">
        <v>34</v>
      </c>
      <c r="AX6543" s="14" t="s">
        <v>73</v>
      </c>
      <c r="AY6543" s="175" t="s">
        <v>252</v>
      </c>
    </row>
    <row r="6544" spans="1:51" s="13" customFormat="1" ht="11.25">
      <c r="B6544" s="167"/>
      <c r="D6544" s="160" t="s">
        <v>264</v>
      </c>
      <c r="E6544" s="168" t="s">
        <v>3</v>
      </c>
      <c r="F6544" s="169" t="s">
        <v>8609</v>
      </c>
      <c r="H6544" s="168" t="s">
        <v>3</v>
      </c>
      <c r="I6544" s="170"/>
      <c r="L6544" s="167"/>
      <c r="M6544" s="171"/>
      <c r="N6544" s="172"/>
      <c r="O6544" s="172"/>
      <c r="P6544" s="172"/>
      <c r="Q6544" s="172"/>
      <c r="R6544" s="172"/>
      <c r="S6544" s="172"/>
      <c r="T6544" s="173"/>
      <c r="AT6544" s="168" t="s">
        <v>264</v>
      </c>
      <c r="AU6544" s="168" t="s">
        <v>82</v>
      </c>
      <c r="AV6544" s="13" t="s">
        <v>80</v>
      </c>
      <c r="AW6544" s="13" t="s">
        <v>34</v>
      </c>
      <c r="AX6544" s="13" t="s">
        <v>73</v>
      </c>
      <c r="AY6544" s="168" t="s">
        <v>252</v>
      </c>
    </row>
    <row r="6545" spans="2:51" s="14" customFormat="1" ht="11.25">
      <c r="B6545" s="174"/>
      <c r="D6545" s="160" t="s">
        <v>264</v>
      </c>
      <c r="E6545" s="175" t="s">
        <v>3</v>
      </c>
      <c r="F6545" s="176" t="s">
        <v>80</v>
      </c>
      <c r="H6545" s="177">
        <v>1</v>
      </c>
      <c r="I6545" s="178"/>
      <c r="L6545" s="174"/>
      <c r="M6545" s="179"/>
      <c r="N6545" s="180"/>
      <c r="O6545" s="180"/>
      <c r="P6545" s="180"/>
      <c r="Q6545" s="180"/>
      <c r="R6545" s="180"/>
      <c r="S6545" s="180"/>
      <c r="T6545" s="181"/>
      <c r="AT6545" s="175" t="s">
        <v>264</v>
      </c>
      <c r="AU6545" s="175" t="s">
        <v>82</v>
      </c>
      <c r="AV6545" s="14" t="s">
        <v>82</v>
      </c>
      <c r="AW6545" s="14" t="s">
        <v>34</v>
      </c>
      <c r="AX6545" s="14" t="s">
        <v>73</v>
      </c>
      <c r="AY6545" s="175" t="s">
        <v>252</v>
      </c>
    </row>
    <row r="6546" spans="2:51" s="13" customFormat="1" ht="11.25">
      <c r="B6546" s="167"/>
      <c r="D6546" s="160" t="s">
        <v>264</v>
      </c>
      <c r="E6546" s="168" t="s">
        <v>3</v>
      </c>
      <c r="F6546" s="169" t="s">
        <v>8624</v>
      </c>
      <c r="H6546" s="168" t="s">
        <v>3</v>
      </c>
      <c r="I6546" s="170"/>
      <c r="L6546" s="167"/>
      <c r="M6546" s="171"/>
      <c r="N6546" s="172"/>
      <c r="O6546" s="172"/>
      <c r="P6546" s="172"/>
      <c r="Q6546" s="172"/>
      <c r="R6546" s="172"/>
      <c r="S6546" s="172"/>
      <c r="T6546" s="173"/>
      <c r="AT6546" s="168" t="s">
        <v>264</v>
      </c>
      <c r="AU6546" s="168" t="s">
        <v>82</v>
      </c>
      <c r="AV6546" s="13" t="s">
        <v>80</v>
      </c>
      <c r="AW6546" s="13" t="s">
        <v>34</v>
      </c>
      <c r="AX6546" s="13" t="s">
        <v>73</v>
      </c>
      <c r="AY6546" s="168" t="s">
        <v>252</v>
      </c>
    </row>
    <row r="6547" spans="2:51" s="14" customFormat="1" ht="11.25">
      <c r="B6547" s="174"/>
      <c r="D6547" s="160" t="s">
        <v>264</v>
      </c>
      <c r="E6547" s="175" t="s">
        <v>3</v>
      </c>
      <c r="F6547" s="176" t="s">
        <v>80</v>
      </c>
      <c r="H6547" s="177">
        <v>1</v>
      </c>
      <c r="I6547" s="178"/>
      <c r="L6547" s="174"/>
      <c r="M6547" s="179"/>
      <c r="N6547" s="180"/>
      <c r="O6547" s="180"/>
      <c r="P6547" s="180"/>
      <c r="Q6547" s="180"/>
      <c r="R6547" s="180"/>
      <c r="S6547" s="180"/>
      <c r="T6547" s="181"/>
      <c r="AT6547" s="175" t="s">
        <v>264</v>
      </c>
      <c r="AU6547" s="175" t="s">
        <v>82</v>
      </c>
      <c r="AV6547" s="14" t="s">
        <v>82</v>
      </c>
      <c r="AW6547" s="14" t="s">
        <v>34</v>
      </c>
      <c r="AX6547" s="14" t="s">
        <v>73</v>
      </c>
      <c r="AY6547" s="175" t="s">
        <v>252</v>
      </c>
    </row>
    <row r="6548" spans="2:51" s="13" customFormat="1" ht="11.25">
      <c r="B6548" s="167"/>
      <c r="D6548" s="160" t="s">
        <v>264</v>
      </c>
      <c r="E6548" s="168" t="s">
        <v>3</v>
      </c>
      <c r="F6548" s="169" t="s">
        <v>8610</v>
      </c>
      <c r="H6548" s="168" t="s">
        <v>3</v>
      </c>
      <c r="I6548" s="170"/>
      <c r="L6548" s="167"/>
      <c r="M6548" s="171"/>
      <c r="N6548" s="172"/>
      <c r="O6548" s="172"/>
      <c r="P6548" s="172"/>
      <c r="Q6548" s="172"/>
      <c r="R6548" s="172"/>
      <c r="S6548" s="172"/>
      <c r="T6548" s="173"/>
      <c r="AT6548" s="168" t="s">
        <v>264</v>
      </c>
      <c r="AU6548" s="168" t="s">
        <v>82</v>
      </c>
      <c r="AV6548" s="13" t="s">
        <v>80</v>
      </c>
      <c r="AW6548" s="13" t="s">
        <v>34</v>
      </c>
      <c r="AX6548" s="13" t="s">
        <v>73</v>
      </c>
      <c r="AY6548" s="168" t="s">
        <v>252</v>
      </c>
    </row>
    <row r="6549" spans="2:51" s="14" customFormat="1" ht="11.25">
      <c r="B6549" s="174"/>
      <c r="D6549" s="160" t="s">
        <v>264</v>
      </c>
      <c r="E6549" s="175" t="s">
        <v>3</v>
      </c>
      <c r="F6549" s="176" t="s">
        <v>80</v>
      </c>
      <c r="H6549" s="177">
        <v>1</v>
      </c>
      <c r="I6549" s="178"/>
      <c r="L6549" s="174"/>
      <c r="M6549" s="179"/>
      <c r="N6549" s="180"/>
      <c r="O6549" s="180"/>
      <c r="P6549" s="180"/>
      <c r="Q6549" s="180"/>
      <c r="R6549" s="180"/>
      <c r="S6549" s="180"/>
      <c r="T6549" s="181"/>
      <c r="AT6549" s="175" t="s">
        <v>264</v>
      </c>
      <c r="AU6549" s="175" t="s">
        <v>82</v>
      </c>
      <c r="AV6549" s="14" t="s">
        <v>82</v>
      </c>
      <c r="AW6549" s="14" t="s">
        <v>34</v>
      </c>
      <c r="AX6549" s="14" t="s">
        <v>73</v>
      </c>
      <c r="AY6549" s="175" t="s">
        <v>252</v>
      </c>
    </row>
    <row r="6550" spans="2:51" s="13" customFormat="1" ht="11.25">
      <c r="B6550" s="167"/>
      <c r="D6550" s="160" t="s">
        <v>264</v>
      </c>
      <c r="E6550" s="168" t="s">
        <v>3</v>
      </c>
      <c r="F6550" s="169" t="s">
        <v>8611</v>
      </c>
      <c r="H6550" s="168" t="s">
        <v>3</v>
      </c>
      <c r="I6550" s="170"/>
      <c r="L6550" s="167"/>
      <c r="M6550" s="171"/>
      <c r="N6550" s="172"/>
      <c r="O6550" s="172"/>
      <c r="P6550" s="172"/>
      <c r="Q6550" s="172"/>
      <c r="R6550" s="172"/>
      <c r="S6550" s="172"/>
      <c r="T6550" s="173"/>
      <c r="AT6550" s="168" t="s">
        <v>264</v>
      </c>
      <c r="AU6550" s="168" t="s">
        <v>82</v>
      </c>
      <c r="AV6550" s="13" t="s">
        <v>80</v>
      </c>
      <c r="AW6550" s="13" t="s">
        <v>34</v>
      </c>
      <c r="AX6550" s="13" t="s">
        <v>73</v>
      </c>
      <c r="AY6550" s="168" t="s">
        <v>252</v>
      </c>
    </row>
    <row r="6551" spans="2:51" s="14" customFormat="1" ht="11.25">
      <c r="B6551" s="174"/>
      <c r="D6551" s="160" t="s">
        <v>264</v>
      </c>
      <c r="E6551" s="175" t="s">
        <v>3</v>
      </c>
      <c r="F6551" s="176" t="s">
        <v>80</v>
      </c>
      <c r="H6551" s="177">
        <v>1</v>
      </c>
      <c r="I6551" s="178"/>
      <c r="L6551" s="174"/>
      <c r="M6551" s="179"/>
      <c r="N6551" s="180"/>
      <c r="O6551" s="180"/>
      <c r="P6551" s="180"/>
      <c r="Q6551" s="180"/>
      <c r="R6551" s="180"/>
      <c r="S6551" s="180"/>
      <c r="T6551" s="181"/>
      <c r="AT6551" s="175" t="s">
        <v>264</v>
      </c>
      <c r="AU6551" s="175" t="s">
        <v>82</v>
      </c>
      <c r="AV6551" s="14" t="s">
        <v>82</v>
      </c>
      <c r="AW6551" s="14" t="s">
        <v>34</v>
      </c>
      <c r="AX6551" s="14" t="s">
        <v>73</v>
      </c>
      <c r="AY6551" s="175" t="s">
        <v>252</v>
      </c>
    </row>
    <row r="6552" spans="2:51" s="13" customFormat="1" ht="11.25">
      <c r="B6552" s="167"/>
      <c r="D6552" s="160" t="s">
        <v>264</v>
      </c>
      <c r="E6552" s="168" t="s">
        <v>3</v>
      </c>
      <c r="F6552" s="169" t="s">
        <v>8612</v>
      </c>
      <c r="H6552" s="168" t="s">
        <v>3</v>
      </c>
      <c r="I6552" s="170"/>
      <c r="L6552" s="167"/>
      <c r="M6552" s="171"/>
      <c r="N6552" s="172"/>
      <c r="O6552" s="172"/>
      <c r="P6552" s="172"/>
      <c r="Q6552" s="172"/>
      <c r="R6552" s="172"/>
      <c r="S6552" s="172"/>
      <c r="T6552" s="173"/>
      <c r="AT6552" s="168" t="s">
        <v>264</v>
      </c>
      <c r="AU6552" s="168" t="s">
        <v>82</v>
      </c>
      <c r="AV6552" s="13" t="s">
        <v>80</v>
      </c>
      <c r="AW6552" s="13" t="s">
        <v>34</v>
      </c>
      <c r="AX6552" s="13" t="s">
        <v>73</v>
      </c>
      <c r="AY6552" s="168" t="s">
        <v>252</v>
      </c>
    </row>
    <row r="6553" spans="2:51" s="14" customFormat="1" ht="11.25">
      <c r="B6553" s="174"/>
      <c r="D6553" s="160" t="s">
        <v>264</v>
      </c>
      <c r="E6553" s="175" t="s">
        <v>3</v>
      </c>
      <c r="F6553" s="176" t="s">
        <v>80</v>
      </c>
      <c r="H6553" s="177">
        <v>1</v>
      </c>
      <c r="I6553" s="178"/>
      <c r="L6553" s="174"/>
      <c r="M6553" s="179"/>
      <c r="N6553" s="180"/>
      <c r="O6553" s="180"/>
      <c r="P6553" s="180"/>
      <c r="Q6553" s="180"/>
      <c r="R6553" s="180"/>
      <c r="S6553" s="180"/>
      <c r="T6553" s="181"/>
      <c r="AT6553" s="175" t="s">
        <v>264</v>
      </c>
      <c r="AU6553" s="175" t="s">
        <v>82</v>
      </c>
      <c r="AV6553" s="14" t="s">
        <v>82</v>
      </c>
      <c r="AW6553" s="14" t="s">
        <v>34</v>
      </c>
      <c r="AX6553" s="14" t="s">
        <v>73</v>
      </c>
      <c r="AY6553" s="175" t="s">
        <v>252</v>
      </c>
    </row>
    <row r="6554" spans="2:51" s="13" customFormat="1" ht="11.25">
      <c r="B6554" s="167"/>
      <c r="D6554" s="160" t="s">
        <v>264</v>
      </c>
      <c r="E6554" s="168" t="s">
        <v>3</v>
      </c>
      <c r="F6554" s="169" t="s">
        <v>8434</v>
      </c>
      <c r="H6554" s="168" t="s">
        <v>3</v>
      </c>
      <c r="I6554" s="170"/>
      <c r="L6554" s="167"/>
      <c r="M6554" s="171"/>
      <c r="N6554" s="172"/>
      <c r="O6554" s="172"/>
      <c r="P6554" s="172"/>
      <c r="Q6554" s="172"/>
      <c r="R6554" s="172"/>
      <c r="S6554" s="172"/>
      <c r="T6554" s="173"/>
      <c r="AT6554" s="168" t="s">
        <v>264</v>
      </c>
      <c r="AU6554" s="168" t="s">
        <v>82</v>
      </c>
      <c r="AV6554" s="13" t="s">
        <v>80</v>
      </c>
      <c r="AW6554" s="13" t="s">
        <v>34</v>
      </c>
      <c r="AX6554" s="13" t="s">
        <v>73</v>
      </c>
      <c r="AY6554" s="168" t="s">
        <v>252</v>
      </c>
    </row>
    <row r="6555" spans="2:51" s="14" customFormat="1" ht="11.25">
      <c r="B6555" s="174"/>
      <c r="D6555" s="160" t="s">
        <v>264</v>
      </c>
      <c r="E6555" s="175" t="s">
        <v>3</v>
      </c>
      <c r="F6555" s="176" t="s">
        <v>80</v>
      </c>
      <c r="H6555" s="177">
        <v>1</v>
      </c>
      <c r="I6555" s="178"/>
      <c r="L6555" s="174"/>
      <c r="M6555" s="179"/>
      <c r="N6555" s="180"/>
      <c r="O6555" s="180"/>
      <c r="P6555" s="180"/>
      <c r="Q6555" s="180"/>
      <c r="R6555" s="180"/>
      <c r="S6555" s="180"/>
      <c r="T6555" s="181"/>
      <c r="AT6555" s="175" t="s">
        <v>264</v>
      </c>
      <c r="AU6555" s="175" t="s">
        <v>82</v>
      </c>
      <c r="AV6555" s="14" t="s">
        <v>82</v>
      </c>
      <c r="AW6555" s="14" t="s">
        <v>34</v>
      </c>
      <c r="AX6555" s="14" t="s">
        <v>73</v>
      </c>
      <c r="AY6555" s="175" t="s">
        <v>252</v>
      </c>
    </row>
    <row r="6556" spans="2:51" s="13" customFormat="1" ht="11.25">
      <c r="B6556" s="167"/>
      <c r="D6556" s="160" t="s">
        <v>264</v>
      </c>
      <c r="E6556" s="168" t="s">
        <v>3</v>
      </c>
      <c r="F6556" s="169" t="s">
        <v>8435</v>
      </c>
      <c r="H6556" s="168" t="s">
        <v>3</v>
      </c>
      <c r="I6556" s="170"/>
      <c r="L6556" s="167"/>
      <c r="M6556" s="171"/>
      <c r="N6556" s="172"/>
      <c r="O6556" s="172"/>
      <c r="P6556" s="172"/>
      <c r="Q6556" s="172"/>
      <c r="R6556" s="172"/>
      <c r="S6556" s="172"/>
      <c r="T6556" s="173"/>
      <c r="AT6556" s="168" t="s">
        <v>264</v>
      </c>
      <c r="AU6556" s="168" t="s">
        <v>82</v>
      </c>
      <c r="AV6556" s="13" t="s">
        <v>80</v>
      </c>
      <c r="AW6556" s="13" t="s">
        <v>34</v>
      </c>
      <c r="AX6556" s="13" t="s">
        <v>73</v>
      </c>
      <c r="AY6556" s="168" t="s">
        <v>252</v>
      </c>
    </row>
    <row r="6557" spans="2:51" s="14" customFormat="1" ht="11.25">
      <c r="B6557" s="174"/>
      <c r="D6557" s="160" t="s">
        <v>264</v>
      </c>
      <c r="E6557" s="175" t="s">
        <v>3</v>
      </c>
      <c r="F6557" s="176" t="s">
        <v>80</v>
      </c>
      <c r="H6557" s="177">
        <v>1</v>
      </c>
      <c r="I6557" s="178"/>
      <c r="L6557" s="174"/>
      <c r="M6557" s="179"/>
      <c r="N6557" s="180"/>
      <c r="O6557" s="180"/>
      <c r="P6557" s="180"/>
      <c r="Q6557" s="180"/>
      <c r="R6557" s="180"/>
      <c r="S6557" s="180"/>
      <c r="T6557" s="181"/>
      <c r="AT6557" s="175" t="s">
        <v>264</v>
      </c>
      <c r="AU6557" s="175" t="s">
        <v>82</v>
      </c>
      <c r="AV6557" s="14" t="s">
        <v>82</v>
      </c>
      <c r="AW6557" s="14" t="s">
        <v>34</v>
      </c>
      <c r="AX6557" s="14" t="s">
        <v>73</v>
      </c>
      <c r="AY6557" s="175" t="s">
        <v>252</v>
      </c>
    </row>
    <row r="6558" spans="2:51" s="13" customFormat="1" ht="11.25">
      <c r="B6558" s="167"/>
      <c r="D6558" s="160" t="s">
        <v>264</v>
      </c>
      <c r="E6558" s="168" t="s">
        <v>3</v>
      </c>
      <c r="F6558" s="169" t="s">
        <v>8436</v>
      </c>
      <c r="H6558" s="168" t="s">
        <v>3</v>
      </c>
      <c r="I6558" s="170"/>
      <c r="L6558" s="167"/>
      <c r="M6558" s="171"/>
      <c r="N6558" s="172"/>
      <c r="O6558" s="172"/>
      <c r="P6558" s="172"/>
      <c r="Q6558" s="172"/>
      <c r="R6558" s="172"/>
      <c r="S6558" s="172"/>
      <c r="T6558" s="173"/>
      <c r="AT6558" s="168" t="s">
        <v>264</v>
      </c>
      <c r="AU6558" s="168" t="s">
        <v>82</v>
      </c>
      <c r="AV6558" s="13" t="s">
        <v>80</v>
      </c>
      <c r="AW6558" s="13" t="s">
        <v>34</v>
      </c>
      <c r="AX6558" s="13" t="s">
        <v>73</v>
      </c>
      <c r="AY6558" s="168" t="s">
        <v>252</v>
      </c>
    </row>
    <row r="6559" spans="2:51" s="14" customFormat="1" ht="11.25">
      <c r="B6559" s="174"/>
      <c r="D6559" s="160" t="s">
        <v>264</v>
      </c>
      <c r="E6559" s="175" t="s">
        <v>3</v>
      </c>
      <c r="F6559" s="176" t="s">
        <v>80</v>
      </c>
      <c r="H6559" s="177">
        <v>1</v>
      </c>
      <c r="I6559" s="178"/>
      <c r="L6559" s="174"/>
      <c r="M6559" s="179"/>
      <c r="N6559" s="180"/>
      <c r="O6559" s="180"/>
      <c r="P6559" s="180"/>
      <c r="Q6559" s="180"/>
      <c r="R6559" s="180"/>
      <c r="S6559" s="180"/>
      <c r="T6559" s="181"/>
      <c r="AT6559" s="175" t="s">
        <v>264</v>
      </c>
      <c r="AU6559" s="175" t="s">
        <v>82</v>
      </c>
      <c r="AV6559" s="14" t="s">
        <v>82</v>
      </c>
      <c r="AW6559" s="14" t="s">
        <v>34</v>
      </c>
      <c r="AX6559" s="14" t="s">
        <v>73</v>
      </c>
      <c r="AY6559" s="175" t="s">
        <v>252</v>
      </c>
    </row>
    <row r="6560" spans="2:51" s="13" customFormat="1" ht="11.25">
      <c r="B6560" s="167"/>
      <c r="D6560" s="160" t="s">
        <v>264</v>
      </c>
      <c r="E6560" s="168" t="s">
        <v>3</v>
      </c>
      <c r="F6560" s="169" t="s">
        <v>8437</v>
      </c>
      <c r="H6560" s="168" t="s">
        <v>3</v>
      </c>
      <c r="I6560" s="170"/>
      <c r="L6560" s="167"/>
      <c r="M6560" s="171"/>
      <c r="N6560" s="172"/>
      <c r="O6560" s="172"/>
      <c r="P6560" s="172"/>
      <c r="Q6560" s="172"/>
      <c r="R6560" s="172"/>
      <c r="S6560" s="172"/>
      <c r="T6560" s="173"/>
      <c r="AT6560" s="168" t="s">
        <v>264</v>
      </c>
      <c r="AU6560" s="168" t="s">
        <v>82</v>
      </c>
      <c r="AV6560" s="13" t="s">
        <v>80</v>
      </c>
      <c r="AW6560" s="13" t="s">
        <v>34</v>
      </c>
      <c r="AX6560" s="13" t="s">
        <v>73</v>
      </c>
      <c r="AY6560" s="168" t="s">
        <v>252</v>
      </c>
    </row>
    <row r="6561" spans="2:51" s="14" customFormat="1" ht="11.25">
      <c r="B6561" s="174"/>
      <c r="D6561" s="160" t="s">
        <v>264</v>
      </c>
      <c r="E6561" s="175" t="s">
        <v>3</v>
      </c>
      <c r="F6561" s="176" t="s">
        <v>80</v>
      </c>
      <c r="H6561" s="177">
        <v>1</v>
      </c>
      <c r="I6561" s="178"/>
      <c r="L6561" s="174"/>
      <c r="M6561" s="179"/>
      <c r="N6561" s="180"/>
      <c r="O6561" s="180"/>
      <c r="P6561" s="180"/>
      <c r="Q6561" s="180"/>
      <c r="R6561" s="180"/>
      <c r="S6561" s="180"/>
      <c r="T6561" s="181"/>
      <c r="AT6561" s="175" t="s">
        <v>264</v>
      </c>
      <c r="AU6561" s="175" t="s">
        <v>82</v>
      </c>
      <c r="AV6561" s="14" t="s">
        <v>82</v>
      </c>
      <c r="AW6561" s="14" t="s">
        <v>34</v>
      </c>
      <c r="AX6561" s="14" t="s">
        <v>73</v>
      </c>
      <c r="AY6561" s="175" t="s">
        <v>252</v>
      </c>
    </row>
    <row r="6562" spans="2:51" s="13" customFormat="1" ht="11.25">
      <c r="B6562" s="167"/>
      <c r="D6562" s="160" t="s">
        <v>264</v>
      </c>
      <c r="E6562" s="168" t="s">
        <v>3</v>
      </c>
      <c r="F6562" s="169" t="s">
        <v>8438</v>
      </c>
      <c r="H6562" s="168" t="s">
        <v>3</v>
      </c>
      <c r="I6562" s="170"/>
      <c r="L6562" s="167"/>
      <c r="M6562" s="171"/>
      <c r="N6562" s="172"/>
      <c r="O6562" s="172"/>
      <c r="P6562" s="172"/>
      <c r="Q6562" s="172"/>
      <c r="R6562" s="172"/>
      <c r="S6562" s="172"/>
      <c r="T6562" s="173"/>
      <c r="AT6562" s="168" t="s">
        <v>264</v>
      </c>
      <c r="AU6562" s="168" t="s">
        <v>82</v>
      </c>
      <c r="AV6562" s="13" t="s">
        <v>80</v>
      </c>
      <c r="AW6562" s="13" t="s">
        <v>34</v>
      </c>
      <c r="AX6562" s="13" t="s">
        <v>73</v>
      </c>
      <c r="AY6562" s="168" t="s">
        <v>252</v>
      </c>
    </row>
    <row r="6563" spans="2:51" s="14" customFormat="1" ht="11.25">
      <c r="B6563" s="174"/>
      <c r="D6563" s="160" t="s">
        <v>264</v>
      </c>
      <c r="E6563" s="175" t="s">
        <v>3</v>
      </c>
      <c r="F6563" s="176" t="s">
        <v>80</v>
      </c>
      <c r="H6563" s="177">
        <v>1</v>
      </c>
      <c r="I6563" s="178"/>
      <c r="L6563" s="174"/>
      <c r="M6563" s="179"/>
      <c r="N6563" s="180"/>
      <c r="O6563" s="180"/>
      <c r="P6563" s="180"/>
      <c r="Q6563" s="180"/>
      <c r="R6563" s="180"/>
      <c r="S6563" s="180"/>
      <c r="T6563" s="181"/>
      <c r="AT6563" s="175" t="s">
        <v>264</v>
      </c>
      <c r="AU6563" s="175" t="s">
        <v>82</v>
      </c>
      <c r="AV6563" s="14" t="s">
        <v>82</v>
      </c>
      <c r="AW6563" s="14" t="s">
        <v>34</v>
      </c>
      <c r="AX6563" s="14" t="s">
        <v>73</v>
      </c>
      <c r="AY6563" s="175" t="s">
        <v>252</v>
      </c>
    </row>
    <row r="6564" spans="2:51" s="13" customFormat="1" ht="11.25">
      <c r="B6564" s="167"/>
      <c r="D6564" s="160" t="s">
        <v>264</v>
      </c>
      <c r="E6564" s="168" t="s">
        <v>3</v>
      </c>
      <c r="F6564" s="169" t="s">
        <v>8613</v>
      </c>
      <c r="H6564" s="168" t="s">
        <v>3</v>
      </c>
      <c r="I6564" s="170"/>
      <c r="L6564" s="167"/>
      <c r="M6564" s="171"/>
      <c r="N6564" s="172"/>
      <c r="O6564" s="172"/>
      <c r="P6564" s="172"/>
      <c r="Q6564" s="172"/>
      <c r="R6564" s="172"/>
      <c r="S6564" s="172"/>
      <c r="T6564" s="173"/>
      <c r="AT6564" s="168" t="s">
        <v>264</v>
      </c>
      <c r="AU6564" s="168" t="s">
        <v>82</v>
      </c>
      <c r="AV6564" s="13" t="s">
        <v>80</v>
      </c>
      <c r="AW6564" s="13" t="s">
        <v>34</v>
      </c>
      <c r="AX6564" s="13" t="s">
        <v>73</v>
      </c>
      <c r="AY6564" s="168" t="s">
        <v>252</v>
      </c>
    </row>
    <row r="6565" spans="2:51" s="14" customFormat="1" ht="11.25">
      <c r="B6565" s="174"/>
      <c r="D6565" s="160" t="s">
        <v>264</v>
      </c>
      <c r="E6565" s="175" t="s">
        <v>3</v>
      </c>
      <c r="F6565" s="176" t="s">
        <v>80</v>
      </c>
      <c r="H6565" s="177">
        <v>1</v>
      </c>
      <c r="I6565" s="178"/>
      <c r="L6565" s="174"/>
      <c r="M6565" s="179"/>
      <c r="N6565" s="180"/>
      <c r="O6565" s="180"/>
      <c r="P6565" s="180"/>
      <c r="Q6565" s="180"/>
      <c r="R6565" s="180"/>
      <c r="S6565" s="180"/>
      <c r="T6565" s="181"/>
      <c r="AT6565" s="175" t="s">
        <v>264</v>
      </c>
      <c r="AU6565" s="175" t="s">
        <v>82</v>
      </c>
      <c r="AV6565" s="14" t="s">
        <v>82</v>
      </c>
      <c r="AW6565" s="14" t="s">
        <v>34</v>
      </c>
      <c r="AX6565" s="14" t="s">
        <v>73</v>
      </c>
      <c r="AY6565" s="175" t="s">
        <v>252</v>
      </c>
    </row>
    <row r="6566" spans="2:51" s="13" customFormat="1" ht="11.25">
      <c r="B6566" s="167"/>
      <c r="D6566" s="160" t="s">
        <v>264</v>
      </c>
      <c r="E6566" s="168" t="s">
        <v>3</v>
      </c>
      <c r="F6566" s="169" t="s">
        <v>8614</v>
      </c>
      <c r="H6566" s="168" t="s">
        <v>3</v>
      </c>
      <c r="I6566" s="170"/>
      <c r="L6566" s="167"/>
      <c r="M6566" s="171"/>
      <c r="N6566" s="172"/>
      <c r="O6566" s="172"/>
      <c r="P6566" s="172"/>
      <c r="Q6566" s="172"/>
      <c r="R6566" s="172"/>
      <c r="S6566" s="172"/>
      <c r="T6566" s="173"/>
      <c r="AT6566" s="168" t="s">
        <v>264</v>
      </c>
      <c r="AU6566" s="168" t="s">
        <v>82</v>
      </c>
      <c r="AV6566" s="13" t="s">
        <v>80</v>
      </c>
      <c r="AW6566" s="13" t="s">
        <v>34</v>
      </c>
      <c r="AX6566" s="13" t="s">
        <v>73</v>
      </c>
      <c r="AY6566" s="168" t="s">
        <v>252</v>
      </c>
    </row>
    <row r="6567" spans="2:51" s="14" customFormat="1" ht="11.25">
      <c r="B6567" s="174"/>
      <c r="D6567" s="160" t="s">
        <v>264</v>
      </c>
      <c r="E6567" s="175" t="s">
        <v>3</v>
      </c>
      <c r="F6567" s="176" t="s">
        <v>80</v>
      </c>
      <c r="H6567" s="177">
        <v>1</v>
      </c>
      <c r="I6567" s="178"/>
      <c r="L6567" s="174"/>
      <c r="M6567" s="179"/>
      <c r="N6567" s="180"/>
      <c r="O6567" s="180"/>
      <c r="P6567" s="180"/>
      <c r="Q6567" s="180"/>
      <c r="R6567" s="180"/>
      <c r="S6567" s="180"/>
      <c r="T6567" s="181"/>
      <c r="AT6567" s="175" t="s">
        <v>264</v>
      </c>
      <c r="AU6567" s="175" t="s">
        <v>82</v>
      </c>
      <c r="AV6567" s="14" t="s">
        <v>82</v>
      </c>
      <c r="AW6567" s="14" t="s">
        <v>34</v>
      </c>
      <c r="AX6567" s="14" t="s">
        <v>73</v>
      </c>
      <c r="AY6567" s="175" t="s">
        <v>252</v>
      </c>
    </row>
    <row r="6568" spans="2:51" s="13" customFormat="1" ht="11.25">
      <c r="B6568" s="167"/>
      <c r="D6568" s="160" t="s">
        <v>264</v>
      </c>
      <c r="E6568" s="168" t="s">
        <v>3</v>
      </c>
      <c r="F6568" s="169" t="s">
        <v>8615</v>
      </c>
      <c r="H6568" s="168" t="s">
        <v>3</v>
      </c>
      <c r="I6568" s="170"/>
      <c r="L6568" s="167"/>
      <c r="M6568" s="171"/>
      <c r="N6568" s="172"/>
      <c r="O6568" s="172"/>
      <c r="P6568" s="172"/>
      <c r="Q6568" s="172"/>
      <c r="R6568" s="172"/>
      <c r="S6568" s="172"/>
      <c r="T6568" s="173"/>
      <c r="AT6568" s="168" t="s">
        <v>264</v>
      </c>
      <c r="AU6568" s="168" t="s">
        <v>82</v>
      </c>
      <c r="AV6568" s="13" t="s">
        <v>80</v>
      </c>
      <c r="AW6568" s="13" t="s">
        <v>34</v>
      </c>
      <c r="AX6568" s="13" t="s">
        <v>73</v>
      </c>
      <c r="AY6568" s="168" t="s">
        <v>252</v>
      </c>
    </row>
    <row r="6569" spans="2:51" s="14" customFormat="1" ht="11.25">
      <c r="B6569" s="174"/>
      <c r="D6569" s="160" t="s">
        <v>264</v>
      </c>
      <c r="E6569" s="175" t="s">
        <v>3</v>
      </c>
      <c r="F6569" s="176" t="s">
        <v>80</v>
      </c>
      <c r="H6569" s="177">
        <v>1</v>
      </c>
      <c r="I6569" s="178"/>
      <c r="L6569" s="174"/>
      <c r="M6569" s="179"/>
      <c r="N6569" s="180"/>
      <c r="O6569" s="180"/>
      <c r="P6569" s="180"/>
      <c r="Q6569" s="180"/>
      <c r="R6569" s="180"/>
      <c r="S6569" s="180"/>
      <c r="T6569" s="181"/>
      <c r="AT6569" s="175" t="s">
        <v>264</v>
      </c>
      <c r="AU6569" s="175" t="s">
        <v>82</v>
      </c>
      <c r="AV6569" s="14" t="s">
        <v>82</v>
      </c>
      <c r="AW6569" s="14" t="s">
        <v>34</v>
      </c>
      <c r="AX6569" s="14" t="s">
        <v>73</v>
      </c>
      <c r="AY6569" s="175" t="s">
        <v>252</v>
      </c>
    </row>
    <row r="6570" spans="2:51" s="13" customFormat="1" ht="11.25">
      <c r="B6570" s="167"/>
      <c r="D6570" s="160" t="s">
        <v>264</v>
      </c>
      <c r="E6570" s="168" t="s">
        <v>3</v>
      </c>
      <c r="F6570" s="169" t="s">
        <v>8439</v>
      </c>
      <c r="H6570" s="168" t="s">
        <v>3</v>
      </c>
      <c r="I6570" s="170"/>
      <c r="L6570" s="167"/>
      <c r="M6570" s="171"/>
      <c r="N6570" s="172"/>
      <c r="O6570" s="172"/>
      <c r="P6570" s="172"/>
      <c r="Q6570" s="172"/>
      <c r="R6570" s="172"/>
      <c r="S6570" s="172"/>
      <c r="T6570" s="173"/>
      <c r="AT6570" s="168" t="s">
        <v>264</v>
      </c>
      <c r="AU6570" s="168" t="s">
        <v>82</v>
      </c>
      <c r="AV6570" s="13" t="s">
        <v>80</v>
      </c>
      <c r="AW6570" s="13" t="s">
        <v>34</v>
      </c>
      <c r="AX6570" s="13" t="s">
        <v>73</v>
      </c>
      <c r="AY6570" s="168" t="s">
        <v>252</v>
      </c>
    </row>
    <row r="6571" spans="2:51" s="14" customFormat="1" ht="11.25">
      <c r="B6571" s="174"/>
      <c r="D6571" s="160" t="s">
        <v>264</v>
      </c>
      <c r="E6571" s="175" t="s">
        <v>3</v>
      </c>
      <c r="F6571" s="176" t="s">
        <v>80</v>
      </c>
      <c r="H6571" s="177">
        <v>1</v>
      </c>
      <c r="I6571" s="178"/>
      <c r="L6571" s="174"/>
      <c r="M6571" s="179"/>
      <c r="N6571" s="180"/>
      <c r="O6571" s="180"/>
      <c r="P6571" s="180"/>
      <c r="Q6571" s="180"/>
      <c r="R6571" s="180"/>
      <c r="S6571" s="180"/>
      <c r="T6571" s="181"/>
      <c r="AT6571" s="175" t="s">
        <v>264</v>
      </c>
      <c r="AU6571" s="175" t="s">
        <v>82</v>
      </c>
      <c r="AV6571" s="14" t="s">
        <v>82</v>
      </c>
      <c r="AW6571" s="14" t="s">
        <v>34</v>
      </c>
      <c r="AX6571" s="14" t="s">
        <v>73</v>
      </c>
      <c r="AY6571" s="175" t="s">
        <v>252</v>
      </c>
    </row>
    <row r="6572" spans="2:51" s="13" customFormat="1" ht="11.25">
      <c r="B6572" s="167"/>
      <c r="D6572" s="160" t="s">
        <v>264</v>
      </c>
      <c r="E6572" s="168" t="s">
        <v>3</v>
      </c>
      <c r="F6572" s="169" t="s">
        <v>8440</v>
      </c>
      <c r="H6572" s="168" t="s">
        <v>3</v>
      </c>
      <c r="I6572" s="170"/>
      <c r="L6572" s="167"/>
      <c r="M6572" s="171"/>
      <c r="N6572" s="172"/>
      <c r="O6572" s="172"/>
      <c r="P6572" s="172"/>
      <c r="Q6572" s="172"/>
      <c r="R6572" s="172"/>
      <c r="S6572" s="172"/>
      <c r="T6572" s="173"/>
      <c r="AT6572" s="168" t="s">
        <v>264</v>
      </c>
      <c r="AU6572" s="168" t="s">
        <v>82</v>
      </c>
      <c r="AV6572" s="13" t="s">
        <v>80</v>
      </c>
      <c r="AW6572" s="13" t="s">
        <v>34</v>
      </c>
      <c r="AX6572" s="13" t="s">
        <v>73</v>
      </c>
      <c r="AY6572" s="168" t="s">
        <v>252</v>
      </c>
    </row>
    <row r="6573" spans="2:51" s="14" customFormat="1" ht="11.25">
      <c r="B6573" s="174"/>
      <c r="D6573" s="160" t="s">
        <v>264</v>
      </c>
      <c r="E6573" s="175" t="s">
        <v>3</v>
      </c>
      <c r="F6573" s="176" t="s">
        <v>80</v>
      </c>
      <c r="H6573" s="177">
        <v>1</v>
      </c>
      <c r="I6573" s="178"/>
      <c r="L6573" s="174"/>
      <c r="M6573" s="179"/>
      <c r="N6573" s="180"/>
      <c r="O6573" s="180"/>
      <c r="P6573" s="180"/>
      <c r="Q6573" s="180"/>
      <c r="R6573" s="180"/>
      <c r="S6573" s="180"/>
      <c r="T6573" s="181"/>
      <c r="AT6573" s="175" t="s">
        <v>264</v>
      </c>
      <c r="AU6573" s="175" t="s">
        <v>82</v>
      </c>
      <c r="AV6573" s="14" t="s">
        <v>82</v>
      </c>
      <c r="AW6573" s="14" t="s">
        <v>34</v>
      </c>
      <c r="AX6573" s="14" t="s">
        <v>73</v>
      </c>
      <c r="AY6573" s="175" t="s">
        <v>252</v>
      </c>
    </row>
    <row r="6574" spans="2:51" s="13" customFormat="1" ht="11.25">
      <c r="B6574" s="167"/>
      <c r="D6574" s="160" t="s">
        <v>264</v>
      </c>
      <c r="E6574" s="168" t="s">
        <v>3</v>
      </c>
      <c r="F6574" s="169" t="s">
        <v>8441</v>
      </c>
      <c r="H6574" s="168" t="s">
        <v>3</v>
      </c>
      <c r="I6574" s="170"/>
      <c r="L6574" s="167"/>
      <c r="M6574" s="171"/>
      <c r="N6574" s="172"/>
      <c r="O6574" s="172"/>
      <c r="P6574" s="172"/>
      <c r="Q6574" s="172"/>
      <c r="R6574" s="172"/>
      <c r="S6574" s="172"/>
      <c r="T6574" s="173"/>
      <c r="AT6574" s="168" t="s">
        <v>264</v>
      </c>
      <c r="AU6574" s="168" t="s">
        <v>82</v>
      </c>
      <c r="AV6574" s="13" t="s">
        <v>80</v>
      </c>
      <c r="AW6574" s="13" t="s">
        <v>34</v>
      </c>
      <c r="AX6574" s="13" t="s">
        <v>73</v>
      </c>
      <c r="AY6574" s="168" t="s">
        <v>252</v>
      </c>
    </row>
    <row r="6575" spans="2:51" s="14" customFormat="1" ht="11.25">
      <c r="B6575" s="174"/>
      <c r="D6575" s="160" t="s">
        <v>264</v>
      </c>
      <c r="E6575" s="175" t="s">
        <v>3</v>
      </c>
      <c r="F6575" s="176" t="s">
        <v>80</v>
      </c>
      <c r="H6575" s="177">
        <v>1</v>
      </c>
      <c r="I6575" s="178"/>
      <c r="L6575" s="174"/>
      <c r="M6575" s="179"/>
      <c r="N6575" s="180"/>
      <c r="O6575" s="180"/>
      <c r="P6575" s="180"/>
      <c r="Q6575" s="180"/>
      <c r="R6575" s="180"/>
      <c r="S6575" s="180"/>
      <c r="T6575" s="181"/>
      <c r="AT6575" s="175" t="s">
        <v>264</v>
      </c>
      <c r="AU6575" s="175" t="s">
        <v>82</v>
      </c>
      <c r="AV6575" s="14" t="s">
        <v>82</v>
      </c>
      <c r="AW6575" s="14" t="s">
        <v>34</v>
      </c>
      <c r="AX6575" s="14" t="s">
        <v>73</v>
      </c>
      <c r="AY6575" s="175" t="s">
        <v>252</v>
      </c>
    </row>
    <row r="6576" spans="2:51" s="13" customFormat="1" ht="11.25">
      <c r="B6576" s="167"/>
      <c r="D6576" s="160" t="s">
        <v>264</v>
      </c>
      <c r="E6576" s="168" t="s">
        <v>3</v>
      </c>
      <c r="F6576" s="169" t="s">
        <v>8442</v>
      </c>
      <c r="H6576" s="168" t="s">
        <v>3</v>
      </c>
      <c r="I6576" s="170"/>
      <c r="L6576" s="167"/>
      <c r="M6576" s="171"/>
      <c r="N6576" s="172"/>
      <c r="O6576" s="172"/>
      <c r="P6576" s="172"/>
      <c r="Q6576" s="172"/>
      <c r="R6576" s="172"/>
      <c r="S6576" s="172"/>
      <c r="T6576" s="173"/>
      <c r="AT6576" s="168" t="s">
        <v>264</v>
      </c>
      <c r="AU6576" s="168" t="s">
        <v>82</v>
      </c>
      <c r="AV6576" s="13" t="s">
        <v>80</v>
      </c>
      <c r="AW6576" s="13" t="s">
        <v>34</v>
      </c>
      <c r="AX6576" s="13" t="s">
        <v>73</v>
      </c>
      <c r="AY6576" s="168" t="s">
        <v>252</v>
      </c>
    </row>
    <row r="6577" spans="2:51" s="14" customFormat="1" ht="11.25">
      <c r="B6577" s="174"/>
      <c r="D6577" s="160" t="s">
        <v>264</v>
      </c>
      <c r="E6577" s="175" t="s">
        <v>3</v>
      </c>
      <c r="F6577" s="176" t="s">
        <v>80</v>
      </c>
      <c r="H6577" s="177">
        <v>1</v>
      </c>
      <c r="I6577" s="178"/>
      <c r="L6577" s="174"/>
      <c r="M6577" s="179"/>
      <c r="N6577" s="180"/>
      <c r="O6577" s="180"/>
      <c r="P6577" s="180"/>
      <c r="Q6577" s="180"/>
      <c r="R6577" s="180"/>
      <c r="S6577" s="180"/>
      <c r="T6577" s="181"/>
      <c r="AT6577" s="175" t="s">
        <v>264</v>
      </c>
      <c r="AU6577" s="175" t="s">
        <v>82</v>
      </c>
      <c r="AV6577" s="14" t="s">
        <v>82</v>
      </c>
      <c r="AW6577" s="14" t="s">
        <v>34</v>
      </c>
      <c r="AX6577" s="14" t="s">
        <v>73</v>
      </c>
      <c r="AY6577" s="175" t="s">
        <v>252</v>
      </c>
    </row>
    <row r="6578" spans="2:51" s="13" customFormat="1" ht="11.25">
      <c r="B6578" s="167"/>
      <c r="D6578" s="160" t="s">
        <v>264</v>
      </c>
      <c r="E6578" s="168" t="s">
        <v>3</v>
      </c>
      <c r="F6578" s="169" t="s">
        <v>8443</v>
      </c>
      <c r="H6578" s="168" t="s">
        <v>3</v>
      </c>
      <c r="I6578" s="170"/>
      <c r="L6578" s="167"/>
      <c r="M6578" s="171"/>
      <c r="N6578" s="172"/>
      <c r="O6578" s="172"/>
      <c r="P6578" s="172"/>
      <c r="Q6578" s="172"/>
      <c r="R6578" s="172"/>
      <c r="S6578" s="172"/>
      <c r="T6578" s="173"/>
      <c r="AT6578" s="168" t="s">
        <v>264</v>
      </c>
      <c r="AU6578" s="168" t="s">
        <v>82</v>
      </c>
      <c r="AV6578" s="13" t="s">
        <v>80</v>
      </c>
      <c r="AW6578" s="13" t="s">
        <v>34</v>
      </c>
      <c r="AX6578" s="13" t="s">
        <v>73</v>
      </c>
      <c r="AY6578" s="168" t="s">
        <v>252</v>
      </c>
    </row>
    <row r="6579" spans="2:51" s="14" customFormat="1" ht="11.25">
      <c r="B6579" s="174"/>
      <c r="D6579" s="160" t="s">
        <v>264</v>
      </c>
      <c r="E6579" s="175" t="s">
        <v>3</v>
      </c>
      <c r="F6579" s="176" t="s">
        <v>80</v>
      </c>
      <c r="H6579" s="177">
        <v>1</v>
      </c>
      <c r="I6579" s="178"/>
      <c r="L6579" s="174"/>
      <c r="M6579" s="179"/>
      <c r="N6579" s="180"/>
      <c r="O6579" s="180"/>
      <c r="P6579" s="180"/>
      <c r="Q6579" s="180"/>
      <c r="R6579" s="180"/>
      <c r="S6579" s="180"/>
      <c r="T6579" s="181"/>
      <c r="AT6579" s="175" t="s">
        <v>264</v>
      </c>
      <c r="AU6579" s="175" t="s">
        <v>82</v>
      </c>
      <c r="AV6579" s="14" t="s">
        <v>82</v>
      </c>
      <c r="AW6579" s="14" t="s">
        <v>34</v>
      </c>
      <c r="AX6579" s="14" t="s">
        <v>73</v>
      </c>
      <c r="AY6579" s="175" t="s">
        <v>252</v>
      </c>
    </row>
    <row r="6580" spans="2:51" s="13" customFormat="1" ht="11.25">
      <c r="B6580" s="167"/>
      <c r="D6580" s="160" t="s">
        <v>264</v>
      </c>
      <c r="E6580" s="168" t="s">
        <v>3</v>
      </c>
      <c r="F6580" s="169" t="s">
        <v>8616</v>
      </c>
      <c r="H6580" s="168" t="s">
        <v>3</v>
      </c>
      <c r="I6580" s="170"/>
      <c r="L6580" s="167"/>
      <c r="M6580" s="171"/>
      <c r="N6580" s="172"/>
      <c r="O6580" s="172"/>
      <c r="P6580" s="172"/>
      <c r="Q6580" s="172"/>
      <c r="R6580" s="172"/>
      <c r="S6580" s="172"/>
      <c r="T6580" s="173"/>
      <c r="AT6580" s="168" t="s">
        <v>264</v>
      </c>
      <c r="AU6580" s="168" t="s">
        <v>82</v>
      </c>
      <c r="AV6580" s="13" t="s">
        <v>80</v>
      </c>
      <c r="AW6580" s="13" t="s">
        <v>34</v>
      </c>
      <c r="AX6580" s="13" t="s">
        <v>73</v>
      </c>
      <c r="AY6580" s="168" t="s">
        <v>252</v>
      </c>
    </row>
    <row r="6581" spans="2:51" s="14" customFormat="1" ht="11.25">
      <c r="B6581" s="174"/>
      <c r="D6581" s="160" t="s">
        <v>264</v>
      </c>
      <c r="E6581" s="175" t="s">
        <v>3</v>
      </c>
      <c r="F6581" s="176" t="s">
        <v>80</v>
      </c>
      <c r="H6581" s="177">
        <v>1</v>
      </c>
      <c r="I6581" s="178"/>
      <c r="L6581" s="174"/>
      <c r="M6581" s="179"/>
      <c r="N6581" s="180"/>
      <c r="O6581" s="180"/>
      <c r="P6581" s="180"/>
      <c r="Q6581" s="180"/>
      <c r="R6581" s="180"/>
      <c r="S6581" s="180"/>
      <c r="T6581" s="181"/>
      <c r="AT6581" s="175" t="s">
        <v>264</v>
      </c>
      <c r="AU6581" s="175" t="s">
        <v>82</v>
      </c>
      <c r="AV6581" s="14" t="s">
        <v>82</v>
      </c>
      <c r="AW6581" s="14" t="s">
        <v>34</v>
      </c>
      <c r="AX6581" s="14" t="s">
        <v>73</v>
      </c>
      <c r="AY6581" s="175" t="s">
        <v>252</v>
      </c>
    </row>
    <row r="6582" spans="2:51" s="13" customFormat="1" ht="11.25">
      <c r="B6582" s="167"/>
      <c r="D6582" s="160" t="s">
        <v>264</v>
      </c>
      <c r="E6582" s="168" t="s">
        <v>3</v>
      </c>
      <c r="F6582" s="169" t="s">
        <v>8617</v>
      </c>
      <c r="H6582" s="168" t="s">
        <v>3</v>
      </c>
      <c r="I6582" s="170"/>
      <c r="L6582" s="167"/>
      <c r="M6582" s="171"/>
      <c r="N6582" s="172"/>
      <c r="O6582" s="172"/>
      <c r="P6582" s="172"/>
      <c r="Q6582" s="172"/>
      <c r="R6582" s="172"/>
      <c r="S6582" s="172"/>
      <c r="T6582" s="173"/>
      <c r="AT6582" s="168" t="s">
        <v>264</v>
      </c>
      <c r="AU6582" s="168" t="s">
        <v>82</v>
      </c>
      <c r="AV6582" s="13" t="s">
        <v>80</v>
      </c>
      <c r="AW6582" s="13" t="s">
        <v>34</v>
      </c>
      <c r="AX6582" s="13" t="s">
        <v>73</v>
      </c>
      <c r="AY6582" s="168" t="s">
        <v>252</v>
      </c>
    </row>
    <row r="6583" spans="2:51" s="14" customFormat="1" ht="11.25">
      <c r="B6583" s="174"/>
      <c r="D6583" s="160" t="s">
        <v>264</v>
      </c>
      <c r="E6583" s="175" t="s">
        <v>3</v>
      </c>
      <c r="F6583" s="176" t="s">
        <v>80</v>
      </c>
      <c r="H6583" s="177">
        <v>1</v>
      </c>
      <c r="I6583" s="178"/>
      <c r="L6583" s="174"/>
      <c r="M6583" s="179"/>
      <c r="N6583" s="180"/>
      <c r="O6583" s="180"/>
      <c r="P6583" s="180"/>
      <c r="Q6583" s="180"/>
      <c r="R6583" s="180"/>
      <c r="S6583" s="180"/>
      <c r="T6583" s="181"/>
      <c r="AT6583" s="175" t="s">
        <v>264</v>
      </c>
      <c r="AU6583" s="175" t="s">
        <v>82</v>
      </c>
      <c r="AV6583" s="14" t="s">
        <v>82</v>
      </c>
      <c r="AW6583" s="14" t="s">
        <v>34</v>
      </c>
      <c r="AX6583" s="14" t="s">
        <v>73</v>
      </c>
      <c r="AY6583" s="175" t="s">
        <v>252</v>
      </c>
    </row>
    <row r="6584" spans="2:51" s="13" customFormat="1" ht="11.25">
      <c r="B6584" s="167"/>
      <c r="D6584" s="160" t="s">
        <v>264</v>
      </c>
      <c r="E6584" s="168" t="s">
        <v>3</v>
      </c>
      <c r="F6584" s="169" t="s">
        <v>8618</v>
      </c>
      <c r="H6584" s="168" t="s">
        <v>3</v>
      </c>
      <c r="I6584" s="170"/>
      <c r="L6584" s="167"/>
      <c r="M6584" s="171"/>
      <c r="N6584" s="172"/>
      <c r="O6584" s="172"/>
      <c r="P6584" s="172"/>
      <c r="Q6584" s="172"/>
      <c r="R6584" s="172"/>
      <c r="S6584" s="172"/>
      <c r="T6584" s="173"/>
      <c r="AT6584" s="168" t="s">
        <v>264</v>
      </c>
      <c r="AU6584" s="168" t="s">
        <v>82</v>
      </c>
      <c r="AV6584" s="13" t="s">
        <v>80</v>
      </c>
      <c r="AW6584" s="13" t="s">
        <v>34</v>
      </c>
      <c r="AX6584" s="13" t="s">
        <v>73</v>
      </c>
      <c r="AY6584" s="168" t="s">
        <v>252</v>
      </c>
    </row>
    <row r="6585" spans="2:51" s="14" customFormat="1" ht="11.25">
      <c r="B6585" s="174"/>
      <c r="D6585" s="160" t="s">
        <v>264</v>
      </c>
      <c r="E6585" s="175" t="s">
        <v>3</v>
      </c>
      <c r="F6585" s="176" t="s">
        <v>80</v>
      </c>
      <c r="H6585" s="177">
        <v>1</v>
      </c>
      <c r="I6585" s="178"/>
      <c r="L6585" s="174"/>
      <c r="M6585" s="179"/>
      <c r="N6585" s="180"/>
      <c r="O6585" s="180"/>
      <c r="P6585" s="180"/>
      <c r="Q6585" s="180"/>
      <c r="R6585" s="180"/>
      <c r="S6585" s="180"/>
      <c r="T6585" s="181"/>
      <c r="AT6585" s="175" t="s">
        <v>264</v>
      </c>
      <c r="AU6585" s="175" t="s">
        <v>82</v>
      </c>
      <c r="AV6585" s="14" t="s">
        <v>82</v>
      </c>
      <c r="AW6585" s="14" t="s">
        <v>34</v>
      </c>
      <c r="AX6585" s="14" t="s">
        <v>73</v>
      </c>
      <c r="AY6585" s="175" t="s">
        <v>252</v>
      </c>
    </row>
    <row r="6586" spans="2:51" s="13" customFormat="1" ht="11.25">
      <c r="B6586" s="167"/>
      <c r="D6586" s="160" t="s">
        <v>264</v>
      </c>
      <c r="E6586" s="168" t="s">
        <v>3</v>
      </c>
      <c r="F6586" s="169" t="s">
        <v>8444</v>
      </c>
      <c r="H6586" s="168" t="s">
        <v>3</v>
      </c>
      <c r="I6586" s="170"/>
      <c r="L6586" s="167"/>
      <c r="M6586" s="171"/>
      <c r="N6586" s="172"/>
      <c r="O6586" s="172"/>
      <c r="P6586" s="172"/>
      <c r="Q6586" s="172"/>
      <c r="R6586" s="172"/>
      <c r="S6586" s="172"/>
      <c r="T6586" s="173"/>
      <c r="AT6586" s="168" t="s">
        <v>264</v>
      </c>
      <c r="AU6586" s="168" t="s">
        <v>82</v>
      </c>
      <c r="AV6586" s="13" t="s">
        <v>80</v>
      </c>
      <c r="AW6586" s="13" t="s">
        <v>34</v>
      </c>
      <c r="AX6586" s="13" t="s">
        <v>73</v>
      </c>
      <c r="AY6586" s="168" t="s">
        <v>252</v>
      </c>
    </row>
    <row r="6587" spans="2:51" s="14" customFormat="1" ht="11.25">
      <c r="B6587" s="174"/>
      <c r="D6587" s="160" t="s">
        <v>264</v>
      </c>
      <c r="E6587" s="175" t="s">
        <v>3</v>
      </c>
      <c r="F6587" s="176" t="s">
        <v>80</v>
      </c>
      <c r="H6587" s="177">
        <v>1</v>
      </c>
      <c r="I6587" s="178"/>
      <c r="L6587" s="174"/>
      <c r="M6587" s="179"/>
      <c r="N6587" s="180"/>
      <c r="O6587" s="180"/>
      <c r="P6587" s="180"/>
      <c r="Q6587" s="180"/>
      <c r="R6587" s="180"/>
      <c r="S6587" s="180"/>
      <c r="T6587" s="181"/>
      <c r="AT6587" s="175" t="s">
        <v>264</v>
      </c>
      <c r="AU6587" s="175" t="s">
        <v>82</v>
      </c>
      <c r="AV6587" s="14" t="s">
        <v>82</v>
      </c>
      <c r="AW6587" s="14" t="s">
        <v>34</v>
      </c>
      <c r="AX6587" s="14" t="s">
        <v>73</v>
      </c>
      <c r="AY6587" s="175" t="s">
        <v>252</v>
      </c>
    </row>
    <row r="6588" spans="2:51" s="13" customFormat="1" ht="11.25">
      <c r="B6588" s="167"/>
      <c r="D6588" s="160" t="s">
        <v>264</v>
      </c>
      <c r="E6588" s="168" t="s">
        <v>3</v>
      </c>
      <c r="F6588" s="169" t="s">
        <v>8445</v>
      </c>
      <c r="H6588" s="168" t="s">
        <v>3</v>
      </c>
      <c r="I6588" s="170"/>
      <c r="L6588" s="167"/>
      <c r="M6588" s="171"/>
      <c r="N6588" s="172"/>
      <c r="O6588" s="172"/>
      <c r="P6588" s="172"/>
      <c r="Q6588" s="172"/>
      <c r="R6588" s="172"/>
      <c r="S6588" s="172"/>
      <c r="T6588" s="173"/>
      <c r="AT6588" s="168" t="s">
        <v>264</v>
      </c>
      <c r="AU6588" s="168" t="s">
        <v>82</v>
      </c>
      <c r="AV6588" s="13" t="s">
        <v>80</v>
      </c>
      <c r="AW6588" s="13" t="s">
        <v>34</v>
      </c>
      <c r="AX6588" s="13" t="s">
        <v>73</v>
      </c>
      <c r="AY6588" s="168" t="s">
        <v>252</v>
      </c>
    </row>
    <row r="6589" spans="2:51" s="14" customFormat="1" ht="11.25">
      <c r="B6589" s="174"/>
      <c r="D6589" s="160" t="s">
        <v>264</v>
      </c>
      <c r="E6589" s="175" t="s">
        <v>3</v>
      </c>
      <c r="F6589" s="176" t="s">
        <v>80</v>
      </c>
      <c r="H6589" s="177">
        <v>1</v>
      </c>
      <c r="I6589" s="178"/>
      <c r="L6589" s="174"/>
      <c r="M6589" s="179"/>
      <c r="N6589" s="180"/>
      <c r="O6589" s="180"/>
      <c r="P6589" s="180"/>
      <c r="Q6589" s="180"/>
      <c r="R6589" s="180"/>
      <c r="S6589" s="180"/>
      <c r="T6589" s="181"/>
      <c r="AT6589" s="175" t="s">
        <v>264</v>
      </c>
      <c r="AU6589" s="175" t="s">
        <v>82</v>
      </c>
      <c r="AV6589" s="14" t="s">
        <v>82</v>
      </c>
      <c r="AW6589" s="14" t="s">
        <v>34</v>
      </c>
      <c r="AX6589" s="14" t="s">
        <v>73</v>
      </c>
      <c r="AY6589" s="175" t="s">
        <v>252</v>
      </c>
    </row>
    <row r="6590" spans="2:51" s="13" customFormat="1" ht="11.25">
      <c r="B6590" s="167"/>
      <c r="D6590" s="160" t="s">
        <v>264</v>
      </c>
      <c r="E6590" s="168" t="s">
        <v>3</v>
      </c>
      <c r="F6590" s="169" t="s">
        <v>8446</v>
      </c>
      <c r="H6590" s="168" t="s">
        <v>3</v>
      </c>
      <c r="I6590" s="170"/>
      <c r="L6590" s="167"/>
      <c r="M6590" s="171"/>
      <c r="N6590" s="172"/>
      <c r="O6590" s="172"/>
      <c r="P6590" s="172"/>
      <c r="Q6590" s="172"/>
      <c r="R6590" s="172"/>
      <c r="S6590" s="172"/>
      <c r="T6590" s="173"/>
      <c r="AT6590" s="168" t="s">
        <v>264</v>
      </c>
      <c r="AU6590" s="168" t="s">
        <v>82</v>
      </c>
      <c r="AV6590" s="13" t="s">
        <v>80</v>
      </c>
      <c r="AW6590" s="13" t="s">
        <v>34</v>
      </c>
      <c r="AX6590" s="13" t="s">
        <v>73</v>
      </c>
      <c r="AY6590" s="168" t="s">
        <v>252</v>
      </c>
    </row>
    <row r="6591" spans="2:51" s="14" customFormat="1" ht="11.25">
      <c r="B6591" s="174"/>
      <c r="D6591" s="160" t="s">
        <v>264</v>
      </c>
      <c r="E6591" s="175" t="s">
        <v>3</v>
      </c>
      <c r="F6591" s="176" t="s">
        <v>80</v>
      </c>
      <c r="H6591" s="177">
        <v>1</v>
      </c>
      <c r="I6591" s="178"/>
      <c r="L6591" s="174"/>
      <c r="M6591" s="179"/>
      <c r="N6591" s="180"/>
      <c r="O6591" s="180"/>
      <c r="P6591" s="180"/>
      <c r="Q6591" s="180"/>
      <c r="R6591" s="180"/>
      <c r="S6591" s="180"/>
      <c r="T6591" s="181"/>
      <c r="AT6591" s="175" t="s">
        <v>264</v>
      </c>
      <c r="AU6591" s="175" t="s">
        <v>82</v>
      </c>
      <c r="AV6591" s="14" t="s">
        <v>82</v>
      </c>
      <c r="AW6591" s="14" t="s">
        <v>34</v>
      </c>
      <c r="AX6591" s="14" t="s">
        <v>73</v>
      </c>
      <c r="AY6591" s="175" t="s">
        <v>252</v>
      </c>
    </row>
    <row r="6592" spans="2:51" s="13" customFormat="1" ht="11.25">
      <c r="B6592" s="167"/>
      <c r="D6592" s="160" t="s">
        <v>264</v>
      </c>
      <c r="E6592" s="168" t="s">
        <v>3</v>
      </c>
      <c r="F6592" s="169" t="s">
        <v>8447</v>
      </c>
      <c r="H6592" s="168" t="s">
        <v>3</v>
      </c>
      <c r="I6592" s="170"/>
      <c r="L6592" s="167"/>
      <c r="M6592" s="171"/>
      <c r="N6592" s="172"/>
      <c r="O6592" s="172"/>
      <c r="P6592" s="172"/>
      <c r="Q6592" s="172"/>
      <c r="R6592" s="172"/>
      <c r="S6592" s="172"/>
      <c r="T6592" s="173"/>
      <c r="AT6592" s="168" t="s">
        <v>264</v>
      </c>
      <c r="AU6592" s="168" t="s">
        <v>82</v>
      </c>
      <c r="AV6592" s="13" t="s">
        <v>80</v>
      </c>
      <c r="AW6592" s="13" t="s">
        <v>34</v>
      </c>
      <c r="AX6592" s="13" t="s">
        <v>73</v>
      </c>
      <c r="AY6592" s="168" t="s">
        <v>252</v>
      </c>
    </row>
    <row r="6593" spans="2:51" s="14" customFormat="1" ht="11.25">
      <c r="B6593" s="174"/>
      <c r="D6593" s="160" t="s">
        <v>264</v>
      </c>
      <c r="E6593" s="175" t="s">
        <v>3</v>
      </c>
      <c r="F6593" s="176" t="s">
        <v>80</v>
      </c>
      <c r="H6593" s="177">
        <v>1</v>
      </c>
      <c r="I6593" s="178"/>
      <c r="L6593" s="174"/>
      <c r="M6593" s="179"/>
      <c r="N6593" s="180"/>
      <c r="O6593" s="180"/>
      <c r="P6593" s="180"/>
      <c r="Q6593" s="180"/>
      <c r="R6593" s="180"/>
      <c r="S6593" s="180"/>
      <c r="T6593" s="181"/>
      <c r="AT6593" s="175" t="s">
        <v>264</v>
      </c>
      <c r="AU6593" s="175" t="s">
        <v>82</v>
      </c>
      <c r="AV6593" s="14" t="s">
        <v>82</v>
      </c>
      <c r="AW6593" s="14" t="s">
        <v>34</v>
      </c>
      <c r="AX6593" s="14" t="s">
        <v>73</v>
      </c>
      <c r="AY6593" s="175" t="s">
        <v>252</v>
      </c>
    </row>
    <row r="6594" spans="2:51" s="13" customFormat="1" ht="11.25">
      <c r="B6594" s="167"/>
      <c r="D6594" s="160" t="s">
        <v>264</v>
      </c>
      <c r="E6594" s="168" t="s">
        <v>3</v>
      </c>
      <c r="F6594" s="169" t="s">
        <v>8448</v>
      </c>
      <c r="H6594" s="168" t="s">
        <v>3</v>
      </c>
      <c r="I6594" s="170"/>
      <c r="L6594" s="167"/>
      <c r="M6594" s="171"/>
      <c r="N6594" s="172"/>
      <c r="O6594" s="172"/>
      <c r="P6594" s="172"/>
      <c r="Q6594" s="172"/>
      <c r="R6594" s="172"/>
      <c r="S6594" s="172"/>
      <c r="T6594" s="173"/>
      <c r="AT6594" s="168" t="s">
        <v>264</v>
      </c>
      <c r="AU6594" s="168" t="s">
        <v>82</v>
      </c>
      <c r="AV6594" s="13" t="s">
        <v>80</v>
      </c>
      <c r="AW6594" s="13" t="s">
        <v>34</v>
      </c>
      <c r="AX6594" s="13" t="s">
        <v>73</v>
      </c>
      <c r="AY6594" s="168" t="s">
        <v>252</v>
      </c>
    </row>
    <row r="6595" spans="2:51" s="14" customFormat="1" ht="11.25">
      <c r="B6595" s="174"/>
      <c r="D6595" s="160" t="s">
        <v>264</v>
      </c>
      <c r="E6595" s="175" t="s">
        <v>3</v>
      </c>
      <c r="F6595" s="176" t="s">
        <v>80</v>
      </c>
      <c r="H6595" s="177">
        <v>1</v>
      </c>
      <c r="I6595" s="178"/>
      <c r="L6595" s="174"/>
      <c r="M6595" s="179"/>
      <c r="N6595" s="180"/>
      <c r="O6595" s="180"/>
      <c r="P6595" s="180"/>
      <c r="Q6595" s="180"/>
      <c r="R6595" s="180"/>
      <c r="S6595" s="180"/>
      <c r="T6595" s="181"/>
      <c r="AT6595" s="175" t="s">
        <v>264</v>
      </c>
      <c r="AU6595" s="175" t="s">
        <v>82</v>
      </c>
      <c r="AV6595" s="14" t="s">
        <v>82</v>
      </c>
      <c r="AW6595" s="14" t="s">
        <v>34</v>
      </c>
      <c r="AX6595" s="14" t="s">
        <v>73</v>
      </c>
      <c r="AY6595" s="175" t="s">
        <v>252</v>
      </c>
    </row>
    <row r="6596" spans="2:51" s="13" customFormat="1" ht="11.25">
      <c r="B6596" s="167"/>
      <c r="D6596" s="160" t="s">
        <v>264</v>
      </c>
      <c r="E6596" s="168" t="s">
        <v>3</v>
      </c>
      <c r="F6596" s="169" t="s">
        <v>8619</v>
      </c>
      <c r="H6596" s="168" t="s">
        <v>3</v>
      </c>
      <c r="I6596" s="170"/>
      <c r="L6596" s="167"/>
      <c r="M6596" s="171"/>
      <c r="N6596" s="172"/>
      <c r="O6596" s="172"/>
      <c r="P6596" s="172"/>
      <c r="Q6596" s="172"/>
      <c r="R6596" s="172"/>
      <c r="S6596" s="172"/>
      <c r="T6596" s="173"/>
      <c r="AT6596" s="168" t="s">
        <v>264</v>
      </c>
      <c r="AU6596" s="168" t="s">
        <v>82</v>
      </c>
      <c r="AV6596" s="13" t="s">
        <v>80</v>
      </c>
      <c r="AW6596" s="13" t="s">
        <v>34</v>
      </c>
      <c r="AX6596" s="13" t="s">
        <v>73</v>
      </c>
      <c r="AY6596" s="168" t="s">
        <v>252</v>
      </c>
    </row>
    <row r="6597" spans="2:51" s="14" customFormat="1" ht="11.25">
      <c r="B6597" s="174"/>
      <c r="D6597" s="160" t="s">
        <v>264</v>
      </c>
      <c r="E6597" s="175" t="s">
        <v>3</v>
      </c>
      <c r="F6597" s="176" t="s">
        <v>80</v>
      </c>
      <c r="H6597" s="177">
        <v>1</v>
      </c>
      <c r="I6597" s="178"/>
      <c r="L6597" s="174"/>
      <c r="M6597" s="179"/>
      <c r="N6597" s="180"/>
      <c r="O6597" s="180"/>
      <c r="P6597" s="180"/>
      <c r="Q6597" s="180"/>
      <c r="R6597" s="180"/>
      <c r="S6597" s="180"/>
      <c r="T6597" s="181"/>
      <c r="AT6597" s="175" t="s">
        <v>264</v>
      </c>
      <c r="AU6597" s="175" t="s">
        <v>82</v>
      </c>
      <c r="AV6597" s="14" t="s">
        <v>82</v>
      </c>
      <c r="AW6597" s="14" t="s">
        <v>34</v>
      </c>
      <c r="AX6597" s="14" t="s">
        <v>73</v>
      </c>
      <c r="AY6597" s="175" t="s">
        <v>252</v>
      </c>
    </row>
    <row r="6598" spans="2:51" s="13" customFormat="1" ht="11.25">
      <c r="B6598" s="167"/>
      <c r="D6598" s="160" t="s">
        <v>264</v>
      </c>
      <c r="E6598" s="168" t="s">
        <v>3</v>
      </c>
      <c r="F6598" s="169" t="s">
        <v>8625</v>
      </c>
      <c r="H6598" s="168" t="s">
        <v>3</v>
      </c>
      <c r="I6598" s="170"/>
      <c r="L6598" s="167"/>
      <c r="M6598" s="171"/>
      <c r="N6598" s="172"/>
      <c r="O6598" s="172"/>
      <c r="P6598" s="172"/>
      <c r="Q6598" s="172"/>
      <c r="R6598" s="172"/>
      <c r="S6598" s="172"/>
      <c r="T6598" s="173"/>
      <c r="AT6598" s="168" t="s">
        <v>264</v>
      </c>
      <c r="AU6598" s="168" t="s">
        <v>82</v>
      </c>
      <c r="AV6598" s="13" t="s">
        <v>80</v>
      </c>
      <c r="AW6598" s="13" t="s">
        <v>34</v>
      </c>
      <c r="AX6598" s="13" t="s">
        <v>73</v>
      </c>
      <c r="AY6598" s="168" t="s">
        <v>252</v>
      </c>
    </row>
    <row r="6599" spans="2:51" s="14" customFormat="1" ht="11.25">
      <c r="B6599" s="174"/>
      <c r="D6599" s="160" t="s">
        <v>264</v>
      </c>
      <c r="E6599" s="175" t="s">
        <v>3</v>
      </c>
      <c r="F6599" s="176" t="s">
        <v>80</v>
      </c>
      <c r="H6599" s="177">
        <v>1</v>
      </c>
      <c r="I6599" s="178"/>
      <c r="L6599" s="174"/>
      <c r="M6599" s="179"/>
      <c r="N6599" s="180"/>
      <c r="O6599" s="180"/>
      <c r="P6599" s="180"/>
      <c r="Q6599" s="180"/>
      <c r="R6599" s="180"/>
      <c r="S6599" s="180"/>
      <c r="T6599" s="181"/>
      <c r="AT6599" s="175" t="s">
        <v>264</v>
      </c>
      <c r="AU6599" s="175" t="s">
        <v>82</v>
      </c>
      <c r="AV6599" s="14" t="s">
        <v>82</v>
      </c>
      <c r="AW6599" s="14" t="s">
        <v>34</v>
      </c>
      <c r="AX6599" s="14" t="s">
        <v>73</v>
      </c>
      <c r="AY6599" s="175" t="s">
        <v>252</v>
      </c>
    </row>
    <row r="6600" spans="2:51" s="13" customFormat="1" ht="11.25">
      <c r="B6600" s="167"/>
      <c r="D6600" s="160" t="s">
        <v>264</v>
      </c>
      <c r="E6600" s="168" t="s">
        <v>3</v>
      </c>
      <c r="F6600" s="169" t="s">
        <v>8620</v>
      </c>
      <c r="H6600" s="168" t="s">
        <v>3</v>
      </c>
      <c r="I6600" s="170"/>
      <c r="L6600" s="167"/>
      <c r="M6600" s="171"/>
      <c r="N6600" s="172"/>
      <c r="O6600" s="172"/>
      <c r="P6600" s="172"/>
      <c r="Q6600" s="172"/>
      <c r="R6600" s="172"/>
      <c r="S6600" s="172"/>
      <c r="T6600" s="173"/>
      <c r="AT6600" s="168" t="s">
        <v>264</v>
      </c>
      <c r="AU6600" s="168" t="s">
        <v>82</v>
      </c>
      <c r="AV6600" s="13" t="s">
        <v>80</v>
      </c>
      <c r="AW6600" s="13" t="s">
        <v>34</v>
      </c>
      <c r="AX6600" s="13" t="s">
        <v>73</v>
      </c>
      <c r="AY6600" s="168" t="s">
        <v>252</v>
      </c>
    </row>
    <row r="6601" spans="2:51" s="14" customFormat="1" ht="11.25">
      <c r="B6601" s="174"/>
      <c r="D6601" s="160" t="s">
        <v>264</v>
      </c>
      <c r="E6601" s="175" t="s">
        <v>3</v>
      </c>
      <c r="F6601" s="176" t="s">
        <v>80</v>
      </c>
      <c r="H6601" s="177">
        <v>1</v>
      </c>
      <c r="I6601" s="178"/>
      <c r="L6601" s="174"/>
      <c r="M6601" s="179"/>
      <c r="N6601" s="180"/>
      <c r="O6601" s="180"/>
      <c r="P6601" s="180"/>
      <c r="Q6601" s="180"/>
      <c r="R6601" s="180"/>
      <c r="S6601" s="180"/>
      <c r="T6601" s="181"/>
      <c r="AT6601" s="175" t="s">
        <v>264</v>
      </c>
      <c r="AU6601" s="175" t="s">
        <v>82</v>
      </c>
      <c r="AV6601" s="14" t="s">
        <v>82</v>
      </c>
      <c r="AW6601" s="14" t="s">
        <v>34</v>
      </c>
      <c r="AX6601" s="14" t="s">
        <v>73</v>
      </c>
      <c r="AY6601" s="175" t="s">
        <v>252</v>
      </c>
    </row>
    <row r="6602" spans="2:51" s="13" customFormat="1" ht="11.25">
      <c r="B6602" s="167"/>
      <c r="D6602" s="160" t="s">
        <v>264</v>
      </c>
      <c r="E6602" s="168" t="s">
        <v>3</v>
      </c>
      <c r="F6602" s="169" t="s">
        <v>8449</v>
      </c>
      <c r="H6602" s="168" t="s">
        <v>3</v>
      </c>
      <c r="I6602" s="170"/>
      <c r="L6602" s="167"/>
      <c r="M6602" s="171"/>
      <c r="N6602" s="172"/>
      <c r="O6602" s="172"/>
      <c r="P6602" s="172"/>
      <c r="Q6602" s="172"/>
      <c r="R6602" s="172"/>
      <c r="S6602" s="172"/>
      <c r="T6602" s="173"/>
      <c r="AT6602" s="168" t="s">
        <v>264</v>
      </c>
      <c r="AU6602" s="168" t="s">
        <v>82</v>
      </c>
      <c r="AV6602" s="13" t="s">
        <v>80</v>
      </c>
      <c r="AW6602" s="13" t="s">
        <v>34</v>
      </c>
      <c r="AX6602" s="13" t="s">
        <v>73</v>
      </c>
      <c r="AY6602" s="168" t="s">
        <v>252</v>
      </c>
    </row>
    <row r="6603" spans="2:51" s="14" customFormat="1" ht="11.25">
      <c r="B6603" s="174"/>
      <c r="D6603" s="160" t="s">
        <v>264</v>
      </c>
      <c r="E6603" s="175" t="s">
        <v>3</v>
      </c>
      <c r="F6603" s="176" t="s">
        <v>80</v>
      </c>
      <c r="H6603" s="177">
        <v>1</v>
      </c>
      <c r="I6603" s="178"/>
      <c r="L6603" s="174"/>
      <c r="M6603" s="179"/>
      <c r="N6603" s="180"/>
      <c r="O6603" s="180"/>
      <c r="P6603" s="180"/>
      <c r="Q6603" s="180"/>
      <c r="R6603" s="180"/>
      <c r="S6603" s="180"/>
      <c r="T6603" s="181"/>
      <c r="AT6603" s="175" t="s">
        <v>264</v>
      </c>
      <c r="AU6603" s="175" t="s">
        <v>82</v>
      </c>
      <c r="AV6603" s="14" t="s">
        <v>82</v>
      </c>
      <c r="AW6603" s="14" t="s">
        <v>34</v>
      </c>
      <c r="AX6603" s="14" t="s">
        <v>73</v>
      </c>
      <c r="AY6603" s="175" t="s">
        <v>252</v>
      </c>
    </row>
    <row r="6604" spans="2:51" s="13" customFormat="1" ht="11.25">
      <c r="B6604" s="167"/>
      <c r="D6604" s="160" t="s">
        <v>264</v>
      </c>
      <c r="E6604" s="168" t="s">
        <v>3</v>
      </c>
      <c r="F6604" s="169" t="s">
        <v>8450</v>
      </c>
      <c r="H6604" s="168" t="s">
        <v>3</v>
      </c>
      <c r="I6604" s="170"/>
      <c r="L6604" s="167"/>
      <c r="M6604" s="171"/>
      <c r="N6604" s="172"/>
      <c r="O6604" s="172"/>
      <c r="P6604" s="172"/>
      <c r="Q6604" s="172"/>
      <c r="R6604" s="172"/>
      <c r="S6604" s="172"/>
      <c r="T6604" s="173"/>
      <c r="AT6604" s="168" t="s">
        <v>264</v>
      </c>
      <c r="AU6604" s="168" t="s">
        <v>82</v>
      </c>
      <c r="AV6604" s="13" t="s">
        <v>80</v>
      </c>
      <c r="AW6604" s="13" t="s">
        <v>34</v>
      </c>
      <c r="AX6604" s="13" t="s">
        <v>73</v>
      </c>
      <c r="AY6604" s="168" t="s">
        <v>252</v>
      </c>
    </row>
    <row r="6605" spans="2:51" s="14" customFormat="1" ht="11.25">
      <c r="B6605" s="174"/>
      <c r="D6605" s="160" t="s">
        <v>264</v>
      </c>
      <c r="E6605" s="175" t="s">
        <v>3</v>
      </c>
      <c r="F6605" s="176" t="s">
        <v>80</v>
      </c>
      <c r="H6605" s="177">
        <v>1</v>
      </c>
      <c r="I6605" s="178"/>
      <c r="L6605" s="174"/>
      <c r="M6605" s="179"/>
      <c r="N6605" s="180"/>
      <c r="O6605" s="180"/>
      <c r="P6605" s="180"/>
      <c r="Q6605" s="180"/>
      <c r="R6605" s="180"/>
      <c r="S6605" s="180"/>
      <c r="T6605" s="181"/>
      <c r="AT6605" s="175" t="s">
        <v>264</v>
      </c>
      <c r="AU6605" s="175" t="s">
        <v>82</v>
      </c>
      <c r="AV6605" s="14" t="s">
        <v>82</v>
      </c>
      <c r="AW6605" s="14" t="s">
        <v>34</v>
      </c>
      <c r="AX6605" s="14" t="s">
        <v>73</v>
      </c>
      <c r="AY6605" s="175" t="s">
        <v>252</v>
      </c>
    </row>
    <row r="6606" spans="2:51" s="13" customFormat="1" ht="11.25">
      <c r="B6606" s="167"/>
      <c r="D6606" s="160" t="s">
        <v>264</v>
      </c>
      <c r="E6606" s="168" t="s">
        <v>3</v>
      </c>
      <c r="F6606" s="169" t="s">
        <v>8451</v>
      </c>
      <c r="H6606" s="168" t="s">
        <v>3</v>
      </c>
      <c r="I6606" s="170"/>
      <c r="L6606" s="167"/>
      <c r="M6606" s="171"/>
      <c r="N6606" s="172"/>
      <c r="O6606" s="172"/>
      <c r="P6606" s="172"/>
      <c r="Q6606" s="172"/>
      <c r="R6606" s="172"/>
      <c r="S6606" s="172"/>
      <c r="T6606" s="173"/>
      <c r="AT6606" s="168" t="s">
        <v>264</v>
      </c>
      <c r="AU6606" s="168" t="s">
        <v>82</v>
      </c>
      <c r="AV6606" s="13" t="s">
        <v>80</v>
      </c>
      <c r="AW6606" s="13" t="s">
        <v>34</v>
      </c>
      <c r="AX6606" s="13" t="s">
        <v>73</v>
      </c>
      <c r="AY6606" s="168" t="s">
        <v>252</v>
      </c>
    </row>
    <row r="6607" spans="2:51" s="14" customFormat="1" ht="11.25">
      <c r="B6607" s="174"/>
      <c r="D6607" s="160" t="s">
        <v>264</v>
      </c>
      <c r="E6607" s="175" t="s">
        <v>3</v>
      </c>
      <c r="F6607" s="176" t="s">
        <v>80</v>
      </c>
      <c r="H6607" s="177">
        <v>1</v>
      </c>
      <c r="I6607" s="178"/>
      <c r="L6607" s="174"/>
      <c r="M6607" s="179"/>
      <c r="N6607" s="180"/>
      <c r="O6607" s="180"/>
      <c r="P6607" s="180"/>
      <c r="Q6607" s="180"/>
      <c r="R6607" s="180"/>
      <c r="S6607" s="180"/>
      <c r="T6607" s="181"/>
      <c r="AT6607" s="175" t="s">
        <v>264</v>
      </c>
      <c r="AU6607" s="175" t="s">
        <v>82</v>
      </c>
      <c r="AV6607" s="14" t="s">
        <v>82</v>
      </c>
      <c r="AW6607" s="14" t="s">
        <v>34</v>
      </c>
      <c r="AX6607" s="14" t="s">
        <v>73</v>
      </c>
      <c r="AY6607" s="175" t="s">
        <v>252</v>
      </c>
    </row>
    <row r="6608" spans="2:51" s="13" customFormat="1" ht="11.25">
      <c r="B6608" s="167"/>
      <c r="D6608" s="160" t="s">
        <v>264</v>
      </c>
      <c r="E6608" s="168" t="s">
        <v>3</v>
      </c>
      <c r="F6608" s="169" t="s">
        <v>8452</v>
      </c>
      <c r="H6608" s="168" t="s">
        <v>3</v>
      </c>
      <c r="I6608" s="170"/>
      <c r="L6608" s="167"/>
      <c r="M6608" s="171"/>
      <c r="N6608" s="172"/>
      <c r="O6608" s="172"/>
      <c r="P6608" s="172"/>
      <c r="Q6608" s="172"/>
      <c r="R6608" s="172"/>
      <c r="S6608" s="172"/>
      <c r="T6608" s="173"/>
      <c r="AT6608" s="168" t="s">
        <v>264</v>
      </c>
      <c r="AU6608" s="168" t="s">
        <v>82</v>
      </c>
      <c r="AV6608" s="13" t="s">
        <v>80</v>
      </c>
      <c r="AW6608" s="13" t="s">
        <v>34</v>
      </c>
      <c r="AX6608" s="13" t="s">
        <v>73</v>
      </c>
      <c r="AY6608" s="168" t="s">
        <v>252</v>
      </c>
    </row>
    <row r="6609" spans="1:65" s="14" customFormat="1" ht="11.25">
      <c r="B6609" s="174"/>
      <c r="D6609" s="160" t="s">
        <v>264</v>
      </c>
      <c r="E6609" s="175" t="s">
        <v>3</v>
      </c>
      <c r="F6609" s="176" t="s">
        <v>80</v>
      </c>
      <c r="H6609" s="177">
        <v>1</v>
      </c>
      <c r="I6609" s="178"/>
      <c r="L6609" s="174"/>
      <c r="M6609" s="179"/>
      <c r="N6609" s="180"/>
      <c r="O6609" s="180"/>
      <c r="P6609" s="180"/>
      <c r="Q6609" s="180"/>
      <c r="R6609" s="180"/>
      <c r="S6609" s="180"/>
      <c r="T6609" s="181"/>
      <c r="AT6609" s="175" t="s">
        <v>264</v>
      </c>
      <c r="AU6609" s="175" t="s">
        <v>82</v>
      </c>
      <c r="AV6609" s="14" t="s">
        <v>82</v>
      </c>
      <c r="AW6609" s="14" t="s">
        <v>34</v>
      </c>
      <c r="AX6609" s="14" t="s">
        <v>73</v>
      </c>
      <c r="AY6609" s="175" t="s">
        <v>252</v>
      </c>
    </row>
    <row r="6610" spans="1:65" s="13" customFormat="1" ht="11.25">
      <c r="B6610" s="167"/>
      <c r="D6610" s="160" t="s">
        <v>264</v>
      </c>
      <c r="E6610" s="168" t="s">
        <v>3</v>
      </c>
      <c r="F6610" s="169" t="s">
        <v>8453</v>
      </c>
      <c r="H6610" s="168" t="s">
        <v>3</v>
      </c>
      <c r="I6610" s="170"/>
      <c r="L6610" s="167"/>
      <c r="M6610" s="171"/>
      <c r="N6610" s="172"/>
      <c r="O6610" s="172"/>
      <c r="P6610" s="172"/>
      <c r="Q6610" s="172"/>
      <c r="R6610" s="172"/>
      <c r="S6610" s="172"/>
      <c r="T6610" s="173"/>
      <c r="AT6610" s="168" t="s">
        <v>264</v>
      </c>
      <c r="AU6610" s="168" t="s">
        <v>82</v>
      </c>
      <c r="AV6610" s="13" t="s">
        <v>80</v>
      </c>
      <c r="AW6610" s="13" t="s">
        <v>34</v>
      </c>
      <c r="AX6610" s="13" t="s">
        <v>73</v>
      </c>
      <c r="AY6610" s="168" t="s">
        <v>252</v>
      </c>
    </row>
    <row r="6611" spans="1:65" s="14" customFormat="1" ht="11.25">
      <c r="B6611" s="174"/>
      <c r="D6611" s="160" t="s">
        <v>264</v>
      </c>
      <c r="E6611" s="175" t="s">
        <v>3</v>
      </c>
      <c r="F6611" s="176" t="s">
        <v>80</v>
      </c>
      <c r="H6611" s="177">
        <v>1</v>
      </c>
      <c r="I6611" s="178"/>
      <c r="L6611" s="174"/>
      <c r="M6611" s="179"/>
      <c r="N6611" s="180"/>
      <c r="O6611" s="180"/>
      <c r="P6611" s="180"/>
      <c r="Q6611" s="180"/>
      <c r="R6611" s="180"/>
      <c r="S6611" s="180"/>
      <c r="T6611" s="181"/>
      <c r="AT6611" s="175" t="s">
        <v>264</v>
      </c>
      <c r="AU6611" s="175" t="s">
        <v>82</v>
      </c>
      <c r="AV6611" s="14" t="s">
        <v>82</v>
      </c>
      <c r="AW6611" s="14" t="s">
        <v>34</v>
      </c>
      <c r="AX6611" s="14" t="s">
        <v>73</v>
      </c>
      <c r="AY6611" s="175" t="s">
        <v>252</v>
      </c>
    </row>
    <row r="6612" spans="1:65" s="13" customFormat="1" ht="11.25">
      <c r="B6612" s="167"/>
      <c r="D6612" s="160" t="s">
        <v>264</v>
      </c>
      <c r="E6612" s="168" t="s">
        <v>3</v>
      </c>
      <c r="F6612" s="169" t="s">
        <v>8621</v>
      </c>
      <c r="H6612" s="168" t="s">
        <v>3</v>
      </c>
      <c r="I6612" s="170"/>
      <c r="L6612" s="167"/>
      <c r="M6612" s="171"/>
      <c r="N6612" s="172"/>
      <c r="O6612" s="172"/>
      <c r="P6612" s="172"/>
      <c r="Q6612" s="172"/>
      <c r="R6612" s="172"/>
      <c r="S6612" s="172"/>
      <c r="T6612" s="173"/>
      <c r="AT6612" s="168" t="s">
        <v>264</v>
      </c>
      <c r="AU6612" s="168" t="s">
        <v>82</v>
      </c>
      <c r="AV6612" s="13" t="s">
        <v>80</v>
      </c>
      <c r="AW6612" s="13" t="s">
        <v>34</v>
      </c>
      <c r="AX6612" s="13" t="s">
        <v>73</v>
      </c>
      <c r="AY6612" s="168" t="s">
        <v>252</v>
      </c>
    </row>
    <row r="6613" spans="1:65" s="14" customFormat="1" ht="11.25">
      <c r="B6613" s="174"/>
      <c r="D6613" s="160" t="s">
        <v>264</v>
      </c>
      <c r="E6613" s="175" t="s">
        <v>3</v>
      </c>
      <c r="F6613" s="176" t="s">
        <v>80</v>
      </c>
      <c r="H6613" s="177">
        <v>1</v>
      </c>
      <c r="I6613" s="178"/>
      <c r="L6613" s="174"/>
      <c r="M6613" s="179"/>
      <c r="N6613" s="180"/>
      <c r="O6613" s="180"/>
      <c r="P6613" s="180"/>
      <c r="Q6613" s="180"/>
      <c r="R6613" s="180"/>
      <c r="S6613" s="180"/>
      <c r="T6613" s="181"/>
      <c r="AT6613" s="175" t="s">
        <v>264</v>
      </c>
      <c r="AU6613" s="175" t="s">
        <v>82</v>
      </c>
      <c r="AV6613" s="14" t="s">
        <v>82</v>
      </c>
      <c r="AW6613" s="14" t="s">
        <v>34</v>
      </c>
      <c r="AX6613" s="14" t="s">
        <v>73</v>
      </c>
      <c r="AY6613" s="175" t="s">
        <v>252</v>
      </c>
    </row>
    <row r="6614" spans="1:65" s="13" customFormat="1" ht="11.25">
      <c r="B6614" s="167"/>
      <c r="D6614" s="160" t="s">
        <v>264</v>
      </c>
      <c r="E6614" s="168" t="s">
        <v>3</v>
      </c>
      <c r="F6614" s="169" t="s">
        <v>8622</v>
      </c>
      <c r="H6614" s="168" t="s">
        <v>3</v>
      </c>
      <c r="I6614" s="170"/>
      <c r="L6614" s="167"/>
      <c r="M6614" s="171"/>
      <c r="N6614" s="172"/>
      <c r="O6614" s="172"/>
      <c r="P6614" s="172"/>
      <c r="Q6614" s="172"/>
      <c r="R6614" s="172"/>
      <c r="S6614" s="172"/>
      <c r="T6614" s="173"/>
      <c r="AT6614" s="168" t="s">
        <v>264</v>
      </c>
      <c r="AU6614" s="168" t="s">
        <v>82</v>
      </c>
      <c r="AV6614" s="13" t="s">
        <v>80</v>
      </c>
      <c r="AW6614" s="13" t="s">
        <v>34</v>
      </c>
      <c r="AX6614" s="13" t="s">
        <v>73</v>
      </c>
      <c r="AY6614" s="168" t="s">
        <v>252</v>
      </c>
    </row>
    <row r="6615" spans="1:65" s="14" customFormat="1" ht="11.25">
      <c r="B6615" s="174"/>
      <c r="D6615" s="160" t="s">
        <v>264</v>
      </c>
      <c r="E6615" s="175" t="s">
        <v>3</v>
      </c>
      <c r="F6615" s="176" t="s">
        <v>80</v>
      </c>
      <c r="H6615" s="177">
        <v>1</v>
      </c>
      <c r="I6615" s="178"/>
      <c r="L6615" s="174"/>
      <c r="M6615" s="179"/>
      <c r="N6615" s="180"/>
      <c r="O6615" s="180"/>
      <c r="P6615" s="180"/>
      <c r="Q6615" s="180"/>
      <c r="R6615" s="180"/>
      <c r="S6615" s="180"/>
      <c r="T6615" s="181"/>
      <c r="AT6615" s="175" t="s">
        <v>264</v>
      </c>
      <c r="AU6615" s="175" t="s">
        <v>82</v>
      </c>
      <c r="AV6615" s="14" t="s">
        <v>82</v>
      </c>
      <c r="AW6615" s="14" t="s">
        <v>34</v>
      </c>
      <c r="AX6615" s="14" t="s">
        <v>73</v>
      </c>
      <c r="AY6615" s="175" t="s">
        <v>252</v>
      </c>
    </row>
    <row r="6616" spans="1:65" s="15" customFormat="1" ht="11.25">
      <c r="B6616" s="182"/>
      <c r="D6616" s="160" t="s">
        <v>264</v>
      </c>
      <c r="E6616" s="183" t="s">
        <v>3</v>
      </c>
      <c r="F6616" s="184" t="s">
        <v>269</v>
      </c>
      <c r="H6616" s="185">
        <v>43</v>
      </c>
      <c r="I6616" s="186"/>
      <c r="L6616" s="182"/>
      <c r="M6616" s="187"/>
      <c r="N6616" s="188"/>
      <c r="O6616" s="188"/>
      <c r="P6616" s="188"/>
      <c r="Q6616" s="188"/>
      <c r="R6616" s="188"/>
      <c r="S6616" s="188"/>
      <c r="T6616" s="189"/>
      <c r="AT6616" s="183" t="s">
        <v>264</v>
      </c>
      <c r="AU6616" s="183" t="s">
        <v>82</v>
      </c>
      <c r="AV6616" s="15" t="s">
        <v>258</v>
      </c>
      <c r="AW6616" s="15" t="s">
        <v>34</v>
      </c>
      <c r="AX6616" s="15" t="s">
        <v>80</v>
      </c>
      <c r="AY6616" s="183" t="s">
        <v>252</v>
      </c>
    </row>
    <row r="6617" spans="1:65" s="2" customFormat="1" ht="16.5" customHeight="1">
      <c r="A6617" s="34"/>
      <c r="B6617" s="145"/>
      <c r="C6617" s="146" t="s">
        <v>2738</v>
      </c>
      <c r="D6617" s="146" t="s">
        <v>254</v>
      </c>
      <c r="E6617" s="147" t="s">
        <v>9024</v>
      </c>
      <c r="F6617" s="148" t="s">
        <v>9025</v>
      </c>
      <c r="G6617" s="149" t="s">
        <v>4372</v>
      </c>
      <c r="H6617" s="150">
        <v>1</v>
      </c>
      <c r="I6617" s="151"/>
      <c r="J6617" s="152">
        <f>ROUND(I6617*H6617,2)</f>
        <v>0</v>
      </c>
      <c r="K6617" s="153"/>
      <c r="L6617" s="35"/>
      <c r="M6617" s="154" t="s">
        <v>3</v>
      </c>
      <c r="N6617" s="155" t="s">
        <v>44</v>
      </c>
      <c r="O6617" s="55"/>
      <c r="P6617" s="156">
        <f>O6617*H6617</f>
        <v>0</v>
      </c>
      <c r="Q6617" s="156">
        <v>0</v>
      </c>
      <c r="R6617" s="156">
        <f>Q6617*H6617</f>
        <v>0</v>
      </c>
      <c r="S6617" s="156">
        <v>0</v>
      </c>
      <c r="T6617" s="157">
        <f>S6617*H6617</f>
        <v>0</v>
      </c>
      <c r="U6617" s="34"/>
      <c r="V6617" s="34"/>
      <c r="W6617" s="34"/>
      <c r="X6617" s="34"/>
      <c r="Y6617" s="34"/>
      <c r="Z6617" s="34"/>
      <c r="AA6617" s="34"/>
      <c r="AB6617" s="34"/>
      <c r="AC6617" s="34"/>
      <c r="AD6617" s="34"/>
      <c r="AE6617" s="34"/>
      <c r="AR6617" s="158" t="s">
        <v>940</v>
      </c>
      <c r="AT6617" s="158" t="s">
        <v>254</v>
      </c>
      <c r="AU6617" s="158" t="s">
        <v>82</v>
      </c>
      <c r="AY6617" s="19" t="s">
        <v>252</v>
      </c>
      <c r="BE6617" s="159">
        <f>IF(N6617="základní",J6617,0)</f>
        <v>0</v>
      </c>
      <c r="BF6617" s="159">
        <f>IF(N6617="snížená",J6617,0)</f>
        <v>0</v>
      </c>
      <c r="BG6617" s="159">
        <f>IF(N6617="zákl. přenesená",J6617,0)</f>
        <v>0</v>
      </c>
      <c r="BH6617" s="159">
        <f>IF(N6617="sníž. přenesená",J6617,0)</f>
        <v>0</v>
      </c>
      <c r="BI6617" s="159">
        <f>IF(N6617="nulová",J6617,0)</f>
        <v>0</v>
      </c>
      <c r="BJ6617" s="19" t="s">
        <v>80</v>
      </c>
      <c r="BK6617" s="159">
        <f>ROUND(I6617*H6617,2)</f>
        <v>0</v>
      </c>
      <c r="BL6617" s="19" t="s">
        <v>940</v>
      </c>
      <c r="BM6617" s="158" t="s">
        <v>9026</v>
      </c>
    </row>
    <row r="6618" spans="1:65" s="2" customFormat="1" ht="11.25">
      <c r="A6618" s="34"/>
      <c r="B6618" s="35"/>
      <c r="C6618" s="34"/>
      <c r="D6618" s="160" t="s">
        <v>260</v>
      </c>
      <c r="E6618" s="34"/>
      <c r="F6618" s="161" t="s">
        <v>9021</v>
      </c>
      <c r="G6618" s="34"/>
      <c r="H6618" s="34"/>
      <c r="I6618" s="162"/>
      <c r="J6618" s="34"/>
      <c r="K6618" s="34"/>
      <c r="L6618" s="35"/>
      <c r="M6618" s="163"/>
      <c r="N6618" s="164"/>
      <c r="O6618" s="55"/>
      <c r="P6618" s="55"/>
      <c r="Q6618" s="55"/>
      <c r="R6618" s="55"/>
      <c r="S6618" s="55"/>
      <c r="T6618" s="56"/>
      <c r="U6618" s="34"/>
      <c r="V6618" s="34"/>
      <c r="W6618" s="34"/>
      <c r="X6618" s="34"/>
      <c r="Y6618" s="34"/>
      <c r="Z6618" s="34"/>
      <c r="AA6618" s="34"/>
      <c r="AB6618" s="34"/>
      <c r="AC6618" s="34"/>
      <c r="AD6618" s="34"/>
      <c r="AE6618" s="34"/>
      <c r="AT6618" s="19" t="s">
        <v>260</v>
      </c>
      <c r="AU6618" s="19" t="s">
        <v>82</v>
      </c>
    </row>
    <row r="6619" spans="1:65" s="2" customFormat="1" ht="58.5">
      <c r="A6619" s="34"/>
      <c r="B6619" s="35"/>
      <c r="C6619" s="34"/>
      <c r="D6619" s="160" t="s">
        <v>2284</v>
      </c>
      <c r="E6619" s="34"/>
      <c r="F6619" s="211" t="s">
        <v>9023</v>
      </c>
      <c r="G6619" s="34"/>
      <c r="H6619" s="34"/>
      <c r="I6619" s="162"/>
      <c r="J6619" s="34"/>
      <c r="K6619" s="34"/>
      <c r="L6619" s="35"/>
      <c r="M6619" s="163"/>
      <c r="N6619" s="164"/>
      <c r="O6619" s="55"/>
      <c r="P6619" s="55"/>
      <c r="Q6619" s="55"/>
      <c r="R6619" s="55"/>
      <c r="S6619" s="55"/>
      <c r="T6619" s="56"/>
      <c r="U6619" s="34"/>
      <c r="V6619" s="34"/>
      <c r="W6619" s="34"/>
      <c r="X6619" s="34"/>
      <c r="Y6619" s="34"/>
      <c r="Z6619" s="34"/>
      <c r="AA6619" s="34"/>
      <c r="AB6619" s="34"/>
      <c r="AC6619" s="34"/>
      <c r="AD6619" s="34"/>
      <c r="AE6619" s="34"/>
      <c r="AT6619" s="19" t="s">
        <v>2284</v>
      </c>
      <c r="AU6619" s="19" t="s">
        <v>82</v>
      </c>
    </row>
    <row r="6620" spans="1:65" s="13" customFormat="1" ht="11.25">
      <c r="B6620" s="167"/>
      <c r="D6620" s="160" t="s">
        <v>264</v>
      </c>
      <c r="E6620" s="168" t="s">
        <v>3</v>
      </c>
      <c r="F6620" s="169" t="s">
        <v>6862</v>
      </c>
      <c r="H6620" s="168" t="s">
        <v>3</v>
      </c>
      <c r="I6620" s="170"/>
      <c r="L6620" s="167"/>
      <c r="M6620" s="171"/>
      <c r="N6620" s="172"/>
      <c r="O6620" s="172"/>
      <c r="P6620" s="172"/>
      <c r="Q6620" s="172"/>
      <c r="R6620" s="172"/>
      <c r="S6620" s="172"/>
      <c r="T6620" s="173"/>
      <c r="AT6620" s="168" t="s">
        <v>264</v>
      </c>
      <c r="AU6620" s="168" t="s">
        <v>82</v>
      </c>
      <c r="AV6620" s="13" t="s">
        <v>80</v>
      </c>
      <c r="AW6620" s="13" t="s">
        <v>34</v>
      </c>
      <c r="AX6620" s="13" t="s">
        <v>73</v>
      </c>
      <c r="AY6620" s="168" t="s">
        <v>252</v>
      </c>
    </row>
    <row r="6621" spans="1:65" s="14" customFormat="1" ht="11.25">
      <c r="B6621" s="174"/>
      <c r="D6621" s="160" t="s">
        <v>264</v>
      </c>
      <c r="E6621" s="175" t="s">
        <v>3</v>
      </c>
      <c r="F6621" s="176" t="s">
        <v>80</v>
      </c>
      <c r="H6621" s="177">
        <v>1</v>
      </c>
      <c r="I6621" s="178"/>
      <c r="L6621" s="174"/>
      <c r="M6621" s="179"/>
      <c r="N6621" s="180"/>
      <c r="O6621" s="180"/>
      <c r="P6621" s="180"/>
      <c r="Q6621" s="180"/>
      <c r="R6621" s="180"/>
      <c r="S6621" s="180"/>
      <c r="T6621" s="181"/>
      <c r="AT6621" s="175" t="s">
        <v>264</v>
      </c>
      <c r="AU6621" s="175" t="s">
        <v>82</v>
      </c>
      <c r="AV6621" s="14" t="s">
        <v>82</v>
      </c>
      <c r="AW6621" s="14" t="s">
        <v>34</v>
      </c>
      <c r="AX6621" s="14" t="s">
        <v>80</v>
      </c>
      <c r="AY6621" s="175" t="s">
        <v>252</v>
      </c>
    </row>
    <row r="6622" spans="1:65" s="2" customFormat="1" ht="16.5" customHeight="1">
      <c r="A6622" s="34"/>
      <c r="B6622" s="145"/>
      <c r="C6622" s="198" t="s">
        <v>2746</v>
      </c>
      <c r="D6622" s="198" t="s">
        <v>361</v>
      </c>
      <c r="E6622" s="199" t="s">
        <v>9027</v>
      </c>
      <c r="F6622" s="200" t="s">
        <v>9028</v>
      </c>
      <c r="G6622" s="201" t="s">
        <v>4360</v>
      </c>
      <c r="H6622" s="202">
        <v>2</v>
      </c>
      <c r="I6622" s="203"/>
      <c r="J6622" s="204">
        <f>ROUND(I6622*H6622,2)</f>
        <v>0</v>
      </c>
      <c r="K6622" s="205"/>
      <c r="L6622" s="206"/>
      <c r="M6622" s="207" t="s">
        <v>3</v>
      </c>
      <c r="N6622" s="208" t="s">
        <v>44</v>
      </c>
      <c r="O6622" s="55"/>
      <c r="P6622" s="156">
        <f>O6622*H6622</f>
        <v>0</v>
      </c>
      <c r="Q6622" s="156">
        <v>0</v>
      </c>
      <c r="R6622" s="156">
        <f>Q6622*H6622</f>
        <v>0</v>
      </c>
      <c r="S6622" s="156">
        <v>0</v>
      </c>
      <c r="T6622" s="157">
        <f>S6622*H6622</f>
        <v>0</v>
      </c>
      <c r="U6622" s="34"/>
      <c r="V6622" s="34"/>
      <c r="W6622" s="34"/>
      <c r="X6622" s="34"/>
      <c r="Y6622" s="34"/>
      <c r="Z6622" s="34"/>
      <c r="AA6622" s="34"/>
      <c r="AB6622" s="34"/>
      <c r="AC6622" s="34"/>
      <c r="AD6622" s="34"/>
      <c r="AE6622" s="34"/>
      <c r="AR6622" s="158" t="s">
        <v>318</v>
      </c>
      <c r="AT6622" s="158" t="s">
        <v>361</v>
      </c>
      <c r="AU6622" s="158" t="s">
        <v>82</v>
      </c>
      <c r="AY6622" s="19" t="s">
        <v>252</v>
      </c>
      <c r="BE6622" s="159">
        <f>IF(N6622="základní",J6622,0)</f>
        <v>0</v>
      </c>
      <c r="BF6622" s="159">
        <f>IF(N6622="snížená",J6622,0)</f>
        <v>0</v>
      </c>
      <c r="BG6622" s="159">
        <f>IF(N6622="zákl. přenesená",J6622,0)</f>
        <v>0</v>
      </c>
      <c r="BH6622" s="159">
        <f>IF(N6622="sníž. přenesená",J6622,0)</f>
        <v>0</v>
      </c>
      <c r="BI6622" s="159">
        <f>IF(N6622="nulová",J6622,0)</f>
        <v>0</v>
      </c>
      <c r="BJ6622" s="19" t="s">
        <v>80</v>
      </c>
      <c r="BK6622" s="159">
        <f>ROUND(I6622*H6622,2)</f>
        <v>0</v>
      </c>
      <c r="BL6622" s="19" t="s">
        <v>258</v>
      </c>
      <c r="BM6622" s="158" t="s">
        <v>9029</v>
      </c>
    </row>
    <row r="6623" spans="1:65" s="2" customFormat="1" ht="11.25">
      <c r="A6623" s="34"/>
      <c r="B6623" s="35"/>
      <c r="C6623" s="34"/>
      <c r="D6623" s="160" t="s">
        <v>260</v>
      </c>
      <c r="E6623" s="34"/>
      <c r="F6623" s="161" t="s">
        <v>9028</v>
      </c>
      <c r="G6623" s="34"/>
      <c r="H6623" s="34"/>
      <c r="I6623" s="162"/>
      <c r="J6623" s="34"/>
      <c r="K6623" s="34"/>
      <c r="L6623" s="35"/>
      <c r="M6623" s="163"/>
      <c r="N6623" s="164"/>
      <c r="O6623" s="55"/>
      <c r="P6623" s="55"/>
      <c r="Q6623" s="55"/>
      <c r="R6623" s="55"/>
      <c r="S6623" s="55"/>
      <c r="T6623" s="56"/>
      <c r="U6623" s="34"/>
      <c r="V6623" s="34"/>
      <c r="W6623" s="34"/>
      <c r="X6623" s="34"/>
      <c r="Y6623" s="34"/>
      <c r="Z6623" s="34"/>
      <c r="AA6623" s="34"/>
      <c r="AB6623" s="34"/>
      <c r="AC6623" s="34"/>
      <c r="AD6623" s="34"/>
      <c r="AE6623" s="34"/>
      <c r="AT6623" s="19" t="s">
        <v>260</v>
      </c>
      <c r="AU6623" s="19" t="s">
        <v>82</v>
      </c>
    </row>
    <row r="6624" spans="1:65" s="2" customFormat="1" ht="19.5">
      <c r="A6624" s="34"/>
      <c r="B6624" s="35"/>
      <c r="C6624" s="34"/>
      <c r="D6624" s="160" t="s">
        <v>2284</v>
      </c>
      <c r="E6624" s="34"/>
      <c r="F6624" s="211" t="s">
        <v>8972</v>
      </c>
      <c r="G6624" s="34"/>
      <c r="H6624" s="34"/>
      <c r="I6624" s="162"/>
      <c r="J6624" s="34"/>
      <c r="K6624" s="34"/>
      <c r="L6624" s="35"/>
      <c r="M6624" s="163"/>
      <c r="N6624" s="164"/>
      <c r="O6624" s="55"/>
      <c r="P6624" s="55"/>
      <c r="Q6624" s="55"/>
      <c r="R6624" s="55"/>
      <c r="S6624" s="55"/>
      <c r="T6624" s="56"/>
      <c r="U6624" s="34"/>
      <c r="V6624" s="34"/>
      <c r="W6624" s="34"/>
      <c r="X6624" s="34"/>
      <c r="Y6624" s="34"/>
      <c r="Z6624" s="34"/>
      <c r="AA6624" s="34"/>
      <c r="AB6624" s="34"/>
      <c r="AC6624" s="34"/>
      <c r="AD6624" s="34"/>
      <c r="AE6624" s="34"/>
      <c r="AT6624" s="19" t="s">
        <v>2284</v>
      </c>
      <c r="AU6624" s="19" t="s">
        <v>82</v>
      </c>
    </row>
    <row r="6625" spans="1:65" s="13" customFormat="1" ht="11.25">
      <c r="B6625" s="167"/>
      <c r="D6625" s="160" t="s">
        <v>264</v>
      </c>
      <c r="E6625" s="168" t="s">
        <v>3</v>
      </c>
      <c r="F6625" s="169" t="s">
        <v>9030</v>
      </c>
      <c r="H6625" s="168" t="s">
        <v>3</v>
      </c>
      <c r="I6625" s="170"/>
      <c r="L6625" s="167"/>
      <c r="M6625" s="171"/>
      <c r="N6625" s="172"/>
      <c r="O6625" s="172"/>
      <c r="P6625" s="172"/>
      <c r="Q6625" s="172"/>
      <c r="R6625" s="172"/>
      <c r="S6625" s="172"/>
      <c r="T6625" s="173"/>
      <c r="AT6625" s="168" t="s">
        <v>264</v>
      </c>
      <c r="AU6625" s="168" t="s">
        <v>82</v>
      </c>
      <c r="AV6625" s="13" t="s">
        <v>80</v>
      </c>
      <c r="AW6625" s="13" t="s">
        <v>34</v>
      </c>
      <c r="AX6625" s="13" t="s">
        <v>73</v>
      </c>
      <c r="AY6625" s="168" t="s">
        <v>252</v>
      </c>
    </row>
    <row r="6626" spans="1:65" s="14" customFormat="1" ht="11.25">
      <c r="B6626" s="174"/>
      <c r="D6626" s="160" t="s">
        <v>264</v>
      </c>
      <c r="E6626" s="175" t="s">
        <v>3</v>
      </c>
      <c r="F6626" s="176" t="s">
        <v>82</v>
      </c>
      <c r="H6626" s="177">
        <v>2</v>
      </c>
      <c r="I6626" s="178"/>
      <c r="L6626" s="174"/>
      <c r="M6626" s="179"/>
      <c r="N6626" s="180"/>
      <c r="O6626" s="180"/>
      <c r="P6626" s="180"/>
      <c r="Q6626" s="180"/>
      <c r="R6626" s="180"/>
      <c r="S6626" s="180"/>
      <c r="T6626" s="181"/>
      <c r="AT6626" s="175" t="s">
        <v>264</v>
      </c>
      <c r="AU6626" s="175" t="s">
        <v>82</v>
      </c>
      <c r="AV6626" s="14" t="s">
        <v>82</v>
      </c>
      <c r="AW6626" s="14" t="s">
        <v>34</v>
      </c>
      <c r="AX6626" s="14" t="s">
        <v>80</v>
      </c>
      <c r="AY6626" s="175" t="s">
        <v>252</v>
      </c>
    </row>
    <row r="6627" spans="1:65" s="2" customFormat="1" ht="16.5" customHeight="1">
      <c r="A6627" s="34"/>
      <c r="B6627" s="145"/>
      <c r="C6627" s="198" t="s">
        <v>2755</v>
      </c>
      <c r="D6627" s="198" t="s">
        <v>361</v>
      </c>
      <c r="E6627" s="199" t="s">
        <v>9031</v>
      </c>
      <c r="F6627" s="200" t="s">
        <v>9032</v>
      </c>
      <c r="G6627" s="201" t="s">
        <v>4360</v>
      </c>
      <c r="H6627" s="202">
        <v>3</v>
      </c>
      <c r="I6627" s="203"/>
      <c r="J6627" s="204">
        <f>ROUND(I6627*H6627,2)</f>
        <v>0</v>
      </c>
      <c r="K6627" s="205"/>
      <c r="L6627" s="206"/>
      <c r="M6627" s="207" t="s">
        <v>3</v>
      </c>
      <c r="N6627" s="208" t="s">
        <v>44</v>
      </c>
      <c r="O6627" s="55"/>
      <c r="P6627" s="156">
        <f>O6627*H6627</f>
        <v>0</v>
      </c>
      <c r="Q6627" s="156">
        <v>0</v>
      </c>
      <c r="R6627" s="156">
        <f>Q6627*H6627</f>
        <v>0</v>
      </c>
      <c r="S6627" s="156">
        <v>0</v>
      </c>
      <c r="T6627" s="157">
        <f>S6627*H6627</f>
        <v>0</v>
      </c>
      <c r="U6627" s="34"/>
      <c r="V6627" s="34"/>
      <c r="W6627" s="34"/>
      <c r="X6627" s="34"/>
      <c r="Y6627" s="34"/>
      <c r="Z6627" s="34"/>
      <c r="AA6627" s="34"/>
      <c r="AB6627" s="34"/>
      <c r="AC6627" s="34"/>
      <c r="AD6627" s="34"/>
      <c r="AE6627" s="34"/>
      <c r="AR6627" s="158" t="s">
        <v>318</v>
      </c>
      <c r="AT6627" s="158" t="s">
        <v>361</v>
      </c>
      <c r="AU6627" s="158" t="s">
        <v>82</v>
      </c>
      <c r="AY6627" s="19" t="s">
        <v>252</v>
      </c>
      <c r="BE6627" s="159">
        <f>IF(N6627="základní",J6627,0)</f>
        <v>0</v>
      </c>
      <c r="BF6627" s="159">
        <f>IF(N6627="snížená",J6627,0)</f>
        <v>0</v>
      </c>
      <c r="BG6627" s="159">
        <f>IF(N6627="zákl. přenesená",J6627,0)</f>
        <v>0</v>
      </c>
      <c r="BH6627" s="159">
        <f>IF(N6627="sníž. přenesená",J6627,0)</f>
        <v>0</v>
      </c>
      <c r="BI6627" s="159">
        <f>IF(N6627="nulová",J6627,0)</f>
        <v>0</v>
      </c>
      <c r="BJ6627" s="19" t="s">
        <v>80</v>
      </c>
      <c r="BK6627" s="159">
        <f>ROUND(I6627*H6627,2)</f>
        <v>0</v>
      </c>
      <c r="BL6627" s="19" t="s">
        <v>258</v>
      </c>
      <c r="BM6627" s="158" t="s">
        <v>9033</v>
      </c>
    </row>
    <row r="6628" spans="1:65" s="2" customFormat="1" ht="11.25">
      <c r="A6628" s="34"/>
      <c r="B6628" s="35"/>
      <c r="C6628" s="34"/>
      <c r="D6628" s="160" t="s">
        <v>260</v>
      </c>
      <c r="E6628" s="34"/>
      <c r="F6628" s="161" t="s">
        <v>9032</v>
      </c>
      <c r="G6628" s="34"/>
      <c r="H6628" s="34"/>
      <c r="I6628" s="162"/>
      <c r="J6628" s="34"/>
      <c r="K6628" s="34"/>
      <c r="L6628" s="35"/>
      <c r="M6628" s="163"/>
      <c r="N6628" s="164"/>
      <c r="O6628" s="55"/>
      <c r="P6628" s="55"/>
      <c r="Q6628" s="55"/>
      <c r="R6628" s="55"/>
      <c r="S6628" s="55"/>
      <c r="T6628" s="56"/>
      <c r="U6628" s="34"/>
      <c r="V6628" s="34"/>
      <c r="W6628" s="34"/>
      <c r="X6628" s="34"/>
      <c r="Y6628" s="34"/>
      <c r="Z6628" s="34"/>
      <c r="AA6628" s="34"/>
      <c r="AB6628" s="34"/>
      <c r="AC6628" s="34"/>
      <c r="AD6628" s="34"/>
      <c r="AE6628" s="34"/>
      <c r="AT6628" s="19" t="s">
        <v>260</v>
      </c>
      <c r="AU6628" s="19" t="s">
        <v>82</v>
      </c>
    </row>
    <row r="6629" spans="1:65" s="2" customFormat="1" ht="19.5">
      <c r="A6629" s="34"/>
      <c r="B6629" s="35"/>
      <c r="C6629" s="34"/>
      <c r="D6629" s="160" t="s">
        <v>2284</v>
      </c>
      <c r="E6629" s="34"/>
      <c r="F6629" s="211" t="s">
        <v>8972</v>
      </c>
      <c r="G6629" s="34"/>
      <c r="H6629" s="34"/>
      <c r="I6629" s="162"/>
      <c r="J6629" s="34"/>
      <c r="K6629" s="34"/>
      <c r="L6629" s="35"/>
      <c r="M6629" s="163"/>
      <c r="N6629" s="164"/>
      <c r="O6629" s="55"/>
      <c r="P6629" s="55"/>
      <c r="Q6629" s="55"/>
      <c r="R6629" s="55"/>
      <c r="S6629" s="55"/>
      <c r="T6629" s="56"/>
      <c r="U6629" s="34"/>
      <c r="V6629" s="34"/>
      <c r="W6629" s="34"/>
      <c r="X6629" s="34"/>
      <c r="Y6629" s="34"/>
      <c r="Z6629" s="34"/>
      <c r="AA6629" s="34"/>
      <c r="AB6629" s="34"/>
      <c r="AC6629" s="34"/>
      <c r="AD6629" s="34"/>
      <c r="AE6629" s="34"/>
      <c r="AT6629" s="19" t="s">
        <v>2284</v>
      </c>
      <c r="AU6629" s="19" t="s">
        <v>82</v>
      </c>
    </row>
    <row r="6630" spans="1:65" s="13" customFormat="1" ht="11.25">
      <c r="B6630" s="167"/>
      <c r="D6630" s="160" t="s">
        <v>264</v>
      </c>
      <c r="E6630" s="168" t="s">
        <v>3</v>
      </c>
      <c r="F6630" s="169" t="s">
        <v>9030</v>
      </c>
      <c r="H6630" s="168" t="s">
        <v>3</v>
      </c>
      <c r="I6630" s="170"/>
      <c r="L6630" s="167"/>
      <c r="M6630" s="171"/>
      <c r="N6630" s="172"/>
      <c r="O6630" s="172"/>
      <c r="P6630" s="172"/>
      <c r="Q6630" s="172"/>
      <c r="R6630" s="172"/>
      <c r="S6630" s="172"/>
      <c r="T6630" s="173"/>
      <c r="AT6630" s="168" t="s">
        <v>264</v>
      </c>
      <c r="AU6630" s="168" t="s">
        <v>82</v>
      </c>
      <c r="AV6630" s="13" t="s">
        <v>80</v>
      </c>
      <c r="AW6630" s="13" t="s">
        <v>34</v>
      </c>
      <c r="AX6630" s="13" t="s">
        <v>73</v>
      </c>
      <c r="AY6630" s="168" t="s">
        <v>252</v>
      </c>
    </row>
    <row r="6631" spans="1:65" s="14" customFormat="1" ht="11.25">
      <c r="B6631" s="174"/>
      <c r="D6631" s="160" t="s">
        <v>264</v>
      </c>
      <c r="E6631" s="175" t="s">
        <v>3</v>
      </c>
      <c r="F6631" s="176" t="s">
        <v>95</v>
      </c>
      <c r="H6631" s="177">
        <v>3</v>
      </c>
      <c r="I6631" s="178"/>
      <c r="L6631" s="174"/>
      <c r="M6631" s="179"/>
      <c r="N6631" s="180"/>
      <c r="O6631" s="180"/>
      <c r="P6631" s="180"/>
      <c r="Q6631" s="180"/>
      <c r="R6631" s="180"/>
      <c r="S6631" s="180"/>
      <c r="T6631" s="181"/>
      <c r="AT6631" s="175" t="s">
        <v>264</v>
      </c>
      <c r="AU6631" s="175" t="s">
        <v>82</v>
      </c>
      <c r="AV6631" s="14" t="s">
        <v>82</v>
      </c>
      <c r="AW6631" s="14" t="s">
        <v>34</v>
      </c>
      <c r="AX6631" s="14" t="s">
        <v>80</v>
      </c>
      <c r="AY6631" s="175" t="s">
        <v>252</v>
      </c>
    </row>
    <row r="6632" spans="1:65" s="2" customFormat="1" ht="16.5" customHeight="1">
      <c r="A6632" s="34"/>
      <c r="B6632" s="145"/>
      <c r="C6632" s="198" t="s">
        <v>2761</v>
      </c>
      <c r="D6632" s="198" t="s">
        <v>361</v>
      </c>
      <c r="E6632" s="199" t="s">
        <v>9034</v>
      </c>
      <c r="F6632" s="200" t="s">
        <v>9035</v>
      </c>
      <c r="G6632" s="201" t="s">
        <v>4360</v>
      </c>
      <c r="H6632" s="202">
        <v>2</v>
      </c>
      <c r="I6632" s="203"/>
      <c r="J6632" s="204">
        <f>ROUND(I6632*H6632,2)</f>
        <v>0</v>
      </c>
      <c r="K6632" s="205"/>
      <c r="L6632" s="206"/>
      <c r="M6632" s="207" t="s">
        <v>3</v>
      </c>
      <c r="N6632" s="208" t="s">
        <v>44</v>
      </c>
      <c r="O6632" s="55"/>
      <c r="P6632" s="156">
        <f>O6632*H6632</f>
        <v>0</v>
      </c>
      <c r="Q6632" s="156">
        <v>0</v>
      </c>
      <c r="R6632" s="156">
        <f>Q6632*H6632</f>
        <v>0</v>
      </c>
      <c r="S6632" s="156">
        <v>0</v>
      </c>
      <c r="T6632" s="157">
        <f>S6632*H6632</f>
        <v>0</v>
      </c>
      <c r="U6632" s="34"/>
      <c r="V6632" s="34"/>
      <c r="W6632" s="34"/>
      <c r="X6632" s="34"/>
      <c r="Y6632" s="34"/>
      <c r="Z6632" s="34"/>
      <c r="AA6632" s="34"/>
      <c r="AB6632" s="34"/>
      <c r="AC6632" s="34"/>
      <c r="AD6632" s="34"/>
      <c r="AE6632" s="34"/>
      <c r="AR6632" s="158" t="s">
        <v>318</v>
      </c>
      <c r="AT6632" s="158" t="s">
        <v>361</v>
      </c>
      <c r="AU6632" s="158" t="s">
        <v>82</v>
      </c>
      <c r="AY6632" s="19" t="s">
        <v>252</v>
      </c>
      <c r="BE6632" s="159">
        <f>IF(N6632="základní",J6632,0)</f>
        <v>0</v>
      </c>
      <c r="BF6632" s="159">
        <f>IF(N6632="snížená",J6632,0)</f>
        <v>0</v>
      </c>
      <c r="BG6632" s="159">
        <f>IF(N6632="zákl. přenesená",J6632,0)</f>
        <v>0</v>
      </c>
      <c r="BH6632" s="159">
        <f>IF(N6632="sníž. přenesená",J6632,0)</f>
        <v>0</v>
      </c>
      <c r="BI6632" s="159">
        <f>IF(N6632="nulová",J6632,0)</f>
        <v>0</v>
      </c>
      <c r="BJ6632" s="19" t="s">
        <v>80</v>
      </c>
      <c r="BK6632" s="159">
        <f>ROUND(I6632*H6632,2)</f>
        <v>0</v>
      </c>
      <c r="BL6632" s="19" t="s">
        <v>258</v>
      </c>
      <c r="BM6632" s="158" t="s">
        <v>9036</v>
      </c>
    </row>
    <row r="6633" spans="1:65" s="2" customFormat="1" ht="11.25">
      <c r="A6633" s="34"/>
      <c r="B6633" s="35"/>
      <c r="C6633" s="34"/>
      <c r="D6633" s="160" t="s">
        <v>260</v>
      </c>
      <c r="E6633" s="34"/>
      <c r="F6633" s="161" t="s">
        <v>9035</v>
      </c>
      <c r="G6633" s="34"/>
      <c r="H6633" s="34"/>
      <c r="I6633" s="162"/>
      <c r="J6633" s="34"/>
      <c r="K6633" s="34"/>
      <c r="L6633" s="35"/>
      <c r="M6633" s="163"/>
      <c r="N6633" s="164"/>
      <c r="O6633" s="55"/>
      <c r="P6633" s="55"/>
      <c r="Q6633" s="55"/>
      <c r="R6633" s="55"/>
      <c r="S6633" s="55"/>
      <c r="T6633" s="56"/>
      <c r="U6633" s="34"/>
      <c r="V6633" s="34"/>
      <c r="W6633" s="34"/>
      <c r="X6633" s="34"/>
      <c r="Y6633" s="34"/>
      <c r="Z6633" s="34"/>
      <c r="AA6633" s="34"/>
      <c r="AB6633" s="34"/>
      <c r="AC6633" s="34"/>
      <c r="AD6633" s="34"/>
      <c r="AE6633" s="34"/>
      <c r="AT6633" s="19" t="s">
        <v>260</v>
      </c>
      <c r="AU6633" s="19" t="s">
        <v>82</v>
      </c>
    </row>
    <row r="6634" spans="1:65" s="2" customFormat="1" ht="19.5">
      <c r="A6634" s="34"/>
      <c r="B6634" s="35"/>
      <c r="C6634" s="34"/>
      <c r="D6634" s="160" t="s">
        <v>2284</v>
      </c>
      <c r="E6634" s="34"/>
      <c r="F6634" s="211" t="s">
        <v>8972</v>
      </c>
      <c r="G6634" s="34"/>
      <c r="H6634" s="34"/>
      <c r="I6634" s="162"/>
      <c r="J6634" s="34"/>
      <c r="K6634" s="34"/>
      <c r="L6634" s="35"/>
      <c r="M6634" s="163"/>
      <c r="N6634" s="164"/>
      <c r="O6634" s="55"/>
      <c r="P6634" s="55"/>
      <c r="Q6634" s="55"/>
      <c r="R6634" s="55"/>
      <c r="S6634" s="55"/>
      <c r="T6634" s="56"/>
      <c r="U6634" s="34"/>
      <c r="V6634" s="34"/>
      <c r="W6634" s="34"/>
      <c r="X6634" s="34"/>
      <c r="Y6634" s="34"/>
      <c r="Z6634" s="34"/>
      <c r="AA6634" s="34"/>
      <c r="AB6634" s="34"/>
      <c r="AC6634" s="34"/>
      <c r="AD6634" s="34"/>
      <c r="AE6634" s="34"/>
      <c r="AT6634" s="19" t="s">
        <v>2284</v>
      </c>
      <c r="AU6634" s="19" t="s">
        <v>82</v>
      </c>
    </row>
    <row r="6635" spans="1:65" s="13" customFormat="1" ht="11.25">
      <c r="B6635" s="167"/>
      <c r="D6635" s="160" t="s">
        <v>264</v>
      </c>
      <c r="E6635" s="168" t="s">
        <v>3</v>
      </c>
      <c r="F6635" s="169" t="s">
        <v>9030</v>
      </c>
      <c r="H6635" s="168" t="s">
        <v>3</v>
      </c>
      <c r="I6635" s="170"/>
      <c r="L6635" s="167"/>
      <c r="M6635" s="171"/>
      <c r="N6635" s="172"/>
      <c r="O6635" s="172"/>
      <c r="P6635" s="172"/>
      <c r="Q6635" s="172"/>
      <c r="R6635" s="172"/>
      <c r="S6635" s="172"/>
      <c r="T6635" s="173"/>
      <c r="AT6635" s="168" t="s">
        <v>264</v>
      </c>
      <c r="AU6635" s="168" t="s">
        <v>82</v>
      </c>
      <c r="AV6635" s="13" t="s">
        <v>80</v>
      </c>
      <c r="AW6635" s="13" t="s">
        <v>34</v>
      </c>
      <c r="AX6635" s="13" t="s">
        <v>73</v>
      </c>
      <c r="AY6635" s="168" t="s">
        <v>252</v>
      </c>
    </row>
    <row r="6636" spans="1:65" s="14" customFormat="1" ht="11.25">
      <c r="B6636" s="174"/>
      <c r="D6636" s="160" t="s">
        <v>264</v>
      </c>
      <c r="E6636" s="175" t="s">
        <v>3</v>
      </c>
      <c r="F6636" s="176" t="s">
        <v>82</v>
      </c>
      <c r="H6636" s="177">
        <v>2</v>
      </c>
      <c r="I6636" s="178"/>
      <c r="L6636" s="174"/>
      <c r="M6636" s="179"/>
      <c r="N6636" s="180"/>
      <c r="O6636" s="180"/>
      <c r="P6636" s="180"/>
      <c r="Q6636" s="180"/>
      <c r="R6636" s="180"/>
      <c r="S6636" s="180"/>
      <c r="T6636" s="181"/>
      <c r="AT6636" s="175" t="s">
        <v>264</v>
      </c>
      <c r="AU6636" s="175" t="s">
        <v>82</v>
      </c>
      <c r="AV6636" s="14" t="s">
        <v>82</v>
      </c>
      <c r="AW6636" s="14" t="s">
        <v>34</v>
      </c>
      <c r="AX6636" s="14" t="s">
        <v>80</v>
      </c>
      <c r="AY6636" s="175" t="s">
        <v>252</v>
      </c>
    </row>
    <row r="6637" spans="1:65" s="2" customFormat="1" ht="16.5" customHeight="1">
      <c r="A6637" s="34"/>
      <c r="B6637" s="145"/>
      <c r="C6637" s="198" t="s">
        <v>2766</v>
      </c>
      <c r="D6637" s="198" t="s">
        <v>361</v>
      </c>
      <c r="E6637" s="199" t="s">
        <v>9037</v>
      </c>
      <c r="F6637" s="200" t="s">
        <v>9038</v>
      </c>
      <c r="G6637" s="201" t="s">
        <v>4360</v>
      </c>
      <c r="H6637" s="202">
        <v>2</v>
      </c>
      <c r="I6637" s="203"/>
      <c r="J6637" s="204">
        <f>ROUND(I6637*H6637,2)</f>
        <v>0</v>
      </c>
      <c r="K6637" s="205"/>
      <c r="L6637" s="206"/>
      <c r="M6637" s="207" t="s">
        <v>3</v>
      </c>
      <c r="N6637" s="208" t="s">
        <v>44</v>
      </c>
      <c r="O6637" s="55"/>
      <c r="P6637" s="156">
        <f>O6637*H6637</f>
        <v>0</v>
      </c>
      <c r="Q6637" s="156">
        <v>0</v>
      </c>
      <c r="R6637" s="156">
        <f>Q6637*H6637</f>
        <v>0</v>
      </c>
      <c r="S6637" s="156">
        <v>0</v>
      </c>
      <c r="T6637" s="157">
        <f>S6637*H6637</f>
        <v>0</v>
      </c>
      <c r="U6637" s="34"/>
      <c r="V6637" s="34"/>
      <c r="W6637" s="34"/>
      <c r="X6637" s="34"/>
      <c r="Y6637" s="34"/>
      <c r="Z6637" s="34"/>
      <c r="AA6637" s="34"/>
      <c r="AB6637" s="34"/>
      <c r="AC6637" s="34"/>
      <c r="AD6637" s="34"/>
      <c r="AE6637" s="34"/>
      <c r="AR6637" s="158" t="s">
        <v>318</v>
      </c>
      <c r="AT6637" s="158" t="s">
        <v>361</v>
      </c>
      <c r="AU6637" s="158" t="s">
        <v>82</v>
      </c>
      <c r="AY6637" s="19" t="s">
        <v>252</v>
      </c>
      <c r="BE6637" s="159">
        <f>IF(N6637="základní",J6637,0)</f>
        <v>0</v>
      </c>
      <c r="BF6637" s="159">
        <f>IF(N6637="snížená",J6637,0)</f>
        <v>0</v>
      </c>
      <c r="BG6637" s="159">
        <f>IF(N6637="zákl. přenesená",J6637,0)</f>
        <v>0</v>
      </c>
      <c r="BH6637" s="159">
        <f>IF(N6637="sníž. přenesená",J6637,0)</f>
        <v>0</v>
      </c>
      <c r="BI6637" s="159">
        <f>IF(N6637="nulová",J6637,0)</f>
        <v>0</v>
      </c>
      <c r="BJ6637" s="19" t="s">
        <v>80</v>
      </c>
      <c r="BK6637" s="159">
        <f>ROUND(I6637*H6637,2)</f>
        <v>0</v>
      </c>
      <c r="BL6637" s="19" t="s">
        <v>258</v>
      </c>
      <c r="BM6637" s="158" t="s">
        <v>9039</v>
      </c>
    </row>
    <row r="6638" spans="1:65" s="2" customFormat="1" ht="11.25">
      <c r="A6638" s="34"/>
      <c r="B6638" s="35"/>
      <c r="C6638" s="34"/>
      <c r="D6638" s="160" t="s">
        <v>260</v>
      </c>
      <c r="E6638" s="34"/>
      <c r="F6638" s="161" t="s">
        <v>9038</v>
      </c>
      <c r="G6638" s="34"/>
      <c r="H6638" s="34"/>
      <c r="I6638" s="162"/>
      <c r="J6638" s="34"/>
      <c r="K6638" s="34"/>
      <c r="L6638" s="35"/>
      <c r="M6638" s="163"/>
      <c r="N6638" s="164"/>
      <c r="O6638" s="55"/>
      <c r="P6638" s="55"/>
      <c r="Q6638" s="55"/>
      <c r="R6638" s="55"/>
      <c r="S6638" s="55"/>
      <c r="T6638" s="56"/>
      <c r="U6638" s="34"/>
      <c r="V6638" s="34"/>
      <c r="W6638" s="34"/>
      <c r="X6638" s="34"/>
      <c r="Y6638" s="34"/>
      <c r="Z6638" s="34"/>
      <c r="AA6638" s="34"/>
      <c r="AB6638" s="34"/>
      <c r="AC6638" s="34"/>
      <c r="AD6638" s="34"/>
      <c r="AE6638" s="34"/>
      <c r="AT6638" s="19" t="s">
        <v>260</v>
      </c>
      <c r="AU6638" s="19" t="s">
        <v>82</v>
      </c>
    </row>
    <row r="6639" spans="1:65" s="2" customFormat="1" ht="19.5">
      <c r="A6639" s="34"/>
      <c r="B6639" s="35"/>
      <c r="C6639" s="34"/>
      <c r="D6639" s="160" t="s">
        <v>2284</v>
      </c>
      <c r="E6639" s="34"/>
      <c r="F6639" s="211" t="s">
        <v>8972</v>
      </c>
      <c r="G6639" s="34"/>
      <c r="H6639" s="34"/>
      <c r="I6639" s="162"/>
      <c r="J6639" s="34"/>
      <c r="K6639" s="34"/>
      <c r="L6639" s="35"/>
      <c r="M6639" s="163"/>
      <c r="N6639" s="164"/>
      <c r="O6639" s="55"/>
      <c r="P6639" s="55"/>
      <c r="Q6639" s="55"/>
      <c r="R6639" s="55"/>
      <c r="S6639" s="55"/>
      <c r="T6639" s="56"/>
      <c r="U6639" s="34"/>
      <c r="V6639" s="34"/>
      <c r="W6639" s="34"/>
      <c r="X6639" s="34"/>
      <c r="Y6639" s="34"/>
      <c r="Z6639" s="34"/>
      <c r="AA6639" s="34"/>
      <c r="AB6639" s="34"/>
      <c r="AC6639" s="34"/>
      <c r="AD6639" s="34"/>
      <c r="AE6639" s="34"/>
      <c r="AT6639" s="19" t="s">
        <v>2284</v>
      </c>
      <c r="AU6639" s="19" t="s">
        <v>82</v>
      </c>
    </row>
    <row r="6640" spans="1:65" s="13" customFormat="1" ht="11.25">
      <c r="B6640" s="167"/>
      <c r="D6640" s="160" t="s">
        <v>264</v>
      </c>
      <c r="E6640" s="168" t="s">
        <v>3</v>
      </c>
      <c r="F6640" s="169" t="s">
        <v>9040</v>
      </c>
      <c r="H6640" s="168" t="s">
        <v>3</v>
      </c>
      <c r="I6640" s="170"/>
      <c r="L6640" s="167"/>
      <c r="M6640" s="171"/>
      <c r="N6640" s="172"/>
      <c r="O6640" s="172"/>
      <c r="P6640" s="172"/>
      <c r="Q6640" s="172"/>
      <c r="R6640" s="172"/>
      <c r="S6640" s="172"/>
      <c r="T6640" s="173"/>
      <c r="AT6640" s="168" t="s">
        <v>264</v>
      </c>
      <c r="AU6640" s="168" t="s">
        <v>82</v>
      </c>
      <c r="AV6640" s="13" t="s">
        <v>80</v>
      </c>
      <c r="AW6640" s="13" t="s">
        <v>34</v>
      </c>
      <c r="AX6640" s="13" t="s">
        <v>73</v>
      </c>
      <c r="AY6640" s="168" t="s">
        <v>252</v>
      </c>
    </row>
    <row r="6641" spans="1:65" s="14" customFormat="1" ht="11.25">
      <c r="B6641" s="174"/>
      <c r="D6641" s="160" t="s">
        <v>264</v>
      </c>
      <c r="E6641" s="175" t="s">
        <v>3</v>
      </c>
      <c r="F6641" s="176" t="s">
        <v>82</v>
      </c>
      <c r="H6641" s="177">
        <v>2</v>
      </c>
      <c r="I6641" s="178"/>
      <c r="L6641" s="174"/>
      <c r="M6641" s="179"/>
      <c r="N6641" s="180"/>
      <c r="O6641" s="180"/>
      <c r="P6641" s="180"/>
      <c r="Q6641" s="180"/>
      <c r="R6641" s="180"/>
      <c r="S6641" s="180"/>
      <c r="T6641" s="181"/>
      <c r="AT6641" s="175" t="s">
        <v>264</v>
      </c>
      <c r="AU6641" s="175" t="s">
        <v>82</v>
      </c>
      <c r="AV6641" s="14" t="s">
        <v>82</v>
      </c>
      <c r="AW6641" s="14" t="s">
        <v>34</v>
      </c>
      <c r="AX6641" s="14" t="s">
        <v>80</v>
      </c>
      <c r="AY6641" s="175" t="s">
        <v>252</v>
      </c>
    </row>
    <row r="6642" spans="1:65" s="2" customFormat="1" ht="16.5" customHeight="1">
      <c r="A6642" s="34"/>
      <c r="B6642" s="145"/>
      <c r="C6642" s="198" t="s">
        <v>2775</v>
      </c>
      <c r="D6642" s="198" t="s">
        <v>361</v>
      </c>
      <c r="E6642" s="199" t="s">
        <v>9041</v>
      </c>
      <c r="F6642" s="200" t="s">
        <v>9042</v>
      </c>
      <c r="G6642" s="201" t="s">
        <v>4360</v>
      </c>
      <c r="H6642" s="202">
        <v>6</v>
      </c>
      <c r="I6642" s="203"/>
      <c r="J6642" s="204">
        <f>ROUND(I6642*H6642,2)</f>
        <v>0</v>
      </c>
      <c r="K6642" s="205"/>
      <c r="L6642" s="206"/>
      <c r="M6642" s="207" t="s">
        <v>3</v>
      </c>
      <c r="N6642" s="208" t="s">
        <v>44</v>
      </c>
      <c r="O6642" s="55"/>
      <c r="P6642" s="156">
        <f>O6642*H6642</f>
        <v>0</v>
      </c>
      <c r="Q6642" s="156">
        <v>0</v>
      </c>
      <c r="R6642" s="156">
        <f>Q6642*H6642</f>
        <v>0</v>
      </c>
      <c r="S6642" s="156">
        <v>0</v>
      </c>
      <c r="T6642" s="157">
        <f>S6642*H6642</f>
        <v>0</v>
      </c>
      <c r="U6642" s="34"/>
      <c r="V6642" s="34"/>
      <c r="W6642" s="34"/>
      <c r="X6642" s="34"/>
      <c r="Y6642" s="34"/>
      <c r="Z6642" s="34"/>
      <c r="AA6642" s="34"/>
      <c r="AB6642" s="34"/>
      <c r="AC6642" s="34"/>
      <c r="AD6642" s="34"/>
      <c r="AE6642" s="34"/>
      <c r="AR6642" s="158" t="s">
        <v>318</v>
      </c>
      <c r="AT6642" s="158" t="s">
        <v>361</v>
      </c>
      <c r="AU6642" s="158" t="s">
        <v>82</v>
      </c>
      <c r="AY6642" s="19" t="s">
        <v>252</v>
      </c>
      <c r="BE6642" s="159">
        <f>IF(N6642="základní",J6642,0)</f>
        <v>0</v>
      </c>
      <c r="BF6642" s="159">
        <f>IF(N6642="snížená",J6642,0)</f>
        <v>0</v>
      </c>
      <c r="BG6642" s="159">
        <f>IF(N6642="zákl. přenesená",J6642,0)</f>
        <v>0</v>
      </c>
      <c r="BH6642" s="159">
        <f>IF(N6642="sníž. přenesená",J6642,0)</f>
        <v>0</v>
      </c>
      <c r="BI6642" s="159">
        <f>IF(N6642="nulová",J6642,0)</f>
        <v>0</v>
      </c>
      <c r="BJ6642" s="19" t="s">
        <v>80</v>
      </c>
      <c r="BK6642" s="159">
        <f>ROUND(I6642*H6642,2)</f>
        <v>0</v>
      </c>
      <c r="BL6642" s="19" t="s">
        <v>258</v>
      </c>
      <c r="BM6642" s="158" t="s">
        <v>9043</v>
      </c>
    </row>
    <row r="6643" spans="1:65" s="2" customFormat="1" ht="11.25">
      <c r="A6643" s="34"/>
      <c r="B6643" s="35"/>
      <c r="C6643" s="34"/>
      <c r="D6643" s="160" t="s">
        <v>260</v>
      </c>
      <c r="E6643" s="34"/>
      <c r="F6643" s="161" t="s">
        <v>9042</v>
      </c>
      <c r="G6643" s="34"/>
      <c r="H6643" s="34"/>
      <c r="I6643" s="162"/>
      <c r="J6643" s="34"/>
      <c r="K6643" s="34"/>
      <c r="L6643" s="35"/>
      <c r="M6643" s="163"/>
      <c r="N6643" s="164"/>
      <c r="O6643" s="55"/>
      <c r="P6643" s="55"/>
      <c r="Q6643" s="55"/>
      <c r="R6643" s="55"/>
      <c r="S6643" s="55"/>
      <c r="T6643" s="56"/>
      <c r="U6643" s="34"/>
      <c r="V6643" s="34"/>
      <c r="W6643" s="34"/>
      <c r="X6643" s="34"/>
      <c r="Y6643" s="34"/>
      <c r="Z6643" s="34"/>
      <c r="AA6643" s="34"/>
      <c r="AB6643" s="34"/>
      <c r="AC6643" s="34"/>
      <c r="AD6643" s="34"/>
      <c r="AE6643" s="34"/>
      <c r="AT6643" s="19" t="s">
        <v>260</v>
      </c>
      <c r="AU6643" s="19" t="s">
        <v>82</v>
      </c>
    </row>
    <row r="6644" spans="1:65" s="2" customFormat="1" ht="19.5">
      <c r="A6644" s="34"/>
      <c r="B6644" s="35"/>
      <c r="C6644" s="34"/>
      <c r="D6644" s="160" t="s">
        <v>2284</v>
      </c>
      <c r="E6644" s="34"/>
      <c r="F6644" s="211" t="s">
        <v>8972</v>
      </c>
      <c r="G6644" s="34"/>
      <c r="H6644" s="34"/>
      <c r="I6644" s="162"/>
      <c r="J6644" s="34"/>
      <c r="K6644" s="34"/>
      <c r="L6644" s="35"/>
      <c r="M6644" s="163"/>
      <c r="N6644" s="164"/>
      <c r="O6644" s="55"/>
      <c r="P6644" s="55"/>
      <c r="Q6644" s="55"/>
      <c r="R6644" s="55"/>
      <c r="S6644" s="55"/>
      <c r="T6644" s="56"/>
      <c r="U6644" s="34"/>
      <c r="V6644" s="34"/>
      <c r="W6644" s="34"/>
      <c r="X6644" s="34"/>
      <c r="Y6644" s="34"/>
      <c r="Z6644" s="34"/>
      <c r="AA6644" s="34"/>
      <c r="AB6644" s="34"/>
      <c r="AC6644" s="34"/>
      <c r="AD6644" s="34"/>
      <c r="AE6644" s="34"/>
      <c r="AT6644" s="19" t="s">
        <v>2284</v>
      </c>
      <c r="AU6644" s="19" t="s">
        <v>82</v>
      </c>
    </row>
    <row r="6645" spans="1:65" s="13" customFormat="1" ht="11.25">
      <c r="B6645" s="167"/>
      <c r="D6645" s="160" t="s">
        <v>264</v>
      </c>
      <c r="E6645" s="168" t="s">
        <v>3</v>
      </c>
      <c r="F6645" s="169" t="s">
        <v>9044</v>
      </c>
      <c r="H6645" s="168" t="s">
        <v>3</v>
      </c>
      <c r="I6645" s="170"/>
      <c r="L6645" s="167"/>
      <c r="M6645" s="171"/>
      <c r="N6645" s="172"/>
      <c r="O6645" s="172"/>
      <c r="P6645" s="172"/>
      <c r="Q6645" s="172"/>
      <c r="R6645" s="172"/>
      <c r="S6645" s="172"/>
      <c r="T6645" s="173"/>
      <c r="AT6645" s="168" t="s">
        <v>264</v>
      </c>
      <c r="AU6645" s="168" t="s">
        <v>82</v>
      </c>
      <c r="AV6645" s="13" t="s">
        <v>80</v>
      </c>
      <c r="AW6645" s="13" t="s">
        <v>34</v>
      </c>
      <c r="AX6645" s="13" t="s">
        <v>73</v>
      </c>
      <c r="AY6645" s="168" t="s">
        <v>252</v>
      </c>
    </row>
    <row r="6646" spans="1:65" s="14" customFormat="1" ht="11.25">
      <c r="B6646" s="174"/>
      <c r="D6646" s="160" t="s">
        <v>264</v>
      </c>
      <c r="E6646" s="175" t="s">
        <v>3</v>
      </c>
      <c r="F6646" s="176" t="s">
        <v>82</v>
      </c>
      <c r="H6646" s="177">
        <v>2</v>
      </c>
      <c r="I6646" s="178"/>
      <c r="L6646" s="174"/>
      <c r="M6646" s="179"/>
      <c r="N6646" s="180"/>
      <c r="O6646" s="180"/>
      <c r="P6646" s="180"/>
      <c r="Q6646" s="180"/>
      <c r="R6646" s="180"/>
      <c r="S6646" s="180"/>
      <c r="T6646" s="181"/>
      <c r="AT6646" s="175" t="s">
        <v>264</v>
      </c>
      <c r="AU6646" s="175" t="s">
        <v>82</v>
      </c>
      <c r="AV6646" s="14" t="s">
        <v>82</v>
      </c>
      <c r="AW6646" s="14" t="s">
        <v>34</v>
      </c>
      <c r="AX6646" s="14" t="s">
        <v>73</v>
      </c>
      <c r="AY6646" s="175" t="s">
        <v>252</v>
      </c>
    </row>
    <row r="6647" spans="1:65" s="13" customFormat="1" ht="11.25">
      <c r="B6647" s="167"/>
      <c r="D6647" s="160" t="s">
        <v>264</v>
      </c>
      <c r="E6647" s="168" t="s">
        <v>3</v>
      </c>
      <c r="F6647" s="169" t="s">
        <v>9045</v>
      </c>
      <c r="H6647" s="168" t="s">
        <v>3</v>
      </c>
      <c r="I6647" s="170"/>
      <c r="L6647" s="167"/>
      <c r="M6647" s="171"/>
      <c r="N6647" s="172"/>
      <c r="O6647" s="172"/>
      <c r="P6647" s="172"/>
      <c r="Q6647" s="172"/>
      <c r="R6647" s="172"/>
      <c r="S6647" s="172"/>
      <c r="T6647" s="173"/>
      <c r="AT6647" s="168" t="s">
        <v>264</v>
      </c>
      <c r="AU6647" s="168" t="s">
        <v>82</v>
      </c>
      <c r="AV6647" s="13" t="s">
        <v>80</v>
      </c>
      <c r="AW6647" s="13" t="s">
        <v>34</v>
      </c>
      <c r="AX6647" s="13" t="s">
        <v>73</v>
      </c>
      <c r="AY6647" s="168" t="s">
        <v>252</v>
      </c>
    </row>
    <row r="6648" spans="1:65" s="14" customFormat="1" ht="11.25">
      <c r="B6648" s="174"/>
      <c r="D6648" s="160" t="s">
        <v>264</v>
      </c>
      <c r="E6648" s="175" t="s">
        <v>3</v>
      </c>
      <c r="F6648" s="176" t="s">
        <v>82</v>
      </c>
      <c r="H6648" s="177">
        <v>2</v>
      </c>
      <c r="I6648" s="178"/>
      <c r="L6648" s="174"/>
      <c r="M6648" s="179"/>
      <c r="N6648" s="180"/>
      <c r="O6648" s="180"/>
      <c r="P6648" s="180"/>
      <c r="Q6648" s="180"/>
      <c r="R6648" s="180"/>
      <c r="S6648" s="180"/>
      <c r="T6648" s="181"/>
      <c r="AT6648" s="175" t="s">
        <v>264</v>
      </c>
      <c r="AU6648" s="175" t="s">
        <v>82</v>
      </c>
      <c r="AV6648" s="14" t="s">
        <v>82</v>
      </c>
      <c r="AW6648" s="14" t="s">
        <v>34</v>
      </c>
      <c r="AX6648" s="14" t="s">
        <v>73</v>
      </c>
      <c r="AY6648" s="175" t="s">
        <v>252</v>
      </c>
    </row>
    <row r="6649" spans="1:65" s="13" customFormat="1" ht="11.25">
      <c r="B6649" s="167"/>
      <c r="D6649" s="160" t="s">
        <v>264</v>
      </c>
      <c r="E6649" s="168" t="s">
        <v>3</v>
      </c>
      <c r="F6649" s="169" t="s">
        <v>8078</v>
      </c>
      <c r="H6649" s="168" t="s">
        <v>3</v>
      </c>
      <c r="I6649" s="170"/>
      <c r="L6649" s="167"/>
      <c r="M6649" s="171"/>
      <c r="N6649" s="172"/>
      <c r="O6649" s="172"/>
      <c r="P6649" s="172"/>
      <c r="Q6649" s="172"/>
      <c r="R6649" s="172"/>
      <c r="S6649" s="172"/>
      <c r="T6649" s="173"/>
      <c r="AT6649" s="168" t="s">
        <v>264</v>
      </c>
      <c r="AU6649" s="168" t="s">
        <v>82</v>
      </c>
      <c r="AV6649" s="13" t="s">
        <v>80</v>
      </c>
      <c r="AW6649" s="13" t="s">
        <v>34</v>
      </c>
      <c r="AX6649" s="13" t="s">
        <v>73</v>
      </c>
      <c r="AY6649" s="168" t="s">
        <v>252</v>
      </c>
    </row>
    <row r="6650" spans="1:65" s="14" customFormat="1" ht="11.25">
      <c r="B6650" s="174"/>
      <c r="D6650" s="160" t="s">
        <v>264</v>
      </c>
      <c r="E6650" s="175" t="s">
        <v>3</v>
      </c>
      <c r="F6650" s="176" t="s">
        <v>82</v>
      </c>
      <c r="H6650" s="177">
        <v>2</v>
      </c>
      <c r="I6650" s="178"/>
      <c r="L6650" s="174"/>
      <c r="M6650" s="179"/>
      <c r="N6650" s="180"/>
      <c r="O6650" s="180"/>
      <c r="P6650" s="180"/>
      <c r="Q6650" s="180"/>
      <c r="R6650" s="180"/>
      <c r="S6650" s="180"/>
      <c r="T6650" s="181"/>
      <c r="AT6650" s="175" t="s">
        <v>264</v>
      </c>
      <c r="AU6650" s="175" t="s">
        <v>82</v>
      </c>
      <c r="AV6650" s="14" t="s">
        <v>82</v>
      </c>
      <c r="AW6650" s="14" t="s">
        <v>34</v>
      </c>
      <c r="AX6650" s="14" t="s">
        <v>73</v>
      </c>
      <c r="AY6650" s="175" t="s">
        <v>252</v>
      </c>
    </row>
    <row r="6651" spans="1:65" s="15" customFormat="1" ht="11.25">
      <c r="B6651" s="182"/>
      <c r="D6651" s="160" t="s">
        <v>264</v>
      </c>
      <c r="E6651" s="183" t="s">
        <v>3</v>
      </c>
      <c r="F6651" s="184" t="s">
        <v>269</v>
      </c>
      <c r="H6651" s="185">
        <v>6</v>
      </c>
      <c r="I6651" s="186"/>
      <c r="L6651" s="182"/>
      <c r="M6651" s="187"/>
      <c r="N6651" s="188"/>
      <c r="O6651" s="188"/>
      <c r="P6651" s="188"/>
      <c r="Q6651" s="188"/>
      <c r="R6651" s="188"/>
      <c r="S6651" s="188"/>
      <c r="T6651" s="189"/>
      <c r="AT6651" s="183" t="s">
        <v>264</v>
      </c>
      <c r="AU6651" s="183" t="s">
        <v>82</v>
      </c>
      <c r="AV6651" s="15" t="s">
        <v>258</v>
      </c>
      <c r="AW6651" s="15" t="s">
        <v>34</v>
      </c>
      <c r="AX6651" s="15" t="s">
        <v>80</v>
      </c>
      <c r="AY6651" s="183" t="s">
        <v>252</v>
      </c>
    </row>
    <row r="6652" spans="1:65" s="2" customFormat="1" ht="16.5" customHeight="1">
      <c r="A6652" s="34"/>
      <c r="B6652" s="145"/>
      <c r="C6652" s="198" t="s">
        <v>2783</v>
      </c>
      <c r="D6652" s="198" t="s">
        <v>361</v>
      </c>
      <c r="E6652" s="199" t="s">
        <v>9046</v>
      </c>
      <c r="F6652" s="200" t="s">
        <v>9047</v>
      </c>
      <c r="G6652" s="201" t="s">
        <v>4360</v>
      </c>
      <c r="H6652" s="202">
        <v>10</v>
      </c>
      <c r="I6652" s="203"/>
      <c r="J6652" s="204">
        <f>ROUND(I6652*H6652,2)</f>
        <v>0</v>
      </c>
      <c r="K6652" s="205"/>
      <c r="L6652" s="206"/>
      <c r="M6652" s="207" t="s">
        <v>3</v>
      </c>
      <c r="N6652" s="208" t="s">
        <v>44</v>
      </c>
      <c r="O6652" s="55"/>
      <c r="P6652" s="156">
        <f>O6652*H6652</f>
        <v>0</v>
      </c>
      <c r="Q6652" s="156">
        <v>0</v>
      </c>
      <c r="R6652" s="156">
        <f>Q6652*H6652</f>
        <v>0</v>
      </c>
      <c r="S6652" s="156">
        <v>0</v>
      </c>
      <c r="T6652" s="157">
        <f>S6652*H6652</f>
        <v>0</v>
      </c>
      <c r="U6652" s="34"/>
      <c r="V6652" s="34"/>
      <c r="W6652" s="34"/>
      <c r="X6652" s="34"/>
      <c r="Y6652" s="34"/>
      <c r="Z6652" s="34"/>
      <c r="AA6652" s="34"/>
      <c r="AB6652" s="34"/>
      <c r="AC6652" s="34"/>
      <c r="AD6652" s="34"/>
      <c r="AE6652" s="34"/>
      <c r="AR6652" s="158" t="s">
        <v>318</v>
      </c>
      <c r="AT6652" s="158" t="s">
        <v>361</v>
      </c>
      <c r="AU6652" s="158" t="s">
        <v>82</v>
      </c>
      <c r="AY6652" s="19" t="s">
        <v>252</v>
      </c>
      <c r="BE6652" s="159">
        <f>IF(N6652="základní",J6652,0)</f>
        <v>0</v>
      </c>
      <c r="BF6652" s="159">
        <f>IF(N6652="snížená",J6652,0)</f>
        <v>0</v>
      </c>
      <c r="BG6652" s="159">
        <f>IF(N6652="zákl. přenesená",J6652,0)</f>
        <v>0</v>
      </c>
      <c r="BH6652" s="159">
        <f>IF(N6652="sníž. přenesená",J6652,0)</f>
        <v>0</v>
      </c>
      <c r="BI6652" s="159">
        <f>IF(N6652="nulová",J6652,0)</f>
        <v>0</v>
      </c>
      <c r="BJ6652" s="19" t="s">
        <v>80</v>
      </c>
      <c r="BK6652" s="159">
        <f>ROUND(I6652*H6652,2)</f>
        <v>0</v>
      </c>
      <c r="BL6652" s="19" t="s">
        <v>258</v>
      </c>
      <c r="BM6652" s="158" t="s">
        <v>9048</v>
      </c>
    </row>
    <row r="6653" spans="1:65" s="2" customFormat="1" ht="11.25">
      <c r="A6653" s="34"/>
      <c r="B6653" s="35"/>
      <c r="C6653" s="34"/>
      <c r="D6653" s="160" t="s">
        <v>260</v>
      </c>
      <c r="E6653" s="34"/>
      <c r="F6653" s="161" t="s">
        <v>9047</v>
      </c>
      <c r="G6653" s="34"/>
      <c r="H6653" s="34"/>
      <c r="I6653" s="162"/>
      <c r="J6653" s="34"/>
      <c r="K6653" s="34"/>
      <c r="L6653" s="35"/>
      <c r="M6653" s="163"/>
      <c r="N6653" s="164"/>
      <c r="O6653" s="55"/>
      <c r="P6653" s="55"/>
      <c r="Q6653" s="55"/>
      <c r="R6653" s="55"/>
      <c r="S6653" s="55"/>
      <c r="T6653" s="56"/>
      <c r="U6653" s="34"/>
      <c r="V6653" s="34"/>
      <c r="W6653" s="34"/>
      <c r="X6653" s="34"/>
      <c r="Y6653" s="34"/>
      <c r="Z6653" s="34"/>
      <c r="AA6653" s="34"/>
      <c r="AB6653" s="34"/>
      <c r="AC6653" s="34"/>
      <c r="AD6653" s="34"/>
      <c r="AE6653" s="34"/>
      <c r="AT6653" s="19" t="s">
        <v>260</v>
      </c>
      <c r="AU6653" s="19" t="s">
        <v>82</v>
      </c>
    </row>
    <row r="6654" spans="1:65" s="2" customFormat="1" ht="19.5">
      <c r="A6654" s="34"/>
      <c r="B6654" s="35"/>
      <c r="C6654" s="34"/>
      <c r="D6654" s="160" t="s">
        <v>2284</v>
      </c>
      <c r="E6654" s="34"/>
      <c r="F6654" s="211" t="s">
        <v>8972</v>
      </c>
      <c r="G6654" s="34"/>
      <c r="H6654" s="34"/>
      <c r="I6654" s="162"/>
      <c r="J6654" s="34"/>
      <c r="K6654" s="34"/>
      <c r="L6654" s="35"/>
      <c r="M6654" s="163"/>
      <c r="N6654" s="164"/>
      <c r="O6654" s="55"/>
      <c r="P6654" s="55"/>
      <c r="Q6654" s="55"/>
      <c r="R6654" s="55"/>
      <c r="S6654" s="55"/>
      <c r="T6654" s="56"/>
      <c r="U6654" s="34"/>
      <c r="V6654" s="34"/>
      <c r="W6654" s="34"/>
      <c r="X6654" s="34"/>
      <c r="Y6654" s="34"/>
      <c r="Z6654" s="34"/>
      <c r="AA6654" s="34"/>
      <c r="AB6654" s="34"/>
      <c r="AC6654" s="34"/>
      <c r="AD6654" s="34"/>
      <c r="AE6654" s="34"/>
      <c r="AT6654" s="19" t="s">
        <v>2284</v>
      </c>
      <c r="AU6654" s="19" t="s">
        <v>82</v>
      </c>
    </row>
    <row r="6655" spans="1:65" s="13" customFormat="1" ht="11.25">
      <c r="B6655" s="167"/>
      <c r="D6655" s="160" t="s">
        <v>264</v>
      </c>
      <c r="E6655" s="168" t="s">
        <v>3</v>
      </c>
      <c r="F6655" s="169" t="s">
        <v>9049</v>
      </c>
      <c r="H6655" s="168" t="s">
        <v>3</v>
      </c>
      <c r="I6655" s="170"/>
      <c r="L6655" s="167"/>
      <c r="M6655" s="171"/>
      <c r="N6655" s="172"/>
      <c r="O6655" s="172"/>
      <c r="P6655" s="172"/>
      <c r="Q6655" s="172"/>
      <c r="R6655" s="172"/>
      <c r="S6655" s="172"/>
      <c r="T6655" s="173"/>
      <c r="AT6655" s="168" t="s">
        <v>264</v>
      </c>
      <c r="AU6655" s="168" t="s">
        <v>82</v>
      </c>
      <c r="AV6655" s="13" t="s">
        <v>80</v>
      </c>
      <c r="AW6655" s="13" t="s">
        <v>34</v>
      </c>
      <c r="AX6655" s="13" t="s">
        <v>73</v>
      </c>
      <c r="AY6655" s="168" t="s">
        <v>252</v>
      </c>
    </row>
    <row r="6656" spans="1:65" s="14" customFormat="1" ht="11.25">
      <c r="B6656" s="174"/>
      <c r="D6656" s="160" t="s">
        <v>264</v>
      </c>
      <c r="E6656" s="175" t="s">
        <v>3</v>
      </c>
      <c r="F6656" s="176" t="s">
        <v>338</v>
      </c>
      <c r="H6656" s="177">
        <v>10</v>
      </c>
      <c r="I6656" s="178"/>
      <c r="L6656" s="174"/>
      <c r="M6656" s="179"/>
      <c r="N6656" s="180"/>
      <c r="O6656" s="180"/>
      <c r="P6656" s="180"/>
      <c r="Q6656" s="180"/>
      <c r="R6656" s="180"/>
      <c r="S6656" s="180"/>
      <c r="T6656" s="181"/>
      <c r="AT6656" s="175" t="s">
        <v>264</v>
      </c>
      <c r="AU6656" s="175" t="s">
        <v>82</v>
      </c>
      <c r="AV6656" s="14" t="s">
        <v>82</v>
      </c>
      <c r="AW6656" s="14" t="s">
        <v>34</v>
      </c>
      <c r="AX6656" s="14" t="s">
        <v>80</v>
      </c>
      <c r="AY6656" s="175" t="s">
        <v>252</v>
      </c>
    </row>
    <row r="6657" spans="1:65" s="2" customFormat="1" ht="24.2" customHeight="1">
      <c r="A6657" s="34"/>
      <c r="B6657" s="145"/>
      <c r="C6657" s="198" t="s">
        <v>2789</v>
      </c>
      <c r="D6657" s="198" t="s">
        <v>361</v>
      </c>
      <c r="E6657" s="199" t="s">
        <v>9050</v>
      </c>
      <c r="F6657" s="200" t="s">
        <v>9051</v>
      </c>
      <c r="G6657" s="201" t="s">
        <v>4360</v>
      </c>
      <c r="H6657" s="202">
        <v>1</v>
      </c>
      <c r="I6657" s="203"/>
      <c r="J6657" s="204">
        <f>ROUND(I6657*H6657,2)</f>
        <v>0</v>
      </c>
      <c r="K6657" s="205"/>
      <c r="L6657" s="206"/>
      <c r="M6657" s="207" t="s">
        <v>3</v>
      </c>
      <c r="N6657" s="208" t="s">
        <v>44</v>
      </c>
      <c r="O6657" s="55"/>
      <c r="P6657" s="156">
        <f>O6657*H6657</f>
        <v>0</v>
      </c>
      <c r="Q6657" s="156">
        <v>0</v>
      </c>
      <c r="R6657" s="156">
        <f>Q6657*H6657</f>
        <v>0</v>
      </c>
      <c r="S6657" s="156">
        <v>0</v>
      </c>
      <c r="T6657" s="157">
        <f>S6657*H6657</f>
        <v>0</v>
      </c>
      <c r="U6657" s="34"/>
      <c r="V6657" s="34"/>
      <c r="W6657" s="34"/>
      <c r="X6657" s="34"/>
      <c r="Y6657" s="34"/>
      <c r="Z6657" s="34"/>
      <c r="AA6657" s="34"/>
      <c r="AB6657" s="34"/>
      <c r="AC6657" s="34"/>
      <c r="AD6657" s="34"/>
      <c r="AE6657" s="34"/>
      <c r="AR6657" s="158" t="s">
        <v>318</v>
      </c>
      <c r="AT6657" s="158" t="s">
        <v>361</v>
      </c>
      <c r="AU6657" s="158" t="s">
        <v>82</v>
      </c>
      <c r="AY6657" s="19" t="s">
        <v>252</v>
      </c>
      <c r="BE6657" s="159">
        <f>IF(N6657="základní",J6657,0)</f>
        <v>0</v>
      </c>
      <c r="BF6657" s="159">
        <f>IF(N6657="snížená",J6657,0)</f>
        <v>0</v>
      </c>
      <c r="BG6657" s="159">
        <f>IF(N6657="zákl. přenesená",J6657,0)</f>
        <v>0</v>
      </c>
      <c r="BH6657" s="159">
        <f>IF(N6657="sníž. přenesená",J6657,0)</f>
        <v>0</v>
      </c>
      <c r="BI6657" s="159">
        <f>IF(N6657="nulová",J6657,0)</f>
        <v>0</v>
      </c>
      <c r="BJ6657" s="19" t="s">
        <v>80</v>
      </c>
      <c r="BK6657" s="159">
        <f>ROUND(I6657*H6657,2)</f>
        <v>0</v>
      </c>
      <c r="BL6657" s="19" t="s">
        <v>258</v>
      </c>
      <c r="BM6657" s="158" t="s">
        <v>9052</v>
      </c>
    </row>
    <row r="6658" spans="1:65" s="2" customFormat="1" ht="11.25">
      <c r="A6658" s="34"/>
      <c r="B6658" s="35"/>
      <c r="C6658" s="34"/>
      <c r="D6658" s="160" t="s">
        <v>260</v>
      </c>
      <c r="E6658" s="34"/>
      <c r="F6658" s="161" t="s">
        <v>9051</v>
      </c>
      <c r="G6658" s="34"/>
      <c r="H6658" s="34"/>
      <c r="I6658" s="162"/>
      <c r="J6658" s="34"/>
      <c r="K6658" s="34"/>
      <c r="L6658" s="35"/>
      <c r="M6658" s="163"/>
      <c r="N6658" s="164"/>
      <c r="O6658" s="55"/>
      <c r="P6658" s="55"/>
      <c r="Q6658" s="55"/>
      <c r="R6658" s="55"/>
      <c r="S6658" s="55"/>
      <c r="T6658" s="56"/>
      <c r="U6658" s="34"/>
      <c r="V6658" s="34"/>
      <c r="W6658" s="34"/>
      <c r="X6658" s="34"/>
      <c r="Y6658" s="34"/>
      <c r="Z6658" s="34"/>
      <c r="AA6658" s="34"/>
      <c r="AB6658" s="34"/>
      <c r="AC6658" s="34"/>
      <c r="AD6658" s="34"/>
      <c r="AE6658" s="34"/>
      <c r="AT6658" s="19" t="s">
        <v>260</v>
      </c>
      <c r="AU6658" s="19" t="s">
        <v>82</v>
      </c>
    </row>
    <row r="6659" spans="1:65" s="2" customFormat="1" ht="19.5">
      <c r="A6659" s="34"/>
      <c r="B6659" s="35"/>
      <c r="C6659" s="34"/>
      <c r="D6659" s="160" t="s">
        <v>2284</v>
      </c>
      <c r="E6659" s="34"/>
      <c r="F6659" s="211" t="s">
        <v>8972</v>
      </c>
      <c r="G6659" s="34"/>
      <c r="H6659" s="34"/>
      <c r="I6659" s="162"/>
      <c r="J6659" s="34"/>
      <c r="K6659" s="34"/>
      <c r="L6659" s="35"/>
      <c r="M6659" s="163"/>
      <c r="N6659" s="164"/>
      <c r="O6659" s="55"/>
      <c r="P6659" s="55"/>
      <c r="Q6659" s="55"/>
      <c r="R6659" s="55"/>
      <c r="S6659" s="55"/>
      <c r="T6659" s="56"/>
      <c r="U6659" s="34"/>
      <c r="V6659" s="34"/>
      <c r="W6659" s="34"/>
      <c r="X6659" s="34"/>
      <c r="Y6659" s="34"/>
      <c r="Z6659" s="34"/>
      <c r="AA6659" s="34"/>
      <c r="AB6659" s="34"/>
      <c r="AC6659" s="34"/>
      <c r="AD6659" s="34"/>
      <c r="AE6659" s="34"/>
      <c r="AT6659" s="19" t="s">
        <v>2284</v>
      </c>
      <c r="AU6659" s="19" t="s">
        <v>82</v>
      </c>
    </row>
    <row r="6660" spans="1:65" s="13" customFormat="1" ht="11.25">
      <c r="B6660" s="167"/>
      <c r="D6660" s="160" t="s">
        <v>264</v>
      </c>
      <c r="E6660" s="168" t="s">
        <v>3</v>
      </c>
      <c r="F6660" s="169" t="s">
        <v>8690</v>
      </c>
      <c r="H6660" s="168" t="s">
        <v>3</v>
      </c>
      <c r="I6660" s="170"/>
      <c r="L6660" s="167"/>
      <c r="M6660" s="171"/>
      <c r="N6660" s="172"/>
      <c r="O6660" s="172"/>
      <c r="P6660" s="172"/>
      <c r="Q6660" s="172"/>
      <c r="R6660" s="172"/>
      <c r="S6660" s="172"/>
      <c r="T6660" s="173"/>
      <c r="AT6660" s="168" t="s">
        <v>264</v>
      </c>
      <c r="AU6660" s="168" t="s">
        <v>82</v>
      </c>
      <c r="AV6660" s="13" t="s">
        <v>80</v>
      </c>
      <c r="AW6660" s="13" t="s">
        <v>34</v>
      </c>
      <c r="AX6660" s="13" t="s">
        <v>73</v>
      </c>
      <c r="AY6660" s="168" t="s">
        <v>252</v>
      </c>
    </row>
    <row r="6661" spans="1:65" s="14" customFormat="1" ht="11.25">
      <c r="B6661" s="174"/>
      <c r="D6661" s="160" t="s">
        <v>264</v>
      </c>
      <c r="E6661" s="175" t="s">
        <v>3</v>
      </c>
      <c r="F6661" s="176" t="s">
        <v>80</v>
      </c>
      <c r="H6661" s="177">
        <v>1</v>
      </c>
      <c r="I6661" s="178"/>
      <c r="L6661" s="174"/>
      <c r="M6661" s="179"/>
      <c r="N6661" s="180"/>
      <c r="O6661" s="180"/>
      <c r="P6661" s="180"/>
      <c r="Q6661" s="180"/>
      <c r="R6661" s="180"/>
      <c r="S6661" s="180"/>
      <c r="T6661" s="181"/>
      <c r="AT6661" s="175" t="s">
        <v>264</v>
      </c>
      <c r="AU6661" s="175" t="s">
        <v>82</v>
      </c>
      <c r="AV6661" s="14" t="s">
        <v>82</v>
      </c>
      <c r="AW6661" s="14" t="s">
        <v>34</v>
      </c>
      <c r="AX6661" s="14" t="s">
        <v>80</v>
      </c>
      <c r="AY6661" s="175" t="s">
        <v>252</v>
      </c>
    </row>
    <row r="6662" spans="1:65" s="2" customFormat="1" ht="24.2" customHeight="1">
      <c r="A6662" s="34"/>
      <c r="B6662" s="145"/>
      <c r="C6662" s="198" t="s">
        <v>2795</v>
      </c>
      <c r="D6662" s="198" t="s">
        <v>361</v>
      </c>
      <c r="E6662" s="199" t="s">
        <v>9053</v>
      </c>
      <c r="F6662" s="200" t="s">
        <v>9054</v>
      </c>
      <c r="G6662" s="201" t="s">
        <v>4360</v>
      </c>
      <c r="H6662" s="202">
        <v>18</v>
      </c>
      <c r="I6662" s="203"/>
      <c r="J6662" s="204">
        <f>ROUND(I6662*H6662,2)</f>
        <v>0</v>
      </c>
      <c r="K6662" s="205"/>
      <c r="L6662" s="206"/>
      <c r="M6662" s="207" t="s">
        <v>3</v>
      </c>
      <c r="N6662" s="208" t="s">
        <v>44</v>
      </c>
      <c r="O6662" s="55"/>
      <c r="P6662" s="156">
        <f>O6662*H6662</f>
        <v>0</v>
      </c>
      <c r="Q6662" s="156">
        <v>0</v>
      </c>
      <c r="R6662" s="156">
        <f>Q6662*H6662</f>
        <v>0</v>
      </c>
      <c r="S6662" s="156">
        <v>0</v>
      </c>
      <c r="T6662" s="157">
        <f>S6662*H6662</f>
        <v>0</v>
      </c>
      <c r="U6662" s="34"/>
      <c r="V6662" s="34"/>
      <c r="W6662" s="34"/>
      <c r="X6662" s="34"/>
      <c r="Y6662" s="34"/>
      <c r="Z6662" s="34"/>
      <c r="AA6662" s="34"/>
      <c r="AB6662" s="34"/>
      <c r="AC6662" s="34"/>
      <c r="AD6662" s="34"/>
      <c r="AE6662" s="34"/>
      <c r="AR6662" s="158" t="s">
        <v>318</v>
      </c>
      <c r="AT6662" s="158" t="s">
        <v>361</v>
      </c>
      <c r="AU6662" s="158" t="s">
        <v>82</v>
      </c>
      <c r="AY6662" s="19" t="s">
        <v>252</v>
      </c>
      <c r="BE6662" s="159">
        <f>IF(N6662="základní",J6662,0)</f>
        <v>0</v>
      </c>
      <c r="BF6662" s="159">
        <f>IF(N6662="snížená",J6662,0)</f>
        <v>0</v>
      </c>
      <c r="BG6662" s="159">
        <f>IF(N6662="zákl. přenesená",J6662,0)</f>
        <v>0</v>
      </c>
      <c r="BH6662" s="159">
        <f>IF(N6662="sníž. přenesená",J6662,0)</f>
        <v>0</v>
      </c>
      <c r="BI6662" s="159">
        <f>IF(N6662="nulová",J6662,0)</f>
        <v>0</v>
      </c>
      <c r="BJ6662" s="19" t="s">
        <v>80</v>
      </c>
      <c r="BK6662" s="159">
        <f>ROUND(I6662*H6662,2)</f>
        <v>0</v>
      </c>
      <c r="BL6662" s="19" t="s">
        <v>258</v>
      </c>
      <c r="BM6662" s="158" t="s">
        <v>9055</v>
      </c>
    </row>
    <row r="6663" spans="1:65" s="2" customFormat="1" ht="11.25">
      <c r="A6663" s="34"/>
      <c r="B6663" s="35"/>
      <c r="C6663" s="34"/>
      <c r="D6663" s="160" t="s">
        <v>260</v>
      </c>
      <c r="E6663" s="34"/>
      <c r="F6663" s="161" t="s">
        <v>9054</v>
      </c>
      <c r="G6663" s="34"/>
      <c r="H6663" s="34"/>
      <c r="I6663" s="162"/>
      <c r="J6663" s="34"/>
      <c r="K6663" s="34"/>
      <c r="L6663" s="35"/>
      <c r="M6663" s="163"/>
      <c r="N6663" s="164"/>
      <c r="O6663" s="55"/>
      <c r="P6663" s="55"/>
      <c r="Q6663" s="55"/>
      <c r="R6663" s="55"/>
      <c r="S6663" s="55"/>
      <c r="T6663" s="56"/>
      <c r="U6663" s="34"/>
      <c r="V6663" s="34"/>
      <c r="W6663" s="34"/>
      <c r="X6663" s="34"/>
      <c r="Y6663" s="34"/>
      <c r="Z6663" s="34"/>
      <c r="AA6663" s="34"/>
      <c r="AB6663" s="34"/>
      <c r="AC6663" s="34"/>
      <c r="AD6663" s="34"/>
      <c r="AE6663" s="34"/>
      <c r="AT6663" s="19" t="s">
        <v>260</v>
      </c>
      <c r="AU6663" s="19" t="s">
        <v>82</v>
      </c>
    </row>
    <row r="6664" spans="1:65" s="2" customFormat="1" ht="19.5">
      <c r="A6664" s="34"/>
      <c r="B6664" s="35"/>
      <c r="C6664" s="34"/>
      <c r="D6664" s="160" t="s">
        <v>2284</v>
      </c>
      <c r="E6664" s="34"/>
      <c r="F6664" s="211" t="s">
        <v>8972</v>
      </c>
      <c r="G6664" s="34"/>
      <c r="H6664" s="34"/>
      <c r="I6664" s="162"/>
      <c r="J6664" s="34"/>
      <c r="K6664" s="34"/>
      <c r="L6664" s="35"/>
      <c r="M6664" s="163"/>
      <c r="N6664" s="164"/>
      <c r="O6664" s="55"/>
      <c r="P6664" s="55"/>
      <c r="Q6664" s="55"/>
      <c r="R6664" s="55"/>
      <c r="S6664" s="55"/>
      <c r="T6664" s="56"/>
      <c r="U6664" s="34"/>
      <c r="V6664" s="34"/>
      <c r="W6664" s="34"/>
      <c r="X6664" s="34"/>
      <c r="Y6664" s="34"/>
      <c r="Z6664" s="34"/>
      <c r="AA6664" s="34"/>
      <c r="AB6664" s="34"/>
      <c r="AC6664" s="34"/>
      <c r="AD6664" s="34"/>
      <c r="AE6664" s="34"/>
      <c r="AT6664" s="19" t="s">
        <v>2284</v>
      </c>
      <c r="AU6664" s="19" t="s">
        <v>82</v>
      </c>
    </row>
    <row r="6665" spans="1:65" s="13" customFormat="1" ht="11.25">
      <c r="B6665" s="167"/>
      <c r="D6665" s="160" t="s">
        <v>264</v>
      </c>
      <c r="E6665" s="168" t="s">
        <v>3</v>
      </c>
      <c r="F6665" s="169" t="s">
        <v>8859</v>
      </c>
      <c r="H6665" s="168" t="s">
        <v>3</v>
      </c>
      <c r="I6665" s="170"/>
      <c r="L6665" s="167"/>
      <c r="M6665" s="171"/>
      <c r="N6665" s="172"/>
      <c r="O6665" s="172"/>
      <c r="P6665" s="172"/>
      <c r="Q6665" s="172"/>
      <c r="R6665" s="172"/>
      <c r="S6665" s="172"/>
      <c r="T6665" s="173"/>
      <c r="AT6665" s="168" t="s">
        <v>264</v>
      </c>
      <c r="AU6665" s="168" t="s">
        <v>82</v>
      </c>
      <c r="AV6665" s="13" t="s">
        <v>80</v>
      </c>
      <c r="AW6665" s="13" t="s">
        <v>34</v>
      </c>
      <c r="AX6665" s="13" t="s">
        <v>73</v>
      </c>
      <c r="AY6665" s="168" t="s">
        <v>252</v>
      </c>
    </row>
    <row r="6666" spans="1:65" s="14" customFormat="1" ht="11.25">
      <c r="B6666" s="174"/>
      <c r="D6666" s="160" t="s">
        <v>264</v>
      </c>
      <c r="E6666" s="175" t="s">
        <v>3</v>
      </c>
      <c r="F6666" s="176" t="s">
        <v>80</v>
      </c>
      <c r="H6666" s="177">
        <v>1</v>
      </c>
      <c r="I6666" s="178"/>
      <c r="L6666" s="174"/>
      <c r="M6666" s="179"/>
      <c r="N6666" s="180"/>
      <c r="O6666" s="180"/>
      <c r="P6666" s="180"/>
      <c r="Q6666" s="180"/>
      <c r="R6666" s="180"/>
      <c r="S6666" s="180"/>
      <c r="T6666" s="181"/>
      <c r="AT6666" s="175" t="s">
        <v>264</v>
      </c>
      <c r="AU6666" s="175" t="s">
        <v>82</v>
      </c>
      <c r="AV6666" s="14" t="s">
        <v>82</v>
      </c>
      <c r="AW6666" s="14" t="s">
        <v>34</v>
      </c>
      <c r="AX6666" s="14" t="s">
        <v>73</v>
      </c>
      <c r="AY6666" s="175" t="s">
        <v>252</v>
      </c>
    </row>
    <row r="6667" spans="1:65" s="13" customFormat="1" ht="11.25">
      <c r="B6667" s="167"/>
      <c r="D6667" s="160" t="s">
        <v>264</v>
      </c>
      <c r="E6667" s="168" t="s">
        <v>3</v>
      </c>
      <c r="F6667" s="169" t="s">
        <v>8822</v>
      </c>
      <c r="H6667" s="168" t="s">
        <v>3</v>
      </c>
      <c r="I6667" s="170"/>
      <c r="L6667" s="167"/>
      <c r="M6667" s="171"/>
      <c r="N6667" s="172"/>
      <c r="O6667" s="172"/>
      <c r="P6667" s="172"/>
      <c r="Q6667" s="172"/>
      <c r="R6667" s="172"/>
      <c r="S6667" s="172"/>
      <c r="T6667" s="173"/>
      <c r="AT6667" s="168" t="s">
        <v>264</v>
      </c>
      <c r="AU6667" s="168" t="s">
        <v>82</v>
      </c>
      <c r="AV6667" s="13" t="s">
        <v>80</v>
      </c>
      <c r="AW6667" s="13" t="s">
        <v>34</v>
      </c>
      <c r="AX6667" s="13" t="s">
        <v>73</v>
      </c>
      <c r="AY6667" s="168" t="s">
        <v>252</v>
      </c>
    </row>
    <row r="6668" spans="1:65" s="14" customFormat="1" ht="11.25">
      <c r="B6668" s="174"/>
      <c r="D6668" s="160" t="s">
        <v>264</v>
      </c>
      <c r="E6668" s="175" t="s">
        <v>3</v>
      </c>
      <c r="F6668" s="176" t="s">
        <v>80</v>
      </c>
      <c r="H6668" s="177">
        <v>1</v>
      </c>
      <c r="I6668" s="178"/>
      <c r="L6668" s="174"/>
      <c r="M6668" s="179"/>
      <c r="N6668" s="180"/>
      <c r="O6668" s="180"/>
      <c r="P6668" s="180"/>
      <c r="Q6668" s="180"/>
      <c r="R6668" s="180"/>
      <c r="S6668" s="180"/>
      <c r="T6668" s="181"/>
      <c r="AT6668" s="175" t="s">
        <v>264</v>
      </c>
      <c r="AU6668" s="175" t="s">
        <v>82</v>
      </c>
      <c r="AV6668" s="14" t="s">
        <v>82</v>
      </c>
      <c r="AW6668" s="14" t="s">
        <v>34</v>
      </c>
      <c r="AX6668" s="14" t="s">
        <v>73</v>
      </c>
      <c r="AY6668" s="175" t="s">
        <v>252</v>
      </c>
    </row>
    <row r="6669" spans="1:65" s="13" customFormat="1" ht="11.25">
      <c r="B6669" s="167"/>
      <c r="D6669" s="160" t="s">
        <v>264</v>
      </c>
      <c r="E6669" s="168" t="s">
        <v>3</v>
      </c>
      <c r="F6669" s="169" t="s">
        <v>8874</v>
      </c>
      <c r="H6669" s="168" t="s">
        <v>3</v>
      </c>
      <c r="I6669" s="170"/>
      <c r="L6669" s="167"/>
      <c r="M6669" s="171"/>
      <c r="N6669" s="172"/>
      <c r="O6669" s="172"/>
      <c r="P6669" s="172"/>
      <c r="Q6669" s="172"/>
      <c r="R6669" s="172"/>
      <c r="S6669" s="172"/>
      <c r="T6669" s="173"/>
      <c r="AT6669" s="168" t="s">
        <v>264</v>
      </c>
      <c r="AU6669" s="168" t="s">
        <v>82</v>
      </c>
      <c r="AV6669" s="13" t="s">
        <v>80</v>
      </c>
      <c r="AW6669" s="13" t="s">
        <v>34</v>
      </c>
      <c r="AX6669" s="13" t="s">
        <v>73</v>
      </c>
      <c r="AY6669" s="168" t="s">
        <v>252</v>
      </c>
    </row>
    <row r="6670" spans="1:65" s="14" customFormat="1" ht="11.25">
      <c r="B6670" s="174"/>
      <c r="D6670" s="160" t="s">
        <v>264</v>
      </c>
      <c r="E6670" s="175" t="s">
        <v>3</v>
      </c>
      <c r="F6670" s="176" t="s">
        <v>80</v>
      </c>
      <c r="H6670" s="177">
        <v>1</v>
      </c>
      <c r="I6670" s="178"/>
      <c r="L6670" s="174"/>
      <c r="M6670" s="179"/>
      <c r="N6670" s="180"/>
      <c r="O6670" s="180"/>
      <c r="P6670" s="180"/>
      <c r="Q6670" s="180"/>
      <c r="R6670" s="180"/>
      <c r="S6670" s="180"/>
      <c r="T6670" s="181"/>
      <c r="AT6670" s="175" t="s">
        <v>264</v>
      </c>
      <c r="AU6670" s="175" t="s">
        <v>82</v>
      </c>
      <c r="AV6670" s="14" t="s">
        <v>82</v>
      </c>
      <c r="AW6670" s="14" t="s">
        <v>34</v>
      </c>
      <c r="AX6670" s="14" t="s">
        <v>73</v>
      </c>
      <c r="AY6670" s="175" t="s">
        <v>252</v>
      </c>
    </row>
    <row r="6671" spans="1:65" s="13" customFormat="1" ht="11.25">
      <c r="B6671" s="167"/>
      <c r="D6671" s="160" t="s">
        <v>264</v>
      </c>
      <c r="E6671" s="168" t="s">
        <v>3</v>
      </c>
      <c r="F6671" s="169" t="s">
        <v>8848</v>
      </c>
      <c r="H6671" s="168" t="s">
        <v>3</v>
      </c>
      <c r="I6671" s="170"/>
      <c r="L6671" s="167"/>
      <c r="M6671" s="171"/>
      <c r="N6671" s="172"/>
      <c r="O6671" s="172"/>
      <c r="P6671" s="172"/>
      <c r="Q6671" s="172"/>
      <c r="R6671" s="172"/>
      <c r="S6671" s="172"/>
      <c r="T6671" s="173"/>
      <c r="AT6671" s="168" t="s">
        <v>264</v>
      </c>
      <c r="AU6671" s="168" t="s">
        <v>82</v>
      </c>
      <c r="AV6671" s="13" t="s">
        <v>80</v>
      </c>
      <c r="AW6671" s="13" t="s">
        <v>34</v>
      </c>
      <c r="AX6671" s="13" t="s">
        <v>73</v>
      </c>
      <c r="AY6671" s="168" t="s">
        <v>252</v>
      </c>
    </row>
    <row r="6672" spans="1:65" s="14" customFormat="1" ht="11.25">
      <c r="B6672" s="174"/>
      <c r="D6672" s="160" t="s">
        <v>264</v>
      </c>
      <c r="E6672" s="175" t="s">
        <v>3</v>
      </c>
      <c r="F6672" s="176" t="s">
        <v>82</v>
      </c>
      <c r="H6672" s="177">
        <v>2</v>
      </c>
      <c r="I6672" s="178"/>
      <c r="L6672" s="174"/>
      <c r="M6672" s="179"/>
      <c r="N6672" s="180"/>
      <c r="O6672" s="180"/>
      <c r="P6672" s="180"/>
      <c r="Q6672" s="180"/>
      <c r="R6672" s="180"/>
      <c r="S6672" s="180"/>
      <c r="T6672" s="181"/>
      <c r="AT6672" s="175" t="s">
        <v>264</v>
      </c>
      <c r="AU6672" s="175" t="s">
        <v>82</v>
      </c>
      <c r="AV6672" s="14" t="s">
        <v>82</v>
      </c>
      <c r="AW6672" s="14" t="s">
        <v>34</v>
      </c>
      <c r="AX6672" s="14" t="s">
        <v>73</v>
      </c>
      <c r="AY6672" s="175" t="s">
        <v>252</v>
      </c>
    </row>
    <row r="6673" spans="1:65" s="13" customFormat="1" ht="11.25">
      <c r="B6673" s="167"/>
      <c r="D6673" s="160" t="s">
        <v>264</v>
      </c>
      <c r="E6673" s="168" t="s">
        <v>3</v>
      </c>
      <c r="F6673" s="169" t="s">
        <v>6862</v>
      </c>
      <c r="H6673" s="168" t="s">
        <v>3</v>
      </c>
      <c r="I6673" s="170"/>
      <c r="L6673" s="167"/>
      <c r="M6673" s="171"/>
      <c r="N6673" s="172"/>
      <c r="O6673" s="172"/>
      <c r="P6673" s="172"/>
      <c r="Q6673" s="172"/>
      <c r="R6673" s="172"/>
      <c r="S6673" s="172"/>
      <c r="T6673" s="173"/>
      <c r="AT6673" s="168" t="s">
        <v>264</v>
      </c>
      <c r="AU6673" s="168" t="s">
        <v>82</v>
      </c>
      <c r="AV6673" s="13" t="s">
        <v>80</v>
      </c>
      <c r="AW6673" s="13" t="s">
        <v>34</v>
      </c>
      <c r="AX6673" s="13" t="s">
        <v>73</v>
      </c>
      <c r="AY6673" s="168" t="s">
        <v>252</v>
      </c>
    </row>
    <row r="6674" spans="1:65" s="14" customFormat="1" ht="11.25">
      <c r="B6674" s="174"/>
      <c r="D6674" s="160" t="s">
        <v>264</v>
      </c>
      <c r="E6674" s="175" t="s">
        <v>3</v>
      </c>
      <c r="F6674" s="176" t="s">
        <v>95</v>
      </c>
      <c r="H6674" s="177">
        <v>3</v>
      </c>
      <c r="I6674" s="178"/>
      <c r="L6674" s="174"/>
      <c r="M6674" s="179"/>
      <c r="N6674" s="180"/>
      <c r="O6674" s="180"/>
      <c r="P6674" s="180"/>
      <c r="Q6674" s="180"/>
      <c r="R6674" s="180"/>
      <c r="S6674" s="180"/>
      <c r="T6674" s="181"/>
      <c r="AT6674" s="175" t="s">
        <v>264</v>
      </c>
      <c r="AU6674" s="175" t="s">
        <v>82</v>
      </c>
      <c r="AV6674" s="14" t="s">
        <v>82</v>
      </c>
      <c r="AW6674" s="14" t="s">
        <v>34</v>
      </c>
      <c r="AX6674" s="14" t="s">
        <v>73</v>
      </c>
      <c r="AY6674" s="175" t="s">
        <v>252</v>
      </c>
    </row>
    <row r="6675" spans="1:65" s="13" customFormat="1" ht="11.25">
      <c r="B6675" s="167"/>
      <c r="D6675" s="160" t="s">
        <v>264</v>
      </c>
      <c r="E6675" s="168" t="s">
        <v>3</v>
      </c>
      <c r="F6675" s="169" t="s">
        <v>8860</v>
      </c>
      <c r="H6675" s="168" t="s">
        <v>3</v>
      </c>
      <c r="I6675" s="170"/>
      <c r="L6675" s="167"/>
      <c r="M6675" s="171"/>
      <c r="N6675" s="172"/>
      <c r="O6675" s="172"/>
      <c r="P6675" s="172"/>
      <c r="Q6675" s="172"/>
      <c r="R6675" s="172"/>
      <c r="S6675" s="172"/>
      <c r="T6675" s="173"/>
      <c r="AT6675" s="168" t="s">
        <v>264</v>
      </c>
      <c r="AU6675" s="168" t="s">
        <v>82</v>
      </c>
      <c r="AV6675" s="13" t="s">
        <v>80</v>
      </c>
      <c r="AW6675" s="13" t="s">
        <v>34</v>
      </c>
      <c r="AX6675" s="13" t="s">
        <v>73</v>
      </c>
      <c r="AY6675" s="168" t="s">
        <v>252</v>
      </c>
    </row>
    <row r="6676" spans="1:65" s="14" customFormat="1" ht="11.25">
      <c r="B6676" s="174"/>
      <c r="D6676" s="160" t="s">
        <v>264</v>
      </c>
      <c r="E6676" s="175" t="s">
        <v>3</v>
      </c>
      <c r="F6676" s="176" t="s">
        <v>80</v>
      </c>
      <c r="H6676" s="177">
        <v>1</v>
      </c>
      <c r="I6676" s="178"/>
      <c r="L6676" s="174"/>
      <c r="M6676" s="179"/>
      <c r="N6676" s="180"/>
      <c r="O6676" s="180"/>
      <c r="P6676" s="180"/>
      <c r="Q6676" s="180"/>
      <c r="R6676" s="180"/>
      <c r="S6676" s="180"/>
      <c r="T6676" s="181"/>
      <c r="AT6676" s="175" t="s">
        <v>264</v>
      </c>
      <c r="AU6676" s="175" t="s">
        <v>82</v>
      </c>
      <c r="AV6676" s="14" t="s">
        <v>82</v>
      </c>
      <c r="AW6676" s="14" t="s">
        <v>34</v>
      </c>
      <c r="AX6676" s="14" t="s">
        <v>73</v>
      </c>
      <c r="AY6676" s="175" t="s">
        <v>252</v>
      </c>
    </row>
    <row r="6677" spans="1:65" s="13" customFormat="1" ht="11.25">
      <c r="B6677" s="167"/>
      <c r="D6677" s="160" t="s">
        <v>264</v>
      </c>
      <c r="E6677" s="168" t="s">
        <v>3</v>
      </c>
      <c r="F6677" s="169" t="s">
        <v>8849</v>
      </c>
      <c r="H6677" s="168" t="s">
        <v>3</v>
      </c>
      <c r="I6677" s="170"/>
      <c r="L6677" s="167"/>
      <c r="M6677" s="171"/>
      <c r="N6677" s="172"/>
      <c r="O6677" s="172"/>
      <c r="P6677" s="172"/>
      <c r="Q6677" s="172"/>
      <c r="R6677" s="172"/>
      <c r="S6677" s="172"/>
      <c r="T6677" s="173"/>
      <c r="AT6677" s="168" t="s">
        <v>264</v>
      </c>
      <c r="AU6677" s="168" t="s">
        <v>82</v>
      </c>
      <c r="AV6677" s="13" t="s">
        <v>80</v>
      </c>
      <c r="AW6677" s="13" t="s">
        <v>34</v>
      </c>
      <c r="AX6677" s="13" t="s">
        <v>73</v>
      </c>
      <c r="AY6677" s="168" t="s">
        <v>252</v>
      </c>
    </row>
    <row r="6678" spans="1:65" s="14" customFormat="1" ht="11.25">
      <c r="B6678" s="174"/>
      <c r="D6678" s="160" t="s">
        <v>264</v>
      </c>
      <c r="E6678" s="175" t="s">
        <v>3</v>
      </c>
      <c r="F6678" s="176" t="s">
        <v>82</v>
      </c>
      <c r="H6678" s="177">
        <v>2</v>
      </c>
      <c r="I6678" s="178"/>
      <c r="L6678" s="174"/>
      <c r="M6678" s="179"/>
      <c r="N6678" s="180"/>
      <c r="O6678" s="180"/>
      <c r="P6678" s="180"/>
      <c r="Q6678" s="180"/>
      <c r="R6678" s="180"/>
      <c r="S6678" s="180"/>
      <c r="T6678" s="181"/>
      <c r="AT6678" s="175" t="s">
        <v>264</v>
      </c>
      <c r="AU6678" s="175" t="s">
        <v>82</v>
      </c>
      <c r="AV6678" s="14" t="s">
        <v>82</v>
      </c>
      <c r="AW6678" s="14" t="s">
        <v>34</v>
      </c>
      <c r="AX6678" s="14" t="s">
        <v>73</v>
      </c>
      <c r="AY6678" s="175" t="s">
        <v>252</v>
      </c>
    </row>
    <row r="6679" spans="1:65" s="13" customFormat="1" ht="11.25">
      <c r="B6679" s="167"/>
      <c r="D6679" s="160" t="s">
        <v>264</v>
      </c>
      <c r="E6679" s="168" t="s">
        <v>3</v>
      </c>
      <c r="F6679" s="169" t="s">
        <v>8850</v>
      </c>
      <c r="H6679" s="168" t="s">
        <v>3</v>
      </c>
      <c r="I6679" s="170"/>
      <c r="L6679" s="167"/>
      <c r="M6679" s="171"/>
      <c r="N6679" s="172"/>
      <c r="O6679" s="172"/>
      <c r="P6679" s="172"/>
      <c r="Q6679" s="172"/>
      <c r="R6679" s="172"/>
      <c r="S6679" s="172"/>
      <c r="T6679" s="173"/>
      <c r="AT6679" s="168" t="s">
        <v>264</v>
      </c>
      <c r="AU6679" s="168" t="s">
        <v>82</v>
      </c>
      <c r="AV6679" s="13" t="s">
        <v>80</v>
      </c>
      <c r="AW6679" s="13" t="s">
        <v>34</v>
      </c>
      <c r="AX6679" s="13" t="s">
        <v>73</v>
      </c>
      <c r="AY6679" s="168" t="s">
        <v>252</v>
      </c>
    </row>
    <row r="6680" spans="1:65" s="14" customFormat="1" ht="11.25">
      <c r="B6680" s="174"/>
      <c r="D6680" s="160" t="s">
        <v>264</v>
      </c>
      <c r="E6680" s="175" t="s">
        <v>3</v>
      </c>
      <c r="F6680" s="176" t="s">
        <v>82</v>
      </c>
      <c r="H6680" s="177">
        <v>2</v>
      </c>
      <c r="I6680" s="178"/>
      <c r="L6680" s="174"/>
      <c r="M6680" s="179"/>
      <c r="N6680" s="180"/>
      <c r="O6680" s="180"/>
      <c r="P6680" s="180"/>
      <c r="Q6680" s="180"/>
      <c r="R6680" s="180"/>
      <c r="S6680" s="180"/>
      <c r="T6680" s="181"/>
      <c r="AT6680" s="175" t="s">
        <v>264</v>
      </c>
      <c r="AU6680" s="175" t="s">
        <v>82</v>
      </c>
      <c r="AV6680" s="14" t="s">
        <v>82</v>
      </c>
      <c r="AW6680" s="14" t="s">
        <v>34</v>
      </c>
      <c r="AX6680" s="14" t="s">
        <v>73</v>
      </c>
      <c r="AY6680" s="175" t="s">
        <v>252</v>
      </c>
    </row>
    <row r="6681" spans="1:65" s="13" customFormat="1" ht="11.25">
      <c r="B6681" s="167"/>
      <c r="D6681" s="160" t="s">
        <v>264</v>
      </c>
      <c r="E6681" s="168" t="s">
        <v>3</v>
      </c>
      <c r="F6681" s="169" t="s">
        <v>8861</v>
      </c>
      <c r="H6681" s="168" t="s">
        <v>3</v>
      </c>
      <c r="I6681" s="170"/>
      <c r="L6681" s="167"/>
      <c r="M6681" s="171"/>
      <c r="N6681" s="172"/>
      <c r="O6681" s="172"/>
      <c r="P6681" s="172"/>
      <c r="Q6681" s="172"/>
      <c r="R6681" s="172"/>
      <c r="S6681" s="172"/>
      <c r="T6681" s="173"/>
      <c r="AT6681" s="168" t="s">
        <v>264</v>
      </c>
      <c r="AU6681" s="168" t="s">
        <v>82</v>
      </c>
      <c r="AV6681" s="13" t="s">
        <v>80</v>
      </c>
      <c r="AW6681" s="13" t="s">
        <v>34</v>
      </c>
      <c r="AX6681" s="13" t="s">
        <v>73</v>
      </c>
      <c r="AY6681" s="168" t="s">
        <v>252</v>
      </c>
    </row>
    <row r="6682" spans="1:65" s="14" customFormat="1" ht="11.25">
      <c r="B6682" s="174"/>
      <c r="D6682" s="160" t="s">
        <v>264</v>
      </c>
      <c r="E6682" s="175" t="s">
        <v>3</v>
      </c>
      <c r="F6682" s="176" t="s">
        <v>80</v>
      </c>
      <c r="H6682" s="177">
        <v>1</v>
      </c>
      <c r="I6682" s="178"/>
      <c r="L6682" s="174"/>
      <c r="M6682" s="179"/>
      <c r="N6682" s="180"/>
      <c r="O6682" s="180"/>
      <c r="P6682" s="180"/>
      <c r="Q6682" s="180"/>
      <c r="R6682" s="180"/>
      <c r="S6682" s="180"/>
      <c r="T6682" s="181"/>
      <c r="AT6682" s="175" t="s">
        <v>264</v>
      </c>
      <c r="AU6682" s="175" t="s">
        <v>82</v>
      </c>
      <c r="AV6682" s="14" t="s">
        <v>82</v>
      </c>
      <c r="AW6682" s="14" t="s">
        <v>34</v>
      </c>
      <c r="AX6682" s="14" t="s">
        <v>73</v>
      </c>
      <c r="AY6682" s="175" t="s">
        <v>252</v>
      </c>
    </row>
    <row r="6683" spans="1:65" s="13" customFormat="1" ht="11.25">
      <c r="B6683" s="167"/>
      <c r="D6683" s="160" t="s">
        <v>264</v>
      </c>
      <c r="E6683" s="168" t="s">
        <v>3</v>
      </c>
      <c r="F6683" s="169" t="s">
        <v>8851</v>
      </c>
      <c r="H6683" s="168" t="s">
        <v>3</v>
      </c>
      <c r="I6683" s="170"/>
      <c r="L6683" s="167"/>
      <c r="M6683" s="171"/>
      <c r="N6683" s="172"/>
      <c r="O6683" s="172"/>
      <c r="P6683" s="172"/>
      <c r="Q6683" s="172"/>
      <c r="R6683" s="172"/>
      <c r="S6683" s="172"/>
      <c r="T6683" s="173"/>
      <c r="AT6683" s="168" t="s">
        <v>264</v>
      </c>
      <c r="AU6683" s="168" t="s">
        <v>82</v>
      </c>
      <c r="AV6683" s="13" t="s">
        <v>80</v>
      </c>
      <c r="AW6683" s="13" t="s">
        <v>34</v>
      </c>
      <c r="AX6683" s="13" t="s">
        <v>73</v>
      </c>
      <c r="AY6683" s="168" t="s">
        <v>252</v>
      </c>
    </row>
    <row r="6684" spans="1:65" s="14" customFormat="1" ht="11.25">
      <c r="B6684" s="174"/>
      <c r="D6684" s="160" t="s">
        <v>264</v>
      </c>
      <c r="E6684" s="175" t="s">
        <v>3</v>
      </c>
      <c r="F6684" s="176" t="s">
        <v>82</v>
      </c>
      <c r="H6684" s="177">
        <v>2</v>
      </c>
      <c r="I6684" s="178"/>
      <c r="L6684" s="174"/>
      <c r="M6684" s="179"/>
      <c r="N6684" s="180"/>
      <c r="O6684" s="180"/>
      <c r="P6684" s="180"/>
      <c r="Q6684" s="180"/>
      <c r="R6684" s="180"/>
      <c r="S6684" s="180"/>
      <c r="T6684" s="181"/>
      <c r="AT6684" s="175" t="s">
        <v>264</v>
      </c>
      <c r="AU6684" s="175" t="s">
        <v>82</v>
      </c>
      <c r="AV6684" s="14" t="s">
        <v>82</v>
      </c>
      <c r="AW6684" s="14" t="s">
        <v>34</v>
      </c>
      <c r="AX6684" s="14" t="s">
        <v>73</v>
      </c>
      <c r="AY6684" s="175" t="s">
        <v>252</v>
      </c>
    </row>
    <row r="6685" spans="1:65" s="13" customFormat="1" ht="11.25">
      <c r="B6685" s="167"/>
      <c r="D6685" s="160" t="s">
        <v>264</v>
      </c>
      <c r="E6685" s="168" t="s">
        <v>3</v>
      </c>
      <c r="F6685" s="169" t="s">
        <v>8852</v>
      </c>
      <c r="H6685" s="168" t="s">
        <v>3</v>
      </c>
      <c r="I6685" s="170"/>
      <c r="L6685" s="167"/>
      <c r="M6685" s="171"/>
      <c r="N6685" s="172"/>
      <c r="O6685" s="172"/>
      <c r="P6685" s="172"/>
      <c r="Q6685" s="172"/>
      <c r="R6685" s="172"/>
      <c r="S6685" s="172"/>
      <c r="T6685" s="173"/>
      <c r="AT6685" s="168" t="s">
        <v>264</v>
      </c>
      <c r="AU6685" s="168" t="s">
        <v>82</v>
      </c>
      <c r="AV6685" s="13" t="s">
        <v>80</v>
      </c>
      <c r="AW6685" s="13" t="s">
        <v>34</v>
      </c>
      <c r="AX6685" s="13" t="s">
        <v>73</v>
      </c>
      <c r="AY6685" s="168" t="s">
        <v>252</v>
      </c>
    </row>
    <row r="6686" spans="1:65" s="14" customFormat="1" ht="11.25">
      <c r="B6686" s="174"/>
      <c r="D6686" s="160" t="s">
        <v>264</v>
      </c>
      <c r="E6686" s="175" t="s">
        <v>3</v>
      </c>
      <c r="F6686" s="176" t="s">
        <v>82</v>
      </c>
      <c r="H6686" s="177">
        <v>2</v>
      </c>
      <c r="I6686" s="178"/>
      <c r="L6686" s="174"/>
      <c r="M6686" s="179"/>
      <c r="N6686" s="180"/>
      <c r="O6686" s="180"/>
      <c r="P6686" s="180"/>
      <c r="Q6686" s="180"/>
      <c r="R6686" s="180"/>
      <c r="S6686" s="180"/>
      <c r="T6686" s="181"/>
      <c r="AT6686" s="175" t="s">
        <v>264</v>
      </c>
      <c r="AU6686" s="175" t="s">
        <v>82</v>
      </c>
      <c r="AV6686" s="14" t="s">
        <v>82</v>
      </c>
      <c r="AW6686" s="14" t="s">
        <v>34</v>
      </c>
      <c r="AX6686" s="14" t="s">
        <v>73</v>
      </c>
      <c r="AY6686" s="175" t="s">
        <v>252</v>
      </c>
    </row>
    <row r="6687" spans="1:65" s="15" customFormat="1" ht="11.25">
      <c r="B6687" s="182"/>
      <c r="D6687" s="160" t="s">
        <v>264</v>
      </c>
      <c r="E6687" s="183" t="s">
        <v>3</v>
      </c>
      <c r="F6687" s="184" t="s">
        <v>269</v>
      </c>
      <c r="H6687" s="185">
        <v>18</v>
      </c>
      <c r="I6687" s="186"/>
      <c r="L6687" s="182"/>
      <c r="M6687" s="187"/>
      <c r="N6687" s="188"/>
      <c r="O6687" s="188"/>
      <c r="P6687" s="188"/>
      <c r="Q6687" s="188"/>
      <c r="R6687" s="188"/>
      <c r="S6687" s="188"/>
      <c r="T6687" s="189"/>
      <c r="AT6687" s="183" t="s">
        <v>264</v>
      </c>
      <c r="AU6687" s="183" t="s">
        <v>82</v>
      </c>
      <c r="AV6687" s="15" t="s">
        <v>258</v>
      </c>
      <c r="AW6687" s="15" t="s">
        <v>34</v>
      </c>
      <c r="AX6687" s="15" t="s">
        <v>80</v>
      </c>
      <c r="AY6687" s="183" t="s">
        <v>252</v>
      </c>
    </row>
    <row r="6688" spans="1:65" s="2" customFormat="1" ht="24.2" customHeight="1">
      <c r="A6688" s="34"/>
      <c r="B6688" s="145"/>
      <c r="C6688" s="198" t="s">
        <v>2802</v>
      </c>
      <c r="D6688" s="198" t="s">
        <v>361</v>
      </c>
      <c r="E6688" s="199" t="s">
        <v>9056</v>
      </c>
      <c r="F6688" s="200" t="s">
        <v>9057</v>
      </c>
      <c r="G6688" s="201" t="s">
        <v>4360</v>
      </c>
      <c r="H6688" s="202">
        <v>4</v>
      </c>
      <c r="I6688" s="203"/>
      <c r="J6688" s="204">
        <f>ROUND(I6688*H6688,2)</f>
        <v>0</v>
      </c>
      <c r="K6688" s="205"/>
      <c r="L6688" s="206"/>
      <c r="M6688" s="207" t="s">
        <v>3</v>
      </c>
      <c r="N6688" s="208" t="s">
        <v>44</v>
      </c>
      <c r="O6688" s="55"/>
      <c r="P6688" s="156">
        <f>O6688*H6688</f>
        <v>0</v>
      </c>
      <c r="Q6688" s="156">
        <v>0</v>
      </c>
      <c r="R6688" s="156">
        <f>Q6688*H6688</f>
        <v>0</v>
      </c>
      <c r="S6688" s="156">
        <v>0</v>
      </c>
      <c r="T6688" s="157">
        <f>S6688*H6688</f>
        <v>0</v>
      </c>
      <c r="U6688" s="34"/>
      <c r="V6688" s="34"/>
      <c r="W6688" s="34"/>
      <c r="X6688" s="34"/>
      <c r="Y6688" s="34"/>
      <c r="Z6688" s="34"/>
      <c r="AA6688" s="34"/>
      <c r="AB6688" s="34"/>
      <c r="AC6688" s="34"/>
      <c r="AD6688" s="34"/>
      <c r="AE6688" s="34"/>
      <c r="AR6688" s="158" t="s">
        <v>318</v>
      </c>
      <c r="AT6688" s="158" t="s">
        <v>361</v>
      </c>
      <c r="AU6688" s="158" t="s">
        <v>82</v>
      </c>
      <c r="AY6688" s="19" t="s">
        <v>252</v>
      </c>
      <c r="BE6688" s="159">
        <f>IF(N6688="základní",J6688,0)</f>
        <v>0</v>
      </c>
      <c r="BF6688" s="159">
        <f>IF(N6688="snížená",J6688,0)</f>
        <v>0</v>
      </c>
      <c r="BG6688" s="159">
        <f>IF(N6688="zákl. přenesená",J6688,0)</f>
        <v>0</v>
      </c>
      <c r="BH6688" s="159">
        <f>IF(N6688="sníž. přenesená",J6688,0)</f>
        <v>0</v>
      </c>
      <c r="BI6688" s="159">
        <f>IF(N6688="nulová",J6688,0)</f>
        <v>0</v>
      </c>
      <c r="BJ6688" s="19" t="s">
        <v>80</v>
      </c>
      <c r="BK6688" s="159">
        <f>ROUND(I6688*H6688,2)</f>
        <v>0</v>
      </c>
      <c r="BL6688" s="19" t="s">
        <v>258</v>
      </c>
      <c r="BM6688" s="158" t="s">
        <v>9058</v>
      </c>
    </row>
    <row r="6689" spans="1:65" s="2" customFormat="1" ht="11.25">
      <c r="A6689" s="34"/>
      <c r="B6689" s="35"/>
      <c r="C6689" s="34"/>
      <c r="D6689" s="160" t="s">
        <v>260</v>
      </c>
      <c r="E6689" s="34"/>
      <c r="F6689" s="161" t="s">
        <v>9057</v>
      </c>
      <c r="G6689" s="34"/>
      <c r="H6689" s="34"/>
      <c r="I6689" s="162"/>
      <c r="J6689" s="34"/>
      <c r="K6689" s="34"/>
      <c r="L6689" s="35"/>
      <c r="M6689" s="163"/>
      <c r="N6689" s="164"/>
      <c r="O6689" s="55"/>
      <c r="P6689" s="55"/>
      <c r="Q6689" s="55"/>
      <c r="R6689" s="55"/>
      <c r="S6689" s="55"/>
      <c r="T6689" s="56"/>
      <c r="U6689" s="34"/>
      <c r="V6689" s="34"/>
      <c r="W6689" s="34"/>
      <c r="X6689" s="34"/>
      <c r="Y6689" s="34"/>
      <c r="Z6689" s="34"/>
      <c r="AA6689" s="34"/>
      <c r="AB6689" s="34"/>
      <c r="AC6689" s="34"/>
      <c r="AD6689" s="34"/>
      <c r="AE6689" s="34"/>
      <c r="AT6689" s="19" t="s">
        <v>260</v>
      </c>
      <c r="AU6689" s="19" t="s">
        <v>82</v>
      </c>
    </row>
    <row r="6690" spans="1:65" s="2" customFormat="1" ht="19.5">
      <c r="A6690" s="34"/>
      <c r="B6690" s="35"/>
      <c r="C6690" s="34"/>
      <c r="D6690" s="160" t="s">
        <v>2284</v>
      </c>
      <c r="E6690" s="34"/>
      <c r="F6690" s="211" t="s">
        <v>8972</v>
      </c>
      <c r="G6690" s="34"/>
      <c r="H6690" s="34"/>
      <c r="I6690" s="162"/>
      <c r="J6690" s="34"/>
      <c r="K6690" s="34"/>
      <c r="L6690" s="35"/>
      <c r="M6690" s="163"/>
      <c r="N6690" s="164"/>
      <c r="O6690" s="55"/>
      <c r="P6690" s="55"/>
      <c r="Q6690" s="55"/>
      <c r="R6690" s="55"/>
      <c r="S6690" s="55"/>
      <c r="T6690" s="56"/>
      <c r="U6690" s="34"/>
      <c r="V6690" s="34"/>
      <c r="W6690" s="34"/>
      <c r="X6690" s="34"/>
      <c r="Y6690" s="34"/>
      <c r="Z6690" s="34"/>
      <c r="AA6690" s="34"/>
      <c r="AB6690" s="34"/>
      <c r="AC6690" s="34"/>
      <c r="AD6690" s="34"/>
      <c r="AE6690" s="34"/>
      <c r="AT6690" s="19" t="s">
        <v>2284</v>
      </c>
      <c r="AU6690" s="19" t="s">
        <v>82</v>
      </c>
    </row>
    <row r="6691" spans="1:65" s="13" customFormat="1" ht="11.25">
      <c r="B6691" s="167"/>
      <c r="D6691" s="160" t="s">
        <v>264</v>
      </c>
      <c r="E6691" s="168" t="s">
        <v>3</v>
      </c>
      <c r="F6691" s="169" t="s">
        <v>8234</v>
      </c>
      <c r="H6691" s="168" t="s">
        <v>3</v>
      </c>
      <c r="I6691" s="170"/>
      <c r="L6691" s="167"/>
      <c r="M6691" s="171"/>
      <c r="N6691" s="172"/>
      <c r="O6691" s="172"/>
      <c r="P6691" s="172"/>
      <c r="Q6691" s="172"/>
      <c r="R6691" s="172"/>
      <c r="S6691" s="172"/>
      <c r="T6691" s="173"/>
      <c r="AT6691" s="168" t="s">
        <v>264</v>
      </c>
      <c r="AU6691" s="168" t="s">
        <v>82</v>
      </c>
      <c r="AV6691" s="13" t="s">
        <v>80</v>
      </c>
      <c r="AW6691" s="13" t="s">
        <v>34</v>
      </c>
      <c r="AX6691" s="13" t="s">
        <v>73</v>
      </c>
      <c r="AY6691" s="168" t="s">
        <v>252</v>
      </c>
    </row>
    <row r="6692" spans="1:65" s="14" customFormat="1" ht="11.25">
      <c r="B6692" s="174"/>
      <c r="D6692" s="160" t="s">
        <v>264</v>
      </c>
      <c r="E6692" s="175" t="s">
        <v>3</v>
      </c>
      <c r="F6692" s="176" t="s">
        <v>80</v>
      </c>
      <c r="H6692" s="177">
        <v>1</v>
      </c>
      <c r="I6692" s="178"/>
      <c r="L6692" s="174"/>
      <c r="M6692" s="179"/>
      <c r="N6692" s="180"/>
      <c r="O6692" s="180"/>
      <c r="P6692" s="180"/>
      <c r="Q6692" s="180"/>
      <c r="R6692" s="180"/>
      <c r="S6692" s="180"/>
      <c r="T6692" s="181"/>
      <c r="AT6692" s="175" t="s">
        <v>264</v>
      </c>
      <c r="AU6692" s="175" t="s">
        <v>82</v>
      </c>
      <c r="AV6692" s="14" t="s">
        <v>82</v>
      </c>
      <c r="AW6692" s="14" t="s">
        <v>34</v>
      </c>
      <c r="AX6692" s="14" t="s">
        <v>73</v>
      </c>
      <c r="AY6692" s="175" t="s">
        <v>252</v>
      </c>
    </row>
    <row r="6693" spans="1:65" s="13" customFormat="1" ht="11.25">
      <c r="B6693" s="167"/>
      <c r="D6693" s="160" t="s">
        <v>264</v>
      </c>
      <c r="E6693" s="168" t="s">
        <v>3</v>
      </c>
      <c r="F6693" s="169" t="s">
        <v>8233</v>
      </c>
      <c r="H6693" s="168" t="s">
        <v>3</v>
      </c>
      <c r="I6693" s="170"/>
      <c r="L6693" s="167"/>
      <c r="M6693" s="171"/>
      <c r="N6693" s="172"/>
      <c r="O6693" s="172"/>
      <c r="P6693" s="172"/>
      <c r="Q6693" s="172"/>
      <c r="R6693" s="172"/>
      <c r="S6693" s="172"/>
      <c r="T6693" s="173"/>
      <c r="AT6693" s="168" t="s">
        <v>264</v>
      </c>
      <c r="AU6693" s="168" t="s">
        <v>82</v>
      </c>
      <c r="AV6693" s="13" t="s">
        <v>80</v>
      </c>
      <c r="AW6693" s="13" t="s">
        <v>34</v>
      </c>
      <c r="AX6693" s="13" t="s">
        <v>73</v>
      </c>
      <c r="AY6693" s="168" t="s">
        <v>252</v>
      </c>
    </row>
    <row r="6694" spans="1:65" s="14" customFormat="1" ht="11.25">
      <c r="B6694" s="174"/>
      <c r="D6694" s="160" t="s">
        <v>264</v>
      </c>
      <c r="E6694" s="175" t="s">
        <v>3</v>
      </c>
      <c r="F6694" s="176" t="s">
        <v>80</v>
      </c>
      <c r="H6694" s="177">
        <v>1</v>
      </c>
      <c r="I6694" s="178"/>
      <c r="L6694" s="174"/>
      <c r="M6694" s="179"/>
      <c r="N6694" s="180"/>
      <c r="O6694" s="180"/>
      <c r="P6694" s="180"/>
      <c r="Q6694" s="180"/>
      <c r="R6694" s="180"/>
      <c r="S6694" s="180"/>
      <c r="T6694" s="181"/>
      <c r="AT6694" s="175" t="s">
        <v>264</v>
      </c>
      <c r="AU6694" s="175" t="s">
        <v>82</v>
      </c>
      <c r="AV6694" s="14" t="s">
        <v>82</v>
      </c>
      <c r="AW6694" s="14" t="s">
        <v>34</v>
      </c>
      <c r="AX6694" s="14" t="s">
        <v>73</v>
      </c>
      <c r="AY6694" s="175" t="s">
        <v>252</v>
      </c>
    </row>
    <row r="6695" spans="1:65" s="13" customFormat="1" ht="11.25">
      <c r="B6695" s="167"/>
      <c r="D6695" s="160" t="s">
        <v>264</v>
      </c>
      <c r="E6695" s="168" t="s">
        <v>3</v>
      </c>
      <c r="F6695" s="169" t="s">
        <v>8726</v>
      </c>
      <c r="H6695" s="168" t="s">
        <v>3</v>
      </c>
      <c r="I6695" s="170"/>
      <c r="L6695" s="167"/>
      <c r="M6695" s="171"/>
      <c r="N6695" s="172"/>
      <c r="O6695" s="172"/>
      <c r="P6695" s="172"/>
      <c r="Q6695" s="172"/>
      <c r="R6695" s="172"/>
      <c r="S6695" s="172"/>
      <c r="T6695" s="173"/>
      <c r="AT6695" s="168" t="s">
        <v>264</v>
      </c>
      <c r="AU6695" s="168" t="s">
        <v>82</v>
      </c>
      <c r="AV6695" s="13" t="s">
        <v>80</v>
      </c>
      <c r="AW6695" s="13" t="s">
        <v>34</v>
      </c>
      <c r="AX6695" s="13" t="s">
        <v>73</v>
      </c>
      <c r="AY6695" s="168" t="s">
        <v>252</v>
      </c>
    </row>
    <row r="6696" spans="1:65" s="14" customFormat="1" ht="11.25">
      <c r="B6696" s="174"/>
      <c r="D6696" s="160" t="s">
        <v>264</v>
      </c>
      <c r="E6696" s="175" t="s">
        <v>3</v>
      </c>
      <c r="F6696" s="176" t="s">
        <v>80</v>
      </c>
      <c r="H6696" s="177">
        <v>1</v>
      </c>
      <c r="I6696" s="178"/>
      <c r="L6696" s="174"/>
      <c r="M6696" s="179"/>
      <c r="N6696" s="180"/>
      <c r="O6696" s="180"/>
      <c r="P6696" s="180"/>
      <c r="Q6696" s="180"/>
      <c r="R6696" s="180"/>
      <c r="S6696" s="180"/>
      <c r="T6696" s="181"/>
      <c r="AT6696" s="175" t="s">
        <v>264</v>
      </c>
      <c r="AU6696" s="175" t="s">
        <v>82</v>
      </c>
      <c r="AV6696" s="14" t="s">
        <v>82</v>
      </c>
      <c r="AW6696" s="14" t="s">
        <v>34</v>
      </c>
      <c r="AX6696" s="14" t="s">
        <v>73</v>
      </c>
      <c r="AY6696" s="175" t="s">
        <v>252</v>
      </c>
    </row>
    <row r="6697" spans="1:65" s="13" customFormat="1" ht="11.25">
      <c r="B6697" s="167"/>
      <c r="D6697" s="160" t="s">
        <v>264</v>
      </c>
      <c r="E6697" s="168" t="s">
        <v>3</v>
      </c>
      <c r="F6697" s="169" t="s">
        <v>8851</v>
      </c>
      <c r="H6697" s="168" t="s">
        <v>3</v>
      </c>
      <c r="I6697" s="170"/>
      <c r="L6697" s="167"/>
      <c r="M6697" s="171"/>
      <c r="N6697" s="172"/>
      <c r="O6697" s="172"/>
      <c r="P6697" s="172"/>
      <c r="Q6697" s="172"/>
      <c r="R6697" s="172"/>
      <c r="S6697" s="172"/>
      <c r="T6697" s="173"/>
      <c r="AT6697" s="168" t="s">
        <v>264</v>
      </c>
      <c r="AU6697" s="168" t="s">
        <v>82</v>
      </c>
      <c r="AV6697" s="13" t="s">
        <v>80</v>
      </c>
      <c r="AW6697" s="13" t="s">
        <v>34</v>
      </c>
      <c r="AX6697" s="13" t="s">
        <v>73</v>
      </c>
      <c r="AY6697" s="168" t="s">
        <v>252</v>
      </c>
    </row>
    <row r="6698" spans="1:65" s="14" customFormat="1" ht="11.25">
      <c r="B6698" s="174"/>
      <c r="D6698" s="160" t="s">
        <v>264</v>
      </c>
      <c r="E6698" s="175" t="s">
        <v>3</v>
      </c>
      <c r="F6698" s="176" t="s">
        <v>80</v>
      </c>
      <c r="H6698" s="177">
        <v>1</v>
      </c>
      <c r="I6698" s="178"/>
      <c r="L6698" s="174"/>
      <c r="M6698" s="179"/>
      <c r="N6698" s="180"/>
      <c r="O6698" s="180"/>
      <c r="P6698" s="180"/>
      <c r="Q6698" s="180"/>
      <c r="R6698" s="180"/>
      <c r="S6698" s="180"/>
      <c r="T6698" s="181"/>
      <c r="AT6698" s="175" t="s">
        <v>264</v>
      </c>
      <c r="AU6698" s="175" t="s">
        <v>82</v>
      </c>
      <c r="AV6698" s="14" t="s">
        <v>82</v>
      </c>
      <c r="AW6698" s="14" t="s">
        <v>34</v>
      </c>
      <c r="AX6698" s="14" t="s">
        <v>73</v>
      </c>
      <c r="AY6698" s="175" t="s">
        <v>252</v>
      </c>
    </row>
    <row r="6699" spans="1:65" s="15" customFormat="1" ht="11.25">
      <c r="B6699" s="182"/>
      <c r="D6699" s="160" t="s">
        <v>264</v>
      </c>
      <c r="E6699" s="183" t="s">
        <v>3</v>
      </c>
      <c r="F6699" s="184" t="s">
        <v>269</v>
      </c>
      <c r="H6699" s="185">
        <v>4</v>
      </c>
      <c r="I6699" s="186"/>
      <c r="L6699" s="182"/>
      <c r="M6699" s="187"/>
      <c r="N6699" s="188"/>
      <c r="O6699" s="188"/>
      <c r="P6699" s="188"/>
      <c r="Q6699" s="188"/>
      <c r="R6699" s="188"/>
      <c r="S6699" s="188"/>
      <c r="T6699" s="189"/>
      <c r="AT6699" s="183" t="s">
        <v>264</v>
      </c>
      <c r="AU6699" s="183" t="s">
        <v>82</v>
      </c>
      <c r="AV6699" s="15" t="s">
        <v>258</v>
      </c>
      <c r="AW6699" s="15" t="s">
        <v>34</v>
      </c>
      <c r="AX6699" s="15" t="s">
        <v>80</v>
      </c>
      <c r="AY6699" s="183" t="s">
        <v>252</v>
      </c>
    </row>
    <row r="6700" spans="1:65" s="2" customFormat="1" ht="24.2" customHeight="1">
      <c r="A6700" s="34"/>
      <c r="B6700" s="145"/>
      <c r="C6700" s="198" t="s">
        <v>2808</v>
      </c>
      <c r="D6700" s="198" t="s">
        <v>361</v>
      </c>
      <c r="E6700" s="199" t="s">
        <v>9059</v>
      </c>
      <c r="F6700" s="200" t="s">
        <v>9060</v>
      </c>
      <c r="G6700" s="201" t="s">
        <v>4360</v>
      </c>
      <c r="H6700" s="202">
        <v>3</v>
      </c>
      <c r="I6700" s="203"/>
      <c r="J6700" s="204">
        <f>ROUND(I6700*H6700,2)</f>
        <v>0</v>
      </c>
      <c r="K6700" s="205"/>
      <c r="L6700" s="206"/>
      <c r="M6700" s="207" t="s">
        <v>3</v>
      </c>
      <c r="N6700" s="208" t="s">
        <v>44</v>
      </c>
      <c r="O6700" s="55"/>
      <c r="P6700" s="156">
        <f>O6700*H6700</f>
        <v>0</v>
      </c>
      <c r="Q6700" s="156">
        <v>0</v>
      </c>
      <c r="R6700" s="156">
        <f>Q6700*H6700</f>
        <v>0</v>
      </c>
      <c r="S6700" s="156">
        <v>0</v>
      </c>
      <c r="T6700" s="157">
        <f>S6700*H6700</f>
        <v>0</v>
      </c>
      <c r="U6700" s="34"/>
      <c r="V6700" s="34"/>
      <c r="W6700" s="34"/>
      <c r="X6700" s="34"/>
      <c r="Y6700" s="34"/>
      <c r="Z6700" s="34"/>
      <c r="AA6700" s="34"/>
      <c r="AB6700" s="34"/>
      <c r="AC6700" s="34"/>
      <c r="AD6700" s="34"/>
      <c r="AE6700" s="34"/>
      <c r="AR6700" s="158" t="s">
        <v>318</v>
      </c>
      <c r="AT6700" s="158" t="s">
        <v>361</v>
      </c>
      <c r="AU6700" s="158" t="s">
        <v>82</v>
      </c>
      <c r="AY6700" s="19" t="s">
        <v>252</v>
      </c>
      <c r="BE6700" s="159">
        <f>IF(N6700="základní",J6700,0)</f>
        <v>0</v>
      </c>
      <c r="BF6700" s="159">
        <f>IF(N6700="snížená",J6700,0)</f>
        <v>0</v>
      </c>
      <c r="BG6700" s="159">
        <f>IF(N6700="zákl. přenesená",J6700,0)</f>
        <v>0</v>
      </c>
      <c r="BH6700" s="159">
        <f>IF(N6700="sníž. přenesená",J6700,0)</f>
        <v>0</v>
      </c>
      <c r="BI6700" s="159">
        <f>IF(N6700="nulová",J6700,0)</f>
        <v>0</v>
      </c>
      <c r="BJ6700" s="19" t="s">
        <v>80</v>
      </c>
      <c r="BK6700" s="159">
        <f>ROUND(I6700*H6700,2)</f>
        <v>0</v>
      </c>
      <c r="BL6700" s="19" t="s">
        <v>258</v>
      </c>
      <c r="BM6700" s="158" t="s">
        <v>9061</v>
      </c>
    </row>
    <row r="6701" spans="1:65" s="2" customFormat="1" ht="11.25">
      <c r="A6701" s="34"/>
      <c r="B6701" s="35"/>
      <c r="C6701" s="34"/>
      <c r="D6701" s="160" t="s">
        <v>260</v>
      </c>
      <c r="E6701" s="34"/>
      <c r="F6701" s="161" t="s">
        <v>9060</v>
      </c>
      <c r="G6701" s="34"/>
      <c r="H6701" s="34"/>
      <c r="I6701" s="162"/>
      <c r="J6701" s="34"/>
      <c r="K6701" s="34"/>
      <c r="L6701" s="35"/>
      <c r="M6701" s="163"/>
      <c r="N6701" s="164"/>
      <c r="O6701" s="55"/>
      <c r="P6701" s="55"/>
      <c r="Q6701" s="55"/>
      <c r="R6701" s="55"/>
      <c r="S6701" s="55"/>
      <c r="T6701" s="56"/>
      <c r="U6701" s="34"/>
      <c r="V6701" s="34"/>
      <c r="W6701" s="34"/>
      <c r="X6701" s="34"/>
      <c r="Y6701" s="34"/>
      <c r="Z6701" s="34"/>
      <c r="AA6701" s="34"/>
      <c r="AB6701" s="34"/>
      <c r="AC6701" s="34"/>
      <c r="AD6701" s="34"/>
      <c r="AE6701" s="34"/>
      <c r="AT6701" s="19" t="s">
        <v>260</v>
      </c>
      <c r="AU6701" s="19" t="s">
        <v>82</v>
      </c>
    </row>
    <row r="6702" spans="1:65" s="2" customFormat="1" ht="19.5">
      <c r="A6702" s="34"/>
      <c r="B6702" s="35"/>
      <c r="C6702" s="34"/>
      <c r="D6702" s="160" t="s">
        <v>2284</v>
      </c>
      <c r="E6702" s="34"/>
      <c r="F6702" s="211" t="s">
        <v>8972</v>
      </c>
      <c r="G6702" s="34"/>
      <c r="H6702" s="34"/>
      <c r="I6702" s="162"/>
      <c r="J6702" s="34"/>
      <c r="K6702" s="34"/>
      <c r="L6702" s="35"/>
      <c r="M6702" s="163"/>
      <c r="N6702" s="164"/>
      <c r="O6702" s="55"/>
      <c r="P6702" s="55"/>
      <c r="Q6702" s="55"/>
      <c r="R6702" s="55"/>
      <c r="S6702" s="55"/>
      <c r="T6702" s="56"/>
      <c r="U6702" s="34"/>
      <c r="V6702" s="34"/>
      <c r="W6702" s="34"/>
      <c r="X6702" s="34"/>
      <c r="Y6702" s="34"/>
      <c r="Z6702" s="34"/>
      <c r="AA6702" s="34"/>
      <c r="AB6702" s="34"/>
      <c r="AC6702" s="34"/>
      <c r="AD6702" s="34"/>
      <c r="AE6702" s="34"/>
      <c r="AT6702" s="19" t="s">
        <v>2284</v>
      </c>
      <c r="AU6702" s="19" t="s">
        <v>82</v>
      </c>
    </row>
    <row r="6703" spans="1:65" s="13" customFormat="1" ht="11.25">
      <c r="B6703" s="167"/>
      <c r="D6703" s="160" t="s">
        <v>264</v>
      </c>
      <c r="E6703" s="168" t="s">
        <v>3</v>
      </c>
      <c r="F6703" s="169" t="s">
        <v>8726</v>
      </c>
      <c r="H6703" s="168" t="s">
        <v>3</v>
      </c>
      <c r="I6703" s="170"/>
      <c r="L6703" s="167"/>
      <c r="M6703" s="171"/>
      <c r="N6703" s="172"/>
      <c r="O6703" s="172"/>
      <c r="P6703" s="172"/>
      <c r="Q6703" s="172"/>
      <c r="R6703" s="172"/>
      <c r="S6703" s="172"/>
      <c r="T6703" s="173"/>
      <c r="AT6703" s="168" t="s">
        <v>264</v>
      </c>
      <c r="AU6703" s="168" t="s">
        <v>82</v>
      </c>
      <c r="AV6703" s="13" t="s">
        <v>80</v>
      </c>
      <c r="AW6703" s="13" t="s">
        <v>34</v>
      </c>
      <c r="AX6703" s="13" t="s">
        <v>73</v>
      </c>
      <c r="AY6703" s="168" t="s">
        <v>252</v>
      </c>
    </row>
    <row r="6704" spans="1:65" s="14" customFormat="1" ht="11.25">
      <c r="B6704" s="174"/>
      <c r="D6704" s="160" t="s">
        <v>264</v>
      </c>
      <c r="E6704" s="175" t="s">
        <v>3</v>
      </c>
      <c r="F6704" s="176" t="s">
        <v>95</v>
      </c>
      <c r="H6704" s="177">
        <v>3</v>
      </c>
      <c r="I6704" s="178"/>
      <c r="L6704" s="174"/>
      <c r="M6704" s="179"/>
      <c r="N6704" s="180"/>
      <c r="O6704" s="180"/>
      <c r="P6704" s="180"/>
      <c r="Q6704" s="180"/>
      <c r="R6704" s="180"/>
      <c r="S6704" s="180"/>
      <c r="T6704" s="181"/>
      <c r="AT6704" s="175" t="s">
        <v>264</v>
      </c>
      <c r="AU6704" s="175" t="s">
        <v>82</v>
      </c>
      <c r="AV6704" s="14" t="s">
        <v>82</v>
      </c>
      <c r="AW6704" s="14" t="s">
        <v>34</v>
      </c>
      <c r="AX6704" s="14" t="s">
        <v>80</v>
      </c>
      <c r="AY6704" s="175" t="s">
        <v>252</v>
      </c>
    </row>
    <row r="6705" spans="1:65" s="2" customFormat="1" ht="24.2" customHeight="1">
      <c r="A6705" s="34"/>
      <c r="B6705" s="145"/>
      <c r="C6705" s="198" t="s">
        <v>2815</v>
      </c>
      <c r="D6705" s="198" t="s">
        <v>361</v>
      </c>
      <c r="E6705" s="199" t="s">
        <v>9062</v>
      </c>
      <c r="F6705" s="200" t="s">
        <v>9063</v>
      </c>
      <c r="G6705" s="201" t="s">
        <v>4360</v>
      </c>
      <c r="H6705" s="202">
        <v>10</v>
      </c>
      <c r="I6705" s="203"/>
      <c r="J6705" s="204">
        <f>ROUND(I6705*H6705,2)</f>
        <v>0</v>
      </c>
      <c r="K6705" s="205"/>
      <c r="L6705" s="206"/>
      <c r="M6705" s="207" t="s">
        <v>3</v>
      </c>
      <c r="N6705" s="208" t="s">
        <v>44</v>
      </c>
      <c r="O6705" s="55"/>
      <c r="P6705" s="156">
        <f>O6705*H6705</f>
        <v>0</v>
      </c>
      <c r="Q6705" s="156">
        <v>0</v>
      </c>
      <c r="R6705" s="156">
        <f>Q6705*H6705</f>
        <v>0</v>
      </c>
      <c r="S6705" s="156">
        <v>0</v>
      </c>
      <c r="T6705" s="157">
        <f>S6705*H6705</f>
        <v>0</v>
      </c>
      <c r="U6705" s="34"/>
      <c r="V6705" s="34"/>
      <c r="W6705" s="34"/>
      <c r="X6705" s="34"/>
      <c r="Y6705" s="34"/>
      <c r="Z6705" s="34"/>
      <c r="AA6705" s="34"/>
      <c r="AB6705" s="34"/>
      <c r="AC6705" s="34"/>
      <c r="AD6705" s="34"/>
      <c r="AE6705" s="34"/>
      <c r="AR6705" s="158" t="s">
        <v>318</v>
      </c>
      <c r="AT6705" s="158" t="s">
        <v>361</v>
      </c>
      <c r="AU6705" s="158" t="s">
        <v>82</v>
      </c>
      <c r="AY6705" s="19" t="s">
        <v>252</v>
      </c>
      <c r="BE6705" s="159">
        <f>IF(N6705="základní",J6705,0)</f>
        <v>0</v>
      </c>
      <c r="BF6705" s="159">
        <f>IF(N6705="snížená",J6705,0)</f>
        <v>0</v>
      </c>
      <c r="BG6705" s="159">
        <f>IF(N6705="zákl. přenesená",J6705,0)</f>
        <v>0</v>
      </c>
      <c r="BH6705" s="159">
        <f>IF(N6705="sníž. přenesená",J6705,0)</f>
        <v>0</v>
      </c>
      <c r="BI6705" s="159">
        <f>IF(N6705="nulová",J6705,0)</f>
        <v>0</v>
      </c>
      <c r="BJ6705" s="19" t="s">
        <v>80</v>
      </c>
      <c r="BK6705" s="159">
        <f>ROUND(I6705*H6705,2)</f>
        <v>0</v>
      </c>
      <c r="BL6705" s="19" t="s">
        <v>258</v>
      </c>
      <c r="BM6705" s="158" t="s">
        <v>9064</v>
      </c>
    </row>
    <row r="6706" spans="1:65" s="2" customFormat="1" ht="19.5">
      <c r="A6706" s="34"/>
      <c r="B6706" s="35"/>
      <c r="C6706" s="34"/>
      <c r="D6706" s="160" t="s">
        <v>260</v>
      </c>
      <c r="E6706" s="34"/>
      <c r="F6706" s="161" t="s">
        <v>9063</v>
      </c>
      <c r="G6706" s="34"/>
      <c r="H6706" s="34"/>
      <c r="I6706" s="162"/>
      <c r="J6706" s="34"/>
      <c r="K6706" s="34"/>
      <c r="L6706" s="35"/>
      <c r="M6706" s="163"/>
      <c r="N6706" s="164"/>
      <c r="O6706" s="55"/>
      <c r="P6706" s="55"/>
      <c r="Q6706" s="55"/>
      <c r="R6706" s="55"/>
      <c r="S6706" s="55"/>
      <c r="T6706" s="56"/>
      <c r="U6706" s="34"/>
      <c r="V6706" s="34"/>
      <c r="W6706" s="34"/>
      <c r="X6706" s="34"/>
      <c r="Y6706" s="34"/>
      <c r="Z6706" s="34"/>
      <c r="AA6706" s="34"/>
      <c r="AB6706" s="34"/>
      <c r="AC6706" s="34"/>
      <c r="AD6706" s="34"/>
      <c r="AE6706" s="34"/>
      <c r="AT6706" s="19" t="s">
        <v>260</v>
      </c>
      <c r="AU6706" s="19" t="s">
        <v>82</v>
      </c>
    </row>
    <row r="6707" spans="1:65" s="2" customFormat="1" ht="19.5">
      <c r="A6707" s="34"/>
      <c r="B6707" s="35"/>
      <c r="C6707" s="34"/>
      <c r="D6707" s="160" t="s">
        <v>2284</v>
      </c>
      <c r="E6707" s="34"/>
      <c r="F6707" s="211" t="s">
        <v>8972</v>
      </c>
      <c r="G6707" s="34"/>
      <c r="H6707" s="34"/>
      <c r="I6707" s="162"/>
      <c r="J6707" s="34"/>
      <c r="K6707" s="34"/>
      <c r="L6707" s="35"/>
      <c r="M6707" s="163"/>
      <c r="N6707" s="164"/>
      <c r="O6707" s="55"/>
      <c r="P6707" s="55"/>
      <c r="Q6707" s="55"/>
      <c r="R6707" s="55"/>
      <c r="S6707" s="55"/>
      <c r="T6707" s="56"/>
      <c r="U6707" s="34"/>
      <c r="V6707" s="34"/>
      <c r="W6707" s="34"/>
      <c r="X6707" s="34"/>
      <c r="Y6707" s="34"/>
      <c r="Z6707" s="34"/>
      <c r="AA6707" s="34"/>
      <c r="AB6707" s="34"/>
      <c r="AC6707" s="34"/>
      <c r="AD6707" s="34"/>
      <c r="AE6707" s="34"/>
      <c r="AT6707" s="19" t="s">
        <v>2284</v>
      </c>
      <c r="AU6707" s="19" t="s">
        <v>82</v>
      </c>
    </row>
    <row r="6708" spans="1:65" s="13" customFormat="1" ht="11.25">
      <c r="B6708" s="167"/>
      <c r="D6708" s="160" t="s">
        <v>264</v>
      </c>
      <c r="E6708" s="168" t="s">
        <v>3</v>
      </c>
      <c r="F6708" s="169" t="s">
        <v>8234</v>
      </c>
      <c r="H6708" s="168" t="s">
        <v>3</v>
      </c>
      <c r="I6708" s="170"/>
      <c r="L6708" s="167"/>
      <c r="M6708" s="171"/>
      <c r="N6708" s="172"/>
      <c r="O6708" s="172"/>
      <c r="P6708" s="172"/>
      <c r="Q6708" s="172"/>
      <c r="R6708" s="172"/>
      <c r="S6708" s="172"/>
      <c r="T6708" s="173"/>
      <c r="AT6708" s="168" t="s">
        <v>264</v>
      </c>
      <c r="AU6708" s="168" t="s">
        <v>82</v>
      </c>
      <c r="AV6708" s="13" t="s">
        <v>80</v>
      </c>
      <c r="AW6708" s="13" t="s">
        <v>34</v>
      </c>
      <c r="AX6708" s="13" t="s">
        <v>73</v>
      </c>
      <c r="AY6708" s="168" t="s">
        <v>252</v>
      </c>
    </row>
    <row r="6709" spans="1:65" s="14" customFormat="1" ht="11.25">
      <c r="B6709" s="174"/>
      <c r="D6709" s="160" t="s">
        <v>264</v>
      </c>
      <c r="E6709" s="175" t="s">
        <v>3</v>
      </c>
      <c r="F6709" s="176" t="s">
        <v>80</v>
      </c>
      <c r="H6709" s="177">
        <v>1</v>
      </c>
      <c r="I6709" s="178"/>
      <c r="L6709" s="174"/>
      <c r="M6709" s="179"/>
      <c r="N6709" s="180"/>
      <c r="O6709" s="180"/>
      <c r="P6709" s="180"/>
      <c r="Q6709" s="180"/>
      <c r="R6709" s="180"/>
      <c r="S6709" s="180"/>
      <c r="T6709" s="181"/>
      <c r="AT6709" s="175" t="s">
        <v>264</v>
      </c>
      <c r="AU6709" s="175" t="s">
        <v>82</v>
      </c>
      <c r="AV6709" s="14" t="s">
        <v>82</v>
      </c>
      <c r="AW6709" s="14" t="s">
        <v>34</v>
      </c>
      <c r="AX6709" s="14" t="s">
        <v>73</v>
      </c>
      <c r="AY6709" s="175" t="s">
        <v>252</v>
      </c>
    </row>
    <row r="6710" spans="1:65" s="13" customFormat="1" ht="11.25">
      <c r="B6710" s="167"/>
      <c r="D6710" s="160" t="s">
        <v>264</v>
      </c>
      <c r="E6710" s="168" t="s">
        <v>3</v>
      </c>
      <c r="F6710" s="169" t="s">
        <v>8726</v>
      </c>
      <c r="H6710" s="168" t="s">
        <v>3</v>
      </c>
      <c r="I6710" s="170"/>
      <c r="L6710" s="167"/>
      <c r="M6710" s="171"/>
      <c r="N6710" s="172"/>
      <c r="O6710" s="172"/>
      <c r="P6710" s="172"/>
      <c r="Q6710" s="172"/>
      <c r="R6710" s="172"/>
      <c r="S6710" s="172"/>
      <c r="T6710" s="173"/>
      <c r="AT6710" s="168" t="s">
        <v>264</v>
      </c>
      <c r="AU6710" s="168" t="s">
        <v>82</v>
      </c>
      <c r="AV6710" s="13" t="s">
        <v>80</v>
      </c>
      <c r="AW6710" s="13" t="s">
        <v>34</v>
      </c>
      <c r="AX6710" s="13" t="s">
        <v>73</v>
      </c>
      <c r="AY6710" s="168" t="s">
        <v>252</v>
      </c>
    </row>
    <row r="6711" spans="1:65" s="14" customFormat="1" ht="11.25">
      <c r="B6711" s="174"/>
      <c r="D6711" s="160" t="s">
        <v>264</v>
      </c>
      <c r="E6711" s="175" t="s">
        <v>3</v>
      </c>
      <c r="F6711" s="176" t="s">
        <v>318</v>
      </c>
      <c r="H6711" s="177">
        <v>8</v>
      </c>
      <c r="I6711" s="178"/>
      <c r="L6711" s="174"/>
      <c r="M6711" s="179"/>
      <c r="N6711" s="180"/>
      <c r="O6711" s="180"/>
      <c r="P6711" s="180"/>
      <c r="Q6711" s="180"/>
      <c r="R6711" s="180"/>
      <c r="S6711" s="180"/>
      <c r="T6711" s="181"/>
      <c r="AT6711" s="175" t="s">
        <v>264</v>
      </c>
      <c r="AU6711" s="175" t="s">
        <v>82</v>
      </c>
      <c r="AV6711" s="14" t="s">
        <v>82</v>
      </c>
      <c r="AW6711" s="14" t="s">
        <v>34</v>
      </c>
      <c r="AX6711" s="14" t="s">
        <v>73</v>
      </c>
      <c r="AY6711" s="175" t="s">
        <v>252</v>
      </c>
    </row>
    <row r="6712" spans="1:65" s="13" customFormat="1" ht="11.25">
      <c r="B6712" s="167"/>
      <c r="D6712" s="160" t="s">
        <v>264</v>
      </c>
      <c r="E6712" s="168" t="s">
        <v>3</v>
      </c>
      <c r="F6712" s="169" t="s">
        <v>9065</v>
      </c>
      <c r="H6712" s="168" t="s">
        <v>3</v>
      </c>
      <c r="I6712" s="170"/>
      <c r="L6712" s="167"/>
      <c r="M6712" s="171"/>
      <c r="N6712" s="172"/>
      <c r="O6712" s="172"/>
      <c r="P6712" s="172"/>
      <c r="Q6712" s="172"/>
      <c r="R6712" s="172"/>
      <c r="S6712" s="172"/>
      <c r="T6712" s="173"/>
      <c r="AT6712" s="168" t="s">
        <v>264</v>
      </c>
      <c r="AU6712" s="168" t="s">
        <v>82</v>
      </c>
      <c r="AV6712" s="13" t="s">
        <v>80</v>
      </c>
      <c r="AW6712" s="13" t="s">
        <v>34</v>
      </c>
      <c r="AX6712" s="13" t="s">
        <v>73</v>
      </c>
      <c r="AY6712" s="168" t="s">
        <v>252</v>
      </c>
    </row>
    <row r="6713" spans="1:65" s="14" customFormat="1" ht="11.25">
      <c r="B6713" s="174"/>
      <c r="D6713" s="160" t="s">
        <v>264</v>
      </c>
      <c r="E6713" s="175" t="s">
        <v>3</v>
      </c>
      <c r="F6713" s="176" t="s">
        <v>80</v>
      </c>
      <c r="H6713" s="177">
        <v>1</v>
      </c>
      <c r="I6713" s="178"/>
      <c r="L6713" s="174"/>
      <c r="M6713" s="179"/>
      <c r="N6713" s="180"/>
      <c r="O6713" s="180"/>
      <c r="P6713" s="180"/>
      <c r="Q6713" s="180"/>
      <c r="R6713" s="180"/>
      <c r="S6713" s="180"/>
      <c r="T6713" s="181"/>
      <c r="AT6713" s="175" t="s">
        <v>264</v>
      </c>
      <c r="AU6713" s="175" t="s">
        <v>82</v>
      </c>
      <c r="AV6713" s="14" t="s">
        <v>82</v>
      </c>
      <c r="AW6713" s="14" t="s">
        <v>34</v>
      </c>
      <c r="AX6713" s="14" t="s">
        <v>73</v>
      </c>
      <c r="AY6713" s="175" t="s">
        <v>252</v>
      </c>
    </row>
    <row r="6714" spans="1:65" s="15" customFormat="1" ht="11.25">
      <c r="B6714" s="182"/>
      <c r="D6714" s="160" t="s">
        <v>264</v>
      </c>
      <c r="E6714" s="183" t="s">
        <v>3</v>
      </c>
      <c r="F6714" s="184" t="s">
        <v>269</v>
      </c>
      <c r="H6714" s="185">
        <v>10</v>
      </c>
      <c r="I6714" s="186"/>
      <c r="L6714" s="182"/>
      <c r="M6714" s="187"/>
      <c r="N6714" s="188"/>
      <c r="O6714" s="188"/>
      <c r="P6714" s="188"/>
      <c r="Q6714" s="188"/>
      <c r="R6714" s="188"/>
      <c r="S6714" s="188"/>
      <c r="T6714" s="189"/>
      <c r="AT6714" s="183" t="s">
        <v>264</v>
      </c>
      <c r="AU6714" s="183" t="s">
        <v>82</v>
      </c>
      <c r="AV6714" s="15" t="s">
        <v>258</v>
      </c>
      <c r="AW6714" s="15" t="s">
        <v>34</v>
      </c>
      <c r="AX6714" s="15" t="s">
        <v>80</v>
      </c>
      <c r="AY6714" s="183" t="s">
        <v>252</v>
      </c>
    </row>
    <row r="6715" spans="1:65" s="2" customFormat="1" ht="24.2" customHeight="1">
      <c r="A6715" s="34"/>
      <c r="B6715" s="145"/>
      <c r="C6715" s="198" t="s">
        <v>2823</v>
      </c>
      <c r="D6715" s="198" t="s">
        <v>361</v>
      </c>
      <c r="E6715" s="199" t="s">
        <v>9066</v>
      </c>
      <c r="F6715" s="200" t="s">
        <v>9067</v>
      </c>
      <c r="G6715" s="201" t="s">
        <v>4360</v>
      </c>
      <c r="H6715" s="202">
        <v>41</v>
      </c>
      <c r="I6715" s="203"/>
      <c r="J6715" s="204">
        <f>ROUND(I6715*H6715,2)</f>
        <v>0</v>
      </c>
      <c r="K6715" s="205"/>
      <c r="L6715" s="206"/>
      <c r="M6715" s="207" t="s">
        <v>3</v>
      </c>
      <c r="N6715" s="208" t="s">
        <v>44</v>
      </c>
      <c r="O6715" s="55"/>
      <c r="P6715" s="156">
        <f>O6715*H6715</f>
        <v>0</v>
      </c>
      <c r="Q6715" s="156">
        <v>0</v>
      </c>
      <c r="R6715" s="156">
        <f>Q6715*H6715</f>
        <v>0</v>
      </c>
      <c r="S6715" s="156">
        <v>0</v>
      </c>
      <c r="T6715" s="157">
        <f>S6715*H6715</f>
        <v>0</v>
      </c>
      <c r="U6715" s="34"/>
      <c r="V6715" s="34"/>
      <c r="W6715" s="34"/>
      <c r="X6715" s="34"/>
      <c r="Y6715" s="34"/>
      <c r="Z6715" s="34"/>
      <c r="AA6715" s="34"/>
      <c r="AB6715" s="34"/>
      <c r="AC6715" s="34"/>
      <c r="AD6715" s="34"/>
      <c r="AE6715" s="34"/>
      <c r="AR6715" s="158" t="s">
        <v>318</v>
      </c>
      <c r="AT6715" s="158" t="s">
        <v>361</v>
      </c>
      <c r="AU6715" s="158" t="s">
        <v>82</v>
      </c>
      <c r="AY6715" s="19" t="s">
        <v>252</v>
      </c>
      <c r="BE6715" s="159">
        <f>IF(N6715="základní",J6715,0)</f>
        <v>0</v>
      </c>
      <c r="BF6715" s="159">
        <f>IF(N6715="snížená",J6715,0)</f>
        <v>0</v>
      </c>
      <c r="BG6715" s="159">
        <f>IF(N6715="zákl. přenesená",J6715,0)</f>
        <v>0</v>
      </c>
      <c r="BH6715" s="159">
        <f>IF(N6715="sníž. přenesená",J6715,0)</f>
        <v>0</v>
      </c>
      <c r="BI6715" s="159">
        <f>IF(N6715="nulová",J6715,0)</f>
        <v>0</v>
      </c>
      <c r="BJ6715" s="19" t="s">
        <v>80</v>
      </c>
      <c r="BK6715" s="159">
        <f>ROUND(I6715*H6715,2)</f>
        <v>0</v>
      </c>
      <c r="BL6715" s="19" t="s">
        <v>258</v>
      </c>
      <c r="BM6715" s="158" t="s">
        <v>9068</v>
      </c>
    </row>
    <row r="6716" spans="1:65" s="2" customFormat="1" ht="19.5">
      <c r="A6716" s="34"/>
      <c r="B6716" s="35"/>
      <c r="C6716" s="34"/>
      <c r="D6716" s="160" t="s">
        <v>260</v>
      </c>
      <c r="E6716" s="34"/>
      <c r="F6716" s="161" t="s">
        <v>9067</v>
      </c>
      <c r="G6716" s="34"/>
      <c r="H6716" s="34"/>
      <c r="I6716" s="162"/>
      <c r="J6716" s="34"/>
      <c r="K6716" s="34"/>
      <c r="L6716" s="35"/>
      <c r="M6716" s="163"/>
      <c r="N6716" s="164"/>
      <c r="O6716" s="55"/>
      <c r="P6716" s="55"/>
      <c r="Q6716" s="55"/>
      <c r="R6716" s="55"/>
      <c r="S6716" s="55"/>
      <c r="T6716" s="56"/>
      <c r="U6716" s="34"/>
      <c r="V6716" s="34"/>
      <c r="W6716" s="34"/>
      <c r="X6716" s="34"/>
      <c r="Y6716" s="34"/>
      <c r="Z6716" s="34"/>
      <c r="AA6716" s="34"/>
      <c r="AB6716" s="34"/>
      <c r="AC6716" s="34"/>
      <c r="AD6716" s="34"/>
      <c r="AE6716" s="34"/>
      <c r="AT6716" s="19" t="s">
        <v>260</v>
      </c>
      <c r="AU6716" s="19" t="s">
        <v>82</v>
      </c>
    </row>
    <row r="6717" spans="1:65" s="2" customFormat="1" ht="19.5">
      <c r="A6717" s="34"/>
      <c r="B6717" s="35"/>
      <c r="C6717" s="34"/>
      <c r="D6717" s="160" t="s">
        <v>2284</v>
      </c>
      <c r="E6717" s="34"/>
      <c r="F6717" s="211" t="s">
        <v>8972</v>
      </c>
      <c r="G6717" s="34"/>
      <c r="H6717" s="34"/>
      <c r="I6717" s="162"/>
      <c r="J6717" s="34"/>
      <c r="K6717" s="34"/>
      <c r="L6717" s="35"/>
      <c r="M6717" s="163"/>
      <c r="N6717" s="164"/>
      <c r="O6717" s="55"/>
      <c r="P6717" s="55"/>
      <c r="Q6717" s="55"/>
      <c r="R6717" s="55"/>
      <c r="S6717" s="55"/>
      <c r="T6717" s="56"/>
      <c r="U6717" s="34"/>
      <c r="V6717" s="34"/>
      <c r="W6717" s="34"/>
      <c r="X6717" s="34"/>
      <c r="Y6717" s="34"/>
      <c r="Z6717" s="34"/>
      <c r="AA6717" s="34"/>
      <c r="AB6717" s="34"/>
      <c r="AC6717" s="34"/>
      <c r="AD6717" s="34"/>
      <c r="AE6717" s="34"/>
      <c r="AT6717" s="19" t="s">
        <v>2284</v>
      </c>
      <c r="AU6717" s="19" t="s">
        <v>82</v>
      </c>
    </row>
    <row r="6718" spans="1:65" s="13" customFormat="1" ht="11.25">
      <c r="B6718" s="167"/>
      <c r="D6718" s="160" t="s">
        <v>264</v>
      </c>
      <c r="E6718" s="168" t="s">
        <v>3</v>
      </c>
      <c r="F6718" s="169" t="s">
        <v>8822</v>
      </c>
      <c r="H6718" s="168" t="s">
        <v>3</v>
      </c>
      <c r="I6718" s="170"/>
      <c r="L6718" s="167"/>
      <c r="M6718" s="171"/>
      <c r="N6718" s="172"/>
      <c r="O6718" s="172"/>
      <c r="P6718" s="172"/>
      <c r="Q6718" s="172"/>
      <c r="R6718" s="172"/>
      <c r="S6718" s="172"/>
      <c r="T6718" s="173"/>
      <c r="AT6718" s="168" t="s">
        <v>264</v>
      </c>
      <c r="AU6718" s="168" t="s">
        <v>82</v>
      </c>
      <c r="AV6718" s="13" t="s">
        <v>80</v>
      </c>
      <c r="AW6718" s="13" t="s">
        <v>34</v>
      </c>
      <c r="AX6718" s="13" t="s">
        <v>73</v>
      </c>
      <c r="AY6718" s="168" t="s">
        <v>252</v>
      </c>
    </row>
    <row r="6719" spans="1:65" s="14" customFormat="1" ht="11.25">
      <c r="B6719" s="174"/>
      <c r="D6719" s="160" t="s">
        <v>264</v>
      </c>
      <c r="E6719" s="175" t="s">
        <v>3</v>
      </c>
      <c r="F6719" s="176" t="s">
        <v>80</v>
      </c>
      <c r="H6719" s="177">
        <v>1</v>
      </c>
      <c r="I6719" s="178"/>
      <c r="L6719" s="174"/>
      <c r="M6719" s="179"/>
      <c r="N6719" s="180"/>
      <c r="O6719" s="180"/>
      <c r="P6719" s="180"/>
      <c r="Q6719" s="180"/>
      <c r="R6719" s="180"/>
      <c r="S6719" s="180"/>
      <c r="T6719" s="181"/>
      <c r="AT6719" s="175" t="s">
        <v>264</v>
      </c>
      <c r="AU6719" s="175" t="s">
        <v>82</v>
      </c>
      <c r="AV6719" s="14" t="s">
        <v>82</v>
      </c>
      <c r="AW6719" s="14" t="s">
        <v>34</v>
      </c>
      <c r="AX6719" s="14" t="s">
        <v>73</v>
      </c>
      <c r="AY6719" s="175" t="s">
        <v>252</v>
      </c>
    </row>
    <row r="6720" spans="1:65" s="13" customFormat="1" ht="11.25">
      <c r="B6720" s="167"/>
      <c r="D6720" s="160" t="s">
        <v>264</v>
      </c>
      <c r="E6720" s="168" t="s">
        <v>3</v>
      </c>
      <c r="F6720" s="169" t="s">
        <v>8426</v>
      </c>
      <c r="H6720" s="168" t="s">
        <v>3</v>
      </c>
      <c r="I6720" s="170"/>
      <c r="L6720" s="167"/>
      <c r="M6720" s="171"/>
      <c r="N6720" s="172"/>
      <c r="O6720" s="172"/>
      <c r="P6720" s="172"/>
      <c r="Q6720" s="172"/>
      <c r="R6720" s="172"/>
      <c r="S6720" s="172"/>
      <c r="T6720" s="173"/>
      <c r="AT6720" s="168" t="s">
        <v>264</v>
      </c>
      <c r="AU6720" s="168" t="s">
        <v>82</v>
      </c>
      <c r="AV6720" s="13" t="s">
        <v>80</v>
      </c>
      <c r="AW6720" s="13" t="s">
        <v>34</v>
      </c>
      <c r="AX6720" s="13" t="s">
        <v>73</v>
      </c>
      <c r="AY6720" s="168" t="s">
        <v>252</v>
      </c>
    </row>
    <row r="6721" spans="2:51" s="14" customFormat="1" ht="11.25">
      <c r="B6721" s="174"/>
      <c r="D6721" s="160" t="s">
        <v>264</v>
      </c>
      <c r="E6721" s="175" t="s">
        <v>3</v>
      </c>
      <c r="F6721" s="176" t="s">
        <v>80</v>
      </c>
      <c r="H6721" s="177">
        <v>1</v>
      </c>
      <c r="I6721" s="178"/>
      <c r="L6721" s="174"/>
      <c r="M6721" s="179"/>
      <c r="N6721" s="180"/>
      <c r="O6721" s="180"/>
      <c r="P6721" s="180"/>
      <c r="Q6721" s="180"/>
      <c r="R6721" s="180"/>
      <c r="S6721" s="180"/>
      <c r="T6721" s="181"/>
      <c r="AT6721" s="175" t="s">
        <v>264</v>
      </c>
      <c r="AU6721" s="175" t="s">
        <v>82</v>
      </c>
      <c r="AV6721" s="14" t="s">
        <v>82</v>
      </c>
      <c r="AW6721" s="14" t="s">
        <v>34</v>
      </c>
      <c r="AX6721" s="14" t="s">
        <v>73</v>
      </c>
      <c r="AY6721" s="175" t="s">
        <v>252</v>
      </c>
    </row>
    <row r="6722" spans="2:51" s="13" customFormat="1" ht="11.25">
      <c r="B6722" s="167"/>
      <c r="D6722" s="160" t="s">
        <v>264</v>
      </c>
      <c r="E6722" s="168" t="s">
        <v>3</v>
      </c>
      <c r="F6722" s="169" t="s">
        <v>8204</v>
      </c>
      <c r="H6722" s="168" t="s">
        <v>3</v>
      </c>
      <c r="I6722" s="170"/>
      <c r="L6722" s="167"/>
      <c r="M6722" s="171"/>
      <c r="N6722" s="172"/>
      <c r="O6722" s="172"/>
      <c r="P6722" s="172"/>
      <c r="Q6722" s="172"/>
      <c r="R6722" s="172"/>
      <c r="S6722" s="172"/>
      <c r="T6722" s="173"/>
      <c r="AT6722" s="168" t="s">
        <v>264</v>
      </c>
      <c r="AU6722" s="168" t="s">
        <v>82</v>
      </c>
      <c r="AV6722" s="13" t="s">
        <v>80</v>
      </c>
      <c r="AW6722" s="13" t="s">
        <v>34</v>
      </c>
      <c r="AX6722" s="13" t="s">
        <v>73</v>
      </c>
      <c r="AY6722" s="168" t="s">
        <v>252</v>
      </c>
    </row>
    <row r="6723" spans="2:51" s="14" customFormat="1" ht="11.25">
      <c r="B6723" s="174"/>
      <c r="D6723" s="160" t="s">
        <v>264</v>
      </c>
      <c r="E6723" s="175" t="s">
        <v>3</v>
      </c>
      <c r="F6723" s="176" t="s">
        <v>80</v>
      </c>
      <c r="H6723" s="177">
        <v>1</v>
      </c>
      <c r="I6723" s="178"/>
      <c r="L6723" s="174"/>
      <c r="M6723" s="179"/>
      <c r="N6723" s="180"/>
      <c r="O6723" s="180"/>
      <c r="P6723" s="180"/>
      <c r="Q6723" s="180"/>
      <c r="R6723" s="180"/>
      <c r="S6723" s="180"/>
      <c r="T6723" s="181"/>
      <c r="AT6723" s="175" t="s">
        <v>264</v>
      </c>
      <c r="AU6723" s="175" t="s">
        <v>82</v>
      </c>
      <c r="AV6723" s="14" t="s">
        <v>82</v>
      </c>
      <c r="AW6723" s="14" t="s">
        <v>34</v>
      </c>
      <c r="AX6723" s="14" t="s">
        <v>73</v>
      </c>
      <c r="AY6723" s="175" t="s">
        <v>252</v>
      </c>
    </row>
    <row r="6724" spans="2:51" s="13" customFormat="1" ht="11.25">
      <c r="B6724" s="167"/>
      <c r="D6724" s="160" t="s">
        <v>264</v>
      </c>
      <c r="E6724" s="168" t="s">
        <v>3</v>
      </c>
      <c r="F6724" s="169" t="s">
        <v>8205</v>
      </c>
      <c r="H6724" s="168" t="s">
        <v>3</v>
      </c>
      <c r="I6724" s="170"/>
      <c r="L6724" s="167"/>
      <c r="M6724" s="171"/>
      <c r="N6724" s="172"/>
      <c r="O6724" s="172"/>
      <c r="P6724" s="172"/>
      <c r="Q6724" s="172"/>
      <c r="R6724" s="172"/>
      <c r="S6724" s="172"/>
      <c r="T6724" s="173"/>
      <c r="AT6724" s="168" t="s">
        <v>264</v>
      </c>
      <c r="AU6724" s="168" t="s">
        <v>82</v>
      </c>
      <c r="AV6724" s="13" t="s">
        <v>80</v>
      </c>
      <c r="AW6724" s="13" t="s">
        <v>34</v>
      </c>
      <c r="AX6724" s="13" t="s">
        <v>73</v>
      </c>
      <c r="AY6724" s="168" t="s">
        <v>252</v>
      </c>
    </row>
    <row r="6725" spans="2:51" s="14" customFormat="1" ht="11.25">
      <c r="B6725" s="174"/>
      <c r="D6725" s="160" t="s">
        <v>264</v>
      </c>
      <c r="E6725" s="175" t="s">
        <v>3</v>
      </c>
      <c r="F6725" s="176" t="s">
        <v>80</v>
      </c>
      <c r="H6725" s="177">
        <v>1</v>
      </c>
      <c r="I6725" s="178"/>
      <c r="L6725" s="174"/>
      <c r="M6725" s="179"/>
      <c r="N6725" s="180"/>
      <c r="O6725" s="180"/>
      <c r="P6725" s="180"/>
      <c r="Q6725" s="180"/>
      <c r="R6725" s="180"/>
      <c r="S6725" s="180"/>
      <c r="T6725" s="181"/>
      <c r="AT6725" s="175" t="s">
        <v>264</v>
      </c>
      <c r="AU6725" s="175" t="s">
        <v>82</v>
      </c>
      <c r="AV6725" s="14" t="s">
        <v>82</v>
      </c>
      <c r="AW6725" s="14" t="s">
        <v>34</v>
      </c>
      <c r="AX6725" s="14" t="s">
        <v>73</v>
      </c>
      <c r="AY6725" s="175" t="s">
        <v>252</v>
      </c>
    </row>
    <row r="6726" spans="2:51" s="13" customFormat="1" ht="11.25">
      <c r="B6726" s="167"/>
      <c r="D6726" s="160" t="s">
        <v>264</v>
      </c>
      <c r="E6726" s="168" t="s">
        <v>3</v>
      </c>
      <c r="F6726" s="169" t="s">
        <v>8690</v>
      </c>
      <c r="H6726" s="168" t="s">
        <v>3</v>
      </c>
      <c r="I6726" s="170"/>
      <c r="L6726" s="167"/>
      <c r="M6726" s="171"/>
      <c r="N6726" s="172"/>
      <c r="O6726" s="172"/>
      <c r="P6726" s="172"/>
      <c r="Q6726" s="172"/>
      <c r="R6726" s="172"/>
      <c r="S6726" s="172"/>
      <c r="T6726" s="173"/>
      <c r="AT6726" s="168" t="s">
        <v>264</v>
      </c>
      <c r="AU6726" s="168" t="s">
        <v>82</v>
      </c>
      <c r="AV6726" s="13" t="s">
        <v>80</v>
      </c>
      <c r="AW6726" s="13" t="s">
        <v>34</v>
      </c>
      <c r="AX6726" s="13" t="s">
        <v>73</v>
      </c>
      <c r="AY6726" s="168" t="s">
        <v>252</v>
      </c>
    </row>
    <row r="6727" spans="2:51" s="14" customFormat="1" ht="11.25">
      <c r="B6727" s="174"/>
      <c r="D6727" s="160" t="s">
        <v>264</v>
      </c>
      <c r="E6727" s="175" t="s">
        <v>3</v>
      </c>
      <c r="F6727" s="176" t="s">
        <v>80</v>
      </c>
      <c r="H6727" s="177">
        <v>1</v>
      </c>
      <c r="I6727" s="178"/>
      <c r="L6727" s="174"/>
      <c r="M6727" s="179"/>
      <c r="N6727" s="180"/>
      <c r="O6727" s="180"/>
      <c r="P6727" s="180"/>
      <c r="Q6727" s="180"/>
      <c r="R6727" s="180"/>
      <c r="S6727" s="180"/>
      <c r="T6727" s="181"/>
      <c r="AT6727" s="175" t="s">
        <v>264</v>
      </c>
      <c r="AU6727" s="175" t="s">
        <v>82</v>
      </c>
      <c r="AV6727" s="14" t="s">
        <v>82</v>
      </c>
      <c r="AW6727" s="14" t="s">
        <v>34</v>
      </c>
      <c r="AX6727" s="14" t="s">
        <v>73</v>
      </c>
      <c r="AY6727" s="175" t="s">
        <v>252</v>
      </c>
    </row>
    <row r="6728" spans="2:51" s="13" customFormat="1" ht="11.25">
      <c r="B6728" s="167"/>
      <c r="D6728" s="160" t="s">
        <v>264</v>
      </c>
      <c r="E6728" s="168" t="s">
        <v>3</v>
      </c>
      <c r="F6728" s="169" t="s">
        <v>8070</v>
      </c>
      <c r="H6728" s="168" t="s">
        <v>3</v>
      </c>
      <c r="I6728" s="170"/>
      <c r="L6728" s="167"/>
      <c r="M6728" s="171"/>
      <c r="N6728" s="172"/>
      <c r="O6728" s="172"/>
      <c r="P6728" s="172"/>
      <c r="Q6728" s="172"/>
      <c r="R6728" s="172"/>
      <c r="S6728" s="172"/>
      <c r="T6728" s="173"/>
      <c r="AT6728" s="168" t="s">
        <v>264</v>
      </c>
      <c r="AU6728" s="168" t="s">
        <v>82</v>
      </c>
      <c r="AV6728" s="13" t="s">
        <v>80</v>
      </c>
      <c r="AW6728" s="13" t="s">
        <v>34</v>
      </c>
      <c r="AX6728" s="13" t="s">
        <v>73</v>
      </c>
      <c r="AY6728" s="168" t="s">
        <v>252</v>
      </c>
    </row>
    <row r="6729" spans="2:51" s="14" customFormat="1" ht="11.25">
      <c r="B6729" s="174"/>
      <c r="D6729" s="160" t="s">
        <v>264</v>
      </c>
      <c r="E6729" s="175" t="s">
        <v>3</v>
      </c>
      <c r="F6729" s="176" t="s">
        <v>80</v>
      </c>
      <c r="H6729" s="177">
        <v>1</v>
      </c>
      <c r="I6729" s="178"/>
      <c r="L6729" s="174"/>
      <c r="M6729" s="179"/>
      <c r="N6729" s="180"/>
      <c r="O6729" s="180"/>
      <c r="P6729" s="180"/>
      <c r="Q6729" s="180"/>
      <c r="R6729" s="180"/>
      <c r="S6729" s="180"/>
      <c r="T6729" s="181"/>
      <c r="AT6729" s="175" t="s">
        <v>264</v>
      </c>
      <c r="AU6729" s="175" t="s">
        <v>82</v>
      </c>
      <c r="AV6729" s="14" t="s">
        <v>82</v>
      </c>
      <c r="AW6729" s="14" t="s">
        <v>34</v>
      </c>
      <c r="AX6729" s="14" t="s">
        <v>73</v>
      </c>
      <c r="AY6729" s="175" t="s">
        <v>252</v>
      </c>
    </row>
    <row r="6730" spans="2:51" s="13" customFormat="1" ht="11.25">
      <c r="B6730" s="167"/>
      <c r="D6730" s="160" t="s">
        <v>264</v>
      </c>
      <c r="E6730" s="168" t="s">
        <v>3</v>
      </c>
      <c r="F6730" s="169" t="s">
        <v>8725</v>
      </c>
      <c r="H6730" s="168" t="s">
        <v>3</v>
      </c>
      <c r="I6730" s="170"/>
      <c r="L6730" s="167"/>
      <c r="M6730" s="171"/>
      <c r="N6730" s="172"/>
      <c r="O6730" s="172"/>
      <c r="P6730" s="172"/>
      <c r="Q6730" s="172"/>
      <c r="R6730" s="172"/>
      <c r="S6730" s="172"/>
      <c r="T6730" s="173"/>
      <c r="AT6730" s="168" t="s">
        <v>264</v>
      </c>
      <c r="AU6730" s="168" t="s">
        <v>82</v>
      </c>
      <c r="AV6730" s="13" t="s">
        <v>80</v>
      </c>
      <c r="AW6730" s="13" t="s">
        <v>34</v>
      </c>
      <c r="AX6730" s="13" t="s">
        <v>73</v>
      </c>
      <c r="AY6730" s="168" t="s">
        <v>252</v>
      </c>
    </row>
    <row r="6731" spans="2:51" s="14" customFormat="1" ht="11.25">
      <c r="B6731" s="174"/>
      <c r="D6731" s="160" t="s">
        <v>264</v>
      </c>
      <c r="E6731" s="175" t="s">
        <v>3</v>
      </c>
      <c r="F6731" s="176" t="s">
        <v>80</v>
      </c>
      <c r="H6731" s="177">
        <v>1</v>
      </c>
      <c r="I6731" s="178"/>
      <c r="L6731" s="174"/>
      <c r="M6731" s="179"/>
      <c r="N6731" s="180"/>
      <c r="O6731" s="180"/>
      <c r="P6731" s="180"/>
      <c r="Q6731" s="180"/>
      <c r="R6731" s="180"/>
      <c r="S6731" s="180"/>
      <c r="T6731" s="181"/>
      <c r="AT6731" s="175" t="s">
        <v>264</v>
      </c>
      <c r="AU6731" s="175" t="s">
        <v>82</v>
      </c>
      <c r="AV6731" s="14" t="s">
        <v>82</v>
      </c>
      <c r="AW6731" s="14" t="s">
        <v>34</v>
      </c>
      <c r="AX6731" s="14" t="s">
        <v>73</v>
      </c>
      <c r="AY6731" s="175" t="s">
        <v>252</v>
      </c>
    </row>
    <row r="6732" spans="2:51" s="13" customFormat="1" ht="11.25">
      <c r="B6732" s="167"/>
      <c r="D6732" s="160" t="s">
        <v>264</v>
      </c>
      <c r="E6732" s="168" t="s">
        <v>3</v>
      </c>
      <c r="F6732" s="169" t="s">
        <v>8882</v>
      </c>
      <c r="H6732" s="168" t="s">
        <v>3</v>
      </c>
      <c r="I6732" s="170"/>
      <c r="L6732" s="167"/>
      <c r="M6732" s="171"/>
      <c r="N6732" s="172"/>
      <c r="O6732" s="172"/>
      <c r="P6732" s="172"/>
      <c r="Q6732" s="172"/>
      <c r="R6732" s="172"/>
      <c r="S6732" s="172"/>
      <c r="T6732" s="173"/>
      <c r="AT6732" s="168" t="s">
        <v>264</v>
      </c>
      <c r="AU6732" s="168" t="s">
        <v>82</v>
      </c>
      <c r="AV6732" s="13" t="s">
        <v>80</v>
      </c>
      <c r="AW6732" s="13" t="s">
        <v>34</v>
      </c>
      <c r="AX6732" s="13" t="s">
        <v>73</v>
      </c>
      <c r="AY6732" s="168" t="s">
        <v>252</v>
      </c>
    </row>
    <row r="6733" spans="2:51" s="14" customFormat="1" ht="11.25">
      <c r="B6733" s="174"/>
      <c r="D6733" s="160" t="s">
        <v>264</v>
      </c>
      <c r="E6733" s="175" t="s">
        <v>3</v>
      </c>
      <c r="F6733" s="176" t="s">
        <v>82</v>
      </c>
      <c r="H6733" s="177">
        <v>2</v>
      </c>
      <c r="I6733" s="178"/>
      <c r="L6733" s="174"/>
      <c r="M6733" s="179"/>
      <c r="N6733" s="180"/>
      <c r="O6733" s="180"/>
      <c r="P6733" s="180"/>
      <c r="Q6733" s="180"/>
      <c r="R6733" s="180"/>
      <c r="S6733" s="180"/>
      <c r="T6733" s="181"/>
      <c r="AT6733" s="175" t="s">
        <v>264</v>
      </c>
      <c r="AU6733" s="175" t="s">
        <v>82</v>
      </c>
      <c r="AV6733" s="14" t="s">
        <v>82</v>
      </c>
      <c r="AW6733" s="14" t="s">
        <v>34</v>
      </c>
      <c r="AX6733" s="14" t="s">
        <v>73</v>
      </c>
      <c r="AY6733" s="175" t="s">
        <v>252</v>
      </c>
    </row>
    <row r="6734" spans="2:51" s="13" customFormat="1" ht="11.25">
      <c r="B6734" s="167"/>
      <c r="D6734" s="160" t="s">
        <v>264</v>
      </c>
      <c r="E6734" s="168" t="s">
        <v>3</v>
      </c>
      <c r="F6734" s="169" t="s">
        <v>8206</v>
      </c>
      <c r="H6734" s="168" t="s">
        <v>3</v>
      </c>
      <c r="I6734" s="170"/>
      <c r="L6734" s="167"/>
      <c r="M6734" s="171"/>
      <c r="N6734" s="172"/>
      <c r="O6734" s="172"/>
      <c r="P6734" s="172"/>
      <c r="Q6734" s="172"/>
      <c r="R6734" s="172"/>
      <c r="S6734" s="172"/>
      <c r="T6734" s="173"/>
      <c r="AT6734" s="168" t="s">
        <v>264</v>
      </c>
      <c r="AU6734" s="168" t="s">
        <v>82</v>
      </c>
      <c r="AV6734" s="13" t="s">
        <v>80</v>
      </c>
      <c r="AW6734" s="13" t="s">
        <v>34</v>
      </c>
      <c r="AX6734" s="13" t="s">
        <v>73</v>
      </c>
      <c r="AY6734" s="168" t="s">
        <v>252</v>
      </c>
    </row>
    <row r="6735" spans="2:51" s="14" customFormat="1" ht="11.25">
      <c r="B6735" s="174"/>
      <c r="D6735" s="160" t="s">
        <v>264</v>
      </c>
      <c r="E6735" s="175" t="s">
        <v>3</v>
      </c>
      <c r="F6735" s="176" t="s">
        <v>80</v>
      </c>
      <c r="H6735" s="177">
        <v>1</v>
      </c>
      <c r="I6735" s="178"/>
      <c r="L6735" s="174"/>
      <c r="M6735" s="179"/>
      <c r="N6735" s="180"/>
      <c r="O6735" s="180"/>
      <c r="P6735" s="180"/>
      <c r="Q6735" s="180"/>
      <c r="R6735" s="180"/>
      <c r="S6735" s="180"/>
      <c r="T6735" s="181"/>
      <c r="AT6735" s="175" t="s">
        <v>264</v>
      </c>
      <c r="AU6735" s="175" t="s">
        <v>82</v>
      </c>
      <c r="AV6735" s="14" t="s">
        <v>82</v>
      </c>
      <c r="AW6735" s="14" t="s">
        <v>34</v>
      </c>
      <c r="AX6735" s="14" t="s">
        <v>73</v>
      </c>
      <c r="AY6735" s="175" t="s">
        <v>252</v>
      </c>
    </row>
    <row r="6736" spans="2:51" s="13" customFormat="1" ht="11.25">
      <c r="B6736" s="167"/>
      <c r="D6736" s="160" t="s">
        <v>264</v>
      </c>
      <c r="E6736" s="168" t="s">
        <v>3</v>
      </c>
      <c r="F6736" s="169" t="s">
        <v>8207</v>
      </c>
      <c r="H6736" s="168" t="s">
        <v>3</v>
      </c>
      <c r="I6736" s="170"/>
      <c r="L6736" s="167"/>
      <c r="M6736" s="171"/>
      <c r="N6736" s="172"/>
      <c r="O6736" s="172"/>
      <c r="P6736" s="172"/>
      <c r="Q6736" s="172"/>
      <c r="R6736" s="172"/>
      <c r="S6736" s="172"/>
      <c r="T6736" s="173"/>
      <c r="AT6736" s="168" t="s">
        <v>264</v>
      </c>
      <c r="AU6736" s="168" t="s">
        <v>82</v>
      </c>
      <c r="AV6736" s="13" t="s">
        <v>80</v>
      </c>
      <c r="AW6736" s="13" t="s">
        <v>34</v>
      </c>
      <c r="AX6736" s="13" t="s">
        <v>73</v>
      </c>
      <c r="AY6736" s="168" t="s">
        <v>252</v>
      </c>
    </row>
    <row r="6737" spans="2:51" s="14" customFormat="1" ht="11.25">
      <c r="B6737" s="174"/>
      <c r="D6737" s="160" t="s">
        <v>264</v>
      </c>
      <c r="E6737" s="175" t="s">
        <v>3</v>
      </c>
      <c r="F6737" s="176" t="s">
        <v>80</v>
      </c>
      <c r="H6737" s="177">
        <v>1</v>
      </c>
      <c r="I6737" s="178"/>
      <c r="L6737" s="174"/>
      <c r="M6737" s="179"/>
      <c r="N6737" s="180"/>
      <c r="O6737" s="180"/>
      <c r="P6737" s="180"/>
      <c r="Q6737" s="180"/>
      <c r="R6737" s="180"/>
      <c r="S6737" s="180"/>
      <c r="T6737" s="181"/>
      <c r="AT6737" s="175" t="s">
        <v>264</v>
      </c>
      <c r="AU6737" s="175" t="s">
        <v>82</v>
      </c>
      <c r="AV6737" s="14" t="s">
        <v>82</v>
      </c>
      <c r="AW6737" s="14" t="s">
        <v>34</v>
      </c>
      <c r="AX6737" s="14" t="s">
        <v>73</v>
      </c>
      <c r="AY6737" s="175" t="s">
        <v>252</v>
      </c>
    </row>
    <row r="6738" spans="2:51" s="13" customFormat="1" ht="11.25">
      <c r="B6738" s="167"/>
      <c r="D6738" s="160" t="s">
        <v>264</v>
      </c>
      <c r="E6738" s="168" t="s">
        <v>3</v>
      </c>
      <c r="F6738" s="169" t="s">
        <v>8695</v>
      </c>
      <c r="H6738" s="168" t="s">
        <v>3</v>
      </c>
      <c r="I6738" s="170"/>
      <c r="L6738" s="167"/>
      <c r="M6738" s="171"/>
      <c r="N6738" s="172"/>
      <c r="O6738" s="172"/>
      <c r="P6738" s="172"/>
      <c r="Q6738" s="172"/>
      <c r="R6738" s="172"/>
      <c r="S6738" s="172"/>
      <c r="T6738" s="173"/>
      <c r="AT6738" s="168" t="s">
        <v>264</v>
      </c>
      <c r="AU6738" s="168" t="s">
        <v>82</v>
      </c>
      <c r="AV6738" s="13" t="s">
        <v>80</v>
      </c>
      <c r="AW6738" s="13" t="s">
        <v>34</v>
      </c>
      <c r="AX6738" s="13" t="s">
        <v>73</v>
      </c>
      <c r="AY6738" s="168" t="s">
        <v>252</v>
      </c>
    </row>
    <row r="6739" spans="2:51" s="14" customFormat="1" ht="11.25">
      <c r="B6739" s="174"/>
      <c r="D6739" s="160" t="s">
        <v>264</v>
      </c>
      <c r="E6739" s="175" t="s">
        <v>3</v>
      </c>
      <c r="F6739" s="176" t="s">
        <v>80</v>
      </c>
      <c r="H6739" s="177">
        <v>1</v>
      </c>
      <c r="I6739" s="178"/>
      <c r="L6739" s="174"/>
      <c r="M6739" s="179"/>
      <c r="N6739" s="180"/>
      <c r="O6739" s="180"/>
      <c r="P6739" s="180"/>
      <c r="Q6739" s="180"/>
      <c r="R6739" s="180"/>
      <c r="S6739" s="180"/>
      <c r="T6739" s="181"/>
      <c r="AT6739" s="175" t="s">
        <v>264</v>
      </c>
      <c r="AU6739" s="175" t="s">
        <v>82</v>
      </c>
      <c r="AV6739" s="14" t="s">
        <v>82</v>
      </c>
      <c r="AW6739" s="14" t="s">
        <v>34</v>
      </c>
      <c r="AX6739" s="14" t="s">
        <v>73</v>
      </c>
      <c r="AY6739" s="175" t="s">
        <v>252</v>
      </c>
    </row>
    <row r="6740" spans="2:51" s="13" customFormat="1" ht="11.25">
      <c r="B6740" s="167"/>
      <c r="D6740" s="160" t="s">
        <v>264</v>
      </c>
      <c r="E6740" s="168" t="s">
        <v>3</v>
      </c>
      <c r="F6740" s="169" t="s">
        <v>8208</v>
      </c>
      <c r="H6740" s="168" t="s">
        <v>3</v>
      </c>
      <c r="I6740" s="170"/>
      <c r="L6740" s="167"/>
      <c r="M6740" s="171"/>
      <c r="N6740" s="172"/>
      <c r="O6740" s="172"/>
      <c r="P6740" s="172"/>
      <c r="Q6740" s="172"/>
      <c r="R6740" s="172"/>
      <c r="S6740" s="172"/>
      <c r="T6740" s="173"/>
      <c r="AT6740" s="168" t="s">
        <v>264</v>
      </c>
      <c r="AU6740" s="168" t="s">
        <v>82</v>
      </c>
      <c r="AV6740" s="13" t="s">
        <v>80</v>
      </c>
      <c r="AW6740" s="13" t="s">
        <v>34</v>
      </c>
      <c r="AX6740" s="13" t="s">
        <v>73</v>
      </c>
      <c r="AY6740" s="168" t="s">
        <v>252</v>
      </c>
    </row>
    <row r="6741" spans="2:51" s="14" customFormat="1" ht="11.25">
      <c r="B6741" s="174"/>
      <c r="D6741" s="160" t="s">
        <v>264</v>
      </c>
      <c r="E6741" s="175" t="s">
        <v>3</v>
      </c>
      <c r="F6741" s="176" t="s">
        <v>80</v>
      </c>
      <c r="H6741" s="177">
        <v>1</v>
      </c>
      <c r="I6741" s="178"/>
      <c r="L6741" s="174"/>
      <c r="M6741" s="179"/>
      <c r="N6741" s="180"/>
      <c r="O6741" s="180"/>
      <c r="P6741" s="180"/>
      <c r="Q6741" s="180"/>
      <c r="R6741" s="180"/>
      <c r="S6741" s="180"/>
      <c r="T6741" s="181"/>
      <c r="AT6741" s="175" t="s">
        <v>264</v>
      </c>
      <c r="AU6741" s="175" t="s">
        <v>82</v>
      </c>
      <c r="AV6741" s="14" t="s">
        <v>82</v>
      </c>
      <c r="AW6741" s="14" t="s">
        <v>34</v>
      </c>
      <c r="AX6741" s="14" t="s">
        <v>73</v>
      </c>
      <c r="AY6741" s="175" t="s">
        <v>252</v>
      </c>
    </row>
    <row r="6742" spans="2:51" s="13" customFormat="1" ht="11.25">
      <c r="B6742" s="167"/>
      <c r="D6742" s="160" t="s">
        <v>264</v>
      </c>
      <c r="E6742" s="168" t="s">
        <v>3</v>
      </c>
      <c r="F6742" s="169" t="s">
        <v>8209</v>
      </c>
      <c r="H6742" s="168" t="s">
        <v>3</v>
      </c>
      <c r="I6742" s="170"/>
      <c r="L6742" s="167"/>
      <c r="M6742" s="171"/>
      <c r="N6742" s="172"/>
      <c r="O6742" s="172"/>
      <c r="P6742" s="172"/>
      <c r="Q6742" s="172"/>
      <c r="R6742" s="172"/>
      <c r="S6742" s="172"/>
      <c r="T6742" s="173"/>
      <c r="AT6742" s="168" t="s">
        <v>264</v>
      </c>
      <c r="AU6742" s="168" t="s">
        <v>82</v>
      </c>
      <c r="AV6742" s="13" t="s">
        <v>80</v>
      </c>
      <c r="AW6742" s="13" t="s">
        <v>34</v>
      </c>
      <c r="AX6742" s="13" t="s">
        <v>73</v>
      </c>
      <c r="AY6742" s="168" t="s">
        <v>252</v>
      </c>
    </row>
    <row r="6743" spans="2:51" s="14" customFormat="1" ht="11.25">
      <c r="B6743" s="174"/>
      <c r="D6743" s="160" t="s">
        <v>264</v>
      </c>
      <c r="E6743" s="175" t="s">
        <v>3</v>
      </c>
      <c r="F6743" s="176" t="s">
        <v>80</v>
      </c>
      <c r="H6743" s="177">
        <v>1</v>
      </c>
      <c r="I6743" s="178"/>
      <c r="L6743" s="174"/>
      <c r="M6743" s="179"/>
      <c r="N6743" s="180"/>
      <c r="O6743" s="180"/>
      <c r="P6743" s="180"/>
      <c r="Q6743" s="180"/>
      <c r="R6743" s="180"/>
      <c r="S6743" s="180"/>
      <c r="T6743" s="181"/>
      <c r="AT6743" s="175" t="s">
        <v>264</v>
      </c>
      <c r="AU6743" s="175" t="s">
        <v>82</v>
      </c>
      <c r="AV6743" s="14" t="s">
        <v>82</v>
      </c>
      <c r="AW6743" s="14" t="s">
        <v>34</v>
      </c>
      <c r="AX6743" s="14" t="s">
        <v>73</v>
      </c>
      <c r="AY6743" s="175" t="s">
        <v>252</v>
      </c>
    </row>
    <row r="6744" spans="2:51" s="13" customFormat="1" ht="11.25">
      <c r="B6744" s="167"/>
      <c r="D6744" s="160" t="s">
        <v>264</v>
      </c>
      <c r="E6744" s="168" t="s">
        <v>3</v>
      </c>
      <c r="F6744" s="169" t="s">
        <v>8721</v>
      </c>
      <c r="H6744" s="168" t="s">
        <v>3</v>
      </c>
      <c r="I6744" s="170"/>
      <c r="L6744" s="167"/>
      <c r="M6744" s="171"/>
      <c r="N6744" s="172"/>
      <c r="O6744" s="172"/>
      <c r="P6744" s="172"/>
      <c r="Q6744" s="172"/>
      <c r="R6744" s="172"/>
      <c r="S6744" s="172"/>
      <c r="T6744" s="173"/>
      <c r="AT6744" s="168" t="s">
        <v>264</v>
      </c>
      <c r="AU6744" s="168" t="s">
        <v>82</v>
      </c>
      <c r="AV6744" s="13" t="s">
        <v>80</v>
      </c>
      <c r="AW6744" s="13" t="s">
        <v>34</v>
      </c>
      <c r="AX6744" s="13" t="s">
        <v>73</v>
      </c>
      <c r="AY6744" s="168" t="s">
        <v>252</v>
      </c>
    </row>
    <row r="6745" spans="2:51" s="14" customFormat="1" ht="11.25">
      <c r="B6745" s="174"/>
      <c r="D6745" s="160" t="s">
        <v>264</v>
      </c>
      <c r="E6745" s="175" t="s">
        <v>3</v>
      </c>
      <c r="F6745" s="176" t="s">
        <v>80</v>
      </c>
      <c r="H6745" s="177">
        <v>1</v>
      </c>
      <c r="I6745" s="178"/>
      <c r="L6745" s="174"/>
      <c r="M6745" s="179"/>
      <c r="N6745" s="180"/>
      <c r="O6745" s="180"/>
      <c r="P6745" s="180"/>
      <c r="Q6745" s="180"/>
      <c r="R6745" s="180"/>
      <c r="S6745" s="180"/>
      <c r="T6745" s="181"/>
      <c r="AT6745" s="175" t="s">
        <v>264</v>
      </c>
      <c r="AU6745" s="175" t="s">
        <v>82</v>
      </c>
      <c r="AV6745" s="14" t="s">
        <v>82</v>
      </c>
      <c r="AW6745" s="14" t="s">
        <v>34</v>
      </c>
      <c r="AX6745" s="14" t="s">
        <v>73</v>
      </c>
      <c r="AY6745" s="175" t="s">
        <v>252</v>
      </c>
    </row>
    <row r="6746" spans="2:51" s="13" customFormat="1" ht="11.25">
      <c r="B6746" s="167"/>
      <c r="D6746" s="160" t="s">
        <v>264</v>
      </c>
      <c r="E6746" s="168" t="s">
        <v>3</v>
      </c>
      <c r="F6746" s="169" t="s">
        <v>6862</v>
      </c>
      <c r="H6746" s="168" t="s">
        <v>3</v>
      </c>
      <c r="I6746" s="170"/>
      <c r="L6746" s="167"/>
      <c r="M6746" s="171"/>
      <c r="N6746" s="172"/>
      <c r="O6746" s="172"/>
      <c r="P6746" s="172"/>
      <c r="Q6746" s="172"/>
      <c r="R6746" s="172"/>
      <c r="S6746" s="172"/>
      <c r="T6746" s="173"/>
      <c r="AT6746" s="168" t="s">
        <v>264</v>
      </c>
      <c r="AU6746" s="168" t="s">
        <v>82</v>
      </c>
      <c r="AV6746" s="13" t="s">
        <v>80</v>
      </c>
      <c r="AW6746" s="13" t="s">
        <v>34</v>
      </c>
      <c r="AX6746" s="13" t="s">
        <v>73</v>
      </c>
      <c r="AY6746" s="168" t="s">
        <v>252</v>
      </c>
    </row>
    <row r="6747" spans="2:51" s="14" customFormat="1" ht="11.25">
      <c r="B6747" s="174"/>
      <c r="D6747" s="160" t="s">
        <v>264</v>
      </c>
      <c r="E6747" s="175" t="s">
        <v>3</v>
      </c>
      <c r="F6747" s="176" t="s">
        <v>303</v>
      </c>
      <c r="H6747" s="177">
        <v>6</v>
      </c>
      <c r="I6747" s="178"/>
      <c r="L6747" s="174"/>
      <c r="M6747" s="179"/>
      <c r="N6747" s="180"/>
      <c r="O6747" s="180"/>
      <c r="P6747" s="180"/>
      <c r="Q6747" s="180"/>
      <c r="R6747" s="180"/>
      <c r="S6747" s="180"/>
      <c r="T6747" s="181"/>
      <c r="AT6747" s="175" t="s">
        <v>264</v>
      </c>
      <c r="AU6747" s="175" t="s">
        <v>82</v>
      </c>
      <c r="AV6747" s="14" t="s">
        <v>82</v>
      </c>
      <c r="AW6747" s="14" t="s">
        <v>34</v>
      </c>
      <c r="AX6747" s="14" t="s">
        <v>73</v>
      </c>
      <c r="AY6747" s="175" t="s">
        <v>252</v>
      </c>
    </row>
    <row r="6748" spans="2:51" s="13" customFormat="1" ht="11.25">
      <c r="B6748" s="167"/>
      <c r="D6748" s="160" t="s">
        <v>264</v>
      </c>
      <c r="E6748" s="168" t="s">
        <v>3</v>
      </c>
      <c r="F6748" s="169" t="s">
        <v>8610</v>
      </c>
      <c r="H6748" s="168" t="s">
        <v>3</v>
      </c>
      <c r="I6748" s="170"/>
      <c r="L6748" s="167"/>
      <c r="M6748" s="171"/>
      <c r="N6748" s="172"/>
      <c r="O6748" s="172"/>
      <c r="P6748" s="172"/>
      <c r="Q6748" s="172"/>
      <c r="R6748" s="172"/>
      <c r="S6748" s="172"/>
      <c r="T6748" s="173"/>
      <c r="AT6748" s="168" t="s">
        <v>264</v>
      </c>
      <c r="AU6748" s="168" t="s">
        <v>82</v>
      </c>
      <c r="AV6748" s="13" t="s">
        <v>80</v>
      </c>
      <c r="AW6748" s="13" t="s">
        <v>34</v>
      </c>
      <c r="AX6748" s="13" t="s">
        <v>73</v>
      </c>
      <c r="AY6748" s="168" t="s">
        <v>252</v>
      </c>
    </row>
    <row r="6749" spans="2:51" s="14" customFormat="1" ht="11.25">
      <c r="B6749" s="174"/>
      <c r="D6749" s="160" t="s">
        <v>264</v>
      </c>
      <c r="E6749" s="175" t="s">
        <v>3</v>
      </c>
      <c r="F6749" s="176" t="s">
        <v>80</v>
      </c>
      <c r="H6749" s="177">
        <v>1</v>
      </c>
      <c r="I6749" s="178"/>
      <c r="L6749" s="174"/>
      <c r="M6749" s="179"/>
      <c r="N6749" s="180"/>
      <c r="O6749" s="180"/>
      <c r="P6749" s="180"/>
      <c r="Q6749" s="180"/>
      <c r="R6749" s="180"/>
      <c r="S6749" s="180"/>
      <c r="T6749" s="181"/>
      <c r="AT6749" s="175" t="s">
        <v>264</v>
      </c>
      <c r="AU6749" s="175" t="s">
        <v>82</v>
      </c>
      <c r="AV6749" s="14" t="s">
        <v>82</v>
      </c>
      <c r="AW6749" s="14" t="s">
        <v>34</v>
      </c>
      <c r="AX6749" s="14" t="s">
        <v>73</v>
      </c>
      <c r="AY6749" s="175" t="s">
        <v>252</v>
      </c>
    </row>
    <row r="6750" spans="2:51" s="13" customFormat="1" ht="11.25">
      <c r="B6750" s="167"/>
      <c r="D6750" s="160" t="s">
        <v>264</v>
      </c>
      <c r="E6750" s="168" t="s">
        <v>3</v>
      </c>
      <c r="F6750" s="169" t="s">
        <v>8611</v>
      </c>
      <c r="H6750" s="168" t="s">
        <v>3</v>
      </c>
      <c r="I6750" s="170"/>
      <c r="L6750" s="167"/>
      <c r="M6750" s="171"/>
      <c r="N6750" s="172"/>
      <c r="O6750" s="172"/>
      <c r="P6750" s="172"/>
      <c r="Q6750" s="172"/>
      <c r="R6750" s="172"/>
      <c r="S6750" s="172"/>
      <c r="T6750" s="173"/>
      <c r="AT6750" s="168" t="s">
        <v>264</v>
      </c>
      <c r="AU6750" s="168" t="s">
        <v>82</v>
      </c>
      <c r="AV6750" s="13" t="s">
        <v>80</v>
      </c>
      <c r="AW6750" s="13" t="s">
        <v>34</v>
      </c>
      <c r="AX6750" s="13" t="s">
        <v>73</v>
      </c>
      <c r="AY6750" s="168" t="s">
        <v>252</v>
      </c>
    </row>
    <row r="6751" spans="2:51" s="14" customFormat="1" ht="11.25">
      <c r="B6751" s="174"/>
      <c r="D6751" s="160" t="s">
        <v>264</v>
      </c>
      <c r="E6751" s="175" t="s">
        <v>3</v>
      </c>
      <c r="F6751" s="176" t="s">
        <v>80</v>
      </c>
      <c r="H6751" s="177">
        <v>1</v>
      </c>
      <c r="I6751" s="178"/>
      <c r="L6751" s="174"/>
      <c r="M6751" s="179"/>
      <c r="N6751" s="180"/>
      <c r="O6751" s="180"/>
      <c r="P6751" s="180"/>
      <c r="Q6751" s="180"/>
      <c r="R6751" s="180"/>
      <c r="S6751" s="180"/>
      <c r="T6751" s="181"/>
      <c r="AT6751" s="175" t="s">
        <v>264</v>
      </c>
      <c r="AU6751" s="175" t="s">
        <v>82</v>
      </c>
      <c r="AV6751" s="14" t="s">
        <v>82</v>
      </c>
      <c r="AW6751" s="14" t="s">
        <v>34</v>
      </c>
      <c r="AX6751" s="14" t="s">
        <v>73</v>
      </c>
      <c r="AY6751" s="175" t="s">
        <v>252</v>
      </c>
    </row>
    <row r="6752" spans="2:51" s="13" customFormat="1" ht="11.25">
      <c r="B6752" s="167"/>
      <c r="D6752" s="160" t="s">
        <v>264</v>
      </c>
      <c r="E6752" s="168" t="s">
        <v>3</v>
      </c>
      <c r="F6752" s="169" t="s">
        <v>8883</v>
      </c>
      <c r="H6752" s="168" t="s">
        <v>3</v>
      </c>
      <c r="I6752" s="170"/>
      <c r="L6752" s="167"/>
      <c r="M6752" s="171"/>
      <c r="N6752" s="172"/>
      <c r="O6752" s="172"/>
      <c r="P6752" s="172"/>
      <c r="Q6752" s="172"/>
      <c r="R6752" s="172"/>
      <c r="S6752" s="172"/>
      <c r="T6752" s="173"/>
      <c r="AT6752" s="168" t="s">
        <v>264</v>
      </c>
      <c r="AU6752" s="168" t="s">
        <v>82</v>
      </c>
      <c r="AV6752" s="13" t="s">
        <v>80</v>
      </c>
      <c r="AW6752" s="13" t="s">
        <v>34</v>
      </c>
      <c r="AX6752" s="13" t="s">
        <v>73</v>
      </c>
      <c r="AY6752" s="168" t="s">
        <v>252</v>
      </c>
    </row>
    <row r="6753" spans="2:51" s="14" customFormat="1" ht="11.25">
      <c r="B6753" s="174"/>
      <c r="D6753" s="160" t="s">
        <v>264</v>
      </c>
      <c r="E6753" s="175" t="s">
        <v>3</v>
      </c>
      <c r="F6753" s="176" t="s">
        <v>82</v>
      </c>
      <c r="H6753" s="177">
        <v>2</v>
      </c>
      <c r="I6753" s="178"/>
      <c r="L6753" s="174"/>
      <c r="M6753" s="179"/>
      <c r="N6753" s="180"/>
      <c r="O6753" s="180"/>
      <c r="P6753" s="180"/>
      <c r="Q6753" s="180"/>
      <c r="R6753" s="180"/>
      <c r="S6753" s="180"/>
      <c r="T6753" s="181"/>
      <c r="AT6753" s="175" t="s">
        <v>264</v>
      </c>
      <c r="AU6753" s="175" t="s">
        <v>82</v>
      </c>
      <c r="AV6753" s="14" t="s">
        <v>82</v>
      </c>
      <c r="AW6753" s="14" t="s">
        <v>34</v>
      </c>
      <c r="AX6753" s="14" t="s">
        <v>73</v>
      </c>
      <c r="AY6753" s="175" t="s">
        <v>252</v>
      </c>
    </row>
    <row r="6754" spans="2:51" s="13" customFormat="1" ht="11.25">
      <c r="B6754" s="167"/>
      <c r="D6754" s="160" t="s">
        <v>264</v>
      </c>
      <c r="E6754" s="168" t="s">
        <v>3</v>
      </c>
      <c r="F6754" s="169" t="s">
        <v>8210</v>
      </c>
      <c r="H6754" s="168" t="s">
        <v>3</v>
      </c>
      <c r="I6754" s="170"/>
      <c r="L6754" s="167"/>
      <c r="M6754" s="171"/>
      <c r="N6754" s="172"/>
      <c r="O6754" s="172"/>
      <c r="P6754" s="172"/>
      <c r="Q6754" s="172"/>
      <c r="R6754" s="172"/>
      <c r="S6754" s="172"/>
      <c r="T6754" s="173"/>
      <c r="AT6754" s="168" t="s">
        <v>264</v>
      </c>
      <c r="AU6754" s="168" t="s">
        <v>82</v>
      </c>
      <c r="AV6754" s="13" t="s">
        <v>80</v>
      </c>
      <c r="AW6754" s="13" t="s">
        <v>34</v>
      </c>
      <c r="AX6754" s="13" t="s">
        <v>73</v>
      </c>
      <c r="AY6754" s="168" t="s">
        <v>252</v>
      </c>
    </row>
    <row r="6755" spans="2:51" s="14" customFormat="1" ht="11.25">
      <c r="B6755" s="174"/>
      <c r="D6755" s="160" t="s">
        <v>264</v>
      </c>
      <c r="E6755" s="175" t="s">
        <v>3</v>
      </c>
      <c r="F6755" s="176" t="s">
        <v>80</v>
      </c>
      <c r="H6755" s="177">
        <v>1</v>
      </c>
      <c r="I6755" s="178"/>
      <c r="L6755" s="174"/>
      <c r="M6755" s="179"/>
      <c r="N6755" s="180"/>
      <c r="O6755" s="180"/>
      <c r="P6755" s="180"/>
      <c r="Q6755" s="180"/>
      <c r="R6755" s="180"/>
      <c r="S6755" s="180"/>
      <c r="T6755" s="181"/>
      <c r="AT6755" s="175" t="s">
        <v>264</v>
      </c>
      <c r="AU6755" s="175" t="s">
        <v>82</v>
      </c>
      <c r="AV6755" s="14" t="s">
        <v>82</v>
      </c>
      <c r="AW6755" s="14" t="s">
        <v>34</v>
      </c>
      <c r="AX6755" s="14" t="s">
        <v>73</v>
      </c>
      <c r="AY6755" s="175" t="s">
        <v>252</v>
      </c>
    </row>
    <row r="6756" spans="2:51" s="13" customFormat="1" ht="11.25">
      <c r="B6756" s="167"/>
      <c r="D6756" s="160" t="s">
        <v>264</v>
      </c>
      <c r="E6756" s="168" t="s">
        <v>3</v>
      </c>
      <c r="F6756" s="169" t="s">
        <v>8211</v>
      </c>
      <c r="H6756" s="168" t="s">
        <v>3</v>
      </c>
      <c r="I6756" s="170"/>
      <c r="L6756" s="167"/>
      <c r="M6756" s="171"/>
      <c r="N6756" s="172"/>
      <c r="O6756" s="172"/>
      <c r="P6756" s="172"/>
      <c r="Q6756" s="172"/>
      <c r="R6756" s="172"/>
      <c r="S6756" s="172"/>
      <c r="T6756" s="173"/>
      <c r="AT6756" s="168" t="s">
        <v>264</v>
      </c>
      <c r="AU6756" s="168" t="s">
        <v>82</v>
      </c>
      <c r="AV6756" s="13" t="s">
        <v>80</v>
      </c>
      <c r="AW6756" s="13" t="s">
        <v>34</v>
      </c>
      <c r="AX6756" s="13" t="s">
        <v>73</v>
      </c>
      <c r="AY6756" s="168" t="s">
        <v>252</v>
      </c>
    </row>
    <row r="6757" spans="2:51" s="14" customFormat="1" ht="11.25">
      <c r="B6757" s="174"/>
      <c r="D6757" s="160" t="s">
        <v>264</v>
      </c>
      <c r="E6757" s="175" t="s">
        <v>3</v>
      </c>
      <c r="F6757" s="176" t="s">
        <v>80</v>
      </c>
      <c r="H6757" s="177">
        <v>1</v>
      </c>
      <c r="I6757" s="178"/>
      <c r="L6757" s="174"/>
      <c r="M6757" s="179"/>
      <c r="N6757" s="180"/>
      <c r="O6757" s="180"/>
      <c r="P6757" s="180"/>
      <c r="Q6757" s="180"/>
      <c r="R6757" s="180"/>
      <c r="S6757" s="180"/>
      <c r="T6757" s="181"/>
      <c r="AT6757" s="175" t="s">
        <v>264</v>
      </c>
      <c r="AU6757" s="175" t="s">
        <v>82</v>
      </c>
      <c r="AV6757" s="14" t="s">
        <v>82</v>
      </c>
      <c r="AW6757" s="14" t="s">
        <v>34</v>
      </c>
      <c r="AX6757" s="14" t="s">
        <v>73</v>
      </c>
      <c r="AY6757" s="175" t="s">
        <v>252</v>
      </c>
    </row>
    <row r="6758" spans="2:51" s="13" customFormat="1" ht="11.25">
      <c r="B6758" s="167"/>
      <c r="D6758" s="160" t="s">
        <v>264</v>
      </c>
      <c r="E6758" s="168" t="s">
        <v>3</v>
      </c>
      <c r="F6758" s="169" t="s">
        <v>8700</v>
      </c>
      <c r="H6758" s="168" t="s">
        <v>3</v>
      </c>
      <c r="I6758" s="170"/>
      <c r="L6758" s="167"/>
      <c r="M6758" s="171"/>
      <c r="N6758" s="172"/>
      <c r="O6758" s="172"/>
      <c r="P6758" s="172"/>
      <c r="Q6758" s="172"/>
      <c r="R6758" s="172"/>
      <c r="S6758" s="172"/>
      <c r="T6758" s="173"/>
      <c r="AT6758" s="168" t="s">
        <v>264</v>
      </c>
      <c r="AU6758" s="168" t="s">
        <v>82</v>
      </c>
      <c r="AV6758" s="13" t="s">
        <v>80</v>
      </c>
      <c r="AW6758" s="13" t="s">
        <v>34</v>
      </c>
      <c r="AX6758" s="13" t="s">
        <v>73</v>
      </c>
      <c r="AY6758" s="168" t="s">
        <v>252</v>
      </c>
    </row>
    <row r="6759" spans="2:51" s="14" customFormat="1" ht="11.25">
      <c r="B6759" s="174"/>
      <c r="D6759" s="160" t="s">
        <v>264</v>
      </c>
      <c r="E6759" s="175" t="s">
        <v>3</v>
      </c>
      <c r="F6759" s="176" t="s">
        <v>80</v>
      </c>
      <c r="H6759" s="177">
        <v>1</v>
      </c>
      <c r="I6759" s="178"/>
      <c r="L6759" s="174"/>
      <c r="M6759" s="179"/>
      <c r="N6759" s="180"/>
      <c r="O6759" s="180"/>
      <c r="P6759" s="180"/>
      <c r="Q6759" s="180"/>
      <c r="R6759" s="180"/>
      <c r="S6759" s="180"/>
      <c r="T6759" s="181"/>
      <c r="AT6759" s="175" t="s">
        <v>264</v>
      </c>
      <c r="AU6759" s="175" t="s">
        <v>82</v>
      </c>
      <c r="AV6759" s="14" t="s">
        <v>82</v>
      </c>
      <c r="AW6759" s="14" t="s">
        <v>34</v>
      </c>
      <c r="AX6759" s="14" t="s">
        <v>73</v>
      </c>
      <c r="AY6759" s="175" t="s">
        <v>252</v>
      </c>
    </row>
    <row r="6760" spans="2:51" s="13" customFormat="1" ht="11.25">
      <c r="B6760" s="167"/>
      <c r="D6760" s="160" t="s">
        <v>264</v>
      </c>
      <c r="E6760" s="168" t="s">
        <v>3</v>
      </c>
      <c r="F6760" s="169" t="s">
        <v>8212</v>
      </c>
      <c r="H6760" s="168" t="s">
        <v>3</v>
      </c>
      <c r="I6760" s="170"/>
      <c r="L6760" s="167"/>
      <c r="M6760" s="171"/>
      <c r="N6760" s="172"/>
      <c r="O6760" s="172"/>
      <c r="P6760" s="172"/>
      <c r="Q6760" s="172"/>
      <c r="R6760" s="172"/>
      <c r="S6760" s="172"/>
      <c r="T6760" s="173"/>
      <c r="AT6760" s="168" t="s">
        <v>264</v>
      </c>
      <c r="AU6760" s="168" t="s">
        <v>82</v>
      </c>
      <c r="AV6760" s="13" t="s">
        <v>80</v>
      </c>
      <c r="AW6760" s="13" t="s">
        <v>34</v>
      </c>
      <c r="AX6760" s="13" t="s">
        <v>73</v>
      </c>
      <c r="AY6760" s="168" t="s">
        <v>252</v>
      </c>
    </row>
    <row r="6761" spans="2:51" s="14" customFormat="1" ht="11.25">
      <c r="B6761" s="174"/>
      <c r="D6761" s="160" t="s">
        <v>264</v>
      </c>
      <c r="E6761" s="175" t="s">
        <v>3</v>
      </c>
      <c r="F6761" s="176" t="s">
        <v>80</v>
      </c>
      <c r="H6761" s="177">
        <v>1</v>
      </c>
      <c r="I6761" s="178"/>
      <c r="L6761" s="174"/>
      <c r="M6761" s="179"/>
      <c r="N6761" s="180"/>
      <c r="O6761" s="180"/>
      <c r="P6761" s="180"/>
      <c r="Q6761" s="180"/>
      <c r="R6761" s="180"/>
      <c r="S6761" s="180"/>
      <c r="T6761" s="181"/>
      <c r="AT6761" s="175" t="s">
        <v>264</v>
      </c>
      <c r="AU6761" s="175" t="s">
        <v>82</v>
      </c>
      <c r="AV6761" s="14" t="s">
        <v>82</v>
      </c>
      <c r="AW6761" s="14" t="s">
        <v>34</v>
      </c>
      <c r="AX6761" s="14" t="s">
        <v>73</v>
      </c>
      <c r="AY6761" s="175" t="s">
        <v>252</v>
      </c>
    </row>
    <row r="6762" spans="2:51" s="13" customFormat="1" ht="11.25">
      <c r="B6762" s="167"/>
      <c r="D6762" s="160" t="s">
        <v>264</v>
      </c>
      <c r="E6762" s="168" t="s">
        <v>3</v>
      </c>
      <c r="F6762" s="169" t="s">
        <v>8213</v>
      </c>
      <c r="H6762" s="168" t="s">
        <v>3</v>
      </c>
      <c r="I6762" s="170"/>
      <c r="L6762" s="167"/>
      <c r="M6762" s="171"/>
      <c r="N6762" s="172"/>
      <c r="O6762" s="172"/>
      <c r="P6762" s="172"/>
      <c r="Q6762" s="172"/>
      <c r="R6762" s="172"/>
      <c r="S6762" s="172"/>
      <c r="T6762" s="173"/>
      <c r="AT6762" s="168" t="s">
        <v>264</v>
      </c>
      <c r="AU6762" s="168" t="s">
        <v>82</v>
      </c>
      <c r="AV6762" s="13" t="s">
        <v>80</v>
      </c>
      <c r="AW6762" s="13" t="s">
        <v>34</v>
      </c>
      <c r="AX6762" s="13" t="s">
        <v>73</v>
      </c>
      <c r="AY6762" s="168" t="s">
        <v>252</v>
      </c>
    </row>
    <row r="6763" spans="2:51" s="14" customFormat="1" ht="11.25">
      <c r="B6763" s="174"/>
      <c r="D6763" s="160" t="s">
        <v>264</v>
      </c>
      <c r="E6763" s="175" t="s">
        <v>3</v>
      </c>
      <c r="F6763" s="176" t="s">
        <v>80</v>
      </c>
      <c r="H6763" s="177">
        <v>1</v>
      </c>
      <c r="I6763" s="178"/>
      <c r="L6763" s="174"/>
      <c r="M6763" s="179"/>
      <c r="N6763" s="180"/>
      <c r="O6763" s="180"/>
      <c r="P6763" s="180"/>
      <c r="Q6763" s="180"/>
      <c r="R6763" s="180"/>
      <c r="S6763" s="180"/>
      <c r="T6763" s="181"/>
      <c r="AT6763" s="175" t="s">
        <v>264</v>
      </c>
      <c r="AU6763" s="175" t="s">
        <v>82</v>
      </c>
      <c r="AV6763" s="14" t="s">
        <v>82</v>
      </c>
      <c r="AW6763" s="14" t="s">
        <v>34</v>
      </c>
      <c r="AX6763" s="14" t="s">
        <v>73</v>
      </c>
      <c r="AY6763" s="175" t="s">
        <v>252</v>
      </c>
    </row>
    <row r="6764" spans="2:51" s="13" customFormat="1" ht="11.25">
      <c r="B6764" s="167"/>
      <c r="D6764" s="160" t="s">
        <v>264</v>
      </c>
      <c r="E6764" s="168" t="s">
        <v>3</v>
      </c>
      <c r="F6764" s="169" t="s">
        <v>8705</v>
      </c>
      <c r="H6764" s="168" t="s">
        <v>3</v>
      </c>
      <c r="I6764" s="170"/>
      <c r="L6764" s="167"/>
      <c r="M6764" s="171"/>
      <c r="N6764" s="172"/>
      <c r="O6764" s="172"/>
      <c r="P6764" s="172"/>
      <c r="Q6764" s="172"/>
      <c r="R6764" s="172"/>
      <c r="S6764" s="172"/>
      <c r="T6764" s="173"/>
      <c r="AT6764" s="168" t="s">
        <v>264</v>
      </c>
      <c r="AU6764" s="168" t="s">
        <v>82</v>
      </c>
      <c r="AV6764" s="13" t="s">
        <v>80</v>
      </c>
      <c r="AW6764" s="13" t="s">
        <v>34</v>
      </c>
      <c r="AX6764" s="13" t="s">
        <v>73</v>
      </c>
      <c r="AY6764" s="168" t="s">
        <v>252</v>
      </c>
    </row>
    <row r="6765" spans="2:51" s="14" customFormat="1" ht="11.25">
      <c r="B6765" s="174"/>
      <c r="D6765" s="160" t="s">
        <v>264</v>
      </c>
      <c r="E6765" s="175" t="s">
        <v>3</v>
      </c>
      <c r="F6765" s="176" t="s">
        <v>80</v>
      </c>
      <c r="H6765" s="177">
        <v>1</v>
      </c>
      <c r="I6765" s="178"/>
      <c r="L6765" s="174"/>
      <c r="M6765" s="179"/>
      <c r="N6765" s="180"/>
      <c r="O6765" s="180"/>
      <c r="P6765" s="180"/>
      <c r="Q6765" s="180"/>
      <c r="R6765" s="180"/>
      <c r="S6765" s="180"/>
      <c r="T6765" s="181"/>
      <c r="AT6765" s="175" t="s">
        <v>264</v>
      </c>
      <c r="AU6765" s="175" t="s">
        <v>82</v>
      </c>
      <c r="AV6765" s="14" t="s">
        <v>82</v>
      </c>
      <c r="AW6765" s="14" t="s">
        <v>34</v>
      </c>
      <c r="AX6765" s="14" t="s">
        <v>73</v>
      </c>
      <c r="AY6765" s="175" t="s">
        <v>252</v>
      </c>
    </row>
    <row r="6766" spans="2:51" s="13" customFormat="1" ht="11.25">
      <c r="B6766" s="167"/>
      <c r="D6766" s="160" t="s">
        <v>264</v>
      </c>
      <c r="E6766" s="168" t="s">
        <v>3</v>
      </c>
      <c r="F6766" s="169" t="s">
        <v>8884</v>
      </c>
      <c r="H6766" s="168" t="s">
        <v>3</v>
      </c>
      <c r="I6766" s="170"/>
      <c r="L6766" s="167"/>
      <c r="M6766" s="171"/>
      <c r="N6766" s="172"/>
      <c r="O6766" s="172"/>
      <c r="P6766" s="172"/>
      <c r="Q6766" s="172"/>
      <c r="R6766" s="172"/>
      <c r="S6766" s="172"/>
      <c r="T6766" s="173"/>
      <c r="AT6766" s="168" t="s">
        <v>264</v>
      </c>
      <c r="AU6766" s="168" t="s">
        <v>82</v>
      </c>
      <c r="AV6766" s="13" t="s">
        <v>80</v>
      </c>
      <c r="AW6766" s="13" t="s">
        <v>34</v>
      </c>
      <c r="AX6766" s="13" t="s">
        <v>73</v>
      </c>
      <c r="AY6766" s="168" t="s">
        <v>252</v>
      </c>
    </row>
    <row r="6767" spans="2:51" s="14" customFormat="1" ht="11.25">
      <c r="B6767" s="174"/>
      <c r="D6767" s="160" t="s">
        <v>264</v>
      </c>
      <c r="E6767" s="175" t="s">
        <v>3</v>
      </c>
      <c r="F6767" s="176" t="s">
        <v>258</v>
      </c>
      <c r="H6767" s="177">
        <v>4</v>
      </c>
      <c r="I6767" s="178"/>
      <c r="L6767" s="174"/>
      <c r="M6767" s="179"/>
      <c r="N6767" s="180"/>
      <c r="O6767" s="180"/>
      <c r="P6767" s="180"/>
      <c r="Q6767" s="180"/>
      <c r="R6767" s="180"/>
      <c r="S6767" s="180"/>
      <c r="T6767" s="181"/>
      <c r="AT6767" s="175" t="s">
        <v>264</v>
      </c>
      <c r="AU6767" s="175" t="s">
        <v>82</v>
      </c>
      <c r="AV6767" s="14" t="s">
        <v>82</v>
      </c>
      <c r="AW6767" s="14" t="s">
        <v>34</v>
      </c>
      <c r="AX6767" s="14" t="s">
        <v>73</v>
      </c>
      <c r="AY6767" s="175" t="s">
        <v>252</v>
      </c>
    </row>
    <row r="6768" spans="2:51" s="13" customFormat="1" ht="11.25">
      <c r="B6768" s="167"/>
      <c r="D6768" s="160" t="s">
        <v>264</v>
      </c>
      <c r="E6768" s="168" t="s">
        <v>3</v>
      </c>
      <c r="F6768" s="169" t="s">
        <v>8214</v>
      </c>
      <c r="H6768" s="168" t="s">
        <v>3</v>
      </c>
      <c r="I6768" s="170"/>
      <c r="L6768" s="167"/>
      <c r="M6768" s="171"/>
      <c r="N6768" s="172"/>
      <c r="O6768" s="172"/>
      <c r="P6768" s="172"/>
      <c r="Q6768" s="172"/>
      <c r="R6768" s="172"/>
      <c r="S6768" s="172"/>
      <c r="T6768" s="173"/>
      <c r="AT6768" s="168" t="s">
        <v>264</v>
      </c>
      <c r="AU6768" s="168" t="s">
        <v>82</v>
      </c>
      <c r="AV6768" s="13" t="s">
        <v>80</v>
      </c>
      <c r="AW6768" s="13" t="s">
        <v>34</v>
      </c>
      <c r="AX6768" s="13" t="s">
        <v>73</v>
      </c>
      <c r="AY6768" s="168" t="s">
        <v>252</v>
      </c>
    </row>
    <row r="6769" spans="1:65" s="14" customFormat="1" ht="11.25">
      <c r="B6769" s="174"/>
      <c r="D6769" s="160" t="s">
        <v>264</v>
      </c>
      <c r="E6769" s="175" t="s">
        <v>3</v>
      </c>
      <c r="F6769" s="176" t="s">
        <v>80</v>
      </c>
      <c r="H6769" s="177">
        <v>1</v>
      </c>
      <c r="I6769" s="178"/>
      <c r="L6769" s="174"/>
      <c r="M6769" s="179"/>
      <c r="N6769" s="180"/>
      <c r="O6769" s="180"/>
      <c r="P6769" s="180"/>
      <c r="Q6769" s="180"/>
      <c r="R6769" s="180"/>
      <c r="S6769" s="180"/>
      <c r="T6769" s="181"/>
      <c r="AT6769" s="175" t="s">
        <v>264</v>
      </c>
      <c r="AU6769" s="175" t="s">
        <v>82</v>
      </c>
      <c r="AV6769" s="14" t="s">
        <v>82</v>
      </c>
      <c r="AW6769" s="14" t="s">
        <v>34</v>
      </c>
      <c r="AX6769" s="14" t="s">
        <v>73</v>
      </c>
      <c r="AY6769" s="175" t="s">
        <v>252</v>
      </c>
    </row>
    <row r="6770" spans="1:65" s="13" customFormat="1" ht="11.25">
      <c r="B6770" s="167"/>
      <c r="D6770" s="160" t="s">
        <v>264</v>
      </c>
      <c r="E6770" s="168" t="s">
        <v>3</v>
      </c>
      <c r="F6770" s="169" t="s">
        <v>8215</v>
      </c>
      <c r="H6770" s="168" t="s">
        <v>3</v>
      </c>
      <c r="I6770" s="170"/>
      <c r="L6770" s="167"/>
      <c r="M6770" s="171"/>
      <c r="N6770" s="172"/>
      <c r="O6770" s="172"/>
      <c r="P6770" s="172"/>
      <c r="Q6770" s="172"/>
      <c r="R6770" s="172"/>
      <c r="S6770" s="172"/>
      <c r="T6770" s="173"/>
      <c r="AT6770" s="168" t="s">
        <v>264</v>
      </c>
      <c r="AU6770" s="168" t="s">
        <v>82</v>
      </c>
      <c r="AV6770" s="13" t="s">
        <v>80</v>
      </c>
      <c r="AW6770" s="13" t="s">
        <v>34</v>
      </c>
      <c r="AX6770" s="13" t="s">
        <v>73</v>
      </c>
      <c r="AY6770" s="168" t="s">
        <v>252</v>
      </c>
    </row>
    <row r="6771" spans="1:65" s="14" customFormat="1" ht="11.25">
      <c r="B6771" s="174"/>
      <c r="D6771" s="160" t="s">
        <v>264</v>
      </c>
      <c r="E6771" s="175" t="s">
        <v>3</v>
      </c>
      <c r="F6771" s="176" t="s">
        <v>80</v>
      </c>
      <c r="H6771" s="177">
        <v>1</v>
      </c>
      <c r="I6771" s="178"/>
      <c r="L6771" s="174"/>
      <c r="M6771" s="179"/>
      <c r="N6771" s="180"/>
      <c r="O6771" s="180"/>
      <c r="P6771" s="180"/>
      <c r="Q6771" s="180"/>
      <c r="R6771" s="180"/>
      <c r="S6771" s="180"/>
      <c r="T6771" s="181"/>
      <c r="AT6771" s="175" t="s">
        <v>264</v>
      </c>
      <c r="AU6771" s="175" t="s">
        <v>82</v>
      </c>
      <c r="AV6771" s="14" t="s">
        <v>82</v>
      </c>
      <c r="AW6771" s="14" t="s">
        <v>34</v>
      </c>
      <c r="AX6771" s="14" t="s">
        <v>73</v>
      </c>
      <c r="AY6771" s="175" t="s">
        <v>252</v>
      </c>
    </row>
    <row r="6772" spans="1:65" s="13" customFormat="1" ht="11.25">
      <c r="B6772" s="167"/>
      <c r="D6772" s="160" t="s">
        <v>264</v>
      </c>
      <c r="E6772" s="168" t="s">
        <v>3</v>
      </c>
      <c r="F6772" s="169" t="s">
        <v>8711</v>
      </c>
      <c r="H6772" s="168" t="s">
        <v>3</v>
      </c>
      <c r="I6772" s="170"/>
      <c r="L6772" s="167"/>
      <c r="M6772" s="171"/>
      <c r="N6772" s="172"/>
      <c r="O6772" s="172"/>
      <c r="P6772" s="172"/>
      <c r="Q6772" s="172"/>
      <c r="R6772" s="172"/>
      <c r="S6772" s="172"/>
      <c r="T6772" s="173"/>
      <c r="AT6772" s="168" t="s">
        <v>264</v>
      </c>
      <c r="AU6772" s="168" t="s">
        <v>82</v>
      </c>
      <c r="AV6772" s="13" t="s">
        <v>80</v>
      </c>
      <c r="AW6772" s="13" t="s">
        <v>34</v>
      </c>
      <c r="AX6772" s="13" t="s">
        <v>73</v>
      </c>
      <c r="AY6772" s="168" t="s">
        <v>252</v>
      </c>
    </row>
    <row r="6773" spans="1:65" s="14" customFormat="1" ht="11.25">
      <c r="B6773" s="174"/>
      <c r="D6773" s="160" t="s">
        <v>264</v>
      </c>
      <c r="E6773" s="175" t="s">
        <v>3</v>
      </c>
      <c r="F6773" s="176" t="s">
        <v>80</v>
      </c>
      <c r="H6773" s="177">
        <v>1</v>
      </c>
      <c r="I6773" s="178"/>
      <c r="L6773" s="174"/>
      <c r="M6773" s="179"/>
      <c r="N6773" s="180"/>
      <c r="O6773" s="180"/>
      <c r="P6773" s="180"/>
      <c r="Q6773" s="180"/>
      <c r="R6773" s="180"/>
      <c r="S6773" s="180"/>
      <c r="T6773" s="181"/>
      <c r="AT6773" s="175" t="s">
        <v>264</v>
      </c>
      <c r="AU6773" s="175" t="s">
        <v>82</v>
      </c>
      <c r="AV6773" s="14" t="s">
        <v>82</v>
      </c>
      <c r="AW6773" s="14" t="s">
        <v>34</v>
      </c>
      <c r="AX6773" s="14" t="s">
        <v>73</v>
      </c>
      <c r="AY6773" s="175" t="s">
        <v>252</v>
      </c>
    </row>
    <row r="6774" spans="1:65" s="13" customFormat="1" ht="11.25">
      <c r="B6774" s="167"/>
      <c r="D6774" s="160" t="s">
        <v>264</v>
      </c>
      <c r="E6774" s="168" t="s">
        <v>3</v>
      </c>
      <c r="F6774" s="169" t="s">
        <v>8216</v>
      </c>
      <c r="H6774" s="168" t="s">
        <v>3</v>
      </c>
      <c r="I6774" s="170"/>
      <c r="L6774" s="167"/>
      <c r="M6774" s="171"/>
      <c r="N6774" s="172"/>
      <c r="O6774" s="172"/>
      <c r="P6774" s="172"/>
      <c r="Q6774" s="172"/>
      <c r="R6774" s="172"/>
      <c r="S6774" s="172"/>
      <c r="T6774" s="173"/>
      <c r="AT6774" s="168" t="s">
        <v>264</v>
      </c>
      <c r="AU6774" s="168" t="s">
        <v>82</v>
      </c>
      <c r="AV6774" s="13" t="s">
        <v>80</v>
      </c>
      <c r="AW6774" s="13" t="s">
        <v>34</v>
      </c>
      <c r="AX6774" s="13" t="s">
        <v>73</v>
      </c>
      <c r="AY6774" s="168" t="s">
        <v>252</v>
      </c>
    </row>
    <row r="6775" spans="1:65" s="14" customFormat="1" ht="11.25">
      <c r="B6775" s="174"/>
      <c r="D6775" s="160" t="s">
        <v>264</v>
      </c>
      <c r="E6775" s="175" t="s">
        <v>3</v>
      </c>
      <c r="F6775" s="176" t="s">
        <v>80</v>
      </c>
      <c r="H6775" s="177">
        <v>1</v>
      </c>
      <c r="I6775" s="178"/>
      <c r="L6775" s="174"/>
      <c r="M6775" s="179"/>
      <c r="N6775" s="180"/>
      <c r="O6775" s="180"/>
      <c r="P6775" s="180"/>
      <c r="Q6775" s="180"/>
      <c r="R6775" s="180"/>
      <c r="S6775" s="180"/>
      <c r="T6775" s="181"/>
      <c r="AT6775" s="175" t="s">
        <v>264</v>
      </c>
      <c r="AU6775" s="175" t="s">
        <v>82</v>
      </c>
      <c r="AV6775" s="14" t="s">
        <v>82</v>
      </c>
      <c r="AW6775" s="14" t="s">
        <v>34</v>
      </c>
      <c r="AX6775" s="14" t="s">
        <v>73</v>
      </c>
      <c r="AY6775" s="175" t="s">
        <v>252</v>
      </c>
    </row>
    <row r="6776" spans="1:65" s="13" customFormat="1" ht="11.25">
      <c r="B6776" s="167"/>
      <c r="D6776" s="160" t="s">
        <v>264</v>
      </c>
      <c r="E6776" s="168" t="s">
        <v>3</v>
      </c>
      <c r="F6776" s="169" t="s">
        <v>8217</v>
      </c>
      <c r="H6776" s="168" t="s">
        <v>3</v>
      </c>
      <c r="I6776" s="170"/>
      <c r="L6776" s="167"/>
      <c r="M6776" s="171"/>
      <c r="N6776" s="172"/>
      <c r="O6776" s="172"/>
      <c r="P6776" s="172"/>
      <c r="Q6776" s="172"/>
      <c r="R6776" s="172"/>
      <c r="S6776" s="172"/>
      <c r="T6776" s="173"/>
      <c r="AT6776" s="168" t="s">
        <v>264</v>
      </c>
      <c r="AU6776" s="168" t="s">
        <v>82</v>
      </c>
      <c r="AV6776" s="13" t="s">
        <v>80</v>
      </c>
      <c r="AW6776" s="13" t="s">
        <v>34</v>
      </c>
      <c r="AX6776" s="13" t="s">
        <v>73</v>
      </c>
      <c r="AY6776" s="168" t="s">
        <v>252</v>
      </c>
    </row>
    <row r="6777" spans="1:65" s="14" customFormat="1" ht="11.25">
      <c r="B6777" s="174"/>
      <c r="D6777" s="160" t="s">
        <v>264</v>
      </c>
      <c r="E6777" s="175" t="s">
        <v>3</v>
      </c>
      <c r="F6777" s="176" t="s">
        <v>80</v>
      </c>
      <c r="H6777" s="177">
        <v>1</v>
      </c>
      <c r="I6777" s="178"/>
      <c r="L6777" s="174"/>
      <c r="M6777" s="179"/>
      <c r="N6777" s="180"/>
      <c r="O6777" s="180"/>
      <c r="P6777" s="180"/>
      <c r="Q6777" s="180"/>
      <c r="R6777" s="180"/>
      <c r="S6777" s="180"/>
      <c r="T6777" s="181"/>
      <c r="AT6777" s="175" t="s">
        <v>264</v>
      </c>
      <c r="AU6777" s="175" t="s">
        <v>82</v>
      </c>
      <c r="AV6777" s="14" t="s">
        <v>82</v>
      </c>
      <c r="AW6777" s="14" t="s">
        <v>34</v>
      </c>
      <c r="AX6777" s="14" t="s">
        <v>73</v>
      </c>
      <c r="AY6777" s="175" t="s">
        <v>252</v>
      </c>
    </row>
    <row r="6778" spans="1:65" s="13" customFormat="1" ht="11.25">
      <c r="B6778" s="167"/>
      <c r="D6778" s="160" t="s">
        <v>264</v>
      </c>
      <c r="E6778" s="168" t="s">
        <v>3</v>
      </c>
      <c r="F6778" s="169" t="s">
        <v>8716</v>
      </c>
      <c r="H6778" s="168" t="s">
        <v>3</v>
      </c>
      <c r="I6778" s="170"/>
      <c r="L6778" s="167"/>
      <c r="M6778" s="171"/>
      <c r="N6778" s="172"/>
      <c r="O6778" s="172"/>
      <c r="P6778" s="172"/>
      <c r="Q6778" s="172"/>
      <c r="R6778" s="172"/>
      <c r="S6778" s="172"/>
      <c r="T6778" s="173"/>
      <c r="AT6778" s="168" t="s">
        <v>264</v>
      </c>
      <c r="AU6778" s="168" t="s">
        <v>82</v>
      </c>
      <c r="AV6778" s="13" t="s">
        <v>80</v>
      </c>
      <c r="AW6778" s="13" t="s">
        <v>34</v>
      </c>
      <c r="AX6778" s="13" t="s">
        <v>73</v>
      </c>
      <c r="AY6778" s="168" t="s">
        <v>252</v>
      </c>
    </row>
    <row r="6779" spans="1:65" s="14" customFormat="1" ht="11.25">
      <c r="B6779" s="174"/>
      <c r="D6779" s="160" t="s">
        <v>264</v>
      </c>
      <c r="E6779" s="175" t="s">
        <v>3</v>
      </c>
      <c r="F6779" s="176" t="s">
        <v>80</v>
      </c>
      <c r="H6779" s="177">
        <v>1</v>
      </c>
      <c r="I6779" s="178"/>
      <c r="L6779" s="174"/>
      <c r="M6779" s="179"/>
      <c r="N6779" s="180"/>
      <c r="O6779" s="180"/>
      <c r="P6779" s="180"/>
      <c r="Q6779" s="180"/>
      <c r="R6779" s="180"/>
      <c r="S6779" s="180"/>
      <c r="T6779" s="181"/>
      <c r="AT6779" s="175" t="s">
        <v>264</v>
      </c>
      <c r="AU6779" s="175" t="s">
        <v>82</v>
      </c>
      <c r="AV6779" s="14" t="s">
        <v>82</v>
      </c>
      <c r="AW6779" s="14" t="s">
        <v>34</v>
      </c>
      <c r="AX6779" s="14" t="s">
        <v>73</v>
      </c>
      <c r="AY6779" s="175" t="s">
        <v>252</v>
      </c>
    </row>
    <row r="6780" spans="1:65" s="15" customFormat="1" ht="11.25">
      <c r="B6780" s="182"/>
      <c r="D6780" s="160" t="s">
        <v>264</v>
      </c>
      <c r="E6780" s="183" t="s">
        <v>3</v>
      </c>
      <c r="F6780" s="184" t="s">
        <v>269</v>
      </c>
      <c r="H6780" s="185">
        <v>41</v>
      </c>
      <c r="I6780" s="186"/>
      <c r="L6780" s="182"/>
      <c r="M6780" s="187"/>
      <c r="N6780" s="188"/>
      <c r="O6780" s="188"/>
      <c r="P6780" s="188"/>
      <c r="Q6780" s="188"/>
      <c r="R6780" s="188"/>
      <c r="S6780" s="188"/>
      <c r="T6780" s="189"/>
      <c r="AT6780" s="183" t="s">
        <v>264</v>
      </c>
      <c r="AU6780" s="183" t="s">
        <v>82</v>
      </c>
      <c r="AV6780" s="15" t="s">
        <v>258</v>
      </c>
      <c r="AW6780" s="15" t="s">
        <v>34</v>
      </c>
      <c r="AX6780" s="15" t="s">
        <v>80</v>
      </c>
      <c r="AY6780" s="183" t="s">
        <v>252</v>
      </c>
    </row>
    <row r="6781" spans="1:65" s="2" customFormat="1" ht="24.2" customHeight="1">
      <c r="A6781" s="34"/>
      <c r="B6781" s="145"/>
      <c r="C6781" s="198" t="s">
        <v>2830</v>
      </c>
      <c r="D6781" s="198" t="s">
        <v>361</v>
      </c>
      <c r="E6781" s="199" t="s">
        <v>9069</v>
      </c>
      <c r="F6781" s="200" t="s">
        <v>9070</v>
      </c>
      <c r="G6781" s="201" t="s">
        <v>4360</v>
      </c>
      <c r="H6781" s="202">
        <v>23</v>
      </c>
      <c r="I6781" s="203"/>
      <c r="J6781" s="204">
        <f>ROUND(I6781*H6781,2)</f>
        <v>0</v>
      </c>
      <c r="K6781" s="205"/>
      <c r="L6781" s="206"/>
      <c r="M6781" s="207" t="s">
        <v>3</v>
      </c>
      <c r="N6781" s="208" t="s">
        <v>44</v>
      </c>
      <c r="O6781" s="55"/>
      <c r="P6781" s="156">
        <f>O6781*H6781</f>
        <v>0</v>
      </c>
      <c r="Q6781" s="156">
        <v>0</v>
      </c>
      <c r="R6781" s="156">
        <f>Q6781*H6781</f>
        <v>0</v>
      </c>
      <c r="S6781" s="156">
        <v>0</v>
      </c>
      <c r="T6781" s="157">
        <f>S6781*H6781</f>
        <v>0</v>
      </c>
      <c r="U6781" s="34"/>
      <c r="V6781" s="34"/>
      <c r="W6781" s="34"/>
      <c r="X6781" s="34"/>
      <c r="Y6781" s="34"/>
      <c r="Z6781" s="34"/>
      <c r="AA6781" s="34"/>
      <c r="AB6781" s="34"/>
      <c r="AC6781" s="34"/>
      <c r="AD6781" s="34"/>
      <c r="AE6781" s="34"/>
      <c r="AR6781" s="158" t="s">
        <v>318</v>
      </c>
      <c r="AT6781" s="158" t="s">
        <v>361</v>
      </c>
      <c r="AU6781" s="158" t="s">
        <v>82</v>
      </c>
      <c r="AY6781" s="19" t="s">
        <v>252</v>
      </c>
      <c r="BE6781" s="159">
        <f>IF(N6781="základní",J6781,0)</f>
        <v>0</v>
      </c>
      <c r="BF6781" s="159">
        <f>IF(N6781="snížená",J6781,0)</f>
        <v>0</v>
      </c>
      <c r="BG6781" s="159">
        <f>IF(N6781="zákl. přenesená",J6781,0)</f>
        <v>0</v>
      </c>
      <c r="BH6781" s="159">
        <f>IF(N6781="sníž. přenesená",J6781,0)</f>
        <v>0</v>
      </c>
      <c r="BI6781" s="159">
        <f>IF(N6781="nulová",J6781,0)</f>
        <v>0</v>
      </c>
      <c r="BJ6781" s="19" t="s">
        <v>80</v>
      </c>
      <c r="BK6781" s="159">
        <f>ROUND(I6781*H6781,2)</f>
        <v>0</v>
      </c>
      <c r="BL6781" s="19" t="s">
        <v>258</v>
      </c>
      <c r="BM6781" s="158" t="s">
        <v>9071</v>
      </c>
    </row>
    <row r="6782" spans="1:65" s="2" customFormat="1" ht="19.5">
      <c r="A6782" s="34"/>
      <c r="B6782" s="35"/>
      <c r="C6782" s="34"/>
      <c r="D6782" s="160" t="s">
        <v>260</v>
      </c>
      <c r="E6782" s="34"/>
      <c r="F6782" s="161" t="s">
        <v>9070</v>
      </c>
      <c r="G6782" s="34"/>
      <c r="H6782" s="34"/>
      <c r="I6782" s="162"/>
      <c r="J6782" s="34"/>
      <c r="K6782" s="34"/>
      <c r="L6782" s="35"/>
      <c r="M6782" s="163"/>
      <c r="N6782" s="164"/>
      <c r="O6782" s="55"/>
      <c r="P6782" s="55"/>
      <c r="Q6782" s="55"/>
      <c r="R6782" s="55"/>
      <c r="S6782" s="55"/>
      <c r="T6782" s="56"/>
      <c r="U6782" s="34"/>
      <c r="V6782" s="34"/>
      <c r="W6782" s="34"/>
      <c r="X6782" s="34"/>
      <c r="Y6782" s="34"/>
      <c r="Z6782" s="34"/>
      <c r="AA6782" s="34"/>
      <c r="AB6782" s="34"/>
      <c r="AC6782" s="34"/>
      <c r="AD6782" s="34"/>
      <c r="AE6782" s="34"/>
      <c r="AT6782" s="19" t="s">
        <v>260</v>
      </c>
      <c r="AU6782" s="19" t="s">
        <v>82</v>
      </c>
    </row>
    <row r="6783" spans="1:65" s="2" customFormat="1" ht="19.5">
      <c r="A6783" s="34"/>
      <c r="B6783" s="35"/>
      <c r="C6783" s="34"/>
      <c r="D6783" s="160" t="s">
        <v>2284</v>
      </c>
      <c r="E6783" s="34"/>
      <c r="F6783" s="211" t="s">
        <v>8972</v>
      </c>
      <c r="G6783" s="34"/>
      <c r="H6783" s="34"/>
      <c r="I6783" s="162"/>
      <c r="J6783" s="34"/>
      <c r="K6783" s="34"/>
      <c r="L6783" s="35"/>
      <c r="M6783" s="163"/>
      <c r="N6783" s="164"/>
      <c r="O6783" s="55"/>
      <c r="P6783" s="55"/>
      <c r="Q6783" s="55"/>
      <c r="R6783" s="55"/>
      <c r="S6783" s="55"/>
      <c r="T6783" s="56"/>
      <c r="U6783" s="34"/>
      <c r="V6783" s="34"/>
      <c r="W6783" s="34"/>
      <c r="X6783" s="34"/>
      <c r="Y6783" s="34"/>
      <c r="Z6783" s="34"/>
      <c r="AA6783" s="34"/>
      <c r="AB6783" s="34"/>
      <c r="AC6783" s="34"/>
      <c r="AD6783" s="34"/>
      <c r="AE6783" s="34"/>
      <c r="AT6783" s="19" t="s">
        <v>2284</v>
      </c>
      <c r="AU6783" s="19" t="s">
        <v>82</v>
      </c>
    </row>
    <row r="6784" spans="1:65" s="13" customFormat="1" ht="11.25">
      <c r="B6784" s="167"/>
      <c r="D6784" s="160" t="s">
        <v>264</v>
      </c>
      <c r="E6784" s="168" t="s">
        <v>3</v>
      </c>
      <c r="F6784" s="169" t="s">
        <v>8859</v>
      </c>
      <c r="H6784" s="168" t="s">
        <v>3</v>
      </c>
      <c r="I6784" s="170"/>
      <c r="L6784" s="167"/>
      <c r="M6784" s="171"/>
      <c r="N6784" s="172"/>
      <c r="O6784" s="172"/>
      <c r="P6784" s="172"/>
      <c r="Q6784" s="172"/>
      <c r="R6784" s="172"/>
      <c r="S6784" s="172"/>
      <c r="T6784" s="173"/>
      <c r="AT6784" s="168" t="s">
        <v>264</v>
      </c>
      <c r="AU6784" s="168" t="s">
        <v>82</v>
      </c>
      <c r="AV6784" s="13" t="s">
        <v>80</v>
      </c>
      <c r="AW6784" s="13" t="s">
        <v>34</v>
      </c>
      <c r="AX6784" s="13" t="s">
        <v>73</v>
      </c>
      <c r="AY6784" s="168" t="s">
        <v>252</v>
      </c>
    </row>
    <row r="6785" spans="2:51" s="14" customFormat="1" ht="11.25">
      <c r="B6785" s="174"/>
      <c r="D6785" s="160" t="s">
        <v>264</v>
      </c>
      <c r="E6785" s="175" t="s">
        <v>3</v>
      </c>
      <c r="F6785" s="176" t="s">
        <v>80</v>
      </c>
      <c r="H6785" s="177">
        <v>1</v>
      </c>
      <c r="I6785" s="178"/>
      <c r="L6785" s="174"/>
      <c r="M6785" s="179"/>
      <c r="N6785" s="180"/>
      <c r="O6785" s="180"/>
      <c r="P6785" s="180"/>
      <c r="Q6785" s="180"/>
      <c r="R6785" s="180"/>
      <c r="S6785" s="180"/>
      <c r="T6785" s="181"/>
      <c r="AT6785" s="175" t="s">
        <v>264</v>
      </c>
      <c r="AU6785" s="175" t="s">
        <v>82</v>
      </c>
      <c r="AV6785" s="14" t="s">
        <v>82</v>
      </c>
      <c r="AW6785" s="14" t="s">
        <v>34</v>
      </c>
      <c r="AX6785" s="14" t="s">
        <v>73</v>
      </c>
      <c r="AY6785" s="175" t="s">
        <v>252</v>
      </c>
    </row>
    <row r="6786" spans="2:51" s="13" customFormat="1" ht="11.25">
      <c r="B6786" s="167"/>
      <c r="D6786" s="160" t="s">
        <v>264</v>
      </c>
      <c r="E6786" s="168" t="s">
        <v>3</v>
      </c>
      <c r="F6786" s="169" t="s">
        <v>8822</v>
      </c>
      <c r="H6786" s="168" t="s">
        <v>3</v>
      </c>
      <c r="I6786" s="170"/>
      <c r="L6786" s="167"/>
      <c r="M6786" s="171"/>
      <c r="N6786" s="172"/>
      <c r="O6786" s="172"/>
      <c r="P6786" s="172"/>
      <c r="Q6786" s="172"/>
      <c r="R6786" s="172"/>
      <c r="S6786" s="172"/>
      <c r="T6786" s="173"/>
      <c r="AT6786" s="168" t="s">
        <v>264</v>
      </c>
      <c r="AU6786" s="168" t="s">
        <v>82</v>
      </c>
      <c r="AV6786" s="13" t="s">
        <v>80</v>
      </c>
      <c r="AW6786" s="13" t="s">
        <v>34</v>
      </c>
      <c r="AX6786" s="13" t="s">
        <v>73</v>
      </c>
      <c r="AY6786" s="168" t="s">
        <v>252</v>
      </c>
    </row>
    <row r="6787" spans="2:51" s="14" customFormat="1" ht="11.25">
      <c r="B6787" s="174"/>
      <c r="D6787" s="160" t="s">
        <v>264</v>
      </c>
      <c r="E6787" s="175" t="s">
        <v>3</v>
      </c>
      <c r="F6787" s="176" t="s">
        <v>80</v>
      </c>
      <c r="H6787" s="177">
        <v>1</v>
      </c>
      <c r="I6787" s="178"/>
      <c r="L6787" s="174"/>
      <c r="M6787" s="179"/>
      <c r="N6787" s="180"/>
      <c r="O6787" s="180"/>
      <c r="P6787" s="180"/>
      <c r="Q6787" s="180"/>
      <c r="R6787" s="180"/>
      <c r="S6787" s="180"/>
      <c r="T6787" s="181"/>
      <c r="AT6787" s="175" t="s">
        <v>264</v>
      </c>
      <c r="AU6787" s="175" t="s">
        <v>82</v>
      </c>
      <c r="AV6787" s="14" t="s">
        <v>82</v>
      </c>
      <c r="AW6787" s="14" t="s">
        <v>34</v>
      </c>
      <c r="AX6787" s="14" t="s">
        <v>73</v>
      </c>
      <c r="AY6787" s="175" t="s">
        <v>252</v>
      </c>
    </row>
    <row r="6788" spans="2:51" s="13" customFormat="1" ht="11.25">
      <c r="B6788" s="167"/>
      <c r="D6788" s="160" t="s">
        <v>264</v>
      </c>
      <c r="E6788" s="168" t="s">
        <v>3</v>
      </c>
      <c r="F6788" s="169" t="s">
        <v>8874</v>
      </c>
      <c r="H6788" s="168" t="s">
        <v>3</v>
      </c>
      <c r="I6788" s="170"/>
      <c r="L6788" s="167"/>
      <c r="M6788" s="171"/>
      <c r="N6788" s="172"/>
      <c r="O6788" s="172"/>
      <c r="P6788" s="172"/>
      <c r="Q6788" s="172"/>
      <c r="R6788" s="172"/>
      <c r="S6788" s="172"/>
      <c r="T6788" s="173"/>
      <c r="AT6788" s="168" t="s">
        <v>264</v>
      </c>
      <c r="AU6788" s="168" t="s">
        <v>82</v>
      </c>
      <c r="AV6788" s="13" t="s">
        <v>80</v>
      </c>
      <c r="AW6788" s="13" t="s">
        <v>34</v>
      </c>
      <c r="AX6788" s="13" t="s">
        <v>73</v>
      </c>
      <c r="AY6788" s="168" t="s">
        <v>252</v>
      </c>
    </row>
    <row r="6789" spans="2:51" s="14" customFormat="1" ht="11.25">
      <c r="B6789" s="174"/>
      <c r="D6789" s="160" t="s">
        <v>264</v>
      </c>
      <c r="E6789" s="175" t="s">
        <v>3</v>
      </c>
      <c r="F6789" s="176" t="s">
        <v>80</v>
      </c>
      <c r="H6789" s="177">
        <v>1</v>
      </c>
      <c r="I6789" s="178"/>
      <c r="L6789" s="174"/>
      <c r="M6789" s="179"/>
      <c r="N6789" s="180"/>
      <c r="O6789" s="180"/>
      <c r="P6789" s="180"/>
      <c r="Q6789" s="180"/>
      <c r="R6789" s="180"/>
      <c r="S6789" s="180"/>
      <c r="T6789" s="181"/>
      <c r="AT6789" s="175" t="s">
        <v>264</v>
      </c>
      <c r="AU6789" s="175" t="s">
        <v>82</v>
      </c>
      <c r="AV6789" s="14" t="s">
        <v>82</v>
      </c>
      <c r="AW6789" s="14" t="s">
        <v>34</v>
      </c>
      <c r="AX6789" s="14" t="s">
        <v>73</v>
      </c>
      <c r="AY6789" s="175" t="s">
        <v>252</v>
      </c>
    </row>
    <row r="6790" spans="2:51" s="13" customFormat="1" ht="11.25">
      <c r="B6790" s="167"/>
      <c r="D6790" s="160" t="s">
        <v>264</v>
      </c>
      <c r="E6790" s="168" t="s">
        <v>3</v>
      </c>
      <c r="F6790" s="169" t="s">
        <v>8848</v>
      </c>
      <c r="H6790" s="168" t="s">
        <v>3</v>
      </c>
      <c r="I6790" s="170"/>
      <c r="L6790" s="167"/>
      <c r="M6790" s="171"/>
      <c r="N6790" s="172"/>
      <c r="O6790" s="172"/>
      <c r="P6790" s="172"/>
      <c r="Q6790" s="172"/>
      <c r="R6790" s="172"/>
      <c r="S6790" s="172"/>
      <c r="T6790" s="173"/>
      <c r="AT6790" s="168" t="s">
        <v>264</v>
      </c>
      <c r="AU6790" s="168" t="s">
        <v>82</v>
      </c>
      <c r="AV6790" s="13" t="s">
        <v>80</v>
      </c>
      <c r="AW6790" s="13" t="s">
        <v>34</v>
      </c>
      <c r="AX6790" s="13" t="s">
        <v>73</v>
      </c>
      <c r="AY6790" s="168" t="s">
        <v>252</v>
      </c>
    </row>
    <row r="6791" spans="2:51" s="14" customFormat="1" ht="11.25">
      <c r="B6791" s="174"/>
      <c r="D6791" s="160" t="s">
        <v>264</v>
      </c>
      <c r="E6791" s="175" t="s">
        <v>3</v>
      </c>
      <c r="F6791" s="176" t="s">
        <v>95</v>
      </c>
      <c r="H6791" s="177">
        <v>3</v>
      </c>
      <c r="I6791" s="178"/>
      <c r="L6791" s="174"/>
      <c r="M6791" s="179"/>
      <c r="N6791" s="180"/>
      <c r="O6791" s="180"/>
      <c r="P6791" s="180"/>
      <c r="Q6791" s="180"/>
      <c r="R6791" s="180"/>
      <c r="S6791" s="180"/>
      <c r="T6791" s="181"/>
      <c r="AT6791" s="175" t="s">
        <v>264</v>
      </c>
      <c r="AU6791" s="175" t="s">
        <v>82</v>
      </c>
      <c r="AV6791" s="14" t="s">
        <v>82</v>
      </c>
      <c r="AW6791" s="14" t="s">
        <v>34</v>
      </c>
      <c r="AX6791" s="14" t="s">
        <v>73</v>
      </c>
      <c r="AY6791" s="175" t="s">
        <v>252</v>
      </c>
    </row>
    <row r="6792" spans="2:51" s="13" customFormat="1" ht="11.25">
      <c r="B6792" s="167"/>
      <c r="D6792" s="160" t="s">
        <v>264</v>
      </c>
      <c r="E6792" s="168" t="s">
        <v>3</v>
      </c>
      <c r="F6792" s="169" t="s">
        <v>6862</v>
      </c>
      <c r="H6792" s="168" t="s">
        <v>3</v>
      </c>
      <c r="I6792" s="170"/>
      <c r="L6792" s="167"/>
      <c r="M6792" s="171"/>
      <c r="N6792" s="172"/>
      <c r="O6792" s="172"/>
      <c r="P6792" s="172"/>
      <c r="Q6792" s="172"/>
      <c r="R6792" s="172"/>
      <c r="S6792" s="172"/>
      <c r="T6792" s="173"/>
      <c r="AT6792" s="168" t="s">
        <v>264</v>
      </c>
      <c r="AU6792" s="168" t="s">
        <v>82</v>
      </c>
      <c r="AV6792" s="13" t="s">
        <v>80</v>
      </c>
      <c r="AW6792" s="13" t="s">
        <v>34</v>
      </c>
      <c r="AX6792" s="13" t="s">
        <v>73</v>
      </c>
      <c r="AY6792" s="168" t="s">
        <v>252</v>
      </c>
    </row>
    <row r="6793" spans="2:51" s="14" customFormat="1" ht="11.25">
      <c r="B6793" s="174"/>
      <c r="D6793" s="160" t="s">
        <v>264</v>
      </c>
      <c r="E6793" s="175" t="s">
        <v>3</v>
      </c>
      <c r="F6793" s="176" t="s">
        <v>95</v>
      </c>
      <c r="H6793" s="177">
        <v>3</v>
      </c>
      <c r="I6793" s="178"/>
      <c r="L6793" s="174"/>
      <c r="M6793" s="179"/>
      <c r="N6793" s="180"/>
      <c r="O6793" s="180"/>
      <c r="P6793" s="180"/>
      <c r="Q6793" s="180"/>
      <c r="R6793" s="180"/>
      <c r="S6793" s="180"/>
      <c r="T6793" s="181"/>
      <c r="AT6793" s="175" t="s">
        <v>264</v>
      </c>
      <c r="AU6793" s="175" t="s">
        <v>82</v>
      </c>
      <c r="AV6793" s="14" t="s">
        <v>82</v>
      </c>
      <c r="AW6793" s="14" t="s">
        <v>34</v>
      </c>
      <c r="AX6793" s="14" t="s">
        <v>73</v>
      </c>
      <c r="AY6793" s="175" t="s">
        <v>252</v>
      </c>
    </row>
    <row r="6794" spans="2:51" s="13" customFormat="1" ht="11.25">
      <c r="B6794" s="167"/>
      <c r="D6794" s="160" t="s">
        <v>264</v>
      </c>
      <c r="E6794" s="168" t="s">
        <v>3</v>
      </c>
      <c r="F6794" s="169" t="s">
        <v>8860</v>
      </c>
      <c r="H6794" s="168" t="s">
        <v>3</v>
      </c>
      <c r="I6794" s="170"/>
      <c r="L6794" s="167"/>
      <c r="M6794" s="171"/>
      <c r="N6794" s="172"/>
      <c r="O6794" s="172"/>
      <c r="P6794" s="172"/>
      <c r="Q6794" s="172"/>
      <c r="R6794" s="172"/>
      <c r="S6794" s="172"/>
      <c r="T6794" s="173"/>
      <c r="AT6794" s="168" t="s">
        <v>264</v>
      </c>
      <c r="AU6794" s="168" t="s">
        <v>82</v>
      </c>
      <c r="AV6794" s="13" t="s">
        <v>80</v>
      </c>
      <c r="AW6794" s="13" t="s">
        <v>34</v>
      </c>
      <c r="AX6794" s="13" t="s">
        <v>73</v>
      </c>
      <c r="AY6794" s="168" t="s">
        <v>252</v>
      </c>
    </row>
    <row r="6795" spans="2:51" s="14" customFormat="1" ht="11.25">
      <c r="B6795" s="174"/>
      <c r="D6795" s="160" t="s">
        <v>264</v>
      </c>
      <c r="E6795" s="175" t="s">
        <v>3</v>
      </c>
      <c r="F6795" s="176" t="s">
        <v>80</v>
      </c>
      <c r="H6795" s="177">
        <v>1</v>
      </c>
      <c r="I6795" s="178"/>
      <c r="L6795" s="174"/>
      <c r="M6795" s="179"/>
      <c r="N6795" s="180"/>
      <c r="O6795" s="180"/>
      <c r="P6795" s="180"/>
      <c r="Q6795" s="180"/>
      <c r="R6795" s="180"/>
      <c r="S6795" s="180"/>
      <c r="T6795" s="181"/>
      <c r="AT6795" s="175" t="s">
        <v>264</v>
      </c>
      <c r="AU6795" s="175" t="s">
        <v>82</v>
      </c>
      <c r="AV6795" s="14" t="s">
        <v>82</v>
      </c>
      <c r="AW6795" s="14" t="s">
        <v>34</v>
      </c>
      <c r="AX6795" s="14" t="s">
        <v>73</v>
      </c>
      <c r="AY6795" s="175" t="s">
        <v>252</v>
      </c>
    </row>
    <row r="6796" spans="2:51" s="13" customFormat="1" ht="11.25">
      <c r="B6796" s="167"/>
      <c r="D6796" s="160" t="s">
        <v>264</v>
      </c>
      <c r="E6796" s="168" t="s">
        <v>3</v>
      </c>
      <c r="F6796" s="169" t="s">
        <v>8849</v>
      </c>
      <c r="H6796" s="168" t="s">
        <v>3</v>
      </c>
      <c r="I6796" s="170"/>
      <c r="L6796" s="167"/>
      <c r="M6796" s="171"/>
      <c r="N6796" s="172"/>
      <c r="O6796" s="172"/>
      <c r="P6796" s="172"/>
      <c r="Q6796" s="172"/>
      <c r="R6796" s="172"/>
      <c r="S6796" s="172"/>
      <c r="T6796" s="173"/>
      <c r="AT6796" s="168" t="s">
        <v>264</v>
      </c>
      <c r="AU6796" s="168" t="s">
        <v>82</v>
      </c>
      <c r="AV6796" s="13" t="s">
        <v>80</v>
      </c>
      <c r="AW6796" s="13" t="s">
        <v>34</v>
      </c>
      <c r="AX6796" s="13" t="s">
        <v>73</v>
      </c>
      <c r="AY6796" s="168" t="s">
        <v>252</v>
      </c>
    </row>
    <row r="6797" spans="2:51" s="14" customFormat="1" ht="11.25">
      <c r="B6797" s="174"/>
      <c r="D6797" s="160" t="s">
        <v>264</v>
      </c>
      <c r="E6797" s="175" t="s">
        <v>3</v>
      </c>
      <c r="F6797" s="176" t="s">
        <v>95</v>
      </c>
      <c r="H6797" s="177">
        <v>3</v>
      </c>
      <c r="I6797" s="178"/>
      <c r="L6797" s="174"/>
      <c r="M6797" s="179"/>
      <c r="N6797" s="180"/>
      <c r="O6797" s="180"/>
      <c r="P6797" s="180"/>
      <c r="Q6797" s="180"/>
      <c r="R6797" s="180"/>
      <c r="S6797" s="180"/>
      <c r="T6797" s="181"/>
      <c r="AT6797" s="175" t="s">
        <v>264</v>
      </c>
      <c r="AU6797" s="175" t="s">
        <v>82</v>
      </c>
      <c r="AV6797" s="14" t="s">
        <v>82</v>
      </c>
      <c r="AW6797" s="14" t="s">
        <v>34</v>
      </c>
      <c r="AX6797" s="14" t="s">
        <v>73</v>
      </c>
      <c r="AY6797" s="175" t="s">
        <v>252</v>
      </c>
    </row>
    <row r="6798" spans="2:51" s="13" customFormat="1" ht="11.25">
      <c r="B6798" s="167"/>
      <c r="D6798" s="160" t="s">
        <v>264</v>
      </c>
      <c r="E6798" s="168" t="s">
        <v>3</v>
      </c>
      <c r="F6798" s="169" t="s">
        <v>8850</v>
      </c>
      <c r="H6798" s="168" t="s">
        <v>3</v>
      </c>
      <c r="I6798" s="170"/>
      <c r="L6798" s="167"/>
      <c r="M6798" s="171"/>
      <c r="N6798" s="172"/>
      <c r="O6798" s="172"/>
      <c r="P6798" s="172"/>
      <c r="Q6798" s="172"/>
      <c r="R6798" s="172"/>
      <c r="S6798" s="172"/>
      <c r="T6798" s="173"/>
      <c r="AT6798" s="168" t="s">
        <v>264</v>
      </c>
      <c r="AU6798" s="168" t="s">
        <v>82</v>
      </c>
      <c r="AV6798" s="13" t="s">
        <v>80</v>
      </c>
      <c r="AW6798" s="13" t="s">
        <v>34</v>
      </c>
      <c r="AX6798" s="13" t="s">
        <v>73</v>
      </c>
      <c r="AY6798" s="168" t="s">
        <v>252</v>
      </c>
    </row>
    <row r="6799" spans="2:51" s="14" customFormat="1" ht="11.25">
      <c r="B6799" s="174"/>
      <c r="D6799" s="160" t="s">
        <v>264</v>
      </c>
      <c r="E6799" s="175" t="s">
        <v>3</v>
      </c>
      <c r="F6799" s="176" t="s">
        <v>95</v>
      </c>
      <c r="H6799" s="177">
        <v>3</v>
      </c>
      <c r="I6799" s="178"/>
      <c r="L6799" s="174"/>
      <c r="M6799" s="179"/>
      <c r="N6799" s="180"/>
      <c r="O6799" s="180"/>
      <c r="P6799" s="180"/>
      <c r="Q6799" s="180"/>
      <c r="R6799" s="180"/>
      <c r="S6799" s="180"/>
      <c r="T6799" s="181"/>
      <c r="AT6799" s="175" t="s">
        <v>264</v>
      </c>
      <c r="AU6799" s="175" t="s">
        <v>82</v>
      </c>
      <c r="AV6799" s="14" t="s">
        <v>82</v>
      </c>
      <c r="AW6799" s="14" t="s">
        <v>34</v>
      </c>
      <c r="AX6799" s="14" t="s">
        <v>73</v>
      </c>
      <c r="AY6799" s="175" t="s">
        <v>252</v>
      </c>
    </row>
    <row r="6800" spans="2:51" s="13" customFormat="1" ht="11.25">
      <c r="B6800" s="167"/>
      <c r="D6800" s="160" t="s">
        <v>264</v>
      </c>
      <c r="E6800" s="168" t="s">
        <v>3</v>
      </c>
      <c r="F6800" s="169" t="s">
        <v>8861</v>
      </c>
      <c r="H6800" s="168" t="s">
        <v>3</v>
      </c>
      <c r="I6800" s="170"/>
      <c r="L6800" s="167"/>
      <c r="M6800" s="171"/>
      <c r="N6800" s="172"/>
      <c r="O6800" s="172"/>
      <c r="P6800" s="172"/>
      <c r="Q6800" s="172"/>
      <c r="R6800" s="172"/>
      <c r="S6800" s="172"/>
      <c r="T6800" s="173"/>
      <c r="AT6800" s="168" t="s">
        <v>264</v>
      </c>
      <c r="AU6800" s="168" t="s">
        <v>82</v>
      </c>
      <c r="AV6800" s="13" t="s">
        <v>80</v>
      </c>
      <c r="AW6800" s="13" t="s">
        <v>34</v>
      </c>
      <c r="AX6800" s="13" t="s">
        <v>73</v>
      </c>
      <c r="AY6800" s="168" t="s">
        <v>252</v>
      </c>
    </row>
    <row r="6801" spans="1:65" s="14" customFormat="1" ht="11.25">
      <c r="B6801" s="174"/>
      <c r="D6801" s="160" t="s">
        <v>264</v>
      </c>
      <c r="E6801" s="175" t="s">
        <v>3</v>
      </c>
      <c r="F6801" s="176" t="s">
        <v>80</v>
      </c>
      <c r="H6801" s="177">
        <v>1</v>
      </c>
      <c r="I6801" s="178"/>
      <c r="L6801" s="174"/>
      <c r="M6801" s="179"/>
      <c r="N6801" s="180"/>
      <c r="O6801" s="180"/>
      <c r="P6801" s="180"/>
      <c r="Q6801" s="180"/>
      <c r="R6801" s="180"/>
      <c r="S6801" s="180"/>
      <c r="T6801" s="181"/>
      <c r="AT6801" s="175" t="s">
        <v>264</v>
      </c>
      <c r="AU6801" s="175" t="s">
        <v>82</v>
      </c>
      <c r="AV6801" s="14" t="s">
        <v>82</v>
      </c>
      <c r="AW6801" s="14" t="s">
        <v>34</v>
      </c>
      <c r="AX6801" s="14" t="s">
        <v>73</v>
      </c>
      <c r="AY6801" s="175" t="s">
        <v>252</v>
      </c>
    </row>
    <row r="6802" spans="1:65" s="13" customFormat="1" ht="11.25">
      <c r="B6802" s="167"/>
      <c r="D6802" s="160" t="s">
        <v>264</v>
      </c>
      <c r="E6802" s="168" t="s">
        <v>3</v>
      </c>
      <c r="F6802" s="169" t="s">
        <v>8851</v>
      </c>
      <c r="H6802" s="168" t="s">
        <v>3</v>
      </c>
      <c r="I6802" s="170"/>
      <c r="L6802" s="167"/>
      <c r="M6802" s="171"/>
      <c r="N6802" s="172"/>
      <c r="O6802" s="172"/>
      <c r="P6802" s="172"/>
      <c r="Q6802" s="172"/>
      <c r="R6802" s="172"/>
      <c r="S6802" s="172"/>
      <c r="T6802" s="173"/>
      <c r="AT6802" s="168" t="s">
        <v>264</v>
      </c>
      <c r="AU6802" s="168" t="s">
        <v>82</v>
      </c>
      <c r="AV6802" s="13" t="s">
        <v>80</v>
      </c>
      <c r="AW6802" s="13" t="s">
        <v>34</v>
      </c>
      <c r="AX6802" s="13" t="s">
        <v>73</v>
      </c>
      <c r="AY6802" s="168" t="s">
        <v>252</v>
      </c>
    </row>
    <row r="6803" spans="1:65" s="14" customFormat="1" ht="11.25">
      <c r="B6803" s="174"/>
      <c r="D6803" s="160" t="s">
        <v>264</v>
      </c>
      <c r="E6803" s="175" t="s">
        <v>3</v>
      </c>
      <c r="F6803" s="176" t="s">
        <v>95</v>
      </c>
      <c r="H6803" s="177">
        <v>3</v>
      </c>
      <c r="I6803" s="178"/>
      <c r="L6803" s="174"/>
      <c r="M6803" s="179"/>
      <c r="N6803" s="180"/>
      <c r="O6803" s="180"/>
      <c r="P6803" s="180"/>
      <c r="Q6803" s="180"/>
      <c r="R6803" s="180"/>
      <c r="S6803" s="180"/>
      <c r="T6803" s="181"/>
      <c r="AT6803" s="175" t="s">
        <v>264</v>
      </c>
      <c r="AU6803" s="175" t="s">
        <v>82</v>
      </c>
      <c r="AV6803" s="14" t="s">
        <v>82</v>
      </c>
      <c r="AW6803" s="14" t="s">
        <v>34</v>
      </c>
      <c r="AX6803" s="14" t="s">
        <v>73</v>
      </c>
      <c r="AY6803" s="175" t="s">
        <v>252</v>
      </c>
    </row>
    <row r="6804" spans="1:65" s="13" customFormat="1" ht="11.25">
      <c r="B6804" s="167"/>
      <c r="D6804" s="160" t="s">
        <v>264</v>
      </c>
      <c r="E6804" s="168" t="s">
        <v>3</v>
      </c>
      <c r="F6804" s="169" t="s">
        <v>8852</v>
      </c>
      <c r="H6804" s="168" t="s">
        <v>3</v>
      </c>
      <c r="I6804" s="170"/>
      <c r="L6804" s="167"/>
      <c r="M6804" s="171"/>
      <c r="N6804" s="172"/>
      <c r="O6804" s="172"/>
      <c r="P6804" s="172"/>
      <c r="Q6804" s="172"/>
      <c r="R6804" s="172"/>
      <c r="S6804" s="172"/>
      <c r="T6804" s="173"/>
      <c r="AT6804" s="168" t="s">
        <v>264</v>
      </c>
      <c r="AU6804" s="168" t="s">
        <v>82</v>
      </c>
      <c r="AV6804" s="13" t="s">
        <v>80</v>
      </c>
      <c r="AW6804" s="13" t="s">
        <v>34</v>
      </c>
      <c r="AX6804" s="13" t="s">
        <v>73</v>
      </c>
      <c r="AY6804" s="168" t="s">
        <v>252</v>
      </c>
    </row>
    <row r="6805" spans="1:65" s="14" customFormat="1" ht="11.25">
      <c r="B6805" s="174"/>
      <c r="D6805" s="160" t="s">
        <v>264</v>
      </c>
      <c r="E6805" s="175" t="s">
        <v>3</v>
      </c>
      <c r="F6805" s="176" t="s">
        <v>95</v>
      </c>
      <c r="H6805" s="177">
        <v>3</v>
      </c>
      <c r="I6805" s="178"/>
      <c r="L6805" s="174"/>
      <c r="M6805" s="179"/>
      <c r="N6805" s="180"/>
      <c r="O6805" s="180"/>
      <c r="P6805" s="180"/>
      <c r="Q6805" s="180"/>
      <c r="R6805" s="180"/>
      <c r="S6805" s="180"/>
      <c r="T6805" s="181"/>
      <c r="AT6805" s="175" t="s">
        <v>264</v>
      </c>
      <c r="AU6805" s="175" t="s">
        <v>82</v>
      </c>
      <c r="AV6805" s="14" t="s">
        <v>82</v>
      </c>
      <c r="AW6805" s="14" t="s">
        <v>34</v>
      </c>
      <c r="AX6805" s="14" t="s">
        <v>73</v>
      </c>
      <c r="AY6805" s="175" t="s">
        <v>252</v>
      </c>
    </row>
    <row r="6806" spans="1:65" s="15" customFormat="1" ht="11.25">
      <c r="B6806" s="182"/>
      <c r="D6806" s="160" t="s">
        <v>264</v>
      </c>
      <c r="E6806" s="183" t="s">
        <v>3</v>
      </c>
      <c r="F6806" s="184" t="s">
        <v>269</v>
      </c>
      <c r="H6806" s="185">
        <v>23</v>
      </c>
      <c r="I6806" s="186"/>
      <c r="L6806" s="182"/>
      <c r="M6806" s="187"/>
      <c r="N6806" s="188"/>
      <c r="O6806" s="188"/>
      <c r="P6806" s="188"/>
      <c r="Q6806" s="188"/>
      <c r="R6806" s="188"/>
      <c r="S6806" s="188"/>
      <c r="T6806" s="189"/>
      <c r="AT6806" s="183" t="s">
        <v>264</v>
      </c>
      <c r="AU6806" s="183" t="s">
        <v>82</v>
      </c>
      <c r="AV6806" s="15" t="s">
        <v>258</v>
      </c>
      <c r="AW6806" s="15" t="s">
        <v>34</v>
      </c>
      <c r="AX6806" s="15" t="s">
        <v>80</v>
      </c>
      <c r="AY6806" s="183" t="s">
        <v>252</v>
      </c>
    </row>
    <row r="6807" spans="1:65" s="2" customFormat="1" ht="24.2" customHeight="1">
      <c r="A6807" s="34"/>
      <c r="B6807" s="145"/>
      <c r="C6807" s="198" t="s">
        <v>2840</v>
      </c>
      <c r="D6807" s="198" t="s">
        <v>361</v>
      </c>
      <c r="E6807" s="199" t="s">
        <v>9072</v>
      </c>
      <c r="F6807" s="200" t="s">
        <v>9073</v>
      </c>
      <c r="G6807" s="201" t="s">
        <v>4360</v>
      </c>
      <c r="H6807" s="202">
        <v>7</v>
      </c>
      <c r="I6807" s="203"/>
      <c r="J6807" s="204">
        <f>ROUND(I6807*H6807,2)</f>
        <v>0</v>
      </c>
      <c r="K6807" s="205"/>
      <c r="L6807" s="206"/>
      <c r="M6807" s="207" t="s">
        <v>3</v>
      </c>
      <c r="N6807" s="208" t="s">
        <v>44</v>
      </c>
      <c r="O6807" s="55"/>
      <c r="P6807" s="156">
        <f>O6807*H6807</f>
        <v>0</v>
      </c>
      <c r="Q6807" s="156">
        <v>0</v>
      </c>
      <c r="R6807" s="156">
        <f>Q6807*H6807</f>
        <v>0</v>
      </c>
      <c r="S6807" s="156">
        <v>0</v>
      </c>
      <c r="T6807" s="157">
        <f>S6807*H6807</f>
        <v>0</v>
      </c>
      <c r="U6807" s="34"/>
      <c r="V6807" s="34"/>
      <c r="W6807" s="34"/>
      <c r="X6807" s="34"/>
      <c r="Y6807" s="34"/>
      <c r="Z6807" s="34"/>
      <c r="AA6807" s="34"/>
      <c r="AB6807" s="34"/>
      <c r="AC6807" s="34"/>
      <c r="AD6807" s="34"/>
      <c r="AE6807" s="34"/>
      <c r="AR6807" s="158" t="s">
        <v>318</v>
      </c>
      <c r="AT6807" s="158" t="s">
        <v>361</v>
      </c>
      <c r="AU6807" s="158" t="s">
        <v>82</v>
      </c>
      <c r="AY6807" s="19" t="s">
        <v>252</v>
      </c>
      <c r="BE6807" s="159">
        <f>IF(N6807="základní",J6807,0)</f>
        <v>0</v>
      </c>
      <c r="BF6807" s="159">
        <f>IF(N6807="snížená",J6807,0)</f>
        <v>0</v>
      </c>
      <c r="BG6807" s="159">
        <f>IF(N6807="zákl. přenesená",J6807,0)</f>
        <v>0</v>
      </c>
      <c r="BH6807" s="159">
        <f>IF(N6807="sníž. přenesená",J6807,0)</f>
        <v>0</v>
      </c>
      <c r="BI6807" s="159">
        <f>IF(N6807="nulová",J6807,0)</f>
        <v>0</v>
      </c>
      <c r="BJ6807" s="19" t="s">
        <v>80</v>
      </c>
      <c r="BK6807" s="159">
        <f>ROUND(I6807*H6807,2)</f>
        <v>0</v>
      </c>
      <c r="BL6807" s="19" t="s">
        <v>258</v>
      </c>
      <c r="BM6807" s="158" t="s">
        <v>9074</v>
      </c>
    </row>
    <row r="6808" spans="1:65" s="2" customFormat="1" ht="11.25">
      <c r="A6808" s="34"/>
      <c r="B6808" s="35"/>
      <c r="C6808" s="34"/>
      <c r="D6808" s="160" t="s">
        <v>260</v>
      </c>
      <c r="E6808" s="34"/>
      <c r="F6808" s="161" t="s">
        <v>9073</v>
      </c>
      <c r="G6808" s="34"/>
      <c r="H6808" s="34"/>
      <c r="I6808" s="162"/>
      <c r="J6808" s="34"/>
      <c r="K6808" s="34"/>
      <c r="L6808" s="35"/>
      <c r="M6808" s="163"/>
      <c r="N6808" s="164"/>
      <c r="O6808" s="55"/>
      <c r="P6808" s="55"/>
      <c r="Q6808" s="55"/>
      <c r="R6808" s="55"/>
      <c r="S6808" s="55"/>
      <c r="T6808" s="56"/>
      <c r="U6808" s="34"/>
      <c r="V6808" s="34"/>
      <c r="W6808" s="34"/>
      <c r="X6808" s="34"/>
      <c r="Y6808" s="34"/>
      <c r="Z6808" s="34"/>
      <c r="AA6808" s="34"/>
      <c r="AB6808" s="34"/>
      <c r="AC6808" s="34"/>
      <c r="AD6808" s="34"/>
      <c r="AE6808" s="34"/>
      <c r="AT6808" s="19" t="s">
        <v>260</v>
      </c>
      <c r="AU6808" s="19" t="s">
        <v>82</v>
      </c>
    </row>
    <row r="6809" spans="1:65" s="2" customFormat="1" ht="19.5">
      <c r="A6809" s="34"/>
      <c r="B6809" s="35"/>
      <c r="C6809" s="34"/>
      <c r="D6809" s="160" t="s">
        <v>2284</v>
      </c>
      <c r="E6809" s="34"/>
      <c r="F6809" s="211" t="s">
        <v>8972</v>
      </c>
      <c r="G6809" s="34"/>
      <c r="H6809" s="34"/>
      <c r="I6809" s="162"/>
      <c r="J6809" s="34"/>
      <c r="K6809" s="34"/>
      <c r="L6809" s="35"/>
      <c r="M6809" s="163"/>
      <c r="N6809" s="164"/>
      <c r="O6809" s="55"/>
      <c r="P6809" s="55"/>
      <c r="Q6809" s="55"/>
      <c r="R6809" s="55"/>
      <c r="S6809" s="55"/>
      <c r="T6809" s="56"/>
      <c r="U6809" s="34"/>
      <c r="V6809" s="34"/>
      <c r="W6809" s="34"/>
      <c r="X6809" s="34"/>
      <c r="Y6809" s="34"/>
      <c r="Z6809" s="34"/>
      <c r="AA6809" s="34"/>
      <c r="AB6809" s="34"/>
      <c r="AC6809" s="34"/>
      <c r="AD6809" s="34"/>
      <c r="AE6809" s="34"/>
      <c r="AT6809" s="19" t="s">
        <v>2284</v>
      </c>
      <c r="AU6809" s="19" t="s">
        <v>82</v>
      </c>
    </row>
    <row r="6810" spans="1:65" s="13" customFormat="1" ht="11.25">
      <c r="B6810" s="167"/>
      <c r="D6810" s="160" t="s">
        <v>264</v>
      </c>
      <c r="E6810" s="168" t="s">
        <v>3</v>
      </c>
      <c r="F6810" s="169" t="s">
        <v>8726</v>
      </c>
      <c r="H6810" s="168" t="s">
        <v>3</v>
      </c>
      <c r="I6810" s="170"/>
      <c r="L6810" s="167"/>
      <c r="M6810" s="171"/>
      <c r="N6810" s="172"/>
      <c r="O6810" s="172"/>
      <c r="P6810" s="172"/>
      <c r="Q6810" s="172"/>
      <c r="R6810" s="172"/>
      <c r="S6810" s="172"/>
      <c r="T6810" s="173"/>
      <c r="AT6810" s="168" t="s">
        <v>264</v>
      </c>
      <c r="AU6810" s="168" t="s">
        <v>82</v>
      </c>
      <c r="AV6810" s="13" t="s">
        <v>80</v>
      </c>
      <c r="AW6810" s="13" t="s">
        <v>34</v>
      </c>
      <c r="AX6810" s="13" t="s">
        <v>73</v>
      </c>
      <c r="AY6810" s="168" t="s">
        <v>252</v>
      </c>
    </row>
    <row r="6811" spans="1:65" s="14" customFormat="1" ht="11.25">
      <c r="B6811" s="174"/>
      <c r="D6811" s="160" t="s">
        <v>264</v>
      </c>
      <c r="E6811" s="175" t="s">
        <v>3</v>
      </c>
      <c r="F6811" s="176" t="s">
        <v>80</v>
      </c>
      <c r="H6811" s="177">
        <v>1</v>
      </c>
      <c r="I6811" s="178"/>
      <c r="L6811" s="174"/>
      <c r="M6811" s="179"/>
      <c r="N6811" s="180"/>
      <c r="O6811" s="180"/>
      <c r="P6811" s="180"/>
      <c r="Q6811" s="180"/>
      <c r="R6811" s="180"/>
      <c r="S6811" s="180"/>
      <c r="T6811" s="181"/>
      <c r="AT6811" s="175" t="s">
        <v>264</v>
      </c>
      <c r="AU6811" s="175" t="s">
        <v>82</v>
      </c>
      <c r="AV6811" s="14" t="s">
        <v>82</v>
      </c>
      <c r="AW6811" s="14" t="s">
        <v>34</v>
      </c>
      <c r="AX6811" s="14" t="s">
        <v>73</v>
      </c>
      <c r="AY6811" s="175" t="s">
        <v>252</v>
      </c>
    </row>
    <row r="6812" spans="1:65" s="13" customFormat="1" ht="11.25">
      <c r="B6812" s="167"/>
      <c r="D6812" s="160" t="s">
        <v>264</v>
      </c>
      <c r="E6812" s="168" t="s">
        <v>3</v>
      </c>
      <c r="F6812" s="169" t="s">
        <v>8848</v>
      </c>
      <c r="H6812" s="168" t="s">
        <v>3</v>
      </c>
      <c r="I6812" s="170"/>
      <c r="L6812" s="167"/>
      <c r="M6812" s="171"/>
      <c r="N6812" s="172"/>
      <c r="O6812" s="172"/>
      <c r="P6812" s="172"/>
      <c r="Q6812" s="172"/>
      <c r="R6812" s="172"/>
      <c r="S6812" s="172"/>
      <c r="T6812" s="173"/>
      <c r="AT6812" s="168" t="s">
        <v>264</v>
      </c>
      <c r="AU6812" s="168" t="s">
        <v>82</v>
      </c>
      <c r="AV6812" s="13" t="s">
        <v>80</v>
      </c>
      <c r="AW6812" s="13" t="s">
        <v>34</v>
      </c>
      <c r="AX6812" s="13" t="s">
        <v>73</v>
      </c>
      <c r="AY6812" s="168" t="s">
        <v>252</v>
      </c>
    </row>
    <row r="6813" spans="1:65" s="14" customFormat="1" ht="11.25">
      <c r="B6813" s="174"/>
      <c r="D6813" s="160" t="s">
        <v>264</v>
      </c>
      <c r="E6813" s="175" t="s">
        <v>3</v>
      </c>
      <c r="F6813" s="176" t="s">
        <v>80</v>
      </c>
      <c r="H6813" s="177">
        <v>1</v>
      </c>
      <c r="I6813" s="178"/>
      <c r="L6813" s="174"/>
      <c r="M6813" s="179"/>
      <c r="N6813" s="180"/>
      <c r="O6813" s="180"/>
      <c r="P6813" s="180"/>
      <c r="Q6813" s="180"/>
      <c r="R6813" s="180"/>
      <c r="S6813" s="180"/>
      <c r="T6813" s="181"/>
      <c r="AT6813" s="175" t="s">
        <v>264</v>
      </c>
      <c r="AU6813" s="175" t="s">
        <v>82</v>
      </c>
      <c r="AV6813" s="14" t="s">
        <v>82</v>
      </c>
      <c r="AW6813" s="14" t="s">
        <v>34</v>
      </c>
      <c r="AX6813" s="14" t="s">
        <v>73</v>
      </c>
      <c r="AY6813" s="175" t="s">
        <v>252</v>
      </c>
    </row>
    <row r="6814" spans="1:65" s="13" customFormat="1" ht="11.25">
      <c r="B6814" s="167"/>
      <c r="D6814" s="160" t="s">
        <v>264</v>
      </c>
      <c r="E6814" s="168" t="s">
        <v>3</v>
      </c>
      <c r="F6814" s="169" t="s">
        <v>6862</v>
      </c>
      <c r="H6814" s="168" t="s">
        <v>3</v>
      </c>
      <c r="I6814" s="170"/>
      <c r="L6814" s="167"/>
      <c r="M6814" s="171"/>
      <c r="N6814" s="172"/>
      <c r="O6814" s="172"/>
      <c r="P6814" s="172"/>
      <c r="Q6814" s="172"/>
      <c r="R6814" s="172"/>
      <c r="S6814" s="172"/>
      <c r="T6814" s="173"/>
      <c r="AT6814" s="168" t="s">
        <v>264</v>
      </c>
      <c r="AU6814" s="168" t="s">
        <v>82</v>
      </c>
      <c r="AV6814" s="13" t="s">
        <v>80</v>
      </c>
      <c r="AW6814" s="13" t="s">
        <v>34</v>
      </c>
      <c r="AX6814" s="13" t="s">
        <v>73</v>
      </c>
      <c r="AY6814" s="168" t="s">
        <v>252</v>
      </c>
    </row>
    <row r="6815" spans="1:65" s="14" customFormat="1" ht="11.25">
      <c r="B6815" s="174"/>
      <c r="D6815" s="160" t="s">
        <v>264</v>
      </c>
      <c r="E6815" s="175" t="s">
        <v>3</v>
      </c>
      <c r="F6815" s="176" t="s">
        <v>80</v>
      </c>
      <c r="H6815" s="177">
        <v>1</v>
      </c>
      <c r="I6815" s="178"/>
      <c r="L6815" s="174"/>
      <c r="M6815" s="179"/>
      <c r="N6815" s="180"/>
      <c r="O6815" s="180"/>
      <c r="P6815" s="180"/>
      <c r="Q6815" s="180"/>
      <c r="R6815" s="180"/>
      <c r="S6815" s="180"/>
      <c r="T6815" s="181"/>
      <c r="AT6815" s="175" t="s">
        <v>264</v>
      </c>
      <c r="AU6815" s="175" t="s">
        <v>82</v>
      </c>
      <c r="AV6815" s="14" t="s">
        <v>82</v>
      </c>
      <c r="AW6815" s="14" t="s">
        <v>34</v>
      </c>
      <c r="AX6815" s="14" t="s">
        <v>73</v>
      </c>
      <c r="AY6815" s="175" t="s">
        <v>252</v>
      </c>
    </row>
    <row r="6816" spans="1:65" s="13" customFormat="1" ht="11.25">
      <c r="B6816" s="167"/>
      <c r="D6816" s="160" t="s">
        <v>264</v>
      </c>
      <c r="E6816" s="168" t="s">
        <v>3</v>
      </c>
      <c r="F6816" s="169" t="s">
        <v>8849</v>
      </c>
      <c r="H6816" s="168" t="s">
        <v>3</v>
      </c>
      <c r="I6816" s="170"/>
      <c r="L6816" s="167"/>
      <c r="M6816" s="171"/>
      <c r="N6816" s="172"/>
      <c r="O6816" s="172"/>
      <c r="P6816" s="172"/>
      <c r="Q6816" s="172"/>
      <c r="R6816" s="172"/>
      <c r="S6816" s="172"/>
      <c r="T6816" s="173"/>
      <c r="AT6816" s="168" t="s">
        <v>264</v>
      </c>
      <c r="AU6816" s="168" t="s">
        <v>82</v>
      </c>
      <c r="AV6816" s="13" t="s">
        <v>80</v>
      </c>
      <c r="AW6816" s="13" t="s">
        <v>34</v>
      </c>
      <c r="AX6816" s="13" t="s">
        <v>73</v>
      </c>
      <c r="AY6816" s="168" t="s">
        <v>252</v>
      </c>
    </row>
    <row r="6817" spans="1:65" s="14" customFormat="1" ht="11.25">
      <c r="B6817" s="174"/>
      <c r="D6817" s="160" t="s">
        <v>264</v>
      </c>
      <c r="E6817" s="175" t="s">
        <v>3</v>
      </c>
      <c r="F6817" s="176" t="s">
        <v>80</v>
      </c>
      <c r="H6817" s="177">
        <v>1</v>
      </c>
      <c r="I6817" s="178"/>
      <c r="L6817" s="174"/>
      <c r="M6817" s="179"/>
      <c r="N6817" s="180"/>
      <c r="O6817" s="180"/>
      <c r="P6817" s="180"/>
      <c r="Q6817" s="180"/>
      <c r="R6817" s="180"/>
      <c r="S6817" s="180"/>
      <c r="T6817" s="181"/>
      <c r="AT6817" s="175" t="s">
        <v>264</v>
      </c>
      <c r="AU6817" s="175" t="s">
        <v>82</v>
      </c>
      <c r="AV6817" s="14" t="s">
        <v>82</v>
      </c>
      <c r="AW6817" s="14" t="s">
        <v>34</v>
      </c>
      <c r="AX6817" s="14" t="s">
        <v>73</v>
      </c>
      <c r="AY6817" s="175" t="s">
        <v>252</v>
      </c>
    </row>
    <row r="6818" spans="1:65" s="13" customFormat="1" ht="11.25">
      <c r="B6818" s="167"/>
      <c r="D6818" s="160" t="s">
        <v>264</v>
      </c>
      <c r="E6818" s="168" t="s">
        <v>3</v>
      </c>
      <c r="F6818" s="169" t="s">
        <v>8850</v>
      </c>
      <c r="H6818" s="168" t="s">
        <v>3</v>
      </c>
      <c r="I6818" s="170"/>
      <c r="L6818" s="167"/>
      <c r="M6818" s="171"/>
      <c r="N6818" s="172"/>
      <c r="O6818" s="172"/>
      <c r="P6818" s="172"/>
      <c r="Q6818" s="172"/>
      <c r="R6818" s="172"/>
      <c r="S6818" s="172"/>
      <c r="T6818" s="173"/>
      <c r="AT6818" s="168" t="s">
        <v>264</v>
      </c>
      <c r="AU6818" s="168" t="s">
        <v>82</v>
      </c>
      <c r="AV6818" s="13" t="s">
        <v>80</v>
      </c>
      <c r="AW6818" s="13" t="s">
        <v>34</v>
      </c>
      <c r="AX6818" s="13" t="s">
        <v>73</v>
      </c>
      <c r="AY6818" s="168" t="s">
        <v>252</v>
      </c>
    </row>
    <row r="6819" spans="1:65" s="14" customFormat="1" ht="11.25">
      <c r="B6819" s="174"/>
      <c r="D6819" s="160" t="s">
        <v>264</v>
      </c>
      <c r="E6819" s="175" t="s">
        <v>3</v>
      </c>
      <c r="F6819" s="176" t="s">
        <v>80</v>
      </c>
      <c r="H6819" s="177">
        <v>1</v>
      </c>
      <c r="I6819" s="178"/>
      <c r="L6819" s="174"/>
      <c r="M6819" s="179"/>
      <c r="N6819" s="180"/>
      <c r="O6819" s="180"/>
      <c r="P6819" s="180"/>
      <c r="Q6819" s="180"/>
      <c r="R6819" s="180"/>
      <c r="S6819" s="180"/>
      <c r="T6819" s="181"/>
      <c r="AT6819" s="175" t="s">
        <v>264</v>
      </c>
      <c r="AU6819" s="175" t="s">
        <v>82</v>
      </c>
      <c r="AV6819" s="14" t="s">
        <v>82</v>
      </c>
      <c r="AW6819" s="14" t="s">
        <v>34</v>
      </c>
      <c r="AX6819" s="14" t="s">
        <v>73</v>
      </c>
      <c r="AY6819" s="175" t="s">
        <v>252</v>
      </c>
    </row>
    <row r="6820" spans="1:65" s="13" customFormat="1" ht="11.25">
      <c r="B6820" s="167"/>
      <c r="D6820" s="160" t="s">
        <v>264</v>
      </c>
      <c r="E6820" s="168" t="s">
        <v>3</v>
      </c>
      <c r="F6820" s="169" t="s">
        <v>8851</v>
      </c>
      <c r="H6820" s="168" t="s">
        <v>3</v>
      </c>
      <c r="I6820" s="170"/>
      <c r="L6820" s="167"/>
      <c r="M6820" s="171"/>
      <c r="N6820" s="172"/>
      <c r="O6820" s="172"/>
      <c r="P6820" s="172"/>
      <c r="Q6820" s="172"/>
      <c r="R6820" s="172"/>
      <c r="S6820" s="172"/>
      <c r="T6820" s="173"/>
      <c r="AT6820" s="168" t="s">
        <v>264</v>
      </c>
      <c r="AU6820" s="168" t="s">
        <v>82</v>
      </c>
      <c r="AV6820" s="13" t="s">
        <v>80</v>
      </c>
      <c r="AW6820" s="13" t="s">
        <v>34</v>
      </c>
      <c r="AX6820" s="13" t="s">
        <v>73</v>
      </c>
      <c r="AY6820" s="168" t="s">
        <v>252</v>
      </c>
    </row>
    <row r="6821" spans="1:65" s="14" customFormat="1" ht="11.25">
      <c r="B6821" s="174"/>
      <c r="D6821" s="160" t="s">
        <v>264</v>
      </c>
      <c r="E6821" s="175" t="s">
        <v>3</v>
      </c>
      <c r="F6821" s="176" t="s">
        <v>80</v>
      </c>
      <c r="H6821" s="177">
        <v>1</v>
      </c>
      <c r="I6821" s="178"/>
      <c r="L6821" s="174"/>
      <c r="M6821" s="179"/>
      <c r="N6821" s="180"/>
      <c r="O6821" s="180"/>
      <c r="P6821" s="180"/>
      <c r="Q6821" s="180"/>
      <c r="R6821" s="180"/>
      <c r="S6821" s="180"/>
      <c r="T6821" s="181"/>
      <c r="AT6821" s="175" t="s">
        <v>264</v>
      </c>
      <c r="AU6821" s="175" t="s">
        <v>82</v>
      </c>
      <c r="AV6821" s="14" t="s">
        <v>82</v>
      </c>
      <c r="AW6821" s="14" t="s">
        <v>34</v>
      </c>
      <c r="AX6821" s="14" t="s">
        <v>73</v>
      </c>
      <c r="AY6821" s="175" t="s">
        <v>252</v>
      </c>
    </row>
    <row r="6822" spans="1:65" s="13" customFormat="1" ht="11.25">
      <c r="B6822" s="167"/>
      <c r="D6822" s="160" t="s">
        <v>264</v>
      </c>
      <c r="E6822" s="168" t="s">
        <v>3</v>
      </c>
      <c r="F6822" s="169" t="s">
        <v>8852</v>
      </c>
      <c r="H6822" s="168" t="s">
        <v>3</v>
      </c>
      <c r="I6822" s="170"/>
      <c r="L6822" s="167"/>
      <c r="M6822" s="171"/>
      <c r="N6822" s="172"/>
      <c r="O6822" s="172"/>
      <c r="P6822" s="172"/>
      <c r="Q6822" s="172"/>
      <c r="R6822" s="172"/>
      <c r="S6822" s="172"/>
      <c r="T6822" s="173"/>
      <c r="AT6822" s="168" t="s">
        <v>264</v>
      </c>
      <c r="AU6822" s="168" t="s">
        <v>82</v>
      </c>
      <c r="AV6822" s="13" t="s">
        <v>80</v>
      </c>
      <c r="AW6822" s="13" t="s">
        <v>34</v>
      </c>
      <c r="AX6822" s="13" t="s">
        <v>73</v>
      </c>
      <c r="AY6822" s="168" t="s">
        <v>252</v>
      </c>
    </row>
    <row r="6823" spans="1:65" s="14" customFormat="1" ht="11.25">
      <c r="B6823" s="174"/>
      <c r="D6823" s="160" t="s">
        <v>264</v>
      </c>
      <c r="E6823" s="175" t="s">
        <v>3</v>
      </c>
      <c r="F6823" s="176" t="s">
        <v>80</v>
      </c>
      <c r="H6823" s="177">
        <v>1</v>
      </c>
      <c r="I6823" s="178"/>
      <c r="L6823" s="174"/>
      <c r="M6823" s="179"/>
      <c r="N6823" s="180"/>
      <c r="O6823" s="180"/>
      <c r="P6823" s="180"/>
      <c r="Q6823" s="180"/>
      <c r="R6823" s="180"/>
      <c r="S6823" s="180"/>
      <c r="T6823" s="181"/>
      <c r="AT6823" s="175" t="s">
        <v>264</v>
      </c>
      <c r="AU6823" s="175" t="s">
        <v>82</v>
      </c>
      <c r="AV6823" s="14" t="s">
        <v>82</v>
      </c>
      <c r="AW6823" s="14" t="s">
        <v>34</v>
      </c>
      <c r="AX6823" s="14" t="s">
        <v>73</v>
      </c>
      <c r="AY6823" s="175" t="s">
        <v>252</v>
      </c>
    </row>
    <row r="6824" spans="1:65" s="15" customFormat="1" ht="11.25">
      <c r="B6824" s="182"/>
      <c r="D6824" s="160" t="s">
        <v>264</v>
      </c>
      <c r="E6824" s="183" t="s">
        <v>3</v>
      </c>
      <c r="F6824" s="184" t="s">
        <v>269</v>
      </c>
      <c r="H6824" s="185">
        <v>7</v>
      </c>
      <c r="I6824" s="186"/>
      <c r="L6824" s="182"/>
      <c r="M6824" s="187"/>
      <c r="N6824" s="188"/>
      <c r="O6824" s="188"/>
      <c r="P6824" s="188"/>
      <c r="Q6824" s="188"/>
      <c r="R6824" s="188"/>
      <c r="S6824" s="188"/>
      <c r="T6824" s="189"/>
      <c r="AT6824" s="183" t="s">
        <v>264</v>
      </c>
      <c r="AU6824" s="183" t="s">
        <v>82</v>
      </c>
      <c r="AV6824" s="15" t="s">
        <v>258</v>
      </c>
      <c r="AW6824" s="15" t="s">
        <v>34</v>
      </c>
      <c r="AX6824" s="15" t="s">
        <v>80</v>
      </c>
      <c r="AY6824" s="183" t="s">
        <v>252</v>
      </c>
    </row>
    <row r="6825" spans="1:65" s="2" customFormat="1" ht="24.2" customHeight="1">
      <c r="A6825" s="34"/>
      <c r="B6825" s="145"/>
      <c r="C6825" s="198" t="s">
        <v>2849</v>
      </c>
      <c r="D6825" s="198" t="s">
        <v>361</v>
      </c>
      <c r="E6825" s="199" t="s">
        <v>9075</v>
      </c>
      <c r="F6825" s="200" t="s">
        <v>9076</v>
      </c>
      <c r="G6825" s="201" t="s">
        <v>4360</v>
      </c>
      <c r="H6825" s="202">
        <v>1</v>
      </c>
      <c r="I6825" s="203"/>
      <c r="J6825" s="204">
        <f>ROUND(I6825*H6825,2)</f>
        <v>0</v>
      </c>
      <c r="K6825" s="205"/>
      <c r="L6825" s="206"/>
      <c r="M6825" s="207" t="s">
        <v>3</v>
      </c>
      <c r="N6825" s="208" t="s">
        <v>44</v>
      </c>
      <c r="O6825" s="55"/>
      <c r="P6825" s="156">
        <f>O6825*H6825</f>
        <v>0</v>
      </c>
      <c r="Q6825" s="156">
        <v>0</v>
      </c>
      <c r="R6825" s="156">
        <f>Q6825*H6825</f>
        <v>0</v>
      </c>
      <c r="S6825" s="156">
        <v>0</v>
      </c>
      <c r="T6825" s="157">
        <f>S6825*H6825</f>
        <v>0</v>
      </c>
      <c r="U6825" s="34"/>
      <c r="V6825" s="34"/>
      <c r="W6825" s="34"/>
      <c r="X6825" s="34"/>
      <c r="Y6825" s="34"/>
      <c r="Z6825" s="34"/>
      <c r="AA6825" s="34"/>
      <c r="AB6825" s="34"/>
      <c r="AC6825" s="34"/>
      <c r="AD6825" s="34"/>
      <c r="AE6825" s="34"/>
      <c r="AR6825" s="158" t="s">
        <v>572</v>
      </c>
      <c r="AT6825" s="158" t="s">
        <v>361</v>
      </c>
      <c r="AU6825" s="158" t="s">
        <v>82</v>
      </c>
      <c r="AY6825" s="19" t="s">
        <v>252</v>
      </c>
      <c r="BE6825" s="159">
        <f>IF(N6825="základní",J6825,0)</f>
        <v>0</v>
      </c>
      <c r="BF6825" s="159">
        <f>IF(N6825="snížená",J6825,0)</f>
        <v>0</v>
      </c>
      <c r="BG6825" s="159">
        <f>IF(N6825="zákl. přenesená",J6825,0)</f>
        <v>0</v>
      </c>
      <c r="BH6825" s="159">
        <f>IF(N6825="sníž. přenesená",J6825,0)</f>
        <v>0</v>
      </c>
      <c r="BI6825" s="159">
        <f>IF(N6825="nulová",J6825,0)</f>
        <v>0</v>
      </c>
      <c r="BJ6825" s="19" t="s">
        <v>80</v>
      </c>
      <c r="BK6825" s="159">
        <f>ROUND(I6825*H6825,2)</f>
        <v>0</v>
      </c>
      <c r="BL6825" s="19" t="s">
        <v>406</v>
      </c>
      <c r="BM6825" s="158" t="s">
        <v>9077</v>
      </c>
    </row>
    <row r="6826" spans="1:65" s="2" customFormat="1" ht="19.5">
      <c r="A6826" s="34"/>
      <c r="B6826" s="35"/>
      <c r="C6826" s="34"/>
      <c r="D6826" s="160" t="s">
        <v>260</v>
      </c>
      <c r="E6826" s="34"/>
      <c r="F6826" s="161" t="s">
        <v>9078</v>
      </c>
      <c r="G6826" s="34"/>
      <c r="H6826" s="34"/>
      <c r="I6826" s="162"/>
      <c r="J6826" s="34"/>
      <c r="K6826" s="34"/>
      <c r="L6826" s="35"/>
      <c r="M6826" s="163"/>
      <c r="N6826" s="164"/>
      <c r="O6826" s="55"/>
      <c r="P6826" s="55"/>
      <c r="Q6826" s="55"/>
      <c r="R6826" s="55"/>
      <c r="S6826" s="55"/>
      <c r="T6826" s="56"/>
      <c r="U6826" s="34"/>
      <c r="V6826" s="34"/>
      <c r="W6826" s="34"/>
      <c r="X6826" s="34"/>
      <c r="Y6826" s="34"/>
      <c r="Z6826" s="34"/>
      <c r="AA6826" s="34"/>
      <c r="AB6826" s="34"/>
      <c r="AC6826" s="34"/>
      <c r="AD6826" s="34"/>
      <c r="AE6826" s="34"/>
      <c r="AT6826" s="19" t="s">
        <v>260</v>
      </c>
      <c r="AU6826" s="19" t="s">
        <v>82</v>
      </c>
    </row>
    <row r="6827" spans="1:65" s="2" customFormat="1" ht="16.5" customHeight="1">
      <c r="A6827" s="34"/>
      <c r="B6827" s="145"/>
      <c r="C6827" s="198" t="s">
        <v>2857</v>
      </c>
      <c r="D6827" s="198" t="s">
        <v>361</v>
      </c>
      <c r="E6827" s="199" t="s">
        <v>9079</v>
      </c>
      <c r="F6827" s="200" t="s">
        <v>9080</v>
      </c>
      <c r="G6827" s="201" t="s">
        <v>4360</v>
      </c>
      <c r="H6827" s="202">
        <v>1</v>
      </c>
      <c r="I6827" s="203"/>
      <c r="J6827" s="204">
        <f>ROUND(I6827*H6827,2)</f>
        <v>0</v>
      </c>
      <c r="K6827" s="205"/>
      <c r="L6827" s="206"/>
      <c r="M6827" s="207" t="s">
        <v>3</v>
      </c>
      <c r="N6827" s="208" t="s">
        <v>44</v>
      </c>
      <c r="O6827" s="55"/>
      <c r="P6827" s="156">
        <f>O6827*H6827</f>
        <v>0</v>
      </c>
      <c r="Q6827" s="156">
        <v>0</v>
      </c>
      <c r="R6827" s="156">
        <f>Q6827*H6827</f>
        <v>0</v>
      </c>
      <c r="S6827" s="156">
        <v>0</v>
      </c>
      <c r="T6827" s="157">
        <f>S6827*H6827</f>
        <v>0</v>
      </c>
      <c r="U6827" s="34"/>
      <c r="V6827" s="34"/>
      <c r="W6827" s="34"/>
      <c r="X6827" s="34"/>
      <c r="Y6827" s="34"/>
      <c r="Z6827" s="34"/>
      <c r="AA6827" s="34"/>
      <c r="AB6827" s="34"/>
      <c r="AC6827" s="34"/>
      <c r="AD6827" s="34"/>
      <c r="AE6827" s="34"/>
      <c r="AR6827" s="158" t="s">
        <v>572</v>
      </c>
      <c r="AT6827" s="158" t="s">
        <v>361</v>
      </c>
      <c r="AU6827" s="158" t="s">
        <v>82</v>
      </c>
      <c r="AY6827" s="19" t="s">
        <v>252</v>
      </c>
      <c r="BE6827" s="159">
        <f>IF(N6827="základní",J6827,0)</f>
        <v>0</v>
      </c>
      <c r="BF6827" s="159">
        <f>IF(N6827="snížená",J6827,0)</f>
        <v>0</v>
      </c>
      <c r="BG6827" s="159">
        <f>IF(N6827="zákl. přenesená",J6827,0)</f>
        <v>0</v>
      </c>
      <c r="BH6827" s="159">
        <f>IF(N6827="sníž. přenesená",J6827,0)</f>
        <v>0</v>
      </c>
      <c r="BI6827" s="159">
        <f>IF(N6827="nulová",J6827,0)</f>
        <v>0</v>
      </c>
      <c r="BJ6827" s="19" t="s">
        <v>80</v>
      </c>
      <c r="BK6827" s="159">
        <f>ROUND(I6827*H6827,2)</f>
        <v>0</v>
      </c>
      <c r="BL6827" s="19" t="s">
        <v>406</v>
      </c>
      <c r="BM6827" s="158" t="s">
        <v>9081</v>
      </c>
    </row>
    <row r="6828" spans="1:65" s="2" customFormat="1" ht="11.25">
      <c r="A6828" s="34"/>
      <c r="B6828" s="35"/>
      <c r="C6828" s="34"/>
      <c r="D6828" s="160" t="s">
        <v>260</v>
      </c>
      <c r="E6828" s="34"/>
      <c r="F6828" s="161" t="s">
        <v>9080</v>
      </c>
      <c r="G6828" s="34"/>
      <c r="H6828" s="34"/>
      <c r="I6828" s="162"/>
      <c r="J6828" s="34"/>
      <c r="K6828" s="34"/>
      <c r="L6828" s="35"/>
      <c r="M6828" s="163"/>
      <c r="N6828" s="164"/>
      <c r="O6828" s="55"/>
      <c r="P6828" s="55"/>
      <c r="Q6828" s="55"/>
      <c r="R6828" s="55"/>
      <c r="S6828" s="55"/>
      <c r="T6828" s="56"/>
      <c r="U6828" s="34"/>
      <c r="V6828" s="34"/>
      <c r="W6828" s="34"/>
      <c r="X6828" s="34"/>
      <c r="Y6828" s="34"/>
      <c r="Z6828" s="34"/>
      <c r="AA6828" s="34"/>
      <c r="AB6828" s="34"/>
      <c r="AC6828" s="34"/>
      <c r="AD6828" s="34"/>
      <c r="AE6828" s="34"/>
      <c r="AT6828" s="19" t="s">
        <v>260</v>
      </c>
      <c r="AU6828" s="19" t="s">
        <v>82</v>
      </c>
    </row>
    <row r="6829" spans="1:65" s="12" customFormat="1" ht="22.9" customHeight="1">
      <c r="B6829" s="132"/>
      <c r="D6829" s="133" t="s">
        <v>72</v>
      </c>
      <c r="E6829" s="143" t="s">
        <v>9082</v>
      </c>
      <c r="F6829" s="143" t="s">
        <v>9083</v>
      </c>
      <c r="I6829" s="135"/>
      <c r="J6829" s="144">
        <f>BK6829</f>
        <v>0</v>
      </c>
      <c r="L6829" s="132"/>
      <c r="M6829" s="137"/>
      <c r="N6829" s="138"/>
      <c r="O6829" s="138"/>
      <c r="P6829" s="139">
        <f>SUM(P6830:P6927)</f>
        <v>0</v>
      </c>
      <c r="Q6829" s="138"/>
      <c r="R6829" s="139">
        <f>SUM(R6830:R6927)</f>
        <v>0</v>
      </c>
      <c r="S6829" s="138"/>
      <c r="T6829" s="140">
        <f>SUM(T6830:T6927)</f>
        <v>0</v>
      </c>
      <c r="AR6829" s="133" t="s">
        <v>82</v>
      </c>
      <c r="AT6829" s="141" t="s">
        <v>72</v>
      </c>
      <c r="AU6829" s="141" t="s">
        <v>80</v>
      </c>
      <c r="AY6829" s="133" t="s">
        <v>252</v>
      </c>
      <c r="BK6829" s="142">
        <f>SUM(BK6830:BK6927)</f>
        <v>0</v>
      </c>
    </row>
    <row r="6830" spans="1:65" s="2" customFormat="1" ht="16.5" customHeight="1">
      <c r="A6830" s="34"/>
      <c r="B6830" s="145"/>
      <c r="C6830" s="146" t="s">
        <v>2864</v>
      </c>
      <c r="D6830" s="146" t="s">
        <v>254</v>
      </c>
      <c r="E6830" s="147" t="s">
        <v>9084</v>
      </c>
      <c r="F6830" s="148" t="s">
        <v>9085</v>
      </c>
      <c r="G6830" s="149" t="s">
        <v>331</v>
      </c>
      <c r="H6830" s="150">
        <v>455.2</v>
      </c>
      <c r="I6830" s="151"/>
      <c r="J6830" s="152">
        <f>ROUND(I6830*H6830,2)</f>
        <v>0</v>
      </c>
      <c r="K6830" s="153"/>
      <c r="L6830" s="35"/>
      <c r="M6830" s="154" t="s">
        <v>3</v>
      </c>
      <c r="N6830" s="155" t="s">
        <v>44</v>
      </c>
      <c r="O6830" s="55"/>
      <c r="P6830" s="156">
        <f>O6830*H6830</f>
        <v>0</v>
      </c>
      <c r="Q6830" s="156">
        <v>0</v>
      </c>
      <c r="R6830" s="156">
        <f>Q6830*H6830</f>
        <v>0</v>
      </c>
      <c r="S6830" s="156">
        <v>0</v>
      </c>
      <c r="T6830" s="157">
        <f>S6830*H6830</f>
        <v>0</v>
      </c>
      <c r="U6830" s="34"/>
      <c r="V6830" s="34"/>
      <c r="W6830" s="34"/>
      <c r="X6830" s="34"/>
      <c r="Y6830" s="34"/>
      <c r="Z6830" s="34"/>
      <c r="AA6830" s="34"/>
      <c r="AB6830" s="34"/>
      <c r="AC6830" s="34"/>
      <c r="AD6830" s="34"/>
      <c r="AE6830" s="34"/>
      <c r="AR6830" s="158" t="s">
        <v>940</v>
      </c>
      <c r="AT6830" s="158" t="s">
        <v>254</v>
      </c>
      <c r="AU6830" s="158" t="s">
        <v>82</v>
      </c>
      <c r="AY6830" s="19" t="s">
        <v>252</v>
      </c>
      <c r="BE6830" s="159">
        <f>IF(N6830="základní",J6830,0)</f>
        <v>0</v>
      </c>
      <c r="BF6830" s="159">
        <f>IF(N6830="snížená",J6830,0)</f>
        <v>0</v>
      </c>
      <c r="BG6830" s="159">
        <f>IF(N6830="zákl. přenesená",J6830,0)</f>
        <v>0</v>
      </c>
      <c r="BH6830" s="159">
        <f>IF(N6830="sníž. přenesená",J6830,0)</f>
        <v>0</v>
      </c>
      <c r="BI6830" s="159">
        <f>IF(N6830="nulová",J6830,0)</f>
        <v>0</v>
      </c>
      <c r="BJ6830" s="19" t="s">
        <v>80</v>
      </c>
      <c r="BK6830" s="159">
        <f>ROUND(I6830*H6830,2)</f>
        <v>0</v>
      </c>
      <c r="BL6830" s="19" t="s">
        <v>940</v>
      </c>
      <c r="BM6830" s="158" t="s">
        <v>9086</v>
      </c>
    </row>
    <row r="6831" spans="1:65" s="2" customFormat="1" ht="11.25">
      <c r="A6831" s="34"/>
      <c r="B6831" s="35"/>
      <c r="C6831" s="34"/>
      <c r="D6831" s="160" t="s">
        <v>260</v>
      </c>
      <c r="E6831" s="34"/>
      <c r="F6831" s="161" t="s">
        <v>9085</v>
      </c>
      <c r="G6831" s="34"/>
      <c r="H6831" s="34"/>
      <c r="I6831" s="162"/>
      <c r="J6831" s="34"/>
      <c r="K6831" s="34"/>
      <c r="L6831" s="35"/>
      <c r="M6831" s="163"/>
      <c r="N6831" s="164"/>
      <c r="O6831" s="55"/>
      <c r="P6831" s="55"/>
      <c r="Q6831" s="55"/>
      <c r="R6831" s="55"/>
      <c r="S6831" s="55"/>
      <c r="T6831" s="56"/>
      <c r="U6831" s="34"/>
      <c r="V6831" s="34"/>
      <c r="W6831" s="34"/>
      <c r="X6831" s="34"/>
      <c r="Y6831" s="34"/>
      <c r="Z6831" s="34"/>
      <c r="AA6831" s="34"/>
      <c r="AB6831" s="34"/>
      <c r="AC6831" s="34"/>
      <c r="AD6831" s="34"/>
      <c r="AE6831" s="34"/>
      <c r="AT6831" s="19" t="s">
        <v>260</v>
      </c>
      <c r="AU6831" s="19" t="s">
        <v>82</v>
      </c>
    </row>
    <row r="6832" spans="1:65" s="13" customFormat="1" ht="11.25">
      <c r="B6832" s="167"/>
      <c r="D6832" s="160" t="s">
        <v>264</v>
      </c>
      <c r="E6832" s="168" t="s">
        <v>3</v>
      </c>
      <c r="F6832" s="169" t="s">
        <v>9087</v>
      </c>
      <c r="H6832" s="168" t="s">
        <v>3</v>
      </c>
      <c r="I6832" s="170"/>
      <c r="L6832" s="167"/>
      <c r="M6832" s="171"/>
      <c r="N6832" s="172"/>
      <c r="O6832" s="172"/>
      <c r="P6832" s="172"/>
      <c r="Q6832" s="172"/>
      <c r="R6832" s="172"/>
      <c r="S6832" s="172"/>
      <c r="T6832" s="173"/>
      <c r="AT6832" s="168" t="s">
        <v>264</v>
      </c>
      <c r="AU6832" s="168" t="s">
        <v>82</v>
      </c>
      <c r="AV6832" s="13" t="s">
        <v>80</v>
      </c>
      <c r="AW6832" s="13" t="s">
        <v>34</v>
      </c>
      <c r="AX6832" s="13" t="s">
        <v>73</v>
      </c>
      <c r="AY6832" s="168" t="s">
        <v>252</v>
      </c>
    </row>
    <row r="6833" spans="2:51" s="13" customFormat="1" ht="11.25">
      <c r="B6833" s="167"/>
      <c r="D6833" s="160" t="s">
        <v>264</v>
      </c>
      <c r="E6833" s="168" t="s">
        <v>3</v>
      </c>
      <c r="F6833" s="169" t="s">
        <v>9088</v>
      </c>
      <c r="H6833" s="168" t="s">
        <v>3</v>
      </c>
      <c r="I6833" s="170"/>
      <c r="L6833" s="167"/>
      <c r="M6833" s="171"/>
      <c r="N6833" s="172"/>
      <c r="O6833" s="172"/>
      <c r="P6833" s="172"/>
      <c r="Q6833" s="172"/>
      <c r="R6833" s="172"/>
      <c r="S6833" s="172"/>
      <c r="T6833" s="173"/>
      <c r="AT6833" s="168" t="s">
        <v>264</v>
      </c>
      <c r="AU6833" s="168" t="s">
        <v>82</v>
      </c>
      <c r="AV6833" s="13" t="s">
        <v>80</v>
      </c>
      <c r="AW6833" s="13" t="s">
        <v>34</v>
      </c>
      <c r="AX6833" s="13" t="s">
        <v>73</v>
      </c>
      <c r="AY6833" s="168" t="s">
        <v>252</v>
      </c>
    </row>
    <row r="6834" spans="2:51" s="14" customFormat="1" ht="11.25">
      <c r="B6834" s="174"/>
      <c r="D6834" s="160" t="s">
        <v>264</v>
      </c>
      <c r="E6834" s="175" t="s">
        <v>3</v>
      </c>
      <c r="F6834" s="176" t="s">
        <v>9089</v>
      </c>
      <c r="H6834" s="177">
        <v>23.6</v>
      </c>
      <c r="I6834" s="178"/>
      <c r="L6834" s="174"/>
      <c r="M6834" s="179"/>
      <c r="N6834" s="180"/>
      <c r="O6834" s="180"/>
      <c r="P6834" s="180"/>
      <c r="Q6834" s="180"/>
      <c r="R6834" s="180"/>
      <c r="S6834" s="180"/>
      <c r="T6834" s="181"/>
      <c r="AT6834" s="175" t="s">
        <v>264</v>
      </c>
      <c r="AU6834" s="175" t="s">
        <v>82</v>
      </c>
      <c r="AV6834" s="14" t="s">
        <v>82</v>
      </c>
      <c r="AW6834" s="14" t="s">
        <v>34</v>
      </c>
      <c r="AX6834" s="14" t="s">
        <v>73</v>
      </c>
      <c r="AY6834" s="175" t="s">
        <v>252</v>
      </c>
    </row>
    <row r="6835" spans="2:51" s="13" customFormat="1" ht="11.25">
      <c r="B6835" s="167"/>
      <c r="D6835" s="160" t="s">
        <v>264</v>
      </c>
      <c r="E6835" s="168" t="s">
        <v>3</v>
      </c>
      <c r="F6835" s="169" t="s">
        <v>9088</v>
      </c>
      <c r="H6835" s="168" t="s">
        <v>3</v>
      </c>
      <c r="I6835" s="170"/>
      <c r="L6835" s="167"/>
      <c r="M6835" s="171"/>
      <c r="N6835" s="172"/>
      <c r="O6835" s="172"/>
      <c r="P6835" s="172"/>
      <c r="Q6835" s="172"/>
      <c r="R6835" s="172"/>
      <c r="S6835" s="172"/>
      <c r="T6835" s="173"/>
      <c r="AT6835" s="168" t="s">
        <v>264</v>
      </c>
      <c r="AU6835" s="168" t="s">
        <v>82</v>
      </c>
      <c r="AV6835" s="13" t="s">
        <v>80</v>
      </c>
      <c r="AW6835" s="13" t="s">
        <v>34</v>
      </c>
      <c r="AX6835" s="13" t="s">
        <v>73</v>
      </c>
      <c r="AY6835" s="168" t="s">
        <v>252</v>
      </c>
    </row>
    <row r="6836" spans="2:51" s="14" customFormat="1" ht="11.25">
      <c r="B6836" s="174"/>
      <c r="D6836" s="160" t="s">
        <v>264</v>
      </c>
      <c r="E6836" s="175" t="s">
        <v>3</v>
      </c>
      <c r="F6836" s="176" t="s">
        <v>9090</v>
      </c>
      <c r="H6836" s="177">
        <v>11.4</v>
      </c>
      <c r="I6836" s="178"/>
      <c r="L6836" s="174"/>
      <c r="M6836" s="179"/>
      <c r="N6836" s="180"/>
      <c r="O6836" s="180"/>
      <c r="P6836" s="180"/>
      <c r="Q6836" s="180"/>
      <c r="R6836" s="180"/>
      <c r="S6836" s="180"/>
      <c r="T6836" s="181"/>
      <c r="AT6836" s="175" t="s">
        <v>264</v>
      </c>
      <c r="AU6836" s="175" t="s">
        <v>82</v>
      </c>
      <c r="AV6836" s="14" t="s">
        <v>82</v>
      </c>
      <c r="AW6836" s="14" t="s">
        <v>34</v>
      </c>
      <c r="AX6836" s="14" t="s">
        <v>73</v>
      </c>
      <c r="AY6836" s="175" t="s">
        <v>252</v>
      </c>
    </row>
    <row r="6837" spans="2:51" s="13" customFormat="1" ht="11.25">
      <c r="B6837" s="167"/>
      <c r="D6837" s="160" t="s">
        <v>264</v>
      </c>
      <c r="E6837" s="168" t="s">
        <v>3</v>
      </c>
      <c r="F6837" s="169" t="s">
        <v>9088</v>
      </c>
      <c r="H6837" s="168" t="s">
        <v>3</v>
      </c>
      <c r="I6837" s="170"/>
      <c r="L6837" s="167"/>
      <c r="M6837" s="171"/>
      <c r="N6837" s="172"/>
      <c r="O6837" s="172"/>
      <c r="P6837" s="172"/>
      <c r="Q6837" s="172"/>
      <c r="R6837" s="172"/>
      <c r="S6837" s="172"/>
      <c r="T6837" s="173"/>
      <c r="AT6837" s="168" t="s">
        <v>264</v>
      </c>
      <c r="AU6837" s="168" t="s">
        <v>82</v>
      </c>
      <c r="AV6837" s="13" t="s">
        <v>80</v>
      </c>
      <c r="AW6837" s="13" t="s">
        <v>34</v>
      </c>
      <c r="AX6837" s="13" t="s">
        <v>73</v>
      </c>
      <c r="AY6837" s="168" t="s">
        <v>252</v>
      </c>
    </row>
    <row r="6838" spans="2:51" s="14" customFormat="1" ht="11.25">
      <c r="B6838" s="174"/>
      <c r="D6838" s="160" t="s">
        <v>264</v>
      </c>
      <c r="E6838" s="175" t="s">
        <v>3</v>
      </c>
      <c r="F6838" s="176" t="s">
        <v>9089</v>
      </c>
      <c r="H6838" s="177">
        <v>23.6</v>
      </c>
      <c r="I6838" s="178"/>
      <c r="L6838" s="174"/>
      <c r="M6838" s="179"/>
      <c r="N6838" s="180"/>
      <c r="O6838" s="180"/>
      <c r="P6838" s="180"/>
      <c r="Q6838" s="180"/>
      <c r="R6838" s="180"/>
      <c r="S6838" s="180"/>
      <c r="T6838" s="181"/>
      <c r="AT6838" s="175" t="s">
        <v>264</v>
      </c>
      <c r="AU6838" s="175" t="s">
        <v>82</v>
      </c>
      <c r="AV6838" s="14" t="s">
        <v>82</v>
      </c>
      <c r="AW6838" s="14" t="s">
        <v>34</v>
      </c>
      <c r="AX6838" s="14" t="s">
        <v>73</v>
      </c>
      <c r="AY6838" s="175" t="s">
        <v>252</v>
      </c>
    </row>
    <row r="6839" spans="2:51" s="13" customFormat="1" ht="11.25">
      <c r="B6839" s="167"/>
      <c r="D6839" s="160" t="s">
        <v>264</v>
      </c>
      <c r="E6839" s="168" t="s">
        <v>3</v>
      </c>
      <c r="F6839" s="169" t="s">
        <v>9091</v>
      </c>
      <c r="H6839" s="168" t="s">
        <v>3</v>
      </c>
      <c r="I6839" s="170"/>
      <c r="L6839" s="167"/>
      <c r="M6839" s="171"/>
      <c r="N6839" s="172"/>
      <c r="O6839" s="172"/>
      <c r="P6839" s="172"/>
      <c r="Q6839" s="172"/>
      <c r="R6839" s="172"/>
      <c r="S6839" s="172"/>
      <c r="T6839" s="173"/>
      <c r="AT6839" s="168" t="s">
        <v>264</v>
      </c>
      <c r="AU6839" s="168" t="s">
        <v>82</v>
      </c>
      <c r="AV6839" s="13" t="s">
        <v>80</v>
      </c>
      <c r="AW6839" s="13" t="s">
        <v>34</v>
      </c>
      <c r="AX6839" s="13" t="s">
        <v>73</v>
      </c>
      <c r="AY6839" s="168" t="s">
        <v>252</v>
      </c>
    </row>
    <row r="6840" spans="2:51" s="14" customFormat="1" ht="11.25">
      <c r="B6840" s="174"/>
      <c r="D6840" s="160" t="s">
        <v>264</v>
      </c>
      <c r="E6840" s="175" t="s">
        <v>3</v>
      </c>
      <c r="F6840" s="176" t="s">
        <v>9092</v>
      </c>
      <c r="H6840" s="177">
        <v>31.6</v>
      </c>
      <c r="I6840" s="178"/>
      <c r="L6840" s="174"/>
      <c r="M6840" s="179"/>
      <c r="N6840" s="180"/>
      <c r="O6840" s="180"/>
      <c r="P6840" s="180"/>
      <c r="Q6840" s="180"/>
      <c r="R6840" s="180"/>
      <c r="S6840" s="180"/>
      <c r="T6840" s="181"/>
      <c r="AT6840" s="175" t="s">
        <v>264</v>
      </c>
      <c r="AU6840" s="175" t="s">
        <v>82</v>
      </c>
      <c r="AV6840" s="14" t="s">
        <v>82</v>
      </c>
      <c r="AW6840" s="14" t="s">
        <v>34</v>
      </c>
      <c r="AX6840" s="14" t="s">
        <v>73</v>
      </c>
      <c r="AY6840" s="175" t="s">
        <v>252</v>
      </c>
    </row>
    <row r="6841" spans="2:51" s="13" customFormat="1" ht="11.25">
      <c r="B6841" s="167"/>
      <c r="D6841" s="160" t="s">
        <v>264</v>
      </c>
      <c r="E6841" s="168" t="s">
        <v>3</v>
      </c>
      <c r="F6841" s="169" t="s">
        <v>9091</v>
      </c>
      <c r="H6841" s="168" t="s">
        <v>3</v>
      </c>
      <c r="I6841" s="170"/>
      <c r="L6841" s="167"/>
      <c r="M6841" s="171"/>
      <c r="N6841" s="172"/>
      <c r="O6841" s="172"/>
      <c r="P6841" s="172"/>
      <c r="Q6841" s="172"/>
      <c r="R6841" s="172"/>
      <c r="S6841" s="172"/>
      <c r="T6841" s="173"/>
      <c r="AT6841" s="168" t="s">
        <v>264</v>
      </c>
      <c r="AU6841" s="168" t="s">
        <v>82</v>
      </c>
      <c r="AV6841" s="13" t="s">
        <v>80</v>
      </c>
      <c r="AW6841" s="13" t="s">
        <v>34</v>
      </c>
      <c r="AX6841" s="13" t="s">
        <v>73</v>
      </c>
      <c r="AY6841" s="168" t="s">
        <v>252</v>
      </c>
    </row>
    <row r="6842" spans="2:51" s="14" customFormat="1" ht="11.25">
      <c r="B6842" s="174"/>
      <c r="D6842" s="160" t="s">
        <v>264</v>
      </c>
      <c r="E6842" s="175" t="s">
        <v>3</v>
      </c>
      <c r="F6842" s="176" t="s">
        <v>9089</v>
      </c>
      <c r="H6842" s="177">
        <v>23.6</v>
      </c>
      <c r="I6842" s="178"/>
      <c r="L6842" s="174"/>
      <c r="M6842" s="179"/>
      <c r="N6842" s="180"/>
      <c r="O6842" s="180"/>
      <c r="P6842" s="180"/>
      <c r="Q6842" s="180"/>
      <c r="R6842" s="180"/>
      <c r="S6842" s="180"/>
      <c r="T6842" s="181"/>
      <c r="AT6842" s="175" t="s">
        <v>264</v>
      </c>
      <c r="AU6842" s="175" t="s">
        <v>82</v>
      </c>
      <c r="AV6842" s="14" t="s">
        <v>82</v>
      </c>
      <c r="AW6842" s="14" t="s">
        <v>34</v>
      </c>
      <c r="AX6842" s="14" t="s">
        <v>73</v>
      </c>
      <c r="AY6842" s="175" t="s">
        <v>252</v>
      </c>
    </row>
    <row r="6843" spans="2:51" s="13" customFormat="1" ht="11.25">
      <c r="B6843" s="167"/>
      <c r="D6843" s="160" t="s">
        <v>264</v>
      </c>
      <c r="E6843" s="168" t="s">
        <v>3</v>
      </c>
      <c r="F6843" s="169" t="s">
        <v>9093</v>
      </c>
      <c r="H6843" s="168" t="s">
        <v>3</v>
      </c>
      <c r="I6843" s="170"/>
      <c r="L6843" s="167"/>
      <c r="M6843" s="171"/>
      <c r="N6843" s="172"/>
      <c r="O6843" s="172"/>
      <c r="P6843" s="172"/>
      <c r="Q6843" s="172"/>
      <c r="R6843" s="172"/>
      <c r="S6843" s="172"/>
      <c r="T6843" s="173"/>
      <c r="AT6843" s="168" t="s">
        <v>264</v>
      </c>
      <c r="AU6843" s="168" t="s">
        <v>82</v>
      </c>
      <c r="AV6843" s="13" t="s">
        <v>80</v>
      </c>
      <c r="AW6843" s="13" t="s">
        <v>34</v>
      </c>
      <c r="AX6843" s="13" t="s">
        <v>73</v>
      </c>
      <c r="AY6843" s="168" t="s">
        <v>252</v>
      </c>
    </row>
    <row r="6844" spans="2:51" s="14" customFormat="1" ht="11.25">
      <c r="B6844" s="174"/>
      <c r="D6844" s="160" t="s">
        <v>264</v>
      </c>
      <c r="E6844" s="175" t="s">
        <v>3</v>
      </c>
      <c r="F6844" s="176" t="s">
        <v>9089</v>
      </c>
      <c r="H6844" s="177">
        <v>23.6</v>
      </c>
      <c r="I6844" s="178"/>
      <c r="L6844" s="174"/>
      <c r="M6844" s="179"/>
      <c r="N6844" s="180"/>
      <c r="O6844" s="180"/>
      <c r="P6844" s="180"/>
      <c r="Q6844" s="180"/>
      <c r="R6844" s="180"/>
      <c r="S6844" s="180"/>
      <c r="T6844" s="181"/>
      <c r="AT6844" s="175" t="s">
        <v>264</v>
      </c>
      <c r="AU6844" s="175" t="s">
        <v>82</v>
      </c>
      <c r="AV6844" s="14" t="s">
        <v>82</v>
      </c>
      <c r="AW6844" s="14" t="s">
        <v>34</v>
      </c>
      <c r="AX6844" s="14" t="s">
        <v>73</v>
      </c>
      <c r="AY6844" s="175" t="s">
        <v>252</v>
      </c>
    </row>
    <row r="6845" spans="2:51" s="13" customFormat="1" ht="11.25">
      <c r="B6845" s="167"/>
      <c r="D6845" s="160" t="s">
        <v>264</v>
      </c>
      <c r="E6845" s="168" t="s">
        <v>3</v>
      </c>
      <c r="F6845" s="169" t="s">
        <v>9093</v>
      </c>
      <c r="H6845" s="168" t="s">
        <v>3</v>
      </c>
      <c r="I6845" s="170"/>
      <c r="L6845" s="167"/>
      <c r="M6845" s="171"/>
      <c r="N6845" s="172"/>
      <c r="O6845" s="172"/>
      <c r="P6845" s="172"/>
      <c r="Q6845" s="172"/>
      <c r="R6845" s="172"/>
      <c r="S6845" s="172"/>
      <c r="T6845" s="173"/>
      <c r="AT6845" s="168" t="s">
        <v>264</v>
      </c>
      <c r="AU6845" s="168" t="s">
        <v>82</v>
      </c>
      <c r="AV6845" s="13" t="s">
        <v>80</v>
      </c>
      <c r="AW6845" s="13" t="s">
        <v>34</v>
      </c>
      <c r="AX6845" s="13" t="s">
        <v>73</v>
      </c>
      <c r="AY6845" s="168" t="s">
        <v>252</v>
      </c>
    </row>
    <row r="6846" spans="2:51" s="14" customFormat="1" ht="11.25">
      <c r="B6846" s="174"/>
      <c r="D6846" s="160" t="s">
        <v>264</v>
      </c>
      <c r="E6846" s="175" t="s">
        <v>3</v>
      </c>
      <c r="F6846" s="176" t="s">
        <v>9094</v>
      </c>
      <c r="H6846" s="177">
        <v>18.899999999999999</v>
      </c>
      <c r="I6846" s="178"/>
      <c r="L6846" s="174"/>
      <c r="M6846" s="179"/>
      <c r="N6846" s="180"/>
      <c r="O6846" s="180"/>
      <c r="P6846" s="180"/>
      <c r="Q6846" s="180"/>
      <c r="R6846" s="180"/>
      <c r="S6846" s="180"/>
      <c r="T6846" s="181"/>
      <c r="AT6846" s="175" t="s">
        <v>264</v>
      </c>
      <c r="AU6846" s="175" t="s">
        <v>82</v>
      </c>
      <c r="AV6846" s="14" t="s">
        <v>82</v>
      </c>
      <c r="AW6846" s="14" t="s">
        <v>34</v>
      </c>
      <c r="AX6846" s="14" t="s">
        <v>73</v>
      </c>
      <c r="AY6846" s="175" t="s">
        <v>252</v>
      </c>
    </row>
    <row r="6847" spans="2:51" s="13" customFormat="1" ht="11.25">
      <c r="B6847" s="167"/>
      <c r="D6847" s="160" t="s">
        <v>264</v>
      </c>
      <c r="E6847" s="168" t="s">
        <v>3</v>
      </c>
      <c r="F6847" s="169" t="s">
        <v>9095</v>
      </c>
      <c r="H6847" s="168" t="s">
        <v>3</v>
      </c>
      <c r="I6847" s="170"/>
      <c r="L6847" s="167"/>
      <c r="M6847" s="171"/>
      <c r="N6847" s="172"/>
      <c r="O6847" s="172"/>
      <c r="P6847" s="172"/>
      <c r="Q6847" s="172"/>
      <c r="R6847" s="172"/>
      <c r="S6847" s="172"/>
      <c r="T6847" s="173"/>
      <c r="AT6847" s="168" t="s">
        <v>264</v>
      </c>
      <c r="AU6847" s="168" t="s">
        <v>82</v>
      </c>
      <c r="AV6847" s="13" t="s">
        <v>80</v>
      </c>
      <c r="AW6847" s="13" t="s">
        <v>34</v>
      </c>
      <c r="AX6847" s="13" t="s">
        <v>73</v>
      </c>
      <c r="AY6847" s="168" t="s">
        <v>252</v>
      </c>
    </row>
    <row r="6848" spans="2:51" s="14" customFormat="1" ht="11.25">
      <c r="B6848" s="174"/>
      <c r="D6848" s="160" t="s">
        <v>264</v>
      </c>
      <c r="E6848" s="175" t="s">
        <v>3</v>
      </c>
      <c r="F6848" s="176" t="s">
        <v>9089</v>
      </c>
      <c r="H6848" s="177">
        <v>23.6</v>
      </c>
      <c r="I6848" s="178"/>
      <c r="L6848" s="174"/>
      <c r="M6848" s="179"/>
      <c r="N6848" s="180"/>
      <c r="O6848" s="180"/>
      <c r="P6848" s="180"/>
      <c r="Q6848" s="180"/>
      <c r="R6848" s="180"/>
      <c r="S6848" s="180"/>
      <c r="T6848" s="181"/>
      <c r="AT6848" s="175" t="s">
        <v>264</v>
      </c>
      <c r="AU6848" s="175" t="s">
        <v>82</v>
      </c>
      <c r="AV6848" s="14" t="s">
        <v>82</v>
      </c>
      <c r="AW6848" s="14" t="s">
        <v>34</v>
      </c>
      <c r="AX6848" s="14" t="s">
        <v>73</v>
      </c>
      <c r="AY6848" s="175" t="s">
        <v>252</v>
      </c>
    </row>
    <row r="6849" spans="2:51" s="13" customFormat="1" ht="11.25">
      <c r="B6849" s="167"/>
      <c r="D6849" s="160" t="s">
        <v>264</v>
      </c>
      <c r="E6849" s="168" t="s">
        <v>3</v>
      </c>
      <c r="F6849" s="169" t="s">
        <v>9095</v>
      </c>
      <c r="H6849" s="168" t="s">
        <v>3</v>
      </c>
      <c r="I6849" s="170"/>
      <c r="L6849" s="167"/>
      <c r="M6849" s="171"/>
      <c r="N6849" s="172"/>
      <c r="O6849" s="172"/>
      <c r="P6849" s="172"/>
      <c r="Q6849" s="172"/>
      <c r="R6849" s="172"/>
      <c r="S6849" s="172"/>
      <c r="T6849" s="173"/>
      <c r="AT6849" s="168" t="s">
        <v>264</v>
      </c>
      <c r="AU6849" s="168" t="s">
        <v>82</v>
      </c>
      <c r="AV6849" s="13" t="s">
        <v>80</v>
      </c>
      <c r="AW6849" s="13" t="s">
        <v>34</v>
      </c>
      <c r="AX6849" s="13" t="s">
        <v>73</v>
      </c>
      <c r="AY6849" s="168" t="s">
        <v>252</v>
      </c>
    </row>
    <row r="6850" spans="2:51" s="14" customFormat="1" ht="11.25">
      <c r="B6850" s="174"/>
      <c r="D6850" s="160" t="s">
        <v>264</v>
      </c>
      <c r="E6850" s="175" t="s">
        <v>3</v>
      </c>
      <c r="F6850" s="176" t="s">
        <v>9089</v>
      </c>
      <c r="H6850" s="177">
        <v>23.6</v>
      </c>
      <c r="I6850" s="178"/>
      <c r="L6850" s="174"/>
      <c r="M6850" s="179"/>
      <c r="N6850" s="180"/>
      <c r="O6850" s="180"/>
      <c r="P6850" s="180"/>
      <c r="Q6850" s="180"/>
      <c r="R6850" s="180"/>
      <c r="S6850" s="180"/>
      <c r="T6850" s="181"/>
      <c r="AT6850" s="175" t="s">
        <v>264</v>
      </c>
      <c r="AU6850" s="175" t="s">
        <v>82</v>
      </c>
      <c r="AV6850" s="14" t="s">
        <v>82</v>
      </c>
      <c r="AW6850" s="14" t="s">
        <v>34</v>
      </c>
      <c r="AX6850" s="14" t="s">
        <v>73</v>
      </c>
      <c r="AY6850" s="175" t="s">
        <v>252</v>
      </c>
    </row>
    <row r="6851" spans="2:51" s="13" customFormat="1" ht="11.25">
      <c r="B6851" s="167"/>
      <c r="D6851" s="160" t="s">
        <v>264</v>
      </c>
      <c r="E6851" s="168" t="s">
        <v>3</v>
      </c>
      <c r="F6851" s="169" t="s">
        <v>9096</v>
      </c>
      <c r="H6851" s="168" t="s">
        <v>3</v>
      </c>
      <c r="I6851" s="170"/>
      <c r="L6851" s="167"/>
      <c r="M6851" s="171"/>
      <c r="N6851" s="172"/>
      <c r="O6851" s="172"/>
      <c r="P6851" s="172"/>
      <c r="Q6851" s="172"/>
      <c r="R6851" s="172"/>
      <c r="S6851" s="172"/>
      <c r="T6851" s="173"/>
      <c r="AT6851" s="168" t="s">
        <v>264</v>
      </c>
      <c r="AU6851" s="168" t="s">
        <v>82</v>
      </c>
      <c r="AV6851" s="13" t="s">
        <v>80</v>
      </c>
      <c r="AW6851" s="13" t="s">
        <v>34</v>
      </c>
      <c r="AX6851" s="13" t="s">
        <v>73</v>
      </c>
      <c r="AY6851" s="168" t="s">
        <v>252</v>
      </c>
    </row>
    <row r="6852" spans="2:51" s="14" customFormat="1" ht="11.25">
      <c r="B6852" s="174"/>
      <c r="D6852" s="160" t="s">
        <v>264</v>
      </c>
      <c r="E6852" s="175" t="s">
        <v>3</v>
      </c>
      <c r="F6852" s="176" t="s">
        <v>9097</v>
      </c>
      <c r="H6852" s="177">
        <v>36.9</v>
      </c>
      <c r="I6852" s="178"/>
      <c r="L6852" s="174"/>
      <c r="M6852" s="179"/>
      <c r="N6852" s="180"/>
      <c r="O6852" s="180"/>
      <c r="P6852" s="180"/>
      <c r="Q6852" s="180"/>
      <c r="R6852" s="180"/>
      <c r="S6852" s="180"/>
      <c r="T6852" s="181"/>
      <c r="AT6852" s="175" t="s">
        <v>264</v>
      </c>
      <c r="AU6852" s="175" t="s">
        <v>82</v>
      </c>
      <c r="AV6852" s="14" t="s">
        <v>82</v>
      </c>
      <c r="AW6852" s="14" t="s">
        <v>34</v>
      </c>
      <c r="AX6852" s="14" t="s">
        <v>73</v>
      </c>
      <c r="AY6852" s="175" t="s">
        <v>252</v>
      </c>
    </row>
    <row r="6853" spans="2:51" s="13" customFormat="1" ht="11.25">
      <c r="B6853" s="167"/>
      <c r="D6853" s="160" t="s">
        <v>264</v>
      </c>
      <c r="E6853" s="168" t="s">
        <v>3</v>
      </c>
      <c r="F6853" s="169" t="s">
        <v>9096</v>
      </c>
      <c r="H6853" s="168" t="s">
        <v>3</v>
      </c>
      <c r="I6853" s="170"/>
      <c r="L6853" s="167"/>
      <c r="M6853" s="171"/>
      <c r="N6853" s="172"/>
      <c r="O6853" s="172"/>
      <c r="P6853" s="172"/>
      <c r="Q6853" s="172"/>
      <c r="R6853" s="172"/>
      <c r="S6853" s="172"/>
      <c r="T6853" s="173"/>
      <c r="AT6853" s="168" t="s">
        <v>264</v>
      </c>
      <c r="AU6853" s="168" t="s">
        <v>82</v>
      </c>
      <c r="AV6853" s="13" t="s">
        <v>80</v>
      </c>
      <c r="AW6853" s="13" t="s">
        <v>34</v>
      </c>
      <c r="AX6853" s="13" t="s">
        <v>73</v>
      </c>
      <c r="AY6853" s="168" t="s">
        <v>252</v>
      </c>
    </row>
    <row r="6854" spans="2:51" s="14" customFormat="1" ht="11.25">
      <c r="B6854" s="174"/>
      <c r="D6854" s="160" t="s">
        <v>264</v>
      </c>
      <c r="E6854" s="175" t="s">
        <v>3</v>
      </c>
      <c r="F6854" s="176" t="s">
        <v>9090</v>
      </c>
      <c r="H6854" s="177">
        <v>11.4</v>
      </c>
      <c r="I6854" s="178"/>
      <c r="L6854" s="174"/>
      <c r="M6854" s="179"/>
      <c r="N6854" s="180"/>
      <c r="O6854" s="180"/>
      <c r="P6854" s="180"/>
      <c r="Q6854" s="180"/>
      <c r="R6854" s="180"/>
      <c r="S6854" s="180"/>
      <c r="T6854" s="181"/>
      <c r="AT6854" s="175" t="s">
        <v>264</v>
      </c>
      <c r="AU6854" s="175" t="s">
        <v>82</v>
      </c>
      <c r="AV6854" s="14" t="s">
        <v>82</v>
      </c>
      <c r="AW6854" s="14" t="s">
        <v>34</v>
      </c>
      <c r="AX6854" s="14" t="s">
        <v>73</v>
      </c>
      <c r="AY6854" s="175" t="s">
        <v>252</v>
      </c>
    </row>
    <row r="6855" spans="2:51" s="13" customFormat="1" ht="11.25">
      <c r="B6855" s="167"/>
      <c r="D6855" s="160" t="s">
        <v>264</v>
      </c>
      <c r="E6855" s="168" t="s">
        <v>3</v>
      </c>
      <c r="F6855" s="169" t="s">
        <v>9096</v>
      </c>
      <c r="H6855" s="168" t="s">
        <v>3</v>
      </c>
      <c r="I6855" s="170"/>
      <c r="L6855" s="167"/>
      <c r="M6855" s="171"/>
      <c r="N6855" s="172"/>
      <c r="O6855" s="172"/>
      <c r="P6855" s="172"/>
      <c r="Q6855" s="172"/>
      <c r="R6855" s="172"/>
      <c r="S6855" s="172"/>
      <c r="T6855" s="173"/>
      <c r="AT6855" s="168" t="s">
        <v>264</v>
      </c>
      <c r="AU6855" s="168" t="s">
        <v>82</v>
      </c>
      <c r="AV6855" s="13" t="s">
        <v>80</v>
      </c>
      <c r="AW6855" s="13" t="s">
        <v>34</v>
      </c>
      <c r="AX6855" s="13" t="s">
        <v>73</v>
      </c>
      <c r="AY6855" s="168" t="s">
        <v>252</v>
      </c>
    </row>
    <row r="6856" spans="2:51" s="14" customFormat="1" ht="11.25">
      <c r="B6856" s="174"/>
      <c r="D6856" s="160" t="s">
        <v>264</v>
      </c>
      <c r="E6856" s="175" t="s">
        <v>3</v>
      </c>
      <c r="F6856" s="176" t="s">
        <v>9089</v>
      </c>
      <c r="H6856" s="177">
        <v>23.6</v>
      </c>
      <c r="I6856" s="178"/>
      <c r="L6856" s="174"/>
      <c r="M6856" s="179"/>
      <c r="N6856" s="180"/>
      <c r="O6856" s="180"/>
      <c r="P6856" s="180"/>
      <c r="Q6856" s="180"/>
      <c r="R6856" s="180"/>
      <c r="S6856" s="180"/>
      <c r="T6856" s="181"/>
      <c r="AT6856" s="175" t="s">
        <v>264</v>
      </c>
      <c r="AU6856" s="175" t="s">
        <v>82</v>
      </c>
      <c r="AV6856" s="14" t="s">
        <v>82</v>
      </c>
      <c r="AW6856" s="14" t="s">
        <v>34</v>
      </c>
      <c r="AX6856" s="14" t="s">
        <v>73</v>
      </c>
      <c r="AY6856" s="175" t="s">
        <v>252</v>
      </c>
    </row>
    <row r="6857" spans="2:51" s="13" customFormat="1" ht="11.25">
      <c r="B6857" s="167"/>
      <c r="D6857" s="160" t="s">
        <v>264</v>
      </c>
      <c r="E6857" s="168" t="s">
        <v>3</v>
      </c>
      <c r="F6857" s="169" t="s">
        <v>9096</v>
      </c>
      <c r="H6857" s="168" t="s">
        <v>3</v>
      </c>
      <c r="I6857" s="170"/>
      <c r="L6857" s="167"/>
      <c r="M6857" s="171"/>
      <c r="N6857" s="172"/>
      <c r="O6857" s="172"/>
      <c r="P6857" s="172"/>
      <c r="Q6857" s="172"/>
      <c r="R6857" s="172"/>
      <c r="S6857" s="172"/>
      <c r="T6857" s="173"/>
      <c r="AT6857" s="168" t="s">
        <v>264</v>
      </c>
      <c r="AU6857" s="168" t="s">
        <v>82</v>
      </c>
      <c r="AV6857" s="13" t="s">
        <v>80</v>
      </c>
      <c r="AW6857" s="13" t="s">
        <v>34</v>
      </c>
      <c r="AX6857" s="13" t="s">
        <v>73</v>
      </c>
      <c r="AY6857" s="168" t="s">
        <v>252</v>
      </c>
    </row>
    <row r="6858" spans="2:51" s="14" customFormat="1" ht="11.25">
      <c r="B6858" s="174"/>
      <c r="D6858" s="160" t="s">
        <v>264</v>
      </c>
      <c r="E6858" s="175" t="s">
        <v>3</v>
      </c>
      <c r="F6858" s="176" t="s">
        <v>9092</v>
      </c>
      <c r="H6858" s="177">
        <v>31.6</v>
      </c>
      <c r="I6858" s="178"/>
      <c r="L6858" s="174"/>
      <c r="M6858" s="179"/>
      <c r="N6858" s="180"/>
      <c r="O6858" s="180"/>
      <c r="P6858" s="180"/>
      <c r="Q6858" s="180"/>
      <c r="R6858" s="180"/>
      <c r="S6858" s="180"/>
      <c r="T6858" s="181"/>
      <c r="AT6858" s="175" t="s">
        <v>264</v>
      </c>
      <c r="AU6858" s="175" t="s">
        <v>82</v>
      </c>
      <c r="AV6858" s="14" t="s">
        <v>82</v>
      </c>
      <c r="AW6858" s="14" t="s">
        <v>34</v>
      </c>
      <c r="AX6858" s="14" t="s">
        <v>73</v>
      </c>
      <c r="AY6858" s="175" t="s">
        <v>252</v>
      </c>
    </row>
    <row r="6859" spans="2:51" s="13" customFormat="1" ht="11.25">
      <c r="B6859" s="167"/>
      <c r="D6859" s="160" t="s">
        <v>264</v>
      </c>
      <c r="E6859" s="168" t="s">
        <v>3</v>
      </c>
      <c r="F6859" s="169" t="s">
        <v>9098</v>
      </c>
      <c r="H6859" s="168" t="s">
        <v>3</v>
      </c>
      <c r="I6859" s="170"/>
      <c r="L6859" s="167"/>
      <c r="M6859" s="171"/>
      <c r="N6859" s="172"/>
      <c r="O6859" s="172"/>
      <c r="P6859" s="172"/>
      <c r="Q6859" s="172"/>
      <c r="R6859" s="172"/>
      <c r="S6859" s="172"/>
      <c r="T6859" s="173"/>
      <c r="AT6859" s="168" t="s">
        <v>264</v>
      </c>
      <c r="AU6859" s="168" t="s">
        <v>82</v>
      </c>
      <c r="AV6859" s="13" t="s">
        <v>80</v>
      </c>
      <c r="AW6859" s="13" t="s">
        <v>34</v>
      </c>
      <c r="AX6859" s="13" t="s">
        <v>73</v>
      </c>
      <c r="AY6859" s="168" t="s">
        <v>252</v>
      </c>
    </row>
    <row r="6860" spans="2:51" s="14" customFormat="1" ht="11.25">
      <c r="B6860" s="174"/>
      <c r="D6860" s="160" t="s">
        <v>264</v>
      </c>
      <c r="E6860" s="175" t="s">
        <v>3</v>
      </c>
      <c r="F6860" s="176" t="s">
        <v>9090</v>
      </c>
      <c r="H6860" s="177">
        <v>11.4</v>
      </c>
      <c r="I6860" s="178"/>
      <c r="L6860" s="174"/>
      <c r="M6860" s="179"/>
      <c r="N6860" s="180"/>
      <c r="O6860" s="180"/>
      <c r="P6860" s="180"/>
      <c r="Q6860" s="180"/>
      <c r="R6860" s="180"/>
      <c r="S6860" s="180"/>
      <c r="T6860" s="181"/>
      <c r="AT6860" s="175" t="s">
        <v>264</v>
      </c>
      <c r="AU6860" s="175" t="s">
        <v>82</v>
      </c>
      <c r="AV6860" s="14" t="s">
        <v>82</v>
      </c>
      <c r="AW6860" s="14" t="s">
        <v>34</v>
      </c>
      <c r="AX6860" s="14" t="s">
        <v>73</v>
      </c>
      <c r="AY6860" s="175" t="s">
        <v>252</v>
      </c>
    </row>
    <row r="6861" spans="2:51" s="13" customFormat="1" ht="11.25">
      <c r="B6861" s="167"/>
      <c r="D6861" s="160" t="s">
        <v>264</v>
      </c>
      <c r="E6861" s="168" t="s">
        <v>3</v>
      </c>
      <c r="F6861" s="169" t="s">
        <v>9099</v>
      </c>
      <c r="H6861" s="168" t="s">
        <v>3</v>
      </c>
      <c r="I6861" s="170"/>
      <c r="L6861" s="167"/>
      <c r="M6861" s="171"/>
      <c r="N6861" s="172"/>
      <c r="O6861" s="172"/>
      <c r="P6861" s="172"/>
      <c r="Q6861" s="172"/>
      <c r="R6861" s="172"/>
      <c r="S6861" s="172"/>
      <c r="T6861" s="173"/>
      <c r="AT6861" s="168" t="s">
        <v>264</v>
      </c>
      <c r="AU6861" s="168" t="s">
        <v>82</v>
      </c>
      <c r="AV6861" s="13" t="s">
        <v>80</v>
      </c>
      <c r="AW6861" s="13" t="s">
        <v>34</v>
      </c>
      <c r="AX6861" s="13" t="s">
        <v>73</v>
      </c>
      <c r="AY6861" s="168" t="s">
        <v>252</v>
      </c>
    </row>
    <row r="6862" spans="2:51" s="14" customFormat="1" ht="11.25">
      <c r="B6862" s="174"/>
      <c r="D6862" s="160" t="s">
        <v>264</v>
      </c>
      <c r="E6862" s="175" t="s">
        <v>3</v>
      </c>
      <c r="F6862" s="176" t="s">
        <v>9090</v>
      </c>
      <c r="H6862" s="177">
        <v>11.4</v>
      </c>
      <c r="I6862" s="178"/>
      <c r="L6862" s="174"/>
      <c r="M6862" s="179"/>
      <c r="N6862" s="180"/>
      <c r="O6862" s="180"/>
      <c r="P6862" s="180"/>
      <c r="Q6862" s="180"/>
      <c r="R6862" s="180"/>
      <c r="S6862" s="180"/>
      <c r="T6862" s="181"/>
      <c r="AT6862" s="175" t="s">
        <v>264</v>
      </c>
      <c r="AU6862" s="175" t="s">
        <v>82</v>
      </c>
      <c r="AV6862" s="14" t="s">
        <v>82</v>
      </c>
      <c r="AW6862" s="14" t="s">
        <v>34</v>
      </c>
      <c r="AX6862" s="14" t="s">
        <v>73</v>
      </c>
      <c r="AY6862" s="175" t="s">
        <v>252</v>
      </c>
    </row>
    <row r="6863" spans="2:51" s="16" customFormat="1" ht="11.25">
      <c r="B6863" s="190"/>
      <c r="D6863" s="160" t="s">
        <v>264</v>
      </c>
      <c r="E6863" s="191" t="s">
        <v>3</v>
      </c>
      <c r="F6863" s="192" t="s">
        <v>354</v>
      </c>
      <c r="H6863" s="193">
        <v>329.8</v>
      </c>
      <c r="I6863" s="194"/>
      <c r="L6863" s="190"/>
      <c r="M6863" s="195"/>
      <c r="N6863" s="196"/>
      <c r="O6863" s="196"/>
      <c r="P6863" s="196"/>
      <c r="Q6863" s="196"/>
      <c r="R6863" s="196"/>
      <c r="S6863" s="196"/>
      <c r="T6863" s="197"/>
      <c r="AT6863" s="191" t="s">
        <v>264</v>
      </c>
      <c r="AU6863" s="191" t="s">
        <v>82</v>
      </c>
      <c r="AV6863" s="16" t="s">
        <v>95</v>
      </c>
      <c r="AW6863" s="16" t="s">
        <v>34</v>
      </c>
      <c r="AX6863" s="16" t="s">
        <v>73</v>
      </c>
      <c r="AY6863" s="191" t="s">
        <v>252</v>
      </c>
    </row>
    <row r="6864" spans="2:51" s="13" customFormat="1" ht="11.25">
      <c r="B6864" s="167"/>
      <c r="D6864" s="160" t="s">
        <v>264</v>
      </c>
      <c r="E6864" s="168" t="s">
        <v>3</v>
      </c>
      <c r="F6864" s="169" t="s">
        <v>9100</v>
      </c>
      <c r="H6864" s="168" t="s">
        <v>3</v>
      </c>
      <c r="I6864" s="170"/>
      <c r="L6864" s="167"/>
      <c r="M6864" s="171"/>
      <c r="N6864" s="172"/>
      <c r="O6864" s="172"/>
      <c r="P6864" s="172"/>
      <c r="Q6864" s="172"/>
      <c r="R6864" s="172"/>
      <c r="S6864" s="172"/>
      <c r="T6864" s="173"/>
      <c r="AT6864" s="168" t="s">
        <v>264</v>
      </c>
      <c r="AU6864" s="168" t="s">
        <v>82</v>
      </c>
      <c r="AV6864" s="13" t="s">
        <v>80</v>
      </c>
      <c r="AW6864" s="13" t="s">
        <v>34</v>
      </c>
      <c r="AX6864" s="13" t="s">
        <v>73</v>
      </c>
      <c r="AY6864" s="168" t="s">
        <v>252</v>
      </c>
    </row>
    <row r="6865" spans="2:51" s="13" customFormat="1" ht="11.25">
      <c r="B6865" s="167"/>
      <c r="D6865" s="160" t="s">
        <v>264</v>
      </c>
      <c r="E6865" s="168" t="s">
        <v>3</v>
      </c>
      <c r="F6865" s="169" t="s">
        <v>9101</v>
      </c>
      <c r="H6865" s="168" t="s">
        <v>3</v>
      </c>
      <c r="I6865" s="170"/>
      <c r="L6865" s="167"/>
      <c r="M6865" s="171"/>
      <c r="N6865" s="172"/>
      <c r="O6865" s="172"/>
      <c r="P6865" s="172"/>
      <c r="Q6865" s="172"/>
      <c r="R6865" s="172"/>
      <c r="S6865" s="172"/>
      <c r="T6865" s="173"/>
      <c r="AT6865" s="168" t="s">
        <v>264</v>
      </c>
      <c r="AU6865" s="168" t="s">
        <v>82</v>
      </c>
      <c r="AV6865" s="13" t="s">
        <v>80</v>
      </c>
      <c r="AW6865" s="13" t="s">
        <v>34</v>
      </c>
      <c r="AX6865" s="13" t="s">
        <v>73</v>
      </c>
      <c r="AY6865" s="168" t="s">
        <v>252</v>
      </c>
    </row>
    <row r="6866" spans="2:51" s="14" customFormat="1" ht="11.25">
      <c r="B6866" s="174"/>
      <c r="D6866" s="160" t="s">
        <v>264</v>
      </c>
      <c r="E6866" s="175" t="s">
        <v>3</v>
      </c>
      <c r="F6866" s="176" t="s">
        <v>9090</v>
      </c>
      <c r="H6866" s="177">
        <v>11.4</v>
      </c>
      <c r="I6866" s="178"/>
      <c r="L6866" s="174"/>
      <c r="M6866" s="179"/>
      <c r="N6866" s="180"/>
      <c r="O6866" s="180"/>
      <c r="P6866" s="180"/>
      <c r="Q6866" s="180"/>
      <c r="R6866" s="180"/>
      <c r="S6866" s="180"/>
      <c r="T6866" s="181"/>
      <c r="AT6866" s="175" t="s">
        <v>264</v>
      </c>
      <c r="AU6866" s="175" t="s">
        <v>82</v>
      </c>
      <c r="AV6866" s="14" t="s">
        <v>82</v>
      </c>
      <c r="AW6866" s="14" t="s">
        <v>34</v>
      </c>
      <c r="AX6866" s="14" t="s">
        <v>73</v>
      </c>
      <c r="AY6866" s="175" t="s">
        <v>252</v>
      </c>
    </row>
    <row r="6867" spans="2:51" s="13" customFormat="1" ht="11.25">
      <c r="B6867" s="167"/>
      <c r="D6867" s="160" t="s">
        <v>264</v>
      </c>
      <c r="E6867" s="168" t="s">
        <v>3</v>
      </c>
      <c r="F6867" s="169" t="s">
        <v>9101</v>
      </c>
      <c r="H6867" s="168" t="s">
        <v>3</v>
      </c>
      <c r="I6867" s="170"/>
      <c r="L6867" s="167"/>
      <c r="M6867" s="171"/>
      <c r="N6867" s="172"/>
      <c r="O6867" s="172"/>
      <c r="P6867" s="172"/>
      <c r="Q6867" s="172"/>
      <c r="R6867" s="172"/>
      <c r="S6867" s="172"/>
      <c r="T6867" s="173"/>
      <c r="AT6867" s="168" t="s">
        <v>264</v>
      </c>
      <c r="AU6867" s="168" t="s">
        <v>82</v>
      </c>
      <c r="AV6867" s="13" t="s">
        <v>80</v>
      </c>
      <c r="AW6867" s="13" t="s">
        <v>34</v>
      </c>
      <c r="AX6867" s="13" t="s">
        <v>73</v>
      </c>
      <c r="AY6867" s="168" t="s">
        <v>252</v>
      </c>
    </row>
    <row r="6868" spans="2:51" s="14" customFormat="1" ht="11.25">
      <c r="B6868" s="174"/>
      <c r="D6868" s="160" t="s">
        <v>264</v>
      </c>
      <c r="E6868" s="175" t="s">
        <v>3</v>
      </c>
      <c r="F6868" s="176" t="s">
        <v>9090</v>
      </c>
      <c r="H6868" s="177">
        <v>11.4</v>
      </c>
      <c r="I6868" s="178"/>
      <c r="L6868" s="174"/>
      <c r="M6868" s="179"/>
      <c r="N6868" s="180"/>
      <c r="O6868" s="180"/>
      <c r="P6868" s="180"/>
      <c r="Q6868" s="180"/>
      <c r="R6868" s="180"/>
      <c r="S6868" s="180"/>
      <c r="T6868" s="181"/>
      <c r="AT6868" s="175" t="s">
        <v>264</v>
      </c>
      <c r="AU6868" s="175" t="s">
        <v>82</v>
      </c>
      <c r="AV6868" s="14" t="s">
        <v>82</v>
      </c>
      <c r="AW6868" s="14" t="s">
        <v>34</v>
      </c>
      <c r="AX6868" s="14" t="s">
        <v>73</v>
      </c>
      <c r="AY6868" s="175" t="s">
        <v>252</v>
      </c>
    </row>
    <row r="6869" spans="2:51" s="13" customFormat="1" ht="11.25">
      <c r="B6869" s="167"/>
      <c r="D6869" s="160" t="s">
        <v>264</v>
      </c>
      <c r="E6869" s="168" t="s">
        <v>3</v>
      </c>
      <c r="F6869" s="169" t="s">
        <v>9101</v>
      </c>
      <c r="H6869" s="168" t="s">
        <v>3</v>
      </c>
      <c r="I6869" s="170"/>
      <c r="L6869" s="167"/>
      <c r="M6869" s="171"/>
      <c r="N6869" s="172"/>
      <c r="O6869" s="172"/>
      <c r="P6869" s="172"/>
      <c r="Q6869" s="172"/>
      <c r="R6869" s="172"/>
      <c r="S6869" s="172"/>
      <c r="T6869" s="173"/>
      <c r="AT6869" s="168" t="s">
        <v>264</v>
      </c>
      <c r="AU6869" s="168" t="s">
        <v>82</v>
      </c>
      <c r="AV6869" s="13" t="s">
        <v>80</v>
      </c>
      <c r="AW6869" s="13" t="s">
        <v>34</v>
      </c>
      <c r="AX6869" s="13" t="s">
        <v>73</v>
      </c>
      <c r="AY6869" s="168" t="s">
        <v>252</v>
      </c>
    </row>
    <row r="6870" spans="2:51" s="14" customFormat="1" ht="11.25">
      <c r="B6870" s="174"/>
      <c r="D6870" s="160" t="s">
        <v>264</v>
      </c>
      <c r="E6870" s="175" t="s">
        <v>3</v>
      </c>
      <c r="F6870" s="176" t="s">
        <v>9090</v>
      </c>
      <c r="H6870" s="177">
        <v>11.4</v>
      </c>
      <c r="I6870" s="178"/>
      <c r="L6870" s="174"/>
      <c r="M6870" s="179"/>
      <c r="N6870" s="180"/>
      <c r="O6870" s="180"/>
      <c r="P6870" s="180"/>
      <c r="Q6870" s="180"/>
      <c r="R6870" s="180"/>
      <c r="S6870" s="180"/>
      <c r="T6870" s="181"/>
      <c r="AT6870" s="175" t="s">
        <v>264</v>
      </c>
      <c r="AU6870" s="175" t="s">
        <v>82</v>
      </c>
      <c r="AV6870" s="14" t="s">
        <v>82</v>
      </c>
      <c r="AW6870" s="14" t="s">
        <v>34</v>
      </c>
      <c r="AX6870" s="14" t="s">
        <v>73</v>
      </c>
      <c r="AY6870" s="175" t="s">
        <v>252</v>
      </c>
    </row>
    <row r="6871" spans="2:51" s="13" customFormat="1" ht="11.25">
      <c r="B6871" s="167"/>
      <c r="D6871" s="160" t="s">
        <v>264</v>
      </c>
      <c r="E6871" s="168" t="s">
        <v>3</v>
      </c>
      <c r="F6871" s="169" t="s">
        <v>9101</v>
      </c>
      <c r="H6871" s="168" t="s">
        <v>3</v>
      </c>
      <c r="I6871" s="170"/>
      <c r="L6871" s="167"/>
      <c r="M6871" s="171"/>
      <c r="N6871" s="172"/>
      <c r="O6871" s="172"/>
      <c r="P6871" s="172"/>
      <c r="Q6871" s="172"/>
      <c r="R6871" s="172"/>
      <c r="S6871" s="172"/>
      <c r="T6871" s="173"/>
      <c r="AT6871" s="168" t="s">
        <v>264</v>
      </c>
      <c r="AU6871" s="168" t="s">
        <v>82</v>
      </c>
      <c r="AV6871" s="13" t="s">
        <v>80</v>
      </c>
      <c r="AW6871" s="13" t="s">
        <v>34</v>
      </c>
      <c r="AX6871" s="13" t="s">
        <v>73</v>
      </c>
      <c r="AY6871" s="168" t="s">
        <v>252</v>
      </c>
    </row>
    <row r="6872" spans="2:51" s="14" customFormat="1" ht="11.25">
      <c r="B6872" s="174"/>
      <c r="D6872" s="160" t="s">
        <v>264</v>
      </c>
      <c r="E6872" s="175" t="s">
        <v>3</v>
      </c>
      <c r="F6872" s="176" t="s">
        <v>9090</v>
      </c>
      <c r="H6872" s="177">
        <v>11.4</v>
      </c>
      <c r="I6872" s="178"/>
      <c r="L6872" s="174"/>
      <c r="M6872" s="179"/>
      <c r="N6872" s="180"/>
      <c r="O6872" s="180"/>
      <c r="P6872" s="180"/>
      <c r="Q6872" s="180"/>
      <c r="R6872" s="180"/>
      <c r="S6872" s="180"/>
      <c r="T6872" s="181"/>
      <c r="AT6872" s="175" t="s">
        <v>264</v>
      </c>
      <c r="AU6872" s="175" t="s">
        <v>82</v>
      </c>
      <c r="AV6872" s="14" t="s">
        <v>82</v>
      </c>
      <c r="AW6872" s="14" t="s">
        <v>34</v>
      </c>
      <c r="AX6872" s="14" t="s">
        <v>73</v>
      </c>
      <c r="AY6872" s="175" t="s">
        <v>252</v>
      </c>
    </row>
    <row r="6873" spans="2:51" s="13" customFormat="1" ht="11.25">
      <c r="B6873" s="167"/>
      <c r="D6873" s="160" t="s">
        <v>264</v>
      </c>
      <c r="E6873" s="168" t="s">
        <v>3</v>
      </c>
      <c r="F6873" s="169" t="s">
        <v>9101</v>
      </c>
      <c r="H6873" s="168" t="s">
        <v>3</v>
      </c>
      <c r="I6873" s="170"/>
      <c r="L6873" s="167"/>
      <c r="M6873" s="171"/>
      <c r="N6873" s="172"/>
      <c r="O6873" s="172"/>
      <c r="P6873" s="172"/>
      <c r="Q6873" s="172"/>
      <c r="R6873" s="172"/>
      <c r="S6873" s="172"/>
      <c r="T6873" s="173"/>
      <c r="AT6873" s="168" t="s">
        <v>264</v>
      </c>
      <c r="AU6873" s="168" t="s">
        <v>82</v>
      </c>
      <c r="AV6873" s="13" t="s">
        <v>80</v>
      </c>
      <c r="AW6873" s="13" t="s">
        <v>34</v>
      </c>
      <c r="AX6873" s="13" t="s">
        <v>73</v>
      </c>
      <c r="AY6873" s="168" t="s">
        <v>252</v>
      </c>
    </row>
    <row r="6874" spans="2:51" s="14" customFormat="1" ht="11.25">
      <c r="B6874" s="174"/>
      <c r="D6874" s="160" t="s">
        <v>264</v>
      </c>
      <c r="E6874" s="175" t="s">
        <v>3</v>
      </c>
      <c r="F6874" s="176" t="s">
        <v>9090</v>
      </c>
      <c r="H6874" s="177">
        <v>11.4</v>
      </c>
      <c r="I6874" s="178"/>
      <c r="L6874" s="174"/>
      <c r="M6874" s="179"/>
      <c r="N6874" s="180"/>
      <c r="O6874" s="180"/>
      <c r="P6874" s="180"/>
      <c r="Q6874" s="180"/>
      <c r="R6874" s="180"/>
      <c r="S6874" s="180"/>
      <c r="T6874" s="181"/>
      <c r="AT6874" s="175" t="s">
        <v>264</v>
      </c>
      <c r="AU6874" s="175" t="s">
        <v>82</v>
      </c>
      <c r="AV6874" s="14" t="s">
        <v>82</v>
      </c>
      <c r="AW6874" s="14" t="s">
        <v>34</v>
      </c>
      <c r="AX6874" s="14" t="s">
        <v>73</v>
      </c>
      <c r="AY6874" s="175" t="s">
        <v>252</v>
      </c>
    </row>
    <row r="6875" spans="2:51" s="13" customFormat="1" ht="11.25">
      <c r="B6875" s="167"/>
      <c r="D6875" s="160" t="s">
        <v>264</v>
      </c>
      <c r="E6875" s="168" t="s">
        <v>3</v>
      </c>
      <c r="F6875" s="169" t="s">
        <v>9101</v>
      </c>
      <c r="H6875" s="168" t="s">
        <v>3</v>
      </c>
      <c r="I6875" s="170"/>
      <c r="L6875" s="167"/>
      <c r="M6875" s="171"/>
      <c r="N6875" s="172"/>
      <c r="O6875" s="172"/>
      <c r="P6875" s="172"/>
      <c r="Q6875" s="172"/>
      <c r="R6875" s="172"/>
      <c r="S6875" s="172"/>
      <c r="T6875" s="173"/>
      <c r="AT6875" s="168" t="s">
        <v>264</v>
      </c>
      <c r="AU6875" s="168" t="s">
        <v>82</v>
      </c>
      <c r="AV6875" s="13" t="s">
        <v>80</v>
      </c>
      <c r="AW6875" s="13" t="s">
        <v>34</v>
      </c>
      <c r="AX6875" s="13" t="s">
        <v>73</v>
      </c>
      <c r="AY6875" s="168" t="s">
        <v>252</v>
      </c>
    </row>
    <row r="6876" spans="2:51" s="14" customFormat="1" ht="11.25">
      <c r="B6876" s="174"/>
      <c r="D6876" s="160" t="s">
        <v>264</v>
      </c>
      <c r="E6876" s="175" t="s">
        <v>3</v>
      </c>
      <c r="F6876" s="176" t="s">
        <v>9090</v>
      </c>
      <c r="H6876" s="177">
        <v>11.4</v>
      </c>
      <c r="I6876" s="178"/>
      <c r="L6876" s="174"/>
      <c r="M6876" s="179"/>
      <c r="N6876" s="180"/>
      <c r="O6876" s="180"/>
      <c r="P6876" s="180"/>
      <c r="Q6876" s="180"/>
      <c r="R6876" s="180"/>
      <c r="S6876" s="180"/>
      <c r="T6876" s="181"/>
      <c r="AT6876" s="175" t="s">
        <v>264</v>
      </c>
      <c r="AU6876" s="175" t="s">
        <v>82</v>
      </c>
      <c r="AV6876" s="14" t="s">
        <v>82</v>
      </c>
      <c r="AW6876" s="14" t="s">
        <v>34</v>
      </c>
      <c r="AX6876" s="14" t="s">
        <v>73</v>
      </c>
      <c r="AY6876" s="175" t="s">
        <v>252</v>
      </c>
    </row>
    <row r="6877" spans="2:51" s="16" customFormat="1" ht="11.25">
      <c r="B6877" s="190"/>
      <c r="D6877" s="160" t="s">
        <v>264</v>
      </c>
      <c r="E6877" s="191" t="s">
        <v>3</v>
      </c>
      <c r="F6877" s="192" t="s">
        <v>354</v>
      </c>
      <c r="H6877" s="193">
        <v>68.400000000000006</v>
      </c>
      <c r="I6877" s="194"/>
      <c r="L6877" s="190"/>
      <c r="M6877" s="195"/>
      <c r="N6877" s="196"/>
      <c r="O6877" s="196"/>
      <c r="P6877" s="196"/>
      <c r="Q6877" s="196"/>
      <c r="R6877" s="196"/>
      <c r="S6877" s="196"/>
      <c r="T6877" s="197"/>
      <c r="AT6877" s="191" t="s">
        <v>264</v>
      </c>
      <c r="AU6877" s="191" t="s">
        <v>82</v>
      </c>
      <c r="AV6877" s="16" t="s">
        <v>95</v>
      </c>
      <c r="AW6877" s="16" t="s">
        <v>34</v>
      </c>
      <c r="AX6877" s="16" t="s">
        <v>73</v>
      </c>
      <c r="AY6877" s="191" t="s">
        <v>252</v>
      </c>
    </row>
    <row r="6878" spans="2:51" s="13" customFormat="1" ht="11.25">
      <c r="B6878" s="167"/>
      <c r="D6878" s="160" t="s">
        <v>264</v>
      </c>
      <c r="E6878" s="168" t="s">
        <v>3</v>
      </c>
      <c r="F6878" s="169" t="s">
        <v>9102</v>
      </c>
      <c r="H6878" s="168" t="s">
        <v>3</v>
      </c>
      <c r="I6878" s="170"/>
      <c r="L6878" s="167"/>
      <c r="M6878" s="171"/>
      <c r="N6878" s="172"/>
      <c r="O6878" s="172"/>
      <c r="P6878" s="172"/>
      <c r="Q6878" s="172"/>
      <c r="R6878" s="172"/>
      <c r="S6878" s="172"/>
      <c r="T6878" s="173"/>
      <c r="AT6878" s="168" t="s">
        <v>264</v>
      </c>
      <c r="AU6878" s="168" t="s">
        <v>82</v>
      </c>
      <c r="AV6878" s="13" t="s">
        <v>80</v>
      </c>
      <c r="AW6878" s="13" t="s">
        <v>34</v>
      </c>
      <c r="AX6878" s="13" t="s">
        <v>73</v>
      </c>
      <c r="AY6878" s="168" t="s">
        <v>252</v>
      </c>
    </row>
    <row r="6879" spans="2:51" s="13" customFormat="1" ht="11.25">
      <c r="B6879" s="167"/>
      <c r="D6879" s="160" t="s">
        <v>264</v>
      </c>
      <c r="E6879" s="168" t="s">
        <v>3</v>
      </c>
      <c r="F6879" s="169" t="s">
        <v>9101</v>
      </c>
      <c r="H6879" s="168" t="s">
        <v>3</v>
      </c>
      <c r="I6879" s="170"/>
      <c r="L6879" s="167"/>
      <c r="M6879" s="171"/>
      <c r="N6879" s="172"/>
      <c r="O6879" s="172"/>
      <c r="P6879" s="172"/>
      <c r="Q6879" s="172"/>
      <c r="R6879" s="172"/>
      <c r="S6879" s="172"/>
      <c r="T6879" s="173"/>
      <c r="AT6879" s="168" t="s">
        <v>264</v>
      </c>
      <c r="AU6879" s="168" t="s">
        <v>82</v>
      </c>
      <c r="AV6879" s="13" t="s">
        <v>80</v>
      </c>
      <c r="AW6879" s="13" t="s">
        <v>34</v>
      </c>
      <c r="AX6879" s="13" t="s">
        <v>73</v>
      </c>
      <c r="AY6879" s="168" t="s">
        <v>252</v>
      </c>
    </row>
    <row r="6880" spans="2:51" s="14" customFormat="1" ht="11.25">
      <c r="B6880" s="174"/>
      <c r="D6880" s="160" t="s">
        <v>264</v>
      </c>
      <c r="E6880" s="175" t="s">
        <v>3</v>
      </c>
      <c r="F6880" s="176" t="s">
        <v>9090</v>
      </c>
      <c r="H6880" s="177">
        <v>11.4</v>
      </c>
      <c r="I6880" s="178"/>
      <c r="L6880" s="174"/>
      <c r="M6880" s="179"/>
      <c r="N6880" s="180"/>
      <c r="O6880" s="180"/>
      <c r="P6880" s="180"/>
      <c r="Q6880" s="180"/>
      <c r="R6880" s="180"/>
      <c r="S6880" s="180"/>
      <c r="T6880" s="181"/>
      <c r="AT6880" s="175" t="s">
        <v>264</v>
      </c>
      <c r="AU6880" s="175" t="s">
        <v>82</v>
      </c>
      <c r="AV6880" s="14" t="s">
        <v>82</v>
      </c>
      <c r="AW6880" s="14" t="s">
        <v>34</v>
      </c>
      <c r="AX6880" s="14" t="s">
        <v>73</v>
      </c>
      <c r="AY6880" s="175" t="s">
        <v>252</v>
      </c>
    </row>
    <row r="6881" spans="1:65" s="13" customFormat="1" ht="11.25">
      <c r="B6881" s="167"/>
      <c r="D6881" s="160" t="s">
        <v>264</v>
      </c>
      <c r="E6881" s="168" t="s">
        <v>3</v>
      </c>
      <c r="F6881" s="169" t="s">
        <v>9101</v>
      </c>
      <c r="H6881" s="168" t="s">
        <v>3</v>
      </c>
      <c r="I6881" s="170"/>
      <c r="L6881" s="167"/>
      <c r="M6881" s="171"/>
      <c r="N6881" s="172"/>
      <c r="O6881" s="172"/>
      <c r="P6881" s="172"/>
      <c r="Q6881" s="172"/>
      <c r="R6881" s="172"/>
      <c r="S6881" s="172"/>
      <c r="T6881" s="173"/>
      <c r="AT6881" s="168" t="s">
        <v>264</v>
      </c>
      <c r="AU6881" s="168" t="s">
        <v>82</v>
      </c>
      <c r="AV6881" s="13" t="s">
        <v>80</v>
      </c>
      <c r="AW6881" s="13" t="s">
        <v>34</v>
      </c>
      <c r="AX6881" s="13" t="s">
        <v>73</v>
      </c>
      <c r="AY6881" s="168" t="s">
        <v>252</v>
      </c>
    </row>
    <row r="6882" spans="1:65" s="14" customFormat="1" ht="11.25">
      <c r="B6882" s="174"/>
      <c r="D6882" s="160" t="s">
        <v>264</v>
      </c>
      <c r="E6882" s="175" t="s">
        <v>3</v>
      </c>
      <c r="F6882" s="176" t="s">
        <v>9090</v>
      </c>
      <c r="H6882" s="177">
        <v>11.4</v>
      </c>
      <c r="I6882" s="178"/>
      <c r="L6882" s="174"/>
      <c r="M6882" s="179"/>
      <c r="N6882" s="180"/>
      <c r="O6882" s="180"/>
      <c r="P6882" s="180"/>
      <c r="Q6882" s="180"/>
      <c r="R6882" s="180"/>
      <c r="S6882" s="180"/>
      <c r="T6882" s="181"/>
      <c r="AT6882" s="175" t="s">
        <v>264</v>
      </c>
      <c r="AU6882" s="175" t="s">
        <v>82</v>
      </c>
      <c r="AV6882" s="14" t="s">
        <v>82</v>
      </c>
      <c r="AW6882" s="14" t="s">
        <v>34</v>
      </c>
      <c r="AX6882" s="14" t="s">
        <v>73</v>
      </c>
      <c r="AY6882" s="175" t="s">
        <v>252</v>
      </c>
    </row>
    <row r="6883" spans="1:65" s="13" customFormat="1" ht="11.25">
      <c r="B6883" s="167"/>
      <c r="D6883" s="160" t="s">
        <v>264</v>
      </c>
      <c r="E6883" s="168" t="s">
        <v>3</v>
      </c>
      <c r="F6883" s="169" t="s">
        <v>9101</v>
      </c>
      <c r="H6883" s="168" t="s">
        <v>3</v>
      </c>
      <c r="I6883" s="170"/>
      <c r="L6883" s="167"/>
      <c r="M6883" s="171"/>
      <c r="N6883" s="172"/>
      <c r="O6883" s="172"/>
      <c r="P6883" s="172"/>
      <c r="Q6883" s="172"/>
      <c r="R6883" s="172"/>
      <c r="S6883" s="172"/>
      <c r="T6883" s="173"/>
      <c r="AT6883" s="168" t="s">
        <v>264</v>
      </c>
      <c r="AU6883" s="168" t="s">
        <v>82</v>
      </c>
      <c r="AV6883" s="13" t="s">
        <v>80</v>
      </c>
      <c r="AW6883" s="13" t="s">
        <v>34</v>
      </c>
      <c r="AX6883" s="13" t="s">
        <v>73</v>
      </c>
      <c r="AY6883" s="168" t="s">
        <v>252</v>
      </c>
    </row>
    <row r="6884" spans="1:65" s="14" customFormat="1" ht="11.25">
      <c r="B6884" s="174"/>
      <c r="D6884" s="160" t="s">
        <v>264</v>
      </c>
      <c r="E6884" s="175" t="s">
        <v>3</v>
      </c>
      <c r="F6884" s="176" t="s">
        <v>9090</v>
      </c>
      <c r="H6884" s="177">
        <v>11.4</v>
      </c>
      <c r="I6884" s="178"/>
      <c r="L6884" s="174"/>
      <c r="M6884" s="179"/>
      <c r="N6884" s="180"/>
      <c r="O6884" s="180"/>
      <c r="P6884" s="180"/>
      <c r="Q6884" s="180"/>
      <c r="R6884" s="180"/>
      <c r="S6884" s="180"/>
      <c r="T6884" s="181"/>
      <c r="AT6884" s="175" t="s">
        <v>264</v>
      </c>
      <c r="AU6884" s="175" t="s">
        <v>82</v>
      </c>
      <c r="AV6884" s="14" t="s">
        <v>82</v>
      </c>
      <c r="AW6884" s="14" t="s">
        <v>34</v>
      </c>
      <c r="AX6884" s="14" t="s">
        <v>73</v>
      </c>
      <c r="AY6884" s="175" t="s">
        <v>252</v>
      </c>
    </row>
    <row r="6885" spans="1:65" s="13" customFormat="1" ht="11.25">
      <c r="B6885" s="167"/>
      <c r="D6885" s="160" t="s">
        <v>264</v>
      </c>
      <c r="E6885" s="168" t="s">
        <v>3</v>
      </c>
      <c r="F6885" s="169" t="s">
        <v>9101</v>
      </c>
      <c r="H6885" s="168" t="s">
        <v>3</v>
      </c>
      <c r="I6885" s="170"/>
      <c r="L6885" s="167"/>
      <c r="M6885" s="171"/>
      <c r="N6885" s="172"/>
      <c r="O6885" s="172"/>
      <c r="P6885" s="172"/>
      <c r="Q6885" s="172"/>
      <c r="R6885" s="172"/>
      <c r="S6885" s="172"/>
      <c r="T6885" s="173"/>
      <c r="AT6885" s="168" t="s">
        <v>264</v>
      </c>
      <c r="AU6885" s="168" t="s">
        <v>82</v>
      </c>
      <c r="AV6885" s="13" t="s">
        <v>80</v>
      </c>
      <c r="AW6885" s="13" t="s">
        <v>34</v>
      </c>
      <c r="AX6885" s="13" t="s">
        <v>73</v>
      </c>
      <c r="AY6885" s="168" t="s">
        <v>252</v>
      </c>
    </row>
    <row r="6886" spans="1:65" s="14" customFormat="1" ht="11.25">
      <c r="B6886" s="174"/>
      <c r="D6886" s="160" t="s">
        <v>264</v>
      </c>
      <c r="E6886" s="175" t="s">
        <v>3</v>
      </c>
      <c r="F6886" s="176" t="s">
        <v>9090</v>
      </c>
      <c r="H6886" s="177">
        <v>11.4</v>
      </c>
      <c r="I6886" s="178"/>
      <c r="L6886" s="174"/>
      <c r="M6886" s="179"/>
      <c r="N6886" s="180"/>
      <c r="O6886" s="180"/>
      <c r="P6886" s="180"/>
      <c r="Q6886" s="180"/>
      <c r="R6886" s="180"/>
      <c r="S6886" s="180"/>
      <c r="T6886" s="181"/>
      <c r="AT6886" s="175" t="s">
        <v>264</v>
      </c>
      <c r="AU6886" s="175" t="s">
        <v>82</v>
      </c>
      <c r="AV6886" s="14" t="s">
        <v>82</v>
      </c>
      <c r="AW6886" s="14" t="s">
        <v>34</v>
      </c>
      <c r="AX6886" s="14" t="s">
        <v>73</v>
      </c>
      <c r="AY6886" s="175" t="s">
        <v>252</v>
      </c>
    </row>
    <row r="6887" spans="1:65" s="13" customFormat="1" ht="11.25">
      <c r="B6887" s="167"/>
      <c r="D6887" s="160" t="s">
        <v>264</v>
      </c>
      <c r="E6887" s="168" t="s">
        <v>3</v>
      </c>
      <c r="F6887" s="169" t="s">
        <v>9101</v>
      </c>
      <c r="H6887" s="168" t="s">
        <v>3</v>
      </c>
      <c r="I6887" s="170"/>
      <c r="L6887" s="167"/>
      <c r="M6887" s="171"/>
      <c r="N6887" s="172"/>
      <c r="O6887" s="172"/>
      <c r="P6887" s="172"/>
      <c r="Q6887" s="172"/>
      <c r="R6887" s="172"/>
      <c r="S6887" s="172"/>
      <c r="T6887" s="173"/>
      <c r="AT6887" s="168" t="s">
        <v>264</v>
      </c>
      <c r="AU6887" s="168" t="s">
        <v>82</v>
      </c>
      <c r="AV6887" s="13" t="s">
        <v>80</v>
      </c>
      <c r="AW6887" s="13" t="s">
        <v>34</v>
      </c>
      <c r="AX6887" s="13" t="s">
        <v>73</v>
      </c>
      <c r="AY6887" s="168" t="s">
        <v>252</v>
      </c>
    </row>
    <row r="6888" spans="1:65" s="14" customFormat="1" ht="11.25">
      <c r="B6888" s="174"/>
      <c r="D6888" s="160" t="s">
        <v>264</v>
      </c>
      <c r="E6888" s="175" t="s">
        <v>3</v>
      </c>
      <c r="F6888" s="176" t="s">
        <v>9090</v>
      </c>
      <c r="H6888" s="177">
        <v>11.4</v>
      </c>
      <c r="I6888" s="178"/>
      <c r="L6888" s="174"/>
      <c r="M6888" s="179"/>
      <c r="N6888" s="180"/>
      <c r="O6888" s="180"/>
      <c r="P6888" s="180"/>
      <c r="Q6888" s="180"/>
      <c r="R6888" s="180"/>
      <c r="S6888" s="180"/>
      <c r="T6888" s="181"/>
      <c r="AT6888" s="175" t="s">
        <v>264</v>
      </c>
      <c r="AU6888" s="175" t="s">
        <v>82</v>
      </c>
      <c r="AV6888" s="14" t="s">
        <v>82</v>
      </c>
      <c r="AW6888" s="14" t="s">
        <v>34</v>
      </c>
      <c r="AX6888" s="14" t="s">
        <v>73</v>
      </c>
      <c r="AY6888" s="175" t="s">
        <v>252</v>
      </c>
    </row>
    <row r="6889" spans="1:65" s="16" customFormat="1" ht="11.25">
      <c r="B6889" s="190"/>
      <c r="D6889" s="160" t="s">
        <v>264</v>
      </c>
      <c r="E6889" s="191" t="s">
        <v>3</v>
      </c>
      <c r="F6889" s="192" t="s">
        <v>354</v>
      </c>
      <c r="H6889" s="193">
        <v>57</v>
      </c>
      <c r="I6889" s="194"/>
      <c r="L6889" s="190"/>
      <c r="M6889" s="195"/>
      <c r="N6889" s="196"/>
      <c r="O6889" s="196"/>
      <c r="P6889" s="196"/>
      <c r="Q6889" s="196"/>
      <c r="R6889" s="196"/>
      <c r="S6889" s="196"/>
      <c r="T6889" s="197"/>
      <c r="AT6889" s="191" t="s">
        <v>264</v>
      </c>
      <c r="AU6889" s="191" t="s">
        <v>82</v>
      </c>
      <c r="AV6889" s="16" t="s">
        <v>95</v>
      </c>
      <c r="AW6889" s="16" t="s">
        <v>34</v>
      </c>
      <c r="AX6889" s="16" t="s">
        <v>73</v>
      </c>
      <c r="AY6889" s="191" t="s">
        <v>252</v>
      </c>
    </row>
    <row r="6890" spans="1:65" s="15" customFormat="1" ht="11.25">
      <c r="B6890" s="182"/>
      <c r="D6890" s="160" t="s">
        <v>264</v>
      </c>
      <c r="E6890" s="183" t="s">
        <v>3</v>
      </c>
      <c r="F6890" s="184" t="s">
        <v>269</v>
      </c>
      <c r="H6890" s="185">
        <v>455.2</v>
      </c>
      <c r="I6890" s="186"/>
      <c r="L6890" s="182"/>
      <c r="M6890" s="187"/>
      <c r="N6890" s="188"/>
      <c r="O6890" s="188"/>
      <c r="P6890" s="188"/>
      <c r="Q6890" s="188"/>
      <c r="R6890" s="188"/>
      <c r="S6890" s="188"/>
      <c r="T6890" s="189"/>
      <c r="AT6890" s="183" t="s">
        <v>264</v>
      </c>
      <c r="AU6890" s="183" t="s">
        <v>82</v>
      </c>
      <c r="AV6890" s="15" t="s">
        <v>258</v>
      </c>
      <c r="AW6890" s="15" t="s">
        <v>34</v>
      </c>
      <c r="AX6890" s="15" t="s">
        <v>80</v>
      </c>
      <c r="AY6890" s="183" t="s">
        <v>252</v>
      </c>
    </row>
    <row r="6891" spans="1:65" s="2" customFormat="1" ht="16.5" customHeight="1">
      <c r="A6891" s="34"/>
      <c r="B6891" s="145"/>
      <c r="C6891" s="198" t="s">
        <v>2875</v>
      </c>
      <c r="D6891" s="198" t="s">
        <v>361</v>
      </c>
      <c r="E6891" s="199" t="s">
        <v>9103</v>
      </c>
      <c r="F6891" s="200" t="s">
        <v>9104</v>
      </c>
      <c r="G6891" s="201" t="s">
        <v>4360</v>
      </c>
      <c r="H6891" s="202">
        <v>15</v>
      </c>
      <c r="I6891" s="203"/>
      <c r="J6891" s="204">
        <f>ROUND(I6891*H6891,2)</f>
        <v>0</v>
      </c>
      <c r="K6891" s="205"/>
      <c r="L6891" s="206"/>
      <c r="M6891" s="207" t="s">
        <v>3</v>
      </c>
      <c r="N6891" s="208" t="s">
        <v>44</v>
      </c>
      <c r="O6891" s="55"/>
      <c r="P6891" s="156">
        <f>O6891*H6891</f>
        <v>0</v>
      </c>
      <c r="Q6891" s="156">
        <v>0</v>
      </c>
      <c r="R6891" s="156">
        <f>Q6891*H6891</f>
        <v>0</v>
      </c>
      <c r="S6891" s="156">
        <v>0</v>
      </c>
      <c r="T6891" s="157">
        <f>S6891*H6891</f>
        <v>0</v>
      </c>
      <c r="U6891" s="34"/>
      <c r="V6891" s="34"/>
      <c r="W6891" s="34"/>
      <c r="X6891" s="34"/>
      <c r="Y6891" s="34"/>
      <c r="Z6891" s="34"/>
      <c r="AA6891" s="34"/>
      <c r="AB6891" s="34"/>
      <c r="AC6891" s="34"/>
      <c r="AD6891" s="34"/>
      <c r="AE6891" s="34"/>
      <c r="AR6891" s="158" t="s">
        <v>2840</v>
      </c>
      <c r="AT6891" s="158" t="s">
        <v>361</v>
      </c>
      <c r="AU6891" s="158" t="s">
        <v>82</v>
      </c>
      <c r="AY6891" s="19" t="s">
        <v>252</v>
      </c>
      <c r="BE6891" s="159">
        <f>IF(N6891="základní",J6891,0)</f>
        <v>0</v>
      </c>
      <c r="BF6891" s="159">
        <f>IF(N6891="snížená",J6891,0)</f>
        <v>0</v>
      </c>
      <c r="BG6891" s="159">
        <f>IF(N6891="zákl. přenesená",J6891,0)</f>
        <v>0</v>
      </c>
      <c r="BH6891" s="159">
        <f>IF(N6891="sníž. přenesená",J6891,0)</f>
        <v>0</v>
      </c>
      <c r="BI6891" s="159">
        <f>IF(N6891="nulová",J6891,0)</f>
        <v>0</v>
      </c>
      <c r="BJ6891" s="19" t="s">
        <v>80</v>
      </c>
      <c r="BK6891" s="159">
        <f>ROUND(I6891*H6891,2)</f>
        <v>0</v>
      </c>
      <c r="BL6891" s="19" t="s">
        <v>940</v>
      </c>
      <c r="BM6891" s="158" t="s">
        <v>9105</v>
      </c>
    </row>
    <row r="6892" spans="1:65" s="2" customFormat="1" ht="11.25">
      <c r="A6892" s="34"/>
      <c r="B6892" s="35"/>
      <c r="C6892" s="34"/>
      <c r="D6892" s="160" t="s">
        <v>260</v>
      </c>
      <c r="E6892" s="34"/>
      <c r="F6892" s="161" t="s">
        <v>9104</v>
      </c>
      <c r="G6892" s="34"/>
      <c r="H6892" s="34"/>
      <c r="I6892" s="162"/>
      <c r="J6892" s="34"/>
      <c r="K6892" s="34"/>
      <c r="L6892" s="35"/>
      <c r="M6892" s="163"/>
      <c r="N6892" s="164"/>
      <c r="O6892" s="55"/>
      <c r="P6892" s="55"/>
      <c r="Q6892" s="55"/>
      <c r="R6892" s="55"/>
      <c r="S6892" s="55"/>
      <c r="T6892" s="56"/>
      <c r="U6892" s="34"/>
      <c r="V6892" s="34"/>
      <c r="W6892" s="34"/>
      <c r="X6892" s="34"/>
      <c r="Y6892" s="34"/>
      <c r="Z6892" s="34"/>
      <c r="AA6892" s="34"/>
      <c r="AB6892" s="34"/>
      <c r="AC6892" s="34"/>
      <c r="AD6892" s="34"/>
      <c r="AE6892" s="34"/>
      <c r="AT6892" s="19" t="s">
        <v>260</v>
      </c>
      <c r="AU6892" s="19" t="s">
        <v>82</v>
      </c>
    </row>
    <row r="6893" spans="1:65" s="14" customFormat="1" ht="11.25">
      <c r="B6893" s="174"/>
      <c r="D6893" s="160" t="s">
        <v>264</v>
      </c>
      <c r="E6893" s="175" t="s">
        <v>3</v>
      </c>
      <c r="F6893" s="176" t="s">
        <v>9106</v>
      </c>
      <c r="H6893" s="177">
        <v>15</v>
      </c>
      <c r="I6893" s="178"/>
      <c r="L6893" s="174"/>
      <c r="M6893" s="179"/>
      <c r="N6893" s="180"/>
      <c r="O6893" s="180"/>
      <c r="P6893" s="180"/>
      <c r="Q6893" s="180"/>
      <c r="R6893" s="180"/>
      <c r="S6893" s="180"/>
      <c r="T6893" s="181"/>
      <c r="AT6893" s="175" t="s">
        <v>264</v>
      </c>
      <c r="AU6893" s="175" t="s">
        <v>82</v>
      </c>
      <c r="AV6893" s="14" t="s">
        <v>82</v>
      </c>
      <c r="AW6893" s="14" t="s">
        <v>34</v>
      </c>
      <c r="AX6893" s="14" t="s">
        <v>80</v>
      </c>
      <c r="AY6893" s="175" t="s">
        <v>252</v>
      </c>
    </row>
    <row r="6894" spans="1:65" s="2" customFormat="1" ht="16.5" customHeight="1">
      <c r="A6894" s="34"/>
      <c r="B6894" s="145"/>
      <c r="C6894" s="198" t="s">
        <v>2883</v>
      </c>
      <c r="D6894" s="198" t="s">
        <v>361</v>
      </c>
      <c r="E6894" s="199" t="s">
        <v>9107</v>
      </c>
      <c r="F6894" s="200" t="s">
        <v>9108</v>
      </c>
      <c r="G6894" s="201" t="s">
        <v>4360</v>
      </c>
      <c r="H6894" s="202">
        <v>1</v>
      </c>
      <c r="I6894" s="203"/>
      <c r="J6894" s="204">
        <f>ROUND(I6894*H6894,2)</f>
        <v>0</v>
      </c>
      <c r="K6894" s="205"/>
      <c r="L6894" s="206"/>
      <c r="M6894" s="207" t="s">
        <v>3</v>
      </c>
      <c r="N6894" s="208" t="s">
        <v>44</v>
      </c>
      <c r="O6894" s="55"/>
      <c r="P6894" s="156">
        <f>O6894*H6894</f>
        <v>0</v>
      </c>
      <c r="Q6894" s="156">
        <v>0</v>
      </c>
      <c r="R6894" s="156">
        <f>Q6894*H6894</f>
        <v>0</v>
      </c>
      <c r="S6894" s="156">
        <v>0</v>
      </c>
      <c r="T6894" s="157">
        <f>S6894*H6894</f>
        <v>0</v>
      </c>
      <c r="U6894" s="34"/>
      <c r="V6894" s="34"/>
      <c r="W6894" s="34"/>
      <c r="X6894" s="34"/>
      <c r="Y6894" s="34"/>
      <c r="Z6894" s="34"/>
      <c r="AA6894" s="34"/>
      <c r="AB6894" s="34"/>
      <c r="AC6894" s="34"/>
      <c r="AD6894" s="34"/>
      <c r="AE6894" s="34"/>
      <c r="AR6894" s="158" t="s">
        <v>2840</v>
      </c>
      <c r="AT6894" s="158" t="s">
        <v>361</v>
      </c>
      <c r="AU6894" s="158" t="s">
        <v>82</v>
      </c>
      <c r="AY6894" s="19" t="s">
        <v>252</v>
      </c>
      <c r="BE6894" s="159">
        <f>IF(N6894="základní",J6894,0)</f>
        <v>0</v>
      </c>
      <c r="BF6894" s="159">
        <f>IF(N6894="snížená",J6894,0)</f>
        <v>0</v>
      </c>
      <c r="BG6894" s="159">
        <f>IF(N6894="zákl. přenesená",J6894,0)</f>
        <v>0</v>
      </c>
      <c r="BH6894" s="159">
        <f>IF(N6894="sníž. přenesená",J6894,0)</f>
        <v>0</v>
      </c>
      <c r="BI6894" s="159">
        <f>IF(N6894="nulová",J6894,0)</f>
        <v>0</v>
      </c>
      <c r="BJ6894" s="19" t="s">
        <v>80</v>
      </c>
      <c r="BK6894" s="159">
        <f>ROUND(I6894*H6894,2)</f>
        <v>0</v>
      </c>
      <c r="BL6894" s="19" t="s">
        <v>940</v>
      </c>
      <c r="BM6894" s="158" t="s">
        <v>9109</v>
      </c>
    </row>
    <row r="6895" spans="1:65" s="2" customFormat="1" ht="11.25">
      <c r="A6895" s="34"/>
      <c r="B6895" s="35"/>
      <c r="C6895" s="34"/>
      <c r="D6895" s="160" t="s">
        <v>260</v>
      </c>
      <c r="E6895" s="34"/>
      <c r="F6895" s="161" t="s">
        <v>9108</v>
      </c>
      <c r="G6895" s="34"/>
      <c r="H6895" s="34"/>
      <c r="I6895" s="162"/>
      <c r="J6895" s="34"/>
      <c r="K6895" s="34"/>
      <c r="L6895" s="35"/>
      <c r="M6895" s="163"/>
      <c r="N6895" s="164"/>
      <c r="O6895" s="55"/>
      <c r="P6895" s="55"/>
      <c r="Q6895" s="55"/>
      <c r="R6895" s="55"/>
      <c r="S6895" s="55"/>
      <c r="T6895" s="56"/>
      <c r="U6895" s="34"/>
      <c r="V6895" s="34"/>
      <c r="W6895" s="34"/>
      <c r="X6895" s="34"/>
      <c r="Y6895" s="34"/>
      <c r="Z6895" s="34"/>
      <c r="AA6895" s="34"/>
      <c r="AB6895" s="34"/>
      <c r="AC6895" s="34"/>
      <c r="AD6895" s="34"/>
      <c r="AE6895" s="34"/>
      <c r="AT6895" s="19" t="s">
        <v>260</v>
      </c>
      <c r="AU6895" s="19" t="s">
        <v>82</v>
      </c>
    </row>
    <row r="6896" spans="1:65" s="2" customFormat="1" ht="16.5" customHeight="1">
      <c r="A6896" s="34"/>
      <c r="B6896" s="145"/>
      <c r="C6896" s="198" t="s">
        <v>2891</v>
      </c>
      <c r="D6896" s="198" t="s">
        <v>361</v>
      </c>
      <c r="E6896" s="199" t="s">
        <v>9110</v>
      </c>
      <c r="F6896" s="200" t="s">
        <v>9111</v>
      </c>
      <c r="G6896" s="201" t="s">
        <v>4360</v>
      </c>
      <c r="H6896" s="202">
        <v>7</v>
      </c>
      <c r="I6896" s="203"/>
      <c r="J6896" s="204">
        <f>ROUND(I6896*H6896,2)</f>
        <v>0</v>
      </c>
      <c r="K6896" s="205"/>
      <c r="L6896" s="206"/>
      <c r="M6896" s="207" t="s">
        <v>3</v>
      </c>
      <c r="N6896" s="208" t="s">
        <v>44</v>
      </c>
      <c r="O6896" s="55"/>
      <c r="P6896" s="156">
        <f>O6896*H6896</f>
        <v>0</v>
      </c>
      <c r="Q6896" s="156">
        <v>0</v>
      </c>
      <c r="R6896" s="156">
        <f>Q6896*H6896</f>
        <v>0</v>
      </c>
      <c r="S6896" s="156">
        <v>0</v>
      </c>
      <c r="T6896" s="157">
        <f>S6896*H6896</f>
        <v>0</v>
      </c>
      <c r="U6896" s="34"/>
      <c r="V6896" s="34"/>
      <c r="W6896" s="34"/>
      <c r="X6896" s="34"/>
      <c r="Y6896" s="34"/>
      <c r="Z6896" s="34"/>
      <c r="AA6896" s="34"/>
      <c r="AB6896" s="34"/>
      <c r="AC6896" s="34"/>
      <c r="AD6896" s="34"/>
      <c r="AE6896" s="34"/>
      <c r="AR6896" s="158" t="s">
        <v>2840</v>
      </c>
      <c r="AT6896" s="158" t="s">
        <v>361</v>
      </c>
      <c r="AU6896" s="158" t="s">
        <v>82</v>
      </c>
      <c r="AY6896" s="19" t="s">
        <v>252</v>
      </c>
      <c r="BE6896" s="159">
        <f>IF(N6896="základní",J6896,0)</f>
        <v>0</v>
      </c>
      <c r="BF6896" s="159">
        <f>IF(N6896="snížená",J6896,0)</f>
        <v>0</v>
      </c>
      <c r="BG6896" s="159">
        <f>IF(N6896="zákl. přenesená",J6896,0)</f>
        <v>0</v>
      </c>
      <c r="BH6896" s="159">
        <f>IF(N6896="sníž. přenesená",J6896,0)</f>
        <v>0</v>
      </c>
      <c r="BI6896" s="159">
        <f>IF(N6896="nulová",J6896,0)</f>
        <v>0</v>
      </c>
      <c r="BJ6896" s="19" t="s">
        <v>80</v>
      </c>
      <c r="BK6896" s="159">
        <f>ROUND(I6896*H6896,2)</f>
        <v>0</v>
      </c>
      <c r="BL6896" s="19" t="s">
        <v>940</v>
      </c>
      <c r="BM6896" s="158" t="s">
        <v>9112</v>
      </c>
    </row>
    <row r="6897" spans="1:65" s="2" customFormat="1" ht="11.25">
      <c r="A6897" s="34"/>
      <c r="B6897" s="35"/>
      <c r="C6897" s="34"/>
      <c r="D6897" s="160" t="s">
        <v>260</v>
      </c>
      <c r="E6897" s="34"/>
      <c r="F6897" s="161" t="s">
        <v>9111</v>
      </c>
      <c r="G6897" s="34"/>
      <c r="H6897" s="34"/>
      <c r="I6897" s="162"/>
      <c r="J6897" s="34"/>
      <c r="K6897" s="34"/>
      <c r="L6897" s="35"/>
      <c r="M6897" s="163"/>
      <c r="N6897" s="164"/>
      <c r="O6897" s="55"/>
      <c r="P6897" s="55"/>
      <c r="Q6897" s="55"/>
      <c r="R6897" s="55"/>
      <c r="S6897" s="55"/>
      <c r="T6897" s="56"/>
      <c r="U6897" s="34"/>
      <c r="V6897" s="34"/>
      <c r="W6897" s="34"/>
      <c r="X6897" s="34"/>
      <c r="Y6897" s="34"/>
      <c r="Z6897" s="34"/>
      <c r="AA6897" s="34"/>
      <c r="AB6897" s="34"/>
      <c r="AC6897" s="34"/>
      <c r="AD6897" s="34"/>
      <c r="AE6897" s="34"/>
      <c r="AT6897" s="19" t="s">
        <v>260</v>
      </c>
      <c r="AU6897" s="19" t="s">
        <v>82</v>
      </c>
    </row>
    <row r="6898" spans="1:65" s="2" customFormat="1" ht="16.5" customHeight="1">
      <c r="A6898" s="34"/>
      <c r="B6898" s="145"/>
      <c r="C6898" s="198" t="s">
        <v>2898</v>
      </c>
      <c r="D6898" s="198" t="s">
        <v>361</v>
      </c>
      <c r="E6898" s="199" t="s">
        <v>9113</v>
      </c>
      <c r="F6898" s="200" t="s">
        <v>9114</v>
      </c>
      <c r="G6898" s="201" t="s">
        <v>4360</v>
      </c>
      <c r="H6898" s="202">
        <v>2</v>
      </c>
      <c r="I6898" s="203"/>
      <c r="J6898" s="204">
        <f>ROUND(I6898*H6898,2)</f>
        <v>0</v>
      </c>
      <c r="K6898" s="205"/>
      <c r="L6898" s="206"/>
      <c r="M6898" s="207" t="s">
        <v>3</v>
      </c>
      <c r="N6898" s="208" t="s">
        <v>44</v>
      </c>
      <c r="O6898" s="55"/>
      <c r="P6898" s="156">
        <f>O6898*H6898</f>
        <v>0</v>
      </c>
      <c r="Q6898" s="156">
        <v>0</v>
      </c>
      <c r="R6898" s="156">
        <f>Q6898*H6898</f>
        <v>0</v>
      </c>
      <c r="S6898" s="156">
        <v>0</v>
      </c>
      <c r="T6898" s="157">
        <f>S6898*H6898</f>
        <v>0</v>
      </c>
      <c r="U6898" s="34"/>
      <c r="V6898" s="34"/>
      <c r="W6898" s="34"/>
      <c r="X6898" s="34"/>
      <c r="Y6898" s="34"/>
      <c r="Z6898" s="34"/>
      <c r="AA6898" s="34"/>
      <c r="AB6898" s="34"/>
      <c r="AC6898" s="34"/>
      <c r="AD6898" s="34"/>
      <c r="AE6898" s="34"/>
      <c r="AR6898" s="158" t="s">
        <v>2840</v>
      </c>
      <c r="AT6898" s="158" t="s">
        <v>361</v>
      </c>
      <c r="AU6898" s="158" t="s">
        <v>82</v>
      </c>
      <c r="AY6898" s="19" t="s">
        <v>252</v>
      </c>
      <c r="BE6898" s="159">
        <f>IF(N6898="základní",J6898,0)</f>
        <v>0</v>
      </c>
      <c r="BF6898" s="159">
        <f>IF(N6898="snížená",J6898,0)</f>
        <v>0</v>
      </c>
      <c r="BG6898" s="159">
        <f>IF(N6898="zákl. přenesená",J6898,0)</f>
        <v>0</v>
      </c>
      <c r="BH6898" s="159">
        <f>IF(N6898="sníž. přenesená",J6898,0)</f>
        <v>0</v>
      </c>
      <c r="BI6898" s="159">
        <f>IF(N6898="nulová",J6898,0)</f>
        <v>0</v>
      </c>
      <c r="BJ6898" s="19" t="s">
        <v>80</v>
      </c>
      <c r="BK6898" s="159">
        <f>ROUND(I6898*H6898,2)</f>
        <v>0</v>
      </c>
      <c r="BL6898" s="19" t="s">
        <v>940</v>
      </c>
      <c r="BM6898" s="158" t="s">
        <v>9115</v>
      </c>
    </row>
    <row r="6899" spans="1:65" s="2" customFormat="1" ht="11.25">
      <c r="A6899" s="34"/>
      <c r="B6899" s="35"/>
      <c r="C6899" s="34"/>
      <c r="D6899" s="160" t="s">
        <v>260</v>
      </c>
      <c r="E6899" s="34"/>
      <c r="F6899" s="161" t="s">
        <v>9114</v>
      </c>
      <c r="G6899" s="34"/>
      <c r="H6899" s="34"/>
      <c r="I6899" s="162"/>
      <c r="J6899" s="34"/>
      <c r="K6899" s="34"/>
      <c r="L6899" s="35"/>
      <c r="M6899" s="163"/>
      <c r="N6899" s="164"/>
      <c r="O6899" s="55"/>
      <c r="P6899" s="55"/>
      <c r="Q6899" s="55"/>
      <c r="R6899" s="55"/>
      <c r="S6899" s="55"/>
      <c r="T6899" s="56"/>
      <c r="U6899" s="34"/>
      <c r="V6899" s="34"/>
      <c r="W6899" s="34"/>
      <c r="X6899" s="34"/>
      <c r="Y6899" s="34"/>
      <c r="Z6899" s="34"/>
      <c r="AA6899" s="34"/>
      <c r="AB6899" s="34"/>
      <c r="AC6899" s="34"/>
      <c r="AD6899" s="34"/>
      <c r="AE6899" s="34"/>
      <c r="AT6899" s="19" t="s">
        <v>260</v>
      </c>
      <c r="AU6899" s="19" t="s">
        <v>82</v>
      </c>
    </row>
    <row r="6900" spans="1:65" s="2" customFormat="1" ht="16.5" customHeight="1">
      <c r="A6900" s="34"/>
      <c r="B6900" s="145"/>
      <c r="C6900" s="198" t="s">
        <v>2905</v>
      </c>
      <c r="D6900" s="198" t="s">
        <v>361</v>
      </c>
      <c r="E6900" s="199" t="s">
        <v>9116</v>
      </c>
      <c r="F6900" s="200" t="s">
        <v>9117</v>
      </c>
      <c r="G6900" s="201" t="s">
        <v>4360</v>
      </c>
      <c r="H6900" s="202">
        <v>1</v>
      </c>
      <c r="I6900" s="203"/>
      <c r="J6900" s="204">
        <f>ROUND(I6900*H6900,2)</f>
        <v>0</v>
      </c>
      <c r="K6900" s="205"/>
      <c r="L6900" s="206"/>
      <c r="M6900" s="207" t="s">
        <v>3</v>
      </c>
      <c r="N6900" s="208" t="s">
        <v>44</v>
      </c>
      <c r="O6900" s="55"/>
      <c r="P6900" s="156">
        <f>O6900*H6900</f>
        <v>0</v>
      </c>
      <c r="Q6900" s="156">
        <v>0</v>
      </c>
      <c r="R6900" s="156">
        <f>Q6900*H6900</f>
        <v>0</v>
      </c>
      <c r="S6900" s="156">
        <v>0</v>
      </c>
      <c r="T6900" s="157">
        <f>S6900*H6900</f>
        <v>0</v>
      </c>
      <c r="U6900" s="34"/>
      <c r="V6900" s="34"/>
      <c r="W6900" s="34"/>
      <c r="X6900" s="34"/>
      <c r="Y6900" s="34"/>
      <c r="Z6900" s="34"/>
      <c r="AA6900" s="34"/>
      <c r="AB6900" s="34"/>
      <c r="AC6900" s="34"/>
      <c r="AD6900" s="34"/>
      <c r="AE6900" s="34"/>
      <c r="AR6900" s="158" t="s">
        <v>2840</v>
      </c>
      <c r="AT6900" s="158" t="s">
        <v>361</v>
      </c>
      <c r="AU6900" s="158" t="s">
        <v>82</v>
      </c>
      <c r="AY6900" s="19" t="s">
        <v>252</v>
      </c>
      <c r="BE6900" s="159">
        <f>IF(N6900="základní",J6900,0)</f>
        <v>0</v>
      </c>
      <c r="BF6900" s="159">
        <f>IF(N6900="snížená",J6900,0)</f>
        <v>0</v>
      </c>
      <c r="BG6900" s="159">
        <f>IF(N6900="zákl. přenesená",J6900,0)</f>
        <v>0</v>
      </c>
      <c r="BH6900" s="159">
        <f>IF(N6900="sníž. přenesená",J6900,0)</f>
        <v>0</v>
      </c>
      <c r="BI6900" s="159">
        <f>IF(N6900="nulová",J6900,0)</f>
        <v>0</v>
      </c>
      <c r="BJ6900" s="19" t="s">
        <v>80</v>
      </c>
      <c r="BK6900" s="159">
        <f>ROUND(I6900*H6900,2)</f>
        <v>0</v>
      </c>
      <c r="BL6900" s="19" t="s">
        <v>940</v>
      </c>
      <c r="BM6900" s="158" t="s">
        <v>9118</v>
      </c>
    </row>
    <row r="6901" spans="1:65" s="2" customFormat="1" ht="11.25">
      <c r="A6901" s="34"/>
      <c r="B6901" s="35"/>
      <c r="C6901" s="34"/>
      <c r="D6901" s="160" t="s">
        <v>260</v>
      </c>
      <c r="E6901" s="34"/>
      <c r="F6901" s="161" t="s">
        <v>9117</v>
      </c>
      <c r="G6901" s="34"/>
      <c r="H6901" s="34"/>
      <c r="I6901" s="162"/>
      <c r="J6901" s="34"/>
      <c r="K6901" s="34"/>
      <c r="L6901" s="35"/>
      <c r="M6901" s="163"/>
      <c r="N6901" s="164"/>
      <c r="O6901" s="55"/>
      <c r="P6901" s="55"/>
      <c r="Q6901" s="55"/>
      <c r="R6901" s="55"/>
      <c r="S6901" s="55"/>
      <c r="T6901" s="56"/>
      <c r="U6901" s="34"/>
      <c r="V6901" s="34"/>
      <c r="W6901" s="34"/>
      <c r="X6901" s="34"/>
      <c r="Y6901" s="34"/>
      <c r="Z6901" s="34"/>
      <c r="AA6901" s="34"/>
      <c r="AB6901" s="34"/>
      <c r="AC6901" s="34"/>
      <c r="AD6901" s="34"/>
      <c r="AE6901" s="34"/>
      <c r="AT6901" s="19" t="s">
        <v>260</v>
      </c>
      <c r="AU6901" s="19" t="s">
        <v>82</v>
      </c>
    </row>
    <row r="6902" spans="1:65" s="2" customFormat="1" ht="16.5" customHeight="1">
      <c r="A6902" s="34"/>
      <c r="B6902" s="145"/>
      <c r="C6902" s="198" t="s">
        <v>2912</v>
      </c>
      <c r="D6902" s="198" t="s">
        <v>361</v>
      </c>
      <c r="E6902" s="199" t="s">
        <v>9119</v>
      </c>
      <c r="F6902" s="200" t="s">
        <v>9120</v>
      </c>
      <c r="G6902" s="201" t="s">
        <v>4360</v>
      </c>
      <c r="H6902" s="202">
        <v>10</v>
      </c>
      <c r="I6902" s="203"/>
      <c r="J6902" s="204">
        <f>ROUND(I6902*H6902,2)</f>
        <v>0</v>
      </c>
      <c r="K6902" s="205"/>
      <c r="L6902" s="206"/>
      <c r="M6902" s="207" t="s">
        <v>3</v>
      </c>
      <c r="N6902" s="208" t="s">
        <v>44</v>
      </c>
      <c r="O6902" s="55"/>
      <c r="P6902" s="156">
        <f>O6902*H6902</f>
        <v>0</v>
      </c>
      <c r="Q6902" s="156">
        <v>0</v>
      </c>
      <c r="R6902" s="156">
        <f>Q6902*H6902</f>
        <v>0</v>
      </c>
      <c r="S6902" s="156">
        <v>0</v>
      </c>
      <c r="T6902" s="157">
        <f>S6902*H6902</f>
        <v>0</v>
      </c>
      <c r="U6902" s="34"/>
      <c r="V6902" s="34"/>
      <c r="W6902" s="34"/>
      <c r="X6902" s="34"/>
      <c r="Y6902" s="34"/>
      <c r="Z6902" s="34"/>
      <c r="AA6902" s="34"/>
      <c r="AB6902" s="34"/>
      <c r="AC6902" s="34"/>
      <c r="AD6902" s="34"/>
      <c r="AE6902" s="34"/>
      <c r="AR6902" s="158" t="s">
        <v>318</v>
      </c>
      <c r="AT6902" s="158" t="s">
        <v>361</v>
      </c>
      <c r="AU6902" s="158" t="s">
        <v>82</v>
      </c>
      <c r="AY6902" s="19" t="s">
        <v>252</v>
      </c>
      <c r="BE6902" s="159">
        <f>IF(N6902="základní",J6902,0)</f>
        <v>0</v>
      </c>
      <c r="BF6902" s="159">
        <f>IF(N6902="snížená",J6902,0)</f>
        <v>0</v>
      </c>
      <c r="BG6902" s="159">
        <f>IF(N6902="zákl. přenesená",J6902,0)</f>
        <v>0</v>
      </c>
      <c r="BH6902" s="159">
        <f>IF(N6902="sníž. přenesená",J6902,0)</f>
        <v>0</v>
      </c>
      <c r="BI6902" s="159">
        <f>IF(N6902="nulová",J6902,0)</f>
        <v>0</v>
      </c>
      <c r="BJ6902" s="19" t="s">
        <v>80</v>
      </c>
      <c r="BK6902" s="159">
        <f>ROUND(I6902*H6902,2)</f>
        <v>0</v>
      </c>
      <c r="BL6902" s="19" t="s">
        <v>258</v>
      </c>
      <c r="BM6902" s="158" t="s">
        <v>9121</v>
      </c>
    </row>
    <row r="6903" spans="1:65" s="2" customFormat="1" ht="11.25">
      <c r="A6903" s="34"/>
      <c r="B6903" s="35"/>
      <c r="C6903" s="34"/>
      <c r="D6903" s="160" t="s">
        <v>260</v>
      </c>
      <c r="E6903" s="34"/>
      <c r="F6903" s="161" t="s">
        <v>9120</v>
      </c>
      <c r="G6903" s="34"/>
      <c r="H6903" s="34"/>
      <c r="I6903" s="162"/>
      <c r="J6903" s="34"/>
      <c r="K6903" s="34"/>
      <c r="L6903" s="35"/>
      <c r="M6903" s="163"/>
      <c r="N6903" s="164"/>
      <c r="O6903" s="55"/>
      <c r="P6903" s="55"/>
      <c r="Q6903" s="55"/>
      <c r="R6903" s="55"/>
      <c r="S6903" s="55"/>
      <c r="T6903" s="56"/>
      <c r="U6903" s="34"/>
      <c r="V6903" s="34"/>
      <c r="W6903" s="34"/>
      <c r="X6903" s="34"/>
      <c r="Y6903" s="34"/>
      <c r="Z6903" s="34"/>
      <c r="AA6903" s="34"/>
      <c r="AB6903" s="34"/>
      <c r="AC6903" s="34"/>
      <c r="AD6903" s="34"/>
      <c r="AE6903" s="34"/>
      <c r="AT6903" s="19" t="s">
        <v>260</v>
      </c>
      <c r="AU6903" s="19" t="s">
        <v>82</v>
      </c>
    </row>
    <row r="6904" spans="1:65" s="2" customFormat="1" ht="16.5" customHeight="1">
      <c r="A6904" s="34"/>
      <c r="B6904" s="145"/>
      <c r="C6904" s="146" t="s">
        <v>2918</v>
      </c>
      <c r="D6904" s="146" t="s">
        <v>254</v>
      </c>
      <c r="E6904" s="147" t="s">
        <v>9122</v>
      </c>
      <c r="F6904" s="148" t="s">
        <v>9123</v>
      </c>
      <c r="G6904" s="149" t="s">
        <v>743</v>
      </c>
      <c r="H6904" s="150">
        <v>7</v>
      </c>
      <c r="I6904" s="151"/>
      <c r="J6904" s="152">
        <f>ROUND(I6904*H6904,2)</f>
        <v>0</v>
      </c>
      <c r="K6904" s="153"/>
      <c r="L6904" s="35"/>
      <c r="M6904" s="154" t="s">
        <v>3</v>
      </c>
      <c r="N6904" s="155" t="s">
        <v>44</v>
      </c>
      <c r="O6904" s="55"/>
      <c r="P6904" s="156">
        <f>O6904*H6904</f>
        <v>0</v>
      </c>
      <c r="Q6904" s="156">
        <v>0</v>
      </c>
      <c r="R6904" s="156">
        <f>Q6904*H6904</f>
        <v>0</v>
      </c>
      <c r="S6904" s="156">
        <v>0</v>
      </c>
      <c r="T6904" s="157">
        <f>S6904*H6904</f>
        <v>0</v>
      </c>
      <c r="U6904" s="34"/>
      <c r="V6904" s="34"/>
      <c r="W6904" s="34"/>
      <c r="X6904" s="34"/>
      <c r="Y6904" s="34"/>
      <c r="Z6904" s="34"/>
      <c r="AA6904" s="34"/>
      <c r="AB6904" s="34"/>
      <c r="AC6904" s="34"/>
      <c r="AD6904" s="34"/>
      <c r="AE6904" s="34"/>
      <c r="AR6904" s="158" t="s">
        <v>940</v>
      </c>
      <c r="AT6904" s="158" t="s">
        <v>254</v>
      </c>
      <c r="AU6904" s="158" t="s">
        <v>82</v>
      </c>
      <c r="AY6904" s="19" t="s">
        <v>252</v>
      </c>
      <c r="BE6904" s="159">
        <f>IF(N6904="základní",J6904,0)</f>
        <v>0</v>
      </c>
      <c r="BF6904" s="159">
        <f>IF(N6904="snížená",J6904,0)</f>
        <v>0</v>
      </c>
      <c r="BG6904" s="159">
        <f>IF(N6904="zákl. přenesená",J6904,0)</f>
        <v>0</v>
      </c>
      <c r="BH6904" s="159">
        <f>IF(N6904="sníž. přenesená",J6904,0)</f>
        <v>0</v>
      </c>
      <c r="BI6904" s="159">
        <f>IF(N6904="nulová",J6904,0)</f>
        <v>0</v>
      </c>
      <c r="BJ6904" s="19" t="s">
        <v>80</v>
      </c>
      <c r="BK6904" s="159">
        <f>ROUND(I6904*H6904,2)</f>
        <v>0</v>
      </c>
      <c r="BL6904" s="19" t="s">
        <v>940</v>
      </c>
      <c r="BM6904" s="158" t="s">
        <v>9124</v>
      </c>
    </row>
    <row r="6905" spans="1:65" s="2" customFormat="1" ht="11.25">
      <c r="A6905" s="34"/>
      <c r="B6905" s="35"/>
      <c r="C6905" s="34"/>
      <c r="D6905" s="160" t="s">
        <v>260</v>
      </c>
      <c r="E6905" s="34"/>
      <c r="F6905" s="161" t="s">
        <v>9123</v>
      </c>
      <c r="G6905" s="34"/>
      <c r="H6905" s="34"/>
      <c r="I6905" s="162"/>
      <c r="J6905" s="34"/>
      <c r="K6905" s="34"/>
      <c r="L6905" s="35"/>
      <c r="M6905" s="163"/>
      <c r="N6905" s="164"/>
      <c r="O6905" s="55"/>
      <c r="P6905" s="55"/>
      <c r="Q6905" s="55"/>
      <c r="R6905" s="55"/>
      <c r="S6905" s="55"/>
      <c r="T6905" s="56"/>
      <c r="U6905" s="34"/>
      <c r="V6905" s="34"/>
      <c r="W6905" s="34"/>
      <c r="X6905" s="34"/>
      <c r="Y6905" s="34"/>
      <c r="Z6905" s="34"/>
      <c r="AA6905" s="34"/>
      <c r="AB6905" s="34"/>
      <c r="AC6905" s="34"/>
      <c r="AD6905" s="34"/>
      <c r="AE6905" s="34"/>
      <c r="AT6905" s="19" t="s">
        <v>260</v>
      </c>
      <c r="AU6905" s="19" t="s">
        <v>82</v>
      </c>
    </row>
    <row r="6906" spans="1:65" s="13" customFormat="1" ht="11.25">
      <c r="B6906" s="167"/>
      <c r="D6906" s="160" t="s">
        <v>264</v>
      </c>
      <c r="E6906" s="168" t="s">
        <v>3</v>
      </c>
      <c r="F6906" s="169" t="s">
        <v>9125</v>
      </c>
      <c r="H6906" s="168" t="s">
        <v>3</v>
      </c>
      <c r="I6906" s="170"/>
      <c r="L6906" s="167"/>
      <c r="M6906" s="171"/>
      <c r="N6906" s="172"/>
      <c r="O6906" s="172"/>
      <c r="P6906" s="172"/>
      <c r="Q6906" s="172"/>
      <c r="R6906" s="172"/>
      <c r="S6906" s="172"/>
      <c r="T6906" s="173"/>
      <c r="AT6906" s="168" t="s">
        <v>264</v>
      </c>
      <c r="AU6906" s="168" t="s">
        <v>82</v>
      </c>
      <c r="AV6906" s="13" t="s">
        <v>80</v>
      </c>
      <c r="AW6906" s="13" t="s">
        <v>34</v>
      </c>
      <c r="AX6906" s="13" t="s">
        <v>73</v>
      </c>
      <c r="AY6906" s="168" t="s">
        <v>252</v>
      </c>
    </row>
    <row r="6907" spans="1:65" s="14" customFormat="1" ht="11.25">
      <c r="B6907" s="174"/>
      <c r="D6907" s="160" t="s">
        <v>264</v>
      </c>
      <c r="E6907" s="175" t="s">
        <v>3</v>
      </c>
      <c r="F6907" s="176" t="s">
        <v>80</v>
      </c>
      <c r="H6907" s="177">
        <v>1</v>
      </c>
      <c r="I6907" s="178"/>
      <c r="L6907" s="174"/>
      <c r="M6907" s="179"/>
      <c r="N6907" s="180"/>
      <c r="O6907" s="180"/>
      <c r="P6907" s="180"/>
      <c r="Q6907" s="180"/>
      <c r="R6907" s="180"/>
      <c r="S6907" s="180"/>
      <c r="T6907" s="181"/>
      <c r="AT6907" s="175" t="s">
        <v>264</v>
      </c>
      <c r="AU6907" s="175" t="s">
        <v>82</v>
      </c>
      <c r="AV6907" s="14" t="s">
        <v>82</v>
      </c>
      <c r="AW6907" s="14" t="s">
        <v>34</v>
      </c>
      <c r="AX6907" s="14" t="s">
        <v>73</v>
      </c>
      <c r="AY6907" s="175" t="s">
        <v>252</v>
      </c>
    </row>
    <row r="6908" spans="1:65" s="13" customFormat="1" ht="11.25">
      <c r="B6908" s="167"/>
      <c r="D6908" s="160" t="s">
        <v>264</v>
      </c>
      <c r="E6908" s="168" t="s">
        <v>3</v>
      </c>
      <c r="F6908" s="169" t="s">
        <v>8726</v>
      </c>
      <c r="H6908" s="168" t="s">
        <v>3</v>
      </c>
      <c r="I6908" s="170"/>
      <c r="L6908" s="167"/>
      <c r="M6908" s="171"/>
      <c r="N6908" s="172"/>
      <c r="O6908" s="172"/>
      <c r="P6908" s="172"/>
      <c r="Q6908" s="172"/>
      <c r="R6908" s="172"/>
      <c r="S6908" s="172"/>
      <c r="T6908" s="173"/>
      <c r="AT6908" s="168" t="s">
        <v>264</v>
      </c>
      <c r="AU6908" s="168" t="s">
        <v>82</v>
      </c>
      <c r="AV6908" s="13" t="s">
        <v>80</v>
      </c>
      <c r="AW6908" s="13" t="s">
        <v>34</v>
      </c>
      <c r="AX6908" s="13" t="s">
        <v>73</v>
      </c>
      <c r="AY6908" s="168" t="s">
        <v>252</v>
      </c>
    </row>
    <row r="6909" spans="1:65" s="14" customFormat="1" ht="11.25">
      <c r="B6909" s="174"/>
      <c r="D6909" s="160" t="s">
        <v>264</v>
      </c>
      <c r="E6909" s="175" t="s">
        <v>3</v>
      </c>
      <c r="F6909" s="176" t="s">
        <v>296</v>
      </c>
      <c r="H6909" s="177">
        <v>5</v>
      </c>
      <c r="I6909" s="178"/>
      <c r="L6909" s="174"/>
      <c r="M6909" s="179"/>
      <c r="N6909" s="180"/>
      <c r="O6909" s="180"/>
      <c r="P6909" s="180"/>
      <c r="Q6909" s="180"/>
      <c r="R6909" s="180"/>
      <c r="S6909" s="180"/>
      <c r="T6909" s="181"/>
      <c r="AT6909" s="175" t="s">
        <v>264</v>
      </c>
      <c r="AU6909" s="175" t="s">
        <v>82</v>
      </c>
      <c r="AV6909" s="14" t="s">
        <v>82</v>
      </c>
      <c r="AW6909" s="14" t="s">
        <v>34</v>
      </c>
      <c r="AX6909" s="14" t="s">
        <v>73</v>
      </c>
      <c r="AY6909" s="175" t="s">
        <v>252</v>
      </c>
    </row>
    <row r="6910" spans="1:65" s="13" customFormat="1" ht="11.25">
      <c r="B6910" s="167"/>
      <c r="D6910" s="160" t="s">
        <v>264</v>
      </c>
      <c r="E6910" s="168" t="s">
        <v>3</v>
      </c>
      <c r="F6910" s="169" t="s">
        <v>9126</v>
      </c>
      <c r="H6910" s="168" t="s">
        <v>3</v>
      </c>
      <c r="I6910" s="170"/>
      <c r="L6910" s="167"/>
      <c r="M6910" s="171"/>
      <c r="N6910" s="172"/>
      <c r="O6910" s="172"/>
      <c r="P6910" s="172"/>
      <c r="Q6910" s="172"/>
      <c r="R6910" s="172"/>
      <c r="S6910" s="172"/>
      <c r="T6910" s="173"/>
      <c r="AT6910" s="168" t="s">
        <v>264</v>
      </c>
      <c r="AU6910" s="168" t="s">
        <v>82</v>
      </c>
      <c r="AV6910" s="13" t="s">
        <v>80</v>
      </c>
      <c r="AW6910" s="13" t="s">
        <v>34</v>
      </c>
      <c r="AX6910" s="13" t="s">
        <v>73</v>
      </c>
      <c r="AY6910" s="168" t="s">
        <v>252</v>
      </c>
    </row>
    <row r="6911" spans="1:65" s="14" customFormat="1" ht="11.25">
      <c r="B6911" s="174"/>
      <c r="D6911" s="160" t="s">
        <v>264</v>
      </c>
      <c r="E6911" s="175" t="s">
        <v>3</v>
      </c>
      <c r="F6911" s="176" t="s">
        <v>80</v>
      </c>
      <c r="H6911" s="177">
        <v>1</v>
      </c>
      <c r="I6911" s="178"/>
      <c r="L6911" s="174"/>
      <c r="M6911" s="179"/>
      <c r="N6911" s="180"/>
      <c r="O6911" s="180"/>
      <c r="P6911" s="180"/>
      <c r="Q6911" s="180"/>
      <c r="R6911" s="180"/>
      <c r="S6911" s="180"/>
      <c r="T6911" s="181"/>
      <c r="AT6911" s="175" t="s">
        <v>264</v>
      </c>
      <c r="AU6911" s="175" t="s">
        <v>82</v>
      </c>
      <c r="AV6911" s="14" t="s">
        <v>82</v>
      </c>
      <c r="AW6911" s="14" t="s">
        <v>34</v>
      </c>
      <c r="AX6911" s="14" t="s">
        <v>73</v>
      </c>
      <c r="AY6911" s="175" t="s">
        <v>252</v>
      </c>
    </row>
    <row r="6912" spans="1:65" s="15" customFormat="1" ht="11.25">
      <c r="B6912" s="182"/>
      <c r="D6912" s="160" t="s">
        <v>264</v>
      </c>
      <c r="E6912" s="183" t="s">
        <v>3</v>
      </c>
      <c r="F6912" s="184" t="s">
        <v>269</v>
      </c>
      <c r="H6912" s="185">
        <v>7</v>
      </c>
      <c r="I6912" s="186"/>
      <c r="L6912" s="182"/>
      <c r="M6912" s="187"/>
      <c r="N6912" s="188"/>
      <c r="O6912" s="188"/>
      <c r="P6912" s="188"/>
      <c r="Q6912" s="188"/>
      <c r="R6912" s="188"/>
      <c r="S6912" s="188"/>
      <c r="T6912" s="189"/>
      <c r="AT6912" s="183" t="s">
        <v>264</v>
      </c>
      <c r="AU6912" s="183" t="s">
        <v>82</v>
      </c>
      <c r="AV6912" s="15" t="s">
        <v>258</v>
      </c>
      <c r="AW6912" s="15" t="s">
        <v>34</v>
      </c>
      <c r="AX6912" s="15" t="s">
        <v>80</v>
      </c>
      <c r="AY6912" s="183" t="s">
        <v>252</v>
      </c>
    </row>
    <row r="6913" spans="1:65" s="2" customFormat="1" ht="16.5" customHeight="1">
      <c r="A6913" s="34"/>
      <c r="B6913" s="145"/>
      <c r="C6913" s="198" t="s">
        <v>2925</v>
      </c>
      <c r="D6913" s="198" t="s">
        <v>361</v>
      </c>
      <c r="E6913" s="199" t="s">
        <v>9127</v>
      </c>
      <c r="F6913" s="200" t="s">
        <v>9128</v>
      </c>
      <c r="G6913" s="201" t="s">
        <v>4360</v>
      </c>
      <c r="H6913" s="202">
        <v>7</v>
      </c>
      <c r="I6913" s="203"/>
      <c r="J6913" s="204">
        <f>ROUND(I6913*H6913,2)</f>
        <v>0</v>
      </c>
      <c r="K6913" s="205"/>
      <c r="L6913" s="206"/>
      <c r="M6913" s="207" t="s">
        <v>3</v>
      </c>
      <c r="N6913" s="208" t="s">
        <v>44</v>
      </c>
      <c r="O6913" s="55"/>
      <c r="P6913" s="156">
        <f>O6913*H6913</f>
        <v>0</v>
      </c>
      <c r="Q6913" s="156">
        <v>0</v>
      </c>
      <c r="R6913" s="156">
        <f>Q6913*H6913</f>
        <v>0</v>
      </c>
      <c r="S6913" s="156">
        <v>0</v>
      </c>
      <c r="T6913" s="157">
        <f>S6913*H6913</f>
        <v>0</v>
      </c>
      <c r="U6913" s="34"/>
      <c r="V6913" s="34"/>
      <c r="W6913" s="34"/>
      <c r="X6913" s="34"/>
      <c r="Y6913" s="34"/>
      <c r="Z6913" s="34"/>
      <c r="AA6913" s="34"/>
      <c r="AB6913" s="34"/>
      <c r="AC6913" s="34"/>
      <c r="AD6913" s="34"/>
      <c r="AE6913" s="34"/>
      <c r="AR6913" s="158" t="s">
        <v>2840</v>
      </c>
      <c r="AT6913" s="158" t="s">
        <v>361</v>
      </c>
      <c r="AU6913" s="158" t="s">
        <v>82</v>
      </c>
      <c r="AY6913" s="19" t="s">
        <v>252</v>
      </c>
      <c r="BE6913" s="159">
        <f>IF(N6913="základní",J6913,0)</f>
        <v>0</v>
      </c>
      <c r="BF6913" s="159">
        <f>IF(N6913="snížená",J6913,0)</f>
        <v>0</v>
      </c>
      <c r="BG6913" s="159">
        <f>IF(N6913="zákl. přenesená",J6913,0)</f>
        <v>0</v>
      </c>
      <c r="BH6913" s="159">
        <f>IF(N6913="sníž. přenesená",J6913,0)</f>
        <v>0</v>
      </c>
      <c r="BI6913" s="159">
        <f>IF(N6913="nulová",J6913,0)</f>
        <v>0</v>
      </c>
      <c r="BJ6913" s="19" t="s">
        <v>80</v>
      </c>
      <c r="BK6913" s="159">
        <f>ROUND(I6913*H6913,2)</f>
        <v>0</v>
      </c>
      <c r="BL6913" s="19" t="s">
        <v>940</v>
      </c>
      <c r="BM6913" s="158" t="s">
        <v>9129</v>
      </c>
    </row>
    <row r="6914" spans="1:65" s="2" customFormat="1" ht="11.25">
      <c r="A6914" s="34"/>
      <c r="B6914" s="35"/>
      <c r="C6914" s="34"/>
      <c r="D6914" s="160" t="s">
        <v>260</v>
      </c>
      <c r="E6914" s="34"/>
      <c r="F6914" s="161" t="s">
        <v>9130</v>
      </c>
      <c r="G6914" s="34"/>
      <c r="H6914" s="34"/>
      <c r="I6914" s="162"/>
      <c r="J6914" s="34"/>
      <c r="K6914" s="34"/>
      <c r="L6914" s="35"/>
      <c r="M6914" s="163"/>
      <c r="N6914" s="164"/>
      <c r="O6914" s="55"/>
      <c r="P6914" s="55"/>
      <c r="Q6914" s="55"/>
      <c r="R6914" s="55"/>
      <c r="S6914" s="55"/>
      <c r="T6914" s="56"/>
      <c r="U6914" s="34"/>
      <c r="V6914" s="34"/>
      <c r="W6914" s="34"/>
      <c r="X6914" s="34"/>
      <c r="Y6914" s="34"/>
      <c r="Z6914" s="34"/>
      <c r="AA6914" s="34"/>
      <c r="AB6914" s="34"/>
      <c r="AC6914" s="34"/>
      <c r="AD6914" s="34"/>
      <c r="AE6914" s="34"/>
      <c r="AT6914" s="19" t="s">
        <v>260</v>
      </c>
      <c r="AU6914" s="19" t="s">
        <v>82</v>
      </c>
    </row>
    <row r="6915" spans="1:65" s="2" customFormat="1" ht="48.75">
      <c r="A6915" s="34"/>
      <c r="B6915" s="35"/>
      <c r="C6915" s="34"/>
      <c r="D6915" s="160" t="s">
        <v>2284</v>
      </c>
      <c r="E6915" s="34"/>
      <c r="F6915" s="211" t="s">
        <v>9131</v>
      </c>
      <c r="G6915" s="34"/>
      <c r="H6915" s="34"/>
      <c r="I6915" s="162"/>
      <c r="J6915" s="34"/>
      <c r="K6915" s="34"/>
      <c r="L6915" s="35"/>
      <c r="M6915" s="163"/>
      <c r="N6915" s="164"/>
      <c r="O6915" s="55"/>
      <c r="P6915" s="55"/>
      <c r="Q6915" s="55"/>
      <c r="R6915" s="55"/>
      <c r="S6915" s="55"/>
      <c r="T6915" s="56"/>
      <c r="U6915" s="34"/>
      <c r="V6915" s="34"/>
      <c r="W6915" s="34"/>
      <c r="X6915" s="34"/>
      <c r="Y6915" s="34"/>
      <c r="Z6915" s="34"/>
      <c r="AA6915" s="34"/>
      <c r="AB6915" s="34"/>
      <c r="AC6915" s="34"/>
      <c r="AD6915" s="34"/>
      <c r="AE6915" s="34"/>
      <c r="AT6915" s="19" t="s">
        <v>2284</v>
      </c>
      <c r="AU6915" s="19" t="s">
        <v>82</v>
      </c>
    </row>
    <row r="6916" spans="1:65" s="2" customFormat="1" ht="16.5" customHeight="1">
      <c r="A6916" s="34"/>
      <c r="B6916" s="145"/>
      <c r="C6916" s="146" t="s">
        <v>2933</v>
      </c>
      <c r="D6916" s="146" t="s">
        <v>254</v>
      </c>
      <c r="E6916" s="147" t="s">
        <v>9132</v>
      </c>
      <c r="F6916" s="148" t="s">
        <v>9133</v>
      </c>
      <c r="G6916" s="149" t="s">
        <v>4360</v>
      </c>
      <c r="H6916" s="150">
        <v>91</v>
      </c>
      <c r="I6916" s="151"/>
      <c r="J6916" s="152">
        <f>ROUND(I6916*H6916,2)</f>
        <v>0</v>
      </c>
      <c r="K6916" s="153"/>
      <c r="L6916" s="35"/>
      <c r="M6916" s="154" t="s">
        <v>3</v>
      </c>
      <c r="N6916" s="155" t="s">
        <v>44</v>
      </c>
      <c r="O6916" s="55"/>
      <c r="P6916" s="156">
        <f>O6916*H6916</f>
        <v>0</v>
      </c>
      <c r="Q6916" s="156">
        <v>0</v>
      </c>
      <c r="R6916" s="156">
        <f>Q6916*H6916</f>
        <v>0</v>
      </c>
      <c r="S6916" s="156">
        <v>0</v>
      </c>
      <c r="T6916" s="157">
        <f>S6916*H6916</f>
        <v>0</v>
      </c>
      <c r="U6916" s="34"/>
      <c r="V6916" s="34"/>
      <c r="W6916" s="34"/>
      <c r="X6916" s="34"/>
      <c r="Y6916" s="34"/>
      <c r="Z6916" s="34"/>
      <c r="AA6916" s="34"/>
      <c r="AB6916" s="34"/>
      <c r="AC6916" s="34"/>
      <c r="AD6916" s="34"/>
      <c r="AE6916" s="34"/>
      <c r="AR6916" s="158" t="s">
        <v>258</v>
      </c>
      <c r="AT6916" s="158" t="s">
        <v>254</v>
      </c>
      <c r="AU6916" s="158" t="s">
        <v>82</v>
      </c>
      <c r="AY6916" s="19" t="s">
        <v>252</v>
      </c>
      <c r="BE6916" s="159">
        <f>IF(N6916="základní",J6916,0)</f>
        <v>0</v>
      </c>
      <c r="BF6916" s="159">
        <f>IF(N6916="snížená",J6916,0)</f>
        <v>0</v>
      </c>
      <c r="BG6916" s="159">
        <f>IF(N6916="zákl. přenesená",J6916,0)</f>
        <v>0</v>
      </c>
      <c r="BH6916" s="159">
        <f>IF(N6916="sníž. přenesená",J6916,0)</f>
        <v>0</v>
      </c>
      <c r="BI6916" s="159">
        <f>IF(N6916="nulová",J6916,0)</f>
        <v>0</v>
      </c>
      <c r="BJ6916" s="19" t="s">
        <v>80</v>
      </c>
      <c r="BK6916" s="159">
        <f>ROUND(I6916*H6916,2)</f>
        <v>0</v>
      </c>
      <c r="BL6916" s="19" t="s">
        <v>258</v>
      </c>
      <c r="BM6916" s="158" t="s">
        <v>9134</v>
      </c>
    </row>
    <row r="6917" spans="1:65" s="2" customFormat="1" ht="11.25">
      <c r="A6917" s="34"/>
      <c r="B6917" s="35"/>
      <c r="C6917" s="34"/>
      <c r="D6917" s="160" t="s">
        <v>260</v>
      </c>
      <c r="E6917" s="34"/>
      <c r="F6917" s="161" t="s">
        <v>9133</v>
      </c>
      <c r="G6917" s="34"/>
      <c r="H6917" s="34"/>
      <c r="I6917" s="162"/>
      <c r="J6917" s="34"/>
      <c r="K6917" s="34"/>
      <c r="L6917" s="35"/>
      <c r="M6917" s="163"/>
      <c r="N6917" s="164"/>
      <c r="O6917" s="55"/>
      <c r="P6917" s="55"/>
      <c r="Q6917" s="55"/>
      <c r="R6917" s="55"/>
      <c r="S6917" s="55"/>
      <c r="T6917" s="56"/>
      <c r="U6917" s="34"/>
      <c r="V6917" s="34"/>
      <c r="W6917" s="34"/>
      <c r="X6917" s="34"/>
      <c r="Y6917" s="34"/>
      <c r="Z6917" s="34"/>
      <c r="AA6917" s="34"/>
      <c r="AB6917" s="34"/>
      <c r="AC6917" s="34"/>
      <c r="AD6917" s="34"/>
      <c r="AE6917" s="34"/>
      <c r="AT6917" s="19" t="s">
        <v>260</v>
      </c>
      <c r="AU6917" s="19" t="s">
        <v>82</v>
      </c>
    </row>
    <row r="6918" spans="1:65" s="2" customFormat="1" ht="16.5" customHeight="1">
      <c r="A6918" s="34"/>
      <c r="B6918" s="145"/>
      <c r="C6918" s="198" t="s">
        <v>2939</v>
      </c>
      <c r="D6918" s="198" t="s">
        <v>361</v>
      </c>
      <c r="E6918" s="199" t="s">
        <v>9135</v>
      </c>
      <c r="F6918" s="200" t="s">
        <v>9136</v>
      </c>
      <c r="G6918" s="201" t="s">
        <v>4360</v>
      </c>
      <c r="H6918" s="202">
        <v>91</v>
      </c>
      <c r="I6918" s="203"/>
      <c r="J6918" s="204">
        <f>ROUND(I6918*H6918,2)</f>
        <v>0</v>
      </c>
      <c r="K6918" s="205"/>
      <c r="L6918" s="206"/>
      <c r="M6918" s="207" t="s">
        <v>3</v>
      </c>
      <c r="N6918" s="208" t="s">
        <v>44</v>
      </c>
      <c r="O6918" s="55"/>
      <c r="P6918" s="156">
        <f>O6918*H6918</f>
        <v>0</v>
      </c>
      <c r="Q6918" s="156">
        <v>0</v>
      </c>
      <c r="R6918" s="156">
        <f>Q6918*H6918</f>
        <v>0</v>
      </c>
      <c r="S6918" s="156">
        <v>0</v>
      </c>
      <c r="T6918" s="157">
        <f>S6918*H6918</f>
        <v>0</v>
      </c>
      <c r="U6918" s="34"/>
      <c r="V6918" s="34"/>
      <c r="W6918" s="34"/>
      <c r="X6918" s="34"/>
      <c r="Y6918" s="34"/>
      <c r="Z6918" s="34"/>
      <c r="AA6918" s="34"/>
      <c r="AB6918" s="34"/>
      <c r="AC6918" s="34"/>
      <c r="AD6918" s="34"/>
      <c r="AE6918" s="34"/>
      <c r="AR6918" s="158" t="s">
        <v>318</v>
      </c>
      <c r="AT6918" s="158" t="s">
        <v>361</v>
      </c>
      <c r="AU6918" s="158" t="s">
        <v>82</v>
      </c>
      <c r="AY6918" s="19" t="s">
        <v>252</v>
      </c>
      <c r="BE6918" s="159">
        <f>IF(N6918="základní",J6918,0)</f>
        <v>0</v>
      </c>
      <c r="BF6918" s="159">
        <f>IF(N6918="snížená",J6918,0)</f>
        <v>0</v>
      </c>
      <c r="BG6918" s="159">
        <f>IF(N6918="zákl. přenesená",J6918,0)</f>
        <v>0</v>
      </c>
      <c r="BH6918" s="159">
        <f>IF(N6918="sníž. přenesená",J6918,0)</f>
        <v>0</v>
      </c>
      <c r="BI6918" s="159">
        <f>IF(N6918="nulová",J6918,0)</f>
        <v>0</v>
      </c>
      <c r="BJ6918" s="19" t="s">
        <v>80</v>
      </c>
      <c r="BK6918" s="159">
        <f>ROUND(I6918*H6918,2)</f>
        <v>0</v>
      </c>
      <c r="BL6918" s="19" t="s">
        <v>258</v>
      </c>
      <c r="BM6918" s="158" t="s">
        <v>9137</v>
      </c>
    </row>
    <row r="6919" spans="1:65" s="2" customFormat="1" ht="11.25">
      <c r="A6919" s="34"/>
      <c r="B6919" s="35"/>
      <c r="C6919" s="34"/>
      <c r="D6919" s="160" t="s">
        <v>260</v>
      </c>
      <c r="E6919" s="34"/>
      <c r="F6919" s="161" t="s">
        <v>9136</v>
      </c>
      <c r="G6919" s="34"/>
      <c r="H6919" s="34"/>
      <c r="I6919" s="162"/>
      <c r="J6919" s="34"/>
      <c r="K6919" s="34"/>
      <c r="L6919" s="35"/>
      <c r="M6919" s="163"/>
      <c r="N6919" s="164"/>
      <c r="O6919" s="55"/>
      <c r="P6919" s="55"/>
      <c r="Q6919" s="55"/>
      <c r="R6919" s="55"/>
      <c r="S6919" s="55"/>
      <c r="T6919" s="56"/>
      <c r="U6919" s="34"/>
      <c r="V6919" s="34"/>
      <c r="W6919" s="34"/>
      <c r="X6919" s="34"/>
      <c r="Y6919" s="34"/>
      <c r="Z6919" s="34"/>
      <c r="AA6919" s="34"/>
      <c r="AB6919" s="34"/>
      <c r="AC6919" s="34"/>
      <c r="AD6919" s="34"/>
      <c r="AE6919" s="34"/>
      <c r="AT6919" s="19" t="s">
        <v>260</v>
      </c>
      <c r="AU6919" s="19" t="s">
        <v>82</v>
      </c>
    </row>
    <row r="6920" spans="1:65" s="14" customFormat="1" ht="11.25">
      <c r="B6920" s="174"/>
      <c r="D6920" s="160" t="s">
        <v>264</v>
      </c>
      <c r="E6920" s="175" t="s">
        <v>3</v>
      </c>
      <c r="F6920" s="176" t="s">
        <v>9138</v>
      </c>
      <c r="H6920" s="177">
        <v>91.04</v>
      </c>
      <c r="I6920" s="178"/>
      <c r="L6920" s="174"/>
      <c r="M6920" s="179"/>
      <c r="N6920" s="180"/>
      <c r="O6920" s="180"/>
      <c r="P6920" s="180"/>
      <c r="Q6920" s="180"/>
      <c r="R6920" s="180"/>
      <c r="S6920" s="180"/>
      <c r="T6920" s="181"/>
      <c r="AT6920" s="175" t="s">
        <v>264</v>
      </c>
      <c r="AU6920" s="175" t="s">
        <v>82</v>
      </c>
      <c r="AV6920" s="14" t="s">
        <v>82</v>
      </c>
      <c r="AW6920" s="14" t="s">
        <v>34</v>
      </c>
      <c r="AX6920" s="14" t="s">
        <v>73</v>
      </c>
      <c r="AY6920" s="175" t="s">
        <v>252</v>
      </c>
    </row>
    <row r="6921" spans="1:65" s="14" customFormat="1" ht="11.25">
      <c r="B6921" s="174"/>
      <c r="D6921" s="160" t="s">
        <v>264</v>
      </c>
      <c r="E6921" s="175" t="s">
        <v>3</v>
      </c>
      <c r="F6921" s="176" t="s">
        <v>9139</v>
      </c>
      <c r="H6921" s="177">
        <v>-0.04</v>
      </c>
      <c r="I6921" s="178"/>
      <c r="L6921" s="174"/>
      <c r="M6921" s="179"/>
      <c r="N6921" s="180"/>
      <c r="O6921" s="180"/>
      <c r="P6921" s="180"/>
      <c r="Q6921" s="180"/>
      <c r="R6921" s="180"/>
      <c r="S6921" s="180"/>
      <c r="T6921" s="181"/>
      <c r="AT6921" s="175" t="s">
        <v>264</v>
      </c>
      <c r="AU6921" s="175" t="s">
        <v>82</v>
      </c>
      <c r="AV6921" s="14" t="s">
        <v>82</v>
      </c>
      <c r="AW6921" s="14" t="s">
        <v>34</v>
      </c>
      <c r="AX6921" s="14" t="s">
        <v>73</v>
      </c>
      <c r="AY6921" s="175" t="s">
        <v>252</v>
      </c>
    </row>
    <row r="6922" spans="1:65" s="15" customFormat="1" ht="11.25">
      <c r="B6922" s="182"/>
      <c r="D6922" s="160" t="s">
        <v>264</v>
      </c>
      <c r="E6922" s="183" t="s">
        <v>3</v>
      </c>
      <c r="F6922" s="184" t="s">
        <v>269</v>
      </c>
      <c r="H6922" s="185">
        <v>91</v>
      </c>
      <c r="I6922" s="186"/>
      <c r="L6922" s="182"/>
      <c r="M6922" s="187"/>
      <c r="N6922" s="188"/>
      <c r="O6922" s="188"/>
      <c r="P6922" s="188"/>
      <c r="Q6922" s="188"/>
      <c r="R6922" s="188"/>
      <c r="S6922" s="188"/>
      <c r="T6922" s="189"/>
      <c r="AT6922" s="183" t="s">
        <v>264</v>
      </c>
      <c r="AU6922" s="183" t="s">
        <v>82</v>
      </c>
      <c r="AV6922" s="15" t="s">
        <v>258</v>
      </c>
      <c r="AW6922" s="15" t="s">
        <v>34</v>
      </c>
      <c r="AX6922" s="15" t="s">
        <v>80</v>
      </c>
      <c r="AY6922" s="183" t="s">
        <v>252</v>
      </c>
    </row>
    <row r="6923" spans="1:65" s="2" customFormat="1" ht="16.5" customHeight="1">
      <c r="A6923" s="34"/>
      <c r="B6923" s="145"/>
      <c r="C6923" s="146" t="s">
        <v>2948</v>
      </c>
      <c r="D6923" s="146" t="s">
        <v>254</v>
      </c>
      <c r="E6923" s="147" t="s">
        <v>9140</v>
      </c>
      <c r="F6923" s="148" t="s">
        <v>9141</v>
      </c>
      <c r="G6923" s="149" t="s">
        <v>743</v>
      </c>
      <c r="H6923" s="150">
        <v>18</v>
      </c>
      <c r="I6923" s="151"/>
      <c r="J6923" s="152">
        <f>ROUND(I6923*H6923,2)</f>
        <v>0</v>
      </c>
      <c r="K6923" s="153"/>
      <c r="L6923" s="35"/>
      <c r="M6923" s="154" t="s">
        <v>3</v>
      </c>
      <c r="N6923" s="155" t="s">
        <v>44</v>
      </c>
      <c r="O6923" s="55"/>
      <c r="P6923" s="156">
        <f>O6923*H6923</f>
        <v>0</v>
      </c>
      <c r="Q6923" s="156">
        <v>0</v>
      </c>
      <c r="R6923" s="156">
        <f>Q6923*H6923</f>
        <v>0</v>
      </c>
      <c r="S6923" s="156">
        <v>0</v>
      </c>
      <c r="T6923" s="157">
        <f>S6923*H6923</f>
        <v>0</v>
      </c>
      <c r="U6923" s="34"/>
      <c r="V6923" s="34"/>
      <c r="W6923" s="34"/>
      <c r="X6923" s="34"/>
      <c r="Y6923" s="34"/>
      <c r="Z6923" s="34"/>
      <c r="AA6923" s="34"/>
      <c r="AB6923" s="34"/>
      <c r="AC6923" s="34"/>
      <c r="AD6923" s="34"/>
      <c r="AE6923" s="34"/>
      <c r="AR6923" s="158" t="s">
        <v>258</v>
      </c>
      <c r="AT6923" s="158" t="s">
        <v>254</v>
      </c>
      <c r="AU6923" s="158" t="s">
        <v>82</v>
      </c>
      <c r="AY6923" s="19" t="s">
        <v>252</v>
      </c>
      <c r="BE6923" s="159">
        <f>IF(N6923="základní",J6923,0)</f>
        <v>0</v>
      </c>
      <c r="BF6923" s="159">
        <f>IF(N6923="snížená",J6923,0)</f>
        <v>0</v>
      </c>
      <c r="BG6923" s="159">
        <f>IF(N6923="zákl. přenesená",J6923,0)</f>
        <v>0</v>
      </c>
      <c r="BH6923" s="159">
        <f>IF(N6923="sníž. přenesená",J6923,0)</f>
        <v>0</v>
      </c>
      <c r="BI6923" s="159">
        <f>IF(N6923="nulová",J6923,0)</f>
        <v>0</v>
      </c>
      <c r="BJ6923" s="19" t="s">
        <v>80</v>
      </c>
      <c r="BK6923" s="159">
        <f>ROUND(I6923*H6923,2)</f>
        <v>0</v>
      </c>
      <c r="BL6923" s="19" t="s">
        <v>258</v>
      </c>
      <c r="BM6923" s="158" t="s">
        <v>9142</v>
      </c>
    </row>
    <row r="6924" spans="1:65" s="2" customFormat="1" ht="19.5">
      <c r="A6924" s="34"/>
      <c r="B6924" s="35"/>
      <c r="C6924" s="34"/>
      <c r="D6924" s="160" t="s">
        <v>260</v>
      </c>
      <c r="E6924" s="34"/>
      <c r="F6924" s="161" t="s">
        <v>9143</v>
      </c>
      <c r="G6924" s="34"/>
      <c r="H6924" s="34"/>
      <c r="I6924" s="162"/>
      <c r="J6924" s="34"/>
      <c r="K6924" s="34"/>
      <c r="L6924" s="35"/>
      <c r="M6924" s="163"/>
      <c r="N6924" s="164"/>
      <c r="O6924" s="55"/>
      <c r="P6924" s="55"/>
      <c r="Q6924" s="55"/>
      <c r="R6924" s="55"/>
      <c r="S6924" s="55"/>
      <c r="T6924" s="56"/>
      <c r="U6924" s="34"/>
      <c r="V6924" s="34"/>
      <c r="W6924" s="34"/>
      <c r="X6924" s="34"/>
      <c r="Y6924" s="34"/>
      <c r="Z6924" s="34"/>
      <c r="AA6924" s="34"/>
      <c r="AB6924" s="34"/>
      <c r="AC6924" s="34"/>
      <c r="AD6924" s="34"/>
      <c r="AE6924" s="34"/>
      <c r="AT6924" s="19" t="s">
        <v>260</v>
      </c>
      <c r="AU6924" s="19" t="s">
        <v>82</v>
      </c>
    </row>
    <row r="6925" spans="1:65" s="2" customFormat="1" ht="11.25">
      <c r="A6925" s="34"/>
      <c r="B6925" s="35"/>
      <c r="C6925" s="34"/>
      <c r="D6925" s="165" t="s">
        <v>262</v>
      </c>
      <c r="E6925" s="34"/>
      <c r="F6925" s="166" t="s">
        <v>9144</v>
      </c>
      <c r="G6925" s="34"/>
      <c r="H6925" s="34"/>
      <c r="I6925" s="162"/>
      <c r="J6925" s="34"/>
      <c r="K6925" s="34"/>
      <c r="L6925" s="35"/>
      <c r="M6925" s="163"/>
      <c r="N6925" s="164"/>
      <c r="O6925" s="55"/>
      <c r="P6925" s="55"/>
      <c r="Q6925" s="55"/>
      <c r="R6925" s="55"/>
      <c r="S6925" s="55"/>
      <c r="T6925" s="56"/>
      <c r="U6925" s="34"/>
      <c r="V6925" s="34"/>
      <c r="W6925" s="34"/>
      <c r="X6925" s="34"/>
      <c r="Y6925" s="34"/>
      <c r="Z6925" s="34"/>
      <c r="AA6925" s="34"/>
      <c r="AB6925" s="34"/>
      <c r="AC6925" s="34"/>
      <c r="AD6925" s="34"/>
      <c r="AE6925" s="34"/>
      <c r="AT6925" s="19" t="s">
        <v>262</v>
      </c>
      <c r="AU6925" s="19" t="s">
        <v>82</v>
      </c>
    </row>
    <row r="6926" spans="1:65" s="2" customFormat="1" ht="16.5" customHeight="1">
      <c r="A6926" s="34"/>
      <c r="B6926" s="145"/>
      <c r="C6926" s="198" t="s">
        <v>2953</v>
      </c>
      <c r="D6926" s="198" t="s">
        <v>361</v>
      </c>
      <c r="E6926" s="199" t="s">
        <v>9145</v>
      </c>
      <c r="F6926" s="200" t="s">
        <v>9146</v>
      </c>
      <c r="G6926" s="201" t="s">
        <v>4360</v>
      </c>
      <c r="H6926" s="202">
        <v>18</v>
      </c>
      <c r="I6926" s="203"/>
      <c r="J6926" s="204">
        <f>ROUND(I6926*H6926,2)</f>
        <v>0</v>
      </c>
      <c r="K6926" s="205"/>
      <c r="L6926" s="206"/>
      <c r="M6926" s="207" t="s">
        <v>3</v>
      </c>
      <c r="N6926" s="208" t="s">
        <v>44</v>
      </c>
      <c r="O6926" s="55"/>
      <c r="P6926" s="156">
        <f>O6926*H6926</f>
        <v>0</v>
      </c>
      <c r="Q6926" s="156">
        <v>0</v>
      </c>
      <c r="R6926" s="156">
        <f>Q6926*H6926</f>
        <v>0</v>
      </c>
      <c r="S6926" s="156">
        <v>0</v>
      </c>
      <c r="T6926" s="157">
        <f>S6926*H6926</f>
        <v>0</v>
      </c>
      <c r="U6926" s="34"/>
      <c r="V6926" s="34"/>
      <c r="W6926" s="34"/>
      <c r="X6926" s="34"/>
      <c r="Y6926" s="34"/>
      <c r="Z6926" s="34"/>
      <c r="AA6926" s="34"/>
      <c r="AB6926" s="34"/>
      <c r="AC6926" s="34"/>
      <c r="AD6926" s="34"/>
      <c r="AE6926" s="34"/>
      <c r="AR6926" s="158" t="s">
        <v>318</v>
      </c>
      <c r="AT6926" s="158" t="s">
        <v>361</v>
      </c>
      <c r="AU6926" s="158" t="s">
        <v>82</v>
      </c>
      <c r="AY6926" s="19" t="s">
        <v>252</v>
      </c>
      <c r="BE6926" s="159">
        <f>IF(N6926="základní",J6926,0)</f>
        <v>0</v>
      </c>
      <c r="BF6926" s="159">
        <f>IF(N6926="snížená",J6926,0)</f>
        <v>0</v>
      </c>
      <c r="BG6926" s="159">
        <f>IF(N6926="zákl. přenesená",J6926,0)</f>
        <v>0</v>
      </c>
      <c r="BH6926" s="159">
        <f>IF(N6926="sníž. přenesená",J6926,0)</f>
        <v>0</v>
      </c>
      <c r="BI6926" s="159">
        <f>IF(N6926="nulová",J6926,0)</f>
        <v>0</v>
      </c>
      <c r="BJ6926" s="19" t="s">
        <v>80</v>
      </c>
      <c r="BK6926" s="159">
        <f>ROUND(I6926*H6926,2)</f>
        <v>0</v>
      </c>
      <c r="BL6926" s="19" t="s">
        <v>258</v>
      </c>
      <c r="BM6926" s="158" t="s">
        <v>9147</v>
      </c>
    </row>
    <row r="6927" spans="1:65" s="2" customFormat="1" ht="11.25">
      <c r="A6927" s="34"/>
      <c r="B6927" s="35"/>
      <c r="C6927" s="34"/>
      <c r="D6927" s="160" t="s">
        <v>260</v>
      </c>
      <c r="E6927" s="34"/>
      <c r="F6927" s="161" t="s">
        <v>9146</v>
      </c>
      <c r="G6927" s="34"/>
      <c r="H6927" s="34"/>
      <c r="I6927" s="162"/>
      <c r="J6927" s="34"/>
      <c r="K6927" s="34"/>
      <c r="L6927" s="35"/>
      <c r="M6927" s="163"/>
      <c r="N6927" s="164"/>
      <c r="O6927" s="55"/>
      <c r="P6927" s="55"/>
      <c r="Q6927" s="55"/>
      <c r="R6927" s="55"/>
      <c r="S6927" s="55"/>
      <c r="T6927" s="56"/>
      <c r="U6927" s="34"/>
      <c r="V6927" s="34"/>
      <c r="W6927" s="34"/>
      <c r="X6927" s="34"/>
      <c r="Y6927" s="34"/>
      <c r="Z6927" s="34"/>
      <c r="AA6927" s="34"/>
      <c r="AB6927" s="34"/>
      <c r="AC6927" s="34"/>
      <c r="AD6927" s="34"/>
      <c r="AE6927" s="34"/>
      <c r="AT6927" s="19" t="s">
        <v>260</v>
      </c>
      <c r="AU6927" s="19" t="s">
        <v>82</v>
      </c>
    </row>
    <row r="6928" spans="1:65" s="12" customFormat="1" ht="22.9" customHeight="1">
      <c r="B6928" s="132"/>
      <c r="D6928" s="133" t="s">
        <v>72</v>
      </c>
      <c r="E6928" s="143" t="s">
        <v>9148</v>
      </c>
      <c r="F6928" s="143" t="s">
        <v>9149</v>
      </c>
      <c r="I6928" s="135"/>
      <c r="J6928" s="144">
        <f>BK6928</f>
        <v>0</v>
      </c>
      <c r="L6928" s="132"/>
      <c r="M6928" s="137"/>
      <c r="N6928" s="138"/>
      <c r="O6928" s="138"/>
      <c r="P6928" s="139">
        <f>SUM(P6929:P6999)</f>
        <v>0</v>
      </c>
      <c r="Q6928" s="138"/>
      <c r="R6928" s="139">
        <f>SUM(R6929:R6999)</f>
        <v>0.78119600000000011</v>
      </c>
      <c r="S6928" s="138"/>
      <c r="T6928" s="140">
        <f>SUM(T6929:T6999)</f>
        <v>0</v>
      </c>
      <c r="AR6928" s="133" t="s">
        <v>82</v>
      </c>
      <c r="AT6928" s="141" t="s">
        <v>72</v>
      </c>
      <c r="AU6928" s="141" t="s">
        <v>80</v>
      </c>
      <c r="AY6928" s="133" t="s">
        <v>252</v>
      </c>
      <c r="BK6928" s="142">
        <f>SUM(BK6929:BK6999)</f>
        <v>0</v>
      </c>
    </row>
    <row r="6929" spans="1:65" s="2" customFormat="1" ht="16.5" customHeight="1">
      <c r="A6929" s="34"/>
      <c r="B6929" s="145"/>
      <c r="C6929" s="146" t="s">
        <v>2960</v>
      </c>
      <c r="D6929" s="146" t="s">
        <v>254</v>
      </c>
      <c r="E6929" s="147" t="s">
        <v>9150</v>
      </c>
      <c r="F6929" s="148" t="s">
        <v>9151</v>
      </c>
      <c r="G6929" s="149" t="s">
        <v>331</v>
      </c>
      <c r="H6929" s="150">
        <v>513.55999999999995</v>
      </c>
      <c r="I6929" s="151"/>
      <c r="J6929" s="152">
        <f>ROUND(I6929*H6929,2)</f>
        <v>0</v>
      </c>
      <c r="K6929" s="153"/>
      <c r="L6929" s="35"/>
      <c r="M6929" s="154" t="s">
        <v>3</v>
      </c>
      <c r="N6929" s="155" t="s">
        <v>44</v>
      </c>
      <c r="O6929" s="55"/>
      <c r="P6929" s="156">
        <f>O6929*H6929</f>
        <v>0</v>
      </c>
      <c r="Q6929" s="156">
        <v>0</v>
      </c>
      <c r="R6929" s="156">
        <f>Q6929*H6929</f>
        <v>0</v>
      </c>
      <c r="S6929" s="156">
        <v>0</v>
      </c>
      <c r="T6929" s="157">
        <f>S6929*H6929</f>
        <v>0</v>
      </c>
      <c r="U6929" s="34"/>
      <c r="V6929" s="34"/>
      <c r="W6929" s="34"/>
      <c r="X6929" s="34"/>
      <c r="Y6929" s="34"/>
      <c r="Z6929" s="34"/>
      <c r="AA6929" s="34"/>
      <c r="AB6929" s="34"/>
      <c r="AC6929" s="34"/>
      <c r="AD6929" s="34"/>
      <c r="AE6929" s="34"/>
      <c r="AR6929" s="158" t="s">
        <v>406</v>
      </c>
      <c r="AT6929" s="158" t="s">
        <v>254</v>
      </c>
      <c r="AU6929" s="158" t="s">
        <v>82</v>
      </c>
      <c r="AY6929" s="19" t="s">
        <v>252</v>
      </c>
      <c r="BE6929" s="159">
        <f>IF(N6929="základní",J6929,0)</f>
        <v>0</v>
      </c>
      <c r="BF6929" s="159">
        <f>IF(N6929="snížená",J6929,0)</f>
        <v>0</v>
      </c>
      <c r="BG6929" s="159">
        <f>IF(N6929="zákl. přenesená",J6929,0)</f>
        <v>0</v>
      </c>
      <c r="BH6929" s="159">
        <f>IF(N6929="sníž. přenesená",J6929,0)</f>
        <v>0</v>
      </c>
      <c r="BI6929" s="159">
        <f>IF(N6929="nulová",J6929,0)</f>
        <v>0</v>
      </c>
      <c r="BJ6929" s="19" t="s">
        <v>80</v>
      </c>
      <c r="BK6929" s="159">
        <f>ROUND(I6929*H6929,2)</f>
        <v>0</v>
      </c>
      <c r="BL6929" s="19" t="s">
        <v>406</v>
      </c>
      <c r="BM6929" s="158" t="s">
        <v>9152</v>
      </c>
    </row>
    <row r="6930" spans="1:65" s="2" customFormat="1" ht="19.5">
      <c r="A6930" s="34"/>
      <c r="B6930" s="35"/>
      <c r="C6930" s="34"/>
      <c r="D6930" s="160" t="s">
        <v>260</v>
      </c>
      <c r="E6930" s="34"/>
      <c r="F6930" s="161" t="s">
        <v>9153</v>
      </c>
      <c r="G6930" s="34"/>
      <c r="H6930" s="34"/>
      <c r="I6930" s="162"/>
      <c r="J6930" s="34"/>
      <c r="K6930" s="34"/>
      <c r="L6930" s="35"/>
      <c r="M6930" s="163"/>
      <c r="N6930" s="164"/>
      <c r="O6930" s="55"/>
      <c r="P6930" s="55"/>
      <c r="Q6930" s="55"/>
      <c r="R6930" s="55"/>
      <c r="S6930" s="55"/>
      <c r="T6930" s="56"/>
      <c r="U6930" s="34"/>
      <c r="V6930" s="34"/>
      <c r="W6930" s="34"/>
      <c r="X6930" s="34"/>
      <c r="Y6930" s="34"/>
      <c r="Z6930" s="34"/>
      <c r="AA6930" s="34"/>
      <c r="AB6930" s="34"/>
      <c r="AC6930" s="34"/>
      <c r="AD6930" s="34"/>
      <c r="AE6930" s="34"/>
      <c r="AT6930" s="19" t="s">
        <v>260</v>
      </c>
      <c r="AU6930" s="19" t="s">
        <v>82</v>
      </c>
    </row>
    <row r="6931" spans="1:65" s="13" customFormat="1" ht="11.25">
      <c r="B6931" s="167"/>
      <c r="D6931" s="160" t="s">
        <v>264</v>
      </c>
      <c r="E6931" s="168" t="s">
        <v>3</v>
      </c>
      <c r="F6931" s="169" t="s">
        <v>9154</v>
      </c>
      <c r="H6931" s="168" t="s">
        <v>3</v>
      </c>
      <c r="I6931" s="170"/>
      <c r="L6931" s="167"/>
      <c r="M6931" s="171"/>
      <c r="N6931" s="172"/>
      <c r="O6931" s="172"/>
      <c r="P6931" s="172"/>
      <c r="Q6931" s="172"/>
      <c r="R6931" s="172"/>
      <c r="S6931" s="172"/>
      <c r="T6931" s="173"/>
      <c r="AT6931" s="168" t="s">
        <v>264</v>
      </c>
      <c r="AU6931" s="168" t="s">
        <v>82</v>
      </c>
      <c r="AV6931" s="13" t="s">
        <v>80</v>
      </c>
      <c r="AW6931" s="13" t="s">
        <v>34</v>
      </c>
      <c r="AX6931" s="13" t="s">
        <v>73</v>
      </c>
      <c r="AY6931" s="168" t="s">
        <v>252</v>
      </c>
    </row>
    <row r="6932" spans="1:65" s="14" customFormat="1" ht="11.25">
      <c r="B6932" s="174"/>
      <c r="D6932" s="160" t="s">
        <v>264</v>
      </c>
      <c r="E6932" s="175" t="s">
        <v>3</v>
      </c>
      <c r="F6932" s="176" t="s">
        <v>9155</v>
      </c>
      <c r="H6932" s="177">
        <v>13.622999999999999</v>
      </c>
      <c r="I6932" s="178"/>
      <c r="L6932" s="174"/>
      <c r="M6932" s="179"/>
      <c r="N6932" s="180"/>
      <c r="O6932" s="180"/>
      <c r="P6932" s="180"/>
      <c r="Q6932" s="180"/>
      <c r="R6932" s="180"/>
      <c r="S6932" s="180"/>
      <c r="T6932" s="181"/>
      <c r="AT6932" s="175" t="s">
        <v>264</v>
      </c>
      <c r="AU6932" s="175" t="s">
        <v>82</v>
      </c>
      <c r="AV6932" s="14" t="s">
        <v>82</v>
      </c>
      <c r="AW6932" s="14" t="s">
        <v>34</v>
      </c>
      <c r="AX6932" s="14" t="s">
        <v>73</v>
      </c>
      <c r="AY6932" s="175" t="s">
        <v>252</v>
      </c>
    </row>
    <row r="6933" spans="1:65" s="14" customFormat="1" ht="11.25">
      <c r="B6933" s="174"/>
      <c r="D6933" s="160" t="s">
        <v>264</v>
      </c>
      <c r="E6933" s="175" t="s">
        <v>3</v>
      </c>
      <c r="F6933" s="176" t="s">
        <v>9156</v>
      </c>
      <c r="H6933" s="177">
        <v>0.35599999999999998</v>
      </c>
      <c r="I6933" s="178"/>
      <c r="L6933" s="174"/>
      <c r="M6933" s="179"/>
      <c r="N6933" s="180"/>
      <c r="O6933" s="180"/>
      <c r="P6933" s="180"/>
      <c r="Q6933" s="180"/>
      <c r="R6933" s="180"/>
      <c r="S6933" s="180"/>
      <c r="T6933" s="181"/>
      <c r="AT6933" s="175" t="s">
        <v>264</v>
      </c>
      <c r="AU6933" s="175" t="s">
        <v>82</v>
      </c>
      <c r="AV6933" s="14" t="s">
        <v>82</v>
      </c>
      <c r="AW6933" s="14" t="s">
        <v>34</v>
      </c>
      <c r="AX6933" s="14" t="s">
        <v>73</v>
      </c>
      <c r="AY6933" s="175" t="s">
        <v>252</v>
      </c>
    </row>
    <row r="6934" spans="1:65" s="14" customFormat="1" ht="11.25">
      <c r="B6934" s="174"/>
      <c r="D6934" s="160" t="s">
        <v>264</v>
      </c>
      <c r="E6934" s="175" t="s">
        <v>3</v>
      </c>
      <c r="F6934" s="176" t="s">
        <v>9157</v>
      </c>
      <c r="H6934" s="177">
        <v>23.373000000000001</v>
      </c>
      <c r="I6934" s="178"/>
      <c r="L6934" s="174"/>
      <c r="M6934" s="179"/>
      <c r="N6934" s="180"/>
      <c r="O6934" s="180"/>
      <c r="P6934" s="180"/>
      <c r="Q6934" s="180"/>
      <c r="R6934" s="180"/>
      <c r="S6934" s="180"/>
      <c r="T6934" s="181"/>
      <c r="AT6934" s="175" t="s">
        <v>264</v>
      </c>
      <c r="AU6934" s="175" t="s">
        <v>82</v>
      </c>
      <c r="AV6934" s="14" t="s">
        <v>82</v>
      </c>
      <c r="AW6934" s="14" t="s">
        <v>34</v>
      </c>
      <c r="AX6934" s="14" t="s">
        <v>73</v>
      </c>
      <c r="AY6934" s="175" t="s">
        <v>252</v>
      </c>
    </row>
    <row r="6935" spans="1:65" s="14" customFormat="1" ht="11.25">
      <c r="B6935" s="174"/>
      <c r="D6935" s="160" t="s">
        <v>264</v>
      </c>
      <c r="E6935" s="175" t="s">
        <v>3</v>
      </c>
      <c r="F6935" s="176" t="s">
        <v>9158</v>
      </c>
      <c r="H6935" s="177">
        <v>25.92</v>
      </c>
      <c r="I6935" s="178"/>
      <c r="L6935" s="174"/>
      <c r="M6935" s="179"/>
      <c r="N6935" s="180"/>
      <c r="O6935" s="180"/>
      <c r="P6935" s="180"/>
      <c r="Q6935" s="180"/>
      <c r="R6935" s="180"/>
      <c r="S6935" s="180"/>
      <c r="T6935" s="181"/>
      <c r="AT6935" s="175" t="s">
        <v>264</v>
      </c>
      <c r="AU6935" s="175" t="s">
        <v>82</v>
      </c>
      <c r="AV6935" s="14" t="s">
        <v>82</v>
      </c>
      <c r="AW6935" s="14" t="s">
        <v>34</v>
      </c>
      <c r="AX6935" s="14" t="s">
        <v>73</v>
      </c>
      <c r="AY6935" s="175" t="s">
        <v>252</v>
      </c>
    </row>
    <row r="6936" spans="1:65" s="14" customFormat="1" ht="11.25">
      <c r="B6936" s="174"/>
      <c r="D6936" s="160" t="s">
        <v>264</v>
      </c>
      <c r="E6936" s="175" t="s">
        <v>3</v>
      </c>
      <c r="F6936" s="176" t="s">
        <v>9159</v>
      </c>
      <c r="H6936" s="177">
        <v>6.38</v>
      </c>
      <c r="I6936" s="178"/>
      <c r="L6936" s="174"/>
      <c r="M6936" s="179"/>
      <c r="N6936" s="180"/>
      <c r="O6936" s="180"/>
      <c r="P6936" s="180"/>
      <c r="Q6936" s="180"/>
      <c r="R6936" s="180"/>
      <c r="S6936" s="180"/>
      <c r="T6936" s="181"/>
      <c r="AT6936" s="175" t="s">
        <v>264</v>
      </c>
      <c r="AU6936" s="175" t="s">
        <v>82</v>
      </c>
      <c r="AV6936" s="14" t="s">
        <v>82</v>
      </c>
      <c r="AW6936" s="14" t="s">
        <v>34</v>
      </c>
      <c r="AX6936" s="14" t="s">
        <v>73</v>
      </c>
      <c r="AY6936" s="175" t="s">
        <v>252</v>
      </c>
    </row>
    <row r="6937" spans="1:65" s="14" customFormat="1" ht="11.25">
      <c r="B6937" s="174"/>
      <c r="D6937" s="160" t="s">
        <v>264</v>
      </c>
      <c r="E6937" s="175" t="s">
        <v>3</v>
      </c>
      <c r="F6937" s="176" t="s">
        <v>9160</v>
      </c>
      <c r="H6937" s="177">
        <v>0.67500000000000004</v>
      </c>
      <c r="I6937" s="178"/>
      <c r="L6937" s="174"/>
      <c r="M6937" s="179"/>
      <c r="N6937" s="180"/>
      <c r="O6937" s="180"/>
      <c r="P6937" s="180"/>
      <c r="Q6937" s="180"/>
      <c r="R6937" s="180"/>
      <c r="S6937" s="180"/>
      <c r="T6937" s="181"/>
      <c r="AT6937" s="175" t="s">
        <v>264</v>
      </c>
      <c r="AU6937" s="175" t="s">
        <v>82</v>
      </c>
      <c r="AV6937" s="14" t="s">
        <v>82</v>
      </c>
      <c r="AW6937" s="14" t="s">
        <v>34</v>
      </c>
      <c r="AX6937" s="14" t="s">
        <v>73</v>
      </c>
      <c r="AY6937" s="175" t="s">
        <v>252</v>
      </c>
    </row>
    <row r="6938" spans="1:65" s="14" customFormat="1" ht="11.25">
      <c r="B6938" s="174"/>
      <c r="D6938" s="160" t="s">
        <v>264</v>
      </c>
      <c r="E6938" s="175" t="s">
        <v>3</v>
      </c>
      <c r="F6938" s="176" t="s">
        <v>9161</v>
      </c>
      <c r="H6938" s="177">
        <v>22.12</v>
      </c>
      <c r="I6938" s="178"/>
      <c r="L6938" s="174"/>
      <c r="M6938" s="179"/>
      <c r="N6938" s="180"/>
      <c r="O6938" s="180"/>
      <c r="P6938" s="180"/>
      <c r="Q6938" s="180"/>
      <c r="R6938" s="180"/>
      <c r="S6938" s="180"/>
      <c r="T6938" s="181"/>
      <c r="AT6938" s="175" t="s">
        <v>264</v>
      </c>
      <c r="AU6938" s="175" t="s">
        <v>82</v>
      </c>
      <c r="AV6938" s="14" t="s">
        <v>82</v>
      </c>
      <c r="AW6938" s="14" t="s">
        <v>34</v>
      </c>
      <c r="AX6938" s="14" t="s">
        <v>73</v>
      </c>
      <c r="AY6938" s="175" t="s">
        <v>252</v>
      </c>
    </row>
    <row r="6939" spans="1:65" s="14" customFormat="1" ht="11.25">
      <c r="B6939" s="174"/>
      <c r="D6939" s="160" t="s">
        <v>264</v>
      </c>
      <c r="E6939" s="175" t="s">
        <v>3</v>
      </c>
      <c r="F6939" s="176" t="s">
        <v>9162</v>
      </c>
      <c r="H6939" s="177">
        <v>25.28</v>
      </c>
      <c r="I6939" s="178"/>
      <c r="L6939" s="174"/>
      <c r="M6939" s="179"/>
      <c r="N6939" s="180"/>
      <c r="O6939" s="180"/>
      <c r="P6939" s="180"/>
      <c r="Q6939" s="180"/>
      <c r="R6939" s="180"/>
      <c r="S6939" s="180"/>
      <c r="T6939" s="181"/>
      <c r="AT6939" s="175" t="s">
        <v>264</v>
      </c>
      <c r="AU6939" s="175" t="s">
        <v>82</v>
      </c>
      <c r="AV6939" s="14" t="s">
        <v>82</v>
      </c>
      <c r="AW6939" s="14" t="s">
        <v>34</v>
      </c>
      <c r="AX6939" s="14" t="s">
        <v>73</v>
      </c>
      <c r="AY6939" s="175" t="s">
        <v>252</v>
      </c>
    </row>
    <row r="6940" spans="1:65" s="14" customFormat="1" ht="11.25">
      <c r="B6940" s="174"/>
      <c r="D6940" s="160" t="s">
        <v>264</v>
      </c>
      <c r="E6940" s="175" t="s">
        <v>3</v>
      </c>
      <c r="F6940" s="176" t="s">
        <v>9162</v>
      </c>
      <c r="H6940" s="177">
        <v>25.28</v>
      </c>
      <c r="I6940" s="178"/>
      <c r="L6940" s="174"/>
      <c r="M6940" s="179"/>
      <c r="N6940" s="180"/>
      <c r="O6940" s="180"/>
      <c r="P6940" s="180"/>
      <c r="Q6940" s="180"/>
      <c r="R6940" s="180"/>
      <c r="S6940" s="180"/>
      <c r="T6940" s="181"/>
      <c r="AT6940" s="175" t="s">
        <v>264</v>
      </c>
      <c r="AU6940" s="175" t="s">
        <v>82</v>
      </c>
      <c r="AV6940" s="14" t="s">
        <v>82</v>
      </c>
      <c r="AW6940" s="14" t="s">
        <v>34</v>
      </c>
      <c r="AX6940" s="14" t="s">
        <v>73</v>
      </c>
      <c r="AY6940" s="175" t="s">
        <v>252</v>
      </c>
    </row>
    <row r="6941" spans="1:65" s="14" customFormat="1" ht="11.25">
      <c r="B6941" s="174"/>
      <c r="D6941" s="160" t="s">
        <v>264</v>
      </c>
      <c r="E6941" s="175" t="s">
        <v>3</v>
      </c>
      <c r="F6941" s="176" t="s">
        <v>9162</v>
      </c>
      <c r="H6941" s="177">
        <v>25.28</v>
      </c>
      <c r="I6941" s="178"/>
      <c r="L6941" s="174"/>
      <c r="M6941" s="179"/>
      <c r="N6941" s="180"/>
      <c r="O6941" s="180"/>
      <c r="P6941" s="180"/>
      <c r="Q6941" s="180"/>
      <c r="R6941" s="180"/>
      <c r="S6941" s="180"/>
      <c r="T6941" s="181"/>
      <c r="AT6941" s="175" t="s">
        <v>264</v>
      </c>
      <c r="AU6941" s="175" t="s">
        <v>82</v>
      </c>
      <c r="AV6941" s="14" t="s">
        <v>82</v>
      </c>
      <c r="AW6941" s="14" t="s">
        <v>34</v>
      </c>
      <c r="AX6941" s="14" t="s">
        <v>73</v>
      </c>
      <c r="AY6941" s="175" t="s">
        <v>252</v>
      </c>
    </row>
    <row r="6942" spans="1:65" s="14" customFormat="1" ht="11.25">
      <c r="B6942" s="174"/>
      <c r="D6942" s="160" t="s">
        <v>264</v>
      </c>
      <c r="E6942" s="175" t="s">
        <v>3</v>
      </c>
      <c r="F6942" s="176" t="s">
        <v>9162</v>
      </c>
      <c r="H6942" s="177">
        <v>25.28</v>
      </c>
      <c r="I6942" s="178"/>
      <c r="L6942" s="174"/>
      <c r="M6942" s="179"/>
      <c r="N6942" s="180"/>
      <c r="O6942" s="180"/>
      <c r="P6942" s="180"/>
      <c r="Q6942" s="180"/>
      <c r="R6942" s="180"/>
      <c r="S6942" s="180"/>
      <c r="T6942" s="181"/>
      <c r="AT6942" s="175" t="s">
        <v>264</v>
      </c>
      <c r="AU6942" s="175" t="s">
        <v>82</v>
      </c>
      <c r="AV6942" s="14" t="s">
        <v>82</v>
      </c>
      <c r="AW6942" s="14" t="s">
        <v>34</v>
      </c>
      <c r="AX6942" s="14" t="s">
        <v>73</v>
      </c>
      <c r="AY6942" s="175" t="s">
        <v>252</v>
      </c>
    </row>
    <row r="6943" spans="1:65" s="14" customFormat="1" ht="11.25">
      <c r="B6943" s="174"/>
      <c r="D6943" s="160" t="s">
        <v>264</v>
      </c>
      <c r="E6943" s="175" t="s">
        <v>3</v>
      </c>
      <c r="F6943" s="176" t="s">
        <v>9163</v>
      </c>
      <c r="H6943" s="177">
        <v>26.245999999999999</v>
      </c>
      <c r="I6943" s="178"/>
      <c r="L6943" s="174"/>
      <c r="M6943" s="179"/>
      <c r="N6943" s="180"/>
      <c r="O6943" s="180"/>
      <c r="P6943" s="180"/>
      <c r="Q6943" s="180"/>
      <c r="R6943" s="180"/>
      <c r="S6943" s="180"/>
      <c r="T6943" s="181"/>
      <c r="AT6943" s="175" t="s">
        <v>264</v>
      </c>
      <c r="AU6943" s="175" t="s">
        <v>82</v>
      </c>
      <c r="AV6943" s="14" t="s">
        <v>82</v>
      </c>
      <c r="AW6943" s="14" t="s">
        <v>34</v>
      </c>
      <c r="AX6943" s="14" t="s">
        <v>73</v>
      </c>
      <c r="AY6943" s="175" t="s">
        <v>252</v>
      </c>
    </row>
    <row r="6944" spans="1:65" s="14" customFormat="1" ht="11.25">
      <c r="B6944" s="174"/>
      <c r="D6944" s="160" t="s">
        <v>264</v>
      </c>
      <c r="E6944" s="175" t="s">
        <v>3</v>
      </c>
      <c r="F6944" s="176" t="s">
        <v>9158</v>
      </c>
      <c r="H6944" s="177">
        <v>25.92</v>
      </c>
      <c r="I6944" s="178"/>
      <c r="L6944" s="174"/>
      <c r="M6944" s="179"/>
      <c r="N6944" s="180"/>
      <c r="O6944" s="180"/>
      <c r="P6944" s="180"/>
      <c r="Q6944" s="180"/>
      <c r="R6944" s="180"/>
      <c r="S6944" s="180"/>
      <c r="T6944" s="181"/>
      <c r="AT6944" s="175" t="s">
        <v>264</v>
      </c>
      <c r="AU6944" s="175" t="s">
        <v>82</v>
      </c>
      <c r="AV6944" s="14" t="s">
        <v>82</v>
      </c>
      <c r="AW6944" s="14" t="s">
        <v>34</v>
      </c>
      <c r="AX6944" s="14" t="s">
        <v>73</v>
      </c>
      <c r="AY6944" s="175" t="s">
        <v>252</v>
      </c>
    </row>
    <row r="6945" spans="1:65" s="14" customFormat="1" ht="11.25">
      <c r="B6945" s="174"/>
      <c r="D6945" s="160" t="s">
        <v>264</v>
      </c>
      <c r="E6945" s="175" t="s">
        <v>3</v>
      </c>
      <c r="F6945" s="176" t="s">
        <v>9162</v>
      </c>
      <c r="H6945" s="177">
        <v>25.28</v>
      </c>
      <c r="I6945" s="178"/>
      <c r="L6945" s="174"/>
      <c r="M6945" s="179"/>
      <c r="N6945" s="180"/>
      <c r="O6945" s="180"/>
      <c r="P6945" s="180"/>
      <c r="Q6945" s="180"/>
      <c r="R6945" s="180"/>
      <c r="S6945" s="180"/>
      <c r="T6945" s="181"/>
      <c r="AT6945" s="175" t="s">
        <v>264</v>
      </c>
      <c r="AU6945" s="175" t="s">
        <v>82</v>
      </c>
      <c r="AV6945" s="14" t="s">
        <v>82</v>
      </c>
      <c r="AW6945" s="14" t="s">
        <v>34</v>
      </c>
      <c r="AX6945" s="14" t="s">
        <v>73</v>
      </c>
      <c r="AY6945" s="175" t="s">
        <v>252</v>
      </c>
    </row>
    <row r="6946" spans="1:65" s="14" customFormat="1" ht="11.25">
      <c r="B6946" s="174"/>
      <c r="D6946" s="160" t="s">
        <v>264</v>
      </c>
      <c r="E6946" s="175" t="s">
        <v>3</v>
      </c>
      <c r="F6946" s="176" t="s">
        <v>9162</v>
      </c>
      <c r="H6946" s="177">
        <v>25.28</v>
      </c>
      <c r="I6946" s="178"/>
      <c r="L6946" s="174"/>
      <c r="M6946" s="179"/>
      <c r="N6946" s="180"/>
      <c r="O6946" s="180"/>
      <c r="P6946" s="180"/>
      <c r="Q6946" s="180"/>
      <c r="R6946" s="180"/>
      <c r="S6946" s="180"/>
      <c r="T6946" s="181"/>
      <c r="AT6946" s="175" t="s">
        <v>264</v>
      </c>
      <c r="AU6946" s="175" t="s">
        <v>82</v>
      </c>
      <c r="AV6946" s="14" t="s">
        <v>82</v>
      </c>
      <c r="AW6946" s="14" t="s">
        <v>34</v>
      </c>
      <c r="AX6946" s="14" t="s">
        <v>73</v>
      </c>
      <c r="AY6946" s="175" t="s">
        <v>252</v>
      </c>
    </row>
    <row r="6947" spans="1:65" s="14" customFormat="1" ht="11.25">
      <c r="B6947" s="174"/>
      <c r="D6947" s="160" t="s">
        <v>264</v>
      </c>
      <c r="E6947" s="175" t="s">
        <v>3</v>
      </c>
      <c r="F6947" s="176" t="s">
        <v>9162</v>
      </c>
      <c r="H6947" s="177">
        <v>25.28</v>
      </c>
      <c r="I6947" s="178"/>
      <c r="L6947" s="174"/>
      <c r="M6947" s="179"/>
      <c r="N6947" s="180"/>
      <c r="O6947" s="180"/>
      <c r="P6947" s="180"/>
      <c r="Q6947" s="180"/>
      <c r="R6947" s="180"/>
      <c r="S6947" s="180"/>
      <c r="T6947" s="181"/>
      <c r="AT6947" s="175" t="s">
        <v>264</v>
      </c>
      <c r="AU6947" s="175" t="s">
        <v>82</v>
      </c>
      <c r="AV6947" s="14" t="s">
        <v>82</v>
      </c>
      <c r="AW6947" s="14" t="s">
        <v>34</v>
      </c>
      <c r="AX6947" s="14" t="s">
        <v>73</v>
      </c>
      <c r="AY6947" s="175" t="s">
        <v>252</v>
      </c>
    </row>
    <row r="6948" spans="1:65" s="14" customFormat="1" ht="11.25">
      <c r="B6948" s="174"/>
      <c r="D6948" s="160" t="s">
        <v>264</v>
      </c>
      <c r="E6948" s="175" t="s">
        <v>3</v>
      </c>
      <c r="F6948" s="176" t="s">
        <v>9162</v>
      </c>
      <c r="H6948" s="177">
        <v>25.28</v>
      </c>
      <c r="I6948" s="178"/>
      <c r="L6948" s="174"/>
      <c r="M6948" s="179"/>
      <c r="N6948" s="180"/>
      <c r="O6948" s="180"/>
      <c r="P6948" s="180"/>
      <c r="Q6948" s="180"/>
      <c r="R6948" s="180"/>
      <c r="S6948" s="180"/>
      <c r="T6948" s="181"/>
      <c r="AT6948" s="175" t="s">
        <v>264</v>
      </c>
      <c r="AU6948" s="175" t="s">
        <v>82</v>
      </c>
      <c r="AV6948" s="14" t="s">
        <v>82</v>
      </c>
      <c r="AW6948" s="14" t="s">
        <v>34</v>
      </c>
      <c r="AX6948" s="14" t="s">
        <v>73</v>
      </c>
      <c r="AY6948" s="175" t="s">
        <v>252</v>
      </c>
    </row>
    <row r="6949" spans="1:65" s="14" customFormat="1" ht="11.25">
      <c r="B6949" s="174"/>
      <c r="D6949" s="160" t="s">
        <v>264</v>
      </c>
      <c r="E6949" s="175" t="s">
        <v>3</v>
      </c>
      <c r="F6949" s="176" t="s">
        <v>9155</v>
      </c>
      <c r="H6949" s="177">
        <v>13.622999999999999</v>
      </c>
      <c r="I6949" s="178"/>
      <c r="L6949" s="174"/>
      <c r="M6949" s="179"/>
      <c r="N6949" s="180"/>
      <c r="O6949" s="180"/>
      <c r="P6949" s="180"/>
      <c r="Q6949" s="180"/>
      <c r="R6949" s="180"/>
      <c r="S6949" s="180"/>
      <c r="T6949" s="181"/>
      <c r="AT6949" s="175" t="s">
        <v>264</v>
      </c>
      <c r="AU6949" s="175" t="s">
        <v>82</v>
      </c>
      <c r="AV6949" s="14" t="s">
        <v>82</v>
      </c>
      <c r="AW6949" s="14" t="s">
        <v>34</v>
      </c>
      <c r="AX6949" s="14" t="s">
        <v>73</v>
      </c>
      <c r="AY6949" s="175" t="s">
        <v>252</v>
      </c>
    </row>
    <row r="6950" spans="1:65" s="14" customFormat="1" ht="11.25">
      <c r="B6950" s="174"/>
      <c r="D6950" s="160" t="s">
        <v>264</v>
      </c>
      <c r="E6950" s="175" t="s">
        <v>3</v>
      </c>
      <c r="F6950" s="176" t="s">
        <v>9156</v>
      </c>
      <c r="H6950" s="177">
        <v>0.35599999999999998</v>
      </c>
      <c r="I6950" s="178"/>
      <c r="L6950" s="174"/>
      <c r="M6950" s="179"/>
      <c r="N6950" s="180"/>
      <c r="O6950" s="180"/>
      <c r="P6950" s="180"/>
      <c r="Q6950" s="180"/>
      <c r="R6950" s="180"/>
      <c r="S6950" s="180"/>
      <c r="T6950" s="181"/>
      <c r="AT6950" s="175" t="s">
        <v>264</v>
      </c>
      <c r="AU6950" s="175" t="s">
        <v>82</v>
      </c>
      <c r="AV6950" s="14" t="s">
        <v>82</v>
      </c>
      <c r="AW6950" s="14" t="s">
        <v>34</v>
      </c>
      <c r="AX6950" s="14" t="s">
        <v>73</v>
      </c>
      <c r="AY6950" s="175" t="s">
        <v>252</v>
      </c>
    </row>
    <row r="6951" spans="1:65" s="14" customFormat="1" ht="11.25">
      <c r="B6951" s="174"/>
      <c r="D6951" s="160" t="s">
        <v>264</v>
      </c>
      <c r="E6951" s="175" t="s">
        <v>3</v>
      </c>
      <c r="F6951" s="176" t="s">
        <v>9160</v>
      </c>
      <c r="H6951" s="177">
        <v>0.67500000000000004</v>
      </c>
      <c r="I6951" s="178"/>
      <c r="L6951" s="174"/>
      <c r="M6951" s="179"/>
      <c r="N6951" s="180"/>
      <c r="O6951" s="180"/>
      <c r="P6951" s="180"/>
      <c r="Q6951" s="180"/>
      <c r="R6951" s="180"/>
      <c r="S6951" s="180"/>
      <c r="T6951" s="181"/>
      <c r="AT6951" s="175" t="s">
        <v>264</v>
      </c>
      <c r="AU6951" s="175" t="s">
        <v>82</v>
      </c>
      <c r="AV6951" s="14" t="s">
        <v>82</v>
      </c>
      <c r="AW6951" s="14" t="s">
        <v>34</v>
      </c>
      <c r="AX6951" s="14" t="s">
        <v>73</v>
      </c>
      <c r="AY6951" s="175" t="s">
        <v>252</v>
      </c>
    </row>
    <row r="6952" spans="1:65" s="14" customFormat="1" ht="11.25">
      <c r="B6952" s="174"/>
      <c r="D6952" s="160" t="s">
        <v>264</v>
      </c>
      <c r="E6952" s="175" t="s">
        <v>3</v>
      </c>
      <c r="F6952" s="176" t="s">
        <v>9161</v>
      </c>
      <c r="H6952" s="177">
        <v>22.12</v>
      </c>
      <c r="I6952" s="178"/>
      <c r="L6952" s="174"/>
      <c r="M6952" s="179"/>
      <c r="N6952" s="180"/>
      <c r="O6952" s="180"/>
      <c r="P6952" s="180"/>
      <c r="Q6952" s="180"/>
      <c r="R6952" s="180"/>
      <c r="S6952" s="180"/>
      <c r="T6952" s="181"/>
      <c r="AT6952" s="175" t="s">
        <v>264</v>
      </c>
      <c r="AU6952" s="175" t="s">
        <v>82</v>
      </c>
      <c r="AV6952" s="14" t="s">
        <v>82</v>
      </c>
      <c r="AW6952" s="14" t="s">
        <v>34</v>
      </c>
      <c r="AX6952" s="14" t="s">
        <v>73</v>
      </c>
      <c r="AY6952" s="175" t="s">
        <v>252</v>
      </c>
    </row>
    <row r="6953" spans="1:65" s="14" customFormat="1" ht="11.25">
      <c r="B6953" s="174"/>
      <c r="D6953" s="160" t="s">
        <v>264</v>
      </c>
      <c r="E6953" s="175" t="s">
        <v>3</v>
      </c>
      <c r="F6953" s="176" t="s">
        <v>9164</v>
      </c>
      <c r="H6953" s="177">
        <v>25.600999999999999</v>
      </c>
      <c r="I6953" s="178"/>
      <c r="L6953" s="174"/>
      <c r="M6953" s="179"/>
      <c r="N6953" s="180"/>
      <c r="O6953" s="180"/>
      <c r="P6953" s="180"/>
      <c r="Q6953" s="180"/>
      <c r="R6953" s="180"/>
      <c r="S6953" s="180"/>
      <c r="T6953" s="181"/>
      <c r="AT6953" s="175" t="s">
        <v>264</v>
      </c>
      <c r="AU6953" s="175" t="s">
        <v>82</v>
      </c>
      <c r="AV6953" s="14" t="s">
        <v>82</v>
      </c>
      <c r="AW6953" s="14" t="s">
        <v>34</v>
      </c>
      <c r="AX6953" s="14" t="s">
        <v>73</v>
      </c>
      <c r="AY6953" s="175" t="s">
        <v>252</v>
      </c>
    </row>
    <row r="6954" spans="1:65" s="14" customFormat="1" ht="11.25">
      <c r="B6954" s="174"/>
      <c r="D6954" s="160" t="s">
        <v>264</v>
      </c>
      <c r="E6954" s="175" t="s">
        <v>3</v>
      </c>
      <c r="F6954" s="176" t="s">
        <v>9163</v>
      </c>
      <c r="H6954" s="177">
        <v>26.245999999999999</v>
      </c>
      <c r="I6954" s="178"/>
      <c r="L6954" s="174"/>
      <c r="M6954" s="179"/>
      <c r="N6954" s="180"/>
      <c r="O6954" s="180"/>
      <c r="P6954" s="180"/>
      <c r="Q6954" s="180"/>
      <c r="R6954" s="180"/>
      <c r="S6954" s="180"/>
      <c r="T6954" s="181"/>
      <c r="AT6954" s="175" t="s">
        <v>264</v>
      </c>
      <c r="AU6954" s="175" t="s">
        <v>82</v>
      </c>
      <c r="AV6954" s="14" t="s">
        <v>82</v>
      </c>
      <c r="AW6954" s="14" t="s">
        <v>34</v>
      </c>
      <c r="AX6954" s="14" t="s">
        <v>73</v>
      </c>
      <c r="AY6954" s="175" t="s">
        <v>252</v>
      </c>
    </row>
    <row r="6955" spans="1:65" s="14" customFormat="1" ht="11.25">
      <c r="B6955" s="174"/>
      <c r="D6955" s="160" t="s">
        <v>264</v>
      </c>
      <c r="E6955" s="175" t="s">
        <v>3</v>
      </c>
      <c r="F6955" s="176" t="s">
        <v>9158</v>
      </c>
      <c r="H6955" s="177">
        <v>25.92</v>
      </c>
      <c r="I6955" s="178"/>
      <c r="L6955" s="174"/>
      <c r="M6955" s="179"/>
      <c r="N6955" s="180"/>
      <c r="O6955" s="180"/>
      <c r="P6955" s="180"/>
      <c r="Q6955" s="180"/>
      <c r="R6955" s="180"/>
      <c r="S6955" s="180"/>
      <c r="T6955" s="181"/>
      <c r="AT6955" s="175" t="s">
        <v>264</v>
      </c>
      <c r="AU6955" s="175" t="s">
        <v>82</v>
      </c>
      <c r="AV6955" s="14" t="s">
        <v>82</v>
      </c>
      <c r="AW6955" s="14" t="s">
        <v>34</v>
      </c>
      <c r="AX6955" s="14" t="s">
        <v>73</v>
      </c>
      <c r="AY6955" s="175" t="s">
        <v>252</v>
      </c>
    </row>
    <row r="6956" spans="1:65" s="14" customFormat="1" ht="11.25">
      <c r="B6956" s="174"/>
      <c r="D6956" s="160" t="s">
        <v>264</v>
      </c>
      <c r="E6956" s="175" t="s">
        <v>3</v>
      </c>
      <c r="F6956" s="176" t="s">
        <v>9158</v>
      </c>
      <c r="H6956" s="177">
        <v>25.92</v>
      </c>
      <c r="I6956" s="178"/>
      <c r="L6956" s="174"/>
      <c r="M6956" s="179"/>
      <c r="N6956" s="180"/>
      <c r="O6956" s="180"/>
      <c r="P6956" s="180"/>
      <c r="Q6956" s="180"/>
      <c r="R6956" s="180"/>
      <c r="S6956" s="180"/>
      <c r="T6956" s="181"/>
      <c r="AT6956" s="175" t="s">
        <v>264</v>
      </c>
      <c r="AU6956" s="175" t="s">
        <v>82</v>
      </c>
      <c r="AV6956" s="14" t="s">
        <v>82</v>
      </c>
      <c r="AW6956" s="14" t="s">
        <v>34</v>
      </c>
      <c r="AX6956" s="14" t="s">
        <v>73</v>
      </c>
      <c r="AY6956" s="175" t="s">
        <v>252</v>
      </c>
    </row>
    <row r="6957" spans="1:65" s="14" customFormat="1" ht="11.25">
      <c r="B6957" s="174"/>
      <c r="D6957" s="160" t="s">
        <v>264</v>
      </c>
      <c r="E6957" s="175" t="s">
        <v>3</v>
      </c>
      <c r="F6957" s="176" t="s">
        <v>9163</v>
      </c>
      <c r="H6957" s="177">
        <v>26.245999999999999</v>
      </c>
      <c r="I6957" s="178"/>
      <c r="L6957" s="174"/>
      <c r="M6957" s="179"/>
      <c r="N6957" s="180"/>
      <c r="O6957" s="180"/>
      <c r="P6957" s="180"/>
      <c r="Q6957" s="180"/>
      <c r="R6957" s="180"/>
      <c r="S6957" s="180"/>
      <c r="T6957" s="181"/>
      <c r="AT6957" s="175" t="s">
        <v>264</v>
      </c>
      <c r="AU6957" s="175" t="s">
        <v>82</v>
      </c>
      <c r="AV6957" s="14" t="s">
        <v>82</v>
      </c>
      <c r="AW6957" s="14" t="s">
        <v>34</v>
      </c>
      <c r="AX6957" s="14" t="s">
        <v>73</v>
      </c>
      <c r="AY6957" s="175" t="s">
        <v>252</v>
      </c>
    </row>
    <row r="6958" spans="1:65" s="15" customFormat="1" ht="11.25">
      <c r="B6958" s="182"/>
      <c r="D6958" s="160" t="s">
        <v>264</v>
      </c>
      <c r="E6958" s="183" t="s">
        <v>3</v>
      </c>
      <c r="F6958" s="184" t="s">
        <v>269</v>
      </c>
      <c r="H6958" s="185">
        <v>513.55999999999995</v>
      </c>
      <c r="I6958" s="186"/>
      <c r="L6958" s="182"/>
      <c r="M6958" s="187"/>
      <c r="N6958" s="188"/>
      <c r="O6958" s="188"/>
      <c r="P6958" s="188"/>
      <c r="Q6958" s="188"/>
      <c r="R6958" s="188"/>
      <c r="S6958" s="188"/>
      <c r="T6958" s="189"/>
      <c r="AT6958" s="183" t="s">
        <v>264</v>
      </c>
      <c r="AU6958" s="183" t="s">
        <v>82</v>
      </c>
      <c r="AV6958" s="15" t="s">
        <v>258</v>
      </c>
      <c r="AW6958" s="15" t="s">
        <v>34</v>
      </c>
      <c r="AX6958" s="15" t="s">
        <v>80</v>
      </c>
      <c r="AY6958" s="183" t="s">
        <v>252</v>
      </c>
    </row>
    <row r="6959" spans="1:65" s="2" customFormat="1" ht="16.5" customHeight="1">
      <c r="A6959" s="34"/>
      <c r="B6959" s="145"/>
      <c r="C6959" s="198" t="s">
        <v>2966</v>
      </c>
      <c r="D6959" s="198" t="s">
        <v>361</v>
      </c>
      <c r="E6959" s="199" t="s">
        <v>9165</v>
      </c>
      <c r="F6959" s="200" t="s">
        <v>9166</v>
      </c>
      <c r="G6959" s="201" t="s">
        <v>3225</v>
      </c>
      <c r="H6959" s="202">
        <v>564.91600000000005</v>
      </c>
      <c r="I6959" s="203"/>
      <c r="J6959" s="204">
        <f>ROUND(I6959*H6959,2)</f>
        <v>0</v>
      </c>
      <c r="K6959" s="205"/>
      <c r="L6959" s="206"/>
      <c r="M6959" s="207" t="s">
        <v>3</v>
      </c>
      <c r="N6959" s="208" t="s">
        <v>44</v>
      </c>
      <c r="O6959" s="55"/>
      <c r="P6959" s="156">
        <f>O6959*H6959</f>
        <v>0</v>
      </c>
      <c r="Q6959" s="156">
        <v>1E-3</v>
      </c>
      <c r="R6959" s="156">
        <f>Q6959*H6959</f>
        <v>0.56491600000000008</v>
      </c>
      <c r="S6959" s="156">
        <v>0</v>
      </c>
      <c r="T6959" s="157">
        <f>S6959*H6959</f>
        <v>0</v>
      </c>
      <c r="U6959" s="34"/>
      <c r="V6959" s="34"/>
      <c r="W6959" s="34"/>
      <c r="X6959" s="34"/>
      <c r="Y6959" s="34"/>
      <c r="Z6959" s="34"/>
      <c r="AA6959" s="34"/>
      <c r="AB6959" s="34"/>
      <c r="AC6959" s="34"/>
      <c r="AD6959" s="34"/>
      <c r="AE6959" s="34"/>
      <c r="AR6959" s="158" t="s">
        <v>572</v>
      </c>
      <c r="AT6959" s="158" t="s">
        <v>361</v>
      </c>
      <c r="AU6959" s="158" t="s">
        <v>82</v>
      </c>
      <c r="AY6959" s="19" t="s">
        <v>252</v>
      </c>
      <c r="BE6959" s="159">
        <f>IF(N6959="základní",J6959,0)</f>
        <v>0</v>
      </c>
      <c r="BF6959" s="159">
        <f>IF(N6959="snížená",J6959,0)</f>
        <v>0</v>
      </c>
      <c r="BG6959" s="159">
        <f>IF(N6959="zákl. přenesená",J6959,0)</f>
        <v>0</v>
      </c>
      <c r="BH6959" s="159">
        <f>IF(N6959="sníž. přenesená",J6959,0)</f>
        <v>0</v>
      </c>
      <c r="BI6959" s="159">
        <f>IF(N6959="nulová",J6959,0)</f>
        <v>0</v>
      </c>
      <c r="BJ6959" s="19" t="s">
        <v>80</v>
      </c>
      <c r="BK6959" s="159">
        <f>ROUND(I6959*H6959,2)</f>
        <v>0</v>
      </c>
      <c r="BL6959" s="19" t="s">
        <v>406</v>
      </c>
      <c r="BM6959" s="158" t="s">
        <v>9167</v>
      </c>
    </row>
    <row r="6960" spans="1:65" s="2" customFormat="1" ht="11.25">
      <c r="A6960" s="34"/>
      <c r="B6960" s="35"/>
      <c r="C6960" s="34"/>
      <c r="D6960" s="160" t="s">
        <v>260</v>
      </c>
      <c r="E6960" s="34"/>
      <c r="F6960" s="161" t="s">
        <v>9166</v>
      </c>
      <c r="G6960" s="34"/>
      <c r="H6960" s="34"/>
      <c r="I6960" s="162"/>
      <c r="J6960" s="34"/>
      <c r="K6960" s="34"/>
      <c r="L6960" s="35"/>
      <c r="M6960" s="163"/>
      <c r="N6960" s="164"/>
      <c r="O6960" s="55"/>
      <c r="P6960" s="55"/>
      <c r="Q6960" s="55"/>
      <c r="R6960" s="55"/>
      <c r="S6960" s="55"/>
      <c r="T6960" s="56"/>
      <c r="U6960" s="34"/>
      <c r="V6960" s="34"/>
      <c r="W6960" s="34"/>
      <c r="X6960" s="34"/>
      <c r="Y6960" s="34"/>
      <c r="Z6960" s="34"/>
      <c r="AA6960" s="34"/>
      <c r="AB6960" s="34"/>
      <c r="AC6960" s="34"/>
      <c r="AD6960" s="34"/>
      <c r="AE6960" s="34"/>
      <c r="AT6960" s="19" t="s">
        <v>260</v>
      </c>
      <c r="AU6960" s="19" t="s">
        <v>82</v>
      </c>
    </row>
    <row r="6961" spans="1:65" s="14" customFormat="1" ht="11.25">
      <c r="B6961" s="174"/>
      <c r="D6961" s="160" t="s">
        <v>264</v>
      </c>
      <c r="F6961" s="176" t="s">
        <v>9168</v>
      </c>
      <c r="H6961" s="177">
        <v>564.91600000000005</v>
      </c>
      <c r="I6961" s="178"/>
      <c r="L6961" s="174"/>
      <c r="M6961" s="179"/>
      <c r="N6961" s="180"/>
      <c r="O6961" s="180"/>
      <c r="P6961" s="180"/>
      <c r="Q6961" s="180"/>
      <c r="R6961" s="180"/>
      <c r="S6961" s="180"/>
      <c r="T6961" s="181"/>
      <c r="AT6961" s="175" t="s">
        <v>264</v>
      </c>
      <c r="AU6961" s="175" t="s">
        <v>82</v>
      </c>
      <c r="AV6961" s="14" t="s">
        <v>82</v>
      </c>
      <c r="AW6961" s="14" t="s">
        <v>4</v>
      </c>
      <c r="AX6961" s="14" t="s">
        <v>80</v>
      </c>
      <c r="AY6961" s="175" t="s">
        <v>252</v>
      </c>
    </row>
    <row r="6962" spans="1:65" s="2" customFormat="1" ht="16.5" customHeight="1">
      <c r="A6962" s="34"/>
      <c r="B6962" s="145"/>
      <c r="C6962" s="146" t="s">
        <v>2974</v>
      </c>
      <c r="D6962" s="146" t="s">
        <v>254</v>
      </c>
      <c r="E6962" s="147" t="s">
        <v>9169</v>
      </c>
      <c r="F6962" s="148" t="s">
        <v>9170</v>
      </c>
      <c r="G6962" s="149" t="s">
        <v>743</v>
      </c>
      <c r="H6962" s="150">
        <v>513</v>
      </c>
      <c r="I6962" s="151"/>
      <c r="J6962" s="152">
        <f>ROUND(I6962*H6962,2)</f>
        <v>0</v>
      </c>
      <c r="K6962" s="153"/>
      <c r="L6962" s="35"/>
      <c r="M6962" s="154" t="s">
        <v>3</v>
      </c>
      <c r="N6962" s="155" t="s">
        <v>44</v>
      </c>
      <c r="O6962" s="55"/>
      <c r="P6962" s="156">
        <f>O6962*H6962</f>
        <v>0</v>
      </c>
      <c r="Q6962" s="156">
        <v>0</v>
      </c>
      <c r="R6962" s="156">
        <f>Q6962*H6962</f>
        <v>0</v>
      </c>
      <c r="S6962" s="156">
        <v>0</v>
      </c>
      <c r="T6962" s="157">
        <f>S6962*H6962</f>
        <v>0</v>
      </c>
      <c r="U6962" s="34"/>
      <c r="V6962" s="34"/>
      <c r="W6962" s="34"/>
      <c r="X6962" s="34"/>
      <c r="Y6962" s="34"/>
      <c r="Z6962" s="34"/>
      <c r="AA6962" s="34"/>
      <c r="AB6962" s="34"/>
      <c r="AC6962" s="34"/>
      <c r="AD6962" s="34"/>
      <c r="AE6962" s="34"/>
      <c r="AR6962" s="158" t="s">
        <v>406</v>
      </c>
      <c r="AT6962" s="158" t="s">
        <v>254</v>
      </c>
      <c r="AU6962" s="158" t="s">
        <v>82</v>
      </c>
      <c r="AY6962" s="19" t="s">
        <v>252</v>
      </c>
      <c r="BE6962" s="159">
        <f>IF(N6962="základní",J6962,0)</f>
        <v>0</v>
      </c>
      <c r="BF6962" s="159">
        <f>IF(N6962="snížená",J6962,0)</f>
        <v>0</v>
      </c>
      <c r="BG6962" s="159">
        <f>IF(N6962="zákl. přenesená",J6962,0)</f>
        <v>0</v>
      </c>
      <c r="BH6962" s="159">
        <f>IF(N6962="sníž. přenesená",J6962,0)</f>
        <v>0</v>
      </c>
      <c r="BI6962" s="159">
        <f>IF(N6962="nulová",J6962,0)</f>
        <v>0</v>
      </c>
      <c r="BJ6962" s="19" t="s">
        <v>80</v>
      </c>
      <c r="BK6962" s="159">
        <f>ROUND(I6962*H6962,2)</f>
        <v>0</v>
      </c>
      <c r="BL6962" s="19" t="s">
        <v>406</v>
      </c>
      <c r="BM6962" s="158" t="s">
        <v>9171</v>
      </c>
    </row>
    <row r="6963" spans="1:65" s="2" customFormat="1" ht="11.25">
      <c r="A6963" s="34"/>
      <c r="B6963" s="35"/>
      <c r="C6963" s="34"/>
      <c r="D6963" s="160" t="s">
        <v>260</v>
      </c>
      <c r="E6963" s="34"/>
      <c r="F6963" s="161" t="s">
        <v>9170</v>
      </c>
      <c r="G6963" s="34"/>
      <c r="H6963" s="34"/>
      <c r="I6963" s="162"/>
      <c r="J6963" s="34"/>
      <c r="K6963" s="34"/>
      <c r="L6963" s="35"/>
      <c r="M6963" s="163"/>
      <c r="N6963" s="164"/>
      <c r="O6963" s="55"/>
      <c r="P6963" s="55"/>
      <c r="Q6963" s="55"/>
      <c r="R6963" s="55"/>
      <c r="S6963" s="55"/>
      <c r="T6963" s="56"/>
      <c r="U6963" s="34"/>
      <c r="V6963" s="34"/>
      <c r="W6963" s="34"/>
      <c r="X6963" s="34"/>
      <c r="Y6963" s="34"/>
      <c r="Z6963" s="34"/>
      <c r="AA6963" s="34"/>
      <c r="AB6963" s="34"/>
      <c r="AC6963" s="34"/>
      <c r="AD6963" s="34"/>
      <c r="AE6963" s="34"/>
      <c r="AT6963" s="19" t="s">
        <v>260</v>
      </c>
      <c r="AU6963" s="19" t="s">
        <v>82</v>
      </c>
    </row>
    <row r="6964" spans="1:65" s="2" customFormat="1" ht="16.5" customHeight="1">
      <c r="A6964" s="34"/>
      <c r="B6964" s="145"/>
      <c r="C6964" s="198" t="s">
        <v>2986</v>
      </c>
      <c r="D6964" s="198" t="s">
        <v>361</v>
      </c>
      <c r="E6964" s="199" t="s">
        <v>9172</v>
      </c>
      <c r="F6964" s="200" t="s">
        <v>9173</v>
      </c>
      <c r="G6964" s="201" t="s">
        <v>4360</v>
      </c>
      <c r="H6964" s="202">
        <v>513</v>
      </c>
      <c r="I6964" s="203"/>
      <c r="J6964" s="204">
        <f>ROUND(I6964*H6964,2)</f>
        <v>0</v>
      </c>
      <c r="K6964" s="205"/>
      <c r="L6964" s="206"/>
      <c r="M6964" s="207" t="s">
        <v>3</v>
      </c>
      <c r="N6964" s="208" t="s">
        <v>44</v>
      </c>
      <c r="O6964" s="55"/>
      <c r="P6964" s="156">
        <f>O6964*H6964</f>
        <v>0</v>
      </c>
      <c r="Q6964" s="156">
        <v>0</v>
      </c>
      <c r="R6964" s="156">
        <f>Q6964*H6964</f>
        <v>0</v>
      </c>
      <c r="S6964" s="156">
        <v>0</v>
      </c>
      <c r="T6964" s="157">
        <f>S6964*H6964</f>
        <v>0</v>
      </c>
      <c r="U6964" s="34"/>
      <c r="V6964" s="34"/>
      <c r="W6964" s="34"/>
      <c r="X6964" s="34"/>
      <c r="Y6964" s="34"/>
      <c r="Z6964" s="34"/>
      <c r="AA6964" s="34"/>
      <c r="AB6964" s="34"/>
      <c r="AC6964" s="34"/>
      <c r="AD6964" s="34"/>
      <c r="AE6964" s="34"/>
      <c r="AR6964" s="158" t="s">
        <v>572</v>
      </c>
      <c r="AT6964" s="158" t="s">
        <v>361</v>
      </c>
      <c r="AU6964" s="158" t="s">
        <v>82</v>
      </c>
      <c r="AY6964" s="19" t="s">
        <v>252</v>
      </c>
      <c r="BE6964" s="159">
        <f>IF(N6964="základní",J6964,0)</f>
        <v>0</v>
      </c>
      <c r="BF6964" s="159">
        <f>IF(N6964="snížená",J6964,0)</f>
        <v>0</v>
      </c>
      <c r="BG6964" s="159">
        <f>IF(N6964="zákl. přenesená",J6964,0)</f>
        <v>0</v>
      </c>
      <c r="BH6964" s="159">
        <f>IF(N6964="sníž. přenesená",J6964,0)</f>
        <v>0</v>
      </c>
      <c r="BI6964" s="159">
        <f>IF(N6964="nulová",J6964,0)</f>
        <v>0</v>
      </c>
      <c r="BJ6964" s="19" t="s">
        <v>80</v>
      </c>
      <c r="BK6964" s="159">
        <f>ROUND(I6964*H6964,2)</f>
        <v>0</v>
      </c>
      <c r="BL6964" s="19" t="s">
        <v>406</v>
      </c>
      <c r="BM6964" s="158" t="s">
        <v>9174</v>
      </c>
    </row>
    <row r="6965" spans="1:65" s="2" customFormat="1" ht="11.25">
      <c r="A6965" s="34"/>
      <c r="B6965" s="35"/>
      <c r="C6965" s="34"/>
      <c r="D6965" s="160" t="s">
        <v>260</v>
      </c>
      <c r="E6965" s="34"/>
      <c r="F6965" s="161" t="s">
        <v>9173</v>
      </c>
      <c r="G6965" s="34"/>
      <c r="H6965" s="34"/>
      <c r="I6965" s="162"/>
      <c r="J6965" s="34"/>
      <c r="K6965" s="34"/>
      <c r="L6965" s="35"/>
      <c r="M6965" s="163"/>
      <c r="N6965" s="164"/>
      <c r="O6965" s="55"/>
      <c r="P6965" s="55"/>
      <c r="Q6965" s="55"/>
      <c r="R6965" s="55"/>
      <c r="S6965" s="55"/>
      <c r="T6965" s="56"/>
      <c r="U6965" s="34"/>
      <c r="V6965" s="34"/>
      <c r="W6965" s="34"/>
      <c r="X6965" s="34"/>
      <c r="Y6965" s="34"/>
      <c r="Z6965" s="34"/>
      <c r="AA6965" s="34"/>
      <c r="AB6965" s="34"/>
      <c r="AC6965" s="34"/>
      <c r="AD6965" s="34"/>
      <c r="AE6965" s="34"/>
      <c r="AT6965" s="19" t="s">
        <v>260</v>
      </c>
      <c r="AU6965" s="19" t="s">
        <v>82</v>
      </c>
    </row>
    <row r="6966" spans="1:65" s="2" customFormat="1" ht="16.5" customHeight="1">
      <c r="A6966" s="34"/>
      <c r="B6966" s="145"/>
      <c r="C6966" s="146" t="s">
        <v>2991</v>
      </c>
      <c r="D6966" s="220" t="s">
        <v>254</v>
      </c>
      <c r="E6966" s="147" t="s">
        <v>9175</v>
      </c>
      <c r="F6966" s="148" t="s">
        <v>9176</v>
      </c>
      <c r="G6966" s="149" t="s">
        <v>331</v>
      </c>
      <c r="H6966" s="150">
        <v>279</v>
      </c>
      <c r="I6966" s="151"/>
      <c r="J6966" s="152">
        <f>ROUND(I6966*H6966,2)</f>
        <v>0</v>
      </c>
      <c r="K6966" s="153"/>
      <c r="L6966" s="35"/>
      <c r="M6966" s="154" t="s">
        <v>3</v>
      </c>
      <c r="N6966" s="155" t="s">
        <v>44</v>
      </c>
      <c r="O6966" s="55"/>
      <c r="P6966" s="156">
        <f>O6966*H6966</f>
        <v>0</v>
      </c>
      <c r="Q6966" s="156">
        <v>0</v>
      </c>
      <c r="R6966" s="156">
        <f>Q6966*H6966</f>
        <v>0</v>
      </c>
      <c r="S6966" s="156">
        <v>0</v>
      </c>
      <c r="T6966" s="157">
        <f>S6966*H6966</f>
        <v>0</v>
      </c>
      <c r="U6966" s="34"/>
      <c r="V6966" s="34"/>
      <c r="W6966" s="34"/>
      <c r="X6966" s="34"/>
      <c r="Y6966" s="34"/>
      <c r="Z6966" s="34"/>
      <c r="AA6966" s="34"/>
      <c r="AB6966" s="34"/>
      <c r="AC6966" s="34"/>
      <c r="AD6966" s="34"/>
      <c r="AE6966" s="34"/>
      <c r="AR6966" s="158" t="s">
        <v>406</v>
      </c>
      <c r="AT6966" s="158" t="s">
        <v>254</v>
      </c>
      <c r="AU6966" s="158" t="s">
        <v>82</v>
      </c>
      <c r="AY6966" s="19" t="s">
        <v>252</v>
      </c>
      <c r="BE6966" s="159">
        <f>IF(N6966="základní",J6966,0)</f>
        <v>0</v>
      </c>
      <c r="BF6966" s="159">
        <f>IF(N6966="snížená",J6966,0)</f>
        <v>0</v>
      </c>
      <c r="BG6966" s="159">
        <f>IF(N6966="zákl. přenesená",J6966,0)</f>
        <v>0</v>
      </c>
      <c r="BH6966" s="159">
        <f>IF(N6966="sníž. přenesená",J6966,0)</f>
        <v>0</v>
      </c>
      <c r="BI6966" s="159">
        <f>IF(N6966="nulová",J6966,0)</f>
        <v>0</v>
      </c>
      <c r="BJ6966" s="19" t="s">
        <v>80</v>
      </c>
      <c r="BK6966" s="159">
        <f>ROUND(I6966*H6966,2)</f>
        <v>0</v>
      </c>
      <c r="BL6966" s="19" t="s">
        <v>406</v>
      </c>
      <c r="BM6966" s="158" t="s">
        <v>9177</v>
      </c>
    </row>
    <row r="6967" spans="1:65" s="2" customFormat="1" ht="19.5">
      <c r="A6967" s="34"/>
      <c r="B6967" s="35"/>
      <c r="C6967" s="34"/>
      <c r="D6967" s="160" t="s">
        <v>260</v>
      </c>
      <c r="E6967" s="34"/>
      <c r="F6967" s="161" t="s">
        <v>9178</v>
      </c>
      <c r="G6967" s="34"/>
      <c r="H6967" s="34"/>
      <c r="I6967" s="162"/>
      <c r="J6967" s="34"/>
      <c r="K6967" s="34"/>
      <c r="L6967" s="35"/>
      <c r="M6967" s="163"/>
      <c r="N6967" s="164"/>
      <c r="O6967" s="55"/>
      <c r="P6967" s="55"/>
      <c r="Q6967" s="55"/>
      <c r="R6967" s="55"/>
      <c r="S6967" s="55"/>
      <c r="T6967" s="56"/>
      <c r="U6967" s="34"/>
      <c r="V6967" s="34"/>
      <c r="W6967" s="34"/>
      <c r="X6967" s="34"/>
      <c r="Y6967" s="34"/>
      <c r="Z6967" s="34"/>
      <c r="AA6967" s="34"/>
      <c r="AB6967" s="34"/>
      <c r="AC6967" s="34"/>
      <c r="AD6967" s="34"/>
      <c r="AE6967" s="34"/>
      <c r="AT6967" s="19" t="s">
        <v>260</v>
      </c>
      <c r="AU6967" s="19" t="s">
        <v>82</v>
      </c>
    </row>
    <row r="6968" spans="1:65" s="2" customFormat="1" ht="11.25">
      <c r="A6968" s="34"/>
      <c r="B6968" s="35"/>
      <c r="C6968" s="34"/>
      <c r="D6968" s="165" t="s">
        <v>262</v>
      </c>
      <c r="E6968" s="34"/>
      <c r="F6968" s="166" t="s">
        <v>9179</v>
      </c>
      <c r="G6968" s="34"/>
      <c r="H6968" s="34"/>
      <c r="I6968" s="162"/>
      <c r="J6968" s="34"/>
      <c r="K6968" s="34"/>
      <c r="L6968" s="35"/>
      <c r="M6968" s="163"/>
      <c r="N6968" s="164"/>
      <c r="O6968" s="55"/>
      <c r="P6968" s="55"/>
      <c r="Q6968" s="55"/>
      <c r="R6968" s="55"/>
      <c r="S6968" s="55"/>
      <c r="T6968" s="56"/>
      <c r="U6968" s="34"/>
      <c r="V6968" s="34"/>
      <c r="W6968" s="34"/>
      <c r="X6968" s="34"/>
      <c r="Y6968" s="34"/>
      <c r="Z6968" s="34"/>
      <c r="AA6968" s="34"/>
      <c r="AB6968" s="34"/>
      <c r="AC6968" s="34"/>
      <c r="AD6968" s="34"/>
      <c r="AE6968" s="34"/>
      <c r="AT6968" s="19" t="s">
        <v>262</v>
      </c>
      <c r="AU6968" s="19" t="s">
        <v>82</v>
      </c>
    </row>
    <row r="6969" spans="1:65" s="13" customFormat="1" ht="11.25">
      <c r="B6969" s="167"/>
      <c r="D6969" s="160" t="s">
        <v>264</v>
      </c>
      <c r="E6969" s="168" t="s">
        <v>3</v>
      </c>
      <c r="F6969" s="169" t="s">
        <v>9154</v>
      </c>
      <c r="H6969" s="168" t="s">
        <v>3</v>
      </c>
      <c r="I6969" s="170"/>
      <c r="L6969" s="167"/>
      <c r="M6969" s="171"/>
      <c r="N6969" s="172"/>
      <c r="O6969" s="172"/>
      <c r="P6969" s="172"/>
      <c r="Q6969" s="172"/>
      <c r="R6969" s="172"/>
      <c r="S6969" s="172"/>
      <c r="T6969" s="173"/>
      <c r="AT6969" s="168" t="s">
        <v>264</v>
      </c>
      <c r="AU6969" s="168" t="s">
        <v>82</v>
      </c>
      <c r="AV6969" s="13" t="s">
        <v>80</v>
      </c>
      <c r="AW6969" s="13" t="s">
        <v>34</v>
      </c>
      <c r="AX6969" s="13" t="s">
        <v>73</v>
      </c>
      <c r="AY6969" s="168" t="s">
        <v>252</v>
      </c>
    </row>
    <row r="6970" spans="1:65" s="13" customFormat="1" ht="11.25">
      <c r="B6970" s="167"/>
      <c r="D6970" s="160" t="s">
        <v>264</v>
      </c>
      <c r="E6970" s="168" t="s">
        <v>3</v>
      </c>
      <c r="F6970" s="169" t="s">
        <v>9180</v>
      </c>
      <c r="H6970" s="168" t="s">
        <v>3</v>
      </c>
      <c r="I6970" s="170"/>
      <c r="L6970" s="167"/>
      <c r="M6970" s="171"/>
      <c r="N6970" s="172"/>
      <c r="O6970" s="172"/>
      <c r="P6970" s="172"/>
      <c r="Q6970" s="172"/>
      <c r="R6970" s="172"/>
      <c r="S6970" s="172"/>
      <c r="T6970" s="173"/>
      <c r="AT6970" s="168" t="s">
        <v>264</v>
      </c>
      <c r="AU6970" s="168" t="s">
        <v>82</v>
      </c>
      <c r="AV6970" s="13" t="s">
        <v>80</v>
      </c>
      <c r="AW6970" s="13" t="s">
        <v>34</v>
      </c>
      <c r="AX6970" s="13" t="s">
        <v>73</v>
      </c>
      <c r="AY6970" s="168" t="s">
        <v>252</v>
      </c>
    </row>
    <row r="6971" spans="1:65" s="14" customFormat="1" ht="11.25">
      <c r="B6971" s="174"/>
      <c r="D6971" s="160" t="s">
        <v>264</v>
      </c>
      <c r="E6971" s="175" t="s">
        <v>3</v>
      </c>
      <c r="F6971" s="176" t="s">
        <v>9181</v>
      </c>
      <c r="H6971" s="177">
        <v>65</v>
      </c>
      <c r="I6971" s="178"/>
      <c r="L6971" s="174"/>
      <c r="M6971" s="179"/>
      <c r="N6971" s="180"/>
      <c r="O6971" s="180"/>
      <c r="P6971" s="180"/>
      <c r="Q6971" s="180"/>
      <c r="R6971" s="180"/>
      <c r="S6971" s="180"/>
      <c r="T6971" s="181"/>
      <c r="AT6971" s="175" t="s">
        <v>264</v>
      </c>
      <c r="AU6971" s="175" t="s">
        <v>82</v>
      </c>
      <c r="AV6971" s="14" t="s">
        <v>82</v>
      </c>
      <c r="AW6971" s="14" t="s">
        <v>34</v>
      </c>
      <c r="AX6971" s="14" t="s">
        <v>73</v>
      </c>
      <c r="AY6971" s="175" t="s">
        <v>252</v>
      </c>
    </row>
    <row r="6972" spans="1:65" s="13" customFormat="1" ht="11.25">
      <c r="B6972" s="167"/>
      <c r="D6972" s="160" t="s">
        <v>264</v>
      </c>
      <c r="E6972" s="168" t="s">
        <v>3</v>
      </c>
      <c r="F6972" s="169" t="s">
        <v>9182</v>
      </c>
      <c r="H6972" s="168" t="s">
        <v>3</v>
      </c>
      <c r="I6972" s="170"/>
      <c r="L6972" s="167"/>
      <c r="M6972" s="171"/>
      <c r="N6972" s="172"/>
      <c r="O6972" s="172"/>
      <c r="P6972" s="172"/>
      <c r="Q6972" s="172"/>
      <c r="R6972" s="172"/>
      <c r="S6972" s="172"/>
      <c r="T6972" s="173"/>
      <c r="AT6972" s="168" t="s">
        <v>264</v>
      </c>
      <c r="AU6972" s="168" t="s">
        <v>82</v>
      </c>
      <c r="AV6972" s="13" t="s">
        <v>80</v>
      </c>
      <c r="AW6972" s="13" t="s">
        <v>34</v>
      </c>
      <c r="AX6972" s="13" t="s">
        <v>73</v>
      </c>
      <c r="AY6972" s="168" t="s">
        <v>252</v>
      </c>
    </row>
    <row r="6973" spans="1:65" s="14" customFormat="1" ht="11.25">
      <c r="B6973" s="174"/>
      <c r="D6973" s="160" t="s">
        <v>264</v>
      </c>
      <c r="E6973" s="175" t="s">
        <v>3</v>
      </c>
      <c r="F6973" s="176" t="s">
        <v>296</v>
      </c>
      <c r="H6973" s="177">
        <v>5</v>
      </c>
      <c r="I6973" s="178"/>
      <c r="L6973" s="174"/>
      <c r="M6973" s="179"/>
      <c r="N6973" s="180"/>
      <c r="O6973" s="180"/>
      <c r="P6973" s="180"/>
      <c r="Q6973" s="180"/>
      <c r="R6973" s="180"/>
      <c r="S6973" s="180"/>
      <c r="T6973" s="181"/>
      <c r="AT6973" s="175" t="s">
        <v>264</v>
      </c>
      <c r="AU6973" s="175" t="s">
        <v>82</v>
      </c>
      <c r="AV6973" s="14" t="s">
        <v>82</v>
      </c>
      <c r="AW6973" s="14" t="s">
        <v>34</v>
      </c>
      <c r="AX6973" s="14" t="s">
        <v>73</v>
      </c>
      <c r="AY6973" s="175" t="s">
        <v>252</v>
      </c>
    </row>
    <row r="6974" spans="1:65" s="13" customFormat="1" ht="11.25">
      <c r="B6974" s="167"/>
      <c r="D6974" s="160" t="s">
        <v>264</v>
      </c>
      <c r="E6974" s="168" t="s">
        <v>3</v>
      </c>
      <c r="F6974" s="169" t="s">
        <v>9183</v>
      </c>
      <c r="H6974" s="168" t="s">
        <v>3</v>
      </c>
      <c r="I6974" s="170"/>
      <c r="L6974" s="167"/>
      <c r="M6974" s="171"/>
      <c r="N6974" s="172"/>
      <c r="O6974" s="172"/>
      <c r="P6974" s="172"/>
      <c r="Q6974" s="172"/>
      <c r="R6974" s="172"/>
      <c r="S6974" s="172"/>
      <c r="T6974" s="173"/>
      <c r="AT6974" s="168" t="s">
        <v>264</v>
      </c>
      <c r="AU6974" s="168" t="s">
        <v>82</v>
      </c>
      <c r="AV6974" s="13" t="s">
        <v>80</v>
      </c>
      <c r="AW6974" s="13" t="s">
        <v>34</v>
      </c>
      <c r="AX6974" s="13" t="s">
        <v>73</v>
      </c>
      <c r="AY6974" s="168" t="s">
        <v>252</v>
      </c>
    </row>
    <row r="6975" spans="1:65" s="14" customFormat="1" ht="11.25">
      <c r="B6975" s="174"/>
      <c r="D6975" s="160" t="s">
        <v>264</v>
      </c>
      <c r="E6975" s="175" t="s">
        <v>3</v>
      </c>
      <c r="F6975" s="176" t="s">
        <v>296</v>
      </c>
      <c r="H6975" s="177">
        <v>5</v>
      </c>
      <c r="I6975" s="178"/>
      <c r="L6975" s="174"/>
      <c r="M6975" s="179"/>
      <c r="N6975" s="180"/>
      <c r="O6975" s="180"/>
      <c r="P6975" s="180"/>
      <c r="Q6975" s="180"/>
      <c r="R6975" s="180"/>
      <c r="S6975" s="180"/>
      <c r="T6975" s="181"/>
      <c r="AT6975" s="175" t="s">
        <v>264</v>
      </c>
      <c r="AU6975" s="175" t="s">
        <v>82</v>
      </c>
      <c r="AV6975" s="14" t="s">
        <v>82</v>
      </c>
      <c r="AW6975" s="14" t="s">
        <v>34</v>
      </c>
      <c r="AX6975" s="14" t="s">
        <v>73</v>
      </c>
      <c r="AY6975" s="175" t="s">
        <v>252</v>
      </c>
    </row>
    <row r="6976" spans="1:65" s="13" customFormat="1" ht="11.25">
      <c r="B6976" s="167"/>
      <c r="D6976" s="160" t="s">
        <v>264</v>
      </c>
      <c r="E6976" s="168" t="s">
        <v>3</v>
      </c>
      <c r="F6976" s="169" t="s">
        <v>9184</v>
      </c>
      <c r="H6976" s="168" t="s">
        <v>3</v>
      </c>
      <c r="I6976" s="170"/>
      <c r="L6976" s="167"/>
      <c r="M6976" s="171"/>
      <c r="N6976" s="172"/>
      <c r="O6976" s="172"/>
      <c r="P6976" s="172"/>
      <c r="Q6976" s="172"/>
      <c r="R6976" s="172"/>
      <c r="S6976" s="172"/>
      <c r="T6976" s="173"/>
      <c r="AT6976" s="168" t="s">
        <v>264</v>
      </c>
      <c r="AU6976" s="168" t="s">
        <v>82</v>
      </c>
      <c r="AV6976" s="13" t="s">
        <v>80</v>
      </c>
      <c r="AW6976" s="13" t="s">
        <v>34</v>
      </c>
      <c r="AX6976" s="13" t="s">
        <v>73</v>
      </c>
      <c r="AY6976" s="168" t="s">
        <v>252</v>
      </c>
    </row>
    <row r="6977" spans="1:65" s="14" customFormat="1" ht="11.25">
      <c r="B6977" s="174"/>
      <c r="D6977" s="160" t="s">
        <v>264</v>
      </c>
      <c r="E6977" s="175" t="s">
        <v>3</v>
      </c>
      <c r="F6977" s="176" t="s">
        <v>9185</v>
      </c>
      <c r="H6977" s="177">
        <v>20</v>
      </c>
      <c r="I6977" s="178"/>
      <c r="L6977" s="174"/>
      <c r="M6977" s="179"/>
      <c r="N6977" s="180"/>
      <c r="O6977" s="180"/>
      <c r="P6977" s="180"/>
      <c r="Q6977" s="180"/>
      <c r="R6977" s="180"/>
      <c r="S6977" s="180"/>
      <c r="T6977" s="181"/>
      <c r="AT6977" s="175" t="s">
        <v>264</v>
      </c>
      <c r="AU6977" s="175" t="s">
        <v>82</v>
      </c>
      <c r="AV6977" s="14" t="s">
        <v>82</v>
      </c>
      <c r="AW6977" s="14" t="s">
        <v>34</v>
      </c>
      <c r="AX6977" s="14" t="s">
        <v>73</v>
      </c>
      <c r="AY6977" s="175" t="s">
        <v>252</v>
      </c>
    </row>
    <row r="6978" spans="1:65" s="13" customFormat="1" ht="11.25">
      <c r="B6978" s="167"/>
      <c r="D6978" s="160" t="s">
        <v>264</v>
      </c>
      <c r="E6978" s="168" t="s">
        <v>3</v>
      </c>
      <c r="F6978" s="169" t="s">
        <v>9186</v>
      </c>
      <c r="H6978" s="168" t="s">
        <v>3</v>
      </c>
      <c r="I6978" s="170"/>
      <c r="L6978" s="167"/>
      <c r="M6978" s="171"/>
      <c r="N6978" s="172"/>
      <c r="O6978" s="172"/>
      <c r="P6978" s="172"/>
      <c r="Q6978" s="172"/>
      <c r="R6978" s="172"/>
      <c r="S6978" s="172"/>
      <c r="T6978" s="173"/>
      <c r="AT6978" s="168" t="s">
        <v>264</v>
      </c>
      <c r="AU6978" s="168" t="s">
        <v>82</v>
      </c>
      <c r="AV6978" s="13" t="s">
        <v>80</v>
      </c>
      <c r="AW6978" s="13" t="s">
        <v>34</v>
      </c>
      <c r="AX6978" s="13" t="s">
        <v>73</v>
      </c>
      <c r="AY6978" s="168" t="s">
        <v>252</v>
      </c>
    </row>
    <row r="6979" spans="1:65" s="14" customFormat="1" ht="11.25">
      <c r="B6979" s="174"/>
      <c r="D6979" s="160" t="s">
        <v>264</v>
      </c>
      <c r="E6979" s="175" t="s">
        <v>3</v>
      </c>
      <c r="F6979" s="176" t="s">
        <v>9187</v>
      </c>
      <c r="H6979" s="177">
        <v>184</v>
      </c>
      <c r="I6979" s="178"/>
      <c r="L6979" s="174"/>
      <c r="M6979" s="179"/>
      <c r="N6979" s="180"/>
      <c r="O6979" s="180"/>
      <c r="P6979" s="180"/>
      <c r="Q6979" s="180"/>
      <c r="R6979" s="180"/>
      <c r="S6979" s="180"/>
      <c r="T6979" s="181"/>
      <c r="AT6979" s="175" t="s">
        <v>264</v>
      </c>
      <c r="AU6979" s="175" t="s">
        <v>82</v>
      </c>
      <c r="AV6979" s="14" t="s">
        <v>82</v>
      </c>
      <c r="AW6979" s="14" t="s">
        <v>34</v>
      </c>
      <c r="AX6979" s="14" t="s">
        <v>73</v>
      </c>
      <c r="AY6979" s="175" t="s">
        <v>252</v>
      </c>
    </row>
    <row r="6980" spans="1:65" s="15" customFormat="1" ht="11.25">
      <c r="B6980" s="182"/>
      <c r="D6980" s="160" t="s">
        <v>264</v>
      </c>
      <c r="E6980" s="183" t="s">
        <v>3</v>
      </c>
      <c r="F6980" s="184" t="s">
        <v>269</v>
      </c>
      <c r="H6980" s="185">
        <v>279</v>
      </c>
      <c r="I6980" s="186"/>
      <c r="L6980" s="182"/>
      <c r="M6980" s="187"/>
      <c r="N6980" s="188"/>
      <c r="O6980" s="188"/>
      <c r="P6980" s="188"/>
      <c r="Q6980" s="188"/>
      <c r="R6980" s="188"/>
      <c r="S6980" s="188"/>
      <c r="T6980" s="189"/>
      <c r="AT6980" s="183" t="s">
        <v>264</v>
      </c>
      <c r="AU6980" s="183" t="s">
        <v>82</v>
      </c>
      <c r="AV6980" s="15" t="s">
        <v>258</v>
      </c>
      <c r="AW6980" s="15" t="s">
        <v>34</v>
      </c>
      <c r="AX6980" s="15" t="s">
        <v>80</v>
      </c>
      <c r="AY6980" s="183" t="s">
        <v>252</v>
      </c>
    </row>
    <row r="6981" spans="1:65" s="2" customFormat="1" ht="16.5" customHeight="1">
      <c r="A6981" s="34"/>
      <c r="B6981" s="145"/>
      <c r="C6981" s="198" t="s">
        <v>2997</v>
      </c>
      <c r="D6981" s="221" t="s">
        <v>361</v>
      </c>
      <c r="E6981" s="199" t="s">
        <v>9188</v>
      </c>
      <c r="F6981" s="200" t="s">
        <v>9189</v>
      </c>
      <c r="G6981" s="201" t="s">
        <v>3225</v>
      </c>
      <c r="H6981" s="202">
        <v>172.98</v>
      </c>
      <c r="I6981" s="203"/>
      <c r="J6981" s="204">
        <f>ROUND(I6981*H6981,2)</f>
        <v>0</v>
      </c>
      <c r="K6981" s="205"/>
      <c r="L6981" s="206"/>
      <c r="M6981" s="207" t="s">
        <v>3</v>
      </c>
      <c r="N6981" s="208" t="s">
        <v>44</v>
      </c>
      <c r="O6981" s="55"/>
      <c r="P6981" s="156">
        <f>O6981*H6981</f>
        <v>0</v>
      </c>
      <c r="Q6981" s="156">
        <v>1E-3</v>
      </c>
      <c r="R6981" s="156">
        <f>Q6981*H6981</f>
        <v>0.17297999999999999</v>
      </c>
      <c r="S6981" s="156">
        <v>0</v>
      </c>
      <c r="T6981" s="157">
        <f>S6981*H6981</f>
        <v>0</v>
      </c>
      <c r="U6981" s="34"/>
      <c r="V6981" s="34"/>
      <c r="W6981" s="34"/>
      <c r="X6981" s="34"/>
      <c r="Y6981" s="34"/>
      <c r="Z6981" s="34"/>
      <c r="AA6981" s="34"/>
      <c r="AB6981" s="34"/>
      <c r="AC6981" s="34"/>
      <c r="AD6981" s="34"/>
      <c r="AE6981" s="34"/>
      <c r="AR6981" s="158" t="s">
        <v>572</v>
      </c>
      <c r="AT6981" s="158" t="s">
        <v>361</v>
      </c>
      <c r="AU6981" s="158" t="s">
        <v>82</v>
      </c>
      <c r="AY6981" s="19" t="s">
        <v>252</v>
      </c>
      <c r="BE6981" s="159">
        <f>IF(N6981="základní",J6981,0)</f>
        <v>0</v>
      </c>
      <c r="BF6981" s="159">
        <f>IF(N6981="snížená",J6981,0)</f>
        <v>0</v>
      </c>
      <c r="BG6981" s="159">
        <f>IF(N6981="zákl. přenesená",J6981,0)</f>
        <v>0</v>
      </c>
      <c r="BH6981" s="159">
        <f>IF(N6981="sníž. přenesená",J6981,0)</f>
        <v>0</v>
      </c>
      <c r="BI6981" s="159">
        <f>IF(N6981="nulová",J6981,0)</f>
        <v>0</v>
      </c>
      <c r="BJ6981" s="19" t="s">
        <v>80</v>
      </c>
      <c r="BK6981" s="159">
        <f>ROUND(I6981*H6981,2)</f>
        <v>0</v>
      </c>
      <c r="BL6981" s="19" t="s">
        <v>406</v>
      </c>
      <c r="BM6981" s="158" t="s">
        <v>9190</v>
      </c>
    </row>
    <row r="6982" spans="1:65" s="2" customFormat="1" ht="11.25">
      <c r="A6982" s="34"/>
      <c r="B6982" s="35"/>
      <c r="C6982" s="34"/>
      <c r="D6982" s="160" t="s">
        <v>260</v>
      </c>
      <c r="E6982" s="34"/>
      <c r="F6982" s="161" t="s">
        <v>9189</v>
      </c>
      <c r="G6982" s="34"/>
      <c r="H6982" s="34"/>
      <c r="I6982" s="162"/>
      <c r="J6982" s="34"/>
      <c r="K6982" s="34"/>
      <c r="L6982" s="35"/>
      <c r="M6982" s="163"/>
      <c r="N6982" s="164"/>
      <c r="O6982" s="55"/>
      <c r="P6982" s="55"/>
      <c r="Q6982" s="55"/>
      <c r="R6982" s="55"/>
      <c r="S6982" s="55"/>
      <c r="T6982" s="56"/>
      <c r="U6982" s="34"/>
      <c r="V6982" s="34"/>
      <c r="W6982" s="34"/>
      <c r="X6982" s="34"/>
      <c r="Y6982" s="34"/>
      <c r="Z6982" s="34"/>
      <c r="AA6982" s="34"/>
      <c r="AB6982" s="34"/>
      <c r="AC6982" s="34"/>
      <c r="AD6982" s="34"/>
      <c r="AE6982" s="34"/>
      <c r="AT6982" s="19" t="s">
        <v>260</v>
      </c>
      <c r="AU6982" s="19" t="s">
        <v>82</v>
      </c>
    </row>
    <row r="6983" spans="1:65" s="14" customFormat="1" ht="11.25">
      <c r="B6983" s="174"/>
      <c r="D6983" s="160" t="s">
        <v>264</v>
      </c>
      <c r="F6983" s="176" t="s">
        <v>9191</v>
      </c>
      <c r="H6983" s="177">
        <v>172.98</v>
      </c>
      <c r="I6983" s="178"/>
      <c r="L6983" s="174"/>
      <c r="M6983" s="179"/>
      <c r="N6983" s="180"/>
      <c r="O6983" s="180"/>
      <c r="P6983" s="180"/>
      <c r="Q6983" s="180"/>
      <c r="R6983" s="180"/>
      <c r="S6983" s="180"/>
      <c r="T6983" s="181"/>
      <c r="AT6983" s="175" t="s">
        <v>264</v>
      </c>
      <c r="AU6983" s="175" t="s">
        <v>82</v>
      </c>
      <c r="AV6983" s="14" t="s">
        <v>82</v>
      </c>
      <c r="AW6983" s="14" t="s">
        <v>4</v>
      </c>
      <c r="AX6983" s="14" t="s">
        <v>80</v>
      </c>
      <c r="AY6983" s="175" t="s">
        <v>252</v>
      </c>
    </row>
    <row r="6984" spans="1:65" s="2" customFormat="1" ht="16.5" customHeight="1">
      <c r="A6984" s="34"/>
      <c r="B6984" s="145"/>
      <c r="C6984" s="146" t="s">
        <v>3006</v>
      </c>
      <c r="D6984" s="220" t="s">
        <v>254</v>
      </c>
      <c r="E6984" s="147" t="s">
        <v>9192</v>
      </c>
      <c r="F6984" s="148" t="s">
        <v>9193</v>
      </c>
      <c r="G6984" s="149" t="s">
        <v>4360</v>
      </c>
      <c r="H6984" s="150">
        <v>433</v>
      </c>
      <c r="I6984" s="151"/>
      <c r="J6984" s="152">
        <f>ROUND(I6984*H6984,2)</f>
        <v>0</v>
      </c>
      <c r="K6984" s="153"/>
      <c r="L6984" s="35"/>
      <c r="M6984" s="154" t="s">
        <v>3</v>
      </c>
      <c r="N6984" s="155" t="s">
        <v>44</v>
      </c>
      <c r="O6984" s="55"/>
      <c r="P6984" s="156">
        <f>O6984*H6984</f>
        <v>0</v>
      </c>
      <c r="Q6984" s="156">
        <v>0</v>
      </c>
      <c r="R6984" s="156">
        <f>Q6984*H6984</f>
        <v>0</v>
      </c>
      <c r="S6984" s="156">
        <v>0</v>
      </c>
      <c r="T6984" s="157">
        <f>S6984*H6984</f>
        <v>0</v>
      </c>
      <c r="U6984" s="34"/>
      <c r="V6984" s="34"/>
      <c r="W6984" s="34"/>
      <c r="X6984" s="34"/>
      <c r="Y6984" s="34"/>
      <c r="Z6984" s="34"/>
      <c r="AA6984" s="34"/>
      <c r="AB6984" s="34"/>
      <c r="AC6984" s="34"/>
      <c r="AD6984" s="34"/>
      <c r="AE6984" s="34"/>
      <c r="AR6984" s="158" t="s">
        <v>940</v>
      </c>
      <c r="AT6984" s="158" t="s">
        <v>254</v>
      </c>
      <c r="AU6984" s="158" t="s">
        <v>82</v>
      </c>
      <c r="AY6984" s="19" t="s">
        <v>252</v>
      </c>
      <c r="BE6984" s="159">
        <f>IF(N6984="základní",J6984,0)</f>
        <v>0</v>
      </c>
      <c r="BF6984" s="159">
        <f>IF(N6984="snížená",J6984,0)</f>
        <v>0</v>
      </c>
      <c r="BG6984" s="159">
        <f>IF(N6984="zákl. přenesená",J6984,0)</f>
        <v>0</v>
      </c>
      <c r="BH6984" s="159">
        <f>IF(N6984="sníž. přenesená",J6984,0)</f>
        <v>0</v>
      </c>
      <c r="BI6984" s="159">
        <f>IF(N6984="nulová",J6984,0)</f>
        <v>0</v>
      </c>
      <c r="BJ6984" s="19" t="s">
        <v>80</v>
      </c>
      <c r="BK6984" s="159">
        <f>ROUND(I6984*H6984,2)</f>
        <v>0</v>
      </c>
      <c r="BL6984" s="19" t="s">
        <v>940</v>
      </c>
      <c r="BM6984" s="158" t="s">
        <v>9194</v>
      </c>
    </row>
    <row r="6985" spans="1:65" s="2" customFormat="1" ht="11.25">
      <c r="A6985" s="34"/>
      <c r="B6985" s="35"/>
      <c r="C6985" s="34"/>
      <c r="D6985" s="160" t="s">
        <v>260</v>
      </c>
      <c r="E6985" s="34"/>
      <c r="F6985" s="161" t="s">
        <v>9193</v>
      </c>
      <c r="G6985" s="34"/>
      <c r="H6985" s="34"/>
      <c r="I6985" s="162"/>
      <c r="J6985" s="34"/>
      <c r="K6985" s="34"/>
      <c r="L6985" s="35"/>
      <c r="M6985" s="163"/>
      <c r="N6985" s="164"/>
      <c r="O6985" s="55"/>
      <c r="P6985" s="55"/>
      <c r="Q6985" s="55"/>
      <c r="R6985" s="55"/>
      <c r="S6985" s="55"/>
      <c r="T6985" s="56"/>
      <c r="U6985" s="34"/>
      <c r="V6985" s="34"/>
      <c r="W6985" s="34"/>
      <c r="X6985" s="34"/>
      <c r="Y6985" s="34"/>
      <c r="Z6985" s="34"/>
      <c r="AA6985" s="34"/>
      <c r="AB6985" s="34"/>
      <c r="AC6985" s="34"/>
      <c r="AD6985" s="34"/>
      <c r="AE6985" s="34"/>
      <c r="AT6985" s="19" t="s">
        <v>260</v>
      </c>
      <c r="AU6985" s="19" t="s">
        <v>82</v>
      </c>
    </row>
    <row r="6986" spans="1:65" s="13" customFormat="1" ht="11.25">
      <c r="B6986" s="167"/>
      <c r="D6986" s="160" t="s">
        <v>264</v>
      </c>
      <c r="E6986" s="168" t="s">
        <v>3</v>
      </c>
      <c r="F6986" s="169" t="s">
        <v>9195</v>
      </c>
      <c r="H6986" s="168" t="s">
        <v>3</v>
      </c>
      <c r="I6986" s="170"/>
      <c r="L6986" s="167"/>
      <c r="M6986" s="171"/>
      <c r="N6986" s="172"/>
      <c r="O6986" s="172"/>
      <c r="P6986" s="172"/>
      <c r="Q6986" s="172"/>
      <c r="R6986" s="172"/>
      <c r="S6986" s="172"/>
      <c r="T6986" s="173"/>
      <c r="AT6986" s="168" t="s">
        <v>264</v>
      </c>
      <c r="AU6986" s="168" t="s">
        <v>82</v>
      </c>
      <c r="AV6986" s="13" t="s">
        <v>80</v>
      </c>
      <c r="AW6986" s="13" t="s">
        <v>34</v>
      </c>
      <c r="AX6986" s="13" t="s">
        <v>73</v>
      </c>
      <c r="AY6986" s="168" t="s">
        <v>252</v>
      </c>
    </row>
    <row r="6987" spans="1:65" s="14" customFormat="1" ht="11.25">
      <c r="B6987" s="174"/>
      <c r="D6987" s="160" t="s">
        <v>264</v>
      </c>
      <c r="E6987" s="175" t="s">
        <v>3</v>
      </c>
      <c r="F6987" s="176" t="s">
        <v>381</v>
      </c>
      <c r="H6987" s="177">
        <v>13</v>
      </c>
      <c r="I6987" s="178"/>
      <c r="L6987" s="174"/>
      <c r="M6987" s="179"/>
      <c r="N6987" s="180"/>
      <c r="O6987" s="180"/>
      <c r="P6987" s="180"/>
      <c r="Q6987" s="180"/>
      <c r="R6987" s="180"/>
      <c r="S6987" s="180"/>
      <c r="T6987" s="181"/>
      <c r="AT6987" s="175" t="s">
        <v>264</v>
      </c>
      <c r="AU6987" s="175" t="s">
        <v>82</v>
      </c>
      <c r="AV6987" s="14" t="s">
        <v>82</v>
      </c>
      <c r="AW6987" s="14" t="s">
        <v>34</v>
      </c>
      <c r="AX6987" s="14" t="s">
        <v>73</v>
      </c>
      <c r="AY6987" s="175" t="s">
        <v>252</v>
      </c>
    </row>
    <row r="6988" spans="1:65" s="13" customFormat="1" ht="11.25">
      <c r="B6988" s="167"/>
      <c r="D6988" s="160" t="s">
        <v>264</v>
      </c>
      <c r="E6988" s="168" t="s">
        <v>3</v>
      </c>
      <c r="F6988" s="169" t="s">
        <v>9196</v>
      </c>
      <c r="H6988" s="168" t="s">
        <v>3</v>
      </c>
      <c r="I6988" s="170"/>
      <c r="L6988" s="167"/>
      <c r="M6988" s="171"/>
      <c r="N6988" s="172"/>
      <c r="O6988" s="172"/>
      <c r="P6988" s="172"/>
      <c r="Q6988" s="172"/>
      <c r="R6988" s="172"/>
      <c r="S6988" s="172"/>
      <c r="T6988" s="173"/>
      <c r="AT6988" s="168" t="s">
        <v>264</v>
      </c>
      <c r="AU6988" s="168" t="s">
        <v>82</v>
      </c>
      <c r="AV6988" s="13" t="s">
        <v>80</v>
      </c>
      <c r="AW6988" s="13" t="s">
        <v>34</v>
      </c>
      <c r="AX6988" s="13" t="s">
        <v>73</v>
      </c>
      <c r="AY6988" s="168" t="s">
        <v>252</v>
      </c>
    </row>
    <row r="6989" spans="1:65" s="14" customFormat="1" ht="11.25">
      <c r="B6989" s="174"/>
      <c r="D6989" s="160" t="s">
        <v>264</v>
      </c>
      <c r="E6989" s="175" t="s">
        <v>3</v>
      </c>
      <c r="F6989" s="176" t="s">
        <v>9197</v>
      </c>
      <c r="H6989" s="177">
        <v>48</v>
      </c>
      <c r="I6989" s="178"/>
      <c r="L6989" s="174"/>
      <c r="M6989" s="179"/>
      <c r="N6989" s="180"/>
      <c r="O6989" s="180"/>
      <c r="P6989" s="180"/>
      <c r="Q6989" s="180"/>
      <c r="R6989" s="180"/>
      <c r="S6989" s="180"/>
      <c r="T6989" s="181"/>
      <c r="AT6989" s="175" t="s">
        <v>264</v>
      </c>
      <c r="AU6989" s="175" t="s">
        <v>82</v>
      </c>
      <c r="AV6989" s="14" t="s">
        <v>82</v>
      </c>
      <c r="AW6989" s="14" t="s">
        <v>34</v>
      </c>
      <c r="AX6989" s="14" t="s">
        <v>73</v>
      </c>
      <c r="AY6989" s="175" t="s">
        <v>252</v>
      </c>
    </row>
    <row r="6990" spans="1:65" s="14" customFormat="1" ht="11.25">
      <c r="B6990" s="174"/>
      <c r="D6990" s="160" t="s">
        <v>264</v>
      </c>
      <c r="E6990" s="175" t="s">
        <v>3</v>
      </c>
      <c r="F6990" s="176" t="s">
        <v>6293</v>
      </c>
      <c r="H6990" s="177">
        <v>24</v>
      </c>
      <c r="I6990" s="178"/>
      <c r="L6990" s="174"/>
      <c r="M6990" s="179"/>
      <c r="N6990" s="180"/>
      <c r="O6990" s="180"/>
      <c r="P6990" s="180"/>
      <c r="Q6990" s="180"/>
      <c r="R6990" s="180"/>
      <c r="S6990" s="180"/>
      <c r="T6990" s="181"/>
      <c r="AT6990" s="175" t="s">
        <v>264</v>
      </c>
      <c r="AU6990" s="175" t="s">
        <v>82</v>
      </c>
      <c r="AV6990" s="14" t="s">
        <v>82</v>
      </c>
      <c r="AW6990" s="14" t="s">
        <v>34</v>
      </c>
      <c r="AX6990" s="14" t="s">
        <v>73</v>
      </c>
      <c r="AY6990" s="175" t="s">
        <v>252</v>
      </c>
    </row>
    <row r="6991" spans="1:65" s="13" customFormat="1" ht="11.25">
      <c r="B6991" s="167"/>
      <c r="D6991" s="160" t="s">
        <v>264</v>
      </c>
      <c r="E6991" s="168" t="s">
        <v>3</v>
      </c>
      <c r="F6991" s="169" t="s">
        <v>9198</v>
      </c>
      <c r="H6991" s="168" t="s">
        <v>3</v>
      </c>
      <c r="I6991" s="170"/>
      <c r="L6991" s="167"/>
      <c r="M6991" s="171"/>
      <c r="N6991" s="172"/>
      <c r="O6991" s="172"/>
      <c r="P6991" s="172"/>
      <c r="Q6991" s="172"/>
      <c r="R6991" s="172"/>
      <c r="S6991" s="172"/>
      <c r="T6991" s="173"/>
      <c r="AT6991" s="168" t="s">
        <v>264</v>
      </c>
      <c r="AU6991" s="168" t="s">
        <v>82</v>
      </c>
      <c r="AV6991" s="13" t="s">
        <v>80</v>
      </c>
      <c r="AW6991" s="13" t="s">
        <v>34</v>
      </c>
      <c r="AX6991" s="13" t="s">
        <v>73</v>
      </c>
      <c r="AY6991" s="168" t="s">
        <v>252</v>
      </c>
    </row>
    <row r="6992" spans="1:65" s="14" customFormat="1" ht="11.25">
      <c r="B6992" s="174"/>
      <c r="D6992" s="160" t="s">
        <v>264</v>
      </c>
      <c r="E6992" s="175" t="s">
        <v>3</v>
      </c>
      <c r="F6992" s="176" t="s">
        <v>9199</v>
      </c>
      <c r="H6992" s="177">
        <v>256</v>
      </c>
      <c r="I6992" s="178"/>
      <c r="L6992" s="174"/>
      <c r="M6992" s="179"/>
      <c r="N6992" s="180"/>
      <c r="O6992" s="180"/>
      <c r="P6992" s="180"/>
      <c r="Q6992" s="180"/>
      <c r="R6992" s="180"/>
      <c r="S6992" s="180"/>
      <c r="T6992" s="181"/>
      <c r="AT6992" s="175" t="s">
        <v>264</v>
      </c>
      <c r="AU6992" s="175" t="s">
        <v>82</v>
      </c>
      <c r="AV6992" s="14" t="s">
        <v>82</v>
      </c>
      <c r="AW6992" s="14" t="s">
        <v>34</v>
      </c>
      <c r="AX6992" s="14" t="s">
        <v>73</v>
      </c>
      <c r="AY6992" s="175" t="s">
        <v>252</v>
      </c>
    </row>
    <row r="6993" spans="1:65" s="13" customFormat="1" ht="11.25">
      <c r="B6993" s="167"/>
      <c r="D6993" s="160" t="s">
        <v>264</v>
      </c>
      <c r="E6993" s="168" t="s">
        <v>3</v>
      </c>
      <c r="F6993" s="169" t="s">
        <v>9200</v>
      </c>
      <c r="H6993" s="168" t="s">
        <v>3</v>
      </c>
      <c r="I6993" s="170"/>
      <c r="L6993" s="167"/>
      <c r="M6993" s="171"/>
      <c r="N6993" s="172"/>
      <c r="O6993" s="172"/>
      <c r="P6993" s="172"/>
      <c r="Q6993" s="172"/>
      <c r="R6993" s="172"/>
      <c r="S6993" s="172"/>
      <c r="T6993" s="173"/>
      <c r="AT6993" s="168" t="s">
        <v>264</v>
      </c>
      <c r="AU6993" s="168" t="s">
        <v>82</v>
      </c>
      <c r="AV6993" s="13" t="s">
        <v>80</v>
      </c>
      <c r="AW6993" s="13" t="s">
        <v>34</v>
      </c>
      <c r="AX6993" s="13" t="s">
        <v>73</v>
      </c>
      <c r="AY6993" s="168" t="s">
        <v>252</v>
      </c>
    </row>
    <row r="6994" spans="1:65" s="14" customFormat="1" ht="11.25">
      <c r="B6994" s="174"/>
      <c r="D6994" s="160" t="s">
        <v>264</v>
      </c>
      <c r="E6994" s="175" t="s">
        <v>3</v>
      </c>
      <c r="F6994" s="176" t="s">
        <v>5782</v>
      </c>
      <c r="H6994" s="177">
        <v>92</v>
      </c>
      <c r="I6994" s="178"/>
      <c r="L6994" s="174"/>
      <c r="M6994" s="179"/>
      <c r="N6994" s="180"/>
      <c r="O6994" s="180"/>
      <c r="P6994" s="180"/>
      <c r="Q6994" s="180"/>
      <c r="R6994" s="180"/>
      <c r="S6994" s="180"/>
      <c r="T6994" s="181"/>
      <c r="AT6994" s="175" t="s">
        <v>264</v>
      </c>
      <c r="AU6994" s="175" t="s">
        <v>82</v>
      </c>
      <c r="AV6994" s="14" t="s">
        <v>82</v>
      </c>
      <c r="AW6994" s="14" t="s">
        <v>34</v>
      </c>
      <c r="AX6994" s="14" t="s">
        <v>73</v>
      </c>
      <c r="AY6994" s="175" t="s">
        <v>252</v>
      </c>
    </row>
    <row r="6995" spans="1:65" s="15" customFormat="1" ht="11.25">
      <c r="B6995" s="182"/>
      <c r="D6995" s="160" t="s">
        <v>264</v>
      </c>
      <c r="E6995" s="183" t="s">
        <v>3</v>
      </c>
      <c r="F6995" s="184" t="s">
        <v>269</v>
      </c>
      <c r="H6995" s="185">
        <v>433</v>
      </c>
      <c r="I6995" s="186"/>
      <c r="L6995" s="182"/>
      <c r="M6995" s="187"/>
      <c r="N6995" s="188"/>
      <c r="O6995" s="188"/>
      <c r="P6995" s="188"/>
      <c r="Q6995" s="188"/>
      <c r="R6995" s="188"/>
      <c r="S6995" s="188"/>
      <c r="T6995" s="189"/>
      <c r="AT6995" s="183" t="s">
        <v>264</v>
      </c>
      <c r="AU6995" s="183" t="s">
        <v>82</v>
      </c>
      <c r="AV6995" s="15" t="s">
        <v>258</v>
      </c>
      <c r="AW6995" s="15" t="s">
        <v>34</v>
      </c>
      <c r="AX6995" s="15" t="s">
        <v>80</v>
      </c>
      <c r="AY6995" s="183" t="s">
        <v>252</v>
      </c>
    </row>
    <row r="6996" spans="1:65" s="2" customFormat="1" ht="16.5" customHeight="1">
      <c r="A6996" s="34"/>
      <c r="B6996" s="145"/>
      <c r="C6996" s="198" t="s">
        <v>3012</v>
      </c>
      <c r="D6996" s="221" t="s">
        <v>361</v>
      </c>
      <c r="E6996" s="199" t="s">
        <v>9201</v>
      </c>
      <c r="F6996" s="200" t="s">
        <v>9202</v>
      </c>
      <c r="G6996" s="201" t="s">
        <v>3225</v>
      </c>
      <c r="H6996" s="202">
        <v>43.3</v>
      </c>
      <c r="I6996" s="203"/>
      <c r="J6996" s="204">
        <f>ROUND(I6996*H6996,2)</f>
        <v>0</v>
      </c>
      <c r="K6996" s="205"/>
      <c r="L6996" s="206"/>
      <c r="M6996" s="207" t="s">
        <v>3</v>
      </c>
      <c r="N6996" s="208" t="s">
        <v>44</v>
      </c>
      <c r="O6996" s="55"/>
      <c r="P6996" s="156">
        <f>O6996*H6996</f>
        <v>0</v>
      </c>
      <c r="Q6996" s="156">
        <v>1E-3</v>
      </c>
      <c r="R6996" s="156">
        <f>Q6996*H6996</f>
        <v>4.3299999999999998E-2</v>
      </c>
      <c r="S6996" s="156">
        <v>0</v>
      </c>
      <c r="T6996" s="157">
        <f>S6996*H6996</f>
        <v>0</v>
      </c>
      <c r="U6996" s="34"/>
      <c r="V6996" s="34"/>
      <c r="W6996" s="34"/>
      <c r="X6996" s="34"/>
      <c r="Y6996" s="34"/>
      <c r="Z6996" s="34"/>
      <c r="AA6996" s="34"/>
      <c r="AB6996" s="34"/>
      <c r="AC6996" s="34"/>
      <c r="AD6996" s="34"/>
      <c r="AE6996" s="34"/>
      <c r="AR6996" s="158" t="s">
        <v>1569</v>
      </c>
      <c r="AT6996" s="158" t="s">
        <v>361</v>
      </c>
      <c r="AU6996" s="158" t="s">
        <v>82</v>
      </c>
      <c r="AY6996" s="19" t="s">
        <v>252</v>
      </c>
      <c r="BE6996" s="159">
        <f>IF(N6996="základní",J6996,0)</f>
        <v>0</v>
      </c>
      <c r="BF6996" s="159">
        <f>IF(N6996="snížená",J6996,0)</f>
        <v>0</v>
      </c>
      <c r="BG6996" s="159">
        <f>IF(N6996="zákl. přenesená",J6996,0)</f>
        <v>0</v>
      </c>
      <c r="BH6996" s="159">
        <f>IF(N6996="sníž. přenesená",J6996,0)</f>
        <v>0</v>
      </c>
      <c r="BI6996" s="159">
        <f>IF(N6996="nulová",J6996,0)</f>
        <v>0</v>
      </c>
      <c r="BJ6996" s="19" t="s">
        <v>80</v>
      </c>
      <c r="BK6996" s="159">
        <f>ROUND(I6996*H6996,2)</f>
        <v>0</v>
      </c>
      <c r="BL6996" s="19" t="s">
        <v>1569</v>
      </c>
      <c r="BM6996" s="158" t="s">
        <v>9203</v>
      </c>
    </row>
    <row r="6997" spans="1:65" s="2" customFormat="1" ht="11.25">
      <c r="A6997" s="34"/>
      <c r="B6997" s="35"/>
      <c r="C6997" s="34"/>
      <c r="D6997" s="160" t="s">
        <v>260</v>
      </c>
      <c r="E6997" s="34"/>
      <c r="F6997" s="161" t="s">
        <v>9204</v>
      </c>
      <c r="G6997" s="34"/>
      <c r="H6997" s="34"/>
      <c r="I6997" s="162"/>
      <c r="J6997" s="34"/>
      <c r="K6997" s="34"/>
      <c r="L6997" s="35"/>
      <c r="M6997" s="163"/>
      <c r="N6997" s="164"/>
      <c r="O6997" s="55"/>
      <c r="P6997" s="55"/>
      <c r="Q6997" s="55"/>
      <c r="R6997" s="55"/>
      <c r="S6997" s="55"/>
      <c r="T6997" s="56"/>
      <c r="U6997" s="34"/>
      <c r="V6997" s="34"/>
      <c r="W6997" s="34"/>
      <c r="X6997" s="34"/>
      <c r="Y6997" s="34"/>
      <c r="Z6997" s="34"/>
      <c r="AA6997" s="34"/>
      <c r="AB6997" s="34"/>
      <c r="AC6997" s="34"/>
      <c r="AD6997" s="34"/>
      <c r="AE6997" s="34"/>
      <c r="AT6997" s="19" t="s">
        <v>260</v>
      </c>
      <c r="AU6997" s="19" t="s">
        <v>82</v>
      </c>
    </row>
    <row r="6998" spans="1:65" s="2" customFormat="1" ht="19.5">
      <c r="A6998" s="34"/>
      <c r="B6998" s="35"/>
      <c r="C6998" s="34"/>
      <c r="D6998" s="160" t="s">
        <v>2284</v>
      </c>
      <c r="E6998" s="34"/>
      <c r="F6998" s="211" t="s">
        <v>9205</v>
      </c>
      <c r="G6998" s="34"/>
      <c r="H6998" s="34"/>
      <c r="I6998" s="162"/>
      <c r="J6998" s="34"/>
      <c r="K6998" s="34"/>
      <c r="L6998" s="35"/>
      <c r="M6998" s="163"/>
      <c r="N6998" s="164"/>
      <c r="O6998" s="55"/>
      <c r="P6998" s="55"/>
      <c r="Q6998" s="55"/>
      <c r="R6998" s="55"/>
      <c r="S6998" s="55"/>
      <c r="T6998" s="56"/>
      <c r="U6998" s="34"/>
      <c r="V6998" s="34"/>
      <c r="W6998" s="34"/>
      <c r="X6998" s="34"/>
      <c r="Y6998" s="34"/>
      <c r="Z6998" s="34"/>
      <c r="AA6998" s="34"/>
      <c r="AB6998" s="34"/>
      <c r="AC6998" s="34"/>
      <c r="AD6998" s="34"/>
      <c r="AE6998" s="34"/>
      <c r="AT6998" s="19" t="s">
        <v>2284</v>
      </c>
      <c r="AU6998" s="19" t="s">
        <v>82</v>
      </c>
    </row>
    <row r="6999" spans="1:65" s="14" customFormat="1" ht="11.25">
      <c r="B6999" s="174"/>
      <c r="D6999" s="160" t="s">
        <v>264</v>
      </c>
      <c r="F6999" s="176" t="s">
        <v>9206</v>
      </c>
      <c r="H6999" s="177">
        <v>43.3</v>
      </c>
      <c r="I6999" s="178"/>
      <c r="L6999" s="174"/>
      <c r="M6999" s="179"/>
      <c r="N6999" s="180"/>
      <c r="O6999" s="180"/>
      <c r="P6999" s="180"/>
      <c r="Q6999" s="180"/>
      <c r="R6999" s="180"/>
      <c r="S6999" s="180"/>
      <c r="T6999" s="181"/>
      <c r="AT6999" s="175" t="s">
        <v>264</v>
      </c>
      <c r="AU6999" s="175" t="s">
        <v>82</v>
      </c>
      <c r="AV6999" s="14" t="s">
        <v>82</v>
      </c>
      <c r="AW6999" s="14" t="s">
        <v>4</v>
      </c>
      <c r="AX6999" s="14" t="s">
        <v>80</v>
      </c>
      <c r="AY6999" s="175" t="s">
        <v>252</v>
      </c>
    </row>
    <row r="7000" spans="1:65" s="12" customFormat="1" ht="22.9" customHeight="1">
      <c r="B7000" s="132"/>
      <c r="D7000" s="133" t="s">
        <v>72</v>
      </c>
      <c r="E7000" s="143" t="s">
        <v>9207</v>
      </c>
      <c r="F7000" s="143" t="s">
        <v>9208</v>
      </c>
      <c r="I7000" s="135"/>
      <c r="J7000" s="144">
        <f>BK7000</f>
        <v>0</v>
      </c>
      <c r="L7000" s="132"/>
      <c r="M7000" s="137"/>
      <c r="N7000" s="138"/>
      <c r="O7000" s="138"/>
      <c r="P7000" s="139">
        <f>SUM(P7001:P7119)</f>
        <v>0</v>
      </c>
      <c r="Q7000" s="138"/>
      <c r="R7000" s="139">
        <f>SUM(R7001:R7119)</f>
        <v>1.6298745000000001</v>
      </c>
      <c r="S7000" s="138"/>
      <c r="T7000" s="140">
        <f>SUM(T7001:T7119)</f>
        <v>0</v>
      </c>
      <c r="AR7000" s="133" t="s">
        <v>82</v>
      </c>
      <c r="AT7000" s="141" t="s">
        <v>72</v>
      </c>
      <c r="AU7000" s="141" t="s">
        <v>80</v>
      </c>
      <c r="AY7000" s="133" t="s">
        <v>252</v>
      </c>
      <c r="BK7000" s="142">
        <f>SUM(BK7001:BK7119)</f>
        <v>0</v>
      </c>
    </row>
    <row r="7001" spans="1:65" s="2" customFormat="1" ht="16.5" customHeight="1">
      <c r="A7001" s="34"/>
      <c r="B7001" s="145"/>
      <c r="C7001" s="146" t="s">
        <v>3019</v>
      </c>
      <c r="D7001" s="220" t="s">
        <v>254</v>
      </c>
      <c r="E7001" s="147" t="s">
        <v>9209</v>
      </c>
      <c r="F7001" s="148" t="s">
        <v>8646</v>
      </c>
      <c r="G7001" s="149" t="s">
        <v>8647</v>
      </c>
      <c r="H7001" s="150">
        <v>13</v>
      </c>
      <c r="I7001" s="151"/>
      <c r="J7001" s="152">
        <f>ROUND(I7001*H7001,2)</f>
        <v>0</v>
      </c>
      <c r="K7001" s="153"/>
      <c r="L7001" s="35"/>
      <c r="M7001" s="154" t="s">
        <v>3</v>
      </c>
      <c r="N7001" s="155" t="s">
        <v>44</v>
      </c>
      <c r="O7001" s="55"/>
      <c r="P7001" s="156">
        <f>O7001*H7001</f>
        <v>0</v>
      </c>
      <c r="Q7001" s="156">
        <v>0</v>
      </c>
      <c r="R7001" s="156">
        <f>Q7001*H7001</f>
        <v>0</v>
      </c>
      <c r="S7001" s="156">
        <v>0</v>
      </c>
      <c r="T7001" s="157">
        <f>S7001*H7001</f>
        <v>0</v>
      </c>
      <c r="U7001" s="34"/>
      <c r="V7001" s="34"/>
      <c r="W7001" s="34"/>
      <c r="X7001" s="34"/>
      <c r="Y7001" s="34"/>
      <c r="Z7001" s="34"/>
      <c r="AA7001" s="34"/>
      <c r="AB7001" s="34"/>
      <c r="AC7001" s="34"/>
      <c r="AD7001" s="34"/>
      <c r="AE7001" s="34"/>
      <c r="AR7001" s="158" t="s">
        <v>8636</v>
      </c>
      <c r="AT7001" s="158" t="s">
        <v>254</v>
      </c>
      <c r="AU7001" s="158" t="s">
        <v>82</v>
      </c>
      <c r="AY7001" s="19" t="s">
        <v>252</v>
      </c>
      <c r="BE7001" s="159">
        <f>IF(N7001="základní",J7001,0)</f>
        <v>0</v>
      </c>
      <c r="BF7001" s="159">
        <f>IF(N7001="snížená",J7001,0)</f>
        <v>0</v>
      </c>
      <c r="BG7001" s="159">
        <f>IF(N7001="zákl. přenesená",J7001,0)</f>
        <v>0</v>
      </c>
      <c r="BH7001" s="159">
        <f>IF(N7001="sníž. přenesená",J7001,0)</f>
        <v>0</v>
      </c>
      <c r="BI7001" s="159">
        <f>IF(N7001="nulová",J7001,0)</f>
        <v>0</v>
      </c>
      <c r="BJ7001" s="19" t="s">
        <v>80</v>
      </c>
      <c r="BK7001" s="159">
        <f>ROUND(I7001*H7001,2)</f>
        <v>0</v>
      </c>
      <c r="BL7001" s="19" t="s">
        <v>8636</v>
      </c>
      <c r="BM7001" s="158" t="s">
        <v>9210</v>
      </c>
    </row>
    <row r="7002" spans="1:65" s="2" customFormat="1" ht="11.25">
      <c r="A7002" s="34"/>
      <c r="B7002" s="35"/>
      <c r="C7002" s="34"/>
      <c r="D7002" s="160" t="s">
        <v>260</v>
      </c>
      <c r="E7002" s="34"/>
      <c r="F7002" s="161" t="s">
        <v>8646</v>
      </c>
      <c r="G7002" s="34"/>
      <c r="H7002" s="34"/>
      <c r="I7002" s="162"/>
      <c r="J7002" s="34"/>
      <c r="K7002" s="34"/>
      <c r="L7002" s="35"/>
      <c r="M7002" s="163"/>
      <c r="N7002" s="164"/>
      <c r="O7002" s="55"/>
      <c r="P7002" s="55"/>
      <c r="Q7002" s="55"/>
      <c r="R7002" s="55"/>
      <c r="S7002" s="55"/>
      <c r="T7002" s="56"/>
      <c r="U7002" s="34"/>
      <c r="V7002" s="34"/>
      <c r="W7002" s="34"/>
      <c r="X7002" s="34"/>
      <c r="Y7002" s="34"/>
      <c r="Z7002" s="34"/>
      <c r="AA7002" s="34"/>
      <c r="AB7002" s="34"/>
      <c r="AC7002" s="34"/>
      <c r="AD7002" s="34"/>
      <c r="AE7002" s="34"/>
      <c r="AT7002" s="19" t="s">
        <v>260</v>
      </c>
      <c r="AU7002" s="19" t="s">
        <v>82</v>
      </c>
    </row>
    <row r="7003" spans="1:65" s="2" customFormat="1" ht="29.25">
      <c r="A7003" s="34"/>
      <c r="B7003" s="35"/>
      <c r="C7003" s="34"/>
      <c r="D7003" s="160" t="s">
        <v>2284</v>
      </c>
      <c r="E7003" s="34"/>
      <c r="F7003" s="211" t="s">
        <v>9211</v>
      </c>
      <c r="G7003" s="34"/>
      <c r="H7003" s="34"/>
      <c r="I7003" s="162"/>
      <c r="J7003" s="34"/>
      <c r="K7003" s="34"/>
      <c r="L7003" s="35"/>
      <c r="M7003" s="163"/>
      <c r="N7003" s="164"/>
      <c r="O7003" s="55"/>
      <c r="P7003" s="55"/>
      <c r="Q7003" s="55"/>
      <c r="R7003" s="55"/>
      <c r="S7003" s="55"/>
      <c r="T7003" s="56"/>
      <c r="U7003" s="34"/>
      <c r="V7003" s="34"/>
      <c r="W7003" s="34"/>
      <c r="X7003" s="34"/>
      <c r="Y7003" s="34"/>
      <c r="Z7003" s="34"/>
      <c r="AA7003" s="34"/>
      <c r="AB7003" s="34"/>
      <c r="AC7003" s="34"/>
      <c r="AD7003" s="34"/>
      <c r="AE7003" s="34"/>
      <c r="AT7003" s="19" t="s">
        <v>2284</v>
      </c>
      <c r="AU7003" s="19" t="s">
        <v>82</v>
      </c>
    </row>
    <row r="7004" spans="1:65" s="2" customFormat="1" ht="16.5" customHeight="1">
      <c r="A7004" s="34"/>
      <c r="B7004" s="145"/>
      <c r="C7004" s="146" t="s">
        <v>3026</v>
      </c>
      <c r="D7004" s="220" t="s">
        <v>254</v>
      </c>
      <c r="E7004" s="147" t="s">
        <v>9212</v>
      </c>
      <c r="F7004" s="148" t="s">
        <v>9213</v>
      </c>
      <c r="G7004" s="149" t="s">
        <v>743</v>
      </c>
      <c r="H7004" s="150">
        <v>13</v>
      </c>
      <c r="I7004" s="151"/>
      <c r="J7004" s="152">
        <f>ROUND(I7004*H7004,2)</f>
        <v>0</v>
      </c>
      <c r="K7004" s="153"/>
      <c r="L7004" s="35"/>
      <c r="M7004" s="154" t="s">
        <v>3</v>
      </c>
      <c r="N7004" s="155" t="s">
        <v>44</v>
      </c>
      <c r="O7004" s="55"/>
      <c r="P7004" s="156">
        <f>O7004*H7004</f>
        <v>0</v>
      </c>
      <c r="Q7004" s="156">
        <v>0</v>
      </c>
      <c r="R7004" s="156">
        <f>Q7004*H7004</f>
        <v>0</v>
      </c>
      <c r="S7004" s="156">
        <v>0</v>
      </c>
      <c r="T7004" s="157">
        <f>S7004*H7004</f>
        <v>0</v>
      </c>
      <c r="U7004" s="34"/>
      <c r="V7004" s="34"/>
      <c r="W7004" s="34"/>
      <c r="X7004" s="34"/>
      <c r="Y7004" s="34"/>
      <c r="Z7004" s="34"/>
      <c r="AA7004" s="34"/>
      <c r="AB7004" s="34"/>
      <c r="AC7004" s="34"/>
      <c r="AD7004" s="34"/>
      <c r="AE7004" s="34"/>
      <c r="AR7004" s="158" t="s">
        <v>406</v>
      </c>
      <c r="AT7004" s="158" t="s">
        <v>254</v>
      </c>
      <c r="AU7004" s="158" t="s">
        <v>82</v>
      </c>
      <c r="AY7004" s="19" t="s">
        <v>252</v>
      </c>
      <c r="BE7004" s="159">
        <f>IF(N7004="základní",J7004,0)</f>
        <v>0</v>
      </c>
      <c r="BF7004" s="159">
        <f>IF(N7004="snížená",J7004,0)</f>
        <v>0</v>
      </c>
      <c r="BG7004" s="159">
        <f>IF(N7004="zákl. přenesená",J7004,0)</f>
        <v>0</v>
      </c>
      <c r="BH7004" s="159">
        <f>IF(N7004="sníž. přenesená",J7004,0)</f>
        <v>0</v>
      </c>
      <c r="BI7004" s="159">
        <f>IF(N7004="nulová",J7004,0)</f>
        <v>0</v>
      </c>
      <c r="BJ7004" s="19" t="s">
        <v>80</v>
      </c>
      <c r="BK7004" s="159">
        <f>ROUND(I7004*H7004,2)</f>
        <v>0</v>
      </c>
      <c r="BL7004" s="19" t="s">
        <v>406</v>
      </c>
      <c r="BM7004" s="158" t="s">
        <v>9214</v>
      </c>
    </row>
    <row r="7005" spans="1:65" s="2" customFormat="1" ht="19.5">
      <c r="A7005" s="34"/>
      <c r="B7005" s="35"/>
      <c r="C7005" s="34"/>
      <c r="D7005" s="160" t="s">
        <v>260</v>
      </c>
      <c r="E7005" s="34"/>
      <c r="F7005" s="161" t="s">
        <v>9215</v>
      </c>
      <c r="G7005" s="34"/>
      <c r="H7005" s="34"/>
      <c r="I7005" s="162"/>
      <c r="J7005" s="34"/>
      <c r="K7005" s="34"/>
      <c r="L7005" s="35"/>
      <c r="M7005" s="163"/>
      <c r="N7005" s="164"/>
      <c r="O7005" s="55"/>
      <c r="P7005" s="55"/>
      <c r="Q7005" s="55"/>
      <c r="R7005" s="55"/>
      <c r="S7005" s="55"/>
      <c r="T7005" s="56"/>
      <c r="U7005" s="34"/>
      <c r="V7005" s="34"/>
      <c r="W7005" s="34"/>
      <c r="X7005" s="34"/>
      <c r="Y7005" s="34"/>
      <c r="Z7005" s="34"/>
      <c r="AA7005" s="34"/>
      <c r="AB7005" s="34"/>
      <c r="AC7005" s="34"/>
      <c r="AD7005" s="34"/>
      <c r="AE7005" s="34"/>
      <c r="AT7005" s="19" t="s">
        <v>260</v>
      </c>
      <c r="AU7005" s="19" t="s">
        <v>82</v>
      </c>
    </row>
    <row r="7006" spans="1:65" s="2" customFormat="1" ht="11.25">
      <c r="A7006" s="34"/>
      <c r="B7006" s="35"/>
      <c r="C7006" s="34"/>
      <c r="D7006" s="165" t="s">
        <v>262</v>
      </c>
      <c r="E7006" s="34"/>
      <c r="F7006" s="166" t="s">
        <v>9216</v>
      </c>
      <c r="G7006" s="34"/>
      <c r="H7006" s="34"/>
      <c r="I7006" s="162"/>
      <c r="J7006" s="34"/>
      <c r="K7006" s="34"/>
      <c r="L7006" s="35"/>
      <c r="M7006" s="163"/>
      <c r="N7006" s="164"/>
      <c r="O7006" s="55"/>
      <c r="P7006" s="55"/>
      <c r="Q7006" s="55"/>
      <c r="R7006" s="55"/>
      <c r="S7006" s="55"/>
      <c r="T7006" s="56"/>
      <c r="U7006" s="34"/>
      <c r="V7006" s="34"/>
      <c r="W7006" s="34"/>
      <c r="X7006" s="34"/>
      <c r="Y7006" s="34"/>
      <c r="Z7006" s="34"/>
      <c r="AA7006" s="34"/>
      <c r="AB7006" s="34"/>
      <c r="AC7006" s="34"/>
      <c r="AD7006" s="34"/>
      <c r="AE7006" s="34"/>
      <c r="AT7006" s="19" t="s">
        <v>262</v>
      </c>
      <c r="AU7006" s="19" t="s">
        <v>82</v>
      </c>
    </row>
    <row r="7007" spans="1:65" s="2" customFormat="1" ht="16.5" customHeight="1">
      <c r="A7007" s="34"/>
      <c r="B7007" s="145"/>
      <c r="C7007" s="198" t="s">
        <v>3033</v>
      </c>
      <c r="D7007" s="221" t="s">
        <v>361</v>
      </c>
      <c r="E7007" s="199" t="s">
        <v>9217</v>
      </c>
      <c r="F7007" s="200" t="s">
        <v>9218</v>
      </c>
      <c r="G7007" s="201" t="s">
        <v>4360</v>
      </c>
      <c r="H7007" s="202">
        <v>13</v>
      </c>
      <c r="I7007" s="203"/>
      <c r="J7007" s="204">
        <f>ROUND(I7007*H7007,2)</f>
        <v>0</v>
      </c>
      <c r="K7007" s="205"/>
      <c r="L7007" s="206"/>
      <c r="M7007" s="207" t="s">
        <v>3</v>
      </c>
      <c r="N7007" s="208" t="s">
        <v>44</v>
      </c>
      <c r="O7007" s="55"/>
      <c r="P7007" s="156">
        <f>O7007*H7007</f>
        <v>0</v>
      </c>
      <c r="Q7007" s="156">
        <v>0</v>
      </c>
      <c r="R7007" s="156">
        <f>Q7007*H7007</f>
        <v>0</v>
      </c>
      <c r="S7007" s="156">
        <v>0</v>
      </c>
      <c r="T7007" s="157">
        <f>S7007*H7007</f>
        <v>0</v>
      </c>
      <c r="U7007" s="34"/>
      <c r="V7007" s="34"/>
      <c r="W7007" s="34"/>
      <c r="X7007" s="34"/>
      <c r="Y7007" s="34"/>
      <c r="Z7007" s="34"/>
      <c r="AA7007" s="34"/>
      <c r="AB7007" s="34"/>
      <c r="AC7007" s="34"/>
      <c r="AD7007" s="34"/>
      <c r="AE7007" s="34"/>
      <c r="AR7007" s="158" t="s">
        <v>572</v>
      </c>
      <c r="AT7007" s="158" t="s">
        <v>361</v>
      </c>
      <c r="AU7007" s="158" t="s">
        <v>82</v>
      </c>
      <c r="AY7007" s="19" t="s">
        <v>252</v>
      </c>
      <c r="BE7007" s="159">
        <f>IF(N7007="základní",J7007,0)</f>
        <v>0</v>
      </c>
      <c r="BF7007" s="159">
        <f>IF(N7007="snížená",J7007,0)</f>
        <v>0</v>
      </c>
      <c r="BG7007" s="159">
        <f>IF(N7007="zákl. přenesená",J7007,0)</f>
        <v>0</v>
      </c>
      <c r="BH7007" s="159">
        <f>IF(N7007="sníž. přenesená",J7007,0)</f>
        <v>0</v>
      </c>
      <c r="BI7007" s="159">
        <f>IF(N7007="nulová",J7007,0)</f>
        <v>0</v>
      </c>
      <c r="BJ7007" s="19" t="s">
        <v>80</v>
      </c>
      <c r="BK7007" s="159">
        <f>ROUND(I7007*H7007,2)</f>
        <v>0</v>
      </c>
      <c r="BL7007" s="19" t="s">
        <v>406</v>
      </c>
      <c r="BM7007" s="158" t="s">
        <v>9219</v>
      </c>
    </row>
    <row r="7008" spans="1:65" s="2" customFormat="1" ht="11.25">
      <c r="A7008" s="34"/>
      <c r="B7008" s="35"/>
      <c r="C7008" s="34"/>
      <c r="D7008" s="160" t="s">
        <v>260</v>
      </c>
      <c r="E7008" s="34"/>
      <c r="F7008" s="161" t="s">
        <v>9218</v>
      </c>
      <c r="G7008" s="34"/>
      <c r="H7008" s="34"/>
      <c r="I7008" s="162"/>
      <c r="J7008" s="34"/>
      <c r="K7008" s="34"/>
      <c r="L7008" s="35"/>
      <c r="M7008" s="163"/>
      <c r="N7008" s="164"/>
      <c r="O7008" s="55"/>
      <c r="P7008" s="55"/>
      <c r="Q7008" s="55"/>
      <c r="R7008" s="55"/>
      <c r="S7008" s="55"/>
      <c r="T7008" s="56"/>
      <c r="U7008" s="34"/>
      <c r="V7008" s="34"/>
      <c r="W7008" s="34"/>
      <c r="X7008" s="34"/>
      <c r="Y7008" s="34"/>
      <c r="Z7008" s="34"/>
      <c r="AA7008" s="34"/>
      <c r="AB7008" s="34"/>
      <c r="AC7008" s="34"/>
      <c r="AD7008" s="34"/>
      <c r="AE7008" s="34"/>
      <c r="AT7008" s="19" t="s">
        <v>260</v>
      </c>
      <c r="AU7008" s="19" t="s">
        <v>82</v>
      </c>
    </row>
    <row r="7009" spans="1:65" s="2" customFormat="1" ht="16.5" customHeight="1">
      <c r="A7009" s="34"/>
      <c r="B7009" s="145"/>
      <c r="C7009" s="198" t="s">
        <v>3041</v>
      </c>
      <c r="D7009" s="221" t="s">
        <v>361</v>
      </c>
      <c r="E7009" s="199" t="s">
        <v>9220</v>
      </c>
      <c r="F7009" s="200" t="s">
        <v>9221</v>
      </c>
      <c r="G7009" s="201" t="s">
        <v>4360</v>
      </c>
      <c r="H7009" s="202">
        <v>13</v>
      </c>
      <c r="I7009" s="203"/>
      <c r="J7009" s="204">
        <f>ROUND(I7009*H7009,2)</f>
        <v>0</v>
      </c>
      <c r="K7009" s="205"/>
      <c r="L7009" s="206"/>
      <c r="M7009" s="207" t="s">
        <v>3</v>
      </c>
      <c r="N7009" s="208" t="s">
        <v>44</v>
      </c>
      <c r="O7009" s="55"/>
      <c r="P7009" s="156">
        <f>O7009*H7009</f>
        <v>0</v>
      </c>
      <c r="Q7009" s="156">
        <v>0</v>
      </c>
      <c r="R7009" s="156">
        <f>Q7009*H7009</f>
        <v>0</v>
      </c>
      <c r="S7009" s="156">
        <v>0</v>
      </c>
      <c r="T7009" s="157">
        <f>S7009*H7009</f>
        <v>0</v>
      </c>
      <c r="U7009" s="34"/>
      <c r="V7009" s="34"/>
      <c r="W7009" s="34"/>
      <c r="X7009" s="34"/>
      <c r="Y7009" s="34"/>
      <c r="Z7009" s="34"/>
      <c r="AA7009" s="34"/>
      <c r="AB7009" s="34"/>
      <c r="AC7009" s="34"/>
      <c r="AD7009" s="34"/>
      <c r="AE7009" s="34"/>
      <c r="AR7009" s="158" t="s">
        <v>572</v>
      </c>
      <c r="AT7009" s="158" t="s">
        <v>361</v>
      </c>
      <c r="AU7009" s="158" t="s">
        <v>82</v>
      </c>
      <c r="AY7009" s="19" t="s">
        <v>252</v>
      </c>
      <c r="BE7009" s="159">
        <f>IF(N7009="základní",J7009,0)</f>
        <v>0</v>
      </c>
      <c r="BF7009" s="159">
        <f>IF(N7009="snížená",J7009,0)</f>
        <v>0</v>
      </c>
      <c r="BG7009" s="159">
        <f>IF(N7009="zákl. přenesená",J7009,0)</f>
        <v>0</v>
      </c>
      <c r="BH7009" s="159">
        <f>IF(N7009="sníž. přenesená",J7009,0)</f>
        <v>0</v>
      </c>
      <c r="BI7009" s="159">
        <f>IF(N7009="nulová",J7009,0)</f>
        <v>0</v>
      </c>
      <c r="BJ7009" s="19" t="s">
        <v>80</v>
      </c>
      <c r="BK7009" s="159">
        <f>ROUND(I7009*H7009,2)</f>
        <v>0</v>
      </c>
      <c r="BL7009" s="19" t="s">
        <v>406</v>
      </c>
      <c r="BM7009" s="158" t="s">
        <v>9222</v>
      </c>
    </row>
    <row r="7010" spans="1:65" s="2" customFormat="1" ht="11.25">
      <c r="A7010" s="34"/>
      <c r="B7010" s="35"/>
      <c r="C7010" s="34"/>
      <c r="D7010" s="160" t="s">
        <v>260</v>
      </c>
      <c r="E7010" s="34"/>
      <c r="F7010" s="161" t="s">
        <v>9221</v>
      </c>
      <c r="G7010" s="34"/>
      <c r="H7010" s="34"/>
      <c r="I7010" s="162"/>
      <c r="J7010" s="34"/>
      <c r="K7010" s="34"/>
      <c r="L7010" s="35"/>
      <c r="M7010" s="163"/>
      <c r="N7010" s="164"/>
      <c r="O7010" s="55"/>
      <c r="P7010" s="55"/>
      <c r="Q7010" s="55"/>
      <c r="R7010" s="55"/>
      <c r="S7010" s="55"/>
      <c r="T7010" s="56"/>
      <c r="U7010" s="34"/>
      <c r="V7010" s="34"/>
      <c r="W7010" s="34"/>
      <c r="X7010" s="34"/>
      <c r="Y7010" s="34"/>
      <c r="Z7010" s="34"/>
      <c r="AA7010" s="34"/>
      <c r="AB7010" s="34"/>
      <c r="AC7010" s="34"/>
      <c r="AD7010" s="34"/>
      <c r="AE7010" s="34"/>
      <c r="AT7010" s="19" t="s">
        <v>260</v>
      </c>
      <c r="AU7010" s="19" t="s">
        <v>82</v>
      </c>
    </row>
    <row r="7011" spans="1:65" s="2" customFormat="1" ht="16.5" customHeight="1">
      <c r="A7011" s="34"/>
      <c r="B7011" s="145"/>
      <c r="C7011" s="146" t="s">
        <v>3046</v>
      </c>
      <c r="D7011" s="220" t="s">
        <v>254</v>
      </c>
      <c r="E7011" s="147" t="s">
        <v>9223</v>
      </c>
      <c r="F7011" s="148" t="s">
        <v>9224</v>
      </c>
      <c r="G7011" s="149" t="s">
        <v>331</v>
      </c>
      <c r="H7011" s="150">
        <v>221.9</v>
      </c>
      <c r="I7011" s="151"/>
      <c r="J7011" s="152">
        <f>ROUND(I7011*H7011,2)</f>
        <v>0</v>
      </c>
      <c r="K7011" s="153"/>
      <c r="L7011" s="35"/>
      <c r="M7011" s="154" t="s">
        <v>3</v>
      </c>
      <c r="N7011" s="155" t="s">
        <v>44</v>
      </c>
      <c r="O7011" s="55"/>
      <c r="P7011" s="156">
        <f>O7011*H7011</f>
        <v>0</v>
      </c>
      <c r="Q7011" s="156">
        <v>0</v>
      </c>
      <c r="R7011" s="156">
        <f>Q7011*H7011</f>
        <v>0</v>
      </c>
      <c r="S7011" s="156">
        <v>0</v>
      </c>
      <c r="T7011" s="157">
        <f>S7011*H7011</f>
        <v>0</v>
      </c>
      <c r="U7011" s="34"/>
      <c r="V7011" s="34"/>
      <c r="W7011" s="34"/>
      <c r="X7011" s="34"/>
      <c r="Y7011" s="34"/>
      <c r="Z7011" s="34"/>
      <c r="AA7011" s="34"/>
      <c r="AB7011" s="34"/>
      <c r="AC7011" s="34"/>
      <c r="AD7011" s="34"/>
      <c r="AE7011" s="34"/>
      <c r="AR7011" s="158" t="s">
        <v>406</v>
      </c>
      <c r="AT7011" s="158" t="s">
        <v>254</v>
      </c>
      <c r="AU7011" s="158" t="s">
        <v>82</v>
      </c>
      <c r="AY7011" s="19" t="s">
        <v>252</v>
      </c>
      <c r="BE7011" s="159">
        <f>IF(N7011="základní",J7011,0)</f>
        <v>0</v>
      </c>
      <c r="BF7011" s="159">
        <f>IF(N7011="snížená",J7011,0)</f>
        <v>0</v>
      </c>
      <c r="BG7011" s="159">
        <f>IF(N7011="zákl. přenesená",J7011,0)</f>
        <v>0</v>
      </c>
      <c r="BH7011" s="159">
        <f>IF(N7011="sníž. přenesená",J7011,0)</f>
        <v>0</v>
      </c>
      <c r="BI7011" s="159">
        <f>IF(N7011="nulová",J7011,0)</f>
        <v>0</v>
      </c>
      <c r="BJ7011" s="19" t="s">
        <v>80</v>
      </c>
      <c r="BK7011" s="159">
        <f>ROUND(I7011*H7011,2)</f>
        <v>0</v>
      </c>
      <c r="BL7011" s="19" t="s">
        <v>406</v>
      </c>
      <c r="BM7011" s="158" t="s">
        <v>9225</v>
      </c>
    </row>
    <row r="7012" spans="1:65" s="2" customFormat="1" ht="11.25">
      <c r="A7012" s="34"/>
      <c r="B7012" s="35"/>
      <c r="C7012" s="34"/>
      <c r="D7012" s="160" t="s">
        <v>260</v>
      </c>
      <c r="E7012" s="34"/>
      <c r="F7012" s="161" t="s">
        <v>9226</v>
      </c>
      <c r="G7012" s="34"/>
      <c r="H7012" s="34"/>
      <c r="I7012" s="162"/>
      <c r="J7012" s="34"/>
      <c r="K7012" s="34"/>
      <c r="L7012" s="35"/>
      <c r="M7012" s="163"/>
      <c r="N7012" s="164"/>
      <c r="O7012" s="55"/>
      <c r="P7012" s="55"/>
      <c r="Q7012" s="55"/>
      <c r="R7012" s="55"/>
      <c r="S7012" s="55"/>
      <c r="T7012" s="56"/>
      <c r="U7012" s="34"/>
      <c r="V7012" s="34"/>
      <c r="W7012" s="34"/>
      <c r="X7012" s="34"/>
      <c r="Y7012" s="34"/>
      <c r="Z7012" s="34"/>
      <c r="AA7012" s="34"/>
      <c r="AB7012" s="34"/>
      <c r="AC7012" s="34"/>
      <c r="AD7012" s="34"/>
      <c r="AE7012" s="34"/>
      <c r="AT7012" s="19" t="s">
        <v>260</v>
      </c>
      <c r="AU7012" s="19" t="s">
        <v>82</v>
      </c>
    </row>
    <row r="7013" spans="1:65" s="13" customFormat="1" ht="11.25">
      <c r="B7013" s="167"/>
      <c r="D7013" s="160" t="s">
        <v>264</v>
      </c>
      <c r="E7013" s="168" t="s">
        <v>3</v>
      </c>
      <c r="F7013" s="169" t="s">
        <v>9227</v>
      </c>
      <c r="H7013" s="168" t="s">
        <v>3</v>
      </c>
      <c r="I7013" s="170"/>
      <c r="L7013" s="167"/>
      <c r="M7013" s="171"/>
      <c r="N7013" s="172"/>
      <c r="O7013" s="172"/>
      <c r="P7013" s="172"/>
      <c r="Q7013" s="172"/>
      <c r="R7013" s="172"/>
      <c r="S7013" s="172"/>
      <c r="T7013" s="173"/>
      <c r="AT7013" s="168" t="s">
        <v>264</v>
      </c>
      <c r="AU7013" s="168" t="s">
        <v>82</v>
      </c>
      <c r="AV7013" s="13" t="s">
        <v>80</v>
      </c>
      <c r="AW7013" s="13" t="s">
        <v>34</v>
      </c>
      <c r="AX7013" s="13" t="s">
        <v>73</v>
      </c>
      <c r="AY7013" s="168" t="s">
        <v>252</v>
      </c>
    </row>
    <row r="7014" spans="1:65" s="14" customFormat="1" ht="11.25">
      <c r="B7014" s="174"/>
      <c r="D7014" s="160" t="s">
        <v>264</v>
      </c>
      <c r="E7014" s="175" t="s">
        <v>3</v>
      </c>
      <c r="F7014" s="176" t="s">
        <v>9228</v>
      </c>
      <c r="H7014" s="177">
        <v>221.9</v>
      </c>
      <c r="I7014" s="178"/>
      <c r="L7014" s="174"/>
      <c r="M7014" s="179"/>
      <c r="N7014" s="180"/>
      <c r="O7014" s="180"/>
      <c r="P7014" s="180"/>
      <c r="Q7014" s="180"/>
      <c r="R7014" s="180"/>
      <c r="S7014" s="180"/>
      <c r="T7014" s="181"/>
      <c r="AT7014" s="175" t="s">
        <v>264</v>
      </c>
      <c r="AU7014" s="175" t="s">
        <v>82</v>
      </c>
      <c r="AV7014" s="14" t="s">
        <v>82</v>
      </c>
      <c r="AW7014" s="14" t="s">
        <v>34</v>
      </c>
      <c r="AX7014" s="14" t="s">
        <v>80</v>
      </c>
      <c r="AY7014" s="175" t="s">
        <v>252</v>
      </c>
    </row>
    <row r="7015" spans="1:65" s="2" customFormat="1" ht="16.5" customHeight="1">
      <c r="A7015" s="34"/>
      <c r="B7015" s="145"/>
      <c r="C7015" s="198" t="s">
        <v>3052</v>
      </c>
      <c r="D7015" s="221" t="s">
        <v>361</v>
      </c>
      <c r="E7015" s="199" t="s">
        <v>9229</v>
      </c>
      <c r="F7015" s="200" t="s">
        <v>9230</v>
      </c>
      <c r="G7015" s="201" t="s">
        <v>3225</v>
      </c>
      <c r="H7015" s="202">
        <v>29.957000000000001</v>
      </c>
      <c r="I7015" s="203"/>
      <c r="J7015" s="204">
        <f>ROUND(I7015*H7015,2)</f>
        <v>0</v>
      </c>
      <c r="K7015" s="205"/>
      <c r="L7015" s="206"/>
      <c r="M7015" s="207" t="s">
        <v>3</v>
      </c>
      <c r="N7015" s="208" t="s">
        <v>44</v>
      </c>
      <c r="O7015" s="55"/>
      <c r="P7015" s="156">
        <f>O7015*H7015</f>
        <v>0</v>
      </c>
      <c r="Q7015" s="156">
        <v>1E-3</v>
      </c>
      <c r="R7015" s="156">
        <f>Q7015*H7015</f>
        <v>2.9957000000000001E-2</v>
      </c>
      <c r="S7015" s="156">
        <v>0</v>
      </c>
      <c r="T7015" s="157">
        <f>S7015*H7015</f>
        <v>0</v>
      </c>
      <c r="U7015" s="34"/>
      <c r="V7015" s="34"/>
      <c r="W7015" s="34"/>
      <c r="X7015" s="34"/>
      <c r="Y7015" s="34"/>
      <c r="Z7015" s="34"/>
      <c r="AA7015" s="34"/>
      <c r="AB7015" s="34"/>
      <c r="AC7015" s="34"/>
      <c r="AD7015" s="34"/>
      <c r="AE7015" s="34"/>
      <c r="AR7015" s="158" t="s">
        <v>572</v>
      </c>
      <c r="AT7015" s="158" t="s">
        <v>361</v>
      </c>
      <c r="AU7015" s="158" t="s">
        <v>82</v>
      </c>
      <c r="AY7015" s="19" t="s">
        <v>252</v>
      </c>
      <c r="BE7015" s="159">
        <f>IF(N7015="základní",J7015,0)</f>
        <v>0</v>
      </c>
      <c r="BF7015" s="159">
        <f>IF(N7015="snížená",J7015,0)</f>
        <v>0</v>
      </c>
      <c r="BG7015" s="159">
        <f>IF(N7015="zákl. přenesená",J7015,0)</f>
        <v>0</v>
      </c>
      <c r="BH7015" s="159">
        <f>IF(N7015="sníž. přenesená",J7015,0)</f>
        <v>0</v>
      </c>
      <c r="BI7015" s="159">
        <f>IF(N7015="nulová",J7015,0)</f>
        <v>0</v>
      </c>
      <c r="BJ7015" s="19" t="s">
        <v>80</v>
      </c>
      <c r="BK7015" s="159">
        <f>ROUND(I7015*H7015,2)</f>
        <v>0</v>
      </c>
      <c r="BL7015" s="19" t="s">
        <v>406</v>
      </c>
      <c r="BM7015" s="158" t="s">
        <v>9231</v>
      </c>
    </row>
    <row r="7016" spans="1:65" s="2" customFormat="1" ht="11.25">
      <c r="A7016" s="34"/>
      <c r="B7016" s="35"/>
      <c r="C7016" s="34"/>
      <c r="D7016" s="160" t="s">
        <v>260</v>
      </c>
      <c r="E7016" s="34"/>
      <c r="F7016" s="161" t="s">
        <v>9230</v>
      </c>
      <c r="G7016" s="34"/>
      <c r="H7016" s="34"/>
      <c r="I7016" s="162"/>
      <c r="J7016" s="34"/>
      <c r="K7016" s="34"/>
      <c r="L7016" s="35"/>
      <c r="M7016" s="163"/>
      <c r="N7016" s="164"/>
      <c r="O7016" s="55"/>
      <c r="P7016" s="55"/>
      <c r="Q7016" s="55"/>
      <c r="R7016" s="55"/>
      <c r="S7016" s="55"/>
      <c r="T7016" s="56"/>
      <c r="U7016" s="34"/>
      <c r="V7016" s="34"/>
      <c r="W7016" s="34"/>
      <c r="X7016" s="34"/>
      <c r="Y7016" s="34"/>
      <c r="Z7016" s="34"/>
      <c r="AA7016" s="34"/>
      <c r="AB7016" s="34"/>
      <c r="AC7016" s="34"/>
      <c r="AD7016" s="34"/>
      <c r="AE7016" s="34"/>
      <c r="AT7016" s="19" t="s">
        <v>260</v>
      </c>
      <c r="AU7016" s="19" t="s">
        <v>82</v>
      </c>
    </row>
    <row r="7017" spans="1:65" s="2" customFormat="1" ht="11.25">
      <c r="A7017" s="34"/>
      <c r="B7017" s="35"/>
      <c r="C7017" s="34"/>
      <c r="D7017" s="165" t="s">
        <v>262</v>
      </c>
      <c r="E7017" s="34"/>
      <c r="F7017" s="166" t="s">
        <v>9232</v>
      </c>
      <c r="G7017" s="34"/>
      <c r="H7017" s="34"/>
      <c r="I7017" s="162"/>
      <c r="J7017" s="34"/>
      <c r="K7017" s="34"/>
      <c r="L7017" s="35"/>
      <c r="M7017" s="163"/>
      <c r="N7017" s="164"/>
      <c r="O7017" s="55"/>
      <c r="P7017" s="55"/>
      <c r="Q7017" s="55"/>
      <c r="R7017" s="55"/>
      <c r="S7017" s="55"/>
      <c r="T7017" s="56"/>
      <c r="U7017" s="34"/>
      <c r="V7017" s="34"/>
      <c r="W7017" s="34"/>
      <c r="X7017" s="34"/>
      <c r="Y7017" s="34"/>
      <c r="Z7017" s="34"/>
      <c r="AA7017" s="34"/>
      <c r="AB7017" s="34"/>
      <c r="AC7017" s="34"/>
      <c r="AD7017" s="34"/>
      <c r="AE7017" s="34"/>
      <c r="AT7017" s="19" t="s">
        <v>262</v>
      </c>
      <c r="AU7017" s="19" t="s">
        <v>82</v>
      </c>
    </row>
    <row r="7018" spans="1:65" s="14" customFormat="1" ht="11.25">
      <c r="B7018" s="174"/>
      <c r="D7018" s="160" t="s">
        <v>264</v>
      </c>
      <c r="F7018" s="176" t="s">
        <v>9233</v>
      </c>
      <c r="H7018" s="177">
        <v>29.957000000000001</v>
      </c>
      <c r="I7018" s="178"/>
      <c r="L7018" s="174"/>
      <c r="M7018" s="179"/>
      <c r="N7018" s="180"/>
      <c r="O7018" s="180"/>
      <c r="P7018" s="180"/>
      <c r="Q7018" s="180"/>
      <c r="R7018" s="180"/>
      <c r="S7018" s="180"/>
      <c r="T7018" s="181"/>
      <c r="AT7018" s="175" t="s">
        <v>264</v>
      </c>
      <c r="AU7018" s="175" t="s">
        <v>82</v>
      </c>
      <c r="AV7018" s="14" t="s">
        <v>82</v>
      </c>
      <c r="AW7018" s="14" t="s">
        <v>4</v>
      </c>
      <c r="AX7018" s="14" t="s">
        <v>80</v>
      </c>
      <c r="AY7018" s="175" t="s">
        <v>252</v>
      </c>
    </row>
    <row r="7019" spans="1:65" s="2" customFormat="1" ht="16.5" customHeight="1">
      <c r="A7019" s="34"/>
      <c r="B7019" s="145"/>
      <c r="C7019" s="198" t="s">
        <v>3060</v>
      </c>
      <c r="D7019" s="221" t="s">
        <v>361</v>
      </c>
      <c r="E7019" s="199" t="s">
        <v>9234</v>
      </c>
      <c r="F7019" s="200" t="s">
        <v>9235</v>
      </c>
      <c r="G7019" s="201" t="s">
        <v>743</v>
      </c>
      <c r="H7019" s="202">
        <v>190</v>
      </c>
      <c r="I7019" s="203"/>
      <c r="J7019" s="204">
        <f>ROUND(I7019*H7019,2)</f>
        <v>0</v>
      </c>
      <c r="K7019" s="205"/>
      <c r="L7019" s="206"/>
      <c r="M7019" s="207" t="s">
        <v>3</v>
      </c>
      <c r="N7019" s="208" t="s">
        <v>44</v>
      </c>
      <c r="O7019" s="55"/>
      <c r="P7019" s="156">
        <f>O7019*H7019</f>
        <v>0</v>
      </c>
      <c r="Q7019" s="156">
        <v>2.3000000000000001E-4</v>
      </c>
      <c r="R7019" s="156">
        <f>Q7019*H7019</f>
        <v>4.3700000000000003E-2</v>
      </c>
      <c r="S7019" s="156">
        <v>0</v>
      </c>
      <c r="T7019" s="157">
        <f>S7019*H7019</f>
        <v>0</v>
      </c>
      <c r="U7019" s="34"/>
      <c r="V7019" s="34"/>
      <c r="W7019" s="34"/>
      <c r="X7019" s="34"/>
      <c r="Y7019" s="34"/>
      <c r="Z7019" s="34"/>
      <c r="AA7019" s="34"/>
      <c r="AB7019" s="34"/>
      <c r="AC7019" s="34"/>
      <c r="AD7019" s="34"/>
      <c r="AE7019" s="34"/>
      <c r="AR7019" s="158" t="s">
        <v>572</v>
      </c>
      <c r="AT7019" s="158" t="s">
        <v>361</v>
      </c>
      <c r="AU7019" s="158" t="s">
        <v>82</v>
      </c>
      <c r="AY7019" s="19" t="s">
        <v>252</v>
      </c>
      <c r="BE7019" s="159">
        <f>IF(N7019="základní",J7019,0)</f>
        <v>0</v>
      </c>
      <c r="BF7019" s="159">
        <f>IF(N7019="snížená",J7019,0)</f>
        <v>0</v>
      </c>
      <c r="BG7019" s="159">
        <f>IF(N7019="zákl. přenesená",J7019,0)</f>
        <v>0</v>
      </c>
      <c r="BH7019" s="159">
        <f>IF(N7019="sníž. přenesená",J7019,0)</f>
        <v>0</v>
      </c>
      <c r="BI7019" s="159">
        <f>IF(N7019="nulová",J7019,0)</f>
        <v>0</v>
      </c>
      <c r="BJ7019" s="19" t="s">
        <v>80</v>
      </c>
      <c r="BK7019" s="159">
        <f>ROUND(I7019*H7019,2)</f>
        <v>0</v>
      </c>
      <c r="BL7019" s="19" t="s">
        <v>406</v>
      </c>
      <c r="BM7019" s="158" t="s">
        <v>9236</v>
      </c>
    </row>
    <row r="7020" spans="1:65" s="2" customFormat="1" ht="11.25">
      <c r="A7020" s="34"/>
      <c r="B7020" s="35"/>
      <c r="C7020" s="34"/>
      <c r="D7020" s="160" t="s">
        <v>260</v>
      </c>
      <c r="E7020" s="34"/>
      <c r="F7020" s="161" t="s">
        <v>9235</v>
      </c>
      <c r="G7020" s="34"/>
      <c r="H7020" s="34"/>
      <c r="I7020" s="162"/>
      <c r="J7020" s="34"/>
      <c r="K7020" s="34"/>
      <c r="L7020" s="35"/>
      <c r="M7020" s="163"/>
      <c r="N7020" s="164"/>
      <c r="O7020" s="55"/>
      <c r="P7020" s="55"/>
      <c r="Q7020" s="55"/>
      <c r="R7020" s="55"/>
      <c r="S7020" s="55"/>
      <c r="T7020" s="56"/>
      <c r="U7020" s="34"/>
      <c r="V7020" s="34"/>
      <c r="W7020" s="34"/>
      <c r="X7020" s="34"/>
      <c r="Y7020" s="34"/>
      <c r="Z7020" s="34"/>
      <c r="AA7020" s="34"/>
      <c r="AB7020" s="34"/>
      <c r="AC7020" s="34"/>
      <c r="AD7020" s="34"/>
      <c r="AE7020" s="34"/>
      <c r="AT7020" s="19" t="s">
        <v>260</v>
      </c>
      <c r="AU7020" s="19" t="s">
        <v>82</v>
      </c>
    </row>
    <row r="7021" spans="1:65" s="2" customFormat="1" ht="11.25">
      <c r="A7021" s="34"/>
      <c r="B7021" s="35"/>
      <c r="C7021" s="34"/>
      <c r="D7021" s="165" t="s">
        <v>262</v>
      </c>
      <c r="E7021" s="34"/>
      <c r="F7021" s="166" t="s">
        <v>9237</v>
      </c>
      <c r="G7021" s="34"/>
      <c r="H7021" s="34"/>
      <c r="I7021" s="162"/>
      <c r="J7021" s="34"/>
      <c r="K7021" s="34"/>
      <c r="L7021" s="35"/>
      <c r="M7021" s="163"/>
      <c r="N7021" s="164"/>
      <c r="O7021" s="55"/>
      <c r="P7021" s="55"/>
      <c r="Q7021" s="55"/>
      <c r="R7021" s="55"/>
      <c r="S7021" s="55"/>
      <c r="T7021" s="56"/>
      <c r="U7021" s="34"/>
      <c r="V7021" s="34"/>
      <c r="W7021" s="34"/>
      <c r="X7021" s="34"/>
      <c r="Y7021" s="34"/>
      <c r="Z7021" s="34"/>
      <c r="AA7021" s="34"/>
      <c r="AB7021" s="34"/>
      <c r="AC7021" s="34"/>
      <c r="AD7021" s="34"/>
      <c r="AE7021" s="34"/>
      <c r="AT7021" s="19" t="s">
        <v>262</v>
      </c>
      <c r="AU7021" s="19" t="s">
        <v>82</v>
      </c>
    </row>
    <row r="7022" spans="1:65" s="2" customFormat="1" ht="16.5" customHeight="1">
      <c r="A7022" s="34"/>
      <c r="B7022" s="145"/>
      <c r="C7022" s="198" t="s">
        <v>3076</v>
      </c>
      <c r="D7022" s="221" t="s">
        <v>361</v>
      </c>
      <c r="E7022" s="199" t="s">
        <v>9238</v>
      </c>
      <c r="F7022" s="200" t="s">
        <v>9239</v>
      </c>
      <c r="G7022" s="201" t="s">
        <v>743</v>
      </c>
      <c r="H7022" s="202">
        <v>51</v>
      </c>
      <c r="I7022" s="203"/>
      <c r="J7022" s="204">
        <f>ROUND(I7022*H7022,2)</f>
        <v>0</v>
      </c>
      <c r="K7022" s="205"/>
      <c r="L7022" s="206"/>
      <c r="M7022" s="207" t="s">
        <v>3</v>
      </c>
      <c r="N7022" s="208" t="s">
        <v>44</v>
      </c>
      <c r="O7022" s="55"/>
      <c r="P7022" s="156">
        <f>O7022*H7022</f>
        <v>0</v>
      </c>
      <c r="Q7022" s="156">
        <v>9.5E-4</v>
      </c>
      <c r="R7022" s="156">
        <f>Q7022*H7022</f>
        <v>4.845E-2</v>
      </c>
      <c r="S7022" s="156">
        <v>0</v>
      </c>
      <c r="T7022" s="157">
        <f>S7022*H7022</f>
        <v>0</v>
      </c>
      <c r="U7022" s="34"/>
      <c r="V7022" s="34"/>
      <c r="W7022" s="34"/>
      <c r="X7022" s="34"/>
      <c r="Y7022" s="34"/>
      <c r="Z7022" s="34"/>
      <c r="AA7022" s="34"/>
      <c r="AB7022" s="34"/>
      <c r="AC7022" s="34"/>
      <c r="AD7022" s="34"/>
      <c r="AE7022" s="34"/>
      <c r="AR7022" s="158" t="s">
        <v>572</v>
      </c>
      <c r="AT7022" s="158" t="s">
        <v>361</v>
      </c>
      <c r="AU7022" s="158" t="s">
        <v>82</v>
      </c>
      <c r="AY7022" s="19" t="s">
        <v>252</v>
      </c>
      <c r="BE7022" s="159">
        <f>IF(N7022="základní",J7022,0)</f>
        <v>0</v>
      </c>
      <c r="BF7022" s="159">
        <f>IF(N7022="snížená",J7022,0)</f>
        <v>0</v>
      </c>
      <c r="BG7022" s="159">
        <f>IF(N7022="zákl. přenesená",J7022,0)</f>
        <v>0</v>
      </c>
      <c r="BH7022" s="159">
        <f>IF(N7022="sníž. přenesená",J7022,0)</f>
        <v>0</v>
      </c>
      <c r="BI7022" s="159">
        <f>IF(N7022="nulová",J7022,0)</f>
        <v>0</v>
      </c>
      <c r="BJ7022" s="19" t="s">
        <v>80</v>
      </c>
      <c r="BK7022" s="159">
        <f>ROUND(I7022*H7022,2)</f>
        <v>0</v>
      </c>
      <c r="BL7022" s="19" t="s">
        <v>406</v>
      </c>
      <c r="BM7022" s="158" t="s">
        <v>9240</v>
      </c>
    </row>
    <row r="7023" spans="1:65" s="2" customFormat="1" ht="11.25">
      <c r="A7023" s="34"/>
      <c r="B7023" s="35"/>
      <c r="C7023" s="34"/>
      <c r="D7023" s="160" t="s">
        <v>260</v>
      </c>
      <c r="E7023" s="34"/>
      <c r="F7023" s="161" t="s">
        <v>9241</v>
      </c>
      <c r="G7023" s="34"/>
      <c r="H7023" s="34"/>
      <c r="I7023" s="162"/>
      <c r="J7023" s="34"/>
      <c r="K7023" s="34"/>
      <c r="L7023" s="35"/>
      <c r="M7023" s="163"/>
      <c r="N7023" s="164"/>
      <c r="O7023" s="55"/>
      <c r="P7023" s="55"/>
      <c r="Q7023" s="55"/>
      <c r="R7023" s="55"/>
      <c r="S7023" s="55"/>
      <c r="T7023" s="56"/>
      <c r="U7023" s="34"/>
      <c r="V7023" s="34"/>
      <c r="W7023" s="34"/>
      <c r="X7023" s="34"/>
      <c r="Y7023" s="34"/>
      <c r="Z7023" s="34"/>
      <c r="AA7023" s="34"/>
      <c r="AB7023" s="34"/>
      <c r="AC7023" s="34"/>
      <c r="AD7023" s="34"/>
      <c r="AE7023" s="34"/>
      <c r="AT7023" s="19" t="s">
        <v>260</v>
      </c>
      <c r="AU7023" s="19" t="s">
        <v>82</v>
      </c>
    </row>
    <row r="7024" spans="1:65" s="14" customFormat="1" ht="11.25">
      <c r="B7024" s="174"/>
      <c r="D7024" s="160" t="s">
        <v>264</v>
      </c>
      <c r="E7024" s="175" t="s">
        <v>3</v>
      </c>
      <c r="F7024" s="176" t="s">
        <v>9242</v>
      </c>
      <c r="H7024" s="177">
        <v>51</v>
      </c>
      <c r="I7024" s="178"/>
      <c r="L7024" s="174"/>
      <c r="M7024" s="179"/>
      <c r="N7024" s="180"/>
      <c r="O7024" s="180"/>
      <c r="P7024" s="180"/>
      <c r="Q7024" s="180"/>
      <c r="R7024" s="180"/>
      <c r="S7024" s="180"/>
      <c r="T7024" s="181"/>
      <c r="AT7024" s="175" t="s">
        <v>264</v>
      </c>
      <c r="AU7024" s="175" t="s">
        <v>82</v>
      </c>
      <c r="AV7024" s="14" t="s">
        <v>82</v>
      </c>
      <c r="AW7024" s="14" t="s">
        <v>34</v>
      </c>
      <c r="AX7024" s="14" t="s">
        <v>80</v>
      </c>
      <c r="AY7024" s="175" t="s">
        <v>252</v>
      </c>
    </row>
    <row r="7025" spans="1:65" s="2" customFormat="1" ht="16.5" customHeight="1">
      <c r="A7025" s="34"/>
      <c r="B7025" s="145"/>
      <c r="C7025" s="146" t="s">
        <v>3083</v>
      </c>
      <c r="D7025" s="220" t="s">
        <v>254</v>
      </c>
      <c r="E7025" s="147" t="s">
        <v>9243</v>
      </c>
      <c r="F7025" s="148" t="s">
        <v>9244</v>
      </c>
      <c r="G7025" s="149" t="s">
        <v>331</v>
      </c>
      <c r="H7025" s="150">
        <v>503</v>
      </c>
      <c r="I7025" s="151"/>
      <c r="J7025" s="152">
        <f>ROUND(I7025*H7025,2)</f>
        <v>0</v>
      </c>
      <c r="K7025" s="153"/>
      <c r="L7025" s="35"/>
      <c r="M7025" s="154" t="s">
        <v>3</v>
      </c>
      <c r="N7025" s="155" t="s">
        <v>44</v>
      </c>
      <c r="O7025" s="55"/>
      <c r="P7025" s="156">
        <f>O7025*H7025</f>
        <v>0</v>
      </c>
      <c r="Q7025" s="156">
        <v>0</v>
      </c>
      <c r="R7025" s="156">
        <f>Q7025*H7025</f>
        <v>0</v>
      </c>
      <c r="S7025" s="156">
        <v>0</v>
      </c>
      <c r="T7025" s="157">
        <f>S7025*H7025</f>
        <v>0</v>
      </c>
      <c r="U7025" s="34"/>
      <c r="V7025" s="34"/>
      <c r="W7025" s="34"/>
      <c r="X7025" s="34"/>
      <c r="Y7025" s="34"/>
      <c r="Z7025" s="34"/>
      <c r="AA7025" s="34"/>
      <c r="AB7025" s="34"/>
      <c r="AC7025" s="34"/>
      <c r="AD7025" s="34"/>
      <c r="AE7025" s="34"/>
      <c r="AR7025" s="158" t="s">
        <v>406</v>
      </c>
      <c r="AT7025" s="158" t="s">
        <v>254</v>
      </c>
      <c r="AU7025" s="158" t="s">
        <v>82</v>
      </c>
      <c r="AY7025" s="19" t="s">
        <v>252</v>
      </c>
      <c r="BE7025" s="159">
        <f>IF(N7025="základní",J7025,0)</f>
        <v>0</v>
      </c>
      <c r="BF7025" s="159">
        <f>IF(N7025="snížená",J7025,0)</f>
        <v>0</v>
      </c>
      <c r="BG7025" s="159">
        <f>IF(N7025="zákl. přenesená",J7025,0)</f>
        <v>0</v>
      </c>
      <c r="BH7025" s="159">
        <f>IF(N7025="sníž. přenesená",J7025,0)</f>
        <v>0</v>
      </c>
      <c r="BI7025" s="159">
        <f>IF(N7025="nulová",J7025,0)</f>
        <v>0</v>
      </c>
      <c r="BJ7025" s="19" t="s">
        <v>80</v>
      </c>
      <c r="BK7025" s="159">
        <f>ROUND(I7025*H7025,2)</f>
        <v>0</v>
      </c>
      <c r="BL7025" s="19" t="s">
        <v>406</v>
      </c>
      <c r="BM7025" s="158" t="s">
        <v>9245</v>
      </c>
    </row>
    <row r="7026" spans="1:65" s="2" customFormat="1" ht="11.25">
      <c r="A7026" s="34"/>
      <c r="B7026" s="35"/>
      <c r="C7026" s="34"/>
      <c r="D7026" s="160" t="s">
        <v>260</v>
      </c>
      <c r="E7026" s="34"/>
      <c r="F7026" s="161" t="s">
        <v>9246</v>
      </c>
      <c r="G7026" s="34"/>
      <c r="H7026" s="34"/>
      <c r="I7026" s="162"/>
      <c r="J7026" s="34"/>
      <c r="K7026" s="34"/>
      <c r="L7026" s="35"/>
      <c r="M7026" s="163"/>
      <c r="N7026" s="164"/>
      <c r="O7026" s="55"/>
      <c r="P7026" s="55"/>
      <c r="Q7026" s="55"/>
      <c r="R7026" s="55"/>
      <c r="S7026" s="55"/>
      <c r="T7026" s="56"/>
      <c r="U7026" s="34"/>
      <c r="V7026" s="34"/>
      <c r="W7026" s="34"/>
      <c r="X7026" s="34"/>
      <c r="Y7026" s="34"/>
      <c r="Z7026" s="34"/>
      <c r="AA7026" s="34"/>
      <c r="AB7026" s="34"/>
      <c r="AC7026" s="34"/>
      <c r="AD7026" s="34"/>
      <c r="AE7026" s="34"/>
      <c r="AT7026" s="19" t="s">
        <v>260</v>
      </c>
      <c r="AU7026" s="19" t="s">
        <v>82</v>
      </c>
    </row>
    <row r="7027" spans="1:65" s="2" customFormat="1" ht="11.25">
      <c r="A7027" s="34"/>
      <c r="B7027" s="35"/>
      <c r="C7027" s="34"/>
      <c r="D7027" s="165" t="s">
        <v>262</v>
      </c>
      <c r="E7027" s="34"/>
      <c r="F7027" s="166" t="s">
        <v>9247</v>
      </c>
      <c r="G7027" s="34"/>
      <c r="H7027" s="34"/>
      <c r="I7027" s="162"/>
      <c r="J7027" s="34"/>
      <c r="K7027" s="34"/>
      <c r="L7027" s="35"/>
      <c r="M7027" s="163"/>
      <c r="N7027" s="164"/>
      <c r="O7027" s="55"/>
      <c r="P7027" s="55"/>
      <c r="Q7027" s="55"/>
      <c r="R7027" s="55"/>
      <c r="S7027" s="55"/>
      <c r="T7027" s="56"/>
      <c r="U7027" s="34"/>
      <c r="V7027" s="34"/>
      <c r="W7027" s="34"/>
      <c r="X7027" s="34"/>
      <c r="Y7027" s="34"/>
      <c r="Z7027" s="34"/>
      <c r="AA7027" s="34"/>
      <c r="AB7027" s="34"/>
      <c r="AC7027" s="34"/>
      <c r="AD7027" s="34"/>
      <c r="AE7027" s="34"/>
      <c r="AT7027" s="19" t="s">
        <v>262</v>
      </c>
      <c r="AU7027" s="19" t="s">
        <v>82</v>
      </c>
    </row>
    <row r="7028" spans="1:65" s="13" customFormat="1" ht="11.25">
      <c r="B7028" s="167"/>
      <c r="D7028" s="160" t="s">
        <v>264</v>
      </c>
      <c r="E7028" s="168" t="s">
        <v>3</v>
      </c>
      <c r="F7028" s="169" t="s">
        <v>9248</v>
      </c>
      <c r="H7028" s="168" t="s">
        <v>3</v>
      </c>
      <c r="I7028" s="170"/>
      <c r="L7028" s="167"/>
      <c r="M7028" s="171"/>
      <c r="N7028" s="172"/>
      <c r="O7028" s="172"/>
      <c r="P7028" s="172"/>
      <c r="Q7028" s="172"/>
      <c r="R7028" s="172"/>
      <c r="S7028" s="172"/>
      <c r="T7028" s="173"/>
      <c r="AT7028" s="168" t="s">
        <v>264</v>
      </c>
      <c r="AU7028" s="168" t="s">
        <v>82</v>
      </c>
      <c r="AV7028" s="13" t="s">
        <v>80</v>
      </c>
      <c r="AW7028" s="13" t="s">
        <v>34</v>
      </c>
      <c r="AX7028" s="13" t="s">
        <v>73</v>
      </c>
      <c r="AY7028" s="168" t="s">
        <v>252</v>
      </c>
    </row>
    <row r="7029" spans="1:65" s="14" customFormat="1" ht="11.25">
      <c r="B7029" s="174"/>
      <c r="D7029" s="160" t="s">
        <v>264</v>
      </c>
      <c r="E7029" s="175" t="s">
        <v>3</v>
      </c>
      <c r="F7029" s="176" t="s">
        <v>9249</v>
      </c>
      <c r="H7029" s="177">
        <v>503</v>
      </c>
      <c r="I7029" s="178"/>
      <c r="L7029" s="174"/>
      <c r="M7029" s="179"/>
      <c r="N7029" s="180"/>
      <c r="O7029" s="180"/>
      <c r="P7029" s="180"/>
      <c r="Q7029" s="180"/>
      <c r="R7029" s="180"/>
      <c r="S7029" s="180"/>
      <c r="T7029" s="181"/>
      <c r="AT7029" s="175" t="s">
        <v>264</v>
      </c>
      <c r="AU7029" s="175" t="s">
        <v>82</v>
      </c>
      <c r="AV7029" s="14" t="s">
        <v>82</v>
      </c>
      <c r="AW7029" s="14" t="s">
        <v>34</v>
      </c>
      <c r="AX7029" s="14" t="s">
        <v>80</v>
      </c>
      <c r="AY7029" s="175" t="s">
        <v>252</v>
      </c>
    </row>
    <row r="7030" spans="1:65" s="2" customFormat="1" ht="24.2" customHeight="1">
      <c r="A7030" s="34"/>
      <c r="B7030" s="145"/>
      <c r="C7030" s="198" t="s">
        <v>3098</v>
      </c>
      <c r="D7030" s="221" t="s">
        <v>361</v>
      </c>
      <c r="E7030" s="199" t="s">
        <v>9250</v>
      </c>
      <c r="F7030" s="200" t="s">
        <v>9251</v>
      </c>
      <c r="G7030" s="201" t="s">
        <v>331</v>
      </c>
      <c r="H7030" s="202">
        <v>528.15</v>
      </c>
      <c r="I7030" s="203"/>
      <c r="J7030" s="204">
        <f>ROUND(I7030*H7030,2)</f>
        <v>0</v>
      </c>
      <c r="K7030" s="205"/>
      <c r="L7030" s="206"/>
      <c r="M7030" s="207" t="s">
        <v>3</v>
      </c>
      <c r="N7030" s="208" t="s">
        <v>44</v>
      </c>
      <c r="O7030" s="55"/>
      <c r="P7030" s="156">
        <f>O7030*H7030</f>
        <v>0</v>
      </c>
      <c r="Q7030" s="156">
        <v>6.3000000000000003E-4</v>
      </c>
      <c r="R7030" s="156">
        <f>Q7030*H7030</f>
        <v>0.33273449999999999</v>
      </c>
      <c r="S7030" s="156">
        <v>0</v>
      </c>
      <c r="T7030" s="157">
        <f>S7030*H7030</f>
        <v>0</v>
      </c>
      <c r="U7030" s="34"/>
      <c r="V7030" s="34"/>
      <c r="W7030" s="34"/>
      <c r="X7030" s="34"/>
      <c r="Y7030" s="34"/>
      <c r="Z7030" s="34"/>
      <c r="AA7030" s="34"/>
      <c r="AB7030" s="34"/>
      <c r="AC7030" s="34"/>
      <c r="AD7030" s="34"/>
      <c r="AE7030" s="34"/>
      <c r="AR7030" s="158" t="s">
        <v>572</v>
      </c>
      <c r="AT7030" s="158" t="s">
        <v>361</v>
      </c>
      <c r="AU7030" s="158" t="s">
        <v>82</v>
      </c>
      <c r="AY7030" s="19" t="s">
        <v>252</v>
      </c>
      <c r="BE7030" s="159">
        <f>IF(N7030="základní",J7030,0)</f>
        <v>0</v>
      </c>
      <c r="BF7030" s="159">
        <f>IF(N7030="snížená",J7030,0)</f>
        <v>0</v>
      </c>
      <c r="BG7030" s="159">
        <f>IF(N7030="zákl. přenesená",J7030,0)</f>
        <v>0</v>
      </c>
      <c r="BH7030" s="159">
        <f>IF(N7030="sníž. přenesená",J7030,0)</f>
        <v>0</v>
      </c>
      <c r="BI7030" s="159">
        <f>IF(N7030="nulová",J7030,0)</f>
        <v>0</v>
      </c>
      <c r="BJ7030" s="19" t="s">
        <v>80</v>
      </c>
      <c r="BK7030" s="159">
        <f>ROUND(I7030*H7030,2)</f>
        <v>0</v>
      </c>
      <c r="BL7030" s="19" t="s">
        <v>406</v>
      </c>
      <c r="BM7030" s="158" t="s">
        <v>9252</v>
      </c>
    </row>
    <row r="7031" spans="1:65" s="2" customFormat="1" ht="11.25">
      <c r="A7031" s="34"/>
      <c r="B7031" s="35"/>
      <c r="C7031" s="34"/>
      <c r="D7031" s="160" t="s">
        <v>260</v>
      </c>
      <c r="E7031" s="34"/>
      <c r="F7031" s="161" t="s">
        <v>9251</v>
      </c>
      <c r="G7031" s="34"/>
      <c r="H7031" s="34"/>
      <c r="I7031" s="162"/>
      <c r="J7031" s="34"/>
      <c r="K7031" s="34"/>
      <c r="L7031" s="35"/>
      <c r="M7031" s="163"/>
      <c r="N7031" s="164"/>
      <c r="O7031" s="55"/>
      <c r="P7031" s="55"/>
      <c r="Q7031" s="55"/>
      <c r="R7031" s="55"/>
      <c r="S7031" s="55"/>
      <c r="T7031" s="56"/>
      <c r="U7031" s="34"/>
      <c r="V7031" s="34"/>
      <c r="W7031" s="34"/>
      <c r="X7031" s="34"/>
      <c r="Y7031" s="34"/>
      <c r="Z7031" s="34"/>
      <c r="AA7031" s="34"/>
      <c r="AB7031" s="34"/>
      <c r="AC7031" s="34"/>
      <c r="AD7031" s="34"/>
      <c r="AE7031" s="34"/>
      <c r="AT7031" s="19" t="s">
        <v>260</v>
      </c>
      <c r="AU7031" s="19" t="s">
        <v>82</v>
      </c>
    </row>
    <row r="7032" spans="1:65" s="14" customFormat="1" ht="11.25">
      <c r="B7032" s="174"/>
      <c r="D7032" s="160" t="s">
        <v>264</v>
      </c>
      <c r="F7032" s="176" t="s">
        <v>9253</v>
      </c>
      <c r="H7032" s="177">
        <v>528.15</v>
      </c>
      <c r="I7032" s="178"/>
      <c r="L7032" s="174"/>
      <c r="M7032" s="179"/>
      <c r="N7032" s="180"/>
      <c r="O7032" s="180"/>
      <c r="P7032" s="180"/>
      <c r="Q7032" s="180"/>
      <c r="R7032" s="180"/>
      <c r="S7032" s="180"/>
      <c r="T7032" s="181"/>
      <c r="AT7032" s="175" t="s">
        <v>264</v>
      </c>
      <c r="AU7032" s="175" t="s">
        <v>82</v>
      </c>
      <c r="AV7032" s="14" t="s">
        <v>82</v>
      </c>
      <c r="AW7032" s="14" t="s">
        <v>4</v>
      </c>
      <c r="AX7032" s="14" t="s">
        <v>80</v>
      </c>
      <c r="AY7032" s="175" t="s">
        <v>252</v>
      </c>
    </row>
    <row r="7033" spans="1:65" s="2" customFormat="1" ht="16.5" customHeight="1">
      <c r="A7033" s="34"/>
      <c r="B7033" s="145"/>
      <c r="C7033" s="198" t="s">
        <v>3104</v>
      </c>
      <c r="D7033" s="221" t="s">
        <v>361</v>
      </c>
      <c r="E7033" s="199" t="s">
        <v>9254</v>
      </c>
      <c r="F7033" s="200" t="s">
        <v>9255</v>
      </c>
      <c r="G7033" s="201" t="s">
        <v>4360</v>
      </c>
      <c r="H7033" s="202">
        <v>202</v>
      </c>
      <c r="I7033" s="203"/>
      <c r="J7033" s="204">
        <f>ROUND(I7033*H7033,2)</f>
        <v>0</v>
      </c>
      <c r="K7033" s="205"/>
      <c r="L7033" s="206"/>
      <c r="M7033" s="207" t="s">
        <v>3</v>
      </c>
      <c r="N7033" s="208" t="s">
        <v>44</v>
      </c>
      <c r="O7033" s="55"/>
      <c r="P7033" s="156">
        <f>O7033*H7033</f>
        <v>0</v>
      </c>
      <c r="Q7033" s="156">
        <v>0</v>
      </c>
      <c r="R7033" s="156">
        <f>Q7033*H7033</f>
        <v>0</v>
      </c>
      <c r="S7033" s="156">
        <v>0</v>
      </c>
      <c r="T7033" s="157">
        <f>S7033*H7033</f>
        <v>0</v>
      </c>
      <c r="U7033" s="34"/>
      <c r="V7033" s="34"/>
      <c r="W7033" s="34"/>
      <c r="X7033" s="34"/>
      <c r="Y7033" s="34"/>
      <c r="Z7033" s="34"/>
      <c r="AA7033" s="34"/>
      <c r="AB7033" s="34"/>
      <c r="AC7033" s="34"/>
      <c r="AD7033" s="34"/>
      <c r="AE7033" s="34"/>
      <c r="AR7033" s="158" t="s">
        <v>572</v>
      </c>
      <c r="AT7033" s="158" t="s">
        <v>361</v>
      </c>
      <c r="AU7033" s="158" t="s">
        <v>82</v>
      </c>
      <c r="AY7033" s="19" t="s">
        <v>252</v>
      </c>
      <c r="BE7033" s="159">
        <f>IF(N7033="základní",J7033,0)</f>
        <v>0</v>
      </c>
      <c r="BF7033" s="159">
        <f>IF(N7033="snížená",J7033,0)</f>
        <v>0</v>
      </c>
      <c r="BG7033" s="159">
        <f>IF(N7033="zákl. přenesená",J7033,0)</f>
        <v>0</v>
      </c>
      <c r="BH7033" s="159">
        <f>IF(N7033="sníž. přenesená",J7033,0)</f>
        <v>0</v>
      </c>
      <c r="BI7033" s="159">
        <f>IF(N7033="nulová",J7033,0)</f>
        <v>0</v>
      </c>
      <c r="BJ7033" s="19" t="s">
        <v>80</v>
      </c>
      <c r="BK7033" s="159">
        <f>ROUND(I7033*H7033,2)</f>
        <v>0</v>
      </c>
      <c r="BL7033" s="19" t="s">
        <v>406</v>
      </c>
      <c r="BM7033" s="158" t="s">
        <v>9256</v>
      </c>
    </row>
    <row r="7034" spans="1:65" s="2" customFormat="1" ht="11.25">
      <c r="A7034" s="34"/>
      <c r="B7034" s="35"/>
      <c r="C7034" s="34"/>
      <c r="D7034" s="160" t="s">
        <v>260</v>
      </c>
      <c r="E7034" s="34"/>
      <c r="F7034" s="161" t="s">
        <v>9255</v>
      </c>
      <c r="G7034" s="34"/>
      <c r="H7034" s="34"/>
      <c r="I7034" s="162"/>
      <c r="J7034" s="34"/>
      <c r="K7034" s="34"/>
      <c r="L7034" s="35"/>
      <c r="M7034" s="163"/>
      <c r="N7034" s="164"/>
      <c r="O7034" s="55"/>
      <c r="P7034" s="55"/>
      <c r="Q7034" s="55"/>
      <c r="R7034" s="55"/>
      <c r="S7034" s="55"/>
      <c r="T7034" s="56"/>
      <c r="U7034" s="34"/>
      <c r="V7034" s="34"/>
      <c r="W7034" s="34"/>
      <c r="X7034" s="34"/>
      <c r="Y7034" s="34"/>
      <c r="Z7034" s="34"/>
      <c r="AA7034" s="34"/>
      <c r="AB7034" s="34"/>
      <c r="AC7034" s="34"/>
      <c r="AD7034" s="34"/>
      <c r="AE7034" s="34"/>
      <c r="AT7034" s="19" t="s">
        <v>260</v>
      </c>
      <c r="AU7034" s="19" t="s">
        <v>82</v>
      </c>
    </row>
    <row r="7035" spans="1:65" s="2" customFormat="1" ht="16.5" customHeight="1">
      <c r="A7035" s="34"/>
      <c r="B7035" s="145"/>
      <c r="C7035" s="198" t="s">
        <v>3111</v>
      </c>
      <c r="D7035" s="221" t="s">
        <v>361</v>
      </c>
      <c r="E7035" s="199" t="s">
        <v>9257</v>
      </c>
      <c r="F7035" s="200" t="s">
        <v>9258</v>
      </c>
      <c r="G7035" s="201" t="s">
        <v>4360</v>
      </c>
      <c r="H7035" s="202">
        <v>155</v>
      </c>
      <c r="I7035" s="203"/>
      <c r="J7035" s="204">
        <f>ROUND(I7035*H7035,2)</f>
        <v>0</v>
      </c>
      <c r="K7035" s="205"/>
      <c r="L7035" s="206"/>
      <c r="M7035" s="207" t="s">
        <v>3</v>
      </c>
      <c r="N7035" s="208" t="s">
        <v>44</v>
      </c>
      <c r="O7035" s="55"/>
      <c r="P7035" s="156">
        <f>O7035*H7035</f>
        <v>0</v>
      </c>
      <c r="Q7035" s="156">
        <v>1E-3</v>
      </c>
      <c r="R7035" s="156">
        <f>Q7035*H7035</f>
        <v>0.155</v>
      </c>
      <c r="S7035" s="156">
        <v>0</v>
      </c>
      <c r="T7035" s="157">
        <f>S7035*H7035</f>
        <v>0</v>
      </c>
      <c r="U7035" s="34"/>
      <c r="V7035" s="34"/>
      <c r="W7035" s="34"/>
      <c r="X7035" s="34"/>
      <c r="Y7035" s="34"/>
      <c r="Z7035" s="34"/>
      <c r="AA7035" s="34"/>
      <c r="AB7035" s="34"/>
      <c r="AC7035" s="34"/>
      <c r="AD7035" s="34"/>
      <c r="AE7035" s="34"/>
      <c r="AR7035" s="158" t="s">
        <v>572</v>
      </c>
      <c r="AT7035" s="158" t="s">
        <v>361</v>
      </c>
      <c r="AU7035" s="158" t="s">
        <v>82</v>
      </c>
      <c r="AY7035" s="19" t="s">
        <v>252</v>
      </c>
      <c r="BE7035" s="159">
        <f>IF(N7035="základní",J7035,0)</f>
        <v>0</v>
      </c>
      <c r="BF7035" s="159">
        <f>IF(N7035="snížená",J7035,0)</f>
        <v>0</v>
      </c>
      <c r="BG7035" s="159">
        <f>IF(N7035="zákl. přenesená",J7035,0)</f>
        <v>0</v>
      </c>
      <c r="BH7035" s="159">
        <f>IF(N7035="sníž. přenesená",J7035,0)</f>
        <v>0</v>
      </c>
      <c r="BI7035" s="159">
        <f>IF(N7035="nulová",J7035,0)</f>
        <v>0</v>
      </c>
      <c r="BJ7035" s="19" t="s">
        <v>80</v>
      </c>
      <c r="BK7035" s="159">
        <f>ROUND(I7035*H7035,2)</f>
        <v>0</v>
      </c>
      <c r="BL7035" s="19" t="s">
        <v>406</v>
      </c>
      <c r="BM7035" s="158" t="s">
        <v>9259</v>
      </c>
    </row>
    <row r="7036" spans="1:65" s="2" customFormat="1" ht="11.25">
      <c r="A7036" s="34"/>
      <c r="B7036" s="35"/>
      <c r="C7036" s="34"/>
      <c r="D7036" s="160" t="s">
        <v>260</v>
      </c>
      <c r="E7036" s="34"/>
      <c r="F7036" s="161" t="s">
        <v>9258</v>
      </c>
      <c r="G7036" s="34"/>
      <c r="H7036" s="34"/>
      <c r="I7036" s="162"/>
      <c r="J7036" s="34"/>
      <c r="K7036" s="34"/>
      <c r="L7036" s="35"/>
      <c r="M7036" s="163"/>
      <c r="N7036" s="164"/>
      <c r="O7036" s="55"/>
      <c r="P7036" s="55"/>
      <c r="Q7036" s="55"/>
      <c r="R7036" s="55"/>
      <c r="S7036" s="55"/>
      <c r="T7036" s="56"/>
      <c r="U7036" s="34"/>
      <c r="V7036" s="34"/>
      <c r="W7036" s="34"/>
      <c r="X7036" s="34"/>
      <c r="Y7036" s="34"/>
      <c r="Z7036" s="34"/>
      <c r="AA7036" s="34"/>
      <c r="AB7036" s="34"/>
      <c r="AC7036" s="34"/>
      <c r="AD7036" s="34"/>
      <c r="AE7036" s="34"/>
      <c r="AT7036" s="19" t="s">
        <v>260</v>
      </c>
      <c r="AU7036" s="19" t="s">
        <v>82</v>
      </c>
    </row>
    <row r="7037" spans="1:65" s="2" customFormat="1" ht="19.5">
      <c r="A7037" s="34"/>
      <c r="B7037" s="35"/>
      <c r="C7037" s="34"/>
      <c r="D7037" s="160" t="s">
        <v>2284</v>
      </c>
      <c r="E7037" s="34"/>
      <c r="F7037" s="211" t="s">
        <v>9260</v>
      </c>
      <c r="G7037" s="34"/>
      <c r="H7037" s="34"/>
      <c r="I7037" s="162"/>
      <c r="J7037" s="34"/>
      <c r="K7037" s="34"/>
      <c r="L7037" s="35"/>
      <c r="M7037" s="163"/>
      <c r="N7037" s="164"/>
      <c r="O7037" s="55"/>
      <c r="P7037" s="55"/>
      <c r="Q7037" s="55"/>
      <c r="R7037" s="55"/>
      <c r="S7037" s="55"/>
      <c r="T7037" s="56"/>
      <c r="U7037" s="34"/>
      <c r="V7037" s="34"/>
      <c r="W7037" s="34"/>
      <c r="X7037" s="34"/>
      <c r="Y7037" s="34"/>
      <c r="Z7037" s="34"/>
      <c r="AA7037" s="34"/>
      <c r="AB7037" s="34"/>
      <c r="AC7037" s="34"/>
      <c r="AD7037" s="34"/>
      <c r="AE7037" s="34"/>
      <c r="AT7037" s="19" t="s">
        <v>2284</v>
      </c>
      <c r="AU7037" s="19" t="s">
        <v>82</v>
      </c>
    </row>
    <row r="7038" spans="1:65" s="14" customFormat="1" ht="11.25">
      <c r="B7038" s="174"/>
      <c r="D7038" s="160" t="s">
        <v>264</v>
      </c>
      <c r="E7038" s="175" t="s">
        <v>3</v>
      </c>
      <c r="F7038" s="176" t="s">
        <v>9261</v>
      </c>
      <c r="H7038" s="177">
        <v>155</v>
      </c>
      <c r="I7038" s="178"/>
      <c r="L7038" s="174"/>
      <c r="M7038" s="179"/>
      <c r="N7038" s="180"/>
      <c r="O7038" s="180"/>
      <c r="P7038" s="180"/>
      <c r="Q7038" s="180"/>
      <c r="R7038" s="180"/>
      <c r="S7038" s="180"/>
      <c r="T7038" s="181"/>
      <c r="AT7038" s="175" t="s">
        <v>264</v>
      </c>
      <c r="AU7038" s="175" t="s">
        <v>82</v>
      </c>
      <c r="AV7038" s="14" t="s">
        <v>82</v>
      </c>
      <c r="AW7038" s="14" t="s">
        <v>34</v>
      </c>
      <c r="AX7038" s="14" t="s">
        <v>80</v>
      </c>
      <c r="AY7038" s="175" t="s">
        <v>252</v>
      </c>
    </row>
    <row r="7039" spans="1:65" s="2" customFormat="1" ht="16.5" customHeight="1">
      <c r="A7039" s="34"/>
      <c r="B7039" s="145"/>
      <c r="C7039" s="198" t="s">
        <v>3118</v>
      </c>
      <c r="D7039" s="221" t="s">
        <v>361</v>
      </c>
      <c r="E7039" s="199" t="s">
        <v>9262</v>
      </c>
      <c r="F7039" s="200" t="s">
        <v>9263</v>
      </c>
      <c r="G7039" s="201" t="s">
        <v>4360</v>
      </c>
      <c r="H7039" s="202">
        <v>218</v>
      </c>
      <c r="I7039" s="203"/>
      <c r="J7039" s="204">
        <f>ROUND(I7039*H7039,2)</f>
        <v>0</v>
      </c>
      <c r="K7039" s="205"/>
      <c r="L7039" s="206"/>
      <c r="M7039" s="207" t="s">
        <v>3</v>
      </c>
      <c r="N7039" s="208" t="s">
        <v>44</v>
      </c>
      <c r="O7039" s="55"/>
      <c r="P7039" s="156">
        <f>O7039*H7039</f>
        <v>0</v>
      </c>
      <c r="Q7039" s="156">
        <v>0</v>
      </c>
      <c r="R7039" s="156">
        <f>Q7039*H7039</f>
        <v>0</v>
      </c>
      <c r="S7039" s="156">
        <v>0</v>
      </c>
      <c r="T7039" s="157">
        <f>S7039*H7039</f>
        <v>0</v>
      </c>
      <c r="U7039" s="34"/>
      <c r="V7039" s="34"/>
      <c r="W7039" s="34"/>
      <c r="X7039" s="34"/>
      <c r="Y7039" s="34"/>
      <c r="Z7039" s="34"/>
      <c r="AA7039" s="34"/>
      <c r="AB7039" s="34"/>
      <c r="AC7039" s="34"/>
      <c r="AD7039" s="34"/>
      <c r="AE7039" s="34"/>
      <c r="AR7039" s="158" t="s">
        <v>572</v>
      </c>
      <c r="AT7039" s="158" t="s">
        <v>361</v>
      </c>
      <c r="AU7039" s="158" t="s">
        <v>82</v>
      </c>
      <c r="AY7039" s="19" t="s">
        <v>252</v>
      </c>
      <c r="BE7039" s="159">
        <f>IF(N7039="základní",J7039,0)</f>
        <v>0</v>
      </c>
      <c r="BF7039" s="159">
        <f>IF(N7039="snížená",J7039,0)</f>
        <v>0</v>
      </c>
      <c r="BG7039" s="159">
        <f>IF(N7039="zákl. přenesená",J7039,0)</f>
        <v>0</v>
      </c>
      <c r="BH7039" s="159">
        <f>IF(N7039="sníž. přenesená",J7039,0)</f>
        <v>0</v>
      </c>
      <c r="BI7039" s="159">
        <f>IF(N7039="nulová",J7039,0)</f>
        <v>0</v>
      </c>
      <c r="BJ7039" s="19" t="s">
        <v>80</v>
      </c>
      <c r="BK7039" s="159">
        <f>ROUND(I7039*H7039,2)</f>
        <v>0</v>
      </c>
      <c r="BL7039" s="19" t="s">
        <v>406</v>
      </c>
      <c r="BM7039" s="158" t="s">
        <v>9264</v>
      </c>
    </row>
    <row r="7040" spans="1:65" s="2" customFormat="1" ht="11.25">
      <c r="A7040" s="34"/>
      <c r="B7040" s="35"/>
      <c r="C7040" s="34"/>
      <c r="D7040" s="160" t="s">
        <v>260</v>
      </c>
      <c r="E7040" s="34"/>
      <c r="F7040" s="161" t="s">
        <v>9263</v>
      </c>
      <c r="G7040" s="34"/>
      <c r="H7040" s="34"/>
      <c r="I7040" s="162"/>
      <c r="J7040" s="34"/>
      <c r="K7040" s="34"/>
      <c r="L7040" s="35"/>
      <c r="M7040" s="163"/>
      <c r="N7040" s="164"/>
      <c r="O7040" s="55"/>
      <c r="P7040" s="55"/>
      <c r="Q7040" s="55"/>
      <c r="R7040" s="55"/>
      <c r="S7040" s="55"/>
      <c r="T7040" s="56"/>
      <c r="U7040" s="34"/>
      <c r="V7040" s="34"/>
      <c r="W7040" s="34"/>
      <c r="X7040" s="34"/>
      <c r="Y7040" s="34"/>
      <c r="Z7040" s="34"/>
      <c r="AA7040" s="34"/>
      <c r="AB7040" s="34"/>
      <c r="AC7040" s="34"/>
      <c r="AD7040" s="34"/>
      <c r="AE7040" s="34"/>
      <c r="AT7040" s="19" t="s">
        <v>260</v>
      </c>
      <c r="AU7040" s="19" t="s">
        <v>82</v>
      </c>
    </row>
    <row r="7041" spans="1:65" s="2" customFormat="1" ht="16.5" customHeight="1">
      <c r="A7041" s="34"/>
      <c r="B7041" s="145"/>
      <c r="C7041" s="146" t="s">
        <v>3135</v>
      </c>
      <c r="D7041" s="220" t="s">
        <v>254</v>
      </c>
      <c r="E7041" s="147" t="s">
        <v>9265</v>
      </c>
      <c r="F7041" s="148" t="s">
        <v>9266</v>
      </c>
      <c r="G7041" s="149" t="s">
        <v>743</v>
      </c>
      <c r="H7041" s="150">
        <v>73</v>
      </c>
      <c r="I7041" s="151"/>
      <c r="J7041" s="152">
        <f>ROUND(I7041*H7041,2)</f>
        <v>0</v>
      </c>
      <c r="K7041" s="153"/>
      <c r="L7041" s="35"/>
      <c r="M7041" s="154" t="s">
        <v>3</v>
      </c>
      <c r="N7041" s="155" t="s">
        <v>44</v>
      </c>
      <c r="O7041" s="55"/>
      <c r="P7041" s="156">
        <f>O7041*H7041</f>
        <v>0</v>
      </c>
      <c r="Q7041" s="156">
        <v>0</v>
      </c>
      <c r="R7041" s="156">
        <f>Q7041*H7041</f>
        <v>0</v>
      </c>
      <c r="S7041" s="156">
        <v>0</v>
      </c>
      <c r="T7041" s="157">
        <f>S7041*H7041</f>
        <v>0</v>
      </c>
      <c r="U7041" s="34"/>
      <c r="V7041" s="34"/>
      <c r="W7041" s="34"/>
      <c r="X7041" s="34"/>
      <c r="Y7041" s="34"/>
      <c r="Z7041" s="34"/>
      <c r="AA7041" s="34"/>
      <c r="AB7041" s="34"/>
      <c r="AC7041" s="34"/>
      <c r="AD7041" s="34"/>
      <c r="AE7041" s="34"/>
      <c r="AR7041" s="158" t="s">
        <v>406</v>
      </c>
      <c r="AT7041" s="158" t="s">
        <v>254</v>
      </c>
      <c r="AU7041" s="158" t="s">
        <v>82</v>
      </c>
      <c r="AY7041" s="19" t="s">
        <v>252</v>
      </c>
      <c r="BE7041" s="159">
        <f>IF(N7041="základní",J7041,0)</f>
        <v>0</v>
      </c>
      <c r="BF7041" s="159">
        <f>IF(N7041="snížená",J7041,0)</f>
        <v>0</v>
      </c>
      <c r="BG7041" s="159">
        <f>IF(N7041="zákl. přenesená",J7041,0)</f>
        <v>0</v>
      </c>
      <c r="BH7041" s="159">
        <f>IF(N7041="sníž. přenesená",J7041,0)</f>
        <v>0</v>
      </c>
      <c r="BI7041" s="159">
        <f>IF(N7041="nulová",J7041,0)</f>
        <v>0</v>
      </c>
      <c r="BJ7041" s="19" t="s">
        <v>80</v>
      </c>
      <c r="BK7041" s="159">
        <f>ROUND(I7041*H7041,2)</f>
        <v>0</v>
      </c>
      <c r="BL7041" s="19" t="s">
        <v>406</v>
      </c>
      <c r="BM7041" s="158" t="s">
        <v>9267</v>
      </c>
    </row>
    <row r="7042" spans="1:65" s="2" customFormat="1" ht="11.25">
      <c r="A7042" s="34"/>
      <c r="B7042" s="35"/>
      <c r="C7042" s="34"/>
      <c r="D7042" s="160" t="s">
        <v>260</v>
      </c>
      <c r="E7042" s="34"/>
      <c r="F7042" s="161" t="s">
        <v>9268</v>
      </c>
      <c r="G7042" s="34"/>
      <c r="H7042" s="34"/>
      <c r="I7042" s="162"/>
      <c r="J7042" s="34"/>
      <c r="K7042" s="34"/>
      <c r="L7042" s="35"/>
      <c r="M7042" s="163"/>
      <c r="N7042" s="164"/>
      <c r="O7042" s="55"/>
      <c r="P7042" s="55"/>
      <c r="Q7042" s="55"/>
      <c r="R7042" s="55"/>
      <c r="S7042" s="55"/>
      <c r="T7042" s="56"/>
      <c r="U7042" s="34"/>
      <c r="V7042" s="34"/>
      <c r="W7042" s="34"/>
      <c r="X7042" s="34"/>
      <c r="Y7042" s="34"/>
      <c r="Z7042" s="34"/>
      <c r="AA7042" s="34"/>
      <c r="AB7042" s="34"/>
      <c r="AC7042" s="34"/>
      <c r="AD7042" s="34"/>
      <c r="AE7042" s="34"/>
      <c r="AT7042" s="19" t="s">
        <v>260</v>
      </c>
      <c r="AU7042" s="19" t="s">
        <v>82</v>
      </c>
    </row>
    <row r="7043" spans="1:65" s="2" customFormat="1" ht="11.25">
      <c r="A7043" s="34"/>
      <c r="B7043" s="35"/>
      <c r="C7043" s="34"/>
      <c r="D7043" s="165" t="s">
        <v>262</v>
      </c>
      <c r="E7043" s="34"/>
      <c r="F7043" s="166" t="s">
        <v>9269</v>
      </c>
      <c r="G7043" s="34"/>
      <c r="H7043" s="34"/>
      <c r="I7043" s="162"/>
      <c r="J7043" s="34"/>
      <c r="K7043" s="34"/>
      <c r="L7043" s="35"/>
      <c r="M7043" s="163"/>
      <c r="N7043" s="164"/>
      <c r="O7043" s="55"/>
      <c r="P7043" s="55"/>
      <c r="Q7043" s="55"/>
      <c r="R7043" s="55"/>
      <c r="S7043" s="55"/>
      <c r="T7043" s="56"/>
      <c r="U7043" s="34"/>
      <c r="V7043" s="34"/>
      <c r="W7043" s="34"/>
      <c r="X7043" s="34"/>
      <c r="Y7043" s="34"/>
      <c r="Z7043" s="34"/>
      <c r="AA7043" s="34"/>
      <c r="AB7043" s="34"/>
      <c r="AC7043" s="34"/>
      <c r="AD7043" s="34"/>
      <c r="AE7043" s="34"/>
      <c r="AT7043" s="19" t="s">
        <v>262</v>
      </c>
      <c r="AU7043" s="19" t="s">
        <v>82</v>
      </c>
    </row>
    <row r="7044" spans="1:65" s="13" customFormat="1" ht="11.25">
      <c r="B7044" s="167"/>
      <c r="D7044" s="160" t="s">
        <v>264</v>
      </c>
      <c r="E7044" s="168" t="s">
        <v>3</v>
      </c>
      <c r="F7044" s="169" t="s">
        <v>9270</v>
      </c>
      <c r="H7044" s="168" t="s">
        <v>3</v>
      </c>
      <c r="I7044" s="170"/>
      <c r="L7044" s="167"/>
      <c r="M7044" s="171"/>
      <c r="N7044" s="172"/>
      <c r="O7044" s="172"/>
      <c r="P7044" s="172"/>
      <c r="Q7044" s="172"/>
      <c r="R7044" s="172"/>
      <c r="S7044" s="172"/>
      <c r="T7044" s="173"/>
      <c r="AT7044" s="168" t="s">
        <v>264</v>
      </c>
      <c r="AU7044" s="168" t="s">
        <v>82</v>
      </c>
      <c r="AV7044" s="13" t="s">
        <v>80</v>
      </c>
      <c r="AW7044" s="13" t="s">
        <v>34</v>
      </c>
      <c r="AX7044" s="13" t="s">
        <v>73</v>
      </c>
      <c r="AY7044" s="168" t="s">
        <v>252</v>
      </c>
    </row>
    <row r="7045" spans="1:65" s="14" customFormat="1" ht="11.25">
      <c r="B7045" s="174"/>
      <c r="D7045" s="160" t="s">
        <v>264</v>
      </c>
      <c r="E7045" s="175" t="s">
        <v>3</v>
      </c>
      <c r="F7045" s="176" t="s">
        <v>786</v>
      </c>
      <c r="H7045" s="177">
        <v>52</v>
      </c>
      <c r="I7045" s="178"/>
      <c r="L7045" s="174"/>
      <c r="M7045" s="179"/>
      <c r="N7045" s="180"/>
      <c r="O7045" s="180"/>
      <c r="P7045" s="180"/>
      <c r="Q7045" s="180"/>
      <c r="R7045" s="180"/>
      <c r="S7045" s="180"/>
      <c r="T7045" s="181"/>
      <c r="AT7045" s="175" t="s">
        <v>264</v>
      </c>
      <c r="AU7045" s="175" t="s">
        <v>82</v>
      </c>
      <c r="AV7045" s="14" t="s">
        <v>82</v>
      </c>
      <c r="AW7045" s="14" t="s">
        <v>34</v>
      </c>
      <c r="AX7045" s="14" t="s">
        <v>73</v>
      </c>
      <c r="AY7045" s="175" t="s">
        <v>252</v>
      </c>
    </row>
    <row r="7046" spans="1:65" s="13" customFormat="1" ht="11.25">
      <c r="B7046" s="167"/>
      <c r="D7046" s="160" t="s">
        <v>264</v>
      </c>
      <c r="E7046" s="168" t="s">
        <v>3</v>
      </c>
      <c r="F7046" s="169" t="s">
        <v>9271</v>
      </c>
      <c r="H7046" s="168" t="s">
        <v>3</v>
      </c>
      <c r="I7046" s="170"/>
      <c r="L7046" s="167"/>
      <c r="M7046" s="171"/>
      <c r="N7046" s="172"/>
      <c r="O7046" s="172"/>
      <c r="P7046" s="172"/>
      <c r="Q7046" s="172"/>
      <c r="R7046" s="172"/>
      <c r="S7046" s="172"/>
      <c r="T7046" s="173"/>
      <c r="AT7046" s="168" t="s">
        <v>264</v>
      </c>
      <c r="AU7046" s="168" t="s">
        <v>82</v>
      </c>
      <c r="AV7046" s="13" t="s">
        <v>80</v>
      </c>
      <c r="AW7046" s="13" t="s">
        <v>34</v>
      </c>
      <c r="AX7046" s="13" t="s">
        <v>73</v>
      </c>
      <c r="AY7046" s="168" t="s">
        <v>252</v>
      </c>
    </row>
    <row r="7047" spans="1:65" s="14" customFormat="1" ht="11.25">
      <c r="B7047" s="174"/>
      <c r="D7047" s="160" t="s">
        <v>264</v>
      </c>
      <c r="E7047" s="175" t="s">
        <v>3</v>
      </c>
      <c r="F7047" s="176" t="s">
        <v>8</v>
      </c>
      <c r="H7047" s="177">
        <v>21</v>
      </c>
      <c r="I7047" s="178"/>
      <c r="L7047" s="174"/>
      <c r="M7047" s="179"/>
      <c r="N7047" s="180"/>
      <c r="O7047" s="180"/>
      <c r="P7047" s="180"/>
      <c r="Q7047" s="180"/>
      <c r="R7047" s="180"/>
      <c r="S7047" s="180"/>
      <c r="T7047" s="181"/>
      <c r="AT7047" s="175" t="s">
        <v>264</v>
      </c>
      <c r="AU7047" s="175" t="s">
        <v>82</v>
      </c>
      <c r="AV7047" s="14" t="s">
        <v>82</v>
      </c>
      <c r="AW7047" s="14" t="s">
        <v>34</v>
      </c>
      <c r="AX7047" s="14" t="s">
        <v>73</v>
      </c>
      <c r="AY7047" s="175" t="s">
        <v>252</v>
      </c>
    </row>
    <row r="7048" spans="1:65" s="15" customFormat="1" ht="11.25">
      <c r="B7048" s="182"/>
      <c r="D7048" s="160" t="s">
        <v>264</v>
      </c>
      <c r="E7048" s="183" t="s">
        <v>3</v>
      </c>
      <c r="F7048" s="184" t="s">
        <v>269</v>
      </c>
      <c r="H7048" s="185">
        <v>73</v>
      </c>
      <c r="I7048" s="186"/>
      <c r="L7048" s="182"/>
      <c r="M7048" s="187"/>
      <c r="N7048" s="188"/>
      <c r="O7048" s="188"/>
      <c r="P7048" s="188"/>
      <c r="Q7048" s="188"/>
      <c r="R7048" s="188"/>
      <c r="S7048" s="188"/>
      <c r="T7048" s="189"/>
      <c r="AT7048" s="183" t="s">
        <v>264</v>
      </c>
      <c r="AU7048" s="183" t="s">
        <v>82</v>
      </c>
      <c r="AV7048" s="15" t="s">
        <v>258</v>
      </c>
      <c r="AW7048" s="15" t="s">
        <v>34</v>
      </c>
      <c r="AX7048" s="15" t="s">
        <v>80</v>
      </c>
      <c r="AY7048" s="183" t="s">
        <v>252</v>
      </c>
    </row>
    <row r="7049" spans="1:65" s="2" customFormat="1" ht="16.5" customHeight="1">
      <c r="A7049" s="34"/>
      <c r="B7049" s="145"/>
      <c r="C7049" s="198" t="s">
        <v>3140</v>
      </c>
      <c r="D7049" s="221" t="s">
        <v>361</v>
      </c>
      <c r="E7049" s="199" t="s">
        <v>9234</v>
      </c>
      <c r="F7049" s="200" t="s">
        <v>9235</v>
      </c>
      <c r="G7049" s="201" t="s">
        <v>743</v>
      </c>
      <c r="H7049" s="202">
        <v>52</v>
      </c>
      <c r="I7049" s="203"/>
      <c r="J7049" s="204">
        <f>ROUND(I7049*H7049,2)</f>
        <v>0</v>
      </c>
      <c r="K7049" s="205"/>
      <c r="L7049" s="206"/>
      <c r="M7049" s="207" t="s">
        <v>3</v>
      </c>
      <c r="N7049" s="208" t="s">
        <v>44</v>
      </c>
      <c r="O7049" s="55"/>
      <c r="P7049" s="156">
        <f>O7049*H7049</f>
        <v>0</v>
      </c>
      <c r="Q7049" s="156">
        <v>2.3000000000000001E-4</v>
      </c>
      <c r="R7049" s="156">
        <f>Q7049*H7049</f>
        <v>1.196E-2</v>
      </c>
      <c r="S7049" s="156">
        <v>0</v>
      </c>
      <c r="T7049" s="157">
        <f>S7049*H7049</f>
        <v>0</v>
      </c>
      <c r="U7049" s="34"/>
      <c r="V7049" s="34"/>
      <c r="W7049" s="34"/>
      <c r="X7049" s="34"/>
      <c r="Y7049" s="34"/>
      <c r="Z7049" s="34"/>
      <c r="AA7049" s="34"/>
      <c r="AB7049" s="34"/>
      <c r="AC7049" s="34"/>
      <c r="AD7049" s="34"/>
      <c r="AE7049" s="34"/>
      <c r="AR7049" s="158" t="s">
        <v>572</v>
      </c>
      <c r="AT7049" s="158" t="s">
        <v>361</v>
      </c>
      <c r="AU7049" s="158" t="s">
        <v>82</v>
      </c>
      <c r="AY7049" s="19" t="s">
        <v>252</v>
      </c>
      <c r="BE7049" s="159">
        <f>IF(N7049="základní",J7049,0)</f>
        <v>0</v>
      </c>
      <c r="BF7049" s="159">
        <f>IF(N7049="snížená",J7049,0)</f>
        <v>0</v>
      </c>
      <c r="BG7049" s="159">
        <f>IF(N7049="zákl. přenesená",J7049,0)</f>
        <v>0</v>
      </c>
      <c r="BH7049" s="159">
        <f>IF(N7049="sníž. přenesená",J7049,0)</f>
        <v>0</v>
      </c>
      <c r="BI7049" s="159">
        <f>IF(N7049="nulová",J7049,0)</f>
        <v>0</v>
      </c>
      <c r="BJ7049" s="19" t="s">
        <v>80</v>
      </c>
      <c r="BK7049" s="159">
        <f>ROUND(I7049*H7049,2)</f>
        <v>0</v>
      </c>
      <c r="BL7049" s="19" t="s">
        <v>406</v>
      </c>
      <c r="BM7049" s="158" t="s">
        <v>9272</v>
      </c>
    </row>
    <row r="7050" spans="1:65" s="2" customFormat="1" ht="11.25">
      <c r="A7050" s="34"/>
      <c r="B7050" s="35"/>
      <c r="C7050" s="34"/>
      <c r="D7050" s="160" t="s">
        <v>260</v>
      </c>
      <c r="E7050" s="34"/>
      <c r="F7050" s="161" t="s">
        <v>9235</v>
      </c>
      <c r="G7050" s="34"/>
      <c r="H7050" s="34"/>
      <c r="I7050" s="162"/>
      <c r="J7050" s="34"/>
      <c r="K7050" s="34"/>
      <c r="L7050" s="35"/>
      <c r="M7050" s="163"/>
      <c r="N7050" s="164"/>
      <c r="O7050" s="55"/>
      <c r="P7050" s="55"/>
      <c r="Q7050" s="55"/>
      <c r="R7050" s="55"/>
      <c r="S7050" s="55"/>
      <c r="T7050" s="56"/>
      <c r="U7050" s="34"/>
      <c r="V7050" s="34"/>
      <c r="W7050" s="34"/>
      <c r="X7050" s="34"/>
      <c r="Y7050" s="34"/>
      <c r="Z7050" s="34"/>
      <c r="AA7050" s="34"/>
      <c r="AB7050" s="34"/>
      <c r="AC7050" s="34"/>
      <c r="AD7050" s="34"/>
      <c r="AE7050" s="34"/>
      <c r="AT7050" s="19" t="s">
        <v>260</v>
      </c>
      <c r="AU7050" s="19" t="s">
        <v>82</v>
      </c>
    </row>
    <row r="7051" spans="1:65" s="2" customFormat="1" ht="11.25">
      <c r="A7051" s="34"/>
      <c r="B7051" s="35"/>
      <c r="C7051" s="34"/>
      <c r="D7051" s="165" t="s">
        <v>262</v>
      </c>
      <c r="E7051" s="34"/>
      <c r="F7051" s="166" t="s">
        <v>9237</v>
      </c>
      <c r="G7051" s="34"/>
      <c r="H7051" s="34"/>
      <c r="I7051" s="162"/>
      <c r="J7051" s="34"/>
      <c r="K7051" s="34"/>
      <c r="L7051" s="35"/>
      <c r="M7051" s="163"/>
      <c r="N7051" s="164"/>
      <c r="O7051" s="55"/>
      <c r="P7051" s="55"/>
      <c r="Q7051" s="55"/>
      <c r="R7051" s="55"/>
      <c r="S7051" s="55"/>
      <c r="T7051" s="56"/>
      <c r="U7051" s="34"/>
      <c r="V7051" s="34"/>
      <c r="W7051" s="34"/>
      <c r="X7051" s="34"/>
      <c r="Y7051" s="34"/>
      <c r="Z7051" s="34"/>
      <c r="AA7051" s="34"/>
      <c r="AB7051" s="34"/>
      <c r="AC7051" s="34"/>
      <c r="AD7051" s="34"/>
      <c r="AE7051" s="34"/>
      <c r="AT7051" s="19" t="s">
        <v>262</v>
      </c>
      <c r="AU7051" s="19" t="s">
        <v>82</v>
      </c>
    </row>
    <row r="7052" spans="1:65" s="2" customFormat="1" ht="16.5" customHeight="1">
      <c r="A7052" s="34"/>
      <c r="B7052" s="145"/>
      <c r="C7052" s="198" t="s">
        <v>3150</v>
      </c>
      <c r="D7052" s="221" t="s">
        <v>361</v>
      </c>
      <c r="E7052" s="199" t="s">
        <v>9273</v>
      </c>
      <c r="F7052" s="200" t="s">
        <v>9274</v>
      </c>
      <c r="G7052" s="201" t="s">
        <v>743</v>
      </c>
      <c r="H7052" s="202">
        <v>21</v>
      </c>
      <c r="I7052" s="203"/>
      <c r="J7052" s="204">
        <f>ROUND(I7052*H7052,2)</f>
        <v>0</v>
      </c>
      <c r="K7052" s="205"/>
      <c r="L7052" s="206"/>
      <c r="M7052" s="207" t="s">
        <v>3</v>
      </c>
      <c r="N7052" s="208" t="s">
        <v>44</v>
      </c>
      <c r="O7052" s="55"/>
      <c r="P7052" s="156">
        <f>O7052*H7052</f>
        <v>0</v>
      </c>
      <c r="Q7052" s="156">
        <v>1.6000000000000001E-4</v>
      </c>
      <c r="R7052" s="156">
        <f>Q7052*H7052</f>
        <v>3.3600000000000001E-3</v>
      </c>
      <c r="S7052" s="156">
        <v>0</v>
      </c>
      <c r="T7052" s="157">
        <f>S7052*H7052</f>
        <v>0</v>
      </c>
      <c r="U7052" s="34"/>
      <c r="V7052" s="34"/>
      <c r="W7052" s="34"/>
      <c r="X7052" s="34"/>
      <c r="Y7052" s="34"/>
      <c r="Z7052" s="34"/>
      <c r="AA7052" s="34"/>
      <c r="AB7052" s="34"/>
      <c r="AC7052" s="34"/>
      <c r="AD7052" s="34"/>
      <c r="AE7052" s="34"/>
      <c r="AR7052" s="158" t="s">
        <v>572</v>
      </c>
      <c r="AT7052" s="158" t="s">
        <v>361</v>
      </c>
      <c r="AU7052" s="158" t="s">
        <v>82</v>
      </c>
      <c r="AY7052" s="19" t="s">
        <v>252</v>
      </c>
      <c r="BE7052" s="159">
        <f>IF(N7052="základní",J7052,0)</f>
        <v>0</v>
      </c>
      <c r="BF7052" s="159">
        <f>IF(N7052="snížená",J7052,0)</f>
        <v>0</v>
      </c>
      <c r="BG7052" s="159">
        <f>IF(N7052="zákl. přenesená",J7052,0)</f>
        <v>0</v>
      </c>
      <c r="BH7052" s="159">
        <f>IF(N7052="sníž. přenesená",J7052,0)</f>
        <v>0</v>
      </c>
      <c r="BI7052" s="159">
        <f>IF(N7052="nulová",J7052,0)</f>
        <v>0</v>
      </c>
      <c r="BJ7052" s="19" t="s">
        <v>80</v>
      </c>
      <c r="BK7052" s="159">
        <f>ROUND(I7052*H7052,2)</f>
        <v>0</v>
      </c>
      <c r="BL7052" s="19" t="s">
        <v>406</v>
      </c>
      <c r="BM7052" s="158" t="s">
        <v>9275</v>
      </c>
    </row>
    <row r="7053" spans="1:65" s="2" customFormat="1" ht="11.25">
      <c r="A7053" s="34"/>
      <c r="B7053" s="35"/>
      <c r="C7053" s="34"/>
      <c r="D7053" s="160" t="s">
        <v>260</v>
      </c>
      <c r="E7053" s="34"/>
      <c r="F7053" s="161" t="s">
        <v>9274</v>
      </c>
      <c r="G7053" s="34"/>
      <c r="H7053" s="34"/>
      <c r="I7053" s="162"/>
      <c r="J7053" s="34"/>
      <c r="K7053" s="34"/>
      <c r="L7053" s="35"/>
      <c r="M7053" s="163"/>
      <c r="N7053" s="164"/>
      <c r="O7053" s="55"/>
      <c r="P7053" s="55"/>
      <c r="Q7053" s="55"/>
      <c r="R7053" s="55"/>
      <c r="S7053" s="55"/>
      <c r="T7053" s="56"/>
      <c r="U7053" s="34"/>
      <c r="V7053" s="34"/>
      <c r="W7053" s="34"/>
      <c r="X7053" s="34"/>
      <c r="Y7053" s="34"/>
      <c r="Z7053" s="34"/>
      <c r="AA7053" s="34"/>
      <c r="AB7053" s="34"/>
      <c r="AC7053" s="34"/>
      <c r="AD7053" s="34"/>
      <c r="AE7053" s="34"/>
      <c r="AT7053" s="19" t="s">
        <v>260</v>
      </c>
      <c r="AU7053" s="19" t="s">
        <v>82</v>
      </c>
    </row>
    <row r="7054" spans="1:65" s="2" customFormat="1" ht="11.25">
      <c r="A7054" s="34"/>
      <c r="B7054" s="35"/>
      <c r="C7054" s="34"/>
      <c r="D7054" s="165" t="s">
        <v>262</v>
      </c>
      <c r="E7054" s="34"/>
      <c r="F7054" s="166" t="s">
        <v>9276</v>
      </c>
      <c r="G7054" s="34"/>
      <c r="H7054" s="34"/>
      <c r="I7054" s="162"/>
      <c r="J7054" s="34"/>
      <c r="K7054" s="34"/>
      <c r="L7054" s="35"/>
      <c r="M7054" s="163"/>
      <c r="N7054" s="164"/>
      <c r="O7054" s="55"/>
      <c r="P7054" s="55"/>
      <c r="Q7054" s="55"/>
      <c r="R7054" s="55"/>
      <c r="S7054" s="55"/>
      <c r="T7054" s="56"/>
      <c r="U7054" s="34"/>
      <c r="V7054" s="34"/>
      <c r="W7054" s="34"/>
      <c r="X7054" s="34"/>
      <c r="Y7054" s="34"/>
      <c r="Z7054" s="34"/>
      <c r="AA7054" s="34"/>
      <c r="AB7054" s="34"/>
      <c r="AC7054" s="34"/>
      <c r="AD7054" s="34"/>
      <c r="AE7054" s="34"/>
      <c r="AT7054" s="19" t="s">
        <v>262</v>
      </c>
      <c r="AU7054" s="19" t="s">
        <v>82</v>
      </c>
    </row>
    <row r="7055" spans="1:65" s="2" customFormat="1" ht="16.5" customHeight="1">
      <c r="A7055" s="34"/>
      <c r="B7055" s="145"/>
      <c r="C7055" s="146" t="s">
        <v>3156</v>
      </c>
      <c r="D7055" s="220" t="s">
        <v>254</v>
      </c>
      <c r="E7055" s="147" t="s">
        <v>9277</v>
      </c>
      <c r="F7055" s="148" t="s">
        <v>9278</v>
      </c>
      <c r="G7055" s="149" t="s">
        <v>743</v>
      </c>
      <c r="H7055" s="150">
        <v>13</v>
      </c>
      <c r="I7055" s="151"/>
      <c r="J7055" s="152">
        <f>ROUND(I7055*H7055,2)</f>
        <v>0</v>
      </c>
      <c r="K7055" s="153"/>
      <c r="L7055" s="35"/>
      <c r="M7055" s="154" t="s">
        <v>3</v>
      </c>
      <c r="N7055" s="155" t="s">
        <v>44</v>
      </c>
      <c r="O7055" s="55"/>
      <c r="P7055" s="156">
        <f>O7055*H7055</f>
        <v>0</v>
      </c>
      <c r="Q7055" s="156">
        <v>0</v>
      </c>
      <c r="R7055" s="156">
        <f>Q7055*H7055</f>
        <v>0</v>
      </c>
      <c r="S7055" s="156">
        <v>0</v>
      </c>
      <c r="T7055" s="157">
        <f>S7055*H7055</f>
        <v>0</v>
      </c>
      <c r="U7055" s="34"/>
      <c r="V7055" s="34"/>
      <c r="W7055" s="34"/>
      <c r="X7055" s="34"/>
      <c r="Y7055" s="34"/>
      <c r="Z7055" s="34"/>
      <c r="AA7055" s="34"/>
      <c r="AB7055" s="34"/>
      <c r="AC7055" s="34"/>
      <c r="AD7055" s="34"/>
      <c r="AE7055" s="34"/>
      <c r="AR7055" s="158" t="s">
        <v>406</v>
      </c>
      <c r="AT7055" s="158" t="s">
        <v>254</v>
      </c>
      <c r="AU7055" s="158" t="s">
        <v>82</v>
      </c>
      <c r="AY7055" s="19" t="s">
        <v>252</v>
      </c>
      <c r="BE7055" s="159">
        <f>IF(N7055="základní",J7055,0)</f>
        <v>0</v>
      </c>
      <c r="BF7055" s="159">
        <f>IF(N7055="snížená",J7055,0)</f>
        <v>0</v>
      </c>
      <c r="BG7055" s="159">
        <f>IF(N7055="zákl. přenesená",J7055,0)</f>
        <v>0</v>
      </c>
      <c r="BH7055" s="159">
        <f>IF(N7055="sníž. přenesená",J7055,0)</f>
        <v>0</v>
      </c>
      <c r="BI7055" s="159">
        <f>IF(N7055="nulová",J7055,0)</f>
        <v>0</v>
      </c>
      <c r="BJ7055" s="19" t="s">
        <v>80</v>
      </c>
      <c r="BK7055" s="159">
        <f>ROUND(I7055*H7055,2)</f>
        <v>0</v>
      </c>
      <c r="BL7055" s="19" t="s">
        <v>406</v>
      </c>
      <c r="BM7055" s="158" t="s">
        <v>9279</v>
      </c>
    </row>
    <row r="7056" spans="1:65" s="2" customFormat="1" ht="11.25">
      <c r="A7056" s="34"/>
      <c r="B7056" s="35"/>
      <c r="C7056" s="34"/>
      <c r="D7056" s="160" t="s">
        <v>260</v>
      </c>
      <c r="E7056" s="34"/>
      <c r="F7056" s="161" t="s">
        <v>9280</v>
      </c>
      <c r="G7056" s="34"/>
      <c r="H7056" s="34"/>
      <c r="I7056" s="162"/>
      <c r="J7056" s="34"/>
      <c r="K7056" s="34"/>
      <c r="L7056" s="35"/>
      <c r="M7056" s="163"/>
      <c r="N7056" s="164"/>
      <c r="O7056" s="55"/>
      <c r="P7056" s="55"/>
      <c r="Q7056" s="55"/>
      <c r="R7056" s="55"/>
      <c r="S7056" s="55"/>
      <c r="T7056" s="56"/>
      <c r="U7056" s="34"/>
      <c r="V7056" s="34"/>
      <c r="W7056" s="34"/>
      <c r="X7056" s="34"/>
      <c r="Y7056" s="34"/>
      <c r="Z7056" s="34"/>
      <c r="AA7056" s="34"/>
      <c r="AB7056" s="34"/>
      <c r="AC7056" s="34"/>
      <c r="AD7056" s="34"/>
      <c r="AE7056" s="34"/>
      <c r="AT7056" s="19" t="s">
        <v>260</v>
      </c>
      <c r="AU7056" s="19" t="s">
        <v>82</v>
      </c>
    </row>
    <row r="7057" spans="1:65" s="2" customFormat="1" ht="11.25">
      <c r="A7057" s="34"/>
      <c r="B7057" s="35"/>
      <c r="C7057" s="34"/>
      <c r="D7057" s="165" t="s">
        <v>262</v>
      </c>
      <c r="E7057" s="34"/>
      <c r="F7057" s="166" t="s">
        <v>9281</v>
      </c>
      <c r="G7057" s="34"/>
      <c r="H7057" s="34"/>
      <c r="I7057" s="162"/>
      <c r="J7057" s="34"/>
      <c r="K7057" s="34"/>
      <c r="L7057" s="35"/>
      <c r="M7057" s="163"/>
      <c r="N7057" s="164"/>
      <c r="O7057" s="55"/>
      <c r="P7057" s="55"/>
      <c r="Q7057" s="55"/>
      <c r="R7057" s="55"/>
      <c r="S7057" s="55"/>
      <c r="T7057" s="56"/>
      <c r="U7057" s="34"/>
      <c r="V7057" s="34"/>
      <c r="W7057" s="34"/>
      <c r="X7057" s="34"/>
      <c r="Y7057" s="34"/>
      <c r="Z7057" s="34"/>
      <c r="AA7057" s="34"/>
      <c r="AB7057" s="34"/>
      <c r="AC7057" s="34"/>
      <c r="AD7057" s="34"/>
      <c r="AE7057" s="34"/>
      <c r="AT7057" s="19" t="s">
        <v>262</v>
      </c>
      <c r="AU7057" s="19" t="s">
        <v>82</v>
      </c>
    </row>
    <row r="7058" spans="1:65" s="2" customFormat="1" ht="16.5" customHeight="1">
      <c r="A7058" s="34"/>
      <c r="B7058" s="145"/>
      <c r="C7058" s="198" t="s">
        <v>3162</v>
      </c>
      <c r="D7058" s="221" t="s">
        <v>361</v>
      </c>
      <c r="E7058" s="199" t="s">
        <v>9282</v>
      </c>
      <c r="F7058" s="200" t="s">
        <v>9283</v>
      </c>
      <c r="G7058" s="201" t="s">
        <v>743</v>
      </c>
      <c r="H7058" s="202">
        <v>13</v>
      </c>
      <c r="I7058" s="203"/>
      <c r="J7058" s="204">
        <f>ROUND(I7058*H7058,2)</f>
        <v>0</v>
      </c>
      <c r="K7058" s="205"/>
      <c r="L7058" s="206"/>
      <c r="M7058" s="207" t="s">
        <v>3</v>
      </c>
      <c r="N7058" s="208" t="s">
        <v>44</v>
      </c>
      <c r="O7058" s="55"/>
      <c r="P7058" s="156">
        <f>O7058*H7058</f>
        <v>0</v>
      </c>
      <c r="Q7058" s="156">
        <v>1E-4</v>
      </c>
      <c r="R7058" s="156">
        <f>Q7058*H7058</f>
        <v>1.3000000000000002E-3</v>
      </c>
      <c r="S7058" s="156">
        <v>0</v>
      </c>
      <c r="T7058" s="157">
        <f>S7058*H7058</f>
        <v>0</v>
      </c>
      <c r="U7058" s="34"/>
      <c r="V7058" s="34"/>
      <c r="W7058" s="34"/>
      <c r="X7058" s="34"/>
      <c r="Y7058" s="34"/>
      <c r="Z7058" s="34"/>
      <c r="AA7058" s="34"/>
      <c r="AB7058" s="34"/>
      <c r="AC7058" s="34"/>
      <c r="AD7058" s="34"/>
      <c r="AE7058" s="34"/>
      <c r="AR7058" s="158" t="s">
        <v>572</v>
      </c>
      <c r="AT7058" s="158" t="s">
        <v>361</v>
      </c>
      <c r="AU7058" s="158" t="s">
        <v>82</v>
      </c>
      <c r="AY7058" s="19" t="s">
        <v>252</v>
      </c>
      <c r="BE7058" s="159">
        <f>IF(N7058="základní",J7058,0)</f>
        <v>0</v>
      </c>
      <c r="BF7058" s="159">
        <f>IF(N7058="snížená",J7058,0)</f>
        <v>0</v>
      </c>
      <c r="BG7058" s="159">
        <f>IF(N7058="zákl. přenesená",J7058,0)</f>
        <v>0</v>
      </c>
      <c r="BH7058" s="159">
        <f>IF(N7058="sníž. přenesená",J7058,0)</f>
        <v>0</v>
      </c>
      <c r="BI7058" s="159">
        <f>IF(N7058="nulová",J7058,0)</f>
        <v>0</v>
      </c>
      <c r="BJ7058" s="19" t="s">
        <v>80</v>
      </c>
      <c r="BK7058" s="159">
        <f>ROUND(I7058*H7058,2)</f>
        <v>0</v>
      </c>
      <c r="BL7058" s="19" t="s">
        <v>406</v>
      </c>
      <c r="BM7058" s="158" t="s">
        <v>9284</v>
      </c>
    </row>
    <row r="7059" spans="1:65" s="2" customFormat="1" ht="11.25">
      <c r="A7059" s="34"/>
      <c r="B7059" s="35"/>
      <c r="C7059" s="34"/>
      <c r="D7059" s="160" t="s">
        <v>260</v>
      </c>
      <c r="E7059" s="34"/>
      <c r="F7059" s="161" t="s">
        <v>9283</v>
      </c>
      <c r="G7059" s="34"/>
      <c r="H7059" s="34"/>
      <c r="I7059" s="162"/>
      <c r="J7059" s="34"/>
      <c r="K7059" s="34"/>
      <c r="L7059" s="35"/>
      <c r="M7059" s="163"/>
      <c r="N7059" s="164"/>
      <c r="O7059" s="55"/>
      <c r="P7059" s="55"/>
      <c r="Q7059" s="55"/>
      <c r="R7059" s="55"/>
      <c r="S7059" s="55"/>
      <c r="T7059" s="56"/>
      <c r="U7059" s="34"/>
      <c r="V7059" s="34"/>
      <c r="W7059" s="34"/>
      <c r="X7059" s="34"/>
      <c r="Y7059" s="34"/>
      <c r="Z7059" s="34"/>
      <c r="AA7059" s="34"/>
      <c r="AB7059" s="34"/>
      <c r="AC7059" s="34"/>
      <c r="AD7059" s="34"/>
      <c r="AE7059" s="34"/>
      <c r="AT7059" s="19" t="s">
        <v>260</v>
      </c>
      <c r="AU7059" s="19" t="s">
        <v>82</v>
      </c>
    </row>
    <row r="7060" spans="1:65" s="2" customFormat="1" ht="11.25">
      <c r="A7060" s="34"/>
      <c r="B7060" s="35"/>
      <c r="C7060" s="34"/>
      <c r="D7060" s="165" t="s">
        <v>262</v>
      </c>
      <c r="E7060" s="34"/>
      <c r="F7060" s="166" t="s">
        <v>9285</v>
      </c>
      <c r="G7060" s="34"/>
      <c r="H7060" s="34"/>
      <c r="I7060" s="162"/>
      <c r="J7060" s="34"/>
      <c r="K7060" s="34"/>
      <c r="L7060" s="35"/>
      <c r="M7060" s="163"/>
      <c r="N7060" s="164"/>
      <c r="O7060" s="55"/>
      <c r="P7060" s="55"/>
      <c r="Q7060" s="55"/>
      <c r="R7060" s="55"/>
      <c r="S7060" s="55"/>
      <c r="T7060" s="56"/>
      <c r="U7060" s="34"/>
      <c r="V7060" s="34"/>
      <c r="W7060" s="34"/>
      <c r="X7060" s="34"/>
      <c r="Y7060" s="34"/>
      <c r="Z7060" s="34"/>
      <c r="AA7060" s="34"/>
      <c r="AB7060" s="34"/>
      <c r="AC7060" s="34"/>
      <c r="AD7060" s="34"/>
      <c r="AE7060" s="34"/>
      <c r="AT7060" s="19" t="s">
        <v>262</v>
      </c>
      <c r="AU7060" s="19" t="s">
        <v>82</v>
      </c>
    </row>
    <row r="7061" spans="1:65" s="2" customFormat="1" ht="16.5" customHeight="1">
      <c r="A7061" s="34"/>
      <c r="B7061" s="145"/>
      <c r="C7061" s="146" t="s">
        <v>3172</v>
      </c>
      <c r="D7061" s="220" t="s">
        <v>254</v>
      </c>
      <c r="E7061" s="147" t="s">
        <v>9286</v>
      </c>
      <c r="F7061" s="148" t="s">
        <v>9287</v>
      </c>
      <c r="G7061" s="149" t="s">
        <v>743</v>
      </c>
      <c r="H7061" s="150">
        <v>128</v>
      </c>
      <c r="I7061" s="151"/>
      <c r="J7061" s="152">
        <f>ROUND(I7061*H7061,2)</f>
        <v>0</v>
      </c>
      <c r="K7061" s="153"/>
      <c r="L7061" s="35"/>
      <c r="M7061" s="154" t="s">
        <v>3</v>
      </c>
      <c r="N7061" s="155" t="s">
        <v>44</v>
      </c>
      <c r="O7061" s="55"/>
      <c r="P7061" s="156">
        <f>O7061*H7061</f>
        <v>0</v>
      </c>
      <c r="Q7061" s="156">
        <v>0</v>
      </c>
      <c r="R7061" s="156">
        <f>Q7061*H7061</f>
        <v>0</v>
      </c>
      <c r="S7061" s="156">
        <v>0</v>
      </c>
      <c r="T7061" s="157">
        <f>S7061*H7061</f>
        <v>0</v>
      </c>
      <c r="U7061" s="34"/>
      <c r="V7061" s="34"/>
      <c r="W7061" s="34"/>
      <c r="X7061" s="34"/>
      <c r="Y7061" s="34"/>
      <c r="Z7061" s="34"/>
      <c r="AA7061" s="34"/>
      <c r="AB7061" s="34"/>
      <c r="AC7061" s="34"/>
      <c r="AD7061" s="34"/>
      <c r="AE7061" s="34"/>
      <c r="AR7061" s="158" t="s">
        <v>406</v>
      </c>
      <c r="AT7061" s="158" t="s">
        <v>254</v>
      </c>
      <c r="AU7061" s="158" t="s">
        <v>82</v>
      </c>
      <c r="AY7061" s="19" t="s">
        <v>252</v>
      </c>
      <c r="BE7061" s="159">
        <f>IF(N7061="základní",J7061,0)</f>
        <v>0</v>
      </c>
      <c r="BF7061" s="159">
        <f>IF(N7061="snížená",J7061,0)</f>
        <v>0</v>
      </c>
      <c r="BG7061" s="159">
        <f>IF(N7061="zákl. přenesená",J7061,0)</f>
        <v>0</v>
      </c>
      <c r="BH7061" s="159">
        <f>IF(N7061="sníž. přenesená",J7061,0)</f>
        <v>0</v>
      </c>
      <c r="BI7061" s="159">
        <f>IF(N7061="nulová",J7061,0)</f>
        <v>0</v>
      </c>
      <c r="BJ7061" s="19" t="s">
        <v>80</v>
      </c>
      <c r="BK7061" s="159">
        <f>ROUND(I7061*H7061,2)</f>
        <v>0</v>
      </c>
      <c r="BL7061" s="19" t="s">
        <v>406</v>
      </c>
      <c r="BM7061" s="158" t="s">
        <v>9288</v>
      </c>
    </row>
    <row r="7062" spans="1:65" s="2" customFormat="1" ht="11.25">
      <c r="A7062" s="34"/>
      <c r="B7062" s="35"/>
      <c r="C7062" s="34"/>
      <c r="D7062" s="160" t="s">
        <v>260</v>
      </c>
      <c r="E7062" s="34"/>
      <c r="F7062" s="161" t="s">
        <v>9289</v>
      </c>
      <c r="G7062" s="34"/>
      <c r="H7062" s="34"/>
      <c r="I7062" s="162"/>
      <c r="J7062" s="34"/>
      <c r="K7062" s="34"/>
      <c r="L7062" s="35"/>
      <c r="M7062" s="163"/>
      <c r="N7062" s="164"/>
      <c r="O7062" s="55"/>
      <c r="P7062" s="55"/>
      <c r="Q7062" s="55"/>
      <c r="R7062" s="55"/>
      <c r="S7062" s="55"/>
      <c r="T7062" s="56"/>
      <c r="U7062" s="34"/>
      <c r="V7062" s="34"/>
      <c r="W7062" s="34"/>
      <c r="X7062" s="34"/>
      <c r="Y7062" s="34"/>
      <c r="Z7062" s="34"/>
      <c r="AA7062" s="34"/>
      <c r="AB7062" s="34"/>
      <c r="AC7062" s="34"/>
      <c r="AD7062" s="34"/>
      <c r="AE7062" s="34"/>
      <c r="AT7062" s="19" t="s">
        <v>260</v>
      </c>
      <c r="AU7062" s="19" t="s">
        <v>82</v>
      </c>
    </row>
    <row r="7063" spans="1:65" s="2" customFormat="1" ht="11.25">
      <c r="A7063" s="34"/>
      <c r="B7063" s="35"/>
      <c r="C7063" s="34"/>
      <c r="D7063" s="165" t="s">
        <v>262</v>
      </c>
      <c r="E7063" s="34"/>
      <c r="F7063" s="166" t="s">
        <v>9290</v>
      </c>
      <c r="G7063" s="34"/>
      <c r="H7063" s="34"/>
      <c r="I7063" s="162"/>
      <c r="J7063" s="34"/>
      <c r="K7063" s="34"/>
      <c r="L7063" s="35"/>
      <c r="M7063" s="163"/>
      <c r="N7063" s="164"/>
      <c r="O7063" s="55"/>
      <c r="P7063" s="55"/>
      <c r="Q7063" s="55"/>
      <c r="R7063" s="55"/>
      <c r="S7063" s="55"/>
      <c r="T7063" s="56"/>
      <c r="U7063" s="34"/>
      <c r="V7063" s="34"/>
      <c r="W7063" s="34"/>
      <c r="X7063" s="34"/>
      <c r="Y7063" s="34"/>
      <c r="Z7063" s="34"/>
      <c r="AA7063" s="34"/>
      <c r="AB7063" s="34"/>
      <c r="AC7063" s="34"/>
      <c r="AD7063" s="34"/>
      <c r="AE7063" s="34"/>
      <c r="AT7063" s="19" t="s">
        <v>262</v>
      </c>
      <c r="AU7063" s="19" t="s">
        <v>82</v>
      </c>
    </row>
    <row r="7064" spans="1:65" s="13" customFormat="1" ht="11.25">
      <c r="B7064" s="167"/>
      <c r="D7064" s="160" t="s">
        <v>264</v>
      </c>
      <c r="E7064" s="168" t="s">
        <v>3</v>
      </c>
      <c r="F7064" s="169" t="s">
        <v>9291</v>
      </c>
      <c r="H7064" s="168" t="s">
        <v>3</v>
      </c>
      <c r="I7064" s="170"/>
      <c r="L7064" s="167"/>
      <c r="M7064" s="171"/>
      <c r="N7064" s="172"/>
      <c r="O7064" s="172"/>
      <c r="P7064" s="172"/>
      <c r="Q7064" s="172"/>
      <c r="R7064" s="172"/>
      <c r="S7064" s="172"/>
      <c r="T7064" s="173"/>
      <c r="AT7064" s="168" t="s">
        <v>264</v>
      </c>
      <c r="AU7064" s="168" t="s">
        <v>82</v>
      </c>
      <c r="AV7064" s="13" t="s">
        <v>80</v>
      </c>
      <c r="AW7064" s="13" t="s">
        <v>34</v>
      </c>
      <c r="AX7064" s="13" t="s">
        <v>73</v>
      </c>
      <c r="AY7064" s="168" t="s">
        <v>252</v>
      </c>
    </row>
    <row r="7065" spans="1:65" s="14" customFormat="1" ht="11.25">
      <c r="B7065" s="174"/>
      <c r="D7065" s="160" t="s">
        <v>264</v>
      </c>
      <c r="E7065" s="175" t="s">
        <v>3</v>
      </c>
      <c r="F7065" s="176" t="s">
        <v>381</v>
      </c>
      <c r="H7065" s="177">
        <v>13</v>
      </c>
      <c r="I7065" s="178"/>
      <c r="L7065" s="174"/>
      <c r="M7065" s="179"/>
      <c r="N7065" s="180"/>
      <c r="O7065" s="180"/>
      <c r="P7065" s="180"/>
      <c r="Q7065" s="180"/>
      <c r="R7065" s="180"/>
      <c r="S7065" s="180"/>
      <c r="T7065" s="181"/>
      <c r="AT7065" s="175" t="s">
        <v>264</v>
      </c>
      <c r="AU7065" s="175" t="s">
        <v>82</v>
      </c>
      <c r="AV7065" s="14" t="s">
        <v>82</v>
      </c>
      <c r="AW7065" s="14" t="s">
        <v>34</v>
      </c>
      <c r="AX7065" s="14" t="s">
        <v>73</v>
      </c>
      <c r="AY7065" s="175" t="s">
        <v>252</v>
      </c>
    </row>
    <row r="7066" spans="1:65" s="13" customFormat="1" ht="11.25">
      <c r="B7066" s="167"/>
      <c r="D7066" s="160" t="s">
        <v>264</v>
      </c>
      <c r="E7066" s="168" t="s">
        <v>3</v>
      </c>
      <c r="F7066" s="169" t="s">
        <v>9292</v>
      </c>
      <c r="H7066" s="168" t="s">
        <v>3</v>
      </c>
      <c r="I7066" s="170"/>
      <c r="L7066" s="167"/>
      <c r="M7066" s="171"/>
      <c r="N7066" s="172"/>
      <c r="O7066" s="172"/>
      <c r="P7066" s="172"/>
      <c r="Q7066" s="172"/>
      <c r="R7066" s="172"/>
      <c r="S7066" s="172"/>
      <c r="T7066" s="173"/>
      <c r="AT7066" s="168" t="s">
        <v>264</v>
      </c>
      <c r="AU7066" s="168" t="s">
        <v>82</v>
      </c>
      <c r="AV7066" s="13" t="s">
        <v>80</v>
      </c>
      <c r="AW7066" s="13" t="s">
        <v>34</v>
      </c>
      <c r="AX7066" s="13" t="s">
        <v>73</v>
      </c>
      <c r="AY7066" s="168" t="s">
        <v>252</v>
      </c>
    </row>
    <row r="7067" spans="1:65" s="14" customFormat="1" ht="11.25">
      <c r="B7067" s="174"/>
      <c r="D7067" s="160" t="s">
        <v>264</v>
      </c>
      <c r="E7067" s="175" t="s">
        <v>3</v>
      </c>
      <c r="F7067" s="176" t="s">
        <v>9293</v>
      </c>
      <c r="H7067" s="177">
        <v>26</v>
      </c>
      <c r="I7067" s="178"/>
      <c r="L7067" s="174"/>
      <c r="M7067" s="179"/>
      <c r="N7067" s="180"/>
      <c r="O7067" s="180"/>
      <c r="P7067" s="180"/>
      <c r="Q7067" s="180"/>
      <c r="R7067" s="180"/>
      <c r="S7067" s="180"/>
      <c r="T7067" s="181"/>
      <c r="AT7067" s="175" t="s">
        <v>264</v>
      </c>
      <c r="AU7067" s="175" t="s">
        <v>82</v>
      </c>
      <c r="AV7067" s="14" t="s">
        <v>82</v>
      </c>
      <c r="AW7067" s="14" t="s">
        <v>34</v>
      </c>
      <c r="AX7067" s="14" t="s">
        <v>73</v>
      </c>
      <c r="AY7067" s="175" t="s">
        <v>252</v>
      </c>
    </row>
    <row r="7068" spans="1:65" s="13" customFormat="1" ht="11.25">
      <c r="B7068" s="167"/>
      <c r="D7068" s="160" t="s">
        <v>264</v>
      </c>
      <c r="E7068" s="168" t="s">
        <v>3</v>
      </c>
      <c r="F7068" s="169" t="s">
        <v>9294</v>
      </c>
      <c r="H7068" s="168" t="s">
        <v>3</v>
      </c>
      <c r="I7068" s="170"/>
      <c r="L7068" s="167"/>
      <c r="M7068" s="171"/>
      <c r="N7068" s="172"/>
      <c r="O7068" s="172"/>
      <c r="P7068" s="172"/>
      <c r="Q7068" s="172"/>
      <c r="R7068" s="172"/>
      <c r="S7068" s="172"/>
      <c r="T7068" s="173"/>
      <c r="AT7068" s="168" t="s">
        <v>264</v>
      </c>
      <c r="AU7068" s="168" t="s">
        <v>82</v>
      </c>
      <c r="AV7068" s="13" t="s">
        <v>80</v>
      </c>
      <c r="AW7068" s="13" t="s">
        <v>34</v>
      </c>
      <c r="AX7068" s="13" t="s">
        <v>73</v>
      </c>
      <c r="AY7068" s="168" t="s">
        <v>252</v>
      </c>
    </row>
    <row r="7069" spans="1:65" s="14" customFormat="1" ht="11.25">
      <c r="B7069" s="174"/>
      <c r="D7069" s="160" t="s">
        <v>264</v>
      </c>
      <c r="E7069" s="175" t="s">
        <v>3</v>
      </c>
      <c r="F7069" s="176" t="s">
        <v>9295</v>
      </c>
      <c r="H7069" s="177">
        <v>85</v>
      </c>
      <c r="I7069" s="178"/>
      <c r="L7069" s="174"/>
      <c r="M7069" s="179"/>
      <c r="N7069" s="180"/>
      <c r="O7069" s="180"/>
      <c r="P7069" s="180"/>
      <c r="Q7069" s="180"/>
      <c r="R7069" s="180"/>
      <c r="S7069" s="180"/>
      <c r="T7069" s="181"/>
      <c r="AT7069" s="175" t="s">
        <v>264</v>
      </c>
      <c r="AU7069" s="175" t="s">
        <v>82</v>
      </c>
      <c r="AV7069" s="14" t="s">
        <v>82</v>
      </c>
      <c r="AW7069" s="14" t="s">
        <v>34</v>
      </c>
      <c r="AX7069" s="14" t="s">
        <v>73</v>
      </c>
      <c r="AY7069" s="175" t="s">
        <v>252</v>
      </c>
    </row>
    <row r="7070" spans="1:65" s="13" customFormat="1" ht="11.25">
      <c r="B7070" s="167"/>
      <c r="D7070" s="160" t="s">
        <v>264</v>
      </c>
      <c r="E7070" s="168" t="s">
        <v>3</v>
      </c>
      <c r="F7070" s="169" t="s">
        <v>9296</v>
      </c>
      <c r="H7070" s="168" t="s">
        <v>3</v>
      </c>
      <c r="I7070" s="170"/>
      <c r="L7070" s="167"/>
      <c r="M7070" s="171"/>
      <c r="N7070" s="172"/>
      <c r="O7070" s="172"/>
      <c r="P7070" s="172"/>
      <c r="Q7070" s="172"/>
      <c r="R7070" s="172"/>
      <c r="S7070" s="172"/>
      <c r="T7070" s="173"/>
      <c r="AT7070" s="168" t="s">
        <v>264</v>
      </c>
      <c r="AU7070" s="168" t="s">
        <v>82</v>
      </c>
      <c r="AV7070" s="13" t="s">
        <v>80</v>
      </c>
      <c r="AW7070" s="13" t="s">
        <v>34</v>
      </c>
      <c r="AX7070" s="13" t="s">
        <v>73</v>
      </c>
      <c r="AY7070" s="168" t="s">
        <v>252</v>
      </c>
    </row>
    <row r="7071" spans="1:65" s="14" customFormat="1" ht="11.25">
      <c r="B7071" s="174"/>
      <c r="D7071" s="160" t="s">
        <v>264</v>
      </c>
      <c r="E7071" s="175" t="s">
        <v>3</v>
      </c>
      <c r="F7071" s="176" t="s">
        <v>9297</v>
      </c>
      <c r="H7071" s="177">
        <v>4</v>
      </c>
      <c r="I7071" s="178"/>
      <c r="L7071" s="174"/>
      <c r="M7071" s="179"/>
      <c r="N7071" s="180"/>
      <c r="O7071" s="180"/>
      <c r="P7071" s="180"/>
      <c r="Q7071" s="180"/>
      <c r="R7071" s="180"/>
      <c r="S7071" s="180"/>
      <c r="T7071" s="181"/>
      <c r="AT7071" s="175" t="s">
        <v>264</v>
      </c>
      <c r="AU7071" s="175" t="s">
        <v>82</v>
      </c>
      <c r="AV7071" s="14" t="s">
        <v>82</v>
      </c>
      <c r="AW7071" s="14" t="s">
        <v>34</v>
      </c>
      <c r="AX7071" s="14" t="s">
        <v>73</v>
      </c>
      <c r="AY7071" s="175" t="s">
        <v>252</v>
      </c>
    </row>
    <row r="7072" spans="1:65" s="15" customFormat="1" ht="11.25">
      <c r="B7072" s="182"/>
      <c r="D7072" s="160" t="s">
        <v>264</v>
      </c>
      <c r="E7072" s="183" t="s">
        <v>3</v>
      </c>
      <c r="F7072" s="184" t="s">
        <v>269</v>
      </c>
      <c r="H7072" s="185">
        <v>128</v>
      </c>
      <c r="I7072" s="186"/>
      <c r="L7072" s="182"/>
      <c r="M7072" s="187"/>
      <c r="N7072" s="188"/>
      <c r="O7072" s="188"/>
      <c r="P7072" s="188"/>
      <c r="Q7072" s="188"/>
      <c r="R7072" s="188"/>
      <c r="S7072" s="188"/>
      <c r="T7072" s="189"/>
      <c r="AT7072" s="183" t="s">
        <v>264</v>
      </c>
      <c r="AU7072" s="183" t="s">
        <v>82</v>
      </c>
      <c r="AV7072" s="15" t="s">
        <v>258</v>
      </c>
      <c r="AW7072" s="15" t="s">
        <v>34</v>
      </c>
      <c r="AX7072" s="15" t="s">
        <v>80</v>
      </c>
      <c r="AY7072" s="183" t="s">
        <v>252</v>
      </c>
    </row>
    <row r="7073" spans="1:65" s="2" customFormat="1" ht="16.5" customHeight="1">
      <c r="A7073" s="34"/>
      <c r="B7073" s="145"/>
      <c r="C7073" s="146" t="s">
        <v>3179</v>
      </c>
      <c r="D7073" s="220" t="s">
        <v>254</v>
      </c>
      <c r="E7073" s="147" t="s">
        <v>9298</v>
      </c>
      <c r="F7073" s="148" t="s">
        <v>9299</v>
      </c>
      <c r="G7073" s="149" t="s">
        <v>743</v>
      </c>
      <c r="H7073" s="150">
        <v>2</v>
      </c>
      <c r="I7073" s="151"/>
      <c r="J7073" s="152">
        <f>ROUND(I7073*H7073,2)</f>
        <v>0</v>
      </c>
      <c r="K7073" s="153"/>
      <c r="L7073" s="35"/>
      <c r="M7073" s="154" t="s">
        <v>3</v>
      </c>
      <c r="N7073" s="155" t="s">
        <v>44</v>
      </c>
      <c r="O7073" s="55"/>
      <c r="P7073" s="156">
        <f>O7073*H7073</f>
        <v>0</v>
      </c>
      <c r="Q7073" s="156">
        <v>0</v>
      </c>
      <c r="R7073" s="156">
        <f>Q7073*H7073</f>
        <v>0</v>
      </c>
      <c r="S7073" s="156">
        <v>0</v>
      </c>
      <c r="T7073" s="157">
        <f>S7073*H7073</f>
        <v>0</v>
      </c>
      <c r="U7073" s="34"/>
      <c r="V7073" s="34"/>
      <c r="W7073" s="34"/>
      <c r="X7073" s="34"/>
      <c r="Y7073" s="34"/>
      <c r="Z7073" s="34"/>
      <c r="AA7073" s="34"/>
      <c r="AB7073" s="34"/>
      <c r="AC7073" s="34"/>
      <c r="AD7073" s="34"/>
      <c r="AE7073" s="34"/>
      <c r="AR7073" s="158" t="s">
        <v>406</v>
      </c>
      <c r="AT7073" s="158" t="s">
        <v>254</v>
      </c>
      <c r="AU7073" s="158" t="s">
        <v>82</v>
      </c>
      <c r="AY7073" s="19" t="s">
        <v>252</v>
      </c>
      <c r="BE7073" s="159">
        <f>IF(N7073="základní",J7073,0)</f>
        <v>0</v>
      </c>
      <c r="BF7073" s="159">
        <f>IF(N7073="snížená",J7073,0)</f>
        <v>0</v>
      </c>
      <c r="BG7073" s="159">
        <f>IF(N7073="zákl. přenesená",J7073,0)</f>
        <v>0</v>
      </c>
      <c r="BH7073" s="159">
        <f>IF(N7073="sníž. přenesená",J7073,0)</f>
        <v>0</v>
      </c>
      <c r="BI7073" s="159">
        <f>IF(N7073="nulová",J7073,0)</f>
        <v>0</v>
      </c>
      <c r="BJ7073" s="19" t="s">
        <v>80</v>
      </c>
      <c r="BK7073" s="159">
        <f>ROUND(I7073*H7073,2)</f>
        <v>0</v>
      </c>
      <c r="BL7073" s="19" t="s">
        <v>406</v>
      </c>
      <c r="BM7073" s="158" t="s">
        <v>9300</v>
      </c>
    </row>
    <row r="7074" spans="1:65" s="2" customFormat="1" ht="11.25">
      <c r="A7074" s="34"/>
      <c r="B7074" s="35"/>
      <c r="C7074" s="34"/>
      <c r="D7074" s="160" t="s">
        <v>260</v>
      </c>
      <c r="E7074" s="34"/>
      <c r="F7074" s="161" t="s">
        <v>9301</v>
      </c>
      <c r="G7074" s="34"/>
      <c r="H7074" s="34"/>
      <c r="I7074" s="162"/>
      <c r="J7074" s="34"/>
      <c r="K7074" s="34"/>
      <c r="L7074" s="35"/>
      <c r="M7074" s="163"/>
      <c r="N7074" s="164"/>
      <c r="O7074" s="55"/>
      <c r="P7074" s="55"/>
      <c r="Q7074" s="55"/>
      <c r="R7074" s="55"/>
      <c r="S7074" s="55"/>
      <c r="T7074" s="56"/>
      <c r="U7074" s="34"/>
      <c r="V7074" s="34"/>
      <c r="W7074" s="34"/>
      <c r="X7074" s="34"/>
      <c r="Y7074" s="34"/>
      <c r="Z7074" s="34"/>
      <c r="AA7074" s="34"/>
      <c r="AB7074" s="34"/>
      <c r="AC7074" s="34"/>
      <c r="AD7074" s="34"/>
      <c r="AE7074" s="34"/>
      <c r="AT7074" s="19" t="s">
        <v>260</v>
      </c>
      <c r="AU7074" s="19" t="s">
        <v>82</v>
      </c>
    </row>
    <row r="7075" spans="1:65" s="2" customFormat="1" ht="11.25">
      <c r="A7075" s="34"/>
      <c r="B7075" s="35"/>
      <c r="C7075" s="34"/>
      <c r="D7075" s="165" t="s">
        <v>262</v>
      </c>
      <c r="E7075" s="34"/>
      <c r="F7075" s="166" t="s">
        <v>9302</v>
      </c>
      <c r="G7075" s="34"/>
      <c r="H7075" s="34"/>
      <c r="I7075" s="162"/>
      <c r="J7075" s="34"/>
      <c r="K7075" s="34"/>
      <c r="L7075" s="35"/>
      <c r="M7075" s="163"/>
      <c r="N7075" s="164"/>
      <c r="O7075" s="55"/>
      <c r="P7075" s="55"/>
      <c r="Q7075" s="55"/>
      <c r="R7075" s="55"/>
      <c r="S7075" s="55"/>
      <c r="T7075" s="56"/>
      <c r="U7075" s="34"/>
      <c r="V7075" s="34"/>
      <c r="W7075" s="34"/>
      <c r="X7075" s="34"/>
      <c r="Y7075" s="34"/>
      <c r="Z7075" s="34"/>
      <c r="AA7075" s="34"/>
      <c r="AB7075" s="34"/>
      <c r="AC7075" s="34"/>
      <c r="AD7075" s="34"/>
      <c r="AE7075" s="34"/>
      <c r="AT7075" s="19" t="s">
        <v>262</v>
      </c>
      <c r="AU7075" s="19" t="s">
        <v>82</v>
      </c>
    </row>
    <row r="7076" spans="1:65" s="13" customFormat="1" ht="11.25">
      <c r="B7076" s="167"/>
      <c r="D7076" s="160" t="s">
        <v>264</v>
      </c>
      <c r="E7076" s="168" t="s">
        <v>3</v>
      </c>
      <c r="F7076" s="169" t="s">
        <v>9303</v>
      </c>
      <c r="H7076" s="168" t="s">
        <v>3</v>
      </c>
      <c r="I7076" s="170"/>
      <c r="L7076" s="167"/>
      <c r="M7076" s="171"/>
      <c r="N7076" s="172"/>
      <c r="O7076" s="172"/>
      <c r="P7076" s="172"/>
      <c r="Q7076" s="172"/>
      <c r="R7076" s="172"/>
      <c r="S7076" s="172"/>
      <c r="T7076" s="173"/>
      <c r="AT7076" s="168" t="s">
        <v>264</v>
      </c>
      <c r="AU7076" s="168" t="s">
        <v>82</v>
      </c>
      <c r="AV7076" s="13" t="s">
        <v>80</v>
      </c>
      <c r="AW7076" s="13" t="s">
        <v>34</v>
      </c>
      <c r="AX7076" s="13" t="s">
        <v>73</v>
      </c>
      <c r="AY7076" s="168" t="s">
        <v>252</v>
      </c>
    </row>
    <row r="7077" spans="1:65" s="14" customFormat="1" ht="11.25">
      <c r="B7077" s="174"/>
      <c r="D7077" s="160" t="s">
        <v>264</v>
      </c>
      <c r="E7077" s="175" t="s">
        <v>3</v>
      </c>
      <c r="F7077" s="176" t="s">
        <v>82</v>
      </c>
      <c r="H7077" s="177">
        <v>2</v>
      </c>
      <c r="I7077" s="178"/>
      <c r="L7077" s="174"/>
      <c r="M7077" s="179"/>
      <c r="N7077" s="180"/>
      <c r="O7077" s="180"/>
      <c r="P7077" s="180"/>
      <c r="Q7077" s="180"/>
      <c r="R7077" s="180"/>
      <c r="S7077" s="180"/>
      <c r="T7077" s="181"/>
      <c r="AT7077" s="175" t="s">
        <v>264</v>
      </c>
      <c r="AU7077" s="175" t="s">
        <v>82</v>
      </c>
      <c r="AV7077" s="14" t="s">
        <v>82</v>
      </c>
      <c r="AW7077" s="14" t="s">
        <v>34</v>
      </c>
      <c r="AX7077" s="14" t="s">
        <v>80</v>
      </c>
      <c r="AY7077" s="175" t="s">
        <v>252</v>
      </c>
    </row>
    <row r="7078" spans="1:65" s="2" customFormat="1" ht="16.5" customHeight="1">
      <c r="A7078" s="34"/>
      <c r="B7078" s="145"/>
      <c r="C7078" s="198" t="s">
        <v>3187</v>
      </c>
      <c r="D7078" s="221" t="s">
        <v>361</v>
      </c>
      <c r="E7078" s="199" t="s">
        <v>9304</v>
      </c>
      <c r="F7078" s="200" t="s">
        <v>9305</v>
      </c>
      <c r="G7078" s="201" t="s">
        <v>4360</v>
      </c>
      <c r="H7078" s="202">
        <v>2</v>
      </c>
      <c r="I7078" s="203"/>
      <c r="J7078" s="204">
        <f>ROUND(I7078*H7078,2)</f>
        <v>0</v>
      </c>
      <c r="K7078" s="205"/>
      <c r="L7078" s="206"/>
      <c r="M7078" s="207" t="s">
        <v>3</v>
      </c>
      <c r="N7078" s="208" t="s">
        <v>44</v>
      </c>
      <c r="O7078" s="55"/>
      <c r="P7078" s="156">
        <f>O7078*H7078</f>
        <v>0</v>
      </c>
      <c r="Q7078" s="156">
        <v>0</v>
      </c>
      <c r="R7078" s="156">
        <f>Q7078*H7078</f>
        <v>0</v>
      </c>
      <c r="S7078" s="156">
        <v>0</v>
      </c>
      <c r="T7078" s="157">
        <f>S7078*H7078</f>
        <v>0</v>
      </c>
      <c r="U7078" s="34"/>
      <c r="V7078" s="34"/>
      <c r="W7078" s="34"/>
      <c r="X7078" s="34"/>
      <c r="Y7078" s="34"/>
      <c r="Z7078" s="34"/>
      <c r="AA7078" s="34"/>
      <c r="AB7078" s="34"/>
      <c r="AC7078" s="34"/>
      <c r="AD7078" s="34"/>
      <c r="AE7078" s="34"/>
      <c r="AR7078" s="158" t="s">
        <v>572</v>
      </c>
      <c r="AT7078" s="158" t="s">
        <v>361</v>
      </c>
      <c r="AU7078" s="158" t="s">
        <v>82</v>
      </c>
      <c r="AY7078" s="19" t="s">
        <v>252</v>
      </c>
      <c r="BE7078" s="159">
        <f>IF(N7078="základní",J7078,0)</f>
        <v>0</v>
      </c>
      <c r="BF7078" s="159">
        <f>IF(N7078="snížená",J7078,0)</f>
        <v>0</v>
      </c>
      <c r="BG7078" s="159">
        <f>IF(N7078="zákl. přenesená",J7078,0)</f>
        <v>0</v>
      </c>
      <c r="BH7078" s="159">
        <f>IF(N7078="sníž. přenesená",J7078,0)</f>
        <v>0</v>
      </c>
      <c r="BI7078" s="159">
        <f>IF(N7078="nulová",J7078,0)</f>
        <v>0</v>
      </c>
      <c r="BJ7078" s="19" t="s">
        <v>80</v>
      </c>
      <c r="BK7078" s="159">
        <f>ROUND(I7078*H7078,2)</f>
        <v>0</v>
      </c>
      <c r="BL7078" s="19" t="s">
        <v>406</v>
      </c>
      <c r="BM7078" s="158" t="s">
        <v>9306</v>
      </c>
    </row>
    <row r="7079" spans="1:65" s="2" customFormat="1" ht="11.25">
      <c r="A7079" s="34"/>
      <c r="B7079" s="35"/>
      <c r="C7079" s="34"/>
      <c r="D7079" s="160" t="s">
        <v>260</v>
      </c>
      <c r="E7079" s="34"/>
      <c r="F7079" s="161" t="s">
        <v>9305</v>
      </c>
      <c r="G7079" s="34"/>
      <c r="H7079" s="34"/>
      <c r="I7079" s="162"/>
      <c r="J7079" s="34"/>
      <c r="K7079" s="34"/>
      <c r="L7079" s="35"/>
      <c r="M7079" s="163"/>
      <c r="N7079" s="164"/>
      <c r="O7079" s="55"/>
      <c r="P7079" s="55"/>
      <c r="Q7079" s="55"/>
      <c r="R7079" s="55"/>
      <c r="S7079" s="55"/>
      <c r="T7079" s="56"/>
      <c r="U7079" s="34"/>
      <c r="V7079" s="34"/>
      <c r="W7079" s="34"/>
      <c r="X7079" s="34"/>
      <c r="Y7079" s="34"/>
      <c r="Z7079" s="34"/>
      <c r="AA7079" s="34"/>
      <c r="AB7079" s="34"/>
      <c r="AC7079" s="34"/>
      <c r="AD7079" s="34"/>
      <c r="AE7079" s="34"/>
      <c r="AT7079" s="19" t="s">
        <v>260</v>
      </c>
      <c r="AU7079" s="19" t="s">
        <v>82</v>
      </c>
    </row>
    <row r="7080" spans="1:65" s="2" customFormat="1" ht="16.5" customHeight="1">
      <c r="A7080" s="34"/>
      <c r="B7080" s="145"/>
      <c r="C7080" s="146" t="s">
        <v>3194</v>
      </c>
      <c r="D7080" s="220" t="s">
        <v>254</v>
      </c>
      <c r="E7080" s="147" t="s">
        <v>9307</v>
      </c>
      <c r="F7080" s="148" t="s">
        <v>9308</v>
      </c>
      <c r="G7080" s="149" t="s">
        <v>743</v>
      </c>
      <c r="H7080" s="150">
        <v>2</v>
      </c>
      <c r="I7080" s="151"/>
      <c r="J7080" s="152">
        <f>ROUND(I7080*H7080,2)</f>
        <v>0</v>
      </c>
      <c r="K7080" s="153"/>
      <c r="L7080" s="35"/>
      <c r="M7080" s="154" t="s">
        <v>3</v>
      </c>
      <c r="N7080" s="155" t="s">
        <v>44</v>
      </c>
      <c r="O7080" s="55"/>
      <c r="P7080" s="156">
        <f>O7080*H7080</f>
        <v>0</v>
      </c>
      <c r="Q7080" s="156">
        <v>0</v>
      </c>
      <c r="R7080" s="156">
        <f>Q7080*H7080</f>
        <v>0</v>
      </c>
      <c r="S7080" s="156">
        <v>0</v>
      </c>
      <c r="T7080" s="157">
        <f>S7080*H7080</f>
        <v>0</v>
      </c>
      <c r="U7080" s="34"/>
      <c r="V7080" s="34"/>
      <c r="W7080" s="34"/>
      <c r="X7080" s="34"/>
      <c r="Y7080" s="34"/>
      <c r="Z7080" s="34"/>
      <c r="AA7080" s="34"/>
      <c r="AB7080" s="34"/>
      <c r="AC7080" s="34"/>
      <c r="AD7080" s="34"/>
      <c r="AE7080" s="34"/>
      <c r="AR7080" s="158" t="s">
        <v>406</v>
      </c>
      <c r="AT7080" s="158" t="s">
        <v>254</v>
      </c>
      <c r="AU7080" s="158" t="s">
        <v>82</v>
      </c>
      <c r="AY7080" s="19" t="s">
        <v>252</v>
      </c>
      <c r="BE7080" s="159">
        <f>IF(N7080="základní",J7080,0)</f>
        <v>0</v>
      </c>
      <c r="BF7080" s="159">
        <f>IF(N7080="snížená",J7080,0)</f>
        <v>0</v>
      </c>
      <c r="BG7080" s="159">
        <f>IF(N7080="zákl. přenesená",J7080,0)</f>
        <v>0</v>
      </c>
      <c r="BH7080" s="159">
        <f>IF(N7080="sníž. přenesená",J7080,0)</f>
        <v>0</v>
      </c>
      <c r="BI7080" s="159">
        <f>IF(N7080="nulová",J7080,0)</f>
        <v>0</v>
      </c>
      <c r="BJ7080" s="19" t="s">
        <v>80</v>
      </c>
      <c r="BK7080" s="159">
        <f>ROUND(I7080*H7080,2)</f>
        <v>0</v>
      </c>
      <c r="BL7080" s="19" t="s">
        <v>406</v>
      </c>
      <c r="BM7080" s="158" t="s">
        <v>9309</v>
      </c>
    </row>
    <row r="7081" spans="1:65" s="2" customFormat="1" ht="11.25">
      <c r="A7081" s="34"/>
      <c r="B7081" s="35"/>
      <c r="C7081" s="34"/>
      <c r="D7081" s="160" t="s">
        <v>260</v>
      </c>
      <c r="E7081" s="34"/>
      <c r="F7081" s="161" t="s">
        <v>9310</v>
      </c>
      <c r="G7081" s="34"/>
      <c r="H7081" s="34"/>
      <c r="I7081" s="162"/>
      <c r="J7081" s="34"/>
      <c r="K7081" s="34"/>
      <c r="L7081" s="35"/>
      <c r="M7081" s="163"/>
      <c r="N7081" s="164"/>
      <c r="O7081" s="55"/>
      <c r="P7081" s="55"/>
      <c r="Q7081" s="55"/>
      <c r="R7081" s="55"/>
      <c r="S7081" s="55"/>
      <c r="T7081" s="56"/>
      <c r="U7081" s="34"/>
      <c r="V7081" s="34"/>
      <c r="W7081" s="34"/>
      <c r="X7081" s="34"/>
      <c r="Y7081" s="34"/>
      <c r="Z7081" s="34"/>
      <c r="AA7081" s="34"/>
      <c r="AB7081" s="34"/>
      <c r="AC7081" s="34"/>
      <c r="AD7081" s="34"/>
      <c r="AE7081" s="34"/>
      <c r="AT7081" s="19" t="s">
        <v>260</v>
      </c>
      <c r="AU7081" s="19" t="s">
        <v>82</v>
      </c>
    </row>
    <row r="7082" spans="1:65" s="2" customFormat="1" ht="11.25">
      <c r="A7082" s="34"/>
      <c r="B7082" s="35"/>
      <c r="C7082" s="34"/>
      <c r="D7082" s="165" t="s">
        <v>262</v>
      </c>
      <c r="E7082" s="34"/>
      <c r="F7082" s="166" t="s">
        <v>9311</v>
      </c>
      <c r="G7082" s="34"/>
      <c r="H7082" s="34"/>
      <c r="I7082" s="162"/>
      <c r="J7082" s="34"/>
      <c r="K7082" s="34"/>
      <c r="L7082" s="35"/>
      <c r="M7082" s="163"/>
      <c r="N7082" s="164"/>
      <c r="O7082" s="55"/>
      <c r="P7082" s="55"/>
      <c r="Q7082" s="55"/>
      <c r="R7082" s="55"/>
      <c r="S7082" s="55"/>
      <c r="T7082" s="56"/>
      <c r="U7082" s="34"/>
      <c r="V7082" s="34"/>
      <c r="W7082" s="34"/>
      <c r="X7082" s="34"/>
      <c r="Y7082" s="34"/>
      <c r="Z7082" s="34"/>
      <c r="AA7082" s="34"/>
      <c r="AB7082" s="34"/>
      <c r="AC7082" s="34"/>
      <c r="AD7082" s="34"/>
      <c r="AE7082" s="34"/>
      <c r="AT7082" s="19" t="s">
        <v>262</v>
      </c>
      <c r="AU7082" s="19" t="s">
        <v>82</v>
      </c>
    </row>
    <row r="7083" spans="1:65" s="2" customFormat="1" ht="16.5" customHeight="1">
      <c r="A7083" s="34"/>
      <c r="B7083" s="145"/>
      <c r="C7083" s="198" t="s">
        <v>3199</v>
      </c>
      <c r="D7083" s="221" t="s">
        <v>361</v>
      </c>
      <c r="E7083" s="199" t="s">
        <v>9312</v>
      </c>
      <c r="F7083" s="200" t="s">
        <v>9313</v>
      </c>
      <c r="G7083" s="201" t="s">
        <v>4360</v>
      </c>
      <c r="H7083" s="202">
        <v>2</v>
      </c>
      <c r="I7083" s="203"/>
      <c r="J7083" s="204">
        <f>ROUND(I7083*H7083,2)</f>
        <v>0</v>
      </c>
      <c r="K7083" s="205"/>
      <c r="L7083" s="206"/>
      <c r="M7083" s="207" t="s">
        <v>3</v>
      </c>
      <c r="N7083" s="208" t="s">
        <v>44</v>
      </c>
      <c r="O7083" s="55"/>
      <c r="P7083" s="156">
        <f>O7083*H7083</f>
        <v>0</v>
      </c>
      <c r="Q7083" s="156">
        <v>0</v>
      </c>
      <c r="R7083" s="156">
        <f>Q7083*H7083</f>
        <v>0</v>
      </c>
      <c r="S7083" s="156">
        <v>0</v>
      </c>
      <c r="T7083" s="157">
        <f>S7083*H7083</f>
        <v>0</v>
      </c>
      <c r="U7083" s="34"/>
      <c r="V7083" s="34"/>
      <c r="W7083" s="34"/>
      <c r="X7083" s="34"/>
      <c r="Y7083" s="34"/>
      <c r="Z7083" s="34"/>
      <c r="AA7083" s="34"/>
      <c r="AB7083" s="34"/>
      <c r="AC7083" s="34"/>
      <c r="AD7083" s="34"/>
      <c r="AE7083" s="34"/>
      <c r="AR7083" s="158" t="s">
        <v>572</v>
      </c>
      <c r="AT7083" s="158" t="s">
        <v>361</v>
      </c>
      <c r="AU7083" s="158" t="s">
        <v>82</v>
      </c>
      <c r="AY7083" s="19" t="s">
        <v>252</v>
      </c>
      <c r="BE7083" s="159">
        <f>IF(N7083="základní",J7083,0)</f>
        <v>0</v>
      </c>
      <c r="BF7083" s="159">
        <f>IF(N7083="snížená",J7083,0)</f>
        <v>0</v>
      </c>
      <c r="BG7083" s="159">
        <f>IF(N7083="zákl. přenesená",J7083,0)</f>
        <v>0</v>
      </c>
      <c r="BH7083" s="159">
        <f>IF(N7083="sníž. přenesená",J7083,0)</f>
        <v>0</v>
      </c>
      <c r="BI7083" s="159">
        <f>IF(N7083="nulová",J7083,0)</f>
        <v>0</v>
      </c>
      <c r="BJ7083" s="19" t="s">
        <v>80</v>
      </c>
      <c r="BK7083" s="159">
        <f>ROUND(I7083*H7083,2)</f>
        <v>0</v>
      </c>
      <c r="BL7083" s="19" t="s">
        <v>406</v>
      </c>
      <c r="BM7083" s="158" t="s">
        <v>9314</v>
      </c>
    </row>
    <row r="7084" spans="1:65" s="2" customFormat="1" ht="11.25">
      <c r="A7084" s="34"/>
      <c r="B7084" s="35"/>
      <c r="C7084" s="34"/>
      <c r="D7084" s="160" t="s">
        <v>260</v>
      </c>
      <c r="E7084" s="34"/>
      <c r="F7084" s="161" t="s">
        <v>9313</v>
      </c>
      <c r="G7084" s="34"/>
      <c r="H7084" s="34"/>
      <c r="I7084" s="162"/>
      <c r="J7084" s="34"/>
      <c r="K7084" s="34"/>
      <c r="L7084" s="35"/>
      <c r="M7084" s="163"/>
      <c r="N7084" s="164"/>
      <c r="O7084" s="55"/>
      <c r="P7084" s="55"/>
      <c r="Q7084" s="55"/>
      <c r="R7084" s="55"/>
      <c r="S7084" s="55"/>
      <c r="T7084" s="56"/>
      <c r="U7084" s="34"/>
      <c r="V7084" s="34"/>
      <c r="W7084" s="34"/>
      <c r="X7084" s="34"/>
      <c r="Y7084" s="34"/>
      <c r="Z7084" s="34"/>
      <c r="AA7084" s="34"/>
      <c r="AB7084" s="34"/>
      <c r="AC7084" s="34"/>
      <c r="AD7084" s="34"/>
      <c r="AE7084" s="34"/>
      <c r="AT7084" s="19" t="s">
        <v>260</v>
      </c>
      <c r="AU7084" s="19" t="s">
        <v>82</v>
      </c>
    </row>
    <row r="7085" spans="1:65" s="2" customFormat="1" ht="16.5" customHeight="1">
      <c r="A7085" s="34"/>
      <c r="B7085" s="145"/>
      <c r="C7085" s="146" t="s">
        <v>3206</v>
      </c>
      <c r="D7085" s="220" t="s">
        <v>254</v>
      </c>
      <c r="E7085" s="147" t="s">
        <v>9315</v>
      </c>
      <c r="F7085" s="148" t="s">
        <v>9316</v>
      </c>
      <c r="G7085" s="149" t="s">
        <v>743</v>
      </c>
      <c r="H7085" s="150">
        <v>8</v>
      </c>
      <c r="I7085" s="151"/>
      <c r="J7085" s="152">
        <f>ROUND(I7085*H7085,2)</f>
        <v>0</v>
      </c>
      <c r="K7085" s="153"/>
      <c r="L7085" s="35"/>
      <c r="M7085" s="154" t="s">
        <v>3</v>
      </c>
      <c r="N7085" s="155" t="s">
        <v>44</v>
      </c>
      <c r="O7085" s="55"/>
      <c r="P7085" s="156">
        <f>O7085*H7085</f>
        <v>0</v>
      </c>
      <c r="Q7085" s="156">
        <v>0</v>
      </c>
      <c r="R7085" s="156">
        <f>Q7085*H7085</f>
        <v>0</v>
      </c>
      <c r="S7085" s="156">
        <v>0</v>
      </c>
      <c r="T7085" s="157">
        <f>S7085*H7085</f>
        <v>0</v>
      </c>
      <c r="U7085" s="34"/>
      <c r="V7085" s="34"/>
      <c r="W7085" s="34"/>
      <c r="X7085" s="34"/>
      <c r="Y7085" s="34"/>
      <c r="Z7085" s="34"/>
      <c r="AA7085" s="34"/>
      <c r="AB7085" s="34"/>
      <c r="AC7085" s="34"/>
      <c r="AD7085" s="34"/>
      <c r="AE7085" s="34"/>
      <c r="AR7085" s="158" t="s">
        <v>406</v>
      </c>
      <c r="AT7085" s="158" t="s">
        <v>254</v>
      </c>
      <c r="AU7085" s="158" t="s">
        <v>82</v>
      </c>
      <c r="AY7085" s="19" t="s">
        <v>252</v>
      </c>
      <c r="BE7085" s="159">
        <f>IF(N7085="základní",J7085,0)</f>
        <v>0</v>
      </c>
      <c r="BF7085" s="159">
        <f>IF(N7085="snížená",J7085,0)</f>
        <v>0</v>
      </c>
      <c r="BG7085" s="159">
        <f>IF(N7085="zákl. přenesená",J7085,0)</f>
        <v>0</v>
      </c>
      <c r="BH7085" s="159">
        <f>IF(N7085="sníž. přenesená",J7085,0)</f>
        <v>0</v>
      </c>
      <c r="BI7085" s="159">
        <f>IF(N7085="nulová",J7085,0)</f>
        <v>0</v>
      </c>
      <c r="BJ7085" s="19" t="s">
        <v>80</v>
      </c>
      <c r="BK7085" s="159">
        <f>ROUND(I7085*H7085,2)</f>
        <v>0</v>
      </c>
      <c r="BL7085" s="19" t="s">
        <v>406</v>
      </c>
      <c r="BM7085" s="158" t="s">
        <v>9317</v>
      </c>
    </row>
    <row r="7086" spans="1:65" s="2" customFormat="1" ht="11.25">
      <c r="A7086" s="34"/>
      <c r="B7086" s="35"/>
      <c r="C7086" s="34"/>
      <c r="D7086" s="160" t="s">
        <v>260</v>
      </c>
      <c r="E7086" s="34"/>
      <c r="F7086" s="161" t="s">
        <v>9318</v>
      </c>
      <c r="G7086" s="34"/>
      <c r="H7086" s="34"/>
      <c r="I7086" s="162"/>
      <c r="J7086" s="34"/>
      <c r="K7086" s="34"/>
      <c r="L7086" s="35"/>
      <c r="M7086" s="163"/>
      <c r="N7086" s="164"/>
      <c r="O7086" s="55"/>
      <c r="P7086" s="55"/>
      <c r="Q7086" s="55"/>
      <c r="R7086" s="55"/>
      <c r="S7086" s="55"/>
      <c r="T7086" s="56"/>
      <c r="U7086" s="34"/>
      <c r="V7086" s="34"/>
      <c r="W7086" s="34"/>
      <c r="X7086" s="34"/>
      <c r="Y7086" s="34"/>
      <c r="Z7086" s="34"/>
      <c r="AA7086" s="34"/>
      <c r="AB7086" s="34"/>
      <c r="AC7086" s="34"/>
      <c r="AD7086" s="34"/>
      <c r="AE7086" s="34"/>
      <c r="AT7086" s="19" t="s">
        <v>260</v>
      </c>
      <c r="AU7086" s="19" t="s">
        <v>82</v>
      </c>
    </row>
    <row r="7087" spans="1:65" s="2" customFormat="1" ht="11.25">
      <c r="A7087" s="34"/>
      <c r="B7087" s="35"/>
      <c r="C7087" s="34"/>
      <c r="D7087" s="165" t="s">
        <v>262</v>
      </c>
      <c r="E7087" s="34"/>
      <c r="F7087" s="166" t="s">
        <v>9319</v>
      </c>
      <c r="G7087" s="34"/>
      <c r="H7087" s="34"/>
      <c r="I7087" s="162"/>
      <c r="J7087" s="34"/>
      <c r="K7087" s="34"/>
      <c r="L7087" s="35"/>
      <c r="M7087" s="163"/>
      <c r="N7087" s="164"/>
      <c r="O7087" s="55"/>
      <c r="P7087" s="55"/>
      <c r="Q7087" s="55"/>
      <c r="R7087" s="55"/>
      <c r="S7087" s="55"/>
      <c r="T7087" s="56"/>
      <c r="U7087" s="34"/>
      <c r="V7087" s="34"/>
      <c r="W7087" s="34"/>
      <c r="X7087" s="34"/>
      <c r="Y7087" s="34"/>
      <c r="Z7087" s="34"/>
      <c r="AA7087" s="34"/>
      <c r="AB7087" s="34"/>
      <c r="AC7087" s="34"/>
      <c r="AD7087" s="34"/>
      <c r="AE7087" s="34"/>
      <c r="AT7087" s="19" t="s">
        <v>262</v>
      </c>
      <c r="AU7087" s="19" t="s">
        <v>82</v>
      </c>
    </row>
    <row r="7088" spans="1:65" s="14" customFormat="1" ht="11.25">
      <c r="B7088" s="174"/>
      <c r="D7088" s="160" t="s">
        <v>264</v>
      </c>
      <c r="E7088" s="175" t="s">
        <v>3</v>
      </c>
      <c r="F7088" s="176" t="s">
        <v>9320</v>
      </c>
      <c r="H7088" s="177">
        <v>8</v>
      </c>
      <c r="I7088" s="178"/>
      <c r="L7088" s="174"/>
      <c r="M7088" s="179"/>
      <c r="N7088" s="180"/>
      <c r="O7088" s="180"/>
      <c r="P7088" s="180"/>
      <c r="Q7088" s="180"/>
      <c r="R7088" s="180"/>
      <c r="S7088" s="180"/>
      <c r="T7088" s="181"/>
      <c r="AT7088" s="175" t="s">
        <v>264</v>
      </c>
      <c r="AU7088" s="175" t="s">
        <v>82</v>
      </c>
      <c r="AV7088" s="14" t="s">
        <v>82</v>
      </c>
      <c r="AW7088" s="14" t="s">
        <v>34</v>
      </c>
      <c r="AX7088" s="14" t="s">
        <v>80</v>
      </c>
      <c r="AY7088" s="175" t="s">
        <v>252</v>
      </c>
    </row>
    <row r="7089" spans="1:65" s="2" customFormat="1" ht="16.5" customHeight="1">
      <c r="A7089" s="34"/>
      <c r="B7089" s="145"/>
      <c r="C7089" s="198" t="s">
        <v>3211</v>
      </c>
      <c r="D7089" s="221" t="s">
        <v>361</v>
      </c>
      <c r="E7089" s="199" t="s">
        <v>9321</v>
      </c>
      <c r="F7089" s="200" t="s">
        <v>9322</v>
      </c>
      <c r="G7089" s="201" t="s">
        <v>4360</v>
      </c>
      <c r="H7089" s="202">
        <v>8</v>
      </c>
      <c r="I7089" s="203"/>
      <c r="J7089" s="204">
        <f>ROUND(I7089*H7089,2)</f>
        <v>0</v>
      </c>
      <c r="K7089" s="205"/>
      <c r="L7089" s="206"/>
      <c r="M7089" s="207" t="s">
        <v>3</v>
      </c>
      <c r="N7089" s="208" t="s">
        <v>44</v>
      </c>
      <c r="O7089" s="55"/>
      <c r="P7089" s="156">
        <f>O7089*H7089</f>
        <v>0</v>
      </c>
      <c r="Q7089" s="156">
        <v>6.0000000000000001E-3</v>
      </c>
      <c r="R7089" s="156">
        <f>Q7089*H7089</f>
        <v>4.8000000000000001E-2</v>
      </c>
      <c r="S7089" s="156">
        <v>0</v>
      </c>
      <c r="T7089" s="157">
        <f>S7089*H7089</f>
        <v>0</v>
      </c>
      <c r="U7089" s="34"/>
      <c r="V7089" s="34"/>
      <c r="W7089" s="34"/>
      <c r="X7089" s="34"/>
      <c r="Y7089" s="34"/>
      <c r="Z7089" s="34"/>
      <c r="AA7089" s="34"/>
      <c r="AB7089" s="34"/>
      <c r="AC7089" s="34"/>
      <c r="AD7089" s="34"/>
      <c r="AE7089" s="34"/>
      <c r="AR7089" s="158" t="s">
        <v>572</v>
      </c>
      <c r="AT7089" s="158" t="s">
        <v>361</v>
      </c>
      <c r="AU7089" s="158" t="s">
        <v>82</v>
      </c>
      <c r="AY7089" s="19" t="s">
        <v>252</v>
      </c>
      <c r="BE7089" s="159">
        <f>IF(N7089="základní",J7089,0)</f>
        <v>0</v>
      </c>
      <c r="BF7089" s="159">
        <f>IF(N7089="snížená",J7089,0)</f>
        <v>0</v>
      </c>
      <c r="BG7089" s="159">
        <f>IF(N7089="zákl. přenesená",J7089,0)</f>
        <v>0</v>
      </c>
      <c r="BH7089" s="159">
        <f>IF(N7089="sníž. přenesená",J7089,0)</f>
        <v>0</v>
      </c>
      <c r="BI7089" s="159">
        <f>IF(N7089="nulová",J7089,0)</f>
        <v>0</v>
      </c>
      <c r="BJ7089" s="19" t="s">
        <v>80</v>
      </c>
      <c r="BK7089" s="159">
        <f>ROUND(I7089*H7089,2)</f>
        <v>0</v>
      </c>
      <c r="BL7089" s="19" t="s">
        <v>406</v>
      </c>
      <c r="BM7089" s="158" t="s">
        <v>9323</v>
      </c>
    </row>
    <row r="7090" spans="1:65" s="2" customFormat="1" ht="11.25">
      <c r="A7090" s="34"/>
      <c r="B7090" s="35"/>
      <c r="C7090" s="34"/>
      <c r="D7090" s="160" t="s">
        <v>260</v>
      </c>
      <c r="E7090" s="34"/>
      <c r="F7090" s="161" t="s">
        <v>9322</v>
      </c>
      <c r="G7090" s="34"/>
      <c r="H7090" s="34"/>
      <c r="I7090" s="162"/>
      <c r="J7090" s="34"/>
      <c r="K7090" s="34"/>
      <c r="L7090" s="35"/>
      <c r="M7090" s="163"/>
      <c r="N7090" s="164"/>
      <c r="O7090" s="55"/>
      <c r="P7090" s="55"/>
      <c r="Q7090" s="55"/>
      <c r="R7090" s="55"/>
      <c r="S7090" s="55"/>
      <c r="T7090" s="56"/>
      <c r="U7090" s="34"/>
      <c r="V7090" s="34"/>
      <c r="W7090" s="34"/>
      <c r="X7090" s="34"/>
      <c r="Y7090" s="34"/>
      <c r="Z7090" s="34"/>
      <c r="AA7090" s="34"/>
      <c r="AB7090" s="34"/>
      <c r="AC7090" s="34"/>
      <c r="AD7090" s="34"/>
      <c r="AE7090" s="34"/>
      <c r="AT7090" s="19" t="s">
        <v>260</v>
      </c>
      <c r="AU7090" s="19" t="s">
        <v>82</v>
      </c>
    </row>
    <row r="7091" spans="1:65" s="2" customFormat="1" ht="16.5" customHeight="1">
      <c r="A7091" s="34"/>
      <c r="B7091" s="145"/>
      <c r="C7091" s="198" t="s">
        <v>3217</v>
      </c>
      <c r="D7091" s="221" t="s">
        <v>361</v>
      </c>
      <c r="E7091" s="199" t="s">
        <v>9324</v>
      </c>
      <c r="F7091" s="200" t="s">
        <v>9325</v>
      </c>
      <c r="G7091" s="201" t="s">
        <v>4360</v>
      </c>
      <c r="H7091" s="202">
        <v>8</v>
      </c>
      <c r="I7091" s="203"/>
      <c r="J7091" s="204">
        <f>ROUND(I7091*H7091,2)</f>
        <v>0</v>
      </c>
      <c r="K7091" s="205"/>
      <c r="L7091" s="206"/>
      <c r="M7091" s="207" t="s">
        <v>3</v>
      </c>
      <c r="N7091" s="208" t="s">
        <v>44</v>
      </c>
      <c r="O7091" s="55"/>
      <c r="P7091" s="156">
        <f>O7091*H7091</f>
        <v>0</v>
      </c>
      <c r="Q7091" s="156">
        <v>1.7229999999999999E-2</v>
      </c>
      <c r="R7091" s="156">
        <f>Q7091*H7091</f>
        <v>0.13783999999999999</v>
      </c>
      <c r="S7091" s="156">
        <v>0</v>
      </c>
      <c r="T7091" s="157">
        <f>S7091*H7091</f>
        <v>0</v>
      </c>
      <c r="U7091" s="34"/>
      <c r="V7091" s="34"/>
      <c r="W7091" s="34"/>
      <c r="X7091" s="34"/>
      <c r="Y7091" s="34"/>
      <c r="Z7091" s="34"/>
      <c r="AA7091" s="34"/>
      <c r="AB7091" s="34"/>
      <c r="AC7091" s="34"/>
      <c r="AD7091" s="34"/>
      <c r="AE7091" s="34"/>
      <c r="AR7091" s="158" t="s">
        <v>572</v>
      </c>
      <c r="AT7091" s="158" t="s">
        <v>361</v>
      </c>
      <c r="AU7091" s="158" t="s">
        <v>82</v>
      </c>
      <c r="AY7091" s="19" t="s">
        <v>252</v>
      </c>
      <c r="BE7091" s="159">
        <f>IF(N7091="základní",J7091,0)</f>
        <v>0</v>
      </c>
      <c r="BF7091" s="159">
        <f>IF(N7091="snížená",J7091,0)</f>
        <v>0</v>
      </c>
      <c r="BG7091" s="159">
        <f>IF(N7091="zákl. přenesená",J7091,0)</f>
        <v>0</v>
      </c>
      <c r="BH7091" s="159">
        <f>IF(N7091="sníž. přenesená",J7091,0)</f>
        <v>0</v>
      </c>
      <c r="BI7091" s="159">
        <f>IF(N7091="nulová",J7091,0)</f>
        <v>0</v>
      </c>
      <c r="BJ7091" s="19" t="s">
        <v>80</v>
      </c>
      <c r="BK7091" s="159">
        <f>ROUND(I7091*H7091,2)</f>
        <v>0</v>
      </c>
      <c r="BL7091" s="19" t="s">
        <v>406</v>
      </c>
      <c r="BM7091" s="158" t="s">
        <v>9326</v>
      </c>
    </row>
    <row r="7092" spans="1:65" s="2" customFormat="1" ht="11.25">
      <c r="A7092" s="34"/>
      <c r="B7092" s="35"/>
      <c r="C7092" s="34"/>
      <c r="D7092" s="160" t="s">
        <v>260</v>
      </c>
      <c r="E7092" s="34"/>
      <c r="F7092" s="161" t="s">
        <v>9325</v>
      </c>
      <c r="G7092" s="34"/>
      <c r="H7092" s="34"/>
      <c r="I7092" s="162"/>
      <c r="J7092" s="34"/>
      <c r="K7092" s="34"/>
      <c r="L7092" s="35"/>
      <c r="M7092" s="163"/>
      <c r="N7092" s="164"/>
      <c r="O7092" s="55"/>
      <c r="P7092" s="55"/>
      <c r="Q7092" s="55"/>
      <c r="R7092" s="55"/>
      <c r="S7092" s="55"/>
      <c r="T7092" s="56"/>
      <c r="U7092" s="34"/>
      <c r="V7092" s="34"/>
      <c r="W7092" s="34"/>
      <c r="X7092" s="34"/>
      <c r="Y7092" s="34"/>
      <c r="Z7092" s="34"/>
      <c r="AA7092" s="34"/>
      <c r="AB7092" s="34"/>
      <c r="AC7092" s="34"/>
      <c r="AD7092" s="34"/>
      <c r="AE7092" s="34"/>
      <c r="AT7092" s="19" t="s">
        <v>260</v>
      </c>
      <c r="AU7092" s="19" t="s">
        <v>82</v>
      </c>
    </row>
    <row r="7093" spans="1:65" s="2" customFormat="1" ht="16.5" customHeight="1">
      <c r="A7093" s="34"/>
      <c r="B7093" s="145"/>
      <c r="C7093" s="198" t="s">
        <v>3222</v>
      </c>
      <c r="D7093" s="221" t="s">
        <v>361</v>
      </c>
      <c r="E7093" s="199" t="s">
        <v>9327</v>
      </c>
      <c r="F7093" s="200" t="s">
        <v>9328</v>
      </c>
      <c r="G7093" s="201" t="s">
        <v>4360</v>
      </c>
      <c r="H7093" s="202">
        <v>48</v>
      </c>
      <c r="I7093" s="203"/>
      <c r="J7093" s="204">
        <f>ROUND(I7093*H7093,2)</f>
        <v>0</v>
      </c>
      <c r="K7093" s="205"/>
      <c r="L7093" s="206"/>
      <c r="M7093" s="207" t="s">
        <v>3</v>
      </c>
      <c r="N7093" s="208" t="s">
        <v>44</v>
      </c>
      <c r="O7093" s="55"/>
      <c r="P7093" s="156">
        <f>O7093*H7093</f>
        <v>0</v>
      </c>
      <c r="Q7093" s="156">
        <v>1.7000000000000001E-2</v>
      </c>
      <c r="R7093" s="156">
        <f>Q7093*H7093</f>
        <v>0.81600000000000006</v>
      </c>
      <c r="S7093" s="156">
        <v>0</v>
      </c>
      <c r="T7093" s="157">
        <f>S7093*H7093</f>
        <v>0</v>
      </c>
      <c r="U7093" s="34"/>
      <c r="V7093" s="34"/>
      <c r="W7093" s="34"/>
      <c r="X7093" s="34"/>
      <c r="Y7093" s="34"/>
      <c r="Z7093" s="34"/>
      <c r="AA7093" s="34"/>
      <c r="AB7093" s="34"/>
      <c r="AC7093" s="34"/>
      <c r="AD7093" s="34"/>
      <c r="AE7093" s="34"/>
      <c r="AR7093" s="158" t="s">
        <v>572</v>
      </c>
      <c r="AT7093" s="158" t="s">
        <v>361</v>
      </c>
      <c r="AU7093" s="158" t="s">
        <v>82</v>
      </c>
      <c r="AY7093" s="19" t="s">
        <v>252</v>
      </c>
      <c r="BE7093" s="159">
        <f>IF(N7093="základní",J7093,0)</f>
        <v>0</v>
      </c>
      <c r="BF7093" s="159">
        <f>IF(N7093="snížená",J7093,0)</f>
        <v>0</v>
      </c>
      <c r="BG7093" s="159">
        <f>IF(N7093="zákl. přenesená",J7093,0)</f>
        <v>0</v>
      </c>
      <c r="BH7093" s="159">
        <f>IF(N7093="sníž. přenesená",J7093,0)</f>
        <v>0</v>
      </c>
      <c r="BI7093" s="159">
        <f>IF(N7093="nulová",J7093,0)</f>
        <v>0</v>
      </c>
      <c r="BJ7093" s="19" t="s">
        <v>80</v>
      </c>
      <c r="BK7093" s="159">
        <f>ROUND(I7093*H7093,2)</f>
        <v>0</v>
      </c>
      <c r="BL7093" s="19" t="s">
        <v>406</v>
      </c>
      <c r="BM7093" s="158" t="s">
        <v>9329</v>
      </c>
    </row>
    <row r="7094" spans="1:65" s="2" customFormat="1" ht="11.25">
      <c r="A7094" s="34"/>
      <c r="B7094" s="35"/>
      <c r="C7094" s="34"/>
      <c r="D7094" s="160" t="s">
        <v>260</v>
      </c>
      <c r="E7094" s="34"/>
      <c r="F7094" s="161" t="s">
        <v>9328</v>
      </c>
      <c r="G7094" s="34"/>
      <c r="H7094" s="34"/>
      <c r="I7094" s="162"/>
      <c r="J7094" s="34"/>
      <c r="K7094" s="34"/>
      <c r="L7094" s="35"/>
      <c r="M7094" s="163"/>
      <c r="N7094" s="164"/>
      <c r="O7094" s="55"/>
      <c r="P7094" s="55"/>
      <c r="Q7094" s="55"/>
      <c r="R7094" s="55"/>
      <c r="S7094" s="55"/>
      <c r="T7094" s="56"/>
      <c r="U7094" s="34"/>
      <c r="V7094" s="34"/>
      <c r="W7094" s="34"/>
      <c r="X7094" s="34"/>
      <c r="Y7094" s="34"/>
      <c r="Z7094" s="34"/>
      <c r="AA7094" s="34"/>
      <c r="AB7094" s="34"/>
      <c r="AC7094" s="34"/>
      <c r="AD7094" s="34"/>
      <c r="AE7094" s="34"/>
      <c r="AT7094" s="19" t="s">
        <v>260</v>
      </c>
      <c r="AU7094" s="19" t="s">
        <v>82</v>
      </c>
    </row>
    <row r="7095" spans="1:65" s="14" customFormat="1" ht="11.25">
      <c r="B7095" s="174"/>
      <c r="D7095" s="160" t="s">
        <v>264</v>
      </c>
      <c r="E7095" s="175" t="s">
        <v>3</v>
      </c>
      <c r="F7095" s="176" t="s">
        <v>9330</v>
      </c>
      <c r="H7095" s="177">
        <v>48</v>
      </c>
      <c r="I7095" s="178"/>
      <c r="L7095" s="174"/>
      <c r="M7095" s="179"/>
      <c r="N7095" s="180"/>
      <c r="O7095" s="180"/>
      <c r="P7095" s="180"/>
      <c r="Q7095" s="180"/>
      <c r="R7095" s="180"/>
      <c r="S7095" s="180"/>
      <c r="T7095" s="181"/>
      <c r="AT7095" s="175" t="s">
        <v>264</v>
      </c>
      <c r="AU7095" s="175" t="s">
        <v>82</v>
      </c>
      <c r="AV7095" s="14" t="s">
        <v>82</v>
      </c>
      <c r="AW7095" s="14" t="s">
        <v>34</v>
      </c>
      <c r="AX7095" s="14" t="s">
        <v>80</v>
      </c>
      <c r="AY7095" s="175" t="s">
        <v>252</v>
      </c>
    </row>
    <row r="7096" spans="1:65" s="2" customFormat="1" ht="16.5" customHeight="1">
      <c r="A7096" s="34"/>
      <c r="B7096" s="145"/>
      <c r="C7096" s="198" t="s">
        <v>3240</v>
      </c>
      <c r="D7096" s="221" t="s">
        <v>361</v>
      </c>
      <c r="E7096" s="199" t="s">
        <v>9331</v>
      </c>
      <c r="F7096" s="200" t="s">
        <v>9332</v>
      </c>
      <c r="G7096" s="201" t="s">
        <v>4360</v>
      </c>
      <c r="H7096" s="202">
        <v>24</v>
      </c>
      <c r="I7096" s="203"/>
      <c r="J7096" s="204">
        <f>ROUND(I7096*H7096,2)</f>
        <v>0</v>
      </c>
      <c r="K7096" s="205"/>
      <c r="L7096" s="206"/>
      <c r="M7096" s="207" t="s">
        <v>3</v>
      </c>
      <c r="N7096" s="208" t="s">
        <v>44</v>
      </c>
      <c r="O7096" s="55"/>
      <c r="P7096" s="156">
        <f>O7096*H7096</f>
        <v>0</v>
      </c>
      <c r="Q7096" s="156">
        <v>0</v>
      </c>
      <c r="R7096" s="156">
        <f>Q7096*H7096</f>
        <v>0</v>
      </c>
      <c r="S7096" s="156">
        <v>0</v>
      </c>
      <c r="T7096" s="157">
        <f>S7096*H7096</f>
        <v>0</v>
      </c>
      <c r="U7096" s="34"/>
      <c r="V7096" s="34"/>
      <c r="W7096" s="34"/>
      <c r="X7096" s="34"/>
      <c r="Y7096" s="34"/>
      <c r="Z7096" s="34"/>
      <c r="AA7096" s="34"/>
      <c r="AB7096" s="34"/>
      <c r="AC7096" s="34"/>
      <c r="AD7096" s="34"/>
      <c r="AE7096" s="34"/>
      <c r="AR7096" s="158" t="s">
        <v>572</v>
      </c>
      <c r="AT7096" s="158" t="s">
        <v>361</v>
      </c>
      <c r="AU7096" s="158" t="s">
        <v>82</v>
      </c>
      <c r="AY7096" s="19" t="s">
        <v>252</v>
      </c>
      <c r="BE7096" s="159">
        <f>IF(N7096="základní",J7096,0)</f>
        <v>0</v>
      </c>
      <c r="BF7096" s="159">
        <f>IF(N7096="snížená",J7096,0)</f>
        <v>0</v>
      </c>
      <c r="BG7096" s="159">
        <f>IF(N7096="zákl. přenesená",J7096,0)</f>
        <v>0</v>
      </c>
      <c r="BH7096" s="159">
        <f>IF(N7096="sníž. přenesená",J7096,0)</f>
        <v>0</v>
      </c>
      <c r="BI7096" s="159">
        <f>IF(N7096="nulová",J7096,0)</f>
        <v>0</v>
      </c>
      <c r="BJ7096" s="19" t="s">
        <v>80</v>
      </c>
      <c r="BK7096" s="159">
        <f>ROUND(I7096*H7096,2)</f>
        <v>0</v>
      </c>
      <c r="BL7096" s="19" t="s">
        <v>406</v>
      </c>
      <c r="BM7096" s="158" t="s">
        <v>9333</v>
      </c>
    </row>
    <row r="7097" spans="1:65" s="2" customFormat="1" ht="11.25">
      <c r="A7097" s="34"/>
      <c r="B7097" s="35"/>
      <c r="C7097" s="34"/>
      <c r="D7097" s="160" t="s">
        <v>260</v>
      </c>
      <c r="E7097" s="34"/>
      <c r="F7097" s="161" t="s">
        <v>9332</v>
      </c>
      <c r="G7097" s="34"/>
      <c r="H7097" s="34"/>
      <c r="I7097" s="162"/>
      <c r="J7097" s="34"/>
      <c r="K7097" s="34"/>
      <c r="L7097" s="35"/>
      <c r="M7097" s="163"/>
      <c r="N7097" s="164"/>
      <c r="O7097" s="55"/>
      <c r="P7097" s="55"/>
      <c r="Q7097" s="55"/>
      <c r="R7097" s="55"/>
      <c r="S7097" s="55"/>
      <c r="T7097" s="56"/>
      <c r="U7097" s="34"/>
      <c r="V7097" s="34"/>
      <c r="W7097" s="34"/>
      <c r="X7097" s="34"/>
      <c r="Y7097" s="34"/>
      <c r="Z7097" s="34"/>
      <c r="AA7097" s="34"/>
      <c r="AB7097" s="34"/>
      <c r="AC7097" s="34"/>
      <c r="AD7097" s="34"/>
      <c r="AE7097" s="34"/>
      <c r="AT7097" s="19" t="s">
        <v>260</v>
      </c>
      <c r="AU7097" s="19" t="s">
        <v>82</v>
      </c>
    </row>
    <row r="7098" spans="1:65" s="14" customFormat="1" ht="11.25">
      <c r="B7098" s="174"/>
      <c r="D7098" s="160" t="s">
        <v>264</v>
      </c>
      <c r="E7098" s="175" t="s">
        <v>3</v>
      </c>
      <c r="F7098" s="176" t="s">
        <v>9334</v>
      </c>
      <c r="H7098" s="177">
        <v>24</v>
      </c>
      <c r="I7098" s="178"/>
      <c r="L7098" s="174"/>
      <c r="M7098" s="179"/>
      <c r="N7098" s="180"/>
      <c r="O7098" s="180"/>
      <c r="P7098" s="180"/>
      <c r="Q7098" s="180"/>
      <c r="R7098" s="180"/>
      <c r="S7098" s="180"/>
      <c r="T7098" s="181"/>
      <c r="AT7098" s="175" t="s">
        <v>264</v>
      </c>
      <c r="AU7098" s="175" t="s">
        <v>82</v>
      </c>
      <c r="AV7098" s="14" t="s">
        <v>82</v>
      </c>
      <c r="AW7098" s="14" t="s">
        <v>34</v>
      </c>
      <c r="AX7098" s="14" t="s">
        <v>80</v>
      </c>
      <c r="AY7098" s="175" t="s">
        <v>252</v>
      </c>
    </row>
    <row r="7099" spans="1:65" s="2" customFormat="1" ht="16.5" customHeight="1">
      <c r="A7099" s="34"/>
      <c r="B7099" s="145"/>
      <c r="C7099" s="198" t="s">
        <v>3247</v>
      </c>
      <c r="D7099" s="221" t="s">
        <v>361</v>
      </c>
      <c r="E7099" s="199" t="s">
        <v>9335</v>
      </c>
      <c r="F7099" s="200" t="s">
        <v>9336</v>
      </c>
      <c r="G7099" s="201" t="s">
        <v>4360</v>
      </c>
      <c r="H7099" s="202">
        <v>16</v>
      </c>
      <c r="I7099" s="203"/>
      <c r="J7099" s="204">
        <f>ROUND(I7099*H7099,2)</f>
        <v>0</v>
      </c>
      <c r="K7099" s="205"/>
      <c r="L7099" s="206"/>
      <c r="M7099" s="207" t="s">
        <v>3</v>
      </c>
      <c r="N7099" s="208" t="s">
        <v>44</v>
      </c>
      <c r="O7099" s="55"/>
      <c r="P7099" s="156">
        <f>O7099*H7099</f>
        <v>0</v>
      </c>
      <c r="Q7099" s="156">
        <v>0</v>
      </c>
      <c r="R7099" s="156">
        <f>Q7099*H7099</f>
        <v>0</v>
      </c>
      <c r="S7099" s="156">
        <v>0</v>
      </c>
      <c r="T7099" s="157">
        <f>S7099*H7099</f>
        <v>0</v>
      </c>
      <c r="U7099" s="34"/>
      <c r="V7099" s="34"/>
      <c r="W7099" s="34"/>
      <c r="X7099" s="34"/>
      <c r="Y7099" s="34"/>
      <c r="Z7099" s="34"/>
      <c r="AA7099" s="34"/>
      <c r="AB7099" s="34"/>
      <c r="AC7099" s="34"/>
      <c r="AD7099" s="34"/>
      <c r="AE7099" s="34"/>
      <c r="AR7099" s="158" t="s">
        <v>572</v>
      </c>
      <c r="AT7099" s="158" t="s">
        <v>361</v>
      </c>
      <c r="AU7099" s="158" t="s">
        <v>82</v>
      </c>
      <c r="AY7099" s="19" t="s">
        <v>252</v>
      </c>
      <c r="BE7099" s="159">
        <f>IF(N7099="základní",J7099,0)</f>
        <v>0</v>
      </c>
      <c r="BF7099" s="159">
        <f>IF(N7099="snížená",J7099,0)</f>
        <v>0</v>
      </c>
      <c r="BG7099" s="159">
        <f>IF(N7099="zákl. přenesená",J7099,0)</f>
        <v>0</v>
      </c>
      <c r="BH7099" s="159">
        <f>IF(N7099="sníž. přenesená",J7099,0)</f>
        <v>0</v>
      </c>
      <c r="BI7099" s="159">
        <f>IF(N7099="nulová",J7099,0)</f>
        <v>0</v>
      </c>
      <c r="BJ7099" s="19" t="s">
        <v>80</v>
      </c>
      <c r="BK7099" s="159">
        <f>ROUND(I7099*H7099,2)</f>
        <v>0</v>
      </c>
      <c r="BL7099" s="19" t="s">
        <v>406</v>
      </c>
      <c r="BM7099" s="158" t="s">
        <v>9337</v>
      </c>
    </row>
    <row r="7100" spans="1:65" s="2" customFormat="1" ht="11.25">
      <c r="A7100" s="34"/>
      <c r="B7100" s="35"/>
      <c r="C7100" s="34"/>
      <c r="D7100" s="160" t="s">
        <v>260</v>
      </c>
      <c r="E7100" s="34"/>
      <c r="F7100" s="161" t="s">
        <v>9336</v>
      </c>
      <c r="G7100" s="34"/>
      <c r="H7100" s="34"/>
      <c r="I7100" s="162"/>
      <c r="J7100" s="34"/>
      <c r="K7100" s="34"/>
      <c r="L7100" s="35"/>
      <c r="M7100" s="163"/>
      <c r="N7100" s="164"/>
      <c r="O7100" s="55"/>
      <c r="P7100" s="55"/>
      <c r="Q7100" s="55"/>
      <c r="R7100" s="55"/>
      <c r="S7100" s="55"/>
      <c r="T7100" s="56"/>
      <c r="U7100" s="34"/>
      <c r="V7100" s="34"/>
      <c r="W7100" s="34"/>
      <c r="X7100" s="34"/>
      <c r="Y7100" s="34"/>
      <c r="Z7100" s="34"/>
      <c r="AA7100" s="34"/>
      <c r="AB7100" s="34"/>
      <c r="AC7100" s="34"/>
      <c r="AD7100" s="34"/>
      <c r="AE7100" s="34"/>
      <c r="AT7100" s="19" t="s">
        <v>260</v>
      </c>
      <c r="AU7100" s="19" t="s">
        <v>82</v>
      </c>
    </row>
    <row r="7101" spans="1:65" s="2" customFormat="1" ht="16.5" customHeight="1">
      <c r="A7101" s="34"/>
      <c r="B7101" s="145"/>
      <c r="C7101" s="146" t="s">
        <v>3253</v>
      </c>
      <c r="D7101" s="220" t="s">
        <v>254</v>
      </c>
      <c r="E7101" s="147" t="s">
        <v>9338</v>
      </c>
      <c r="F7101" s="148" t="s">
        <v>9339</v>
      </c>
      <c r="G7101" s="149" t="s">
        <v>743</v>
      </c>
      <c r="H7101" s="150">
        <v>1</v>
      </c>
      <c r="I7101" s="151"/>
      <c r="J7101" s="152">
        <f>ROUND(I7101*H7101,2)</f>
        <v>0</v>
      </c>
      <c r="K7101" s="153"/>
      <c r="L7101" s="35"/>
      <c r="M7101" s="154" t="s">
        <v>3</v>
      </c>
      <c r="N7101" s="155" t="s">
        <v>44</v>
      </c>
      <c r="O7101" s="55"/>
      <c r="P7101" s="156">
        <f>O7101*H7101</f>
        <v>0</v>
      </c>
      <c r="Q7101" s="156">
        <v>0</v>
      </c>
      <c r="R7101" s="156">
        <f>Q7101*H7101</f>
        <v>0</v>
      </c>
      <c r="S7101" s="156">
        <v>0</v>
      </c>
      <c r="T7101" s="157">
        <f>S7101*H7101</f>
        <v>0</v>
      </c>
      <c r="U7101" s="34"/>
      <c r="V7101" s="34"/>
      <c r="W7101" s="34"/>
      <c r="X7101" s="34"/>
      <c r="Y7101" s="34"/>
      <c r="Z7101" s="34"/>
      <c r="AA7101" s="34"/>
      <c r="AB7101" s="34"/>
      <c r="AC7101" s="34"/>
      <c r="AD7101" s="34"/>
      <c r="AE7101" s="34"/>
      <c r="AR7101" s="158" t="s">
        <v>406</v>
      </c>
      <c r="AT7101" s="158" t="s">
        <v>254</v>
      </c>
      <c r="AU7101" s="158" t="s">
        <v>82</v>
      </c>
      <c r="AY7101" s="19" t="s">
        <v>252</v>
      </c>
      <c r="BE7101" s="159">
        <f>IF(N7101="základní",J7101,0)</f>
        <v>0</v>
      </c>
      <c r="BF7101" s="159">
        <f>IF(N7101="snížená",J7101,0)</f>
        <v>0</v>
      </c>
      <c r="BG7101" s="159">
        <f>IF(N7101="zákl. přenesená",J7101,0)</f>
        <v>0</v>
      </c>
      <c r="BH7101" s="159">
        <f>IF(N7101="sníž. přenesená",J7101,0)</f>
        <v>0</v>
      </c>
      <c r="BI7101" s="159">
        <f>IF(N7101="nulová",J7101,0)</f>
        <v>0</v>
      </c>
      <c r="BJ7101" s="19" t="s">
        <v>80</v>
      </c>
      <c r="BK7101" s="159">
        <f>ROUND(I7101*H7101,2)</f>
        <v>0</v>
      </c>
      <c r="BL7101" s="19" t="s">
        <v>406</v>
      </c>
      <c r="BM7101" s="158" t="s">
        <v>9340</v>
      </c>
    </row>
    <row r="7102" spans="1:65" s="2" customFormat="1" ht="11.25">
      <c r="A7102" s="34"/>
      <c r="B7102" s="35"/>
      <c r="C7102" s="34"/>
      <c r="D7102" s="160" t="s">
        <v>260</v>
      </c>
      <c r="E7102" s="34"/>
      <c r="F7102" s="161" t="s">
        <v>9339</v>
      </c>
      <c r="G7102" s="34"/>
      <c r="H7102" s="34"/>
      <c r="I7102" s="162"/>
      <c r="J7102" s="34"/>
      <c r="K7102" s="34"/>
      <c r="L7102" s="35"/>
      <c r="M7102" s="163"/>
      <c r="N7102" s="164"/>
      <c r="O7102" s="55"/>
      <c r="P7102" s="55"/>
      <c r="Q7102" s="55"/>
      <c r="R7102" s="55"/>
      <c r="S7102" s="55"/>
      <c r="T7102" s="56"/>
      <c r="U7102" s="34"/>
      <c r="V7102" s="34"/>
      <c r="W7102" s="34"/>
      <c r="X7102" s="34"/>
      <c r="Y7102" s="34"/>
      <c r="Z7102" s="34"/>
      <c r="AA7102" s="34"/>
      <c r="AB7102" s="34"/>
      <c r="AC7102" s="34"/>
      <c r="AD7102" s="34"/>
      <c r="AE7102" s="34"/>
      <c r="AT7102" s="19" t="s">
        <v>260</v>
      </c>
      <c r="AU7102" s="19" t="s">
        <v>82</v>
      </c>
    </row>
    <row r="7103" spans="1:65" s="2" customFormat="1" ht="11.25">
      <c r="A7103" s="34"/>
      <c r="B7103" s="35"/>
      <c r="C7103" s="34"/>
      <c r="D7103" s="165" t="s">
        <v>262</v>
      </c>
      <c r="E7103" s="34"/>
      <c r="F7103" s="166" t="s">
        <v>9341</v>
      </c>
      <c r="G7103" s="34"/>
      <c r="H7103" s="34"/>
      <c r="I7103" s="162"/>
      <c r="J7103" s="34"/>
      <c r="K7103" s="34"/>
      <c r="L7103" s="35"/>
      <c r="M7103" s="163"/>
      <c r="N7103" s="164"/>
      <c r="O7103" s="55"/>
      <c r="P7103" s="55"/>
      <c r="Q7103" s="55"/>
      <c r="R7103" s="55"/>
      <c r="S7103" s="55"/>
      <c r="T7103" s="56"/>
      <c r="U7103" s="34"/>
      <c r="V7103" s="34"/>
      <c r="W7103" s="34"/>
      <c r="X7103" s="34"/>
      <c r="Y7103" s="34"/>
      <c r="Z7103" s="34"/>
      <c r="AA7103" s="34"/>
      <c r="AB7103" s="34"/>
      <c r="AC7103" s="34"/>
      <c r="AD7103" s="34"/>
      <c r="AE7103" s="34"/>
      <c r="AT7103" s="19" t="s">
        <v>262</v>
      </c>
      <c r="AU7103" s="19" t="s">
        <v>82</v>
      </c>
    </row>
    <row r="7104" spans="1:65" s="2" customFormat="1" ht="16.5" customHeight="1">
      <c r="A7104" s="34"/>
      <c r="B7104" s="145"/>
      <c r="C7104" s="146" t="s">
        <v>3266</v>
      </c>
      <c r="D7104" s="220" t="s">
        <v>254</v>
      </c>
      <c r="E7104" s="147" t="s">
        <v>9342</v>
      </c>
      <c r="F7104" s="148" t="s">
        <v>9343</v>
      </c>
      <c r="G7104" s="149" t="s">
        <v>743</v>
      </c>
      <c r="H7104" s="150">
        <v>13</v>
      </c>
      <c r="I7104" s="151"/>
      <c r="J7104" s="152">
        <f>ROUND(I7104*H7104,2)</f>
        <v>0</v>
      </c>
      <c r="K7104" s="153"/>
      <c r="L7104" s="35"/>
      <c r="M7104" s="154" t="s">
        <v>3</v>
      </c>
      <c r="N7104" s="155" t="s">
        <v>44</v>
      </c>
      <c r="O7104" s="55"/>
      <c r="P7104" s="156">
        <f>O7104*H7104</f>
        <v>0</v>
      </c>
      <c r="Q7104" s="156">
        <v>0</v>
      </c>
      <c r="R7104" s="156">
        <f>Q7104*H7104</f>
        <v>0</v>
      </c>
      <c r="S7104" s="156">
        <v>0</v>
      </c>
      <c r="T7104" s="157">
        <f>S7104*H7104</f>
        <v>0</v>
      </c>
      <c r="U7104" s="34"/>
      <c r="V7104" s="34"/>
      <c r="W7104" s="34"/>
      <c r="X7104" s="34"/>
      <c r="Y7104" s="34"/>
      <c r="Z7104" s="34"/>
      <c r="AA7104" s="34"/>
      <c r="AB7104" s="34"/>
      <c r="AC7104" s="34"/>
      <c r="AD7104" s="34"/>
      <c r="AE7104" s="34"/>
      <c r="AR7104" s="158" t="s">
        <v>406</v>
      </c>
      <c r="AT7104" s="158" t="s">
        <v>254</v>
      </c>
      <c r="AU7104" s="158" t="s">
        <v>82</v>
      </c>
      <c r="AY7104" s="19" t="s">
        <v>252</v>
      </c>
      <c r="BE7104" s="159">
        <f>IF(N7104="základní",J7104,0)</f>
        <v>0</v>
      </c>
      <c r="BF7104" s="159">
        <f>IF(N7104="snížená",J7104,0)</f>
        <v>0</v>
      </c>
      <c r="BG7104" s="159">
        <f>IF(N7104="zákl. přenesená",J7104,0)</f>
        <v>0</v>
      </c>
      <c r="BH7104" s="159">
        <f>IF(N7104="sníž. přenesená",J7104,0)</f>
        <v>0</v>
      </c>
      <c r="BI7104" s="159">
        <f>IF(N7104="nulová",J7104,0)</f>
        <v>0</v>
      </c>
      <c r="BJ7104" s="19" t="s">
        <v>80</v>
      </c>
      <c r="BK7104" s="159">
        <f>ROUND(I7104*H7104,2)</f>
        <v>0</v>
      </c>
      <c r="BL7104" s="19" t="s">
        <v>406</v>
      </c>
      <c r="BM7104" s="158" t="s">
        <v>9344</v>
      </c>
    </row>
    <row r="7105" spans="1:65" s="2" customFormat="1" ht="11.25">
      <c r="A7105" s="34"/>
      <c r="B7105" s="35"/>
      <c r="C7105" s="34"/>
      <c r="D7105" s="160" t="s">
        <v>260</v>
      </c>
      <c r="E7105" s="34"/>
      <c r="F7105" s="161" t="s">
        <v>9345</v>
      </c>
      <c r="G7105" s="34"/>
      <c r="H7105" s="34"/>
      <c r="I7105" s="162"/>
      <c r="J7105" s="34"/>
      <c r="K7105" s="34"/>
      <c r="L7105" s="35"/>
      <c r="M7105" s="163"/>
      <c r="N7105" s="164"/>
      <c r="O7105" s="55"/>
      <c r="P7105" s="55"/>
      <c r="Q7105" s="55"/>
      <c r="R7105" s="55"/>
      <c r="S7105" s="55"/>
      <c r="T7105" s="56"/>
      <c r="U7105" s="34"/>
      <c r="V7105" s="34"/>
      <c r="W7105" s="34"/>
      <c r="X7105" s="34"/>
      <c r="Y7105" s="34"/>
      <c r="Z7105" s="34"/>
      <c r="AA7105" s="34"/>
      <c r="AB7105" s="34"/>
      <c r="AC7105" s="34"/>
      <c r="AD7105" s="34"/>
      <c r="AE7105" s="34"/>
      <c r="AT7105" s="19" t="s">
        <v>260</v>
      </c>
      <c r="AU7105" s="19" t="s">
        <v>82</v>
      </c>
    </row>
    <row r="7106" spans="1:65" s="2" customFormat="1" ht="11.25">
      <c r="A7106" s="34"/>
      <c r="B7106" s="35"/>
      <c r="C7106" s="34"/>
      <c r="D7106" s="165" t="s">
        <v>262</v>
      </c>
      <c r="E7106" s="34"/>
      <c r="F7106" s="166" t="s">
        <v>9346</v>
      </c>
      <c r="G7106" s="34"/>
      <c r="H7106" s="34"/>
      <c r="I7106" s="162"/>
      <c r="J7106" s="34"/>
      <c r="K7106" s="34"/>
      <c r="L7106" s="35"/>
      <c r="M7106" s="163"/>
      <c r="N7106" s="164"/>
      <c r="O7106" s="55"/>
      <c r="P7106" s="55"/>
      <c r="Q7106" s="55"/>
      <c r="R7106" s="55"/>
      <c r="S7106" s="55"/>
      <c r="T7106" s="56"/>
      <c r="U7106" s="34"/>
      <c r="V7106" s="34"/>
      <c r="W7106" s="34"/>
      <c r="X7106" s="34"/>
      <c r="Y7106" s="34"/>
      <c r="Z7106" s="34"/>
      <c r="AA7106" s="34"/>
      <c r="AB7106" s="34"/>
      <c r="AC7106" s="34"/>
      <c r="AD7106" s="34"/>
      <c r="AE7106" s="34"/>
      <c r="AT7106" s="19" t="s">
        <v>262</v>
      </c>
      <c r="AU7106" s="19" t="s">
        <v>82</v>
      </c>
    </row>
    <row r="7107" spans="1:65" s="2" customFormat="1" ht="16.5" customHeight="1">
      <c r="A7107" s="34"/>
      <c r="B7107" s="145"/>
      <c r="C7107" s="198" t="s">
        <v>3285</v>
      </c>
      <c r="D7107" s="221" t="s">
        <v>361</v>
      </c>
      <c r="E7107" s="199" t="s">
        <v>9347</v>
      </c>
      <c r="F7107" s="200" t="s">
        <v>9348</v>
      </c>
      <c r="G7107" s="201" t="s">
        <v>743</v>
      </c>
      <c r="H7107" s="202">
        <v>13</v>
      </c>
      <c r="I7107" s="203"/>
      <c r="J7107" s="204">
        <f>ROUND(I7107*H7107,2)</f>
        <v>0</v>
      </c>
      <c r="K7107" s="205"/>
      <c r="L7107" s="206"/>
      <c r="M7107" s="207" t="s">
        <v>3</v>
      </c>
      <c r="N7107" s="208" t="s">
        <v>44</v>
      </c>
      <c r="O7107" s="55"/>
      <c r="P7107" s="156">
        <f>O7107*H7107</f>
        <v>0</v>
      </c>
      <c r="Q7107" s="156">
        <v>9.9999999999999995E-7</v>
      </c>
      <c r="R7107" s="156">
        <f>Q7107*H7107</f>
        <v>1.2999999999999999E-5</v>
      </c>
      <c r="S7107" s="156">
        <v>0</v>
      </c>
      <c r="T7107" s="157">
        <f>S7107*H7107</f>
        <v>0</v>
      </c>
      <c r="U7107" s="34"/>
      <c r="V7107" s="34"/>
      <c r="W7107" s="34"/>
      <c r="X7107" s="34"/>
      <c r="Y7107" s="34"/>
      <c r="Z7107" s="34"/>
      <c r="AA7107" s="34"/>
      <c r="AB7107" s="34"/>
      <c r="AC7107" s="34"/>
      <c r="AD7107" s="34"/>
      <c r="AE7107" s="34"/>
      <c r="AR7107" s="158" t="s">
        <v>572</v>
      </c>
      <c r="AT7107" s="158" t="s">
        <v>361</v>
      </c>
      <c r="AU7107" s="158" t="s">
        <v>82</v>
      </c>
      <c r="AY7107" s="19" t="s">
        <v>252</v>
      </c>
      <c r="BE7107" s="159">
        <f>IF(N7107="základní",J7107,0)</f>
        <v>0</v>
      </c>
      <c r="BF7107" s="159">
        <f>IF(N7107="snížená",J7107,0)</f>
        <v>0</v>
      </c>
      <c r="BG7107" s="159">
        <f>IF(N7107="zákl. přenesená",J7107,0)</f>
        <v>0</v>
      </c>
      <c r="BH7107" s="159">
        <f>IF(N7107="sníž. přenesená",J7107,0)</f>
        <v>0</v>
      </c>
      <c r="BI7107" s="159">
        <f>IF(N7107="nulová",J7107,0)</f>
        <v>0</v>
      </c>
      <c r="BJ7107" s="19" t="s">
        <v>80</v>
      </c>
      <c r="BK7107" s="159">
        <f>ROUND(I7107*H7107,2)</f>
        <v>0</v>
      </c>
      <c r="BL7107" s="19" t="s">
        <v>406</v>
      </c>
      <c r="BM7107" s="158" t="s">
        <v>9349</v>
      </c>
    </row>
    <row r="7108" spans="1:65" s="2" customFormat="1" ht="11.25">
      <c r="A7108" s="34"/>
      <c r="B7108" s="35"/>
      <c r="C7108" s="34"/>
      <c r="D7108" s="160" t="s">
        <v>260</v>
      </c>
      <c r="E7108" s="34"/>
      <c r="F7108" s="161" t="s">
        <v>9348</v>
      </c>
      <c r="G7108" s="34"/>
      <c r="H7108" s="34"/>
      <c r="I7108" s="162"/>
      <c r="J7108" s="34"/>
      <c r="K7108" s="34"/>
      <c r="L7108" s="35"/>
      <c r="M7108" s="163"/>
      <c r="N7108" s="164"/>
      <c r="O7108" s="55"/>
      <c r="P7108" s="55"/>
      <c r="Q7108" s="55"/>
      <c r="R7108" s="55"/>
      <c r="S7108" s="55"/>
      <c r="T7108" s="56"/>
      <c r="U7108" s="34"/>
      <c r="V7108" s="34"/>
      <c r="W7108" s="34"/>
      <c r="X7108" s="34"/>
      <c r="Y7108" s="34"/>
      <c r="Z7108" s="34"/>
      <c r="AA7108" s="34"/>
      <c r="AB7108" s="34"/>
      <c r="AC7108" s="34"/>
      <c r="AD7108" s="34"/>
      <c r="AE7108" s="34"/>
      <c r="AT7108" s="19" t="s">
        <v>260</v>
      </c>
      <c r="AU7108" s="19" t="s">
        <v>82</v>
      </c>
    </row>
    <row r="7109" spans="1:65" s="2" customFormat="1" ht="16.5" customHeight="1">
      <c r="A7109" s="34"/>
      <c r="B7109" s="145"/>
      <c r="C7109" s="146" t="s">
        <v>3292</v>
      </c>
      <c r="D7109" s="220" t="s">
        <v>254</v>
      </c>
      <c r="E7109" s="147" t="s">
        <v>9350</v>
      </c>
      <c r="F7109" s="148" t="s">
        <v>9351</v>
      </c>
      <c r="G7109" s="149" t="s">
        <v>331</v>
      </c>
      <c r="H7109" s="150">
        <v>376</v>
      </c>
      <c r="I7109" s="151"/>
      <c r="J7109" s="152">
        <f>ROUND(I7109*H7109,2)</f>
        <v>0</v>
      </c>
      <c r="K7109" s="153"/>
      <c r="L7109" s="35"/>
      <c r="M7109" s="154" t="s">
        <v>3</v>
      </c>
      <c r="N7109" s="155" t="s">
        <v>44</v>
      </c>
      <c r="O7109" s="55"/>
      <c r="P7109" s="156">
        <f>O7109*H7109</f>
        <v>0</v>
      </c>
      <c r="Q7109" s="156">
        <v>0</v>
      </c>
      <c r="R7109" s="156">
        <f>Q7109*H7109</f>
        <v>0</v>
      </c>
      <c r="S7109" s="156">
        <v>0</v>
      </c>
      <c r="T7109" s="157">
        <f>S7109*H7109</f>
        <v>0</v>
      </c>
      <c r="U7109" s="34"/>
      <c r="V7109" s="34"/>
      <c r="W7109" s="34"/>
      <c r="X7109" s="34"/>
      <c r="Y7109" s="34"/>
      <c r="Z7109" s="34"/>
      <c r="AA7109" s="34"/>
      <c r="AB7109" s="34"/>
      <c r="AC7109" s="34"/>
      <c r="AD7109" s="34"/>
      <c r="AE7109" s="34"/>
      <c r="AR7109" s="158" t="s">
        <v>258</v>
      </c>
      <c r="AT7109" s="158" t="s">
        <v>254</v>
      </c>
      <c r="AU7109" s="158" t="s">
        <v>82</v>
      </c>
      <c r="AY7109" s="19" t="s">
        <v>252</v>
      </c>
      <c r="BE7109" s="159">
        <f>IF(N7109="základní",J7109,0)</f>
        <v>0</v>
      </c>
      <c r="BF7109" s="159">
        <f>IF(N7109="snížená",J7109,0)</f>
        <v>0</v>
      </c>
      <c r="BG7109" s="159">
        <f>IF(N7109="zákl. přenesená",J7109,0)</f>
        <v>0</v>
      </c>
      <c r="BH7109" s="159">
        <f>IF(N7109="sníž. přenesená",J7109,0)</f>
        <v>0</v>
      </c>
      <c r="BI7109" s="159">
        <f>IF(N7109="nulová",J7109,0)</f>
        <v>0</v>
      </c>
      <c r="BJ7109" s="19" t="s">
        <v>80</v>
      </c>
      <c r="BK7109" s="159">
        <f>ROUND(I7109*H7109,2)</f>
        <v>0</v>
      </c>
      <c r="BL7109" s="19" t="s">
        <v>258</v>
      </c>
      <c r="BM7109" s="158" t="s">
        <v>9352</v>
      </c>
    </row>
    <row r="7110" spans="1:65" s="2" customFormat="1" ht="11.25">
      <c r="A7110" s="34"/>
      <c r="B7110" s="35"/>
      <c r="C7110" s="34"/>
      <c r="D7110" s="160" t="s">
        <v>260</v>
      </c>
      <c r="E7110" s="34"/>
      <c r="F7110" s="161" t="s">
        <v>9353</v>
      </c>
      <c r="G7110" s="34"/>
      <c r="H7110" s="34"/>
      <c r="I7110" s="162"/>
      <c r="J7110" s="34"/>
      <c r="K7110" s="34"/>
      <c r="L7110" s="35"/>
      <c r="M7110" s="163"/>
      <c r="N7110" s="164"/>
      <c r="O7110" s="55"/>
      <c r="P7110" s="55"/>
      <c r="Q7110" s="55"/>
      <c r="R7110" s="55"/>
      <c r="S7110" s="55"/>
      <c r="T7110" s="56"/>
      <c r="U7110" s="34"/>
      <c r="V7110" s="34"/>
      <c r="W7110" s="34"/>
      <c r="X7110" s="34"/>
      <c r="Y7110" s="34"/>
      <c r="Z7110" s="34"/>
      <c r="AA7110" s="34"/>
      <c r="AB7110" s="34"/>
      <c r="AC7110" s="34"/>
      <c r="AD7110" s="34"/>
      <c r="AE7110" s="34"/>
      <c r="AT7110" s="19" t="s">
        <v>260</v>
      </c>
      <c r="AU7110" s="19" t="s">
        <v>82</v>
      </c>
    </row>
    <row r="7111" spans="1:65" s="2" customFormat="1" ht="11.25">
      <c r="A7111" s="34"/>
      <c r="B7111" s="35"/>
      <c r="C7111" s="34"/>
      <c r="D7111" s="165" t="s">
        <v>262</v>
      </c>
      <c r="E7111" s="34"/>
      <c r="F7111" s="166" t="s">
        <v>9354</v>
      </c>
      <c r="G7111" s="34"/>
      <c r="H7111" s="34"/>
      <c r="I7111" s="162"/>
      <c r="J7111" s="34"/>
      <c r="K7111" s="34"/>
      <c r="L7111" s="35"/>
      <c r="M7111" s="163"/>
      <c r="N7111" s="164"/>
      <c r="O7111" s="55"/>
      <c r="P7111" s="55"/>
      <c r="Q7111" s="55"/>
      <c r="R7111" s="55"/>
      <c r="S7111" s="55"/>
      <c r="T7111" s="56"/>
      <c r="U7111" s="34"/>
      <c r="V7111" s="34"/>
      <c r="W7111" s="34"/>
      <c r="X7111" s="34"/>
      <c r="Y7111" s="34"/>
      <c r="Z7111" s="34"/>
      <c r="AA7111" s="34"/>
      <c r="AB7111" s="34"/>
      <c r="AC7111" s="34"/>
      <c r="AD7111" s="34"/>
      <c r="AE7111" s="34"/>
      <c r="AT7111" s="19" t="s">
        <v>262</v>
      </c>
      <c r="AU7111" s="19" t="s">
        <v>82</v>
      </c>
    </row>
    <row r="7112" spans="1:65" s="13" customFormat="1" ht="11.25">
      <c r="B7112" s="167"/>
      <c r="D7112" s="160" t="s">
        <v>264</v>
      </c>
      <c r="E7112" s="168" t="s">
        <v>3</v>
      </c>
      <c r="F7112" s="169" t="s">
        <v>9355</v>
      </c>
      <c r="H7112" s="168" t="s">
        <v>3</v>
      </c>
      <c r="I7112" s="170"/>
      <c r="L7112" s="167"/>
      <c r="M7112" s="171"/>
      <c r="N7112" s="172"/>
      <c r="O7112" s="172"/>
      <c r="P7112" s="172"/>
      <c r="Q7112" s="172"/>
      <c r="R7112" s="172"/>
      <c r="S7112" s="172"/>
      <c r="T7112" s="173"/>
      <c r="AT7112" s="168" t="s">
        <v>264</v>
      </c>
      <c r="AU7112" s="168" t="s">
        <v>82</v>
      </c>
      <c r="AV7112" s="13" t="s">
        <v>80</v>
      </c>
      <c r="AW7112" s="13" t="s">
        <v>34</v>
      </c>
      <c r="AX7112" s="13" t="s">
        <v>73</v>
      </c>
      <c r="AY7112" s="168" t="s">
        <v>252</v>
      </c>
    </row>
    <row r="7113" spans="1:65" s="14" customFormat="1" ht="11.25">
      <c r="B7113" s="174"/>
      <c r="D7113" s="160" t="s">
        <v>264</v>
      </c>
      <c r="E7113" s="175" t="s">
        <v>3</v>
      </c>
      <c r="F7113" s="176" t="s">
        <v>9356</v>
      </c>
      <c r="H7113" s="177">
        <v>376</v>
      </c>
      <c r="I7113" s="178"/>
      <c r="L7113" s="174"/>
      <c r="M7113" s="179"/>
      <c r="N7113" s="180"/>
      <c r="O7113" s="180"/>
      <c r="P7113" s="180"/>
      <c r="Q7113" s="180"/>
      <c r="R7113" s="180"/>
      <c r="S7113" s="180"/>
      <c r="T7113" s="181"/>
      <c r="AT7113" s="175" t="s">
        <v>264</v>
      </c>
      <c r="AU7113" s="175" t="s">
        <v>82</v>
      </c>
      <c r="AV7113" s="14" t="s">
        <v>82</v>
      </c>
      <c r="AW7113" s="14" t="s">
        <v>34</v>
      </c>
      <c r="AX7113" s="14" t="s">
        <v>80</v>
      </c>
      <c r="AY7113" s="175" t="s">
        <v>252</v>
      </c>
    </row>
    <row r="7114" spans="1:65" s="2" customFormat="1" ht="16.5" customHeight="1">
      <c r="A7114" s="34"/>
      <c r="B7114" s="145"/>
      <c r="C7114" s="198" t="s">
        <v>3299</v>
      </c>
      <c r="D7114" s="198" t="s">
        <v>361</v>
      </c>
      <c r="E7114" s="199" t="s">
        <v>9357</v>
      </c>
      <c r="F7114" s="200" t="s">
        <v>9358</v>
      </c>
      <c r="G7114" s="201" t="s">
        <v>331</v>
      </c>
      <c r="H7114" s="202">
        <v>2</v>
      </c>
      <c r="I7114" s="203"/>
      <c r="J7114" s="204">
        <f>ROUND(I7114*H7114,2)</f>
        <v>0</v>
      </c>
      <c r="K7114" s="205"/>
      <c r="L7114" s="206"/>
      <c r="M7114" s="207" t="s">
        <v>3</v>
      </c>
      <c r="N7114" s="208" t="s">
        <v>44</v>
      </c>
      <c r="O7114" s="55"/>
      <c r="P7114" s="156">
        <f>O7114*H7114</f>
        <v>0</v>
      </c>
      <c r="Q7114" s="156">
        <v>7.7999999999999999E-4</v>
      </c>
      <c r="R7114" s="156">
        <f>Q7114*H7114</f>
        <v>1.56E-3</v>
      </c>
      <c r="S7114" s="156">
        <v>0</v>
      </c>
      <c r="T7114" s="157">
        <f>S7114*H7114</f>
        <v>0</v>
      </c>
      <c r="U7114" s="34"/>
      <c r="V7114" s="34"/>
      <c r="W7114" s="34"/>
      <c r="X7114" s="34"/>
      <c r="Y7114" s="34"/>
      <c r="Z7114" s="34"/>
      <c r="AA7114" s="34"/>
      <c r="AB7114" s="34"/>
      <c r="AC7114" s="34"/>
      <c r="AD7114" s="34"/>
      <c r="AE7114" s="34"/>
      <c r="AR7114" s="158" t="s">
        <v>572</v>
      </c>
      <c r="AT7114" s="158" t="s">
        <v>361</v>
      </c>
      <c r="AU7114" s="158" t="s">
        <v>82</v>
      </c>
      <c r="AY7114" s="19" t="s">
        <v>252</v>
      </c>
      <c r="BE7114" s="159">
        <f>IF(N7114="základní",J7114,0)</f>
        <v>0</v>
      </c>
      <c r="BF7114" s="159">
        <f>IF(N7114="snížená",J7114,0)</f>
        <v>0</v>
      </c>
      <c r="BG7114" s="159">
        <f>IF(N7114="zákl. přenesená",J7114,0)</f>
        <v>0</v>
      </c>
      <c r="BH7114" s="159">
        <f>IF(N7114="sníž. přenesená",J7114,0)</f>
        <v>0</v>
      </c>
      <c r="BI7114" s="159">
        <f>IF(N7114="nulová",J7114,0)</f>
        <v>0</v>
      </c>
      <c r="BJ7114" s="19" t="s">
        <v>80</v>
      </c>
      <c r="BK7114" s="159">
        <f>ROUND(I7114*H7114,2)</f>
        <v>0</v>
      </c>
      <c r="BL7114" s="19" t="s">
        <v>406</v>
      </c>
      <c r="BM7114" s="158" t="s">
        <v>9359</v>
      </c>
    </row>
    <row r="7115" spans="1:65" s="2" customFormat="1" ht="11.25">
      <c r="A7115" s="34"/>
      <c r="B7115" s="35"/>
      <c r="C7115" s="34"/>
      <c r="D7115" s="160" t="s">
        <v>260</v>
      </c>
      <c r="E7115" s="34"/>
      <c r="F7115" s="161" t="s">
        <v>9358</v>
      </c>
      <c r="G7115" s="34"/>
      <c r="H7115" s="34"/>
      <c r="I7115" s="162"/>
      <c r="J7115" s="34"/>
      <c r="K7115" s="34"/>
      <c r="L7115" s="35"/>
      <c r="M7115" s="163"/>
      <c r="N7115" s="164"/>
      <c r="O7115" s="55"/>
      <c r="P7115" s="55"/>
      <c r="Q7115" s="55"/>
      <c r="R7115" s="55"/>
      <c r="S7115" s="55"/>
      <c r="T7115" s="56"/>
      <c r="U7115" s="34"/>
      <c r="V7115" s="34"/>
      <c r="W7115" s="34"/>
      <c r="X7115" s="34"/>
      <c r="Y7115" s="34"/>
      <c r="Z7115" s="34"/>
      <c r="AA7115" s="34"/>
      <c r="AB7115" s="34"/>
      <c r="AC7115" s="34"/>
      <c r="AD7115" s="34"/>
      <c r="AE7115" s="34"/>
      <c r="AT7115" s="19" t="s">
        <v>260</v>
      </c>
      <c r="AU7115" s="19" t="s">
        <v>82</v>
      </c>
    </row>
    <row r="7116" spans="1:65" s="2" customFormat="1" ht="11.25">
      <c r="A7116" s="34"/>
      <c r="B7116" s="35"/>
      <c r="C7116" s="34"/>
      <c r="D7116" s="165" t="s">
        <v>262</v>
      </c>
      <c r="E7116" s="34"/>
      <c r="F7116" s="166" t="s">
        <v>9360</v>
      </c>
      <c r="G7116" s="34"/>
      <c r="H7116" s="34"/>
      <c r="I7116" s="162"/>
      <c r="J7116" s="34"/>
      <c r="K7116" s="34"/>
      <c r="L7116" s="35"/>
      <c r="M7116" s="163"/>
      <c r="N7116" s="164"/>
      <c r="O7116" s="55"/>
      <c r="P7116" s="55"/>
      <c r="Q7116" s="55"/>
      <c r="R7116" s="55"/>
      <c r="S7116" s="55"/>
      <c r="T7116" s="56"/>
      <c r="U7116" s="34"/>
      <c r="V7116" s="34"/>
      <c r="W7116" s="34"/>
      <c r="X7116" s="34"/>
      <c r="Y7116" s="34"/>
      <c r="Z7116" s="34"/>
      <c r="AA7116" s="34"/>
      <c r="AB7116" s="34"/>
      <c r="AC7116" s="34"/>
      <c r="AD7116" s="34"/>
      <c r="AE7116" s="34"/>
      <c r="AT7116" s="19" t="s">
        <v>262</v>
      </c>
      <c r="AU7116" s="19" t="s">
        <v>82</v>
      </c>
    </row>
    <row r="7117" spans="1:65" s="2" customFormat="1" ht="16.5" customHeight="1">
      <c r="A7117" s="34"/>
      <c r="B7117" s="145"/>
      <c r="C7117" s="146" t="s">
        <v>3314</v>
      </c>
      <c r="D7117" s="146" t="s">
        <v>254</v>
      </c>
      <c r="E7117" s="147" t="s">
        <v>9361</v>
      </c>
      <c r="F7117" s="148" t="s">
        <v>9362</v>
      </c>
      <c r="G7117" s="149" t="s">
        <v>321</v>
      </c>
      <c r="H7117" s="150">
        <v>1.6279999999999999</v>
      </c>
      <c r="I7117" s="151"/>
      <c r="J7117" s="152">
        <f>ROUND(I7117*H7117,2)</f>
        <v>0</v>
      </c>
      <c r="K7117" s="153"/>
      <c r="L7117" s="35"/>
      <c r="M7117" s="154" t="s">
        <v>3</v>
      </c>
      <c r="N7117" s="155" t="s">
        <v>44</v>
      </c>
      <c r="O7117" s="55"/>
      <c r="P7117" s="156">
        <f>O7117*H7117</f>
        <v>0</v>
      </c>
      <c r="Q7117" s="156">
        <v>0</v>
      </c>
      <c r="R7117" s="156">
        <f>Q7117*H7117</f>
        <v>0</v>
      </c>
      <c r="S7117" s="156">
        <v>0</v>
      </c>
      <c r="T7117" s="157">
        <f>S7117*H7117</f>
        <v>0</v>
      </c>
      <c r="U7117" s="34"/>
      <c r="V7117" s="34"/>
      <c r="W7117" s="34"/>
      <c r="X7117" s="34"/>
      <c r="Y7117" s="34"/>
      <c r="Z7117" s="34"/>
      <c r="AA7117" s="34"/>
      <c r="AB7117" s="34"/>
      <c r="AC7117" s="34"/>
      <c r="AD7117" s="34"/>
      <c r="AE7117" s="34"/>
      <c r="AR7117" s="158" t="s">
        <v>406</v>
      </c>
      <c r="AT7117" s="158" t="s">
        <v>254</v>
      </c>
      <c r="AU7117" s="158" t="s">
        <v>82</v>
      </c>
      <c r="AY7117" s="19" t="s">
        <v>252</v>
      </c>
      <c r="BE7117" s="159">
        <f>IF(N7117="základní",J7117,0)</f>
        <v>0</v>
      </c>
      <c r="BF7117" s="159">
        <f>IF(N7117="snížená",J7117,0)</f>
        <v>0</v>
      </c>
      <c r="BG7117" s="159">
        <f>IF(N7117="zákl. přenesená",J7117,0)</f>
        <v>0</v>
      </c>
      <c r="BH7117" s="159">
        <f>IF(N7117="sníž. přenesená",J7117,0)</f>
        <v>0</v>
      </c>
      <c r="BI7117" s="159">
        <f>IF(N7117="nulová",J7117,0)</f>
        <v>0</v>
      </c>
      <c r="BJ7117" s="19" t="s">
        <v>80</v>
      </c>
      <c r="BK7117" s="159">
        <f>ROUND(I7117*H7117,2)</f>
        <v>0</v>
      </c>
      <c r="BL7117" s="19" t="s">
        <v>406</v>
      </c>
      <c r="BM7117" s="158" t="s">
        <v>9363</v>
      </c>
    </row>
    <row r="7118" spans="1:65" s="2" customFormat="1" ht="19.5">
      <c r="A7118" s="34"/>
      <c r="B7118" s="35"/>
      <c r="C7118" s="34"/>
      <c r="D7118" s="160" t="s">
        <v>260</v>
      </c>
      <c r="E7118" s="34"/>
      <c r="F7118" s="161" t="s">
        <v>9364</v>
      </c>
      <c r="G7118" s="34"/>
      <c r="H7118" s="34"/>
      <c r="I7118" s="162"/>
      <c r="J7118" s="34"/>
      <c r="K7118" s="34"/>
      <c r="L7118" s="35"/>
      <c r="M7118" s="163"/>
      <c r="N7118" s="164"/>
      <c r="O7118" s="55"/>
      <c r="P7118" s="55"/>
      <c r="Q7118" s="55"/>
      <c r="R7118" s="55"/>
      <c r="S7118" s="55"/>
      <c r="T7118" s="56"/>
      <c r="U7118" s="34"/>
      <c r="V7118" s="34"/>
      <c r="W7118" s="34"/>
      <c r="X7118" s="34"/>
      <c r="Y7118" s="34"/>
      <c r="Z7118" s="34"/>
      <c r="AA7118" s="34"/>
      <c r="AB7118" s="34"/>
      <c r="AC7118" s="34"/>
      <c r="AD7118" s="34"/>
      <c r="AE7118" s="34"/>
      <c r="AT7118" s="19" t="s">
        <v>260</v>
      </c>
      <c r="AU7118" s="19" t="s">
        <v>82</v>
      </c>
    </row>
    <row r="7119" spans="1:65" s="2" customFormat="1" ht="11.25">
      <c r="A7119" s="34"/>
      <c r="B7119" s="35"/>
      <c r="C7119" s="34"/>
      <c r="D7119" s="165" t="s">
        <v>262</v>
      </c>
      <c r="E7119" s="34"/>
      <c r="F7119" s="166" t="s">
        <v>9365</v>
      </c>
      <c r="G7119" s="34"/>
      <c r="H7119" s="34"/>
      <c r="I7119" s="162"/>
      <c r="J7119" s="34"/>
      <c r="K7119" s="34"/>
      <c r="L7119" s="35"/>
      <c r="M7119" s="163"/>
      <c r="N7119" s="164"/>
      <c r="O7119" s="55"/>
      <c r="P7119" s="55"/>
      <c r="Q7119" s="55"/>
      <c r="R7119" s="55"/>
      <c r="S7119" s="55"/>
      <c r="T7119" s="56"/>
      <c r="U7119" s="34"/>
      <c r="V7119" s="34"/>
      <c r="W7119" s="34"/>
      <c r="X7119" s="34"/>
      <c r="Y7119" s="34"/>
      <c r="Z7119" s="34"/>
      <c r="AA7119" s="34"/>
      <c r="AB7119" s="34"/>
      <c r="AC7119" s="34"/>
      <c r="AD7119" s="34"/>
      <c r="AE7119" s="34"/>
      <c r="AT7119" s="19" t="s">
        <v>262</v>
      </c>
      <c r="AU7119" s="19" t="s">
        <v>82</v>
      </c>
    </row>
    <row r="7120" spans="1:65" s="12" customFormat="1" ht="25.9" customHeight="1">
      <c r="B7120" s="132"/>
      <c r="D7120" s="133" t="s">
        <v>72</v>
      </c>
      <c r="E7120" s="134" t="s">
        <v>9366</v>
      </c>
      <c r="F7120" s="134" t="s">
        <v>9367</v>
      </c>
      <c r="I7120" s="135"/>
      <c r="J7120" s="136">
        <f>BK7120</f>
        <v>0</v>
      </c>
      <c r="L7120" s="132"/>
      <c r="M7120" s="137"/>
      <c r="N7120" s="138"/>
      <c r="O7120" s="138"/>
      <c r="P7120" s="139">
        <f>SUM(P7121:P7128)</f>
        <v>0</v>
      </c>
      <c r="Q7120" s="138"/>
      <c r="R7120" s="139">
        <f>SUM(R7121:R7128)</f>
        <v>0</v>
      </c>
      <c r="S7120" s="138"/>
      <c r="T7120" s="140">
        <f>SUM(T7121:T7128)</f>
        <v>0</v>
      </c>
      <c r="AR7120" s="133" t="s">
        <v>258</v>
      </c>
      <c r="AT7120" s="141" t="s">
        <v>72</v>
      </c>
      <c r="AU7120" s="141" t="s">
        <v>73</v>
      </c>
      <c r="AY7120" s="133" t="s">
        <v>252</v>
      </c>
      <c r="BK7120" s="142">
        <f>SUM(BK7121:BK7128)</f>
        <v>0</v>
      </c>
    </row>
    <row r="7121" spans="1:65" s="2" customFormat="1" ht="16.5" customHeight="1">
      <c r="A7121" s="34"/>
      <c r="B7121" s="145"/>
      <c r="C7121" s="146" t="s">
        <v>3324</v>
      </c>
      <c r="D7121" s="146" t="s">
        <v>254</v>
      </c>
      <c r="E7121" s="147" t="s">
        <v>9368</v>
      </c>
      <c r="F7121" s="148" t="s">
        <v>9369</v>
      </c>
      <c r="G7121" s="149" t="s">
        <v>2104</v>
      </c>
      <c r="H7121" s="150">
        <v>284</v>
      </c>
      <c r="I7121" s="151"/>
      <c r="J7121" s="152">
        <f>ROUND(I7121*H7121,2)</f>
        <v>0</v>
      </c>
      <c r="K7121" s="153"/>
      <c r="L7121" s="35"/>
      <c r="M7121" s="154" t="s">
        <v>3</v>
      </c>
      <c r="N7121" s="155" t="s">
        <v>44</v>
      </c>
      <c r="O7121" s="55"/>
      <c r="P7121" s="156">
        <f>O7121*H7121</f>
        <v>0</v>
      </c>
      <c r="Q7121" s="156">
        <v>0</v>
      </c>
      <c r="R7121" s="156">
        <f>Q7121*H7121</f>
        <v>0</v>
      </c>
      <c r="S7121" s="156">
        <v>0</v>
      </c>
      <c r="T7121" s="157">
        <f>S7121*H7121</f>
        <v>0</v>
      </c>
      <c r="U7121" s="34"/>
      <c r="V7121" s="34"/>
      <c r="W7121" s="34"/>
      <c r="X7121" s="34"/>
      <c r="Y7121" s="34"/>
      <c r="Z7121" s="34"/>
      <c r="AA7121" s="34"/>
      <c r="AB7121" s="34"/>
      <c r="AC7121" s="34"/>
      <c r="AD7121" s="34"/>
      <c r="AE7121" s="34"/>
      <c r="AR7121" s="158" t="s">
        <v>9370</v>
      </c>
      <c r="AT7121" s="158" t="s">
        <v>254</v>
      </c>
      <c r="AU7121" s="158" t="s">
        <v>80</v>
      </c>
      <c r="AY7121" s="19" t="s">
        <v>252</v>
      </c>
      <c r="BE7121" s="159">
        <f>IF(N7121="základní",J7121,0)</f>
        <v>0</v>
      </c>
      <c r="BF7121" s="159">
        <f>IF(N7121="snížená",J7121,0)</f>
        <v>0</v>
      </c>
      <c r="BG7121" s="159">
        <f>IF(N7121="zákl. přenesená",J7121,0)</f>
        <v>0</v>
      </c>
      <c r="BH7121" s="159">
        <f>IF(N7121="sníž. přenesená",J7121,0)</f>
        <v>0</v>
      </c>
      <c r="BI7121" s="159">
        <f>IF(N7121="nulová",J7121,0)</f>
        <v>0</v>
      </c>
      <c r="BJ7121" s="19" t="s">
        <v>80</v>
      </c>
      <c r="BK7121" s="159">
        <f>ROUND(I7121*H7121,2)</f>
        <v>0</v>
      </c>
      <c r="BL7121" s="19" t="s">
        <v>9370</v>
      </c>
      <c r="BM7121" s="158" t="s">
        <v>9371</v>
      </c>
    </row>
    <row r="7122" spans="1:65" s="2" customFormat="1" ht="11.25">
      <c r="A7122" s="34"/>
      <c r="B7122" s="35"/>
      <c r="C7122" s="34"/>
      <c r="D7122" s="160" t="s">
        <v>260</v>
      </c>
      <c r="E7122" s="34"/>
      <c r="F7122" s="161" t="s">
        <v>9372</v>
      </c>
      <c r="G7122" s="34"/>
      <c r="H7122" s="34"/>
      <c r="I7122" s="162"/>
      <c r="J7122" s="34"/>
      <c r="K7122" s="34"/>
      <c r="L7122" s="35"/>
      <c r="M7122" s="163"/>
      <c r="N7122" s="164"/>
      <c r="O7122" s="55"/>
      <c r="P7122" s="55"/>
      <c r="Q7122" s="55"/>
      <c r="R7122" s="55"/>
      <c r="S7122" s="55"/>
      <c r="T7122" s="56"/>
      <c r="U7122" s="34"/>
      <c r="V7122" s="34"/>
      <c r="W7122" s="34"/>
      <c r="X7122" s="34"/>
      <c r="Y7122" s="34"/>
      <c r="Z7122" s="34"/>
      <c r="AA7122" s="34"/>
      <c r="AB7122" s="34"/>
      <c r="AC7122" s="34"/>
      <c r="AD7122" s="34"/>
      <c r="AE7122" s="34"/>
      <c r="AT7122" s="19" t="s">
        <v>260</v>
      </c>
      <c r="AU7122" s="19" t="s">
        <v>80</v>
      </c>
    </row>
    <row r="7123" spans="1:65" s="2" customFormat="1" ht="11.25">
      <c r="A7123" s="34"/>
      <c r="B7123" s="35"/>
      <c r="C7123" s="34"/>
      <c r="D7123" s="165" t="s">
        <v>262</v>
      </c>
      <c r="E7123" s="34"/>
      <c r="F7123" s="166" t="s">
        <v>9373</v>
      </c>
      <c r="G7123" s="34"/>
      <c r="H7123" s="34"/>
      <c r="I7123" s="162"/>
      <c r="J7123" s="34"/>
      <c r="K7123" s="34"/>
      <c r="L7123" s="35"/>
      <c r="M7123" s="163"/>
      <c r="N7123" s="164"/>
      <c r="O7123" s="55"/>
      <c r="P7123" s="55"/>
      <c r="Q7123" s="55"/>
      <c r="R7123" s="55"/>
      <c r="S7123" s="55"/>
      <c r="T7123" s="56"/>
      <c r="U7123" s="34"/>
      <c r="V7123" s="34"/>
      <c r="W7123" s="34"/>
      <c r="X7123" s="34"/>
      <c r="Y7123" s="34"/>
      <c r="Z7123" s="34"/>
      <c r="AA7123" s="34"/>
      <c r="AB7123" s="34"/>
      <c r="AC7123" s="34"/>
      <c r="AD7123" s="34"/>
      <c r="AE7123" s="34"/>
      <c r="AT7123" s="19" t="s">
        <v>262</v>
      </c>
      <c r="AU7123" s="19" t="s">
        <v>80</v>
      </c>
    </row>
    <row r="7124" spans="1:65" s="13" customFormat="1" ht="11.25">
      <c r="B7124" s="167"/>
      <c r="D7124" s="160" t="s">
        <v>264</v>
      </c>
      <c r="E7124" s="168" t="s">
        <v>3</v>
      </c>
      <c r="F7124" s="169" t="s">
        <v>9374</v>
      </c>
      <c r="H7124" s="168" t="s">
        <v>3</v>
      </c>
      <c r="I7124" s="170"/>
      <c r="L7124" s="167"/>
      <c r="M7124" s="171"/>
      <c r="N7124" s="172"/>
      <c r="O7124" s="172"/>
      <c r="P7124" s="172"/>
      <c r="Q7124" s="172"/>
      <c r="R7124" s="172"/>
      <c r="S7124" s="172"/>
      <c r="T7124" s="173"/>
      <c r="AT7124" s="168" t="s">
        <v>264</v>
      </c>
      <c r="AU7124" s="168" t="s">
        <v>80</v>
      </c>
      <c r="AV7124" s="13" t="s">
        <v>80</v>
      </c>
      <c r="AW7124" s="13" t="s">
        <v>34</v>
      </c>
      <c r="AX7124" s="13" t="s">
        <v>73</v>
      </c>
      <c r="AY7124" s="168" t="s">
        <v>252</v>
      </c>
    </row>
    <row r="7125" spans="1:65" s="14" customFormat="1" ht="11.25">
      <c r="B7125" s="174"/>
      <c r="D7125" s="160" t="s">
        <v>264</v>
      </c>
      <c r="E7125" s="175" t="s">
        <v>3</v>
      </c>
      <c r="F7125" s="176" t="s">
        <v>9375</v>
      </c>
      <c r="H7125" s="177">
        <v>208</v>
      </c>
      <c r="I7125" s="178"/>
      <c r="L7125" s="174"/>
      <c r="M7125" s="179"/>
      <c r="N7125" s="180"/>
      <c r="O7125" s="180"/>
      <c r="P7125" s="180"/>
      <c r="Q7125" s="180"/>
      <c r="R7125" s="180"/>
      <c r="S7125" s="180"/>
      <c r="T7125" s="181"/>
      <c r="AT7125" s="175" t="s">
        <v>264</v>
      </c>
      <c r="AU7125" s="175" t="s">
        <v>80</v>
      </c>
      <c r="AV7125" s="14" t="s">
        <v>82</v>
      </c>
      <c r="AW7125" s="14" t="s">
        <v>34</v>
      </c>
      <c r="AX7125" s="14" t="s">
        <v>73</v>
      </c>
      <c r="AY7125" s="175" t="s">
        <v>252</v>
      </c>
    </row>
    <row r="7126" spans="1:65" s="13" customFormat="1" ht="11.25">
      <c r="B7126" s="167"/>
      <c r="D7126" s="160" t="s">
        <v>264</v>
      </c>
      <c r="E7126" s="168" t="s">
        <v>3</v>
      </c>
      <c r="F7126" s="169" t="s">
        <v>9376</v>
      </c>
      <c r="H7126" s="168" t="s">
        <v>3</v>
      </c>
      <c r="I7126" s="170"/>
      <c r="L7126" s="167"/>
      <c r="M7126" s="171"/>
      <c r="N7126" s="172"/>
      <c r="O7126" s="172"/>
      <c r="P7126" s="172"/>
      <c r="Q7126" s="172"/>
      <c r="R7126" s="172"/>
      <c r="S7126" s="172"/>
      <c r="T7126" s="173"/>
      <c r="AT7126" s="168" t="s">
        <v>264</v>
      </c>
      <c r="AU7126" s="168" t="s">
        <v>80</v>
      </c>
      <c r="AV7126" s="13" t="s">
        <v>80</v>
      </c>
      <c r="AW7126" s="13" t="s">
        <v>34</v>
      </c>
      <c r="AX7126" s="13" t="s">
        <v>73</v>
      </c>
      <c r="AY7126" s="168" t="s">
        <v>252</v>
      </c>
    </row>
    <row r="7127" spans="1:65" s="14" customFormat="1" ht="11.25">
      <c r="B7127" s="174"/>
      <c r="D7127" s="160" t="s">
        <v>264</v>
      </c>
      <c r="E7127" s="175" t="s">
        <v>3</v>
      </c>
      <c r="F7127" s="176" t="s">
        <v>9377</v>
      </c>
      <c r="H7127" s="177">
        <v>76</v>
      </c>
      <c r="I7127" s="178"/>
      <c r="L7127" s="174"/>
      <c r="M7127" s="179"/>
      <c r="N7127" s="180"/>
      <c r="O7127" s="180"/>
      <c r="P7127" s="180"/>
      <c r="Q7127" s="180"/>
      <c r="R7127" s="180"/>
      <c r="S7127" s="180"/>
      <c r="T7127" s="181"/>
      <c r="AT7127" s="175" t="s">
        <v>264</v>
      </c>
      <c r="AU7127" s="175" t="s">
        <v>80</v>
      </c>
      <c r="AV7127" s="14" t="s">
        <v>82</v>
      </c>
      <c r="AW7127" s="14" t="s">
        <v>34</v>
      </c>
      <c r="AX7127" s="14" t="s">
        <v>73</v>
      </c>
      <c r="AY7127" s="175" t="s">
        <v>252</v>
      </c>
    </row>
    <row r="7128" spans="1:65" s="15" customFormat="1" ht="11.25">
      <c r="B7128" s="182"/>
      <c r="D7128" s="160" t="s">
        <v>264</v>
      </c>
      <c r="E7128" s="183" t="s">
        <v>3</v>
      </c>
      <c r="F7128" s="184" t="s">
        <v>269</v>
      </c>
      <c r="H7128" s="185">
        <v>284</v>
      </c>
      <c r="I7128" s="186"/>
      <c r="L7128" s="182"/>
      <c r="M7128" s="222"/>
      <c r="N7128" s="223"/>
      <c r="O7128" s="223"/>
      <c r="P7128" s="223"/>
      <c r="Q7128" s="223"/>
      <c r="R7128" s="223"/>
      <c r="S7128" s="223"/>
      <c r="T7128" s="224"/>
      <c r="AT7128" s="183" t="s">
        <v>264</v>
      </c>
      <c r="AU7128" s="183" t="s">
        <v>80</v>
      </c>
      <c r="AV7128" s="15" t="s">
        <v>258</v>
      </c>
      <c r="AW7128" s="15" t="s">
        <v>34</v>
      </c>
      <c r="AX7128" s="15" t="s">
        <v>80</v>
      </c>
      <c r="AY7128" s="183" t="s">
        <v>252</v>
      </c>
    </row>
    <row r="7129" spans="1:65" s="2" customFormat="1" ht="6.95" customHeight="1">
      <c r="A7129" s="34"/>
      <c r="B7129" s="44"/>
      <c r="C7129" s="45"/>
      <c r="D7129" s="45"/>
      <c r="E7129" s="45"/>
      <c r="F7129" s="45"/>
      <c r="G7129" s="45"/>
      <c r="H7129" s="45"/>
      <c r="I7129" s="45"/>
      <c r="J7129" s="45"/>
      <c r="K7129" s="45"/>
      <c r="L7129" s="35"/>
      <c r="M7129" s="34"/>
      <c r="O7129" s="34"/>
      <c r="P7129" s="34"/>
      <c r="Q7129" s="34"/>
      <c r="R7129" s="34"/>
      <c r="S7129" s="34"/>
      <c r="T7129" s="34"/>
      <c r="U7129" s="34"/>
      <c r="V7129" s="34"/>
      <c r="W7129" s="34"/>
      <c r="X7129" s="34"/>
      <c r="Y7129" s="34"/>
      <c r="Z7129" s="34"/>
      <c r="AA7129" s="34"/>
      <c r="AB7129" s="34"/>
      <c r="AC7129" s="34"/>
      <c r="AD7129" s="34"/>
      <c r="AE7129" s="34"/>
    </row>
  </sheetData>
  <autoFilter ref="C95:K7128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hyperlinks>
    <hyperlink ref="F101" r:id="rId1"/>
    <hyperlink ref="F105" r:id="rId2"/>
    <hyperlink ref="F117" r:id="rId3"/>
    <hyperlink ref="F120" r:id="rId4"/>
    <hyperlink ref="F132" r:id="rId5"/>
    <hyperlink ref="F145" r:id="rId6"/>
    <hyperlink ref="F148" r:id="rId7"/>
    <hyperlink ref="F151" r:id="rId8"/>
    <hyperlink ref="F155" r:id="rId9"/>
    <hyperlink ref="F187" r:id="rId10"/>
    <hyperlink ref="F269" r:id="rId11"/>
    <hyperlink ref="F287" r:id="rId12"/>
    <hyperlink ref="F296" r:id="rId13"/>
    <hyperlink ref="F299" r:id="rId14"/>
    <hyperlink ref="F303" r:id="rId15"/>
    <hyperlink ref="F307" r:id="rId16"/>
    <hyperlink ref="F399" r:id="rId17"/>
    <hyperlink ref="F451" r:id="rId18"/>
    <hyperlink ref="F455" r:id="rId19"/>
    <hyperlink ref="F459" r:id="rId20"/>
    <hyperlink ref="F488" r:id="rId21"/>
    <hyperlink ref="F492" r:id="rId22"/>
    <hyperlink ref="F502" r:id="rId23"/>
    <hyperlink ref="F506" r:id="rId24"/>
    <hyperlink ref="F645" r:id="rId25"/>
    <hyperlink ref="F669" r:id="rId26"/>
    <hyperlink ref="F691" r:id="rId27"/>
    <hyperlink ref="F694" r:id="rId28"/>
    <hyperlink ref="F951" r:id="rId29"/>
    <hyperlink ref="F983" r:id="rId30"/>
    <hyperlink ref="F991" r:id="rId31"/>
    <hyperlink ref="F1027" r:id="rId32"/>
    <hyperlink ref="F2270" r:id="rId33"/>
    <hyperlink ref="F2274" r:id="rId34"/>
    <hyperlink ref="F2278" r:id="rId35"/>
    <hyperlink ref="F2289" r:id="rId36"/>
    <hyperlink ref="F2306" r:id="rId37"/>
    <hyperlink ref="F2323" r:id="rId38"/>
    <hyperlink ref="F2327" r:id="rId39"/>
    <hyperlink ref="F2336" r:id="rId40"/>
    <hyperlink ref="F2340" r:id="rId41"/>
    <hyperlink ref="F2346" r:id="rId42"/>
    <hyperlink ref="F2350" r:id="rId43"/>
    <hyperlink ref="F2724" r:id="rId44"/>
    <hyperlink ref="F2728" r:id="rId45"/>
    <hyperlink ref="F2732" r:id="rId46"/>
    <hyperlink ref="F2784" r:id="rId47"/>
    <hyperlink ref="F2787" r:id="rId48"/>
    <hyperlink ref="F2801" r:id="rId49"/>
    <hyperlink ref="F2808" r:id="rId50"/>
    <hyperlink ref="F2815" r:id="rId51"/>
    <hyperlink ref="F2821" r:id="rId52"/>
    <hyperlink ref="F2828" r:id="rId53"/>
    <hyperlink ref="F2834" r:id="rId54"/>
    <hyperlink ref="F2840" r:id="rId55"/>
    <hyperlink ref="F2844" r:id="rId56"/>
    <hyperlink ref="F2848" r:id="rId57"/>
    <hyperlink ref="F2852" r:id="rId58"/>
    <hyperlink ref="F2856" r:id="rId59"/>
    <hyperlink ref="F2869" r:id="rId60"/>
    <hyperlink ref="F2889" r:id="rId61"/>
    <hyperlink ref="F2905" r:id="rId62"/>
    <hyperlink ref="F3041" r:id="rId63"/>
    <hyperlink ref="F3055" r:id="rId64"/>
    <hyperlink ref="F3079" r:id="rId65"/>
    <hyperlink ref="F3093" r:id="rId66"/>
    <hyperlink ref="F3100" r:id="rId67"/>
    <hyperlink ref="F4187" r:id="rId68"/>
    <hyperlink ref="F4238" r:id="rId69"/>
    <hyperlink ref="F4251" r:id="rId70"/>
    <hyperlink ref="F4517" r:id="rId71"/>
    <hyperlink ref="F4551" r:id="rId72"/>
    <hyperlink ref="F4760" r:id="rId73"/>
    <hyperlink ref="F4831" r:id="rId74"/>
    <hyperlink ref="F4837" r:id="rId75"/>
    <hyperlink ref="F4870" r:id="rId76"/>
    <hyperlink ref="F5110" r:id="rId77"/>
    <hyperlink ref="F5114" r:id="rId78"/>
    <hyperlink ref="F5118" r:id="rId79"/>
    <hyperlink ref="F5122" r:id="rId80"/>
    <hyperlink ref="F5126" r:id="rId81"/>
    <hyperlink ref="F5129" r:id="rId82"/>
    <hyperlink ref="F5245" r:id="rId83"/>
    <hyperlink ref="F6090" r:id="rId84"/>
    <hyperlink ref="F6111" r:id="rId85"/>
    <hyperlink ref="F6141" r:id="rId86"/>
    <hyperlink ref="F6149" r:id="rId87"/>
    <hyperlink ref="F6154" r:id="rId88"/>
    <hyperlink ref="F6159" r:id="rId89"/>
    <hyperlink ref="F6170" r:id="rId90"/>
    <hyperlink ref="F6528" r:id="rId91"/>
    <hyperlink ref="F6925" r:id="rId92"/>
    <hyperlink ref="F6968" r:id="rId93"/>
    <hyperlink ref="F7006" r:id="rId94"/>
    <hyperlink ref="F7017" r:id="rId95"/>
    <hyperlink ref="F7021" r:id="rId96"/>
    <hyperlink ref="F7027" r:id="rId97"/>
    <hyperlink ref="F7043" r:id="rId98"/>
    <hyperlink ref="F7051" r:id="rId99"/>
    <hyperlink ref="F7054" r:id="rId100"/>
    <hyperlink ref="F7057" r:id="rId101"/>
    <hyperlink ref="F7060" r:id="rId102"/>
    <hyperlink ref="F7063" r:id="rId103"/>
    <hyperlink ref="F7075" r:id="rId104"/>
    <hyperlink ref="F7082" r:id="rId105"/>
    <hyperlink ref="F7087" r:id="rId106"/>
    <hyperlink ref="F7103" r:id="rId107"/>
    <hyperlink ref="F7106" r:id="rId108"/>
    <hyperlink ref="F7111" r:id="rId109"/>
    <hyperlink ref="F7116" r:id="rId110"/>
    <hyperlink ref="F7119" r:id="rId111"/>
    <hyperlink ref="F7123" r:id="rId11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107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9379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ROUND((SUM(BE93:BE263)),  2)</f>
        <v>0</v>
      </c>
      <c r="G37" s="34"/>
      <c r="H37" s="34"/>
      <c r="I37" s="103">
        <v>0.21</v>
      </c>
      <c r="J37" s="102">
        <f>ROUND(((SUM(BE93:BE263))*I37),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ROUND((SUM(BF93:BF263)),  2)</f>
        <v>0</v>
      </c>
      <c r="G38" s="34"/>
      <c r="H38" s="34"/>
      <c r="I38" s="103">
        <v>0.15</v>
      </c>
      <c r="J38" s="102">
        <f>ROUND(((SUM(BF93:BF263))*I38),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ROUND((SUM(BG93:BG263)),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ROUND((SUM(BH93:BH263)),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ROUND((SUM(BI93:BI263)),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Strukturovaný kabelový rozvod - SKR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9380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9381</v>
      </c>
      <c r="E69" s="115"/>
      <c r="F69" s="115"/>
      <c r="G69" s="115"/>
      <c r="H69" s="115"/>
      <c r="I69" s="115"/>
      <c r="J69" s="116">
        <f>J213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01 - Strukturovaný kabelový rozvod - SKR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P94+P213</f>
        <v>0</v>
      </c>
      <c r="Q93" s="63"/>
      <c r="R93" s="129">
        <f>R94+R213</f>
        <v>0</v>
      </c>
      <c r="S93" s="63"/>
      <c r="T93" s="130">
        <f>T94+T213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BK94+BK213</f>
        <v>0</v>
      </c>
    </row>
    <row r="94" spans="1:65" s="12" customFormat="1" ht="25.9" customHeight="1">
      <c r="B94" s="132"/>
      <c r="D94" s="133" t="s">
        <v>72</v>
      </c>
      <c r="E94" s="134" t="s">
        <v>9382</v>
      </c>
      <c r="F94" s="134" t="s">
        <v>9383</v>
      </c>
      <c r="I94" s="135"/>
      <c r="J94" s="136">
        <f>BK94</f>
        <v>0</v>
      </c>
      <c r="L94" s="132"/>
      <c r="M94" s="137"/>
      <c r="N94" s="138"/>
      <c r="O94" s="138"/>
      <c r="P94" s="139">
        <f>SUM(P95:P212)</f>
        <v>0</v>
      </c>
      <c r="Q94" s="138"/>
      <c r="R94" s="139">
        <f>SUM(R95:R212)</f>
        <v>0</v>
      </c>
      <c r="S94" s="138"/>
      <c r="T94" s="140">
        <f>SUM(T95:T212)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SUM(BK95:BK212)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9384</v>
      </c>
      <c r="F95" s="200" t="s">
        <v>9385</v>
      </c>
      <c r="G95" s="201" t="s">
        <v>4360</v>
      </c>
      <c r="H95" s="202">
        <v>4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9386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9385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9387</v>
      </c>
      <c r="F97" s="200" t="s">
        <v>9388</v>
      </c>
      <c r="G97" s="201" t="s">
        <v>4360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9389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9388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9390</v>
      </c>
      <c r="F99" s="200" t="s">
        <v>9391</v>
      </c>
      <c r="G99" s="201" t="s">
        <v>4360</v>
      </c>
      <c r="H99" s="202">
        <v>4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9392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9391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9393</v>
      </c>
      <c r="F101" s="200" t="s">
        <v>9394</v>
      </c>
      <c r="G101" s="201" t="s">
        <v>4360</v>
      </c>
      <c r="H101" s="202">
        <v>100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9395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9394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9396</v>
      </c>
      <c r="F103" s="200" t="s">
        <v>9397</v>
      </c>
      <c r="G103" s="201" t="s">
        <v>4360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9398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9397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9399</v>
      </c>
      <c r="F105" s="200" t="s">
        <v>9400</v>
      </c>
      <c r="G105" s="201" t="s">
        <v>4360</v>
      </c>
      <c r="H105" s="202">
        <v>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9401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9400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21.75" customHeight="1">
      <c r="A107" s="34"/>
      <c r="B107" s="145"/>
      <c r="C107" s="198" t="s">
        <v>312</v>
      </c>
      <c r="D107" s="198" t="s">
        <v>361</v>
      </c>
      <c r="E107" s="199" t="s">
        <v>9402</v>
      </c>
      <c r="F107" s="200" t="s">
        <v>9403</v>
      </c>
      <c r="G107" s="201" t="s">
        <v>4360</v>
      </c>
      <c r="H107" s="202">
        <v>30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9404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9403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9405</v>
      </c>
      <c r="F109" s="200" t="s">
        <v>9406</v>
      </c>
      <c r="G109" s="201" t="s">
        <v>4360</v>
      </c>
      <c r="H109" s="202">
        <v>21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9407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9406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9408</v>
      </c>
      <c r="F111" s="200" t="s">
        <v>9409</v>
      </c>
      <c r="G111" s="201" t="s">
        <v>4360</v>
      </c>
      <c r="H111" s="202">
        <v>4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9410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9409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338</v>
      </c>
      <c r="D113" s="198" t="s">
        <v>361</v>
      </c>
      <c r="E113" s="199" t="s">
        <v>9411</v>
      </c>
      <c r="F113" s="200" t="s">
        <v>9412</v>
      </c>
      <c r="G113" s="201" t="s">
        <v>4360</v>
      </c>
      <c r="H113" s="202">
        <v>720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9413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9412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9414</v>
      </c>
      <c r="F115" s="200" t="s">
        <v>9415</v>
      </c>
      <c r="G115" s="201" t="s">
        <v>331</v>
      </c>
      <c r="H115" s="202">
        <v>31008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9416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9415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9417</v>
      </c>
      <c r="F117" s="200" t="s">
        <v>9418</v>
      </c>
      <c r="G117" s="201" t="s">
        <v>331</v>
      </c>
      <c r="H117" s="202">
        <v>585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9419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9418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9420</v>
      </c>
      <c r="F119" s="200" t="s">
        <v>9421</v>
      </c>
      <c r="G119" s="201" t="s">
        <v>4360</v>
      </c>
      <c r="H119" s="202">
        <v>108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9422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9421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9423</v>
      </c>
      <c r="F121" s="200" t="s">
        <v>9424</v>
      </c>
      <c r="G121" s="201" t="s">
        <v>4360</v>
      </c>
      <c r="H121" s="202">
        <v>5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9425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9424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9426</v>
      </c>
      <c r="F123" s="200" t="s">
        <v>9427</v>
      </c>
      <c r="G123" s="201" t="s">
        <v>4360</v>
      </c>
      <c r="H123" s="202">
        <v>6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9428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9427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9429</v>
      </c>
      <c r="F125" s="200" t="s">
        <v>9430</v>
      </c>
      <c r="G125" s="201" t="s">
        <v>4360</v>
      </c>
      <c r="H125" s="202">
        <v>388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9431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9430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9432</v>
      </c>
      <c r="F127" s="200" t="s">
        <v>9433</v>
      </c>
      <c r="G127" s="201" t="s">
        <v>4360</v>
      </c>
      <c r="H127" s="202">
        <v>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9434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9433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9435</v>
      </c>
      <c r="F129" s="200" t="s">
        <v>9436</v>
      </c>
      <c r="G129" s="201" t="s">
        <v>4360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9437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9436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9438</v>
      </c>
      <c r="F131" s="200" t="s">
        <v>9439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9440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9439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9441</v>
      </c>
      <c r="F133" s="200" t="s">
        <v>9442</v>
      </c>
      <c r="G133" s="201" t="s">
        <v>4360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9443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9442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9444</v>
      </c>
      <c r="F135" s="200" t="s">
        <v>9445</v>
      </c>
      <c r="G135" s="201" t="s">
        <v>4360</v>
      </c>
      <c r="H135" s="202">
        <v>100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9446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9445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9447</v>
      </c>
      <c r="F137" s="200" t="s">
        <v>9448</v>
      </c>
      <c r="G137" s="201" t="s">
        <v>4360</v>
      </c>
      <c r="H137" s="202">
        <v>175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9449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9448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9450</v>
      </c>
      <c r="F139" s="200" t="s">
        <v>9451</v>
      </c>
      <c r="G139" s="201" t="s">
        <v>4360</v>
      </c>
      <c r="H139" s="202">
        <v>175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9452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9451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9453</v>
      </c>
      <c r="F141" s="200" t="s">
        <v>9454</v>
      </c>
      <c r="G141" s="201" t="s">
        <v>4360</v>
      </c>
      <c r="H141" s="202">
        <v>175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9455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9454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9456</v>
      </c>
      <c r="F143" s="200" t="s">
        <v>9457</v>
      </c>
      <c r="G143" s="201" t="s">
        <v>4360</v>
      </c>
      <c r="H143" s="202">
        <v>31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9458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9457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9459</v>
      </c>
      <c r="F145" s="200" t="s">
        <v>9460</v>
      </c>
      <c r="G145" s="201" t="s">
        <v>331</v>
      </c>
      <c r="H145" s="202">
        <v>145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9461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9460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503</v>
      </c>
      <c r="D147" s="198" t="s">
        <v>361</v>
      </c>
      <c r="E147" s="199" t="s">
        <v>9462</v>
      </c>
      <c r="F147" s="200" t="s">
        <v>9463</v>
      </c>
      <c r="G147" s="201" t="s">
        <v>331</v>
      </c>
      <c r="H147" s="202">
        <v>35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9464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9463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509</v>
      </c>
      <c r="D149" s="198" t="s">
        <v>361</v>
      </c>
      <c r="E149" s="199" t="s">
        <v>9465</v>
      </c>
      <c r="F149" s="200" t="s">
        <v>9466</v>
      </c>
      <c r="G149" s="201" t="s">
        <v>4360</v>
      </c>
      <c r="H149" s="202">
        <v>1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9467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9466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517</v>
      </c>
      <c r="D151" s="198" t="s">
        <v>361</v>
      </c>
      <c r="E151" s="199" t="s">
        <v>9468</v>
      </c>
      <c r="F151" s="200" t="s">
        <v>9469</v>
      </c>
      <c r="G151" s="201" t="s">
        <v>4360</v>
      </c>
      <c r="H151" s="202">
        <v>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9470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9469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548</v>
      </c>
      <c r="D153" s="198" t="s">
        <v>361</v>
      </c>
      <c r="E153" s="199" t="s">
        <v>9471</v>
      </c>
      <c r="F153" s="200" t="s">
        <v>9472</v>
      </c>
      <c r="G153" s="201" t="s">
        <v>4360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9473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9472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566</v>
      </c>
      <c r="D155" s="198" t="s">
        <v>361</v>
      </c>
      <c r="E155" s="199" t="s">
        <v>9474</v>
      </c>
      <c r="F155" s="200" t="s">
        <v>9475</v>
      </c>
      <c r="G155" s="201" t="s">
        <v>4360</v>
      </c>
      <c r="H155" s="202">
        <v>24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9476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9475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572</v>
      </c>
      <c r="D157" s="198" t="s">
        <v>361</v>
      </c>
      <c r="E157" s="199" t="s">
        <v>9477</v>
      </c>
      <c r="F157" s="200" t="s">
        <v>9478</v>
      </c>
      <c r="G157" s="201" t="s">
        <v>4360</v>
      </c>
      <c r="H157" s="202">
        <v>24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9479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9478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580</v>
      </c>
      <c r="D159" s="198" t="s">
        <v>361</v>
      </c>
      <c r="E159" s="199" t="s">
        <v>9480</v>
      </c>
      <c r="F159" s="200" t="s">
        <v>9481</v>
      </c>
      <c r="G159" s="201" t="s">
        <v>4360</v>
      </c>
      <c r="H159" s="202">
        <v>24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9482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9481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588</v>
      </c>
      <c r="D161" s="198" t="s">
        <v>361</v>
      </c>
      <c r="E161" s="199" t="s">
        <v>9483</v>
      </c>
      <c r="F161" s="200" t="s">
        <v>9484</v>
      </c>
      <c r="G161" s="201" t="s">
        <v>4360</v>
      </c>
      <c r="H161" s="202">
        <v>24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9485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9484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596</v>
      </c>
      <c r="D163" s="198" t="s">
        <v>361</v>
      </c>
      <c r="E163" s="199" t="s">
        <v>9486</v>
      </c>
      <c r="F163" s="200" t="s">
        <v>9487</v>
      </c>
      <c r="G163" s="201" t="s">
        <v>331</v>
      </c>
      <c r="H163" s="202">
        <v>75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9488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9487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602</v>
      </c>
      <c r="D165" s="198" t="s">
        <v>361</v>
      </c>
      <c r="E165" s="199" t="s">
        <v>9489</v>
      </c>
      <c r="F165" s="200" t="s">
        <v>9490</v>
      </c>
      <c r="G165" s="201" t="s">
        <v>331</v>
      </c>
      <c r="H165" s="202">
        <v>80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9491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9490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610</v>
      </c>
      <c r="D167" s="198" t="s">
        <v>361</v>
      </c>
      <c r="E167" s="199" t="s">
        <v>9492</v>
      </c>
      <c r="F167" s="200" t="s">
        <v>9493</v>
      </c>
      <c r="G167" s="201" t="s">
        <v>331</v>
      </c>
      <c r="H167" s="202">
        <v>35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9494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9493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618</v>
      </c>
      <c r="D169" s="198" t="s">
        <v>361</v>
      </c>
      <c r="E169" s="199" t="s">
        <v>9495</v>
      </c>
      <c r="F169" s="200" t="s">
        <v>9496</v>
      </c>
      <c r="G169" s="201" t="s">
        <v>331</v>
      </c>
      <c r="H169" s="202">
        <v>25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9497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9496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624</v>
      </c>
      <c r="D171" s="198" t="s">
        <v>361</v>
      </c>
      <c r="E171" s="199" t="s">
        <v>9498</v>
      </c>
      <c r="F171" s="200" t="s">
        <v>9499</v>
      </c>
      <c r="G171" s="201" t="s">
        <v>331</v>
      </c>
      <c r="H171" s="202">
        <v>40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9500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9499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632</v>
      </c>
      <c r="D173" s="198" t="s">
        <v>361</v>
      </c>
      <c r="E173" s="199" t="s">
        <v>9501</v>
      </c>
      <c r="F173" s="200" t="s">
        <v>9502</v>
      </c>
      <c r="G173" s="201" t="s">
        <v>331</v>
      </c>
      <c r="H173" s="202">
        <v>80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9503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9502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640</v>
      </c>
      <c r="D175" s="198" t="s">
        <v>361</v>
      </c>
      <c r="E175" s="199" t="s">
        <v>9504</v>
      </c>
      <c r="F175" s="200" t="s">
        <v>9505</v>
      </c>
      <c r="G175" s="201" t="s">
        <v>331</v>
      </c>
      <c r="H175" s="202">
        <v>30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9506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9505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648</v>
      </c>
      <c r="D177" s="198" t="s">
        <v>361</v>
      </c>
      <c r="E177" s="199" t="s">
        <v>9507</v>
      </c>
      <c r="F177" s="200" t="s">
        <v>9508</v>
      </c>
      <c r="G177" s="201" t="s">
        <v>331</v>
      </c>
      <c r="H177" s="202">
        <v>200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9509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9508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693</v>
      </c>
      <c r="D179" s="198" t="s">
        <v>361</v>
      </c>
      <c r="E179" s="199" t="s">
        <v>9510</v>
      </c>
      <c r="F179" s="200" t="s">
        <v>9511</v>
      </c>
      <c r="G179" s="201" t="s">
        <v>4360</v>
      </c>
      <c r="H179" s="202">
        <v>200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9512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9511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724</v>
      </c>
      <c r="D181" s="198" t="s">
        <v>361</v>
      </c>
      <c r="E181" s="199" t="s">
        <v>9513</v>
      </c>
      <c r="F181" s="200" t="s">
        <v>9514</v>
      </c>
      <c r="G181" s="201" t="s">
        <v>4360</v>
      </c>
      <c r="H181" s="202">
        <v>300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9515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9514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730</v>
      </c>
      <c r="D183" s="198" t="s">
        <v>361</v>
      </c>
      <c r="E183" s="199" t="s">
        <v>9516</v>
      </c>
      <c r="F183" s="200" t="s">
        <v>9517</v>
      </c>
      <c r="G183" s="201" t="s">
        <v>4360</v>
      </c>
      <c r="H183" s="202">
        <v>330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9518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9517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6.5" customHeight="1">
      <c r="A185" s="34"/>
      <c r="B185" s="145"/>
      <c r="C185" s="198" t="s">
        <v>740</v>
      </c>
      <c r="D185" s="198" t="s">
        <v>361</v>
      </c>
      <c r="E185" s="199" t="s">
        <v>9519</v>
      </c>
      <c r="F185" s="200" t="s">
        <v>9520</v>
      </c>
      <c r="G185" s="201" t="s">
        <v>4360</v>
      </c>
      <c r="H185" s="202">
        <v>450</v>
      </c>
      <c r="I185" s="203"/>
      <c r="J185" s="204">
        <f>ROUND(I185*H185,2)</f>
        <v>0</v>
      </c>
      <c r="K185" s="205"/>
      <c r="L185" s="206"/>
      <c r="M185" s="207" t="s">
        <v>3</v>
      </c>
      <c r="N185" s="208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318</v>
      </c>
      <c r="AT185" s="158" t="s">
        <v>361</v>
      </c>
      <c r="AU185" s="158" t="s">
        <v>80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9521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9520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80</v>
      </c>
    </row>
    <row r="187" spans="1:65" s="2" customFormat="1" ht="16.5" customHeight="1">
      <c r="A187" s="34"/>
      <c r="B187" s="145"/>
      <c r="C187" s="198" t="s">
        <v>748</v>
      </c>
      <c r="D187" s="198" t="s">
        <v>361</v>
      </c>
      <c r="E187" s="199" t="s">
        <v>9522</v>
      </c>
      <c r="F187" s="200" t="s">
        <v>9523</v>
      </c>
      <c r="G187" s="201" t="s">
        <v>4360</v>
      </c>
      <c r="H187" s="202">
        <v>5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9524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9523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755</v>
      </c>
      <c r="D189" s="198" t="s">
        <v>361</v>
      </c>
      <c r="E189" s="199" t="s">
        <v>9525</v>
      </c>
      <c r="F189" s="200" t="s">
        <v>9526</v>
      </c>
      <c r="G189" s="201" t="s">
        <v>4360</v>
      </c>
      <c r="H189" s="202">
        <v>20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9527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9526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762</v>
      </c>
      <c r="D191" s="198" t="s">
        <v>361</v>
      </c>
      <c r="E191" s="199" t="s">
        <v>9528</v>
      </c>
      <c r="F191" s="200" t="s">
        <v>9529</v>
      </c>
      <c r="G191" s="201" t="s">
        <v>4360</v>
      </c>
      <c r="H191" s="202">
        <v>8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9530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9529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769</v>
      </c>
      <c r="D193" s="198" t="s">
        <v>361</v>
      </c>
      <c r="E193" s="199" t="s">
        <v>9531</v>
      </c>
      <c r="F193" s="200" t="s">
        <v>9532</v>
      </c>
      <c r="G193" s="201" t="s">
        <v>331</v>
      </c>
      <c r="H193" s="202">
        <v>505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9533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9532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780</v>
      </c>
      <c r="D195" s="198" t="s">
        <v>361</v>
      </c>
      <c r="E195" s="199" t="s">
        <v>9534</v>
      </c>
      <c r="F195" s="200" t="s">
        <v>9535</v>
      </c>
      <c r="G195" s="201" t="s">
        <v>331</v>
      </c>
      <c r="H195" s="202">
        <v>240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9536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9535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786</v>
      </c>
      <c r="D197" s="198" t="s">
        <v>361</v>
      </c>
      <c r="E197" s="199" t="s">
        <v>9537</v>
      </c>
      <c r="F197" s="200" t="s">
        <v>9538</v>
      </c>
      <c r="G197" s="201" t="s">
        <v>331</v>
      </c>
      <c r="H197" s="202">
        <v>150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9539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9538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16.5" customHeight="1">
      <c r="A199" s="34"/>
      <c r="B199" s="145"/>
      <c r="C199" s="198" t="s">
        <v>792</v>
      </c>
      <c r="D199" s="198" t="s">
        <v>361</v>
      </c>
      <c r="E199" s="199" t="s">
        <v>9540</v>
      </c>
      <c r="F199" s="200" t="s">
        <v>9541</v>
      </c>
      <c r="G199" s="201" t="s">
        <v>331</v>
      </c>
      <c r="H199" s="202">
        <v>450</v>
      </c>
      <c r="I199" s="203"/>
      <c r="J199" s="204">
        <f>ROUND(I199*H199,2)</f>
        <v>0</v>
      </c>
      <c r="K199" s="205"/>
      <c r="L199" s="206"/>
      <c r="M199" s="207" t="s">
        <v>3</v>
      </c>
      <c r="N199" s="208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318</v>
      </c>
      <c r="AT199" s="158" t="s">
        <v>361</v>
      </c>
      <c r="AU199" s="158" t="s">
        <v>80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258</v>
      </c>
      <c r="BM199" s="158" t="s">
        <v>9542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9541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80</v>
      </c>
    </row>
    <row r="201" spans="1:65" s="2" customFormat="1" ht="16.5" customHeight="1">
      <c r="A201" s="34"/>
      <c r="B201" s="145"/>
      <c r="C201" s="198" t="s">
        <v>819</v>
      </c>
      <c r="D201" s="198" t="s">
        <v>361</v>
      </c>
      <c r="E201" s="199" t="s">
        <v>9543</v>
      </c>
      <c r="F201" s="200" t="s">
        <v>9544</v>
      </c>
      <c r="G201" s="201" t="s">
        <v>4360</v>
      </c>
      <c r="H201" s="202">
        <v>30</v>
      </c>
      <c r="I201" s="203"/>
      <c r="J201" s="204">
        <f>ROUND(I201*H201,2)</f>
        <v>0</v>
      </c>
      <c r="K201" s="205"/>
      <c r="L201" s="206"/>
      <c r="M201" s="207" t="s">
        <v>3</v>
      </c>
      <c r="N201" s="208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318</v>
      </c>
      <c r="AT201" s="158" t="s">
        <v>361</v>
      </c>
      <c r="AU201" s="158" t="s">
        <v>80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9545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9544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80</v>
      </c>
    </row>
    <row r="203" spans="1:65" s="2" customFormat="1" ht="16.5" customHeight="1">
      <c r="A203" s="34"/>
      <c r="B203" s="145"/>
      <c r="C203" s="198" t="s">
        <v>834</v>
      </c>
      <c r="D203" s="198" t="s">
        <v>361</v>
      </c>
      <c r="E203" s="199" t="s">
        <v>9546</v>
      </c>
      <c r="F203" s="200" t="s">
        <v>9547</v>
      </c>
      <c r="G203" s="201" t="s">
        <v>4360</v>
      </c>
      <c r="H203" s="202">
        <v>30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0</v>
      </c>
      <c r="R203" s="156">
        <f>Q203*H203</f>
        <v>0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318</v>
      </c>
      <c r="AT203" s="158" t="s">
        <v>361</v>
      </c>
      <c r="AU203" s="158" t="s">
        <v>80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258</v>
      </c>
      <c r="BM203" s="158" t="s">
        <v>9548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9547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80</v>
      </c>
    </row>
    <row r="205" spans="1:65" s="2" customFormat="1" ht="16.5" customHeight="1">
      <c r="A205" s="34"/>
      <c r="B205" s="145"/>
      <c r="C205" s="198" t="s">
        <v>840</v>
      </c>
      <c r="D205" s="198" t="s">
        <v>361</v>
      </c>
      <c r="E205" s="199" t="s">
        <v>9549</v>
      </c>
      <c r="F205" s="200" t="s">
        <v>9550</v>
      </c>
      <c r="G205" s="201" t="s">
        <v>4360</v>
      </c>
      <c r="H205" s="202">
        <v>113</v>
      </c>
      <c r="I205" s="203"/>
      <c r="J205" s="204">
        <f>ROUND(I205*H205,2)</f>
        <v>0</v>
      </c>
      <c r="K205" s="205"/>
      <c r="L205" s="206"/>
      <c r="M205" s="207" t="s">
        <v>3</v>
      </c>
      <c r="N205" s="208" t="s">
        <v>44</v>
      </c>
      <c r="O205" s="55"/>
      <c r="P205" s="156">
        <f>O205*H205</f>
        <v>0</v>
      </c>
      <c r="Q205" s="156">
        <v>0</v>
      </c>
      <c r="R205" s="156">
        <f>Q205*H205</f>
        <v>0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318</v>
      </c>
      <c r="AT205" s="158" t="s">
        <v>361</v>
      </c>
      <c r="AU205" s="158" t="s">
        <v>80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258</v>
      </c>
      <c r="BM205" s="158" t="s">
        <v>9551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9550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80</v>
      </c>
    </row>
    <row r="207" spans="1:65" s="2" customFormat="1" ht="16.5" customHeight="1">
      <c r="A207" s="34"/>
      <c r="B207" s="145"/>
      <c r="C207" s="198" t="s">
        <v>850</v>
      </c>
      <c r="D207" s="198" t="s">
        <v>361</v>
      </c>
      <c r="E207" s="199" t="s">
        <v>9552</v>
      </c>
      <c r="F207" s="200" t="s">
        <v>9553</v>
      </c>
      <c r="G207" s="201" t="s">
        <v>4360</v>
      </c>
      <c r="H207" s="202">
        <v>50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318</v>
      </c>
      <c r="AT207" s="158" t="s">
        <v>361</v>
      </c>
      <c r="AU207" s="158" t="s">
        <v>80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9554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9553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80</v>
      </c>
    </row>
    <row r="209" spans="1:65" s="2" customFormat="1" ht="16.5" customHeight="1">
      <c r="A209" s="34"/>
      <c r="B209" s="145"/>
      <c r="C209" s="198" t="s">
        <v>861</v>
      </c>
      <c r="D209" s="198" t="s">
        <v>361</v>
      </c>
      <c r="E209" s="199" t="s">
        <v>9555</v>
      </c>
      <c r="F209" s="200" t="s">
        <v>9556</v>
      </c>
      <c r="G209" s="201" t="s">
        <v>4360</v>
      </c>
      <c r="H209" s="202">
        <v>2000</v>
      </c>
      <c r="I209" s="203"/>
      <c r="J209" s="204">
        <f>ROUND(I209*H209,2)</f>
        <v>0</v>
      </c>
      <c r="K209" s="205"/>
      <c r="L209" s="206"/>
      <c r="M209" s="207" t="s">
        <v>3</v>
      </c>
      <c r="N209" s="208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318</v>
      </c>
      <c r="AT209" s="158" t="s">
        <v>361</v>
      </c>
      <c r="AU209" s="158" t="s">
        <v>80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258</v>
      </c>
      <c r="BM209" s="158" t="s">
        <v>9557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9556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80</v>
      </c>
    </row>
    <row r="211" spans="1:65" s="2" customFormat="1" ht="16.5" customHeight="1">
      <c r="A211" s="34"/>
      <c r="B211" s="145"/>
      <c r="C211" s="198" t="s">
        <v>866</v>
      </c>
      <c r="D211" s="198" t="s">
        <v>361</v>
      </c>
      <c r="E211" s="199" t="s">
        <v>9558</v>
      </c>
      <c r="F211" s="200" t="s">
        <v>9559</v>
      </c>
      <c r="G211" s="201" t="s">
        <v>3342</v>
      </c>
      <c r="H211" s="202">
        <v>1</v>
      </c>
      <c r="I211" s="203"/>
      <c r="J211" s="204">
        <f>ROUND(I211*H211,2)</f>
        <v>0</v>
      </c>
      <c r="K211" s="205"/>
      <c r="L211" s="206"/>
      <c r="M211" s="207" t="s">
        <v>3</v>
      </c>
      <c r="N211" s="208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318</v>
      </c>
      <c r="AT211" s="158" t="s">
        <v>361</v>
      </c>
      <c r="AU211" s="158" t="s">
        <v>80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258</v>
      </c>
      <c r="BM211" s="158" t="s">
        <v>9560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9559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80</v>
      </c>
    </row>
    <row r="213" spans="1:65" s="12" customFormat="1" ht="25.9" customHeight="1">
      <c r="B213" s="132"/>
      <c r="D213" s="133" t="s">
        <v>72</v>
      </c>
      <c r="E213" s="134" t="s">
        <v>9561</v>
      </c>
      <c r="F213" s="134" t="s">
        <v>9562</v>
      </c>
      <c r="I213" s="135"/>
      <c r="J213" s="136">
        <f>BK213</f>
        <v>0</v>
      </c>
      <c r="L213" s="132"/>
      <c r="M213" s="137"/>
      <c r="N213" s="138"/>
      <c r="O213" s="138"/>
      <c r="P213" s="139">
        <f>SUM(P214:P263)</f>
        <v>0</v>
      </c>
      <c r="Q213" s="138"/>
      <c r="R213" s="139">
        <f>SUM(R214:R263)</f>
        <v>0</v>
      </c>
      <c r="S213" s="138"/>
      <c r="T213" s="140">
        <f>SUM(T214:T263)</f>
        <v>0</v>
      </c>
      <c r="AR213" s="133" t="s">
        <v>80</v>
      </c>
      <c r="AT213" s="141" t="s">
        <v>72</v>
      </c>
      <c r="AU213" s="141" t="s">
        <v>73</v>
      </c>
      <c r="AY213" s="133" t="s">
        <v>252</v>
      </c>
      <c r="BK213" s="142">
        <f>SUM(BK214:BK263)</f>
        <v>0</v>
      </c>
    </row>
    <row r="214" spans="1:65" s="2" customFormat="1" ht="16.5" customHeight="1">
      <c r="A214" s="34"/>
      <c r="B214" s="145"/>
      <c r="C214" s="146" t="s">
        <v>884</v>
      </c>
      <c r="D214" s="146" t="s">
        <v>254</v>
      </c>
      <c r="E214" s="147" t="s">
        <v>9563</v>
      </c>
      <c r="F214" s="148" t="s">
        <v>9564</v>
      </c>
      <c r="G214" s="149" t="s">
        <v>4360</v>
      </c>
      <c r="H214" s="150">
        <v>4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9565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9564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905</v>
      </c>
      <c r="D216" s="146" t="s">
        <v>254</v>
      </c>
      <c r="E216" s="147" t="s">
        <v>9566</v>
      </c>
      <c r="F216" s="148" t="s">
        <v>9567</v>
      </c>
      <c r="G216" s="149" t="s">
        <v>331</v>
      </c>
      <c r="H216" s="150">
        <v>31083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9568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9569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916</v>
      </c>
      <c r="D218" s="146" t="s">
        <v>254</v>
      </c>
      <c r="E218" s="147" t="s">
        <v>9570</v>
      </c>
      <c r="F218" s="148" t="s">
        <v>9571</v>
      </c>
      <c r="G218" s="149" t="s">
        <v>331</v>
      </c>
      <c r="H218" s="150">
        <v>180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9572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9573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931</v>
      </c>
      <c r="D220" s="146" t="s">
        <v>254</v>
      </c>
      <c r="E220" s="147" t="s">
        <v>9574</v>
      </c>
      <c r="F220" s="148" t="s">
        <v>9575</v>
      </c>
      <c r="G220" s="149" t="s">
        <v>331</v>
      </c>
      <c r="H220" s="150">
        <v>105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9576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9575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940</v>
      </c>
      <c r="D222" s="146" t="s">
        <v>254</v>
      </c>
      <c r="E222" s="147" t="s">
        <v>9577</v>
      </c>
      <c r="F222" s="148" t="s">
        <v>9578</v>
      </c>
      <c r="G222" s="149" t="s">
        <v>4360</v>
      </c>
      <c r="H222" s="150">
        <v>661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9579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9578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946</v>
      </c>
      <c r="D224" s="146" t="s">
        <v>254</v>
      </c>
      <c r="E224" s="147" t="s">
        <v>9580</v>
      </c>
      <c r="F224" s="148" t="s">
        <v>9581</v>
      </c>
      <c r="G224" s="149" t="s">
        <v>4360</v>
      </c>
      <c r="H224" s="150">
        <v>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9582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9581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957</v>
      </c>
      <c r="D226" s="146" t="s">
        <v>254</v>
      </c>
      <c r="E226" s="147" t="s">
        <v>9583</v>
      </c>
      <c r="F226" s="148" t="s">
        <v>9584</v>
      </c>
      <c r="G226" s="149" t="s">
        <v>4360</v>
      </c>
      <c r="H226" s="150">
        <v>108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9585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9584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46" t="s">
        <v>974</v>
      </c>
      <c r="D228" s="146" t="s">
        <v>254</v>
      </c>
      <c r="E228" s="147" t="s">
        <v>9586</v>
      </c>
      <c r="F228" s="148" t="s">
        <v>9587</v>
      </c>
      <c r="G228" s="149" t="s">
        <v>4360</v>
      </c>
      <c r="H228" s="150">
        <v>388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9588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9587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46" t="s">
        <v>987</v>
      </c>
      <c r="D230" s="146" t="s">
        <v>254</v>
      </c>
      <c r="E230" s="147" t="s">
        <v>9589</v>
      </c>
      <c r="F230" s="148" t="s">
        <v>9590</v>
      </c>
      <c r="G230" s="149" t="s">
        <v>4360</v>
      </c>
      <c r="H230" s="150">
        <v>4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258</v>
      </c>
      <c r="AT230" s="158" t="s">
        <v>254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9591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9590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46" t="s">
        <v>994</v>
      </c>
      <c r="D232" s="146" t="s">
        <v>254</v>
      </c>
      <c r="E232" s="147" t="s">
        <v>9592</v>
      </c>
      <c r="F232" s="148" t="s">
        <v>9593</v>
      </c>
      <c r="G232" s="149" t="s">
        <v>4360</v>
      </c>
      <c r="H232" s="150">
        <v>661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9594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9593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46" t="s">
        <v>1027</v>
      </c>
      <c r="D234" s="146" t="s">
        <v>254</v>
      </c>
      <c r="E234" s="147" t="s">
        <v>9595</v>
      </c>
      <c r="F234" s="148" t="s">
        <v>9596</v>
      </c>
      <c r="G234" s="149" t="s">
        <v>4360</v>
      </c>
      <c r="H234" s="150">
        <v>240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258</v>
      </c>
      <c r="AT234" s="158" t="s">
        <v>254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9597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9596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16.5" customHeight="1">
      <c r="A236" s="34"/>
      <c r="B236" s="145"/>
      <c r="C236" s="146" t="s">
        <v>1054</v>
      </c>
      <c r="D236" s="146" t="s">
        <v>254</v>
      </c>
      <c r="E236" s="147" t="s">
        <v>9598</v>
      </c>
      <c r="F236" s="148" t="s">
        <v>9599</v>
      </c>
      <c r="G236" s="149" t="s">
        <v>4360</v>
      </c>
      <c r="H236" s="150">
        <v>24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258</v>
      </c>
      <c r="AT236" s="158" t="s">
        <v>254</v>
      </c>
      <c r="AU236" s="158" t="s">
        <v>80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258</v>
      </c>
      <c r="BM236" s="158" t="s">
        <v>9600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9599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80</v>
      </c>
    </row>
    <row r="238" spans="1:65" s="2" customFormat="1" ht="16.5" customHeight="1">
      <c r="A238" s="34"/>
      <c r="B238" s="145"/>
      <c r="C238" s="146" t="s">
        <v>1060</v>
      </c>
      <c r="D238" s="146" t="s">
        <v>254</v>
      </c>
      <c r="E238" s="147" t="s">
        <v>9601</v>
      </c>
      <c r="F238" s="148" t="s">
        <v>9602</v>
      </c>
      <c r="G238" s="149" t="s">
        <v>4360</v>
      </c>
      <c r="H238" s="150">
        <v>12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258</v>
      </c>
      <c r="AT238" s="158" t="s">
        <v>254</v>
      </c>
      <c r="AU238" s="158" t="s">
        <v>80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258</v>
      </c>
      <c r="BM238" s="158" t="s">
        <v>9603</v>
      </c>
    </row>
    <row r="239" spans="1:65" s="2" customFormat="1" ht="11.25">
      <c r="A239" s="34"/>
      <c r="B239" s="35"/>
      <c r="C239" s="34"/>
      <c r="D239" s="160" t="s">
        <v>260</v>
      </c>
      <c r="E239" s="34"/>
      <c r="F239" s="161" t="s">
        <v>9602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80</v>
      </c>
    </row>
    <row r="240" spans="1:65" s="2" customFormat="1" ht="16.5" customHeight="1">
      <c r="A240" s="34"/>
      <c r="B240" s="145"/>
      <c r="C240" s="146" t="s">
        <v>1066</v>
      </c>
      <c r="D240" s="146" t="s">
        <v>254</v>
      </c>
      <c r="E240" s="147" t="s">
        <v>9604</v>
      </c>
      <c r="F240" s="148" t="s">
        <v>9605</v>
      </c>
      <c r="G240" s="149" t="s">
        <v>331</v>
      </c>
      <c r="H240" s="150">
        <v>310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0</v>
      </c>
      <c r="R240" s="156">
        <f>Q240*H240</f>
        <v>0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258</v>
      </c>
      <c r="AT240" s="158" t="s">
        <v>254</v>
      </c>
      <c r="AU240" s="158" t="s">
        <v>80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258</v>
      </c>
      <c r="BM240" s="158" t="s">
        <v>9606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9605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80</v>
      </c>
    </row>
    <row r="242" spans="1:65" s="2" customFormat="1" ht="16.5" customHeight="1">
      <c r="A242" s="34"/>
      <c r="B242" s="145"/>
      <c r="C242" s="146" t="s">
        <v>1072</v>
      </c>
      <c r="D242" s="146" t="s">
        <v>254</v>
      </c>
      <c r="E242" s="147" t="s">
        <v>9607</v>
      </c>
      <c r="F242" s="148" t="s">
        <v>9608</v>
      </c>
      <c r="G242" s="149" t="s">
        <v>4360</v>
      </c>
      <c r="H242" s="150">
        <v>5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258</v>
      </c>
      <c r="AT242" s="158" t="s">
        <v>254</v>
      </c>
      <c r="AU242" s="158" t="s">
        <v>80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258</v>
      </c>
      <c r="BM242" s="158" t="s">
        <v>9609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9608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80</v>
      </c>
    </row>
    <row r="244" spans="1:65" s="2" customFormat="1" ht="16.5" customHeight="1">
      <c r="A244" s="34"/>
      <c r="B244" s="145"/>
      <c r="C244" s="146" t="s">
        <v>1079</v>
      </c>
      <c r="D244" s="146" t="s">
        <v>254</v>
      </c>
      <c r="E244" s="147" t="s">
        <v>9610</v>
      </c>
      <c r="F244" s="148" t="s">
        <v>9611</v>
      </c>
      <c r="G244" s="149" t="s">
        <v>4360</v>
      </c>
      <c r="H244" s="150">
        <v>20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80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9612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9611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80</v>
      </c>
    </row>
    <row r="246" spans="1:65" s="2" customFormat="1" ht="16.5" customHeight="1">
      <c r="A246" s="34"/>
      <c r="B246" s="145"/>
      <c r="C246" s="146" t="s">
        <v>1085</v>
      </c>
      <c r="D246" s="146" t="s">
        <v>254</v>
      </c>
      <c r="E246" s="147" t="s">
        <v>9613</v>
      </c>
      <c r="F246" s="148" t="s">
        <v>9614</v>
      </c>
      <c r="G246" s="149" t="s">
        <v>4360</v>
      </c>
      <c r="H246" s="150">
        <v>8</v>
      </c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258</v>
      </c>
      <c r="AT246" s="158" t="s">
        <v>254</v>
      </c>
      <c r="AU246" s="158" t="s">
        <v>80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258</v>
      </c>
      <c r="BM246" s="158" t="s">
        <v>9615</v>
      </c>
    </row>
    <row r="247" spans="1:65" s="2" customFormat="1" ht="11.25">
      <c r="A247" s="34"/>
      <c r="B247" s="35"/>
      <c r="C247" s="34"/>
      <c r="D247" s="160" t="s">
        <v>260</v>
      </c>
      <c r="E247" s="34"/>
      <c r="F247" s="161" t="s">
        <v>9614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80</v>
      </c>
    </row>
    <row r="248" spans="1:65" s="2" customFormat="1" ht="16.5" customHeight="1">
      <c r="A248" s="34"/>
      <c r="B248" s="145"/>
      <c r="C248" s="146" t="s">
        <v>1112</v>
      </c>
      <c r="D248" s="146" t="s">
        <v>254</v>
      </c>
      <c r="E248" s="147" t="s">
        <v>9616</v>
      </c>
      <c r="F248" s="148" t="s">
        <v>9617</v>
      </c>
      <c r="G248" s="149" t="s">
        <v>331</v>
      </c>
      <c r="H248" s="150">
        <v>65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258</v>
      </c>
      <c r="AT248" s="158" t="s">
        <v>254</v>
      </c>
      <c r="AU248" s="158" t="s">
        <v>80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258</v>
      </c>
      <c r="BM248" s="158" t="s">
        <v>9618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9617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80</v>
      </c>
    </row>
    <row r="250" spans="1:65" s="2" customFormat="1" ht="16.5" customHeight="1">
      <c r="A250" s="34"/>
      <c r="B250" s="145"/>
      <c r="C250" s="146" t="s">
        <v>1133</v>
      </c>
      <c r="D250" s="146" t="s">
        <v>254</v>
      </c>
      <c r="E250" s="147" t="s">
        <v>9619</v>
      </c>
      <c r="F250" s="148" t="s">
        <v>9620</v>
      </c>
      <c r="G250" s="149" t="s">
        <v>331</v>
      </c>
      <c r="H250" s="150">
        <v>50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258</v>
      </c>
      <c r="AT250" s="158" t="s">
        <v>254</v>
      </c>
      <c r="AU250" s="158" t="s">
        <v>80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258</v>
      </c>
      <c r="BM250" s="158" t="s">
        <v>9621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9620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80</v>
      </c>
    </row>
    <row r="252" spans="1:65" s="2" customFormat="1" ht="16.5" customHeight="1">
      <c r="A252" s="34"/>
      <c r="B252" s="145"/>
      <c r="C252" s="146" t="s">
        <v>1139</v>
      </c>
      <c r="D252" s="146" t="s">
        <v>254</v>
      </c>
      <c r="E252" s="147" t="s">
        <v>9622</v>
      </c>
      <c r="F252" s="148" t="s">
        <v>9623</v>
      </c>
      <c r="G252" s="149" t="s">
        <v>331</v>
      </c>
      <c r="H252" s="150">
        <v>1495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258</v>
      </c>
      <c r="AT252" s="158" t="s">
        <v>254</v>
      </c>
      <c r="AU252" s="158" t="s">
        <v>80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258</v>
      </c>
      <c r="BM252" s="158" t="s">
        <v>9624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9623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80</v>
      </c>
    </row>
    <row r="254" spans="1:65" s="2" customFormat="1" ht="16.5" customHeight="1">
      <c r="A254" s="34"/>
      <c r="B254" s="145"/>
      <c r="C254" s="146" t="s">
        <v>1145</v>
      </c>
      <c r="D254" s="146" t="s">
        <v>254</v>
      </c>
      <c r="E254" s="147" t="s">
        <v>9625</v>
      </c>
      <c r="F254" s="148" t="s">
        <v>9626</v>
      </c>
      <c r="G254" s="149" t="s">
        <v>4360</v>
      </c>
      <c r="H254" s="150">
        <v>1080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258</v>
      </c>
      <c r="AT254" s="158" t="s">
        <v>254</v>
      </c>
      <c r="AU254" s="158" t="s">
        <v>80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258</v>
      </c>
      <c r="BM254" s="158" t="s">
        <v>9627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9628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80</v>
      </c>
    </row>
    <row r="256" spans="1:65" s="2" customFormat="1" ht="16.5" customHeight="1">
      <c r="A256" s="34"/>
      <c r="B256" s="145"/>
      <c r="C256" s="146" t="s">
        <v>1151</v>
      </c>
      <c r="D256" s="146" t="s">
        <v>254</v>
      </c>
      <c r="E256" s="147" t="s">
        <v>9629</v>
      </c>
      <c r="F256" s="148" t="s">
        <v>9630</v>
      </c>
      <c r="G256" s="149" t="s">
        <v>4360</v>
      </c>
      <c r="H256" s="150">
        <v>40</v>
      </c>
      <c r="I256" s="151"/>
      <c r="J256" s="152">
        <f>ROUND(I256*H256,2)</f>
        <v>0</v>
      </c>
      <c r="K256" s="153"/>
      <c r="L256" s="35"/>
      <c r="M256" s="154" t="s">
        <v>3</v>
      </c>
      <c r="N256" s="155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258</v>
      </c>
      <c r="AT256" s="158" t="s">
        <v>254</v>
      </c>
      <c r="AU256" s="158" t="s">
        <v>80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258</v>
      </c>
      <c r="BM256" s="158" t="s">
        <v>9631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9630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80</v>
      </c>
    </row>
    <row r="258" spans="1:65" s="2" customFormat="1" ht="16.5" customHeight="1">
      <c r="A258" s="34"/>
      <c r="B258" s="145"/>
      <c r="C258" s="146" t="s">
        <v>1167</v>
      </c>
      <c r="D258" s="146" t="s">
        <v>254</v>
      </c>
      <c r="E258" s="147" t="s">
        <v>9632</v>
      </c>
      <c r="F258" s="148" t="s">
        <v>9633</v>
      </c>
      <c r="G258" s="149" t="s">
        <v>4360</v>
      </c>
      <c r="H258" s="150">
        <v>6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80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9634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9633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80</v>
      </c>
    </row>
    <row r="260" spans="1:65" s="2" customFormat="1" ht="16.5" customHeight="1">
      <c r="A260" s="34"/>
      <c r="B260" s="145"/>
      <c r="C260" s="146" t="s">
        <v>1176</v>
      </c>
      <c r="D260" s="146" t="s">
        <v>254</v>
      </c>
      <c r="E260" s="147" t="s">
        <v>9635</v>
      </c>
      <c r="F260" s="148" t="s">
        <v>9636</v>
      </c>
      <c r="G260" s="149" t="s">
        <v>4360</v>
      </c>
      <c r="H260" s="150">
        <v>60</v>
      </c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258</v>
      </c>
      <c r="AT260" s="158" t="s">
        <v>254</v>
      </c>
      <c r="AU260" s="158" t="s">
        <v>80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258</v>
      </c>
      <c r="BM260" s="158" t="s">
        <v>9637</v>
      </c>
    </row>
    <row r="261" spans="1:65" s="2" customFormat="1" ht="11.25">
      <c r="A261" s="34"/>
      <c r="B261" s="35"/>
      <c r="C261" s="34"/>
      <c r="D261" s="160" t="s">
        <v>260</v>
      </c>
      <c r="E261" s="34"/>
      <c r="F261" s="161" t="s">
        <v>9636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80</v>
      </c>
    </row>
    <row r="262" spans="1:65" s="2" customFormat="1" ht="16.5" customHeight="1">
      <c r="A262" s="34"/>
      <c r="B262" s="145"/>
      <c r="C262" s="146" t="s">
        <v>1188</v>
      </c>
      <c r="D262" s="146" t="s">
        <v>254</v>
      </c>
      <c r="E262" s="147" t="s">
        <v>9638</v>
      </c>
      <c r="F262" s="148" t="s">
        <v>9639</v>
      </c>
      <c r="G262" s="149" t="s">
        <v>4360</v>
      </c>
      <c r="H262" s="150">
        <v>163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80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9640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9639</v>
      </c>
      <c r="G263" s="34"/>
      <c r="H263" s="34"/>
      <c r="I263" s="162"/>
      <c r="J263" s="34"/>
      <c r="K263" s="34"/>
      <c r="L263" s="35"/>
      <c r="M263" s="215"/>
      <c r="N263" s="216"/>
      <c r="O263" s="217"/>
      <c r="P263" s="217"/>
      <c r="Q263" s="217"/>
      <c r="R263" s="217"/>
      <c r="S263" s="217"/>
      <c r="T263" s="218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80</v>
      </c>
    </row>
    <row r="264" spans="1:65" s="2" customFormat="1" ht="6.95" customHeight="1">
      <c r="A264" s="34"/>
      <c r="B264" s="44"/>
      <c r="C264" s="45"/>
      <c r="D264" s="45"/>
      <c r="E264" s="45"/>
      <c r="F264" s="45"/>
      <c r="G264" s="45"/>
      <c r="H264" s="45"/>
      <c r="I264" s="45"/>
      <c r="J264" s="45"/>
      <c r="K264" s="45"/>
      <c r="L264" s="35"/>
      <c r="M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</row>
  </sheetData>
  <autoFilter ref="C92:K26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9641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ROUND((SUM(BE93:BE149)),  2)</f>
        <v>0</v>
      </c>
      <c r="G37" s="34"/>
      <c r="H37" s="34"/>
      <c r="I37" s="103">
        <v>0.21</v>
      </c>
      <c r="J37" s="102">
        <f>ROUND(((SUM(BE93:BE149))*I37),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ROUND((SUM(BF93:BF149)),  2)</f>
        <v>0</v>
      </c>
      <c r="G38" s="34"/>
      <c r="H38" s="34"/>
      <c r="I38" s="103">
        <v>0.15</v>
      </c>
      <c r="J38" s="102">
        <f>ROUND(((SUM(BF93:BF149))*I38),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ROUND((SUM(BG93:BG149)),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ROUND((SUM(BH93:BH149)),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ROUND((SUM(BI93:BI149)),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Eletronická kontrola vstupu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9642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9643</v>
      </c>
      <c r="E69" s="115"/>
      <c r="F69" s="115"/>
      <c r="G69" s="115"/>
      <c r="H69" s="115"/>
      <c r="I69" s="115"/>
      <c r="J69" s="116">
        <f>J133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02 - Eletronická kontrola vstupu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P94+P133</f>
        <v>0</v>
      </c>
      <c r="Q93" s="63"/>
      <c r="R93" s="129">
        <f>R94+R133</f>
        <v>0</v>
      </c>
      <c r="S93" s="63"/>
      <c r="T93" s="130">
        <f>T94+T133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BK94+BK133</f>
        <v>0</v>
      </c>
    </row>
    <row r="94" spans="1:65" s="12" customFormat="1" ht="25.9" customHeight="1">
      <c r="B94" s="132"/>
      <c r="D94" s="133" t="s">
        <v>72</v>
      </c>
      <c r="E94" s="134" t="s">
        <v>9382</v>
      </c>
      <c r="F94" s="134" t="s">
        <v>9644</v>
      </c>
      <c r="I94" s="135"/>
      <c r="J94" s="136">
        <f>BK94</f>
        <v>0</v>
      </c>
      <c r="L94" s="132"/>
      <c r="M94" s="137"/>
      <c r="N94" s="138"/>
      <c r="O94" s="138"/>
      <c r="P94" s="139">
        <f>SUM(P95:P132)</f>
        <v>0</v>
      </c>
      <c r="Q94" s="138"/>
      <c r="R94" s="139">
        <f>SUM(R95:R132)</f>
        <v>0</v>
      </c>
      <c r="S94" s="138"/>
      <c r="T94" s="140">
        <f>SUM(T95:T132)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9645</v>
      </c>
      <c r="F95" s="200" t="s">
        <v>9646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9647</v>
      </c>
    </row>
    <row r="96" spans="1:65" s="2" customFormat="1" ht="48.75">
      <c r="A96" s="34"/>
      <c r="B96" s="35"/>
      <c r="C96" s="34"/>
      <c r="D96" s="160" t="s">
        <v>260</v>
      </c>
      <c r="E96" s="34"/>
      <c r="F96" s="161" t="s">
        <v>9648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9649</v>
      </c>
      <c r="F97" s="200" t="s">
        <v>9650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9651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9650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37.9" customHeight="1">
      <c r="A99" s="34"/>
      <c r="B99" s="145"/>
      <c r="C99" s="198" t="s">
        <v>95</v>
      </c>
      <c r="D99" s="198" t="s">
        <v>361</v>
      </c>
      <c r="E99" s="199" t="s">
        <v>9652</v>
      </c>
      <c r="F99" s="200" t="s">
        <v>9653</v>
      </c>
      <c r="G99" s="201" t="s">
        <v>4360</v>
      </c>
      <c r="H99" s="202">
        <v>8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9654</v>
      </c>
    </row>
    <row r="100" spans="1:65" s="2" customFormat="1" ht="39">
      <c r="A100" s="34"/>
      <c r="B100" s="35"/>
      <c r="C100" s="34"/>
      <c r="D100" s="160" t="s">
        <v>260</v>
      </c>
      <c r="E100" s="34"/>
      <c r="F100" s="161" t="s">
        <v>9655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9656</v>
      </c>
      <c r="F101" s="200" t="s">
        <v>9657</v>
      </c>
      <c r="G101" s="201" t="s">
        <v>4360</v>
      </c>
      <c r="H101" s="202">
        <v>8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9658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9657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37.9" customHeight="1">
      <c r="A103" s="34"/>
      <c r="B103" s="145"/>
      <c r="C103" s="198" t="s">
        <v>296</v>
      </c>
      <c r="D103" s="198" t="s">
        <v>361</v>
      </c>
      <c r="E103" s="199" t="s">
        <v>9659</v>
      </c>
      <c r="F103" s="200" t="s">
        <v>9660</v>
      </c>
      <c r="G103" s="201" t="s">
        <v>4360</v>
      </c>
      <c r="H103" s="202">
        <v>8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9661</v>
      </c>
    </row>
    <row r="104" spans="1:65" s="2" customFormat="1" ht="29.25">
      <c r="A104" s="34"/>
      <c r="B104" s="35"/>
      <c r="C104" s="34"/>
      <c r="D104" s="160" t="s">
        <v>260</v>
      </c>
      <c r="E104" s="34"/>
      <c r="F104" s="161" t="s">
        <v>9662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9663</v>
      </c>
      <c r="F105" s="200" t="s">
        <v>9664</v>
      </c>
      <c r="G105" s="201" t="s">
        <v>4360</v>
      </c>
      <c r="H105" s="202">
        <v>6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9665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9664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9666</v>
      </c>
      <c r="F107" s="200" t="s">
        <v>9667</v>
      </c>
      <c r="G107" s="201" t="s">
        <v>4360</v>
      </c>
      <c r="H107" s="202">
        <v>2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9668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9667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9669</v>
      </c>
      <c r="F109" s="200" t="s">
        <v>9670</v>
      </c>
      <c r="G109" s="201" t="s">
        <v>331</v>
      </c>
      <c r="H109" s="202">
        <v>185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9671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9670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9672</v>
      </c>
      <c r="F111" s="200" t="s">
        <v>9673</v>
      </c>
      <c r="G111" s="201" t="s">
        <v>331</v>
      </c>
      <c r="H111" s="202">
        <v>155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9674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9673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9675</v>
      </c>
      <c r="F113" s="200" t="s">
        <v>9676</v>
      </c>
      <c r="G113" s="201" t="s">
        <v>4360</v>
      </c>
      <c r="H113" s="202">
        <v>1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9677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9676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360</v>
      </c>
      <c r="D115" s="198" t="s">
        <v>361</v>
      </c>
      <c r="E115" s="199" t="s">
        <v>9678</v>
      </c>
      <c r="F115" s="200" t="s">
        <v>9679</v>
      </c>
      <c r="G115" s="201" t="s">
        <v>4360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9680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9679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9681</v>
      </c>
      <c r="F117" s="200" t="s">
        <v>9682</v>
      </c>
      <c r="G117" s="201" t="s">
        <v>4360</v>
      </c>
      <c r="H117" s="202">
        <v>7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9683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9682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33" customHeight="1">
      <c r="A119" s="34"/>
      <c r="B119" s="145"/>
      <c r="C119" s="198" t="s">
        <v>381</v>
      </c>
      <c r="D119" s="198" t="s">
        <v>361</v>
      </c>
      <c r="E119" s="199" t="s">
        <v>9684</v>
      </c>
      <c r="F119" s="200" t="s">
        <v>9685</v>
      </c>
      <c r="G119" s="201" t="s">
        <v>4360</v>
      </c>
      <c r="H119" s="202">
        <v>7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9686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9685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9687</v>
      </c>
      <c r="F121" s="200" t="s">
        <v>9688</v>
      </c>
      <c r="G121" s="201" t="s">
        <v>4360</v>
      </c>
      <c r="H121" s="202">
        <v>7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9689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9688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9690</v>
      </c>
      <c r="F123" s="200" t="s">
        <v>9691</v>
      </c>
      <c r="G123" s="201" t="s">
        <v>4360</v>
      </c>
      <c r="H123" s="202">
        <v>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9692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9691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9504</v>
      </c>
      <c r="F125" s="200" t="s">
        <v>9505</v>
      </c>
      <c r="G125" s="201" t="s">
        <v>331</v>
      </c>
      <c r="H125" s="202">
        <v>20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9693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9505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9516</v>
      </c>
      <c r="F127" s="200" t="s">
        <v>9517</v>
      </c>
      <c r="G127" s="201" t="s">
        <v>4360</v>
      </c>
      <c r="H127" s="202">
        <v>270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9694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9517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9695</v>
      </c>
      <c r="F129" s="200" t="s">
        <v>9696</v>
      </c>
      <c r="G129" s="201" t="s">
        <v>4360</v>
      </c>
      <c r="H129" s="202">
        <v>8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9697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9696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46" t="s">
        <v>429</v>
      </c>
      <c r="D131" s="146" t="s">
        <v>254</v>
      </c>
      <c r="E131" s="147" t="s">
        <v>9698</v>
      </c>
      <c r="F131" s="148" t="s">
        <v>9559</v>
      </c>
      <c r="G131" s="149" t="s">
        <v>4360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9699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9559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12" customFormat="1" ht="25.9" customHeight="1">
      <c r="B133" s="132"/>
      <c r="D133" s="133" t="s">
        <v>72</v>
      </c>
      <c r="E133" s="134" t="s">
        <v>9561</v>
      </c>
      <c r="F133" s="134" t="s">
        <v>9700</v>
      </c>
      <c r="I133" s="135"/>
      <c r="J133" s="136">
        <f>BK133</f>
        <v>0</v>
      </c>
      <c r="L133" s="132"/>
      <c r="M133" s="137"/>
      <c r="N133" s="138"/>
      <c r="O133" s="138"/>
      <c r="P133" s="139">
        <f>SUM(P134:P149)</f>
        <v>0</v>
      </c>
      <c r="Q133" s="138"/>
      <c r="R133" s="139">
        <f>SUM(R134:R149)</f>
        <v>0</v>
      </c>
      <c r="S133" s="138"/>
      <c r="T133" s="140">
        <f>SUM(T134:T149)</f>
        <v>0</v>
      </c>
      <c r="AR133" s="133" t="s">
        <v>80</v>
      </c>
      <c r="AT133" s="141" t="s">
        <v>72</v>
      </c>
      <c r="AU133" s="141" t="s">
        <v>73</v>
      </c>
      <c r="AY133" s="133" t="s">
        <v>252</v>
      </c>
      <c r="BK133" s="142">
        <f>SUM(BK134:BK149)</f>
        <v>0</v>
      </c>
    </row>
    <row r="134" spans="1:65" s="2" customFormat="1" ht="16.5" customHeight="1">
      <c r="A134" s="34"/>
      <c r="B134" s="145"/>
      <c r="C134" s="146" t="s">
        <v>435</v>
      </c>
      <c r="D134" s="146" t="s">
        <v>254</v>
      </c>
      <c r="E134" s="147" t="s">
        <v>9701</v>
      </c>
      <c r="F134" s="148" t="s">
        <v>9702</v>
      </c>
      <c r="G134" s="149" t="s">
        <v>4360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632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9702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8</v>
      </c>
      <c r="D136" s="146" t="s">
        <v>254</v>
      </c>
      <c r="E136" s="147" t="s">
        <v>9703</v>
      </c>
      <c r="F136" s="148" t="s">
        <v>9704</v>
      </c>
      <c r="G136" s="149" t="s">
        <v>4360</v>
      </c>
      <c r="H136" s="150">
        <v>8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648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9704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451</v>
      </c>
      <c r="D138" s="146" t="s">
        <v>254</v>
      </c>
      <c r="E138" s="147" t="s">
        <v>9705</v>
      </c>
      <c r="F138" s="148" t="s">
        <v>9706</v>
      </c>
      <c r="G138" s="149" t="s">
        <v>4360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724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9706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9707</v>
      </c>
      <c r="F140" s="148" t="s">
        <v>9708</v>
      </c>
      <c r="G140" s="149" t="s">
        <v>331</v>
      </c>
      <c r="H140" s="150">
        <v>340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9708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9709</v>
      </c>
      <c r="F142" s="148" t="s">
        <v>9710</v>
      </c>
      <c r="G142" s="149" t="s">
        <v>331</v>
      </c>
      <c r="H142" s="150">
        <v>20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9710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9711</v>
      </c>
      <c r="F144" s="148" t="s">
        <v>9712</v>
      </c>
      <c r="G144" s="149" t="s">
        <v>4360</v>
      </c>
      <c r="H144" s="150">
        <v>270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9712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9713</v>
      </c>
      <c r="F146" s="148" t="s">
        <v>9714</v>
      </c>
      <c r="G146" s="149" t="s">
        <v>4360</v>
      </c>
      <c r="H146" s="150">
        <v>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9714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9638</v>
      </c>
      <c r="F148" s="148" t="s">
        <v>9639</v>
      </c>
      <c r="G148" s="149" t="s">
        <v>4360</v>
      </c>
      <c r="H148" s="150">
        <v>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9639</v>
      </c>
      <c r="G149" s="34"/>
      <c r="H149" s="34"/>
      <c r="I149" s="162"/>
      <c r="J149" s="34"/>
      <c r="K149" s="34"/>
      <c r="L149" s="35"/>
      <c r="M149" s="215"/>
      <c r="N149" s="216"/>
      <c r="O149" s="217"/>
      <c r="P149" s="217"/>
      <c r="Q149" s="217"/>
      <c r="R149" s="217"/>
      <c r="S149" s="217"/>
      <c r="T149" s="218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6.95" customHeight="1">
      <c r="A150" s="34"/>
      <c r="B150" s="44"/>
      <c r="C150" s="45"/>
      <c r="D150" s="45"/>
      <c r="E150" s="45"/>
      <c r="F150" s="45"/>
      <c r="G150" s="45"/>
      <c r="H150" s="45"/>
      <c r="I150" s="45"/>
      <c r="J150" s="45"/>
      <c r="K150" s="45"/>
      <c r="L150" s="35"/>
      <c r="M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</row>
  </sheetData>
  <autoFilter ref="C92:K14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113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9715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ROUND((SUM(BE93:BE183)),  2)</f>
        <v>0</v>
      </c>
      <c r="G37" s="34"/>
      <c r="H37" s="34"/>
      <c r="I37" s="103">
        <v>0.21</v>
      </c>
      <c r="J37" s="102">
        <f>ROUND(((SUM(BE93:BE183))*I37),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ROUND((SUM(BF93:BF183)),  2)</f>
        <v>0</v>
      </c>
      <c r="G38" s="34"/>
      <c r="H38" s="34"/>
      <c r="I38" s="103">
        <v>0.15</v>
      </c>
      <c r="J38" s="102">
        <f>ROUND(((SUM(BF93:BF183))*I38),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ROUND((SUM(BG93:BG183)),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ROUND((SUM(BH93:BH183)),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ROUND((SUM(BI93:BI183)),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Poplachový zabezpečovací a tísňový systém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9716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9717</v>
      </c>
      <c r="E69" s="115"/>
      <c r="F69" s="115"/>
      <c r="G69" s="115"/>
      <c r="H69" s="115"/>
      <c r="I69" s="115"/>
      <c r="J69" s="116">
        <f>J147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03 - Poplachový zabezpečovací a tísňový systém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P94+P147</f>
        <v>0</v>
      </c>
      <c r="Q93" s="63"/>
      <c r="R93" s="129">
        <f>R94+R147</f>
        <v>0</v>
      </c>
      <c r="S93" s="63"/>
      <c r="T93" s="130">
        <f>T94+T147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BK94+BK147</f>
        <v>0</v>
      </c>
    </row>
    <row r="94" spans="1:65" s="12" customFormat="1" ht="25.9" customHeight="1">
      <c r="B94" s="132"/>
      <c r="D94" s="133" t="s">
        <v>72</v>
      </c>
      <c r="E94" s="134" t="s">
        <v>9382</v>
      </c>
      <c r="F94" s="134" t="s">
        <v>9718</v>
      </c>
      <c r="I94" s="135"/>
      <c r="J94" s="136">
        <f>BK94</f>
        <v>0</v>
      </c>
      <c r="L94" s="132"/>
      <c r="M94" s="137"/>
      <c r="N94" s="138"/>
      <c r="O94" s="138"/>
      <c r="P94" s="139">
        <f>SUM(P95:P146)</f>
        <v>0</v>
      </c>
      <c r="Q94" s="138"/>
      <c r="R94" s="139">
        <f>SUM(R95:R146)</f>
        <v>0</v>
      </c>
      <c r="S94" s="138"/>
      <c r="T94" s="140">
        <f>SUM(T95:T146)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SUM(BK95:BK146)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9719</v>
      </c>
      <c r="F95" s="200" t="s">
        <v>9720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9721</v>
      </c>
    </row>
    <row r="96" spans="1:65" s="2" customFormat="1" ht="29.25">
      <c r="A96" s="34"/>
      <c r="B96" s="35"/>
      <c r="C96" s="34"/>
      <c r="D96" s="160" t="s">
        <v>260</v>
      </c>
      <c r="E96" s="34"/>
      <c r="F96" s="161" t="s">
        <v>9722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9723</v>
      </c>
      <c r="F97" s="200" t="s">
        <v>9724</v>
      </c>
      <c r="G97" s="201" t="s">
        <v>4360</v>
      </c>
      <c r="H97" s="202">
        <v>4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9725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9724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9726</v>
      </c>
      <c r="F99" s="200" t="s">
        <v>9727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9728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9727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9729</v>
      </c>
      <c r="F101" s="200" t="s">
        <v>9730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9731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9730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9732</v>
      </c>
      <c r="F103" s="200" t="s">
        <v>9733</v>
      </c>
      <c r="G103" s="201" t="s">
        <v>4360</v>
      </c>
      <c r="H103" s="202">
        <v>2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9734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9733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98" t="s">
        <v>303</v>
      </c>
      <c r="D105" s="198" t="s">
        <v>361</v>
      </c>
      <c r="E105" s="199" t="s">
        <v>9735</v>
      </c>
      <c r="F105" s="200" t="s">
        <v>9736</v>
      </c>
      <c r="G105" s="201" t="s">
        <v>4360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9737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9736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3" customHeight="1">
      <c r="A107" s="34"/>
      <c r="B107" s="145"/>
      <c r="C107" s="198" t="s">
        <v>312</v>
      </c>
      <c r="D107" s="198" t="s">
        <v>361</v>
      </c>
      <c r="E107" s="199" t="s">
        <v>9738</v>
      </c>
      <c r="F107" s="200" t="s">
        <v>9739</v>
      </c>
      <c r="G107" s="201" t="s">
        <v>4360</v>
      </c>
      <c r="H107" s="202">
        <v>3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9740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9739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98" t="s">
        <v>318</v>
      </c>
      <c r="D109" s="198" t="s">
        <v>361</v>
      </c>
      <c r="E109" s="199" t="s">
        <v>9741</v>
      </c>
      <c r="F109" s="200" t="s">
        <v>9742</v>
      </c>
      <c r="G109" s="201" t="s">
        <v>4360</v>
      </c>
      <c r="H109" s="202">
        <v>1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9743</v>
      </c>
    </row>
    <row r="110" spans="1:65" s="2" customFormat="1" ht="39">
      <c r="A110" s="34"/>
      <c r="B110" s="35"/>
      <c r="C110" s="34"/>
      <c r="D110" s="160" t="s">
        <v>260</v>
      </c>
      <c r="E110" s="34"/>
      <c r="F110" s="161" t="s">
        <v>9744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9745</v>
      </c>
      <c r="F111" s="200" t="s">
        <v>9746</v>
      </c>
      <c r="G111" s="201" t="s">
        <v>4360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9747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9746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9748</v>
      </c>
      <c r="F113" s="200" t="s">
        <v>9749</v>
      </c>
      <c r="G113" s="201" t="s">
        <v>4360</v>
      </c>
      <c r="H113" s="202">
        <v>4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9750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9749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9751</v>
      </c>
      <c r="F115" s="200" t="s">
        <v>9752</v>
      </c>
      <c r="G115" s="201" t="s">
        <v>4360</v>
      </c>
      <c r="H115" s="202">
        <v>12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9753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9752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9754</v>
      </c>
      <c r="F117" s="200" t="s">
        <v>9755</v>
      </c>
      <c r="G117" s="201" t="s">
        <v>4360</v>
      </c>
      <c r="H117" s="202">
        <v>6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9756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9755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9757</v>
      </c>
      <c r="F119" s="200" t="s">
        <v>9758</v>
      </c>
      <c r="G119" s="201" t="s">
        <v>4360</v>
      </c>
      <c r="H119" s="202">
        <v>28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9759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9758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9760</v>
      </c>
      <c r="F121" s="200" t="s">
        <v>9761</v>
      </c>
      <c r="G121" s="201" t="s">
        <v>4360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9762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9761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9763</v>
      </c>
      <c r="F123" s="200" t="s">
        <v>9764</v>
      </c>
      <c r="G123" s="201" t="s">
        <v>4360</v>
      </c>
      <c r="H123" s="202">
        <v>10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9765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9764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9766</v>
      </c>
      <c r="F125" s="200" t="s">
        <v>9767</v>
      </c>
      <c r="G125" s="201" t="s">
        <v>4360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9768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9767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9769</v>
      </c>
      <c r="F127" s="200" t="s">
        <v>9770</v>
      </c>
      <c r="G127" s="201" t="s">
        <v>331</v>
      </c>
      <c r="H127" s="202">
        <v>1100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9771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9770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9501</v>
      </c>
      <c r="F129" s="200" t="s">
        <v>9502</v>
      </c>
      <c r="G129" s="201" t="s">
        <v>331</v>
      </c>
      <c r="H129" s="202">
        <v>60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9772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9502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9504</v>
      </c>
      <c r="F131" s="200" t="s">
        <v>9505</v>
      </c>
      <c r="G131" s="201" t="s">
        <v>331</v>
      </c>
      <c r="H131" s="202">
        <v>55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9773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9505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9513</v>
      </c>
      <c r="F133" s="200" t="s">
        <v>9514</v>
      </c>
      <c r="G133" s="201" t="s">
        <v>4360</v>
      </c>
      <c r="H133" s="202">
        <v>1000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9774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9514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9516</v>
      </c>
      <c r="F135" s="200" t="s">
        <v>9517</v>
      </c>
      <c r="G135" s="201" t="s">
        <v>4360</v>
      </c>
      <c r="H135" s="202">
        <v>450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9775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9517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9531</v>
      </c>
      <c r="F137" s="200" t="s">
        <v>9532</v>
      </c>
      <c r="G137" s="201" t="s">
        <v>331</v>
      </c>
      <c r="H137" s="202">
        <v>85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9776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9532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326</v>
      </c>
      <c r="D139" s="198" t="s">
        <v>361</v>
      </c>
      <c r="E139" s="199" t="s">
        <v>9543</v>
      </c>
      <c r="F139" s="200" t="s">
        <v>9544</v>
      </c>
      <c r="G139" s="201" t="s">
        <v>4360</v>
      </c>
      <c r="H139" s="202">
        <v>10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9777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9544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475</v>
      </c>
      <c r="D141" s="198" t="s">
        <v>361</v>
      </c>
      <c r="E141" s="199" t="s">
        <v>9546</v>
      </c>
      <c r="F141" s="200" t="s">
        <v>9547</v>
      </c>
      <c r="G141" s="201" t="s">
        <v>4360</v>
      </c>
      <c r="H141" s="202">
        <v>5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9778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9547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485</v>
      </c>
      <c r="D143" s="198" t="s">
        <v>361</v>
      </c>
      <c r="E143" s="199" t="s">
        <v>9779</v>
      </c>
      <c r="F143" s="200" t="s">
        <v>9780</v>
      </c>
      <c r="G143" s="201" t="s">
        <v>4360</v>
      </c>
      <c r="H143" s="202">
        <v>4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9781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9780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494</v>
      </c>
      <c r="D145" s="198" t="s">
        <v>361</v>
      </c>
      <c r="E145" s="199" t="s">
        <v>9782</v>
      </c>
      <c r="F145" s="200" t="s">
        <v>9783</v>
      </c>
      <c r="G145" s="201" t="s">
        <v>4360</v>
      </c>
      <c r="H145" s="202">
        <v>1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9784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9783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12" customFormat="1" ht="25.9" customHeight="1">
      <c r="B147" s="132"/>
      <c r="D147" s="133" t="s">
        <v>72</v>
      </c>
      <c r="E147" s="134" t="s">
        <v>9561</v>
      </c>
      <c r="F147" s="134" t="s">
        <v>9785</v>
      </c>
      <c r="I147" s="135"/>
      <c r="J147" s="136">
        <f>BK147</f>
        <v>0</v>
      </c>
      <c r="L147" s="132"/>
      <c r="M147" s="137"/>
      <c r="N147" s="138"/>
      <c r="O147" s="138"/>
      <c r="P147" s="139">
        <f>SUM(P148:P183)</f>
        <v>0</v>
      </c>
      <c r="Q147" s="138"/>
      <c r="R147" s="139">
        <f>SUM(R148:R183)</f>
        <v>0</v>
      </c>
      <c r="S147" s="138"/>
      <c r="T147" s="140">
        <f>SUM(T148:T183)</f>
        <v>0</v>
      </c>
      <c r="AR147" s="133" t="s">
        <v>80</v>
      </c>
      <c r="AT147" s="141" t="s">
        <v>72</v>
      </c>
      <c r="AU147" s="141" t="s">
        <v>73</v>
      </c>
      <c r="AY147" s="133" t="s">
        <v>252</v>
      </c>
      <c r="BK147" s="142">
        <f>SUM(BK148:BK183)</f>
        <v>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9786</v>
      </c>
      <c r="F148" s="148" t="s">
        <v>9787</v>
      </c>
      <c r="G148" s="149" t="s">
        <v>4360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840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9788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9789</v>
      </c>
      <c r="F150" s="148" t="s">
        <v>9790</v>
      </c>
      <c r="G150" s="149" t="s">
        <v>4360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861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9791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9792</v>
      </c>
      <c r="F152" s="148" t="s">
        <v>9793</v>
      </c>
      <c r="G152" s="149" t="s">
        <v>4360</v>
      </c>
      <c r="H152" s="150">
        <v>4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884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9794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9795</v>
      </c>
      <c r="F154" s="148" t="s">
        <v>9796</v>
      </c>
      <c r="G154" s="149" t="s">
        <v>4360</v>
      </c>
      <c r="H154" s="150">
        <v>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916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9797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9798</v>
      </c>
      <c r="F156" s="148" t="s">
        <v>9799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940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9800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9801</v>
      </c>
      <c r="F158" s="148" t="s">
        <v>9802</v>
      </c>
      <c r="G158" s="149" t="s">
        <v>4360</v>
      </c>
      <c r="H158" s="150">
        <v>20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957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9803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580</v>
      </c>
      <c r="D160" s="146" t="s">
        <v>254</v>
      </c>
      <c r="E160" s="147" t="s">
        <v>9804</v>
      </c>
      <c r="F160" s="148" t="s">
        <v>9805</v>
      </c>
      <c r="G160" s="149" t="s">
        <v>4360</v>
      </c>
      <c r="H160" s="150">
        <v>28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987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9806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588</v>
      </c>
      <c r="D162" s="146" t="s">
        <v>254</v>
      </c>
      <c r="E162" s="147" t="s">
        <v>9807</v>
      </c>
      <c r="F162" s="148" t="s">
        <v>9808</v>
      </c>
      <c r="G162" s="149" t="s">
        <v>4360</v>
      </c>
      <c r="H162" s="150">
        <v>10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1027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9809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596</v>
      </c>
      <c r="D164" s="146" t="s">
        <v>254</v>
      </c>
      <c r="E164" s="147" t="s">
        <v>9810</v>
      </c>
      <c r="F164" s="148" t="s">
        <v>9811</v>
      </c>
      <c r="G164" s="149" t="s">
        <v>4360</v>
      </c>
      <c r="H164" s="150">
        <v>1450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1060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9812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602</v>
      </c>
      <c r="D166" s="146" t="s">
        <v>254</v>
      </c>
      <c r="E166" s="147" t="s">
        <v>9813</v>
      </c>
      <c r="F166" s="148" t="s">
        <v>9814</v>
      </c>
      <c r="G166" s="149" t="s">
        <v>4360</v>
      </c>
      <c r="H166" s="150">
        <v>1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1072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9815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610</v>
      </c>
      <c r="D168" s="146" t="s">
        <v>254</v>
      </c>
      <c r="E168" s="147" t="s">
        <v>9816</v>
      </c>
      <c r="F168" s="148" t="s">
        <v>9817</v>
      </c>
      <c r="G168" s="149" t="s">
        <v>331</v>
      </c>
      <c r="H168" s="150">
        <v>1100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1085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9818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618</v>
      </c>
      <c r="D170" s="146" t="s">
        <v>254</v>
      </c>
      <c r="E170" s="147" t="s">
        <v>9819</v>
      </c>
      <c r="F170" s="148" t="s">
        <v>9820</v>
      </c>
      <c r="G170" s="149" t="s">
        <v>331</v>
      </c>
      <c r="H170" s="150">
        <v>85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1133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9821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624</v>
      </c>
      <c r="D172" s="146" t="s">
        <v>254</v>
      </c>
      <c r="E172" s="147" t="s">
        <v>9822</v>
      </c>
      <c r="F172" s="148" t="s">
        <v>9823</v>
      </c>
      <c r="G172" s="149" t="s">
        <v>331</v>
      </c>
      <c r="H172" s="150">
        <v>115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1145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9824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632</v>
      </c>
      <c r="D174" s="146" t="s">
        <v>254</v>
      </c>
      <c r="E174" s="147" t="s">
        <v>9825</v>
      </c>
      <c r="F174" s="148" t="s">
        <v>9826</v>
      </c>
      <c r="G174" s="149" t="s">
        <v>4360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1167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9827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640</v>
      </c>
      <c r="D176" s="146" t="s">
        <v>254</v>
      </c>
      <c r="E176" s="147" t="s">
        <v>9828</v>
      </c>
      <c r="F176" s="148" t="s">
        <v>9829</v>
      </c>
      <c r="G176" s="149" t="s">
        <v>4360</v>
      </c>
      <c r="H176" s="150">
        <v>15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1188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9830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648</v>
      </c>
      <c r="D178" s="146" t="s">
        <v>254</v>
      </c>
      <c r="E178" s="147" t="s">
        <v>9831</v>
      </c>
      <c r="F178" s="148" t="s">
        <v>9832</v>
      </c>
      <c r="G178" s="149" t="s">
        <v>4360</v>
      </c>
      <c r="H178" s="150">
        <v>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1202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9833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693</v>
      </c>
      <c r="D180" s="146" t="s">
        <v>254</v>
      </c>
      <c r="E180" s="147" t="s">
        <v>9834</v>
      </c>
      <c r="F180" s="148" t="s">
        <v>9835</v>
      </c>
      <c r="G180" s="149" t="s">
        <v>4360</v>
      </c>
      <c r="H180" s="150">
        <v>10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1216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9836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724</v>
      </c>
      <c r="D182" s="146" t="s">
        <v>254</v>
      </c>
      <c r="E182" s="147" t="s">
        <v>9837</v>
      </c>
      <c r="F182" s="148" t="s">
        <v>9838</v>
      </c>
      <c r="G182" s="149" t="s">
        <v>4360</v>
      </c>
      <c r="H182" s="150">
        <v>1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1239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9839</v>
      </c>
      <c r="G183" s="34"/>
      <c r="H183" s="34"/>
      <c r="I183" s="162"/>
      <c r="J183" s="34"/>
      <c r="K183" s="34"/>
      <c r="L183" s="35"/>
      <c r="M183" s="215"/>
      <c r="N183" s="216"/>
      <c r="O183" s="217"/>
      <c r="P183" s="217"/>
      <c r="Q183" s="217"/>
      <c r="R183" s="217"/>
      <c r="S183" s="217"/>
      <c r="T183" s="218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6.95" customHeight="1">
      <c r="A184" s="34"/>
      <c r="B184" s="44"/>
      <c r="C184" s="45"/>
      <c r="D184" s="45"/>
      <c r="E184" s="45"/>
      <c r="F184" s="45"/>
      <c r="G184" s="45"/>
      <c r="H184" s="45"/>
      <c r="I184" s="45"/>
      <c r="J184" s="45"/>
      <c r="K184" s="45"/>
      <c r="L184" s="35"/>
      <c r="M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</row>
  </sheetData>
  <autoFilter ref="C92:K183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9840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ROUND((SUM(BE93:BE115)),  2)</f>
        <v>0</v>
      </c>
      <c r="G37" s="34"/>
      <c r="H37" s="34"/>
      <c r="I37" s="103">
        <v>0.21</v>
      </c>
      <c r="J37" s="102">
        <f>ROUND(((SUM(BE93:BE115))*I37),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ROUND((SUM(BF93:BF115)),  2)</f>
        <v>0</v>
      </c>
      <c r="G38" s="34"/>
      <c r="H38" s="34"/>
      <c r="I38" s="103">
        <v>0.15</v>
      </c>
      <c r="J38" s="102">
        <f>ROUND(((SUM(BF93:BF115))*I38),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ROUND((SUM(BG93:BG115)),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ROUND((SUM(BH93:BH115)),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ROUND((SUM(BI93:BI115)),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Tísňové volání z WC ZTP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9841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9842</v>
      </c>
      <c r="E69" s="115"/>
      <c r="F69" s="115"/>
      <c r="G69" s="115"/>
      <c r="H69" s="115"/>
      <c r="I69" s="115"/>
      <c r="J69" s="116">
        <f>J107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04 - Tísňové volání z WC ZTP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P94+P107</f>
        <v>0</v>
      </c>
      <c r="Q93" s="63"/>
      <c r="R93" s="129">
        <f>R94+R107</f>
        <v>0</v>
      </c>
      <c r="S93" s="63"/>
      <c r="T93" s="130">
        <f>T94+T107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BK94+BK107</f>
        <v>0</v>
      </c>
    </row>
    <row r="94" spans="1:65" s="12" customFormat="1" ht="25.9" customHeight="1">
      <c r="B94" s="132"/>
      <c r="D94" s="133" t="s">
        <v>72</v>
      </c>
      <c r="E94" s="134" t="s">
        <v>9561</v>
      </c>
      <c r="F94" s="134" t="s">
        <v>9843</v>
      </c>
      <c r="I94" s="135"/>
      <c r="J94" s="136">
        <f>BK94</f>
        <v>0</v>
      </c>
      <c r="L94" s="132"/>
      <c r="M94" s="137"/>
      <c r="N94" s="138"/>
      <c r="O94" s="138"/>
      <c r="P94" s="139">
        <f>SUM(P95:P106)</f>
        <v>0</v>
      </c>
      <c r="Q94" s="138"/>
      <c r="R94" s="139">
        <f>SUM(R95:R106)</f>
        <v>0</v>
      </c>
      <c r="S94" s="138"/>
      <c r="T94" s="140">
        <f>SUM(T95:T106)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SUM(BK95:BK106)</f>
        <v>0</v>
      </c>
    </row>
    <row r="95" spans="1:65" s="2" customFormat="1" ht="33" customHeight="1">
      <c r="A95" s="34"/>
      <c r="B95" s="145"/>
      <c r="C95" s="198" t="s">
        <v>80</v>
      </c>
      <c r="D95" s="198" t="s">
        <v>361</v>
      </c>
      <c r="E95" s="199" t="s">
        <v>9844</v>
      </c>
      <c r="F95" s="200" t="s">
        <v>9845</v>
      </c>
      <c r="G95" s="201" t="s">
        <v>4360</v>
      </c>
      <c r="H95" s="202">
        <v>6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9846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9845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9847</v>
      </c>
      <c r="F97" s="200" t="s">
        <v>9848</v>
      </c>
      <c r="G97" s="201" t="s">
        <v>4360</v>
      </c>
      <c r="H97" s="202">
        <v>6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9849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9848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9850</v>
      </c>
      <c r="F99" s="200" t="s">
        <v>9851</v>
      </c>
      <c r="G99" s="201" t="s">
        <v>331</v>
      </c>
      <c r="H99" s="202">
        <v>150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9852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9851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9531</v>
      </c>
      <c r="F101" s="200" t="s">
        <v>9532</v>
      </c>
      <c r="G101" s="201" t="s">
        <v>331</v>
      </c>
      <c r="H101" s="202">
        <v>110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9853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9532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9854</v>
      </c>
      <c r="F103" s="200" t="s">
        <v>9855</v>
      </c>
      <c r="G103" s="201" t="s">
        <v>4360</v>
      </c>
      <c r="H103" s="202">
        <v>30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9856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9855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9857</v>
      </c>
      <c r="F105" s="200" t="s">
        <v>9783</v>
      </c>
      <c r="G105" s="201" t="s">
        <v>4360</v>
      </c>
      <c r="H105" s="202">
        <v>1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9858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9783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12" customFormat="1" ht="25.9" customHeight="1">
      <c r="B107" s="132"/>
      <c r="D107" s="133" t="s">
        <v>72</v>
      </c>
      <c r="E107" s="134" t="s">
        <v>9859</v>
      </c>
      <c r="F107" s="134" t="s">
        <v>9700</v>
      </c>
      <c r="I107" s="135"/>
      <c r="J107" s="136">
        <f>BK107</f>
        <v>0</v>
      </c>
      <c r="L107" s="132"/>
      <c r="M107" s="137"/>
      <c r="N107" s="138"/>
      <c r="O107" s="138"/>
      <c r="P107" s="139">
        <f>SUM(P108:P115)</f>
        <v>0</v>
      </c>
      <c r="Q107" s="138"/>
      <c r="R107" s="139">
        <f>SUM(R108:R115)</f>
        <v>0</v>
      </c>
      <c r="S107" s="138"/>
      <c r="T107" s="140">
        <f>SUM(T108:T115)</f>
        <v>0</v>
      </c>
      <c r="AR107" s="133" t="s">
        <v>80</v>
      </c>
      <c r="AT107" s="141" t="s">
        <v>72</v>
      </c>
      <c r="AU107" s="141" t="s">
        <v>73</v>
      </c>
      <c r="AY107" s="133" t="s">
        <v>252</v>
      </c>
      <c r="BK107" s="142">
        <f>SUM(BK108:BK115)</f>
        <v>0</v>
      </c>
    </row>
    <row r="108" spans="1:65" s="2" customFormat="1" ht="16.5" customHeight="1">
      <c r="A108" s="34"/>
      <c r="B108" s="145"/>
      <c r="C108" s="146" t="s">
        <v>312</v>
      </c>
      <c r="D108" s="146" t="s">
        <v>254</v>
      </c>
      <c r="E108" s="147" t="s">
        <v>9860</v>
      </c>
      <c r="F108" s="148" t="s">
        <v>9861</v>
      </c>
      <c r="G108" s="149" t="s">
        <v>4360</v>
      </c>
      <c r="H108" s="150">
        <v>30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389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9862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318</v>
      </c>
      <c r="D110" s="146" t="s">
        <v>254</v>
      </c>
      <c r="E110" s="147" t="s">
        <v>9863</v>
      </c>
      <c r="F110" s="148" t="s">
        <v>9864</v>
      </c>
      <c r="G110" s="149" t="s">
        <v>331</v>
      </c>
      <c r="H110" s="150">
        <v>150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406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9864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328</v>
      </c>
      <c r="D112" s="146" t="s">
        <v>254</v>
      </c>
      <c r="E112" s="147" t="s">
        <v>9619</v>
      </c>
      <c r="F112" s="148" t="s">
        <v>9620</v>
      </c>
      <c r="G112" s="149" t="s">
        <v>331</v>
      </c>
      <c r="H112" s="150">
        <v>110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423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9620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9865</v>
      </c>
      <c r="F114" s="148" t="s">
        <v>9855</v>
      </c>
      <c r="G114" s="149" t="s">
        <v>4360</v>
      </c>
      <c r="H114" s="150">
        <v>30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435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9866</v>
      </c>
      <c r="G115" s="34"/>
      <c r="H115" s="34"/>
      <c r="I115" s="162"/>
      <c r="J115" s="34"/>
      <c r="K115" s="34"/>
      <c r="L115" s="35"/>
      <c r="M115" s="215"/>
      <c r="N115" s="216"/>
      <c r="O115" s="217"/>
      <c r="P115" s="217"/>
      <c r="Q115" s="217"/>
      <c r="R115" s="217"/>
      <c r="S115" s="217"/>
      <c r="T115" s="218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2:K11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119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9867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ROUND((SUM(BE93:BE159)),  2)</f>
        <v>0</v>
      </c>
      <c r="G37" s="34"/>
      <c r="H37" s="34"/>
      <c r="I37" s="103">
        <v>0.21</v>
      </c>
      <c r="J37" s="102">
        <f>ROUND(((SUM(BE93:BE159))*I37),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ROUND((SUM(BF93:BF159)),  2)</f>
        <v>0</v>
      </c>
      <c r="G38" s="34"/>
      <c r="H38" s="34"/>
      <c r="I38" s="103">
        <v>0.15</v>
      </c>
      <c r="J38" s="102">
        <f>ROUND(((SUM(BF93:BF159))*I38),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ROUND((SUM(BG93:BG159)),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ROUND((SUM(BH93:BH159)),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ROUND((SUM(BI93:BI159)),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Telefonní ústředna + TFL komunikátory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9868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9842</v>
      </c>
      <c r="E69" s="115"/>
      <c r="F69" s="115"/>
      <c r="G69" s="115"/>
      <c r="H69" s="115"/>
      <c r="I69" s="115"/>
      <c r="J69" s="116">
        <f>J139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05 - Telefonní ústředna + TFL komunikátory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P94+P139</f>
        <v>0</v>
      </c>
      <c r="Q93" s="63"/>
      <c r="R93" s="129">
        <f>R94+R139</f>
        <v>0</v>
      </c>
      <c r="S93" s="63"/>
      <c r="T93" s="130">
        <f>T94+T139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BK94+BK139</f>
        <v>0</v>
      </c>
    </row>
    <row r="94" spans="1:65" s="12" customFormat="1" ht="25.9" customHeight="1">
      <c r="B94" s="132"/>
      <c r="D94" s="133" t="s">
        <v>72</v>
      </c>
      <c r="E94" s="134" t="s">
        <v>9561</v>
      </c>
      <c r="F94" s="134" t="s">
        <v>9869</v>
      </c>
      <c r="I94" s="135"/>
      <c r="J94" s="136">
        <f>BK94</f>
        <v>0</v>
      </c>
      <c r="L94" s="132"/>
      <c r="M94" s="137"/>
      <c r="N94" s="138"/>
      <c r="O94" s="138"/>
      <c r="P94" s="139">
        <f>SUM(P95:P138)</f>
        <v>0</v>
      </c>
      <c r="Q94" s="138"/>
      <c r="R94" s="139">
        <f>SUM(R95:R138)</f>
        <v>0</v>
      </c>
      <c r="S94" s="138"/>
      <c r="T94" s="140">
        <f>SUM(T95:T138)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SUM(BK95:BK138)</f>
        <v>0</v>
      </c>
    </row>
    <row r="95" spans="1:65" s="2" customFormat="1" ht="21.75" customHeight="1">
      <c r="A95" s="34"/>
      <c r="B95" s="145"/>
      <c r="C95" s="198" t="s">
        <v>80</v>
      </c>
      <c r="D95" s="198" t="s">
        <v>361</v>
      </c>
      <c r="E95" s="199" t="s">
        <v>9384</v>
      </c>
      <c r="F95" s="200" t="s">
        <v>9385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9870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9385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9871</v>
      </c>
      <c r="F97" s="200" t="s">
        <v>9872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9873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9872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9874</v>
      </c>
      <c r="F99" s="200" t="s">
        <v>9875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9876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9875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9877</v>
      </c>
      <c r="F101" s="200" t="s">
        <v>9878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9879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9878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9880</v>
      </c>
      <c r="F103" s="200" t="s">
        <v>9881</v>
      </c>
      <c r="G103" s="201" t="s">
        <v>4360</v>
      </c>
      <c r="H103" s="202">
        <v>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9882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9881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9883</v>
      </c>
      <c r="F105" s="200" t="s">
        <v>9884</v>
      </c>
      <c r="G105" s="201" t="s">
        <v>4360</v>
      </c>
      <c r="H105" s="202">
        <v>8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9885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9884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9886</v>
      </c>
      <c r="F107" s="200" t="s">
        <v>9887</v>
      </c>
      <c r="G107" s="201" t="s">
        <v>4360</v>
      </c>
      <c r="H107" s="202">
        <v>1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9888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9887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9889</v>
      </c>
      <c r="F109" s="200" t="s">
        <v>9890</v>
      </c>
      <c r="G109" s="201" t="s">
        <v>4360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9891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9890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9892</v>
      </c>
      <c r="F111" s="200" t="s">
        <v>9893</v>
      </c>
      <c r="G111" s="201" t="s">
        <v>4360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9894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9893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338</v>
      </c>
      <c r="D113" s="198" t="s">
        <v>361</v>
      </c>
      <c r="E113" s="199" t="s">
        <v>9895</v>
      </c>
      <c r="F113" s="200" t="s">
        <v>9896</v>
      </c>
      <c r="G113" s="201" t="s">
        <v>331</v>
      </c>
      <c r="H113" s="202">
        <v>200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9897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9896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360</v>
      </c>
      <c r="D115" s="198" t="s">
        <v>361</v>
      </c>
      <c r="E115" s="199" t="s">
        <v>9898</v>
      </c>
      <c r="F115" s="200" t="s">
        <v>9899</v>
      </c>
      <c r="G115" s="201" t="s">
        <v>4360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9900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9899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373</v>
      </c>
      <c r="D117" s="198" t="s">
        <v>361</v>
      </c>
      <c r="E117" s="199" t="s">
        <v>9901</v>
      </c>
      <c r="F117" s="200" t="s">
        <v>9902</v>
      </c>
      <c r="G117" s="201" t="s">
        <v>331</v>
      </c>
      <c r="H117" s="202">
        <v>1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9903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9902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381</v>
      </c>
      <c r="D119" s="198" t="s">
        <v>361</v>
      </c>
      <c r="E119" s="199" t="s">
        <v>9904</v>
      </c>
      <c r="F119" s="200" t="s">
        <v>9905</v>
      </c>
      <c r="G119" s="201" t="s">
        <v>4360</v>
      </c>
      <c r="H119" s="202">
        <v>170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9906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9905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389</v>
      </c>
      <c r="D121" s="198" t="s">
        <v>361</v>
      </c>
      <c r="E121" s="199" t="s">
        <v>9907</v>
      </c>
      <c r="F121" s="200" t="s">
        <v>9908</v>
      </c>
      <c r="G121" s="201" t="s">
        <v>4360</v>
      </c>
      <c r="H121" s="202">
        <v>1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9909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9908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9</v>
      </c>
      <c r="D123" s="198" t="s">
        <v>361</v>
      </c>
      <c r="E123" s="199" t="s">
        <v>9910</v>
      </c>
      <c r="F123" s="200" t="s">
        <v>9911</v>
      </c>
      <c r="G123" s="201" t="s">
        <v>4360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9912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9911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406</v>
      </c>
      <c r="D125" s="198" t="s">
        <v>361</v>
      </c>
      <c r="E125" s="199" t="s">
        <v>9913</v>
      </c>
      <c r="F125" s="200" t="s">
        <v>9914</v>
      </c>
      <c r="G125" s="201" t="s">
        <v>4360</v>
      </c>
      <c r="H125" s="202">
        <v>1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9915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9914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414</v>
      </c>
      <c r="D127" s="198" t="s">
        <v>361</v>
      </c>
      <c r="E127" s="199" t="s">
        <v>9916</v>
      </c>
      <c r="F127" s="200" t="s">
        <v>9917</v>
      </c>
      <c r="G127" s="201" t="s">
        <v>4360</v>
      </c>
      <c r="H127" s="202">
        <v>150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9918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9917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423</v>
      </c>
      <c r="D129" s="198" t="s">
        <v>361</v>
      </c>
      <c r="E129" s="199" t="s">
        <v>9919</v>
      </c>
      <c r="F129" s="200" t="s">
        <v>9920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9921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9920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429</v>
      </c>
      <c r="D131" s="198" t="s">
        <v>361</v>
      </c>
      <c r="E131" s="199" t="s">
        <v>9922</v>
      </c>
      <c r="F131" s="200" t="s">
        <v>9923</v>
      </c>
      <c r="G131" s="201" t="s">
        <v>4360</v>
      </c>
      <c r="H131" s="202">
        <v>7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9924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9923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435</v>
      </c>
      <c r="D133" s="198" t="s">
        <v>361</v>
      </c>
      <c r="E133" s="199" t="s">
        <v>9925</v>
      </c>
      <c r="F133" s="200" t="s">
        <v>9926</v>
      </c>
      <c r="G133" s="201" t="s">
        <v>4360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9927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9926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8</v>
      </c>
      <c r="D135" s="198" t="s">
        <v>361</v>
      </c>
      <c r="E135" s="199" t="s">
        <v>9928</v>
      </c>
      <c r="F135" s="200" t="s">
        <v>9929</v>
      </c>
      <c r="G135" s="201" t="s">
        <v>4360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9930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9929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451</v>
      </c>
      <c r="D137" s="198" t="s">
        <v>361</v>
      </c>
      <c r="E137" s="199" t="s">
        <v>9931</v>
      </c>
      <c r="F137" s="200" t="s">
        <v>9559</v>
      </c>
      <c r="G137" s="201" t="s">
        <v>4360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9932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9559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12" customFormat="1" ht="25.9" customHeight="1">
      <c r="B139" s="132"/>
      <c r="D139" s="133" t="s">
        <v>72</v>
      </c>
      <c r="E139" s="134" t="s">
        <v>9859</v>
      </c>
      <c r="F139" s="134" t="s">
        <v>9700</v>
      </c>
      <c r="I139" s="135"/>
      <c r="J139" s="136">
        <f>BK139</f>
        <v>0</v>
      </c>
      <c r="L139" s="132"/>
      <c r="M139" s="137"/>
      <c r="N139" s="138"/>
      <c r="O139" s="138"/>
      <c r="P139" s="139">
        <f>SUM(P140:P159)</f>
        <v>0</v>
      </c>
      <c r="Q139" s="138"/>
      <c r="R139" s="139">
        <f>SUM(R140:R159)</f>
        <v>0</v>
      </c>
      <c r="S139" s="138"/>
      <c r="T139" s="140">
        <f>SUM(T140:T159)</f>
        <v>0</v>
      </c>
      <c r="AR139" s="133" t="s">
        <v>80</v>
      </c>
      <c r="AT139" s="141" t="s">
        <v>72</v>
      </c>
      <c r="AU139" s="141" t="s">
        <v>73</v>
      </c>
      <c r="AY139" s="133" t="s">
        <v>252</v>
      </c>
      <c r="BK139" s="142">
        <f>SUM(BK140:BK159)</f>
        <v>0</v>
      </c>
    </row>
    <row r="140" spans="1:65" s="2" customFormat="1" ht="16.5" customHeight="1">
      <c r="A140" s="34"/>
      <c r="B140" s="145"/>
      <c r="C140" s="146" t="s">
        <v>326</v>
      </c>
      <c r="D140" s="146" t="s">
        <v>254</v>
      </c>
      <c r="E140" s="147" t="s">
        <v>9933</v>
      </c>
      <c r="F140" s="148" t="s">
        <v>9934</v>
      </c>
      <c r="G140" s="149" t="s">
        <v>4360</v>
      </c>
      <c r="H140" s="150">
        <v>1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740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9934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475</v>
      </c>
      <c r="D142" s="146" t="s">
        <v>254</v>
      </c>
      <c r="E142" s="147" t="s">
        <v>9935</v>
      </c>
      <c r="F142" s="148" t="s">
        <v>9936</v>
      </c>
      <c r="G142" s="149" t="s">
        <v>4360</v>
      </c>
      <c r="H142" s="150">
        <v>1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755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9937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485</v>
      </c>
      <c r="D144" s="146" t="s">
        <v>254</v>
      </c>
      <c r="E144" s="147" t="s">
        <v>9938</v>
      </c>
      <c r="F144" s="148" t="s">
        <v>9939</v>
      </c>
      <c r="G144" s="149" t="s">
        <v>4360</v>
      </c>
      <c r="H144" s="150">
        <v>4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769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9939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494</v>
      </c>
      <c r="D146" s="146" t="s">
        <v>254</v>
      </c>
      <c r="E146" s="147" t="s">
        <v>9940</v>
      </c>
      <c r="F146" s="148" t="s">
        <v>9941</v>
      </c>
      <c r="G146" s="149" t="s">
        <v>4360</v>
      </c>
      <c r="H146" s="150">
        <v>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786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9941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503</v>
      </c>
      <c r="D148" s="146" t="s">
        <v>254</v>
      </c>
      <c r="E148" s="147" t="s">
        <v>9942</v>
      </c>
      <c r="F148" s="148" t="s">
        <v>9943</v>
      </c>
      <c r="G148" s="149" t="s">
        <v>4360</v>
      </c>
      <c r="H148" s="150">
        <v>1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819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9943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509</v>
      </c>
      <c r="D150" s="146" t="s">
        <v>254</v>
      </c>
      <c r="E150" s="147" t="s">
        <v>9944</v>
      </c>
      <c r="F150" s="148" t="s">
        <v>9945</v>
      </c>
      <c r="G150" s="149" t="s">
        <v>4360</v>
      </c>
      <c r="H150" s="150">
        <v>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840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9945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517</v>
      </c>
      <c r="D152" s="146" t="s">
        <v>254</v>
      </c>
      <c r="E152" s="147" t="s">
        <v>9946</v>
      </c>
      <c r="F152" s="148" t="s">
        <v>9947</v>
      </c>
      <c r="G152" s="149" t="s">
        <v>4360</v>
      </c>
      <c r="H152" s="150">
        <v>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861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9947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548</v>
      </c>
      <c r="D154" s="146" t="s">
        <v>254</v>
      </c>
      <c r="E154" s="147" t="s">
        <v>9948</v>
      </c>
      <c r="F154" s="148" t="s">
        <v>9949</v>
      </c>
      <c r="G154" s="149" t="s">
        <v>4360</v>
      </c>
      <c r="H154" s="150">
        <v>5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884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9949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566</v>
      </c>
      <c r="D156" s="146" t="s">
        <v>254</v>
      </c>
      <c r="E156" s="147" t="s">
        <v>9705</v>
      </c>
      <c r="F156" s="148" t="s">
        <v>9706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916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9706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572</v>
      </c>
      <c r="D158" s="146" t="s">
        <v>254</v>
      </c>
      <c r="E158" s="147" t="s">
        <v>9950</v>
      </c>
      <c r="F158" s="148" t="s">
        <v>9951</v>
      </c>
      <c r="G158" s="149" t="s">
        <v>4360</v>
      </c>
      <c r="H158" s="150">
        <v>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940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9951</v>
      </c>
      <c r="G159" s="34"/>
      <c r="H159" s="34"/>
      <c r="I159" s="162"/>
      <c r="J159" s="34"/>
      <c r="K159" s="34"/>
      <c r="L159" s="35"/>
      <c r="M159" s="215"/>
      <c r="N159" s="216"/>
      <c r="O159" s="217"/>
      <c r="P159" s="217"/>
      <c r="Q159" s="217"/>
      <c r="R159" s="217"/>
      <c r="S159" s="217"/>
      <c r="T159" s="218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6.95" customHeight="1">
      <c r="A160" s="34"/>
      <c r="B160" s="44"/>
      <c r="C160" s="45"/>
      <c r="D160" s="45"/>
      <c r="E160" s="45"/>
      <c r="F160" s="45"/>
      <c r="G160" s="45"/>
      <c r="H160" s="45"/>
      <c r="I160" s="45"/>
      <c r="J160" s="45"/>
      <c r="K160" s="45"/>
      <c r="L160" s="35"/>
      <c r="M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</row>
  </sheetData>
  <autoFilter ref="C92:K159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9952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ROUND(J93,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ROUND((SUM(BE93:BE125)),  2)</f>
        <v>0</v>
      </c>
      <c r="G37" s="34"/>
      <c r="H37" s="34"/>
      <c r="I37" s="103">
        <v>0.21</v>
      </c>
      <c r="J37" s="102">
        <f>ROUND(((SUM(BE93:BE125))*I37),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ROUND((SUM(BF93:BF125)),  2)</f>
        <v>0</v>
      </c>
      <c r="G38" s="34"/>
      <c r="H38" s="34"/>
      <c r="I38" s="103">
        <v>0.15</v>
      </c>
      <c r="J38" s="102">
        <f>ROUND(((SUM(BF93:BF125))*I38),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ROUND((SUM(BG93:BG125)),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ROUND((SUM(BH93:BH125)),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ROUND((SUM(BI93:BI125)),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06 - GSM otevírač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9953</v>
      </c>
      <c r="E68" s="115"/>
      <c r="F68" s="115"/>
      <c r="G68" s="115"/>
      <c r="H68" s="115"/>
      <c r="I68" s="115"/>
      <c r="J68" s="116">
        <f>J94</f>
        <v>0</v>
      </c>
      <c r="L68" s="113"/>
    </row>
    <row r="69" spans="1:47" s="9" customFormat="1" ht="24.95" customHeight="1">
      <c r="B69" s="113"/>
      <c r="D69" s="114" t="s">
        <v>9842</v>
      </c>
      <c r="E69" s="115"/>
      <c r="F69" s="115"/>
      <c r="G69" s="115"/>
      <c r="H69" s="115"/>
      <c r="I69" s="115"/>
      <c r="J69" s="116">
        <f>J113</f>
        <v>0</v>
      </c>
      <c r="L69" s="113"/>
    </row>
    <row r="70" spans="1:47" s="2" customFormat="1" ht="21.75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3" t="s">
        <v>237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9" t="s">
        <v>17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16.5" customHeight="1">
      <c r="A79" s="34"/>
      <c r="B79" s="35"/>
      <c r="C79" s="34"/>
      <c r="D79" s="34"/>
      <c r="E79" s="358" t="str">
        <f>E7</f>
        <v>Vědeckotechnický park UPOL, blok D - 1.etapa</v>
      </c>
      <c r="F79" s="359"/>
      <c r="G79" s="359"/>
      <c r="H79" s="359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2"/>
      <c r="C80" s="29" t="s">
        <v>196</v>
      </c>
      <c r="L80" s="22"/>
    </row>
    <row r="81" spans="1:65" s="1" customFormat="1" ht="16.5" customHeight="1">
      <c r="B81" s="22"/>
      <c r="E81" s="358" t="s">
        <v>197</v>
      </c>
      <c r="F81" s="319"/>
      <c r="G81" s="319"/>
      <c r="H81" s="319"/>
      <c r="L81" s="22"/>
    </row>
    <row r="82" spans="1:65" s="1" customFormat="1" ht="12" customHeight="1">
      <c r="B82" s="22"/>
      <c r="C82" s="29" t="s">
        <v>198</v>
      </c>
      <c r="L82" s="22"/>
    </row>
    <row r="83" spans="1:65" s="2" customFormat="1" ht="16.5" customHeight="1">
      <c r="A83" s="34"/>
      <c r="B83" s="35"/>
      <c r="C83" s="34"/>
      <c r="D83" s="34"/>
      <c r="E83" s="362" t="s">
        <v>9378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9" t="s">
        <v>5075</v>
      </c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341" t="str">
        <f>E13</f>
        <v>06 - GSM otevírač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9" t="s">
        <v>21</v>
      </c>
      <c r="D87" s="34"/>
      <c r="E87" s="34"/>
      <c r="F87" s="27" t="str">
        <f>F16</f>
        <v>Olomouc, Třída 17.Listopadu 1121/8a</v>
      </c>
      <c r="G87" s="34"/>
      <c r="H87" s="34"/>
      <c r="I87" s="29" t="s">
        <v>23</v>
      </c>
      <c r="J87" s="52">
        <f>IF(J16="","",J16)</f>
        <v>44442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9" t="s">
        <v>24</v>
      </c>
      <c r="D89" s="34"/>
      <c r="E89" s="34"/>
      <c r="F89" s="27" t="str">
        <f>E19</f>
        <v xml:space="preserve">Univerzita Palackého Olomouc </v>
      </c>
      <c r="G89" s="34"/>
      <c r="H89" s="34"/>
      <c r="I89" s="29" t="s">
        <v>31</v>
      </c>
      <c r="J89" s="32" t="str">
        <f>E25</f>
        <v>Alfaprojekt Olomouc a.s.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9" t="s">
        <v>29</v>
      </c>
      <c r="D90" s="34"/>
      <c r="E90" s="34"/>
      <c r="F90" s="27" t="str">
        <f>IF(E22="","",E22)</f>
        <v>Vyplň údaj</v>
      </c>
      <c r="G90" s="34"/>
      <c r="H90" s="34"/>
      <c r="I90" s="29" t="s">
        <v>35</v>
      </c>
      <c r="J90" s="32" t="str">
        <f>E28</f>
        <v>Michal Štafl, DiS.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1" customFormat="1" ht="29.25" customHeight="1">
      <c r="A92" s="121"/>
      <c r="B92" s="122"/>
      <c r="C92" s="123" t="s">
        <v>238</v>
      </c>
      <c r="D92" s="124" t="s">
        <v>58</v>
      </c>
      <c r="E92" s="124" t="s">
        <v>54</v>
      </c>
      <c r="F92" s="124" t="s">
        <v>55</v>
      </c>
      <c r="G92" s="124" t="s">
        <v>239</v>
      </c>
      <c r="H92" s="124" t="s">
        <v>240</v>
      </c>
      <c r="I92" s="124" t="s">
        <v>241</v>
      </c>
      <c r="J92" s="125" t="s">
        <v>202</v>
      </c>
      <c r="K92" s="126" t="s">
        <v>242</v>
      </c>
      <c r="L92" s="127"/>
      <c r="M92" s="59" t="s">
        <v>3</v>
      </c>
      <c r="N92" s="60" t="s">
        <v>43</v>
      </c>
      <c r="O92" s="60" t="s">
        <v>243</v>
      </c>
      <c r="P92" s="60" t="s">
        <v>244</v>
      </c>
      <c r="Q92" s="60" t="s">
        <v>245</v>
      </c>
      <c r="R92" s="60" t="s">
        <v>246</v>
      </c>
      <c r="S92" s="60" t="s">
        <v>247</v>
      </c>
      <c r="T92" s="61" t="s">
        <v>248</v>
      </c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</row>
    <row r="93" spans="1:65" s="2" customFormat="1" ht="22.9" customHeight="1">
      <c r="A93" s="34"/>
      <c r="B93" s="35"/>
      <c r="C93" s="66" t="s">
        <v>249</v>
      </c>
      <c r="D93" s="34"/>
      <c r="E93" s="34"/>
      <c r="F93" s="34"/>
      <c r="G93" s="34"/>
      <c r="H93" s="34"/>
      <c r="I93" s="34"/>
      <c r="J93" s="128">
        <f>BK93</f>
        <v>0</v>
      </c>
      <c r="K93" s="34"/>
      <c r="L93" s="35"/>
      <c r="M93" s="62"/>
      <c r="N93" s="53"/>
      <c r="O93" s="63"/>
      <c r="P93" s="129">
        <f>P94+P113</f>
        <v>0</v>
      </c>
      <c r="Q93" s="63"/>
      <c r="R93" s="129">
        <f>R94+R113</f>
        <v>0</v>
      </c>
      <c r="S93" s="63"/>
      <c r="T93" s="130">
        <f>T94+T113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72</v>
      </c>
      <c r="AU93" s="19" t="s">
        <v>203</v>
      </c>
      <c r="BK93" s="131">
        <f>BK94+BK113</f>
        <v>0</v>
      </c>
    </row>
    <row r="94" spans="1:65" s="12" customFormat="1" ht="25.9" customHeight="1">
      <c r="B94" s="132"/>
      <c r="D94" s="133" t="s">
        <v>72</v>
      </c>
      <c r="E94" s="134" t="s">
        <v>9561</v>
      </c>
      <c r="F94" s="134" t="s">
        <v>9954</v>
      </c>
      <c r="I94" s="135"/>
      <c r="J94" s="136">
        <f>BK94</f>
        <v>0</v>
      </c>
      <c r="L94" s="132"/>
      <c r="M94" s="137"/>
      <c r="N94" s="138"/>
      <c r="O94" s="138"/>
      <c r="P94" s="139">
        <f>SUM(P95:P112)</f>
        <v>0</v>
      </c>
      <c r="Q94" s="138"/>
      <c r="R94" s="139">
        <f>SUM(R95:R112)</f>
        <v>0</v>
      </c>
      <c r="S94" s="138"/>
      <c r="T94" s="140">
        <f>SUM(T95:T112)</f>
        <v>0</v>
      </c>
      <c r="AR94" s="133" t="s">
        <v>80</v>
      </c>
      <c r="AT94" s="141" t="s">
        <v>72</v>
      </c>
      <c r="AU94" s="141" t="s">
        <v>73</v>
      </c>
      <c r="AY94" s="133" t="s">
        <v>252</v>
      </c>
      <c r="BK94" s="142">
        <f>SUM(BK95:BK112)</f>
        <v>0</v>
      </c>
    </row>
    <row r="95" spans="1:65" s="2" customFormat="1" ht="37.9" customHeight="1">
      <c r="A95" s="34"/>
      <c r="B95" s="145"/>
      <c r="C95" s="198" t="s">
        <v>80</v>
      </c>
      <c r="D95" s="198" t="s">
        <v>361</v>
      </c>
      <c r="E95" s="199" t="s">
        <v>9955</v>
      </c>
      <c r="F95" s="200" t="s">
        <v>9956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9957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9956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82</v>
      </c>
      <c r="D97" s="198" t="s">
        <v>361</v>
      </c>
      <c r="E97" s="199" t="s">
        <v>9958</v>
      </c>
      <c r="F97" s="200" t="s">
        <v>9959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9960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9959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95</v>
      </c>
      <c r="D99" s="198" t="s">
        <v>361</v>
      </c>
      <c r="E99" s="199" t="s">
        <v>9961</v>
      </c>
      <c r="F99" s="200" t="s">
        <v>9962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9963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9962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258</v>
      </c>
      <c r="D101" s="198" t="s">
        <v>361</v>
      </c>
      <c r="E101" s="199" t="s">
        <v>9964</v>
      </c>
      <c r="F101" s="200" t="s">
        <v>9965</v>
      </c>
      <c r="G101" s="201" t="s">
        <v>4360</v>
      </c>
      <c r="H101" s="202">
        <v>1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9966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9965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296</v>
      </c>
      <c r="D103" s="198" t="s">
        <v>361</v>
      </c>
      <c r="E103" s="199" t="s">
        <v>9967</v>
      </c>
      <c r="F103" s="200" t="s">
        <v>9968</v>
      </c>
      <c r="G103" s="201" t="s">
        <v>4360</v>
      </c>
      <c r="H103" s="202">
        <v>4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9969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9968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303</v>
      </c>
      <c r="D105" s="198" t="s">
        <v>361</v>
      </c>
      <c r="E105" s="199" t="s">
        <v>9970</v>
      </c>
      <c r="F105" s="200" t="s">
        <v>9971</v>
      </c>
      <c r="G105" s="201" t="s">
        <v>331</v>
      </c>
      <c r="H105" s="202">
        <v>220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9972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9971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312</v>
      </c>
      <c r="D107" s="198" t="s">
        <v>361</v>
      </c>
      <c r="E107" s="199" t="s">
        <v>9501</v>
      </c>
      <c r="F107" s="200" t="s">
        <v>9502</v>
      </c>
      <c r="G107" s="201" t="s">
        <v>331</v>
      </c>
      <c r="H107" s="202">
        <v>110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9973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9502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318</v>
      </c>
      <c r="D109" s="198" t="s">
        <v>361</v>
      </c>
      <c r="E109" s="199" t="s">
        <v>9854</v>
      </c>
      <c r="F109" s="200" t="s">
        <v>9855</v>
      </c>
      <c r="G109" s="201" t="s">
        <v>4360</v>
      </c>
      <c r="H109" s="202">
        <v>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9974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9855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328</v>
      </c>
      <c r="D111" s="198" t="s">
        <v>361</v>
      </c>
      <c r="E111" s="199" t="s">
        <v>9975</v>
      </c>
      <c r="F111" s="200" t="s">
        <v>9783</v>
      </c>
      <c r="G111" s="201" t="s">
        <v>4360</v>
      </c>
      <c r="H111" s="202">
        <v>1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9976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9783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12" customFormat="1" ht="25.9" customHeight="1">
      <c r="B113" s="132"/>
      <c r="D113" s="133" t="s">
        <v>72</v>
      </c>
      <c r="E113" s="134" t="s">
        <v>9859</v>
      </c>
      <c r="F113" s="134" t="s">
        <v>9700</v>
      </c>
      <c r="I113" s="135"/>
      <c r="J113" s="136">
        <f>BK113</f>
        <v>0</v>
      </c>
      <c r="L113" s="132"/>
      <c r="M113" s="137"/>
      <c r="N113" s="138"/>
      <c r="O113" s="138"/>
      <c r="P113" s="139">
        <f>SUM(P114:P125)</f>
        <v>0</v>
      </c>
      <c r="Q113" s="138"/>
      <c r="R113" s="139">
        <f>SUM(R114:R125)</f>
        <v>0</v>
      </c>
      <c r="S113" s="138"/>
      <c r="T113" s="140">
        <f>SUM(T114:T125)</f>
        <v>0</v>
      </c>
      <c r="AR113" s="133" t="s">
        <v>80</v>
      </c>
      <c r="AT113" s="141" t="s">
        <v>72</v>
      </c>
      <c r="AU113" s="141" t="s">
        <v>73</v>
      </c>
      <c r="AY113" s="133" t="s">
        <v>252</v>
      </c>
      <c r="BK113" s="142">
        <f>SUM(BK114:BK125)</f>
        <v>0</v>
      </c>
    </row>
    <row r="114" spans="1:65" s="2" customFormat="1" ht="16.5" customHeight="1">
      <c r="A114" s="34"/>
      <c r="B114" s="145"/>
      <c r="C114" s="146" t="s">
        <v>338</v>
      </c>
      <c r="D114" s="146" t="s">
        <v>254</v>
      </c>
      <c r="E114" s="147" t="s">
        <v>9977</v>
      </c>
      <c r="F114" s="148" t="s">
        <v>9978</v>
      </c>
      <c r="G114" s="149" t="s">
        <v>4360</v>
      </c>
      <c r="H114" s="150">
        <v>1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9978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9979</v>
      </c>
      <c r="F116" s="148" t="s">
        <v>9980</v>
      </c>
      <c r="G116" s="149" t="s">
        <v>4360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475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9980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373</v>
      </c>
      <c r="D118" s="146" t="s">
        <v>254</v>
      </c>
      <c r="E118" s="147" t="s">
        <v>9863</v>
      </c>
      <c r="F118" s="148" t="s">
        <v>9864</v>
      </c>
      <c r="G118" s="149" t="s">
        <v>331</v>
      </c>
      <c r="H118" s="150">
        <v>185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494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9864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381</v>
      </c>
      <c r="D120" s="146" t="s">
        <v>254</v>
      </c>
      <c r="E120" s="147" t="s">
        <v>9709</v>
      </c>
      <c r="F120" s="148" t="s">
        <v>9710</v>
      </c>
      <c r="G120" s="149" t="s">
        <v>331</v>
      </c>
      <c r="H120" s="150">
        <v>110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509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9710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389</v>
      </c>
      <c r="D122" s="146" t="s">
        <v>254</v>
      </c>
      <c r="E122" s="147" t="s">
        <v>9981</v>
      </c>
      <c r="F122" s="148" t="s">
        <v>9982</v>
      </c>
      <c r="G122" s="149" t="s">
        <v>331</v>
      </c>
      <c r="H122" s="150">
        <v>35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548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9983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9865</v>
      </c>
      <c r="F124" s="148" t="s">
        <v>9855</v>
      </c>
      <c r="G124" s="149" t="s">
        <v>4360</v>
      </c>
      <c r="H124" s="150">
        <v>4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572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9866</v>
      </c>
      <c r="G125" s="34"/>
      <c r="H125" s="34"/>
      <c r="I125" s="162"/>
      <c r="J125" s="34"/>
      <c r="K125" s="34"/>
      <c r="L125" s="35"/>
      <c r="M125" s="215"/>
      <c r="N125" s="216"/>
      <c r="O125" s="217"/>
      <c r="P125" s="217"/>
      <c r="Q125" s="217"/>
      <c r="R125" s="217"/>
      <c r="S125" s="217"/>
      <c r="T125" s="218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6.95" customHeight="1">
      <c r="A126" s="34"/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5"/>
      <c r="M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</sheetData>
  <autoFilter ref="C92:K125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9378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9984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22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3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27</v>
      </c>
      <c r="F19" s="34"/>
      <c r="G19" s="34"/>
      <c r="H19" s="34"/>
      <c r="I19" s="29" t="s">
        <v>28</v>
      </c>
      <c r="J19" s="27" t="s">
        <v>3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33</v>
      </c>
      <c r="F25" s="34"/>
      <c r="G25" s="34"/>
      <c r="H25" s="34"/>
      <c r="I25" s="29" t="s">
        <v>28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ROUND((SUM(BE95:BE235)),  2)</f>
        <v>0</v>
      </c>
      <c r="G37" s="34"/>
      <c r="H37" s="34"/>
      <c r="I37" s="103">
        <v>0.21</v>
      </c>
      <c r="J37" s="102">
        <f>ROUND(((SUM(BE95:BE235))*I37),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ROUND((SUM(BF95:BF235)),  2)</f>
        <v>0</v>
      </c>
      <c r="G38" s="34"/>
      <c r="H38" s="34"/>
      <c r="I38" s="103">
        <v>0.15</v>
      </c>
      <c r="J38" s="102">
        <f>ROUND(((SUM(BF95:BF235))*I38),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ROUND((SUM(BG95:BG235)),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ROUND((SUM(BH95:BH235)),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ROUND((SUM(BI95:BI235)),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9378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07 - Venkovní rozvody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Olomouc, Třída 17.Listopadu 1121/8a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customHeight="1">
      <c r="A62" s="34"/>
      <c r="B62" s="35"/>
      <c r="C62" s="29" t="s">
        <v>24</v>
      </c>
      <c r="D62" s="34"/>
      <c r="E62" s="34"/>
      <c r="F62" s="27" t="str">
        <f>E19</f>
        <v xml:space="preserve">Univerzita Palackého Olomouc </v>
      </c>
      <c r="G62" s="34"/>
      <c r="H62" s="34"/>
      <c r="I62" s="29" t="s">
        <v>31</v>
      </c>
      <c r="J62" s="32" t="str">
        <f>E25</f>
        <v>Alfaprojekt Olomouc a.s.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9985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9" customFormat="1" ht="24.95" customHeight="1">
      <c r="B69" s="113"/>
      <c r="D69" s="114" t="s">
        <v>9986</v>
      </c>
      <c r="E69" s="115"/>
      <c r="F69" s="115"/>
      <c r="G69" s="115"/>
      <c r="H69" s="115"/>
      <c r="I69" s="115"/>
      <c r="J69" s="116">
        <f>J121</f>
        <v>0</v>
      </c>
      <c r="L69" s="113"/>
    </row>
    <row r="70" spans="1:47" s="9" customFormat="1" ht="24.95" customHeight="1">
      <c r="B70" s="113"/>
      <c r="D70" s="114" t="s">
        <v>9987</v>
      </c>
      <c r="E70" s="115"/>
      <c r="F70" s="115"/>
      <c r="G70" s="115"/>
      <c r="H70" s="115"/>
      <c r="I70" s="115"/>
      <c r="J70" s="116">
        <f>J164</f>
        <v>0</v>
      </c>
      <c r="L70" s="113"/>
    </row>
    <row r="71" spans="1:47" s="9" customFormat="1" ht="24.95" customHeight="1">
      <c r="B71" s="113"/>
      <c r="D71" s="114" t="s">
        <v>9988</v>
      </c>
      <c r="E71" s="115"/>
      <c r="F71" s="115"/>
      <c r="G71" s="115"/>
      <c r="H71" s="115"/>
      <c r="I71" s="115"/>
      <c r="J71" s="116">
        <f>J169</f>
        <v>0</v>
      </c>
      <c r="L71" s="113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9378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5075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07 - Venkovní rozvody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Olomouc, Třída 17.Listopadu 1121/8a</v>
      </c>
      <c r="G89" s="34"/>
      <c r="H89" s="34"/>
      <c r="I89" s="29" t="s">
        <v>23</v>
      </c>
      <c r="J89" s="52">
        <f>IF(J16="","",J16)</f>
        <v>44442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25.7" customHeight="1">
      <c r="A91" s="34"/>
      <c r="B91" s="35"/>
      <c r="C91" s="29" t="s">
        <v>24</v>
      </c>
      <c r="D91" s="34"/>
      <c r="E91" s="34"/>
      <c r="F91" s="27" t="str">
        <f>E19</f>
        <v xml:space="preserve">Univerzita Palackého Olomouc </v>
      </c>
      <c r="G91" s="34"/>
      <c r="H91" s="34"/>
      <c r="I91" s="29" t="s">
        <v>31</v>
      </c>
      <c r="J91" s="32" t="str">
        <f>E25</f>
        <v>Alfaprojekt Olomouc a.s.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P96+P121+P164+P169</f>
        <v>0</v>
      </c>
      <c r="Q95" s="63"/>
      <c r="R95" s="129">
        <f>R96+R121+R164+R169</f>
        <v>0</v>
      </c>
      <c r="S95" s="63"/>
      <c r="T95" s="130">
        <f>T96+T121+T164+T169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BK96+BK121+BK164+BK169</f>
        <v>0</v>
      </c>
    </row>
    <row r="96" spans="1:63" s="12" customFormat="1" ht="25.9" customHeight="1">
      <c r="B96" s="132"/>
      <c r="D96" s="133" t="s">
        <v>72</v>
      </c>
      <c r="E96" s="134" t="s">
        <v>9561</v>
      </c>
      <c r="F96" s="134" t="s">
        <v>9989</v>
      </c>
      <c r="I96" s="135"/>
      <c r="J96" s="136">
        <f>BK96</f>
        <v>0</v>
      </c>
      <c r="L96" s="132"/>
      <c r="M96" s="137"/>
      <c r="N96" s="138"/>
      <c r="O96" s="138"/>
      <c r="P96" s="139">
        <f>SUM(P97:P120)</f>
        <v>0</v>
      </c>
      <c r="Q96" s="138"/>
      <c r="R96" s="139">
        <f>SUM(R97:R120)</f>
        <v>0</v>
      </c>
      <c r="S96" s="138"/>
      <c r="T96" s="140">
        <f>SUM(T97:T120)</f>
        <v>0</v>
      </c>
      <c r="AR96" s="133" t="s">
        <v>80</v>
      </c>
      <c r="AT96" s="141" t="s">
        <v>72</v>
      </c>
      <c r="AU96" s="141" t="s">
        <v>73</v>
      </c>
      <c r="AY96" s="133" t="s">
        <v>252</v>
      </c>
      <c r="BK96" s="142">
        <f>SUM(BK97:BK120)</f>
        <v>0</v>
      </c>
    </row>
    <row r="97" spans="1:65" s="2" customFormat="1" ht="37.9" customHeight="1">
      <c r="A97" s="34"/>
      <c r="B97" s="145"/>
      <c r="C97" s="146" t="s">
        <v>2493</v>
      </c>
      <c r="D97" s="146" t="s">
        <v>254</v>
      </c>
      <c r="E97" s="147" t="s">
        <v>9990</v>
      </c>
      <c r="F97" s="148" t="s">
        <v>9991</v>
      </c>
      <c r="G97" s="149" t="s">
        <v>331</v>
      </c>
      <c r="H97" s="150">
        <v>69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82</v>
      </c>
    </row>
    <row r="98" spans="1:65" s="2" customFormat="1" ht="19.5">
      <c r="A98" s="34"/>
      <c r="B98" s="35"/>
      <c r="C98" s="34"/>
      <c r="D98" s="160" t="s">
        <v>260</v>
      </c>
      <c r="E98" s="34"/>
      <c r="F98" s="161" t="s">
        <v>9991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46" t="s">
        <v>2501</v>
      </c>
      <c r="D99" s="146" t="s">
        <v>254</v>
      </c>
      <c r="E99" s="147" t="s">
        <v>9992</v>
      </c>
      <c r="F99" s="148" t="s">
        <v>9993</v>
      </c>
      <c r="G99" s="149" t="s">
        <v>331</v>
      </c>
      <c r="H99" s="150">
        <v>32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258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9993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46" t="s">
        <v>2507</v>
      </c>
      <c r="D101" s="146" t="s">
        <v>254</v>
      </c>
      <c r="E101" s="147" t="s">
        <v>9994</v>
      </c>
      <c r="F101" s="148" t="s">
        <v>9995</v>
      </c>
      <c r="G101" s="149" t="s">
        <v>4360</v>
      </c>
      <c r="H101" s="150">
        <v>2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303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9995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46" t="s">
        <v>2514</v>
      </c>
      <c r="D103" s="146" t="s">
        <v>254</v>
      </c>
      <c r="E103" s="147" t="s">
        <v>9996</v>
      </c>
      <c r="F103" s="148" t="s">
        <v>9997</v>
      </c>
      <c r="G103" s="149" t="s">
        <v>4360</v>
      </c>
      <c r="H103" s="150">
        <v>4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318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9997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37.9" customHeight="1">
      <c r="A105" s="34"/>
      <c r="B105" s="145"/>
      <c r="C105" s="146" t="s">
        <v>2110</v>
      </c>
      <c r="D105" s="146" t="s">
        <v>254</v>
      </c>
      <c r="E105" s="147" t="s">
        <v>9998</v>
      </c>
      <c r="F105" s="148" t="s">
        <v>9999</v>
      </c>
      <c r="G105" s="149" t="s">
        <v>331</v>
      </c>
      <c r="H105" s="150">
        <v>51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338</v>
      </c>
    </row>
    <row r="106" spans="1:65" s="2" customFormat="1" ht="97.5">
      <c r="A106" s="34"/>
      <c r="B106" s="35"/>
      <c r="C106" s="34"/>
      <c r="D106" s="160" t="s">
        <v>260</v>
      </c>
      <c r="E106" s="34"/>
      <c r="F106" s="161" t="s">
        <v>10000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37.9" customHeight="1">
      <c r="A107" s="34"/>
      <c r="B107" s="145"/>
      <c r="C107" s="146" t="s">
        <v>2529</v>
      </c>
      <c r="D107" s="146" t="s">
        <v>254</v>
      </c>
      <c r="E107" s="147" t="s">
        <v>10001</v>
      </c>
      <c r="F107" s="148" t="s">
        <v>10002</v>
      </c>
      <c r="G107" s="149" t="s">
        <v>331</v>
      </c>
      <c r="H107" s="150">
        <v>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373</v>
      </c>
    </row>
    <row r="108" spans="1:65" s="2" customFormat="1" ht="97.5">
      <c r="A108" s="34"/>
      <c r="B108" s="35"/>
      <c r="C108" s="34"/>
      <c r="D108" s="160" t="s">
        <v>260</v>
      </c>
      <c r="E108" s="34"/>
      <c r="F108" s="161" t="s">
        <v>10003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7.9" customHeight="1">
      <c r="A109" s="34"/>
      <c r="B109" s="145"/>
      <c r="C109" s="146" t="s">
        <v>2537</v>
      </c>
      <c r="D109" s="146" t="s">
        <v>254</v>
      </c>
      <c r="E109" s="147" t="s">
        <v>10004</v>
      </c>
      <c r="F109" s="148" t="s">
        <v>10005</v>
      </c>
      <c r="G109" s="149" t="s">
        <v>331</v>
      </c>
      <c r="H109" s="150">
        <v>16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389</v>
      </c>
    </row>
    <row r="110" spans="1:65" s="2" customFormat="1" ht="87.75">
      <c r="A110" s="34"/>
      <c r="B110" s="35"/>
      <c r="C110" s="34"/>
      <c r="D110" s="160" t="s">
        <v>260</v>
      </c>
      <c r="E110" s="34"/>
      <c r="F110" s="161" t="s">
        <v>10006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46" t="s">
        <v>2547</v>
      </c>
      <c r="D111" s="146" t="s">
        <v>254</v>
      </c>
      <c r="E111" s="147" t="s">
        <v>10007</v>
      </c>
      <c r="F111" s="148" t="s">
        <v>10008</v>
      </c>
      <c r="G111" s="149" t="s">
        <v>331</v>
      </c>
      <c r="H111" s="150">
        <v>5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406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10008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7.9" customHeight="1">
      <c r="A113" s="34"/>
      <c r="B113" s="145"/>
      <c r="C113" s="146" t="s">
        <v>2554</v>
      </c>
      <c r="D113" s="146" t="s">
        <v>254</v>
      </c>
      <c r="E113" s="147" t="s">
        <v>10009</v>
      </c>
      <c r="F113" s="148" t="s">
        <v>10010</v>
      </c>
      <c r="G113" s="149" t="s">
        <v>331</v>
      </c>
      <c r="H113" s="150">
        <v>15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423</v>
      </c>
    </row>
    <row r="114" spans="1:65" s="2" customFormat="1" ht="87.75">
      <c r="A114" s="34"/>
      <c r="B114" s="35"/>
      <c r="C114" s="34"/>
      <c r="D114" s="160" t="s">
        <v>260</v>
      </c>
      <c r="E114" s="34"/>
      <c r="F114" s="161" t="s">
        <v>10011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46" t="s">
        <v>2560</v>
      </c>
      <c r="D115" s="146" t="s">
        <v>254</v>
      </c>
      <c r="E115" s="147" t="s">
        <v>10012</v>
      </c>
      <c r="F115" s="148" t="s">
        <v>10013</v>
      </c>
      <c r="G115" s="149" t="s">
        <v>331</v>
      </c>
      <c r="H115" s="150">
        <v>73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435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10013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46" t="s">
        <v>2570</v>
      </c>
      <c r="D117" s="146" t="s">
        <v>254</v>
      </c>
      <c r="E117" s="147" t="s">
        <v>10014</v>
      </c>
      <c r="F117" s="148" t="s">
        <v>10015</v>
      </c>
      <c r="G117" s="149" t="s">
        <v>331</v>
      </c>
      <c r="H117" s="150">
        <v>6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451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10015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46" t="s">
        <v>2577</v>
      </c>
      <c r="D119" s="146" t="s">
        <v>254</v>
      </c>
      <c r="E119" s="147" t="s">
        <v>10016</v>
      </c>
      <c r="F119" s="148" t="s">
        <v>10017</v>
      </c>
      <c r="G119" s="149" t="s">
        <v>4360</v>
      </c>
      <c r="H119" s="150">
        <v>4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10017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2" customFormat="1" ht="25.9" customHeight="1">
      <c r="B121" s="132"/>
      <c r="D121" s="133" t="s">
        <v>72</v>
      </c>
      <c r="E121" s="134" t="s">
        <v>9859</v>
      </c>
      <c r="F121" s="134" t="s">
        <v>9562</v>
      </c>
      <c r="I121" s="135"/>
      <c r="J121" s="136">
        <f>BK121</f>
        <v>0</v>
      </c>
      <c r="L121" s="132"/>
      <c r="M121" s="137"/>
      <c r="N121" s="138"/>
      <c r="O121" s="138"/>
      <c r="P121" s="139">
        <f>SUM(P122:P163)</f>
        <v>0</v>
      </c>
      <c r="Q121" s="138"/>
      <c r="R121" s="139">
        <f>SUM(R122:R163)</f>
        <v>0</v>
      </c>
      <c r="S121" s="138"/>
      <c r="T121" s="140">
        <f>SUM(T122:T163)</f>
        <v>0</v>
      </c>
      <c r="AR121" s="133" t="s">
        <v>80</v>
      </c>
      <c r="AT121" s="141" t="s">
        <v>72</v>
      </c>
      <c r="AU121" s="141" t="s">
        <v>73</v>
      </c>
      <c r="AY121" s="133" t="s">
        <v>252</v>
      </c>
      <c r="BK121" s="142">
        <f>SUM(BK122:BK163)</f>
        <v>0</v>
      </c>
    </row>
    <row r="122" spans="1:65" s="2" customFormat="1" ht="16.5" customHeight="1">
      <c r="A122" s="34"/>
      <c r="B122" s="145"/>
      <c r="C122" s="146" t="s">
        <v>2586</v>
      </c>
      <c r="D122" s="146" t="s">
        <v>254</v>
      </c>
      <c r="E122" s="147" t="s">
        <v>10018</v>
      </c>
      <c r="F122" s="148" t="s">
        <v>10019</v>
      </c>
      <c r="G122" s="149" t="s">
        <v>4360</v>
      </c>
      <c r="H122" s="150">
        <v>1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494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10019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2594</v>
      </c>
      <c r="D124" s="146" t="s">
        <v>254</v>
      </c>
      <c r="E124" s="147" t="s">
        <v>10020</v>
      </c>
      <c r="F124" s="148" t="s">
        <v>10021</v>
      </c>
      <c r="G124" s="149" t="s">
        <v>331</v>
      </c>
      <c r="H124" s="150">
        <v>260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509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10021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2" customFormat="1" ht="16.5" customHeight="1">
      <c r="A126" s="34"/>
      <c r="B126" s="145"/>
      <c r="C126" s="146" t="s">
        <v>2602</v>
      </c>
      <c r="D126" s="146" t="s">
        <v>254</v>
      </c>
      <c r="E126" s="147" t="s">
        <v>10022</v>
      </c>
      <c r="F126" s="148" t="s">
        <v>10023</v>
      </c>
      <c r="G126" s="149" t="s">
        <v>331</v>
      </c>
      <c r="H126" s="150">
        <v>1160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80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548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10023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80</v>
      </c>
    </row>
    <row r="128" spans="1:65" s="2" customFormat="1" ht="16.5" customHeight="1">
      <c r="A128" s="34"/>
      <c r="B128" s="145"/>
      <c r="C128" s="146" t="s">
        <v>2611</v>
      </c>
      <c r="D128" s="146" t="s">
        <v>254</v>
      </c>
      <c r="E128" s="147" t="s">
        <v>10024</v>
      </c>
      <c r="F128" s="148" t="s">
        <v>10025</v>
      </c>
      <c r="G128" s="149" t="s">
        <v>331</v>
      </c>
      <c r="H128" s="150">
        <v>180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80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572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10025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80</v>
      </c>
    </row>
    <row r="130" spans="1:65" s="2" customFormat="1" ht="16.5" customHeight="1">
      <c r="A130" s="34"/>
      <c r="B130" s="145"/>
      <c r="C130" s="146" t="s">
        <v>2616</v>
      </c>
      <c r="D130" s="146" t="s">
        <v>254</v>
      </c>
      <c r="E130" s="147" t="s">
        <v>10026</v>
      </c>
      <c r="F130" s="148" t="s">
        <v>10027</v>
      </c>
      <c r="G130" s="149" t="s">
        <v>4360</v>
      </c>
      <c r="H130" s="150">
        <v>12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588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10027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16.5" customHeight="1">
      <c r="A132" s="34"/>
      <c r="B132" s="145"/>
      <c r="C132" s="146" t="s">
        <v>2624</v>
      </c>
      <c r="D132" s="146" t="s">
        <v>254</v>
      </c>
      <c r="E132" s="147" t="s">
        <v>9601</v>
      </c>
      <c r="F132" s="148" t="s">
        <v>9602</v>
      </c>
      <c r="G132" s="149" t="s">
        <v>4360</v>
      </c>
      <c r="H132" s="150">
        <v>12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80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602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9602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80</v>
      </c>
    </row>
    <row r="134" spans="1:65" s="2" customFormat="1" ht="16.5" customHeight="1">
      <c r="A134" s="34"/>
      <c r="B134" s="145"/>
      <c r="C134" s="146" t="s">
        <v>2634</v>
      </c>
      <c r="D134" s="146" t="s">
        <v>254</v>
      </c>
      <c r="E134" s="147" t="s">
        <v>10028</v>
      </c>
      <c r="F134" s="148" t="s">
        <v>10029</v>
      </c>
      <c r="G134" s="149" t="s">
        <v>4360</v>
      </c>
      <c r="H134" s="150">
        <v>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80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618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10029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80</v>
      </c>
    </row>
    <row r="136" spans="1:65" s="2" customFormat="1" ht="16.5" customHeight="1">
      <c r="A136" s="34"/>
      <c r="B136" s="145"/>
      <c r="C136" s="146" t="s">
        <v>2642</v>
      </c>
      <c r="D136" s="146" t="s">
        <v>254</v>
      </c>
      <c r="E136" s="147" t="s">
        <v>10030</v>
      </c>
      <c r="F136" s="148" t="s">
        <v>10031</v>
      </c>
      <c r="G136" s="149" t="s">
        <v>8647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80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632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10031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80</v>
      </c>
    </row>
    <row r="138" spans="1:65" s="2" customFormat="1" ht="16.5" customHeight="1">
      <c r="A138" s="34"/>
      <c r="B138" s="145"/>
      <c r="C138" s="146" t="s">
        <v>2657</v>
      </c>
      <c r="D138" s="146" t="s">
        <v>254</v>
      </c>
      <c r="E138" s="147" t="s">
        <v>10032</v>
      </c>
      <c r="F138" s="148" t="s">
        <v>10033</v>
      </c>
      <c r="G138" s="149" t="s">
        <v>4360</v>
      </c>
      <c r="H138" s="150">
        <v>2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</v>
      </c>
      <c r="R138" s="156">
        <f>Q138*H138</f>
        <v>0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80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648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10033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80</v>
      </c>
    </row>
    <row r="140" spans="1:65" s="2" customFormat="1" ht="16.5" customHeight="1">
      <c r="A140" s="34"/>
      <c r="B140" s="145"/>
      <c r="C140" s="146" t="s">
        <v>2673</v>
      </c>
      <c r="D140" s="146" t="s">
        <v>254</v>
      </c>
      <c r="E140" s="147" t="s">
        <v>10034</v>
      </c>
      <c r="F140" s="148" t="s">
        <v>10035</v>
      </c>
      <c r="G140" s="149" t="s">
        <v>4360</v>
      </c>
      <c r="H140" s="150">
        <v>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80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724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10035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80</v>
      </c>
    </row>
    <row r="142" spans="1:65" s="2" customFormat="1" ht="16.5" customHeight="1">
      <c r="A142" s="34"/>
      <c r="B142" s="145"/>
      <c r="C142" s="146" t="s">
        <v>2684</v>
      </c>
      <c r="D142" s="146" t="s">
        <v>254</v>
      </c>
      <c r="E142" s="147" t="s">
        <v>10036</v>
      </c>
      <c r="F142" s="148" t="s">
        <v>10037</v>
      </c>
      <c r="G142" s="149" t="s">
        <v>4360</v>
      </c>
      <c r="H142" s="150">
        <v>22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80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740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10037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80</v>
      </c>
    </row>
    <row r="144" spans="1:65" s="2" customFormat="1" ht="16.5" customHeight="1">
      <c r="A144" s="34"/>
      <c r="B144" s="145"/>
      <c r="C144" s="146" t="s">
        <v>2697</v>
      </c>
      <c r="D144" s="146" t="s">
        <v>254</v>
      </c>
      <c r="E144" s="147" t="s">
        <v>10038</v>
      </c>
      <c r="F144" s="148" t="s">
        <v>10039</v>
      </c>
      <c r="G144" s="149" t="s">
        <v>4360</v>
      </c>
      <c r="H144" s="150">
        <v>6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80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755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10039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80</v>
      </c>
    </row>
    <row r="146" spans="1:65" s="2" customFormat="1" ht="16.5" customHeight="1">
      <c r="A146" s="34"/>
      <c r="B146" s="145"/>
      <c r="C146" s="146" t="s">
        <v>2705</v>
      </c>
      <c r="D146" s="146" t="s">
        <v>254</v>
      </c>
      <c r="E146" s="147" t="s">
        <v>10040</v>
      </c>
      <c r="F146" s="148" t="s">
        <v>10041</v>
      </c>
      <c r="G146" s="149" t="s">
        <v>4360</v>
      </c>
      <c r="H146" s="150">
        <v>3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769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10041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2712</v>
      </c>
      <c r="D148" s="146" t="s">
        <v>254</v>
      </c>
      <c r="E148" s="147" t="s">
        <v>10042</v>
      </c>
      <c r="F148" s="148" t="s">
        <v>10043</v>
      </c>
      <c r="G148" s="149" t="s">
        <v>331</v>
      </c>
      <c r="H148" s="150">
        <v>95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786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10043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2722</v>
      </c>
      <c r="D150" s="146" t="s">
        <v>254</v>
      </c>
      <c r="E150" s="147" t="s">
        <v>10044</v>
      </c>
      <c r="F150" s="148" t="s">
        <v>10045</v>
      </c>
      <c r="G150" s="149" t="s">
        <v>4360</v>
      </c>
      <c r="H150" s="150">
        <v>2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819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10045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2730</v>
      </c>
      <c r="D152" s="146" t="s">
        <v>254</v>
      </c>
      <c r="E152" s="147" t="s">
        <v>10046</v>
      </c>
      <c r="F152" s="148" t="s">
        <v>10047</v>
      </c>
      <c r="G152" s="149" t="s">
        <v>4360</v>
      </c>
      <c r="H152" s="150">
        <v>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840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10047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2738</v>
      </c>
      <c r="D154" s="146" t="s">
        <v>254</v>
      </c>
      <c r="E154" s="147" t="s">
        <v>9598</v>
      </c>
      <c r="F154" s="148" t="s">
        <v>9599</v>
      </c>
      <c r="G154" s="149" t="s">
        <v>4360</v>
      </c>
      <c r="H154" s="150">
        <v>24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861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9599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2746</v>
      </c>
      <c r="D156" s="146" t="s">
        <v>254</v>
      </c>
      <c r="E156" s="147" t="s">
        <v>10048</v>
      </c>
      <c r="F156" s="148" t="s">
        <v>10049</v>
      </c>
      <c r="G156" s="149" t="s">
        <v>4360</v>
      </c>
      <c r="H156" s="150">
        <v>1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884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10049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2755</v>
      </c>
      <c r="D158" s="146" t="s">
        <v>254</v>
      </c>
      <c r="E158" s="147" t="s">
        <v>10050</v>
      </c>
      <c r="F158" s="148" t="s">
        <v>10051</v>
      </c>
      <c r="G158" s="149" t="s">
        <v>331</v>
      </c>
      <c r="H158" s="150">
        <v>180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916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10051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2761</v>
      </c>
      <c r="D160" s="146" t="s">
        <v>254</v>
      </c>
      <c r="E160" s="147" t="s">
        <v>10052</v>
      </c>
      <c r="F160" s="148" t="s">
        <v>10053</v>
      </c>
      <c r="G160" s="149" t="s">
        <v>331</v>
      </c>
      <c r="H160" s="150">
        <v>420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940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10053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2766</v>
      </c>
      <c r="D162" s="146" t="s">
        <v>254</v>
      </c>
      <c r="E162" s="147" t="s">
        <v>10054</v>
      </c>
      <c r="F162" s="148" t="s">
        <v>10055</v>
      </c>
      <c r="G162" s="149" t="s">
        <v>4360</v>
      </c>
      <c r="H162" s="150">
        <v>1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957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10055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12" customFormat="1" ht="25.9" customHeight="1">
      <c r="B164" s="132"/>
      <c r="D164" s="133" t="s">
        <v>72</v>
      </c>
      <c r="E164" s="134" t="s">
        <v>10056</v>
      </c>
      <c r="F164" s="134" t="s">
        <v>10057</v>
      </c>
      <c r="I164" s="135"/>
      <c r="J164" s="136">
        <f>BK164</f>
        <v>0</v>
      </c>
      <c r="L164" s="132"/>
      <c r="M164" s="137"/>
      <c r="N164" s="138"/>
      <c r="O164" s="138"/>
      <c r="P164" s="139">
        <f>SUM(P165:P168)</f>
        <v>0</v>
      </c>
      <c r="Q164" s="138"/>
      <c r="R164" s="139">
        <f>SUM(R165:R168)</f>
        <v>0</v>
      </c>
      <c r="S164" s="138"/>
      <c r="T164" s="140">
        <f>SUM(T165:T168)</f>
        <v>0</v>
      </c>
      <c r="AR164" s="133" t="s">
        <v>80</v>
      </c>
      <c r="AT164" s="141" t="s">
        <v>72</v>
      </c>
      <c r="AU164" s="141" t="s">
        <v>73</v>
      </c>
      <c r="AY164" s="133" t="s">
        <v>252</v>
      </c>
      <c r="BK164" s="142">
        <f>SUM(BK165:BK168)</f>
        <v>0</v>
      </c>
    </row>
    <row r="165" spans="1:65" s="2" customFormat="1" ht="16.5" customHeight="1">
      <c r="A165" s="34"/>
      <c r="B165" s="145"/>
      <c r="C165" s="146" t="s">
        <v>2775</v>
      </c>
      <c r="D165" s="146" t="s">
        <v>254</v>
      </c>
      <c r="E165" s="147" t="s">
        <v>10058</v>
      </c>
      <c r="F165" s="148" t="s">
        <v>10059</v>
      </c>
      <c r="G165" s="149" t="s">
        <v>4360</v>
      </c>
      <c r="H165" s="150">
        <v>1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987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10059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46" t="s">
        <v>2783</v>
      </c>
      <c r="D167" s="146" t="s">
        <v>254</v>
      </c>
      <c r="E167" s="147" t="s">
        <v>10060</v>
      </c>
      <c r="F167" s="148" t="s">
        <v>10061</v>
      </c>
      <c r="G167" s="149" t="s">
        <v>4360</v>
      </c>
      <c r="H167" s="150">
        <v>1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1027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10061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12" customFormat="1" ht="25.9" customHeight="1">
      <c r="B169" s="132"/>
      <c r="D169" s="133" t="s">
        <v>72</v>
      </c>
      <c r="E169" s="134" t="s">
        <v>10062</v>
      </c>
      <c r="F169" s="134" t="s">
        <v>10063</v>
      </c>
      <c r="I169" s="135"/>
      <c r="J169" s="136">
        <f>BK169</f>
        <v>0</v>
      </c>
      <c r="L169" s="132"/>
      <c r="M169" s="137"/>
      <c r="N169" s="138"/>
      <c r="O169" s="138"/>
      <c r="P169" s="139">
        <f>SUM(P170:P235)</f>
        <v>0</v>
      </c>
      <c r="Q169" s="138"/>
      <c r="R169" s="139">
        <f>SUM(R170:R235)</f>
        <v>0</v>
      </c>
      <c r="S169" s="138"/>
      <c r="T169" s="140">
        <f>SUM(T170:T235)</f>
        <v>0</v>
      </c>
      <c r="AR169" s="133" t="s">
        <v>80</v>
      </c>
      <c r="AT169" s="141" t="s">
        <v>72</v>
      </c>
      <c r="AU169" s="141" t="s">
        <v>73</v>
      </c>
      <c r="AY169" s="133" t="s">
        <v>252</v>
      </c>
      <c r="BK169" s="142">
        <f>SUM(BK170:BK235)</f>
        <v>0</v>
      </c>
    </row>
    <row r="170" spans="1:65" s="2" customFormat="1" ht="16.5" customHeight="1">
      <c r="A170" s="34"/>
      <c r="B170" s="145"/>
      <c r="C170" s="198" t="s">
        <v>2789</v>
      </c>
      <c r="D170" s="198" t="s">
        <v>361</v>
      </c>
      <c r="E170" s="199" t="s">
        <v>10064</v>
      </c>
      <c r="F170" s="200" t="s">
        <v>10065</v>
      </c>
      <c r="G170" s="201" t="s">
        <v>4360</v>
      </c>
      <c r="H170" s="202">
        <v>27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318</v>
      </c>
      <c r="AT170" s="158" t="s">
        <v>361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1060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10065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98" t="s">
        <v>2795</v>
      </c>
      <c r="D172" s="198" t="s">
        <v>361</v>
      </c>
      <c r="E172" s="199" t="s">
        <v>10066</v>
      </c>
      <c r="F172" s="200" t="s">
        <v>10067</v>
      </c>
      <c r="G172" s="201" t="s">
        <v>331</v>
      </c>
      <c r="H172" s="202">
        <v>30</v>
      </c>
      <c r="I172" s="203"/>
      <c r="J172" s="204">
        <f>ROUND(I172*H172,2)</f>
        <v>0</v>
      </c>
      <c r="K172" s="205"/>
      <c r="L172" s="206"/>
      <c r="M172" s="207" t="s">
        <v>3</v>
      </c>
      <c r="N172" s="208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318</v>
      </c>
      <c r="AT172" s="158" t="s">
        <v>361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1072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10067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98" t="s">
        <v>2802</v>
      </c>
      <c r="D174" s="198" t="s">
        <v>361</v>
      </c>
      <c r="E174" s="199" t="s">
        <v>10068</v>
      </c>
      <c r="F174" s="200" t="s">
        <v>10069</v>
      </c>
      <c r="G174" s="201" t="s">
        <v>331</v>
      </c>
      <c r="H174" s="202">
        <v>58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1085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10069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2808</v>
      </c>
      <c r="D176" s="198" t="s">
        <v>361</v>
      </c>
      <c r="E176" s="199" t="s">
        <v>10070</v>
      </c>
      <c r="F176" s="200" t="s">
        <v>10071</v>
      </c>
      <c r="G176" s="201" t="s">
        <v>331</v>
      </c>
      <c r="H176" s="202">
        <v>200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1133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10071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2815</v>
      </c>
      <c r="D178" s="198" t="s">
        <v>361</v>
      </c>
      <c r="E178" s="199" t="s">
        <v>10072</v>
      </c>
      <c r="F178" s="200" t="s">
        <v>10073</v>
      </c>
      <c r="G178" s="201" t="s">
        <v>4360</v>
      </c>
      <c r="H178" s="202">
        <v>18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1145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10073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2823</v>
      </c>
      <c r="D180" s="198" t="s">
        <v>361</v>
      </c>
      <c r="E180" s="199" t="s">
        <v>10074</v>
      </c>
      <c r="F180" s="200" t="s">
        <v>10075</v>
      </c>
      <c r="G180" s="201" t="s">
        <v>4360</v>
      </c>
      <c r="H180" s="202">
        <v>1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1167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10075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2830</v>
      </c>
      <c r="D182" s="198" t="s">
        <v>361</v>
      </c>
      <c r="E182" s="199" t="s">
        <v>10076</v>
      </c>
      <c r="F182" s="200" t="s">
        <v>10077</v>
      </c>
      <c r="G182" s="201" t="s">
        <v>331</v>
      </c>
      <c r="H182" s="202">
        <v>420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1188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10077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2840</v>
      </c>
      <c r="D184" s="198" t="s">
        <v>361</v>
      </c>
      <c r="E184" s="199" t="s">
        <v>10078</v>
      </c>
      <c r="F184" s="200" t="s">
        <v>10079</v>
      </c>
      <c r="G184" s="201" t="s">
        <v>4360</v>
      </c>
      <c r="H184" s="202">
        <v>2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1202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10079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2849</v>
      </c>
      <c r="D186" s="198" t="s">
        <v>361</v>
      </c>
      <c r="E186" s="199" t="s">
        <v>9483</v>
      </c>
      <c r="F186" s="200" t="s">
        <v>9484</v>
      </c>
      <c r="G186" s="201" t="s">
        <v>4360</v>
      </c>
      <c r="H186" s="202">
        <v>24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1216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9484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2857</v>
      </c>
      <c r="D188" s="198" t="s">
        <v>361</v>
      </c>
      <c r="E188" s="199" t="s">
        <v>10080</v>
      </c>
      <c r="F188" s="200" t="s">
        <v>10081</v>
      </c>
      <c r="G188" s="201" t="s">
        <v>4360</v>
      </c>
      <c r="H188" s="202">
        <v>2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1239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10081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2864</v>
      </c>
      <c r="D190" s="198" t="s">
        <v>361</v>
      </c>
      <c r="E190" s="199" t="s">
        <v>10082</v>
      </c>
      <c r="F190" s="200" t="s">
        <v>10083</v>
      </c>
      <c r="G190" s="201" t="s">
        <v>4360</v>
      </c>
      <c r="H190" s="202">
        <v>2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1254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10083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2875</v>
      </c>
      <c r="D192" s="198" t="s">
        <v>361</v>
      </c>
      <c r="E192" s="199" t="s">
        <v>10084</v>
      </c>
      <c r="F192" s="200" t="s">
        <v>10085</v>
      </c>
      <c r="G192" s="201" t="s">
        <v>4360</v>
      </c>
      <c r="H192" s="202">
        <v>2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1267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10085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2883</v>
      </c>
      <c r="D194" s="198" t="s">
        <v>361</v>
      </c>
      <c r="E194" s="199" t="s">
        <v>10086</v>
      </c>
      <c r="F194" s="200" t="s">
        <v>10087</v>
      </c>
      <c r="G194" s="201" t="s">
        <v>4360</v>
      </c>
      <c r="H194" s="202">
        <v>4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1281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10087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2891</v>
      </c>
      <c r="D196" s="198" t="s">
        <v>361</v>
      </c>
      <c r="E196" s="199" t="s">
        <v>10088</v>
      </c>
      <c r="F196" s="200" t="s">
        <v>10089</v>
      </c>
      <c r="G196" s="201" t="s">
        <v>4360</v>
      </c>
      <c r="H196" s="202">
        <v>2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1317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10089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2898</v>
      </c>
      <c r="D198" s="198" t="s">
        <v>361</v>
      </c>
      <c r="E198" s="199" t="s">
        <v>10090</v>
      </c>
      <c r="F198" s="200" t="s">
        <v>10091</v>
      </c>
      <c r="G198" s="201" t="s">
        <v>4360</v>
      </c>
      <c r="H198" s="202">
        <v>2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1335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10091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2905</v>
      </c>
      <c r="D200" s="198" t="s">
        <v>361</v>
      </c>
      <c r="E200" s="199" t="s">
        <v>10092</v>
      </c>
      <c r="F200" s="200" t="s">
        <v>10093</v>
      </c>
      <c r="G200" s="201" t="s">
        <v>4360</v>
      </c>
      <c r="H200" s="202">
        <v>8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1351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10093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2912</v>
      </c>
      <c r="D202" s="198" t="s">
        <v>361</v>
      </c>
      <c r="E202" s="199" t="s">
        <v>10094</v>
      </c>
      <c r="F202" s="200" t="s">
        <v>10095</v>
      </c>
      <c r="G202" s="201" t="s">
        <v>4360</v>
      </c>
      <c r="H202" s="202">
        <v>2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1369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10095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2918</v>
      </c>
      <c r="D204" s="198" t="s">
        <v>361</v>
      </c>
      <c r="E204" s="199" t="s">
        <v>10096</v>
      </c>
      <c r="F204" s="200" t="s">
        <v>10097</v>
      </c>
      <c r="G204" s="201" t="s">
        <v>4360</v>
      </c>
      <c r="H204" s="202">
        <v>2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1395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10097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2925</v>
      </c>
      <c r="D206" s="198" t="s">
        <v>361</v>
      </c>
      <c r="E206" s="199" t="s">
        <v>10098</v>
      </c>
      <c r="F206" s="200" t="s">
        <v>10099</v>
      </c>
      <c r="G206" s="201" t="s">
        <v>4360</v>
      </c>
      <c r="H206" s="202">
        <v>3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1411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10099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2933</v>
      </c>
      <c r="D208" s="198" t="s">
        <v>361</v>
      </c>
      <c r="E208" s="199" t="s">
        <v>10100</v>
      </c>
      <c r="F208" s="200" t="s">
        <v>10101</v>
      </c>
      <c r="G208" s="201" t="s">
        <v>4360</v>
      </c>
      <c r="H208" s="202">
        <v>2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1439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10101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2939</v>
      </c>
      <c r="D210" s="198" t="s">
        <v>361</v>
      </c>
      <c r="E210" s="199" t="s">
        <v>10102</v>
      </c>
      <c r="F210" s="200" t="s">
        <v>10103</v>
      </c>
      <c r="G210" s="201" t="s">
        <v>4360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1450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10103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2948</v>
      </c>
      <c r="D212" s="198" t="s">
        <v>361</v>
      </c>
      <c r="E212" s="199" t="s">
        <v>10104</v>
      </c>
      <c r="F212" s="200" t="s">
        <v>10105</v>
      </c>
      <c r="G212" s="201" t="s">
        <v>4360</v>
      </c>
      <c r="H212" s="202">
        <v>12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1464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10105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98" t="s">
        <v>2953</v>
      </c>
      <c r="D214" s="198" t="s">
        <v>361</v>
      </c>
      <c r="E214" s="199" t="s">
        <v>10106</v>
      </c>
      <c r="F214" s="200" t="s">
        <v>10107</v>
      </c>
      <c r="G214" s="201" t="s">
        <v>4360</v>
      </c>
      <c r="H214" s="202">
        <v>3</v>
      </c>
      <c r="I214" s="203"/>
      <c r="J214" s="204">
        <f>ROUND(I214*H214,2)</f>
        <v>0</v>
      </c>
      <c r="K214" s="205"/>
      <c r="L214" s="206"/>
      <c r="M214" s="207" t="s">
        <v>3</v>
      </c>
      <c r="N214" s="208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318</v>
      </c>
      <c r="AT214" s="158" t="s">
        <v>361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1475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10107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98" t="s">
        <v>2960</v>
      </c>
      <c r="D216" s="198" t="s">
        <v>361</v>
      </c>
      <c r="E216" s="199" t="s">
        <v>10108</v>
      </c>
      <c r="F216" s="200" t="s">
        <v>10109</v>
      </c>
      <c r="G216" s="201" t="s">
        <v>331</v>
      </c>
      <c r="H216" s="202">
        <v>180</v>
      </c>
      <c r="I216" s="203"/>
      <c r="J216" s="204">
        <f>ROUND(I216*H216,2)</f>
        <v>0</v>
      </c>
      <c r="K216" s="205"/>
      <c r="L216" s="206"/>
      <c r="M216" s="207" t="s">
        <v>3</v>
      </c>
      <c r="N216" s="208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318</v>
      </c>
      <c r="AT216" s="158" t="s">
        <v>361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1492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10109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98" t="s">
        <v>2966</v>
      </c>
      <c r="D218" s="198" t="s">
        <v>361</v>
      </c>
      <c r="E218" s="199" t="s">
        <v>10110</v>
      </c>
      <c r="F218" s="200" t="s">
        <v>10111</v>
      </c>
      <c r="G218" s="201" t="s">
        <v>331</v>
      </c>
      <c r="H218" s="202">
        <v>180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318</v>
      </c>
      <c r="AT218" s="158" t="s">
        <v>361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1504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10111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98" t="s">
        <v>2974</v>
      </c>
      <c r="D220" s="198" t="s">
        <v>361</v>
      </c>
      <c r="E220" s="199" t="s">
        <v>10112</v>
      </c>
      <c r="F220" s="200" t="s">
        <v>10113</v>
      </c>
      <c r="G220" s="201" t="s">
        <v>331</v>
      </c>
      <c r="H220" s="202">
        <v>180</v>
      </c>
      <c r="I220" s="203"/>
      <c r="J220" s="204">
        <f>ROUND(I220*H220,2)</f>
        <v>0</v>
      </c>
      <c r="K220" s="205"/>
      <c r="L220" s="206"/>
      <c r="M220" s="207" t="s">
        <v>3</v>
      </c>
      <c r="N220" s="208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318</v>
      </c>
      <c r="AT220" s="158" t="s">
        <v>361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1515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10113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98" t="s">
        <v>2986</v>
      </c>
      <c r="D222" s="198" t="s">
        <v>361</v>
      </c>
      <c r="E222" s="199" t="s">
        <v>10114</v>
      </c>
      <c r="F222" s="200" t="s">
        <v>10115</v>
      </c>
      <c r="G222" s="201" t="s">
        <v>331</v>
      </c>
      <c r="H222" s="202">
        <v>180</v>
      </c>
      <c r="I222" s="203"/>
      <c r="J222" s="204">
        <f>ROUND(I222*H222,2)</f>
        <v>0</v>
      </c>
      <c r="K222" s="205"/>
      <c r="L222" s="206"/>
      <c r="M222" s="207" t="s">
        <v>3</v>
      </c>
      <c r="N222" s="208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318</v>
      </c>
      <c r="AT222" s="158" t="s">
        <v>361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1534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10115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98" t="s">
        <v>2991</v>
      </c>
      <c r="D224" s="198" t="s">
        <v>361</v>
      </c>
      <c r="E224" s="199" t="s">
        <v>10116</v>
      </c>
      <c r="F224" s="200" t="s">
        <v>10117</v>
      </c>
      <c r="G224" s="201" t="s">
        <v>331</v>
      </c>
      <c r="H224" s="202">
        <v>180</v>
      </c>
      <c r="I224" s="203"/>
      <c r="J224" s="204">
        <f>ROUND(I224*H224,2)</f>
        <v>0</v>
      </c>
      <c r="K224" s="205"/>
      <c r="L224" s="206"/>
      <c r="M224" s="207" t="s">
        <v>3</v>
      </c>
      <c r="N224" s="208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318</v>
      </c>
      <c r="AT224" s="158" t="s">
        <v>361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1553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10117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98" t="s">
        <v>2997</v>
      </c>
      <c r="D226" s="198" t="s">
        <v>361</v>
      </c>
      <c r="E226" s="199" t="s">
        <v>9489</v>
      </c>
      <c r="F226" s="200" t="s">
        <v>9490</v>
      </c>
      <c r="G226" s="201" t="s">
        <v>331</v>
      </c>
      <c r="H226" s="202">
        <v>260</v>
      </c>
      <c r="I226" s="203"/>
      <c r="J226" s="204">
        <f>ROUND(I226*H226,2)</f>
        <v>0</v>
      </c>
      <c r="K226" s="205"/>
      <c r="L226" s="206"/>
      <c r="M226" s="207" t="s">
        <v>3</v>
      </c>
      <c r="N226" s="208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318</v>
      </c>
      <c r="AT226" s="158" t="s">
        <v>361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1569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9490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16.5" customHeight="1">
      <c r="A228" s="34"/>
      <c r="B228" s="145"/>
      <c r="C228" s="198" t="s">
        <v>3006</v>
      </c>
      <c r="D228" s="198" t="s">
        <v>361</v>
      </c>
      <c r="E228" s="199" t="s">
        <v>10118</v>
      </c>
      <c r="F228" s="200" t="s">
        <v>10119</v>
      </c>
      <c r="G228" s="201" t="s">
        <v>331</v>
      </c>
      <c r="H228" s="202">
        <v>95</v>
      </c>
      <c r="I228" s="203"/>
      <c r="J228" s="204">
        <f>ROUND(I228*H228,2)</f>
        <v>0</v>
      </c>
      <c r="K228" s="205"/>
      <c r="L228" s="206"/>
      <c r="M228" s="207" t="s">
        <v>3</v>
      </c>
      <c r="N228" s="208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318</v>
      </c>
      <c r="AT228" s="158" t="s">
        <v>361</v>
      </c>
      <c r="AU228" s="158" t="s">
        <v>80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1749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10119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80</v>
      </c>
    </row>
    <row r="230" spans="1:65" s="2" customFormat="1" ht="16.5" customHeight="1">
      <c r="A230" s="34"/>
      <c r="B230" s="145"/>
      <c r="C230" s="198" t="s">
        <v>3012</v>
      </c>
      <c r="D230" s="198" t="s">
        <v>361</v>
      </c>
      <c r="E230" s="199" t="s">
        <v>10120</v>
      </c>
      <c r="F230" s="200" t="s">
        <v>10121</v>
      </c>
      <c r="G230" s="201" t="s">
        <v>4360</v>
      </c>
      <c r="H230" s="202">
        <v>8</v>
      </c>
      <c r="I230" s="203"/>
      <c r="J230" s="204">
        <f>ROUND(I230*H230,2)</f>
        <v>0</v>
      </c>
      <c r="K230" s="205"/>
      <c r="L230" s="206"/>
      <c r="M230" s="207" t="s">
        <v>3</v>
      </c>
      <c r="N230" s="208" t="s">
        <v>44</v>
      </c>
      <c r="O230" s="55"/>
      <c r="P230" s="156">
        <f>O230*H230</f>
        <v>0</v>
      </c>
      <c r="Q230" s="156">
        <v>0</v>
      </c>
      <c r="R230" s="156">
        <f>Q230*H230</f>
        <v>0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318</v>
      </c>
      <c r="AT230" s="158" t="s">
        <v>361</v>
      </c>
      <c r="AU230" s="158" t="s">
        <v>80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258</v>
      </c>
      <c r="BM230" s="158" t="s">
        <v>1797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10121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80</v>
      </c>
    </row>
    <row r="232" spans="1:65" s="2" customFormat="1" ht="16.5" customHeight="1">
      <c r="A232" s="34"/>
      <c r="B232" s="145"/>
      <c r="C232" s="198" t="s">
        <v>3019</v>
      </c>
      <c r="D232" s="198" t="s">
        <v>361</v>
      </c>
      <c r="E232" s="199" t="s">
        <v>10122</v>
      </c>
      <c r="F232" s="200" t="s">
        <v>10123</v>
      </c>
      <c r="G232" s="201" t="s">
        <v>331</v>
      </c>
      <c r="H232" s="202">
        <v>10</v>
      </c>
      <c r="I232" s="203"/>
      <c r="J232" s="204">
        <f>ROUND(I232*H232,2)</f>
        <v>0</v>
      </c>
      <c r="K232" s="205"/>
      <c r="L232" s="206"/>
      <c r="M232" s="207" t="s">
        <v>3</v>
      </c>
      <c r="N232" s="208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318</v>
      </c>
      <c r="AT232" s="158" t="s">
        <v>361</v>
      </c>
      <c r="AU232" s="158" t="s">
        <v>80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1812</v>
      </c>
    </row>
    <row r="233" spans="1:65" s="2" customFormat="1" ht="11.25">
      <c r="A233" s="34"/>
      <c r="B233" s="35"/>
      <c r="C233" s="34"/>
      <c r="D233" s="160" t="s">
        <v>260</v>
      </c>
      <c r="E233" s="34"/>
      <c r="F233" s="161" t="s">
        <v>10123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80</v>
      </c>
    </row>
    <row r="234" spans="1:65" s="2" customFormat="1" ht="16.5" customHeight="1">
      <c r="A234" s="34"/>
      <c r="B234" s="145"/>
      <c r="C234" s="198" t="s">
        <v>3026</v>
      </c>
      <c r="D234" s="198" t="s">
        <v>361</v>
      </c>
      <c r="E234" s="199" t="s">
        <v>10124</v>
      </c>
      <c r="F234" s="200" t="s">
        <v>10125</v>
      </c>
      <c r="G234" s="201" t="s">
        <v>331</v>
      </c>
      <c r="H234" s="202">
        <v>15</v>
      </c>
      <c r="I234" s="203"/>
      <c r="J234" s="204">
        <f>ROUND(I234*H234,2)</f>
        <v>0</v>
      </c>
      <c r="K234" s="205"/>
      <c r="L234" s="206"/>
      <c r="M234" s="207" t="s">
        <v>3</v>
      </c>
      <c r="N234" s="208" t="s">
        <v>44</v>
      </c>
      <c r="O234" s="55"/>
      <c r="P234" s="156">
        <f>O234*H234</f>
        <v>0</v>
      </c>
      <c r="Q234" s="156">
        <v>0</v>
      </c>
      <c r="R234" s="156">
        <f>Q234*H234</f>
        <v>0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318</v>
      </c>
      <c r="AT234" s="158" t="s">
        <v>361</v>
      </c>
      <c r="AU234" s="158" t="s">
        <v>80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258</v>
      </c>
      <c r="BM234" s="158" t="s">
        <v>1829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10125</v>
      </c>
      <c r="G235" s="34"/>
      <c r="H235" s="34"/>
      <c r="I235" s="162"/>
      <c r="J235" s="34"/>
      <c r="K235" s="34"/>
      <c r="L235" s="35"/>
      <c r="M235" s="215"/>
      <c r="N235" s="216"/>
      <c r="O235" s="217"/>
      <c r="P235" s="217"/>
      <c r="Q235" s="217"/>
      <c r="R235" s="217"/>
      <c r="S235" s="217"/>
      <c r="T235" s="218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80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94:K235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128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10126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10127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ROUND((SUM(BE87:BE213)),  2)</f>
        <v>0</v>
      </c>
      <c r="G35" s="34"/>
      <c r="H35" s="34"/>
      <c r="I35" s="103">
        <v>0.21</v>
      </c>
      <c r="J35" s="102">
        <f>ROUND(((SUM(BE87:BE213))*I35),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ROUND((SUM(BF87:BF213)),  2)</f>
        <v>0</v>
      </c>
      <c r="G36" s="34"/>
      <c r="H36" s="34"/>
      <c r="I36" s="103">
        <v>0.15</v>
      </c>
      <c r="J36" s="102">
        <f>ROUND(((SUM(BF87:BF213))*I36),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ROUND((SUM(BG87:BG213)),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ROUND((SUM(BH87:BH213)),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ROUND((SUM(BI87:BI213)),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D1.1.4.6 - Elektrická požární signalizace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Miroslav Karel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10128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9986</v>
      </c>
      <c r="E65" s="115"/>
      <c r="F65" s="115"/>
      <c r="G65" s="115"/>
      <c r="H65" s="115"/>
      <c r="I65" s="115"/>
      <c r="J65" s="116">
        <f>J173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D1.1.4.6 - Elektrická požární signalizace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>Olomouc, Třída 17.Listopadu 1121/8a</v>
      </c>
      <c r="G81" s="34"/>
      <c r="H81" s="34"/>
      <c r="I81" s="29" t="s">
        <v>23</v>
      </c>
      <c r="J81" s="52">
        <f>IF(J14="","",J14)</f>
        <v>44442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Ing. Miroslav Karel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P88+P173</f>
        <v>0</v>
      </c>
      <c r="Q87" s="63"/>
      <c r="R87" s="129">
        <f>R88+R173</f>
        <v>0</v>
      </c>
      <c r="S87" s="63"/>
      <c r="T87" s="130">
        <f>T88+T173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BK88+BK173</f>
        <v>0</v>
      </c>
    </row>
    <row r="88" spans="1:65" s="12" customFormat="1" ht="25.9" customHeight="1">
      <c r="B88" s="132"/>
      <c r="D88" s="133" t="s">
        <v>72</v>
      </c>
      <c r="E88" s="134" t="s">
        <v>9561</v>
      </c>
      <c r="F88" s="134" t="s">
        <v>10129</v>
      </c>
      <c r="I88" s="135"/>
      <c r="J88" s="136">
        <f>BK88</f>
        <v>0</v>
      </c>
      <c r="L88" s="132"/>
      <c r="M88" s="137"/>
      <c r="N88" s="138"/>
      <c r="O88" s="138"/>
      <c r="P88" s="139">
        <f>SUM(P89:P172)</f>
        <v>0</v>
      </c>
      <c r="Q88" s="138"/>
      <c r="R88" s="139">
        <f>SUM(R89:R172)</f>
        <v>0</v>
      </c>
      <c r="S88" s="138"/>
      <c r="T88" s="140">
        <f>SUM(T89:T172)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SUM(BK89:BK172)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10130</v>
      </c>
      <c r="F89" s="200" t="s">
        <v>10131</v>
      </c>
      <c r="G89" s="201" t="s">
        <v>4360</v>
      </c>
      <c r="H89" s="202">
        <v>1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10131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24.2" customHeight="1">
      <c r="A91" s="34"/>
      <c r="B91" s="145"/>
      <c r="C91" s="198" t="s">
        <v>82</v>
      </c>
      <c r="D91" s="198" t="s">
        <v>361</v>
      </c>
      <c r="E91" s="199" t="s">
        <v>10132</v>
      </c>
      <c r="F91" s="200" t="s">
        <v>10133</v>
      </c>
      <c r="G91" s="201" t="s">
        <v>4360</v>
      </c>
      <c r="H91" s="202">
        <v>1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10133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10134</v>
      </c>
      <c r="F93" s="200" t="s">
        <v>10135</v>
      </c>
      <c r="G93" s="201" t="s">
        <v>4360</v>
      </c>
      <c r="H93" s="202">
        <v>1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10135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16.5" customHeight="1">
      <c r="A95" s="34"/>
      <c r="B95" s="145"/>
      <c r="C95" s="198" t="s">
        <v>258</v>
      </c>
      <c r="D95" s="198" t="s">
        <v>361</v>
      </c>
      <c r="E95" s="199" t="s">
        <v>10136</v>
      </c>
      <c r="F95" s="200" t="s">
        <v>10137</v>
      </c>
      <c r="G95" s="201" t="s">
        <v>4360</v>
      </c>
      <c r="H95" s="202">
        <v>1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10137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10138</v>
      </c>
      <c r="F97" s="200" t="s">
        <v>10139</v>
      </c>
      <c r="G97" s="201" t="s">
        <v>4360</v>
      </c>
      <c r="H97" s="202">
        <v>1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10139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10140</v>
      </c>
      <c r="F99" s="200" t="s">
        <v>10141</v>
      </c>
      <c r="G99" s="201" t="s">
        <v>4360</v>
      </c>
      <c r="H99" s="202">
        <v>1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10141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10142</v>
      </c>
      <c r="F101" s="200" t="s">
        <v>10143</v>
      </c>
      <c r="G101" s="201" t="s">
        <v>4360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10143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10144</v>
      </c>
      <c r="F103" s="200" t="s">
        <v>10145</v>
      </c>
      <c r="G103" s="201" t="s">
        <v>4360</v>
      </c>
      <c r="H103" s="202">
        <v>140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10145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10146</v>
      </c>
      <c r="F105" s="200" t="s">
        <v>10147</v>
      </c>
      <c r="G105" s="201" t="s">
        <v>4360</v>
      </c>
      <c r="H105" s="202">
        <v>140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10147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10148</v>
      </c>
      <c r="F107" s="200" t="s">
        <v>10149</v>
      </c>
      <c r="G107" s="201" t="s">
        <v>4360</v>
      </c>
      <c r="H107" s="202">
        <v>140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10149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16.5" customHeight="1">
      <c r="A109" s="34"/>
      <c r="B109" s="145"/>
      <c r="C109" s="198" t="s">
        <v>360</v>
      </c>
      <c r="D109" s="198" t="s">
        <v>361</v>
      </c>
      <c r="E109" s="199" t="s">
        <v>10150</v>
      </c>
      <c r="F109" s="200" t="s">
        <v>10151</v>
      </c>
      <c r="G109" s="201" t="s">
        <v>4360</v>
      </c>
      <c r="H109" s="202">
        <v>8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10151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10152</v>
      </c>
      <c r="F111" s="200" t="s">
        <v>10153</v>
      </c>
      <c r="G111" s="201" t="s">
        <v>4360</v>
      </c>
      <c r="H111" s="202">
        <v>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10153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21.75" customHeight="1">
      <c r="A113" s="34"/>
      <c r="B113" s="145"/>
      <c r="C113" s="198" t="s">
        <v>381</v>
      </c>
      <c r="D113" s="198" t="s">
        <v>361</v>
      </c>
      <c r="E113" s="199" t="s">
        <v>10154</v>
      </c>
      <c r="F113" s="200" t="s">
        <v>10155</v>
      </c>
      <c r="G113" s="201" t="s">
        <v>4360</v>
      </c>
      <c r="H113" s="202">
        <v>12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10155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21.75" customHeight="1">
      <c r="A115" s="34"/>
      <c r="B115" s="145"/>
      <c r="C115" s="198" t="s">
        <v>389</v>
      </c>
      <c r="D115" s="198" t="s">
        <v>361</v>
      </c>
      <c r="E115" s="199" t="s">
        <v>10156</v>
      </c>
      <c r="F115" s="200" t="s">
        <v>10157</v>
      </c>
      <c r="G115" s="201" t="s">
        <v>4360</v>
      </c>
      <c r="H115" s="202">
        <v>1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10157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10158</v>
      </c>
      <c r="F117" s="200" t="s">
        <v>10159</v>
      </c>
      <c r="G117" s="201" t="s">
        <v>4360</v>
      </c>
      <c r="H117" s="202">
        <v>14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10159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10160</v>
      </c>
      <c r="F119" s="200" t="s">
        <v>10161</v>
      </c>
      <c r="G119" s="201" t="s">
        <v>4360</v>
      </c>
      <c r="H119" s="202">
        <v>1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10161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37.9" customHeight="1">
      <c r="A121" s="34"/>
      <c r="B121" s="145"/>
      <c r="C121" s="198" t="s">
        <v>414</v>
      </c>
      <c r="D121" s="198" t="s">
        <v>361</v>
      </c>
      <c r="E121" s="199" t="s">
        <v>10162</v>
      </c>
      <c r="F121" s="200" t="s">
        <v>10163</v>
      </c>
      <c r="G121" s="201" t="s">
        <v>4360</v>
      </c>
      <c r="H121" s="202">
        <v>10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29.25">
      <c r="A122" s="34"/>
      <c r="B122" s="35"/>
      <c r="C122" s="34"/>
      <c r="D122" s="160" t="s">
        <v>260</v>
      </c>
      <c r="E122" s="34"/>
      <c r="F122" s="161" t="s">
        <v>10164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24.2" customHeight="1">
      <c r="A123" s="34"/>
      <c r="B123" s="145"/>
      <c r="C123" s="198" t="s">
        <v>423</v>
      </c>
      <c r="D123" s="198" t="s">
        <v>361</v>
      </c>
      <c r="E123" s="199" t="s">
        <v>10165</v>
      </c>
      <c r="F123" s="200" t="s">
        <v>10166</v>
      </c>
      <c r="G123" s="201" t="s">
        <v>4360</v>
      </c>
      <c r="H123" s="202">
        <v>1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9.5">
      <c r="A124" s="34"/>
      <c r="B124" s="35"/>
      <c r="C124" s="34"/>
      <c r="D124" s="160" t="s">
        <v>260</v>
      </c>
      <c r="E124" s="34"/>
      <c r="F124" s="161" t="s">
        <v>10166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10167</v>
      </c>
      <c r="F125" s="200" t="s">
        <v>10168</v>
      </c>
      <c r="G125" s="201" t="s">
        <v>4360</v>
      </c>
      <c r="H125" s="202">
        <v>4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10168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6.5" customHeight="1">
      <c r="A127" s="34"/>
      <c r="B127" s="145"/>
      <c r="C127" s="198" t="s">
        <v>435</v>
      </c>
      <c r="D127" s="198" t="s">
        <v>361</v>
      </c>
      <c r="E127" s="199" t="s">
        <v>10169</v>
      </c>
      <c r="F127" s="200" t="s">
        <v>10170</v>
      </c>
      <c r="G127" s="201" t="s">
        <v>4360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10170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8</v>
      </c>
      <c r="D129" s="198" t="s">
        <v>361</v>
      </c>
      <c r="E129" s="199" t="s">
        <v>10171</v>
      </c>
      <c r="F129" s="200" t="s">
        <v>10172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10172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451</v>
      </c>
      <c r="D131" s="198" t="s">
        <v>361</v>
      </c>
      <c r="E131" s="199" t="s">
        <v>10173</v>
      </c>
      <c r="F131" s="200" t="s">
        <v>10174</v>
      </c>
      <c r="G131" s="201" t="s">
        <v>4360</v>
      </c>
      <c r="H131" s="202">
        <v>11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10174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326</v>
      </c>
      <c r="D133" s="198" t="s">
        <v>361</v>
      </c>
      <c r="E133" s="199" t="s">
        <v>10175</v>
      </c>
      <c r="F133" s="200" t="s">
        <v>10176</v>
      </c>
      <c r="G133" s="201" t="s">
        <v>4360</v>
      </c>
      <c r="H133" s="202">
        <v>7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10176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10177</v>
      </c>
      <c r="F135" s="200" t="s">
        <v>10178</v>
      </c>
      <c r="G135" s="201" t="s">
        <v>331</v>
      </c>
      <c r="H135" s="202">
        <v>1155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10178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37.9" customHeight="1">
      <c r="A137" s="34"/>
      <c r="B137" s="145"/>
      <c r="C137" s="198" t="s">
        <v>485</v>
      </c>
      <c r="D137" s="198" t="s">
        <v>361</v>
      </c>
      <c r="E137" s="199" t="s">
        <v>10179</v>
      </c>
      <c r="F137" s="200" t="s">
        <v>10180</v>
      </c>
      <c r="G137" s="201" t="s">
        <v>331</v>
      </c>
      <c r="H137" s="202">
        <v>250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29.25">
      <c r="A138" s="34"/>
      <c r="B138" s="35"/>
      <c r="C138" s="34"/>
      <c r="D138" s="160" t="s">
        <v>260</v>
      </c>
      <c r="E138" s="34"/>
      <c r="F138" s="161" t="s">
        <v>10181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10182</v>
      </c>
      <c r="F139" s="200" t="s">
        <v>10183</v>
      </c>
      <c r="G139" s="201" t="s">
        <v>331</v>
      </c>
      <c r="H139" s="202">
        <v>675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10183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10184</v>
      </c>
      <c r="F141" s="200" t="s">
        <v>10185</v>
      </c>
      <c r="G141" s="201" t="s">
        <v>331</v>
      </c>
      <c r="H141" s="202">
        <v>150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10185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10186</v>
      </c>
      <c r="F143" s="200" t="s">
        <v>10187</v>
      </c>
      <c r="G143" s="201" t="s">
        <v>331</v>
      </c>
      <c r="H143" s="202">
        <v>35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10187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517</v>
      </c>
      <c r="D145" s="198" t="s">
        <v>361</v>
      </c>
      <c r="E145" s="199" t="s">
        <v>10188</v>
      </c>
      <c r="F145" s="200" t="s">
        <v>10189</v>
      </c>
      <c r="G145" s="201" t="s">
        <v>331</v>
      </c>
      <c r="H145" s="202">
        <v>660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861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10189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548</v>
      </c>
      <c r="D147" s="198" t="s">
        <v>361</v>
      </c>
      <c r="E147" s="199" t="s">
        <v>10190</v>
      </c>
      <c r="F147" s="200" t="s">
        <v>10191</v>
      </c>
      <c r="G147" s="201" t="s">
        <v>4360</v>
      </c>
      <c r="H147" s="202">
        <v>1320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884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10191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21.75" customHeight="1">
      <c r="A149" s="34"/>
      <c r="B149" s="145"/>
      <c r="C149" s="198" t="s">
        <v>566</v>
      </c>
      <c r="D149" s="198" t="s">
        <v>361</v>
      </c>
      <c r="E149" s="199" t="s">
        <v>10192</v>
      </c>
      <c r="F149" s="200" t="s">
        <v>10193</v>
      </c>
      <c r="G149" s="201" t="s">
        <v>4360</v>
      </c>
      <c r="H149" s="202">
        <v>3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916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10193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572</v>
      </c>
      <c r="D151" s="198" t="s">
        <v>361</v>
      </c>
      <c r="E151" s="199" t="s">
        <v>10194</v>
      </c>
      <c r="F151" s="200" t="s">
        <v>10195</v>
      </c>
      <c r="G151" s="201" t="s">
        <v>331</v>
      </c>
      <c r="H151" s="202">
        <v>200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940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10195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580</v>
      </c>
      <c r="D153" s="198" t="s">
        <v>361</v>
      </c>
      <c r="E153" s="199" t="s">
        <v>10196</v>
      </c>
      <c r="F153" s="200" t="s">
        <v>10197</v>
      </c>
      <c r="G153" s="201" t="s">
        <v>4360</v>
      </c>
      <c r="H153" s="202">
        <v>200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957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10197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588</v>
      </c>
      <c r="D155" s="198" t="s">
        <v>361</v>
      </c>
      <c r="E155" s="199" t="s">
        <v>10198</v>
      </c>
      <c r="F155" s="200" t="s">
        <v>10199</v>
      </c>
      <c r="G155" s="201" t="s">
        <v>4360</v>
      </c>
      <c r="H155" s="202">
        <v>5340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987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10199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596</v>
      </c>
      <c r="D157" s="198" t="s">
        <v>361</v>
      </c>
      <c r="E157" s="199" t="s">
        <v>10200</v>
      </c>
      <c r="F157" s="200" t="s">
        <v>10201</v>
      </c>
      <c r="G157" s="201" t="s">
        <v>4360</v>
      </c>
      <c r="H157" s="202">
        <v>225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1027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10201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602</v>
      </c>
      <c r="D159" s="198" t="s">
        <v>361</v>
      </c>
      <c r="E159" s="199" t="s">
        <v>10202</v>
      </c>
      <c r="F159" s="200" t="s">
        <v>10203</v>
      </c>
      <c r="G159" s="201" t="s">
        <v>331</v>
      </c>
      <c r="H159" s="202">
        <v>10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1060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10203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610</v>
      </c>
      <c r="D161" s="198" t="s">
        <v>361</v>
      </c>
      <c r="E161" s="199" t="s">
        <v>10204</v>
      </c>
      <c r="F161" s="200" t="s">
        <v>10205</v>
      </c>
      <c r="G161" s="201" t="s">
        <v>4360</v>
      </c>
      <c r="H161" s="202">
        <v>13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1072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10205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21.75" customHeight="1">
      <c r="A163" s="34"/>
      <c r="B163" s="145"/>
      <c r="C163" s="198" t="s">
        <v>618</v>
      </c>
      <c r="D163" s="198" t="s">
        <v>361</v>
      </c>
      <c r="E163" s="199" t="s">
        <v>10206</v>
      </c>
      <c r="F163" s="200" t="s">
        <v>10207</v>
      </c>
      <c r="G163" s="201" t="s">
        <v>4360</v>
      </c>
      <c r="H163" s="202">
        <v>6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1085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10207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21.75" customHeight="1">
      <c r="A165" s="34"/>
      <c r="B165" s="145"/>
      <c r="C165" s="198" t="s">
        <v>624</v>
      </c>
      <c r="D165" s="198" t="s">
        <v>361</v>
      </c>
      <c r="E165" s="199" t="s">
        <v>10208</v>
      </c>
      <c r="F165" s="200" t="s">
        <v>10209</v>
      </c>
      <c r="G165" s="201" t="s">
        <v>4360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1133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10209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632</v>
      </c>
      <c r="D167" s="198" t="s">
        <v>361</v>
      </c>
      <c r="E167" s="199" t="s">
        <v>10210</v>
      </c>
      <c r="F167" s="200" t="s">
        <v>10211</v>
      </c>
      <c r="G167" s="201" t="s">
        <v>4360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1145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10211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640</v>
      </c>
      <c r="D169" s="198" t="s">
        <v>361</v>
      </c>
      <c r="E169" s="199" t="s">
        <v>10212</v>
      </c>
      <c r="F169" s="200" t="s">
        <v>10213</v>
      </c>
      <c r="G169" s="201" t="s">
        <v>4360</v>
      </c>
      <c r="H169" s="202">
        <v>30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1167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10213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648</v>
      </c>
      <c r="D171" s="198" t="s">
        <v>361</v>
      </c>
      <c r="E171" s="199" t="s">
        <v>10214</v>
      </c>
      <c r="F171" s="200" t="s">
        <v>9559</v>
      </c>
      <c r="G171" s="201" t="s">
        <v>4360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1188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9559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12" customFormat="1" ht="25.9" customHeight="1">
      <c r="B173" s="132"/>
      <c r="D173" s="133" t="s">
        <v>72</v>
      </c>
      <c r="E173" s="134" t="s">
        <v>9859</v>
      </c>
      <c r="F173" s="134" t="s">
        <v>9562</v>
      </c>
      <c r="I173" s="135"/>
      <c r="J173" s="136">
        <f>BK173</f>
        <v>0</v>
      </c>
      <c r="L173" s="132"/>
      <c r="M173" s="137"/>
      <c r="N173" s="138"/>
      <c r="O173" s="138"/>
      <c r="P173" s="139">
        <f>SUM(P174:P213)</f>
        <v>0</v>
      </c>
      <c r="Q173" s="138"/>
      <c r="R173" s="139">
        <f>SUM(R174:R213)</f>
        <v>0</v>
      </c>
      <c r="S173" s="138"/>
      <c r="T173" s="140">
        <f>SUM(T174:T213)</f>
        <v>0</v>
      </c>
      <c r="AR173" s="133" t="s">
        <v>80</v>
      </c>
      <c r="AT173" s="141" t="s">
        <v>72</v>
      </c>
      <c r="AU173" s="141" t="s">
        <v>73</v>
      </c>
      <c r="AY173" s="133" t="s">
        <v>252</v>
      </c>
      <c r="BK173" s="142">
        <f>SUM(BK174:BK213)</f>
        <v>0</v>
      </c>
    </row>
    <row r="174" spans="1:65" s="2" customFormat="1" ht="16.5" customHeight="1">
      <c r="A174" s="34"/>
      <c r="B174" s="145"/>
      <c r="C174" s="198" t="s">
        <v>693</v>
      </c>
      <c r="D174" s="198" t="s">
        <v>361</v>
      </c>
      <c r="E174" s="199" t="s">
        <v>10215</v>
      </c>
      <c r="F174" s="200" t="s">
        <v>10216</v>
      </c>
      <c r="G174" s="201" t="s">
        <v>4360</v>
      </c>
      <c r="H174" s="202">
        <v>1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318</v>
      </c>
      <c r="AT174" s="158" t="s">
        <v>361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10216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98" t="s">
        <v>724</v>
      </c>
      <c r="D176" s="198" t="s">
        <v>361</v>
      </c>
      <c r="E176" s="199" t="s">
        <v>10217</v>
      </c>
      <c r="F176" s="200" t="s">
        <v>10218</v>
      </c>
      <c r="G176" s="201" t="s">
        <v>4360</v>
      </c>
      <c r="H176" s="202">
        <v>2</v>
      </c>
      <c r="I176" s="203"/>
      <c r="J176" s="204">
        <f>ROUND(I176*H176,2)</f>
        <v>0</v>
      </c>
      <c r="K176" s="205"/>
      <c r="L176" s="206"/>
      <c r="M176" s="207" t="s">
        <v>3</v>
      </c>
      <c r="N176" s="208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318</v>
      </c>
      <c r="AT176" s="158" t="s">
        <v>361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10218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98" t="s">
        <v>730</v>
      </c>
      <c r="D178" s="198" t="s">
        <v>361</v>
      </c>
      <c r="E178" s="199" t="s">
        <v>10219</v>
      </c>
      <c r="F178" s="200" t="s">
        <v>10220</v>
      </c>
      <c r="G178" s="201" t="s">
        <v>4360</v>
      </c>
      <c r="H178" s="202">
        <v>1</v>
      </c>
      <c r="I178" s="203"/>
      <c r="J178" s="204">
        <f>ROUND(I178*H178,2)</f>
        <v>0</v>
      </c>
      <c r="K178" s="205"/>
      <c r="L178" s="206"/>
      <c r="M178" s="207" t="s">
        <v>3</v>
      </c>
      <c r="N178" s="208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318</v>
      </c>
      <c r="AT178" s="158" t="s">
        <v>361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10220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98" t="s">
        <v>740</v>
      </c>
      <c r="D180" s="198" t="s">
        <v>361</v>
      </c>
      <c r="E180" s="199" t="s">
        <v>10221</v>
      </c>
      <c r="F180" s="200" t="s">
        <v>10222</v>
      </c>
      <c r="G180" s="201" t="s">
        <v>4360</v>
      </c>
      <c r="H180" s="202">
        <v>140</v>
      </c>
      <c r="I180" s="203"/>
      <c r="J180" s="204">
        <f>ROUND(I180*H180,2)</f>
        <v>0</v>
      </c>
      <c r="K180" s="205"/>
      <c r="L180" s="206"/>
      <c r="M180" s="207" t="s">
        <v>3</v>
      </c>
      <c r="N180" s="208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318</v>
      </c>
      <c r="AT180" s="158" t="s">
        <v>361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10222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98" t="s">
        <v>748</v>
      </c>
      <c r="D182" s="198" t="s">
        <v>361</v>
      </c>
      <c r="E182" s="199" t="s">
        <v>10223</v>
      </c>
      <c r="F182" s="200" t="s">
        <v>10224</v>
      </c>
      <c r="G182" s="201" t="s">
        <v>4360</v>
      </c>
      <c r="H182" s="202">
        <v>8</v>
      </c>
      <c r="I182" s="203"/>
      <c r="J182" s="204">
        <f>ROUND(I182*H182,2)</f>
        <v>0</v>
      </c>
      <c r="K182" s="205"/>
      <c r="L182" s="206"/>
      <c r="M182" s="207" t="s">
        <v>3</v>
      </c>
      <c r="N182" s="208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318</v>
      </c>
      <c r="AT182" s="158" t="s">
        <v>361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10224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98" t="s">
        <v>755</v>
      </c>
      <c r="D184" s="198" t="s">
        <v>361</v>
      </c>
      <c r="E184" s="199" t="s">
        <v>10225</v>
      </c>
      <c r="F184" s="200" t="s">
        <v>10226</v>
      </c>
      <c r="G184" s="201" t="s">
        <v>4360</v>
      </c>
      <c r="H184" s="202">
        <v>13</v>
      </c>
      <c r="I184" s="203"/>
      <c r="J184" s="204">
        <f>ROUND(I184*H184,2)</f>
        <v>0</v>
      </c>
      <c r="K184" s="205"/>
      <c r="L184" s="206"/>
      <c r="M184" s="207" t="s">
        <v>3</v>
      </c>
      <c r="N184" s="208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318</v>
      </c>
      <c r="AT184" s="158" t="s">
        <v>361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10226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98" t="s">
        <v>762</v>
      </c>
      <c r="D186" s="198" t="s">
        <v>361</v>
      </c>
      <c r="E186" s="199" t="s">
        <v>10227</v>
      </c>
      <c r="F186" s="200" t="s">
        <v>10228</v>
      </c>
      <c r="G186" s="201" t="s">
        <v>4360</v>
      </c>
      <c r="H186" s="202">
        <v>18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10228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98" t="s">
        <v>769</v>
      </c>
      <c r="D188" s="198" t="s">
        <v>361</v>
      </c>
      <c r="E188" s="199" t="s">
        <v>10229</v>
      </c>
      <c r="F188" s="200" t="s">
        <v>10230</v>
      </c>
      <c r="G188" s="201" t="s">
        <v>4360</v>
      </c>
      <c r="H188" s="202">
        <v>15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10230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98" t="s">
        <v>780</v>
      </c>
      <c r="D190" s="198" t="s">
        <v>361</v>
      </c>
      <c r="E190" s="199" t="s">
        <v>10231</v>
      </c>
      <c r="F190" s="200" t="s">
        <v>10232</v>
      </c>
      <c r="G190" s="201" t="s">
        <v>4360</v>
      </c>
      <c r="H190" s="202">
        <v>143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10232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98" t="s">
        <v>786</v>
      </c>
      <c r="D192" s="198" t="s">
        <v>361</v>
      </c>
      <c r="E192" s="199" t="s">
        <v>10233</v>
      </c>
      <c r="F192" s="200" t="s">
        <v>10234</v>
      </c>
      <c r="G192" s="201" t="s">
        <v>331</v>
      </c>
      <c r="H192" s="202">
        <v>2115</v>
      </c>
      <c r="I192" s="203"/>
      <c r="J192" s="204">
        <f>ROUND(I192*H192,2)</f>
        <v>0</v>
      </c>
      <c r="K192" s="205"/>
      <c r="L192" s="206"/>
      <c r="M192" s="207" t="s">
        <v>3</v>
      </c>
      <c r="N192" s="208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318</v>
      </c>
      <c r="AT192" s="158" t="s">
        <v>361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10234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98" t="s">
        <v>792</v>
      </c>
      <c r="D194" s="198" t="s">
        <v>361</v>
      </c>
      <c r="E194" s="199" t="s">
        <v>10235</v>
      </c>
      <c r="F194" s="200" t="s">
        <v>10236</v>
      </c>
      <c r="G194" s="201" t="s">
        <v>331</v>
      </c>
      <c r="H194" s="202">
        <v>150</v>
      </c>
      <c r="I194" s="203"/>
      <c r="J194" s="204">
        <f>ROUND(I194*H194,2)</f>
        <v>0</v>
      </c>
      <c r="K194" s="205"/>
      <c r="L194" s="206"/>
      <c r="M194" s="207" t="s">
        <v>3</v>
      </c>
      <c r="N194" s="208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318</v>
      </c>
      <c r="AT194" s="158" t="s">
        <v>361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10236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98" t="s">
        <v>819</v>
      </c>
      <c r="D196" s="198" t="s">
        <v>361</v>
      </c>
      <c r="E196" s="199" t="s">
        <v>10237</v>
      </c>
      <c r="F196" s="200" t="s">
        <v>9639</v>
      </c>
      <c r="G196" s="201" t="s">
        <v>4360</v>
      </c>
      <c r="H196" s="202">
        <v>13</v>
      </c>
      <c r="I196" s="203"/>
      <c r="J196" s="204">
        <f>ROUND(I196*H196,2)</f>
        <v>0</v>
      </c>
      <c r="K196" s="205"/>
      <c r="L196" s="206"/>
      <c r="M196" s="207" t="s">
        <v>3</v>
      </c>
      <c r="N196" s="208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318</v>
      </c>
      <c r="AT196" s="158" t="s">
        <v>361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9639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98" t="s">
        <v>834</v>
      </c>
      <c r="D198" s="198" t="s">
        <v>361</v>
      </c>
      <c r="E198" s="199" t="s">
        <v>10238</v>
      </c>
      <c r="F198" s="200" t="s">
        <v>10239</v>
      </c>
      <c r="G198" s="201" t="s">
        <v>4360</v>
      </c>
      <c r="H198" s="202">
        <v>7</v>
      </c>
      <c r="I198" s="203"/>
      <c r="J198" s="204">
        <f>ROUND(I198*H198,2)</f>
        <v>0</v>
      </c>
      <c r="K198" s="205"/>
      <c r="L198" s="206"/>
      <c r="M198" s="207" t="s">
        <v>3</v>
      </c>
      <c r="N198" s="208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318</v>
      </c>
      <c r="AT198" s="158" t="s">
        <v>361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10239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16.5" customHeight="1">
      <c r="A200" s="34"/>
      <c r="B200" s="145"/>
      <c r="C200" s="198" t="s">
        <v>840</v>
      </c>
      <c r="D200" s="198" t="s">
        <v>361</v>
      </c>
      <c r="E200" s="199" t="s">
        <v>10240</v>
      </c>
      <c r="F200" s="200" t="s">
        <v>9712</v>
      </c>
      <c r="G200" s="201" t="s">
        <v>4360</v>
      </c>
      <c r="H200" s="202">
        <v>5565</v>
      </c>
      <c r="I200" s="203"/>
      <c r="J200" s="204">
        <f>ROUND(I200*H200,2)</f>
        <v>0</v>
      </c>
      <c r="K200" s="205"/>
      <c r="L200" s="206"/>
      <c r="M200" s="207" t="s">
        <v>3</v>
      </c>
      <c r="N200" s="208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318</v>
      </c>
      <c r="AT200" s="158" t="s">
        <v>361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9712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16.5" customHeight="1">
      <c r="A202" s="34"/>
      <c r="B202" s="145"/>
      <c r="C202" s="198" t="s">
        <v>850</v>
      </c>
      <c r="D202" s="198" t="s">
        <v>361</v>
      </c>
      <c r="E202" s="199" t="s">
        <v>10241</v>
      </c>
      <c r="F202" s="200" t="s">
        <v>9605</v>
      </c>
      <c r="G202" s="201" t="s">
        <v>331</v>
      </c>
      <c r="H202" s="202">
        <v>200</v>
      </c>
      <c r="I202" s="203"/>
      <c r="J202" s="204">
        <f>ROUND(I202*H202,2)</f>
        <v>0</v>
      </c>
      <c r="K202" s="205"/>
      <c r="L202" s="206"/>
      <c r="M202" s="207" t="s">
        <v>3</v>
      </c>
      <c r="N202" s="208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318</v>
      </c>
      <c r="AT202" s="158" t="s">
        <v>361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9605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16.5" customHeight="1">
      <c r="A204" s="34"/>
      <c r="B204" s="145"/>
      <c r="C204" s="198" t="s">
        <v>861</v>
      </c>
      <c r="D204" s="198" t="s">
        <v>361</v>
      </c>
      <c r="E204" s="199" t="s">
        <v>10242</v>
      </c>
      <c r="F204" s="200" t="s">
        <v>10243</v>
      </c>
      <c r="G204" s="201" t="s">
        <v>4360</v>
      </c>
      <c r="H204" s="202">
        <v>60</v>
      </c>
      <c r="I204" s="203"/>
      <c r="J204" s="204">
        <f>ROUND(I204*H204,2)</f>
        <v>0</v>
      </c>
      <c r="K204" s="205"/>
      <c r="L204" s="206"/>
      <c r="M204" s="207" t="s">
        <v>3</v>
      </c>
      <c r="N204" s="208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318</v>
      </c>
      <c r="AT204" s="158" t="s">
        <v>361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10243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16.5" customHeight="1">
      <c r="A206" s="34"/>
      <c r="B206" s="145"/>
      <c r="C206" s="198" t="s">
        <v>866</v>
      </c>
      <c r="D206" s="198" t="s">
        <v>361</v>
      </c>
      <c r="E206" s="199" t="s">
        <v>10244</v>
      </c>
      <c r="F206" s="200" t="s">
        <v>10245</v>
      </c>
      <c r="G206" s="201" t="s">
        <v>4360</v>
      </c>
      <c r="H206" s="202">
        <v>10</v>
      </c>
      <c r="I206" s="203"/>
      <c r="J206" s="204">
        <f>ROUND(I206*H206,2)</f>
        <v>0</v>
      </c>
      <c r="K206" s="205"/>
      <c r="L206" s="206"/>
      <c r="M206" s="207" t="s">
        <v>3</v>
      </c>
      <c r="N206" s="208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318</v>
      </c>
      <c r="AT206" s="158" t="s">
        <v>361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10245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16.5" customHeight="1">
      <c r="A208" s="34"/>
      <c r="B208" s="145"/>
      <c r="C208" s="198" t="s">
        <v>884</v>
      </c>
      <c r="D208" s="198" t="s">
        <v>361</v>
      </c>
      <c r="E208" s="199" t="s">
        <v>10246</v>
      </c>
      <c r="F208" s="200" t="s">
        <v>10247</v>
      </c>
      <c r="G208" s="201" t="s">
        <v>4360</v>
      </c>
      <c r="H208" s="202">
        <v>30</v>
      </c>
      <c r="I208" s="203"/>
      <c r="J208" s="204">
        <f>ROUND(I208*H208,2)</f>
        <v>0</v>
      </c>
      <c r="K208" s="205"/>
      <c r="L208" s="206"/>
      <c r="M208" s="207" t="s">
        <v>3</v>
      </c>
      <c r="N208" s="208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318</v>
      </c>
      <c r="AT208" s="158" t="s">
        <v>361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10247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98" t="s">
        <v>905</v>
      </c>
      <c r="D210" s="198" t="s">
        <v>361</v>
      </c>
      <c r="E210" s="199" t="s">
        <v>10248</v>
      </c>
      <c r="F210" s="200" t="s">
        <v>10249</v>
      </c>
      <c r="G210" s="201" t="s">
        <v>4360</v>
      </c>
      <c r="H210" s="202">
        <v>1</v>
      </c>
      <c r="I210" s="203"/>
      <c r="J210" s="204">
        <f>ROUND(I210*H210,2)</f>
        <v>0</v>
      </c>
      <c r="K210" s="205"/>
      <c r="L210" s="206"/>
      <c r="M210" s="207" t="s">
        <v>3</v>
      </c>
      <c r="N210" s="208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318</v>
      </c>
      <c r="AT210" s="158" t="s">
        <v>361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10249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98" t="s">
        <v>916</v>
      </c>
      <c r="D212" s="198" t="s">
        <v>361</v>
      </c>
      <c r="E212" s="199" t="s">
        <v>10250</v>
      </c>
      <c r="F212" s="200" t="s">
        <v>10251</v>
      </c>
      <c r="G212" s="201" t="s">
        <v>4360</v>
      </c>
      <c r="H212" s="202">
        <v>1</v>
      </c>
      <c r="I212" s="203"/>
      <c r="J212" s="204">
        <f>ROUND(I212*H212,2)</f>
        <v>0</v>
      </c>
      <c r="K212" s="205"/>
      <c r="L212" s="206"/>
      <c r="M212" s="207" t="s">
        <v>3</v>
      </c>
      <c r="N212" s="208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318</v>
      </c>
      <c r="AT212" s="158" t="s">
        <v>361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10251</v>
      </c>
      <c r="G213" s="34"/>
      <c r="H213" s="34"/>
      <c r="I213" s="162"/>
      <c r="J213" s="34"/>
      <c r="K213" s="34"/>
      <c r="L213" s="35"/>
      <c r="M213" s="215"/>
      <c r="N213" s="216"/>
      <c r="O213" s="217"/>
      <c r="P213" s="217"/>
      <c r="Q213" s="217"/>
      <c r="R213" s="217"/>
      <c r="S213" s="217"/>
      <c r="T213" s="218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6.95" customHeight="1">
      <c r="A214" s="34"/>
      <c r="B214" s="44"/>
      <c r="C214" s="45"/>
      <c r="D214" s="45"/>
      <c r="E214" s="45"/>
      <c r="F214" s="45"/>
      <c r="G214" s="45"/>
      <c r="H214" s="45"/>
      <c r="I214" s="45"/>
      <c r="J214" s="45"/>
      <c r="K214" s="45"/>
      <c r="L214" s="35"/>
      <c r="M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</row>
  </sheetData>
  <autoFilter ref="C86:K213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197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10252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10253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tr">
        <f>IF('Rekapitulace stavby'!AN10="","",'Rekapitulace stavby'!AN10)</f>
        <v>61989592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tr">
        <f>IF('Rekapitulace stavby'!E11="","",'Rekapitulace stavby'!E11)</f>
        <v xml:space="preserve">Univerzita Palackého Olomouc </v>
      </c>
      <c r="F17" s="34"/>
      <c r="G17" s="34"/>
      <c r="H17" s="34"/>
      <c r="I17" s="29" t="s">
        <v>28</v>
      </c>
      <c r="J17" s="27" t="str">
        <f>IF('Rekapitulace stavby'!AN11="","",'Rekapitulace stavby'!AN11)</f>
        <v/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tr">
        <f>IF('Rekapitulace stavby'!AN16="","",'Rekapitulace stavby'!AN16)</f>
        <v>25849280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tr">
        <f>IF('Rekapitulace stavby'!E17="","",'Rekapitulace stavby'!E17)</f>
        <v>Alfaprojekt Olomouc a.s.</v>
      </c>
      <c r="F23" s="34"/>
      <c r="G23" s="34"/>
      <c r="H23" s="34"/>
      <c r="I23" s="29" t="s">
        <v>28</v>
      </c>
      <c r="J23" s="27" t="str">
        <f>IF('Rekapitulace stavby'!AN17="","",'Rekapitulace stavby'!AN17)</f>
        <v/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tr">
        <f>IF('Rekapitulace stavby'!AN19="","",'Rekapitulace stavby'!AN19)</f>
        <v/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tr">
        <f>IF('Rekapitulace stavby'!E20="","",'Rekapitulace stavby'!E20)</f>
        <v>Michal Štafl, DiS.</v>
      </c>
      <c r="F26" s="34"/>
      <c r="G26" s="34"/>
      <c r="H26" s="34"/>
      <c r="I26" s="29" t="s">
        <v>28</v>
      </c>
      <c r="J26" s="27" t="str">
        <f>IF('Rekapitulace stavby'!AN20="","",'Rekapitulace stavby'!AN20)</f>
        <v/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ROUND(J87,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ROUND((SUM(BE87:BE228)),  2)</f>
        <v>0</v>
      </c>
      <c r="G35" s="34"/>
      <c r="H35" s="34"/>
      <c r="I35" s="103">
        <v>0.21</v>
      </c>
      <c r="J35" s="102">
        <f>ROUND(((SUM(BE87:BE228))*I35),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ROUND((SUM(BF87:BF228)),  2)</f>
        <v>0</v>
      </c>
      <c r="G36" s="34"/>
      <c r="H36" s="34"/>
      <c r="I36" s="103">
        <v>0.15</v>
      </c>
      <c r="J36" s="102">
        <f>ROUND(((SUM(BF87:BF228))*I36),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ROUND((SUM(BG87:BG228)),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ROUND((SUM(BH87:BH228)),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ROUND((SUM(BI87:BI228)),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197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D1.1.4.7 - Měření a regulace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 xml:space="preserve"> 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10254</v>
      </c>
      <c r="E64" s="115"/>
      <c r="F64" s="115"/>
      <c r="G64" s="115"/>
      <c r="H64" s="115"/>
      <c r="I64" s="115"/>
      <c r="J64" s="116">
        <f>J88</f>
        <v>0</v>
      </c>
      <c r="L64" s="113"/>
    </row>
    <row r="65" spans="1:31" s="9" customFormat="1" ht="24.95" customHeight="1">
      <c r="B65" s="113"/>
      <c r="D65" s="114" t="s">
        <v>10255</v>
      </c>
      <c r="E65" s="115"/>
      <c r="F65" s="115"/>
      <c r="G65" s="115"/>
      <c r="H65" s="115"/>
      <c r="I65" s="115"/>
      <c r="J65" s="116">
        <f>J145</f>
        <v>0</v>
      </c>
      <c r="L65" s="113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2"/>
      <c r="C76" s="29" t="s">
        <v>196</v>
      </c>
      <c r="L76" s="22"/>
    </row>
    <row r="77" spans="1:31" s="2" customFormat="1" ht="16.5" customHeight="1">
      <c r="A77" s="34"/>
      <c r="B77" s="35"/>
      <c r="C77" s="34"/>
      <c r="D77" s="34"/>
      <c r="E77" s="358" t="s">
        <v>197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198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341" t="str">
        <f>E11</f>
        <v>D1.1.4.7 - Měření a regulace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9" t="s">
        <v>21</v>
      </c>
      <c r="D81" s="34"/>
      <c r="E81" s="34"/>
      <c r="F81" s="27" t="str">
        <f>F14</f>
        <v xml:space="preserve"> </v>
      </c>
      <c r="G81" s="34"/>
      <c r="H81" s="34"/>
      <c r="I81" s="29" t="s">
        <v>23</v>
      </c>
      <c r="J81" s="52">
        <f>IF(J14="","",J14)</f>
        <v>44442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9" t="s">
        <v>24</v>
      </c>
      <c r="D83" s="34"/>
      <c r="E83" s="34"/>
      <c r="F83" s="27" t="str">
        <f>E17</f>
        <v xml:space="preserve">Univerzita Palackého Olomouc </v>
      </c>
      <c r="G83" s="34"/>
      <c r="H83" s="34"/>
      <c r="I83" s="29" t="s">
        <v>31</v>
      </c>
      <c r="J83" s="32" t="str">
        <f>E23</f>
        <v>Alfaprojekt Olomouc a.s.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9" t="s">
        <v>29</v>
      </c>
      <c r="D84" s="34"/>
      <c r="E84" s="34"/>
      <c r="F84" s="27" t="str">
        <f>IF(E20="","",E20)</f>
        <v>Vyplň údaj</v>
      </c>
      <c r="G84" s="34"/>
      <c r="H84" s="34"/>
      <c r="I84" s="29" t="s">
        <v>35</v>
      </c>
      <c r="J84" s="32" t="str">
        <f>E26</f>
        <v>Michal Štafl, DiS.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1" customFormat="1" ht="29.25" customHeight="1">
      <c r="A86" s="121"/>
      <c r="B86" s="122"/>
      <c r="C86" s="123" t="s">
        <v>238</v>
      </c>
      <c r="D86" s="124" t="s">
        <v>58</v>
      </c>
      <c r="E86" s="124" t="s">
        <v>54</v>
      </c>
      <c r="F86" s="124" t="s">
        <v>55</v>
      </c>
      <c r="G86" s="124" t="s">
        <v>239</v>
      </c>
      <c r="H86" s="124" t="s">
        <v>240</v>
      </c>
      <c r="I86" s="124" t="s">
        <v>241</v>
      </c>
      <c r="J86" s="125" t="s">
        <v>202</v>
      </c>
      <c r="K86" s="126" t="s">
        <v>242</v>
      </c>
      <c r="L86" s="127"/>
      <c r="M86" s="59" t="s">
        <v>3</v>
      </c>
      <c r="N86" s="60" t="s">
        <v>43</v>
      </c>
      <c r="O86" s="60" t="s">
        <v>243</v>
      </c>
      <c r="P86" s="60" t="s">
        <v>244</v>
      </c>
      <c r="Q86" s="60" t="s">
        <v>245</v>
      </c>
      <c r="R86" s="60" t="s">
        <v>246</v>
      </c>
      <c r="S86" s="60" t="s">
        <v>247</v>
      </c>
      <c r="T86" s="61" t="s">
        <v>248</v>
      </c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</row>
    <row r="87" spans="1:65" s="2" customFormat="1" ht="22.9" customHeight="1">
      <c r="A87" s="34"/>
      <c r="B87" s="35"/>
      <c r="C87" s="66" t="s">
        <v>249</v>
      </c>
      <c r="D87" s="34"/>
      <c r="E87" s="34"/>
      <c r="F87" s="34"/>
      <c r="G87" s="34"/>
      <c r="H87" s="34"/>
      <c r="I87" s="34"/>
      <c r="J87" s="128">
        <f>BK87</f>
        <v>0</v>
      </c>
      <c r="K87" s="34"/>
      <c r="L87" s="35"/>
      <c r="M87" s="62"/>
      <c r="N87" s="53"/>
      <c r="O87" s="63"/>
      <c r="P87" s="129">
        <f>P88+P145</f>
        <v>0</v>
      </c>
      <c r="Q87" s="63"/>
      <c r="R87" s="129">
        <f>R88+R145</f>
        <v>0</v>
      </c>
      <c r="S87" s="63"/>
      <c r="T87" s="130">
        <f>T88+T145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72</v>
      </c>
      <c r="AU87" s="19" t="s">
        <v>203</v>
      </c>
      <c r="BK87" s="131">
        <f>BK88+BK145</f>
        <v>0</v>
      </c>
    </row>
    <row r="88" spans="1:65" s="12" customFormat="1" ht="25.9" customHeight="1">
      <c r="B88" s="132"/>
      <c r="D88" s="133" t="s">
        <v>72</v>
      </c>
      <c r="E88" s="134" t="s">
        <v>72</v>
      </c>
      <c r="F88" s="134" t="s">
        <v>10256</v>
      </c>
      <c r="I88" s="135"/>
      <c r="J88" s="136">
        <f>BK88</f>
        <v>0</v>
      </c>
      <c r="L88" s="132"/>
      <c r="M88" s="137"/>
      <c r="N88" s="138"/>
      <c r="O88" s="138"/>
      <c r="P88" s="139">
        <f>SUM(P89:P144)</f>
        <v>0</v>
      </c>
      <c r="Q88" s="138"/>
      <c r="R88" s="139">
        <f>SUM(R89:R144)</f>
        <v>0</v>
      </c>
      <c r="S88" s="138"/>
      <c r="T88" s="140">
        <f>SUM(T89:T144)</f>
        <v>0</v>
      </c>
      <c r="AR88" s="133" t="s">
        <v>80</v>
      </c>
      <c r="AT88" s="141" t="s">
        <v>72</v>
      </c>
      <c r="AU88" s="141" t="s">
        <v>73</v>
      </c>
      <c r="AY88" s="133" t="s">
        <v>252</v>
      </c>
      <c r="BK88" s="142">
        <f>SUM(BK89:BK144)</f>
        <v>0</v>
      </c>
    </row>
    <row r="89" spans="1:65" s="2" customFormat="1" ht="16.5" customHeight="1">
      <c r="A89" s="34"/>
      <c r="B89" s="145"/>
      <c r="C89" s="198" t="s">
        <v>80</v>
      </c>
      <c r="D89" s="198" t="s">
        <v>361</v>
      </c>
      <c r="E89" s="199" t="s">
        <v>10257</v>
      </c>
      <c r="F89" s="200" t="s">
        <v>10258</v>
      </c>
      <c r="G89" s="201" t="s">
        <v>331</v>
      </c>
      <c r="H89" s="202">
        <v>8363</v>
      </c>
      <c r="I89" s="203"/>
      <c r="J89" s="204">
        <f>ROUND(I89*H89,2)</f>
        <v>0</v>
      </c>
      <c r="K89" s="205"/>
      <c r="L89" s="206"/>
      <c r="M89" s="207" t="s">
        <v>3</v>
      </c>
      <c r="N89" s="208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318</v>
      </c>
      <c r="AT89" s="158" t="s">
        <v>361</v>
      </c>
      <c r="AU89" s="158" t="s">
        <v>80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82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10258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80</v>
      </c>
    </row>
    <row r="91" spans="1:65" s="2" customFormat="1" ht="16.5" customHeight="1">
      <c r="A91" s="34"/>
      <c r="B91" s="145"/>
      <c r="C91" s="198" t="s">
        <v>82</v>
      </c>
      <c r="D91" s="198" t="s">
        <v>361</v>
      </c>
      <c r="E91" s="199" t="s">
        <v>10259</v>
      </c>
      <c r="F91" s="200" t="s">
        <v>10260</v>
      </c>
      <c r="G91" s="201" t="s">
        <v>331</v>
      </c>
      <c r="H91" s="202">
        <v>1637</v>
      </c>
      <c r="I91" s="203"/>
      <c r="J91" s="204">
        <f>ROUND(I91*H91,2)</f>
        <v>0</v>
      </c>
      <c r="K91" s="205"/>
      <c r="L91" s="206"/>
      <c r="M91" s="207" t="s">
        <v>3</v>
      </c>
      <c r="N91" s="208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318</v>
      </c>
      <c r="AT91" s="158" t="s">
        <v>361</v>
      </c>
      <c r="AU91" s="158" t="s">
        <v>80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258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10260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80</v>
      </c>
    </row>
    <row r="93" spans="1:65" s="2" customFormat="1" ht="16.5" customHeight="1">
      <c r="A93" s="34"/>
      <c r="B93" s="145"/>
      <c r="C93" s="198" t="s">
        <v>95</v>
      </c>
      <c r="D93" s="198" t="s">
        <v>361</v>
      </c>
      <c r="E93" s="199" t="s">
        <v>10261</v>
      </c>
      <c r="F93" s="200" t="s">
        <v>10262</v>
      </c>
      <c r="G93" s="201" t="s">
        <v>331</v>
      </c>
      <c r="H93" s="202">
        <v>520</v>
      </c>
      <c r="I93" s="203"/>
      <c r="J93" s="204">
        <f>ROUND(I93*H93,2)</f>
        <v>0</v>
      </c>
      <c r="K93" s="205"/>
      <c r="L93" s="206"/>
      <c r="M93" s="207" t="s">
        <v>3</v>
      </c>
      <c r="N93" s="208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318</v>
      </c>
      <c r="AT93" s="158" t="s">
        <v>361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303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10262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24.2" customHeight="1">
      <c r="A95" s="34"/>
      <c r="B95" s="145"/>
      <c r="C95" s="198" t="s">
        <v>258</v>
      </c>
      <c r="D95" s="198" t="s">
        <v>361</v>
      </c>
      <c r="E95" s="199" t="s">
        <v>10263</v>
      </c>
      <c r="F95" s="200" t="s">
        <v>10264</v>
      </c>
      <c r="G95" s="201" t="s">
        <v>331</v>
      </c>
      <c r="H95" s="202">
        <v>340</v>
      </c>
      <c r="I95" s="203"/>
      <c r="J95" s="204">
        <f>ROUND(I95*H95,2)</f>
        <v>0</v>
      </c>
      <c r="K95" s="205"/>
      <c r="L95" s="206"/>
      <c r="M95" s="207" t="s">
        <v>3</v>
      </c>
      <c r="N95" s="208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318</v>
      </c>
      <c r="AT95" s="158" t="s">
        <v>361</v>
      </c>
      <c r="AU95" s="158" t="s">
        <v>80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318</v>
      </c>
    </row>
    <row r="96" spans="1:65" s="2" customFormat="1" ht="19.5">
      <c r="A96" s="34"/>
      <c r="B96" s="35"/>
      <c r="C96" s="34"/>
      <c r="D96" s="160" t="s">
        <v>260</v>
      </c>
      <c r="E96" s="34"/>
      <c r="F96" s="161" t="s">
        <v>10264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80</v>
      </c>
    </row>
    <row r="97" spans="1:65" s="2" customFormat="1" ht="16.5" customHeight="1">
      <c r="A97" s="34"/>
      <c r="B97" s="145"/>
      <c r="C97" s="198" t="s">
        <v>296</v>
      </c>
      <c r="D97" s="198" t="s">
        <v>361</v>
      </c>
      <c r="E97" s="199" t="s">
        <v>10265</v>
      </c>
      <c r="F97" s="200" t="s">
        <v>10266</v>
      </c>
      <c r="G97" s="201" t="s">
        <v>331</v>
      </c>
      <c r="H97" s="202">
        <v>280</v>
      </c>
      <c r="I97" s="203"/>
      <c r="J97" s="204">
        <f>ROUND(I97*H97,2)</f>
        <v>0</v>
      </c>
      <c r="K97" s="205"/>
      <c r="L97" s="206"/>
      <c r="M97" s="207" t="s">
        <v>3</v>
      </c>
      <c r="N97" s="208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318</v>
      </c>
      <c r="AT97" s="158" t="s">
        <v>361</v>
      </c>
      <c r="AU97" s="158" t="s">
        <v>80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10266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80</v>
      </c>
    </row>
    <row r="99" spans="1:65" s="2" customFormat="1" ht="16.5" customHeight="1">
      <c r="A99" s="34"/>
      <c r="B99" s="145"/>
      <c r="C99" s="198" t="s">
        <v>303</v>
      </c>
      <c r="D99" s="198" t="s">
        <v>361</v>
      </c>
      <c r="E99" s="199" t="s">
        <v>10267</v>
      </c>
      <c r="F99" s="200" t="s">
        <v>10268</v>
      </c>
      <c r="G99" s="201" t="s">
        <v>331</v>
      </c>
      <c r="H99" s="202">
        <v>75</v>
      </c>
      <c r="I99" s="203"/>
      <c r="J99" s="204">
        <f>ROUND(I99*H99,2)</f>
        <v>0</v>
      </c>
      <c r="K99" s="205"/>
      <c r="L99" s="206"/>
      <c r="M99" s="207" t="s">
        <v>3</v>
      </c>
      <c r="N99" s="208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318</v>
      </c>
      <c r="AT99" s="158" t="s">
        <v>361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10268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2" customFormat="1" ht="16.5" customHeight="1">
      <c r="A101" s="34"/>
      <c r="B101" s="145"/>
      <c r="C101" s="198" t="s">
        <v>312</v>
      </c>
      <c r="D101" s="198" t="s">
        <v>361</v>
      </c>
      <c r="E101" s="199" t="s">
        <v>10269</v>
      </c>
      <c r="F101" s="200" t="s">
        <v>10270</v>
      </c>
      <c r="G101" s="201" t="s">
        <v>331</v>
      </c>
      <c r="H101" s="202">
        <v>330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318</v>
      </c>
      <c r="AT101" s="158" t="s">
        <v>361</v>
      </c>
      <c r="AU101" s="158" t="s">
        <v>80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389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10270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80</v>
      </c>
    </row>
    <row r="103" spans="1:65" s="2" customFormat="1" ht="16.5" customHeight="1">
      <c r="A103" s="34"/>
      <c r="B103" s="145"/>
      <c r="C103" s="198" t="s">
        <v>318</v>
      </c>
      <c r="D103" s="198" t="s">
        <v>361</v>
      </c>
      <c r="E103" s="199" t="s">
        <v>10271</v>
      </c>
      <c r="F103" s="200" t="s">
        <v>10272</v>
      </c>
      <c r="G103" s="201" t="s">
        <v>4360</v>
      </c>
      <c r="H103" s="202">
        <v>481</v>
      </c>
      <c r="I103" s="203"/>
      <c r="J103" s="204">
        <f>ROUND(I103*H103,2)</f>
        <v>0</v>
      </c>
      <c r="K103" s="205"/>
      <c r="L103" s="206"/>
      <c r="M103" s="207" t="s">
        <v>3</v>
      </c>
      <c r="N103" s="208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318</v>
      </c>
      <c r="AT103" s="158" t="s">
        <v>361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406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10272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2" customFormat="1" ht="16.5" customHeight="1">
      <c r="A105" s="34"/>
      <c r="B105" s="145"/>
      <c r="C105" s="198" t="s">
        <v>328</v>
      </c>
      <c r="D105" s="198" t="s">
        <v>361</v>
      </c>
      <c r="E105" s="199" t="s">
        <v>10273</v>
      </c>
      <c r="F105" s="200" t="s">
        <v>10274</v>
      </c>
      <c r="G105" s="201" t="s">
        <v>331</v>
      </c>
      <c r="H105" s="202">
        <v>264</v>
      </c>
      <c r="I105" s="203"/>
      <c r="J105" s="204">
        <f>ROUND(I105*H105,2)</f>
        <v>0</v>
      </c>
      <c r="K105" s="205"/>
      <c r="L105" s="206"/>
      <c r="M105" s="207" t="s">
        <v>3</v>
      </c>
      <c r="N105" s="208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318</v>
      </c>
      <c r="AT105" s="158" t="s">
        <v>361</v>
      </c>
      <c r="AU105" s="158" t="s">
        <v>80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423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10274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80</v>
      </c>
    </row>
    <row r="107" spans="1:65" s="2" customFormat="1" ht="16.5" customHeight="1">
      <c r="A107" s="34"/>
      <c r="B107" s="145"/>
      <c r="C107" s="198" t="s">
        <v>338</v>
      </c>
      <c r="D107" s="198" t="s">
        <v>361</v>
      </c>
      <c r="E107" s="199" t="s">
        <v>10275</v>
      </c>
      <c r="F107" s="200" t="s">
        <v>10276</v>
      </c>
      <c r="G107" s="201" t="s">
        <v>4360</v>
      </c>
      <c r="H107" s="202">
        <v>54</v>
      </c>
      <c r="I107" s="203"/>
      <c r="J107" s="204">
        <f>ROUND(I107*H107,2)</f>
        <v>0</v>
      </c>
      <c r="K107" s="205"/>
      <c r="L107" s="206"/>
      <c r="M107" s="207" t="s">
        <v>3</v>
      </c>
      <c r="N107" s="208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318</v>
      </c>
      <c r="AT107" s="158" t="s">
        <v>361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435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10276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3" customHeight="1">
      <c r="A109" s="34"/>
      <c r="B109" s="145"/>
      <c r="C109" s="198" t="s">
        <v>360</v>
      </c>
      <c r="D109" s="198" t="s">
        <v>361</v>
      </c>
      <c r="E109" s="199" t="s">
        <v>10277</v>
      </c>
      <c r="F109" s="200" t="s">
        <v>10278</v>
      </c>
      <c r="G109" s="201" t="s">
        <v>4360</v>
      </c>
      <c r="H109" s="202">
        <v>54</v>
      </c>
      <c r="I109" s="203"/>
      <c r="J109" s="204">
        <f>ROUND(I109*H109,2)</f>
        <v>0</v>
      </c>
      <c r="K109" s="205"/>
      <c r="L109" s="206"/>
      <c r="M109" s="207" t="s">
        <v>3</v>
      </c>
      <c r="N109" s="208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318</v>
      </c>
      <c r="AT109" s="158" t="s">
        <v>361</v>
      </c>
      <c r="AU109" s="158" t="s">
        <v>80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451</v>
      </c>
    </row>
    <row r="110" spans="1:65" s="2" customFormat="1" ht="19.5">
      <c r="A110" s="34"/>
      <c r="B110" s="35"/>
      <c r="C110" s="34"/>
      <c r="D110" s="160" t="s">
        <v>260</v>
      </c>
      <c r="E110" s="34"/>
      <c r="F110" s="161" t="s">
        <v>10278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80</v>
      </c>
    </row>
    <row r="111" spans="1:65" s="2" customFormat="1" ht="16.5" customHeight="1">
      <c r="A111" s="34"/>
      <c r="B111" s="145"/>
      <c r="C111" s="198" t="s">
        <v>373</v>
      </c>
      <c r="D111" s="198" t="s">
        <v>361</v>
      </c>
      <c r="E111" s="199" t="s">
        <v>10279</v>
      </c>
      <c r="F111" s="200" t="s">
        <v>10280</v>
      </c>
      <c r="G111" s="201" t="s">
        <v>4360</v>
      </c>
      <c r="H111" s="202">
        <v>2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318</v>
      </c>
      <c r="AT111" s="158" t="s">
        <v>361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475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10280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16.5" customHeight="1">
      <c r="A113" s="34"/>
      <c r="B113" s="145"/>
      <c r="C113" s="198" t="s">
        <v>381</v>
      </c>
      <c r="D113" s="198" t="s">
        <v>361</v>
      </c>
      <c r="E113" s="199" t="s">
        <v>10281</v>
      </c>
      <c r="F113" s="200" t="s">
        <v>10282</v>
      </c>
      <c r="G113" s="201" t="s">
        <v>4360</v>
      </c>
      <c r="H113" s="202">
        <v>2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80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494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10282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80</v>
      </c>
    </row>
    <row r="115" spans="1:65" s="2" customFormat="1" ht="16.5" customHeight="1">
      <c r="A115" s="34"/>
      <c r="B115" s="145"/>
      <c r="C115" s="198" t="s">
        <v>389</v>
      </c>
      <c r="D115" s="198" t="s">
        <v>361</v>
      </c>
      <c r="E115" s="199" t="s">
        <v>10283</v>
      </c>
      <c r="F115" s="200" t="s">
        <v>10284</v>
      </c>
      <c r="G115" s="201" t="s">
        <v>4360</v>
      </c>
      <c r="H115" s="202">
        <v>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318</v>
      </c>
      <c r="AT115" s="158" t="s">
        <v>361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509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10284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16.5" customHeight="1">
      <c r="A117" s="34"/>
      <c r="B117" s="145"/>
      <c r="C117" s="198" t="s">
        <v>9</v>
      </c>
      <c r="D117" s="198" t="s">
        <v>361</v>
      </c>
      <c r="E117" s="199" t="s">
        <v>10285</v>
      </c>
      <c r="F117" s="200" t="s">
        <v>10286</v>
      </c>
      <c r="G117" s="201" t="s">
        <v>4360</v>
      </c>
      <c r="H117" s="202">
        <v>2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80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548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10286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80</v>
      </c>
    </row>
    <row r="119" spans="1:65" s="2" customFormat="1" ht="16.5" customHeight="1">
      <c r="A119" s="34"/>
      <c r="B119" s="145"/>
      <c r="C119" s="198" t="s">
        <v>406</v>
      </c>
      <c r="D119" s="198" t="s">
        <v>361</v>
      </c>
      <c r="E119" s="199" t="s">
        <v>10287</v>
      </c>
      <c r="F119" s="200" t="s">
        <v>10288</v>
      </c>
      <c r="G119" s="201" t="s">
        <v>4360</v>
      </c>
      <c r="H119" s="202">
        <v>12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572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10288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2" customFormat="1" ht="16.5" customHeight="1">
      <c r="A121" s="34"/>
      <c r="B121" s="145"/>
      <c r="C121" s="198" t="s">
        <v>414</v>
      </c>
      <c r="D121" s="198" t="s">
        <v>361</v>
      </c>
      <c r="E121" s="199" t="s">
        <v>10289</v>
      </c>
      <c r="F121" s="200" t="s">
        <v>10290</v>
      </c>
      <c r="G121" s="201" t="s">
        <v>4360</v>
      </c>
      <c r="H121" s="202">
        <v>3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80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588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10290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80</v>
      </c>
    </row>
    <row r="123" spans="1:65" s="2" customFormat="1" ht="16.5" customHeight="1">
      <c r="A123" s="34"/>
      <c r="B123" s="145"/>
      <c r="C123" s="198" t="s">
        <v>423</v>
      </c>
      <c r="D123" s="198" t="s">
        <v>361</v>
      </c>
      <c r="E123" s="199" t="s">
        <v>10291</v>
      </c>
      <c r="F123" s="200" t="s">
        <v>10213</v>
      </c>
      <c r="G123" s="201" t="s">
        <v>4360</v>
      </c>
      <c r="H123" s="202">
        <v>20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80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602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10213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80</v>
      </c>
    </row>
    <row r="125" spans="1:65" s="2" customFormat="1" ht="16.5" customHeight="1">
      <c r="A125" s="34"/>
      <c r="B125" s="145"/>
      <c r="C125" s="198" t="s">
        <v>429</v>
      </c>
      <c r="D125" s="198" t="s">
        <v>361</v>
      </c>
      <c r="E125" s="199" t="s">
        <v>10292</v>
      </c>
      <c r="F125" s="200" t="s">
        <v>9556</v>
      </c>
      <c r="G125" s="201" t="s">
        <v>4360</v>
      </c>
      <c r="H125" s="202">
        <v>2500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618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9556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21.75" customHeight="1">
      <c r="A127" s="34"/>
      <c r="B127" s="145"/>
      <c r="C127" s="198" t="s">
        <v>435</v>
      </c>
      <c r="D127" s="198" t="s">
        <v>361</v>
      </c>
      <c r="E127" s="199" t="s">
        <v>10293</v>
      </c>
      <c r="F127" s="200" t="s">
        <v>10294</v>
      </c>
      <c r="G127" s="201" t="s">
        <v>4360</v>
      </c>
      <c r="H127" s="202">
        <v>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632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10294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21.75" customHeight="1">
      <c r="A129" s="34"/>
      <c r="B129" s="145"/>
      <c r="C129" s="198" t="s">
        <v>8</v>
      </c>
      <c r="D129" s="198" t="s">
        <v>361</v>
      </c>
      <c r="E129" s="199" t="s">
        <v>10295</v>
      </c>
      <c r="F129" s="200" t="s">
        <v>10296</v>
      </c>
      <c r="G129" s="201" t="s">
        <v>4360</v>
      </c>
      <c r="H129" s="202">
        <v>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10296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21.75" customHeight="1">
      <c r="A131" s="34"/>
      <c r="B131" s="145"/>
      <c r="C131" s="198" t="s">
        <v>451</v>
      </c>
      <c r="D131" s="198" t="s">
        <v>361</v>
      </c>
      <c r="E131" s="199" t="s">
        <v>10297</v>
      </c>
      <c r="F131" s="200" t="s">
        <v>10298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724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10298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21.75" customHeight="1">
      <c r="A133" s="34"/>
      <c r="B133" s="145"/>
      <c r="C133" s="198" t="s">
        <v>326</v>
      </c>
      <c r="D133" s="198" t="s">
        <v>361</v>
      </c>
      <c r="E133" s="199" t="s">
        <v>10299</v>
      </c>
      <c r="F133" s="200" t="s">
        <v>10300</v>
      </c>
      <c r="G133" s="201" t="s">
        <v>4360</v>
      </c>
      <c r="H133" s="202">
        <v>2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740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10300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21.75" customHeight="1">
      <c r="A135" s="34"/>
      <c r="B135" s="145"/>
      <c r="C135" s="198" t="s">
        <v>475</v>
      </c>
      <c r="D135" s="198" t="s">
        <v>361</v>
      </c>
      <c r="E135" s="199" t="s">
        <v>10301</v>
      </c>
      <c r="F135" s="200" t="s">
        <v>10302</v>
      </c>
      <c r="G135" s="201" t="s">
        <v>4360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755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10302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485</v>
      </c>
      <c r="D137" s="198" t="s">
        <v>361</v>
      </c>
      <c r="E137" s="199" t="s">
        <v>10303</v>
      </c>
      <c r="F137" s="200" t="s">
        <v>10304</v>
      </c>
      <c r="G137" s="201" t="s">
        <v>4360</v>
      </c>
      <c r="H137" s="202">
        <v>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769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10304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494</v>
      </c>
      <c r="D139" s="198" t="s">
        <v>361</v>
      </c>
      <c r="E139" s="199" t="s">
        <v>10305</v>
      </c>
      <c r="F139" s="200" t="s">
        <v>10306</v>
      </c>
      <c r="G139" s="201" t="s">
        <v>4360</v>
      </c>
      <c r="H139" s="202">
        <v>1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786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10306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503</v>
      </c>
      <c r="D141" s="198" t="s">
        <v>361</v>
      </c>
      <c r="E141" s="199" t="s">
        <v>10307</v>
      </c>
      <c r="F141" s="200" t="s">
        <v>10308</v>
      </c>
      <c r="G141" s="201" t="s">
        <v>4360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819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10308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509</v>
      </c>
      <c r="D143" s="198" t="s">
        <v>361</v>
      </c>
      <c r="E143" s="199" t="s">
        <v>10309</v>
      </c>
      <c r="F143" s="200" t="s">
        <v>9559</v>
      </c>
      <c r="G143" s="201" t="s">
        <v>4360</v>
      </c>
      <c r="H143" s="202">
        <v>1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840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9559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12" customFormat="1" ht="25.9" customHeight="1">
      <c r="B145" s="132"/>
      <c r="D145" s="133" t="s">
        <v>72</v>
      </c>
      <c r="E145" s="134" t="s">
        <v>9561</v>
      </c>
      <c r="F145" s="134" t="s">
        <v>10310</v>
      </c>
      <c r="I145" s="135"/>
      <c r="J145" s="136">
        <f>BK145</f>
        <v>0</v>
      </c>
      <c r="L145" s="132"/>
      <c r="M145" s="137"/>
      <c r="N145" s="138"/>
      <c r="O145" s="138"/>
      <c r="P145" s="139">
        <f>SUM(P146:P228)</f>
        <v>0</v>
      </c>
      <c r="Q145" s="138"/>
      <c r="R145" s="139">
        <f>SUM(R146:R228)</f>
        <v>0</v>
      </c>
      <c r="S145" s="138"/>
      <c r="T145" s="140">
        <f>SUM(T146:T228)</f>
        <v>0</v>
      </c>
      <c r="AR145" s="133" t="s">
        <v>80</v>
      </c>
      <c r="AT145" s="141" t="s">
        <v>72</v>
      </c>
      <c r="AU145" s="141" t="s">
        <v>73</v>
      </c>
      <c r="AY145" s="133" t="s">
        <v>252</v>
      </c>
      <c r="BK145" s="142">
        <f>SUM(BK146:BK228)</f>
        <v>0</v>
      </c>
    </row>
    <row r="146" spans="1:65" s="2" customFormat="1" ht="16.5" customHeight="1">
      <c r="A146" s="34"/>
      <c r="B146" s="145"/>
      <c r="C146" s="146" t="s">
        <v>517</v>
      </c>
      <c r="D146" s="146" t="s">
        <v>254</v>
      </c>
      <c r="E146" s="147" t="s">
        <v>10311</v>
      </c>
      <c r="F146" s="148" t="s">
        <v>10312</v>
      </c>
      <c r="G146" s="149" t="s">
        <v>4360</v>
      </c>
      <c r="H146" s="150">
        <v>104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80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861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10312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80</v>
      </c>
    </row>
    <row r="148" spans="1:65" s="2" customFormat="1" ht="16.5" customHeight="1">
      <c r="A148" s="34"/>
      <c r="B148" s="145"/>
      <c r="C148" s="146" t="s">
        <v>548</v>
      </c>
      <c r="D148" s="146" t="s">
        <v>254</v>
      </c>
      <c r="E148" s="147" t="s">
        <v>10313</v>
      </c>
      <c r="F148" s="148" t="s">
        <v>10314</v>
      </c>
      <c r="G148" s="149" t="s">
        <v>4360</v>
      </c>
      <c r="H148" s="150">
        <v>259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80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884</v>
      </c>
    </row>
    <row r="149" spans="1:65" s="2" customFormat="1" ht="11.25">
      <c r="A149" s="34"/>
      <c r="B149" s="35"/>
      <c r="C149" s="34"/>
      <c r="D149" s="160" t="s">
        <v>260</v>
      </c>
      <c r="E149" s="34"/>
      <c r="F149" s="161" t="s">
        <v>10314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80</v>
      </c>
    </row>
    <row r="150" spans="1:65" s="2" customFormat="1" ht="16.5" customHeight="1">
      <c r="A150" s="34"/>
      <c r="B150" s="145"/>
      <c r="C150" s="146" t="s">
        <v>566</v>
      </c>
      <c r="D150" s="146" t="s">
        <v>254</v>
      </c>
      <c r="E150" s="147" t="s">
        <v>10315</v>
      </c>
      <c r="F150" s="148" t="s">
        <v>10316</v>
      </c>
      <c r="G150" s="149" t="s">
        <v>4360</v>
      </c>
      <c r="H150" s="150">
        <v>31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258</v>
      </c>
      <c r="AT150" s="158" t="s">
        <v>254</v>
      </c>
      <c r="AU150" s="158" t="s">
        <v>80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258</v>
      </c>
      <c r="BM150" s="158" t="s">
        <v>916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10316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80</v>
      </c>
    </row>
    <row r="152" spans="1:65" s="2" customFormat="1" ht="16.5" customHeight="1">
      <c r="A152" s="34"/>
      <c r="B152" s="145"/>
      <c r="C152" s="146" t="s">
        <v>572</v>
      </c>
      <c r="D152" s="146" t="s">
        <v>254</v>
      </c>
      <c r="E152" s="147" t="s">
        <v>10317</v>
      </c>
      <c r="F152" s="148" t="s">
        <v>10318</v>
      </c>
      <c r="G152" s="149" t="s">
        <v>4360</v>
      </c>
      <c r="H152" s="150">
        <v>36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80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940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10318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80</v>
      </c>
    </row>
    <row r="154" spans="1:65" s="2" customFormat="1" ht="16.5" customHeight="1">
      <c r="A154" s="34"/>
      <c r="B154" s="145"/>
      <c r="C154" s="146" t="s">
        <v>580</v>
      </c>
      <c r="D154" s="146" t="s">
        <v>254</v>
      </c>
      <c r="E154" s="147" t="s">
        <v>10319</v>
      </c>
      <c r="F154" s="148" t="s">
        <v>10320</v>
      </c>
      <c r="G154" s="149" t="s">
        <v>4360</v>
      </c>
      <c r="H154" s="150">
        <v>54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80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957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10320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80</v>
      </c>
    </row>
    <row r="156" spans="1:65" s="2" customFormat="1" ht="16.5" customHeight="1">
      <c r="A156" s="34"/>
      <c r="B156" s="145"/>
      <c r="C156" s="146" t="s">
        <v>588</v>
      </c>
      <c r="D156" s="146" t="s">
        <v>254</v>
      </c>
      <c r="E156" s="147" t="s">
        <v>10321</v>
      </c>
      <c r="F156" s="148" t="s">
        <v>10322</v>
      </c>
      <c r="G156" s="149" t="s">
        <v>4360</v>
      </c>
      <c r="H156" s="150">
        <v>15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80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987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10322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80</v>
      </c>
    </row>
    <row r="158" spans="1:65" s="2" customFormat="1" ht="16.5" customHeight="1">
      <c r="A158" s="34"/>
      <c r="B158" s="145"/>
      <c r="C158" s="146" t="s">
        <v>596</v>
      </c>
      <c r="D158" s="146" t="s">
        <v>254</v>
      </c>
      <c r="E158" s="147" t="s">
        <v>10323</v>
      </c>
      <c r="F158" s="148" t="s">
        <v>10324</v>
      </c>
      <c r="G158" s="149" t="s">
        <v>4360</v>
      </c>
      <c r="H158" s="150">
        <v>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80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1027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10324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80</v>
      </c>
    </row>
    <row r="160" spans="1:65" s="2" customFormat="1" ht="16.5" customHeight="1">
      <c r="A160" s="34"/>
      <c r="B160" s="145"/>
      <c r="C160" s="146" t="s">
        <v>602</v>
      </c>
      <c r="D160" s="146" t="s">
        <v>254</v>
      </c>
      <c r="E160" s="147" t="s">
        <v>10325</v>
      </c>
      <c r="F160" s="148" t="s">
        <v>10326</v>
      </c>
      <c r="G160" s="149" t="s">
        <v>4360</v>
      </c>
      <c r="H160" s="150">
        <v>11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80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1060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10326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80</v>
      </c>
    </row>
    <row r="162" spans="1:65" s="2" customFormat="1" ht="16.5" customHeight="1">
      <c r="A162" s="34"/>
      <c r="B162" s="145"/>
      <c r="C162" s="146" t="s">
        <v>610</v>
      </c>
      <c r="D162" s="146" t="s">
        <v>254</v>
      </c>
      <c r="E162" s="147" t="s">
        <v>10327</v>
      </c>
      <c r="F162" s="148" t="s">
        <v>10328</v>
      </c>
      <c r="G162" s="149" t="s">
        <v>4360</v>
      </c>
      <c r="H162" s="150">
        <v>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80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1072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10328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80</v>
      </c>
    </row>
    <row r="164" spans="1:65" s="2" customFormat="1" ht="16.5" customHeight="1">
      <c r="A164" s="34"/>
      <c r="B164" s="145"/>
      <c r="C164" s="146" t="s">
        <v>618</v>
      </c>
      <c r="D164" s="146" t="s">
        <v>254</v>
      </c>
      <c r="E164" s="147" t="s">
        <v>10329</v>
      </c>
      <c r="F164" s="148" t="s">
        <v>10330</v>
      </c>
      <c r="G164" s="149" t="s">
        <v>4360</v>
      </c>
      <c r="H164" s="150">
        <v>32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80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1085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10330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80</v>
      </c>
    </row>
    <row r="166" spans="1:65" s="2" customFormat="1" ht="16.5" customHeight="1">
      <c r="A166" s="34"/>
      <c r="B166" s="145"/>
      <c r="C166" s="146" t="s">
        <v>624</v>
      </c>
      <c r="D166" s="146" t="s">
        <v>254</v>
      </c>
      <c r="E166" s="147" t="s">
        <v>10331</v>
      </c>
      <c r="F166" s="148" t="s">
        <v>10332</v>
      </c>
      <c r="G166" s="149" t="s">
        <v>4360</v>
      </c>
      <c r="H166" s="150">
        <v>2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</v>
      </c>
      <c r="R166" s="156">
        <f>Q166*H166</f>
        <v>0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80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1133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10332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80</v>
      </c>
    </row>
    <row r="168" spans="1:65" s="2" customFormat="1" ht="16.5" customHeight="1">
      <c r="A168" s="34"/>
      <c r="B168" s="145"/>
      <c r="C168" s="146" t="s">
        <v>632</v>
      </c>
      <c r="D168" s="146" t="s">
        <v>254</v>
      </c>
      <c r="E168" s="147" t="s">
        <v>10333</v>
      </c>
      <c r="F168" s="148" t="s">
        <v>10334</v>
      </c>
      <c r="G168" s="149" t="s">
        <v>4360</v>
      </c>
      <c r="H168" s="150">
        <v>2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80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1145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10334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80</v>
      </c>
    </row>
    <row r="170" spans="1:65" s="2" customFormat="1" ht="16.5" customHeight="1">
      <c r="A170" s="34"/>
      <c r="B170" s="145"/>
      <c r="C170" s="146" t="s">
        <v>640</v>
      </c>
      <c r="D170" s="146" t="s">
        <v>254</v>
      </c>
      <c r="E170" s="147" t="s">
        <v>10335</v>
      </c>
      <c r="F170" s="148" t="s">
        <v>10336</v>
      </c>
      <c r="G170" s="149" t="s">
        <v>4360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80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1167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10336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80</v>
      </c>
    </row>
    <row r="172" spans="1:65" s="2" customFormat="1" ht="16.5" customHeight="1">
      <c r="A172" s="34"/>
      <c r="B172" s="145"/>
      <c r="C172" s="146" t="s">
        <v>648</v>
      </c>
      <c r="D172" s="146" t="s">
        <v>254</v>
      </c>
      <c r="E172" s="147" t="s">
        <v>10337</v>
      </c>
      <c r="F172" s="148" t="s">
        <v>10338</v>
      </c>
      <c r="G172" s="149" t="s">
        <v>4360</v>
      </c>
      <c r="H172" s="150">
        <v>2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0</v>
      </c>
      <c r="R172" s="156">
        <f>Q172*H172</f>
        <v>0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258</v>
      </c>
      <c r="AT172" s="158" t="s">
        <v>254</v>
      </c>
      <c r="AU172" s="158" t="s">
        <v>80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258</v>
      </c>
      <c r="BM172" s="158" t="s">
        <v>1188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10338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80</v>
      </c>
    </row>
    <row r="174" spans="1:65" s="2" customFormat="1" ht="16.5" customHeight="1">
      <c r="A174" s="34"/>
      <c r="B174" s="145"/>
      <c r="C174" s="146" t="s">
        <v>693</v>
      </c>
      <c r="D174" s="146" t="s">
        <v>254</v>
      </c>
      <c r="E174" s="147" t="s">
        <v>10339</v>
      </c>
      <c r="F174" s="148" t="s">
        <v>10340</v>
      </c>
      <c r="G174" s="149" t="s">
        <v>4360</v>
      </c>
      <c r="H174" s="150">
        <v>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80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1202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10340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80</v>
      </c>
    </row>
    <row r="176" spans="1:65" s="2" customFormat="1" ht="16.5" customHeight="1">
      <c r="A176" s="34"/>
      <c r="B176" s="145"/>
      <c r="C176" s="146" t="s">
        <v>724</v>
      </c>
      <c r="D176" s="146" t="s">
        <v>254</v>
      </c>
      <c r="E176" s="147" t="s">
        <v>10341</v>
      </c>
      <c r="F176" s="148" t="s">
        <v>10342</v>
      </c>
      <c r="G176" s="149" t="s">
        <v>4360</v>
      </c>
      <c r="H176" s="150">
        <v>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80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1216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10342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80</v>
      </c>
    </row>
    <row r="178" spans="1:65" s="2" customFormat="1" ht="16.5" customHeight="1">
      <c r="A178" s="34"/>
      <c r="B178" s="145"/>
      <c r="C178" s="146" t="s">
        <v>730</v>
      </c>
      <c r="D178" s="146" t="s">
        <v>254</v>
      </c>
      <c r="E178" s="147" t="s">
        <v>10343</v>
      </c>
      <c r="F178" s="148" t="s">
        <v>10344</v>
      </c>
      <c r="G178" s="149" t="s">
        <v>4360</v>
      </c>
      <c r="H178" s="150">
        <v>2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80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1239</v>
      </c>
    </row>
    <row r="179" spans="1:65" s="2" customFormat="1" ht="11.25">
      <c r="A179" s="34"/>
      <c r="B179" s="35"/>
      <c r="C179" s="34"/>
      <c r="D179" s="160" t="s">
        <v>260</v>
      </c>
      <c r="E179" s="34"/>
      <c r="F179" s="161" t="s">
        <v>10344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80</v>
      </c>
    </row>
    <row r="180" spans="1:65" s="2" customFormat="1" ht="16.5" customHeight="1">
      <c r="A180" s="34"/>
      <c r="B180" s="145"/>
      <c r="C180" s="146" t="s">
        <v>740</v>
      </c>
      <c r="D180" s="146" t="s">
        <v>254</v>
      </c>
      <c r="E180" s="147" t="s">
        <v>10345</v>
      </c>
      <c r="F180" s="148" t="s">
        <v>10346</v>
      </c>
      <c r="G180" s="149" t="s">
        <v>4360</v>
      </c>
      <c r="H180" s="150">
        <v>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80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10346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80</v>
      </c>
    </row>
    <row r="182" spans="1:65" s="2" customFormat="1" ht="16.5" customHeight="1">
      <c r="A182" s="34"/>
      <c r="B182" s="145"/>
      <c r="C182" s="146" t="s">
        <v>748</v>
      </c>
      <c r="D182" s="146" t="s">
        <v>254</v>
      </c>
      <c r="E182" s="147" t="s">
        <v>10347</v>
      </c>
      <c r="F182" s="148" t="s">
        <v>10348</v>
      </c>
      <c r="G182" s="149" t="s">
        <v>4360</v>
      </c>
      <c r="H182" s="150">
        <v>425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80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1267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10348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80</v>
      </c>
    </row>
    <row r="184" spans="1:65" s="2" customFormat="1" ht="16.5" customHeight="1">
      <c r="A184" s="34"/>
      <c r="B184" s="145"/>
      <c r="C184" s="146" t="s">
        <v>755</v>
      </c>
      <c r="D184" s="146" t="s">
        <v>254</v>
      </c>
      <c r="E184" s="147" t="s">
        <v>10349</v>
      </c>
      <c r="F184" s="148" t="s">
        <v>10350</v>
      </c>
      <c r="G184" s="149" t="s">
        <v>331</v>
      </c>
      <c r="H184" s="150">
        <v>264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258</v>
      </c>
      <c r="AT184" s="158" t="s">
        <v>254</v>
      </c>
      <c r="AU184" s="158" t="s">
        <v>80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258</v>
      </c>
      <c r="BM184" s="158" t="s">
        <v>1281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10350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80</v>
      </c>
    </row>
    <row r="186" spans="1:65" s="2" customFormat="1" ht="16.5" customHeight="1">
      <c r="A186" s="34"/>
      <c r="B186" s="145"/>
      <c r="C186" s="146" t="s">
        <v>762</v>
      </c>
      <c r="D186" s="146" t="s">
        <v>254</v>
      </c>
      <c r="E186" s="147" t="s">
        <v>10351</v>
      </c>
      <c r="F186" s="148" t="s">
        <v>9605</v>
      </c>
      <c r="G186" s="149" t="s">
        <v>331</v>
      </c>
      <c r="H186" s="150">
        <v>264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80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1317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9605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80</v>
      </c>
    </row>
    <row r="188" spans="1:65" s="2" customFormat="1" ht="16.5" customHeight="1">
      <c r="A188" s="34"/>
      <c r="B188" s="145"/>
      <c r="C188" s="146" t="s">
        <v>769</v>
      </c>
      <c r="D188" s="146" t="s">
        <v>254</v>
      </c>
      <c r="E188" s="147" t="s">
        <v>10352</v>
      </c>
      <c r="F188" s="148" t="s">
        <v>9617</v>
      </c>
      <c r="G188" s="149" t="s">
        <v>331</v>
      </c>
      <c r="H188" s="150">
        <v>405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80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1335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9617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80</v>
      </c>
    </row>
    <row r="190" spans="1:65" s="2" customFormat="1" ht="16.5" customHeight="1">
      <c r="A190" s="34"/>
      <c r="B190" s="145"/>
      <c r="C190" s="146" t="s">
        <v>780</v>
      </c>
      <c r="D190" s="146" t="s">
        <v>254</v>
      </c>
      <c r="E190" s="147" t="s">
        <v>10353</v>
      </c>
      <c r="F190" s="148" t="s">
        <v>9628</v>
      </c>
      <c r="G190" s="149" t="s">
        <v>4360</v>
      </c>
      <c r="H190" s="150">
        <v>481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80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1351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9628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80</v>
      </c>
    </row>
    <row r="192" spans="1:65" s="2" customFormat="1" ht="16.5" customHeight="1">
      <c r="A192" s="34"/>
      <c r="B192" s="145"/>
      <c r="C192" s="146" t="s">
        <v>786</v>
      </c>
      <c r="D192" s="146" t="s">
        <v>254</v>
      </c>
      <c r="E192" s="147" t="s">
        <v>10354</v>
      </c>
      <c r="F192" s="148" t="s">
        <v>9630</v>
      </c>
      <c r="G192" s="149" t="s">
        <v>4360</v>
      </c>
      <c r="H192" s="150">
        <v>11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80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1369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9630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80</v>
      </c>
    </row>
    <row r="194" spans="1:65" s="2" customFormat="1" ht="16.5" customHeight="1">
      <c r="A194" s="34"/>
      <c r="B194" s="145"/>
      <c r="C194" s="146" t="s">
        <v>792</v>
      </c>
      <c r="D194" s="146" t="s">
        <v>254</v>
      </c>
      <c r="E194" s="147" t="s">
        <v>10355</v>
      </c>
      <c r="F194" s="148" t="s">
        <v>9633</v>
      </c>
      <c r="G194" s="149" t="s">
        <v>4360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80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1395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9633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80</v>
      </c>
    </row>
    <row r="196" spans="1:65" s="2" customFormat="1" ht="16.5" customHeight="1">
      <c r="A196" s="34"/>
      <c r="B196" s="145"/>
      <c r="C196" s="146" t="s">
        <v>819</v>
      </c>
      <c r="D196" s="146" t="s">
        <v>254</v>
      </c>
      <c r="E196" s="147" t="s">
        <v>10356</v>
      </c>
      <c r="F196" s="148" t="s">
        <v>9636</v>
      </c>
      <c r="G196" s="149" t="s">
        <v>4360</v>
      </c>
      <c r="H196" s="150">
        <v>225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80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1411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9636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80</v>
      </c>
    </row>
    <row r="198" spans="1:65" s="2" customFormat="1" ht="16.5" customHeight="1">
      <c r="A198" s="34"/>
      <c r="B198" s="145"/>
      <c r="C198" s="146" t="s">
        <v>834</v>
      </c>
      <c r="D198" s="146" t="s">
        <v>254</v>
      </c>
      <c r="E198" s="147" t="s">
        <v>10357</v>
      </c>
      <c r="F198" s="148" t="s">
        <v>10358</v>
      </c>
      <c r="G198" s="149" t="s">
        <v>4360</v>
      </c>
      <c r="H198" s="150">
        <v>104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80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1439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10358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80</v>
      </c>
    </row>
    <row r="200" spans="1:65" s="2" customFormat="1" ht="21.75" customHeight="1">
      <c r="A200" s="34"/>
      <c r="B200" s="145"/>
      <c r="C200" s="146" t="s">
        <v>840</v>
      </c>
      <c r="D200" s="146" t="s">
        <v>254</v>
      </c>
      <c r="E200" s="147" t="s">
        <v>10359</v>
      </c>
      <c r="F200" s="148" t="s">
        <v>6623</v>
      </c>
      <c r="G200" s="149" t="s">
        <v>331</v>
      </c>
      <c r="H200" s="150">
        <v>135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80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1450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6623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80</v>
      </c>
    </row>
    <row r="202" spans="1:65" s="2" customFormat="1" ht="24.2" customHeight="1">
      <c r="A202" s="34"/>
      <c r="B202" s="145"/>
      <c r="C202" s="146" t="s">
        <v>850</v>
      </c>
      <c r="D202" s="146" t="s">
        <v>254</v>
      </c>
      <c r="E202" s="147" t="s">
        <v>10360</v>
      </c>
      <c r="F202" s="148" t="s">
        <v>6647</v>
      </c>
      <c r="G202" s="149" t="s">
        <v>321</v>
      </c>
      <c r="H202" s="150">
        <v>0.7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80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1464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6647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80</v>
      </c>
    </row>
    <row r="204" spans="1:65" s="2" customFormat="1" ht="21.75" customHeight="1">
      <c r="A204" s="34"/>
      <c r="B204" s="145"/>
      <c r="C204" s="146" t="s">
        <v>861</v>
      </c>
      <c r="D204" s="146" t="s">
        <v>254</v>
      </c>
      <c r="E204" s="147" t="s">
        <v>10361</v>
      </c>
      <c r="F204" s="148" t="s">
        <v>6652</v>
      </c>
      <c r="G204" s="149" t="s">
        <v>321</v>
      </c>
      <c r="H204" s="150">
        <v>0.7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80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1475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6652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80</v>
      </c>
    </row>
    <row r="206" spans="1:65" s="2" customFormat="1" ht="24.2" customHeight="1">
      <c r="A206" s="34"/>
      <c r="B206" s="145"/>
      <c r="C206" s="146" t="s">
        <v>866</v>
      </c>
      <c r="D206" s="146" t="s">
        <v>254</v>
      </c>
      <c r="E206" s="147" t="s">
        <v>10362</v>
      </c>
      <c r="F206" s="148" t="s">
        <v>6657</v>
      </c>
      <c r="G206" s="149" t="s">
        <v>321</v>
      </c>
      <c r="H206" s="150">
        <v>7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80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1492</v>
      </c>
    </row>
    <row r="207" spans="1:65" s="2" customFormat="1" ht="19.5">
      <c r="A207" s="34"/>
      <c r="B207" s="35"/>
      <c r="C207" s="34"/>
      <c r="D207" s="160" t="s">
        <v>260</v>
      </c>
      <c r="E207" s="34"/>
      <c r="F207" s="161" t="s">
        <v>6657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80</v>
      </c>
    </row>
    <row r="208" spans="1:65" s="2" customFormat="1" ht="24.2" customHeight="1">
      <c r="A208" s="34"/>
      <c r="B208" s="145"/>
      <c r="C208" s="146" t="s">
        <v>884</v>
      </c>
      <c r="D208" s="146" t="s">
        <v>254</v>
      </c>
      <c r="E208" s="147" t="s">
        <v>10363</v>
      </c>
      <c r="F208" s="148" t="s">
        <v>6663</v>
      </c>
      <c r="G208" s="149" t="s">
        <v>321</v>
      </c>
      <c r="H208" s="150">
        <v>0.7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80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1504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6663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80</v>
      </c>
    </row>
    <row r="210" spans="1:65" s="2" customFormat="1" ht="16.5" customHeight="1">
      <c r="A210" s="34"/>
      <c r="B210" s="145"/>
      <c r="C210" s="146" t="s">
        <v>905</v>
      </c>
      <c r="D210" s="146" t="s">
        <v>254</v>
      </c>
      <c r="E210" s="147" t="s">
        <v>10364</v>
      </c>
      <c r="F210" s="148" t="s">
        <v>10365</v>
      </c>
      <c r="G210" s="149" t="s">
        <v>4356</v>
      </c>
      <c r="H210" s="150">
        <v>100</v>
      </c>
      <c r="I210" s="151"/>
      <c r="J210" s="152">
        <f>ROUND(I210*H210,2)</f>
        <v>0</v>
      </c>
      <c r="K210" s="153"/>
      <c r="L210" s="35"/>
      <c r="M210" s="154" t="s">
        <v>3</v>
      </c>
      <c r="N210" s="155" t="s">
        <v>44</v>
      </c>
      <c r="O210" s="55"/>
      <c r="P210" s="156">
        <f>O210*H210</f>
        <v>0</v>
      </c>
      <c r="Q210" s="156">
        <v>0</v>
      </c>
      <c r="R210" s="156">
        <f>Q210*H210</f>
        <v>0</v>
      </c>
      <c r="S210" s="156">
        <v>0</v>
      </c>
      <c r="T210" s="157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8" t="s">
        <v>258</v>
      </c>
      <c r="AT210" s="158" t="s">
        <v>254</v>
      </c>
      <c r="AU210" s="158" t="s">
        <v>80</v>
      </c>
      <c r="AY210" s="19" t="s">
        <v>252</v>
      </c>
      <c r="BE210" s="159">
        <f>IF(N210="základní",J210,0)</f>
        <v>0</v>
      </c>
      <c r="BF210" s="159">
        <f>IF(N210="snížená",J210,0)</f>
        <v>0</v>
      </c>
      <c r="BG210" s="159">
        <f>IF(N210="zákl. přenesená",J210,0)</f>
        <v>0</v>
      </c>
      <c r="BH210" s="159">
        <f>IF(N210="sníž. přenesená",J210,0)</f>
        <v>0</v>
      </c>
      <c r="BI210" s="159">
        <f>IF(N210="nulová",J210,0)</f>
        <v>0</v>
      </c>
      <c r="BJ210" s="19" t="s">
        <v>80</v>
      </c>
      <c r="BK210" s="159">
        <f>ROUND(I210*H210,2)</f>
        <v>0</v>
      </c>
      <c r="BL210" s="19" t="s">
        <v>258</v>
      </c>
      <c r="BM210" s="158" t="s">
        <v>1515</v>
      </c>
    </row>
    <row r="211" spans="1:65" s="2" customFormat="1" ht="11.25">
      <c r="A211" s="34"/>
      <c r="B211" s="35"/>
      <c r="C211" s="34"/>
      <c r="D211" s="160" t="s">
        <v>260</v>
      </c>
      <c r="E211" s="34"/>
      <c r="F211" s="161" t="s">
        <v>10365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260</v>
      </c>
      <c r="AU211" s="19" t="s">
        <v>80</v>
      </c>
    </row>
    <row r="212" spans="1:65" s="2" customFormat="1" ht="16.5" customHeight="1">
      <c r="A212" s="34"/>
      <c r="B212" s="145"/>
      <c r="C212" s="146" t="s">
        <v>916</v>
      </c>
      <c r="D212" s="146" t="s">
        <v>254</v>
      </c>
      <c r="E212" s="147" t="s">
        <v>10366</v>
      </c>
      <c r="F212" s="148" t="s">
        <v>10367</v>
      </c>
      <c r="G212" s="149" t="s">
        <v>4356</v>
      </c>
      <c r="H212" s="150">
        <v>48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258</v>
      </c>
      <c r="AT212" s="158" t="s">
        <v>254</v>
      </c>
      <c r="AU212" s="158" t="s">
        <v>80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258</v>
      </c>
      <c r="BM212" s="158" t="s">
        <v>1534</v>
      </c>
    </row>
    <row r="213" spans="1:65" s="2" customFormat="1" ht="11.25">
      <c r="A213" s="34"/>
      <c r="B213" s="35"/>
      <c r="C213" s="34"/>
      <c r="D213" s="160" t="s">
        <v>260</v>
      </c>
      <c r="E213" s="34"/>
      <c r="F213" s="161" t="s">
        <v>10367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80</v>
      </c>
    </row>
    <row r="214" spans="1:65" s="2" customFormat="1" ht="16.5" customHeight="1">
      <c r="A214" s="34"/>
      <c r="B214" s="145"/>
      <c r="C214" s="146" t="s">
        <v>931</v>
      </c>
      <c r="D214" s="146" t="s">
        <v>254</v>
      </c>
      <c r="E214" s="147" t="s">
        <v>10368</v>
      </c>
      <c r="F214" s="148" t="s">
        <v>10369</v>
      </c>
      <c r="G214" s="149" t="s">
        <v>4356</v>
      </c>
      <c r="H214" s="150">
        <v>48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80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1553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10369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80</v>
      </c>
    </row>
    <row r="216" spans="1:65" s="2" customFormat="1" ht="16.5" customHeight="1">
      <c r="A216" s="34"/>
      <c r="B216" s="145"/>
      <c r="C216" s="146" t="s">
        <v>940</v>
      </c>
      <c r="D216" s="146" t="s">
        <v>254</v>
      </c>
      <c r="E216" s="147" t="s">
        <v>10370</v>
      </c>
      <c r="F216" s="148" t="s">
        <v>10371</v>
      </c>
      <c r="G216" s="149" t="s">
        <v>4356</v>
      </c>
      <c r="H216" s="150">
        <v>120</v>
      </c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258</v>
      </c>
      <c r="AT216" s="158" t="s">
        <v>254</v>
      </c>
      <c r="AU216" s="158" t="s">
        <v>80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258</v>
      </c>
      <c r="BM216" s="158" t="s">
        <v>1569</v>
      </c>
    </row>
    <row r="217" spans="1:65" s="2" customFormat="1" ht="11.25">
      <c r="A217" s="34"/>
      <c r="B217" s="35"/>
      <c r="C217" s="34"/>
      <c r="D217" s="160" t="s">
        <v>260</v>
      </c>
      <c r="E217" s="34"/>
      <c r="F217" s="161" t="s">
        <v>10371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80</v>
      </c>
    </row>
    <row r="218" spans="1:65" s="2" customFormat="1" ht="16.5" customHeight="1">
      <c r="A218" s="34"/>
      <c r="B218" s="145"/>
      <c r="C218" s="146" t="s">
        <v>946</v>
      </c>
      <c r="D218" s="146" t="s">
        <v>254</v>
      </c>
      <c r="E218" s="147" t="s">
        <v>10372</v>
      </c>
      <c r="F218" s="148" t="s">
        <v>10373</v>
      </c>
      <c r="G218" s="149" t="s">
        <v>10374</v>
      </c>
      <c r="H218" s="150">
        <v>1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80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1749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10373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80</v>
      </c>
    </row>
    <row r="220" spans="1:65" s="2" customFormat="1" ht="16.5" customHeight="1">
      <c r="A220" s="34"/>
      <c r="B220" s="145"/>
      <c r="C220" s="146" t="s">
        <v>957</v>
      </c>
      <c r="D220" s="146" t="s">
        <v>254</v>
      </c>
      <c r="E220" s="147" t="s">
        <v>10375</v>
      </c>
      <c r="F220" s="148" t="s">
        <v>10376</v>
      </c>
      <c r="G220" s="149" t="s">
        <v>4356</v>
      </c>
      <c r="H220" s="150">
        <v>16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80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1797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10376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80</v>
      </c>
    </row>
    <row r="222" spans="1:65" s="2" customFormat="1" ht="16.5" customHeight="1">
      <c r="A222" s="34"/>
      <c r="B222" s="145"/>
      <c r="C222" s="146" t="s">
        <v>974</v>
      </c>
      <c r="D222" s="146" t="s">
        <v>254</v>
      </c>
      <c r="E222" s="147" t="s">
        <v>10377</v>
      </c>
      <c r="F222" s="148" t="s">
        <v>10378</v>
      </c>
      <c r="G222" s="149" t="s">
        <v>10374</v>
      </c>
      <c r="H222" s="150">
        <v>1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258</v>
      </c>
      <c r="AT222" s="158" t="s">
        <v>254</v>
      </c>
      <c r="AU222" s="158" t="s">
        <v>80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258</v>
      </c>
      <c r="BM222" s="158" t="s">
        <v>1812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10378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80</v>
      </c>
    </row>
    <row r="224" spans="1:65" s="2" customFormat="1" ht="16.5" customHeight="1">
      <c r="A224" s="34"/>
      <c r="B224" s="145"/>
      <c r="C224" s="146" t="s">
        <v>987</v>
      </c>
      <c r="D224" s="146" t="s">
        <v>254</v>
      </c>
      <c r="E224" s="147" t="s">
        <v>10379</v>
      </c>
      <c r="F224" s="148" t="s">
        <v>8641</v>
      </c>
      <c r="G224" s="149" t="s">
        <v>10374</v>
      </c>
      <c r="H224" s="150">
        <v>1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</v>
      </c>
      <c r="R224" s="156">
        <f>Q224*H224</f>
        <v>0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80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1829</v>
      </c>
    </row>
    <row r="225" spans="1:65" s="2" customFormat="1" ht="11.25">
      <c r="A225" s="34"/>
      <c r="B225" s="35"/>
      <c r="C225" s="34"/>
      <c r="D225" s="160" t="s">
        <v>260</v>
      </c>
      <c r="E225" s="34"/>
      <c r="F225" s="161" t="s">
        <v>8641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80</v>
      </c>
    </row>
    <row r="226" spans="1:65" s="2" customFormat="1" ht="16.5" customHeight="1">
      <c r="A226" s="34"/>
      <c r="B226" s="145"/>
      <c r="C226" s="146" t="s">
        <v>994</v>
      </c>
      <c r="D226" s="146" t="s">
        <v>254</v>
      </c>
      <c r="E226" s="147" t="s">
        <v>10380</v>
      </c>
      <c r="F226" s="148" t="s">
        <v>10381</v>
      </c>
      <c r="G226" s="149" t="s">
        <v>10374</v>
      </c>
      <c r="H226" s="150">
        <v>1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258</v>
      </c>
      <c r="AT226" s="158" t="s">
        <v>254</v>
      </c>
      <c r="AU226" s="158" t="s">
        <v>80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258</v>
      </c>
      <c r="BM226" s="158" t="s">
        <v>1851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10381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80</v>
      </c>
    </row>
    <row r="228" spans="1:65" s="2" customFormat="1" ht="29.25">
      <c r="A228" s="34"/>
      <c r="B228" s="35"/>
      <c r="C228" s="34"/>
      <c r="D228" s="160" t="s">
        <v>2284</v>
      </c>
      <c r="E228" s="34"/>
      <c r="F228" s="211" t="s">
        <v>10382</v>
      </c>
      <c r="G228" s="34"/>
      <c r="H228" s="34"/>
      <c r="I228" s="162"/>
      <c r="J228" s="34"/>
      <c r="K228" s="34"/>
      <c r="L228" s="35"/>
      <c r="M228" s="215"/>
      <c r="N228" s="216"/>
      <c r="O228" s="217"/>
      <c r="P228" s="217"/>
      <c r="Q228" s="217"/>
      <c r="R228" s="217"/>
      <c r="S228" s="217"/>
      <c r="T228" s="218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2284</v>
      </c>
      <c r="AU228" s="19" t="s">
        <v>80</v>
      </c>
    </row>
    <row r="229" spans="1:65" s="2" customFormat="1" ht="6.95" customHeight="1">
      <c r="A229" s="34"/>
      <c r="B229" s="44"/>
      <c r="C229" s="45"/>
      <c r="D229" s="45"/>
      <c r="E229" s="45"/>
      <c r="F229" s="45"/>
      <c r="G229" s="45"/>
      <c r="H229" s="45"/>
      <c r="I229" s="45"/>
      <c r="J229" s="45"/>
      <c r="K229" s="45"/>
      <c r="L229" s="35"/>
      <c r="M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</row>
  </sheetData>
  <autoFilter ref="C86:K228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10383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10384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10385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10386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ROUND((SUM(BE100:BE330)),  2)</f>
        <v>0</v>
      </c>
      <c r="G37" s="34"/>
      <c r="H37" s="34"/>
      <c r="I37" s="103">
        <v>0.21</v>
      </c>
      <c r="J37" s="102">
        <f>ROUND(((SUM(BE100:BE330))*I37),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ROUND((SUM(BF100:BF330)),  2)</f>
        <v>0</v>
      </c>
      <c r="G38" s="34"/>
      <c r="H38" s="34"/>
      <c r="I38" s="103">
        <v>0.15</v>
      </c>
      <c r="J38" s="102">
        <f>ROUND(((SUM(BF100:BF330))*I38),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ROUND((SUM(BG100:BG330)),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ROUND((SUM(BH100:BH330)),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ROUND((SUM(BI100:BI330)),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10383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01 - Okruh trámy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J148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J171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J224</f>
        <v>0</v>
      </c>
      <c r="L72" s="117"/>
    </row>
    <row r="73" spans="1:47" s="10" customFormat="1" ht="19.899999999999999" customHeight="1">
      <c r="B73" s="117"/>
      <c r="D73" s="118" t="s">
        <v>10387</v>
      </c>
      <c r="E73" s="119"/>
      <c r="F73" s="119"/>
      <c r="G73" s="119"/>
      <c r="H73" s="119"/>
      <c r="I73" s="119"/>
      <c r="J73" s="120">
        <f>J291</f>
        <v>0</v>
      </c>
      <c r="L73" s="117"/>
    </row>
    <row r="74" spans="1:47" s="10" customFormat="1" ht="19.899999999999999" customHeight="1">
      <c r="B74" s="117"/>
      <c r="D74" s="118" t="s">
        <v>10388</v>
      </c>
      <c r="E74" s="119"/>
      <c r="F74" s="119"/>
      <c r="G74" s="119"/>
      <c r="H74" s="119"/>
      <c r="I74" s="119"/>
      <c r="J74" s="120">
        <f>J298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J305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J322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10383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01 - Okruh trámy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4.6046520000000006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2190</v>
      </c>
      <c r="F101" s="134" t="s">
        <v>2191</v>
      </c>
      <c r="I101" s="135"/>
      <c r="J101" s="136">
        <f>BK101</f>
        <v>0</v>
      </c>
      <c r="L101" s="132"/>
      <c r="M101" s="137"/>
      <c r="N101" s="138"/>
      <c r="O101" s="138"/>
      <c r="P101" s="139">
        <f>P102+P148+P171+P224+P291+P298+P305+P322</f>
        <v>0</v>
      </c>
      <c r="Q101" s="138"/>
      <c r="R101" s="139">
        <f>R102+R148+R171+R224+R291+R298+R305+R322</f>
        <v>4.6046520000000006</v>
      </c>
      <c r="S101" s="138"/>
      <c r="T101" s="140">
        <f>T102+T148+T171+T224+T291+T298+T305+T322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BK102+BK148+BK171+BK224+BK291+BK298+BK305+BK322</f>
        <v>0</v>
      </c>
    </row>
    <row r="102" spans="1:65" s="12" customFormat="1" ht="22.9" customHeight="1">
      <c r="B102" s="132"/>
      <c r="D102" s="133" t="s">
        <v>72</v>
      </c>
      <c r="E102" s="143" t="s">
        <v>2431</v>
      </c>
      <c r="F102" s="143" t="s">
        <v>2432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SUM(P103:P147)</f>
        <v>0</v>
      </c>
      <c r="Q102" s="138"/>
      <c r="R102" s="139">
        <f>SUM(R103:R147)</f>
        <v>0</v>
      </c>
      <c r="S102" s="138"/>
      <c r="T102" s="140">
        <f>SUM(T103:T147)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SUM(BK103:BK147)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10390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10391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10392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10393</v>
      </c>
      <c r="F109" s="148" t="s">
        <v>3</v>
      </c>
      <c r="G109" s="149" t="s">
        <v>331</v>
      </c>
      <c r="H109" s="150">
        <v>1276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10394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10395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10396</v>
      </c>
      <c r="H111" s="177">
        <v>1276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762</v>
      </c>
      <c r="D112" s="198" t="s">
        <v>361</v>
      </c>
      <c r="E112" s="199" t="s">
        <v>10397</v>
      </c>
      <c r="F112" s="200" t="s">
        <v>3</v>
      </c>
      <c r="G112" s="201" t="s">
        <v>331</v>
      </c>
      <c r="H112" s="202">
        <v>476.3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572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10398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10399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78">
      <c r="A114" s="34"/>
      <c r="B114" s="35"/>
      <c r="C114" s="34"/>
      <c r="D114" s="160" t="s">
        <v>2284</v>
      </c>
      <c r="E114" s="34"/>
      <c r="F114" s="211" t="s">
        <v>10400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2284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10401</v>
      </c>
      <c r="H115" s="177">
        <v>476.3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769</v>
      </c>
      <c r="D116" s="198" t="s">
        <v>361</v>
      </c>
      <c r="E116" s="199" t="s">
        <v>10402</v>
      </c>
      <c r="F116" s="200" t="s">
        <v>3</v>
      </c>
      <c r="G116" s="201" t="s">
        <v>331</v>
      </c>
      <c r="H116" s="202">
        <v>171.6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10403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10404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78">
      <c r="A118" s="34"/>
      <c r="B118" s="35"/>
      <c r="C118" s="34"/>
      <c r="D118" s="160" t="s">
        <v>2284</v>
      </c>
      <c r="E118" s="34"/>
      <c r="F118" s="211" t="s">
        <v>10400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2284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10405</v>
      </c>
      <c r="H119" s="177">
        <v>171.6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2" customFormat="1" ht="16.5" customHeight="1">
      <c r="A120" s="34"/>
      <c r="B120" s="145"/>
      <c r="C120" s="198" t="s">
        <v>780</v>
      </c>
      <c r="D120" s="198" t="s">
        <v>361</v>
      </c>
      <c r="E120" s="199" t="s">
        <v>10406</v>
      </c>
      <c r="F120" s="200" t="s">
        <v>3</v>
      </c>
      <c r="G120" s="201" t="s">
        <v>331</v>
      </c>
      <c r="H120" s="202">
        <v>24.2</v>
      </c>
      <c r="I120" s="203"/>
      <c r="J120" s="204">
        <f>ROUND(I120*H120,2)</f>
        <v>0</v>
      </c>
      <c r="K120" s="205"/>
      <c r="L120" s="206"/>
      <c r="M120" s="207" t="s">
        <v>3</v>
      </c>
      <c r="N120" s="208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572</v>
      </c>
      <c r="AT120" s="158" t="s">
        <v>361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406</v>
      </c>
      <c r="BM120" s="158" t="s">
        <v>10407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10408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78">
      <c r="A122" s="34"/>
      <c r="B122" s="35"/>
      <c r="C122" s="34"/>
      <c r="D122" s="160" t="s">
        <v>2284</v>
      </c>
      <c r="E122" s="34"/>
      <c r="F122" s="211" t="s">
        <v>10400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2284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10409</v>
      </c>
      <c r="H123" s="177">
        <v>24.2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98" t="s">
        <v>786</v>
      </c>
      <c r="D124" s="198" t="s">
        <v>361</v>
      </c>
      <c r="E124" s="199" t="s">
        <v>10410</v>
      </c>
      <c r="F124" s="200" t="s">
        <v>3</v>
      </c>
      <c r="G124" s="201" t="s">
        <v>331</v>
      </c>
      <c r="H124" s="202">
        <v>181.5</v>
      </c>
      <c r="I124" s="203"/>
      <c r="J124" s="204">
        <f>ROUND(I124*H124,2)</f>
        <v>0</v>
      </c>
      <c r="K124" s="205"/>
      <c r="L124" s="206"/>
      <c r="M124" s="207" t="s">
        <v>3</v>
      </c>
      <c r="N124" s="208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572</v>
      </c>
      <c r="AT124" s="158" t="s">
        <v>361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10411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10412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78">
      <c r="A126" s="34"/>
      <c r="B126" s="35"/>
      <c r="C126" s="34"/>
      <c r="D126" s="160" t="s">
        <v>2284</v>
      </c>
      <c r="E126" s="34"/>
      <c r="F126" s="211" t="s">
        <v>10400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2284</v>
      </c>
      <c r="AU126" s="19" t="s">
        <v>82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10413</v>
      </c>
      <c r="H127" s="177">
        <v>181.5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98" t="s">
        <v>792</v>
      </c>
      <c r="D128" s="198" t="s">
        <v>361</v>
      </c>
      <c r="E128" s="199" t="s">
        <v>10414</v>
      </c>
      <c r="F128" s="200" t="s">
        <v>3</v>
      </c>
      <c r="G128" s="201" t="s">
        <v>331</v>
      </c>
      <c r="H128" s="202">
        <v>94.6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572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406</v>
      </c>
      <c r="BM128" s="158" t="s">
        <v>10415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10416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78">
      <c r="A130" s="34"/>
      <c r="B130" s="35"/>
      <c r="C130" s="34"/>
      <c r="D130" s="160" t="s">
        <v>2284</v>
      </c>
      <c r="E130" s="34"/>
      <c r="F130" s="211" t="s">
        <v>10400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2284</v>
      </c>
      <c r="AU130" s="19" t="s">
        <v>82</v>
      </c>
    </row>
    <row r="131" spans="1:65" s="14" customFormat="1" ht="11.25">
      <c r="B131" s="174"/>
      <c r="D131" s="160" t="s">
        <v>264</v>
      </c>
      <c r="E131" s="175" t="s">
        <v>3</v>
      </c>
      <c r="F131" s="176" t="s">
        <v>10417</v>
      </c>
      <c r="H131" s="177">
        <v>94.6</v>
      </c>
      <c r="I131" s="178"/>
      <c r="L131" s="174"/>
      <c r="M131" s="179"/>
      <c r="N131" s="180"/>
      <c r="O131" s="180"/>
      <c r="P131" s="180"/>
      <c r="Q131" s="180"/>
      <c r="R131" s="180"/>
      <c r="S131" s="180"/>
      <c r="T131" s="181"/>
      <c r="AT131" s="175" t="s">
        <v>264</v>
      </c>
      <c r="AU131" s="175" t="s">
        <v>82</v>
      </c>
      <c r="AV131" s="14" t="s">
        <v>82</v>
      </c>
      <c r="AW131" s="14" t="s">
        <v>34</v>
      </c>
      <c r="AX131" s="14" t="s">
        <v>80</v>
      </c>
      <c r="AY131" s="175" t="s">
        <v>252</v>
      </c>
    </row>
    <row r="132" spans="1:65" s="2" customFormat="1" ht="16.5" customHeight="1">
      <c r="A132" s="34"/>
      <c r="B132" s="145"/>
      <c r="C132" s="198" t="s">
        <v>819</v>
      </c>
      <c r="D132" s="198" t="s">
        <v>361</v>
      </c>
      <c r="E132" s="199" t="s">
        <v>10418</v>
      </c>
      <c r="F132" s="200" t="s">
        <v>3</v>
      </c>
      <c r="G132" s="201" t="s">
        <v>331</v>
      </c>
      <c r="H132" s="202">
        <v>62.7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10419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10420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78">
      <c r="A134" s="34"/>
      <c r="B134" s="35"/>
      <c r="C134" s="34"/>
      <c r="D134" s="160" t="s">
        <v>2284</v>
      </c>
      <c r="E134" s="34"/>
      <c r="F134" s="211" t="s">
        <v>10400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2284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10421</v>
      </c>
      <c r="H135" s="177">
        <v>62.7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834</v>
      </c>
      <c r="D136" s="198" t="s">
        <v>361</v>
      </c>
      <c r="E136" s="199" t="s">
        <v>10422</v>
      </c>
      <c r="F136" s="200" t="s">
        <v>3</v>
      </c>
      <c r="G136" s="201" t="s">
        <v>331</v>
      </c>
      <c r="H136" s="202">
        <v>139.69999999999999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10423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10424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78">
      <c r="A138" s="34"/>
      <c r="B138" s="35"/>
      <c r="C138" s="34"/>
      <c r="D138" s="160" t="s">
        <v>2284</v>
      </c>
      <c r="E138" s="34"/>
      <c r="F138" s="211" t="s">
        <v>10400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2284</v>
      </c>
      <c r="AU138" s="19" t="s">
        <v>82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10425</v>
      </c>
      <c r="H139" s="177">
        <v>139.69999999999999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34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98" t="s">
        <v>840</v>
      </c>
      <c r="D140" s="198" t="s">
        <v>361</v>
      </c>
      <c r="E140" s="199" t="s">
        <v>10426</v>
      </c>
      <c r="F140" s="200" t="s">
        <v>3</v>
      </c>
      <c r="G140" s="201" t="s">
        <v>331</v>
      </c>
      <c r="H140" s="202">
        <v>15.4</v>
      </c>
      <c r="I140" s="203"/>
      <c r="J140" s="204">
        <f>ROUND(I140*H140,2)</f>
        <v>0</v>
      </c>
      <c r="K140" s="205"/>
      <c r="L140" s="206"/>
      <c r="M140" s="207" t="s">
        <v>3</v>
      </c>
      <c r="N140" s="208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572</v>
      </c>
      <c r="AT140" s="158" t="s">
        <v>361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10427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10428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78">
      <c r="A142" s="34"/>
      <c r="B142" s="35"/>
      <c r="C142" s="34"/>
      <c r="D142" s="160" t="s">
        <v>2284</v>
      </c>
      <c r="E142" s="34"/>
      <c r="F142" s="211" t="s">
        <v>10400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2284</v>
      </c>
      <c r="AU142" s="19" t="s">
        <v>82</v>
      </c>
    </row>
    <row r="143" spans="1:65" s="14" customFormat="1" ht="11.25">
      <c r="B143" s="174"/>
      <c r="D143" s="160" t="s">
        <v>264</v>
      </c>
      <c r="E143" s="175" t="s">
        <v>3</v>
      </c>
      <c r="F143" s="176" t="s">
        <v>5935</v>
      </c>
      <c r="H143" s="177">
        <v>15.4</v>
      </c>
      <c r="I143" s="178"/>
      <c r="L143" s="174"/>
      <c r="M143" s="179"/>
      <c r="N143" s="180"/>
      <c r="O143" s="180"/>
      <c r="P143" s="180"/>
      <c r="Q143" s="180"/>
      <c r="R143" s="180"/>
      <c r="S143" s="180"/>
      <c r="T143" s="181"/>
      <c r="AT143" s="175" t="s">
        <v>264</v>
      </c>
      <c r="AU143" s="175" t="s">
        <v>82</v>
      </c>
      <c r="AV143" s="14" t="s">
        <v>82</v>
      </c>
      <c r="AW143" s="14" t="s">
        <v>34</v>
      </c>
      <c r="AX143" s="14" t="s">
        <v>80</v>
      </c>
      <c r="AY143" s="175" t="s">
        <v>252</v>
      </c>
    </row>
    <row r="144" spans="1:65" s="2" customFormat="1" ht="16.5" customHeight="1">
      <c r="A144" s="34"/>
      <c r="B144" s="145"/>
      <c r="C144" s="198" t="s">
        <v>850</v>
      </c>
      <c r="D144" s="198" t="s">
        <v>361</v>
      </c>
      <c r="E144" s="199" t="s">
        <v>10429</v>
      </c>
      <c r="F144" s="200" t="s">
        <v>3</v>
      </c>
      <c r="G144" s="201" t="s">
        <v>331</v>
      </c>
      <c r="H144" s="202">
        <v>110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10430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10431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78">
      <c r="A146" s="34"/>
      <c r="B146" s="35"/>
      <c r="C146" s="34"/>
      <c r="D146" s="160" t="s">
        <v>2284</v>
      </c>
      <c r="E146" s="34"/>
      <c r="F146" s="211" t="s">
        <v>10400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2284</v>
      </c>
      <c r="AU146" s="19" t="s">
        <v>82</v>
      </c>
    </row>
    <row r="147" spans="1:65" s="14" customFormat="1" ht="11.25">
      <c r="B147" s="174"/>
      <c r="D147" s="160" t="s">
        <v>264</v>
      </c>
      <c r="E147" s="175" t="s">
        <v>3</v>
      </c>
      <c r="F147" s="176" t="s">
        <v>10432</v>
      </c>
      <c r="H147" s="177">
        <v>110</v>
      </c>
      <c r="I147" s="178"/>
      <c r="L147" s="174"/>
      <c r="M147" s="179"/>
      <c r="N147" s="180"/>
      <c r="O147" s="180"/>
      <c r="P147" s="180"/>
      <c r="Q147" s="180"/>
      <c r="R147" s="180"/>
      <c r="S147" s="180"/>
      <c r="T147" s="181"/>
      <c r="AT147" s="175" t="s">
        <v>264</v>
      </c>
      <c r="AU147" s="175" t="s">
        <v>82</v>
      </c>
      <c r="AV147" s="14" t="s">
        <v>82</v>
      </c>
      <c r="AW147" s="14" t="s">
        <v>34</v>
      </c>
      <c r="AX147" s="14" t="s">
        <v>80</v>
      </c>
      <c r="AY147" s="175" t="s">
        <v>252</v>
      </c>
    </row>
    <row r="148" spans="1:65" s="12" customFormat="1" ht="22.9" customHeight="1">
      <c r="B148" s="132"/>
      <c r="D148" s="133" t="s">
        <v>72</v>
      </c>
      <c r="E148" s="143" t="s">
        <v>4352</v>
      </c>
      <c r="F148" s="143" t="s">
        <v>4353</v>
      </c>
      <c r="I148" s="135"/>
      <c r="J148" s="144">
        <f>BK148</f>
        <v>0</v>
      </c>
      <c r="L148" s="132"/>
      <c r="M148" s="137"/>
      <c r="N148" s="138"/>
      <c r="O148" s="138"/>
      <c r="P148" s="139">
        <f>SUM(P149:P170)</f>
        <v>0</v>
      </c>
      <c r="Q148" s="138"/>
      <c r="R148" s="139">
        <f>SUM(R149:R170)</f>
        <v>3.4659999999999996E-2</v>
      </c>
      <c r="S148" s="138"/>
      <c r="T148" s="140">
        <f>SUM(T149:T170)</f>
        <v>0</v>
      </c>
      <c r="AR148" s="133" t="s">
        <v>82</v>
      </c>
      <c r="AT148" s="141" t="s">
        <v>72</v>
      </c>
      <c r="AU148" s="141" t="s">
        <v>80</v>
      </c>
      <c r="AY148" s="133" t="s">
        <v>252</v>
      </c>
      <c r="BK148" s="142">
        <f>SUM(BK149:BK170)</f>
        <v>0</v>
      </c>
    </row>
    <row r="149" spans="1:65" s="2" customFormat="1" ht="16.5" customHeight="1">
      <c r="A149" s="34"/>
      <c r="B149" s="145"/>
      <c r="C149" s="146" t="s">
        <v>9</v>
      </c>
      <c r="D149" s="146" t="s">
        <v>254</v>
      </c>
      <c r="E149" s="147" t="s">
        <v>4370</v>
      </c>
      <c r="F149" s="148" t="s">
        <v>4371</v>
      </c>
      <c r="G149" s="149" t="s">
        <v>4372</v>
      </c>
      <c r="H149" s="150">
        <v>14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1.1199999999999999E-3</v>
      </c>
      <c r="R149" s="156">
        <f>Q149*H149</f>
        <v>1.5679999999999999E-2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10433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4374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4375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10434</v>
      </c>
      <c r="H152" s="177">
        <v>14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80</v>
      </c>
      <c r="AY152" s="175" t="s">
        <v>252</v>
      </c>
    </row>
    <row r="153" spans="1:65" s="2" customFormat="1" ht="16.5" customHeight="1">
      <c r="A153" s="34"/>
      <c r="B153" s="145"/>
      <c r="C153" s="198" t="s">
        <v>406</v>
      </c>
      <c r="D153" s="198" t="s">
        <v>361</v>
      </c>
      <c r="E153" s="199" t="s">
        <v>10435</v>
      </c>
      <c r="F153" s="200" t="s">
        <v>3</v>
      </c>
      <c r="G153" s="201" t="s">
        <v>743</v>
      </c>
      <c r="H153" s="202">
        <v>14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10436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10437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14" customFormat="1" ht="11.25">
      <c r="B155" s="174"/>
      <c r="D155" s="160" t="s">
        <v>264</v>
      </c>
      <c r="E155" s="175" t="s">
        <v>3</v>
      </c>
      <c r="F155" s="176" t="s">
        <v>10434</v>
      </c>
      <c r="H155" s="177">
        <v>14</v>
      </c>
      <c r="I155" s="178"/>
      <c r="L155" s="174"/>
      <c r="M155" s="179"/>
      <c r="N155" s="180"/>
      <c r="O155" s="180"/>
      <c r="P155" s="180"/>
      <c r="Q155" s="180"/>
      <c r="R155" s="180"/>
      <c r="S155" s="180"/>
      <c r="T155" s="181"/>
      <c r="AT155" s="175" t="s">
        <v>264</v>
      </c>
      <c r="AU155" s="175" t="s">
        <v>82</v>
      </c>
      <c r="AV155" s="14" t="s">
        <v>82</v>
      </c>
      <c r="AW155" s="14" t="s">
        <v>34</v>
      </c>
      <c r="AX155" s="14" t="s">
        <v>80</v>
      </c>
      <c r="AY155" s="175" t="s">
        <v>252</v>
      </c>
    </row>
    <row r="156" spans="1:65" s="2" customFormat="1" ht="16.5" customHeight="1">
      <c r="A156" s="34"/>
      <c r="B156" s="145"/>
      <c r="C156" s="146" t="s">
        <v>414</v>
      </c>
      <c r="D156" s="146" t="s">
        <v>254</v>
      </c>
      <c r="E156" s="147" t="s">
        <v>10438</v>
      </c>
      <c r="F156" s="148" t="s">
        <v>10439</v>
      </c>
      <c r="G156" s="149" t="s">
        <v>4372</v>
      </c>
      <c r="H156" s="150">
        <v>2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9.4900000000000002E-3</v>
      </c>
      <c r="R156" s="156">
        <f>Q156*H156</f>
        <v>1.898E-2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406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10440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10441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10442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423</v>
      </c>
      <c r="D159" s="198" t="s">
        <v>361</v>
      </c>
      <c r="E159" s="199" t="s">
        <v>10443</v>
      </c>
      <c r="F159" s="200" t="s">
        <v>10444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10445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10444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2284</v>
      </c>
      <c r="E161" s="34"/>
      <c r="F161" s="211" t="s">
        <v>10446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2284</v>
      </c>
      <c r="AU161" s="19" t="s">
        <v>82</v>
      </c>
    </row>
    <row r="162" spans="1:65" s="2" customFormat="1" ht="16.5" customHeight="1">
      <c r="A162" s="34"/>
      <c r="B162" s="145"/>
      <c r="C162" s="198" t="s">
        <v>429</v>
      </c>
      <c r="D162" s="198" t="s">
        <v>361</v>
      </c>
      <c r="E162" s="199" t="s">
        <v>10447</v>
      </c>
      <c r="F162" s="200" t="s">
        <v>10448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10449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10448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2284</v>
      </c>
      <c r="E164" s="34"/>
      <c r="F164" s="211" t="s">
        <v>10450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2284</v>
      </c>
      <c r="AU164" s="19" t="s">
        <v>82</v>
      </c>
    </row>
    <row r="165" spans="1:65" s="2" customFormat="1" ht="16.5" customHeight="1">
      <c r="A165" s="34"/>
      <c r="B165" s="145"/>
      <c r="C165" s="146" t="s">
        <v>640</v>
      </c>
      <c r="D165" s="146" t="s">
        <v>254</v>
      </c>
      <c r="E165" s="147" t="s">
        <v>10451</v>
      </c>
      <c r="F165" s="148" t="s">
        <v>10452</v>
      </c>
      <c r="G165" s="149" t="s">
        <v>5123</v>
      </c>
      <c r="H165" s="219"/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10453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10454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10455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648</v>
      </c>
      <c r="D168" s="146" t="s">
        <v>254</v>
      </c>
      <c r="E168" s="147" t="s">
        <v>10456</v>
      </c>
      <c r="F168" s="148" t="s">
        <v>10457</v>
      </c>
      <c r="G168" s="149" t="s">
        <v>5123</v>
      </c>
      <c r="H168" s="219"/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406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10458</v>
      </c>
    </row>
    <row r="169" spans="1:65" s="2" customFormat="1" ht="19.5">
      <c r="A169" s="34"/>
      <c r="B169" s="35"/>
      <c r="C169" s="34"/>
      <c r="D169" s="160" t="s">
        <v>260</v>
      </c>
      <c r="E169" s="34"/>
      <c r="F169" s="161" t="s">
        <v>10459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1.25">
      <c r="A170" s="34"/>
      <c r="B170" s="35"/>
      <c r="C170" s="34"/>
      <c r="D170" s="165" t="s">
        <v>262</v>
      </c>
      <c r="E170" s="34"/>
      <c r="F170" s="166" t="s">
        <v>10460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262</v>
      </c>
      <c r="AU170" s="19" t="s">
        <v>82</v>
      </c>
    </row>
    <row r="171" spans="1:65" s="12" customFormat="1" ht="22.9" customHeight="1">
      <c r="B171" s="132"/>
      <c r="D171" s="133" t="s">
        <v>72</v>
      </c>
      <c r="E171" s="143" t="s">
        <v>4473</v>
      </c>
      <c r="F171" s="143" t="s">
        <v>4474</v>
      </c>
      <c r="I171" s="135"/>
      <c r="J171" s="144">
        <f>BK171</f>
        <v>0</v>
      </c>
      <c r="L171" s="132"/>
      <c r="M171" s="137"/>
      <c r="N171" s="138"/>
      <c r="O171" s="138"/>
      <c r="P171" s="139">
        <f>SUM(P172:P223)</f>
        <v>0</v>
      </c>
      <c r="Q171" s="138"/>
      <c r="R171" s="139">
        <f>SUM(R172:R223)</f>
        <v>3.9504520000000003</v>
      </c>
      <c r="S171" s="138"/>
      <c r="T171" s="140">
        <f>SUM(T172:T223)</f>
        <v>0</v>
      </c>
      <c r="AR171" s="133" t="s">
        <v>82</v>
      </c>
      <c r="AT171" s="141" t="s">
        <v>72</v>
      </c>
      <c r="AU171" s="141" t="s">
        <v>80</v>
      </c>
      <c r="AY171" s="133" t="s">
        <v>252</v>
      </c>
      <c r="BK171" s="142">
        <f>SUM(BK172:BK223)</f>
        <v>0</v>
      </c>
    </row>
    <row r="172" spans="1:65" s="2" customFormat="1" ht="16.5" customHeight="1">
      <c r="A172" s="34"/>
      <c r="B172" s="145"/>
      <c r="C172" s="146" t="s">
        <v>80</v>
      </c>
      <c r="D172" s="146" t="s">
        <v>254</v>
      </c>
      <c r="E172" s="147" t="s">
        <v>10461</v>
      </c>
      <c r="F172" s="148" t="s">
        <v>10462</v>
      </c>
      <c r="G172" s="149" t="s">
        <v>331</v>
      </c>
      <c r="H172" s="150">
        <v>476.3</v>
      </c>
      <c r="I172" s="151"/>
      <c r="J172" s="152">
        <f>ROUND(I172*H172,2)</f>
        <v>0</v>
      </c>
      <c r="K172" s="153"/>
      <c r="L172" s="35"/>
      <c r="M172" s="154" t="s">
        <v>3</v>
      </c>
      <c r="N172" s="155" t="s">
        <v>44</v>
      </c>
      <c r="O172" s="55"/>
      <c r="P172" s="156">
        <f>O172*H172</f>
        <v>0</v>
      </c>
      <c r="Q172" s="156">
        <v>1.48E-3</v>
      </c>
      <c r="R172" s="156">
        <f>Q172*H172</f>
        <v>0.704924</v>
      </c>
      <c r="S172" s="156">
        <v>0</v>
      </c>
      <c r="T172" s="157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8" t="s">
        <v>406</v>
      </c>
      <c r="AT172" s="158" t="s">
        <v>254</v>
      </c>
      <c r="AU172" s="158" t="s">
        <v>82</v>
      </c>
      <c r="AY172" s="19" t="s">
        <v>252</v>
      </c>
      <c r="BE172" s="159">
        <f>IF(N172="základní",J172,0)</f>
        <v>0</v>
      </c>
      <c r="BF172" s="159">
        <f>IF(N172="snížená",J172,0)</f>
        <v>0</v>
      </c>
      <c r="BG172" s="159">
        <f>IF(N172="zákl. přenesená",J172,0)</f>
        <v>0</v>
      </c>
      <c r="BH172" s="159">
        <f>IF(N172="sníž. přenesená",J172,0)</f>
        <v>0</v>
      </c>
      <c r="BI172" s="159">
        <f>IF(N172="nulová",J172,0)</f>
        <v>0</v>
      </c>
      <c r="BJ172" s="19" t="s">
        <v>80</v>
      </c>
      <c r="BK172" s="159">
        <f>ROUND(I172*H172,2)</f>
        <v>0</v>
      </c>
      <c r="BL172" s="19" t="s">
        <v>406</v>
      </c>
      <c r="BM172" s="158" t="s">
        <v>10463</v>
      </c>
    </row>
    <row r="173" spans="1:65" s="2" customFormat="1" ht="11.25">
      <c r="A173" s="34"/>
      <c r="B173" s="35"/>
      <c r="C173" s="34"/>
      <c r="D173" s="160" t="s">
        <v>260</v>
      </c>
      <c r="E173" s="34"/>
      <c r="F173" s="161" t="s">
        <v>10464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260</v>
      </c>
      <c r="AU173" s="19" t="s">
        <v>82</v>
      </c>
    </row>
    <row r="174" spans="1:65" s="2" customFormat="1" ht="11.25">
      <c r="A174" s="34"/>
      <c r="B174" s="35"/>
      <c r="C174" s="34"/>
      <c r="D174" s="165" t="s">
        <v>262</v>
      </c>
      <c r="E174" s="34"/>
      <c r="F174" s="166" t="s">
        <v>10465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262</v>
      </c>
      <c r="AU174" s="19" t="s">
        <v>82</v>
      </c>
    </row>
    <row r="175" spans="1:65" s="14" customFormat="1" ht="11.25">
      <c r="B175" s="174"/>
      <c r="D175" s="160" t="s">
        <v>264</v>
      </c>
      <c r="E175" s="175" t="s">
        <v>3</v>
      </c>
      <c r="F175" s="176" t="s">
        <v>10401</v>
      </c>
      <c r="H175" s="177">
        <v>476.3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34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82</v>
      </c>
      <c r="D176" s="146" t="s">
        <v>254</v>
      </c>
      <c r="E176" s="147" t="s">
        <v>10466</v>
      </c>
      <c r="F176" s="148" t="s">
        <v>10467</v>
      </c>
      <c r="G176" s="149" t="s">
        <v>331</v>
      </c>
      <c r="H176" s="150">
        <v>195.8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1.89E-3</v>
      </c>
      <c r="R176" s="156">
        <f>Q176*H176</f>
        <v>0.370062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406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406</v>
      </c>
      <c r="BM176" s="158" t="s">
        <v>10468</v>
      </c>
    </row>
    <row r="177" spans="1:65" s="2" customFormat="1" ht="11.25">
      <c r="A177" s="34"/>
      <c r="B177" s="35"/>
      <c r="C177" s="34"/>
      <c r="D177" s="160" t="s">
        <v>260</v>
      </c>
      <c r="E177" s="34"/>
      <c r="F177" s="161" t="s">
        <v>10469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10470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10471</v>
      </c>
      <c r="H179" s="177">
        <v>195.8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82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16.5" customHeight="1">
      <c r="A180" s="34"/>
      <c r="B180" s="145"/>
      <c r="C180" s="146" t="s">
        <v>95</v>
      </c>
      <c r="D180" s="146" t="s">
        <v>254</v>
      </c>
      <c r="E180" s="147" t="s">
        <v>10472</v>
      </c>
      <c r="F180" s="148" t="s">
        <v>10473</v>
      </c>
      <c r="G180" s="149" t="s">
        <v>331</v>
      </c>
      <c r="H180" s="150">
        <v>181.5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2.8400000000000001E-3</v>
      </c>
      <c r="R180" s="156">
        <f>Q180*H180</f>
        <v>0.51546000000000003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10474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10475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10476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14" customFormat="1" ht="11.25">
      <c r="B183" s="174"/>
      <c r="D183" s="160" t="s">
        <v>264</v>
      </c>
      <c r="E183" s="175" t="s">
        <v>3</v>
      </c>
      <c r="F183" s="176" t="s">
        <v>10413</v>
      </c>
      <c r="H183" s="177">
        <v>181.5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264</v>
      </c>
      <c r="AU183" s="175" t="s">
        <v>82</v>
      </c>
      <c r="AV183" s="14" t="s">
        <v>82</v>
      </c>
      <c r="AW183" s="14" t="s">
        <v>34</v>
      </c>
      <c r="AX183" s="14" t="s">
        <v>80</v>
      </c>
      <c r="AY183" s="175" t="s">
        <v>252</v>
      </c>
    </row>
    <row r="184" spans="1:65" s="2" customFormat="1" ht="16.5" customHeight="1">
      <c r="A184" s="34"/>
      <c r="B184" s="145"/>
      <c r="C184" s="146" t="s">
        <v>258</v>
      </c>
      <c r="D184" s="146" t="s">
        <v>254</v>
      </c>
      <c r="E184" s="147" t="s">
        <v>10477</v>
      </c>
      <c r="F184" s="148" t="s">
        <v>10478</v>
      </c>
      <c r="G184" s="149" t="s">
        <v>331</v>
      </c>
      <c r="H184" s="150">
        <v>94.6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3.6700000000000001E-3</v>
      </c>
      <c r="R184" s="156">
        <f>Q184*H184</f>
        <v>0.34718199999999999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10479</v>
      </c>
    </row>
    <row r="185" spans="1:65" s="2" customFormat="1" ht="11.25">
      <c r="A185" s="34"/>
      <c r="B185" s="35"/>
      <c r="C185" s="34"/>
      <c r="D185" s="160" t="s">
        <v>260</v>
      </c>
      <c r="E185" s="34"/>
      <c r="F185" s="161" t="s">
        <v>10480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10481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4" customFormat="1" ht="11.25">
      <c r="B187" s="174"/>
      <c r="D187" s="160" t="s">
        <v>264</v>
      </c>
      <c r="E187" s="175" t="s">
        <v>3</v>
      </c>
      <c r="F187" s="176" t="s">
        <v>10417</v>
      </c>
      <c r="H187" s="177">
        <v>94.6</v>
      </c>
      <c r="I187" s="178"/>
      <c r="L187" s="174"/>
      <c r="M187" s="179"/>
      <c r="N187" s="180"/>
      <c r="O187" s="180"/>
      <c r="P187" s="180"/>
      <c r="Q187" s="180"/>
      <c r="R187" s="180"/>
      <c r="S187" s="180"/>
      <c r="T187" s="181"/>
      <c r="AT187" s="175" t="s">
        <v>264</v>
      </c>
      <c r="AU187" s="175" t="s">
        <v>82</v>
      </c>
      <c r="AV187" s="14" t="s">
        <v>82</v>
      </c>
      <c r="AW187" s="14" t="s">
        <v>34</v>
      </c>
      <c r="AX187" s="14" t="s">
        <v>80</v>
      </c>
      <c r="AY187" s="175" t="s">
        <v>252</v>
      </c>
    </row>
    <row r="188" spans="1:65" s="2" customFormat="1" ht="16.5" customHeight="1">
      <c r="A188" s="34"/>
      <c r="B188" s="145"/>
      <c r="C188" s="146" t="s">
        <v>296</v>
      </c>
      <c r="D188" s="146" t="s">
        <v>254</v>
      </c>
      <c r="E188" s="147" t="s">
        <v>10482</v>
      </c>
      <c r="F188" s="148" t="s">
        <v>10483</v>
      </c>
      <c r="G188" s="149" t="s">
        <v>331</v>
      </c>
      <c r="H188" s="150">
        <v>62.7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4.28E-3</v>
      </c>
      <c r="R188" s="156">
        <f>Q188*H188</f>
        <v>0.26835599999999998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406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406</v>
      </c>
      <c r="BM188" s="158" t="s">
        <v>10484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10485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1.25">
      <c r="A190" s="34"/>
      <c r="B190" s="35"/>
      <c r="C190" s="34"/>
      <c r="D190" s="165" t="s">
        <v>262</v>
      </c>
      <c r="E190" s="34"/>
      <c r="F190" s="166" t="s">
        <v>10486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262</v>
      </c>
      <c r="AU190" s="19" t="s">
        <v>82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10421</v>
      </c>
      <c r="H191" s="177">
        <v>62.7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303</v>
      </c>
      <c r="D192" s="146" t="s">
        <v>254</v>
      </c>
      <c r="E192" s="147" t="s">
        <v>10487</v>
      </c>
      <c r="F192" s="148" t="s">
        <v>10488</v>
      </c>
      <c r="G192" s="149" t="s">
        <v>331</v>
      </c>
      <c r="H192" s="150">
        <v>139.69999999999999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5.94E-3</v>
      </c>
      <c r="R192" s="156">
        <f>Q192*H192</f>
        <v>0.82981799999999994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10489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10490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10491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10425</v>
      </c>
      <c r="H195" s="177">
        <v>139.69999999999999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16.5" customHeight="1">
      <c r="A196" s="34"/>
      <c r="B196" s="145"/>
      <c r="C196" s="146" t="s">
        <v>312</v>
      </c>
      <c r="D196" s="146" t="s">
        <v>254</v>
      </c>
      <c r="E196" s="147" t="s">
        <v>10492</v>
      </c>
      <c r="F196" s="148" t="s">
        <v>10493</v>
      </c>
      <c r="G196" s="149" t="s">
        <v>331</v>
      </c>
      <c r="H196" s="150">
        <v>15.4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5.7499999999999999E-3</v>
      </c>
      <c r="R196" s="156">
        <f>Q196*H196</f>
        <v>8.8550000000000004E-2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10494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10495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10496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14" customFormat="1" ht="11.25">
      <c r="B199" s="174"/>
      <c r="D199" s="160" t="s">
        <v>264</v>
      </c>
      <c r="E199" s="175" t="s">
        <v>3</v>
      </c>
      <c r="F199" s="176" t="s">
        <v>5935</v>
      </c>
      <c r="H199" s="177">
        <v>15.4</v>
      </c>
      <c r="I199" s="178"/>
      <c r="L199" s="174"/>
      <c r="M199" s="179"/>
      <c r="N199" s="180"/>
      <c r="O199" s="180"/>
      <c r="P199" s="180"/>
      <c r="Q199" s="180"/>
      <c r="R199" s="180"/>
      <c r="S199" s="180"/>
      <c r="T199" s="181"/>
      <c r="AT199" s="175" t="s">
        <v>264</v>
      </c>
      <c r="AU199" s="175" t="s">
        <v>82</v>
      </c>
      <c r="AV199" s="14" t="s">
        <v>82</v>
      </c>
      <c r="AW199" s="14" t="s">
        <v>34</v>
      </c>
      <c r="AX199" s="14" t="s">
        <v>80</v>
      </c>
      <c r="AY199" s="175" t="s">
        <v>252</v>
      </c>
    </row>
    <row r="200" spans="1:65" s="2" customFormat="1" ht="16.5" customHeight="1">
      <c r="A200" s="34"/>
      <c r="B200" s="145"/>
      <c r="C200" s="146" t="s">
        <v>318</v>
      </c>
      <c r="D200" s="146" t="s">
        <v>254</v>
      </c>
      <c r="E200" s="147" t="s">
        <v>10497</v>
      </c>
      <c r="F200" s="148" t="s">
        <v>10498</v>
      </c>
      <c r="G200" s="149" t="s">
        <v>331</v>
      </c>
      <c r="H200" s="150">
        <v>110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7.5100000000000002E-3</v>
      </c>
      <c r="R200" s="156">
        <f>Q200*H200</f>
        <v>0.82610000000000006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406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406</v>
      </c>
      <c r="BM200" s="158" t="s">
        <v>10499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10500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10501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10432</v>
      </c>
      <c r="H203" s="177">
        <v>110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80</v>
      </c>
      <c r="AY203" s="175" t="s">
        <v>252</v>
      </c>
    </row>
    <row r="204" spans="1:65" s="2" customFormat="1" ht="16.5" customHeight="1">
      <c r="A204" s="34"/>
      <c r="B204" s="145"/>
      <c r="C204" s="146" t="s">
        <v>360</v>
      </c>
      <c r="D204" s="146" t="s">
        <v>254</v>
      </c>
      <c r="E204" s="147" t="s">
        <v>10502</v>
      </c>
      <c r="F204" s="148" t="s">
        <v>10503</v>
      </c>
      <c r="G204" s="149" t="s">
        <v>331</v>
      </c>
      <c r="H204" s="150">
        <v>948.2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406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406</v>
      </c>
      <c r="BM204" s="158" t="s">
        <v>10504</v>
      </c>
    </row>
    <row r="205" spans="1:65" s="2" customFormat="1" ht="19.5">
      <c r="A205" s="34"/>
      <c r="B205" s="35"/>
      <c r="C205" s="34"/>
      <c r="D205" s="160" t="s">
        <v>260</v>
      </c>
      <c r="E205" s="34"/>
      <c r="F205" s="161" t="s">
        <v>10505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1.25">
      <c r="A206" s="34"/>
      <c r="B206" s="35"/>
      <c r="C206" s="34"/>
      <c r="D206" s="165" t="s">
        <v>262</v>
      </c>
      <c r="E206" s="34"/>
      <c r="F206" s="166" t="s">
        <v>10506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262</v>
      </c>
      <c r="AU206" s="19" t="s">
        <v>82</v>
      </c>
    </row>
    <row r="207" spans="1:65" s="14" customFormat="1" ht="11.25">
      <c r="B207" s="174"/>
      <c r="D207" s="160" t="s">
        <v>264</v>
      </c>
      <c r="E207" s="175" t="s">
        <v>3</v>
      </c>
      <c r="F207" s="176" t="s">
        <v>10507</v>
      </c>
      <c r="H207" s="177">
        <v>948.2</v>
      </c>
      <c r="I207" s="178"/>
      <c r="L207" s="174"/>
      <c r="M207" s="179"/>
      <c r="N207" s="180"/>
      <c r="O207" s="180"/>
      <c r="P207" s="180"/>
      <c r="Q207" s="180"/>
      <c r="R207" s="180"/>
      <c r="S207" s="180"/>
      <c r="T207" s="181"/>
      <c r="AT207" s="175" t="s">
        <v>264</v>
      </c>
      <c r="AU207" s="175" t="s">
        <v>82</v>
      </c>
      <c r="AV207" s="14" t="s">
        <v>82</v>
      </c>
      <c r="AW207" s="14" t="s">
        <v>34</v>
      </c>
      <c r="AX207" s="14" t="s">
        <v>80</v>
      </c>
      <c r="AY207" s="175" t="s">
        <v>252</v>
      </c>
    </row>
    <row r="208" spans="1:65" s="2" customFormat="1" ht="16.5" customHeight="1">
      <c r="A208" s="34"/>
      <c r="B208" s="145"/>
      <c r="C208" s="146" t="s">
        <v>373</v>
      </c>
      <c r="D208" s="146" t="s">
        <v>254</v>
      </c>
      <c r="E208" s="147" t="s">
        <v>10508</v>
      </c>
      <c r="F208" s="148" t="s">
        <v>10509</v>
      </c>
      <c r="G208" s="149" t="s">
        <v>331</v>
      </c>
      <c r="H208" s="150">
        <v>202.4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10510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10511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10512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10513</v>
      </c>
      <c r="H211" s="177">
        <v>202.4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82</v>
      </c>
      <c r="AV211" s="14" t="s">
        <v>82</v>
      </c>
      <c r="AW211" s="14" t="s">
        <v>34</v>
      </c>
      <c r="AX211" s="14" t="s">
        <v>80</v>
      </c>
      <c r="AY211" s="175" t="s">
        <v>252</v>
      </c>
    </row>
    <row r="212" spans="1:65" s="2" customFormat="1" ht="16.5" customHeight="1">
      <c r="A212" s="34"/>
      <c r="B212" s="145"/>
      <c r="C212" s="146" t="s">
        <v>381</v>
      </c>
      <c r="D212" s="146" t="s">
        <v>254</v>
      </c>
      <c r="E212" s="147" t="s">
        <v>10514</v>
      </c>
      <c r="F212" s="148" t="s">
        <v>10515</v>
      </c>
      <c r="G212" s="149" t="s">
        <v>331</v>
      </c>
      <c r="H212" s="150">
        <v>125.4</v>
      </c>
      <c r="I212" s="151"/>
      <c r="J212" s="152">
        <f>ROUND(I212*H212,2)</f>
        <v>0</v>
      </c>
      <c r="K212" s="153"/>
      <c r="L212" s="35"/>
      <c r="M212" s="154" t="s">
        <v>3</v>
      </c>
      <c r="N212" s="155" t="s">
        <v>44</v>
      </c>
      <c r="O212" s="55"/>
      <c r="P212" s="156">
        <f>O212*H212</f>
        <v>0</v>
      </c>
      <c r="Q212" s="156">
        <v>0</v>
      </c>
      <c r="R212" s="156">
        <f>Q212*H212</f>
        <v>0</v>
      </c>
      <c r="S212" s="156">
        <v>0</v>
      </c>
      <c r="T212" s="157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8" t="s">
        <v>406</v>
      </c>
      <c r="AT212" s="158" t="s">
        <v>254</v>
      </c>
      <c r="AU212" s="158" t="s">
        <v>82</v>
      </c>
      <c r="AY212" s="19" t="s">
        <v>252</v>
      </c>
      <c r="BE212" s="159">
        <f>IF(N212="základní",J212,0)</f>
        <v>0</v>
      </c>
      <c r="BF212" s="159">
        <f>IF(N212="snížená",J212,0)</f>
        <v>0</v>
      </c>
      <c r="BG212" s="159">
        <f>IF(N212="zákl. přenesená",J212,0)</f>
        <v>0</v>
      </c>
      <c r="BH212" s="159">
        <f>IF(N212="sníž. přenesená",J212,0)</f>
        <v>0</v>
      </c>
      <c r="BI212" s="159">
        <f>IF(N212="nulová",J212,0)</f>
        <v>0</v>
      </c>
      <c r="BJ212" s="19" t="s">
        <v>80</v>
      </c>
      <c r="BK212" s="159">
        <f>ROUND(I212*H212,2)</f>
        <v>0</v>
      </c>
      <c r="BL212" s="19" t="s">
        <v>406</v>
      </c>
      <c r="BM212" s="158" t="s">
        <v>10516</v>
      </c>
    </row>
    <row r="213" spans="1:65" s="2" customFormat="1" ht="19.5">
      <c r="A213" s="34"/>
      <c r="B213" s="35"/>
      <c r="C213" s="34"/>
      <c r="D213" s="160" t="s">
        <v>260</v>
      </c>
      <c r="E213" s="34"/>
      <c r="F213" s="161" t="s">
        <v>10517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260</v>
      </c>
      <c r="AU213" s="19" t="s">
        <v>82</v>
      </c>
    </row>
    <row r="214" spans="1:65" s="2" customFormat="1" ht="11.25">
      <c r="A214" s="34"/>
      <c r="B214" s="35"/>
      <c r="C214" s="34"/>
      <c r="D214" s="165" t="s">
        <v>262</v>
      </c>
      <c r="E214" s="34"/>
      <c r="F214" s="166" t="s">
        <v>10518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262</v>
      </c>
      <c r="AU214" s="19" t="s">
        <v>82</v>
      </c>
    </row>
    <row r="215" spans="1:65" s="14" customFormat="1" ht="11.25">
      <c r="B215" s="174"/>
      <c r="D215" s="160" t="s">
        <v>264</v>
      </c>
      <c r="E215" s="175" t="s">
        <v>3</v>
      </c>
      <c r="F215" s="176" t="s">
        <v>10519</v>
      </c>
      <c r="H215" s="177">
        <v>125.4</v>
      </c>
      <c r="I215" s="178"/>
      <c r="L215" s="174"/>
      <c r="M215" s="179"/>
      <c r="N215" s="180"/>
      <c r="O215" s="180"/>
      <c r="P215" s="180"/>
      <c r="Q215" s="180"/>
      <c r="R215" s="180"/>
      <c r="S215" s="180"/>
      <c r="T215" s="181"/>
      <c r="AT215" s="175" t="s">
        <v>264</v>
      </c>
      <c r="AU215" s="175" t="s">
        <v>82</v>
      </c>
      <c r="AV215" s="14" t="s">
        <v>82</v>
      </c>
      <c r="AW215" s="14" t="s">
        <v>34</v>
      </c>
      <c r="AX215" s="14" t="s">
        <v>80</v>
      </c>
      <c r="AY215" s="175" t="s">
        <v>252</v>
      </c>
    </row>
    <row r="216" spans="1:65" s="2" customFormat="1" ht="16.5" customHeight="1">
      <c r="A216" s="34"/>
      <c r="B216" s="145"/>
      <c r="C216" s="146" t="s">
        <v>328</v>
      </c>
      <c r="D216" s="146" t="s">
        <v>254</v>
      </c>
      <c r="E216" s="147" t="s">
        <v>10520</v>
      </c>
      <c r="F216" s="148" t="s">
        <v>10521</v>
      </c>
      <c r="G216" s="149" t="s">
        <v>5123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10522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10523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10524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338</v>
      </c>
      <c r="D219" s="146" t="s">
        <v>254</v>
      </c>
      <c r="E219" s="147" t="s">
        <v>10525</v>
      </c>
      <c r="F219" s="148" t="s">
        <v>10526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10527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10528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10529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389</v>
      </c>
      <c r="D222" s="146" t="s">
        <v>254</v>
      </c>
      <c r="E222" s="147" t="s">
        <v>10530</v>
      </c>
      <c r="F222" s="148" t="s">
        <v>3</v>
      </c>
      <c r="G222" s="149" t="s">
        <v>743</v>
      </c>
      <c r="H222" s="150">
        <v>210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10531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10532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12" customFormat="1" ht="22.9" customHeight="1">
      <c r="B224" s="132"/>
      <c r="D224" s="133" t="s">
        <v>72</v>
      </c>
      <c r="E224" s="143" t="s">
        <v>4550</v>
      </c>
      <c r="F224" s="143" t="s">
        <v>4551</v>
      </c>
      <c r="I224" s="135"/>
      <c r="J224" s="144">
        <f>BK224</f>
        <v>0</v>
      </c>
      <c r="L224" s="132"/>
      <c r="M224" s="137"/>
      <c r="N224" s="138"/>
      <c r="O224" s="138"/>
      <c r="P224" s="139">
        <f>SUM(P225:P290)</f>
        <v>0</v>
      </c>
      <c r="Q224" s="138"/>
      <c r="R224" s="139">
        <f>SUM(R225:R290)</f>
        <v>8.362E-2</v>
      </c>
      <c r="S224" s="138"/>
      <c r="T224" s="140">
        <f>SUM(T225:T290)</f>
        <v>0</v>
      </c>
      <c r="AR224" s="133" t="s">
        <v>82</v>
      </c>
      <c r="AT224" s="141" t="s">
        <v>72</v>
      </c>
      <c r="AU224" s="141" t="s">
        <v>80</v>
      </c>
      <c r="AY224" s="133" t="s">
        <v>252</v>
      </c>
      <c r="BK224" s="142">
        <f>SUM(BK225:BK290)</f>
        <v>0</v>
      </c>
    </row>
    <row r="225" spans="1:65" s="2" customFormat="1" ht="16.5" customHeight="1">
      <c r="A225" s="34"/>
      <c r="B225" s="145"/>
      <c r="C225" s="146" t="s">
        <v>494</v>
      </c>
      <c r="D225" s="146" t="s">
        <v>254</v>
      </c>
      <c r="E225" s="147" t="s">
        <v>10533</v>
      </c>
      <c r="F225" s="148" t="s">
        <v>10534</v>
      </c>
      <c r="G225" s="149" t="s">
        <v>743</v>
      </c>
      <c r="H225" s="150">
        <v>2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1.92E-3</v>
      </c>
      <c r="R225" s="156">
        <f>Q225*H225</f>
        <v>3.8400000000000001E-3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10535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10536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10537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2" customFormat="1" ht="16.5" customHeight="1">
      <c r="A228" s="34"/>
      <c r="B228" s="145"/>
      <c r="C228" s="146" t="s">
        <v>8</v>
      </c>
      <c r="D228" s="146" t="s">
        <v>254</v>
      </c>
      <c r="E228" s="147" t="s">
        <v>4723</v>
      </c>
      <c r="F228" s="148" t="s">
        <v>4724</v>
      </c>
      <c r="G228" s="149" t="s">
        <v>743</v>
      </c>
      <c r="H228" s="150">
        <v>30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2.2000000000000001E-4</v>
      </c>
      <c r="R228" s="156">
        <f>Q228*H228</f>
        <v>6.6E-3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406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406</v>
      </c>
      <c r="BM228" s="158" t="s">
        <v>10538</v>
      </c>
    </row>
    <row r="229" spans="1:65" s="2" customFormat="1" ht="11.25">
      <c r="A229" s="34"/>
      <c r="B229" s="35"/>
      <c r="C229" s="34"/>
      <c r="D229" s="160" t="s">
        <v>260</v>
      </c>
      <c r="E229" s="34"/>
      <c r="F229" s="161" t="s">
        <v>4726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4727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16.5" customHeight="1">
      <c r="A231" s="34"/>
      <c r="B231" s="145"/>
      <c r="C231" s="146" t="s">
        <v>435</v>
      </c>
      <c r="D231" s="146" t="s">
        <v>254</v>
      </c>
      <c r="E231" s="147" t="s">
        <v>10539</v>
      </c>
      <c r="F231" s="148" t="s">
        <v>10540</v>
      </c>
      <c r="G231" s="149" t="s">
        <v>743</v>
      </c>
      <c r="H231" s="150">
        <v>2</v>
      </c>
      <c r="I231" s="151"/>
      <c r="J231" s="152">
        <f>ROUND(I231*H231,2)</f>
        <v>0</v>
      </c>
      <c r="K231" s="153"/>
      <c r="L231" s="35"/>
      <c r="M231" s="154" t="s">
        <v>3</v>
      </c>
      <c r="N231" s="155" t="s">
        <v>44</v>
      </c>
      <c r="O231" s="55"/>
      <c r="P231" s="156">
        <f>O231*H231</f>
        <v>0</v>
      </c>
      <c r="Q231" s="156">
        <v>3.6099999999999999E-3</v>
      </c>
      <c r="R231" s="156">
        <f>Q231*H231</f>
        <v>7.2199999999999999E-3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406</v>
      </c>
      <c r="AT231" s="158" t="s">
        <v>254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406</v>
      </c>
      <c r="BM231" s="158" t="s">
        <v>10541</v>
      </c>
    </row>
    <row r="232" spans="1:65" s="2" customFormat="1" ht="11.25">
      <c r="A232" s="34"/>
      <c r="B232" s="35"/>
      <c r="C232" s="34"/>
      <c r="D232" s="160" t="s">
        <v>260</v>
      </c>
      <c r="E232" s="34"/>
      <c r="F232" s="161" t="s">
        <v>10542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260</v>
      </c>
      <c r="AU232" s="19" t="s">
        <v>82</v>
      </c>
    </row>
    <row r="233" spans="1:65" s="2" customFormat="1" ht="11.25">
      <c r="A233" s="34"/>
      <c r="B233" s="35"/>
      <c r="C233" s="34"/>
      <c r="D233" s="165" t="s">
        <v>262</v>
      </c>
      <c r="E233" s="34"/>
      <c r="F233" s="166" t="s">
        <v>10543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262</v>
      </c>
      <c r="AU233" s="19" t="s">
        <v>82</v>
      </c>
    </row>
    <row r="234" spans="1:65" s="2" customFormat="1" ht="16.5" customHeight="1">
      <c r="A234" s="34"/>
      <c r="B234" s="145"/>
      <c r="C234" s="146" t="s">
        <v>451</v>
      </c>
      <c r="D234" s="146" t="s">
        <v>254</v>
      </c>
      <c r="E234" s="147" t="s">
        <v>4766</v>
      </c>
      <c r="F234" s="148" t="s">
        <v>4767</v>
      </c>
      <c r="G234" s="149" t="s">
        <v>743</v>
      </c>
      <c r="H234" s="150">
        <v>104</v>
      </c>
      <c r="I234" s="151"/>
      <c r="J234" s="152">
        <f>ROUND(I234*H234,2)</f>
        <v>0</v>
      </c>
      <c r="K234" s="153"/>
      <c r="L234" s="35"/>
      <c r="M234" s="154" t="s">
        <v>3</v>
      </c>
      <c r="N234" s="155" t="s">
        <v>44</v>
      </c>
      <c r="O234" s="55"/>
      <c r="P234" s="156">
        <f>O234*H234</f>
        <v>0</v>
      </c>
      <c r="Q234" s="156">
        <v>2.1000000000000001E-4</v>
      </c>
      <c r="R234" s="156">
        <f>Q234*H234</f>
        <v>2.1840000000000002E-2</v>
      </c>
      <c r="S234" s="156">
        <v>0</v>
      </c>
      <c r="T234" s="157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8" t="s">
        <v>406</v>
      </c>
      <c r="AT234" s="158" t="s">
        <v>254</v>
      </c>
      <c r="AU234" s="158" t="s">
        <v>82</v>
      </c>
      <c r="AY234" s="19" t="s">
        <v>252</v>
      </c>
      <c r="BE234" s="159">
        <f>IF(N234="základní",J234,0)</f>
        <v>0</v>
      </c>
      <c r="BF234" s="159">
        <f>IF(N234="snížená",J234,0)</f>
        <v>0</v>
      </c>
      <c r="BG234" s="159">
        <f>IF(N234="zákl. přenesená",J234,0)</f>
        <v>0</v>
      </c>
      <c r="BH234" s="159">
        <f>IF(N234="sníž. přenesená",J234,0)</f>
        <v>0</v>
      </c>
      <c r="BI234" s="159">
        <f>IF(N234="nulová",J234,0)</f>
        <v>0</v>
      </c>
      <c r="BJ234" s="19" t="s">
        <v>80</v>
      </c>
      <c r="BK234" s="159">
        <f>ROUND(I234*H234,2)</f>
        <v>0</v>
      </c>
      <c r="BL234" s="19" t="s">
        <v>406</v>
      </c>
      <c r="BM234" s="158" t="s">
        <v>10544</v>
      </c>
    </row>
    <row r="235" spans="1:65" s="2" customFormat="1" ht="11.25">
      <c r="A235" s="34"/>
      <c r="B235" s="35"/>
      <c r="C235" s="34"/>
      <c r="D235" s="160" t="s">
        <v>260</v>
      </c>
      <c r="E235" s="34"/>
      <c r="F235" s="161" t="s">
        <v>4769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260</v>
      </c>
      <c r="AU235" s="19" t="s">
        <v>82</v>
      </c>
    </row>
    <row r="236" spans="1:65" s="2" customFormat="1" ht="11.25">
      <c r="A236" s="34"/>
      <c r="B236" s="35"/>
      <c r="C236" s="34"/>
      <c r="D236" s="165" t="s">
        <v>262</v>
      </c>
      <c r="E236" s="34"/>
      <c r="F236" s="166" t="s">
        <v>4770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262</v>
      </c>
      <c r="AU236" s="19" t="s">
        <v>82</v>
      </c>
    </row>
    <row r="237" spans="1:65" s="2" customFormat="1" ht="16.5" customHeight="1">
      <c r="A237" s="34"/>
      <c r="B237" s="145"/>
      <c r="C237" s="146" t="s">
        <v>326</v>
      </c>
      <c r="D237" s="146" t="s">
        <v>254</v>
      </c>
      <c r="E237" s="147" t="s">
        <v>4756</v>
      </c>
      <c r="F237" s="148" t="s">
        <v>4757</v>
      </c>
      <c r="G237" s="149" t="s">
        <v>743</v>
      </c>
      <c r="H237" s="150">
        <v>2</v>
      </c>
      <c r="I237" s="151"/>
      <c r="J237" s="152">
        <f>ROUND(I237*H237,2)</f>
        <v>0</v>
      </c>
      <c r="K237" s="153"/>
      <c r="L237" s="35"/>
      <c r="M237" s="154" t="s">
        <v>3</v>
      </c>
      <c r="N237" s="155" t="s">
        <v>44</v>
      </c>
      <c r="O237" s="55"/>
      <c r="P237" s="156">
        <f>O237*H237</f>
        <v>0</v>
      </c>
      <c r="Q237" s="156">
        <v>6.9999999999999999E-4</v>
      </c>
      <c r="R237" s="156">
        <f>Q237*H237</f>
        <v>1.4E-3</v>
      </c>
      <c r="S237" s="156">
        <v>0</v>
      </c>
      <c r="T237" s="157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8" t="s">
        <v>406</v>
      </c>
      <c r="AT237" s="158" t="s">
        <v>254</v>
      </c>
      <c r="AU237" s="158" t="s">
        <v>82</v>
      </c>
      <c r="AY237" s="19" t="s">
        <v>252</v>
      </c>
      <c r="BE237" s="159">
        <f>IF(N237="základní",J237,0)</f>
        <v>0</v>
      </c>
      <c r="BF237" s="159">
        <f>IF(N237="snížená",J237,0)</f>
        <v>0</v>
      </c>
      <c r="BG237" s="159">
        <f>IF(N237="zákl. přenesená",J237,0)</f>
        <v>0</v>
      </c>
      <c r="BH237" s="159">
        <f>IF(N237="sníž. přenesená",J237,0)</f>
        <v>0</v>
      </c>
      <c r="BI237" s="159">
        <f>IF(N237="nulová",J237,0)</f>
        <v>0</v>
      </c>
      <c r="BJ237" s="19" t="s">
        <v>80</v>
      </c>
      <c r="BK237" s="159">
        <f>ROUND(I237*H237,2)</f>
        <v>0</v>
      </c>
      <c r="BL237" s="19" t="s">
        <v>406</v>
      </c>
      <c r="BM237" s="158" t="s">
        <v>10545</v>
      </c>
    </row>
    <row r="238" spans="1:65" s="2" customFormat="1" ht="11.25">
      <c r="A238" s="34"/>
      <c r="B238" s="35"/>
      <c r="C238" s="34"/>
      <c r="D238" s="160" t="s">
        <v>260</v>
      </c>
      <c r="E238" s="34"/>
      <c r="F238" s="161" t="s">
        <v>4759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260</v>
      </c>
      <c r="AU238" s="19" t="s">
        <v>82</v>
      </c>
    </row>
    <row r="239" spans="1:65" s="2" customFormat="1" ht="11.25">
      <c r="A239" s="34"/>
      <c r="B239" s="35"/>
      <c r="C239" s="34"/>
      <c r="D239" s="165" t="s">
        <v>262</v>
      </c>
      <c r="E239" s="34"/>
      <c r="F239" s="166" t="s">
        <v>4760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262</v>
      </c>
      <c r="AU239" s="19" t="s">
        <v>82</v>
      </c>
    </row>
    <row r="240" spans="1:65" s="2" customFormat="1" ht="16.5" customHeight="1">
      <c r="A240" s="34"/>
      <c r="B240" s="145"/>
      <c r="C240" s="146" t="s">
        <v>475</v>
      </c>
      <c r="D240" s="146" t="s">
        <v>254</v>
      </c>
      <c r="E240" s="147" t="s">
        <v>4761</v>
      </c>
      <c r="F240" s="148" t="s">
        <v>4762</v>
      </c>
      <c r="G240" s="149" t="s">
        <v>743</v>
      </c>
      <c r="H240" s="150">
        <v>10</v>
      </c>
      <c r="I240" s="151"/>
      <c r="J240" s="152">
        <f>ROUND(I240*H240,2)</f>
        <v>0</v>
      </c>
      <c r="K240" s="153"/>
      <c r="L240" s="35"/>
      <c r="M240" s="154" t="s">
        <v>3</v>
      </c>
      <c r="N240" s="155" t="s">
        <v>44</v>
      </c>
      <c r="O240" s="55"/>
      <c r="P240" s="156">
        <f>O240*H240</f>
        <v>0</v>
      </c>
      <c r="Q240" s="156">
        <v>1.6800000000000001E-3</v>
      </c>
      <c r="R240" s="156">
        <f>Q240*H240</f>
        <v>1.6800000000000002E-2</v>
      </c>
      <c r="S240" s="156">
        <v>0</v>
      </c>
      <c r="T240" s="157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8" t="s">
        <v>406</v>
      </c>
      <c r="AT240" s="158" t="s">
        <v>254</v>
      </c>
      <c r="AU240" s="158" t="s">
        <v>82</v>
      </c>
      <c r="AY240" s="19" t="s">
        <v>252</v>
      </c>
      <c r="BE240" s="159">
        <f>IF(N240="základní",J240,0)</f>
        <v>0</v>
      </c>
      <c r="BF240" s="159">
        <f>IF(N240="snížená",J240,0)</f>
        <v>0</v>
      </c>
      <c r="BG240" s="159">
        <f>IF(N240="zákl. přenesená",J240,0)</f>
        <v>0</v>
      </c>
      <c r="BH240" s="159">
        <f>IF(N240="sníž. přenesená",J240,0)</f>
        <v>0</v>
      </c>
      <c r="BI240" s="159">
        <f>IF(N240="nulová",J240,0)</f>
        <v>0</v>
      </c>
      <c r="BJ240" s="19" t="s">
        <v>80</v>
      </c>
      <c r="BK240" s="159">
        <f>ROUND(I240*H240,2)</f>
        <v>0</v>
      </c>
      <c r="BL240" s="19" t="s">
        <v>406</v>
      </c>
      <c r="BM240" s="158" t="s">
        <v>10546</v>
      </c>
    </row>
    <row r="241" spans="1:65" s="2" customFormat="1" ht="11.25">
      <c r="A241" s="34"/>
      <c r="B241" s="35"/>
      <c r="C241" s="34"/>
      <c r="D241" s="160" t="s">
        <v>260</v>
      </c>
      <c r="E241" s="34"/>
      <c r="F241" s="161" t="s">
        <v>4764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260</v>
      </c>
      <c r="AU241" s="19" t="s">
        <v>82</v>
      </c>
    </row>
    <row r="242" spans="1:65" s="2" customFormat="1" ht="11.25">
      <c r="A242" s="34"/>
      <c r="B242" s="35"/>
      <c r="C242" s="34"/>
      <c r="D242" s="165" t="s">
        <v>262</v>
      </c>
      <c r="E242" s="34"/>
      <c r="F242" s="166" t="s">
        <v>4765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262</v>
      </c>
      <c r="AU242" s="19" t="s">
        <v>82</v>
      </c>
    </row>
    <row r="243" spans="1:65" s="2" customFormat="1" ht="16.5" customHeight="1">
      <c r="A243" s="34"/>
      <c r="B243" s="145"/>
      <c r="C243" s="146" t="s">
        <v>485</v>
      </c>
      <c r="D243" s="146" t="s">
        <v>254</v>
      </c>
      <c r="E243" s="147" t="s">
        <v>4781</v>
      </c>
      <c r="F243" s="148" t="s">
        <v>4782</v>
      </c>
      <c r="G243" s="149" t="s">
        <v>743</v>
      </c>
      <c r="H243" s="150">
        <v>6</v>
      </c>
      <c r="I243" s="151"/>
      <c r="J243" s="152">
        <f>ROUND(I243*H243,2)</f>
        <v>0</v>
      </c>
      <c r="K243" s="153"/>
      <c r="L243" s="35"/>
      <c r="M243" s="154" t="s">
        <v>3</v>
      </c>
      <c r="N243" s="155" t="s">
        <v>44</v>
      </c>
      <c r="O243" s="55"/>
      <c r="P243" s="156">
        <f>O243*H243</f>
        <v>0</v>
      </c>
      <c r="Q243" s="156">
        <v>4.3200000000000001E-3</v>
      </c>
      <c r="R243" s="156">
        <f>Q243*H243</f>
        <v>2.5919999999999999E-2</v>
      </c>
      <c r="S243" s="156">
        <v>0</v>
      </c>
      <c r="T243" s="157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8" t="s">
        <v>406</v>
      </c>
      <c r="AT243" s="158" t="s">
        <v>254</v>
      </c>
      <c r="AU243" s="158" t="s">
        <v>82</v>
      </c>
      <c r="AY243" s="19" t="s">
        <v>252</v>
      </c>
      <c r="BE243" s="159">
        <f>IF(N243="základní",J243,0)</f>
        <v>0</v>
      </c>
      <c r="BF243" s="159">
        <f>IF(N243="snížená",J243,0)</f>
        <v>0</v>
      </c>
      <c r="BG243" s="159">
        <f>IF(N243="zákl. přenesená",J243,0)</f>
        <v>0</v>
      </c>
      <c r="BH243" s="159">
        <f>IF(N243="sníž. přenesená",J243,0)</f>
        <v>0</v>
      </c>
      <c r="BI243" s="159">
        <f>IF(N243="nulová",J243,0)</f>
        <v>0</v>
      </c>
      <c r="BJ243" s="19" t="s">
        <v>80</v>
      </c>
      <c r="BK243" s="159">
        <f>ROUND(I243*H243,2)</f>
        <v>0</v>
      </c>
      <c r="BL243" s="19" t="s">
        <v>406</v>
      </c>
      <c r="BM243" s="158" t="s">
        <v>10547</v>
      </c>
    </row>
    <row r="244" spans="1:65" s="2" customFormat="1" ht="11.25">
      <c r="A244" s="34"/>
      <c r="B244" s="35"/>
      <c r="C244" s="34"/>
      <c r="D244" s="160" t="s">
        <v>260</v>
      </c>
      <c r="E244" s="34"/>
      <c r="F244" s="161" t="s">
        <v>4784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260</v>
      </c>
      <c r="AU244" s="19" t="s">
        <v>82</v>
      </c>
    </row>
    <row r="245" spans="1:65" s="2" customFormat="1" ht="11.25">
      <c r="A245" s="34"/>
      <c r="B245" s="35"/>
      <c r="C245" s="34"/>
      <c r="D245" s="165" t="s">
        <v>262</v>
      </c>
      <c r="E245" s="34"/>
      <c r="F245" s="166" t="s">
        <v>4785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262</v>
      </c>
      <c r="AU245" s="19" t="s">
        <v>82</v>
      </c>
    </row>
    <row r="246" spans="1:65" s="2" customFormat="1" ht="16.5" customHeight="1">
      <c r="A246" s="34"/>
      <c r="B246" s="145"/>
      <c r="C246" s="146" t="s">
        <v>503</v>
      </c>
      <c r="D246" s="146" t="s">
        <v>254</v>
      </c>
      <c r="E246" s="147" t="s">
        <v>10548</v>
      </c>
      <c r="F246" s="148" t="s">
        <v>10549</v>
      </c>
      <c r="G246" s="149" t="s">
        <v>5123</v>
      </c>
      <c r="H246" s="219"/>
      <c r="I246" s="151"/>
      <c r="J246" s="152">
        <f>ROUND(I246*H246,2)</f>
        <v>0</v>
      </c>
      <c r="K246" s="153"/>
      <c r="L246" s="35"/>
      <c r="M246" s="154" t="s">
        <v>3</v>
      </c>
      <c r="N246" s="155" t="s">
        <v>44</v>
      </c>
      <c r="O246" s="55"/>
      <c r="P246" s="156">
        <f>O246*H246</f>
        <v>0</v>
      </c>
      <c r="Q246" s="156">
        <v>0</v>
      </c>
      <c r="R246" s="156">
        <f>Q246*H246</f>
        <v>0</v>
      </c>
      <c r="S246" s="156">
        <v>0</v>
      </c>
      <c r="T246" s="157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8" t="s">
        <v>406</v>
      </c>
      <c r="AT246" s="158" t="s">
        <v>254</v>
      </c>
      <c r="AU246" s="158" t="s">
        <v>82</v>
      </c>
      <c r="AY246" s="19" t="s">
        <v>252</v>
      </c>
      <c r="BE246" s="159">
        <f>IF(N246="základní",J246,0)</f>
        <v>0</v>
      </c>
      <c r="BF246" s="159">
        <f>IF(N246="snížená",J246,0)</f>
        <v>0</v>
      </c>
      <c r="BG246" s="159">
        <f>IF(N246="zákl. přenesená",J246,0)</f>
        <v>0</v>
      </c>
      <c r="BH246" s="159">
        <f>IF(N246="sníž. přenesená",J246,0)</f>
        <v>0</v>
      </c>
      <c r="BI246" s="159">
        <f>IF(N246="nulová",J246,0)</f>
        <v>0</v>
      </c>
      <c r="BJ246" s="19" t="s">
        <v>80</v>
      </c>
      <c r="BK246" s="159">
        <f>ROUND(I246*H246,2)</f>
        <v>0</v>
      </c>
      <c r="BL246" s="19" t="s">
        <v>406</v>
      </c>
      <c r="BM246" s="158" t="s">
        <v>10550</v>
      </c>
    </row>
    <row r="247" spans="1:65" s="2" customFormat="1" ht="19.5">
      <c r="A247" s="34"/>
      <c r="B247" s="35"/>
      <c r="C247" s="34"/>
      <c r="D247" s="160" t="s">
        <v>260</v>
      </c>
      <c r="E247" s="34"/>
      <c r="F247" s="161" t="s">
        <v>10551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260</v>
      </c>
      <c r="AU247" s="19" t="s">
        <v>82</v>
      </c>
    </row>
    <row r="248" spans="1:65" s="2" customFormat="1" ht="11.25">
      <c r="A248" s="34"/>
      <c r="B248" s="35"/>
      <c r="C248" s="34"/>
      <c r="D248" s="165" t="s">
        <v>262</v>
      </c>
      <c r="E248" s="34"/>
      <c r="F248" s="166" t="s">
        <v>10552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262</v>
      </c>
      <c r="AU248" s="19" t="s">
        <v>82</v>
      </c>
    </row>
    <row r="249" spans="1:65" s="2" customFormat="1" ht="16.5" customHeight="1">
      <c r="A249" s="34"/>
      <c r="B249" s="145"/>
      <c r="C249" s="146" t="s">
        <v>509</v>
      </c>
      <c r="D249" s="146" t="s">
        <v>254</v>
      </c>
      <c r="E249" s="147" t="s">
        <v>10553</v>
      </c>
      <c r="F249" s="148" t="s">
        <v>10554</v>
      </c>
      <c r="G249" s="149" t="s">
        <v>5123</v>
      </c>
      <c r="H249" s="219"/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10555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10556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10557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46" t="s">
        <v>517</v>
      </c>
      <c r="D252" s="146" t="s">
        <v>254</v>
      </c>
      <c r="E252" s="147" t="s">
        <v>10558</v>
      </c>
      <c r="F252" s="148" t="s">
        <v>3</v>
      </c>
      <c r="G252" s="149" t="s">
        <v>3</v>
      </c>
      <c r="H252" s="150">
        <v>114</v>
      </c>
      <c r="I252" s="151"/>
      <c r="J252" s="152">
        <f>ROUND(I252*H252,2)</f>
        <v>0</v>
      </c>
      <c r="K252" s="153"/>
      <c r="L252" s="35"/>
      <c r="M252" s="154" t="s">
        <v>3</v>
      </c>
      <c r="N252" s="155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406</v>
      </c>
      <c r="AT252" s="158" t="s">
        <v>254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10559</v>
      </c>
    </row>
    <row r="253" spans="1:65" s="2" customFormat="1" ht="11.25">
      <c r="A253" s="34"/>
      <c r="B253" s="35"/>
      <c r="C253" s="34"/>
      <c r="D253" s="160" t="s">
        <v>260</v>
      </c>
      <c r="E253" s="34"/>
      <c r="F253" s="161" t="s">
        <v>10560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13" customFormat="1" ht="11.25">
      <c r="B254" s="167"/>
      <c r="D254" s="160" t="s">
        <v>264</v>
      </c>
      <c r="E254" s="168" t="s">
        <v>3</v>
      </c>
      <c r="F254" s="169" t="s">
        <v>10561</v>
      </c>
      <c r="H254" s="168" t="s">
        <v>3</v>
      </c>
      <c r="I254" s="170"/>
      <c r="L254" s="167"/>
      <c r="M254" s="171"/>
      <c r="N254" s="172"/>
      <c r="O254" s="172"/>
      <c r="P254" s="172"/>
      <c r="Q254" s="172"/>
      <c r="R254" s="172"/>
      <c r="S254" s="172"/>
      <c r="T254" s="173"/>
      <c r="AT254" s="168" t="s">
        <v>264</v>
      </c>
      <c r="AU254" s="168" t="s">
        <v>82</v>
      </c>
      <c r="AV254" s="13" t="s">
        <v>80</v>
      </c>
      <c r="AW254" s="13" t="s">
        <v>34</v>
      </c>
      <c r="AX254" s="13" t="s">
        <v>73</v>
      </c>
      <c r="AY254" s="168" t="s">
        <v>252</v>
      </c>
    </row>
    <row r="255" spans="1:65" s="14" customFormat="1" ht="11.25">
      <c r="B255" s="174"/>
      <c r="D255" s="160" t="s">
        <v>264</v>
      </c>
      <c r="E255" s="175" t="s">
        <v>3</v>
      </c>
      <c r="F255" s="176" t="s">
        <v>10562</v>
      </c>
      <c r="H255" s="177">
        <v>10</v>
      </c>
      <c r="I255" s="178"/>
      <c r="L255" s="174"/>
      <c r="M255" s="179"/>
      <c r="N255" s="180"/>
      <c r="O255" s="180"/>
      <c r="P255" s="180"/>
      <c r="Q255" s="180"/>
      <c r="R255" s="180"/>
      <c r="S255" s="180"/>
      <c r="T255" s="181"/>
      <c r="AT255" s="175" t="s">
        <v>264</v>
      </c>
      <c r="AU255" s="175" t="s">
        <v>82</v>
      </c>
      <c r="AV255" s="14" t="s">
        <v>82</v>
      </c>
      <c r="AW255" s="14" t="s">
        <v>34</v>
      </c>
      <c r="AX255" s="14" t="s">
        <v>73</v>
      </c>
      <c r="AY255" s="175" t="s">
        <v>252</v>
      </c>
    </row>
    <row r="256" spans="1:65" s="13" customFormat="1" ht="11.25">
      <c r="B256" s="167"/>
      <c r="D256" s="160" t="s">
        <v>264</v>
      </c>
      <c r="E256" s="168" t="s">
        <v>3</v>
      </c>
      <c r="F256" s="169" t="s">
        <v>10563</v>
      </c>
      <c r="H256" s="168" t="s">
        <v>3</v>
      </c>
      <c r="I256" s="170"/>
      <c r="L256" s="167"/>
      <c r="M256" s="171"/>
      <c r="N256" s="172"/>
      <c r="O256" s="172"/>
      <c r="P256" s="172"/>
      <c r="Q256" s="172"/>
      <c r="R256" s="172"/>
      <c r="S256" s="172"/>
      <c r="T256" s="173"/>
      <c r="AT256" s="168" t="s">
        <v>264</v>
      </c>
      <c r="AU256" s="168" t="s">
        <v>82</v>
      </c>
      <c r="AV256" s="13" t="s">
        <v>80</v>
      </c>
      <c r="AW256" s="13" t="s">
        <v>34</v>
      </c>
      <c r="AX256" s="13" t="s">
        <v>73</v>
      </c>
      <c r="AY256" s="168" t="s">
        <v>252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1369</v>
      </c>
      <c r="H257" s="177">
        <v>104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73</v>
      </c>
      <c r="AY257" s="175" t="s">
        <v>252</v>
      </c>
    </row>
    <row r="258" spans="1:65" s="15" customFormat="1" ht="11.25">
      <c r="B258" s="182"/>
      <c r="D258" s="160" t="s">
        <v>264</v>
      </c>
      <c r="E258" s="183" t="s">
        <v>3</v>
      </c>
      <c r="F258" s="184" t="s">
        <v>269</v>
      </c>
      <c r="H258" s="185">
        <v>114</v>
      </c>
      <c r="I258" s="186"/>
      <c r="L258" s="182"/>
      <c r="M258" s="187"/>
      <c r="N258" s="188"/>
      <c r="O258" s="188"/>
      <c r="P258" s="188"/>
      <c r="Q258" s="188"/>
      <c r="R258" s="188"/>
      <c r="S258" s="188"/>
      <c r="T258" s="189"/>
      <c r="AT258" s="183" t="s">
        <v>264</v>
      </c>
      <c r="AU258" s="183" t="s">
        <v>82</v>
      </c>
      <c r="AV258" s="15" t="s">
        <v>258</v>
      </c>
      <c r="AW258" s="15" t="s">
        <v>34</v>
      </c>
      <c r="AX258" s="15" t="s">
        <v>80</v>
      </c>
      <c r="AY258" s="183" t="s">
        <v>252</v>
      </c>
    </row>
    <row r="259" spans="1:65" s="2" customFormat="1" ht="16.5" customHeight="1">
      <c r="A259" s="34"/>
      <c r="B259" s="145"/>
      <c r="C259" s="198" t="s">
        <v>548</v>
      </c>
      <c r="D259" s="198" t="s">
        <v>361</v>
      </c>
      <c r="E259" s="199" t="s">
        <v>10564</v>
      </c>
      <c r="F259" s="200" t="s">
        <v>10565</v>
      </c>
      <c r="G259" s="201" t="s">
        <v>743</v>
      </c>
      <c r="H259" s="202">
        <v>1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10566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10565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2284</v>
      </c>
      <c r="E261" s="34"/>
      <c r="F261" s="211" t="s">
        <v>10567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2284</v>
      </c>
      <c r="AU261" s="19" t="s">
        <v>82</v>
      </c>
    </row>
    <row r="262" spans="1:65" s="2" customFormat="1" ht="16.5" customHeight="1">
      <c r="A262" s="34"/>
      <c r="B262" s="145"/>
      <c r="C262" s="198" t="s">
        <v>566</v>
      </c>
      <c r="D262" s="198" t="s">
        <v>361</v>
      </c>
      <c r="E262" s="199" t="s">
        <v>10568</v>
      </c>
      <c r="F262" s="200" t="s">
        <v>10569</v>
      </c>
      <c r="G262" s="201" t="s">
        <v>743</v>
      </c>
      <c r="H262" s="202">
        <v>1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10570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10569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9.5">
      <c r="A264" s="34"/>
      <c r="B264" s="35"/>
      <c r="C264" s="34"/>
      <c r="D264" s="160" t="s">
        <v>2284</v>
      </c>
      <c r="E264" s="34"/>
      <c r="F264" s="211" t="s">
        <v>10571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2284</v>
      </c>
      <c r="AU264" s="19" t="s">
        <v>82</v>
      </c>
    </row>
    <row r="265" spans="1:65" s="2" customFormat="1" ht="16.5" customHeight="1">
      <c r="A265" s="34"/>
      <c r="B265" s="145"/>
      <c r="C265" s="198" t="s">
        <v>572</v>
      </c>
      <c r="D265" s="198" t="s">
        <v>361</v>
      </c>
      <c r="E265" s="199" t="s">
        <v>10572</v>
      </c>
      <c r="F265" s="200" t="s">
        <v>10573</v>
      </c>
      <c r="G265" s="201" t="s">
        <v>743</v>
      </c>
      <c r="H265" s="202">
        <v>1</v>
      </c>
      <c r="I265" s="203"/>
      <c r="J265" s="204">
        <f>ROUND(I265*H265,2)</f>
        <v>0</v>
      </c>
      <c r="K265" s="205"/>
      <c r="L265" s="206"/>
      <c r="M265" s="207" t="s">
        <v>3</v>
      </c>
      <c r="N265" s="208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572</v>
      </c>
      <c r="AT265" s="158" t="s">
        <v>361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10574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10573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9.5">
      <c r="A267" s="34"/>
      <c r="B267" s="35"/>
      <c r="C267" s="34"/>
      <c r="D267" s="160" t="s">
        <v>2284</v>
      </c>
      <c r="E267" s="34"/>
      <c r="F267" s="211" t="s">
        <v>10575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2284</v>
      </c>
      <c r="AU267" s="19" t="s">
        <v>82</v>
      </c>
    </row>
    <row r="268" spans="1:65" s="2" customFormat="1" ht="16.5" customHeight="1">
      <c r="A268" s="34"/>
      <c r="B268" s="145"/>
      <c r="C268" s="198" t="s">
        <v>580</v>
      </c>
      <c r="D268" s="198" t="s">
        <v>361</v>
      </c>
      <c r="E268" s="199" t="s">
        <v>10576</v>
      </c>
      <c r="F268" s="200" t="s">
        <v>10577</v>
      </c>
      <c r="G268" s="201" t="s">
        <v>743</v>
      </c>
      <c r="H268" s="202">
        <v>3</v>
      </c>
      <c r="I268" s="203"/>
      <c r="J268" s="204">
        <f>ROUND(I268*H268,2)</f>
        <v>0</v>
      </c>
      <c r="K268" s="205"/>
      <c r="L268" s="206"/>
      <c r="M268" s="207" t="s">
        <v>3</v>
      </c>
      <c r="N268" s="208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572</v>
      </c>
      <c r="AT268" s="158" t="s">
        <v>361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406</v>
      </c>
      <c r="BM268" s="158" t="s">
        <v>10578</v>
      </c>
    </row>
    <row r="269" spans="1:65" s="2" customFormat="1" ht="11.25">
      <c r="A269" s="34"/>
      <c r="B269" s="35"/>
      <c r="C269" s="34"/>
      <c r="D269" s="160" t="s">
        <v>260</v>
      </c>
      <c r="E269" s="34"/>
      <c r="F269" s="161" t="s">
        <v>10577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39">
      <c r="A270" s="34"/>
      <c r="B270" s="35"/>
      <c r="C270" s="34"/>
      <c r="D270" s="160" t="s">
        <v>2284</v>
      </c>
      <c r="E270" s="34"/>
      <c r="F270" s="211" t="s">
        <v>10579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2284</v>
      </c>
      <c r="AU270" s="19" t="s">
        <v>82</v>
      </c>
    </row>
    <row r="271" spans="1:65" s="2" customFormat="1" ht="16.5" customHeight="1">
      <c r="A271" s="34"/>
      <c r="B271" s="145"/>
      <c r="C271" s="198" t="s">
        <v>588</v>
      </c>
      <c r="D271" s="198" t="s">
        <v>361</v>
      </c>
      <c r="E271" s="199" t="s">
        <v>10580</v>
      </c>
      <c r="F271" s="200" t="s">
        <v>10581</v>
      </c>
      <c r="G271" s="201" t="s">
        <v>743</v>
      </c>
      <c r="H271" s="202">
        <v>2</v>
      </c>
      <c r="I271" s="203"/>
      <c r="J271" s="204">
        <f>ROUND(I271*H271,2)</f>
        <v>0</v>
      </c>
      <c r="K271" s="205"/>
      <c r="L271" s="206"/>
      <c r="M271" s="207" t="s">
        <v>3</v>
      </c>
      <c r="N271" s="208" t="s">
        <v>44</v>
      </c>
      <c r="O271" s="55"/>
      <c r="P271" s="156">
        <f>O271*H271</f>
        <v>0</v>
      </c>
      <c r="Q271" s="156">
        <v>0</v>
      </c>
      <c r="R271" s="156">
        <f>Q271*H271</f>
        <v>0</v>
      </c>
      <c r="S271" s="156">
        <v>0</v>
      </c>
      <c r="T271" s="157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158" t="s">
        <v>572</v>
      </c>
      <c r="AT271" s="158" t="s">
        <v>361</v>
      </c>
      <c r="AU271" s="158" t="s">
        <v>82</v>
      </c>
      <c r="AY271" s="19" t="s">
        <v>252</v>
      </c>
      <c r="BE271" s="159">
        <f>IF(N271="základní",J271,0)</f>
        <v>0</v>
      </c>
      <c r="BF271" s="159">
        <f>IF(N271="snížená",J271,0)</f>
        <v>0</v>
      </c>
      <c r="BG271" s="159">
        <f>IF(N271="zákl. přenesená",J271,0)</f>
        <v>0</v>
      </c>
      <c r="BH271" s="159">
        <f>IF(N271="sníž. přenesená",J271,0)</f>
        <v>0</v>
      </c>
      <c r="BI271" s="159">
        <f>IF(N271="nulová",J271,0)</f>
        <v>0</v>
      </c>
      <c r="BJ271" s="19" t="s">
        <v>80</v>
      </c>
      <c r="BK271" s="159">
        <f>ROUND(I271*H271,2)</f>
        <v>0</v>
      </c>
      <c r="BL271" s="19" t="s">
        <v>406</v>
      </c>
      <c r="BM271" s="158" t="s">
        <v>10582</v>
      </c>
    </row>
    <row r="272" spans="1:65" s="2" customFormat="1" ht="11.25">
      <c r="A272" s="34"/>
      <c r="B272" s="35"/>
      <c r="C272" s="34"/>
      <c r="D272" s="160" t="s">
        <v>260</v>
      </c>
      <c r="E272" s="34"/>
      <c r="F272" s="161" t="s">
        <v>10581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260</v>
      </c>
      <c r="AU272" s="19" t="s">
        <v>82</v>
      </c>
    </row>
    <row r="273" spans="1:65" s="2" customFormat="1" ht="29.25">
      <c r="A273" s="34"/>
      <c r="B273" s="35"/>
      <c r="C273" s="34"/>
      <c r="D273" s="160" t="s">
        <v>2284</v>
      </c>
      <c r="E273" s="34"/>
      <c r="F273" s="211" t="s">
        <v>10583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2284</v>
      </c>
      <c r="AU273" s="19" t="s">
        <v>82</v>
      </c>
    </row>
    <row r="274" spans="1:65" s="2" customFormat="1" ht="24.2" customHeight="1">
      <c r="A274" s="34"/>
      <c r="B274" s="145"/>
      <c r="C274" s="198" t="s">
        <v>596</v>
      </c>
      <c r="D274" s="198" t="s">
        <v>361</v>
      </c>
      <c r="E274" s="199" t="s">
        <v>10584</v>
      </c>
      <c r="F274" s="200" t="s">
        <v>10585</v>
      </c>
      <c r="G274" s="201" t="s">
        <v>743</v>
      </c>
      <c r="H274" s="202">
        <v>104</v>
      </c>
      <c r="I274" s="203"/>
      <c r="J274" s="204">
        <f>ROUND(I274*H274,2)</f>
        <v>0</v>
      </c>
      <c r="K274" s="205"/>
      <c r="L274" s="206"/>
      <c r="M274" s="207" t="s">
        <v>3</v>
      </c>
      <c r="N274" s="208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572</v>
      </c>
      <c r="AT274" s="158" t="s">
        <v>361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10586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10585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9.5">
      <c r="A276" s="34"/>
      <c r="B276" s="35"/>
      <c r="C276" s="34"/>
      <c r="D276" s="160" t="s">
        <v>2284</v>
      </c>
      <c r="E276" s="34"/>
      <c r="F276" s="211" t="s">
        <v>10587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2284</v>
      </c>
      <c r="AU276" s="19" t="s">
        <v>82</v>
      </c>
    </row>
    <row r="277" spans="1:65" s="2" customFormat="1" ht="16.5" customHeight="1">
      <c r="A277" s="34"/>
      <c r="B277" s="145"/>
      <c r="C277" s="146" t="s">
        <v>602</v>
      </c>
      <c r="D277" s="146" t="s">
        <v>254</v>
      </c>
      <c r="E277" s="147" t="s">
        <v>10588</v>
      </c>
      <c r="F277" s="148" t="s">
        <v>3</v>
      </c>
      <c r="G277" s="149" t="s">
        <v>3342</v>
      </c>
      <c r="H277" s="150">
        <v>6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0</v>
      </c>
      <c r="R277" s="156">
        <f>Q277*H277</f>
        <v>0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10589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10590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6.5" customHeight="1">
      <c r="A279" s="34"/>
      <c r="B279" s="145"/>
      <c r="C279" s="198" t="s">
        <v>610</v>
      </c>
      <c r="D279" s="198" t="s">
        <v>361</v>
      </c>
      <c r="E279" s="199" t="s">
        <v>10591</v>
      </c>
      <c r="F279" s="200" t="s">
        <v>10592</v>
      </c>
      <c r="G279" s="201" t="s">
        <v>3342</v>
      </c>
      <c r="H279" s="202">
        <v>1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10593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10592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2284</v>
      </c>
      <c r="E281" s="34"/>
      <c r="F281" s="211" t="s">
        <v>10567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2284</v>
      </c>
      <c r="AU281" s="19" t="s">
        <v>82</v>
      </c>
    </row>
    <row r="282" spans="1:65" s="2" customFormat="1" ht="16.5" customHeight="1">
      <c r="A282" s="34"/>
      <c r="B282" s="145"/>
      <c r="C282" s="198" t="s">
        <v>618</v>
      </c>
      <c r="D282" s="198" t="s">
        <v>361</v>
      </c>
      <c r="E282" s="199" t="s">
        <v>10594</v>
      </c>
      <c r="F282" s="200" t="s">
        <v>3</v>
      </c>
      <c r="G282" s="201" t="s">
        <v>3342</v>
      </c>
      <c r="H282" s="202">
        <v>5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10595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10596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39">
      <c r="A284" s="34"/>
      <c r="B284" s="35"/>
      <c r="C284" s="34"/>
      <c r="D284" s="160" t="s">
        <v>2284</v>
      </c>
      <c r="E284" s="34"/>
      <c r="F284" s="211" t="s">
        <v>10597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2284</v>
      </c>
      <c r="AU284" s="19" t="s">
        <v>82</v>
      </c>
    </row>
    <row r="285" spans="1:65" s="2" customFormat="1" ht="16.5" customHeight="1">
      <c r="A285" s="34"/>
      <c r="B285" s="145"/>
      <c r="C285" s="198" t="s">
        <v>624</v>
      </c>
      <c r="D285" s="198" t="s">
        <v>361</v>
      </c>
      <c r="E285" s="199" t="s">
        <v>10598</v>
      </c>
      <c r="F285" s="200" t="s">
        <v>3</v>
      </c>
      <c r="G285" s="201" t="s">
        <v>743</v>
      </c>
      <c r="H285" s="202">
        <v>1</v>
      </c>
      <c r="I285" s="203"/>
      <c r="J285" s="204">
        <f>ROUND(I285*H285,2)</f>
        <v>0</v>
      </c>
      <c r="K285" s="205"/>
      <c r="L285" s="206"/>
      <c r="M285" s="207" t="s">
        <v>3</v>
      </c>
      <c r="N285" s="208" t="s">
        <v>44</v>
      </c>
      <c r="O285" s="55"/>
      <c r="P285" s="156">
        <f>O285*H285</f>
        <v>0</v>
      </c>
      <c r="Q285" s="156">
        <v>0</v>
      </c>
      <c r="R285" s="156">
        <f>Q285*H285</f>
        <v>0</v>
      </c>
      <c r="S285" s="156">
        <v>0</v>
      </c>
      <c r="T285" s="157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8" t="s">
        <v>572</v>
      </c>
      <c r="AT285" s="158" t="s">
        <v>361</v>
      </c>
      <c r="AU285" s="158" t="s">
        <v>82</v>
      </c>
      <c r="AY285" s="19" t="s">
        <v>252</v>
      </c>
      <c r="BE285" s="159">
        <f>IF(N285="základní",J285,0)</f>
        <v>0</v>
      </c>
      <c r="BF285" s="159">
        <f>IF(N285="snížená",J285,0)</f>
        <v>0</v>
      </c>
      <c r="BG285" s="159">
        <f>IF(N285="zákl. přenesená",J285,0)</f>
        <v>0</v>
      </c>
      <c r="BH285" s="159">
        <f>IF(N285="sníž. přenesená",J285,0)</f>
        <v>0</v>
      </c>
      <c r="BI285" s="159">
        <f>IF(N285="nulová",J285,0)</f>
        <v>0</v>
      </c>
      <c r="BJ285" s="19" t="s">
        <v>80</v>
      </c>
      <c r="BK285" s="159">
        <f>ROUND(I285*H285,2)</f>
        <v>0</v>
      </c>
      <c r="BL285" s="19" t="s">
        <v>406</v>
      </c>
      <c r="BM285" s="158" t="s">
        <v>10599</v>
      </c>
    </row>
    <row r="286" spans="1:65" s="2" customFormat="1" ht="11.25">
      <c r="A286" s="34"/>
      <c r="B286" s="35"/>
      <c r="C286" s="34"/>
      <c r="D286" s="160" t="s">
        <v>260</v>
      </c>
      <c r="E286" s="34"/>
      <c r="F286" s="161" t="s">
        <v>10600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260</v>
      </c>
      <c r="AU286" s="19" t="s">
        <v>82</v>
      </c>
    </row>
    <row r="287" spans="1:65" s="2" customFormat="1" ht="39">
      <c r="A287" s="34"/>
      <c r="B287" s="35"/>
      <c r="C287" s="34"/>
      <c r="D287" s="160" t="s">
        <v>2284</v>
      </c>
      <c r="E287" s="34"/>
      <c r="F287" s="211" t="s">
        <v>10601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2284</v>
      </c>
      <c r="AU287" s="19" t="s">
        <v>82</v>
      </c>
    </row>
    <row r="288" spans="1:65" s="2" customFormat="1" ht="16.5" customHeight="1">
      <c r="A288" s="34"/>
      <c r="B288" s="145"/>
      <c r="C288" s="198" t="s">
        <v>632</v>
      </c>
      <c r="D288" s="198" t="s">
        <v>361</v>
      </c>
      <c r="E288" s="199" t="s">
        <v>10602</v>
      </c>
      <c r="F288" s="200" t="s">
        <v>3</v>
      </c>
      <c r="G288" s="201" t="s">
        <v>743</v>
      </c>
      <c r="H288" s="202">
        <v>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572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10603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10604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39">
      <c r="A290" s="34"/>
      <c r="B290" s="35"/>
      <c r="C290" s="34"/>
      <c r="D290" s="160" t="s">
        <v>2284</v>
      </c>
      <c r="E290" s="34"/>
      <c r="F290" s="211" t="s">
        <v>10605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2284</v>
      </c>
      <c r="AU290" s="19" t="s">
        <v>82</v>
      </c>
    </row>
    <row r="291" spans="1:65" s="12" customFormat="1" ht="22.9" customHeight="1">
      <c r="B291" s="132"/>
      <c r="D291" s="133" t="s">
        <v>72</v>
      </c>
      <c r="E291" s="143" t="s">
        <v>10606</v>
      </c>
      <c r="F291" s="143" t="s">
        <v>10607</v>
      </c>
      <c r="I291" s="135"/>
      <c r="J291" s="144">
        <f>BK291</f>
        <v>0</v>
      </c>
      <c r="L291" s="132"/>
      <c r="M291" s="137"/>
      <c r="N291" s="138"/>
      <c r="O291" s="138"/>
      <c r="P291" s="139">
        <f>SUM(P292:P297)</f>
        <v>0</v>
      </c>
      <c r="Q291" s="138"/>
      <c r="R291" s="139">
        <f>SUM(R292:R297)</f>
        <v>0</v>
      </c>
      <c r="S291" s="138"/>
      <c r="T291" s="140">
        <f>SUM(T292:T297)</f>
        <v>0</v>
      </c>
      <c r="AR291" s="133" t="s">
        <v>82</v>
      </c>
      <c r="AT291" s="141" t="s">
        <v>72</v>
      </c>
      <c r="AU291" s="141" t="s">
        <v>80</v>
      </c>
      <c r="AY291" s="133" t="s">
        <v>252</v>
      </c>
      <c r="BK291" s="142">
        <f>SUM(BK292:BK297)</f>
        <v>0</v>
      </c>
    </row>
    <row r="292" spans="1:65" s="2" customFormat="1" ht="16.5" customHeight="1">
      <c r="A292" s="34"/>
      <c r="B292" s="145"/>
      <c r="C292" s="146" t="s">
        <v>931</v>
      </c>
      <c r="D292" s="146" t="s">
        <v>254</v>
      </c>
      <c r="E292" s="147" t="s">
        <v>10608</v>
      </c>
      <c r="F292" s="148" t="s">
        <v>3</v>
      </c>
      <c r="G292" s="149" t="s">
        <v>743</v>
      </c>
      <c r="H292" s="150">
        <v>2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10609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10610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6.5" customHeight="1">
      <c r="A294" s="34"/>
      <c r="B294" s="145"/>
      <c r="C294" s="146" t="s">
        <v>940</v>
      </c>
      <c r="D294" s="146" t="s">
        <v>254</v>
      </c>
      <c r="E294" s="147" t="s">
        <v>10611</v>
      </c>
      <c r="F294" s="148" t="s">
        <v>3</v>
      </c>
      <c r="G294" s="149" t="s">
        <v>743</v>
      </c>
      <c r="H294" s="150">
        <v>10</v>
      </c>
      <c r="I294" s="151"/>
      <c r="J294" s="152">
        <f>ROUND(I294*H294,2)</f>
        <v>0</v>
      </c>
      <c r="K294" s="153"/>
      <c r="L294" s="35"/>
      <c r="M294" s="154" t="s">
        <v>3</v>
      </c>
      <c r="N294" s="155" t="s">
        <v>44</v>
      </c>
      <c r="O294" s="55"/>
      <c r="P294" s="156">
        <f>O294*H294</f>
        <v>0</v>
      </c>
      <c r="Q294" s="156">
        <v>0</v>
      </c>
      <c r="R294" s="156">
        <f>Q294*H294</f>
        <v>0</v>
      </c>
      <c r="S294" s="156">
        <v>0</v>
      </c>
      <c r="T294" s="157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8" t="s">
        <v>406</v>
      </c>
      <c r="AT294" s="158" t="s">
        <v>254</v>
      </c>
      <c r="AU294" s="158" t="s">
        <v>82</v>
      </c>
      <c r="AY294" s="19" t="s">
        <v>252</v>
      </c>
      <c r="BE294" s="159">
        <f>IF(N294="základní",J294,0)</f>
        <v>0</v>
      </c>
      <c r="BF294" s="159">
        <f>IF(N294="snížená",J294,0)</f>
        <v>0</v>
      </c>
      <c r="BG294" s="159">
        <f>IF(N294="zákl. přenesená",J294,0)</f>
        <v>0</v>
      </c>
      <c r="BH294" s="159">
        <f>IF(N294="sníž. přenesená",J294,0)</f>
        <v>0</v>
      </c>
      <c r="BI294" s="159">
        <f>IF(N294="nulová",J294,0)</f>
        <v>0</v>
      </c>
      <c r="BJ294" s="19" t="s">
        <v>80</v>
      </c>
      <c r="BK294" s="159">
        <f>ROUND(I294*H294,2)</f>
        <v>0</v>
      </c>
      <c r="BL294" s="19" t="s">
        <v>406</v>
      </c>
      <c r="BM294" s="158" t="s">
        <v>10612</v>
      </c>
    </row>
    <row r="295" spans="1:65" s="2" customFormat="1" ht="11.25">
      <c r="A295" s="34"/>
      <c r="B295" s="35"/>
      <c r="C295" s="34"/>
      <c r="D295" s="160" t="s">
        <v>260</v>
      </c>
      <c r="E295" s="34"/>
      <c r="F295" s="161" t="s">
        <v>10613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260</v>
      </c>
      <c r="AU295" s="19" t="s">
        <v>82</v>
      </c>
    </row>
    <row r="296" spans="1:65" s="2" customFormat="1" ht="16.5" customHeight="1">
      <c r="A296" s="34"/>
      <c r="B296" s="145"/>
      <c r="C296" s="146" t="s">
        <v>946</v>
      </c>
      <c r="D296" s="146" t="s">
        <v>254</v>
      </c>
      <c r="E296" s="147" t="s">
        <v>10614</v>
      </c>
      <c r="F296" s="148" t="s">
        <v>3</v>
      </c>
      <c r="G296" s="149" t="s">
        <v>743</v>
      </c>
      <c r="H296" s="150">
        <v>8</v>
      </c>
      <c r="I296" s="151"/>
      <c r="J296" s="152">
        <f>ROUND(I296*H296,2)</f>
        <v>0</v>
      </c>
      <c r="K296" s="153"/>
      <c r="L296" s="35"/>
      <c r="M296" s="154" t="s">
        <v>3</v>
      </c>
      <c r="N296" s="155" t="s">
        <v>44</v>
      </c>
      <c r="O296" s="55"/>
      <c r="P296" s="156">
        <f>O296*H296</f>
        <v>0</v>
      </c>
      <c r="Q296" s="156">
        <v>0</v>
      </c>
      <c r="R296" s="156">
        <f>Q296*H296</f>
        <v>0</v>
      </c>
      <c r="S296" s="156">
        <v>0</v>
      </c>
      <c r="T296" s="157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8" t="s">
        <v>406</v>
      </c>
      <c r="AT296" s="158" t="s">
        <v>254</v>
      </c>
      <c r="AU296" s="158" t="s">
        <v>82</v>
      </c>
      <c r="AY296" s="19" t="s">
        <v>252</v>
      </c>
      <c r="BE296" s="159">
        <f>IF(N296="základní",J296,0)</f>
        <v>0</v>
      </c>
      <c r="BF296" s="159">
        <f>IF(N296="snížená",J296,0)</f>
        <v>0</v>
      </c>
      <c r="BG296" s="159">
        <f>IF(N296="zákl. přenesená",J296,0)</f>
        <v>0</v>
      </c>
      <c r="BH296" s="159">
        <f>IF(N296="sníž. přenesená",J296,0)</f>
        <v>0</v>
      </c>
      <c r="BI296" s="159">
        <f>IF(N296="nulová",J296,0)</f>
        <v>0</v>
      </c>
      <c r="BJ296" s="19" t="s">
        <v>80</v>
      </c>
      <c r="BK296" s="159">
        <f>ROUND(I296*H296,2)</f>
        <v>0</v>
      </c>
      <c r="BL296" s="19" t="s">
        <v>406</v>
      </c>
      <c r="BM296" s="158" t="s">
        <v>10615</v>
      </c>
    </row>
    <row r="297" spans="1:65" s="2" customFormat="1" ht="11.25">
      <c r="A297" s="34"/>
      <c r="B297" s="35"/>
      <c r="C297" s="34"/>
      <c r="D297" s="160" t="s">
        <v>260</v>
      </c>
      <c r="E297" s="34"/>
      <c r="F297" s="161" t="s">
        <v>10616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260</v>
      </c>
      <c r="AU297" s="19" t="s">
        <v>82</v>
      </c>
    </row>
    <row r="298" spans="1:65" s="12" customFormat="1" ht="22.9" customHeight="1">
      <c r="B298" s="132"/>
      <c r="D298" s="133" t="s">
        <v>72</v>
      </c>
      <c r="E298" s="143" t="s">
        <v>10617</v>
      </c>
      <c r="F298" s="143" t="s">
        <v>10618</v>
      </c>
      <c r="I298" s="135"/>
      <c r="J298" s="144">
        <f>BK298</f>
        <v>0</v>
      </c>
      <c r="L298" s="132"/>
      <c r="M298" s="137"/>
      <c r="N298" s="138"/>
      <c r="O298" s="138"/>
      <c r="P298" s="139">
        <f>SUM(P299:P304)</f>
        <v>0</v>
      </c>
      <c r="Q298" s="138"/>
      <c r="R298" s="139">
        <f>SUM(R299:R304)</f>
        <v>0</v>
      </c>
      <c r="S298" s="138"/>
      <c r="T298" s="140">
        <f>SUM(T299:T304)</f>
        <v>0</v>
      </c>
      <c r="AR298" s="133" t="s">
        <v>82</v>
      </c>
      <c r="AT298" s="141" t="s">
        <v>72</v>
      </c>
      <c r="AU298" s="141" t="s">
        <v>80</v>
      </c>
      <c r="AY298" s="133" t="s">
        <v>252</v>
      </c>
      <c r="BK298" s="142">
        <f>SUM(BK299:BK304)</f>
        <v>0</v>
      </c>
    </row>
    <row r="299" spans="1:65" s="2" customFormat="1" ht="16.5" customHeight="1">
      <c r="A299" s="34"/>
      <c r="B299" s="145"/>
      <c r="C299" s="146" t="s">
        <v>905</v>
      </c>
      <c r="D299" s="146" t="s">
        <v>254</v>
      </c>
      <c r="E299" s="147" t="s">
        <v>10619</v>
      </c>
      <c r="F299" s="148" t="s">
        <v>3</v>
      </c>
      <c r="G299" s="149" t="s">
        <v>4356</v>
      </c>
      <c r="H299" s="150">
        <v>36</v>
      </c>
      <c r="I299" s="151"/>
      <c r="J299" s="152">
        <f>ROUND(I299*H299,2)</f>
        <v>0</v>
      </c>
      <c r="K299" s="153"/>
      <c r="L299" s="35"/>
      <c r="M299" s="154" t="s">
        <v>3</v>
      </c>
      <c r="N299" s="155" t="s">
        <v>44</v>
      </c>
      <c r="O299" s="55"/>
      <c r="P299" s="156">
        <f>O299*H299</f>
        <v>0</v>
      </c>
      <c r="Q299" s="156">
        <v>0</v>
      </c>
      <c r="R299" s="156">
        <f>Q299*H299</f>
        <v>0</v>
      </c>
      <c r="S299" s="156">
        <v>0</v>
      </c>
      <c r="T299" s="157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8" t="s">
        <v>406</v>
      </c>
      <c r="AT299" s="158" t="s">
        <v>254</v>
      </c>
      <c r="AU299" s="158" t="s">
        <v>82</v>
      </c>
      <c r="AY299" s="19" t="s">
        <v>252</v>
      </c>
      <c r="BE299" s="159">
        <f>IF(N299="základní",J299,0)</f>
        <v>0</v>
      </c>
      <c r="BF299" s="159">
        <f>IF(N299="snížená",J299,0)</f>
        <v>0</v>
      </c>
      <c r="BG299" s="159">
        <f>IF(N299="zákl. přenesená",J299,0)</f>
        <v>0</v>
      </c>
      <c r="BH299" s="159">
        <f>IF(N299="sníž. přenesená",J299,0)</f>
        <v>0</v>
      </c>
      <c r="BI299" s="159">
        <f>IF(N299="nulová",J299,0)</f>
        <v>0</v>
      </c>
      <c r="BJ299" s="19" t="s">
        <v>80</v>
      </c>
      <c r="BK299" s="159">
        <f>ROUND(I299*H299,2)</f>
        <v>0</v>
      </c>
      <c r="BL299" s="19" t="s">
        <v>406</v>
      </c>
      <c r="BM299" s="158" t="s">
        <v>10620</v>
      </c>
    </row>
    <row r="300" spans="1:65" s="2" customFormat="1" ht="11.25">
      <c r="A300" s="34"/>
      <c r="B300" s="35"/>
      <c r="C300" s="34"/>
      <c r="D300" s="160" t="s">
        <v>260</v>
      </c>
      <c r="E300" s="34"/>
      <c r="F300" s="161" t="s">
        <v>10621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260</v>
      </c>
      <c r="AU300" s="19" t="s">
        <v>82</v>
      </c>
    </row>
    <row r="301" spans="1:65" s="2" customFormat="1" ht="16.5" customHeight="1">
      <c r="A301" s="34"/>
      <c r="B301" s="145"/>
      <c r="C301" s="146" t="s">
        <v>916</v>
      </c>
      <c r="D301" s="146" t="s">
        <v>254</v>
      </c>
      <c r="E301" s="147" t="s">
        <v>10622</v>
      </c>
      <c r="F301" s="148" t="s">
        <v>3</v>
      </c>
      <c r="G301" s="149" t="s">
        <v>4356</v>
      </c>
      <c r="H301" s="150">
        <v>152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10623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10624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48.75">
      <c r="A303" s="34"/>
      <c r="B303" s="35"/>
      <c r="C303" s="34"/>
      <c r="D303" s="160" t="s">
        <v>2284</v>
      </c>
      <c r="E303" s="34"/>
      <c r="F303" s="211" t="s">
        <v>10625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2284</v>
      </c>
      <c r="AU303" s="19" t="s">
        <v>82</v>
      </c>
    </row>
    <row r="304" spans="1:65" s="14" customFormat="1" ht="11.25">
      <c r="B304" s="174"/>
      <c r="D304" s="160" t="s">
        <v>264</v>
      </c>
      <c r="E304" s="175" t="s">
        <v>3</v>
      </c>
      <c r="F304" s="176" t="s">
        <v>10626</v>
      </c>
      <c r="H304" s="177">
        <v>152</v>
      </c>
      <c r="I304" s="178"/>
      <c r="L304" s="174"/>
      <c r="M304" s="179"/>
      <c r="N304" s="180"/>
      <c r="O304" s="180"/>
      <c r="P304" s="180"/>
      <c r="Q304" s="180"/>
      <c r="R304" s="180"/>
      <c r="S304" s="180"/>
      <c r="T304" s="181"/>
      <c r="AT304" s="175" t="s">
        <v>264</v>
      </c>
      <c r="AU304" s="175" t="s">
        <v>82</v>
      </c>
      <c r="AV304" s="14" t="s">
        <v>82</v>
      </c>
      <c r="AW304" s="14" t="s">
        <v>34</v>
      </c>
      <c r="AX304" s="14" t="s">
        <v>80</v>
      </c>
      <c r="AY304" s="175" t="s">
        <v>252</v>
      </c>
    </row>
    <row r="305" spans="1:65" s="12" customFormat="1" ht="22.9" customHeight="1">
      <c r="B305" s="132"/>
      <c r="D305" s="133" t="s">
        <v>72</v>
      </c>
      <c r="E305" s="143" t="s">
        <v>3058</v>
      </c>
      <c r="F305" s="143" t="s">
        <v>3059</v>
      </c>
      <c r="I305" s="135"/>
      <c r="J305" s="144">
        <f>BK305</f>
        <v>0</v>
      </c>
      <c r="L305" s="132"/>
      <c r="M305" s="137"/>
      <c r="N305" s="138"/>
      <c r="O305" s="138"/>
      <c r="P305" s="139">
        <f>SUM(P306:P321)</f>
        <v>0</v>
      </c>
      <c r="Q305" s="138"/>
      <c r="R305" s="139">
        <f>SUM(R306:R321)</f>
        <v>0</v>
      </c>
      <c r="S305" s="138"/>
      <c r="T305" s="140">
        <f>SUM(T306:T321)</f>
        <v>0</v>
      </c>
      <c r="AR305" s="133" t="s">
        <v>82</v>
      </c>
      <c r="AT305" s="141" t="s">
        <v>72</v>
      </c>
      <c r="AU305" s="141" t="s">
        <v>80</v>
      </c>
      <c r="AY305" s="133" t="s">
        <v>252</v>
      </c>
      <c r="BK305" s="142">
        <f>SUM(BK306:BK321)</f>
        <v>0</v>
      </c>
    </row>
    <row r="306" spans="1:65" s="2" customFormat="1" ht="16.5" customHeight="1">
      <c r="A306" s="34"/>
      <c r="B306" s="145"/>
      <c r="C306" s="146" t="s">
        <v>740</v>
      </c>
      <c r="D306" s="146" t="s">
        <v>254</v>
      </c>
      <c r="E306" s="147" t="s">
        <v>10627</v>
      </c>
      <c r="F306" s="148" t="s">
        <v>10628</v>
      </c>
      <c r="G306" s="149" t="s">
        <v>5123</v>
      </c>
      <c r="H306" s="219"/>
      <c r="I306" s="151"/>
      <c r="J306" s="152">
        <f>ROUND(I306*H306,2)</f>
        <v>0</v>
      </c>
      <c r="K306" s="153"/>
      <c r="L306" s="35"/>
      <c r="M306" s="154" t="s">
        <v>3</v>
      </c>
      <c r="N306" s="155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406</v>
      </c>
      <c r="AT306" s="158" t="s">
        <v>254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10629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10630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11.25">
      <c r="A308" s="34"/>
      <c r="B308" s="35"/>
      <c r="C308" s="34"/>
      <c r="D308" s="165" t="s">
        <v>262</v>
      </c>
      <c r="E308" s="34"/>
      <c r="F308" s="166" t="s">
        <v>10631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262</v>
      </c>
      <c r="AU308" s="19" t="s">
        <v>82</v>
      </c>
    </row>
    <row r="309" spans="1:65" s="2" customFormat="1" ht="16.5" customHeight="1">
      <c r="A309" s="34"/>
      <c r="B309" s="145"/>
      <c r="C309" s="146" t="s">
        <v>748</v>
      </c>
      <c r="D309" s="146" t="s">
        <v>254</v>
      </c>
      <c r="E309" s="147" t="s">
        <v>10632</v>
      </c>
      <c r="F309" s="148" t="s">
        <v>10633</v>
      </c>
      <c r="G309" s="149" t="s">
        <v>5123</v>
      </c>
      <c r="H309" s="219"/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10634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10635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10636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16.5" customHeight="1">
      <c r="A312" s="34"/>
      <c r="B312" s="145"/>
      <c r="C312" s="146" t="s">
        <v>730</v>
      </c>
      <c r="D312" s="146" t="s">
        <v>254</v>
      </c>
      <c r="E312" s="147" t="s">
        <v>10637</v>
      </c>
      <c r="F312" s="148" t="s">
        <v>3</v>
      </c>
      <c r="G312" s="149" t="s">
        <v>3225</v>
      </c>
      <c r="H312" s="150">
        <v>772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10638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10639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9.5">
      <c r="A314" s="34"/>
      <c r="B314" s="35"/>
      <c r="C314" s="34"/>
      <c r="D314" s="160" t="s">
        <v>2284</v>
      </c>
      <c r="E314" s="34"/>
      <c r="F314" s="211" t="s">
        <v>10640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2284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10641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4" customFormat="1" ht="11.25">
      <c r="B316" s="174"/>
      <c r="D316" s="160" t="s">
        <v>264</v>
      </c>
      <c r="E316" s="175" t="s">
        <v>3</v>
      </c>
      <c r="F316" s="176" t="s">
        <v>10642</v>
      </c>
      <c r="H316" s="177">
        <v>388</v>
      </c>
      <c r="I316" s="178"/>
      <c r="L316" s="174"/>
      <c r="M316" s="179"/>
      <c r="N316" s="180"/>
      <c r="O316" s="180"/>
      <c r="P316" s="180"/>
      <c r="Q316" s="180"/>
      <c r="R316" s="180"/>
      <c r="S316" s="180"/>
      <c r="T316" s="181"/>
      <c r="AT316" s="175" t="s">
        <v>264</v>
      </c>
      <c r="AU316" s="175" t="s">
        <v>82</v>
      </c>
      <c r="AV316" s="14" t="s">
        <v>82</v>
      </c>
      <c r="AW316" s="14" t="s">
        <v>34</v>
      </c>
      <c r="AX316" s="14" t="s">
        <v>73</v>
      </c>
      <c r="AY316" s="175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10643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10644</v>
      </c>
      <c r="H318" s="177">
        <v>384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5" customFormat="1" ht="11.25">
      <c r="B319" s="182"/>
      <c r="D319" s="160" t="s">
        <v>264</v>
      </c>
      <c r="E319" s="183" t="s">
        <v>3</v>
      </c>
      <c r="F319" s="184" t="s">
        <v>269</v>
      </c>
      <c r="H319" s="185">
        <v>772</v>
      </c>
      <c r="I319" s="186"/>
      <c r="L319" s="182"/>
      <c r="M319" s="187"/>
      <c r="N319" s="188"/>
      <c r="O319" s="188"/>
      <c r="P319" s="188"/>
      <c r="Q319" s="188"/>
      <c r="R319" s="188"/>
      <c r="S319" s="188"/>
      <c r="T319" s="189"/>
      <c r="AT319" s="183" t="s">
        <v>264</v>
      </c>
      <c r="AU319" s="183" t="s">
        <v>82</v>
      </c>
      <c r="AV319" s="15" t="s">
        <v>258</v>
      </c>
      <c r="AW319" s="15" t="s">
        <v>34</v>
      </c>
      <c r="AX319" s="15" t="s">
        <v>80</v>
      </c>
      <c r="AY319" s="183" t="s">
        <v>252</v>
      </c>
    </row>
    <row r="320" spans="1:65" s="2" customFormat="1" ht="16.5" customHeight="1">
      <c r="A320" s="34"/>
      <c r="B320" s="145"/>
      <c r="C320" s="146" t="s">
        <v>957</v>
      </c>
      <c r="D320" s="146" t="s">
        <v>254</v>
      </c>
      <c r="E320" s="147" t="s">
        <v>10645</v>
      </c>
      <c r="F320" s="148" t="s">
        <v>3</v>
      </c>
      <c r="G320" s="149" t="s">
        <v>743</v>
      </c>
      <c r="H320" s="150">
        <v>5</v>
      </c>
      <c r="I320" s="151"/>
      <c r="J320" s="152">
        <f>ROUND(I320*H320,2)</f>
        <v>0</v>
      </c>
      <c r="K320" s="153"/>
      <c r="L320" s="35"/>
      <c r="M320" s="154" t="s">
        <v>3</v>
      </c>
      <c r="N320" s="155" t="s">
        <v>44</v>
      </c>
      <c r="O320" s="55"/>
      <c r="P320" s="156">
        <f>O320*H320</f>
        <v>0</v>
      </c>
      <c r="Q320" s="156">
        <v>0</v>
      </c>
      <c r="R320" s="156">
        <f>Q320*H320</f>
        <v>0</v>
      </c>
      <c r="S320" s="156">
        <v>0</v>
      </c>
      <c r="T320" s="157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8" t="s">
        <v>406</v>
      </c>
      <c r="AT320" s="158" t="s">
        <v>254</v>
      </c>
      <c r="AU320" s="158" t="s">
        <v>82</v>
      </c>
      <c r="AY320" s="19" t="s">
        <v>252</v>
      </c>
      <c r="BE320" s="159">
        <f>IF(N320="základní",J320,0)</f>
        <v>0</v>
      </c>
      <c r="BF320" s="159">
        <f>IF(N320="snížená",J320,0)</f>
        <v>0</v>
      </c>
      <c r="BG320" s="159">
        <f>IF(N320="zákl. přenesená",J320,0)</f>
        <v>0</v>
      </c>
      <c r="BH320" s="159">
        <f>IF(N320="sníž. přenesená",J320,0)</f>
        <v>0</v>
      </c>
      <c r="BI320" s="159">
        <f>IF(N320="nulová",J320,0)</f>
        <v>0</v>
      </c>
      <c r="BJ320" s="19" t="s">
        <v>80</v>
      </c>
      <c r="BK320" s="159">
        <f>ROUND(I320*H320,2)</f>
        <v>0</v>
      </c>
      <c r="BL320" s="19" t="s">
        <v>406</v>
      </c>
      <c r="BM320" s="158" t="s">
        <v>10646</v>
      </c>
    </row>
    <row r="321" spans="1:65" s="2" customFormat="1" ht="11.25">
      <c r="A321" s="34"/>
      <c r="B321" s="35"/>
      <c r="C321" s="34"/>
      <c r="D321" s="160" t="s">
        <v>260</v>
      </c>
      <c r="E321" s="34"/>
      <c r="F321" s="161" t="s">
        <v>10647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260</v>
      </c>
      <c r="AU321" s="19" t="s">
        <v>82</v>
      </c>
    </row>
    <row r="322" spans="1:65" s="12" customFormat="1" ht="22.9" customHeight="1">
      <c r="B322" s="132"/>
      <c r="D322" s="133" t="s">
        <v>72</v>
      </c>
      <c r="E322" s="143" t="s">
        <v>4013</v>
      </c>
      <c r="F322" s="143" t="s">
        <v>4014</v>
      </c>
      <c r="I322" s="135"/>
      <c r="J322" s="144">
        <f>BK322</f>
        <v>0</v>
      </c>
      <c r="L322" s="132"/>
      <c r="M322" s="137"/>
      <c r="N322" s="138"/>
      <c r="O322" s="138"/>
      <c r="P322" s="139">
        <f>SUM(P323:P330)</f>
        <v>0</v>
      </c>
      <c r="Q322" s="138"/>
      <c r="R322" s="139">
        <f>SUM(R323:R330)</f>
        <v>0.53591999999999995</v>
      </c>
      <c r="S322" s="138"/>
      <c r="T322" s="140">
        <f>SUM(T323:T330)</f>
        <v>0</v>
      </c>
      <c r="AR322" s="133" t="s">
        <v>82</v>
      </c>
      <c r="AT322" s="141" t="s">
        <v>72</v>
      </c>
      <c r="AU322" s="141" t="s">
        <v>80</v>
      </c>
      <c r="AY322" s="133" t="s">
        <v>252</v>
      </c>
      <c r="BK322" s="142">
        <f>SUM(BK323:BK330)</f>
        <v>0</v>
      </c>
    </row>
    <row r="323" spans="1:65" s="2" customFormat="1" ht="16.5" customHeight="1">
      <c r="A323" s="34"/>
      <c r="B323" s="145"/>
      <c r="C323" s="146" t="s">
        <v>693</v>
      </c>
      <c r="D323" s="146" t="s">
        <v>254</v>
      </c>
      <c r="E323" s="147" t="s">
        <v>10648</v>
      </c>
      <c r="F323" s="148" t="s">
        <v>10649</v>
      </c>
      <c r="G323" s="149" t="s">
        <v>743</v>
      </c>
      <c r="H323" s="150">
        <v>1276</v>
      </c>
      <c r="I323" s="151"/>
      <c r="J323" s="152">
        <f>ROUND(I323*H323,2)</f>
        <v>0</v>
      </c>
      <c r="K323" s="153"/>
      <c r="L323" s="35"/>
      <c r="M323" s="154" t="s">
        <v>3</v>
      </c>
      <c r="N323" s="155" t="s">
        <v>44</v>
      </c>
      <c r="O323" s="55"/>
      <c r="P323" s="156">
        <f>O323*H323</f>
        <v>0</v>
      </c>
      <c r="Q323" s="156">
        <v>1.3999999999999999E-4</v>
      </c>
      <c r="R323" s="156">
        <f>Q323*H323</f>
        <v>0.17863999999999999</v>
      </c>
      <c r="S323" s="156">
        <v>0</v>
      </c>
      <c r="T323" s="157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8" t="s">
        <v>406</v>
      </c>
      <c r="AT323" s="158" t="s">
        <v>254</v>
      </c>
      <c r="AU323" s="158" t="s">
        <v>82</v>
      </c>
      <c r="AY323" s="19" t="s">
        <v>252</v>
      </c>
      <c r="BE323" s="159">
        <f>IF(N323="základní",J323,0)</f>
        <v>0</v>
      </c>
      <c r="BF323" s="159">
        <f>IF(N323="snížená",J323,0)</f>
        <v>0</v>
      </c>
      <c r="BG323" s="159">
        <f>IF(N323="zákl. přenesená",J323,0)</f>
        <v>0</v>
      </c>
      <c r="BH323" s="159">
        <f>IF(N323="sníž. přenesená",J323,0)</f>
        <v>0</v>
      </c>
      <c r="BI323" s="159">
        <f>IF(N323="nulová",J323,0)</f>
        <v>0</v>
      </c>
      <c r="BJ323" s="19" t="s">
        <v>80</v>
      </c>
      <c r="BK323" s="159">
        <f>ROUND(I323*H323,2)</f>
        <v>0</v>
      </c>
      <c r="BL323" s="19" t="s">
        <v>406</v>
      </c>
      <c r="BM323" s="158" t="s">
        <v>10650</v>
      </c>
    </row>
    <row r="324" spans="1:65" s="2" customFormat="1" ht="11.25">
      <c r="A324" s="34"/>
      <c r="B324" s="35"/>
      <c r="C324" s="34"/>
      <c r="D324" s="160" t="s">
        <v>260</v>
      </c>
      <c r="E324" s="34"/>
      <c r="F324" s="161" t="s">
        <v>10651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260</v>
      </c>
      <c r="AU324" s="19" t="s">
        <v>82</v>
      </c>
    </row>
    <row r="325" spans="1:65" s="2" customFormat="1" ht="11.25">
      <c r="A325" s="34"/>
      <c r="B325" s="35"/>
      <c r="C325" s="34"/>
      <c r="D325" s="165" t="s">
        <v>262</v>
      </c>
      <c r="E325" s="34"/>
      <c r="F325" s="166" t="s">
        <v>10652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262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10653</v>
      </c>
      <c r="H326" s="177">
        <v>1276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724</v>
      </c>
      <c r="D327" s="146" t="s">
        <v>254</v>
      </c>
      <c r="E327" s="147" t="s">
        <v>10654</v>
      </c>
      <c r="F327" s="148" t="s">
        <v>10655</v>
      </c>
      <c r="G327" s="149" t="s">
        <v>743</v>
      </c>
      <c r="H327" s="150">
        <v>1276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2.7999999999999998E-4</v>
      </c>
      <c r="R327" s="156">
        <f>Q327*H327</f>
        <v>0.35727999999999999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406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406</v>
      </c>
      <c r="BM327" s="158" t="s">
        <v>10656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10657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10658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14" customFormat="1" ht="11.25">
      <c r="B330" s="174"/>
      <c r="D330" s="160" t="s">
        <v>264</v>
      </c>
      <c r="E330" s="175" t="s">
        <v>3</v>
      </c>
      <c r="F330" s="176" t="s">
        <v>10653</v>
      </c>
      <c r="H330" s="177">
        <v>1276</v>
      </c>
      <c r="I330" s="178"/>
      <c r="L330" s="174"/>
      <c r="M330" s="225"/>
      <c r="N330" s="226"/>
      <c r="O330" s="226"/>
      <c r="P330" s="226"/>
      <c r="Q330" s="226"/>
      <c r="R330" s="226"/>
      <c r="S330" s="226"/>
      <c r="T330" s="227"/>
      <c r="AT330" s="175" t="s">
        <v>264</v>
      </c>
      <c r="AU330" s="175" t="s">
        <v>82</v>
      </c>
      <c r="AV330" s="14" t="s">
        <v>82</v>
      </c>
      <c r="AW330" s="14" t="s">
        <v>34</v>
      </c>
      <c r="AX330" s="14" t="s">
        <v>80</v>
      </c>
      <c r="AY330" s="175" t="s">
        <v>252</v>
      </c>
    </row>
    <row r="331" spans="1:65" s="2" customFormat="1" ht="6.95" customHeight="1">
      <c r="A331" s="34"/>
      <c r="B331" s="44"/>
      <c r="C331" s="45"/>
      <c r="D331" s="45"/>
      <c r="E331" s="45"/>
      <c r="F331" s="45"/>
      <c r="G331" s="45"/>
      <c r="H331" s="45"/>
      <c r="I331" s="45"/>
      <c r="J331" s="45"/>
      <c r="K331" s="45"/>
      <c r="L331" s="35"/>
      <c r="M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</row>
  </sheetData>
  <autoFilter ref="C99:K330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51" r:id="rId3"/>
    <hyperlink ref="F158" r:id="rId4"/>
    <hyperlink ref="F167" r:id="rId5"/>
    <hyperlink ref="F170" r:id="rId6"/>
    <hyperlink ref="F174" r:id="rId7"/>
    <hyperlink ref="F178" r:id="rId8"/>
    <hyperlink ref="F182" r:id="rId9"/>
    <hyperlink ref="F186" r:id="rId10"/>
    <hyperlink ref="F190" r:id="rId11"/>
    <hyperlink ref="F194" r:id="rId12"/>
    <hyperlink ref="F198" r:id="rId13"/>
    <hyperlink ref="F202" r:id="rId14"/>
    <hyperlink ref="F206" r:id="rId15"/>
    <hyperlink ref="F210" r:id="rId16"/>
    <hyperlink ref="F214" r:id="rId17"/>
    <hyperlink ref="F218" r:id="rId18"/>
    <hyperlink ref="F221" r:id="rId19"/>
    <hyperlink ref="F227" r:id="rId20"/>
    <hyperlink ref="F230" r:id="rId21"/>
    <hyperlink ref="F233" r:id="rId22"/>
    <hyperlink ref="F236" r:id="rId23"/>
    <hyperlink ref="F239" r:id="rId24"/>
    <hyperlink ref="F242" r:id="rId25"/>
    <hyperlink ref="F245" r:id="rId26"/>
    <hyperlink ref="F248" r:id="rId27"/>
    <hyperlink ref="F251" r:id="rId28"/>
    <hyperlink ref="F308" r:id="rId29"/>
    <hyperlink ref="F311" r:id="rId30"/>
    <hyperlink ref="F325" r:id="rId31"/>
    <hyperlink ref="F329" r:id="rId3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8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138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10383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10659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10385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10386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ROUND((SUM(BE100:BE284)),  2)</f>
        <v>0</v>
      </c>
      <c r="G37" s="34"/>
      <c r="H37" s="34"/>
      <c r="I37" s="103">
        <v>0.21</v>
      </c>
      <c r="J37" s="102">
        <f>ROUND(((SUM(BE100:BE284))*I37),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ROUND((SUM(BF100:BF284)),  2)</f>
        <v>0</v>
      </c>
      <c r="G38" s="34"/>
      <c r="H38" s="34"/>
      <c r="I38" s="103">
        <v>0.15</v>
      </c>
      <c r="J38" s="102">
        <f>ROUND(((SUM(BF100:BF284))*I38),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ROUND((SUM(BG100:BG284)),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ROUND((SUM(BH100:BH284)),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ROUND((SUM(BI100:BI284)),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10383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02 - Okruh sahary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J156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J201</f>
        <v>0</v>
      </c>
      <c r="L72" s="117"/>
    </row>
    <row r="73" spans="1:47" s="10" customFormat="1" ht="19.899999999999999" customHeight="1">
      <c r="B73" s="117"/>
      <c r="D73" s="118" t="s">
        <v>10387</v>
      </c>
      <c r="E73" s="119"/>
      <c r="F73" s="119"/>
      <c r="G73" s="119"/>
      <c r="H73" s="119"/>
      <c r="I73" s="119"/>
      <c r="J73" s="120">
        <f>J247</f>
        <v>0</v>
      </c>
      <c r="L73" s="117"/>
    </row>
    <row r="74" spans="1:47" s="10" customFormat="1" ht="19.899999999999999" customHeight="1">
      <c r="B74" s="117"/>
      <c r="D74" s="118" t="s">
        <v>10388</v>
      </c>
      <c r="E74" s="119"/>
      <c r="F74" s="119"/>
      <c r="G74" s="119"/>
      <c r="H74" s="119"/>
      <c r="I74" s="119"/>
      <c r="J74" s="120">
        <f>J252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J259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J276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10383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02 - Okruh sahary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1.3601220000000001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2190</v>
      </c>
      <c r="F101" s="134" t="s">
        <v>2191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P102+P131+P156+P201+P247+P252+P259+P276</f>
        <v>0</v>
      </c>
      <c r="Q101" s="138"/>
      <c r="R101" s="139">
        <f>R102+R131+R156+R201+R247+R252+R259+R276</f>
        <v>1.3601220000000001</v>
      </c>
      <c r="S101" s="138"/>
      <c r="T101" s="140">
        <f>T102+T131+T156+T201+T247+T252+T259+T276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BK102+BK131+BK156+BK201+BK247+BK252+BK259+BK276</f>
        <v>0</v>
      </c>
    </row>
    <row r="102" spans="1:65" s="12" customFormat="1" ht="22.9" customHeight="1">
      <c r="B102" s="132"/>
      <c r="D102" s="133" t="s">
        <v>72</v>
      </c>
      <c r="E102" s="143" t="s">
        <v>2431</v>
      </c>
      <c r="F102" s="143" t="s">
        <v>2432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10390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10391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10392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10393</v>
      </c>
      <c r="F109" s="148" t="s">
        <v>3</v>
      </c>
      <c r="G109" s="149" t="s">
        <v>331</v>
      </c>
      <c r="H109" s="150">
        <v>227.7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10394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10395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10410</v>
      </c>
      <c r="F111" s="200" t="s">
        <v>3</v>
      </c>
      <c r="G111" s="201" t="s">
        <v>331</v>
      </c>
      <c r="H111" s="202">
        <v>42.9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10411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10412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2284</v>
      </c>
      <c r="E113" s="34"/>
      <c r="F113" s="211" t="s">
        <v>10400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10660</v>
      </c>
      <c r="H114" s="177">
        <v>42.9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819</v>
      </c>
      <c r="D115" s="198" t="s">
        <v>361</v>
      </c>
      <c r="E115" s="199" t="s">
        <v>10418</v>
      </c>
      <c r="F115" s="200" t="s">
        <v>3</v>
      </c>
      <c r="G115" s="201" t="s">
        <v>331</v>
      </c>
      <c r="H115" s="202">
        <v>39.6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10419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10420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2284</v>
      </c>
      <c r="E117" s="34"/>
      <c r="F117" s="211" t="s">
        <v>10400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10661</v>
      </c>
      <c r="H118" s="177">
        <v>39.6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834</v>
      </c>
      <c r="D119" s="198" t="s">
        <v>361</v>
      </c>
      <c r="E119" s="199" t="s">
        <v>10422</v>
      </c>
      <c r="F119" s="200" t="s">
        <v>3</v>
      </c>
      <c r="G119" s="201" t="s">
        <v>331</v>
      </c>
      <c r="H119" s="202">
        <v>96.8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10423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10424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2284</v>
      </c>
      <c r="E121" s="34"/>
      <c r="F121" s="211" t="s">
        <v>10400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2284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10662</v>
      </c>
      <c r="H122" s="177">
        <v>96.8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840</v>
      </c>
      <c r="D123" s="198" t="s">
        <v>361</v>
      </c>
      <c r="E123" s="199" t="s">
        <v>10426</v>
      </c>
      <c r="F123" s="200" t="s">
        <v>3</v>
      </c>
      <c r="G123" s="201" t="s">
        <v>331</v>
      </c>
      <c r="H123" s="202">
        <v>7.7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10427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10428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2284</v>
      </c>
      <c r="E125" s="34"/>
      <c r="F125" s="211" t="s">
        <v>10400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2284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10663</v>
      </c>
      <c r="H126" s="177">
        <v>7.7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850</v>
      </c>
      <c r="D127" s="198" t="s">
        <v>361</v>
      </c>
      <c r="E127" s="199" t="s">
        <v>10429</v>
      </c>
      <c r="F127" s="200" t="s">
        <v>3</v>
      </c>
      <c r="G127" s="201" t="s">
        <v>331</v>
      </c>
      <c r="H127" s="202">
        <v>40.700000000000003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10430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10431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2284</v>
      </c>
      <c r="E129" s="34"/>
      <c r="F129" s="211" t="s">
        <v>10400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2284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10664</v>
      </c>
      <c r="H130" s="177">
        <v>40.700000000000003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4352</v>
      </c>
      <c r="F131" s="143" t="s">
        <v>4353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SUM(P132:P155)</f>
        <v>0</v>
      </c>
      <c r="Q131" s="138"/>
      <c r="R131" s="139">
        <f>SUM(R132:R155)</f>
        <v>1.8450000000000001E-2</v>
      </c>
      <c r="S131" s="138"/>
      <c r="T131" s="140">
        <f>SUM(T132:T155)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SUM(BK132:BK155)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4370</v>
      </c>
      <c r="F132" s="148" t="s">
        <v>4371</v>
      </c>
      <c r="G132" s="149" t="s">
        <v>4372</v>
      </c>
      <c r="H132" s="150">
        <v>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8.9599999999999992E-3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10433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10665</v>
      </c>
      <c r="H135" s="177">
        <v>8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406</v>
      </c>
      <c r="D136" s="198" t="s">
        <v>361</v>
      </c>
      <c r="E136" s="199" t="s">
        <v>10435</v>
      </c>
      <c r="F136" s="200" t="s">
        <v>3</v>
      </c>
      <c r="G136" s="201" t="s">
        <v>743</v>
      </c>
      <c r="H136" s="202">
        <v>8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10436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10437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10665</v>
      </c>
      <c r="H138" s="177">
        <v>8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2" customFormat="1" ht="16.5" customHeight="1">
      <c r="A139" s="34"/>
      <c r="B139" s="145"/>
      <c r="C139" s="146" t="s">
        <v>414</v>
      </c>
      <c r="D139" s="146" t="s">
        <v>254</v>
      </c>
      <c r="E139" s="147" t="s">
        <v>10438</v>
      </c>
      <c r="F139" s="148" t="s">
        <v>10439</v>
      </c>
      <c r="G139" s="149" t="s">
        <v>4372</v>
      </c>
      <c r="H139" s="150">
        <v>1</v>
      </c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9.4900000000000002E-3</v>
      </c>
      <c r="R139" s="156">
        <f>Q139*H139</f>
        <v>9.4900000000000002E-3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10440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10441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10442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98" t="s">
        <v>423</v>
      </c>
      <c r="D142" s="198" t="s">
        <v>361</v>
      </c>
      <c r="E142" s="199" t="s">
        <v>10443</v>
      </c>
      <c r="F142" s="200" t="s">
        <v>10666</v>
      </c>
      <c r="G142" s="201" t="s">
        <v>743</v>
      </c>
      <c r="H142" s="202">
        <v>1</v>
      </c>
      <c r="I142" s="203"/>
      <c r="J142" s="204">
        <f>ROUND(I142*H142,2)</f>
        <v>0</v>
      </c>
      <c r="K142" s="205"/>
      <c r="L142" s="206"/>
      <c r="M142" s="207" t="s">
        <v>3</v>
      </c>
      <c r="N142" s="208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572</v>
      </c>
      <c r="AT142" s="158" t="s">
        <v>361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10445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10666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29.25">
      <c r="A144" s="34"/>
      <c r="B144" s="35"/>
      <c r="C144" s="34"/>
      <c r="D144" s="160" t="s">
        <v>2284</v>
      </c>
      <c r="E144" s="34"/>
      <c r="F144" s="211" t="s">
        <v>10446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2284</v>
      </c>
      <c r="AU144" s="19" t="s">
        <v>82</v>
      </c>
    </row>
    <row r="145" spans="1:65" s="2" customFormat="1" ht="16.5" customHeight="1">
      <c r="A145" s="34"/>
      <c r="B145" s="145"/>
      <c r="C145" s="146" t="s">
        <v>640</v>
      </c>
      <c r="D145" s="146" t="s">
        <v>254</v>
      </c>
      <c r="E145" s="147" t="s">
        <v>10451</v>
      </c>
      <c r="F145" s="148" t="s">
        <v>10452</v>
      </c>
      <c r="G145" s="149" t="s">
        <v>5123</v>
      </c>
      <c r="H145" s="219"/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10453</v>
      </c>
    </row>
    <row r="146" spans="1:65" s="2" customFormat="1" ht="19.5">
      <c r="A146" s="34"/>
      <c r="B146" s="35"/>
      <c r="C146" s="34"/>
      <c r="D146" s="160" t="s">
        <v>260</v>
      </c>
      <c r="E146" s="34"/>
      <c r="F146" s="161" t="s">
        <v>10454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1.25">
      <c r="A147" s="34"/>
      <c r="B147" s="35"/>
      <c r="C147" s="34"/>
      <c r="D147" s="165" t="s">
        <v>262</v>
      </c>
      <c r="E147" s="34"/>
      <c r="F147" s="166" t="s">
        <v>10455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262</v>
      </c>
      <c r="AU147" s="19" t="s">
        <v>82</v>
      </c>
    </row>
    <row r="148" spans="1:65" s="2" customFormat="1" ht="16.5" customHeight="1">
      <c r="A148" s="34"/>
      <c r="B148" s="145"/>
      <c r="C148" s="146" t="s">
        <v>648</v>
      </c>
      <c r="D148" s="146" t="s">
        <v>254</v>
      </c>
      <c r="E148" s="147" t="s">
        <v>10456</v>
      </c>
      <c r="F148" s="148" t="s">
        <v>10457</v>
      </c>
      <c r="G148" s="149" t="s">
        <v>5123</v>
      </c>
      <c r="H148" s="219"/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406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406</v>
      </c>
      <c r="BM148" s="158" t="s">
        <v>10458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10459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10460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16.5" customHeight="1">
      <c r="A151" s="34"/>
      <c r="B151" s="145"/>
      <c r="C151" s="146" t="s">
        <v>946</v>
      </c>
      <c r="D151" s="146" t="s">
        <v>254</v>
      </c>
      <c r="E151" s="147" t="s">
        <v>10667</v>
      </c>
      <c r="F151" s="148" t="s">
        <v>3</v>
      </c>
      <c r="G151" s="149" t="s">
        <v>743</v>
      </c>
      <c r="H151" s="150">
        <v>9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406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406</v>
      </c>
      <c r="BM151" s="158" t="s">
        <v>10668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10669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6.5" customHeight="1">
      <c r="A153" s="34"/>
      <c r="B153" s="145"/>
      <c r="C153" s="198" t="s">
        <v>957</v>
      </c>
      <c r="D153" s="198" t="s">
        <v>361</v>
      </c>
      <c r="E153" s="199" t="s">
        <v>10670</v>
      </c>
      <c r="F153" s="200" t="s">
        <v>3</v>
      </c>
      <c r="G153" s="201" t="s">
        <v>743</v>
      </c>
      <c r="H153" s="202">
        <v>9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572</v>
      </c>
      <c r="AT153" s="158" t="s">
        <v>361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10671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10672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97.5">
      <c r="A155" s="34"/>
      <c r="B155" s="35"/>
      <c r="C155" s="34"/>
      <c r="D155" s="160" t="s">
        <v>2284</v>
      </c>
      <c r="E155" s="34"/>
      <c r="F155" s="211" t="s">
        <v>10673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2284</v>
      </c>
      <c r="AU155" s="19" t="s">
        <v>82</v>
      </c>
    </row>
    <row r="156" spans="1:65" s="12" customFormat="1" ht="22.9" customHeight="1">
      <c r="B156" s="132"/>
      <c r="D156" s="133" t="s">
        <v>72</v>
      </c>
      <c r="E156" s="143" t="s">
        <v>4473</v>
      </c>
      <c r="F156" s="143" t="s">
        <v>4474</v>
      </c>
      <c r="I156" s="135"/>
      <c r="J156" s="144">
        <f>BK156</f>
        <v>0</v>
      </c>
      <c r="L156" s="132"/>
      <c r="M156" s="137"/>
      <c r="N156" s="138"/>
      <c r="O156" s="138"/>
      <c r="P156" s="139">
        <f>SUM(P157:P200)</f>
        <v>0</v>
      </c>
      <c r="Q156" s="138"/>
      <c r="R156" s="139">
        <f>SUM(R157:R200)</f>
        <v>1.216248</v>
      </c>
      <c r="S156" s="138"/>
      <c r="T156" s="140">
        <f>SUM(T157:T200)</f>
        <v>0</v>
      </c>
      <c r="AR156" s="133" t="s">
        <v>82</v>
      </c>
      <c r="AT156" s="141" t="s">
        <v>72</v>
      </c>
      <c r="AU156" s="141" t="s">
        <v>80</v>
      </c>
      <c r="AY156" s="133" t="s">
        <v>252</v>
      </c>
      <c r="BK156" s="142">
        <f>SUM(BK157:BK200)</f>
        <v>0</v>
      </c>
    </row>
    <row r="157" spans="1:65" s="2" customFormat="1" ht="16.5" customHeight="1">
      <c r="A157" s="34"/>
      <c r="B157" s="145"/>
      <c r="C157" s="146" t="s">
        <v>95</v>
      </c>
      <c r="D157" s="146" t="s">
        <v>254</v>
      </c>
      <c r="E157" s="147" t="s">
        <v>10472</v>
      </c>
      <c r="F157" s="148" t="s">
        <v>10473</v>
      </c>
      <c r="G157" s="149" t="s">
        <v>331</v>
      </c>
      <c r="H157" s="150">
        <v>42.9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2.8400000000000001E-3</v>
      </c>
      <c r="R157" s="156">
        <f>Q157*H157</f>
        <v>0.121836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10474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10475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1.25">
      <c r="A159" s="34"/>
      <c r="B159" s="35"/>
      <c r="C159" s="34"/>
      <c r="D159" s="165" t="s">
        <v>262</v>
      </c>
      <c r="E159" s="34"/>
      <c r="F159" s="166" t="s">
        <v>10476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262</v>
      </c>
      <c r="AU159" s="19" t="s">
        <v>82</v>
      </c>
    </row>
    <row r="160" spans="1:65" s="14" customFormat="1" ht="11.25">
      <c r="B160" s="174"/>
      <c r="D160" s="160" t="s">
        <v>264</v>
      </c>
      <c r="E160" s="175" t="s">
        <v>3</v>
      </c>
      <c r="F160" s="176" t="s">
        <v>10660</v>
      </c>
      <c r="H160" s="177">
        <v>42.9</v>
      </c>
      <c r="I160" s="178"/>
      <c r="L160" s="174"/>
      <c r="M160" s="179"/>
      <c r="N160" s="180"/>
      <c r="O160" s="180"/>
      <c r="P160" s="180"/>
      <c r="Q160" s="180"/>
      <c r="R160" s="180"/>
      <c r="S160" s="180"/>
      <c r="T160" s="181"/>
      <c r="AT160" s="175" t="s">
        <v>264</v>
      </c>
      <c r="AU160" s="175" t="s">
        <v>82</v>
      </c>
      <c r="AV160" s="14" t="s">
        <v>82</v>
      </c>
      <c r="AW160" s="14" t="s">
        <v>34</v>
      </c>
      <c r="AX160" s="14" t="s">
        <v>80</v>
      </c>
      <c r="AY160" s="175" t="s">
        <v>252</v>
      </c>
    </row>
    <row r="161" spans="1:65" s="2" customFormat="1" ht="16.5" customHeight="1">
      <c r="A161" s="34"/>
      <c r="B161" s="145"/>
      <c r="C161" s="146" t="s">
        <v>296</v>
      </c>
      <c r="D161" s="146" t="s">
        <v>254</v>
      </c>
      <c r="E161" s="147" t="s">
        <v>10482</v>
      </c>
      <c r="F161" s="148" t="s">
        <v>10483</v>
      </c>
      <c r="G161" s="149" t="s">
        <v>331</v>
      </c>
      <c r="H161" s="150">
        <v>39.6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4.28E-3</v>
      </c>
      <c r="R161" s="156">
        <f>Q161*H161</f>
        <v>0.169488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406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406</v>
      </c>
      <c r="BM161" s="158" t="s">
        <v>10484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10485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10486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10661</v>
      </c>
      <c r="H164" s="177">
        <v>39.6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82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303</v>
      </c>
      <c r="D165" s="146" t="s">
        <v>254</v>
      </c>
      <c r="E165" s="147" t="s">
        <v>10487</v>
      </c>
      <c r="F165" s="148" t="s">
        <v>10488</v>
      </c>
      <c r="G165" s="149" t="s">
        <v>331</v>
      </c>
      <c r="H165" s="150">
        <v>96.8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5.94E-3</v>
      </c>
      <c r="R165" s="156">
        <f>Q165*H165</f>
        <v>0.57499199999999995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406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10489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10490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10491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10662</v>
      </c>
      <c r="H168" s="177">
        <v>96.8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2" customFormat="1" ht="16.5" customHeight="1">
      <c r="A169" s="34"/>
      <c r="B169" s="145"/>
      <c r="C169" s="146" t="s">
        <v>312</v>
      </c>
      <c r="D169" s="146" t="s">
        <v>254</v>
      </c>
      <c r="E169" s="147" t="s">
        <v>10492</v>
      </c>
      <c r="F169" s="148" t="s">
        <v>10493</v>
      </c>
      <c r="G169" s="149" t="s">
        <v>331</v>
      </c>
      <c r="H169" s="150">
        <v>7.7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5.7499999999999999E-3</v>
      </c>
      <c r="R169" s="156">
        <f>Q169*H169</f>
        <v>4.4275000000000002E-2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10494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10495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10496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10663</v>
      </c>
      <c r="H172" s="177">
        <v>7.7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16.5" customHeight="1">
      <c r="A173" s="34"/>
      <c r="B173" s="145"/>
      <c r="C173" s="146" t="s">
        <v>318</v>
      </c>
      <c r="D173" s="146" t="s">
        <v>254</v>
      </c>
      <c r="E173" s="147" t="s">
        <v>10497</v>
      </c>
      <c r="F173" s="148" t="s">
        <v>10498</v>
      </c>
      <c r="G173" s="149" t="s">
        <v>331</v>
      </c>
      <c r="H173" s="150">
        <v>40.700000000000003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7.5100000000000002E-3</v>
      </c>
      <c r="R173" s="156">
        <f>Q173*H173</f>
        <v>0.30565700000000001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10499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10500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10501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4" customFormat="1" ht="11.25">
      <c r="B176" s="174"/>
      <c r="D176" s="160" t="s">
        <v>264</v>
      </c>
      <c r="E176" s="175" t="s">
        <v>3</v>
      </c>
      <c r="F176" s="176" t="s">
        <v>10664</v>
      </c>
      <c r="H176" s="177">
        <v>40.700000000000003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264</v>
      </c>
      <c r="AU176" s="175" t="s">
        <v>82</v>
      </c>
      <c r="AV176" s="14" t="s">
        <v>82</v>
      </c>
      <c r="AW176" s="14" t="s">
        <v>34</v>
      </c>
      <c r="AX176" s="14" t="s">
        <v>80</v>
      </c>
      <c r="AY176" s="175" t="s">
        <v>252</v>
      </c>
    </row>
    <row r="177" spans="1:65" s="2" customFormat="1" ht="16.5" customHeight="1">
      <c r="A177" s="34"/>
      <c r="B177" s="145"/>
      <c r="C177" s="146" t="s">
        <v>360</v>
      </c>
      <c r="D177" s="146" t="s">
        <v>254</v>
      </c>
      <c r="E177" s="147" t="s">
        <v>10502</v>
      </c>
      <c r="F177" s="148" t="s">
        <v>10503</v>
      </c>
      <c r="G177" s="149" t="s">
        <v>331</v>
      </c>
      <c r="H177" s="150">
        <v>42.9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10504</v>
      </c>
    </row>
    <row r="178" spans="1:65" s="2" customFormat="1" ht="19.5">
      <c r="A178" s="34"/>
      <c r="B178" s="35"/>
      <c r="C178" s="34"/>
      <c r="D178" s="160" t="s">
        <v>260</v>
      </c>
      <c r="E178" s="34"/>
      <c r="F178" s="161" t="s">
        <v>10505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10506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10674</v>
      </c>
      <c r="H180" s="177">
        <v>42.9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46" t="s">
        <v>373</v>
      </c>
      <c r="D181" s="146" t="s">
        <v>254</v>
      </c>
      <c r="E181" s="147" t="s">
        <v>10508</v>
      </c>
      <c r="F181" s="148" t="s">
        <v>10509</v>
      </c>
      <c r="G181" s="149" t="s">
        <v>331</v>
      </c>
      <c r="H181" s="150">
        <v>136.4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406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10510</v>
      </c>
    </row>
    <row r="182" spans="1:65" s="2" customFormat="1" ht="19.5">
      <c r="A182" s="34"/>
      <c r="B182" s="35"/>
      <c r="C182" s="34"/>
      <c r="D182" s="160" t="s">
        <v>260</v>
      </c>
      <c r="E182" s="34"/>
      <c r="F182" s="161" t="s">
        <v>10511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10512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10675</v>
      </c>
      <c r="H184" s="177">
        <v>136.4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381</v>
      </c>
      <c r="D185" s="146" t="s">
        <v>254</v>
      </c>
      <c r="E185" s="147" t="s">
        <v>10514</v>
      </c>
      <c r="F185" s="148" t="s">
        <v>10515</v>
      </c>
      <c r="G185" s="149" t="s">
        <v>331</v>
      </c>
      <c r="H185" s="150">
        <v>7.7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10516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10517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10518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10676</v>
      </c>
      <c r="H188" s="177">
        <v>7.7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46" t="s">
        <v>940</v>
      </c>
      <c r="D189" s="146" t="s">
        <v>254</v>
      </c>
      <c r="E189" s="147" t="s">
        <v>4535</v>
      </c>
      <c r="F189" s="148" t="s">
        <v>4536</v>
      </c>
      <c r="G189" s="149" t="s">
        <v>331</v>
      </c>
      <c r="H189" s="150">
        <v>40.700000000000003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10677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4538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4539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10664</v>
      </c>
      <c r="H192" s="177">
        <v>40.700000000000003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80</v>
      </c>
      <c r="AY192" s="175" t="s">
        <v>252</v>
      </c>
    </row>
    <row r="193" spans="1:65" s="2" customFormat="1" ht="16.5" customHeight="1">
      <c r="A193" s="34"/>
      <c r="B193" s="145"/>
      <c r="C193" s="146" t="s">
        <v>328</v>
      </c>
      <c r="D193" s="146" t="s">
        <v>254</v>
      </c>
      <c r="E193" s="147" t="s">
        <v>10520</v>
      </c>
      <c r="F193" s="148" t="s">
        <v>10521</v>
      </c>
      <c r="G193" s="149" t="s">
        <v>5123</v>
      </c>
      <c r="H193" s="219"/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10522</v>
      </c>
    </row>
    <row r="194" spans="1:65" s="2" customFormat="1" ht="19.5">
      <c r="A194" s="34"/>
      <c r="B194" s="35"/>
      <c r="C194" s="34"/>
      <c r="D194" s="160" t="s">
        <v>260</v>
      </c>
      <c r="E194" s="34"/>
      <c r="F194" s="161" t="s">
        <v>10523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10524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338</v>
      </c>
      <c r="D196" s="146" t="s">
        <v>254</v>
      </c>
      <c r="E196" s="147" t="s">
        <v>10525</v>
      </c>
      <c r="F196" s="148" t="s">
        <v>10526</v>
      </c>
      <c r="G196" s="149" t="s">
        <v>5123</v>
      </c>
      <c r="H196" s="219"/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10527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10528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10529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389</v>
      </c>
      <c r="D199" s="146" t="s">
        <v>254</v>
      </c>
      <c r="E199" s="147" t="s">
        <v>10530</v>
      </c>
      <c r="F199" s="148" t="s">
        <v>3</v>
      </c>
      <c r="G199" s="149" t="s">
        <v>743</v>
      </c>
      <c r="H199" s="150">
        <v>18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10531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10532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4550</v>
      </c>
      <c r="F201" s="143" t="s">
        <v>4551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SUM(P202:P246)</f>
        <v>0</v>
      </c>
      <c r="Q201" s="138"/>
      <c r="R201" s="139">
        <f>SUM(R202:R246)</f>
        <v>2.9790000000000001E-2</v>
      </c>
      <c r="S201" s="138"/>
      <c r="T201" s="140">
        <f>SUM(T202:T246)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SUM(BK202:BK246)</f>
        <v>0</v>
      </c>
    </row>
    <row r="202" spans="1:65" s="2" customFormat="1" ht="16.5" customHeight="1">
      <c r="A202" s="34"/>
      <c r="B202" s="145"/>
      <c r="C202" s="146" t="s">
        <v>494</v>
      </c>
      <c r="D202" s="146" t="s">
        <v>254</v>
      </c>
      <c r="E202" s="147" t="s">
        <v>10533</v>
      </c>
      <c r="F202" s="148" t="s">
        <v>10534</v>
      </c>
      <c r="G202" s="149" t="s">
        <v>743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1.92E-3</v>
      </c>
      <c r="R202" s="156">
        <f>Q202*H202</f>
        <v>1.92E-3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10535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10536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10537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2" customFormat="1" ht="16.5" customHeight="1">
      <c r="A205" s="34"/>
      <c r="B205" s="145"/>
      <c r="C205" s="146" t="s">
        <v>8</v>
      </c>
      <c r="D205" s="146" t="s">
        <v>254</v>
      </c>
      <c r="E205" s="147" t="s">
        <v>4723</v>
      </c>
      <c r="F205" s="148" t="s">
        <v>4724</v>
      </c>
      <c r="G205" s="149" t="s">
        <v>743</v>
      </c>
      <c r="H205" s="150">
        <v>8</v>
      </c>
      <c r="I205" s="151"/>
      <c r="J205" s="152">
        <f>ROUND(I205*H205,2)</f>
        <v>0</v>
      </c>
      <c r="K205" s="153"/>
      <c r="L205" s="35"/>
      <c r="M205" s="154" t="s">
        <v>3</v>
      </c>
      <c r="N205" s="155" t="s">
        <v>44</v>
      </c>
      <c r="O205" s="55"/>
      <c r="P205" s="156">
        <f>O205*H205</f>
        <v>0</v>
      </c>
      <c r="Q205" s="156">
        <v>2.2000000000000001E-4</v>
      </c>
      <c r="R205" s="156">
        <f>Q205*H205</f>
        <v>1.7600000000000001E-3</v>
      </c>
      <c r="S205" s="156">
        <v>0</v>
      </c>
      <c r="T205" s="157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8" t="s">
        <v>406</v>
      </c>
      <c r="AT205" s="158" t="s">
        <v>254</v>
      </c>
      <c r="AU205" s="158" t="s">
        <v>82</v>
      </c>
      <c r="AY205" s="19" t="s">
        <v>252</v>
      </c>
      <c r="BE205" s="159">
        <f>IF(N205="základní",J205,0)</f>
        <v>0</v>
      </c>
      <c r="BF205" s="159">
        <f>IF(N205="snížená",J205,0)</f>
        <v>0</v>
      </c>
      <c r="BG205" s="159">
        <f>IF(N205="zákl. přenesená",J205,0)</f>
        <v>0</v>
      </c>
      <c r="BH205" s="159">
        <f>IF(N205="sníž. přenesená",J205,0)</f>
        <v>0</v>
      </c>
      <c r="BI205" s="159">
        <f>IF(N205="nulová",J205,0)</f>
        <v>0</v>
      </c>
      <c r="BJ205" s="19" t="s">
        <v>80</v>
      </c>
      <c r="BK205" s="159">
        <f>ROUND(I205*H205,2)</f>
        <v>0</v>
      </c>
      <c r="BL205" s="19" t="s">
        <v>406</v>
      </c>
      <c r="BM205" s="158" t="s">
        <v>10538</v>
      </c>
    </row>
    <row r="206" spans="1:65" s="2" customFormat="1" ht="11.25">
      <c r="A206" s="34"/>
      <c r="B206" s="35"/>
      <c r="C206" s="34"/>
      <c r="D206" s="160" t="s">
        <v>260</v>
      </c>
      <c r="E206" s="34"/>
      <c r="F206" s="161" t="s">
        <v>4726</v>
      </c>
      <c r="G206" s="34"/>
      <c r="H206" s="34"/>
      <c r="I206" s="162"/>
      <c r="J206" s="34"/>
      <c r="K206" s="34"/>
      <c r="L206" s="35"/>
      <c r="M206" s="163"/>
      <c r="N206" s="164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9" t="s">
        <v>260</v>
      </c>
      <c r="AU206" s="19" t="s">
        <v>82</v>
      </c>
    </row>
    <row r="207" spans="1:65" s="2" customFormat="1" ht="11.25">
      <c r="A207" s="34"/>
      <c r="B207" s="35"/>
      <c r="C207" s="34"/>
      <c r="D207" s="165" t="s">
        <v>262</v>
      </c>
      <c r="E207" s="34"/>
      <c r="F207" s="166" t="s">
        <v>4727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262</v>
      </c>
      <c r="AU207" s="19" t="s">
        <v>82</v>
      </c>
    </row>
    <row r="208" spans="1:65" s="2" customFormat="1" ht="16.5" customHeight="1">
      <c r="A208" s="34"/>
      <c r="B208" s="145"/>
      <c r="C208" s="146" t="s">
        <v>435</v>
      </c>
      <c r="D208" s="146" t="s">
        <v>254</v>
      </c>
      <c r="E208" s="147" t="s">
        <v>10539</v>
      </c>
      <c r="F208" s="148" t="s">
        <v>10540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3.6099999999999999E-3</v>
      </c>
      <c r="R208" s="156">
        <f>Q208*H208</f>
        <v>3.6099999999999999E-3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406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406</v>
      </c>
      <c r="BM208" s="158" t="s">
        <v>10541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10542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10543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6.5" customHeight="1">
      <c r="A211" s="34"/>
      <c r="B211" s="145"/>
      <c r="C211" s="146" t="s">
        <v>931</v>
      </c>
      <c r="D211" s="146" t="s">
        <v>254</v>
      </c>
      <c r="E211" s="147" t="s">
        <v>4751</v>
      </c>
      <c r="F211" s="148" t="s">
        <v>4752</v>
      </c>
      <c r="G211" s="149" t="s">
        <v>743</v>
      </c>
      <c r="H211" s="150">
        <v>9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5.0000000000000001E-4</v>
      </c>
      <c r="R211" s="156">
        <f>Q211*H211</f>
        <v>4.5000000000000005E-3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10678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4754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4755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16.5" customHeight="1">
      <c r="A214" s="34"/>
      <c r="B214" s="145"/>
      <c r="C214" s="146" t="s">
        <v>475</v>
      </c>
      <c r="D214" s="146" t="s">
        <v>254</v>
      </c>
      <c r="E214" s="147" t="s">
        <v>4761</v>
      </c>
      <c r="F214" s="148" t="s">
        <v>4762</v>
      </c>
      <c r="G214" s="149" t="s">
        <v>743</v>
      </c>
      <c r="H214" s="150">
        <v>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1.6800000000000001E-3</v>
      </c>
      <c r="R214" s="156">
        <f>Q214*H214</f>
        <v>5.0400000000000002E-3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10546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4764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4765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2" customFormat="1" ht="16.5" customHeight="1">
      <c r="A217" s="34"/>
      <c r="B217" s="145"/>
      <c r="C217" s="146" t="s">
        <v>485</v>
      </c>
      <c r="D217" s="146" t="s">
        <v>254</v>
      </c>
      <c r="E217" s="147" t="s">
        <v>4781</v>
      </c>
      <c r="F217" s="148" t="s">
        <v>4782</v>
      </c>
      <c r="G217" s="149" t="s">
        <v>743</v>
      </c>
      <c r="H217" s="150">
        <v>3</v>
      </c>
      <c r="I217" s="151"/>
      <c r="J217" s="152">
        <f>ROUND(I217*H217,2)</f>
        <v>0</v>
      </c>
      <c r="K217" s="153"/>
      <c r="L217" s="35"/>
      <c r="M217" s="154" t="s">
        <v>3</v>
      </c>
      <c r="N217" s="155" t="s">
        <v>44</v>
      </c>
      <c r="O217" s="55"/>
      <c r="P217" s="156">
        <f>O217*H217</f>
        <v>0</v>
      </c>
      <c r="Q217" s="156">
        <v>4.3200000000000001E-3</v>
      </c>
      <c r="R217" s="156">
        <f>Q217*H217</f>
        <v>1.2959999999999999E-2</v>
      </c>
      <c r="S217" s="156">
        <v>0</v>
      </c>
      <c r="T217" s="157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8" t="s">
        <v>406</v>
      </c>
      <c r="AT217" s="158" t="s">
        <v>254</v>
      </c>
      <c r="AU217" s="158" t="s">
        <v>82</v>
      </c>
      <c r="AY217" s="19" t="s">
        <v>252</v>
      </c>
      <c r="BE217" s="159">
        <f>IF(N217="základní",J217,0)</f>
        <v>0</v>
      </c>
      <c r="BF217" s="159">
        <f>IF(N217="snížená",J217,0)</f>
        <v>0</v>
      </c>
      <c r="BG217" s="159">
        <f>IF(N217="zákl. přenesená",J217,0)</f>
        <v>0</v>
      </c>
      <c r="BH217" s="159">
        <f>IF(N217="sníž. přenesená",J217,0)</f>
        <v>0</v>
      </c>
      <c r="BI217" s="159">
        <f>IF(N217="nulová",J217,0)</f>
        <v>0</v>
      </c>
      <c r="BJ217" s="19" t="s">
        <v>80</v>
      </c>
      <c r="BK217" s="159">
        <f>ROUND(I217*H217,2)</f>
        <v>0</v>
      </c>
      <c r="BL217" s="19" t="s">
        <v>406</v>
      </c>
      <c r="BM217" s="158" t="s">
        <v>10547</v>
      </c>
    </row>
    <row r="218" spans="1:65" s="2" customFormat="1" ht="11.25">
      <c r="A218" s="34"/>
      <c r="B218" s="35"/>
      <c r="C218" s="34"/>
      <c r="D218" s="160" t="s">
        <v>260</v>
      </c>
      <c r="E218" s="34"/>
      <c r="F218" s="161" t="s">
        <v>4784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260</v>
      </c>
      <c r="AU218" s="19" t="s">
        <v>82</v>
      </c>
    </row>
    <row r="219" spans="1:65" s="2" customFormat="1" ht="11.25">
      <c r="A219" s="34"/>
      <c r="B219" s="35"/>
      <c r="C219" s="34"/>
      <c r="D219" s="165" t="s">
        <v>262</v>
      </c>
      <c r="E219" s="34"/>
      <c r="F219" s="166" t="s">
        <v>4785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262</v>
      </c>
      <c r="AU219" s="19" t="s">
        <v>82</v>
      </c>
    </row>
    <row r="220" spans="1:65" s="2" customFormat="1" ht="16.5" customHeight="1">
      <c r="A220" s="34"/>
      <c r="B220" s="145"/>
      <c r="C220" s="146" t="s">
        <v>503</v>
      </c>
      <c r="D220" s="146" t="s">
        <v>254</v>
      </c>
      <c r="E220" s="147" t="s">
        <v>10548</v>
      </c>
      <c r="F220" s="148" t="s">
        <v>10549</v>
      </c>
      <c r="G220" s="149" t="s">
        <v>5123</v>
      </c>
      <c r="H220" s="219"/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406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406</v>
      </c>
      <c r="BM220" s="158" t="s">
        <v>10550</v>
      </c>
    </row>
    <row r="221" spans="1:65" s="2" customFormat="1" ht="19.5">
      <c r="A221" s="34"/>
      <c r="B221" s="35"/>
      <c r="C221" s="34"/>
      <c r="D221" s="160" t="s">
        <v>260</v>
      </c>
      <c r="E221" s="34"/>
      <c r="F221" s="161" t="s">
        <v>10551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10552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16.5" customHeight="1">
      <c r="A223" s="34"/>
      <c r="B223" s="145"/>
      <c r="C223" s="146" t="s">
        <v>509</v>
      </c>
      <c r="D223" s="146" t="s">
        <v>254</v>
      </c>
      <c r="E223" s="147" t="s">
        <v>10553</v>
      </c>
      <c r="F223" s="148" t="s">
        <v>10554</v>
      </c>
      <c r="G223" s="149" t="s">
        <v>5123</v>
      </c>
      <c r="H223" s="219"/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406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406</v>
      </c>
      <c r="BM223" s="158" t="s">
        <v>10555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10556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10557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2" customFormat="1" ht="16.5" customHeight="1">
      <c r="A226" s="34"/>
      <c r="B226" s="145"/>
      <c r="C226" s="146" t="s">
        <v>517</v>
      </c>
      <c r="D226" s="146" t="s">
        <v>254</v>
      </c>
      <c r="E226" s="147" t="s">
        <v>10558</v>
      </c>
      <c r="F226" s="148" t="s">
        <v>3</v>
      </c>
      <c r="G226" s="149" t="s">
        <v>3</v>
      </c>
      <c r="H226" s="150">
        <v>13</v>
      </c>
      <c r="I226" s="151"/>
      <c r="J226" s="152">
        <f>ROUND(I226*H226,2)</f>
        <v>0</v>
      </c>
      <c r="K226" s="153"/>
      <c r="L226" s="35"/>
      <c r="M226" s="154" t="s">
        <v>3</v>
      </c>
      <c r="N226" s="155" t="s">
        <v>44</v>
      </c>
      <c r="O226" s="55"/>
      <c r="P226" s="156">
        <f>O226*H226</f>
        <v>0</v>
      </c>
      <c r="Q226" s="156">
        <v>0</v>
      </c>
      <c r="R226" s="156">
        <f>Q226*H226</f>
        <v>0</v>
      </c>
      <c r="S226" s="156">
        <v>0</v>
      </c>
      <c r="T226" s="157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8" t="s">
        <v>406</v>
      </c>
      <c r="AT226" s="158" t="s">
        <v>254</v>
      </c>
      <c r="AU226" s="158" t="s">
        <v>82</v>
      </c>
      <c r="AY226" s="19" t="s">
        <v>252</v>
      </c>
      <c r="BE226" s="159">
        <f>IF(N226="základní",J226,0)</f>
        <v>0</v>
      </c>
      <c r="BF226" s="159">
        <f>IF(N226="snížená",J226,0)</f>
        <v>0</v>
      </c>
      <c r="BG226" s="159">
        <f>IF(N226="zákl. přenesená",J226,0)</f>
        <v>0</v>
      </c>
      <c r="BH226" s="159">
        <f>IF(N226="sníž. přenesená",J226,0)</f>
        <v>0</v>
      </c>
      <c r="BI226" s="159">
        <f>IF(N226="nulová",J226,0)</f>
        <v>0</v>
      </c>
      <c r="BJ226" s="19" t="s">
        <v>80</v>
      </c>
      <c r="BK226" s="159">
        <f>ROUND(I226*H226,2)</f>
        <v>0</v>
      </c>
      <c r="BL226" s="19" t="s">
        <v>406</v>
      </c>
      <c r="BM226" s="158" t="s">
        <v>10559</v>
      </c>
    </row>
    <row r="227" spans="1:65" s="2" customFormat="1" ht="11.25">
      <c r="A227" s="34"/>
      <c r="B227" s="35"/>
      <c r="C227" s="34"/>
      <c r="D227" s="160" t="s">
        <v>260</v>
      </c>
      <c r="E227" s="34"/>
      <c r="F227" s="161" t="s">
        <v>10560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260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10561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4" customFormat="1" ht="11.25">
      <c r="B229" s="174"/>
      <c r="D229" s="160" t="s">
        <v>264</v>
      </c>
      <c r="E229" s="175" t="s">
        <v>3</v>
      </c>
      <c r="F229" s="176" t="s">
        <v>258</v>
      </c>
      <c r="H229" s="177">
        <v>4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264</v>
      </c>
      <c r="AU229" s="175" t="s">
        <v>82</v>
      </c>
      <c r="AV229" s="14" t="s">
        <v>82</v>
      </c>
      <c r="AW229" s="14" t="s">
        <v>34</v>
      </c>
      <c r="AX229" s="14" t="s">
        <v>73</v>
      </c>
      <c r="AY229" s="175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10563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328</v>
      </c>
      <c r="H231" s="177">
        <v>9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5" customFormat="1" ht="11.25">
      <c r="B232" s="182"/>
      <c r="D232" s="160" t="s">
        <v>264</v>
      </c>
      <c r="E232" s="183" t="s">
        <v>3</v>
      </c>
      <c r="F232" s="184" t="s">
        <v>269</v>
      </c>
      <c r="H232" s="185">
        <v>13</v>
      </c>
      <c r="I232" s="186"/>
      <c r="L232" s="182"/>
      <c r="M232" s="187"/>
      <c r="N232" s="188"/>
      <c r="O232" s="188"/>
      <c r="P232" s="188"/>
      <c r="Q232" s="188"/>
      <c r="R232" s="188"/>
      <c r="S232" s="188"/>
      <c r="T232" s="189"/>
      <c r="AT232" s="183" t="s">
        <v>264</v>
      </c>
      <c r="AU232" s="183" t="s">
        <v>82</v>
      </c>
      <c r="AV232" s="15" t="s">
        <v>258</v>
      </c>
      <c r="AW232" s="15" t="s">
        <v>34</v>
      </c>
      <c r="AX232" s="15" t="s">
        <v>80</v>
      </c>
      <c r="AY232" s="183" t="s">
        <v>252</v>
      </c>
    </row>
    <row r="233" spans="1:65" s="2" customFormat="1" ht="16.5" customHeight="1">
      <c r="A233" s="34"/>
      <c r="B233" s="145"/>
      <c r="C233" s="198" t="s">
        <v>588</v>
      </c>
      <c r="D233" s="198" t="s">
        <v>361</v>
      </c>
      <c r="E233" s="199" t="s">
        <v>10580</v>
      </c>
      <c r="F233" s="200" t="s">
        <v>3</v>
      </c>
      <c r="G233" s="201" t="s">
        <v>743</v>
      </c>
      <c r="H233" s="202">
        <v>4</v>
      </c>
      <c r="I233" s="203"/>
      <c r="J233" s="204">
        <f>ROUND(I233*H233,2)</f>
        <v>0</v>
      </c>
      <c r="K233" s="205"/>
      <c r="L233" s="206"/>
      <c r="M233" s="207" t="s">
        <v>3</v>
      </c>
      <c r="N233" s="208" t="s">
        <v>44</v>
      </c>
      <c r="O233" s="55"/>
      <c r="P233" s="156">
        <f>O233*H233</f>
        <v>0</v>
      </c>
      <c r="Q233" s="156">
        <v>0</v>
      </c>
      <c r="R233" s="156">
        <f>Q233*H233</f>
        <v>0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572</v>
      </c>
      <c r="AT233" s="158" t="s">
        <v>361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10582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10581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29.25">
      <c r="A235" s="34"/>
      <c r="B235" s="35"/>
      <c r="C235" s="34"/>
      <c r="D235" s="160" t="s">
        <v>2284</v>
      </c>
      <c r="E235" s="34"/>
      <c r="F235" s="211" t="s">
        <v>10679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2284</v>
      </c>
      <c r="AU235" s="19" t="s">
        <v>82</v>
      </c>
    </row>
    <row r="236" spans="1:65" s="2" customFormat="1" ht="16.5" customHeight="1">
      <c r="A236" s="34"/>
      <c r="B236" s="145"/>
      <c r="C236" s="198" t="s">
        <v>596</v>
      </c>
      <c r="D236" s="198" t="s">
        <v>361</v>
      </c>
      <c r="E236" s="199" t="s">
        <v>10584</v>
      </c>
      <c r="F236" s="200" t="s">
        <v>3</v>
      </c>
      <c r="G236" s="201" t="s">
        <v>743</v>
      </c>
      <c r="H236" s="202">
        <v>9</v>
      </c>
      <c r="I236" s="203"/>
      <c r="J236" s="204">
        <f>ROUND(I236*H236,2)</f>
        <v>0</v>
      </c>
      <c r="K236" s="205"/>
      <c r="L236" s="206"/>
      <c r="M236" s="207" t="s">
        <v>3</v>
      </c>
      <c r="N236" s="208" t="s">
        <v>44</v>
      </c>
      <c r="O236" s="55"/>
      <c r="P236" s="156">
        <f>O236*H236</f>
        <v>0</v>
      </c>
      <c r="Q236" s="156">
        <v>0</v>
      </c>
      <c r="R236" s="156">
        <f>Q236*H236</f>
        <v>0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572</v>
      </c>
      <c r="AT236" s="158" t="s">
        <v>361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10586</v>
      </c>
    </row>
    <row r="237" spans="1:65" s="2" customFormat="1" ht="19.5">
      <c r="A237" s="34"/>
      <c r="B237" s="35"/>
      <c r="C237" s="34"/>
      <c r="D237" s="160" t="s">
        <v>260</v>
      </c>
      <c r="E237" s="34"/>
      <c r="F237" s="161" t="s">
        <v>10680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2284</v>
      </c>
      <c r="E238" s="34"/>
      <c r="F238" s="211" t="s">
        <v>10681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2284</v>
      </c>
      <c r="AU238" s="19" t="s">
        <v>82</v>
      </c>
    </row>
    <row r="239" spans="1:65" s="2" customFormat="1" ht="16.5" customHeight="1">
      <c r="A239" s="34"/>
      <c r="B239" s="145"/>
      <c r="C239" s="146" t="s">
        <v>602</v>
      </c>
      <c r="D239" s="146" t="s">
        <v>254</v>
      </c>
      <c r="E239" s="147" t="s">
        <v>10588</v>
      </c>
      <c r="F239" s="148" t="s">
        <v>3</v>
      </c>
      <c r="G239" s="149" t="s">
        <v>3342</v>
      </c>
      <c r="H239" s="150">
        <v>1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0</v>
      </c>
      <c r="R239" s="156">
        <f>Q239*H239</f>
        <v>0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10589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10590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6.5" customHeight="1">
      <c r="A241" s="34"/>
      <c r="B241" s="145"/>
      <c r="C241" s="198" t="s">
        <v>618</v>
      </c>
      <c r="D241" s="198" t="s">
        <v>361</v>
      </c>
      <c r="E241" s="199" t="s">
        <v>10594</v>
      </c>
      <c r="F241" s="200" t="s">
        <v>3</v>
      </c>
      <c r="G241" s="201" t="s">
        <v>3342</v>
      </c>
      <c r="H241" s="202">
        <v>1</v>
      </c>
      <c r="I241" s="203"/>
      <c r="J241" s="204">
        <f>ROUND(I241*H241,2)</f>
        <v>0</v>
      </c>
      <c r="K241" s="205"/>
      <c r="L241" s="206"/>
      <c r="M241" s="207" t="s">
        <v>3</v>
      </c>
      <c r="N241" s="208" t="s">
        <v>44</v>
      </c>
      <c r="O241" s="55"/>
      <c r="P241" s="156">
        <f>O241*H241</f>
        <v>0</v>
      </c>
      <c r="Q241" s="156">
        <v>0</v>
      </c>
      <c r="R241" s="156">
        <f>Q241*H241</f>
        <v>0</v>
      </c>
      <c r="S241" s="156">
        <v>0</v>
      </c>
      <c r="T241" s="157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8" t="s">
        <v>572</v>
      </c>
      <c r="AT241" s="158" t="s">
        <v>361</v>
      </c>
      <c r="AU241" s="158" t="s">
        <v>82</v>
      </c>
      <c r="AY241" s="19" t="s">
        <v>252</v>
      </c>
      <c r="BE241" s="159">
        <f>IF(N241="základní",J241,0)</f>
        <v>0</v>
      </c>
      <c r="BF241" s="159">
        <f>IF(N241="snížená",J241,0)</f>
        <v>0</v>
      </c>
      <c r="BG241" s="159">
        <f>IF(N241="zákl. přenesená",J241,0)</f>
        <v>0</v>
      </c>
      <c r="BH241" s="159">
        <f>IF(N241="sníž. přenesená",J241,0)</f>
        <v>0</v>
      </c>
      <c r="BI241" s="159">
        <f>IF(N241="nulová",J241,0)</f>
        <v>0</v>
      </c>
      <c r="BJ241" s="19" t="s">
        <v>80</v>
      </c>
      <c r="BK241" s="159">
        <f>ROUND(I241*H241,2)</f>
        <v>0</v>
      </c>
      <c r="BL241" s="19" t="s">
        <v>406</v>
      </c>
      <c r="BM241" s="158" t="s">
        <v>10595</v>
      </c>
    </row>
    <row r="242" spans="1:65" s="2" customFormat="1" ht="11.25">
      <c r="A242" s="34"/>
      <c r="B242" s="35"/>
      <c r="C242" s="34"/>
      <c r="D242" s="160" t="s">
        <v>260</v>
      </c>
      <c r="E242" s="34"/>
      <c r="F242" s="161" t="s">
        <v>10596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260</v>
      </c>
      <c r="AU242" s="19" t="s">
        <v>82</v>
      </c>
    </row>
    <row r="243" spans="1:65" s="2" customFormat="1" ht="19.5">
      <c r="A243" s="34"/>
      <c r="B243" s="35"/>
      <c r="C243" s="34"/>
      <c r="D243" s="160" t="s">
        <v>2284</v>
      </c>
      <c r="E243" s="34"/>
      <c r="F243" s="211" t="s">
        <v>10682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2284</v>
      </c>
      <c r="AU243" s="19" t="s">
        <v>82</v>
      </c>
    </row>
    <row r="244" spans="1:65" s="2" customFormat="1" ht="16.5" customHeight="1">
      <c r="A244" s="34"/>
      <c r="B244" s="145"/>
      <c r="C244" s="198" t="s">
        <v>632</v>
      </c>
      <c r="D244" s="198" t="s">
        <v>361</v>
      </c>
      <c r="E244" s="199" t="s">
        <v>10602</v>
      </c>
      <c r="F244" s="200" t="s">
        <v>3</v>
      </c>
      <c r="G244" s="201" t="s">
        <v>743</v>
      </c>
      <c r="H244" s="202">
        <v>1</v>
      </c>
      <c r="I244" s="203"/>
      <c r="J244" s="204">
        <f>ROUND(I244*H244,2)</f>
        <v>0</v>
      </c>
      <c r="K244" s="205"/>
      <c r="L244" s="206"/>
      <c r="M244" s="207" t="s">
        <v>3</v>
      </c>
      <c r="N244" s="208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572</v>
      </c>
      <c r="AT244" s="158" t="s">
        <v>361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406</v>
      </c>
      <c r="BM244" s="158" t="s">
        <v>10603</v>
      </c>
    </row>
    <row r="245" spans="1:65" s="2" customFormat="1" ht="11.25">
      <c r="A245" s="34"/>
      <c r="B245" s="35"/>
      <c r="C245" s="34"/>
      <c r="D245" s="160" t="s">
        <v>260</v>
      </c>
      <c r="E245" s="34"/>
      <c r="F245" s="161" t="s">
        <v>10604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39">
      <c r="A246" s="34"/>
      <c r="B246" s="35"/>
      <c r="C246" s="34"/>
      <c r="D246" s="160" t="s">
        <v>2284</v>
      </c>
      <c r="E246" s="34"/>
      <c r="F246" s="211" t="s">
        <v>10605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2284</v>
      </c>
      <c r="AU246" s="19" t="s">
        <v>82</v>
      </c>
    </row>
    <row r="247" spans="1:65" s="12" customFormat="1" ht="22.9" customHeight="1">
      <c r="B247" s="132"/>
      <c r="D247" s="133" t="s">
        <v>72</v>
      </c>
      <c r="E247" s="143" t="s">
        <v>10606</v>
      </c>
      <c r="F247" s="143" t="s">
        <v>10607</v>
      </c>
      <c r="I247" s="135"/>
      <c r="J247" s="144">
        <f>BK247</f>
        <v>0</v>
      </c>
      <c r="L247" s="132"/>
      <c r="M247" s="137"/>
      <c r="N247" s="138"/>
      <c r="O247" s="138"/>
      <c r="P247" s="139">
        <f>SUM(P248:P251)</f>
        <v>0</v>
      </c>
      <c r="Q247" s="138"/>
      <c r="R247" s="139">
        <f>SUM(R248:R251)</f>
        <v>0</v>
      </c>
      <c r="S247" s="138"/>
      <c r="T247" s="140">
        <f>SUM(T248:T251)</f>
        <v>0</v>
      </c>
      <c r="AR247" s="133" t="s">
        <v>82</v>
      </c>
      <c r="AT247" s="141" t="s">
        <v>72</v>
      </c>
      <c r="AU247" s="141" t="s">
        <v>80</v>
      </c>
      <c r="AY247" s="133" t="s">
        <v>252</v>
      </c>
      <c r="BK247" s="142">
        <f>SUM(BK248:BK251)</f>
        <v>0</v>
      </c>
    </row>
    <row r="248" spans="1:65" s="2" customFormat="1" ht="16.5" customHeight="1">
      <c r="A248" s="34"/>
      <c r="B248" s="145"/>
      <c r="C248" s="146" t="s">
        <v>974</v>
      </c>
      <c r="D248" s="146" t="s">
        <v>254</v>
      </c>
      <c r="E248" s="147" t="s">
        <v>10608</v>
      </c>
      <c r="F248" s="148" t="s">
        <v>3</v>
      </c>
      <c r="G248" s="149" t="s">
        <v>743</v>
      </c>
      <c r="H248" s="150">
        <v>6</v>
      </c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10683</v>
      </c>
    </row>
    <row r="249" spans="1:65" s="2" customFormat="1" ht="11.25">
      <c r="A249" s="34"/>
      <c r="B249" s="35"/>
      <c r="C249" s="34"/>
      <c r="D249" s="160" t="s">
        <v>260</v>
      </c>
      <c r="E249" s="34"/>
      <c r="F249" s="161" t="s">
        <v>10613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6.5" customHeight="1">
      <c r="A250" s="34"/>
      <c r="B250" s="145"/>
      <c r="C250" s="146" t="s">
        <v>987</v>
      </c>
      <c r="D250" s="146" t="s">
        <v>254</v>
      </c>
      <c r="E250" s="147" t="s">
        <v>10611</v>
      </c>
      <c r="F250" s="148" t="s">
        <v>3</v>
      </c>
      <c r="G250" s="149" t="s">
        <v>743</v>
      </c>
      <c r="H250" s="150">
        <v>6</v>
      </c>
      <c r="I250" s="151"/>
      <c r="J250" s="152">
        <f>ROUND(I250*H250,2)</f>
        <v>0</v>
      </c>
      <c r="K250" s="153"/>
      <c r="L250" s="35"/>
      <c r="M250" s="154" t="s">
        <v>3</v>
      </c>
      <c r="N250" s="155" t="s">
        <v>44</v>
      </c>
      <c r="O250" s="55"/>
      <c r="P250" s="156">
        <f>O250*H250</f>
        <v>0</v>
      </c>
      <c r="Q250" s="156">
        <v>0</v>
      </c>
      <c r="R250" s="156">
        <f>Q250*H250</f>
        <v>0</v>
      </c>
      <c r="S250" s="156">
        <v>0</v>
      </c>
      <c r="T250" s="157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8" t="s">
        <v>406</v>
      </c>
      <c r="AT250" s="158" t="s">
        <v>254</v>
      </c>
      <c r="AU250" s="158" t="s">
        <v>82</v>
      </c>
      <c r="AY250" s="19" t="s">
        <v>252</v>
      </c>
      <c r="BE250" s="159">
        <f>IF(N250="základní",J250,0)</f>
        <v>0</v>
      </c>
      <c r="BF250" s="159">
        <f>IF(N250="snížená",J250,0)</f>
        <v>0</v>
      </c>
      <c r="BG250" s="159">
        <f>IF(N250="zákl. přenesená",J250,0)</f>
        <v>0</v>
      </c>
      <c r="BH250" s="159">
        <f>IF(N250="sníž. přenesená",J250,0)</f>
        <v>0</v>
      </c>
      <c r="BI250" s="159">
        <f>IF(N250="nulová",J250,0)</f>
        <v>0</v>
      </c>
      <c r="BJ250" s="19" t="s">
        <v>80</v>
      </c>
      <c r="BK250" s="159">
        <f>ROUND(I250*H250,2)</f>
        <v>0</v>
      </c>
      <c r="BL250" s="19" t="s">
        <v>406</v>
      </c>
      <c r="BM250" s="158" t="s">
        <v>10684</v>
      </c>
    </row>
    <row r="251" spans="1:65" s="2" customFormat="1" ht="11.25">
      <c r="A251" s="34"/>
      <c r="B251" s="35"/>
      <c r="C251" s="34"/>
      <c r="D251" s="160" t="s">
        <v>260</v>
      </c>
      <c r="E251" s="34"/>
      <c r="F251" s="161" t="s">
        <v>10616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260</v>
      </c>
      <c r="AU251" s="19" t="s">
        <v>82</v>
      </c>
    </row>
    <row r="252" spans="1:65" s="12" customFormat="1" ht="22.9" customHeight="1">
      <c r="B252" s="132"/>
      <c r="D252" s="133" t="s">
        <v>72</v>
      </c>
      <c r="E252" s="143" t="s">
        <v>10617</v>
      </c>
      <c r="F252" s="143" t="s">
        <v>10618</v>
      </c>
      <c r="I252" s="135"/>
      <c r="J252" s="144">
        <f>BK252</f>
        <v>0</v>
      </c>
      <c r="L252" s="132"/>
      <c r="M252" s="137"/>
      <c r="N252" s="138"/>
      <c r="O252" s="138"/>
      <c r="P252" s="139">
        <f>SUM(P253:P258)</f>
        <v>0</v>
      </c>
      <c r="Q252" s="138"/>
      <c r="R252" s="139">
        <f>SUM(R253:R258)</f>
        <v>0</v>
      </c>
      <c r="S252" s="138"/>
      <c r="T252" s="140">
        <f>SUM(T253:T258)</f>
        <v>0</v>
      </c>
      <c r="AR252" s="133" t="s">
        <v>82</v>
      </c>
      <c r="AT252" s="141" t="s">
        <v>72</v>
      </c>
      <c r="AU252" s="141" t="s">
        <v>80</v>
      </c>
      <c r="AY252" s="133" t="s">
        <v>252</v>
      </c>
      <c r="BK252" s="142">
        <f>SUM(BK253:BK258)</f>
        <v>0</v>
      </c>
    </row>
    <row r="253" spans="1:65" s="2" customFormat="1" ht="16.5" customHeight="1">
      <c r="A253" s="34"/>
      <c r="B253" s="145"/>
      <c r="C253" s="146" t="s">
        <v>905</v>
      </c>
      <c r="D253" s="146" t="s">
        <v>254</v>
      </c>
      <c r="E253" s="147" t="s">
        <v>10619</v>
      </c>
      <c r="F253" s="148" t="s">
        <v>3</v>
      </c>
      <c r="G253" s="149" t="s">
        <v>4356</v>
      </c>
      <c r="H253" s="150">
        <v>24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406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406</v>
      </c>
      <c r="BM253" s="158" t="s">
        <v>10620</v>
      </c>
    </row>
    <row r="254" spans="1:65" s="2" customFormat="1" ht="11.25">
      <c r="A254" s="34"/>
      <c r="B254" s="35"/>
      <c r="C254" s="34"/>
      <c r="D254" s="160" t="s">
        <v>260</v>
      </c>
      <c r="E254" s="34"/>
      <c r="F254" s="161" t="s">
        <v>10621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6.5" customHeight="1">
      <c r="A255" s="34"/>
      <c r="B255" s="145"/>
      <c r="C255" s="146" t="s">
        <v>916</v>
      </c>
      <c r="D255" s="146" t="s">
        <v>254</v>
      </c>
      <c r="E255" s="147" t="s">
        <v>10622</v>
      </c>
      <c r="F255" s="148" t="s">
        <v>3</v>
      </c>
      <c r="G255" s="149" t="s">
        <v>4356</v>
      </c>
      <c r="H255" s="150">
        <v>72</v>
      </c>
      <c r="I255" s="151"/>
      <c r="J255" s="152">
        <f>ROUND(I255*H255,2)</f>
        <v>0</v>
      </c>
      <c r="K255" s="153"/>
      <c r="L255" s="35"/>
      <c r="M255" s="154" t="s">
        <v>3</v>
      </c>
      <c r="N255" s="155" t="s">
        <v>44</v>
      </c>
      <c r="O255" s="55"/>
      <c r="P255" s="156">
        <f>O255*H255</f>
        <v>0</v>
      </c>
      <c r="Q255" s="156">
        <v>0</v>
      </c>
      <c r="R255" s="156">
        <f>Q255*H255</f>
        <v>0</v>
      </c>
      <c r="S255" s="156">
        <v>0</v>
      </c>
      <c r="T255" s="157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8" t="s">
        <v>406</v>
      </c>
      <c r="AT255" s="158" t="s">
        <v>254</v>
      </c>
      <c r="AU255" s="158" t="s">
        <v>82</v>
      </c>
      <c r="AY255" s="19" t="s">
        <v>252</v>
      </c>
      <c r="BE255" s="159">
        <f>IF(N255="základní",J255,0)</f>
        <v>0</v>
      </c>
      <c r="BF255" s="159">
        <f>IF(N255="snížená",J255,0)</f>
        <v>0</v>
      </c>
      <c r="BG255" s="159">
        <f>IF(N255="zákl. přenesená",J255,0)</f>
        <v>0</v>
      </c>
      <c r="BH255" s="159">
        <f>IF(N255="sníž. přenesená",J255,0)</f>
        <v>0</v>
      </c>
      <c r="BI255" s="159">
        <f>IF(N255="nulová",J255,0)</f>
        <v>0</v>
      </c>
      <c r="BJ255" s="19" t="s">
        <v>80</v>
      </c>
      <c r="BK255" s="159">
        <f>ROUND(I255*H255,2)</f>
        <v>0</v>
      </c>
      <c r="BL255" s="19" t="s">
        <v>406</v>
      </c>
      <c r="BM255" s="158" t="s">
        <v>10623</v>
      </c>
    </row>
    <row r="256" spans="1:65" s="2" customFormat="1" ht="11.25">
      <c r="A256" s="34"/>
      <c r="B256" s="35"/>
      <c r="C256" s="34"/>
      <c r="D256" s="160" t="s">
        <v>260</v>
      </c>
      <c r="E256" s="34"/>
      <c r="F256" s="161" t="s">
        <v>10624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260</v>
      </c>
      <c r="AU256" s="19" t="s">
        <v>82</v>
      </c>
    </row>
    <row r="257" spans="1:65" s="2" customFormat="1" ht="48.75">
      <c r="A257" s="34"/>
      <c r="B257" s="35"/>
      <c r="C257" s="34"/>
      <c r="D257" s="160" t="s">
        <v>2284</v>
      </c>
      <c r="E257" s="34"/>
      <c r="F257" s="211" t="s">
        <v>10625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2284</v>
      </c>
      <c r="AU257" s="19" t="s">
        <v>82</v>
      </c>
    </row>
    <row r="258" spans="1:65" s="14" customFormat="1" ht="11.25">
      <c r="B258" s="174"/>
      <c r="D258" s="160" t="s">
        <v>264</v>
      </c>
      <c r="E258" s="175" t="s">
        <v>3</v>
      </c>
      <c r="F258" s="176" t="s">
        <v>10685</v>
      </c>
      <c r="H258" s="177">
        <v>72</v>
      </c>
      <c r="I258" s="178"/>
      <c r="L258" s="174"/>
      <c r="M258" s="179"/>
      <c r="N258" s="180"/>
      <c r="O258" s="180"/>
      <c r="P258" s="180"/>
      <c r="Q258" s="180"/>
      <c r="R258" s="180"/>
      <c r="S258" s="180"/>
      <c r="T258" s="181"/>
      <c r="AT258" s="175" t="s">
        <v>264</v>
      </c>
      <c r="AU258" s="175" t="s">
        <v>82</v>
      </c>
      <c r="AV258" s="14" t="s">
        <v>82</v>
      </c>
      <c r="AW258" s="14" t="s">
        <v>34</v>
      </c>
      <c r="AX258" s="14" t="s">
        <v>80</v>
      </c>
      <c r="AY258" s="175" t="s">
        <v>252</v>
      </c>
    </row>
    <row r="259" spans="1:65" s="12" customFormat="1" ht="22.9" customHeight="1">
      <c r="B259" s="132"/>
      <c r="D259" s="133" t="s">
        <v>72</v>
      </c>
      <c r="E259" s="143" t="s">
        <v>3058</v>
      </c>
      <c r="F259" s="143" t="s">
        <v>3059</v>
      </c>
      <c r="I259" s="135"/>
      <c r="J259" s="144">
        <f>BK259</f>
        <v>0</v>
      </c>
      <c r="L259" s="132"/>
      <c r="M259" s="137"/>
      <c r="N259" s="138"/>
      <c r="O259" s="138"/>
      <c r="P259" s="139">
        <f>SUM(P260:P275)</f>
        <v>0</v>
      </c>
      <c r="Q259" s="138"/>
      <c r="R259" s="139">
        <f>SUM(R260:R275)</f>
        <v>0</v>
      </c>
      <c r="S259" s="138"/>
      <c r="T259" s="140">
        <f>SUM(T260:T275)</f>
        <v>0</v>
      </c>
      <c r="AR259" s="133" t="s">
        <v>82</v>
      </c>
      <c r="AT259" s="141" t="s">
        <v>72</v>
      </c>
      <c r="AU259" s="141" t="s">
        <v>80</v>
      </c>
      <c r="AY259" s="133" t="s">
        <v>252</v>
      </c>
      <c r="BK259" s="142">
        <f>SUM(BK260:BK275)</f>
        <v>0</v>
      </c>
    </row>
    <row r="260" spans="1:65" s="2" customFormat="1" ht="16.5" customHeight="1">
      <c r="A260" s="34"/>
      <c r="B260" s="145"/>
      <c r="C260" s="146" t="s">
        <v>740</v>
      </c>
      <c r="D260" s="146" t="s">
        <v>254</v>
      </c>
      <c r="E260" s="147" t="s">
        <v>10627</v>
      </c>
      <c r="F260" s="148" t="s">
        <v>10628</v>
      </c>
      <c r="G260" s="149" t="s">
        <v>5123</v>
      </c>
      <c r="H260" s="219"/>
      <c r="I260" s="151"/>
      <c r="J260" s="152">
        <f>ROUND(I260*H260,2)</f>
        <v>0</v>
      </c>
      <c r="K260" s="153"/>
      <c r="L260" s="35"/>
      <c r="M260" s="154" t="s">
        <v>3</v>
      </c>
      <c r="N260" s="155" t="s">
        <v>44</v>
      </c>
      <c r="O260" s="55"/>
      <c r="P260" s="156">
        <f>O260*H260</f>
        <v>0</v>
      </c>
      <c r="Q260" s="156">
        <v>0</v>
      </c>
      <c r="R260" s="156">
        <f>Q260*H260</f>
        <v>0</v>
      </c>
      <c r="S260" s="156">
        <v>0</v>
      </c>
      <c r="T260" s="157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8" t="s">
        <v>406</v>
      </c>
      <c r="AT260" s="158" t="s">
        <v>254</v>
      </c>
      <c r="AU260" s="158" t="s">
        <v>82</v>
      </c>
      <c r="AY260" s="19" t="s">
        <v>252</v>
      </c>
      <c r="BE260" s="159">
        <f>IF(N260="základní",J260,0)</f>
        <v>0</v>
      </c>
      <c r="BF260" s="159">
        <f>IF(N260="snížená",J260,0)</f>
        <v>0</v>
      </c>
      <c r="BG260" s="159">
        <f>IF(N260="zákl. přenesená",J260,0)</f>
        <v>0</v>
      </c>
      <c r="BH260" s="159">
        <f>IF(N260="sníž. přenesená",J260,0)</f>
        <v>0</v>
      </c>
      <c r="BI260" s="159">
        <f>IF(N260="nulová",J260,0)</f>
        <v>0</v>
      </c>
      <c r="BJ260" s="19" t="s">
        <v>80</v>
      </c>
      <c r="BK260" s="159">
        <f>ROUND(I260*H260,2)</f>
        <v>0</v>
      </c>
      <c r="BL260" s="19" t="s">
        <v>406</v>
      </c>
      <c r="BM260" s="158" t="s">
        <v>10629</v>
      </c>
    </row>
    <row r="261" spans="1:65" s="2" customFormat="1" ht="19.5">
      <c r="A261" s="34"/>
      <c r="B261" s="35"/>
      <c r="C261" s="34"/>
      <c r="D261" s="160" t="s">
        <v>260</v>
      </c>
      <c r="E261" s="34"/>
      <c r="F261" s="161" t="s">
        <v>10630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260</v>
      </c>
      <c r="AU261" s="19" t="s">
        <v>82</v>
      </c>
    </row>
    <row r="262" spans="1:65" s="2" customFormat="1" ht="11.25">
      <c r="A262" s="34"/>
      <c r="B262" s="35"/>
      <c r="C262" s="34"/>
      <c r="D262" s="165" t="s">
        <v>262</v>
      </c>
      <c r="E262" s="34"/>
      <c r="F262" s="166" t="s">
        <v>10631</v>
      </c>
      <c r="G262" s="34"/>
      <c r="H262" s="34"/>
      <c r="I262" s="162"/>
      <c r="J262" s="34"/>
      <c r="K262" s="34"/>
      <c r="L262" s="35"/>
      <c r="M262" s="163"/>
      <c r="N262" s="164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9" t="s">
        <v>262</v>
      </c>
      <c r="AU262" s="19" t="s">
        <v>82</v>
      </c>
    </row>
    <row r="263" spans="1:65" s="2" customFormat="1" ht="16.5" customHeight="1">
      <c r="A263" s="34"/>
      <c r="B263" s="145"/>
      <c r="C263" s="146" t="s">
        <v>748</v>
      </c>
      <c r="D263" s="146" t="s">
        <v>254</v>
      </c>
      <c r="E263" s="147" t="s">
        <v>10632</v>
      </c>
      <c r="F263" s="148" t="s">
        <v>10633</v>
      </c>
      <c r="G263" s="149" t="s">
        <v>5123</v>
      </c>
      <c r="H263" s="219"/>
      <c r="I263" s="151"/>
      <c r="J263" s="152">
        <f>ROUND(I263*H263,2)</f>
        <v>0</v>
      </c>
      <c r="K263" s="153"/>
      <c r="L263" s="35"/>
      <c r="M263" s="154" t="s">
        <v>3</v>
      </c>
      <c r="N263" s="155" t="s">
        <v>44</v>
      </c>
      <c r="O263" s="55"/>
      <c r="P263" s="156">
        <f>O263*H263</f>
        <v>0</v>
      </c>
      <c r="Q263" s="156">
        <v>0</v>
      </c>
      <c r="R263" s="156">
        <f>Q263*H263</f>
        <v>0</v>
      </c>
      <c r="S263" s="156">
        <v>0</v>
      </c>
      <c r="T263" s="157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8" t="s">
        <v>406</v>
      </c>
      <c r="AT263" s="158" t="s">
        <v>254</v>
      </c>
      <c r="AU263" s="158" t="s">
        <v>82</v>
      </c>
      <c r="AY263" s="19" t="s">
        <v>252</v>
      </c>
      <c r="BE263" s="159">
        <f>IF(N263="základní",J263,0)</f>
        <v>0</v>
      </c>
      <c r="BF263" s="159">
        <f>IF(N263="snížená",J263,0)</f>
        <v>0</v>
      </c>
      <c r="BG263" s="159">
        <f>IF(N263="zákl. přenesená",J263,0)</f>
        <v>0</v>
      </c>
      <c r="BH263" s="159">
        <f>IF(N263="sníž. přenesená",J263,0)</f>
        <v>0</v>
      </c>
      <c r="BI263" s="159">
        <f>IF(N263="nulová",J263,0)</f>
        <v>0</v>
      </c>
      <c r="BJ263" s="19" t="s">
        <v>80</v>
      </c>
      <c r="BK263" s="159">
        <f>ROUND(I263*H263,2)</f>
        <v>0</v>
      </c>
      <c r="BL263" s="19" t="s">
        <v>406</v>
      </c>
      <c r="BM263" s="158" t="s">
        <v>10634</v>
      </c>
    </row>
    <row r="264" spans="1:65" s="2" customFormat="1" ht="19.5">
      <c r="A264" s="34"/>
      <c r="B264" s="35"/>
      <c r="C264" s="34"/>
      <c r="D264" s="160" t="s">
        <v>260</v>
      </c>
      <c r="E264" s="34"/>
      <c r="F264" s="161" t="s">
        <v>10635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260</v>
      </c>
      <c r="AU264" s="19" t="s">
        <v>82</v>
      </c>
    </row>
    <row r="265" spans="1:65" s="2" customFormat="1" ht="11.25">
      <c r="A265" s="34"/>
      <c r="B265" s="35"/>
      <c r="C265" s="34"/>
      <c r="D265" s="165" t="s">
        <v>262</v>
      </c>
      <c r="E265" s="34"/>
      <c r="F265" s="166" t="s">
        <v>10636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262</v>
      </c>
      <c r="AU265" s="19" t="s">
        <v>82</v>
      </c>
    </row>
    <row r="266" spans="1:65" s="2" customFormat="1" ht="16.5" customHeight="1">
      <c r="A266" s="34"/>
      <c r="B266" s="145"/>
      <c r="C266" s="146" t="s">
        <v>730</v>
      </c>
      <c r="D266" s="146" t="s">
        <v>254</v>
      </c>
      <c r="E266" s="147" t="s">
        <v>10637</v>
      </c>
      <c r="F266" s="148" t="s">
        <v>3</v>
      </c>
      <c r="G266" s="149" t="s">
        <v>3225</v>
      </c>
      <c r="H266" s="150">
        <v>187.5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406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406</v>
      </c>
      <c r="BM266" s="158" t="s">
        <v>10638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10639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9.5">
      <c r="A268" s="34"/>
      <c r="B268" s="35"/>
      <c r="C268" s="34"/>
      <c r="D268" s="160" t="s">
        <v>2284</v>
      </c>
      <c r="E268" s="34"/>
      <c r="F268" s="211" t="s">
        <v>10640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2284</v>
      </c>
      <c r="AU268" s="19" t="s">
        <v>82</v>
      </c>
    </row>
    <row r="269" spans="1:65" s="13" customFormat="1" ht="11.25">
      <c r="B269" s="167"/>
      <c r="D269" s="160" t="s">
        <v>264</v>
      </c>
      <c r="E269" s="168" t="s">
        <v>3</v>
      </c>
      <c r="F269" s="169" t="s">
        <v>10641</v>
      </c>
      <c r="H269" s="168" t="s">
        <v>3</v>
      </c>
      <c r="I269" s="170"/>
      <c r="L269" s="167"/>
      <c r="M269" s="171"/>
      <c r="N269" s="172"/>
      <c r="O269" s="172"/>
      <c r="P269" s="172"/>
      <c r="Q269" s="172"/>
      <c r="R269" s="172"/>
      <c r="S269" s="172"/>
      <c r="T269" s="173"/>
      <c r="AT269" s="168" t="s">
        <v>264</v>
      </c>
      <c r="AU269" s="168" t="s">
        <v>82</v>
      </c>
      <c r="AV269" s="13" t="s">
        <v>80</v>
      </c>
      <c r="AW269" s="13" t="s">
        <v>34</v>
      </c>
      <c r="AX269" s="13" t="s">
        <v>73</v>
      </c>
      <c r="AY269" s="168" t="s">
        <v>252</v>
      </c>
    </row>
    <row r="270" spans="1:65" s="14" customFormat="1" ht="11.25">
      <c r="B270" s="174"/>
      <c r="D270" s="160" t="s">
        <v>264</v>
      </c>
      <c r="E270" s="175" t="s">
        <v>3</v>
      </c>
      <c r="F270" s="176" t="s">
        <v>10686</v>
      </c>
      <c r="H270" s="177">
        <v>19.5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264</v>
      </c>
      <c r="AU270" s="175" t="s">
        <v>82</v>
      </c>
      <c r="AV270" s="14" t="s">
        <v>82</v>
      </c>
      <c r="AW270" s="14" t="s">
        <v>34</v>
      </c>
      <c r="AX270" s="14" t="s">
        <v>73</v>
      </c>
      <c r="AY270" s="175" t="s">
        <v>252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10643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4" customFormat="1" ht="11.25">
      <c r="B272" s="174"/>
      <c r="D272" s="160" t="s">
        <v>264</v>
      </c>
      <c r="E272" s="175" t="s">
        <v>3</v>
      </c>
      <c r="F272" s="176" t="s">
        <v>10687</v>
      </c>
      <c r="H272" s="177">
        <v>168</v>
      </c>
      <c r="I272" s="178"/>
      <c r="L272" s="174"/>
      <c r="M272" s="179"/>
      <c r="N272" s="180"/>
      <c r="O272" s="180"/>
      <c r="P272" s="180"/>
      <c r="Q272" s="180"/>
      <c r="R272" s="180"/>
      <c r="S272" s="180"/>
      <c r="T272" s="181"/>
      <c r="AT272" s="175" t="s">
        <v>264</v>
      </c>
      <c r="AU272" s="175" t="s">
        <v>82</v>
      </c>
      <c r="AV272" s="14" t="s">
        <v>82</v>
      </c>
      <c r="AW272" s="14" t="s">
        <v>34</v>
      </c>
      <c r="AX272" s="14" t="s">
        <v>73</v>
      </c>
      <c r="AY272" s="175" t="s">
        <v>252</v>
      </c>
    </row>
    <row r="273" spans="1:65" s="15" customFormat="1" ht="11.25">
      <c r="B273" s="182"/>
      <c r="D273" s="160" t="s">
        <v>264</v>
      </c>
      <c r="E273" s="183" t="s">
        <v>3</v>
      </c>
      <c r="F273" s="184" t="s">
        <v>269</v>
      </c>
      <c r="H273" s="185">
        <v>187.5</v>
      </c>
      <c r="I273" s="186"/>
      <c r="L273" s="182"/>
      <c r="M273" s="187"/>
      <c r="N273" s="188"/>
      <c r="O273" s="188"/>
      <c r="P273" s="188"/>
      <c r="Q273" s="188"/>
      <c r="R273" s="188"/>
      <c r="S273" s="188"/>
      <c r="T273" s="189"/>
      <c r="AT273" s="183" t="s">
        <v>264</v>
      </c>
      <c r="AU273" s="183" t="s">
        <v>82</v>
      </c>
      <c r="AV273" s="15" t="s">
        <v>258</v>
      </c>
      <c r="AW273" s="15" t="s">
        <v>34</v>
      </c>
      <c r="AX273" s="15" t="s">
        <v>80</v>
      </c>
      <c r="AY273" s="183" t="s">
        <v>252</v>
      </c>
    </row>
    <row r="274" spans="1:65" s="2" customFormat="1" ht="16.5" customHeight="1">
      <c r="A274" s="34"/>
      <c r="B274" s="145"/>
      <c r="C274" s="146" t="s">
        <v>994</v>
      </c>
      <c r="D274" s="146" t="s">
        <v>254</v>
      </c>
      <c r="E274" s="147" t="s">
        <v>10645</v>
      </c>
      <c r="F274" s="148" t="s">
        <v>3</v>
      </c>
      <c r="G274" s="149" t="s">
        <v>743</v>
      </c>
      <c r="H274" s="150">
        <v>3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406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406</v>
      </c>
      <c r="BM274" s="158" t="s">
        <v>10688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10647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12" customFormat="1" ht="22.9" customHeight="1">
      <c r="B276" s="132"/>
      <c r="D276" s="133" t="s">
        <v>72</v>
      </c>
      <c r="E276" s="143" t="s">
        <v>4013</v>
      </c>
      <c r="F276" s="143" t="s">
        <v>4014</v>
      </c>
      <c r="I276" s="135"/>
      <c r="J276" s="144">
        <f>BK276</f>
        <v>0</v>
      </c>
      <c r="L276" s="132"/>
      <c r="M276" s="137"/>
      <c r="N276" s="138"/>
      <c r="O276" s="138"/>
      <c r="P276" s="139">
        <f>SUM(P277:P284)</f>
        <v>0</v>
      </c>
      <c r="Q276" s="138"/>
      <c r="R276" s="139">
        <f>SUM(R277:R284)</f>
        <v>9.5633999999999997E-2</v>
      </c>
      <c r="S276" s="138"/>
      <c r="T276" s="140">
        <f>SUM(T277:T284)</f>
        <v>0</v>
      </c>
      <c r="AR276" s="133" t="s">
        <v>82</v>
      </c>
      <c r="AT276" s="141" t="s">
        <v>72</v>
      </c>
      <c r="AU276" s="141" t="s">
        <v>80</v>
      </c>
      <c r="AY276" s="133" t="s">
        <v>252</v>
      </c>
      <c r="BK276" s="142">
        <f>SUM(BK277:BK284)</f>
        <v>0</v>
      </c>
    </row>
    <row r="277" spans="1:65" s="2" customFormat="1" ht="16.5" customHeight="1">
      <c r="A277" s="34"/>
      <c r="B277" s="145"/>
      <c r="C277" s="146" t="s">
        <v>693</v>
      </c>
      <c r="D277" s="146" t="s">
        <v>254</v>
      </c>
      <c r="E277" s="147" t="s">
        <v>10648</v>
      </c>
      <c r="F277" s="148" t="s">
        <v>10649</v>
      </c>
      <c r="G277" s="149" t="s">
        <v>743</v>
      </c>
      <c r="H277" s="150">
        <v>227.7</v>
      </c>
      <c r="I277" s="151"/>
      <c r="J277" s="152">
        <f>ROUND(I277*H277,2)</f>
        <v>0</v>
      </c>
      <c r="K277" s="153"/>
      <c r="L277" s="35"/>
      <c r="M277" s="154" t="s">
        <v>3</v>
      </c>
      <c r="N277" s="155" t="s">
        <v>44</v>
      </c>
      <c r="O277" s="55"/>
      <c r="P277" s="156">
        <f>O277*H277</f>
        <v>0</v>
      </c>
      <c r="Q277" s="156">
        <v>1.3999999999999999E-4</v>
      </c>
      <c r="R277" s="156">
        <f>Q277*H277</f>
        <v>3.1877999999999997E-2</v>
      </c>
      <c r="S277" s="156">
        <v>0</v>
      </c>
      <c r="T277" s="157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8" t="s">
        <v>406</v>
      </c>
      <c r="AT277" s="158" t="s">
        <v>254</v>
      </c>
      <c r="AU277" s="158" t="s">
        <v>82</v>
      </c>
      <c r="AY277" s="19" t="s">
        <v>252</v>
      </c>
      <c r="BE277" s="159">
        <f>IF(N277="základní",J277,0)</f>
        <v>0</v>
      </c>
      <c r="BF277" s="159">
        <f>IF(N277="snížená",J277,0)</f>
        <v>0</v>
      </c>
      <c r="BG277" s="159">
        <f>IF(N277="zákl. přenesená",J277,0)</f>
        <v>0</v>
      </c>
      <c r="BH277" s="159">
        <f>IF(N277="sníž. přenesená",J277,0)</f>
        <v>0</v>
      </c>
      <c r="BI277" s="159">
        <f>IF(N277="nulová",J277,0)</f>
        <v>0</v>
      </c>
      <c r="BJ277" s="19" t="s">
        <v>80</v>
      </c>
      <c r="BK277" s="159">
        <f>ROUND(I277*H277,2)</f>
        <v>0</v>
      </c>
      <c r="BL277" s="19" t="s">
        <v>406</v>
      </c>
      <c r="BM277" s="158" t="s">
        <v>10650</v>
      </c>
    </row>
    <row r="278" spans="1:65" s="2" customFormat="1" ht="11.25">
      <c r="A278" s="34"/>
      <c r="B278" s="35"/>
      <c r="C278" s="34"/>
      <c r="D278" s="160" t="s">
        <v>260</v>
      </c>
      <c r="E278" s="34"/>
      <c r="F278" s="161" t="s">
        <v>10651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260</v>
      </c>
      <c r="AU278" s="19" t="s">
        <v>82</v>
      </c>
    </row>
    <row r="279" spans="1:65" s="2" customFormat="1" ht="11.25">
      <c r="A279" s="34"/>
      <c r="B279" s="35"/>
      <c r="C279" s="34"/>
      <c r="D279" s="165" t="s">
        <v>262</v>
      </c>
      <c r="E279" s="34"/>
      <c r="F279" s="166" t="s">
        <v>10652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262</v>
      </c>
      <c r="AU279" s="19" t="s">
        <v>82</v>
      </c>
    </row>
    <row r="280" spans="1:65" s="14" customFormat="1" ht="11.25">
      <c r="B280" s="174"/>
      <c r="D280" s="160" t="s">
        <v>264</v>
      </c>
      <c r="E280" s="175" t="s">
        <v>3</v>
      </c>
      <c r="F280" s="176" t="s">
        <v>10689</v>
      </c>
      <c r="H280" s="177">
        <v>227.7</v>
      </c>
      <c r="I280" s="178"/>
      <c r="L280" s="174"/>
      <c r="M280" s="179"/>
      <c r="N280" s="180"/>
      <c r="O280" s="180"/>
      <c r="P280" s="180"/>
      <c r="Q280" s="180"/>
      <c r="R280" s="180"/>
      <c r="S280" s="180"/>
      <c r="T280" s="181"/>
      <c r="AT280" s="175" t="s">
        <v>264</v>
      </c>
      <c r="AU280" s="175" t="s">
        <v>82</v>
      </c>
      <c r="AV280" s="14" t="s">
        <v>82</v>
      </c>
      <c r="AW280" s="14" t="s">
        <v>34</v>
      </c>
      <c r="AX280" s="14" t="s">
        <v>80</v>
      </c>
      <c r="AY280" s="175" t="s">
        <v>252</v>
      </c>
    </row>
    <row r="281" spans="1:65" s="2" customFormat="1" ht="16.5" customHeight="1">
      <c r="A281" s="34"/>
      <c r="B281" s="145"/>
      <c r="C281" s="146" t="s">
        <v>724</v>
      </c>
      <c r="D281" s="146" t="s">
        <v>254</v>
      </c>
      <c r="E281" s="147" t="s">
        <v>10654</v>
      </c>
      <c r="F281" s="148" t="s">
        <v>10655</v>
      </c>
      <c r="G281" s="149" t="s">
        <v>743</v>
      </c>
      <c r="H281" s="150">
        <v>227.7</v>
      </c>
      <c r="I281" s="151"/>
      <c r="J281" s="152">
        <f>ROUND(I281*H281,2)</f>
        <v>0</v>
      </c>
      <c r="K281" s="153"/>
      <c r="L281" s="35"/>
      <c r="M281" s="154" t="s">
        <v>3</v>
      </c>
      <c r="N281" s="155" t="s">
        <v>44</v>
      </c>
      <c r="O281" s="55"/>
      <c r="P281" s="156">
        <f>O281*H281</f>
        <v>0</v>
      </c>
      <c r="Q281" s="156">
        <v>2.7999999999999998E-4</v>
      </c>
      <c r="R281" s="156">
        <f>Q281*H281</f>
        <v>6.3755999999999993E-2</v>
      </c>
      <c r="S281" s="156">
        <v>0</v>
      </c>
      <c r="T281" s="157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158" t="s">
        <v>406</v>
      </c>
      <c r="AT281" s="158" t="s">
        <v>254</v>
      </c>
      <c r="AU281" s="158" t="s">
        <v>82</v>
      </c>
      <c r="AY281" s="19" t="s">
        <v>252</v>
      </c>
      <c r="BE281" s="159">
        <f>IF(N281="základní",J281,0)</f>
        <v>0</v>
      </c>
      <c r="BF281" s="159">
        <f>IF(N281="snížená",J281,0)</f>
        <v>0</v>
      </c>
      <c r="BG281" s="159">
        <f>IF(N281="zákl. přenesená",J281,0)</f>
        <v>0</v>
      </c>
      <c r="BH281" s="159">
        <f>IF(N281="sníž. přenesená",J281,0)</f>
        <v>0</v>
      </c>
      <c r="BI281" s="159">
        <f>IF(N281="nulová",J281,0)</f>
        <v>0</v>
      </c>
      <c r="BJ281" s="19" t="s">
        <v>80</v>
      </c>
      <c r="BK281" s="159">
        <f>ROUND(I281*H281,2)</f>
        <v>0</v>
      </c>
      <c r="BL281" s="19" t="s">
        <v>406</v>
      </c>
      <c r="BM281" s="158" t="s">
        <v>10656</v>
      </c>
    </row>
    <row r="282" spans="1:65" s="2" customFormat="1" ht="11.25">
      <c r="A282" s="34"/>
      <c r="B282" s="35"/>
      <c r="C282" s="34"/>
      <c r="D282" s="160" t="s">
        <v>260</v>
      </c>
      <c r="E282" s="34"/>
      <c r="F282" s="161" t="s">
        <v>10657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260</v>
      </c>
      <c r="AU282" s="19" t="s">
        <v>82</v>
      </c>
    </row>
    <row r="283" spans="1:65" s="2" customFormat="1" ht="11.25">
      <c r="A283" s="34"/>
      <c r="B283" s="35"/>
      <c r="C283" s="34"/>
      <c r="D283" s="165" t="s">
        <v>262</v>
      </c>
      <c r="E283" s="34"/>
      <c r="F283" s="166" t="s">
        <v>10658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262</v>
      </c>
      <c r="AU283" s="19" t="s">
        <v>82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10689</v>
      </c>
      <c r="H284" s="177">
        <v>227.7</v>
      </c>
      <c r="I284" s="178"/>
      <c r="L284" s="174"/>
      <c r="M284" s="225"/>
      <c r="N284" s="226"/>
      <c r="O284" s="226"/>
      <c r="P284" s="226"/>
      <c r="Q284" s="226"/>
      <c r="R284" s="226"/>
      <c r="S284" s="226"/>
      <c r="T284" s="227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80</v>
      </c>
      <c r="AY284" s="175" t="s">
        <v>252</v>
      </c>
    </row>
    <row r="285" spans="1:65" s="2" customFormat="1" ht="6.95" customHeight="1">
      <c r="A285" s="34"/>
      <c r="B285" s="44"/>
      <c r="C285" s="45"/>
      <c r="D285" s="45"/>
      <c r="E285" s="45"/>
      <c r="F285" s="45"/>
      <c r="G285" s="45"/>
      <c r="H285" s="45"/>
      <c r="I285" s="45"/>
      <c r="J285" s="45"/>
      <c r="K285" s="45"/>
      <c r="L285" s="35"/>
      <c r="M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</row>
  </sheetData>
  <autoFilter ref="C99:K28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1" r:id="rId4"/>
    <hyperlink ref="F147" r:id="rId5"/>
    <hyperlink ref="F150" r:id="rId6"/>
    <hyperlink ref="F159" r:id="rId7"/>
    <hyperlink ref="F163" r:id="rId8"/>
    <hyperlink ref="F167" r:id="rId9"/>
    <hyperlink ref="F171" r:id="rId10"/>
    <hyperlink ref="F175" r:id="rId11"/>
    <hyperlink ref="F179" r:id="rId12"/>
    <hyperlink ref="F183" r:id="rId13"/>
    <hyperlink ref="F187" r:id="rId14"/>
    <hyperlink ref="F191" r:id="rId15"/>
    <hyperlink ref="F195" r:id="rId16"/>
    <hyperlink ref="F198" r:id="rId17"/>
    <hyperlink ref="F204" r:id="rId18"/>
    <hyperlink ref="F207" r:id="rId19"/>
    <hyperlink ref="F210" r:id="rId20"/>
    <hyperlink ref="F213" r:id="rId21"/>
    <hyperlink ref="F216" r:id="rId22"/>
    <hyperlink ref="F219" r:id="rId23"/>
    <hyperlink ref="F222" r:id="rId24"/>
    <hyperlink ref="F225" r:id="rId25"/>
    <hyperlink ref="F262" r:id="rId26"/>
    <hyperlink ref="F265" r:id="rId27"/>
    <hyperlink ref="F279" r:id="rId28"/>
    <hyperlink ref="F283" r:id="rId2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140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10383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10690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10385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10386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ROUND((SUM(BE100:BE324)),  2)</f>
        <v>0</v>
      </c>
      <c r="G37" s="34"/>
      <c r="H37" s="34"/>
      <c r="I37" s="103">
        <v>0.21</v>
      </c>
      <c r="J37" s="102">
        <f>ROUND(((SUM(BE100:BE324))*I37),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ROUND((SUM(BF100:BF324)),  2)</f>
        <v>0</v>
      </c>
      <c r="G38" s="34"/>
      <c r="H38" s="34"/>
      <c r="I38" s="103">
        <v>0.15</v>
      </c>
      <c r="J38" s="102">
        <f>ROUND(((SUM(BF100:BF324))*I38),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ROUND((SUM(BG100:BG324)),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ROUND((SUM(BH100:BH324)),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ROUND((SUM(BI100:BI324)),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10383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03 - Okruh VZT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J131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J186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J229</f>
        <v>0</v>
      </c>
      <c r="L72" s="117"/>
    </row>
    <row r="73" spans="1:47" s="10" customFormat="1" ht="19.899999999999999" customHeight="1">
      <c r="B73" s="117"/>
      <c r="D73" s="118" t="s">
        <v>10387</v>
      </c>
      <c r="E73" s="119"/>
      <c r="F73" s="119"/>
      <c r="G73" s="119"/>
      <c r="H73" s="119"/>
      <c r="I73" s="119"/>
      <c r="J73" s="120">
        <f>J285</f>
        <v>0</v>
      </c>
      <c r="L73" s="117"/>
    </row>
    <row r="74" spans="1:47" s="10" customFormat="1" ht="19.899999999999999" customHeight="1">
      <c r="B74" s="117"/>
      <c r="D74" s="118" t="s">
        <v>10388</v>
      </c>
      <c r="E74" s="119"/>
      <c r="F74" s="119"/>
      <c r="G74" s="119"/>
      <c r="H74" s="119"/>
      <c r="I74" s="119"/>
      <c r="J74" s="120">
        <f>J290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J297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J316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10383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03 - Okruh VZT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1.485371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2190</v>
      </c>
      <c r="F101" s="134" t="s">
        <v>2191</v>
      </c>
      <c r="I101" s="135"/>
      <c r="J101" s="136">
        <f>BK101</f>
        <v>0</v>
      </c>
      <c r="L101" s="132"/>
      <c r="M101" s="137"/>
      <c r="N101" s="138"/>
      <c r="O101" s="138"/>
      <c r="P101" s="139">
        <f>P102+P131+P186+P229+P285+P290+P297+P316</f>
        <v>0</v>
      </c>
      <c r="Q101" s="138"/>
      <c r="R101" s="139">
        <f>R102+R131+R186+R229+R285+R290+R297+R316</f>
        <v>1.485371</v>
      </c>
      <c r="S101" s="138"/>
      <c r="T101" s="140">
        <f>T102+T131+T186+T229+T285+T290+T297+T316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BK102+BK131+BK186+BK229+BK285+BK290+BK297+BK316</f>
        <v>0</v>
      </c>
    </row>
    <row r="102" spans="1:65" s="12" customFormat="1" ht="22.9" customHeight="1">
      <c r="B102" s="132"/>
      <c r="D102" s="133" t="s">
        <v>72</v>
      </c>
      <c r="E102" s="143" t="s">
        <v>2431</v>
      </c>
      <c r="F102" s="143" t="s">
        <v>2432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SUM(P103:P130)</f>
        <v>0</v>
      </c>
      <c r="Q102" s="138"/>
      <c r="R102" s="139">
        <f>SUM(R103:R130)</f>
        <v>0</v>
      </c>
      <c r="S102" s="138"/>
      <c r="T102" s="140">
        <f>SUM(T103:T130)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SUM(BK103:BK130)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10390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10391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10392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10393</v>
      </c>
      <c r="F109" s="148" t="s">
        <v>3</v>
      </c>
      <c r="G109" s="149" t="s">
        <v>331</v>
      </c>
      <c r="H109" s="150">
        <v>282.7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10394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10395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786</v>
      </c>
      <c r="D111" s="198" t="s">
        <v>361</v>
      </c>
      <c r="E111" s="199" t="s">
        <v>10410</v>
      </c>
      <c r="F111" s="200" t="s">
        <v>3</v>
      </c>
      <c r="G111" s="201" t="s">
        <v>331</v>
      </c>
      <c r="H111" s="202">
        <v>52.8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10411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10412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2284</v>
      </c>
      <c r="E113" s="34"/>
      <c r="F113" s="211" t="s">
        <v>10400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10691</v>
      </c>
      <c r="H114" s="177">
        <v>52.8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1151</v>
      </c>
      <c r="D115" s="198" t="s">
        <v>361</v>
      </c>
      <c r="E115" s="199" t="s">
        <v>10414</v>
      </c>
      <c r="F115" s="200" t="s">
        <v>3</v>
      </c>
      <c r="G115" s="201" t="s">
        <v>331</v>
      </c>
      <c r="H115" s="202">
        <v>79.2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10692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10416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2284</v>
      </c>
      <c r="E117" s="34"/>
      <c r="F117" s="211" t="s">
        <v>10400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10693</v>
      </c>
      <c r="H118" s="177">
        <v>79.2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819</v>
      </c>
      <c r="D119" s="198" t="s">
        <v>361</v>
      </c>
      <c r="E119" s="199" t="s">
        <v>10418</v>
      </c>
      <c r="F119" s="200" t="s">
        <v>3</v>
      </c>
      <c r="G119" s="201" t="s">
        <v>331</v>
      </c>
      <c r="H119" s="202">
        <v>14.3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10419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10420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2284</v>
      </c>
      <c r="E121" s="34"/>
      <c r="F121" s="211" t="s">
        <v>10400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2284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10694</v>
      </c>
      <c r="H122" s="177">
        <v>14.3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2" customFormat="1" ht="16.5" customHeight="1">
      <c r="A123" s="34"/>
      <c r="B123" s="145"/>
      <c r="C123" s="198" t="s">
        <v>834</v>
      </c>
      <c r="D123" s="198" t="s">
        <v>361</v>
      </c>
      <c r="E123" s="199" t="s">
        <v>10422</v>
      </c>
      <c r="F123" s="200" t="s">
        <v>3</v>
      </c>
      <c r="G123" s="201" t="s">
        <v>331</v>
      </c>
      <c r="H123" s="202">
        <v>80.3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572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10423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10424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78">
      <c r="A125" s="34"/>
      <c r="B125" s="35"/>
      <c r="C125" s="34"/>
      <c r="D125" s="160" t="s">
        <v>2284</v>
      </c>
      <c r="E125" s="34"/>
      <c r="F125" s="211" t="s">
        <v>10400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2284</v>
      </c>
      <c r="AU125" s="19" t="s">
        <v>82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10695</v>
      </c>
      <c r="H126" s="177">
        <v>80.3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80</v>
      </c>
      <c r="AY126" s="175" t="s">
        <v>252</v>
      </c>
    </row>
    <row r="127" spans="1:65" s="2" customFormat="1" ht="16.5" customHeight="1">
      <c r="A127" s="34"/>
      <c r="B127" s="145"/>
      <c r="C127" s="198" t="s">
        <v>840</v>
      </c>
      <c r="D127" s="198" t="s">
        <v>361</v>
      </c>
      <c r="E127" s="199" t="s">
        <v>10426</v>
      </c>
      <c r="F127" s="200" t="s">
        <v>3</v>
      </c>
      <c r="G127" s="201" t="s">
        <v>331</v>
      </c>
      <c r="H127" s="202">
        <v>56.1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10427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10428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78">
      <c r="A129" s="34"/>
      <c r="B129" s="35"/>
      <c r="C129" s="34"/>
      <c r="D129" s="160" t="s">
        <v>2284</v>
      </c>
      <c r="E129" s="34"/>
      <c r="F129" s="211" t="s">
        <v>10400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2284</v>
      </c>
      <c r="AU129" s="19" t="s">
        <v>82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10696</v>
      </c>
      <c r="H130" s="177">
        <v>56.1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12" customFormat="1" ht="22.9" customHeight="1">
      <c r="B131" s="132"/>
      <c r="D131" s="133" t="s">
        <v>72</v>
      </c>
      <c r="E131" s="143" t="s">
        <v>4352</v>
      </c>
      <c r="F131" s="143" t="s">
        <v>4353</v>
      </c>
      <c r="I131" s="135"/>
      <c r="J131" s="144">
        <f>BK131</f>
        <v>0</v>
      </c>
      <c r="L131" s="132"/>
      <c r="M131" s="137"/>
      <c r="N131" s="138"/>
      <c r="O131" s="138"/>
      <c r="P131" s="139">
        <f>SUM(P132:P185)</f>
        <v>0</v>
      </c>
      <c r="Q131" s="138"/>
      <c r="R131" s="139">
        <f>SUM(R132:R185)</f>
        <v>1.5800000000000002E-2</v>
      </c>
      <c r="S131" s="138"/>
      <c r="T131" s="140">
        <f>SUM(T132:T185)</f>
        <v>0</v>
      </c>
      <c r="AR131" s="133" t="s">
        <v>82</v>
      </c>
      <c r="AT131" s="141" t="s">
        <v>72</v>
      </c>
      <c r="AU131" s="141" t="s">
        <v>80</v>
      </c>
      <c r="AY131" s="133" t="s">
        <v>252</v>
      </c>
      <c r="BK131" s="142">
        <f>SUM(BK132:BK185)</f>
        <v>0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4370</v>
      </c>
      <c r="F132" s="148" t="s">
        <v>4371</v>
      </c>
      <c r="G132" s="149" t="s">
        <v>4372</v>
      </c>
      <c r="H132" s="150">
        <v>2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1.1199999999999999E-3</v>
      </c>
      <c r="R132" s="156">
        <f>Q132*H132</f>
        <v>2.2399999999999998E-3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406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10433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4374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4375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98" t="s">
        <v>406</v>
      </c>
      <c r="D135" s="198" t="s">
        <v>361</v>
      </c>
      <c r="E135" s="199" t="s">
        <v>10435</v>
      </c>
      <c r="F135" s="200" t="s">
        <v>3</v>
      </c>
      <c r="G135" s="201" t="s">
        <v>743</v>
      </c>
      <c r="H135" s="202">
        <v>2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572</v>
      </c>
      <c r="AT135" s="158" t="s">
        <v>361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406</v>
      </c>
      <c r="BM135" s="158" t="s">
        <v>10436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10437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82</v>
      </c>
      <c r="H137" s="177">
        <v>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46" t="s">
        <v>1085</v>
      </c>
      <c r="D138" s="146" t="s">
        <v>254</v>
      </c>
      <c r="E138" s="147" t="s">
        <v>4399</v>
      </c>
      <c r="F138" s="148" t="s">
        <v>4400</v>
      </c>
      <c r="G138" s="149" t="s">
        <v>4372</v>
      </c>
      <c r="H138" s="150">
        <v>4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6.8000000000000005E-4</v>
      </c>
      <c r="R138" s="156">
        <f>Q138*H138</f>
        <v>2.7200000000000002E-3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406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10697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4402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4403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98" t="s">
        <v>1112</v>
      </c>
      <c r="D141" s="198" t="s">
        <v>361</v>
      </c>
      <c r="E141" s="199" t="s">
        <v>10698</v>
      </c>
      <c r="F141" s="200" t="s">
        <v>3</v>
      </c>
      <c r="G141" s="201" t="s">
        <v>743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572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10699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10700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29.25">
      <c r="A143" s="34"/>
      <c r="B143" s="35"/>
      <c r="C143" s="34"/>
      <c r="D143" s="160" t="s">
        <v>2284</v>
      </c>
      <c r="E143" s="34"/>
      <c r="F143" s="211" t="s">
        <v>10701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2284</v>
      </c>
      <c r="AU143" s="19" t="s">
        <v>82</v>
      </c>
    </row>
    <row r="144" spans="1:65" s="2" customFormat="1" ht="16.5" customHeight="1">
      <c r="A144" s="34"/>
      <c r="B144" s="145"/>
      <c r="C144" s="198" t="s">
        <v>1133</v>
      </c>
      <c r="D144" s="198" t="s">
        <v>361</v>
      </c>
      <c r="E144" s="199" t="s">
        <v>10702</v>
      </c>
      <c r="F144" s="200" t="s">
        <v>3</v>
      </c>
      <c r="G144" s="201" t="s">
        <v>743</v>
      </c>
      <c r="H144" s="202">
        <v>1</v>
      </c>
      <c r="I144" s="203"/>
      <c r="J144" s="204">
        <f>ROUND(I144*H144,2)</f>
        <v>0</v>
      </c>
      <c r="K144" s="205"/>
      <c r="L144" s="206"/>
      <c r="M144" s="207" t="s">
        <v>3</v>
      </c>
      <c r="N144" s="208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572</v>
      </c>
      <c r="AT144" s="158" t="s">
        <v>361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406</v>
      </c>
      <c r="BM144" s="158" t="s">
        <v>10703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10704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2" customFormat="1" ht="29.25">
      <c r="A146" s="34"/>
      <c r="B146" s="35"/>
      <c r="C146" s="34"/>
      <c r="D146" s="160" t="s">
        <v>2284</v>
      </c>
      <c r="E146" s="34"/>
      <c r="F146" s="211" t="s">
        <v>10705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2284</v>
      </c>
      <c r="AU146" s="19" t="s">
        <v>82</v>
      </c>
    </row>
    <row r="147" spans="1:65" s="2" customFormat="1" ht="16.5" customHeight="1">
      <c r="A147" s="34"/>
      <c r="B147" s="145"/>
      <c r="C147" s="198" t="s">
        <v>1139</v>
      </c>
      <c r="D147" s="198" t="s">
        <v>361</v>
      </c>
      <c r="E147" s="199" t="s">
        <v>10706</v>
      </c>
      <c r="F147" s="200" t="s">
        <v>3</v>
      </c>
      <c r="G147" s="201" t="s">
        <v>743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10707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10708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29.25">
      <c r="A149" s="34"/>
      <c r="B149" s="35"/>
      <c r="C149" s="34"/>
      <c r="D149" s="160" t="s">
        <v>2284</v>
      </c>
      <c r="E149" s="34"/>
      <c r="F149" s="211" t="s">
        <v>10709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2284</v>
      </c>
      <c r="AU149" s="19" t="s">
        <v>82</v>
      </c>
    </row>
    <row r="150" spans="1:65" s="2" customFormat="1" ht="16.5" customHeight="1">
      <c r="A150" s="34"/>
      <c r="B150" s="145"/>
      <c r="C150" s="198" t="s">
        <v>1145</v>
      </c>
      <c r="D150" s="198" t="s">
        <v>361</v>
      </c>
      <c r="E150" s="199" t="s">
        <v>10710</v>
      </c>
      <c r="F150" s="200" t="s">
        <v>3</v>
      </c>
      <c r="G150" s="201" t="s">
        <v>743</v>
      </c>
      <c r="H150" s="202">
        <v>1</v>
      </c>
      <c r="I150" s="203"/>
      <c r="J150" s="204">
        <f>ROUND(I150*H150,2)</f>
        <v>0</v>
      </c>
      <c r="K150" s="205"/>
      <c r="L150" s="206"/>
      <c r="M150" s="207" t="s">
        <v>3</v>
      </c>
      <c r="N150" s="208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572</v>
      </c>
      <c r="AT150" s="158" t="s">
        <v>361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10711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10712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29.25">
      <c r="A152" s="34"/>
      <c r="B152" s="35"/>
      <c r="C152" s="34"/>
      <c r="D152" s="160" t="s">
        <v>2284</v>
      </c>
      <c r="E152" s="34"/>
      <c r="F152" s="211" t="s">
        <v>10713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2284</v>
      </c>
      <c r="AU152" s="19" t="s">
        <v>82</v>
      </c>
    </row>
    <row r="153" spans="1:65" s="2" customFormat="1" ht="16.5" customHeight="1">
      <c r="A153" s="34"/>
      <c r="B153" s="145"/>
      <c r="C153" s="146" t="s">
        <v>994</v>
      </c>
      <c r="D153" s="146" t="s">
        <v>254</v>
      </c>
      <c r="E153" s="147" t="s">
        <v>4408</v>
      </c>
      <c r="F153" s="148" t="s">
        <v>4409</v>
      </c>
      <c r="G153" s="149" t="s">
        <v>4372</v>
      </c>
      <c r="H153" s="150">
        <v>6</v>
      </c>
      <c r="I153" s="151"/>
      <c r="J153" s="152">
        <f>ROUND(I153*H153,2)</f>
        <v>0</v>
      </c>
      <c r="K153" s="153"/>
      <c r="L153" s="35"/>
      <c r="M153" s="154" t="s">
        <v>3</v>
      </c>
      <c r="N153" s="155" t="s">
        <v>44</v>
      </c>
      <c r="O153" s="55"/>
      <c r="P153" s="156">
        <f>O153*H153</f>
        <v>0</v>
      </c>
      <c r="Q153" s="156">
        <v>1.1900000000000001E-3</v>
      </c>
      <c r="R153" s="156">
        <f>Q153*H153</f>
        <v>7.1400000000000005E-3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406</v>
      </c>
      <c r="AT153" s="158" t="s">
        <v>254</v>
      </c>
      <c r="AU153" s="158" t="s">
        <v>82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406</v>
      </c>
      <c r="BM153" s="158" t="s">
        <v>10714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4411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82</v>
      </c>
    </row>
    <row r="155" spans="1:65" s="2" customFormat="1" ht="11.25">
      <c r="A155" s="34"/>
      <c r="B155" s="35"/>
      <c r="C155" s="34"/>
      <c r="D155" s="165" t="s">
        <v>262</v>
      </c>
      <c r="E155" s="34"/>
      <c r="F155" s="166" t="s">
        <v>4412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262</v>
      </c>
      <c r="AU155" s="19" t="s">
        <v>82</v>
      </c>
    </row>
    <row r="156" spans="1:65" s="2" customFormat="1" ht="16.5" customHeight="1">
      <c r="A156" s="34"/>
      <c r="B156" s="145"/>
      <c r="C156" s="198" t="s">
        <v>1027</v>
      </c>
      <c r="D156" s="198" t="s">
        <v>361</v>
      </c>
      <c r="E156" s="199" t="s">
        <v>10447</v>
      </c>
      <c r="F156" s="200" t="s">
        <v>3</v>
      </c>
      <c r="G156" s="201" t="s">
        <v>743</v>
      </c>
      <c r="H156" s="202">
        <v>1</v>
      </c>
      <c r="I156" s="203"/>
      <c r="J156" s="204">
        <f>ROUND(I156*H156,2)</f>
        <v>0</v>
      </c>
      <c r="K156" s="205"/>
      <c r="L156" s="206"/>
      <c r="M156" s="207" t="s">
        <v>3</v>
      </c>
      <c r="N156" s="208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572</v>
      </c>
      <c r="AT156" s="158" t="s">
        <v>361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406</v>
      </c>
      <c r="BM156" s="158" t="s">
        <v>10715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10716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29.25">
      <c r="A158" s="34"/>
      <c r="B158" s="35"/>
      <c r="C158" s="34"/>
      <c r="D158" s="160" t="s">
        <v>2284</v>
      </c>
      <c r="E158" s="34"/>
      <c r="F158" s="211" t="s">
        <v>10717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2284</v>
      </c>
      <c r="AU158" s="19" t="s">
        <v>82</v>
      </c>
    </row>
    <row r="159" spans="1:65" s="2" customFormat="1" ht="16.5" customHeight="1">
      <c r="A159" s="34"/>
      <c r="B159" s="145"/>
      <c r="C159" s="198" t="s">
        <v>1054</v>
      </c>
      <c r="D159" s="198" t="s">
        <v>361</v>
      </c>
      <c r="E159" s="199" t="s">
        <v>10718</v>
      </c>
      <c r="F159" s="200" t="s">
        <v>3</v>
      </c>
      <c r="G159" s="201" t="s">
        <v>743</v>
      </c>
      <c r="H159" s="202">
        <v>1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572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406</v>
      </c>
      <c r="BM159" s="158" t="s">
        <v>10719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10720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29.25">
      <c r="A161" s="34"/>
      <c r="B161" s="35"/>
      <c r="C161" s="34"/>
      <c r="D161" s="160" t="s">
        <v>2284</v>
      </c>
      <c r="E161" s="34"/>
      <c r="F161" s="211" t="s">
        <v>10721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2284</v>
      </c>
      <c r="AU161" s="19" t="s">
        <v>82</v>
      </c>
    </row>
    <row r="162" spans="1:65" s="2" customFormat="1" ht="16.5" customHeight="1">
      <c r="A162" s="34"/>
      <c r="B162" s="145"/>
      <c r="C162" s="198" t="s">
        <v>1060</v>
      </c>
      <c r="D162" s="198" t="s">
        <v>361</v>
      </c>
      <c r="E162" s="199" t="s">
        <v>10722</v>
      </c>
      <c r="F162" s="200" t="s">
        <v>3</v>
      </c>
      <c r="G162" s="201" t="s">
        <v>743</v>
      </c>
      <c r="H162" s="202">
        <v>1</v>
      </c>
      <c r="I162" s="203"/>
      <c r="J162" s="204">
        <f>ROUND(I162*H162,2)</f>
        <v>0</v>
      </c>
      <c r="K162" s="205"/>
      <c r="L162" s="206"/>
      <c r="M162" s="207" t="s">
        <v>3</v>
      </c>
      <c r="N162" s="208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572</v>
      </c>
      <c r="AT162" s="158" t="s">
        <v>361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10723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10720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29.25">
      <c r="A164" s="34"/>
      <c r="B164" s="35"/>
      <c r="C164" s="34"/>
      <c r="D164" s="160" t="s">
        <v>2284</v>
      </c>
      <c r="E164" s="34"/>
      <c r="F164" s="211" t="s">
        <v>10724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2284</v>
      </c>
      <c r="AU164" s="19" t="s">
        <v>82</v>
      </c>
    </row>
    <row r="165" spans="1:65" s="2" customFormat="1" ht="16.5" customHeight="1">
      <c r="A165" s="34"/>
      <c r="B165" s="145"/>
      <c r="C165" s="198" t="s">
        <v>1066</v>
      </c>
      <c r="D165" s="198" t="s">
        <v>361</v>
      </c>
      <c r="E165" s="199" t="s">
        <v>10725</v>
      </c>
      <c r="F165" s="200" t="s">
        <v>3</v>
      </c>
      <c r="G165" s="201" t="s">
        <v>743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572</v>
      </c>
      <c r="AT165" s="158" t="s">
        <v>361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406</v>
      </c>
      <c r="BM165" s="158" t="s">
        <v>10726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10727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29.25">
      <c r="A167" s="34"/>
      <c r="B167" s="35"/>
      <c r="C167" s="34"/>
      <c r="D167" s="160" t="s">
        <v>2284</v>
      </c>
      <c r="E167" s="34"/>
      <c r="F167" s="211" t="s">
        <v>10728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2284</v>
      </c>
      <c r="AU167" s="19" t="s">
        <v>82</v>
      </c>
    </row>
    <row r="168" spans="1:65" s="2" customFormat="1" ht="16.5" customHeight="1">
      <c r="A168" s="34"/>
      <c r="B168" s="145"/>
      <c r="C168" s="198" t="s">
        <v>1072</v>
      </c>
      <c r="D168" s="198" t="s">
        <v>361</v>
      </c>
      <c r="E168" s="199" t="s">
        <v>10729</v>
      </c>
      <c r="F168" s="200" t="s">
        <v>3</v>
      </c>
      <c r="G168" s="201" t="s">
        <v>743</v>
      </c>
      <c r="H168" s="202">
        <v>1</v>
      </c>
      <c r="I168" s="203"/>
      <c r="J168" s="204">
        <f>ROUND(I168*H168,2)</f>
        <v>0</v>
      </c>
      <c r="K168" s="205"/>
      <c r="L168" s="206"/>
      <c r="M168" s="207" t="s">
        <v>3</v>
      </c>
      <c r="N168" s="208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572</v>
      </c>
      <c r="AT168" s="158" t="s">
        <v>361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406</v>
      </c>
      <c r="BM168" s="158" t="s">
        <v>10730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10720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29.25">
      <c r="A170" s="34"/>
      <c r="B170" s="35"/>
      <c r="C170" s="34"/>
      <c r="D170" s="160" t="s">
        <v>2284</v>
      </c>
      <c r="E170" s="34"/>
      <c r="F170" s="211" t="s">
        <v>10731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2284</v>
      </c>
      <c r="AU170" s="19" t="s">
        <v>82</v>
      </c>
    </row>
    <row r="171" spans="1:65" s="2" customFormat="1" ht="16.5" customHeight="1">
      <c r="A171" s="34"/>
      <c r="B171" s="145"/>
      <c r="C171" s="198" t="s">
        <v>1079</v>
      </c>
      <c r="D171" s="198" t="s">
        <v>361</v>
      </c>
      <c r="E171" s="199" t="s">
        <v>10732</v>
      </c>
      <c r="F171" s="200" t="s">
        <v>3</v>
      </c>
      <c r="G171" s="201" t="s">
        <v>743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572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406</v>
      </c>
      <c r="BM171" s="158" t="s">
        <v>10733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10734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29.25">
      <c r="A173" s="34"/>
      <c r="B173" s="35"/>
      <c r="C173" s="34"/>
      <c r="D173" s="160" t="s">
        <v>2284</v>
      </c>
      <c r="E173" s="34"/>
      <c r="F173" s="211" t="s">
        <v>10735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2284</v>
      </c>
      <c r="AU173" s="19" t="s">
        <v>82</v>
      </c>
    </row>
    <row r="174" spans="1:65" s="2" customFormat="1" ht="16.5" customHeight="1">
      <c r="A174" s="34"/>
      <c r="B174" s="145"/>
      <c r="C174" s="146" t="s">
        <v>414</v>
      </c>
      <c r="D174" s="146" t="s">
        <v>254</v>
      </c>
      <c r="E174" s="147" t="s">
        <v>10736</v>
      </c>
      <c r="F174" s="148" t="s">
        <v>10737</v>
      </c>
      <c r="G174" s="149" t="s">
        <v>4372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3.7000000000000002E-3</v>
      </c>
      <c r="R174" s="156">
        <f>Q174*H174</f>
        <v>3.7000000000000002E-3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10440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10738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10739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98" t="s">
        <v>423</v>
      </c>
      <c r="D177" s="198" t="s">
        <v>361</v>
      </c>
      <c r="E177" s="199" t="s">
        <v>10443</v>
      </c>
      <c r="F177" s="200" t="s">
        <v>10666</v>
      </c>
      <c r="G177" s="201" t="s">
        <v>743</v>
      </c>
      <c r="H177" s="202">
        <v>1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572</v>
      </c>
      <c r="AT177" s="158" t="s">
        <v>361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10445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10740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29.25">
      <c r="A179" s="34"/>
      <c r="B179" s="35"/>
      <c r="C179" s="34"/>
      <c r="D179" s="160" t="s">
        <v>2284</v>
      </c>
      <c r="E179" s="34"/>
      <c r="F179" s="211" t="s">
        <v>10741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2284</v>
      </c>
      <c r="AU179" s="19" t="s">
        <v>82</v>
      </c>
    </row>
    <row r="180" spans="1:65" s="2" customFormat="1" ht="16.5" customHeight="1">
      <c r="A180" s="34"/>
      <c r="B180" s="145"/>
      <c r="C180" s="146" t="s">
        <v>640</v>
      </c>
      <c r="D180" s="146" t="s">
        <v>254</v>
      </c>
      <c r="E180" s="147" t="s">
        <v>10451</v>
      </c>
      <c r="F180" s="148" t="s">
        <v>10452</v>
      </c>
      <c r="G180" s="149" t="s">
        <v>5123</v>
      </c>
      <c r="H180" s="219"/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10453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10454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10455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46" t="s">
        <v>648</v>
      </c>
      <c r="D183" s="146" t="s">
        <v>254</v>
      </c>
      <c r="E183" s="147" t="s">
        <v>10456</v>
      </c>
      <c r="F183" s="148" t="s">
        <v>10457</v>
      </c>
      <c r="G183" s="149" t="s">
        <v>5123</v>
      </c>
      <c r="H183" s="219"/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406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406</v>
      </c>
      <c r="BM183" s="158" t="s">
        <v>10458</v>
      </c>
    </row>
    <row r="184" spans="1:65" s="2" customFormat="1" ht="19.5">
      <c r="A184" s="34"/>
      <c r="B184" s="35"/>
      <c r="C184" s="34"/>
      <c r="D184" s="160" t="s">
        <v>260</v>
      </c>
      <c r="E184" s="34"/>
      <c r="F184" s="161" t="s">
        <v>10459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10460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12" customFormat="1" ht="22.9" customHeight="1">
      <c r="B186" s="132"/>
      <c r="D186" s="133" t="s">
        <v>72</v>
      </c>
      <c r="E186" s="143" t="s">
        <v>4473</v>
      </c>
      <c r="F186" s="143" t="s">
        <v>4474</v>
      </c>
      <c r="I186" s="135"/>
      <c r="J186" s="144">
        <f>BK186</f>
        <v>0</v>
      </c>
      <c r="L186" s="132"/>
      <c r="M186" s="137"/>
      <c r="N186" s="138"/>
      <c r="O186" s="138"/>
      <c r="P186" s="139">
        <f>SUM(P187:P228)</f>
        <v>0</v>
      </c>
      <c r="Q186" s="138"/>
      <c r="R186" s="139">
        <f>SUM(R187:R228)</f>
        <v>1.301377</v>
      </c>
      <c r="S186" s="138"/>
      <c r="T186" s="140">
        <f>SUM(T187:T228)</f>
        <v>0</v>
      </c>
      <c r="AR186" s="133" t="s">
        <v>82</v>
      </c>
      <c r="AT186" s="141" t="s">
        <v>72</v>
      </c>
      <c r="AU186" s="141" t="s">
        <v>80</v>
      </c>
      <c r="AY186" s="133" t="s">
        <v>252</v>
      </c>
      <c r="BK186" s="142">
        <f>SUM(BK187:BK228)</f>
        <v>0</v>
      </c>
    </row>
    <row r="187" spans="1:65" s="2" customFormat="1" ht="16.5" customHeight="1">
      <c r="A187" s="34"/>
      <c r="B187" s="145"/>
      <c r="C187" s="146" t="s">
        <v>95</v>
      </c>
      <c r="D187" s="146" t="s">
        <v>254</v>
      </c>
      <c r="E187" s="147" t="s">
        <v>10472</v>
      </c>
      <c r="F187" s="148" t="s">
        <v>10473</v>
      </c>
      <c r="G187" s="149" t="s">
        <v>331</v>
      </c>
      <c r="H187" s="150">
        <v>52.8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2.8400000000000001E-3</v>
      </c>
      <c r="R187" s="156">
        <f>Q187*H187</f>
        <v>0.149952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10474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10475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10476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4" customFormat="1" ht="11.25">
      <c r="B190" s="174"/>
      <c r="D190" s="160" t="s">
        <v>264</v>
      </c>
      <c r="E190" s="175" t="s">
        <v>3</v>
      </c>
      <c r="F190" s="176" t="s">
        <v>10691</v>
      </c>
      <c r="H190" s="177">
        <v>52.8</v>
      </c>
      <c r="I190" s="178"/>
      <c r="L190" s="174"/>
      <c r="M190" s="179"/>
      <c r="N190" s="180"/>
      <c r="O190" s="180"/>
      <c r="P190" s="180"/>
      <c r="Q190" s="180"/>
      <c r="R190" s="180"/>
      <c r="S190" s="180"/>
      <c r="T190" s="181"/>
      <c r="AT190" s="175" t="s">
        <v>264</v>
      </c>
      <c r="AU190" s="175" t="s">
        <v>82</v>
      </c>
      <c r="AV190" s="14" t="s">
        <v>82</v>
      </c>
      <c r="AW190" s="14" t="s">
        <v>34</v>
      </c>
      <c r="AX190" s="14" t="s">
        <v>80</v>
      </c>
      <c r="AY190" s="175" t="s">
        <v>252</v>
      </c>
    </row>
    <row r="191" spans="1:65" s="2" customFormat="1" ht="16.5" customHeight="1">
      <c r="A191" s="34"/>
      <c r="B191" s="145"/>
      <c r="C191" s="146" t="s">
        <v>974</v>
      </c>
      <c r="D191" s="146" t="s">
        <v>254</v>
      </c>
      <c r="E191" s="147" t="s">
        <v>10477</v>
      </c>
      <c r="F191" s="148" t="s">
        <v>10478</v>
      </c>
      <c r="G191" s="149" t="s">
        <v>331</v>
      </c>
      <c r="H191" s="150">
        <v>79.2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3.6700000000000001E-3</v>
      </c>
      <c r="R191" s="156">
        <f>Q191*H191</f>
        <v>0.29066400000000003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406</v>
      </c>
      <c r="AT191" s="158" t="s">
        <v>254</v>
      </c>
      <c r="AU191" s="158" t="s">
        <v>82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406</v>
      </c>
      <c r="BM191" s="158" t="s">
        <v>10742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10480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82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10481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82</v>
      </c>
    </row>
    <row r="194" spans="1:65" s="14" customFormat="1" ht="11.25">
      <c r="B194" s="174"/>
      <c r="D194" s="160" t="s">
        <v>264</v>
      </c>
      <c r="E194" s="175" t="s">
        <v>3</v>
      </c>
      <c r="F194" s="176" t="s">
        <v>10693</v>
      </c>
      <c r="H194" s="177">
        <v>79.2</v>
      </c>
      <c r="I194" s="178"/>
      <c r="L194" s="174"/>
      <c r="M194" s="179"/>
      <c r="N194" s="180"/>
      <c r="O194" s="180"/>
      <c r="P194" s="180"/>
      <c r="Q194" s="180"/>
      <c r="R194" s="180"/>
      <c r="S194" s="180"/>
      <c r="T194" s="181"/>
      <c r="AT194" s="175" t="s">
        <v>264</v>
      </c>
      <c r="AU194" s="175" t="s">
        <v>82</v>
      </c>
      <c r="AV194" s="14" t="s">
        <v>82</v>
      </c>
      <c r="AW194" s="14" t="s">
        <v>34</v>
      </c>
      <c r="AX194" s="14" t="s">
        <v>80</v>
      </c>
      <c r="AY194" s="175" t="s">
        <v>252</v>
      </c>
    </row>
    <row r="195" spans="1:65" s="2" customFormat="1" ht="16.5" customHeight="1">
      <c r="A195" s="34"/>
      <c r="B195" s="145"/>
      <c r="C195" s="146" t="s">
        <v>296</v>
      </c>
      <c r="D195" s="146" t="s">
        <v>254</v>
      </c>
      <c r="E195" s="147" t="s">
        <v>10482</v>
      </c>
      <c r="F195" s="148" t="s">
        <v>10483</v>
      </c>
      <c r="G195" s="149" t="s">
        <v>331</v>
      </c>
      <c r="H195" s="150">
        <v>14.3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4.28E-3</v>
      </c>
      <c r="R195" s="156">
        <f>Q195*H195</f>
        <v>6.1204000000000001E-2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10484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10485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10486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10694</v>
      </c>
      <c r="H198" s="177">
        <v>14.3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2" customFormat="1" ht="16.5" customHeight="1">
      <c r="A199" s="34"/>
      <c r="B199" s="145"/>
      <c r="C199" s="146" t="s">
        <v>303</v>
      </c>
      <c r="D199" s="146" t="s">
        <v>254</v>
      </c>
      <c r="E199" s="147" t="s">
        <v>10487</v>
      </c>
      <c r="F199" s="148" t="s">
        <v>10488</v>
      </c>
      <c r="G199" s="149" t="s">
        <v>331</v>
      </c>
      <c r="H199" s="150">
        <v>80.3</v>
      </c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5.94E-3</v>
      </c>
      <c r="R199" s="156">
        <f>Q199*H199</f>
        <v>0.47698199999999996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10489</v>
      </c>
    </row>
    <row r="200" spans="1:65" s="2" customFormat="1" ht="11.25">
      <c r="A200" s="34"/>
      <c r="B200" s="35"/>
      <c r="C200" s="34"/>
      <c r="D200" s="160" t="s">
        <v>260</v>
      </c>
      <c r="E200" s="34"/>
      <c r="F200" s="161" t="s">
        <v>10490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10491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14" customFormat="1" ht="11.25">
      <c r="B202" s="174"/>
      <c r="D202" s="160" t="s">
        <v>264</v>
      </c>
      <c r="E202" s="175" t="s">
        <v>3</v>
      </c>
      <c r="F202" s="176" t="s">
        <v>10695</v>
      </c>
      <c r="H202" s="177">
        <v>80.3</v>
      </c>
      <c r="I202" s="178"/>
      <c r="L202" s="174"/>
      <c r="M202" s="179"/>
      <c r="N202" s="180"/>
      <c r="O202" s="180"/>
      <c r="P202" s="180"/>
      <c r="Q202" s="180"/>
      <c r="R202" s="180"/>
      <c r="S202" s="180"/>
      <c r="T202" s="181"/>
      <c r="AT202" s="175" t="s">
        <v>264</v>
      </c>
      <c r="AU202" s="175" t="s">
        <v>82</v>
      </c>
      <c r="AV202" s="14" t="s">
        <v>82</v>
      </c>
      <c r="AW202" s="14" t="s">
        <v>34</v>
      </c>
      <c r="AX202" s="14" t="s">
        <v>80</v>
      </c>
      <c r="AY202" s="175" t="s">
        <v>252</v>
      </c>
    </row>
    <row r="203" spans="1:65" s="2" customFormat="1" ht="16.5" customHeight="1">
      <c r="A203" s="34"/>
      <c r="B203" s="145"/>
      <c r="C203" s="146" t="s">
        <v>312</v>
      </c>
      <c r="D203" s="146" t="s">
        <v>254</v>
      </c>
      <c r="E203" s="147" t="s">
        <v>10492</v>
      </c>
      <c r="F203" s="148" t="s">
        <v>10493</v>
      </c>
      <c r="G203" s="149" t="s">
        <v>331</v>
      </c>
      <c r="H203" s="150">
        <v>56.1</v>
      </c>
      <c r="I203" s="151"/>
      <c r="J203" s="152">
        <f>ROUND(I203*H203,2)</f>
        <v>0</v>
      </c>
      <c r="K203" s="153"/>
      <c r="L203" s="35"/>
      <c r="M203" s="154" t="s">
        <v>3</v>
      </c>
      <c r="N203" s="155" t="s">
        <v>44</v>
      </c>
      <c r="O203" s="55"/>
      <c r="P203" s="156">
        <f>O203*H203</f>
        <v>0</v>
      </c>
      <c r="Q203" s="156">
        <v>5.7499999999999999E-3</v>
      </c>
      <c r="R203" s="156">
        <f>Q203*H203</f>
        <v>0.322575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406</v>
      </c>
      <c r="AT203" s="158" t="s">
        <v>254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10494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10495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10496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10696</v>
      </c>
      <c r="H206" s="177">
        <v>56.1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46" t="s">
        <v>360</v>
      </c>
      <c r="D207" s="146" t="s">
        <v>254</v>
      </c>
      <c r="E207" s="147" t="s">
        <v>10502</v>
      </c>
      <c r="F207" s="148" t="s">
        <v>10503</v>
      </c>
      <c r="G207" s="149" t="s">
        <v>331</v>
      </c>
      <c r="H207" s="150">
        <v>132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406</v>
      </c>
      <c r="AT207" s="158" t="s">
        <v>254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10504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10505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10506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10743</v>
      </c>
      <c r="H210" s="177">
        <v>132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373</v>
      </c>
      <c r="D211" s="146" t="s">
        <v>254</v>
      </c>
      <c r="E211" s="147" t="s">
        <v>10508</v>
      </c>
      <c r="F211" s="148" t="s">
        <v>10509</v>
      </c>
      <c r="G211" s="149" t="s">
        <v>331</v>
      </c>
      <c r="H211" s="150">
        <v>94.6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10510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10511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10512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10744</v>
      </c>
      <c r="H214" s="177">
        <v>94.6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2" customFormat="1" ht="16.5" customHeight="1">
      <c r="A215" s="34"/>
      <c r="B215" s="145"/>
      <c r="C215" s="146" t="s">
        <v>940</v>
      </c>
      <c r="D215" s="146" t="s">
        <v>254</v>
      </c>
      <c r="E215" s="147" t="s">
        <v>4535</v>
      </c>
      <c r="F215" s="148" t="s">
        <v>4536</v>
      </c>
      <c r="G215" s="149" t="s">
        <v>331</v>
      </c>
      <c r="H215" s="150">
        <v>56.1</v>
      </c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10677</v>
      </c>
    </row>
    <row r="216" spans="1:65" s="2" customFormat="1" ht="19.5">
      <c r="A216" s="34"/>
      <c r="B216" s="35"/>
      <c r="C216" s="34"/>
      <c r="D216" s="160" t="s">
        <v>260</v>
      </c>
      <c r="E216" s="34"/>
      <c r="F216" s="161" t="s">
        <v>4538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4539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10696</v>
      </c>
      <c r="H218" s="177">
        <v>56.1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2" customFormat="1" ht="16.5" customHeight="1">
      <c r="A219" s="34"/>
      <c r="B219" s="145"/>
      <c r="C219" s="146" t="s">
        <v>328</v>
      </c>
      <c r="D219" s="146" t="s">
        <v>254</v>
      </c>
      <c r="E219" s="147" t="s">
        <v>10520</v>
      </c>
      <c r="F219" s="148" t="s">
        <v>10521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10522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10523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10524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338</v>
      </c>
      <c r="D222" s="146" t="s">
        <v>254</v>
      </c>
      <c r="E222" s="147" t="s">
        <v>10525</v>
      </c>
      <c r="F222" s="148" t="s">
        <v>10526</v>
      </c>
      <c r="G222" s="149" t="s">
        <v>5123</v>
      </c>
      <c r="H222" s="219"/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10527</v>
      </c>
    </row>
    <row r="223" spans="1:65" s="2" customFormat="1" ht="19.5">
      <c r="A223" s="34"/>
      <c r="B223" s="35"/>
      <c r="C223" s="34"/>
      <c r="D223" s="160" t="s">
        <v>260</v>
      </c>
      <c r="E223" s="34"/>
      <c r="F223" s="161" t="s">
        <v>10528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10529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65" s="2" customFormat="1" ht="16.5" customHeight="1">
      <c r="A225" s="34"/>
      <c r="B225" s="145"/>
      <c r="C225" s="146" t="s">
        <v>389</v>
      </c>
      <c r="D225" s="146" t="s">
        <v>254</v>
      </c>
      <c r="E225" s="147" t="s">
        <v>10530</v>
      </c>
      <c r="F225" s="148" t="s">
        <v>3</v>
      </c>
      <c r="G225" s="149" t="s">
        <v>743</v>
      </c>
      <c r="H225" s="150">
        <v>16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10531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10745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6.5" customHeight="1">
      <c r="A227" s="34"/>
      <c r="B227" s="145"/>
      <c r="C227" s="146" t="s">
        <v>987</v>
      </c>
      <c r="D227" s="146" t="s">
        <v>254</v>
      </c>
      <c r="E227" s="147" t="s">
        <v>10746</v>
      </c>
      <c r="F227" s="148" t="s">
        <v>3</v>
      </c>
      <c r="G227" s="149" t="s">
        <v>743</v>
      </c>
      <c r="H227" s="150">
        <v>2</v>
      </c>
      <c r="I227" s="151"/>
      <c r="J227" s="152">
        <f>ROUND(I227*H227,2)</f>
        <v>0</v>
      </c>
      <c r="K227" s="153"/>
      <c r="L227" s="35"/>
      <c r="M227" s="154" t="s">
        <v>3</v>
      </c>
      <c r="N227" s="155" t="s">
        <v>44</v>
      </c>
      <c r="O227" s="55"/>
      <c r="P227" s="156">
        <f>O227*H227</f>
        <v>0</v>
      </c>
      <c r="Q227" s="156">
        <v>0</v>
      </c>
      <c r="R227" s="156">
        <f>Q227*H227</f>
        <v>0</v>
      </c>
      <c r="S227" s="156">
        <v>0</v>
      </c>
      <c r="T227" s="157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8" t="s">
        <v>406</v>
      </c>
      <c r="AT227" s="158" t="s">
        <v>254</v>
      </c>
      <c r="AU227" s="158" t="s">
        <v>82</v>
      </c>
      <c r="AY227" s="19" t="s">
        <v>252</v>
      </c>
      <c r="BE227" s="159">
        <f>IF(N227="základní",J227,0)</f>
        <v>0</v>
      </c>
      <c r="BF227" s="159">
        <f>IF(N227="snížená",J227,0)</f>
        <v>0</v>
      </c>
      <c r="BG227" s="159">
        <f>IF(N227="zákl. přenesená",J227,0)</f>
        <v>0</v>
      </c>
      <c r="BH227" s="159">
        <f>IF(N227="sníž. přenesená",J227,0)</f>
        <v>0</v>
      </c>
      <c r="BI227" s="159">
        <f>IF(N227="nulová",J227,0)</f>
        <v>0</v>
      </c>
      <c r="BJ227" s="19" t="s">
        <v>80</v>
      </c>
      <c r="BK227" s="159">
        <f>ROUND(I227*H227,2)</f>
        <v>0</v>
      </c>
      <c r="BL227" s="19" t="s">
        <v>406</v>
      </c>
      <c r="BM227" s="158" t="s">
        <v>10747</v>
      </c>
    </row>
    <row r="228" spans="1:65" s="2" customFormat="1" ht="11.25">
      <c r="A228" s="34"/>
      <c r="B228" s="35"/>
      <c r="C228" s="34"/>
      <c r="D228" s="160" t="s">
        <v>260</v>
      </c>
      <c r="E228" s="34"/>
      <c r="F228" s="161" t="s">
        <v>10748</v>
      </c>
      <c r="G228" s="34"/>
      <c r="H228" s="34"/>
      <c r="I228" s="162"/>
      <c r="J228" s="34"/>
      <c r="K228" s="34"/>
      <c r="L228" s="35"/>
      <c r="M228" s="163"/>
      <c r="N228" s="164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9" t="s">
        <v>260</v>
      </c>
      <c r="AU228" s="19" t="s">
        <v>82</v>
      </c>
    </row>
    <row r="229" spans="1:65" s="12" customFormat="1" ht="22.9" customHeight="1">
      <c r="B229" s="132"/>
      <c r="D229" s="133" t="s">
        <v>72</v>
      </c>
      <c r="E229" s="143" t="s">
        <v>4550</v>
      </c>
      <c r="F229" s="143" t="s">
        <v>4551</v>
      </c>
      <c r="I229" s="135"/>
      <c r="J229" s="144">
        <f>BK229</f>
        <v>0</v>
      </c>
      <c r="L229" s="132"/>
      <c r="M229" s="137"/>
      <c r="N229" s="138"/>
      <c r="O229" s="138"/>
      <c r="P229" s="139">
        <f>SUM(P230:P284)</f>
        <v>0</v>
      </c>
      <c r="Q229" s="138"/>
      <c r="R229" s="139">
        <f>SUM(R230:R284)</f>
        <v>4.9460000000000004E-2</v>
      </c>
      <c r="S229" s="138"/>
      <c r="T229" s="140">
        <f>SUM(T230:T284)</f>
        <v>0</v>
      </c>
      <c r="AR229" s="133" t="s">
        <v>82</v>
      </c>
      <c r="AT229" s="141" t="s">
        <v>72</v>
      </c>
      <c r="AU229" s="141" t="s">
        <v>80</v>
      </c>
      <c r="AY229" s="133" t="s">
        <v>252</v>
      </c>
      <c r="BK229" s="142">
        <f>SUM(BK230:BK284)</f>
        <v>0</v>
      </c>
    </row>
    <row r="230" spans="1:65" s="2" customFormat="1" ht="16.5" customHeight="1">
      <c r="A230" s="34"/>
      <c r="B230" s="145"/>
      <c r="C230" s="146" t="s">
        <v>494</v>
      </c>
      <c r="D230" s="146" t="s">
        <v>254</v>
      </c>
      <c r="E230" s="147" t="s">
        <v>10749</v>
      </c>
      <c r="F230" s="148" t="s">
        <v>10750</v>
      </c>
      <c r="G230" s="149" t="s">
        <v>743</v>
      </c>
      <c r="H230" s="150">
        <v>2</v>
      </c>
      <c r="I230" s="151"/>
      <c r="J230" s="152">
        <f>ROUND(I230*H230,2)</f>
        <v>0</v>
      </c>
      <c r="K230" s="153"/>
      <c r="L230" s="35"/>
      <c r="M230" s="154" t="s">
        <v>3</v>
      </c>
      <c r="N230" s="155" t="s">
        <v>44</v>
      </c>
      <c r="O230" s="55"/>
      <c r="P230" s="156">
        <f>O230*H230</f>
        <v>0</v>
      </c>
      <c r="Q230" s="156">
        <v>1.3600000000000001E-3</v>
      </c>
      <c r="R230" s="156">
        <f>Q230*H230</f>
        <v>2.7200000000000002E-3</v>
      </c>
      <c r="S230" s="156">
        <v>0</v>
      </c>
      <c r="T230" s="157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8" t="s">
        <v>406</v>
      </c>
      <c r="AT230" s="158" t="s">
        <v>254</v>
      </c>
      <c r="AU230" s="158" t="s">
        <v>82</v>
      </c>
      <c r="AY230" s="19" t="s">
        <v>252</v>
      </c>
      <c r="BE230" s="159">
        <f>IF(N230="základní",J230,0)</f>
        <v>0</v>
      </c>
      <c r="BF230" s="159">
        <f>IF(N230="snížená",J230,0)</f>
        <v>0</v>
      </c>
      <c r="BG230" s="159">
        <f>IF(N230="zákl. přenesená",J230,0)</f>
        <v>0</v>
      </c>
      <c r="BH230" s="159">
        <f>IF(N230="sníž. přenesená",J230,0)</f>
        <v>0</v>
      </c>
      <c r="BI230" s="159">
        <f>IF(N230="nulová",J230,0)</f>
        <v>0</v>
      </c>
      <c r="BJ230" s="19" t="s">
        <v>80</v>
      </c>
      <c r="BK230" s="159">
        <f>ROUND(I230*H230,2)</f>
        <v>0</v>
      </c>
      <c r="BL230" s="19" t="s">
        <v>406</v>
      </c>
      <c r="BM230" s="158" t="s">
        <v>10535</v>
      </c>
    </row>
    <row r="231" spans="1:65" s="2" customFormat="1" ht="11.25">
      <c r="A231" s="34"/>
      <c r="B231" s="35"/>
      <c r="C231" s="34"/>
      <c r="D231" s="160" t="s">
        <v>260</v>
      </c>
      <c r="E231" s="34"/>
      <c r="F231" s="161" t="s">
        <v>10751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260</v>
      </c>
      <c r="AU231" s="19" t="s">
        <v>82</v>
      </c>
    </row>
    <row r="232" spans="1:65" s="2" customFormat="1" ht="11.25">
      <c r="A232" s="34"/>
      <c r="B232" s="35"/>
      <c r="C232" s="34"/>
      <c r="D232" s="165" t="s">
        <v>262</v>
      </c>
      <c r="E232" s="34"/>
      <c r="F232" s="166" t="s">
        <v>10752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262</v>
      </c>
      <c r="AU232" s="19" t="s">
        <v>82</v>
      </c>
    </row>
    <row r="233" spans="1:65" s="2" customFormat="1" ht="16.5" customHeight="1">
      <c r="A233" s="34"/>
      <c r="B233" s="145"/>
      <c r="C233" s="146" t="s">
        <v>8</v>
      </c>
      <c r="D233" s="146" t="s">
        <v>254</v>
      </c>
      <c r="E233" s="147" t="s">
        <v>4723</v>
      </c>
      <c r="F233" s="148" t="s">
        <v>4724</v>
      </c>
      <c r="G233" s="149" t="s">
        <v>743</v>
      </c>
      <c r="H233" s="150">
        <v>16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2.2000000000000001E-4</v>
      </c>
      <c r="R233" s="156">
        <f>Q233*H233</f>
        <v>3.5200000000000001E-3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10538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4726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4727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2" customFormat="1" ht="16.5" customHeight="1">
      <c r="A236" s="34"/>
      <c r="B236" s="145"/>
      <c r="C236" s="146" t="s">
        <v>435</v>
      </c>
      <c r="D236" s="146" t="s">
        <v>254</v>
      </c>
      <c r="E236" s="147" t="s">
        <v>10539</v>
      </c>
      <c r="F236" s="148" t="s">
        <v>10540</v>
      </c>
      <c r="G236" s="149" t="s">
        <v>743</v>
      </c>
      <c r="H236" s="150">
        <v>2</v>
      </c>
      <c r="I236" s="151"/>
      <c r="J236" s="152">
        <f>ROUND(I236*H236,2)</f>
        <v>0</v>
      </c>
      <c r="K236" s="153"/>
      <c r="L236" s="35"/>
      <c r="M236" s="154" t="s">
        <v>3</v>
      </c>
      <c r="N236" s="155" t="s">
        <v>44</v>
      </c>
      <c r="O236" s="55"/>
      <c r="P236" s="156">
        <f>O236*H236</f>
        <v>0</v>
      </c>
      <c r="Q236" s="156">
        <v>3.6099999999999999E-3</v>
      </c>
      <c r="R236" s="156">
        <f>Q236*H236</f>
        <v>7.2199999999999999E-3</v>
      </c>
      <c r="S236" s="156">
        <v>0</v>
      </c>
      <c r="T236" s="157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8" t="s">
        <v>406</v>
      </c>
      <c r="AT236" s="158" t="s">
        <v>254</v>
      </c>
      <c r="AU236" s="158" t="s">
        <v>82</v>
      </c>
      <c r="AY236" s="19" t="s">
        <v>252</v>
      </c>
      <c r="BE236" s="159">
        <f>IF(N236="základní",J236,0)</f>
        <v>0</v>
      </c>
      <c r="BF236" s="159">
        <f>IF(N236="snížená",J236,0)</f>
        <v>0</v>
      </c>
      <c r="BG236" s="159">
        <f>IF(N236="zákl. přenesená",J236,0)</f>
        <v>0</v>
      </c>
      <c r="BH236" s="159">
        <f>IF(N236="sníž. přenesená",J236,0)</f>
        <v>0</v>
      </c>
      <c r="BI236" s="159">
        <f>IF(N236="nulová",J236,0)</f>
        <v>0</v>
      </c>
      <c r="BJ236" s="19" t="s">
        <v>80</v>
      </c>
      <c r="BK236" s="159">
        <f>ROUND(I236*H236,2)</f>
        <v>0</v>
      </c>
      <c r="BL236" s="19" t="s">
        <v>406</v>
      </c>
      <c r="BM236" s="158" t="s">
        <v>10541</v>
      </c>
    </row>
    <row r="237" spans="1:65" s="2" customFormat="1" ht="11.25">
      <c r="A237" s="34"/>
      <c r="B237" s="35"/>
      <c r="C237" s="34"/>
      <c r="D237" s="160" t="s">
        <v>260</v>
      </c>
      <c r="E237" s="34"/>
      <c r="F237" s="161" t="s">
        <v>10542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260</v>
      </c>
      <c r="AU237" s="19" t="s">
        <v>82</v>
      </c>
    </row>
    <row r="238" spans="1:65" s="2" customFormat="1" ht="11.25">
      <c r="A238" s="34"/>
      <c r="B238" s="35"/>
      <c r="C238" s="34"/>
      <c r="D238" s="165" t="s">
        <v>262</v>
      </c>
      <c r="E238" s="34"/>
      <c r="F238" s="166" t="s">
        <v>10543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262</v>
      </c>
      <c r="AU238" s="19" t="s">
        <v>82</v>
      </c>
    </row>
    <row r="239" spans="1:65" s="2" customFormat="1" ht="16.5" customHeight="1">
      <c r="A239" s="34"/>
      <c r="B239" s="145"/>
      <c r="C239" s="146" t="s">
        <v>931</v>
      </c>
      <c r="D239" s="146" t="s">
        <v>254</v>
      </c>
      <c r="E239" s="147" t="s">
        <v>4751</v>
      </c>
      <c r="F239" s="148" t="s">
        <v>4752</v>
      </c>
      <c r="G239" s="149" t="s">
        <v>743</v>
      </c>
      <c r="H239" s="150">
        <v>9</v>
      </c>
      <c r="I239" s="151"/>
      <c r="J239" s="152">
        <f>ROUND(I239*H239,2)</f>
        <v>0</v>
      </c>
      <c r="K239" s="153"/>
      <c r="L239" s="35"/>
      <c r="M239" s="154" t="s">
        <v>3</v>
      </c>
      <c r="N239" s="155" t="s">
        <v>44</v>
      </c>
      <c r="O239" s="55"/>
      <c r="P239" s="156">
        <f>O239*H239</f>
        <v>0</v>
      </c>
      <c r="Q239" s="156">
        <v>5.0000000000000001E-4</v>
      </c>
      <c r="R239" s="156">
        <f>Q239*H239</f>
        <v>4.5000000000000005E-3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406</v>
      </c>
      <c r="AT239" s="158" t="s">
        <v>254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406</v>
      </c>
      <c r="BM239" s="158" t="s">
        <v>10678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4754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4755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6.5" customHeight="1">
      <c r="A242" s="34"/>
      <c r="B242" s="145"/>
      <c r="C242" s="146" t="s">
        <v>475</v>
      </c>
      <c r="D242" s="146" t="s">
        <v>254</v>
      </c>
      <c r="E242" s="147" t="s">
        <v>4756</v>
      </c>
      <c r="F242" s="148" t="s">
        <v>4757</v>
      </c>
      <c r="G242" s="149" t="s">
        <v>743</v>
      </c>
      <c r="H242" s="150">
        <v>18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6.9999999999999999E-4</v>
      </c>
      <c r="R242" s="156">
        <f>Q242*H242</f>
        <v>1.26E-2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406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406</v>
      </c>
      <c r="BM242" s="158" t="s">
        <v>10546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4759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4760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2" customFormat="1" ht="16.5" customHeight="1">
      <c r="A245" s="34"/>
      <c r="B245" s="145"/>
      <c r="C245" s="146" t="s">
        <v>485</v>
      </c>
      <c r="D245" s="146" t="s">
        <v>254</v>
      </c>
      <c r="E245" s="147" t="s">
        <v>10753</v>
      </c>
      <c r="F245" s="148" t="s">
        <v>10754</v>
      </c>
      <c r="G245" s="149" t="s">
        <v>743</v>
      </c>
      <c r="H245" s="150">
        <v>6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3.15E-3</v>
      </c>
      <c r="R245" s="156">
        <f>Q245*H245</f>
        <v>1.89E-2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406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10547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10755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10756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6.5" customHeight="1">
      <c r="A248" s="34"/>
      <c r="B248" s="145"/>
      <c r="C248" s="146" t="s">
        <v>503</v>
      </c>
      <c r="D248" s="146" t="s">
        <v>254</v>
      </c>
      <c r="E248" s="147" t="s">
        <v>10548</v>
      </c>
      <c r="F248" s="148" t="s">
        <v>10549</v>
      </c>
      <c r="G248" s="149" t="s">
        <v>5123</v>
      </c>
      <c r="H248" s="219"/>
      <c r="I248" s="151"/>
      <c r="J248" s="152">
        <f>ROUND(I248*H248,2)</f>
        <v>0</v>
      </c>
      <c r="K248" s="153"/>
      <c r="L248" s="35"/>
      <c r="M248" s="154" t="s">
        <v>3</v>
      </c>
      <c r="N248" s="155" t="s">
        <v>44</v>
      </c>
      <c r="O248" s="55"/>
      <c r="P248" s="156">
        <f>O248*H248</f>
        <v>0</v>
      </c>
      <c r="Q248" s="156">
        <v>0</v>
      </c>
      <c r="R248" s="156">
        <f>Q248*H248</f>
        <v>0</v>
      </c>
      <c r="S248" s="156">
        <v>0</v>
      </c>
      <c r="T248" s="157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158" t="s">
        <v>406</v>
      </c>
      <c r="AT248" s="158" t="s">
        <v>254</v>
      </c>
      <c r="AU248" s="158" t="s">
        <v>82</v>
      </c>
      <c r="AY248" s="19" t="s">
        <v>252</v>
      </c>
      <c r="BE248" s="159">
        <f>IF(N248="základní",J248,0)</f>
        <v>0</v>
      </c>
      <c r="BF248" s="159">
        <f>IF(N248="snížená",J248,0)</f>
        <v>0</v>
      </c>
      <c r="BG248" s="159">
        <f>IF(N248="zákl. přenesená",J248,0)</f>
        <v>0</v>
      </c>
      <c r="BH248" s="159">
        <f>IF(N248="sníž. přenesená",J248,0)</f>
        <v>0</v>
      </c>
      <c r="BI248" s="159">
        <f>IF(N248="nulová",J248,0)</f>
        <v>0</v>
      </c>
      <c r="BJ248" s="19" t="s">
        <v>80</v>
      </c>
      <c r="BK248" s="159">
        <f>ROUND(I248*H248,2)</f>
        <v>0</v>
      </c>
      <c r="BL248" s="19" t="s">
        <v>406</v>
      </c>
      <c r="BM248" s="158" t="s">
        <v>10550</v>
      </c>
    </row>
    <row r="249" spans="1:65" s="2" customFormat="1" ht="19.5">
      <c r="A249" s="34"/>
      <c r="B249" s="35"/>
      <c r="C249" s="34"/>
      <c r="D249" s="160" t="s">
        <v>260</v>
      </c>
      <c r="E249" s="34"/>
      <c r="F249" s="161" t="s">
        <v>10551</v>
      </c>
      <c r="G249" s="34"/>
      <c r="H249" s="34"/>
      <c r="I249" s="162"/>
      <c r="J249" s="34"/>
      <c r="K249" s="34"/>
      <c r="L249" s="35"/>
      <c r="M249" s="163"/>
      <c r="N249" s="164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9" t="s">
        <v>260</v>
      </c>
      <c r="AU249" s="19" t="s">
        <v>82</v>
      </c>
    </row>
    <row r="250" spans="1:65" s="2" customFormat="1" ht="11.25">
      <c r="A250" s="34"/>
      <c r="B250" s="35"/>
      <c r="C250" s="34"/>
      <c r="D250" s="165" t="s">
        <v>262</v>
      </c>
      <c r="E250" s="34"/>
      <c r="F250" s="166" t="s">
        <v>10552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262</v>
      </c>
      <c r="AU250" s="19" t="s">
        <v>82</v>
      </c>
    </row>
    <row r="251" spans="1:65" s="2" customFormat="1" ht="16.5" customHeight="1">
      <c r="A251" s="34"/>
      <c r="B251" s="145"/>
      <c r="C251" s="146" t="s">
        <v>509</v>
      </c>
      <c r="D251" s="146" t="s">
        <v>254</v>
      </c>
      <c r="E251" s="147" t="s">
        <v>10553</v>
      </c>
      <c r="F251" s="148" t="s">
        <v>10554</v>
      </c>
      <c r="G251" s="149" t="s">
        <v>5123</v>
      </c>
      <c r="H251" s="219"/>
      <c r="I251" s="151"/>
      <c r="J251" s="152">
        <f>ROUND(I251*H251,2)</f>
        <v>0</v>
      </c>
      <c r="K251" s="153"/>
      <c r="L251" s="35"/>
      <c r="M251" s="154" t="s">
        <v>3</v>
      </c>
      <c r="N251" s="155" t="s">
        <v>44</v>
      </c>
      <c r="O251" s="55"/>
      <c r="P251" s="156">
        <f>O251*H251</f>
        <v>0</v>
      </c>
      <c r="Q251" s="156">
        <v>0</v>
      </c>
      <c r="R251" s="156">
        <f>Q251*H251</f>
        <v>0</v>
      </c>
      <c r="S251" s="156">
        <v>0</v>
      </c>
      <c r="T251" s="157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8" t="s">
        <v>406</v>
      </c>
      <c r="AT251" s="158" t="s">
        <v>254</v>
      </c>
      <c r="AU251" s="158" t="s">
        <v>82</v>
      </c>
      <c r="AY251" s="19" t="s">
        <v>252</v>
      </c>
      <c r="BE251" s="159">
        <f>IF(N251="základní",J251,0)</f>
        <v>0</v>
      </c>
      <c r="BF251" s="159">
        <f>IF(N251="snížená",J251,0)</f>
        <v>0</v>
      </c>
      <c r="BG251" s="159">
        <f>IF(N251="zákl. přenesená",J251,0)</f>
        <v>0</v>
      </c>
      <c r="BH251" s="159">
        <f>IF(N251="sníž. přenesená",J251,0)</f>
        <v>0</v>
      </c>
      <c r="BI251" s="159">
        <f>IF(N251="nulová",J251,0)</f>
        <v>0</v>
      </c>
      <c r="BJ251" s="19" t="s">
        <v>80</v>
      </c>
      <c r="BK251" s="159">
        <f>ROUND(I251*H251,2)</f>
        <v>0</v>
      </c>
      <c r="BL251" s="19" t="s">
        <v>406</v>
      </c>
      <c r="BM251" s="158" t="s">
        <v>10555</v>
      </c>
    </row>
    <row r="252" spans="1:65" s="2" customFormat="1" ht="19.5">
      <c r="A252" s="34"/>
      <c r="B252" s="35"/>
      <c r="C252" s="34"/>
      <c r="D252" s="160" t="s">
        <v>260</v>
      </c>
      <c r="E252" s="34"/>
      <c r="F252" s="161" t="s">
        <v>10556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260</v>
      </c>
      <c r="AU252" s="19" t="s">
        <v>82</v>
      </c>
    </row>
    <row r="253" spans="1:65" s="2" customFormat="1" ht="11.25">
      <c r="A253" s="34"/>
      <c r="B253" s="35"/>
      <c r="C253" s="34"/>
      <c r="D253" s="165" t="s">
        <v>262</v>
      </c>
      <c r="E253" s="34"/>
      <c r="F253" s="166" t="s">
        <v>10557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262</v>
      </c>
      <c r="AU253" s="19" t="s">
        <v>82</v>
      </c>
    </row>
    <row r="254" spans="1:65" s="2" customFormat="1" ht="16.5" customHeight="1">
      <c r="A254" s="34"/>
      <c r="B254" s="145"/>
      <c r="C254" s="146" t="s">
        <v>517</v>
      </c>
      <c r="D254" s="146" t="s">
        <v>254</v>
      </c>
      <c r="E254" s="147" t="s">
        <v>10558</v>
      </c>
      <c r="F254" s="148" t="s">
        <v>3</v>
      </c>
      <c r="G254" s="149" t="s">
        <v>3</v>
      </c>
      <c r="H254" s="150">
        <v>11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10559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10560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6.5" customHeight="1">
      <c r="A256" s="34"/>
      <c r="B256" s="145"/>
      <c r="C256" s="198" t="s">
        <v>1167</v>
      </c>
      <c r="D256" s="198" t="s">
        <v>361</v>
      </c>
      <c r="E256" s="199" t="s">
        <v>10564</v>
      </c>
      <c r="F256" s="200" t="s">
        <v>3</v>
      </c>
      <c r="G256" s="201" t="s">
        <v>743</v>
      </c>
      <c r="H256" s="202">
        <v>3</v>
      </c>
      <c r="I256" s="203"/>
      <c r="J256" s="204">
        <f>ROUND(I256*H256,2)</f>
        <v>0</v>
      </c>
      <c r="K256" s="205"/>
      <c r="L256" s="206"/>
      <c r="M256" s="207" t="s">
        <v>3</v>
      </c>
      <c r="N256" s="208" t="s">
        <v>44</v>
      </c>
      <c r="O256" s="55"/>
      <c r="P256" s="156">
        <f>O256*H256</f>
        <v>0</v>
      </c>
      <c r="Q256" s="156">
        <v>0</v>
      </c>
      <c r="R256" s="156">
        <f>Q256*H256</f>
        <v>0</v>
      </c>
      <c r="S256" s="156">
        <v>0</v>
      </c>
      <c r="T256" s="157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8" t="s">
        <v>572</v>
      </c>
      <c r="AT256" s="158" t="s">
        <v>361</v>
      </c>
      <c r="AU256" s="158" t="s">
        <v>82</v>
      </c>
      <c r="AY256" s="19" t="s">
        <v>252</v>
      </c>
      <c r="BE256" s="159">
        <f>IF(N256="základní",J256,0)</f>
        <v>0</v>
      </c>
      <c r="BF256" s="159">
        <f>IF(N256="snížená",J256,0)</f>
        <v>0</v>
      </c>
      <c r="BG256" s="159">
        <f>IF(N256="zákl. přenesená",J256,0)</f>
        <v>0</v>
      </c>
      <c r="BH256" s="159">
        <f>IF(N256="sníž. přenesená",J256,0)</f>
        <v>0</v>
      </c>
      <c r="BI256" s="159">
        <f>IF(N256="nulová",J256,0)</f>
        <v>0</v>
      </c>
      <c r="BJ256" s="19" t="s">
        <v>80</v>
      </c>
      <c r="BK256" s="159">
        <f>ROUND(I256*H256,2)</f>
        <v>0</v>
      </c>
      <c r="BL256" s="19" t="s">
        <v>406</v>
      </c>
      <c r="BM256" s="158" t="s">
        <v>10757</v>
      </c>
    </row>
    <row r="257" spans="1:65" s="2" customFormat="1" ht="11.25">
      <c r="A257" s="34"/>
      <c r="B257" s="35"/>
      <c r="C257" s="34"/>
      <c r="D257" s="160" t="s">
        <v>260</v>
      </c>
      <c r="E257" s="34"/>
      <c r="F257" s="161" t="s">
        <v>10565</v>
      </c>
      <c r="G257" s="34"/>
      <c r="H257" s="34"/>
      <c r="I257" s="162"/>
      <c r="J257" s="34"/>
      <c r="K257" s="34"/>
      <c r="L257" s="35"/>
      <c r="M257" s="163"/>
      <c r="N257" s="164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9" t="s">
        <v>260</v>
      </c>
      <c r="AU257" s="19" t="s">
        <v>82</v>
      </c>
    </row>
    <row r="258" spans="1:65" s="2" customFormat="1" ht="19.5">
      <c r="A258" s="34"/>
      <c r="B258" s="35"/>
      <c r="C258" s="34"/>
      <c r="D258" s="160" t="s">
        <v>2284</v>
      </c>
      <c r="E258" s="34"/>
      <c r="F258" s="211" t="s">
        <v>10758</v>
      </c>
      <c r="G258" s="34"/>
      <c r="H258" s="34"/>
      <c r="I258" s="162"/>
      <c r="J258" s="34"/>
      <c r="K258" s="34"/>
      <c r="L258" s="35"/>
      <c r="M258" s="163"/>
      <c r="N258" s="164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9" t="s">
        <v>2284</v>
      </c>
      <c r="AU258" s="19" t="s">
        <v>82</v>
      </c>
    </row>
    <row r="259" spans="1:65" s="2" customFormat="1" ht="16.5" customHeight="1">
      <c r="A259" s="34"/>
      <c r="B259" s="145"/>
      <c r="C259" s="198" t="s">
        <v>1176</v>
      </c>
      <c r="D259" s="198" t="s">
        <v>361</v>
      </c>
      <c r="E259" s="199" t="s">
        <v>10568</v>
      </c>
      <c r="F259" s="200" t="s">
        <v>3</v>
      </c>
      <c r="G259" s="201" t="s">
        <v>743</v>
      </c>
      <c r="H259" s="202">
        <v>6</v>
      </c>
      <c r="I259" s="203"/>
      <c r="J259" s="204">
        <f>ROUND(I259*H259,2)</f>
        <v>0</v>
      </c>
      <c r="K259" s="205"/>
      <c r="L259" s="206"/>
      <c r="M259" s="207" t="s">
        <v>3</v>
      </c>
      <c r="N259" s="208" t="s">
        <v>44</v>
      </c>
      <c r="O259" s="55"/>
      <c r="P259" s="156">
        <f>O259*H259</f>
        <v>0</v>
      </c>
      <c r="Q259" s="156">
        <v>0</v>
      </c>
      <c r="R259" s="156">
        <f>Q259*H259</f>
        <v>0</v>
      </c>
      <c r="S259" s="156">
        <v>0</v>
      </c>
      <c r="T259" s="157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8" t="s">
        <v>572</v>
      </c>
      <c r="AT259" s="158" t="s">
        <v>361</v>
      </c>
      <c r="AU259" s="158" t="s">
        <v>82</v>
      </c>
      <c r="AY259" s="19" t="s">
        <v>252</v>
      </c>
      <c r="BE259" s="159">
        <f>IF(N259="základní",J259,0)</f>
        <v>0</v>
      </c>
      <c r="BF259" s="159">
        <f>IF(N259="snížená",J259,0)</f>
        <v>0</v>
      </c>
      <c r="BG259" s="159">
        <f>IF(N259="zákl. přenesená",J259,0)</f>
        <v>0</v>
      </c>
      <c r="BH259" s="159">
        <f>IF(N259="sníž. přenesená",J259,0)</f>
        <v>0</v>
      </c>
      <c r="BI259" s="159">
        <f>IF(N259="nulová",J259,0)</f>
        <v>0</v>
      </c>
      <c r="BJ259" s="19" t="s">
        <v>80</v>
      </c>
      <c r="BK259" s="159">
        <f>ROUND(I259*H259,2)</f>
        <v>0</v>
      </c>
      <c r="BL259" s="19" t="s">
        <v>406</v>
      </c>
      <c r="BM259" s="158" t="s">
        <v>10759</v>
      </c>
    </row>
    <row r="260" spans="1:65" s="2" customFormat="1" ht="11.25">
      <c r="A260" s="34"/>
      <c r="B260" s="35"/>
      <c r="C260" s="34"/>
      <c r="D260" s="160" t="s">
        <v>260</v>
      </c>
      <c r="E260" s="34"/>
      <c r="F260" s="161" t="s">
        <v>10760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260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2284</v>
      </c>
      <c r="E261" s="34"/>
      <c r="F261" s="211" t="s">
        <v>10758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2284</v>
      </c>
      <c r="AU261" s="19" t="s">
        <v>82</v>
      </c>
    </row>
    <row r="262" spans="1:65" s="2" customFormat="1" ht="16.5" customHeight="1">
      <c r="A262" s="34"/>
      <c r="B262" s="145"/>
      <c r="C262" s="198" t="s">
        <v>1196</v>
      </c>
      <c r="D262" s="198" t="s">
        <v>361</v>
      </c>
      <c r="E262" s="199" t="s">
        <v>10576</v>
      </c>
      <c r="F262" s="200" t="s">
        <v>3</v>
      </c>
      <c r="G262" s="201" t="s">
        <v>743</v>
      </c>
      <c r="H262" s="202">
        <v>2</v>
      </c>
      <c r="I262" s="203"/>
      <c r="J262" s="204">
        <f>ROUND(I262*H262,2)</f>
        <v>0</v>
      </c>
      <c r="K262" s="205"/>
      <c r="L262" s="206"/>
      <c r="M262" s="207" t="s">
        <v>3</v>
      </c>
      <c r="N262" s="208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572</v>
      </c>
      <c r="AT262" s="158" t="s">
        <v>361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10761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10577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29.25">
      <c r="A264" s="34"/>
      <c r="B264" s="35"/>
      <c r="C264" s="34"/>
      <c r="D264" s="160" t="s">
        <v>2284</v>
      </c>
      <c r="E264" s="34"/>
      <c r="F264" s="211" t="s">
        <v>10762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2284</v>
      </c>
      <c r="AU264" s="19" t="s">
        <v>82</v>
      </c>
    </row>
    <row r="265" spans="1:65" s="2" customFormat="1" ht="16.5" customHeight="1">
      <c r="A265" s="34"/>
      <c r="B265" s="145"/>
      <c r="C265" s="146" t="s">
        <v>602</v>
      </c>
      <c r="D265" s="146" t="s">
        <v>254</v>
      </c>
      <c r="E265" s="147" t="s">
        <v>10588</v>
      </c>
      <c r="F265" s="148" t="s">
        <v>3</v>
      </c>
      <c r="G265" s="149" t="s">
        <v>3342</v>
      </c>
      <c r="H265" s="150">
        <v>9</v>
      </c>
      <c r="I265" s="151"/>
      <c r="J265" s="152">
        <f>ROUND(I265*H265,2)</f>
        <v>0</v>
      </c>
      <c r="K265" s="153"/>
      <c r="L265" s="35"/>
      <c r="M265" s="154" t="s">
        <v>3</v>
      </c>
      <c r="N265" s="155" t="s">
        <v>44</v>
      </c>
      <c r="O265" s="55"/>
      <c r="P265" s="156">
        <f>O265*H265</f>
        <v>0</v>
      </c>
      <c r="Q265" s="156">
        <v>0</v>
      </c>
      <c r="R265" s="156">
        <f>Q265*H265</f>
        <v>0</v>
      </c>
      <c r="S265" s="156">
        <v>0</v>
      </c>
      <c r="T265" s="157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8" t="s">
        <v>406</v>
      </c>
      <c r="AT265" s="158" t="s">
        <v>254</v>
      </c>
      <c r="AU265" s="158" t="s">
        <v>82</v>
      </c>
      <c r="AY265" s="19" t="s">
        <v>252</v>
      </c>
      <c r="BE265" s="159">
        <f>IF(N265="základní",J265,0)</f>
        <v>0</v>
      </c>
      <c r="BF265" s="159">
        <f>IF(N265="snížená",J265,0)</f>
        <v>0</v>
      </c>
      <c r="BG265" s="159">
        <f>IF(N265="zákl. přenesená",J265,0)</f>
        <v>0</v>
      </c>
      <c r="BH265" s="159">
        <f>IF(N265="sníž. přenesená",J265,0)</f>
        <v>0</v>
      </c>
      <c r="BI265" s="159">
        <f>IF(N265="nulová",J265,0)</f>
        <v>0</v>
      </c>
      <c r="BJ265" s="19" t="s">
        <v>80</v>
      </c>
      <c r="BK265" s="159">
        <f>ROUND(I265*H265,2)</f>
        <v>0</v>
      </c>
      <c r="BL265" s="19" t="s">
        <v>406</v>
      </c>
      <c r="BM265" s="158" t="s">
        <v>10589</v>
      </c>
    </row>
    <row r="266" spans="1:65" s="2" customFormat="1" ht="11.25">
      <c r="A266" s="34"/>
      <c r="B266" s="35"/>
      <c r="C266" s="34"/>
      <c r="D266" s="160" t="s">
        <v>260</v>
      </c>
      <c r="E266" s="34"/>
      <c r="F266" s="161" t="s">
        <v>10590</v>
      </c>
      <c r="G266" s="34"/>
      <c r="H266" s="34"/>
      <c r="I266" s="162"/>
      <c r="J266" s="34"/>
      <c r="K266" s="34"/>
      <c r="L266" s="35"/>
      <c r="M266" s="163"/>
      <c r="N266" s="164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9" t="s">
        <v>260</v>
      </c>
      <c r="AU266" s="19" t="s">
        <v>82</v>
      </c>
    </row>
    <row r="267" spans="1:65" s="2" customFormat="1" ht="16.5" customHeight="1">
      <c r="A267" s="34"/>
      <c r="B267" s="145"/>
      <c r="C267" s="198" t="s">
        <v>618</v>
      </c>
      <c r="D267" s="198" t="s">
        <v>361</v>
      </c>
      <c r="E267" s="199" t="s">
        <v>10594</v>
      </c>
      <c r="F267" s="200" t="s">
        <v>3</v>
      </c>
      <c r="G267" s="201" t="s">
        <v>3342</v>
      </c>
      <c r="H267" s="202">
        <v>3</v>
      </c>
      <c r="I267" s="203"/>
      <c r="J267" s="204">
        <f>ROUND(I267*H267,2)</f>
        <v>0</v>
      </c>
      <c r="K267" s="205"/>
      <c r="L267" s="206"/>
      <c r="M267" s="207" t="s">
        <v>3</v>
      </c>
      <c r="N267" s="208" t="s">
        <v>44</v>
      </c>
      <c r="O267" s="55"/>
      <c r="P267" s="156">
        <f>O267*H267</f>
        <v>0</v>
      </c>
      <c r="Q267" s="156">
        <v>0</v>
      </c>
      <c r="R267" s="156">
        <f>Q267*H267</f>
        <v>0</v>
      </c>
      <c r="S267" s="156">
        <v>0</v>
      </c>
      <c r="T267" s="157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8" t="s">
        <v>572</v>
      </c>
      <c r="AT267" s="158" t="s">
        <v>361</v>
      </c>
      <c r="AU267" s="158" t="s">
        <v>82</v>
      </c>
      <c r="AY267" s="19" t="s">
        <v>252</v>
      </c>
      <c r="BE267" s="159">
        <f>IF(N267="základní",J267,0)</f>
        <v>0</v>
      </c>
      <c r="BF267" s="159">
        <f>IF(N267="snížená",J267,0)</f>
        <v>0</v>
      </c>
      <c r="BG267" s="159">
        <f>IF(N267="zákl. přenesená",J267,0)</f>
        <v>0</v>
      </c>
      <c r="BH267" s="159">
        <f>IF(N267="sníž. přenesená",J267,0)</f>
        <v>0</v>
      </c>
      <c r="BI267" s="159">
        <f>IF(N267="nulová",J267,0)</f>
        <v>0</v>
      </c>
      <c r="BJ267" s="19" t="s">
        <v>80</v>
      </c>
      <c r="BK267" s="159">
        <f>ROUND(I267*H267,2)</f>
        <v>0</v>
      </c>
      <c r="BL267" s="19" t="s">
        <v>406</v>
      </c>
      <c r="BM267" s="158" t="s">
        <v>10595</v>
      </c>
    </row>
    <row r="268" spans="1:65" s="2" customFormat="1" ht="11.25">
      <c r="A268" s="34"/>
      <c r="B268" s="35"/>
      <c r="C268" s="34"/>
      <c r="D268" s="160" t="s">
        <v>260</v>
      </c>
      <c r="E268" s="34"/>
      <c r="F268" s="161" t="s">
        <v>10763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260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2284</v>
      </c>
      <c r="E269" s="34"/>
      <c r="F269" s="211" t="s">
        <v>10764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2284</v>
      </c>
      <c r="AU269" s="19" t="s">
        <v>82</v>
      </c>
    </row>
    <row r="270" spans="1:65" s="2" customFormat="1" ht="16.5" customHeight="1">
      <c r="A270" s="34"/>
      <c r="B270" s="145"/>
      <c r="C270" s="198" t="s">
        <v>1202</v>
      </c>
      <c r="D270" s="198" t="s">
        <v>361</v>
      </c>
      <c r="E270" s="199" t="s">
        <v>10765</v>
      </c>
      <c r="F270" s="200" t="s">
        <v>3</v>
      </c>
      <c r="G270" s="201" t="s">
        <v>3342</v>
      </c>
      <c r="H270" s="202">
        <v>6</v>
      </c>
      <c r="I270" s="203"/>
      <c r="J270" s="204">
        <f>ROUND(I270*H270,2)</f>
        <v>0</v>
      </c>
      <c r="K270" s="205"/>
      <c r="L270" s="206"/>
      <c r="M270" s="207" t="s">
        <v>3</v>
      </c>
      <c r="N270" s="208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572</v>
      </c>
      <c r="AT270" s="158" t="s">
        <v>361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10766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10767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9.5">
      <c r="A272" s="34"/>
      <c r="B272" s="35"/>
      <c r="C272" s="34"/>
      <c r="D272" s="160" t="s">
        <v>2284</v>
      </c>
      <c r="E272" s="34"/>
      <c r="F272" s="211" t="s">
        <v>10764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2284</v>
      </c>
      <c r="AU272" s="19" t="s">
        <v>82</v>
      </c>
    </row>
    <row r="273" spans="1:65" s="2" customFormat="1" ht="16.5" customHeight="1">
      <c r="A273" s="34"/>
      <c r="B273" s="145"/>
      <c r="C273" s="198" t="s">
        <v>632</v>
      </c>
      <c r="D273" s="198" t="s">
        <v>361</v>
      </c>
      <c r="E273" s="199" t="s">
        <v>10602</v>
      </c>
      <c r="F273" s="200" t="s">
        <v>3</v>
      </c>
      <c r="G273" s="201" t="s">
        <v>743</v>
      </c>
      <c r="H273" s="202">
        <v>2</v>
      </c>
      <c r="I273" s="203"/>
      <c r="J273" s="204">
        <f>ROUND(I273*H273,2)</f>
        <v>0</v>
      </c>
      <c r="K273" s="205"/>
      <c r="L273" s="206"/>
      <c r="M273" s="207" t="s">
        <v>3</v>
      </c>
      <c r="N273" s="208" t="s">
        <v>44</v>
      </c>
      <c r="O273" s="55"/>
      <c r="P273" s="156">
        <f>O273*H273</f>
        <v>0</v>
      </c>
      <c r="Q273" s="156">
        <v>0</v>
      </c>
      <c r="R273" s="156">
        <f>Q273*H273</f>
        <v>0</v>
      </c>
      <c r="S273" s="156">
        <v>0</v>
      </c>
      <c r="T273" s="157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8" t="s">
        <v>572</v>
      </c>
      <c r="AT273" s="158" t="s">
        <v>361</v>
      </c>
      <c r="AU273" s="158" t="s">
        <v>82</v>
      </c>
      <c r="AY273" s="19" t="s">
        <v>252</v>
      </c>
      <c r="BE273" s="159">
        <f>IF(N273="základní",J273,0)</f>
        <v>0</v>
      </c>
      <c r="BF273" s="159">
        <f>IF(N273="snížená",J273,0)</f>
        <v>0</v>
      </c>
      <c r="BG273" s="159">
        <f>IF(N273="zákl. přenesená",J273,0)</f>
        <v>0</v>
      </c>
      <c r="BH273" s="159">
        <f>IF(N273="sníž. přenesená",J273,0)</f>
        <v>0</v>
      </c>
      <c r="BI273" s="159">
        <f>IF(N273="nulová",J273,0)</f>
        <v>0</v>
      </c>
      <c r="BJ273" s="19" t="s">
        <v>80</v>
      </c>
      <c r="BK273" s="159">
        <f>ROUND(I273*H273,2)</f>
        <v>0</v>
      </c>
      <c r="BL273" s="19" t="s">
        <v>406</v>
      </c>
      <c r="BM273" s="158" t="s">
        <v>10603</v>
      </c>
    </row>
    <row r="274" spans="1:65" s="2" customFormat="1" ht="11.25">
      <c r="A274" s="34"/>
      <c r="B274" s="35"/>
      <c r="C274" s="34"/>
      <c r="D274" s="160" t="s">
        <v>260</v>
      </c>
      <c r="E274" s="34"/>
      <c r="F274" s="161" t="s">
        <v>10768</v>
      </c>
      <c r="G274" s="34"/>
      <c r="H274" s="34"/>
      <c r="I274" s="162"/>
      <c r="J274" s="34"/>
      <c r="K274" s="34"/>
      <c r="L274" s="35"/>
      <c r="M274" s="163"/>
      <c r="N274" s="164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9" t="s">
        <v>260</v>
      </c>
      <c r="AU274" s="19" t="s">
        <v>82</v>
      </c>
    </row>
    <row r="275" spans="1:65" s="2" customFormat="1" ht="39">
      <c r="A275" s="34"/>
      <c r="B275" s="35"/>
      <c r="C275" s="34"/>
      <c r="D275" s="160" t="s">
        <v>2284</v>
      </c>
      <c r="E275" s="34"/>
      <c r="F275" s="211" t="s">
        <v>10769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2284</v>
      </c>
      <c r="AU275" s="19" t="s">
        <v>82</v>
      </c>
    </row>
    <row r="276" spans="1:65" s="2" customFormat="1" ht="16.5" customHeight="1">
      <c r="A276" s="34"/>
      <c r="B276" s="145"/>
      <c r="C276" s="198" t="s">
        <v>1210</v>
      </c>
      <c r="D276" s="198" t="s">
        <v>361</v>
      </c>
      <c r="E276" s="199" t="s">
        <v>10770</v>
      </c>
      <c r="F276" s="200" t="s">
        <v>3</v>
      </c>
      <c r="G276" s="201" t="s">
        <v>743</v>
      </c>
      <c r="H276" s="202">
        <v>1</v>
      </c>
      <c r="I276" s="203"/>
      <c r="J276" s="204">
        <f>ROUND(I276*H276,2)</f>
        <v>0</v>
      </c>
      <c r="K276" s="205"/>
      <c r="L276" s="206"/>
      <c r="M276" s="207" t="s">
        <v>3</v>
      </c>
      <c r="N276" s="208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572</v>
      </c>
      <c r="AT276" s="158" t="s">
        <v>361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10771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10772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29.25">
      <c r="A278" s="34"/>
      <c r="B278" s="35"/>
      <c r="C278" s="34"/>
      <c r="D278" s="160" t="s">
        <v>2284</v>
      </c>
      <c r="E278" s="34"/>
      <c r="F278" s="211" t="s">
        <v>10773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2284</v>
      </c>
      <c r="AU278" s="19" t="s">
        <v>82</v>
      </c>
    </row>
    <row r="279" spans="1:65" s="2" customFormat="1" ht="16.5" customHeight="1">
      <c r="A279" s="34"/>
      <c r="B279" s="145"/>
      <c r="C279" s="198" t="s">
        <v>1216</v>
      </c>
      <c r="D279" s="198" t="s">
        <v>361</v>
      </c>
      <c r="E279" s="199" t="s">
        <v>10774</v>
      </c>
      <c r="F279" s="200" t="s">
        <v>3</v>
      </c>
      <c r="G279" s="201" t="s">
        <v>743</v>
      </c>
      <c r="H279" s="202">
        <v>2</v>
      </c>
      <c r="I279" s="203"/>
      <c r="J279" s="204">
        <f>ROUND(I279*H279,2)</f>
        <v>0</v>
      </c>
      <c r="K279" s="205"/>
      <c r="L279" s="206"/>
      <c r="M279" s="207" t="s">
        <v>3</v>
      </c>
      <c r="N279" s="208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572</v>
      </c>
      <c r="AT279" s="158" t="s">
        <v>361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406</v>
      </c>
      <c r="BM279" s="158" t="s">
        <v>10775</v>
      </c>
    </row>
    <row r="280" spans="1:65" s="2" customFormat="1" ht="11.25">
      <c r="A280" s="34"/>
      <c r="B280" s="35"/>
      <c r="C280" s="34"/>
      <c r="D280" s="160" t="s">
        <v>260</v>
      </c>
      <c r="E280" s="34"/>
      <c r="F280" s="161" t="s">
        <v>10776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29.25">
      <c r="A281" s="34"/>
      <c r="B281" s="35"/>
      <c r="C281" s="34"/>
      <c r="D281" s="160" t="s">
        <v>2284</v>
      </c>
      <c r="E281" s="34"/>
      <c r="F281" s="211" t="s">
        <v>10773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2284</v>
      </c>
      <c r="AU281" s="19" t="s">
        <v>82</v>
      </c>
    </row>
    <row r="282" spans="1:65" s="2" customFormat="1" ht="16.5" customHeight="1">
      <c r="A282" s="34"/>
      <c r="B282" s="145"/>
      <c r="C282" s="198" t="s">
        <v>1225</v>
      </c>
      <c r="D282" s="198" t="s">
        <v>361</v>
      </c>
      <c r="E282" s="199" t="s">
        <v>10777</v>
      </c>
      <c r="F282" s="200" t="s">
        <v>3</v>
      </c>
      <c r="G282" s="201" t="s">
        <v>743</v>
      </c>
      <c r="H282" s="202">
        <v>6</v>
      </c>
      <c r="I282" s="203"/>
      <c r="J282" s="204">
        <f>ROUND(I282*H282,2)</f>
        <v>0</v>
      </c>
      <c r="K282" s="205"/>
      <c r="L282" s="206"/>
      <c r="M282" s="207" t="s">
        <v>3</v>
      </c>
      <c r="N282" s="208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572</v>
      </c>
      <c r="AT282" s="158" t="s">
        <v>361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406</v>
      </c>
      <c r="BM282" s="158" t="s">
        <v>10778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10779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29.25">
      <c r="A284" s="34"/>
      <c r="B284" s="35"/>
      <c r="C284" s="34"/>
      <c r="D284" s="160" t="s">
        <v>2284</v>
      </c>
      <c r="E284" s="34"/>
      <c r="F284" s="211" t="s">
        <v>10773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2284</v>
      </c>
      <c r="AU284" s="19" t="s">
        <v>82</v>
      </c>
    </row>
    <row r="285" spans="1:65" s="12" customFormat="1" ht="22.9" customHeight="1">
      <c r="B285" s="132"/>
      <c r="D285" s="133" t="s">
        <v>72</v>
      </c>
      <c r="E285" s="143" t="s">
        <v>10606</v>
      </c>
      <c r="F285" s="143" t="s">
        <v>10607</v>
      </c>
      <c r="I285" s="135"/>
      <c r="J285" s="144">
        <f>BK285</f>
        <v>0</v>
      </c>
      <c r="L285" s="132"/>
      <c r="M285" s="137"/>
      <c r="N285" s="138"/>
      <c r="O285" s="138"/>
      <c r="P285" s="139">
        <f>SUM(P286:P289)</f>
        <v>0</v>
      </c>
      <c r="Q285" s="138"/>
      <c r="R285" s="139">
        <f>SUM(R286:R289)</f>
        <v>0</v>
      </c>
      <c r="S285" s="138"/>
      <c r="T285" s="140">
        <f>SUM(T286:T289)</f>
        <v>0</v>
      </c>
      <c r="AR285" s="133" t="s">
        <v>82</v>
      </c>
      <c r="AT285" s="141" t="s">
        <v>72</v>
      </c>
      <c r="AU285" s="141" t="s">
        <v>80</v>
      </c>
      <c r="AY285" s="133" t="s">
        <v>252</v>
      </c>
      <c r="BK285" s="142">
        <f>SUM(BK286:BK289)</f>
        <v>0</v>
      </c>
    </row>
    <row r="286" spans="1:65" s="2" customFormat="1" ht="16.5" customHeight="1">
      <c r="A286" s="34"/>
      <c r="B286" s="145"/>
      <c r="C286" s="146" t="s">
        <v>1239</v>
      </c>
      <c r="D286" s="146" t="s">
        <v>254</v>
      </c>
      <c r="E286" s="147" t="s">
        <v>10608</v>
      </c>
      <c r="F286" s="148" t="s">
        <v>3</v>
      </c>
      <c r="G286" s="149" t="s">
        <v>743</v>
      </c>
      <c r="H286" s="150">
        <v>6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10780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10613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6.5" customHeight="1">
      <c r="A288" s="34"/>
      <c r="B288" s="145"/>
      <c r="C288" s="146" t="s">
        <v>1247</v>
      </c>
      <c r="D288" s="146" t="s">
        <v>254</v>
      </c>
      <c r="E288" s="147" t="s">
        <v>10611</v>
      </c>
      <c r="F288" s="148" t="s">
        <v>3</v>
      </c>
      <c r="G288" s="149" t="s">
        <v>743</v>
      </c>
      <c r="H288" s="150">
        <v>6</v>
      </c>
      <c r="I288" s="151"/>
      <c r="J288" s="152">
        <f>ROUND(I288*H288,2)</f>
        <v>0</v>
      </c>
      <c r="K288" s="153"/>
      <c r="L288" s="35"/>
      <c r="M288" s="154" t="s">
        <v>3</v>
      </c>
      <c r="N288" s="155" t="s">
        <v>44</v>
      </c>
      <c r="O288" s="55"/>
      <c r="P288" s="156">
        <f>O288*H288</f>
        <v>0</v>
      </c>
      <c r="Q288" s="156">
        <v>0</v>
      </c>
      <c r="R288" s="156">
        <f>Q288*H288</f>
        <v>0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406</v>
      </c>
      <c r="AT288" s="158" t="s">
        <v>254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406</v>
      </c>
      <c r="BM288" s="158" t="s">
        <v>10781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10782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12" customFormat="1" ht="22.9" customHeight="1">
      <c r="B290" s="132"/>
      <c r="D290" s="133" t="s">
        <v>72</v>
      </c>
      <c r="E290" s="143" t="s">
        <v>10617</v>
      </c>
      <c r="F290" s="143" t="s">
        <v>10618</v>
      </c>
      <c r="I290" s="135"/>
      <c r="J290" s="144">
        <f>BK290</f>
        <v>0</v>
      </c>
      <c r="L290" s="132"/>
      <c r="M290" s="137"/>
      <c r="N290" s="138"/>
      <c r="O290" s="138"/>
      <c r="P290" s="139">
        <f>SUM(P291:P296)</f>
        <v>0</v>
      </c>
      <c r="Q290" s="138"/>
      <c r="R290" s="139">
        <f>SUM(R291:R296)</f>
        <v>0</v>
      </c>
      <c r="S290" s="138"/>
      <c r="T290" s="140">
        <f>SUM(T291:T296)</f>
        <v>0</v>
      </c>
      <c r="AR290" s="133" t="s">
        <v>82</v>
      </c>
      <c r="AT290" s="141" t="s">
        <v>72</v>
      </c>
      <c r="AU290" s="141" t="s">
        <v>80</v>
      </c>
      <c r="AY290" s="133" t="s">
        <v>252</v>
      </c>
      <c r="BK290" s="142">
        <f>SUM(BK291:BK296)</f>
        <v>0</v>
      </c>
    </row>
    <row r="291" spans="1:65" s="2" customFormat="1" ht="16.5" customHeight="1">
      <c r="A291" s="34"/>
      <c r="B291" s="145"/>
      <c r="C291" s="146" t="s">
        <v>905</v>
      </c>
      <c r="D291" s="146" t="s">
        <v>254</v>
      </c>
      <c r="E291" s="147" t="s">
        <v>10619</v>
      </c>
      <c r="F291" s="148" t="s">
        <v>3</v>
      </c>
      <c r="G291" s="149" t="s">
        <v>4356</v>
      </c>
      <c r="H291" s="150">
        <v>24</v>
      </c>
      <c r="I291" s="151"/>
      <c r="J291" s="152">
        <f>ROUND(I291*H291,2)</f>
        <v>0</v>
      </c>
      <c r="K291" s="153"/>
      <c r="L291" s="35"/>
      <c r="M291" s="154" t="s">
        <v>3</v>
      </c>
      <c r="N291" s="155" t="s">
        <v>44</v>
      </c>
      <c r="O291" s="55"/>
      <c r="P291" s="156">
        <f>O291*H291</f>
        <v>0</v>
      </c>
      <c r="Q291" s="156">
        <v>0</v>
      </c>
      <c r="R291" s="156">
        <f>Q291*H291</f>
        <v>0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406</v>
      </c>
      <c r="AT291" s="158" t="s">
        <v>254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406</v>
      </c>
      <c r="BM291" s="158" t="s">
        <v>10620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10621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6.5" customHeight="1">
      <c r="A293" s="34"/>
      <c r="B293" s="145"/>
      <c r="C293" s="146" t="s">
        <v>916</v>
      </c>
      <c r="D293" s="146" t="s">
        <v>254</v>
      </c>
      <c r="E293" s="147" t="s">
        <v>10622</v>
      </c>
      <c r="F293" s="148" t="s">
        <v>3</v>
      </c>
      <c r="G293" s="149" t="s">
        <v>4356</v>
      </c>
      <c r="H293" s="150">
        <v>72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406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406</v>
      </c>
      <c r="BM293" s="158" t="s">
        <v>10623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10624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48.75">
      <c r="A295" s="34"/>
      <c r="B295" s="35"/>
      <c r="C295" s="34"/>
      <c r="D295" s="160" t="s">
        <v>2284</v>
      </c>
      <c r="E295" s="34"/>
      <c r="F295" s="211" t="s">
        <v>10625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2284</v>
      </c>
      <c r="AU295" s="19" t="s">
        <v>82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10685</v>
      </c>
      <c r="H296" s="177">
        <v>72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12" customFormat="1" ht="22.9" customHeight="1">
      <c r="B297" s="132"/>
      <c r="D297" s="133" t="s">
        <v>72</v>
      </c>
      <c r="E297" s="143" t="s">
        <v>3058</v>
      </c>
      <c r="F297" s="143" t="s">
        <v>3059</v>
      </c>
      <c r="I297" s="135"/>
      <c r="J297" s="144">
        <f>BK297</f>
        <v>0</v>
      </c>
      <c r="L297" s="132"/>
      <c r="M297" s="137"/>
      <c r="N297" s="138"/>
      <c r="O297" s="138"/>
      <c r="P297" s="139">
        <f>SUM(P298:P315)</f>
        <v>0</v>
      </c>
      <c r="Q297" s="138"/>
      <c r="R297" s="139">
        <f>SUM(R298:R315)</f>
        <v>0</v>
      </c>
      <c r="S297" s="138"/>
      <c r="T297" s="140">
        <f>SUM(T298:T315)</f>
        <v>0</v>
      </c>
      <c r="AR297" s="133" t="s">
        <v>82</v>
      </c>
      <c r="AT297" s="141" t="s">
        <v>72</v>
      </c>
      <c r="AU297" s="141" t="s">
        <v>80</v>
      </c>
      <c r="AY297" s="133" t="s">
        <v>252</v>
      </c>
      <c r="BK297" s="142">
        <f>SUM(BK298:BK315)</f>
        <v>0</v>
      </c>
    </row>
    <row r="298" spans="1:65" s="2" customFormat="1" ht="16.5" customHeight="1">
      <c r="A298" s="34"/>
      <c r="B298" s="145"/>
      <c r="C298" s="146" t="s">
        <v>740</v>
      </c>
      <c r="D298" s="146" t="s">
        <v>254</v>
      </c>
      <c r="E298" s="147" t="s">
        <v>10627</v>
      </c>
      <c r="F298" s="148" t="s">
        <v>10628</v>
      </c>
      <c r="G298" s="149" t="s">
        <v>5123</v>
      </c>
      <c r="H298" s="219"/>
      <c r="I298" s="151"/>
      <c r="J298" s="152">
        <f>ROUND(I298*H298,2)</f>
        <v>0</v>
      </c>
      <c r="K298" s="153"/>
      <c r="L298" s="35"/>
      <c r="M298" s="154" t="s">
        <v>3</v>
      </c>
      <c r="N298" s="155" t="s">
        <v>44</v>
      </c>
      <c r="O298" s="55"/>
      <c r="P298" s="156">
        <f>O298*H298</f>
        <v>0</v>
      </c>
      <c r="Q298" s="156">
        <v>0</v>
      </c>
      <c r="R298" s="156">
        <f>Q298*H298</f>
        <v>0</v>
      </c>
      <c r="S298" s="156">
        <v>0</v>
      </c>
      <c r="T298" s="157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8" t="s">
        <v>406</v>
      </c>
      <c r="AT298" s="158" t="s">
        <v>254</v>
      </c>
      <c r="AU298" s="158" t="s">
        <v>82</v>
      </c>
      <c r="AY298" s="19" t="s">
        <v>252</v>
      </c>
      <c r="BE298" s="159">
        <f>IF(N298="základní",J298,0)</f>
        <v>0</v>
      </c>
      <c r="BF298" s="159">
        <f>IF(N298="snížená",J298,0)</f>
        <v>0</v>
      </c>
      <c r="BG298" s="159">
        <f>IF(N298="zákl. přenesená",J298,0)</f>
        <v>0</v>
      </c>
      <c r="BH298" s="159">
        <f>IF(N298="sníž. přenesená",J298,0)</f>
        <v>0</v>
      </c>
      <c r="BI298" s="159">
        <f>IF(N298="nulová",J298,0)</f>
        <v>0</v>
      </c>
      <c r="BJ298" s="19" t="s">
        <v>80</v>
      </c>
      <c r="BK298" s="159">
        <f>ROUND(I298*H298,2)</f>
        <v>0</v>
      </c>
      <c r="BL298" s="19" t="s">
        <v>406</v>
      </c>
      <c r="BM298" s="158" t="s">
        <v>10629</v>
      </c>
    </row>
    <row r="299" spans="1:65" s="2" customFormat="1" ht="19.5">
      <c r="A299" s="34"/>
      <c r="B299" s="35"/>
      <c r="C299" s="34"/>
      <c r="D299" s="160" t="s">
        <v>260</v>
      </c>
      <c r="E299" s="34"/>
      <c r="F299" s="161" t="s">
        <v>10630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260</v>
      </c>
      <c r="AU299" s="19" t="s">
        <v>82</v>
      </c>
    </row>
    <row r="300" spans="1:65" s="2" customFormat="1" ht="11.25">
      <c r="A300" s="34"/>
      <c r="B300" s="35"/>
      <c r="C300" s="34"/>
      <c r="D300" s="165" t="s">
        <v>262</v>
      </c>
      <c r="E300" s="34"/>
      <c r="F300" s="166" t="s">
        <v>10631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262</v>
      </c>
      <c r="AU300" s="19" t="s">
        <v>82</v>
      </c>
    </row>
    <row r="301" spans="1:65" s="2" customFormat="1" ht="16.5" customHeight="1">
      <c r="A301" s="34"/>
      <c r="B301" s="145"/>
      <c r="C301" s="146" t="s">
        <v>748</v>
      </c>
      <c r="D301" s="146" t="s">
        <v>254</v>
      </c>
      <c r="E301" s="147" t="s">
        <v>10632</v>
      </c>
      <c r="F301" s="148" t="s">
        <v>10633</v>
      </c>
      <c r="G301" s="149" t="s">
        <v>5123</v>
      </c>
      <c r="H301" s="219"/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406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406</v>
      </c>
      <c r="BM301" s="158" t="s">
        <v>10634</v>
      </c>
    </row>
    <row r="302" spans="1:65" s="2" customFormat="1" ht="19.5">
      <c r="A302" s="34"/>
      <c r="B302" s="35"/>
      <c r="C302" s="34"/>
      <c r="D302" s="160" t="s">
        <v>260</v>
      </c>
      <c r="E302" s="34"/>
      <c r="F302" s="161" t="s">
        <v>10635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10636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6.5" customHeight="1">
      <c r="A304" s="34"/>
      <c r="B304" s="145"/>
      <c r="C304" s="146" t="s">
        <v>730</v>
      </c>
      <c r="D304" s="146" t="s">
        <v>254</v>
      </c>
      <c r="E304" s="147" t="s">
        <v>10637</v>
      </c>
      <c r="F304" s="148" t="s">
        <v>3</v>
      </c>
      <c r="G304" s="149" t="s">
        <v>3225</v>
      </c>
      <c r="H304" s="150">
        <v>197</v>
      </c>
      <c r="I304" s="151"/>
      <c r="J304" s="152">
        <f>ROUND(I304*H304,2)</f>
        <v>0</v>
      </c>
      <c r="K304" s="153"/>
      <c r="L304" s="35"/>
      <c r="M304" s="154" t="s">
        <v>3</v>
      </c>
      <c r="N304" s="155" t="s">
        <v>44</v>
      </c>
      <c r="O304" s="55"/>
      <c r="P304" s="156">
        <f>O304*H304</f>
        <v>0</v>
      </c>
      <c r="Q304" s="156">
        <v>0</v>
      </c>
      <c r="R304" s="156">
        <f>Q304*H304</f>
        <v>0</v>
      </c>
      <c r="S304" s="156">
        <v>0</v>
      </c>
      <c r="T304" s="157">
        <f>S304*H304</f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158" t="s">
        <v>406</v>
      </c>
      <c r="AT304" s="158" t="s">
        <v>254</v>
      </c>
      <c r="AU304" s="158" t="s">
        <v>82</v>
      </c>
      <c r="AY304" s="19" t="s">
        <v>252</v>
      </c>
      <c r="BE304" s="159">
        <f>IF(N304="základní",J304,0)</f>
        <v>0</v>
      </c>
      <c r="BF304" s="159">
        <f>IF(N304="snížená",J304,0)</f>
        <v>0</v>
      </c>
      <c r="BG304" s="159">
        <f>IF(N304="zákl. přenesená",J304,0)</f>
        <v>0</v>
      </c>
      <c r="BH304" s="159">
        <f>IF(N304="sníž. přenesená",J304,0)</f>
        <v>0</v>
      </c>
      <c r="BI304" s="159">
        <f>IF(N304="nulová",J304,0)</f>
        <v>0</v>
      </c>
      <c r="BJ304" s="19" t="s">
        <v>80</v>
      </c>
      <c r="BK304" s="159">
        <f>ROUND(I304*H304,2)</f>
        <v>0</v>
      </c>
      <c r="BL304" s="19" t="s">
        <v>406</v>
      </c>
      <c r="BM304" s="158" t="s">
        <v>10638</v>
      </c>
    </row>
    <row r="305" spans="1:65" s="2" customFormat="1" ht="11.25">
      <c r="A305" s="34"/>
      <c r="B305" s="35"/>
      <c r="C305" s="34"/>
      <c r="D305" s="160" t="s">
        <v>260</v>
      </c>
      <c r="E305" s="34"/>
      <c r="F305" s="161" t="s">
        <v>10639</v>
      </c>
      <c r="G305" s="34"/>
      <c r="H305" s="34"/>
      <c r="I305" s="162"/>
      <c r="J305" s="34"/>
      <c r="K305" s="34"/>
      <c r="L305" s="35"/>
      <c r="M305" s="163"/>
      <c r="N305" s="164"/>
      <c r="O305" s="55"/>
      <c r="P305" s="55"/>
      <c r="Q305" s="55"/>
      <c r="R305" s="55"/>
      <c r="S305" s="55"/>
      <c r="T305" s="56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T305" s="19" t="s">
        <v>260</v>
      </c>
      <c r="AU305" s="19" t="s">
        <v>82</v>
      </c>
    </row>
    <row r="306" spans="1:65" s="2" customFormat="1" ht="19.5">
      <c r="A306" s="34"/>
      <c r="B306" s="35"/>
      <c r="C306" s="34"/>
      <c r="D306" s="160" t="s">
        <v>2284</v>
      </c>
      <c r="E306" s="34"/>
      <c r="F306" s="211" t="s">
        <v>10640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2284</v>
      </c>
      <c r="AU306" s="19" t="s">
        <v>82</v>
      </c>
    </row>
    <row r="307" spans="1:65" s="13" customFormat="1" ht="11.25">
      <c r="B307" s="167"/>
      <c r="D307" s="160" t="s">
        <v>264</v>
      </c>
      <c r="E307" s="168" t="s">
        <v>3</v>
      </c>
      <c r="F307" s="169" t="s">
        <v>10641</v>
      </c>
      <c r="H307" s="168" t="s">
        <v>3</v>
      </c>
      <c r="I307" s="170"/>
      <c r="L307" s="167"/>
      <c r="M307" s="171"/>
      <c r="N307" s="172"/>
      <c r="O307" s="172"/>
      <c r="P307" s="172"/>
      <c r="Q307" s="172"/>
      <c r="R307" s="172"/>
      <c r="S307" s="172"/>
      <c r="T307" s="173"/>
      <c r="AT307" s="168" t="s">
        <v>264</v>
      </c>
      <c r="AU307" s="168" t="s">
        <v>82</v>
      </c>
      <c r="AV307" s="13" t="s">
        <v>80</v>
      </c>
      <c r="AW307" s="13" t="s">
        <v>34</v>
      </c>
      <c r="AX307" s="13" t="s">
        <v>73</v>
      </c>
      <c r="AY307" s="168" t="s">
        <v>252</v>
      </c>
    </row>
    <row r="308" spans="1:65" s="14" customFormat="1" ht="11.25">
      <c r="B308" s="174"/>
      <c r="D308" s="160" t="s">
        <v>264</v>
      </c>
      <c r="E308" s="175" t="s">
        <v>3</v>
      </c>
      <c r="F308" s="176" t="s">
        <v>10783</v>
      </c>
      <c r="H308" s="177">
        <v>60</v>
      </c>
      <c r="I308" s="178"/>
      <c r="L308" s="174"/>
      <c r="M308" s="179"/>
      <c r="N308" s="180"/>
      <c r="O308" s="180"/>
      <c r="P308" s="180"/>
      <c r="Q308" s="180"/>
      <c r="R308" s="180"/>
      <c r="S308" s="180"/>
      <c r="T308" s="181"/>
      <c r="AT308" s="175" t="s">
        <v>264</v>
      </c>
      <c r="AU308" s="175" t="s">
        <v>82</v>
      </c>
      <c r="AV308" s="14" t="s">
        <v>82</v>
      </c>
      <c r="AW308" s="14" t="s">
        <v>34</v>
      </c>
      <c r="AX308" s="14" t="s">
        <v>73</v>
      </c>
      <c r="AY308" s="175" t="s">
        <v>252</v>
      </c>
    </row>
    <row r="309" spans="1:65" s="13" customFormat="1" ht="11.25">
      <c r="B309" s="167"/>
      <c r="D309" s="160" t="s">
        <v>264</v>
      </c>
      <c r="E309" s="168" t="s">
        <v>3</v>
      </c>
      <c r="F309" s="169" t="s">
        <v>10643</v>
      </c>
      <c r="H309" s="168" t="s">
        <v>3</v>
      </c>
      <c r="I309" s="170"/>
      <c r="L309" s="167"/>
      <c r="M309" s="171"/>
      <c r="N309" s="172"/>
      <c r="O309" s="172"/>
      <c r="P309" s="172"/>
      <c r="Q309" s="172"/>
      <c r="R309" s="172"/>
      <c r="S309" s="172"/>
      <c r="T309" s="173"/>
      <c r="AT309" s="168" t="s">
        <v>264</v>
      </c>
      <c r="AU309" s="168" t="s">
        <v>82</v>
      </c>
      <c r="AV309" s="13" t="s">
        <v>80</v>
      </c>
      <c r="AW309" s="13" t="s">
        <v>34</v>
      </c>
      <c r="AX309" s="13" t="s">
        <v>73</v>
      </c>
      <c r="AY309" s="168" t="s">
        <v>252</v>
      </c>
    </row>
    <row r="310" spans="1:65" s="14" customFormat="1" ht="11.25">
      <c r="B310" s="174"/>
      <c r="D310" s="160" t="s">
        <v>264</v>
      </c>
      <c r="E310" s="175" t="s">
        <v>3</v>
      </c>
      <c r="F310" s="176" t="s">
        <v>10784</v>
      </c>
      <c r="H310" s="177">
        <v>137</v>
      </c>
      <c r="I310" s="178"/>
      <c r="L310" s="174"/>
      <c r="M310" s="179"/>
      <c r="N310" s="180"/>
      <c r="O310" s="180"/>
      <c r="P310" s="180"/>
      <c r="Q310" s="180"/>
      <c r="R310" s="180"/>
      <c r="S310" s="180"/>
      <c r="T310" s="181"/>
      <c r="AT310" s="175" t="s">
        <v>264</v>
      </c>
      <c r="AU310" s="175" t="s">
        <v>82</v>
      </c>
      <c r="AV310" s="14" t="s">
        <v>82</v>
      </c>
      <c r="AW310" s="14" t="s">
        <v>34</v>
      </c>
      <c r="AX310" s="14" t="s">
        <v>73</v>
      </c>
      <c r="AY310" s="175" t="s">
        <v>252</v>
      </c>
    </row>
    <row r="311" spans="1:65" s="15" customFormat="1" ht="11.25">
      <c r="B311" s="182"/>
      <c r="D311" s="160" t="s">
        <v>264</v>
      </c>
      <c r="E311" s="183" t="s">
        <v>3</v>
      </c>
      <c r="F311" s="184" t="s">
        <v>269</v>
      </c>
      <c r="H311" s="185">
        <v>197</v>
      </c>
      <c r="I311" s="186"/>
      <c r="L311" s="182"/>
      <c r="M311" s="187"/>
      <c r="N311" s="188"/>
      <c r="O311" s="188"/>
      <c r="P311" s="188"/>
      <c r="Q311" s="188"/>
      <c r="R311" s="188"/>
      <c r="S311" s="188"/>
      <c r="T311" s="189"/>
      <c r="AT311" s="183" t="s">
        <v>264</v>
      </c>
      <c r="AU311" s="183" t="s">
        <v>82</v>
      </c>
      <c r="AV311" s="15" t="s">
        <v>258</v>
      </c>
      <c r="AW311" s="15" t="s">
        <v>34</v>
      </c>
      <c r="AX311" s="15" t="s">
        <v>80</v>
      </c>
      <c r="AY311" s="183" t="s">
        <v>252</v>
      </c>
    </row>
    <row r="312" spans="1:65" s="2" customFormat="1" ht="16.5" customHeight="1">
      <c r="A312" s="34"/>
      <c r="B312" s="145"/>
      <c r="C312" s="146" t="s">
        <v>1254</v>
      </c>
      <c r="D312" s="146" t="s">
        <v>254</v>
      </c>
      <c r="E312" s="147" t="s">
        <v>10645</v>
      </c>
      <c r="F312" s="148" t="s">
        <v>3</v>
      </c>
      <c r="G312" s="149" t="s">
        <v>743</v>
      </c>
      <c r="H312" s="150">
        <v>1</v>
      </c>
      <c r="I312" s="151"/>
      <c r="J312" s="152">
        <f>ROUND(I312*H312,2)</f>
        <v>0</v>
      </c>
      <c r="K312" s="153"/>
      <c r="L312" s="35"/>
      <c r="M312" s="154" t="s">
        <v>3</v>
      </c>
      <c r="N312" s="155" t="s">
        <v>44</v>
      </c>
      <c r="O312" s="55"/>
      <c r="P312" s="156">
        <f>O312*H312</f>
        <v>0</v>
      </c>
      <c r="Q312" s="156">
        <v>0</v>
      </c>
      <c r="R312" s="156">
        <f>Q312*H312</f>
        <v>0</v>
      </c>
      <c r="S312" s="156">
        <v>0</v>
      </c>
      <c r="T312" s="157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8" t="s">
        <v>406</v>
      </c>
      <c r="AT312" s="158" t="s">
        <v>254</v>
      </c>
      <c r="AU312" s="158" t="s">
        <v>82</v>
      </c>
      <c r="AY312" s="19" t="s">
        <v>252</v>
      </c>
      <c r="BE312" s="159">
        <f>IF(N312="základní",J312,0)</f>
        <v>0</v>
      </c>
      <c r="BF312" s="159">
        <f>IF(N312="snížená",J312,0)</f>
        <v>0</v>
      </c>
      <c r="BG312" s="159">
        <f>IF(N312="zákl. přenesená",J312,0)</f>
        <v>0</v>
      </c>
      <c r="BH312" s="159">
        <f>IF(N312="sníž. přenesená",J312,0)</f>
        <v>0</v>
      </c>
      <c r="BI312" s="159">
        <f>IF(N312="nulová",J312,0)</f>
        <v>0</v>
      </c>
      <c r="BJ312" s="19" t="s">
        <v>80</v>
      </c>
      <c r="BK312" s="159">
        <f>ROUND(I312*H312,2)</f>
        <v>0</v>
      </c>
      <c r="BL312" s="19" t="s">
        <v>406</v>
      </c>
      <c r="BM312" s="158" t="s">
        <v>10785</v>
      </c>
    </row>
    <row r="313" spans="1:65" s="2" customFormat="1" ht="11.25">
      <c r="A313" s="34"/>
      <c r="B313" s="35"/>
      <c r="C313" s="34"/>
      <c r="D313" s="160" t="s">
        <v>260</v>
      </c>
      <c r="E313" s="34"/>
      <c r="F313" s="161" t="s">
        <v>10786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260</v>
      </c>
      <c r="AU313" s="19" t="s">
        <v>82</v>
      </c>
    </row>
    <row r="314" spans="1:65" s="2" customFormat="1" ht="16.5" customHeight="1">
      <c r="A314" s="34"/>
      <c r="B314" s="145"/>
      <c r="C314" s="146" t="s">
        <v>1260</v>
      </c>
      <c r="D314" s="146" t="s">
        <v>254</v>
      </c>
      <c r="E314" s="147" t="s">
        <v>10787</v>
      </c>
      <c r="F314" s="148" t="s">
        <v>3</v>
      </c>
      <c r="G314" s="149" t="s">
        <v>743</v>
      </c>
      <c r="H314" s="150">
        <v>1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406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406</v>
      </c>
      <c r="BM314" s="158" t="s">
        <v>10788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10647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12" customFormat="1" ht="22.9" customHeight="1">
      <c r="B316" s="132"/>
      <c r="D316" s="133" t="s">
        <v>72</v>
      </c>
      <c r="E316" s="143" t="s">
        <v>4013</v>
      </c>
      <c r="F316" s="143" t="s">
        <v>4014</v>
      </c>
      <c r="I316" s="135"/>
      <c r="J316" s="144">
        <f>BK316</f>
        <v>0</v>
      </c>
      <c r="L316" s="132"/>
      <c r="M316" s="137"/>
      <c r="N316" s="138"/>
      <c r="O316" s="138"/>
      <c r="P316" s="139">
        <f>SUM(P317:P324)</f>
        <v>0</v>
      </c>
      <c r="Q316" s="138"/>
      <c r="R316" s="139">
        <f>SUM(R317:R324)</f>
        <v>0.11873399999999998</v>
      </c>
      <c r="S316" s="138"/>
      <c r="T316" s="140">
        <f>SUM(T317:T324)</f>
        <v>0</v>
      </c>
      <c r="AR316" s="133" t="s">
        <v>82</v>
      </c>
      <c r="AT316" s="141" t="s">
        <v>72</v>
      </c>
      <c r="AU316" s="141" t="s">
        <v>80</v>
      </c>
      <c r="AY316" s="133" t="s">
        <v>252</v>
      </c>
      <c r="BK316" s="142">
        <f>SUM(BK317:BK324)</f>
        <v>0</v>
      </c>
    </row>
    <row r="317" spans="1:65" s="2" customFormat="1" ht="16.5" customHeight="1">
      <c r="A317" s="34"/>
      <c r="B317" s="145"/>
      <c r="C317" s="146" t="s">
        <v>693</v>
      </c>
      <c r="D317" s="146" t="s">
        <v>254</v>
      </c>
      <c r="E317" s="147" t="s">
        <v>10648</v>
      </c>
      <c r="F317" s="148" t="s">
        <v>10649</v>
      </c>
      <c r="G317" s="149" t="s">
        <v>743</v>
      </c>
      <c r="H317" s="150">
        <v>282.7</v>
      </c>
      <c r="I317" s="151"/>
      <c r="J317" s="152">
        <f>ROUND(I317*H317,2)</f>
        <v>0</v>
      </c>
      <c r="K317" s="153"/>
      <c r="L317" s="35"/>
      <c r="M317" s="154" t="s">
        <v>3</v>
      </c>
      <c r="N317" s="155" t="s">
        <v>44</v>
      </c>
      <c r="O317" s="55"/>
      <c r="P317" s="156">
        <f>O317*H317</f>
        <v>0</v>
      </c>
      <c r="Q317" s="156">
        <v>1.3999999999999999E-4</v>
      </c>
      <c r="R317" s="156">
        <f>Q317*H317</f>
        <v>3.9577999999999995E-2</v>
      </c>
      <c r="S317" s="156">
        <v>0</v>
      </c>
      <c r="T317" s="157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8" t="s">
        <v>406</v>
      </c>
      <c r="AT317" s="158" t="s">
        <v>254</v>
      </c>
      <c r="AU317" s="158" t="s">
        <v>82</v>
      </c>
      <c r="AY317" s="19" t="s">
        <v>252</v>
      </c>
      <c r="BE317" s="159">
        <f>IF(N317="základní",J317,0)</f>
        <v>0</v>
      </c>
      <c r="BF317" s="159">
        <f>IF(N317="snížená",J317,0)</f>
        <v>0</v>
      </c>
      <c r="BG317" s="159">
        <f>IF(N317="zákl. přenesená",J317,0)</f>
        <v>0</v>
      </c>
      <c r="BH317" s="159">
        <f>IF(N317="sníž. přenesená",J317,0)</f>
        <v>0</v>
      </c>
      <c r="BI317" s="159">
        <f>IF(N317="nulová",J317,0)</f>
        <v>0</v>
      </c>
      <c r="BJ317" s="19" t="s">
        <v>80</v>
      </c>
      <c r="BK317" s="159">
        <f>ROUND(I317*H317,2)</f>
        <v>0</v>
      </c>
      <c r="BL317" s="19" t="s">
        <v>406</v>
      </c>
      <c r="BM317" s="158" t="s">
        <v>10650</v>
      </c>
    </row>
    <row r="318" spans="1:65" s="2" customFormat="1" ht="11.25">
      <c r="A318" s="34"/>
      <c r="B318" s="35"/>
      <c r="C318" s="34"/>
      <c r="D318" s="160" t="s">
        <v>260</v>
      </c>
      <c r="E318" s="34"/>
      <c r="F318" s="161" t="s">
        <v>10651</v>
      </c>
      <c r="G318" s="34"/>
      <c r="H318" s="34"/>
      <c r="I318" s="162"/>
      <c r="J318" s="34"/>
      <c r="K318" s="34"/>
      <c r="L318" s="35"/>
      <c r="M318" s="163"/>
      <c r="N318" s="164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9" t="s">
        <v>260</v>
      </c>
      <c r="AU318" s="19" t="s">
        <v>82</v>
      </c>
    </row>
    <row r="319" spans="1:65" s="2" customFormat="1" ht="11.25">
      <c r="A319" s="34"/>
      <c r="B319" s="35"/>
      <c r="C319" s="34"/>
      <c r="D319" s="165" t="s">
        <v>262</v>
      </c>
      <c r="E319" s="34"/>
      <c r="F319" s="166" t="s">
        <v>10652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262</v>
      </c>
      <c r="AU319" s="19" t="s">
        <v>82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10789</v>
      </c>
      <c r="H320" s="177">
        <v>282.7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80</v>
      </c>
      <c r="AY320" s="175" t="s">
        <v>252</v>
      </c>
    </row>
    <row r="321" spans="1:65" s="2" customFormat="1" ht="16.5" customHeight="1">
      <c r="A321" s="34"/>
      <c r="B321" s="145"/>
      <c r="C321" s="146" t="s">
        <v>724</v>
      </c>
      <c r="D321" s="146" t="s">
        <v>254</v>
      </c>
      <c r="E321" s="147" t="s">
        <v>10654</v>
      </c>
      <c r="F321" s="148" t="s">
        <v>10655</v>
      </c>
      <c r="G321" s="149" t="s">
        <v>743</v>
      </c>
      <c r="H321" s="150">
        <v>282.7</v>
      </c>
      <c r="I321" s="151"/>
      <c r="J321" s="152">
        <f>ROUND(I321*H321,2)</f>
        <v>0</v>
      </c>
      <c r="K321" s="153"/>
      <c r="L321" s="35"/>
      <c r="M321" s="154" t="s">
        <v>3</v>
      </c>
      <c r="N321" s="155" t="s">
        <v>44</v>
      </c>
      <c r="O321" s="55"/>
      <c r="P321" s="156">
        <f>O321*H321</f>
        <v>0</v>
      </c>
      <c r="Q321" s="156">
        <v>2.7999999999999998E-4</v>
      </c>
      <c r="R321" s="156">
        <f>Q321*H321</f>
        <v>7.915599999999999E-2</v>
      </c>
      <c r="S321" s="156">
        <v>0</v>
      </c>
      <c r="T321" s="157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8" t="s">
        <v>406</v>
      </c>
      <c r="AT321" s="158" t="s">
        <v>254</v>
      </c>
      <c r="AU321" s="158" t="s">
        <v>82</v>
      </c>
      <c r="AY321" s="19" t="s">
        <v>252</v>
      </c>
      <c r="BE321" s="159">
        <f>IF(N321="základní",J321,0)</f>
        <v>0</v>
      </c>
      <c r="BF321" s="159">
        <f>IF(N321="snížená",J321,0)</f>
        <v>0</v>
      </c>
      <c r="BG321" s="159">
        <f>IF(N321="zákl. přenesená",J321,0)</f>
        <v>0</v>
      </c>
      <c r="BH321" s="159">
        <f>IF(N321="sníž. přenesená",J321,0)</f>
        <v>0</v>
      </c>
      <c r="BI321" s="159">
        <f>IF(N321="nulová",J321,0)</f>
        <v>0</v>
      </c>
      <c r="BJ321" s="19" t="s">
        <v>80</v>
      </c>
      <c r="BK321" s="159">
        <f>ROUND(I321*H321,2)</f>
        <v>0</v>
      </c>
      <c r="BL321" s="19" t="s">
        <v>406</v>
      </c>
      <c r="BM321" s="158" t="s">
        <v>10656</v>
      </c>
    </row>
    <row r="322" spans="1:65" s="2" customFormat="1" ht="11.25">
      <c r="A322" s="34"/>
      <c r="B322" s="35"/>
      <c r="C322" s="34"/>
      <c r="D322" s="160" t="s">
        <v>260</v>
      </c>
      <c r="E322" s="34"/>
      <c r="F322" s="161" t="s">
        <v>10657</v>
      </c>
      <c r="G322" s="34"/>
      <c r="H322" s="34"/>
      <c r="I322" s="162"/>
      <c r="J322" s="34"/>
      <c r="K322" s="34"/>
      <c r="L322" s="35"/>
      <c r="M322" s="163"/>
      <c r="N322" s="164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9" t="s">
        <v>260</v>
      </c>
      <c r="AU322" s="19" t="s">
        <v>82</v>
      </c>
    </row>
    <row r="323" spans="1:65" s="2" customFormat="1" ht="11.25">
      <c r="A323" s="34"/>
      <c r="B323" s="35"/>
      <c r="C323" s="34"/>
      <c r="D323" s="165" t="s">
        <v>262</v>
      </c>
      <c r="E323" s="34"/>
      <c r="F323" s="166" t="s">
        <v>10658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262</v>
      </c>
      <c r="AU323" s="19" t="s">
        <v>82</v>
      </c>
    </row>
    <row r="324" spans="1:65" s="14" customFormat="1" ht="11.25">
      <c r="B324" s="174"/>
      <c r="D324" s="160" t="s">
        <v>264</v>
      </c>
      <c r="E324" s="175" t="s">
        <v>3</v>
      </c>
      <c r="F324" s="176" t="s">
        <v>10789</v>
      </c>
      <c r="H324" s="177">
        <v>282.7</v>
      </c>
      <c r="I324" s="178"/>
      <c r="L324" s="174"/>
      <c r="M324" s="225"/>
      <c r="N324" s="226"/>
      <c r="O324" s="226"/>
      <c r="P324" s="226"/>
      <c r="Q324" s="226"/>
      <c r="R324" s="226"/>
      <c r="S324" s="226"/>
      <c r="T324" s="227"/>
      <c r="AT324" s="175" t="s">
        <v>264</v>
      </c>
      <c r="AU324" s="175" t="s">
        <v>82</v>
      </c>
      <c r="AV324" s="14" t="s">
        <v>82</v>
      </c>
      <c r="AW324" s="14" t="s">
        <v>34</v>
      </c>
      <c r="AX324" s="14" t="s">
        <v>80</v>
      </c>
      <c r="AY324" s="175" t="s">
        <v>252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99:K324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34" r:id="rId3"/>
    <hyperlink ref="F140" r:id="rId4"/>
    <hyperlink ref="F155" r:id="rId5"/>
    <hyperlink ref="F176" r:id="rId6"/>
    <hyperlink ref="F182" r:id="rId7"/>
    <hyperlink ref="F185" r:id="rId8"/>
    <hyperlink ref="F189" r:id="rId9"/>
    <hyperlink ref="F193" r:id="rId10"/>
    <hyperlink ref="F197" r:id="rId11"/>
    <hyperlink ref="F201" r:id="rId12"/>
    <hyperlink ref="F205" r:id="rId13"/>
    <hyperlink ref="F209" r:id="rId14"/>
    <hyperlink ref="F213" r:id="rId15"/>
    <hyperlink ref="F217" r:id="rId16"/>
    <hyperlink ref="F221" r:id="rId17"/>
    <hyperlink ref="F224" r:id="rId18"/>
    <hyperlink ref="F232" r:id="rId19"/>
    <hyperlink ref="F235" r:id="rId20"/>
    <hyperlink ref="F238" r:id="rId21"/>
    <hyperlink ref="F241" r:id="rId22"/>
    <hyperlink ref="F244" r:id="rId23"/>
    <hyperlink ref="F247" r:id="rId24"/>
    <hyperlink ref="F250" r:id="rId25"/>
    <hyperlink ref="F253" r:id="rId26"/>
    <hyperlink ref="F300" r:id="rId27"/>
    <hyperlink ref="F303" r:id="rId28"/>
    <hyperlink ref="F319" r:id="rId29"/>
    <hyperlink ref="F323" r:id="rId3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10383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10790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10385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10386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ROUND(J100,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ROUND((SUM(BE100:BE236)),  2)</f>
        <v>0</v>
      </c>
      <c r="G37" s="34"/>
      <c r="H37" s="34"/>
      <c r="I37" s="103">
        <v>0.21</v>
      </c>
      <c r="J37" s="102">
        <f>ROUND(((SUM(BE100:BE236))*I37),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ROUND((SUM(BF100:BF236)),  2)</f>
        <v>0</v>
      </c>
      <c r="G38" s="34"/>
      <c r="H38" s="34"/>
      <c r="I38" s="103">
        <v>0.15</v>
      </c>
      <c r="J38" s="102">
        <f>ROUND(((SUM(BF100:BF236))*I38),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ROUND((SUM(BG100:BG236)),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ROUND((SUM(BH100:BH236)),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ROUND((SUM(BI100:BI236)),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10383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04 - Okruh primárního okruhu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J101</f>
        <v>0</v>
      </c>
      <c r="L68" s="113"/>
    </row>
    <row r="69" spans="1:47" s="10" customFormat="1" ht="19.899999999999999" customHeight="1">
      <c r="B69" s="117"/>
      <c r="D69" s="118" t="s">
        <v>220</v>
      </c>
      <c r="E69" s="119"/>
      <c r="F69" s="119"/>
      <c r="G69" s="119"/>
      <c r="H69" s="119"/>
      <c r="I69" s="119"/>
      <c r="J69" s="120">
        <f>J102</f>
        <v>0</v>
      </c>
      <c r="L69" s="117"/>
    </row>
    <row r="70" spans="1:47" s="10" customFormat="1" ht="19.899999999999999" customHeight="1">
      <c r="B70" s="117"/>
      <c r="D70" s="118" t="s">
        <v>4246</v>
      </c>
      <c r="E70" s="119"/>
      <c r="F70" s="119"/>
      <c r="G70" s="119"/>
      <c r="H70" s="119"/>
      <c r="I70" s="119"/>
      <c r="J70" s="120">
        <f>J123</f>
        <v>0</v>
      </c>
      <c r="L70" s="117"/>
    </row>
    <row r="71" spans="1:47" s="10" customFormat="1" ht="19.899999999999999" customHeight="1">
      <c r="B71" s="117"/>
      <c r="D71" s="118" t="s">
        <v>4247</v>
      </c>
      <c r="E71" s="119"/>
      <c r="F71" s="119"/>
      <c r="G71" s="119"/>
      <c r="H71" s="119"/>
      <c r="I71" s="119"/>
      <c r="J71" s="120">
        <f>J157</f>
        <v>0</v>
      </c>
      <c r="L71" s="117"/>
    </row>
    <row r="72" spans="1:47" s="10" customFormat="1" ht="19.899999999999999" customHeight="1">
      <c r="B72" s="117"/>
      <c r="D72" s="118" t="s">
        <v>4248</v>
      </c>
      <c r="E72" s="119"/>
      <c r="F72" s="119"/>
      <c r="G72" s="119"/>
      <c r="H72" s="119"/>
      <c r="I72" s="119"/>
      <c r="J72" s="120">
        <f>J192</f>
        <v>0</v>
      </c>
      <c r="L72" s="117"/>
    </row>
    <row r="73" spans="1:47" s="10" customFormat="1" ht="19.899999999999999" customHeight="1">
      <c r="B73" s="117"/>
      <c r="D73" s="118" t="s">
        <v>10387</v>
      </c>
      <c r="E73" s="119"/>
      <c r="F73" s="119"/>
      <c r="G73" s="119"/>
      <c r="H73" s="119"/>
      <c r="I73" s="119"/>
      <c r="J73" s="120">
        <f>J205</f>
        <v>0</v>
      </c>
      <c r="L73" s="117"/>
    </row>
    <row r="74" spans="1:47" s="10" customFormat="1" ht="19.899999999999999" customHeight="1">
      <c r="B74" s="117"/>
      <c r="D74" s="118" t="s">
        <v>10388</v>
      </c>
      <c r="E74" s="119"/>
      <c r="F74" s="119"/>
      <c r="G74" s="119"/>
      <c r="H74" s="119"/>
      <c r="I74" s="119"/>
      <c r="J74" s="120">
        <f>J208</f>
        <v>0</v>
      </c>
      <c r="L74" s="117"/>
    </row>
    <row r="75" spans="1:47" s="10" customFormat="1" ht="19.899999999999999" customHeight="1">
      <c r="B75" s="117"/>
      <c r="D75" s="118" t="s">
        <v>226</v>
      </c>
      <c r="E75" s="119"/>
      <c r="F75" s="119"/>
      <c r="G75" s="119"/>
      <c r="H75" s="119"/>
      <c r="I75" s="119"/>
      <c r="J75" s="120">
        <f>J215</f>
        <v>0</v>
      </c>
      <c r="L75" s="117"/>
    </row>
    <row r="76" spans="1:47" s="10" customFormat="1" ht="19.899999999999999" customHeight="1">
      <c r="B76" s="117"/>
      <c r="D76" s="118" t="s">
        <v>234</v>
      </c>
      <c r="E76" s="119"/>
      <c r="F76" s="119"/>
      <c r="G76" s="119"/>
      <c r="H76" s="119"/>
      <c r="I76" s="119"/>
      <c r="J76" s="120">
        <f>J228</f>
        <v>0</v>
      </c>
      <c r="L76" s="117"/>
    </row>
    <row r="77" spans="1:47" s="2" customFormat="1" ht="21.7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3" t="s">
        <v>237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9" t="s">
        <v>17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6.5" customHeight="1">
      <c r="A86" s="34"/>
      <c r="B86" s="35"/>
      <c r="C86" s="34"/>
      <c r="D86" s="34"/>
      <c r="E86" s="358" t="str">
        <f>E7</f>
        <v>Vědeckotechnický park UPOL, blok D - 1.etapa</v>
      </c>
      <c r="F86" s="359"/>
      <c r="G86" s="359"/>
      <c r="H86" s="359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2"/>
      <c r="C87" s="29" t="s">
        <v>196</v>
      </c>
      <c r="L87" s="22"/>
    </row>
    <row r="88" spans="1:31" s="1" customFormat="1" ht="16.5" customHeight="1">
      <c r="B88" s="22"/>
      <c r="E88" s="358" t="s">
        <v>197</v>
      </c>
      <c r="F88" s="319"/>
      <c r="G88" s="319"/>
      <c r="H88" s="319"/>
      <c r="L88" s="22"/>
    </row>
    <row r="89" spans="1:31" s="1" customFormat="1" ht="12" customHeight="1">
      <c r="B89" s="22"/>
      <c r="C89" s="29" t="s">
        <v>198</v>
      </c>
      <c r="L89" s="22"/>
    </row>
    <row r="90" spans="1:31" s="2" customFormat="1" ht="16.5" customHeight="1">
      <c r="A90" s="34"/>
      <c r="B90" s="35"/>
      <c r="C90" s="34"/>
      <c r="D90" s="34"/>
      <c r="E90" s="362" t="s">
        <v>10383</v>
      </c>
      <c r="F90" s="360"/>
      <c r="G90" s="360"/>
      <c r="H90" s="360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5075</v>
      </c>
      <c r="D91" s="34"/>
      <c r="E91" s="34"/>
      <c r="F91" s="34"/>
      <c r="G91" s="34"/>
      <c r="H91" s="34"/>
      <c r="I91" s="34"/>
      <c r="J91" s="34"/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341" t="str">
        <f>E13</f>
        <v>04 - Okruh primárního okruhu</v>
      </c>
      <c r="F92" s="360"/>
      <c r="G92" s="360"/>
      <c r="H92" s="360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9" t="s">
        <v>21</v>
      </c>
      <c r="D94" s="34"/>
      <c r="E94" s="34"/>
      <c r="F94" s="27" t="str">
        <f>F16</f>
        <v>Olomouc</v>
      </c>
      <c r="G94" s="34"/>
      <c r="H94" s="34"/>
      <c r="I94" s="29" t="s">
        <v>23</v>
      </c>
      <c r="J94" s="52">
        <f>IF(J16="","",J16)</f>
        <v>44442</v>
      </c>
      <c r="K94" s="34"/>
      <c r="L94" s="96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6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9" t="s">
        <v>24</v>
      </c>
      <c r="D96" s="34"/>
      <c r="E96" s="34"/>
      <c r="F96" s="27" t="str">
        <f>E19</f>
        <v>Univerzita Palackého v Olomouci</v>
      </c>
      <c r="G96" s="34"/>
      <c r="H96" s="34"/>
      <c r="I96" s="29" t="s">
        <v>31</v>
      </c>
      <c r="J96" s="32" t="str">
        <f>E25</f>
        <v>Kintr</v>
      </c>
      <c r="K96" s="34"/>
      <c r="L96" s="96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9" t="s">
        <v>29</v>
      </c>
      <c r="D97" s="34"/>
      <c r="E97" s="34"/>
      <c r="F97" s="27" t="str">
        <f>IF(E22="","",E22)</f>
        <v>Vyplň údaj</v>
      </c>
      <c r="G97" s="34"/>
      <c r="H97" s="34"/>
      <c r="I97" s="29" t="s">
        <v>35</v>
      </c>
      <c r="J97" s="32" t="str">
        <f>E28</f>
        <v>Michal Štafl, DiS.</v>
      </c>
      <c r="K97" s="34"/>
      <c r="L97" s="96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6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1" customFormat="1" ht="29.25" customHeight="1">
      <c r="A99" s="121"/>
      <c r="B99" s="122"/>
      <c r="C99" s="123" t="s">
        <v>238</v>
      </c>
      <c r="D99" s="124" t="s">
        <v>58</v>
      </c>
      <c r="E99" s="124" t="s">
        <v>54</v>
      </c>
      <c r="F99" s="124" t="s">
        <v>55</v>
      </c>
      <c r="G99" s="124" t="s">
        <v>239</v>
      </c>
      <c r="H99" s="124" t="s">
        <v>240</v>
      </c>
      <c r="I99" s="124" t="s">
        <v>241</v>
      </c>
      <c r="J99" s="125" t="s">
        <v>202</v>
      </c>
      <c r="K99" s="126" t="s">
        <v>242</v>
      </c>
      <c r="L99" s="127"/>
      <c r="M99" s="59" t="s">
        <v>3</v>
      </c>
      <c r="N99" s="60" t="s">
        <v>43</v>
      </c>
      <c r="O99" s="60" t="s">
        <v>243</v>
      </c>
      <c r="P99" s="60" t="s">
        <v>244</v>
      </c>
      <c r="Q99" s="60" t="s">
        <v>245</v>
      </c>
      <c r="R99" s="60" t="s">
        <v>246</v>
      </c>
      <c r="S99" s="60" t="s">
        <v>247</v>
      </c>
      <c r="T99" s="61" t="s">
        <v>248</v>
      </c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</row>
    <row r="100" spans="1:65" s="2" customFormat="1" ht="22.9" customHeight="1">
      <c r="A100" s="34"/>
      <c r="B100" s="35"/>
      <c r="C100" s="66" t="s">
        <v>249</v>
      </c>
      <c r="D100" s="34"/>
      <c r="E100" s="34"/>
      <c r="F100" s="34"/>
      <c r="G100" s="34"/>
      <c r="H100" s="34"/>
      <c r="I100" s="34"/>
      <c r="J100" s="128">
        <f>BK100</f>
        <v>0</v>
      </c>
      <c r="K100" s="34"/>
      <c r="L100" s="35"/>
      <c r="M100" s="62"/>
      <c r="N100" s="53"/>
      <c r="O100" s="63"/>
      <c r="P100" s="129">
        <f>P101</f>
        <v>0</v>
      </c>
      <c r="Q100" s="63"/>
      <c r="R100" s="129">
        <f>R101</f>
        <v>0.98026400000000002</v>
      </c>
      <c r="S100" s="63"/>
      <c r="T100" s="130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72</v>
      </c>
      <c r="AU100" s="19" t="s">
        <v>203</v>
      </c>
      <c r="BK100" s="131">
        <f>BK101</f>
        <v>0</v>
      </c>
    </row>
    <row r="101" spans="1:65" s="12" customFormat="1" ht="25.9" customHeight="1">
      <c r="B101" s="132"/>
      <c r="D101" s="133" t="s">
        <v>72</v>
      </c>
      <c r="E101" s="134" t="s">
        <v>2190</v>
      </c>
      <c r="F101" s="134" t="s">
        <v>2191</v>
      </c>
      <c r="I101" s="135"/>
      <c r="J101" s="136">
        <f>BK101</f>
        <v>0</v>
      </c>
      <c r="L101" s="132"/>
      <c r="M101" s="137"/>
      <c r="N101" s="138"/>
      <c r="O101" s="138"/>
      <c r="P101" s="139">
        <f>P102+P123+P157+P192+P205+P208+P215+P228</f>
        <v>0</v>
      </c>
      <c r="Q101" s="138"/>
      <c r="R101" s="139">
        <f>R102+R123+R157+R192+R205+R208+R215+R228</f>
        <v>0.98026400000000002</v>
      </c>
      <c r="S101" s="138"/>
      <c r="T101" s="140">
        <f>T102+T123+T157+T192+T205+T208+T215+T228</f>
        <v>0</v>
      </c>
      <c r="AR101" s="133" t="s">
        <v>82</v>
      </c>
      <c r="AT101" s="141" t="s">
        <v>72</v>
      </c>
      <c r="AU101" s="141" t="s">
        <v>73</v>
      </c>
      <c r="AY101" s="133" t="s">
        <v>252</v>
      </c>
      <c r="BK101" s="142">
        <f>BK102+BK123+BK157+BK192+BK205+BK208+BK215+BK228</f>
        <v>0</v>
      </c>
    </row>
    <row r="102" spans="1:65" s="12" customFormat="1" ht="22.9" customHeight="1">
      <c r="B102" s="132"/>
      <c r="D102" s="133" t="s">
        <v>72</v>
      </c>
      <c r="E102" s="143" t="s">
        <v>2431</v>
      </c>
      <c r="F102" s="143" t="s">
        <v>2432</v>
      </c>
      <c r="I102" s="135"/>
      <c r="J102" s="144">
        <f>BK102</f>
        <v>0</v>
      </c>
      <c r="L102" s="132"/>
      <c r="M102" s="137"/>
      <c r="N102" s="138"/>
      <c r="O102" s="138"/>
      <c r="P102" s="139">
        <f>SUM(P103:P122)</f>
        <v>0</v>
      </c>
      <c r="Q102" s="138"/>
      <c r="R102" s="139">
        <f>SUM(R103:R122)</f>
        <v>0</v>
      </c>
      <c r="S102" s="138"/>
      <c r="T102" s="140">
        <f>SUM(T103:T122)</f>
        <v>0</v>
      </c>
      <c r="AR102" s="133" t="s">
        <v>82</v>
      </c>
      <c r="AT102" s="141" t="s">
        <v>72</v>
      </c>
      <c r="AU102" s="141" t="s">
        <v>80</v>
      </c>
      <c r="AY102" s="133" t="s">
        <v>252</v>
      </c>
      <c r="BK102" s="142">
        <f>SUM(BK103:BK122)</f>
        <v>0</v>
      </c>
    </row>
    <row r="103" spans="1:65" s="2" customFormat="1" ht="16.5" customHeight="1">
      <c r="A103" s="34"/>
      <c r="B103" s="145"/>
      <c r="C103" s="146" t="s">
        <v>866</v>
      </c>
      <c r="D103" s="146" t="s">
        <v>254</v>
      </c>
      <c r="E103" s="147" t="s">
        <v>5121</v>
      </c>
      <c r="F103" s="148" t="s">
        <v>5122</v>
      </c>
      <c r="G103" s="149" t="s">
        <v>5123</v>
      </c>
      <c r="H103" s="219"/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406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406</v>
      </c>
      <c r="BM103" s="158" t="s">
        <v>10389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5125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10390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884</v>
      </c>
      <c r="D106" s="146" t="s">
        <v>254</v>
      </c>
      <c r="E106" s="147" t="s">
        <v>5126</v>
      </c>
      <c r="F106" s="148" t="s">
        <v>5127</v>
      </c>
      <c r="G106" s="149" t="s">
        <v>5123</v>
      </c>
      <c r="H106" s="219"/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406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406</v>
      </c>
      <c r="BM106" s="158" t="s">
        <v>10391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5129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10392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755</v>
      </c>
      <c r="D109" s="146" t="s">
        <v>254</v>
      </c>
      <c r="E109" s="147" t="s">
        <v>10393</v>
      </c>
      <c r="F109" s="148" t="s">
        <v>3</v>
      </c>
      <c r="G109" s="149" t="s">
        <v>331</v>
      </c>
      <c r="H109" s="150">
        <v>107.8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406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406</v>
      </c>
      <c r="BM109" s="158" t="s">
        <v>10394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10395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6.5" customHeight="1">
      <c r="A111" s="34"/>
      <c r="B111" s="145"/>
      <c r="C111" s="198" t="s">
        <v>834</v>
      </c>
      <c r="D111" s="198" t="s">
        <v>361</v>
      </c>
      <c r="E111" s="199" t="s">
        <v>10422</v>
      </c>
      <c r="F111" s="200" t="s">
        <v>3</v>
      </c>
      <c r="G111" s="201" t="s">
        <v>331</v>
      </c>
      <c r="H111" s="202">
        <v>6.6</v>
      </c>
      <c r="I111" s="203"/>
      <c r="J111" s="204">
        <f>ROUND(I111*H111,2)</f>
        <v>0</v>
      </c>
      <c r="K111" s="205"/>
      <c r="L111" s="206"/>
      <c r="M111" s="207" t="s">
        <v>3</v>
      </c>
      <c r="N111" s="208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572</v>
      </c>
      <c r="AT111" s="158" t="s">
        <v>361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406</v>
      </c>
      <c r="BM111" s="158" t="s">
        <v>10423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10424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78">
      <c r="A113" s="34"/>
      <c r="B113" s="35"/>
      <c r="C113" s="34"/>
      <c r="D113" s="160" t="s">
        <v>2284</v>
      </c>
      <c r="E113" s="34"/>
      <c r="F113" s="211" t="s">
        <v>10400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10791</v>
      </c>
      <c r="H114" s="177">
        <v>6.6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98" t="s">
        <v>840</v>
      </c>
      <c r="D115" s="198" t="s">
        <v>361</v>
      </c>
      <c r="E115" s="199" t="s">
        <v>10426</v>
      </c>
      <c r="F115" s="200" t="s">
        <v>3</v>
      </c>
      <c r="G115" s="201" t="s">
        <v>331</v>
      </c>
      <c r="H115" s="202">
        <v>6.6</v>
      </c>
      <c r="I115" s="203"/>
      <c r="J115" s="204">
        <f>ROUND(I115*H115,2)</f>
        <v>0</v>
      </c>
      <c r="K115" s="205"/>
      <c r="L115" s="206"/>
      <c r="M115" s="207" t="s">
        <v>3</v>
      </c>
      <c r="N115" s="208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572</v>
      </c>
      <c r="AT115" s="158" t="s">
        <v>361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406</v>
      </c>
      <c r="BM115" s="158" t="s">
        <v>10427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10428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78">
      <c r="A117" s="34"/>
      <c r="B117" s="35"/>
      <c r="C117" s="34"/>
      <c r="D117" s="160" t="s">
        <v>2284</v>
      </c>
      <c r="E117" s="34"/>
      <c r="F117" s="211" t="s">
        <v>10400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82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10791</v>
      </c>
      <c r="H118" s="177">
        <v>6.6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82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98" t="s">
        <v>1335</v>
      </c>
      <c r="D119" s="198" t="s">
        <v>361</v>
      </c>
      <c r="E119" s="199" t="s">
        <v>10429</v>
      </c>
      <c r="F119" s="200" t="s">
        <v>3</v>
      </c>
      <c r="G119" s="201" t="s">
        <v>331</v>
      </c>
      <c r="H119" s="202">
        <v>94.6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572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406</v>
      </c>
      <c r="BM119" s="158" t="s">
        <v>10792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10431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78">
      <c r="A121" s="34"/>
      <c r="B121" s="35"/>
      <c r="C121" s="34"/>
      <c r="D121" s="160" t="s">
        <v>2284</v>
      </c>
      <c r="E121" s="34"/>
      <c r="F121" s="211" t="s">
        <v>10400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2284</v>
      </c>
      <c r="AU121" s="19" t="s">
        <v>82</v>
      </c>
    </row>
    <row r="122" spans="1:65" s="14" customFormat="1" ht="11.25">
      <c r="B122" s="174"/>
      <c r="D122" s="160" t="s">
        <v>264</v>
      </c>
      <c r="E122" s="175" t="s">
        <v>3</v>
      </c>
      <c r="F122" s="176" t="s">
        <v>10793</v>
      </c>
      <c r="H122" s="177">
        <v>94.6</v>
      </c>
      <c r="I122" s="178"/>
      <c r="L122" s="174"/>
      <c r="M122" s="179"/>
      <c r="N122" s="180"/>
      <c r="O122" s="180"/>
      <c r="P122" s="180"/>
      <c r="Q122" s="180"/>
      <c r="R122" s="180"/>
      <c r="S122" s="180"/>
      <c r="T122" s="181"/>
      <c r="AT122" s="175" t="s">
        <v>264</v>
      </c>
      <c r="AU122" s="175" t="s">
        <v>82</v>
      </c>
      <c r="AV122" s="14" t="s">
        <v>82</v>
      </c>
      <c r="AW122" s="14" t="s">
        <v>34</v>
      </c>
      <c r="AX122" s="14" t="s">
        <v>80</v>
      </c>
      <c r="AY122" s="175" t="s">
        <v>252</v>
      </c>
    </row>
    <row r="123" spans="1:65" s="12" customFormat="1" ht="22.9" customHeight="1">
      <c r="B123" s="132"/>
      <c r="D123" s="133" t="s">
        <v>72</v>
      </c>
      <c r="E123" s="143" t="s">
        <v>4352</v>
      </c>
      <c r="F123" s="143" t="s">
        <v>4353</v>
      </c>
      <c r="I123" s="135"/>
      <c r="J123" s="144">
        <f>BK123</f>
        <v>0</v>
      </c>
      <c r="L123" s="132"/>
      <c r="M123" s="137"/>
      <c r="N123" s="138"/>
      <c r="O123" s="138"/>
      <c r="P123" s="139">
        <f>SUM(P124:P156)</f>
        <v>0</v>
      </c>
      <c r="Q123" s="138"/>
      <c r="R123" s="139">
        <f>SUM(R124:R156)</f>
        <v>0.12897</v>
      </c>
      <c r="S123" s="138"/>
      <c r="T123" s="140">
        <f>SUM(T124:T156)</f>
        <v>0</v>
      </c>
      <c r="AR123" s="133" t="s">
        <v>82</v>
      </c>
      <c r="AT123" s="141" t="s">
        <v>72</v>
      </c>
      <c r="AU123" s="141" t="s">
        <v>80</v>
      </c>
      <c r="AY123" s="133" t="s">
        <v>252</v>
      </c>
      <c r="BK123" s="142">
        <f>SUM(BK124:BK156)</f>
        <v>0</v>
      </c>
    </row>
    <row r="124" spans="1:65" s="2" customFormat="1" ht="16.5" customHeight="1">
      <c r="A124" s="34"/>
      <c r="B124" s="145"/>
      <c r="C124" s="146" t="s">
        <v>9</v>
      </c>
      <c r="D124" s="146" t="s">
        <v>254</v>
      </c>
      <c r="E124" s="147" t="s">
        <v>4370</v>
      </c>
      <c r="F124" s="148" t="s">
        <v>4371</v>
      </c>
      <c r="G124" s="149" t="s">
        <v>4372</v>
      </c>
      <c r="H124" s="150">
        <v>12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1.1199999999999999E-3</v>
      </c>
      <c r="R124" s="156">
        <f>Q124*H124</f>
        <v>1.3439999999999999E-2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406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406</v>
      </c>
      <c r="BM124" s="158" t="s">
        <v>10433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4374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4375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2" customFormat="1" ht="16.5" customHeight="1">
      <c r="A127" s="34"/>
      <c r="B127" s="145"/>
      <c r="C127" s="198" t="s">
        <v>406</v>
      </c>
      <c r="D127" s="198" t="s">
        <v>361</v>
      </c>
      <c r="E127" s="199" t="s">
        <v>10435</v>
      </c>
      <c r="F127" s="200" t="s">
        <v>3</v>
      </c>
      <c r="G127" s="201" t="s">
        <v>743</v>
      </c>
      <c r="H127" s="202">
        <v>12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572</v>
      </c>
      <c r="AT127" s="158" t="s">
        <v>361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406</v>
      </c>
      <c r="BM127" s="158" t="s">
        <v>10436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10437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16.5" customHeight="1">
      <c r="A129" s="34"/>
      <c r="B129" s="145"/>
      <c r="C129" s="146" t="s">
        <v>1341</v>
      </c>
      <c r="D129" s="146" t="s">
        <v>254</v>
      </c>
      <c r="E129" s="147" t="s">
        <v>10794</v>
      </c>
      <c r="F129" s="148" t="s">
        <v>10795</v>
      </c>
      <c r="G129" s="149" t="s">
        <v>4372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0.1027</v>
      </c>
      <c r="R129" s="156">
        <f>Q129*H129</f>
        <v>0.1027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406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10796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10797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10798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9.5">
      <c r="A132" s="34"/>
      <c r="B132" s="35"/>
      <c r="C132" s="34"/>
      <c r="D132" s="160" t="s">
        <v>2284</v>
      </c>
      <c r="E132" s="34"/>
      <c r="F132" s="211" t="s">
        <v>10799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2284</v>
      </c>
      <c r="AU132" s="19" t="s">
        <v>82</v>
      </c>
    </row>
    <row r="133" spans="1:65" s="2" customFormat="1" ht="24.2" customHeight="1">
      <c r="A133" s="34"/>
      <c r="B133" s="145"/>
      <c r="C133" s="146" t="s">
        <v>1303</v>
      </c>
      <c r="D133" s="146" t="s">
        <v>254</v>
      </c>
      <c r="E133" s="147" t="s">
        <v>10800</v>
      </c>
      <c r="F133" s="148" t="s">
        <v>10801</v>
      </c>
      <c r="G133" s="149" t="s">
        <v>4372</v>
      </c>
      <c r="H133" s="150">
        <v>1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1.2070000000000001E-2</v>
      </c>
      <c r="R133" s="156">
        <f>Q133*H133</f>
        <v>1.2070000000000001E-2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10802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10803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10804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2" customFormat="1" ht="16.5" customHeight="1">
      <c r="A136" s="34"/>
      <c r="B136" s="145"/>
      <c r="C136" s="146" t="s">
        <v>1317</v>
      </c>
      <c r="D136" s="146" t="s">
        <v>254</v>
      </c>
      <c r="E136" s="147" t="s">
        <v>10805</v>
      </c>
      <c r="F136" s="148" t="s">
        <v>10806</v>
      </c>
      <c r="G136" s="149" t="s">
        <v>743</v>
      </c>
      <c r="H136" s="150">
        <v>1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7.6000000000000004E-4</v>
      </c>
      <c r="R136" s="156">
        <f>Q136*H136</f>
        <v>7.6000000000000004E-4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406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10807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10808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10809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2" customFormat="1" ht="16.5" customHeight="1">
      <c r="A139" s="34"/>
      <c r="B139" s="145"/>
      <c r="C139" s="146" t="s">
        <v>640</v>
      </c>
      <c r="D139" s="146" t="s">
        <v>254</v>
      </c>
      <c r="E139" s="147" t="s">
        <v>10451</v>
      </c>
      <c r="F139" s="148" t="s">
        <v>10452</v>
      </c>
      <c r="G139" s="149" t="s">
        <v>5123</v>
      </c>
      <c r="H139" s="219"/>
      <c r="I139" s="151"/>
      <c r="J139" s="152">
        <f>ROUND(I139*H139,2)</f>
        <v>0</v>
      </c>
      <c r="K139" s="153"/>
      <c r="L139" s="35"/>
      <c r="M139" s="154" t="s">
        <v>3</v>
      </c>
      <c r="N139" s="155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406</v>
      </c>
      <c r="AT139" s="158" t="s">
        <v>254</v>
      </c>
      <c r="AU139" s="158" t="s">
        <v>82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406</v>
      </c>
      <c r="BM139" s="158" t="s">
        <v>10453</v>
      </c>
    </row>
    <row r="140" spans="1:65" s="2" customFormat="1" ht="19.5">
      <c r="A140" s="34"/>
      <c r="B140" s="35"/>
      <c r="C140" s="34"/>
      <c r="D140" s="160" t="s">
        <v>260</v>
      </c>
      <c r="E140" s="34"/>
      <c r="F140" s="161" t="s">
        <v>10454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82</v>
      </c>
    </row>
    <row r="141" spans="1:65" s="2" customFormat="1" ht="11.25">
      <c r="A141" s="34"/>
      <c r="B141" s="35"/>
      <c r="C141" s="34"/>
      <c r="D141" s="165" t="s">
        <v>262</v>
      </c>
      <c r="E141" s="34"/>
      <c r="F141" s="166" t="s">
        <v>10455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262</v>
      </c>
      <c r="AU141" s="19" t="s">
        <v>82</v>
      </c>
    </row>
    <row r="142" spans="1:65" s="2" customFormat="1" ht="16.5" customHeight="1">
      <c r="A142" s="34"/>
      <c r="B142" s="145"/>
      <c r="C142" s="146" t="s">
        <v>648</v>
      </c>
      <c r="D142" s="146" t="s">
        <v>254</v>
      </c>
      <c r="E142" s="147" t="s">
        <v>10456</v>
      </c>
      <c r="F142" s="148" t="s">
        <v>10457</v>
      </c>
      <c r="G142" s="149" t="s">
        <v>5123</v>
      </c>
      <c r="H142" s="219"/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0</v>
      </c>
      <c r="R142" s="156">
        <f>Q142*H142</f>
        <v>0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406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406</v>
      </c>
      <c r="BM142" s="158" t="s">
        <v>10458</v>
      </c>
    </row>
    <row r="143" spans="1:65" s="2" customFormat="1" ht="19.5">
      <c r="A143" s="34"/>
      <c r="B143" s="35"/>
      <c r="C143" s="34"/>
      <c r="D143" s="160" t="s">
        <v>260</v>
      </c>
      <c r="E143" s="34"/>
      <c r="F143" s="161" t="s">
        <v>10459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10460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2" customFormat="1" ht="16.5" customHeight="1">
      <c r="A145" s="34"/>
      <c r="B145" s="145"/>
      <c r="C145" s="146" t="s">
        <v>1267</v>
      </c>
      <c r="D145" s="146" t="s">
        <v>254</v>
      </c>
      <c r="E145" s="147" t="s">
        <v>10810</v>
      </c>
      <c r="F145" s="148" t="s">
        <v>3</v>
      </c>
      <c r="G145" s="149" t="s">
        <v>4356</v>
      </c>
      <c r="H145" s="150">
        <v>6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406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406</v>
      </c>
      <c r="BM145" s="158" t="s">
        <v>10811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10812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2" customFormat="1" ht="16.5" customHeight="1">
      <c r="A147" s="34"/>
      <c r="B147" s="145"/>
      <c r="C147" s="198" t="s">
        <v>1273</v>
      </c>
      <c r="D147" s="198" t="s">
        <v>361</v>
      </c>
      <c r="E147" s="199" t="s">
        <v>10813</v>
      </c>
      <c r="F147" s="200" t="s">
        <v>3</v>
      </c>
      <c r="G147" s="201" t="s">
        <v>3342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572</v>
      </c>
      <c r="AT147" s="158" t="s">
        <v>361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406</v>
      </c>
      <c r="BM147" s="158" t="s">
        <v>10814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10815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78">
      <c r="A149" s="34"/>
      <c r="B149" s="35"/>
      <c r="C149" s="34"/>
      <c r="D149" s="160" t="s">
        <v>2284</v>
      </c>
      <c r="E149" s="34"/>
      <c r="F149" s="211" t="s">
        <v>10816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2284</v>
      </c>
      <c r="AU149" s="19" t="s">
        <v>82</v>
      </c>
    </row>
    <row r="150" spans="1:65" s="2" customFormat="1" ht="16.5" customHeight="1">
      <c r="A150" s="34"/>
      <c r="B150" s="145"/>
      <c r="C150" s="146" t="s">
        <v>1239</v>
      </c>
      <c r="D150" s="146" t="s">
        <v>254</v>
      </c>
      <c r="E150" s="147" t="s">
        <v>10817</v>
      </c>
      <c r="F150" s="148" t="s">
        <v>3</v>
      </c>
      <c r="G150" s="149" t="s">
        <v>4356</v>
      </c>
      <c r="H150" s="150">
        <v>24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10818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10819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6.5" customHeight="1">
      <c r="A152" s="34"/>
      <c r="B152" s="145"/>
      <c r="C152" s="198" t="s">
        <v>1247</v>
      </c>
      <c r="D152" s="198" t="s">
        <v>361</v>
      </c>
      <c r="E152" s="199" t="s">
        <v>10820</v>
      </c>
      <c r="F152" s="200" t="s">
        <v>3</v>
      </c>
      <c r="G152" s="201" t="s">
        <v>3342</v>
      </c>
      <c r="H152" s="202">
        <v>1</v>
      </c>
      <c r="I152" s="203"/>
      <c r="J152" s="204">
        <f>ROUND(I152*H152,2)</f>
        <v>0</v>
      </c>
      <c r="K152" s="205"/>
      <c r="L152" s="206"/>
      <c r="M152" s="207" t="s">
        <v>3</v>
      </c>
      <c r="N152" s="208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572</v>
      </c>
      <c r="AT152" s="158" t="s">
        <v>361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406</v>
      </c>
      <c r="BM152" s="158" t="s">
        <v>10821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10822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17">
      <c r="A154" s="34"/>
      <c r="B154" s="35"/>
      <c r="C154" s="34"/>
      <c r="D154" s="160" t="s">
        <v>2284</v>
      </c>
      <c r="E154" s="34"/>
      <c r="F154" s="211" t="s">
        <v>10823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2284</v>
      </c>
      <c r="AU154" s="19" t="s">
        <v>82</v>
      </c>
    </row>
    <row r="155" spans="1:65" s="2" customFormat="1" ht="16.5" customHeight="1">
      <c r="A155" s="34"/>
      <c r="B155" s="145"/>
      <c r="C155" s="146" t="s">
        <v>1351</v>
      </c>
      <c r="D155" s="146" t="s">
        <v>254</v>
      </c>
      <c r="E155" s="147" t="s">
        <v>10824</v>
      </c>
      <c r="F155" s="148" t="s">
        <v>3</v>
      </c>
      <c r="G155" s="149" t="s">
        <v>10825</v>
      </c>
      <c r="H155" s="150">
        <v>3000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406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10826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10827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12" customFormat="1" ht="22.9" customHeight="1">
      <c r="B157" s="132"/>
      <c r="D157" s="133" t="s">
        <v>72</v>
      </c>
      <c r="E157" s="143" t="s">
        <v>4473</v>
      </c>
      <c r="F157" s="143" t="s">
        <v>4474</v>
      </c>
      <c r="I157" s="135"/>
      <c r="J157" s="144">
        <f>BK157</f>
        <v>0</v>
      </c>
      <c r="L157" s="132"/>
      <c r="M157" s="137"/>
      <c r="N157" s="138"/>
      <c r="O157" s="138"/>
      <c r="P157" s="139">
        <f>SUM(P158:P191)</f>
        <v>0</v>
      </c>
      <c r="Q157" s="138"/>
      <c r="R157" s="139">
        <f>SUM(R158:R191)</f>
        <v>0.793848</v>
      </c>
      <c r="S157" s="138"/>
      <c r="T157" s="140">
        <f>SUM(T158:T191)</f>
        <v>0</v>
      </c>
      <c r="AR157" s="133" t="s">
        <v>82</v>
      </c>
      <c r="AT157" s="141" t="s">
        <v>72</v>
      </c>
      <c r="AU157" s="141" t="s">
        <v>80</v>
      </c>
      <c r="AY157" s="133" t="s">
        <v>252</v>
      </c>
      <c r="BK157" s="142">
        <f>SUM(BK158:BK191)</f>
        <v>0</v>
      </c>
    </row>
    <row r="158" spans="1:65" s="2" customFormat="1" ht="16.5" customHeight="1">
      <c r="A158" s="34"/>
      <c r="B158" s="145"/>
      <c r="C158" s="146" t="s">
        <v>95</v>
      </c>
      <c r="D158" s="146" t="s">
        <v>254</v>
      </c>
      <c r="E158" s="147" t="s">
        <v>10472</v>
      </c>
      <c r="F158" s="148" t="s">
        <v>10473</v>
      </c>
      <c r="G158" s="149" t="s">
        <v>331</v>
      </c>
      <c r="H158" s="150">
        <v>2.2000000000000002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2.8400000000000001E-3</v>
      </c>
      <c r="R158" s="156">
        <f>Q158*H158</f>
        <v>6.2480000000000009E-3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10474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10475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10476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10828</v>
      </c>
      <c r="H161" s="177">
        <v>2.2000000000000002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1260</v>
      </c>
      <c r="D162" s="146" t="s">
        <v>254</v>
      </c>
      <c r="E162" s="147" t="s">
        <v>10487</v>
      </c>
      <c r="F162" s="148" t="s">
        <v>10488</v>
      </c>
      <c r="G162" s="149" t="s">
        <v>331</v>
      </c>
      <c r="H162" s="150">
        <v>6.6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5.94E-3</v>
      </c>
      <c r="R162" s="156">
        <f>Q162*H162</f>
        <v>3.9203999999999996E-2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10829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10490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10491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10791</v>
      </c>
      <c r="H165" s="177">
        <v>6.6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1254</v>
      </c>
      <c r="D166" s="146" t="s">
        <v>254</v>
      </c>
      <c r="E166" s="147" t="s">
        <v>10492</v>
      </c>
      <c r="F166" s="148" t="s">
        <v>10493</v>
      </c>
      <c r="G166" s="149" t="s">
        <v>331</v>
      </c>
      <c r="H166" s="150">
        <v>6.6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5.7499999999999999E-3</v>
      </c>
      <c r="R166" s="156">
        <f>Q166*H166</f>
        <v>3.7949999999999998E-2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406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10830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10495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10496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E169" s="175" t="s">
        <v>3</v>
      </c>
      <c r="F169" s="176" t="s">
        <v>10791</v>
      </c>
      <c r="H169" s="177">
        <v>6.6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34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312</v>
      </c>
      <c r="D170" s="146" t="s">
        <v>254</v>
      </c>
      <c r="E170" s="147" t="s">
        <v>10497</v>
      </c>
      <c r="F170" s="148" t="s">
        <v>10498</v>
      </c>
      <c r="G170" s="149" t="s">
        <v>331</v>
      </c>
      <c r="H170" s="150">
        <v>94.6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7.5100000000000002E-3</v>
      </c>
      <c r="R170" s="156">
        <f>Q170*H170</f>
        <v>0.71044600000000002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10494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10500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10501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10793</v>
      </c>
      <c r="H173" s="177">
        <v>94.6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10502</v>
      </c>
      <c r="F174" s="148" t="s">
        <v>10503</v>
      </c>
      <c r="G174" s="149" t="s">
        <v>331</v>
      </c>
      <c r="H174" s="150">
        <v>2.2000000000000002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10504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10505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10506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10831</v>
      </c>
      <c r="H177" s="177">
        <v>2.2000000000000002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373</v>
      </c>
      <c r="D178" s="146" t="s">
        <v>254</v>
      </c>
      <c r="E178" s="147" t="s">
        <v>10508</v>
      </c>
      <c r="F178" s="148" t="s">
        <v>10509</v>
      </c>
      <c r="G178" s="149" t="s">
        <v>331</v>
      </c>
      <c r="H178" s="150">
        <v>6.6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0</v>
      </c>
      <c r="R178" s="156">
        <f>Q178*H178</f>
        <v>0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406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406</v>
      </c>
      <c r="BM178" s="158" t="s">
        <v>10510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10511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10512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14" customFormat="1" ht="11.25">
      <c r="B181" s="174"/>
      <c r="D181" s="160" t="s">
        <v>264</v>
      </c>
      <c r="E181" s="175" t="s">
        <v>3</v>
      </c>
      <c r="F181" s="176" t="s">
        <v>10832</v>
      </c>
      <c r="H181" s="177">
        <v>6.6</v>
      </c>
      <c r="I181" s="178"/>
      <c r="L181" s="174"/>
      <c r="M181" s="179"/>
      <c r="N181" s="180"/>
      <c r="O181" s="180"/>
      <c r="P181" s="180"/>
      <c r="Q181" s="180"/>
      <c r="R181" s="180"/>
      <c r="S181" s="180"/>
      <c r="T181" s="181"/>
      <c r="AT181" s="175" t="s">
        <v>264</v>
      </c>
      <c r="AU181" s="175" t="s">
        <v>82</v>
      </c>
      <c r="AV181" s="14" t="s">
        <v>82</v>
      </c>
      <c r="AW181" s="14" t="s">
        <v>34</v>
      </c>
      <c r="AX181" s="14" t="s">
        <v>80</v>
      </c>
      <c r="AY181" s="175" t="s">
        <v>252</v>
      </c>
    </row>
    <row r="182" spans="1:65" s="2" customFormat="1" ht="16.5" customHeight="1">
      <c r="A182" s="34"/>
      <c r="B182" s="145"/>
      <c r="C182" s="146" t="s">
        <v>940</v>
      </c>
      <c r="D182" s="146" t="s">
        <v>254</v>
      </c>
      <c r="E182" s="147" t="s">
        <v>4535</v>
      </c>
      <c r="F182" s="148" t="s">
        <v>4536</v>
      </c>
      <c r="G182" s="149" t="s">
        <v>331</v>
      </c>
      <c r="H182" s="150">
        <v>101.2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10677</v>
      </c>
    </row>
    <row r="183" spans="1:65" s="2" customFormat="1" ht="19.5">
      <c r="A183" s="34"/>
      <c r="B183" s="35"/>
      <c r="C183" s="34"/>
      <c r="D183" s="160" t="s">
        <v>260</v>
      </c>
      <c r="E183" s="34"/>
      <c r="F183" s="161" t="s">
        <v>4538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4539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10833</v>
      </c>
      <c r="H185" s="177">
        <v>101.2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328</v>
      </c>
      <c r="D186" s="146" t="s">
        <v>254</v>
      </c>
      <c r="E186" s="147" t="s">
        <v>10520</v>
      </c>
      <c r="F186" s="148" t="s">
        <v>10521</v>
      </c>
      <c r="G186" s="149" t="s">
        <v>5123</v>
      </c>
      <c r="H186" s="219"/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10522</v>
      </c>
    </row>
    <row r="187" spans="1:65" s="2" customFormat="1" ht="19.5">
      <c r="A187" s="34"/>
      <c r="B187" s="35"/>
      <c r="C187" s="34"/>
      <c r="D187" s="160" t="s">
        <v>260</v>
      </c>
      <c r="E187" s="34"/>
      <c r="F187" s="161" t="s">
        <v>10523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1.25">
      <c r="A188" s="34"/>
      <c r="B188" s="35"/>
      <c r="C188" s="34"/>
      <c r="D188" s="165" t="s">
        <v>262</v>
      </c>
      <c r="E188" s="34"/>
      <c r="F188" s="166" t="s">
        <v>10524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262</v>
      </c>
      <c r="AU188" s="19" t="s">
        <v>82</v>
      </c>
    </row>
    <row r="189" spans="1:65" s="2" customFormat="1" ht="16.5" customHeight="1">
      <c r="A189" s="34"/>
      <c r="B189" s="145"/>
      <c r="C189" s="146" t="s">
        <v>338</v>
      </c>
      <c r="D189" s="146" t="s">
        <v>254</v>
      </c>
      <c r="E189" s="147" t="s">
        <v>10525</v>
      </c>
      <c r="F189" s="148" t="s">
        <v>10526</v>
      </c>
      <c r="G189" s="149" t="s">
        <v>5123</v>
      </c>
      <c r="H189" s="219"/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10527</v>
      </c>
    </row>
    <row r="190" spans="1:65" s="2" customFormat="1" ht="19.5">
      <c r="A190" s="34"/>
      <c r="B190" s="35"/>
      <c r="C190" s="34"/>
      <c r="D190" s="160" t="s">
        <v>260</v>
      </c>
      <c r="E190" s="34"/>
      <c r="F190" s="161" t="s">
        <v>10528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10529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12" customFormat="1" ht="22.9" customHeight="1">
      <c r="B192" s="132"/>
      <c r="D192" s="133" t="s">
        <v>72</v>
      </c>
      <c r="E192" s="143" t="s">
        <v>4550</v>
      </c>
      <c r="F192" s="143" t="s">
        <v>4551</v>
      </c>
      <c r="I192" s="135"/>
      <c r="J192" s="144">
        <f>BK192</f>
        <v>0</v>
      </c>
      <c r="L192" s="132"/>
      <c r="M192" s="137"/>
      <c r="N192" s="138"/>
      <c r="O192" s="138"/>
      <c r="P192" s="139">
        <f>SUM(P193:P204)</f>
        <v>0</v>
      </c>
      <c r="Q192" s="138"/>
      <c r="R192" s="139">
        <f>SUM(R193:R204)</f>
        <v>1.217E-2</v>
      </c>
      <c r="S192" s="138"/>
      <c r="T192" s="140">
        <f>SUM(T193:T204)</f>
        <v>0</v>
      </c>
      <c r="AR192" s="133" t="s">
        <v>82</v>
      </c>
      <c r="AT192" s="141" t="s">
        <v>72</v>
      </c>
      <c r="AU192" s="141" t="s">
        <v>80</v>
      </c>
      <c r="AY192" s="133" t="s">
        <v>252</v>
      </c>
      <c r="BK192" s="142">
        <f>SUM(BK193:BK204)</f>
        <v>0</v>
      </c>
    </row>
    <row r="193" spans="1:65" s="2" customFormat="1" ht="16.5" customHeight="1">
      <c r="A193" s="34"/>
      <c r="B193" s="145"/>
      <c r="C193" s="146" t="s">
        <v>1327</v>
      </c>
      <c r="D193" s="146" t="s">
        <v>254</v>
      </c>
      <c r="E193" s="147" t="s">
        <v>10834</v>
      </c>
      <c r="F193" s="148" t="s">
        <v>10835</v>
      </c>
      <c r="G193" s="149" t="s">
        <v>743</v>
      </c>
      <c r="H193" s="150">
        <v>5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2.1700000000000001E-3</v>
      </c>
      <c r="R193" s="156">
        <f>Q193*H193</f>
        <v>1.085E-2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10836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10837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1.25">
      <c r="A195" s="34"/>
      <c r="B195" s="35"/>
      <c r="C195" s="34"/>
      <c r="D195" s="165" t="s">
        <v>262</v>
      </c>
      <c r="E195" s="34"/>
      <c r="F195" s="166" t="s">
        <v>10838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262</v>
      </c>
      <c r="AU195" s="19" t="s">
        <v>82</v>
      </c>
    </row>
    <row r="196" spans="1:65" s="2" customFormat="1" ht="16.5" customHeight="1">
      <c r="A196" s="34"/>
      <c r="B196" s="145"/>
      <c r="C196" s="146" t="s">
        <v>8</v>
      </c>
      <c r="D196" s="146" t="s">
        <v>254</v>
      </c>
      <c r="E196" s="147" t="s">
        <v>4723</v>
      </c>
      <c r="F196" s="148" t="s">
        <v>4724</v>
      </c>
      <c r="G196" s="149" t="s">
        <v>743</v>
      </c>
      <c r="H196" s="150">
        <v>6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2.2000000000000001E-4</v>
      </c>
      <c r="R196" s="156">
        <f>Q196*H196</f>
        <v>1.32E-3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10538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4726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4727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82</v>
      </c>
    </row>
    <row r="199" spans="1:65" s="2" customFormat="1" ht="16.5" customHeight="1">
      <c r="A199" s="34"/>
      <c r="B199" s="145"/>
      <c r="C199" s="146" t="s">
        <v>503</v>
      </c>
      <c r="D199" s="146" t="s">
        <v>254</v>
      </c>
      <c r="E199" s="147" t="s">
        <v>10548</v>
      </c>
      <c r="F199" s="148" t="s">
        <v>10549</v>
      </c>
      <c r="G199" s="149" t="s">
        <v>5123</v>
      </c>
      <c r="H199" s="219"/>
      <c r="I199" s="151"/>
      <c r="J199" s="152">
        <f>ROUND(I199*H199,2)</f>
        <v>0</v>
      </c>
      <c r="K199" s="153"/>
      <c r="L199" s="35"/>
      <c r="M199" s="154" t="s">
        <v>3</v>
      </c>
      <c r="N199" s="155" t="s">
        <v>44</v>
      </c>
      <c r="O199" s="55"/>
      <c r="P199" s="156">
        <f>O199*H199</f>
        <v>0</v>
      </c>
      <c r="Q199" s="156">
        <v>0</v>
      </c>
      <c r="R199" s="156">
        <f>Q199*H199</f>
        <v>0</v>
      </c>
      <c r="S199" s="156">
        <v>0</v>
      </c>
      <c r="T199" s="157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8" t="s">
        <v>406</v>
      </c>
      <c r="AT199" s="158" t="s">
        <v>254</v>
      </c>
      <c r="AU199" s="158" t="s">
        <v>82</v>
      </c>
      <c r="AY199" s="19" t="s">
        <v>252</v>
      </c>
      <c r="BE199" s="159">
        <f>IF(N199="základní",J199,0)</f>
        <v>0</v>
      </c>
      <c r="BF199" s="159">
        <f>IF(N199="snížená",J199,0)</f>
        <v>0</v>
      </c>
      <c r="BG199" s="159">
        <f>IF(N199="zákl. přenesená",J199,0)</f>
        <v>0</v>
      </c>
      <c r="BH199" s="159">
        <f>IF(N199="sníž. přenesená",J199,0)</f>
        <v>0</v>
      </c>
      <c r="BI199" s="159">
        <f>IF(N199="nulová",J199,0)</f>
        <v>0</v>
      </c>
      <c r="BJ199" s="19" t="s">
        <v>80</v>
      </c>
      <c r="BK199" s="159">
        <f>ROUND(I199*H199,2)</f>
        <v>0</v>
      </c>
      <c r="BL199" s="19" t="s">
        <v>406</v>
      </c>
      <c r="BM199" s="158" t="s">
        <v>10550</v>
      </c>
    </row>
    <row r="200" spans="1:65" s="2" customFormat="1" ht="19.5">
      <c r="A200" s="34"/>
      <c r="B200" s="35"/>
      <c r="C200" s="34"/>
      <c r="D200" s="160" t="s">
        <v>260</v>
      </c>
      <c r="E200" s="34"/>
      <c r="F200" s="161" t="s">
        <v>10551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260</v>
      </c>
      <c r="AU200" s="19" t="s">
        <v>82</v>
      </c>
    </row>
    <row r="201" spans="1:65" s="2" customFormat="1" ht="11.25">
      <c r="A201" s="34"/>
      <c r="B201" s="35"/>
      <c r="C201" s="34"/>
      <c r="D201" s="165" t="s">
        <v>262</v>
      </c>
      <c r="E201" s="34"/>
      <c r="F201" s="166" t="s">
        <v>10552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262</v>
      </c>
      <c r="AU201" s="19" t="s">
        <v>82</v>
      </c>
    </row>
    <row r="202" spans="1:65" s="2" customFormat="1" ht="16.5" customHeight="1">
      <c r="A202" s="34"/>
      <c r="B202" s="145"/>
      <c r="C202" s="146" t="s">
        <v>509</v>
      </c>
      <c r="D202" s="146" t="s">
        <v>254</v>
      </c>
      <c r="E202" s="147" t="s">
        <v>10553</v>
      </c>
      <c r="F202" s="148" t="s">
        <v>10554</v>
      </c>
      <c r="G202" s="149" t="s">
        <v>5123</v>
      </c>
      <c r="H202" s="219"/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10555</v>
      </c>
    </row>
    <row r="203" spans="1:65" s="2" customFormat="1" ht="19.5">
      <c r="A203" s="34"/>
      <c r="B203" s="35"/>
      <c r="C203" s="34"/>
      <c r="D203" s="160" t="s">
        <v>260</v>
      </c>
      <c r="E203" s="34"/>
      <c r="F203" s="161" t="s">
        <v>10556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1.25">
      <c r="A204" s="34"/>
      <c r="B204" s="35"/>
      <c r="C204" s="34"/>
      <c r="D204" s="165" t="s">
        <v>262</v>
      </c>
      <c r="E204" s="34"/>
      <c r="F204" s="166" t="s">
        <v>10557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262</v>
      </c>
      <c r="AU204" s="19" t="s">
        <v>82</v>
      </c>
    </row>
    <row r="205" spans="1:65" s="12" customFormat="1" ht="22.9" customHeight="1">
      <c r="B205" s="132"/>
      <c r="D205" s="133" t="s">
        <v>72</v>
      </c>
      <c r="E205" s="143" t="s">
        <v>10606</v>
      </c>
      <c r="F205" s="143" t="s">
        <v>10607</v>
      </c>
      <c r="I205" s="135"/>
      <c r="J205" s="144">
        <f>BK205</f>
        <v>0</v>
      </c>
      <c r="L205" s="132"/>
      <c r="M205" s="137"/>
      <c r="N205" s="138"/>
      <c r="O205" s="138"/>
      <c r="P205" s="139">
        <f>SUM(P206:P207)</f>
        <v>0</v>
      </c>
      <c r="Q205" s="138"/>
      <c r="R205" s="139">
        <f>SUM(R206:R207)</f>
        <v>0</v>
      </c>
      <c r="S205" s="138"/>
      <c r="T205" s="140">
        <f>SUM(T206:T207)</f>
        <v>0</v>
      </c>
      <c r="AR205" s="133" t="s">
        <v>82</v>
      </c>
      <c r="AT205" s="141" t="s">
        <v>72</v>
      </c>
      <c r="AU205" s="141" t="s">
        <v>80</v>
      </c>
      <c r="AY205" s="133" t="s">
        <v>252</v>
      </c>
      <c r="BK205" s="142">
        <f>SUM(BK206:BK207)</f>
        <v>0</v>
      </c>
    </row>
    <row r="206" spans="1:65" s="2" customFormat="1" ht="16.5" customHeight="1">
      <c r="A206" s="34"/>
      <c r="B206" s="145"/>
      <c r="C206" s="146" t="s">
        <v>1359</v>
      </c>
      <c r="D206" s="146" t="s">
        <v>254</v>
      </c>
      <c r="E206" s="147" t="s">
        <v>10608</v>
      </c>
      <c r="F206" s="148" t="s">
        <v>3</v>
      </c>
      <c r="G206" s="149" t="s">
        <v>743</v>
      </c>
      <c r="H206" s="150">
        <v>4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406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406</v>
      </c>
      <c r="BM206" s="158" t="s">
        <v>10839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10616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12" customFormat="1" ht="22.9" customHeight="1">
      <c r="B208" s="132"/>
      <c r="D208" s="133" t="s">
        <v>72</v>
      </c>
      <c r="E208" s="143" t="s">
        <v>10617</v>
      </c>
      <c r="F208" s="143" t="s">
        <v>10618</v>
      </c>
      <c r="I208" s="135"/>
      <c r="J208" s="144">
        <f>BK208</f>
        <v>0</v>
      </c>
      <c r="L208" s="132"/>
      <c r="M208" s="137"/>
      <c r="N208" s="138"/>
      <c r="O208" s="138"/>
      <c r="P208" s="139">
        <f>SUM(P209:P214)</f>
        <v>0</v>
      </c>
      <c r="Q208" s="138"/>
      <c r="R208" s="139">
        <f>SUM(R209:R214)</f>
        <v>0</v>
      </c>
      <c r="S208" s="138"/>
      <c r="T208" s="140">
        <f>SUM(T209:T214)</f>
        <v>0</v>
      </c>
      <c r="AR208" s="133" t="s">
        <v>82</v>
      </c>
      <c r="AT208" s="141" t="s">
        <v>72</v>
      </c>
      <c r="AU208" s="141" t="s">
        <v>80</v>
      </c>
      <c r="AY208" s="133" t="s">
        <v>252</v>
      </c>
      <c r="BK208" s="142">
        <f>SUM(BK209:BK214)</f>
        <v>0</v>
      </c>
    </row>
    <row r="209" spans="1:65" s="2" customFormat="1" ht="16.5" customHeight="1">
      <c r="A209" s="34"/>
      <c r="B209" s="145"/>
      <c r="C209" s="146" t="s">
        <v>905</v>
      </c>
      <c r="D209" s="146" t="s">
        <v>254</v>
      </c>
      <c r="E209" s="147" t="s">
        <v>10619</v>
      </c>
      <c r="F209" s="148" t="s">
        <v>3</v>
      </c>
      <c r="G209" s="149" t="s">
        <v>4356</v>
      </c>
      <c r="H209" s="150">
        <v>24</v>
      </c>
      <c r="I209" s="151"/>
      <c r="J209" s="152">
        <f>ROUND(I209*H209,2)</f>
        <v>0</v>
      </c>
      <c r="K209" s="153"/>
      <c r="L209" s="35"/>
      <c r="M209" s="154" t="s">
        <v>3</v>
      </c>
      <c r="N209" s="155" t="s">
        <v>44</v>
      </c>
      <c r="O209" s="55"/>
      <c r="P209" s="156">
        <f>O209*H209</f>
        <v>0</v>
      </c>
      <c r="Q209" s="156">
        <v>0</v>
      </c>
      <c r="R209" s="156">
        <f>Q209*H209</f>
        <v>0</v>
      </c>
      <c r="S209" s="156">
        <v>0</v>
      </c>
      <c r="T209" s="157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8" t="s">
        <v>406</v>
      </c>
      <c r="AT209" s="158" t="s">
        <v>254</v>
      </c>
      <c r="AU209" s="158" t="s">
        <v>82</v>
      </c>
      <c r="AY209" s="19" t="s">
        <v>252</v>
      </c>
      <c r="BE209" s="159">
        <f>IF(N209="základní",J209,0)</f>
        <v>0</v>
      </c>
      <c r="BF209" s="159">
        <f>IF(N209="snížená",J209,0)</f>
        <v>0</v>
      </c>
      <c r="BG209" s="159">
        <f>IF(N209="zákl. přenesená",J209,0)</f>
        <v>0</v>
      </c>
      <c r="BH209" s="159">
        <f>IF(N209="sníž. přenesená",J209,0)</f>
        <v>0</v>
      </c>
      <c r="BI209" s="159">
        <f>IF(N209="nulová",J209,0)</f>
        <v>0</v>
      </c>
      <c r="BJ209" s="19" t="s">
        <v>80</v>
      </c>
      <c r="BK209" s="159">
        <f>ROUND(I209*H209,2)</f>
        <v>0</v>
      </c>
      <c r="BL209" s="19" t="s">
        <v>406</v>
      </c>
      <c r="BM209" s="158" t="s">
        <v>10620</v>
      </c>
    </row>
    <row r="210" spans="1:65" s="2" customFormat="1" ht="11.25">
      <c r="A210" s="34"/>
      <c r="B210" s="35"/>
      <c r="C210" s="34"/>
      <c r="D210" s="160" t="s">
        <v>260</v>
      </c>
      <c r="E210" s="34"/>
      <c r="F210" s="161" t="s">
        <v>10621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260</v>
      </c>
      <c r="AU210" s="19" t="s">
        <v>82</v>
      </c>
    </row>
    <row r="211" spans="1:65" s="2" customFormat="1" ht="16.5" customHeight="1">
      <c r="A211" s="34"/>
      <c r="B211" s="145"/>
      <c r="C211" s="146" t="s">
        <v>916</v>
      </c>
      <c r="D211" s="146" t="s">
        <v>254</v>
      </c>
      <c r="E211" s="147" t="s">
        <v>10622</v>
      </c>
      <c r="F211" s="148" t="s">
        <v>3</v>
      </c>
      <c r="G211" s="149" t="s">
        <v>4356</v>
      </c>
      <c r="H211" s="150">
        <v>72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10623</v>
      </c>
    </row>
    <row r="212" spans="1:65" s="2" customFormat="1" ht="11.25">
      <c r="A212" s="34"/>
      <c r="B212" s="35"/>
      <c r="C212" s="34"/>
      <c r="D212" s="160" t="s">
        <v>260</v>
      </c>
      <c r="E212" s="34"/>
      <c r="F212" s="161" t="s">
        <v>10624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48.75">
      <c r="A213" s="34"/>
      <c r="B213" s="35"/>
      <c r="C213" s="34"/>
      <c r="D213" s="160" t="s">
        <v>2284</v>
      </c>
      <c r="E213" s="34"/>
      <c r="F213" s="211" t="s">
        <v>10625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2284</v>
      </c>
      <c r="AU213" s="19" t="s">
        <v>82</v>
      </c>
    </row>
    <row r="214" spans="1:65" s="14" customFormat="1" ht="11.25">
      <c r="B214" s="174"/>
      <c r="D214" s="160" t="s">
        <v>264</v>
      </c>
      <c r="E214" s="175" t="s">
        <v>3</v>
      </c>
      <c r="F214" s="176" t="s">
        <v>10685</v>
      </c>
      <c r="H214" s="177">
        <v>72</v>
      </c>
      <c r="I214" s="178"/>
      <c r="L214" s="174"/>
      <c r="M214" s="179"/>
      <c r="N214" s="180"/>
      <c r="O214" s="180"/>
      <c r="P214" s="180"/>
      <c r="Q214" s="180"/>
      <c r="R214" s="180"/>
      <c r="S214" s="180"/>
      <c r="T214" s="181"/>
      <c r="AT214" s="175" t="s">
        <v>264</v>
      </c>
      <c r="AU214" s="175" t="s">
        <v>82</v>
      </c>
      <c r="AV214" s="14" t="s">
        <v>82</v>
      </c>
      <c r="AW214" s="14" t="s">
        <v>34</v>
      </c>
      <c r="AX214" s="14" t="s">
        <v>80</v>
      </c>
      <c r="AY214" s="175" t="s">
        <v>252</v>
      </c>
    </row>
    <row r="215" spans="1:65" s="12" customFormat="1" ht="22.9" customHeight="1">
      <c r="B215" s="132"/>
      <c r="D215" s="133" t="s">
        <v>72</v>
      </c>
      <c r="E215" s="143" t="s">
        <v>3058</v>
      </c>
      <c r="F215" s="143" t="s">
        <v>3059</v>
      </c>
      <c r="I215" s="135"/>
      <c r="J215" s="144">
        <f>BK215</f>
        <v>0</v>
      </c>
      <c r="L215" s="132"/>
      <c r="M215" s="137"/>
      <c r="N215" s="138"/>
      <c r="O215" s="138"/>
      <c r="P215" s="139">
        <f>SUM(P216:P227)</f>
        <v>0</v>
      </c>
      <c r="Q215" s="138"/>
      <c r="R215" s="139">
        <f>SUM(R216:R227)</f>
        <v>0</v>
      </c>
      <c r="S215" s="138"/>
      <c r="T215" s="140">
        <f>SUM(T216:T227)</f>
        <v>0</v>
      </c>
      <c r="AR215" s="133" t="s">
        <v>82</v>
      </c>
      <c r="AT215" s="141" t="s">
        <v>72</v>
      </c>
      <c r="AU215" s="141" t="s">
        <v>80</v>
      </c>
      <c r="AY215" s="133" t="s">
        <v>252</v>
      </c>
      <c r="BK215" s="142">
        <f>SUM(BK216:BK227)</f>
        <v>0</v>
      </c>
    </row>
    <row r="216" spans="1:65" s="2" customFormat="1" ht="16.5" customHeight="1">
      <c r="A216" s="34"/>
      <c r="B216" s="145"/>
      <c r="C216" s="146" t="s">
        <v>740</v>
      </c>
      <c r="D216" s="146" t="s">
        <v>254</v>
      </c>
      <c r="E216" s="147" t="s">
        <v>10627</v>
      </c>
      <c r="F216" s="148" t="s">
        <v>10628</v>
      </c>
      <c r="G216" s="149" t="s">
        <v>5123</v>
      </c>
      <c r="H216" s="219"/>
      <c r="I216" s="151"/>
      <c r="J216" s="152">
        <f>ROUND(I216*H216,2)</f>
        <v>0</v>
      </c>
      <c r="K216" s="153"/>
      <c r="L216" s="35"/>
      <c r="M216" s="154" t="s">
        <v>3</v>
      </c>
      <c r="N216" s="155" t="s">
        <v>44</v>
      </c>
      <c r="O216" s="55"/>
      <c r="P216" s="156">
        <f>O216*H216</f>
        <v>0</v>
      </c>
      <c r="Q216" s="156">
        <v>0</v>
      </c>
      <c r="R216" s="156">
        <f>Q216*H216</f>
        <v>0</v>
      </c>
      <c r="S216" s="156">
        <v>0</v>
      </c>
      <c r="T216" s="157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8" t="s">
        <v>406</v>
      </c>
      <c r="AT216" s="158" t="s">
        <v>254</v>
      </c>
      <c r="AU216" s="158" t="s">
        <v>82</v>
      </c>
      <c r="AY216" s="19" t="s">
        <v>252</v>
      </c>
      <c r="BE216" s="159">
        <f>IF(N216="základní",J216,0)</f>
        <v>0</v>
      </c>
      <c r="BF216" s="159">
        <f>IF(N216="snížená",J216,0)</f>
        <v>0</v>
      </c>
      <c r="BG216" s="159">
        <f>IF(N216="zákl. přenesená",J216,0)</f>
        <v>0</v>
      </c>
      <c r="BH216" s="159">
        <f>IF(N216="sníž. přenesená",J216,0)</f>
        <v>0</v>
      </c>
      <c r="BI216" s="159">
        <f>IF(N216="nulová",J216,0)</f>
        <v>0</v>
      </c>
      <c r="BJ216" s="19" t="s">
        <v>80</v>
      </c>
      <c r="BK216" s="159">
        <f>ROUND(I216*H216,2)</f>
        <v>0</v>
      </c>
      <c r="BL216" s="19" t="s">
        <v>406</v>
      </c>
      <c r="BM216" s="158" t="s">
        <v>10629</v>
      </c>
    </row>
    <row r="217" spans="1:65" s="2" customFormat="1" ht="19.5">
      <c r="A217" s="34"/>
      <c r="B217" s="35"/>
      <c r="C217" s="34"/>
      <c r="D217" s="160" t="s">
        <v>260</v>
      </c>
      <c r="E217" s="34"/>
      <c r="F217" s="161" t="s">
        <v>10630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260</v>
      </c>
      <c r="AU217" s="19" t="s">
        <v>82</v>
      </c>
    </row>
    <row r="218" spans="1:65" s="2" customFormat="1" ht="11.25">
      <c r="A218" s="34"/>
      <c r="B218" s="35"/>
      <c r="C218" s="34"/>
      <c r="D218" s="165" t="s">
        <v>262</v>
      </c>
      <c r="E218" s="34"/>
      <c r="F218" s="166" t="s">
        <v>10631</v>
      </c>
      <c r="G218" s="34"/>
      <c r="H218" s="34"/>
      <c r="I218" s="162"/>
      <c r="J218" s="34"/>
      <c r="K218" s="34"/>
      <c r="L218" s="35"/>
      <c r="M218" s="163"/>
      <c r="N218" s="164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9" t="s">
        <v>262</v>
      </c>
      <c r="AU218" s="19" t="s">
        <v>82</v>
      </c>
    </row>
    <row r="219" spans="1:65" s="2" customFormat="1" ht="16.5" customHeight="1">
      <c r="A219" s="34"/>
      <c r="B219" s="145"/>
      <c r="C219" s="146" t="s">
        <v>748</v>
      </c>
      <c r="D219" s="146" t="s">
        <v>254</v>
      </c>
      <c r="E219" s="147" t="s">
        <v>10632</v>
      </c>
      <c r="F219" s="148" t="s">
        <v>10633</v>
      </c>
      <c r="G219" s="149" t="s">
        <v>5123</v>
      </c>
      <c r="H219" s="219"/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406</v>
      </c>
      <c r="AT219" s="158" t="s">
        <v>254</v>
      </c>
      <c r="AU219" s="158" t="s">
        <v>82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406</v>
      </c>
      <c r="BM219" s="158" t="s">
        <v>10634</v>
      </c>
    </row>
    <row r="220" spans="1:65" s="2" customFormat="1" ht="19.5">
      <c r="A220" s="34"/>
      <c r="B220" s="35"/>
      <c r="C220" s="34"/>
      <c r="D220" s="160" t="s">
        <v>260</v>
      </c>
      <c r="E220" s="34"/>
      <c r="F220" s="161" t="s">
        <v>10635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82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10636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82</v>
      </c>
    </row>
    <row r="222" spans="1:65" s="2" customFormat="1" ht="16.5" customHeight="1">
      <c r="A222" s="34"/>
      <c r="B222" s="145"/>
      <c r="C222" s="146" t="s">
        <v>730</v>
      </c>
      <c r="D222" s="146" t="s">
        <v>254</v>
      </c>
      <c r="E222" s="147" t="s">
        <v>10637</v>
      </c>
      <c r="F222" s="148" t="s">
        <v>3</v>
      </c>
      <c r="G222" s="149" t="s">
        <v>3225</v>
      </c>
      <c r="H222" s="150">
        <v>98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0</v>
      </c>
      <c r="R222" s="156">
        <f>Q222*H222</f>
        <v>0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406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406</v>
      </c>
      <c r="BM222" s="158" t="s">
        <v>10638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10639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9.5">
      <c r="A224" s="34"/>
      <c r="B224" s="35"/>
      <c r="C224" s="34"/>
      <c r="D224" s="160" t="s">
        <v>2284</v>
      </c>
      <c r="E224" s="34"/>
      <c r="F224" s="211" t="s">
        <v>10640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2284</v>
      </c>
      <c r="AU224" s="19" t="s">
        <v>82</v>
      </c>
    </row>
    <row r="225" spans="1:65" s="13" customFormat="1" ht="11.25">
      <c r="B225" s="167"/>
      <c r="D225" s="160" t="s">
        <v>264</v>
      </c>
      <c r="E225" s="168" t="s">
        <v>3</v>
      </c>
      <c r="F225" s="169" t="s">
        <v>10643</v>
      </c>
      <c r="H225" s="168" t="s">
        <v>3</v>
      </c>
      <c r="I225" s="170"/>
      <c r="L225" s="167"/>
      <c r="M225" s="171"/>
      <c r="N225" s="172"/>
      <c r="O225" s="172"/>
      <c r="P225" s="172"/>
      <c r="Q225" s="172"/>
      <c r="R225" s="172"/>
      <c r="S225" s="172"/>
      <c r="T225" s="173"/>
      <c r="AT225" s="168" t="s">
        <v>264</v>
      </c>
      <c r="AU225" s="168" t="s">
        <v>82</v>
      </c>
      <c r="AV225" s="13" t="s">
        <v>80</v>
      </c>
      <c r="AW225" s="13" t="s">
        <v>34</v>
      </c>
      <c r="AX225" s="13" t="s">
        <v>73</v>
      </c>
      <c r="AY225" s="168" t="s">
        <v>252</v>
      </c>
    </row>
    <row r="226" spans="1:65" s="14" customFormat="1" ht="11.25">
      <c r="B226" s="174"/>
      <c r="D226" s="160" t="s">
        <v>264</v>
      </c>
      <c r="E226" s="175" t="s">
        <v>3</v>
      </c>
      <c r="F226" s="176" t="s">
        <v>10840</v>
      </c>
      <c r="H226" s="177">
        <v>98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34</v>
      </c>
      <c r="AX226" s="14" t="s">
        <v>73</v>
      </c>
      <c r="AY226" s="175" t="s">
        <v>252</v>
      </c>
    </row>
    <row r="227" spans="1:65" s="15" customFormat="1" ht="11.25">
      <c r="B227" s="182"/>
      <c r="D227" s="160" t="s">
        <v>264</v>
      </c>
      <c r="E227" s="183" t="s">
        <v>3</v>
      </c>
      <c r="F227" s="184" t="s">
        <v>269</v>
      </c>
      <c r="H227" s="185">
        <v>98</v>
      </c>
      <c r="I227" s="186"/>
      <c r="L227" s="182"/>
      <c r="M227" s="187"/>
      <c r="N227" s="188"/>
      <c r="O227" s="188"/>
      <c r="P227" s="188"/>
      <c r="Q227" s="188"/>
      <c r="R227" s="188"/>
      <c r="S227" s="188"/>
      <c r="T227" s="189"/>
      <c r="AT227" s="183" t="s">
        <v>264</v>
      </c>
      <c r="AU227" s="183" t="s">
        <v>82</v>
      </c>
      <c r="AV227" s="15" t="s">
        <v>258</v>
      </c>
      <c r="AW227" s="15" t="s">
        <v>34</v>
      </c>
      <c r="AX227" s="15" t="s">
        <v>80</v>
      </c>
      <c r="AY227" s="183" t="s">
        <v>252</v>
      </c>
    </row>
    <row r="228" spans="1:65" s="12" customFormat="1" ht="22.9" customHeight="1">
      <c r="B228" s="132"/>
      <c r="D228" s="133" t="s">
        <v>72</v>
      </c>
      <c r="E228" s="143" t="s">
        <v>4013</v>
      </c>
      <c r="F228" s="143" t="s">
        <v>4014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SUM(P229:P236)</f>
        <v>0</v>
      </c>
      <c r="Q228" s="138"/>
      <c r="R228" s="139">
        <f>SUM(R229:R236)</f>
        <v>4.5275999999999997E-2</v>
      </c>
      <c r="S228" s="138"/>
      <c r="T228" s="140">
        <f>SUM(T229:T236)</f>
        <v>0</v>
      </c>
      <c r="AR228" s="133" t="s">
        <v>82</v>
      </c>
      <c r="AT228" s="141" t="s">
        <v>72</v>
      </c>
      <c r="AU228" s="141" t="s">
        <v>80</v>
      </c>
      <c r="AY228" s="133" t="s">
        <v>252</v>
      </c>
      <c r="BK228" s="142">
        <f>SUM(BK229:BK236)</f>
        <v>0</v>
      </c>
    </row>
    <row r="229" spans="1:65" s="2" customFormat="1" ht="16.5" customHeight="1">
      <c r="A229" s="34"/>
      <c r="B229" s="145"/>
      <c r="C229" s="146" t="s">
        <v>693</v>
      </c>
      <c r="D229" s="146" t="s">
        <v>254</v>
      </c>
      <c r="E229" s="147" t="s">
        <v>10648</v>
      </c>
      <c r="F229" s="148" t="s">
        <v>10649</v>
      </c>
      <c r="G229" s="149" t="s">
        <v>743</v>
      </c>
      <c r="H229" s="150">
        <v>107.8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1.3999999999999999E-4</v>
      </c>
      <c r="R229" s="156">
        <f>Q229*H229</f>
        <v>1.5091999999999998E-2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406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406</v>
      </c>
      <c r="BM229" s="158" t="s">
        <v>10650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10651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10652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14" customFormat="1" ht="11.25">
      <c r="B232" s="174"/>
      <c r="D232" s="160" t="s">
        <v>264</v>
      </c>
      <c r="E232" s="175" t="s">
        <v>3</v>
      </c>
      <c r="F232" s="176" t="s">
        <v>10841</v>
      </c>
      <c r="H232" s="177">
        <v>107.8</v>
      </c>
      <c r="I232" s="178"/>
      <c r="L232" s="174"/>
      <c r="M232" s="179"/>
      <c r="N232" s="180"/>
      <c r="O232" s="180"/>
      <c r="P232" s="180"/>
      <c r="Q232" s="180"/>
      <c r="R232" s="180"/>
      <c r="S232" s="180"/>
      <c r="T232" s="181"/>
      <c r="AT232" s="175" t="s">
        <v>264</v>
      </c>
      <c r="AU232" s="175" t="s">
        <v>82</v>
      </c>
      <c r="AV232" s="14" t="s">
        <v>82</v>
      </c>
      <c r="AW232" s="14" t="s">
        <v>34</v>
      </c>
      <c r="AX232" s="14" t="s">
        <v>80</v>
      </c>
      <c r="AY232" s="175" t="s">
        <v>252</v>
      </c>
    </row>
    <row r="233" spans="1:65" s="2" customFormat="1" ht="16.5" customHeight="1">
      <c r="A233" s="34"/>
      <c r="B233" s="145"/>
      <c r="C233" s="146" t="s">
        <v>724</v>
      </c>
      <c r="D233" s="146" t="s">
        <v>254</v>
      </c>
      <c r="E233" s="147" t="s">
        <v>10654</v>
      </c>
      <c r="F233" s="148" t="s">
        <v>10655</v>
      </c>
      <c r="G233" s="149" t="s">
        <v>743</v>
      </c>
      <c r="H233" s="150">
        <v>107.8</v>
      </c>
      <c r="I233" s="151"/>
      <c r="J233" s="152">
        <f>ROUND(I233*H233,2)</f>
        <v>0</v>
      </c>
      <c r="K233" s="153"/>
      <c r="L233" s="35"/>
      <c r="M233" s="154" t="s">
        <v>3</v>
      </c>
      <c r="N233" s="155" t="s">
        <v>44</v>
      </c>
      <c r="O233" s="55"/>
      <c r="P233" s="156">
        <f>O233*H233</f>
        <v>0</v>
      </c>
      <c r="Q233" s="156">
        <v>2.7999999999999998E-4</v>
      </c>
      <c r="R233" s="156">
        <f>Q233*H233</f>
        <v>3.0183999999999996E-2</v>
      </c>
      <c r="S233" s="156">
        <v>0</v>
      </c>
      <c r="T233" s="157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8" t="s">
        <v>406</v>
      </c>
      <c r="AT233" s="158" t="s">
        <v>254</v>
      </c>
      <c r="AU233" s="158" t="s">
        <v>82</v>
      </c>
      <c r="AY233" s="19" t="s">
        <v>252</v>
      </c>
      <c r="BE233" s="159">
        <f>IF(N233="základní",J233,0)</f>
        <v>0</v>
      </c>
      <c r="BF233" s="159">
        <f>IF(N233="snížená",J233,0)</f>
        <v>0</v>
      </c>
      <c r="BG233" s="159">
        <f>IF(N233="zákl. přenesená",J233,0)</f>
        <v>0</v>
      </c>
      <c r="BH233" s="159">
        <f>IF(N233="sníž. přenesená",J233,0)</f>
        <v>0</v>
      </c>
      <c r="BI233" s="159">
        <f>IF(N233="nulová",J233,0)</f>
        <v>0</v>
      </c>
      <c r="BJ233" s="19" t="s">
        <v>80</v>
      </c>
      <c r="BK233" s="159">
        <f>ROUND(I233*H233,2)</f>
        <v>0</v>
      </c>
      <c r="BL233" s="19" t="s">
        <v>406</v>
      </c>
      <c r="BM233" s="158" t="s">
        <v>10656</v>
      </c>
    </row>
    <row r="234" spans="1:65" s="2" customFormat="1" ht="11.25">
      <c r="A234" s="34"/>
      <c r="B234" s="35"/>
      <c r="C234" s="34"/>
      <c r="D234" s="160" t="s">
        <v>260</v>
      </c>
      <c r="E234" s="34"/>
      <c r="F234" s="161" t="s">
        <v>10657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260</v>
      </c>
      <c r="AU234" s="19" t="s">
        <v>82</v>
      </c>
    </row>
    <row r="235" spans="1:65" s="2" customFormat="1" ht="11.25">
      <c r="A235" s="34"/>
      <c r="B235" s="35"/>
      <c r="C235" s="34"/>
      <c r="D235" s="165" t="s">
        <v>262</v>
      </c>
      <c r="E235" s="34"/>
      <c r="F235" s="166" t="s">
        <v>10658</v>
      </c>
      <c r="G235" s="34"/>
      <c r="H235" s="34"/>
      <c r="I235" s="162"/>
      <c r="J235" s="34"/>
      <c r="K235" s="34"/>
      <c r="L235" s="35"/>
      <c r="M235" s="163"/>
      <c r="N235" s="164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9" t="s">
        <v>262</v>
      </c>
      <c r="AU235" s="19" t="s">
        <v>82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10841</v>
      </c>
      <c r="H236" s="177">
        <v>107.8</v>
      </c>
      <c r="I236" s="178"/>
      <c r="L236" s="174"/>
      <c r="M236" s="225"/>
      <c r="N236" s="226"/>
      <c r="O236" s="226"/>
      <c r="P236" s="226"/>
      <c r="Q236" s="226"/>
      <c r="R236" s="226"/>
      <c r="S236" s="226"/>
      <c r="T236" s="227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80</v>
      </c>
      <c r="AY236" s="175" t="s">
        <v>252</v>
      </c>
    </row>
    <row r="237" spans="1:65" s="2" customFormat="1" ht="6.95" customHeight="1">
      <c r="A237" s="34"/>
      <c r="B237" s="44"/>
      <c r="C237" s="45"/>
      <c r="D237" s="45"/>
      <c r="E237" s="45"/>
      <c r="F237" s="45"/>
      <c r="G237" s="45"/>
      <c r="H237" s="45"/>
      <c r="I237" s="45"/>
      <c r="J237" s="45"/>
      <c r="K237" s="45"/>
      <c r="L237" s="35"/>
      <c r="M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</row>
  </sheetData>
  <autoFilter ref="C99:K236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5" r:id="rId1"/>
    <hyperlink ref="F108" r:id="rId2"/>
    <hyperlink ref="F126" r:id="rId3"/>
    <hyperlink ref="F131" r:id="rId4"/>
    <hyperlink ref="F135" r:id="rId5"/>
    <hyperlink ref="F138" r:id="rId6"/>
    <hyperlink ref="F141" r:id="rId7"/>
    <hyperlink ref="F144" r:id="rId8"/>
    <hyperlink ref="F160" r:id="rId9"/>
    <hyperlink ref="F164" r:id="rId10"/>
    <hyperlink ref="F168" r:id="rId11"/>
    <hyperlink ref="F172" r:id="rId12"/>
    <hyperlink ref="F176" r:id="rId13"/>
    <hyperlink ref="F180" r:id="rId14"/>
    <hyperlink ref="F184" r:id="rId15"/>
    <hyperlink ref="F188" r:id="rId16"/>
    <hyperlink ref="F191" r:id="rId17"/>
    <hyperlink ref="F195" r:id="rId18"/>
    <hyperlink ref="F198" r:id="rId19"/>
    <hyperlink ref="F201" r:id="rId20"/>
    <hyperlink ref="F204" r:id="rId21"/>
    <hyperlink ref="F218" r:id="rId22"/>
    <hyperlink ref="F221" r:id="rId23"/>
    <hyperlink ref="F231" r:id="rId24"/>
    <hyperlink ref="F235" r:id="rId2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6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ht="12.75">
      <c r="B8" s="22"/>
      <c r="D8" s="29" t="s">
        <v>196</v>
      </c>
      <c r="L8" s="22"/>
    </row>
    <row r="9" spans="1:46" s="1" customFormat="1" ht="16.5" customHeight="1">
      <c r="B9" s="22"/>
      <c r="E9" s="358" t="s">
        <v>197</v>
      </c>
      <c r="F9" s="319"/>
      <c r="G9" s="319"/>
      <c r="H9" s="319"/>
      <c r="L9" s="22"/>
    </row>
    <row r="10" spans="1:46" s="1" customFormat="1" ht="12" customHeight="1">
      <c r="B10" s="22"/>
      <c r="D10" s="29" t="s">
        <v>198</v>
      </c>
      <c r="L10" s="22"/>
    </row>
    <row r="11" spans="1:46" s="2" customFormat="1" ht="16.5" customHeight="1">
      <c r="A11" s="34"/>
      <c r="B11" s="35"/>
      <c r="C11" s="34"/>
      <c r="D11" s="34"/>
      <c r="E11" s="362" t="s">
        <v>10383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5075</v>
      </c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341" t="s">
        <v>10842</v>
      </c>
      <c r="F13" s="360"/>
      <c r="G13" s="360"/>
      <c r="H13" s="360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9" t="s">
        <v>19</v>
      </c>
      <c r="E15" s="34"/>
      <c r="F15" s="27" t="s">
        <v>3</v>
      </c>
      <c r="G15" s="34"/>
      <c r="H15" s="34"/>
      <c r="I15" s="29" t="s">
        <v>20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21</v>
      </c>
      <c r="E16" s="34"/>
      <c r="F16" s="27" t="s">
        <v>10385</v>
      </c>
      <c r="G16" s="34"/>
      <c r="H16" s="34"/>
      <c r="I16" s="29" t="s">
        <v>23</v>
      </c>
      <c r="J16" s="52">
        <f>'Rekapitulace stavby'!AN8</f>
        <v>44442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9" t="s">
        <v>24</v>
      </c>
      <c r="E18" s="34"/>
      <c r="F18" s="34"/>
      <c r="G18" s="34"/>
      <c r="H18" s="34"/>
      <c r="I18" s="29" t="s">
        <v>25</v>
      </c>
      <c r="J18" s="27" t="s">
        <v>5077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7" t="s">
        <v>5078</v>
      </c>
      <c r="F19" s="34"/>
      <c r="G19" s="34"/>
      <c r="H19" s="34"/>
      <c r="I19" s="29" t="s">
        <v>28</v>
      </c>
      <c r="J19" s="27" t="s">
        <v>5077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9" t="s">
        <v>29</v>
      </c>
      <c r="E21" s="34"/>
      <c r="F21" s="34"/>
      <c r="G21" s="34"/>
      <c r="H21" s="34"/>
      <c r="I21" s="29" t="s">
        <v>25</v>
      </c>
      <c r="J21" s="30" t="str">
        <f>'Rekapitulace stavby'!AN13</f>
        <v>Vyplň údaj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361" t="str">
        <f>'Rekapitulace stavby'!E14</f>
        <v>Vyplň údaj</v>
      </c>
      <c r="F22" s="318"/>
      <c r="G22" s="318"/>
      <c r="H22" s="318"/>
      <c r="I22" s="29" t="s">
        <v>28</v>
      </c>
      <c r="J22" s="30" t="str">
        <f>'Rekapitulace stavby'!AN14</f>
        <v>Vyplň údaj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9" t="s">
        <v>31</v>
      </c>
      <c r="E24" s="34"/>
      <c r="F24" s="34"/>
      <c r="G24" s="34"/>
      <c r="H24" s="34"/>
      <c r="I24" s="29" t="s">
        <v>25</v>
      </c>
      <c r="J24" s="27" t="s">
        <v>5077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7" t="s">
        <v>10386</v>
      </c>
      <c r="F25" s="34"/>
      <c r="G25" s="34"/>
      <c r="H25" s="34"/>
      <c r="I25" s="29" t="s">
        <v>28</v>
      </c>
      <c r="J25" s="27" t="s">
        <v>5077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9" t="s">
        <v>35</v>
      </c>
      <c r="E27" s="34"/>
      <c r="F27" s="34"/>
      <c r="G27" s="34"/>
      <c r="H27" s="34"/>
      <c r="I27" s="29" t="s">
        <v>25</v>
      </c>
      <c r="J27" s="27" t="str">
        <f>IF('Rekapitulace stavby'!AN19="","",'Rekapitulace stavby'!AN19)</f>
        <v/>
      </c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7" t="str">
        <f>IF('Rekapitulace stavby'!E20="","",'Rekapitulace stavby'!E20)</f>
        <v>Michal Štafl, DiS.</v>
      </c>
      <c r="F28" s="34"/>
      <c r="G28" s="34"/>
      <c r="H28" s="34"/>
      <c r="I28" s="29" t="s">
        <v>28</v>
      </c>
      <c r="J28" s="27" t="str">
        <f>IF('Rekapitulace stavby'!AN20="","",'Rekapitulace stavby'!AN20)</f>
        <v/>
      </c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9" t="s">
        <v>37</v>
      </c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7"/>
      <c r="B31" s="98"/>
      <c r="C31" s="97"/>
      <c r="D31" s="97"/>
      <c r="E31" s="323" t="s">
        <v>3</v>
      </c>
      <c r="F31" s="323"/>
      <c r="G31" s="323"/>
      <c r="H31" s="323"/>
      <c r="I31" s="97"/>
      <c r="J31" s="97"/>
      <c r="K31" s="97"/>
      <c r="L31" s="99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0" t="s">
        <v>39</v>
      </c>
      <c r="E34" s="34"/>
      <c r="F34" s="34"/>
      <c r="G34" s="34"/>
      <c r="H34" s="34"/>
      <c r="I34" s="34"/>
      <c r="J34" s="68">
        <f>ROUND(J95,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41</v>
      </c>
      <c r="G36" s="34"/>
      <c r="H36" s="34"/>
      <c r="I36" s="38" t="s">
        <v>40</v>
      </c>
      <c r="J36" s="38" t="s">
        <v>42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1" t="s">
        <v>43</v>
      </c>
      <c r="E37" s="29" t="s">
        <v>44</v>
      </c>
      <c r="F37" s="102">
        <f>ROUND((SUM(BE95:BE128)),  2)</f>
        <v>0</v>
      </c>
      <c r="G37" s="34"/>
      <c r="H37" s="34"/>
      <c r="I37" s="103">
        <v>0.21</v>
      </c>
      <c r="J37" s="102">
        <f>ROUND(((SUM(BE95:BE128))*I37),  2)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9" t="s">
        <v>45</v>
      </c>
      <c r="F38" s="102">
        <f>ROUND((SUM(BF95:BF128)),  2)</f>
        <v>0</v>
      </c>
      <c r="G38" s="34"/>
      <c r="H38" s="34"/>
      <c r="I38" s="103">
        <v>0.15</v>
      </c>
      <c r="J38" s="102">
        <f>ROUND(((SUM(BF95:BF128))*I38),  2)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46</v>
      </c>
      <c r="F39" s="102">
        <f>ROUND((SUM(BG95:BG128)),  2)</f>
        <v>0</v>
      </c>
      <c r="G39" s="34"/>
      <c r="H39" s="34"/>
      <c r="I39" s="103">
        <v>0.21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9" t="s">
        <v>47</v>
      </c>
      <c r="F40" s="102">
        <f>ROUND((SUM(BH95:BH128)),  2)</f>
        <v>0</v>
      </c>
      <c r="G40" s="34"/>
      <c r="H40" s="34"/>
      <c r="I40" s="103">
        <v>0.15</v>
      </c>
      <c r="J40" s="102">
        <f>0</f>
        <v>0</v>
      </c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9" t="s">
        <v>48</v>
      </c>
      <c r="F41" s="102">
        <f>ROUND((SUM(BI95:BI128)),  2)</f>
        <v>0</v>
      </c>
      <c r="G41" s="34"/>
      <c r="H41" s="34"/>
      <c r="I41" s="103">
        <v>0</v>
      </c>
      <c r="J41" s="102">
        <f>0</f>
        <v>0</v>
      </c>
      <c r="K41" s="34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4"/>
      <c r="D43" s="105" t="s">
        <v>49</v>
      </c>
      <c r="E43" s="57"/>
      <c r="F43" s="57"/>
      <c r="G43" s="106" t="s">
        <v>50</v>
      </c>
      <c r="H43" s="107" t="s">
        <v>51</v>
      </c>
      <c r="I43" s="57"/>
      <c r="J43" s="108">
        <f>SUM(J34:J41)</f>
        <v>0</v>
      </c>
      <c r="K43" s="109"/>
      <c r="L43" s="96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customHeight="1">
      <c r="A49" s="34"/>
      <c r="B49" s="35"/>
      <c r="C49" s="23" t="s">
        <v>200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customHeight="1">
      <c r="A51" s="34"/>
      <c r="B51" s="35"/>
      <c r="C51" s="29" t="s">
        <v>17</v>
      </c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16.5" customHeight="1">
      <c r="A52" s="34"/>
      <c r="B52" s="35"/>
      <c r="C52" s="34"/>
      <c r="D52" s="34"/>
      <c r="E52" s="358" t="str">
        <f>E7</f>
        <v>Vědeckotechnický park UPOL, blok D - 1.etapa</v>
      </c>
      <c r="F52" s="359"/>
      <c r="G52" s="359"/>
      <c r="H52" s="359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customHeight="1">
      <c r="B53" s="22"/>
      <c r="C53" s="29" t="s">
        <v>196</v>
      </c>
      <c r="L53" s="22"/>
    </row>
    <row r="54" spans="1:31" s="1" customFormat="1" ht="16.5" customHeight="1">
      <c r="B54" s="22"/>
      <c r="E54" s="358" t="s">
        <v>197</v>
      </c>
      <c r="F54" s="319"/>
      <c r="G54" s="319"/>
      <c r="H54" s="319"/>
      <c r="L54" s="22"/>
    </row>
    <row r="55" spans="1:31" s="1" customFormat="1" ht="12" customHeight="1">
      <c r="B55" s="22"/>
      <c r="C55" s="29" t="s">
        <v>198</v>
      </c>
      <c r="L55" s="22"/>
    </row>
    <row r="56" spans="1:31" s="2" customFormat="1" ht="16.5" customHeight="1">
      <c r="A56" s="34"/>
      <c r="B56" s="35"/>
      <c r="C56" s="34"/>
      <c r="D56" s="34"/>
      <c r="E56" s="362" t="s">
        <v>10383</v>
      </c>
      <c r="F56" s="360"/>
      <c r="G56" s="360"/>
      <c r="H56" s="360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customHeight="1">
      <c r="A57" s="34"/>
      <c r="B57" s="35"/>
      <c r="C57" s="29" t="s">
        <v>5075</v>
      </c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customHeight="1">
      <c r="A58" s="34"/>
      <c r="B58" s="35"/>
      <c r="C58" s="34"/>
      <c r="D58" s="34"/>
      <c r="E58" s="341" t="str">
        <f>E13</f>
        <v>05 - Chlazení SLP</v>
      </c>
      <c r="F58" s="360"/>
      <c r="G58" s="360"/>
      <c r="H58" s="360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customHeight="1">
      <c r="A60" s="34"/>
      <c r="B60" s="35"/>
      <c r="C60" s="29" t="s">
        <v>21</v>
      </c>
      <c r="D60" s="34"/>
      <c r="E60" s="34"/>
      <c r="F60" s="27" t="str">
        <f>F16</f>
        <v>Olomouc</v>
      </c>
      <c r="G60" s="34"/>
      <c r="H60" s="34"/>
      <c r="I60" s="29" t="s">
        <v>23</v>
      </c>
      <c r="J60" s="52">
        <f>IF(J16="","",J16)</f>
        <v>44442</v>
      </c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customHeight="1">
      <c r="A62" s="34"/>
      <c r="B62" s="35"/>
      <c r="C62" s="29" t="s">
        <v>24</v>
      </c>
      <c r="D62" s="34"/>
      <c r="E62" s="34"/>
      <c r="F62" s="27" t="str">
        <f>E19</f>
        <v>Univerzita Palackého v Olomouci</v>
      </c>
      <c r="G62" s="34"/>
      <c r="H62" s="34"/>
      <c r="I62" s="29" t="s">
        <v>31</v>
      </c>
      <c r="J62" s="32" t="str">
        <f>E25</f>
        <v>Kintr</v>
      </c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customHeight="1">
      <c r="A63" s="34"/>
      <c r="B63" s="35"/>
      <c r="C63" s="29" t="s">
        <v>29</v>
      </c>
      <c r="D63" s="34"/>
      <c r="E63" s="34"/>
      <c r="F63" s="27" t="str">
        <f>IF(E22="","",E22)</f>
        <v>Vyplň údaj</v>
      </c>
      <c r="G63" s="34"/>
      <c r="H63" s="34"/>
      <c r="I63" s="29" t="s">
        <v>35</v>
      </c>
      <c r="J63" s="32" t="str">
        <f>E28</f>
        <v>Michal Štafl, DiS.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customHeight="1">
      <c r="A65" s="34"/>
      <c r="B65" s="35"/>
      <c r="C65" s="110" t="s">
        <v>201</v>
      </c>
      <c r="D65" s="104"/>
      <c r="E65" s="104"/>
      <c r="F65" s="104"/>
      <c r="G65" s="104"/>
      <c r="H65" s="104"/>
      <c r="I65" s="104"/>
      <c r="J65" s="111" t="s">
        <v>202</v>
      </c>
      <c r="K65" s="10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customHeight="1">
      <c r="A67" s="34"/>
      <c r="B67" s="35"/>
      <c r="C67" s="112" t="s">
        <v>71</v>
      </c>
      <c r="D67" s="34"/>
      <c r="E67" s="34"/>
      <c r="F67" s="34"/>
      <c r="G67" s="34"/>
      <c r="H67" s="34"/>
      <c r="I67" s="34"/>
      <c r="J67" s="68">
        <f>J95</f>
        <v>0</v>
      </c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9" t="s">
        <v>203</v>
      </c>
    </row>
    <row r="68" spans="1:47" s="9" customFormat="1" ht="24.95" customHeight="1">
      <c r="B68" s="113"/>
      <c r="D68" s="114" t="s">
        <v>217</v>
      </c>
      <c r="E68" s="115"/>
      <c r="F68" s="115"/>
      <c r="G68" s="115"/>
      <c r="H68" s="115"/>
      <c r="I68" s="115"/>
      <c r="J68" s="116">
        <f>J96</f>
        <v>0</v>
      </c>
      <c r="L68" s="113"/>
    </row>
    <row r="69" spans="1:47" s="10" customFormat="1" ht="19.899999999999999" customHeight="1">
      <c r="B69" s="117"/>
      <c r="D69" s="118" t="s">
        <v>5080</v>
      </c>
      <c r="E69" s="119"/>
      <c r="F69" s="119"/>
      <c r="G69" s="119"/>
      <c r="H69" s="119"/>
      <c r="I69" s="119"/>
      <c r="J69" s="120">
        <f>J97</f>
        <v>0</v>
      </c>
      <c r="L69" s="117"/>
    </row>
    <row r="70" spans="1:47" s="10" customFormat="1" ht="19.899999999999999" customHeight="1">
      <c r="B70" s="117"/>
      <c r="D70" s="118" t="s">
        <v>10843</v>
      </c>
      <c r="E70" s="119"/>
      <c r="F70" s="119"/>
      <c r="G70" s="119"/>
      <c r="H70" s="119"/>
      <c r="I70" s="119"/>
      <c r="J70" s="120">
        <f>J120</f>
        <v>0</v>
      </c>
      <c r="L70" s="117"/>
    </row>
    <row r="71" spans="1:47" s="10" customFormat="1" ht="19.899999999999999" customHeight="1">
      <c r="B71" s="117"/>
      <c r="D71" s="118" t="s">
        <v>226</v>
      </c>
      <c r="E71" s="119"/>
      <c r="F71" s="119"/>
      <c r="G71" s="119"/>
      <c r="H71" s="119"/>
      <c r="I71" s="119"/>
      <c r="J71" s="120">
        <f>J125</f>
        <v>0</v>
      </c>
      <c r="L71" s="117"/>
    </row>
    <row r="72" spans="1:47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47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47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1" customFormat="1" ht="12" customHeight="1">
      <c r="B82" s="22"/>
      <c r="C82" s="29" t="s">
        <v>196</v>
      </c>
      <c r="L82" s="22"/>
    </row>
    <row r="83" spans="1:63" s="1" customFormat="1" ht="16.5" customHeight="1">
      <c r="B83" s="22"/>
      <c r="E83" s="358" t="s">
        <v>197</v>
      </c>
      <c r="F83" s="319"/>
      <c r="G83" s="319"/>
      <c r="H83" s="319"/>
      <c r="L83" s="22"/>
    </row>
    <row r="84" spans="1:63" s="1" customFormat="1" ht="12" customHeight="1">
      <c r="B84" s="22"/>
      <c r="C84" s="29" t="s">
        <v>198</v>
      </c>
      <c r="L84" s="22"/>
    </row>
    <row r="85" spans="1:63" s="2" customFormat="1" ht="16.5" customHeight="1">
      <c r="A85" s="34"/>
      <c r="B85" s="35"/>
      <c r="C85" s="34"/>
      <c r="D85" s="34"/>
      <c r="E85" s="362" t="s">
        <v>10383</v>
      </c>
      <c r="F85" s="360"/>
      <c r="G85" s="360"/>
      <c r="H85" s="360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2" customHeight="1">
      <c r="A86" s="34"/>
      <c r="B86" s="35"/>
      <c r="C86" s="29" t="s">
        <v>5075</v>
      </c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16.5" customHeight="1">
      <c r="A87" s="34"/>
      <c r="B87" s="35"/>
      <c r="C87" s="34"/>
      <c r="D87" s="34"/>
      <c r="E87" s="341" t="str">
        <f>E13</f>
        <v>05 - Chlazení SLP</v>
      </c>
      <c r="F87" s="360"/>
      <c r="G87" s="360"/>
      <c r="H87" s="360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12" customHeight="1">
      <c r="A89" s="34"/>
      <c r="B89" s="35"/>
      <c r="C89" s="29" t="s">
        <v>21</v>
      </c>
      <c r="D89" s="34"/>
      <c r="E89" s="34"/>
      <c r="F89" s="27" t="str">
        <f>F16</f>
        <v>Olomouc</v>
      </c>
      <c r="G89" s="34"/>
      <c r="H89" s="34"/>
      <c r="I89" s="29" t="s">
        <v>23</v>
      </c>
      <c r="J89" s="52">
        <f>IF(J16="","",J16)</f>
        <v>44442</v>
      </c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24</v>
      </c>
      <c r="D91" s="34"/>
      <c r="E91" s="34"/>
      <c r="F91" s="27" t="str">
        <f>E19</f>
        <v>Univerzita Palackého v Olomouci</v>
      </c>
      <c r="G91" s="34"/>
      <c r="H91" s="34"/>
      <c r="I91" s="29" t="s">
        <v>31</v>
      </c>
      <c r="J91" s="32" t="str">
        <f>E25</f>
        <v>Kintr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5.2" customHeight="1">
      <c r="A92" s="34"/>
      <c r="B92" s="35"/>
      <c r="C92" s="29" t="s">
        <v>29</v>
      </c>
      <c r="D92" s="34"/>
      <c r="E92" s="34"/>
      <c r="F92" s="27" t="str">
        <f>IF(E22="","",E22)</f>
        <v>Vyplň údaj</v>
      </c>
      <c r="G92" s="34"/>
      <c r="H92" s="34"/>
      <c r="I92" s="29" t="s">
        <v>35</v>
      </c>
      <c r="J92" s="32" t="str">
        <f>E28</f>
        <v>Michal Štafl, DiS.</v>
      </c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2" customFormat="1" ht="10.3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6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63" s="11" customFormat="1" ht="29.25" customHeight="1">
      <c r="A94" s="121"/>
      <c r="B94" s="122"/>
      <c r="C94" s="123" t="s">
        <v>238</v>
      </c>
      <c r="D94" s="124" t="s">
        <v>58</v>
      </c>
      <c r="E94" s="124" t="s">
        <v>54</v>
      </c>
      <c r="F94" s="124" t="s">
        <v>55</v>
      </c>
      <c r="G94" s="124" t="s">
        <v>239</v>
      </c>
      <c r="H94" s="124" t="s">
        <v>240</v>
      </c>
      <c r="I94" s="124" t="s">
        <v>241</v>
      </c>
      <c r="J94" s="125" t="s">
        <v>202</v>
      </c>
      <c r="K94" s="126" t="s">
        <v>242</v>
      </c>
      <c r="L94" s="127"/>
      <c r="M94" s="59" t="s">
        <v>3</v>
      </c>
      <c r="N94" s="60" t="s">
        <v>43</v>
      </c>
      <c r="O94" s="60" t="s">
        <v>243</v>
      </c>
      <c r="P94" s="60" t="s">
        <v>244</v>
      </c>
      <c r="Q94" s="60" t="s">
        <v>245</v>
      </c>
      <c r="R94" s="60" t="s">
        <v>246</v>
      </c>
      <c r="S94" s="60" t="s">
        <v>247</v>
      </c>
      <c r="T94" s="61" t="s">
        <v>248</v>
      </c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</row>
    <row r="95" spans="1:63" s="2" customFormat="1" ht="22.9" customHeight="1">
      <c r="A95" s="34"/>
      <c r="B95" s="35"/>
      <c r="C95" s="66" t="s">
        <v>249</v>
      </c>
      <c r="D95" s="34"/>
      <c r="E95" s="34"/>
      <c r="F95" s="34"/>
      <c r="G95" s="34"/>
      <c r="H95" s="34"/>
      <c r="I95" s="34"/>
      <c r="J95" s="128">
        <f>BK95</f>
        <v>0</v>
      </c>
      <c r="K95" s="34"/>
      <c r="L95" s="35"/>
      <c r="M95" s="62"/>
      <c r="N95" s="53"/>
      <c r="O95" s="63"/>
      <c r="P95" s="129">
        <f>P96</f>
        <v>0</v>
      </c>
      <c r="Q95" s="63"/>
      <c r="R95" s="129">
        <f>R96</f>
        <v>0.18912000000000001</v>
      </c>
      <c r="S95" s="63"/>
      <c r="T95" s="130">
        <f>T96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72</v>
      </c>
      <c r="AU95" s="19" t="s">
        <v>203</v>
      </c>
      <c r="BK95" s="131">
        <f>BK96</f>
        <v>0</v>
      </c>
    </row>
    <row r="96" spans="1:63" s="12" customFormat="1" ht="25.9" customHeight="1">
      <c r="B96" s="132"/>
      <c r="D96" s="133" t="s">
        <v>72</v>
      </c>
      <c r="E96" s="134" t="s">
        <v>2190</v>
      </c>
      <c r="F96" s="134" t="s">
        <v>2191</v>
      </c>
      <c r="I96" s="135"/>
      <c r="J96" s="136">
        <f>BK96</f>
        <v>0</v>
      </c>
      <c r="L96" s="132"/>
      <c r="M96" s="137"/>
      <c r="N96" s="138"/>
      <c r="O96" s="138"/>
      <c r="P96" s="139">
        <f>P97+P120+P125</f>
        <v>0</v>
      </c>
      <c r="Q96" s="138"/>
      <c r="R96" s="139">
        <f>R97+R120+R125</f>
        <v>0.18912000000000001</v>
      </c>
      <c r="S96" s="138"/>
      <c r="T96" s="140">
        <f>T97+T120+T125</f>
        <v>0</v>
      </c>
      <c r="AR96" s="133" t="s">
        <v>82</v>
      </c>
      <c r="AT96" s="141" t="s">
        <v>72</v>
      </c>
      <c r="AU96" s="141" t="s">
        <v>73</v>
      </c>
      <c r="AY96" s="133" t="s">
        <v>252</v>
      </c>
      <c r="BK96" s="142">
        <f>BK97+BK120+BK125</f>
        <v>0</v>
      </c>
    </row>
    <row r="97" spans="1:65" s="12" customFormat="1" ht="22.9" customHeight="1">
      <c r="B97" s="132"/>
      <c r="D97" s="133" t="s">
        <v>72</v>
      </c>
      <c r="E97" s="143" t="s">
        <v>5130</v>
      </c>
      <c r="F97" s="143" t="s">
        <v>5131</v>
      </c>
      <c r="I97" s="135"/>
      <c r="J97" s="144">
        <f>BK97</f>
        <v>0</v>
      </c>
      <c r="L97" s="132"/>
      <c r="M97" s="137"/>
      <c r="N97" s="138"/>
      <c r="O97" s="138"/>
      <c r="P97" s="139">
        <f>SUM(P98:P119)</f>
        <v>0</v>
      </c>
      <c r="Q97" s="138"/>
      <c r="R97" s="139">
        <f>SUM(R98:R119)</f>
        <v>0.18912000000000001</v>
      </c>
      <c r="S97" s="138"/>
      <c r="T97" s="140">
        <f>SUM(T98:T119)</f>
        <v>0</v>
      </c>
      <c r="AR97" s="133" t="s">
        <v>82</v>
      </c>
      <c r="AT97" s="141" t="s">
        <v>72</v>
      </c>
      <c r="AU97" s="141" t="s">
        <v>80</v>
      </c>
      <c r="AY97" s="133" t="s">
        <v>252</v>
      </c>
      <c r="BK97" s="142">
        <f>SUM(BK98:BK119)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10844</v>
      </c>
      <c r="F98" s="148" t="s">
        <v>10845</v>
      </c>
      <c r="G98" s="149" t="s">
        <v>743</v>
      </c>
      <c r="H98" s="150">
        <v>2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406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406</v>
      </c>
      <c r="BM98" s="158" t="s">
        <v>10846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10847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10848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10849</v>
      </c>
      <c r="F101" s="200" t="s">
        <v>10850</v>
      </c>
      <c r="G101" s="201" t="s">
        <v>743</v>
      </c>
      <c r="H101" s="202">
        <v>2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3.4000000000000002E-2</v>
      </c>
      <c r="R101" s="156">
        <f>Q101*H101</f>
        <v>6.8000000000000005E-2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10851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10850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10852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2" customFormat="1" ht="29.25">
      <c r="A104" s="34"/>
      <c r="B104" s="35"/>
      <c r="C104" s="34"/>
      <c r="D104" s="160" t="s">
        <v>2284</v>
      </c>
      <c r="E104" s="34"/>
      <c r="F104" s="211" t="s">
        <v>10853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2284</v>
      </c>
      <c r="AU104" s="19" t="s">
        <v>82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10854</v>
      </c>
      <c r="F105" s="148" t="s">
        <v>10855</v>
      </c>
      <c r="G105" s="149" t="s">
        <v>743</v>
      </c>
      <c r="H105" s="150">
        <v>2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10856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10857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10858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98" t="s">
        <v>258</v>
      </c>
      <c r="D108" s="198" t="s">
        <v>361</v>
      </c>
      <c r="E108" s="199" t="s">
        <v>10859</v>
      </c>
      <c r="F108" s="200" t="s">
        <v>10860</v>
      </c>
      <c r="G108" s="201" t="s">
        <v>743</v>
      </c>
      <c r="H108" s="202">
        <v>2</v>
      </c>
      <c r="I108" s="203"/>
      <c r="J108" s="204">
        <f>ROUND(I108*H108,2)</f>
        <v>0</v>
      </c>
      <c r="K108" s="205"/>
      <c r="L108" s="206"/>
      <c r="M108" s="207" t="s">
        <v>3</v>
      </c>
      <c r="N108" s="208" t="s">
        <v>44</v>
      </c>
      <c r="O108" s="55"/>
      <c r="P108" s="156">
        <f>O108*H108</f>
        <v>0</v>
      </c>
      <c r="Q108" s="156">
        <v>0.05</v>
      </c>
      <c r="R108" s="156">
        <f>Q108*H108</f>
        <v>0.1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572</v>
      </c>
      <c r="AT108" s="158" t="s">
        <v>361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406</v>
      </c>
      <c r="BM108" s="158" t="s">
        <v>10861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10860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10862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29.25">
      <c r="A111" s="34"/>
      <c r="B111" s="35"/>
      <c r="C111" s="34"/>
      <c r="D111" s="160" t="s">
        <v>2284</v>
      </c>
      <c r="E111" s="34"/>
      <c r="F111" s="211" t="s">
        <v>10863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2284</v>
      </c>
      <c r="AU111" s="19" t="s">
        <v>82</v>
      </c>
    </row>
    <row r="112" spans="1:65" s="2" customFormat="1" ht="16.5" customHeight="1">
      <c r="A112" s="34"/>
      <c r="B112" s="145"/>
      <c r="C112" s="146" t="s">
        <v>296</v>
      </c>
      <c r="D112" s="146" t="s">
        <v>254</v>
      </c>
      <c r="E112" s="147" t="s">
        <v>10864</v>
      </c>
      <c r="F112" s="148" t="s">
        <v>10865</v>
      </c>
      <c r="G112" s="149" t="s">
        <v>331</v>
      </c>
      <c r="H112" s="150">
        <v>26.4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406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406</v>
      </c>
      <c r="BM112" s="158" t="s">
        <v>10866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10867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10868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10869</v>
      </c>
      <c r="H115" s="177">
        <v>26.4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2" customFormat="1" ht="16.5" customHeight="1">
      <c r="A116" s="34"/>
      <c r="B116" s="145"/>
      <c r="C116" s="198" t="s">
        <v>303</v>
      </c>
      <c r="D116" s="198" t="s">
        <v>361</v>
      </c>
      <c r="E116" s="199" t="s">
        <v>10870</v>
      </c>
      <c r="F116" s="200" t="s">
        <v>10871</v>
      </c>
      <c r="G116" s="201" t="s">
        <v>331</v>
      </c>
      <c r="H116" s="202">
        <v>26.4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8.0000000000000004E-4</v>
      </c>
      <c r="R116" s="156">
        <f>Q116*H116</f>
        <v>2.112E-2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572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406</v>
      </c>
      <c r="BM116" s="158" t="s">
        <v>10872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10871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10873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4" customFormat="1" ht="11.25">
      <c r="B119" s="174"/>
      <c r="D119" s="160" t="s">
        <v>264</v>
      </c>
      <c r="E119" s="175" t="s">
        <v>3</v>
      </c>
      <c r="F119" s="176" t="s">
        <v>10869</v>
      </c>
      <c r="H119" s="177">
        <v>26.4</v>
      </c>
      <c r="I119" s="178"/>
      <c r="L119" s="174"/>
      <c r="M119" s="179"/>
      <c r="N119" s="180"/>
      <c r="O119" s="180"/>
      <c r="P119" s="180"/>
      <c r="Q119" s="180"/>
      <c r="R119" s="180"/>
      <c r="S119" s="180"/>
      <c r="T119" s="181"/>
      <c r="AT119" s="175" t="s">
        <v>264</v>
      </c>
      <c r="AU119" s="175" t="s">
        <v>82</v>
      </c>
      <c r="AV119" s="14" t="s">
        <v>82</v>
      </c>
      <c r="AW119" s="14" t="s">
        <v>34</v>
      </c>
      <c r="AX119" s="14" t="s">
        <v>80</v>
      </c>
      <c r="AY119" s="175" t="s">
        <v>252</v>
      </c>
    </row>
    <row r="120" spans="1:65" s="12" customFormat="1" ht="22.9" customHeight="1">
      <c r="B120" s="132"/>
      <c r="D120" s="133" t="s">
        <v>72</v>
      </c>
      <c r="E120" s="143" t="s">
        <v>5714</v>
      </c>
      <c r="F120" s="143" t="s">
        <v>10874</v>
      </c>
      <c r="I120" s="135"/>
      <c r="J120" s="144">
        <f>BK120</f>
        <v>0</v>
      </c>
      <c r="L120" s="132"/>
      <c r="M120" s="137"/>
      <c r="N120" s="138"/>
      <c r="O120" s="138"/>
      <c r="P120" s="139">
        <f>SUM(P121:P124)</f>
        <v>0</v>
      </c>
      <c r="Q120" s="138"/>
      <c r="R120" s="139">
        <f>SUM(R121:R124)</f>
        <v>0</v>
      </c>
      <c r="S120" s="138"/>
      <c r="T120" s="140">
        <f>SUM(T121:T124)</f>
        <v>0</v>
      </c>
      <c r="AR120" s="133" t="s">
        <v>82</v>
      </c>
      <c r="AT120" s="141" t="s">
        <v>72</v>
      </c>
      <c r="AU120" s="141" t="s">
        <v>80</v>
      </c>
      <c r="AY120" s="133" t="s">
        <v>252</v>
      </c>
      <c r="BK120" s="142">
        <f>SUM(BK121:BK124)</f>
        <v>0</v>
      </c>
    </row>
    <row r="121" spans="1:65" s="2" customFormat="1" ht="16.5" customHeight="1">
      <c r="A121" s="34"/>
      <c r="B121" s="145"/>
      <c r="C121" s="146" t="s">
        <v>318</v>
      </c>
      <c r="D121" s="146" t="s">
        <v>254</v>
      </c>
      <c r="E121" s="147" t="s">
        <v>5716</v>
      </c>
      <c r="F121" s="148" t="s">
        <v>3</v>
      </c>
      <c r="G121" s="149" t="s">
        <v>4356</v>
      </c>
      <c r="H121" s="150">
        <v>8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406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406</v>
      </c>
      <c r="BM121" s="158" t="s">
        <v>10875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10876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46" t="s">
        <v>328</v>
      </c>
      <c r="D123" s="146" t="s">
        <v>254</v>
      </c>
      <c r="E123" s="147" t="s">
        <v>5719</v>
      </c>
      <c r="F123" s="148" t="s">
        <v>3</v>
      </c>
      <c r="G123" s="149" t="s">
        <v>4356</v>
      </c>
      <c r="H123" s="150">
        <v>36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10877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10624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12" customFormat="1" ht="22.9" customHeight="1">
      <c r="B125" s="132"/>
      <c r="D125" s="133" t="s">
        <v>72</v>
      </c>
      <c r="E125" s="143" t="s">
        <v>3058</v>
      </c>
      <c r="F125" s="143" t="s">
        <v>3059</v>
      </c>
      <c r="I125" s="135"/>
      <c r="J125" s="144">
        <f>BK125</f>
        <v>0</v>
      </c>
      <c r="L125" s="132"/>
      <c r="M125" s="137"/>
      <c r="N125" s="138"/>
      <c r="O125" s="138"/>
      <c r="P125" s="139">
        <f>SUM(P126:P128)</f>
        <v>0</v>
      </c>
      <c r="Q125" s="138"/>
      <c r="R125" s="139">
        <f>SUM(R126:R128)</f>
        <v>0</v>
      </c>
      <c r="S125" s="138"/>
      <c r="T125" s="140">
        <f>SUM(T126:T128)</f>
        <v>0</v>
      </c>
      <c r="AR125" s="133" t="s">
        <v>82</v>
      </c>
      <c r="AT125" s="141" t="s">
        <v>72</v>
      </c>
      <c r="AU125" s="141" t="s">
        <v>80</v>
      </c>
      <c r="AY125" s="133" t="s">
        <v>252</v>
      </c>
      <c r="BK125" s="142">
        <f>SUM(BK126:BK128)</f>
        <v>0</v>
      </c>
    </row>
    <row r="126" spans="1:65" s="2" customFormat="1" ht="16.5" customHeight="1">
      <c r="A126" s="34"/>
      <c r="B126" s="145"/>
      <c r="C126" s="146" t="s">
        <v>312</v>
      </c>
      <c r="D126" s="146" t="s">
        <v>254</v>
      </c>
      <c r="E126" s="147" t="s">
        <v>10637</v>
      </c>
      <c r="F126" s="148" t="s">
        <v>3</v>
      </c>
      <c r="G126" s="149" t="s">
        <v>3225</v>
      </c>
      <c r="H126" s="150">
        <v>21.12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406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406</v>
      </c>
      <c r="BM126" s="158" t="s">
        <v>10878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10879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10880</v>
      </c>
      <c r="H128" s="177">
        <v>21.12</v>
      </c>
      <c r="I128" s="178"/>
      <c r="L128" s="174"/>
      <c r="M128" s="225"/>
      <c r="N128" s="226"/>
      <c r="O128" s="226"/>
      <c r="P128" s="226"/>
      <c r="Q128" s="226"/>
      <c r="R128" s="226"/>
      <c r="S128" s="226"/>
      <c r="T128" s="227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31" s="2" customFormat="1" ht="6.95" customHeight="1">
      <c r="A129" s="34"/>
      <c r="B129" s="44"/>
      <c r="C129" s="45"/>
      <c r="D129" s="45"/>
      <c r="E129" s="45"/>
      <c r="F129" s="45"/>
      <c r="G129" s="45"/>
      <c r="H129" s="45"/>
      <c r="I129" s="45"/>
      <c r="J129" s="45"/>
      <c r="K129" s="45"/>
      <c r="L129" s="35"/>
      <c r="M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</sheetData>
  <autoFilter ref="C94:K128"/>
  <mergeCells count="15">
    <mergeCell ref="E81:H81"/>
    <mergeCell ref="E85:H85"/>
    <mergeCell ref="E83:H83"/>
    <mergeCell ref="E87:H87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0" r:id="rId1"/>
    <hyperlink ref="F103" r:id="rId2"/>
    <hyperlink ref="F107" r:id="rId3"/>
    <hyperlink ref="F110" r:id="rId4"/>
    <hyperlink ref="F114" r:id="rId5"/>
    <hyperlink ref="F118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148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10881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10882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ROUND((SUM(BE91:BE197)),  2)</f>
        <v>0</v>
      </c>
      <c r="G33" s="34"/>
      <c r="H33" s="34"/>
      <c r="I33" s="103">
        <v>0.21</v>
      </c>
      <c r="J33" s="102">
        <f>ROUND(((SUM(BE91:BE197))*I33),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ROUND((SUM(BF91:BF197)),  2)</f>
        <v>0</v>
      </c>
      <c r="G34" s="34"/>
      <c r="H34" s="34"/>
      <c r="I34" s="103">
        <v>0.15</v>
      </c>
      <c r="J34" s="102">
        <f>ROUND(((SUM(BF91:BF197))*I34),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ROUND((SUM(BG91:BG197)),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ROUND((SUM(BH91:BH197)),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ROUND((SUM(BI91:BI197)),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IO.01 - Přípojka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10883</v>
      </c>
      <c r="E62" s="115"/>
      <c r="F62" s="115"/>
      <c r="G62" s="115"/>
      <c r="H62" s="115"/>
      <c r="I62" s="115"/>
      <c r="J62" s="116">
        <f>J118</f>
        <v>0</v>
      </c>
      <c r="L62" s="113"/>
    </row>
    <row r="63" spans="1:47" s="10" customFormat="1" ht="19.899999999999999" customHeight="1">
      <c r="B63" s="117"/>
      <c r="D63" s="118" t="s">
        <v>10884</v>
      </c>
      <c r="E63" s="119"/>
      <c r="F63" s="119"/>
      <c r="G63" s="119"/>
      <c r="H63" s="119"/>
      <c r="I63" s="119"/>
      <c r="J63" s="120">
        <f>J119</f>
        <v>0</v>
      </c>
      <c r="L63" s="117"/>
    </row>
    <row r="64" spans="1:47" s="10" customFormat="1" ht="19.899999999999999" customHeight="1">
      <c r="B64" s="117"/>
      <c r="D64" s="118" t="s">
        <v>10885</v>
      </c>
      <c r="E64" s="119"/>
      <c r="F64" s="119"/>
      <c r="G64" s="119"/>
      <c r="H64" s="119"/>
      <c r="I64" s="119"/>
      <c r="J64" s="120">
        <f>J135</f>
        <v>0</v>
      </c>
      <c r="L64" s="117"/>
    </row>
    <row r="65" spans="1:31" s="10" customFormat="1" ht="19.899999999999999" customHeight="1">
      <c r="B65" s="117"/>
      <c r="D65" s="118" t="s">
        <v>10886</v>
      </c>
      <c r="E65" s="119"/>
      <c r="F65" s="119"/>
      <c r="G65" s="119"/>
      <c r="H65" s="119"/>
      <c r="I65" s="119"/>
      <c r="J65" s="120">
        <f>J139</f>
        <v>0</v>
      </c>
      <c r="L65" s="117"/>
    </row>
    <row r="66" spans="1:31" s="10" customFormat="1" ht="19.899999999999999" customHeight="1">
      <c r="B66" s="117"/>
      <c r="D66" s="118" t="s">
        <v>10887</v>
      </c>
      <c r="E66" s="119"/>
      <c r="F66" s="119"/>
      <c r="G66" s="119"/>
      <c r="H66" s="119"/>
      <c r="I66" s="119"/>
      <c r="J66" s="120">
        <f>J149</f>
        <v>0</v>
      </c>
      <c r="L66" s="117"/>
    </row>
    <row r="67" spans="1:31" s="10" customFormat="1" ht="19.899999999999999" customHeight="1">
      <c r="B67" s="117"/>
      <c r="D67" s="118" t="s">
        <v>10888</v>
      </c>
      <c r="E67" s="119"/>
      <c r="F67" s="119"/>
      <c r="G67" s="119"/>
      <c r="H67" s="119"/>
      <c r="I67" s="119"/>
      <c r="J67" s="120">
        <f>J153</f>
        <v>0</v>
      </c>
      <c r="L67" s="117"/>
    </row>
    <row r="68" spans="1:31" s="10" customFormat="1" ht="19.899999999999999" customHeight="1">
      <c r="B68" s="117"/>
      <c r="D68" s="118" t="s">
        <v>10889</v>
      </c>
      <c r="E68" s="119"/>
      <c r="F68" s="119"/>
      <c r="G68" s="119"/>
      <c r="H68" s="119"/>
      <c r="I68" s="119"/>
      <c r="J68" s="120">
        <f>J163</f>
        <v>0</v>
      </c>
      <c r="L68" s="117"/>
    </row>
    <row r="69" spans="1:31" s="10" customFormat="1" ht="19.899999999999999" customHeight="1">
      <c r="B69" s="117"/>
      <c r="D69" s="118" t="s">
        <v>10890</v>
      </c>
      <c r="E69" s="119"/>
      <c r="F69" s="119"/>
      <c r="G69" s="119"/>
      <c r="H69" s="119"/>
      <c r="I69" s="119"/>
      <c r="J69" s="120">
        <f>J176</f>
        <v>0</v>
      </c>
      <c r="L69" s="117"/>
    </row>
    <row r="70" spans="1:31" s="10" customFormat="1" ht="19.899999999999999" customHeight="1">
      <c r="B70" s="117"/>
      <c r="D70" s="118" t="s">
        <v>10891</v>
      </c>
      <c r="E70" s="119"/>
      <c r="F70" s="119"/>
      <c r="G70" s="119"/>
      <c r="H70" s="119"/>
      <c r="I70" s="119"/>
      <c r="J70" s="120">
        <f>J179</f>
        <v>0</v>
      </c>
      <c r="L70" s="117"/>
    </row>
    <row r="71" spans="1:31" s="10" customFormat="1" ht="19.899999999999999" customHeight="1">
      <c r="B71" s="117"/>
      <c r="D71" s="118" t="s">
        <v>10892</v>
      </c>
      <c r="E71" s="119"/>
      <c r="F71" s="119"/>
      <c r="G71" s="119"/>
      <c r="H71" s="119"/>
      <c r="I71" s="119"/>
      <c r="J71" s="120">
        <f>J185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IO.01 - Přípojka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44442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P92+P118</f>
        <v>0</v>
      </c>
      <c r="Q91" s="63"/>
      <c r="R91" s="129">
        <f>R92+R118</f>
        <v>21.6</v>
      </c>
      <c r="S91" s="63"/>
      <c r="T91" s="130">
        <f>T92+T118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BK92+BK118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21.6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SUM(P94:P117)</f>
        <v>0</v>
      </c>
      <c r="Q93" s="138"/>
      <c r="R93" s="139">
        <f>SUM(R94:R117)</f>
        <v>21.6</v>
      </c>
      <c r="S93" s="138"/>
      <c r="T93" s="140">
        <f>SUM(T94:T117)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SUM(BK94:BK117)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10893</v>
      </c>
      <c r="F94" s="148" t="s">
        <v>10894</v>
      </c>
      <c r="G94" s="149" t="s">
        <v>257</v>
      </c>
      <c r="H94" s="150">
        <v>54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10895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10896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10897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10898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10899</v>
      </c>
      <c r="H98" s="177">
        <v>54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43.2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10900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10901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10902</v>
      </c>
      <c r="H103" s="177">
        <v>43.2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10903</v>
      </c>
      <c r="F104" s="148" t="s">
        <v>10904</v>
      </c>
      <c r="G104" s="149" t="s">
        <v>257</v>
      </c>
      <c r="H104" s="150">
        <v>43.2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10905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10906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10907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10908</v>
      </c>
      <c r="H107" s="177">
        <v>43.2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16.5" customHeight="1">
      <c r="A108" s="34"/>
      <c r="B108" s="145"/>
      <c r="C108" s="146" t="s">
        <v>258</v>
      </c>
      <c r="D108" s="146" t="s">
        <v>254</v>
      </c>
      <c r="E108" s="147" t="s">
        <v>5762</v>
      </c>
      <c r="F108" s="148" t="s">
        <v>5763</v>
      </c>
      <c r="G108" s="149" t="s">
        <v>257</v>
      </c>
      <c r="H108" s="150">
        <v>10.8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10909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5765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5766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10910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10911</v>
      </c>
      <c r="H112" s="177">
        <v>10.8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2" customFormat="1" ht="16.5" customHeight="1">
      <c r="A113" s="34"/>
      <c r="B113" s="145"/>
      <c r="C113" s="198" t="s">
        <v>296</v>
      </c>
      <c r="D113" s="198" t="s">
        <v>361</v>
      </c>
      <c r="E113" s="199" t="s">
        <v>10912</v>
      </c>
      <c r="F113" s="200" t="s">
        <v>10913</v>
      </c>
      <c r="G113" s="201" t="s">
        <v>321</v>
      </c>
      <c r="H113" s="202">
        <v>21.6</v>
      </c>
      <c r="I113" s="203"/>
      <c r="J113" s="204">
        <f>ROUND(I113*H113,2)</f>
        <v>0</v>
      </c>
      <c r="K113" s="205"/>
      <c r="L113" s="206"/>
      <c r="M113" s="207" t="s">
        <v>3</v>
      </c>
      <c r="N113" s="208" t="s">
        <v>44</v>
      </c>
      <c r="O113" s="55"/>
      <c r="P113" s="156">
        <f>O113*H113</f>
        <v>0</v>
      </c>
      <c r="Q113" s="156">
        <v>1</v>
      </c>
      <c r="R113" s="156">
        <f>Q113*H113</f>
        <v>21.6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318</v>
      </c>
      <c r="AT113" s="158" t="s">
        <v>361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10914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10913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10915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14" customFormat="1" ht="11.25">
      <c r="B116" s="174"/>
      <c r="D116" s="160" t="s">
        <v>264</v>
      </c>
      <c r="E116" s="175" t="s">
        <v>3</v>
      </c>
      <c r="F116" s="176" t="s">
        <v>8546</v>
      </c>
      <c r="H116" s="177">
        <v>10.8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34</v>
      </c>
      <c r="AX116" s="14" t="s">
        <v>80</v>
      </c>
      <c r="AY116" s="175" t="s">
        <v>252</v>
      </c>
    </row>
    <row r="117" spans="1:65" s="14" customFormat="1" ht="11.25">
      <c r="B117" s="174"/>
      <c r="D117" s="160" t="s">
        <v>264</v>
      </c>
      <c r="F117" s="176" t="s">
        <v>10916</v>
      </c>
      <c r="H117" s="177">
        <v>21.6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12" customFormat="1" ht="25.9" customHeight="1">
      <c r="B118" s="132"/>
      <c r="D118" s="133" t="s">
        <v>72</v>
      </c>
      <c r="E118" s="134" t="s">
        <v>2190</v>
      </c>
      <c r="F118" s="134" t="s">
        <v>10917</v>
      </c>
      <c r="I118" s="135"/>
      <c r="J118" s="136">
        <f>BK118</f>
        <v>0</v>
      </c>
      <c r="L118" s="132"/>
      <c r="M118" s="137"/>
      <c r="N118" s="138"/>
      <c r="O118" s="138"/>
      <c r="P118" s="139">
        <f>P119+P135+P139+P149+P153+P163+P176+P179+P185</f>
        <v>0</v>
      </c>
      <c r="Q118" s="138"/>
      <c r="R118" s="139">
        <f>R119+R135+R139+R149+R153+R163+R176+R179+R185</f>
        <v>0</v>
      </c>
      <c r="S118" s="138"/>
      <c r="T118" s="140">
        <f>T119+T135+T139+T149+T153+T163+T176+T179+T185</f>
        <v>0</v>
      </c>
      <c r="AR118" s="133" t="s">
        <v>80</v>
      </c>
      <c r="AT118" s="141" t="s">
        <v>72</v>
      </c>
      <c r="AU118" s="141" t="s">
        <v>73</v>
      </c>
      <c r="AY118" s="133" t="s">
        <v>252</v>
      </c>
      <c r="BK118" s="142">
        <f>BK119+BK135+BK139+BK149+BK153+BK163+BK176+BK179+BK185</f>
        <v>0</v>
      </c>
    </row>
    <row r="119" spans="1:65" s="12" customFormat="1" ht="22.9" customHeight="1">
      <c r="B119" s="132"/>
      <c r="D119" s="133" t="s">
        <v>72</v>
      </c>
      <c r="E119" s="143" t="s">
        <v>2616</v>
      </c>
      <c r="F119" s="143" t="s">
        <v>10918</v>
      </c>
      <c r="I119" s="135"/>
      <c r="J119" s="144">
        <f>BK119</f>
        <v>0</v>
      </c>
      <c r="L119" s="132"/>
      <c r="M119" s="137"/>
      <c r="N119" s="138"/>
      <c r="O119" s="138"/>
      <c r="P119" s="139">
        <f>SUM(P120:P134)</f>
        <v>0</v>
      </c>
      <c r="Q119" s="138"/>
      <c r="R119" s="139">
        <f>SUM(R120:R134)</f>
        <v>0</v>
      </c>
      <c r="S119" s="138"/>
      <c r="T119" s="140">
        <f>SUM(T120:T134)</f>
        <v>0</v>
      </c>
      <c r="AR119" s="133" t="s">
        <v>80</v>
      </c>
      <c r="AT119" s="141" t="s">
        <v>72</v>
      </c>
      <c r="AU119" s="141" t="s">
        <v>80</v>
      </c>
      <c r="AY119" s="133" t="s">
        <v>252</v>
      </c>
      <c r="BK119" s="142">
        <f>SUM(BK120:BK134)</f>
        <v>0</v>
      </c>
    </row>
    <row r="120" spans="1:65" s="2" customFormat="1" ht="16.5" customHeight="1">
      <c r="A120" s="34"/>
      <c r="B120" s="145"/>
      <c r="C120" s="146" t="s">
        <v>303</v>
      </c>
      <c r="D120" s="146" t="s">
        <v>254</v>
      </c>
      <c r="E120" s="147" t="s">
        <v>10919</v>
      </c>
      <c r="F120" s="148" t="s">
        <v>10920</v>
      </c>
      <c r="G120" s="149" t="s">
        <v>4356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10921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10920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9.5">
      <c r="A122" s="34"/>
      <c r="B122" s="35"/>
      <c r="C122" s="34"/>
      <c r="D122" s="160" t="s">
        <v>2284</v>
      </c>
      <c r="E122" s="34"/>
      <c r="F122" s="211" t="s">
        <v>10922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2284</v>
      </c>
      <c r="AU122" s="19" t="s">
        <v>82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10923</v>
      </c>
      <c r="F123" s="148" t="s">
        <v>10924</v>
      </c>
      <c r="G123" s="149" t="s">
        <v>331</v>
      </c>
      <c r="H123" s="150">
        <v>19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10925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10924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9.5">
      <c r="A125" s="34"/>
      <c r="B125" s="35"/>
      <c r="C125" s="34"/>
      <c r="D125" s="160" t="s">
        <v>2284</v>
      </c>
      <c r="E125" s="34"/>
      <c r="F125" s="211" t="s">
        <v>10926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2284</v>
      </c>
      <c r="AU125" s="19" t="s">
        <v>82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10927</v>
      </c>
      <c r="F126" s="148" t="s">
        <v>10928</v>
      </c>
      <c r="G126" s="149" t="s">
        <v>331</v>
      </c>
      <c r="H126" s="150">
        <v>31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10929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10928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9.5">
      <c r="A128" s="34"/>
      <c r="B128" s="35"/>
      <c r="C128" s="34"/>
      <c r="D128" s="160" t="s">
        <v>2284</v>
      </c>
      <c r="E128" s="34"/>
      <c r="F128" s="211" t="s">
        <v>10930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2284</v>
      </c>
      <c r="AU128" s="19" t="s">
        <v>82</v>
      </c>
    </row>
    <row r="129" spans="1:65" s="2" customFormat="1" ht="16.5" customHeight="1">
      <c r="A129" s="34"/>
      <c r="B129" s="145"/>
      <c r="C129" s="146" t="s">
        <v>328</v>
      </c>
      <c r="D129" s="146" t="s">
        <v>254</v>
      </c>
      <c r="E129" s="147" t="s">
        <v>10931</v>
      </c>
      <c r="F129" s="148" t="s">
        <v>10932</v>
      </c>
      <c r="G129" s="149" t="s">
        <v>4360</v>
      </c>
      <c r="H129" s="150">
        <v>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10933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10932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9.5">
      <c r="A131" s="34"/>
      <c r="B131" s="35"/>
      <c r="C131" s="34"/>
      <c r="D131" s="160" t="s">
        <v>2284</v>
      </c>
      <c r="E131" s="34"/>
      <c r="F131" s="211" t="s">
        <v>10922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2284</v>
      </c>
      <c r="AU131" s="19" t="s">
        <v>82</v>
      </c>
    </row>
    <row r="132" spans="1:65" s="2" customFormat="1" ht="16.5" customHeight="1">
      <c r="A132" s="34"/>
      <c r="B132" s="145"/>
      <c r="C132" s="146" t="s">
        <v>338</v>
      </c>
      <c r="D132" s="146" t="s">
        <v>254</v>
      </c>
      <c r="E132" s="147" t="s">
        <v>10934</v>
      </c>
      <c r="F132" s="148" t="s">
        <v>10935</v>
      </c>
      <c r="G132" s="149" t="s">
        <v>331</v>
      </c>
      <c r="H132" s="150">
        <v>31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10936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10937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48.75">
      <c r="A134" s="34"/>
      <c r="B134" s="35"/>
      <c r="C134" s="34"/>
      <c r="D134" s="160" t="s">
        <v>2284</v>
      </c>
      <c r="E134" s="34"/>
      <c r="F134" s="211" t="s">
        <v>10938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2284</v>
      </c>
      <c r="AU134" s="19" t="s">
        <v>82</v>
      </c>
    </row>
    <row r="135" spans="1:65" s="12" customFormat="1" ht="22.9" customHeight="1">
      <c r="B135" s="132"/>
      <c r="D135" s="133" t="s">
        <v>72</v>
      </c>
      <c r="E135" s="143" t="s">
        <v>10939</v>
      </c>
      <c r="F135" s="143" t="s">
        <v>10940</v>
      </c>
      <c r="I135" s="135"/>
      <c r="J135" s="144">
        <f>BK135</f>
        <v>0</v>
      </c>
      <c r="L135" s="132"/>
      <c r="M135" s="137"/>
      <c r="N135" s="138"/>
      <c r="O135" s="138"/>
      <c r="P135" s="139">
        <f>SUM(P136:P138)</f>
        <v>0</v>
      </c>
      <c r="Q135" s="138"/>
      <c r="R135" s="139">
        <f>SUM(R136:R138)</f>
        <v>0</v>
      </c>
      <c r="S135" s="138"/>
      <c r="T135" s="140">
        <f>SUM(T136:T138)</f>
        <v>0</v>
      </c>
      <c r="AR135" s="133" t="s">
        <v>80</v>
      </c>
      <c r="AT135" s="141" t="s">
        <v>72</v>
      </c>
      <c r="AU135" s="141" t="s">
        <v>80</v>
      </c>
      <c r="AY135" s="133" t="s">
        <v>252</v>
      </c>
      <c r="BK135" s="142">
        <f>SUM(BK136:BK138)</f>
        <v>0</v>
      </c>
    </row>
    <row r="136" spans="1:65" s="2" customFormat="1" ht="16.5" customHeight="1">
      <c r="A136" s="34"/>
      <c r="B136" s="145"/>
      <c r="C136" s="146" t="s">
        <v>360</v>
      </c>
      <c r="D136" s="146" t="s">
        <v>254</v>
      </c>
      <c r="E136" s="147" t="s">
        <v>10941</v>
      </c>
      <c r="F136" s="148" t="s">
        <v>10942</v>
      </c>
      <c r="G136" s="149" t="s">
        <v>331</v>
      </c>
      <c r="H136" s="150">
        <v>6</v>
      </c>
      <c r="I136" s="151"/>
      <c r="J136" s="152">
        <f>ROUND(I136*H136,2)</f>
        <v>0</v>
      </c>
      <c r="K136" s="153"/>
      <c r="L136" s="35"/>
      <c r="M136" s="154" t="s">
        <v>3</v>
      </c>
      <c r="N136" s="155" t="s">
        <v>44</v>
      </c>
      <c r="O136" s="55"/>
      <c r="P136" s="156">
        <f>O136*H136</f>
        <v>0</v>
      </c>
      <c r="Q136" s="156">
        <v>0</v>
      </c>
      <c r="R136" s="156">
        <f>Q136*H136</f>
        <v>0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258</v>
      </c>
      <c r="AT136" s="158" t="s">
        <v>254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258</v>
      </c>
      <c r="BM136" s="158" t="s">
        <v>10943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10942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9.5">
      <c r="A138" s="34"/>
      <c r="B138" s="35"/>
      <c r="C138" s="34"/>
      <c r="D138" s="160" t="s">
        <v>2284</v>
      </c>
      <c r="E138" s="34"/>
      <c r="F138" s="211" t="s">
        <v>10944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2284</v>
      </c>
      <c r="AU138" s="19" t="s">
        <v>82</v>
      </c>
    </row>
    <row r="139" spans="1:65" s="12" customFormat="1" ht="22.9" customHeight="1">
      <c r="B139" s="132"/>
      <c r="D139" s="133" t="s">
        <v>72</v>
      </c>
      <c r="E139" s="143" t="s">
        <v>10945</v>
      </c>
      <c r="F139" s="143" t="s">
        <v>10946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SUM(P140:P148)</f>
        <v>0</v>
      </c>
      <c r="Q139" s="138"/>
      <c r="R139" s="139">
        <f>SUM(R140:R148)</f>
        <v>0</v>
      </c>
      <c r="S139" s="138"/>
      <c r="T139" s="140">
        <f>SUM(T140:T148)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SUM(BK140:BK148)</f>
        <v>0</v>
      </c>
    </row>
    <row r="140" spans="1:65" s="2" customFormat="1" ht="16.5" customHeight="1">
      <c r="A140" s="34"/>
      <c r="B140" s="145"/>
      <c r="C140" s="146" t="s">
        <v>373</v>
      </c>
      <c r="D140" s="146" t="s">
        <v>254</v>
      </c>
      <c r="E140" s="147" t="s">
        <v>10947</v>
      </c>
      <c r="F140" s="148" t="s">
        <v>10948</v>
      </c>
      <c r="G140" s="149" t="s">
        <v>4356</v>
      </c>
      <c r="H140" s="150">
        <v>4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10949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10948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9.5">
      <c r="A142" s="34"/>
      <c r="B142" s="35"/>
      <c r="C142" s="34"/>
      <c r="D142" s="160" t="s">
        <v>2284</v>
      </c>
      <c r="E142" s="34"/>
      <c r="F142" s="211" t="s">
        <v>10950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2284</v>
      </c>
      <c r="AU142" s="19" t="s">
        <v>82</v>
      </c>
    </row>
    <row r="143" spans="1:65" s="2" customFormat="1" ht="16.5" customHeight="1">
      <c r="A143" s="34"/>
      <c r="B143" s="145"/>
      <c r="C143" s="146" t="s">
        <v>381</v>
      </c>
      <c r="D143" s="146" t="s">
        <v>254</v>
      </c>
      <c r="E143" s="147" t="s">
        <v>10951</v>
      </c>
      <c r="F143" s="148" t="s">
        <v>10952</v>
      </c>
      <c r="G143" s="149" t="s">
        <v>331</v>
      </c>
      <c r="H143" s="150">
        <v>84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10953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10952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9.5">
      <c r="A145" s="34"/>
      <c r="B145" s="35"/>
      <c r="C145" s="34"/>
      <c r="D145" s="160" t="s">
        <v>2284</v>
      </c>
      <c r="E145" s="34"/>
      <c r="F145" s="211" t="s">
        <v>10954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2284</v>
      </c>
      <c r="AU145" s="19" t="s">
        <v>82</v>
      </c>
    </row>
    <row r="146" spans="1:65" s="2" customFormat="1" ht="16.5" customHeight="1">
      <c r="A146" s="34"/>
      <c r="B146" s="145"/>
      <c r="C146" s="146" t="s">
        <v>389</v>
      </c>
      <c r="D146" s="146" t="s">
        <v>254</v>
      </c>
      <c r="E146" s="147" t="s">
        <v>10955</v>
      </c>
      <c r="F146" s="148" t="s">
        <v>10956</v>
      </c>
      <c r="G146" s="149" t="s">
        <v>331</v>
      </c>
      <c r="H146" s="150">
        <v>42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10957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10956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9.5">
      <c r="A148" s="34"/>
      <c r="B148" s="35"/>
      <c r="C148" s="34"/>
      <c r="D148" s="160" t="s">
        <v>2284</v>
      </c>
      <c r="E148" s="34"/>
      <c r="F148" s="211" t="s">
        <v>10954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2284</v>
      </c>
      <c r="AU148" s="19" t="s">
        <v>82</v>
      </c>
    </row>
    <row r="149" spans="1:65" s="12" customFormat="1" ht="22.9" customHeight="1">
      <c r="B149" s="132"/>
      <c r="D149" s="133" t="s">
        <v>72</v>
      </c>
      <c r="E149" s="143" t="s">
        <v>2431</v>
      </c>
      <c r="F149" s="143" t="s">
        <v>10958</v>
      </c>
      <c r="I149" s="135"/>
      <c r="J149" s="144">
        <f>BK149</f>
        <v>0</v>
      </c>
      <c r="L149" s="132"/>
      <c r="M149" s="137"/>
      <c r="N149" s="138"/>
      <c r="O149" s="138"/>
      <c r="P149" s="139">
        <f>SUM(P150:P152)</f>
        <v>0</v>
      </c>
      <c r="Q149" s="138"/>
      <c r="R149" s="139">
        <f>SUM(R150:R152)</f>
        <v>0</v>
      </c>
      <c r="S149" s="138"/>
      <c r="T149" s="140">
        <f>SUM(T150:T152)</f>
        <v>0</v>
      </c>
      <c r="AR149" s="133" t="s">
        <v>82</v>
      </c>
      <c r="AT149" s="141" t="s">
        <v>72</v>
      </c>
      <c r="AU149" s="141" t="s">
        <v>80</v>
      </c>
      <c r="AY149" s="133" t="s">
        <v>252</v>
      </c>
      <c r="BK149" s="142">
        <f>SUM(BK150:BK152)</f>
        <v>0</v>
      </c>
    </row>
    <row r="150" spans="1:65" s="2" customFormat="1" ht="16.5" customHeight="1">
      <c r="A150" s="34"/>
      <c r="B150" s="145"/>
      <c r="C150" s="146" t="s">
        <v>9</v>
      </c>
      <c r="D150" s="146" t="s">
        <v>254</v>
      </c>
      <c r="E150" s="147" t="s">
        <v>10959</v>
      </c>
      <c r="F150" s="148" t="s">
        <v>10960</v>
      </c>
      <c r="G150" s="149" t="s">
        <v>497</v>
      </c>
      <c r="H150" s="150">
        <v>6</v>
      </c>
      <c r="I150" s="151"/>
      <c r="J150" s="152">
        <f>ROUND(I150*H150,2)</f>
        <v>0</v>
      </c>
      <c r="K150" s="153"/>
      <c r="L150" s="35"/>
      <c r="M150" s="154" t="s">
        <v>3</v>
      </c>
      <c r="N150" s="155" t="s">
        <v>44</v>
      </c>
      <c r="O150" s="55"/>
      <c r="P150" s="156">
        <f>O150*H150</f>
        <v>0</v>
      </c>
      <c r="Q150" s="156">
        <v>0</v>
      </c>
      <c r="R150" s="156">
        <f>Q150*H150</f>
        <v>0</v>
      </c>
      <c r="S150" s="156">
        <v>0</v>
      </c>
      <c r="T150" s="157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8" t="s">
        <v>406</v>
      </c>
      <c r="AT150" s="158" t="s">
        <v>254</v>
      </c>
      <c r="AU150" s="158" t="s">
        <v>82</v>
      </c>
      <c r="AY150" s="19" t="s">
        <v>252</v>
      </c>
      <c r="BE150" s="159">
        <f>IF(N150="základní",J150,0)</f>
        <v>0</v>
      </c>
      <c r="BF150" s="159">
        <f>IF(N150="snížená",J150,0)</f>
        <v>0</v>
      </c>
      <c r="BG150" s="159">
        <f>IF(N150="zákl. přenesená",J150,0)</f>
        <v>0</v>
      </c>
      <c r="BH150" s="159">
        <f>IF(N150="sníž. přenesená",J150,0)</f>
        <v>0</v>
      </c>
      <c r="BI150" s="159">
        <f>IF(N150="nulová",J150,0)</f>
        <v>0</v>
      </c>
      <c r="BJ150" s="19" t="s">
        <v>80</v>
      </c>
      <c r="BK150" s="159">
        <f>ROUND(I150*H150,2)</f>
        <v>0</v>
      </c>
      <c r="BL150" s="19" t="s">
        <v>406</v>
      </c>
      <c r="BM150" s="158" t="s">
        <v>10961</v>
      </c>
    </row>
    <row r="151" spans="1:65" s="2" customFormat="1" ht="11.25">
      <c r="A151" s="34"/>
      <c r="B151" s="35"/>
      <c r="C151" s="34"/>
      <c r="D151" s="160" t="s">
        <v>260</v>
      </c>
      <c r="E151" s="34"/>
      <c r="F151" s="161" t="s">
        <v>10960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260</v>
      </c>
      <c r="AU151" s="19" t="s">
        <v>82</v>
      </c>
    </row>
    <row r="152" spans="1:65" s="2" customFormat="1" ht="19.5">
      <c r="A152" s="34"/>
      <c r="B152" s="35"/>
      <c r="C152" s="34"/>
      <c r="D152" s="160" t="s">
        <v>2284</v>
      </c>
      <c r="E152" s="34"/>
      <c r="F152" s="211" t="s">
        <v>10962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2284</v>
      </c>
      <c r="AU152" s="19" t="s">
        <v>82</v>
      </c>
    </row>
    <row r="153" spans="1:65" s="12" customFormat="1" ht="22.9" customHeight="1">
      <c r="B153" s="132"/>
      <c r="D153" s="133" t="s">
        <v>72</v>
      </c>
      <c r="E153" s="143" t="s">
        <v>4473</v>
      </c>
      <c r="F153" s="143" t="s">
        <v>10963</v>
      </c>
      <c r="I153" s="135"/>
      <c r="J153" s="144">
        <f>BK153</f>
        <v>0</v>
      </c>
      <c r="L153" s="132"/>
      <c r="M153" s="137"/>
      <c r="N153" s="138"/>
      <c r="O153" s="138"/>
      <c r="P153" s="139">
        <f>SUM(P154:P162)</f>
        <v>0</v>
      </c>
      <c r="Q153" s="138"/>
      <c r="R153" s="139">
        <f>SUM(R154:R162)</f>
        <v>0</v>
      </c>
      <c r="S153" s="138"/>
      <c r="T153" s="140">
        <f>SUM(T154:T162)</f>
        <v>0</v>
      </c>
      <c r="AR153" s="133" t="s">
        <v>82</v>
      </c>
      <c r="AT153" s="141" t="s">
        <v>72</v>
      </c>
      <c r="AU153" s="141" t="s">
        <v>80</v>
      </c>
      <c r="AY153" s="133" t="s">
        <v>252</v>
      </c>
      <c r="BK153" s="142">
        <f>SUM(BK154:BK162)</f>
        <v>0</v>
      </c>
    </row>
    <row r="154" spans="1:65" s="2" customFormat="1" ht="16.5" customHeight="1">
      <c r="A154" s="34"/>
      <c r="B154" s="145"/>
      <c r="C154" s="146" t="s">
        <v>406</v>
      </c>
      <c r="D154" s="146" t="s">
        <v>254</v>
      </c>
      <c r="E154" s="147" t="s">
        <v>10964</v>
      </c>
      <c r="F154" s="148" t="s">
        <v>10965</v>
      </c>
      <c r="G154" s="149" t="s">
        <v>331</v>
      </c>
      <c r="H154" s="150">
        <v>2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406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406</v>
      </c>
      <c r="BM154" s="158" t="s">
        <v>10966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10965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9.5">
      <c r="A156" s="34"/>
      <c r="B156" s="35"/>
      <c r="C156" s="34"/>
      <c r="D156" s="160" t="s">
        <v>2284</v>
      </c>
      <c r="E156" s="34"/>
      <c r="F156" s="211" t="s">
        <v>10967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2284</v>
      </c>
      <c r="AU156" s="19" t="s">
        <v>82</v>
      </c>
    </row>
    <row r="157" spans="1:65" s="2" customFormat="1" ht="16.5" customHeight="1">
      <c r="A157" s="34"/>
      <c r="B157" s="145"/>
      <c r="C157" s="146" t="s">
        <v>414</v>
      </c>
      <c r="D157" s="146" t="s">
        <v>254</v>
      </c>
      <c r="E157" s="147" t="s">
        <v>10968</v>
      </c>
      <c r="F157" s="148" t="s">
        <v>10969</v>
      </c>
      <c r="G157" s="149" t="s">
        <v>331</v>
      </c>
      <c r="H157" s="150">
        <v>6</v>
      </c>
      <c r="I157" s="151"/>
      <c r="J157" s="152">
        <f>ROUND(I157*H157,2)</f>
        <v>0</v>
      </c>
      <c r="K157" s="153"/>
      <c r="L157" s="35"/>
      <c r="M157" s="154" t="s">
        <v>3</v>
      </c>
      <c r="N157" s="155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406</v>
      </c>
      <c r="AT157" s="158" t="s">
        <v>254</v>
      </c>
      <c r="AU157" s="158" t="s">
        <v>82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406</v>
      </c>
      <c r="BM157" s="158" t="s">
        <v>10970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10969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82</v>
      </c>
    </row>
    <row r="159" spans="1:65" s="2" customFormat="1" ht="19.5">
      <c r="A159" s="34"/>
      <c r="B159" s="35"/>
      <c r="C159" s="34"/>
      <c r="D159" s="160" t="s">
        <v>2284</v>
      </c>
      <c r="E159" s="34"/>
      <c r="F159" s="211" t="s">
        <v>10971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2284</v>
      </c>
      <c r="AU159" s="19" t="s">
        <v>82</v>
      </c>
    </row>
    <row r="160" spans="1:65" s="2" customFormat="1" ht="16.5" customHeight="1">
      <c r="A160" s="34"/>
      <c r="B160" s="145"/>
      <c r="C160" s="146" t="s">
        <v>423</v>
      </c>
      <c r="D160" s="146" t="s">
        <v>254</v>
      </c>
      <c r="E160" s="147" t="s">
        <v>10972</v>
      </c>
      <c r="F160" s="148" t="s">
        <v>10973</v>
      </c>
      <c r="G160" s="149" t="s">
        <v>331</v>
      </c>
      <c r="H160" s="150">
        <v>8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406</v>
      </c>
      <c r="AT160" s="158" t="s">
        <v>254</v>
      </c>
      <c r="AU160" s="158" t="s">
        <v>82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406</v>
      </c>
      <c r="BM160" s="158" t="s">
        <v>10974</v>
      </c>
    </row>
    <row r="161" spans="1:65" s="2" customFormat="1" ht="11.25">
      <c r="A161" s="34"/>
      <c r="B161" s="35"/>
      <c r="C161" s="34"/>
      <c r="D161" s="160" t="s">
        <v>260</v>
      </c>
      <c r="E161" s="34"/>
      <c r="F161" s="161" t="s">
        <v>10973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82</v>
      </c>
    </row>
    <row r="162" spans="1:65" s="2" customFormat="1" ht="19.5">
      <c r="A162" s="34"/>
      <c r="B162" s="35"/>
      <c r="C162" s="34"/>
      <c r="D162" s="160" t="s">
        <v>2284</v>
      </c>
      <c r="E162" s="34"/>
      <c r="F162" s="211" t="s">
        <v>10975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2284</v>
      </c>
      <c r="AU162" s="19" t="s">
        <v>82</v>
      </c>
    </row>
    <row r="163" spans="1:65" s="12" customFormat="1" ht="22.9" customHeight="1">
      <c r="B163" s="132"/>
      <c r="D163" s="133" t="s">
        <v>72</v>
      </c>
      <c r="E163" s="143" t="s">
        <v>4550</v>
      </c>
      <c r="F163" s="143" t="s">
        <v>10976</v>
      </c>
      <c r="I163" s="135"/>
      <c r="J163" s="144">
        <f>BK163</f>
        <v>0</v>
      </c>
      <c r="L163" s="132"/>
      <c r="M163" s="137"/>
      <c r="N163" s="138"/>
      <c r="O163" s="138"/>
      <c r="P163" s="139">
        <f>SUM(P164:P175)</f>
        <v>0</v>
      </c>
      <c r="Q163" s="138"/>
      <c r="R163" s="139">
        <f>SUM(R164:R175)</f>
        <v>0</v>
      </c>
      <c r="S163" s="138"/>
      <c r="T163" s="140">
        <f>SUM(T164:T175)</f>
        <v>0</v>
      </c>
      <c r="AR163" s="133" t="s">
        <v>82</v>
      </c>
      <c r="AT163" s="141" t="s">
        <v>72</v>
      </c>
      <c r="AU163" s="141" t="s">
        <v>80</v>
      </c>
      <c r="AY163" s="133" t="s">
        <v>252</v>
      </c>
      <c r="BK163" s="142">
        <f>SUM(BK164:BK175)</f>
        <v>0</v>
      </c>
    </row>
    <row r="164" spans="1:65" s="2" customFormat="1" ht="16.5" customHeight="1">
      <c r="A164" s="34"/>
      <c r="B164" s="145"/>
      <c r="C164" s="146" t="s">
        <v>429</v>
      </c>
      <c r="D164" s="146" t="s">
        <v>254</v>
      </c>
      <c r="E164" s="147" t="s">
        <v>10977</v>
      </c>
      <c r="F164" s="148" t="s">
        <v>10978</v>
      </c>
      <c r="G164" s="149" t="s">
        <v>4360</v>
      </c>
      <c r="H164" s="150">
        <v>2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406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406</v>
      </c>
      <c r="BM164" s="158" t="s">
        <v>10979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10978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9.5">
      <c r="A166" s="34"/>
      <c r="B166" s="35"/>
      <c r="C166" s="34"/>
      <c r="D166" s="160" t="s">
        <v>2284</v>
      </c>
      <c r="E166" s="34"/>
      <c r="F166" s="211" t="s">
        <v>10980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2284</v>
      </c>
      <c r="AU166" s="19" t="s">
        <v>82</v>
      </c>
    </row>
    <row r="167" spans="1:65" s="2" customFormat="1" ht="16.5" customHeight="1">
      <c r="A167" s="34"/>
      <c r="B167" s="145"/>
      <c r="C167" s="146" t="s">
        <v>435</v>
      </c>
      <c r="D167" s="146" t="s">
        <v>254</v>
      </c>
      <c r="E167" s="147" t="s">
        <v>10981</v>
      </c>
      <c r="F167" s="148" t="s">
        <v>10982</v>
      </c>
      <c r="G167" s="149" t="s">
        <v>4360</v>
      </c>
      <c r="H167" s="150">
        <v>2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406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406</v>
      </c>
      <c r="BM167" s="158" t="s">
        <v>10983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10982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9.5">
      <c r="A169" s="34"/>
      <c r="B169" s="35"/>
      <c r="C169" s="34"/>
      <c r="D169" s="160" t="s">
        <v>2284</v>
      </c>
      <c r="E169" s="34"/>
      <c r="F169" s="211" t="s">
        <v>10984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2284</v>
      </c>
      <c r="AU169" s="19" t="s">
        <v>82</v>
      </c>
    </row>
    <row r="170" spans="1:65" s="2" customFormat="1" ht="16.5" customHeight="1">
      <c r="A170" s="34"/>
      <c r="B170" s="145"/>
      <c r="C170" s="146" t="s">
        <v>8</v>
      </c>
      <c r="D170" s="146" t="s">
        <v>254</v>
      </c>
      <c r="E170" s="147" t="s">
        <v>10985</v>
      </c>
      <c r="F170" s="148" t="s">
        <v>10986</v>
      </c>
      <c r="G170" s="149" t="s">
        <v>743</v>
      </c>
      <c r="H170" s="150">
        <v>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10987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10986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2284</v>
      </c>
      <c r="E172" s="34"/>
      <c r="F172" s="211" t="s">
        <v>10988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2284</v>
      </c>
      <c r="AU172" s="19" t="s">
        <v>82</v>
      </c>
    </row>
    <row r="173" spans="1:65" s="2" customFormat="1" ht="16.5" customHeight="1">
      <c r="A173" s="34"/>
      <c r="B173" s="145"/>
      <c r="C173" s="146" t="s">
        <v>451</v>
      </c>
      <c r="D173" s="146" t="s">
        <v>254</v>
      </c>
      <c r="E173" s="147" t="s">
        <v>10989</v>
      </c>
      <c r="F173" s="148" t="s">
        <v>10990</v>
      </c>
      <c r="G173" s="149" t="s">
        <v>4356</v>
      </c>
      <c r="H173" s="150">
        <v>8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406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406</v>
      </c>
      <c r="BM173" s="158" t="s">
        <v>10991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10990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9.5">
      <c r="A175" s="34"/>
      <c r="B175" s="35"/>
      <c r="C175" s="34"/>
      <c r="D175" s="160" t="s">
        <v>2284</v>
      </c>
      <c r="E175" s="34"/>
      <c r="F175" s="211" t="s">
        <v>10992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2284</v>
      </c>
      <c r="AU175" s="19" t="s">
        <v>82</v>
      </c>
    </row>
    <row r="176" spans="1:65" s="12" customFormat="1" ht="22.9" customHeight="1">
      <c r="B176" s="132"/>
      <c r="D176" s="133" t="s">
        <v>72</v>
      </c>
      <c r="E176" s="143" t="s">
        <v>4013</v>
      </c>
      <c r="F176" s="143" t="s">
        <v>10993</v>
      </c>
      <c r="I176" s="135"/>
      <c r="J176" s="144">
        <f>BK176</f>
        <v>0</v>
      </c>
      <c r="L176" s="132"/>
      <c r="M176" s="137"/>
      <c r="N176" s="138"/>
      <c r="O176" s="138"/>
      <c r="P176" s="139">
        <f>SUM(P177:P178)</f>
        <v>0</v>
      </c>
      <c r="Q176" s="138"/>
      <c r="R176" s="139">
        <f>SUM(R177:R178)</f>
        <v>0</v>
      </c>
      <c r="S176" s="138"/>
      <c r="T176" s="140">
        <f>SUM(T177:T178)</f>
        <v>0</v>
      </c>
      <c r="AR176" s="133" t="s">
        <v>82</v>
      </c>
      <c r="AT176" s="141" t="s">
        <v>72</v>
      </c>
      <c r="AU176" s="141" t="s">
        <v>80</v>
      </c>
      <c r="AY176" s="133" t="s">
        <v>252</v>
      </c>
      <c r="BK176" s="142">
        <f>SUM(BK177:BK178)</f>
        <v>0</v>
      </c>
    </row>
    <row r="177" spans="1:65" s="2" customFormat="1" ht="16.5" customHeight="1">
      <c r="A177" s="34"/>
      <c r="B177" s="145"/>
      <c r="C177" s="146" t="s">
        <v>326</v>
      </c>
      <c r="D177" s="146" t="s">
        <v>254</v>
      </c>
      <c r="E177" s="147" t="s">
        <v>10994</v>
      </c>
      <c r="F177" s="148" t="s">
        <v>10995</v>
      </c>
      <c r="G177" s="149" t="s">
        <v>331</v>
      </c>
      <c r="H177" s="150">
        <v>6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10996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10995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2" customFormat="1" ht="22.9" customHeight="1">
      <c r="B179" s="132"/>
      <c r="D179" s="133" t="s">
        <v>72</v>
      </c>
      <c r="E179" s="143" t="s">
        <v>4994</v>
      </c>
      <c r="F179" s="143" t="s">
        <v>10997</v>
      </c>
      <c r="I179" s="135"/>
      <c r="J179" s="144">
        <f>BK179</f>
        <v>0</v>
      </c>
      <c r="L179" s="132"/>
      <c r="M179" s="137"/>
      <c r="N179" s="138"/>
      <c r="O179" s="138"/>
      <c r="P179" s="139">
        <f>SUM(P180:P184)</f>
        <v>0</v>
      </c>
      <c r="Q179" s="138"/>
      <c r="R179" s="139">
        <f>SUM(R180:R184)</f>
        <v>0</v>
      </c>
      <c r="S179" s="138"/>
      <c r="T179" s="140">
        <f>SUM(T180:T184)</f>
        <v>0</v>
      </c>
      <c r="AR179" s="133" t="s">
        <v>80</v>
      </c>
      <c r="AT179" s="141" t="s">
        <v>72</v>
      </c>
      <c r="AU179" s="141" t="s">
        <v>80</v>
      </c>
      <c r="AY179" s="133" t="s">
        <v>252</v>
      </c>
      <c r="BK179" s="142">
        <f>SUM(BK180:BK184)</f>
        <v>0</v>
      </c>
    </row>
    <row r="180" spans="1:65" s="2" customFormat="1" ht="16.5" customHeight="1">
      <c r="A180" s="34"/>
      <c r="B180" s="145"/>
      <c r="C180" s="146" t="s">
        <v>475</v>
      </c>
      <c r="D180" s="146" t="s">
        <v>254</v>
      </c>
      <c r="E180" s="147" t="s">
        <v>10998</v>
      </c>
      <c r="F180" s="148" t="s">
        <v>10999</v>
      </c>
      <c r="G180" s="149" t="s">
        <v>4360</v>
      </c>
      <c r="H180" s="150">
        <v>16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11000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10999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485</v>
      </c>
      <c r="D182" s="146" t="s">
        <v>254</v>
      </c>
      <c r="E182" s="147" t="s">
        <v>11001</v>
      </c>
      <c r="F182" s="148" t="s">
        <v>11002</v>
      </c>
      <c r="G182" s="149" t="s">
        <v>4356</v>
      </c>
      <c r="H182" s="150">
        <v>4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11003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11002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9.5">
      <c r="A184" s="34"/>
      <c r="B184" s="35"/>
      <c r="C184" s="34"/>
      <c r="D184" s="160" t="s">
        <v>2284</v>
      </c>
      <c r="E184" s="34"/>
      <c r="F184" s="211" t="s">
        <v>11004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2284</v>
      </c>
      <c r="AU184" s="19" t="s">
        <v>82</v>
      </c>
    </row>
    <row r="185" spans="1:65" s="12" customFormat="1" ht="22.9" customHeight="1">
      <c r="B185" s="132"/>
      <c r="D185" s="133" t="s">
        <v>72</v>
      </c>
      <c r="E185" s="143" t="s">
        <v>6665</v>
      </c>
      <c r="F185" s="143" t="s">
        <v>11005</v>
      </c>
      <c r="I185" s="135"/>
      <c r="J185" s="144">
        <f>BK185</f>
        <v>0</v>
      </c>
      <c r="L185" s="132"/>
      <c r="M185" s="137"/>
      <c r="N185" s="138"/>
      <c r="O185" s="138"/>
      <c r="P185" s="139">
        <f>SUM(P186:P197)</f>
        <v>0</v>
      </c>
      <c r="Q185" s="138"/>
      <c r="R185" s="139">
        <f>SUM(R186:R197)</f>
        <v>0</v>
      </c>
      <c r="S185" s="138"/>
      <c r="T185" s="140">
        <f>SUM(T186:T197)</f>
        <v>0</v>
      </c>
      <c r="AR185" s="133" t="s">
        <v>82</v>
      </c>
      <c r="AT185" s="141" t="s">
        <v>72</v>
      </c>
      <c r="AU185" s="141" t="s">
        <v>80</v>
      </c>
      <c r="AY185" s="133" t="s">
        <v>252</v>
      </c>
      <c r="BK185" s="142">
        <f>SUM(BK186:BK197)</f>
        <v>0</v>
      </c>
    </row>
    <row r="186" spans="1:65" s="2" customFormat="1" ht="16.5" customHeight="1">
      <c r="A186" s="34"/>
      <c r="B186" s="145"/>
      <c r="C186" s="146" t="s">
        <v>494</v>
      </c>
      <c r="D186" s="146" t="s">
        <v>254</v>
      </c>
      <c r="E186" s="147" t="s">
        <v>11006</v>
      </c>
      <c r="F186" s="148" t="s">
        <v>11007</v>
      </c>
      <c r="G186" s="149" t="s">
        <v>331</v>
      </c>
      <c r="H186" s="150">
        <v>48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406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406</v>
      </c>
      <c r="BM186" s="158" t="s">
        <v>11008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11007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9.5">
      <c r="A188" s="34"/>
      <c r="B188" s="35"/>
      <c r="C188" s="34"/>
      <c r="D188" s="160" t="s">
        <v>2284</v>
      </c>
      <c r="E188" s="34"/>
      <c r="F188" s="211" t="s">
        <v>11009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2284</v>
      </c>
      <c r="AU188" s="19" t="s">
        <v>82</v>
      </c>
    </row>
    <row r="189" spans="1:65" s="2" customFormat="1" ht="16.5" customHeight="1">
      <c r="A189" s="34"/>
      <c r="B189" s="145"/>
      <c r="C189" s="146" t="s">
        <v>503</v>
      </c>
      <c r="D189" s="146" t="s">
        <v>254</v>
      </c>
      <c r="E189" s="147" t="s">
        <v>11010</v>
      </c>
      <c r="F189" s="148" t="s">
        <v>11011</v>
      </c>
      <c r="G189" s="149" t="s">
        <v>4356</v>
      </c>
      <c r="H189" s="150">
        <v>2</v>
      </c>
      <c r="I189" s="151"/>
      <c r="J189" s="152">
        <f>ROUND(I189*H189,2)</f>
        <v>0</v>
      </c>
      <c r="K189" s="153"/>
      <c r="L189" s="35"/>
      <c r="M189" s="154" t="s">
        <v>3</v>
      </c>
      <c r="N189" s="155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406</v>
      </c>
      <c r="AT189" s="158" t="s">
        <v>254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11012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11011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9.5">
      <c r="A191" s="34"/>
      <c r="B191" s="35"/>
      <c r="C191" s="34"/>
      <c r="D191" s="160" t="s">
        <v>2284</v>
      </c>
      <c r="E191" s="34"/>
      <c r="F191" s="211" t="s">
        <v>11013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2284</v>
      </c>
      <c r="AU191" s="19" t="s">
        <v>82</v>
      </c>
    </row>
    <row r="192" spans="1:65" s="2" customFormat="1" ht="16.5" customHeight="1">
      <c r="A192" s="34"/>
      <c r="B192" s="145"/>
      <c r="C192" s="146" t="s">
        <v>509</v>
      </c>
      <c r="D192" s="146" t="s">
        <v>254</v>
      </c>
      <c r="E192" s="147" t="s">
        <v>11014</v>
      </c>
      <c r="F192" s="148" t="s">
        <v>11015</v>
      </c>
      <c r="G192" s="149" t="s">
        <v>331</v>
      </c>
      <c r="H192" s="150">
        <v>3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11016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11015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9.5">
      <c r="A194" s="34"/>
      <c r="B194" s="35"/>
      <c r="C194" s="34"/>
      <c r="D194" s="160" t="s">
        <v>2284</v>
      </c>
      <c r="E194" s="34"/>
      <c r="F194" s="211" t="s">
        <v>11017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2284</v>
      </c>
      <c r="AU194" s="19" t="s">
        <v>82</v>
      </c>
    </row>
    <row r="195" spans="1:65" s="2" customFormat="1" ht="16.5" customHeight="1">
      <c r="A195" s="34"/>
      <c r="B195" s="145"/>
      <c r="C195" s="146" t="s">
        <v>517</v>
      </c>
      <c r="D195" s="146" t="s">
        <v>254</v>
      </c>
      <c r="E195" s="147" t="s">
        <v>11018</v>
      </c>
      <c r="F195" s="148" t="s">
        <v>11019</v>
      </c>
      <c r="G195" s="149" t="s">
        <v>4356</v>
      </c>
      <c r="H195" s="150">
        <v>4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406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406</v>
      </c>
      <c r="BM195" s="158" t="s">
        <v>11020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11019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9.5">
      <c r="A197" s="34"/>
      <c r="B197" s="35"/>
      <c r="C197" s="34"/>
      <c r="D197" s="160" t="s">
        <v>2284</v>
      </c>
      <c r="E197" s="34"/>
      <c r="F197" s="211" t="s">
        <v>11021</v>
      </c>
      <c r="G197" s="34"/>
      <c r="H197" s="34"/>
      <c r="I197" s="162"/>
      <c r="J197" s="34"/>
      <c r="K197" s="34"/>
      <c r="L197" s="35"/>
      <c r="M197" s="215"/>
      <c r="N197" s="216"/>
      <c r="O197" s="217"/>
      <c r="P197" s="217"/>
      <c r="Q197" s="217"/>
      <c r="R197" s="217"/>
      <c r="S197" s="217"/>
      <c r="T197" s="218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2284</v>
      </c>
      <c r="AU197" s="19" t="s">
        <v>82</v>
      </c>
    </row>
    <row r="198" spans="1:65" s="2" customFormat="1" ht="6.95" customHeight="1">
      <c r="A198" s="34"/>
      <c r="B198" s="44"/>
      <c r="C198" s="45"/>
      <c r="D198" s="45"/>
      <c r="E198" s="45"/>
      <c r="F198" s="45"/>
      <c r="G198" s="45"/>
      <c r="H198" s="45"/>
      <c r="I198" s="45"/>
      <c r="J198" s="45"/>
      <c r="K198" s="45"/>
      <c r="L198" s="35"/>
      <c r="M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</row>
  </sheetData>
  <autoFilter ref="C90:K197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10" r:id="rId4"/>
    <hyperlink ref="F115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9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11022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6595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ROUND((SUM(BE84:BE490)),  2)</f>
        <v>0</v>
      </c>
      <c r="G33" s="34"/>
      <c r="H33" s="34"/>
      <c r="I33" s="103">
        <v>0.21</v>
      </c>
      <c r="J33" s="102">
        <f>ROUND(((SUM(BE84:BE490))*I33),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ROUND((SUM(BF84:BF490)),  2)</f>
        <v>0</v>
      </c>
      <c r="G34" s="34"/>
      <c r="H34" s="34"/>
      <c r="I34" s="103">
        <v>0.15</v>
      </c>
      <c r="J34" s="102">
        <f>ROUND(((SUM(BF84:BF490))*I34),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ROUND((SUM(BG84:BG490)),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ROUND((SUM(BH84:BH490)),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ROUND((SUM(BI84:BI490)),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IO.03 - Kabelové vedení NN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217</v>
      </c>
      <c r="E60" s="115"/>
      <c r="F60" s="115"/>
      <c r="G60" s="115"/>
      <c r="H60" s="115"/>
      <c r="I60" s="115"/>
      <c r="J60" s="116">
        <f>J85</f>
        <v>0</v>
      </c>
      <c r="L60" s="113"/>
    </row>
    <row r="61" spans="1:47" s="10" customFormat="1" ht="19.899999999999999" customHeight="1">
      <c r="B61" s="117"/>
      <c r="D61" s="118" t="s">
        <v>6597</v>
      </c>
      <c r="E61" s="119"/>
      <c r="F61" s="119"/>
      <c r="G61" s="119"/>
      <c r="H61" s="119"/>
      <c r="I61" s="119"/>
      <c r="J61" s="120">
        <f>J86</f>
        <v>0</v>
      </c>
      <c r="L61" s="117"/>
    </row>
    <row r="62" spans="1:47" s="9" customFormat="1" ht="24.95" customHeight="1">
      <c r="B62" s="113"/>
      <c r="D62" s="114" t="s">
        <v>11023</v>
      </c>
      <c r="E62" s="115"/>
      <c r="F62" s="115"/>
      <c r="G62" s="115"/>
      <c r="H62" s="115"/>
      <c r="I62" s="115"/>
      <c r="J62" s="116">
        <f>J348</f>
        <v>0</v>
      </c>
      <c r="L62" s="113"/>
    </row>
    <row r="63" spans="1:47" s="10" customFormat="1" ht="19.899999999999999" customHeight="1">
      <c r="B63" s="117"/>
      <c r="D63" s="118" t="s">
        <v>11024</v>
      </c>
      <c r="E63" s="119"/>
      <c r="F63" s="119"/>
      <c r="G63" s="119"/>
      <c r="H63" s="119"/>
      <c r="I63" s="119"/>
      <c r="J63" s="120">
        <f>J349</f>
        <v>0</v>
      </c>
      <c r="L63" s="117"/>
    </row>
    <row r="64" spans="1:47" s="9" customFormat="1" ht="24.95" customHeight="1">
      <c r="B64" s="113"/>
      <c r="D64" s="114" t="s">
        <v>6603</v>
      </c>
      <c r="E64" s="115"/>
      <c r="F64" s="115"/>
      <c r="G64" s="115"/>
      <c r="H64" s="115"/>
      <c r="I64" s="115"/>
      <c r="J64" s="116">
        <f>J490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196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41" t="str">
        <f>E9</f>
        <v>IO.03 - Kabelové vedení NN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9" t="s">
        <v>21</v>
      </c>
      <c r="D78" s="34"/>
      <c r="E78" s="34"/>
      <c r="F78" s="27" t="str">
        <f>F12</f>
        <v>Olomouc, Třída 17.Listopadu 1121/8a</v>
      </c>
      <c r="G78" s="34"/>
      <c r="H78" s="34"/>
      <c r="I78" s="29" t="s">
        <v>23</v>
      </c>
      <c r="J78" s="52">
        <f>IF(J12="","",J12)</f>
        <v>44442</v>
      </c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9" t="s">
        <v>24</v>
      </c>
      <c r="D80" s="34"/>
      <c r="E80" s="34"/>
      <c r="F80" s="27" t="str">
        <f>E15</f>
        <v xml:space="preserve">Univerzita Palackého Olomouc </v>
      </c>
      <c r="G80" s="34"/>
      <c r="H80" s="34"/>
      <c r="I80" s="29" t="s">
        <v>31</v>
      </c>
      <c r="J80" s="32" t="str">
        <f>E21</f>
        <v>Alfaprojekt Olomouc a.s.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9" t="s">
        <v>29</v>
      </c>
      <c r="D81" s="34"/>
      <c r="E81" s="34"/>
      <c r="F81" s="27" t="str">
        <f>IF(E18="","",E18)</f>
        <v>Vyplň údaj</v>
      </c>
      <c r="G81" s="34"/>
      <c r="H81" s="34"/>
      <c r="I81" s="29" t="s">
        <v>35</v>
      </c>
      <c r="J81" s="32" t="str">
        <f>E24</f>
        <v>Radek Vyroubal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1" customFormat="1" ht="29.25" customHeight="1">
      <c r="A83" s="121"/>
      <c r="B83" s="122"/>
      <c r="C83" s="123" t="s">
        <v>238</v>
      </c>
      <c r="D83" s="124" t="s">
        <v>58</v>
      </c>
      <c r="E83" s="124" t="s">
        <v>54</v>
      </c>
      <c r="F83" s="124" t="s">
        <v>55</v>
      </c>
      <c r="G83" s="124" t="s">
        <v>239</v>
      </c>
      <c r="H83" s="124" t="s">
        <v>240</v>
      </c>
      <c r="I83" s="124" t="s">
        <v>241</v>
      </c>
      <c r="J83" s="125" t="s">
        <v>202</v>
      </c>
      <c r="K83" s="126" t="s">
        <v>242</v>
      </c>
      <c r="L83" s="127"/>
      <c r="M83" s="59" t="s">
        <v>3</v>
      </c>
      <c r="N83" s="60" t="s">
        <v>43</v>
      </c>
      <c r="O83" s="60" t="s">
        <v>243</v>
      </c>
      <c r="P83" s="60" t="s">
        <v>244</v>
      </c>
      <c r="Q83" s="60" t="s">
        <v>245</v>
      </c>
      <c r="R83" s="60" t="s">
        <v>246</v>
      </c>
      <c r="S83" s="60" t="s">
        <v>247</v>
      </c>
      <c r="T83" s="61" t="s">
        <v>248</v>
      </c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</row>
    <row r="84" spans="1:65" s="2" customFormat="1" ht="22.9" customHeight="1">
      <c r="A84" s="34"/>
      <c r="B84" s="35"/>
      <c r="C84" s="66" t="s">
        <v>249</v>
      </c>
      <c r="D84" s="34"/>
      <c r="E84" s="34"/>
      <c r="F84" s="34"/>
      <c r="G84" s="34"/>
      <c r="H84" s="34"/>
      <c r="I84" s="34"/>
      <c r="J84" s="128">
        <f>BK84</f>
        <v>0</v>
      </c>
      <c r="K84" s="34"/>
      <c r="L84" s="35"/>
      <c r="M84" s="62"/>
      <c r="N84" s="53"/>
      <c r="O84" s="63"/>
      <c r="P84" s="129">
        <f>P85+P348+P490</f>
        <v>0</v>
      </c>
      <c r="Q84" s="63"/>
      <c r="R84" s="129">
        <f>R85+R348+R490</f>
        <v>46.614401999999998</v>
      </c>
      <c r="S84" s="63"/>
      <c r="T84" s="130">
        <f>T85+T348+T490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9" t="s">
        <v>72</v>
      </c>
      <c r="AU84" s="19" t="s">
        <v>203</v>
      </c>
      <c r="BK84" s="131">
        <f>BK85+BK348+BK490</f>
        <v>0</v>
      </c>
    </row>
    <row r="85" spans="1:65" s="12" customFormat="1" ht="25.9" customHeight="1">
      <c r="B85" s="132"/>
      <c r="D85" s="133" t="s">
        <v>72</v>
      </c>
      <c r="E85" s="134" t="s">
        <v>2190</v>
      </c>
      <c r="F85" s="134" t="s">
        <v>2191</v>
      </c>
      <c r="I85" s="135"/>
      <c r="J85" s="136">
        <f>BK85</f>
        <v>0</v>
      </c>
      <c r="L85" s="132"/>
      <c r="M85" s="137"/>
      <c r="N85" s="138"/>
      <c r="O85" s="138"/>
      <c r="P85" s="139">
        <f>P86</f>
        <v>0</v>
      </c>
      <c r="Q85" s="138"/>
      <c r="R85" s="139">
        <f>R86</f>
        <v>3.1388880000000001</v>
      </c>
      <c r="S85" s="138"/>
      <c r="T85" s="140">
        <f>T86</f>
        <v>0</v>
      </c>
      <c r="AR85" s="133" t="s">
        <v>82</v>
      </c>
      <c r="AT85" s="141" t="s">
        <v>72</v>
      </c>
      <c r="AU85" s="141" t="s">
        <v>73</v>
      </c>
      <c r="AY85" s="133" t="s">
        <v>252</v>
      </c>
      <c r="BK85" s="142">
        <f>BK86</f>
        <v>0</v>
      </c>
    </row>
    <row r="86" spans="1:65" s="12" customFormat="1" ht="22.9" customHeight="1">
      <c r="B86" s="132"/>
      <c r="D86" s="133" t="s">
        <v>72</v>
      </c>
      <c r="E86" s="143" t="s">
        <v>6665</v>
      </c>
      <c r="F86" s="143" t="s">
        <v>6666</v>
      </c>
      <c r="I86" s="135"/>
      <c r="J86" s="144">
        <f>BK86</f>
        <v>0</v>
      </c>
      <c r="L86" s="132"/>
      <c r="M86" s="137"/>
      <c r="N86" s="138"/>
      <c r="O86" s="138"/>
      <c r="P86" s="139">
        <f>SUM(P87:P347)</f>
        <v>0</v>
      </c>
      <c r="Q86" s="138"/>
      <c r="R86" s="139">
        <f>SUM(R87:R347)</f>
        <v>3.1388880000000001</v>
      </c>
      <c r="S86" s="138"/>
      <c r="T86" s="140">
        <f>SUM(T87:T347)</f>
        <v>0</v>
      </c>
      <c r="AR86" s="133" t="s">
        <v>82</v>
      </c>
      <c r="AT86" s="141" t="s">
        <v>72</v>
      </c>
      <c r="AU86" s="141" t="s">
        <v>80</v>
      </c>
      <c r="AY86" s="133" t="s">
        <v>252</v>
      </c>
      <c r="BK86" s="142">
        <f>SUM(BK87:BK347)</f>
        <v>0</v>
      </c>
    </row>
    <row r="87" spans="1:65" s="2" customFormat="1" ht="16.5" customHeight="1">
      <c r="A87" s="34"/>
      <c r="B87" s="145"/>
      <c r="C87" s="146" t="s">
        <v>80</v>
      </c>
      <c r="D87" s="146" t="s">
        <v>254</v>
      </c>
      <c r="E87" s="147" t="s">
        <v>11025</v>
      </c>
      <c r="F87" s="148" t="s">
        <v>11026</v>
      </c>
      <c r="G87" s="149" t="s">
        <v>331</v>
      </c>
      <c r="H87" s="150">
        <v>174</v>
      </c>
      <c r="I87" s="151"/>
      <c r="J87" s="152">
        <f>ROUND(I87*H87,2)</f>
        <v>0</v>
      </c>
      <c r="K87" s="153"/>
      <c r="L87" s="35"/>
      <c r="M87" s="154" t="s">
        <v>3</v>
      </c>
      <c r="N87" s="155" t="s">
        <v>44</v>
      </c>
      <c r="O87" s="55"/>
      <c r="P87" s="156">
        <f>O87*H87</f>
        <v>0</v>
      </c>
      <c r="Q87" s="156">
        <v>0</v>
      </c>
      <c r="R87" s="156">
        <f>Q87*H87</f>
        <v>0</v>
      </c>
      <c r="S87" s="156">
        <v>0</v>
      </c>
      <c r="T87" s="157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8" t="s">
        <v>406</v>
      </c>
      <c r="AT87" s="158" t="s">
        <v>254</v>
      </c>
      <c r="AU87" s="158" t="s">
        <v>82</v>
      </c>
      <c r="AY87" s="19" t="s">
        <v>252</v>
      </c>
      <c r="BE87" s="159">
        <f>IF(N87="základní",J87,0)</f>
        <v>0</v>
      </c>
      <c r="BF87" s="159">
        <f>IF(N87="snížená",J87,0)</f>
        <v>0</v>
      </c>
      <c r="BG87" s="159">
        <f>IF(N87="zákl. přenesená",J87,0)</f>
        <v>0</v>
      </c>
      <c r="BH87" s="159">
        <f>IF(N87="sníž. přenesená",J87,0)</f>
        <v>0</v>
      </c>
      <c r="BI87" s="159">
        <f>IF(N87="nulová",J87,0)</f>
        <v>0</v>
      </c>
      <c r="BJ87" s="19" t="s">
        <v>80</v>
      </c>
      <c r="BK87" s="159">
        <f>ROUND(I87*H87,2)</f>
        <v>0</v>
      </c>
      <c r="BL87" s="19" t="s">
        <v>406</v>
      </c>
      <c r="BM87" s="158" t="s">
        <v>11027</v>
      </c>
    </row>
    <row r="88" spans="1:65" s="2" customFormat="1" ht="11.25">
      <c r="A88" s="34"/>
      <c r="B88" s="35"/>
      <c r="C88" s="34"/>
      <c r="D88" s="160" t="s">
        <v>260</v>
      </c>
      <c r="E88" s="34"/>
      <c r="F88" s="161" t="s">
        <v>11028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260</v>
      </c>
      <c r="AU88" s="19" t="s">
        <v>82</v>
      </c>
    </row>
    <row r="89" spans="1:65" s="2" customFormat="1" ht="11.25">
      <c r="A89" s="34"/>
      <c r="B89" s="35"/>
      <c r="C89" s="34"/>
      <c r="D89" s="165" t="s">
        <v>262</v>
      </c>
      <c r="E89" s="34"/>
      <c r="F89" s="166" t="s">
        <v>11029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262</v>
      </c>
      <c r="AU89" s="19" t="s">
        <v>82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11030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82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11031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3" customFormat="1" ht="11.25">
      <c r="B92" s="167"/>
      <c r="D92" s="160" t="s">
        <v>264</v>
      </c>
      <c r="E92" s="168" t="s">
        <v>3</v>
      </c>
      <c r="F92" s="169" t="s">
        <v>11032</v>
      </c>
      <c r="H92" s="168" t="s">
        <v>3</v>
      </c>
      <c r="I92" s="170"/>
      <c r="L92" s="167"/>
      <c r="M92" s="171"/>
      <c r="N92" s="172"/>
      <c r="O92" s="172"/>
      <c r="P92" s="172"/>
      <c r="Q92" s="172"/>
      <c r="R92" s="172"/>
      <c r="S92" s="172"/>
      <c r="T92" s="173"/>
      <c r="AT92" s="168" t="s">
        <v>264</v>
      </c>
      <c r="AU92" s="168" t="s">
        <v>82</v>
      </c>
      <c r="AV92" s="13" t="s">
        <v>80</v>
      </c>
      <c r="AW92" s="13" t="s">
        <v>34</v>
      </c>
      <c r="AX92" s="13" t="s">
        <v>73</v>
      </c>
      <c r="AY92" s="168" t="s">
        <v>252</v>
      </c>
    </row>
    <row r="93" spans="1:65" s="14" customFormat="1" ht="11.25">
      <c r="B93" s="174"/>
      <c r="D93" s="160" t="s">
        <v>264</v>
      </c>
      <c r="E93" s="175" t="s">
        <v>3</v>
      </c>
      <c r="F93" s="176" t="s">
        <v>632</v>
      </c>
      <c r="H93" s="177">
        <v>40</v>
      </c>
      <c r="I93" s="178"/>
      <c r="L93" s="174"/>
      <c r="M93" s="179"/>
      <c r="N93" s="180"/>
      <c r="O93" s="180"/>
      <c r="P93" s="180"/>
      <c r="Q93" s="180"/>
      <c r="R93" s="180"/>
      <c r="S93" s="180"/>
      <c r="T93" s="181"/>
      <c r="AT93" s="175" t="s">
        <v>264</v>
      </c>
      <c r="AU93" s="175" t="s">
        <v>82</v>
      </c>
      <c r="AV93" s="14" t="s">
        <v>82</v>
      </c>
      <c r="AW93" s="14" t="s">
        <v>34</v>
      </c>
      <c r="AX93" s="14" t="s">
        <v>73</v>
      </c>
      <c r="AY93" s="175" t="s">
        <v>252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11033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957</v>
      </c>
      <c r="H95" s="177">
        <v>66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73</v>
      </c>
      <c r="AY95" s="175" t="s">
        <v>252</v>
      </c>
    </row>
    <row r="96" spans="1:65" s="16" customFormat="1" ht="11.25">
      <c r="B96" s="190"/>
      <c r="D96" s="160" t="s">
        <v>264</v>
      </c>
      <c r="E96" s="191" t="s">
        <v>3</v>
      </c>
      <c r="F96" s="192" t="s">
        <v>354</v>
      </c>
      <c r="H96" s="193">
        <v>106</v>
      </c>
      <c r="I96" s="194"/>
      <c r="L96" s="190"/>
      <c r="M96" s="195"/>
      <c r="N96" s="196"/>
      <c r="O96" s="196"/>
      <c r="P96" s="196"/>
      <c r="Q96" s="196"/>
      <c r="R96" s="196"/>
      <c r="S96" s="196"/>
      <c r="T96" s="197"/>
      <c r="AT96" s="191" t="s">
        <v>264</v>
      </c>
      <c r="AU96" s="191" t="s">
        <v>82</v>
      </c>
      <c r="AV96" s="16" t="s">
        <v>95</v>
      </c>
      <c r="AW96" s="16" t="s">
        <v>34</v>
      </c>
      <c r="AX96" s="16" t="s">
        <v>73</v>
      </c>
      <c r="AY96" s="191" t="s">
        <v>252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11034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987</v>
      </c>
      <c r="H98" s="177">
        <v>68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73</v>
      </c>
      <c r="AY98" s="175" t="s">
        <v>252</v>
      </c>
    </row>
    <row r="99" spans="1:65" s="16" customFormat="1" ht="11.25">
      <c r="B99" s="190"/>
      <c r="D99" s="160" t="s">
        <v>264</v>
      </c>
      <c r="E99" s="191" t="s">
        <v>3</v>
      </c>
      <c r="F99" s="192" t="s">
        <v>354</v>
      </c>
      <c r="H99" s="193">
        <v>68</v>
      </c>
      <c r="I99" s="194"/>
      <c r="L99" s="190"/>
      <c r="M99" s="195"/>
      <c r="N99" s="196"/>
      <c r="O99" s="196"/>
      <c r="P99" s="196"/>
      <c r="Q99" s="196"/>
      <c r="R99" s="196"/>
      <c r="S99" s="196"/>
      <c r="T99" s="197"/>
      <c r="AT99" s="191" t="s">
        <v>264</v>
      </c>
      <c r="AU99" s="191" t="s">
        <v>82</v>
      </c>
      <c r="AV99" s="16" t="s">
        <v>95</v>
      </c>
      <c r="AW99" s="16" t="s">
        <v>34</v>
      </c>
      <c r="AX99" s="16" t="s">
        <v>73</v>
      </c>
      <c r="AY99" s="191" t="s">
        <v>252</v>
      </c>
    </row>
    <row r="100" spans="1:65" s="15" customFormat="1" ht="11.25">
      <c r="B100" s="182"/>
      <c r="D100" s="160" t="s">
        <v>264</v>
      </c>
      <c r="E100" s="183" t="s">
        <v>3</v>
      </c>
      <c r="F100" s="184" t="s">
        <v>269</v>
      </c>
      <c r="H100" s="185">
        <v>174</v>
      </c>
      <c r="I100" s="186"/>
      <c r="L100" s="182"/>
      <c r="M100" s="187"/>
      <c r="N100" s="188"/>
      <c r="O100" s="188"/>
      <c r="P100" s="188"/>
      <c r="Q100" s="188"/>
      <c r="R100" s="188"/>
      <c r="S100" s="188"/>
      <c r="T100" s="189"/>
      <c r="AT100" s="183" t="s">
        <v>264</v>
      </c>
      <c r="AU100" s="183" t="s">
        <v>82</v>
      </c>
      <c r="AV100" s="15" t="s">
        <v>258</v>
      </c>
      <c r="AW100" s="15" t="s">
        <v>34</v>
      </c>
      <c r="AX100" s="15" t="s">
        <v>80</v>
      </c>
      <c r="AY100" s="183" t="s">
        <v>252</v>
      </c>
    </row>
    <row r="101" spans="1:65" s="2" customFormat="1" ht="16.5" customHeight="1">
      <c r="A101" s="34"/>
      <c r="B101" s="145"/>
      <c r="C101" s="198" t="s">
        <v>82</v>
      </c>
      <c r="D101" s="198" t="s">
        <v>361</v>
      </c>
      <c r="E101" s="199" t="s">
        <v>6809</v>
      </c>
      <c r="F101" s="200" t="s">
        <v>6810</v>
      </c>
      <c r="G101" s="201" t="s">
        <v>331</v>
      </c>
      <c r="H101" s="202">
        <v>191.4</v>
      </c>
      <c r="I101" s="203"/>
      <c r="J101" s="204">
        <f>ROUND(I101*H101,2)</f>
        <v>0</v>
      </c>
      <c r="K101" s="205"/>
      <c r="L101" s="206"/>
      <c r="M101" s="207" t="s">
        <v>3</v>
      </c>
      <c r="N101" s="208" t="s">
        <v>44</v>
      </c>
      <c r="O101" s="55"/>
      <c r="P101" s="156">
        <f>O101*H101</f>
        <v>0</v>
      </c>
      <c r="Q101" s="156">
        <v>1.9000000000000001E-4</v>
      </c>
      <c r="R101" s="156">
        <f>Q101*H101</f>
        <v>3.6366000000000002E-2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572</v>
      </c>
      <c r="AT101" s="158" t="s">
        <v>361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406</v>
      </c>
      <c r="BM101" s="158" t="s">
        <v>11035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6810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1.25">
      <c r="A103" s="34"/>
      <c r="B103" s="35"/>
      <c r="C103" s="34"/>
      <c r="D103" s="165" t="s">
        <v>262</v>
      </c>
      <c r="E103" s="34"/>
      <c r="F103" s="166" t="s">
        <v>6812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262</v>
      </c>
      <c r="AU103" s="19" t="s">
        <v>82</v>
      </c>
    </row>
    <row r="104" spans="1:65" s="14" customFormat="1" ht="11.25">
      <c r="B104" s="174"/>
      <c r="D104" s="160" t="s">
        <v>264</v>
      </c>
      <c r="F104" s="176" t="s">
        <v>11036</v>
      </c>
      <c r="H104" s="177">
        <v>191.4</v>
      </c>
      <c r="I104" s="178"/>
      <c r="L104" s="174"/>
      <c r="M104" s="179"/>
      <c r="N104" s="180"/>
      <c r="O104" s="180"/>
      <c r="P104" s="180"/>
      <c r="Q104" s="180"/>
      <c r="R104" s="180"/>
      <c r="S104" s="180"/>
      <c r="T104" s="181"/>
      <c r="AT104" s="175" t="s">
        <v>264</v>
      </c>
      <c r="AU104" s="175" t="s">
        <v>82</v>
      </c>
      <c r="AV104" s="14" t="s">
        <v>82</v>
      </c>
      <c r="AW104" s="14" t="s">
        <v>4</v>
      </c>
      <c r="AX104" s="14" t="s">
        <v>80</v>
      </c>
      <c r="AY104" s="175" t="s">
        <v>252</v>
      </c>
    </row>
    <row r="105" spans="1:65" s="2" customFormat="1" ht="16.5" customHeight="1">
      <c r="A105" s="34"/>
      <c r="B105" s="145"/>
      <c r="C105" s="146" t="s">
        <v>95</v>
      </c>
      <c r="D105" s="146" t="s">
        <v>254</v>
      </c>
      <c r="E105" s="147" t="s">
        <v>11037</v>
      </c>
      <c r="F105" s="148" t="s">
        <v>11038</v>
      </c>
      <c r="G105" s="149" t="s">
        <v>331</v>
      </c>
      <c r="H105" s="150">
        <v>73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406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406</v>
      </c>
      <c r="BM105" s="158" t="s">
        <v>11039</v>
      </c>
    </row>
    <row r="106" spans="1:65" s="2" customFormat="1" ht="19.5">
      <c r="A106" s="34"/>
      <c r="B106" s="35"/>
      <c r="C106" s="34"/>
      <c r="D106" s="160" t="s">
        <v>260</v>
      </c>
      <c r="E106" s="34"/>
      <c r="F106" s="161" t="s">
        <v>11040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11041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13" customFormat="1" ht="11.25">
      <c r="B108" s="167"/>
      <c r="D108" s="160" t="s">
        <v>264</v>
      </c>
      <c r="E108" s="168" t="s">
        <v>3</v>
      </c>
      <c r="F108" s="169" t="s">
        <v>11030</v>
      </c>
      <c r="H108" s="168" t="s">
        <v>3</v>
      </c>
      <c r="I108" s="170"/>
      <c r="L108" s="167"/>
      <c r="M108" s="171"/>
      <c r="N108" s="172"/>
      <c r="O108" s="172"/>
      <c r="P108" s="172"/>
      <c r="Q108" s="172"/>
      <c r="R108" s="172"/>
      <c r="S108" s="172"/>
      <c r="T108" s="173"/>
      <c r="AT108" s="168" t="s">
        <v>264</v>
      </c>
      <c r="AU108" s="168" t="s">
        <v>82</v>
      </c>
      <c r="AV108" s="13" t="s">
        <v>80</v>
      </c>
      <c r="AW108" s="13" t="s">
        <v>34</v>
      </c>
      <c r="AX108" s="13" t="s">
        <v>73</v>
      </c>
      <c r="AY108" s="168" t="s">
        <v>252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11042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596</v>
      </c>
      <c r="H110" s="177">
        <v>35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11043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618</v>
      </c>
      <c r="H112" s="177">
        <v>38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5" customFormat="1" ht="11.25">
      <c r="B113" s="182"/>
      <c r="D113" s="160" t="s">
        <v>264</v>
      </c>
      <c r="E113" s="183" t="s">
        <v>3</v>
      </c>
      <c r="F113" s="184" t="s">
        <v>269</v>
      </c>
      <c r="H113" s="185">
        <v>73</v>
      </c>
      <c r="I113" s="186"/>
      <c r="L113" s="182"/>
      <c r="M113" s="187"/>
      <c r="N113" s="188"/>
      <c r="O113" s="188"/>
      <c r="P113" s="188"/>
      <c r="Q113" s="188"/>
      <c r="R113" s="188"/>
      <c r="S113" s="188"/>
      <c r="T113" s="189"/>
      <c r="AT113" s="183" t="s">
        <v>264</v>
      </c>
      <c r="AU113" s="183" t="s">
        <v>82</v>
      </c>
      <c r="AV113" s="15" t="s">
        <v>258</v>
      </c>
      <c r="AW113" s="15" t="s">
        <v>34</v>
      </c>
      <c r="AX113" s="15" t="s">
        <v>80</v>
      </c>
      <c r="AY113" s="183" t="s">
        <v>252</v>
      </c>
    </row>
    <row r="114" spans="1:65" s="2" customFormat="1" ht="16.5" customHeight="1">
      <c r="A114" s="34"/>
      <c r="B114" s="145"/>
      <c r="C114" s="198" t="s">
        <v>258</v>
      </c>
      <c r="D114" s="198" t="s">
        <v>361</v>
      </c>
      <c r="E114" s="199" t="s">
        <v>11044</v>
      </c>
      <c r="F114" s="200" t="s">
        <v>11045</v>
      </c>
      <c r="G114" s="201" t="s">
        <v>331</v>
      </c>
      <c r="H114" s="202">
        <v>80.3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2.5999999999999998E-4</v>
      </c>
      <c r="R114" s="156">
        <f>Q114*H114</f>
        <v>2.0877999999999997E-2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572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406</v>
      </c>
      <c r="BM114" s="158" t="s">
        <v>11046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11045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11047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14" customFormat="1" ht="11.25">
      <c r="B117" s="174"/>
      <c r="D117" s="160" t="s">
        <v>264</v>
      </c>
      <c r="F117" s="176" t="s">
        <v>6813</v>
      </c>
      <c r="H117" s="177">
        <v>80.3</v>
      </c>
      <c r="I117" s="178"/>
      <c r="L117" s="174"/>
      <c r="M117" s="179"/>
      <c r="N117" s="180"/>
      <c r="O117" s="180"/>
      <c r="P117" s="180"/>
      <c r="Q117" s="180"/>
      <c r="R117" s="180"/>
      <c r="S117" s="180"/>
      <c r="T117" s="181"/>
      <c r="AT117" s="175" t="s">
        <v>264</v>
      </c>
      <c r="AU117" s="175" t="s">
        <v>82</v>
      </c>
      <c r="AV117" s="14" t="s">
        <v>82</v>
      </c>
      <c r="AW117" s="14" t="s">
        <v>4</v>
      </c>
      <c r="AX117" s="14" t="s">
        <v>80</v>
      </c>
      <c r="AY117" s="175" t="s">
        <v>252</v>
      </c>
    </row>
    <row r="118" spans="1:65" s="2" customFormat="1" ht="16.5" customHeight="1">
      <c r="A118" s="34"/>
      <c r="B118" s="145"/>
      <c r="C118" s="146" t="s">
        <v>296</v>
      </c>
      <c r="D118" s="146" t="s">
        <v>254</v>
      </c>
      <c r="E118" s="147" t="s">
        <v>11048</v>
      </c>
      <c r="F118" s="148" t="s">
        <v>11049</v>
      </c>
      <c r="G118" s="149" t="s">
        <v>331</v>
      </c>
      <c r="H118" s="150">
        <v>474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406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406</v>
      </c>
      <c r="BM118" s="158" t="s">
        <v>11050</v>
      </c>
    </row>
    <row r="119" spans="1:65" s="2" customFormat="1" ht="19.5">
      <c r="A119" s="34"/>
      <c r="B119" s="35"/>
      <c r="C119" s="34"/>
      <c r="D119" s="160" t="s">
        <v>260</v>
      </c>
      <c r="E119" s="34"/>
      <c r="F119" s="161" t="s">
        <v>11051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11052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11030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11053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3" customFormat="1" ht="11.25">
      <c r="B123" s="167"/>
      <c r="D123" s="160" t="s">
        <v>264</v>
      </c>
      <c r="E123" s="168" t="s">
        <v>3</v>
      </c>
      <c r="F123" s="169" t="s">
        <v>11032</v>
      </c>
      <c r="H123" s="168" t="s">
        <v>3</v>
      </c>
      <c r="I123" s="170"/>
      <c r="L123" s="167"/>
      <c r="M123" s="171"/>
      <c r="N123" s="172"/>
      <c r="O123" s="172"/>
      <c r="P123" s="172"/>
      <c r="Q123" s="172"/>
      <c r="R123" s="172"/>
      <c r="S123" s="172"/>
      <c r="T123" s="173"/>
      <c r="AT123" s="168" t="s">
        <v>264</v>
      </c>
      <c r="AU123" s="168" t="s">
        <v>82</v>
      </c>
      <c r="AV123" s="13" t="s">
        <v>80</v>
      </c>
      <c r="AW123" s="13" t="s">
        <v>34</v>
      </c>
      <c r="AX123" s="13" t="s">
        <v>73</v>
      </c>
      <c r="AY123" s="168" t="s">
        <v>252</v>
      </c>
    </row>
    <row r="124" spans="1:65" s="14" customFormat="1" ht="11.25">
      <c r="B124" s="174"/>
      <c r="D124" s="160" t="s">
        <v>264</v>
      </c>
      <c r="E124" s="175" t="s">
        <v>3</v>
      </c>
      <c r="F124" s="176" t="s">
        <v>11054</v>
      </c>
      <c r="H124" s="177">
        <v>160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264</v>
      </c>
      <c r="AU124" s="175" t="s">
        <v>82</v>
      </c>
      <c r="AV124" s="14" t="s">
        <v>82</v>
      </c>
      <c r="AW124" s="14" t="s">
        <v>34</v>
      </c>
      <c r="AX124" s="14" t="s">
        <v>73</v>
      </c>
      <c r="AY124" s="175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11033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4" customFormat="1" ht="11.25">
      <c r="B126" s="174"/>
      <c r="D126" s="160" t="s">
        <v>264</v>
      </c>
      <c r="E126" s="175" t="s">
        <v>3</v>
      </c>
      <c r="F126" s="176" t="s">
        <v>11055</v>
      </c>
      <c r="H126" s="177">
        <v>264</v>
      </c>
      <c r="I126" s="178"/>
      <c r="L126" s="174"/>
      <c r="M126" s="179"/>
      <c r="N126" s="180"/>
      <c r="O126" s="180"/>
      <c r="P126" s="180"/>
      <c r="Q126" s="180"/>
      <c r="R126" s="180"/>
      <c r="S126" s="180"/>
      <c r="T126" s="181"/>
      <c r="AT126" s="175" t="s">
        <v>264</v>
      </c>
      <c r="AU126" s="175" t="s">
        <v>82</v>
      </c>
      <c r="AV126" s="14" t="s">
        <v>82</v>
      </c>
      <c r="AW126" s="14" t="s">
        <v>34</v>
      </c>
      <c r="AX126" s="14" t="s">
        <v>73</v>
      </c>
      <c r="AY126" s="175" t="s">
        <v>252</v>
      </c>
    </row>
    <row r="127" spans="1:65" s="16" customFormat="1" ht="11.25">
      <c r="B127" s="190"/>
      <c r="D127" s="160" t="s">
        <v>264</v>
      </c>
      <c r="E127" s="191" t="s">
        <v>3</v>
      </c>
      <c r="F127" s="192" t="s">
        <v>354</v>
      </c>
      <c r="H127" s="193">
        <v>424</v>
      </c>
      <c r="I127" s="194"/>
      <c r="L127" s="190"/>
      <c r="M127" s="195"/>
      <c r="N127" s="196"/>
      <c r="O127" s="196"/>
      <c r="P127" s="196"/>
      <c r="Q127" s="196"/>
      <c r="R127" s="196"/>
      <c r="S127" s="196"/>
      <c r="T127" s="197"/>
      <c r="AT127" s="191" t="s">
        <v>264</v>
      </c>
      <c r="AU127" s="191" t="s">
        <v>82</v>
      </c>
      <c r="AV127" s="16" t="s">
        <v>95</v>
      </c>
      <c r="AW127" s="16" t="s">
        <v>34</v>
      </c>
      <c r="AX127" s="16" t="s">
        <v>73</v>
      </c>
      <c r="AY127" s="191" t="s">
        <v>252</v>
      </c>
    </row>
    <row r="128" spans="1:65" s="13" customFormat="1" ht="11.25">
      <c r="B128" s="167"/>
      <c r="D128" s="160" t="s">
        <v>264</v>
      </c>
      <c r="E128" s="168" t="s">
        <v>3</v>
      </c>
      <c r="F128" s="169" t="s">
        <v>11056</v>
      </c>
      <c r="H128" s="168" t="s">
        <v>3</v>
      </c>
      <c r="I128" s="170"/>
      <c r="L128" s="167"/>
      <c r="M128" s="171"/>
      <c r="N128" s="172"/>
      <c r="O128" s="172"/>
      <c r="P128" s="172"/>
      <c r="Q128" s="172"/>
      <c r="R128" s="172"/>
      <c r="S128" s="172"/>
      <c r="T128" s="173"/>
      <c r="AT128" s="168" t="s">
        <v>264</v>
      </c>
      <c r="AU128" s="168" t="s">
        <v>82</v>
      </c>
      <c r="AV128" s="13" t="s">
        <v>80</v>
      </c>
      <c r="AW128" s="13" t="s">
        <v>34</v>
      </c>
      <c r="AX128" s="13" t="s">
        <v>73</v>
      </c>
      <c r="AY128" s="168" t="s">
        <v>252</v>
      </c>
    </row>
    <row r="129" spans="1:65" s="14" customFormat="1" ht="11.25">
      <c r="B129" s="174"/>
      <c r="D129" s="160" t="s">
        <v>264</v>
      </c>
      <c r="E129" s="175" t="s">
        <v>3</v>
      </c>
      <c r="F129" s="176" t="s">
        <v>11057</v>
      </c>
      <c r="H129" s="177">
        <v>50</v>
      </c>
      <c r="I129" s="178"/>
      <c r="L129" s="174"/>
      <c r="M129" s="179"/>
      <c r="N129" s="180"/>
      <c r="O129" s="180"/>
      <c r="P129" s="180"/>
      <c r="Q129" s="180"/>
      <c r="R129" s="180"/>
      <c r="S129" s="180"/>
      <c r="T129" s="181"/>
      <c r="AT129" s="175" t="s">
        <v>264</v>
      </c>
      <c r="AU129" s="175" t="s">
        <v>82</v>
      </c>
      <c r="AV129" s="14" t="s">
        <v>82</v>
      </c>
      <c r="AW129" s="14" t="s">
        <v>34</v>
      </c>
      <c r="AX129" s="14" t="s">
        <v>73</v>
      </c>
      <c r="AY129" s="175" t="s">
        <v>252</v>
      </c>
    </row>
    <row r="130" spans="1:65" s="16" customFormat="1" ht="11.25">
      <c r="B130" s="190"/>
      <c r="D130" s="160" t="s">
        <v>264</v>
      </c>
      <c r="E130" s="191" t="s">
        <v>3</v>
      </c>
      <c r="F130" s="192" t="s">
        <v>354</v>
      </c>
      <c r="H130" s="193">
        <v>50</v>
      </c>
      <c r="I130" s="194"/>
      <c r="L130" s="190"/>
      <c r="M130" s="195"/>
      <c r="N130" s="196"/>
      <c r="O130" s="196"/>
      <c r="P130" s="196"/>
      <c r="Q130" s="196"/>
      <c r="R130" s="196"/>
      <c r="S130" s="196"/>
      <c r="T130" s="197"/>
      <c r="AT130" s="191" t="s">
        <v>264</v>
      </c>
      <c r="AU130" s="191" t="s">
        <v>82</v>
      </c>
      <c r="AV130" s="16" t="s">
        <v>95</v>
      </c>
      <c r="AW130" s="16" t="s">
        <v>34</v>
      </c>
      <c r="AX130" s="16" t="s">
        <v>73</v>
      </c>
      <c r="AY130" s="191" t="s">
        <v>252</v>
      </c>
    </row>
    <row r="131" spans="1:65" s="15" customFormat="1" ht="11.25">
      <c r="B131" s="182"/>
      <c r="D131" s="160" t="s">
        <v>264</v>
      </c>
      <c r="E131" s="183" t="s">
        <v>3</v>
      </c>
      <c r="F131" s="184" t="s">
        <v>269</v>
      </c>
      <c r="H131" s="185">
        <v>474</v>
      </c>
      <c r="I131" s="186"/>
      <c r="L131" s="182"/>
      <c r="M131" s="187"/>
      <c r="N131" s="188"/>
      <c r="O131" s="188"/>
      <c r="P131" s="188"/>
      <c r="Q131" s="188"/>
      <c r="R131" s="188"/>
      <c r="S131" s="188"/>
      <c r="T131" s="189"/>
      <c r="AT131" s="183" t="s">
        <v>264</v>
      </c>
      <c r="AU131" s="183" t="s">
        <v>82</v>
      </c>
      <c r="AV131" s="15" t="s">
        <v>258</v>
      </c>
      <c r="AW131" s="15" t="s">
        <v>34</v>
      </c>
      <c r="AX131" s="15" t="s">
        <v>80</v>
      </c>
      <c r="AY131" s="183" t="s">
        <v>252</v>
      </c>
    </row>
    <row r="132" spans="1:65" s="2" customFormat="1" ht="16.5" customHeight="1">
      <c r="A132" s="34"/>
      <c r="B132" s="145"/>
      <c r="C132" s="198" t="s">
        <v>303</v>
      </c>
      <c r="D132" s="198" t="s">
        <v>361</v>
      </c>
      <c r="E132" s="199" t="s">
        <v>11058</v>
      </c>
      <c r="F132" s="200" t="s">
        <v>11059</v>
      </c>
      <c r="G132" s="201" t="s">
        <v>331</v>
      </c>
      <c r="H132" s="202">
        <v>55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6.8999999999999997E-4</v>
      </c>
      <c r="R132" s="156">
        <f>Q132*H132</f>
        <v>3.7949999999999998E-2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572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406</v>
      </c>
      <c r="BM132" s="158" t="s">
        <v>11060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11059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11061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14" customFormat="1" ht="11.25">
      <c r="B135" s="174"/>
      <c r="D135" s="160" t="s">
        <v>264</v>
      </c>
      <c r="F135" s="176" t="s">
        <v>11062</v>
      </c>
      <c r="H135" s="177">
        <v>55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4</v>
      </c>
      <c r="AX135" s="14" t="s">
        <v>80</v>
      </c>
      <c r="AY135" s="175" t="s">
        <v>252</v>
      </c>
    </row>
    <row r="136" spans="1:65" s="2" customFormat="1" ht="16.5" customHeight="1">
      <c r="A136" s="34"/>
      <c r="B136" s="145"/>
      <c r="C136" s="198" t="s">
        <v>312</v>
      </c>
      <c r="D136" s="198" t="s">
        <v>361</v>
      </c>
      <c r="E136" s="199" t="s">
        <v>11063</v>
      </c>
      <c r="F136" s="200" t="s">
        <v>11064</v>
      </c>
      <c r="G136" s="201" t="s">
        <v>331</v>
      </c>
      <c r="H136" s="202">
        <v>466.4</v>
      </c>
      <c r="I136" s="203"/>
      <c r="J136" s="204">
        <f>ROUND(I136*H136,2)</f>
        <v>0</v>
      </c>
      <c r="K136" s="205"/>
      <c r="L136" s="206"/>
      <c r="M136" s="207" t="s">
        <v>3</v>
      </c>
      <c r="N136" s="208" t="s">
        <v>44</v>
      </c>
      <c r="O136" s="55"/>
      <c r="P136" s="156">
        <f>O136*H136</f>
        <v>0</v>
      </c>
      <c r="Q136" s="156">
        <v>7.7999999999999999E-4</v>
      </c>
      <c r="R136" s="156">
        <f>Q136*H136</f>
        <v>0.36379199999999995</v>
      </c>
      <c r="S136" s="156">
        <v>0</v>
      </c>
      <c r="T136" s="157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8" t="s">
        <v>572</v>
      </c>
      <c r="AT136" s="158" t="s">
        <v>361</v>
      </c>
      <c r="AU136" s="158" t="s">
        <v>82</v>
      </c>
      <c r="AY136" s="19" t="s">
        <v>252</v>
      </c>
      <c r="BE136" s="159">
        <f>IF(N136="základní",J136,0)</f>
        <v>0</v>
      </c>
      <c r="BF136" s="159">
        <f>IF(N136="snížená",J136,0)</f>
        <v>0</v>
      </c>
      <c r="BG136" s="159">
        <f>IF(N136="zákl. přenesená",J136,0)</f>
        <v>0</v>
      </c>
      <c r="BH136" s="159">
        <f>IF(N136="sníž. přenesená",J136,0)</f>
        <v>0</v>
      </c>
      <c r="BI136" s="159">
        <f>IF(N136="nulová",J136,0)</f>
        <v>0</v>
      </c>
      <c r="BJ136" s="19" t="s">
        <v>80</v>
      </c>
      <c r="BK136" s="159">
        <f>ROUND(I136*H136,2)</f>
        <v>0</v>
      </c>
      <c r="BL136" s="19" t="s">
        <v>406</v>
      </c>
      <c r="BM136" s="158" t="s">
        <v>11065</v>
      </c>
    </row>
    <row r="137" spans="1:65" s="2" customFormat="1" ht="11.25">
      <c r="A137" s="34"/>
      <c r="B137" s="35"/>
      <c r="C137" s="34"/>
      <c r="D137" s="160" t="s">
        <v>260</v>
      </c>
      <c r="E137" s="34"/>
      <c r="F137" s="161" t="s">
        <v>11064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260</v>
      </c>
      <c r="AU137" s="19" t="s">
        <v>82</v>
      </c>
    </row>
    <row r="138" spans="1:65" s="2" customFormat="1" ht="11.25">
      <c r="A138" s="34"/>
      <c r="B138" s="35"/>
      <c r="C138" s="34"/>
      <c r="D138" s="165" t="s">
        <v>262</v>
      </c>
      <c r="E138" s="34"/>
      <c r="F138" s="166" t="s">
        <v>11066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262</v>
      </c>
      <c r="AU138" s="19" t="s">
        <v>82</v>
      </c>
    </row>
    <row r="139" spans="1:65" s="14" customFormat="1" ht="11.25">
      <c r="B139" s="174"/>
      <c r="D139" s="160" t="s">
        <v>264</v>
      </c>
      <c r="F139" s="176" t="s">
        <v>11067</v>
      </c>
      <c r="H139" s="177">
        <v>466.4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82</v>
      </c>
      <c r="AV139" s="14" t="s">
        <v>82</v>
      </c>
      <c r="AW139" s="14" t="s">
        <v>4</v>
      </c>
      <c r="AX139" s="14" t="s">
        <v>80</v>
      </c>
      <c r="AY139" s="175" t="s">
        <v>252</v>
      </c>
    </row>
    <row r="140" spans="1:65" s="2" customFormat="1" ht="16.5" customHeight="1">
      <c r="A140" s="34"/>
      <c r="B140" s="145"/>
      <c r="C140" s="146" t="s">
        <v>318</v>
      </c>
      <c r="D140" s="146" t="s">
        <v>254</v>
      </c>
      <c r="E140" s="147" t="s">
        <v>11068</v>
      </c>
      <c r="F140" s="148" t="s">
        <v>11069</v>
      </c>
      <c r="G140" s="149" t="s">
        <v>743</v>
      </c>
      <c r="H140" s="150">
        <v>3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406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406</v>
      </c>
      <c r="BM140" s="158" t="s">
        <v>11070</v>
      </c>
    </row>
    <row r="141" spans="1:65" s="2" customFormat="1" ht="19.5">
      <c r="A141" s="34"/>
      <c r="B141" s="35"/>
      <c r="C141" s="34"/>
      <c r="D141" s="160" t="s">
        <v>260</v>
      </c>
      <c r="E141" s="34"/>
      <c r="F141" s="161" t="s">
        <v>11071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11072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98" t="s">
        <v>328</v>
      </c>
      <c r="D143" s="198" t="s">
        <v>361</v>
      </c>
      <c r="E143" s="199" t="s">
        <v>11073</v>
      </c>
      <c r="F143" s="200" t="s">
        <v>11074</v>
      </c>
      <c r="G143" s="201" t="s">
        <v>743</v>
      </c>
      <c r="H143" s="202">
        <v>3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2.4000000000000001E-4</v>
      </c>
      <c r="R143" s="156">
        <f>Q143*H143</f>
        <v>7.2000000000000005E-4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572</v>
      </c>
      <c r="AT143" s="158" t="s">
        <v>361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406</v>
      </c>
      <c r="BM143" s="158" t="s">
        <v>11075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11074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11076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338</v>
      </c>
      <c r="D146" s="146" t="s">
        <v>254</v>
      </c>
      <c r="E146" s="147" t="s">
        <v>11077</v>
      </c>
      <c r="F146" s="148" t="s">
        <v>11078</v>
      </c>
      <c r="G146" s="149" t="s">
        <v>331</v>
      </c>
      <c r="H146" s="150">
        <v>265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0</v>
      </c>
      <c r="R146" s="156">
        <f>Q146*H146</f>
        <v>0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406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11079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11080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11081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13" customFormat="1" ht="11.25">
      <c r="B149" s="167"/>
      <c r="D149" s="160" t="s">
        <v>264</v>
      </c>
      <c r="E149" s="168" t="s">
        <v>3</v>
      </c>
      <c r="F149" s="169" t="s">
        <v>11030</v>
      </c>
      <c r="H149" s="168" t="s">
        <v>3</v>
      </c>
      <c r="I149" s="170"/>
      <c r="L149" s="167"/>
      <c r="M149" s="171"/>
      <c r="N149" s="172"/>
      <c r="O149" s="172"/>
      <c r="P149" s="172"/>
      <c r="Q149" s="172"/>
      <c r="R149" s="172"/>
      <c r="S149" s="172"/>
      <c r="T149" s="173"/>
      <c r="AT149" s="168" t="s">
        <v>264</v>
      </c>
      <c r="AU149" s="168" t="s">
        <v>82</v>
      </c>
      <c r="AV149" s="13" t="s">
        <v>80</v>
      </c>
      <c r="AW149" s="13" t="s">
        <v>34</v>
      </c>
      <c r="AX149" s="13" t="s">
        <v>73</v>
      </c>
      <c r="AY149" s="168" t="s">
        <v>252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11082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3" customFormat="1" ht="11.25">
      <c r="B151" s="167"/>
      <c r="D151" s="160" t="s">
        <v>264</v>
      </c>
      <c r="E151" s="168" t="s">
        <v>3</v>
      </c>
      <c r="F151" s="169" t="s">
        <v>11083</v>
      </c>
      <c r="H151" s="168" t="s">
        <v>3</v>
      </c>
      <c r="I151" s="170"/>
      <c r="L151" s="167"/>
      <c r="M151" s="171"/>
      <c r="N151" s="172"/>
      <c r="O151" s="172"/>
      <c r="P151" s="172"/>
      <c r="Q151" s="172"/>
      <c r="R151" s="172"/>
      <c r="S151" s="172"/>
      <c r="T151" s="173"/>
      <c r="AT151" s="168" t="s">
        <v>264</v>
      </c>
      <c r="AU151" s="168" t="s">
        <v>82</v>
      </c>
      <c r="AV151" s="13" t="s">
        <v>80</v>
      </c>
      <c r="AW151" s="13" t="s">
        <v>34</v>
      </c>
      <c r="AX151" s="13" t="s">
        <v>73</v>
      </c>
      <c r="AY151" s="168" t="s">
        <v>252</v>
      </c>
    </row>
    <row r="152" spans="1:65" s="14" customFormat="1" ht="11.25">
      <c r="B152" s="174"/>
      <c r="D152" s="160" t="s">
        <v>264</v>
      </c>
      <c r="E152" s="175" t="s">
        <v>3</v>
      </c>
      <c r="F152" s="176" t="s">
        <v>1066</v>
      </c>
      <c r="H152" s="177">
        <v>73</v>
      </c>
      <c r="I152" s="178"/>
      <c r="L152" s="174"/>
      <c r="M152" s="179"/>
      <c r="N152" s="180"/>
      <c r="O152" s="180"/>
      <c r="P152" s="180"/>
      <c r="Q152" s="180"/>
      <c r="R152" s="180"/>
      <c r="S152" s="180"/>
      <c r="T152" s="181"/>
      <c r="AT152" s="175" t="s">
        <v>264</v>
      </c>
      <c r="AU152" s="175" t="s">
        <v>82</v>
      </c>
      <c r="AV152" s="14" t="s">
        <v>82</v>
      </c>
      <c r="AW152" s="14" t="s">
        <v>34</v>
      </c>
      <c r="AX152" s="14" t="s">
        <v>73</v>
      </c>
      <c r="AY152" s="175" t="s">
        <v>252</v>
      </c>
    </row>
    <row r="153" spans="1:65" s="16" customFormat="1" ht="11.25">
      <c r="B153" s="190"/>
      <c r="D153" s="160" t="s">
        <v>264</v>
      </c>
      <c r="E153" s="191" t="s">
        <v>3</v>
      </c>
      <c r="F153" s="192" t="s">
        <v>354</v>
      </c>
      <c r="H153" s="193">
        <v>73</v>
      </c>
      <c r="I153" s="194"/>
      <c r="L153" s="190"/>
      <c r="M153" s="195"/>
      <c r="N153" s="196"/>
      <c r="O153" s="196"/>
      <c r="P153" s="196"/>
      <c r="Q153" s="196"/>
      <c r="R153" s="196"/>
      <c r="S153" s="196"/>
      <c r="T153" s="197"/>
      <c r="AT153" s="191" t="s">
        <v>264</v>
      </c>
      <c r="AU153" s="191" t="s">
        <v>82</v>
      </c>
      <c r="AV153" s="16" t="s">
        <v>95</v>
      </c>
      <c r="AW153" s="16" t="s">
        <v>34</v>
      </c>
      <c r="AX153" s="16" t="s">
        <v>73</v>
      </c>
      <c r="AY153" s="191" t="s">
        <v>252</v>
      </c>
    </row>
    <row r="154" spans="1:65" s="13" customFormat="1" ht="11.25">
      <c r="B154" s="167"/>
      <c r="D154" s="160" t="s">
        <v>264</v>
      </c>
      <c r="E154" s="168" t="s">
        <v>3</v>
      </c>
      <c r="F154" s="169" t="s">
        <v>11084</v>
      </c>
      <c r="H154" s="168" t="s">
        <v>3</v>
      </c>
      <c r="I154" s="170"/>
      <c r="L154" s="167"/>
      <c r="M154" s="171"/>
      <c r="N154" s="172"/>
      <c r="O154" s="172"/>
      <c r="P154" s="172"/>
      <c r="Q154" s="172"/>
      <c r="R154" s="172"/>
      <c r="S154" s="172"/>
      <c r="T154" s="173"/>
      <c r="AT154" s="168" t="s">
        <v>264</v>
      </c>
      <c r="AU154" s="168" t="s">
        <v>82</v>
      </c>
      <c r="AV154" s="13" t="s">
        <v>80</v>
      </c>
      <c r="AW154" s="13" t="s">
        <v>34</v>
      </c>
      <c r="AX154" s="13" t="s">
        <v>73</v>
      </c>
      <c r="AY154" s="168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11085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3" customFormat="1" ht="11.25">
      <c r="B156" s="167"/>
      <c r="D156" s="160" t="s">
        <v>264</v>
      </c>
      <c r="E156" s="168" t="s">
        <v>3</v>
      </c>
      <c r="F156" s="169" t="s">
        <v>11086</v>
      </c>
      <c r="H156" s="168" t="s">
        <v>3</v>
      </c>
      <c r="I156" s="170"/>
      <c r="L156" s="167"/>
      <c r="M156" s="171"/>
      <c r="N156" s="172"/>
      <c r="O156" s="172"/>
      <c r="P156" s="172"/>
      <c r="Q156" s="172"/>
      <c r="R156" s="172"/>
      <c r="S156" s="172"/>
      <c r="T156" s="173"/>
      <c r="AT156" s="168" t="s">
        <v>264</v>
      </c>
      <c r="AU156" s="168" t="s">
        <v>82</v>
      </c>
      <c r="AV156" s="13" t="s">
        <v>80</v>
      </c>
      <c r="AW156" s="13" t="s">
        <v>34</v>
      </c>
      <c r="AX156" s="13" t="s">
        <v>73</v>
      </c>
      <c r="AY156" s="168" t="s">
        <v>252</v>
      </c>
    </row>
    <row r="157" spans="1:65" s="14" customFormat="1" ht="11.25">
      <c r="B157" s="174"/>
      <c r="D157" s="160" t="s">
        <v>264</v>
      </c>
      <c r="E157" s="175" t="s">
        <v>3</v>
      </c>
      <c r="F157" s="176" t="s">
        <v>755</v>
      </c>
      <c r="H157" s="177">
        <v>48</v>
      </c>
      <c r="I157" s="178"/>
      <c r="L157" s="174"/>
      <c r="M157" s="179"/>
      <c r="N157" s="180"/>
      <c r="O157" s="180"/>
      <c r="P157" s="180"/>
      <c r="Q157" s="180"/>
      <c r="R157" s="180"/>
      <c r="S157" s="180"/>
      <c r="T157" s="181"/>
      <c r="AT157" s="175" t="s">
        <v>264</v>
      </c>
      <c r="AU157" s="175" t="s">
        <v>82</v>
      </c>
      <c r="AV157" s="14" t="s">
        <v>82</v>
      </c>
      <c r="AW157" s="14" t="s">
        <v>34</v>
      </c>
      <c r="AX157" s="14" t="s">
        <v>73</v>
      </c>
      <c r="AY157" s="175" t="s">
        <v>252</v>
      </c>
    </row>
    <row r="158" spans="1:65" s="13" customFormat="1" ht="11.25">
      <c r="B158" s="167"/>
      <c r="D158" s="160" t="s">
        <v>264</v>
      </c>
      <c r="E158" s="168" t="s">
        <v>3</v>
      </c>
      <c r="F158" s="169" t="s">
        <v>11087</v>
      </c>
      <c r="H158" s="168" t="s">
        <v>3</v>
      </c>
      <c r="I158" s="170"/>
      <c r="L158" s="167"/>
      <c r="M158" s="171"/>
      <c r="N158" s="172"/>
      <c r="O158" s="172"/>
      <c r="P158" s="172"/>
      <c r="Q158" s="172"/>
      <c r="R158" s="172"/>
      <c r="S158" s="172"/>
      <c r="T158" s="173"/>
      <c r="AT158" s="168" t="s">
        <v>264</v>
      </c>
      <c r="AU158" s="168" t="s">
        <v>82</v>
      </c>
      <c r="AV158" s="13" t="s">
        <v>80</v>
      </c>
      <c r="AW158" s="13" t="s">
        <v>34</v>
      </c>
      <c r="AX158" s="13" t="s">
        <v>73</v>
      </c>
      <c r="AY158" s="168" t="s">
        <v>252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755</v>
      </c>
      <c r="H159" s="177">
        <v>48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82</v>
      </c>
      <c r="AV159" s="14" t="s">
        <v>82</v>
      </c>
      <c r="AW159" s="14" t="s">
        <v>34</v>
      </c>
      <c r="AX159" s="14" t="s">
        <v>73</v>
      </c>
      <c r="AY159" s="175" t="s">
        <v>252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11088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755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73</v>
      </c>
      <c r="AY161" s="175" t="s">
        <v>252</v>
      </c>
    </row>
    <row r="162" spans="1:65" s="13" customFormat="1" ht="11.25">
      <c r="B162" s="167"/>
      <c r="D162" s="160" t="s">
        <v>264</v>
      </c>
      <c r="E162" s="168" t="s">
        <v>3</v>
      </c>
      <c r="F162" s="169" t="s">
        <v>11089</v>
      </c>
      <c r="H162" s="168" t="s">
        <v>3</v>
      </c>
      <c r="I162" s="170"/>
      <c r="L162" s="167"/>
      <c r="M162" s="171"/>
      <c r="N162" s="172"/>
      <c r="O162" s="172"/>
      <c r="P162" s="172"/>
      <c r="Q162" s="172"/>
      <c r="R162" s="172"/>
      <c r="S162" s="172"/>
      <c r="T162" s="173"/>
      <c r="AT162" s="168" t="s">
        <v>264</v>
      </c>
      <c r="AU162" s="168" t="s">
        <v>82</v>
      </c>
      <c r="AV162" s="13" t="s">
        <v>80</v>
      </c>
      <c r="AW162" s="13" t="s">
        <v>34</v>
      </c>
      <c r="AX162" s="13" t="s">
        <v>73</v>
      </c>
      <c r="AY162" s="168" t="s">
        <v>252</v>
      </c>
    </row>
    <row r="163" spans="1:65" s="14" customFormat="1" ht="11.25">
      <c r="B163" s="174"/>
      <c r="D163" s="160" t="s">
        <v>264</v>
      </c>
      <c r="E163" s="175" t="s">
        <v>3</v>
      </c>
      <c r="F163" s="176" t="s">
        <v>755</v>
      </c>
      <c r="H163" s="177">
        <v>48</v>
      </c>
      <c r="I163" s="178"/>
      <c r="L163" s="174"/>
      <c r="M163" s="179"/>
      <c r="N163" s="180"/>
      <c r="O163" s="180"/>
      <c r="P163" s="180"/>
      <c r="Q163" s="180"/>
      <c r="R163" s="180"/>
      <c r="S163" s="180"/>
      <c r="T163" s="181"/>
      <c r="AT163" s="175" t="s">
        <v>264</v>
      </c>
      <c r="AU163" s="175" t="s">
        <v>82</v>
      </c>
      <c r="AV163" s="14" t="s">
        <v>82</v>
      </c>
      <c r="AW163" s="14" t="s">
        <v>34</v>
      </c>
      <c r="AX163" s="14" t="s">
        <v>73</v>
      </c>
      <c r="AY163" s="175" t="s">
        <v>252</v>
      </c>
    </row>
    <row r="164" spans="1:65" s="16" customFormat="1" ht="11.25">
      <c r="B164" s="190"/>
      <c r="D164" s="160" t="s">
        <v>264</v>
      </c>
      <c r="E164" s="191" t="s">
        <v>3</v>
      </c>
      <c r="F164" s="192" t="s">
        <v>354</v>
      </c>
      <c r="H164" s="193">
        <v>192</v>
      </c>
      <c r="I164" s="194"/>
      <c r="L164" s="190"/>
      <c r="M164" s="195"/>
      <c r="N164" s="196"/>
      <c r="O164" s="196"/>
      <c r="P164" s="196"/>
      <c r="Q164" s="196"/>
      <c r="R164" s="196"/>
      <c r="S164" s="196"/>
      <c r="T164" s="197"/>
      <c r="AT164" s="191" t="s">
        <v>264</v>
      </c>
      <c r="AU164" s="191" t="s">
        <v>82</v>
      </c>
      <c r="AV164" s="16" t="s">
        <v>95</v>
      </c>
      <c r="AW164" s="16" t="s">
        <v>34</v>
      </c>
      <c r="AX164" s="16" t="s">
        <v>73</v>
      </c>
      <c r="AY164" s="191" t="s">
        <v>252</v>
      </c>
    </row>
    <row r="165" spans="1:65" s="15" customFormat="1" ht="11.25">
      <c r="B165" s="182"/>
      <c r="D165" s="160" t="s">
        <v>264</v>
      </c>
      <c r="E165" s="183" t="s">
        <v>3</v>
      </c>
      <c r="F165" s="184" t="s">
        <v>269</v>
      </c>
      <c r="H165" s="185">
        <v>265</v>
      </c>
      <c r="I165" s="186"/>
      <c r="L165" s="182"/>
      <c r="M165" s="187"/>
      <c r="N165" s="188"/>
      <c r="O165" s="188"/>
      <c r="P165" s="188"/>
      <c r="Q165" s="188"/>
      <c r="R165" s="188"/>
      <c r="S165" s="188"/>
      <c r="T165" s="189"/>
      <c r="AT165" s="183" t="s">
        <v>264</v>
      </c>
      <c r="AU165" s="183" t="s">
        <v>82</v>
      </c>
      <c r="AV165" s="15" t="s">
        <v>258</v>
      </c>
      <c r="AW165" s="15" t="s">
        <v>34</v>
      </c>
      <c r="AX165" s="15" t="s">
        <v>80</v>
      </c>
      <c r="AY165" s="183" t="s">
        <v>252</v>
      </c>
    </row>
    <row r="166" spans="1:65" s="2" customFormat="1" ht="16.5" customHeight="1">
      <c r="A166" s="34"/>
      <c r="B166" s="145"/>
      <c r="C166" s="198" t="s">
        <v>360</v>
      </c>
      <c r="D166" s="198" t="s">
        <v>361</v>
      </c>
      <c r="E166" s="199" t="s">
        <v>11090</v>
      </c>
      <c r="F166" s="200" t="s">
        <v>11091</v>
      </c>
      <c r="G166" s="201" t="s">
        <v>331</v>
      </c>
      <c r="H166" s="202">
        <v>80.3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1E-4</v>
      </c>
      <c r="R166" s="156">
        <f>Q166*H166</f>
        <v>8.0300000000000007E-3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572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406</v>
      </c>
      <c r="BM166" s="158" t="s">
        <v>11092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11091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11093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6813</v>
      </c>
      <c r="H169" s="177">
        <v>80.3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98" t="s">
        <v>373</v>
      </c>
      <c r="D170" s="198" t="s">
        <v>361</v>
      </c>
      <c r="E170" s="199" t="s">
        <v>11094</v>
      </c>
      <c r="F170" s="200" t="s">
        <v>11095</v>
      </c>
      <c r="G170" s="201" t="s">
        <v>331</v>
      </c>
      <c r="H170" s="202">
        <v>211.2</v>
      </c>
      <c r="I170" s="203"/>
      <c r="J170" s="204">
        <f>ROUND(I170*H170,2)</f>
        <v>0</v>
      </c>
      <c r="K170" s="205"/>
      <c r="L170" s="206"/>
      <c r="M170" s="207" t="s">
        <v>3</v>
      </c>
      <c r="N170" s="208" t="s">
        <v>44</v>
      </c>
      <c r="O170" s="55"/>
      <c r="P170" s="156">
        <f>O170*H170</f>
        <v>0</v>
      </c>
      <c r="Q170" s="156">
        <v>1.3999999999999999E-4</v>
      </c>
      <c r="R170" s="156">
        <f>Q170*H170</f>
        <v>2.9567999999999997E-2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572</v>
      </c>
      <c r="AT170" s="158" t="s">
        <v>361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11096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11095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11097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F173" s="176" t="s">
        <v>11098</v>
      </c>
      <c r="H173" s="177">
        <v>211.2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381</v>
      </c>
      <c r="D174" s="146" t="s">
        <v>254</v>
      </c>
      <c r="E174" s="147" t="s">
        <v>11099</v>
      </c>
      <c r="F174" s="148" t="s">
        <v>11100</v>
      </c>
      <c r="G174" s="149" t="s">
        <v>331</v>
      </c>
      <c r="H174" s="150">
        <v>48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11101</v>
      </c>
    </row>
    <row r="175" spans="1:65" s="2" customFormat="1" ht="19.5">
      <c r="A175" s="34"/>
      <c r="B175" s="35"/>
      <c r="C175" s="34"/>
      <c r="D175" s="160" t="s">
        <v>260</v>
      </c>
      <c r="E175" s="34"/>
      <c r="F175" s="161" t="s">
        <v>11102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11103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13" customFormat="1" ht="11.25">
      <c r="B177" s="167"/>
      <c r="D177" s="160" t="s">
        <v>264</v>
      </c>
      <c r="E177" s="168" t="s">
        <v>3</v>
      </c>
      <c r="F177" s="169" t="s">
        <v>11030</v>
      </c>
      <c r="H177" s="168" t="s">
        <v>3</v>
      </c>
      <c r="I177" s="170"/>
      <c r="L177" s="167"/>
      <c r="M177" s="171"/>
      <c r="N177" s="172"/>
      <c r="O177" s="172"/>
      <c r="P177" s="172"/>
      <c r="Q177" s="172"/>
      <c r="R177" s="172"/>
      <c r="S177" s="172"/>
      <c r="T177" s="173"/>
      <c r="AT177" s="168" t="s">
        <v>264</v>
      </c>
      <c r="AU177" s="168" t="s">
        <v>82</v>
      </c>
      <c r="AV177" s="13" t="s">
        <v>80</v>
      </c>
      <c r="AW177" s="13" t="s">
        <v>34</v>
      </c>
      <c r="AX177" s="13" t="s">
        <v>73</v>
      </c>
      <c r="AY177" s="168" t="s">
        <v>252</v>
      </c>
    </row>
    <row r="178" spans="1:65" s="13" customFormat="1" ht="11.25">
      <c r="B178" s="167"/>
      <c r="D178" s="160" t="s">
        <v>264</v>
      </c>
      <c r="E178" s="168" t="s">
        <v>3</v>
      </c>
      <c r="F178" s="169" t="s">
        <v>11104</v>
      </c>
      <c r="H178" s="168" t="s">
        <v>3</v>
      </c>
      <c r="I178" s="170"/>
      <c r="L178" s="167"/>
      <c r="M178" s="171"/>
      <c r="N178" s="172"/>
      <c r="O178" s="172"/>
      <c r="P178" s="172"/>
      <c r="Q178" s="172"/>
      <c r="R178" s="172"/>
      <c r="S178" s="172"/>
      <c r="T178" s="173"/>
      <c r="AT178" s="168" t="s">
        <v>264</v>
      </c>
      <c r="AU178" s="168" t="s">
        <v>82</v>
      </c>
      <c r="AV178" s="13" t="s">
        <v>80</v>
      </c>
      <c r="AW178" s="13" t="s">
        <v>34</v>
      </c>
      <c r="AX178" s="13" t="s">
        <v>73</v>
      </c>
      <c r="AY178" s="168" t="s">
        <v>252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11105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755</v>
      </c>
      <c r="H180" s="177">
        <v>48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389</v>
      </c>
      <c r="D181" s="198" t="s">
        <v>361</v>
      </c>
      <c r="E181" s="199" t="s">
        <v>7681</v>
      </c>
      <c r="F181" s="200" t="s">
        <v>7682</v>
      </c>
      <c r="G181" s="201" t="s">
        <v>331</v>
      </c>
      <c r="H181" s="202">
        <v>52.8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1.7000000000000001E-4</v>
      </c>
      <c r="R181" s="156">
        <f>Q181*H181</f>
        <v>8.9759999999999996E-3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11106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7682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1.25">
      <c r="A183" s="34"/>
      <c r="B183" s="35"/>
      <c r="C183" s="34"/>
      <c r="D183" s="165" t="s">
        <v>262</v>
      </c>
      <c r="E183" s="34"/>
      <c r="F183" s="166" t="s">
        <v>7684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262</v>
      </c>
      <c r="AU183" s="19" t="s">
        <v>82</v>
      </c>
    </row>
    <row r="184" spans="1:65" s="14" customFormat="1" ht="11.25">
      <c r="B184" s="174"/>
      <c r="D184" s="160" t="s">
        <v>264</v>
      </c>
      <c r="F184" s="176" t="s">
        <v>11107</v>
      </c>
      <c r="H184" s="177">
        <v>52.8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82</v>
      </c>
      <c r="AV184" s="14" t="s">
        <v>82</v>
      </c>
      <c r="AW184" s="14" t="s">
        <v>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9</v>
      </c>
      <c r="D185" s="146" t="s">
        <v>254</v>
      </c>
      <c r="E185" s="147" t="s">
        <v>11108</v>
      </c>
      <c r="F185" s="148" t="s">
        <v>11109</v>
      </c>
      <c r="G185" s="149" t="s">
        <v>331</v>
      </c>
      <c r="H185" s="150">
        <v>165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11110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11111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11112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82</v>
      </c>
    </row>
    <row r="188" spans="1:65" s="13" customFormat="1" ht="11.25">
      <c r="B188" s="167"/>
      <c r="D188" s="160" t="s">
        <v>264</v>
      </c>
      <c r="E188" s="168" t="s">
        <v>3</v>
      </c>
      <c r="F188" s="169" t="s">
        <v>11030</v>
      </c>
      <c r="H188" s="168" t="s">
        <v>3</v>
      </c>
      <c r="I188" s="170"/>
      <c r="L188" s="167"/>
      <c r="M188" s="171"/>
      <c r="N188" s="172"/>
      <c r="O188" s="172"/>
      <c r="P188" s="172"/>
      <c r="Q188" s="172"/>
      <c r="R188" s="172"/>
      <c r="S188" s="172"/>
      <c r="T188" s="173"/>
      <c r="AT188" s="168" t="s">
        <v>264</v>
      </c>
      <c r="AU188" s="168" t="s">
        <v>82</v>
      </c>
      <c r="AV188" s="13" t="s">
        <v>80</v>
      </c>
      <c r="AW188" s="13" t="s">
        <v>34</v>
      </c>
      <c r="AX188" s="13" t="s">
        <v>73</v>
      </c>
      <c r="AY188" s="168" t="s">
        <v>252</v>
      </c>
    </row>
    <row r="189" spans="1:65" s="13" customFormat="1" ht="11.25">
      <c r="B189" s="167"/>
      <c r="D189" s="160" t="s">
        <v>264</v>
      </c>
      <c r="E189" s="168" t="s">
        <v>3</v>
      </c>
      <c r="F189" s="169" t="s">
        <v>11113</v>
      </c>
      <c r="H189" s="168" t="s">
        <v>3</v>
      </c>
      <c r="I189" s="170"/>
      <c r="L189" s="167"/>
      <c r="M189" s="171"/>
      <c r="N189" s="172"/>
      <c r="O189" s="172"/>
      <c r="P189" s="172"/>
      <c r="Q189" s="172"/>
      <c r="R189" s="172"/>
      <c r="S189" s="172"/>
      <c r="T189" s="173"/>
      <c r="AT189" s="168" t="s">
        <v>264</v>
      </c>
      <c r="AU189" s="168" t="s">
        <v>82</v>
      </c>
      <c r="AV189" s="13" t="s">
        <v>80</v>
      </c>
      <c r="AW189" s="13" t="s">
        <v>34</v>
      </c>
      <c r="AX189" s="13" t="s">
        <v>73</v>
      </c>
      <c r="AY189" s="168" t="s">
        <v>252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11114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3" customFormat="1" ht="11.25">
      <c r="B191" s="167"/>
      <c r="D191" s="160" t="s">
        <v>264</v>
      </c>
      <c r="E191" s="168" t="s">
        <v>3</v>
      </c>
      <c r="F191" s="169" t="s">
        <v>7921</v>
      </c>
      <c r="H191" s="168" t="s">
        <v>3</v>
      </c>
      <c r="I191" s="170"/>
      <c r="L191" s="167"/>
      <c r="M191" s="171"/>
      <c r="N191" s="172"/>
      <c r="O191" s="172"/>
      <c r="P191" s="172"/>
      <c r="Q191" s="172"/>
      <c r="R191" s="172"/>
      <c r="S191" s="172"/>
      <c r="T191" s="173"/>
      <c r="AT191" s="168" t="s">
        <v>264</v>
      </c>
      <c r="AU191" s="168" t="s">
        <v>82</v>
      </c>
      <c r="AV191" s="13" t="s">
        <v>80</v>
      </c>
      <c r="AW191" s="13" t="s">
        <v>34</v>
      </c>
      <c r="AX191" s="13" t="s">
        <v>73</v>
      </c>
      <c r="AY191" s="168" t="s">
        <v>252</v>
      </c>
    </row>
    <row r="192" spans="1:65" s="14" customFormat="1" ht="11.25">
      <c r="B192" s="174"/>
      <c r="D192" s="160" t="s">
        <v>264</v>
      </c>
      <c r="E192" s="175" t="s">
        <v>3</v>
      </c>
      <c r="F192" s="176" t="s">
        <v>762</v>
      </c>
      <c r="H192" s="177">
        <v>49</v>
      </c>
      <c r="I192" s="178"/>
      <c r="L192" s="174"/>
      <c r="M192" s="179"/>
      <c r="N192" s="180"/>
      <c r="O192" s="180"/>
      <c r="P192" s="180"/>
      <c r="Q192" s="180"/>
      <c r="R192" s="180"/>
      <c r="S192" s="180"/>
      <c r="T192" s="181"/>
      <c r="AT192" s="175" t="s">
        <v>264</v>
      </c>
      <c r="AU192" s="175" t="s">
        <v>82</v>
      </c>
      <c r="AV192" s="14" t="s">
        <v>82</v>
      </c>
      <c r="AW192" s="14" t="s">
        <v>34</v>
      </c>
      <c r="AX192" s="14" t="s">
        <v>73</v>
      </c>
      <c r="AY192" s="175" t="s">
        <v>252</v>
      </c>
    </row>
    <row r="193" spans="1:65" s="13" customFormat="1" ht="11.25">
      <c r="B193" s="167"/>
      <c r="D193" s="160" t="s">
        <v>264</v>
      </c>
      <c r="E193" s="168" t="s">
        <v>3</v>
      </c>
      <c r="F193" s="169" t="s">
        <v>11115</v>
      </c>
      <c r="H193" s="168" t="s">
        <v>3</v>
      </c>
      <c r="I193" s="170"/>
      <c r="L193" s="167"/>
      <c r="M193" s="171"/>
      <c r="N193" s="172"/>
      <c r="O193" s="172"/>
      <c r="P193" s="172"/>
      <c r="Q193" s="172"/>
      <c r="R193" s="172"/>
      <c r="S193" s="172"/>
      <c r="T193" s="173"/>
      <c r="AT193" s="168" t="s">
        <v>264</v>
      </c>
      <c r="AU193" s="168" t="s">
        <v>82</v>
      </c>
      <c r="AV193" s="13" t="s">
        <v>80</v>
      </c>
      <c r="AW193" s="13" t="s">
        <v>34</v>
      </c>
      <c r="AX193" s="13" t="s">
        <v>73</v>
      </c>
      <c r="AY193" s="168" t="s">
        <v>252</v>
      </c>
    </row>
    <row r="194" spans="1:65" s="13" customFormat="1" ht="11.25">
      <c r="B194" s="167"/>
      <c r="D194" s="160" t="s">
        <v>264</v>
      </c>
      <c r="E194" s="168" t="s">
        <v>3</v>
      </c>
      <c r="F194" s="169" t="s">
        <v>7922</v>
      </c>
      <c r="H194" s="168" t="s">
        <v>3</v>
      </c>
      <c r="I194" s="170"/>
      <c r="L194" s="167"/>
      <c r="M194" s="171"/>
      <c r="N194" s="172"/>
      <c r="O194" s="172"/>
      <c r="P194" s="172"/>
      <c r="Q194" s="172"/>
      <c r="R194" s="172"/>
      <c r="S194" s="172"/>
      <c r="T194" s="173"/>
      <c r="AT194" s="168" t="s">
        <v>264</v>
      </c>
      <c r="AU194" s="168" t="s">
        <v>82</v>
      </c>
      <c r="AV194" s="13" t="s">
        <v>80</v>
      </c>
      <c r="AW194" s="13" t="s">
        <v>34</v>
      </c>
      <c r="AX194" s="13" t="s">
        <v>73</v>
      </c>
      <c r="AY194" s="168" t="s">
        <v>252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861</v>
      </c>
      <c r="H195" s="177">
        <v>58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82</v>
      </c>
      <c r="AV195" s="14" t="s">
        <v>82</v>
      </c>
      <c r="AW195" s="14" t="s">
        <v>34</v>
      </c>
      <c r="AX195" s="14" t="s">
        <v>73</v>
      </c>
      <c r="AY195" s="175" t="s">
        <v>252</v>
      </c>
    </row>
    <row r="196" spans="1:65" s="16" customFormat="1" ht="11.25">
      <c r="B196" s="190"/>
      <c r="D196" s="160" t="s">
        <v>264</v>
      </c>
      <c r="E196" s="191" t="s">
        <v>3</v>
      </c>
      <c r="F196" s="192" t="s">
        <v>354</v>
      </c>
      <c r="H196" s="193">
        <v>107</v>
      </c>
      <c r="I196" s="194"/>
      <c r="L196" s="190"/>
      <c r="M196" s="195"/>
      <c r="N196" s="196"/>
      <c r="O196" s="196"/>
      <c r="P196" s="196"/>
      <c r="Q196" s="196"/>
      <c r="R196" s="196"/>
      <c r="S196" s="196"/>
      <c r="T196" s="197"/>
      <c r="AT196" s="191" t="s">
        <v>264</v>
      </c>
      <c r="AU196" s="191" t="s">
        <v>82</v>
      </c>
      <c r="AV196" s="16" t="s">
        <v>95</v>
      </c>
      <c r="AW196" s="16" t="s">
        <v>34</v>
      </c>
      <c r="AX196" s="16" t="s">
        <v>73</v>
      </c>
      <c r="AY196" s="191" t="s">
        <v>252</v>
      </c>
    </row>
    <row r="197" spans="1:65" s="13" customFormat="1" ht="11.25">
      <c r="B197" s="167"/>
      <c r="D197" s="160" t="s">
        <v>264</v>
      </c>
      <c r="E197" s="168" t="s">
        <v>3</v>
      </c>
      <c r="F197" s="169" t="s">
        <v>11116</v>
      </c>
      <c r="H197" s="168" t="s">
        <v>3</v>
      </c>
      <c r="I197" s="170"/>
      <c r="L197" s="167"/>
      <c r="M197" s="171"/>
      <c r="N197" s="172"/>
      <c r="O197" s="172"/>
      <c r="P197" s="172"/>
      <c r="Q197" s="172"/>
      <c r="R197" s="172"/>
      <c r="S197" s="172"/>
      <c r="T197" s="173"/>
      <c r="AT197" s="168" t="s">
        <v>264</v>
      </c>
      <c r="AU197" s="168" t="s">
        <v>82</v>
      </c>
      <c r="AV197" s="13" t="s">
        <v>80</v>
      </c>
      <c r="AW197" s="13" t="s">
        <v>34</v>
      </c>
      <c r="AX197" s="13" t="s">
        <v>73</v>
      </c>
      <c r="AY197" s="168" t="s">
        <v>252</v>
      </c>
    </row>
    <row r="198" spans="1:65" s="13" customFormat="1" ht="11.25">
      <c r="B198" s="167"/>
      <c r="D198" s="160" t="s">
        <v>264</v>
      </c>
      <c r="E198" s="168" t="s">
        <v>3</v>
      </c>
      <c r="F198" s="169" t="s">
        <v>11117</v>
      </c>
      <c r="H198" s="168" t="s">
        <v>3</v>
      </c>
      <c r="I198" s="170"/>
      <c r="L198" s="167"/>
      <c r="M198" s="171"/>
      <c r="N198" s="172"/>
      <c r="O198" s="172"/>
      <c r="P198" s="172"/>
      <c r="Q198" s="172"/>
      <c r="R198" s="172"/>
      <c r="S198" s="172"/>
      <c r="T198" s="173"/>
      <c r="AT198" s="168" t="s">
        <v>264</v>
      </c>
      <c r="AU198" s="168" t="s">
        <v>82</v>
      </c>
      <c r="AV198" s="13" t="s">
        <v>80</v>
      </c>
      <c r="AW198" s="13" t="s">
        <v>34</v>
      </c>
      <c r="AX198" s="13" t="s">
        <v>73</v>
      </c>
      <c r="AY198" s="168" t="s">
        <v>252</v>
      </c>
    </row>
    <row r="199" spans="1:65" s="13" customFormat="1" ht="11.25">
      <c r="B199" s="167"/>
      <c r="D199" s="160" t="s">
        <v>264</v>
      </c>
      <c r="E199" s="168" t="s">
        <v>3</v>
      </c>
      <c r="F199" s="169" t="s">
        <v>11118</v>
      </c>
      <c r="H199" s="168" t="s">
        <v>3</v>
      </c>
      <c r="I199" s="170"/>
      <c r="L199" s="167"/>
      <c r="M199" s="171"/>
      <c r="N199" s="172"/>
      <c r="O199" s="172"/>
      <c r="P199" s="172"/>
      <c r="Q199" s="172"/>
      <c r="R199" s="172"/>
      <c r="S199" s="172"/>
      <c r="T199" s="173"/>
      <c r="AT199" s="168" t="s">
        <v>264</v>
      </c>
      <c r="AU199" s="168" t="s">
        <v>82</v>
      </c>
      <c r="AV199" s="13" t="s">
        <v>80</v>
      </c>
      <c r="AW199" s="13" t="s">
        <v>34</v>
      </c>
      <c r="AX199" s="13" t="s">
        <v>73</v>
      </c>
      <c r="AY199" s="168" t="s">
        <v>252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861</v>
      </c>
      <c r="H200" s="177">
        <v>58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34</v>
      </c>
      <c r="AX200" s="14" t="s">
        <v>73</v>
      </c>
      <c r="AY200" s="175" t="s">
        <v>252</v>
      </c>
    </row>
    <row r="201" spans="1:65" s="16" customFormat="1" ht="11.25">
      <c r="B201" s="190"/>
      <c r="D201" s="160" t="s">
        <v>264</v>
      </c>
      <c r="E201" s="191" t="s">
        <v>3</v>
      </c>
      <c r="F201" s="192" t="s">
        <v>354</v>
      </c>
      <c r="H201" s="193">
        <v>58</v>
      </c>
      <c r="I201" s="194"/>
      <c r="L201" s="190"/>
      <c r="M201" s="195"/>
      <c r="N201" s="196"/>
      <c r="O201" s="196"/>
      <c r="P201" s="196"/>
      <c r="Q201" s="196"/>
      <c r="R201" s="196"/>
      <c r="S201" s="196"/>
      <c r="T201" s="197"/>
      <c r="AT201" s="191" t="s">
        <v>264</v>
      </c>
      <c r="AU201" s="191" t="s">
        <v>82</v>
      </c>
      <c r="AV201" s="16" t="s">
        <v>95</v>
      </c>
      <c r="AW201" s="16" t="s">
        <v>34</v>
      </c>
      <c r="AX201" s="16" t="s">
        <v>73</v>
      </c>
      <c r="AY201" s="191" t="s">
        <v>252</v>
      </c>
    </row>
    <row r="202" spans="1:65" s="15" customFormat="1" ht="11.25">
      <c r="B202" s="182"/>
      <c r="D202" s="160" t="s">
        <v>264</v>
      </c>
      <c r="E202" s="183" t="s">
        <v>3</v>
      </c>
      <c r="F202" s="184" t="s">
        <v>269</v>
      </c>
      <c r="H202" s="185">
        <v>165</v>
      </c>
      <c r="I202" s="186"/>
      <c r="L202" s="182"/>
      <c r="M202" s="187"/>
      <c r="N202" s="188"/>
      <c r="O202" s="188"/>
      <c r="P202" s="188"/>
      <c r="Q202" s="188"/>
      <c r="R202" s="188"/>
      <c r="S202" s="188"/>
      <c r="T202" s="189"/>
      <c r="AT202" s="183" t="s">
        <v>264</v>
      </c>
      <c r="AU202" s="183" t="s">
        <v>82</v>
      </c>
      <c r="AV202" s="15" t="s">
        <v>258</v>
      </c>
      <c r="AW202" s="15" t="s">
        <v>34</v>
      </c>
      <c r="AX202" s="15" t="s">
        <v>80</v>
      </c>
      <c r="AY202" s="183" t="s">
        <v>252</v>
      </c>
    </row>
    <row r="203" spans="1:65" s="2" customFormat="1" ht="16.5" customHeight="1">
      <c r="A203" s="34"/>
      <c r="B203" s="145"/>
      <c r="C203" s="198" t="s">
        <v>406</v>
      </c>
      <c r="D203" s="198" t="s">
        <v>361</v>
      </c>
      <c r="E203" s="199" t="s">
        <v>7944</v>
      </c>
      <c r="F203" s="200" t="s">
        <v>7945</v>
      </c>
      <c r="G203" s="201" t="s">
        <v>331</v>
      </c>
      <c r="H203" s="202">
        <v>117.7</v>
      </c>
      <c r="I203" s="203"/>
      <c r="J203" s="204">
        <f>ROUND(I203*H203,2)</f>
        <v>0</v>
      </c>
      <c r="K203" s="205"/>
      <c r="L203" s="206"/>
      <c r="M203" s="207" t="s">
        <v>3</v>
      </c>
      <c r="N203" s="208" t="s">
        <v>44</v>
      </c>
      <c r="O203" s="55"/>
      <c r="P203" s="156">
        <f>O203*H203</f>
        <v>0</v>
      </c>
      <c r="Q203" s="156">
        <v>2.5000000000000001E-4</v>
      </c>
      <c r="R203" s="156">
        <f>Q203*H203</f>
        <v>2.9425E-2</v>
      </c>
      <c r="S203" s="156">
        <v>0</v>
      </c>
      <c r="T203" s="157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8" t="s">
        <v>572</v>
      </c>
      <c r="AT203" s="158" t="s">
        <v>361</v>
      </c>
      <c r="AU203" s="158" t="s">
        <v>82</v>
      </c>
      <c r="AY203" s="19" t="s">
        <v>252</v>
      </c>
      <c r="BE203" s="159">
        <f>IF(N203="základní",J203,0)</f>
        <v>0</v>
      </c>
      <c r="BF203" s="159">
        <f>IF(N203="snížená",J203,0)</f>
        <v>0</v>
      </c>
      <c r="BG203" s="159">
        <f>IF(N203="zákl. přenesená",J203,0)</f>
        <v>0</v>
      </c>
      <c r="BH203" s="159">
        <f>IF(N203="sníž. přenesená",J203,0)</f>
        <v>0</v>
      </c>
      <c r="BI203" s="159">
        <f>IF(N203="nulová",J203,0)</f>
        <v>0</v>
      </c>
      <c r="BJ203" s="19" t="s">
        <v>80</v>
      </c>
      <c r="BK203" s="159">
        <f>ROUND(I203*H203,2)</f>
        <v>0</v>
      </c>
      <c r="BL203" s="19" t="s">
        <v>406</v>
      </c>
      <c r="BM203" s="158" t="s">
        <v>11119</v>
      </c>
    </row>
    <row r="204" spans="1:65" s="2" customFormat="1" ht="11.25">
      <c r="A204" s="34"/>
      <c r="B204" s="35"/>
      <c r="C204" s="34"/>
      <c r="D204" s="160" t="s">
        <v>260</v>
      </c>
      <c r="E204" s="34"/>
      <c r="F204" s="161" t="s">
        <v>7945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260</v>
      </c>
      <c r="AU204" s="19" t="s">
        <v>82</v>
      </c>
    </row>
    <row r="205" spans="1:65" s="2" customFormat="1" ht="11.25">
      <c r="A205" s="34"/>
      <c r="B205" s="35"/>
      <c r="C205" s="34"/>
      <c r="D205" s="165" t="s">
        <v>262</v>
      </c>
      <c r="E205" s="34"/>
      <c r="F205" s="166" t="s">
        <v>7947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262</v>
      </c>
      <c r="AU205" s="19" t="s">
        <v>82</v>
      </c>
    </row>
    <row r="206" spans="1:65" s="14" customFormat="1" ht="11.25">
      <c r="B206" s="174"/>
      <c r="D206" s="160" t="s">
        <v>264</v>
      </c>
      <c r="F206" s="176" t="s">
        <v>11120</v>
      </c>
      <c r="H206" s="177">
        <v>117.7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414</v>
      </c>
      <c r="D207" s="198" t="s">
        <v>361</v>
      </c>
      <c r="E207" s="199" t="s">
        <v>7939</v>
      </c>
      <c r="F207" s="200" t="s">
        <v>7940</v>
      </c>
      <c r="G207" s="201" t="s">
        <v>331</v>
      </c>
      <c r="H207" s="202">
        <v>63.8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1.0208E-2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11121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7940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7942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8779</v>
      </c>
      <c r="H210" s="177">
        <v>63.8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423</v>
      </c>
      <c r="D211" s="146" t="s">
        <v>254</v>
      </c>
      <c r="E211" s="147" t="s">
        <v>11122</v>
      </c>
      <c r="F211" s="148" t="s">
        <v>11123</v>
      </c>
      <c r="G211" s="149" t="s">
        <v>331</v>
      </c>
      <c r="H211" s="150">
        <v>154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11124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11125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11126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13" customFormat="1" ht="11.25">
      <c r="B214" s="167"/>
      <c r="D214" s="160" t="s">
        <v>264</v>
      </c>
      <c r="E214" s="168" t="s">
        <v>3</v>
      </c>
      <c r="F214" s="169" t="s">
        <v>11030</v>
      </c>
      <c r="H214" s="168" t="s">
        <v>3</v>
      </c>
      <c r="I214" s="170"/>
      <c r="L214" s="167"/>
      <c r="M214" s="171"/>
      <c r="N214" s="172"/>
      <c r="O214" s="172"/>
      <c r="P214" s="172"/>
      <c r="Q214" s="172"/>
      <c r="R214" s="172"/>
      <c r="S214" s="172"/>
      <c r="T214" s="173"/>
      <c r="AT214" s="168" t="s">
        <v>264</v>
      </c>
      <c r="AU214" s="168" t="s">
        <v>82</v>
      </c>
      <c r="AV214" s="13" t="s">
        <v>80</v>
      </c>
      <c r="AW214" s="13" t="s">
        <v>34</v>
      </c>
      <c r="AX214" s="13" t="s">
        <v>73</v>
      </c>
      <c r="AY214" s="168" t="s">
        <v>252</v>
      </c>
    </row>
    <row r="215" spans="1:65" s="13" customFormat="1" ht="11.25">
      <c r="B215" s="167"/>
      <c r="D215" s="160" t="s">
        <v>264</v>
      </c>
      <c r="E215" s="168" t="s">
        <v>3</v>
      </c>
      <c r="F215" s="169" t="s">
        <v>11127</v>
      </c>
      <c r="H215" s="168" t="s">
        <v>3</v>
      </c>
      <c r="I215" s="170"/>
      <c r="L215" s="167"/>
      <c r="M215" s="171"/>
      <c r="N215" s="172"/>
      <c r="O215" s="172"/>
      <c r="P215" s="172"/>
      <c r="Q215" s="172"/>
      <c r="R215" s="172"/>
      <c r="S215" s="172"/>
      <c r="T215" s="173"/>
      <c r="AT215" s="168" t="s">
        <v>264</v>
      </c>
      <c r="AU215" s="168" t="s">
        <v>82</v>
      </c>
      <c r="AV215" s="13" t="s">
        <v>80</v>
      </c>
      <c r="AW215" s="13" t="s">
        <v>34</v>
      </c>
      <c r="AX215" s="13" t="s">
        <v>73</v>
      </c>
      <c r="AY215" s="168" t="s">
        <v>252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11032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11128</v>
      </c>
      <c r="H217" s="177">
        <v>58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73</v>
      </c>
      <c r="AY217" s="175" t="s">
        <v>252</v>
      </c>
    </row>
    <row r="218" spans="1:65" s="13" customFormat="1" ht="11.25">
      <c r="B218" s="167"/>
      <c r="D218" s="160" t="s">
        <v>264</v>
      </c>
      <c r="E218" s="168" t="s">
        <v>3</v>
      </c>
      <c r="F218" s="169" t="s">
        <v>11033</v>
      </c>
      <c r="H218" s="168" t="s">
        <v>3</v>
      </c>
      <c r="I218" s="170"/>
      <c r="L218" s="167"/>
      <c r="M218" s="171"/>
      <c r="N218" s="172"/>
      <c r="O218" s="172"/>
      <c r="P218" s="172"/>
      <c r="Q218" s="172"/>
      <c r="R218" s="172"/>
      <c r="S218" s="172"/>
      <c r="T218" s="173"/>
      <c r="AT218" s="168" t="s">
        <v>264</v>
      </c>
      <c r="AU218" s="168" t="s">
        <v>82</v>
      </c>
      <c r="AV218" s="13" t="s">
        <v>80</v>
      </c>
      <c r="AW218" s="13" t="s">
        <v>34</v>
      </c>
      <c r="AX218" s="13" t="s">
        <v>73</v>
      </c>
      <c r="AY218" s="168" t="s">
        <v>252</v>
      </c>
    </row>
    <row r="219" spans="1:65" s="14" customFormat="1" ht="11.25">
      <c r="B219" s="174"/>
      <c r="D219" s="160" t="s">
        <v>264</v>
      </c>
      <c r="E219" s="175" t="s">
        <v>3</v>
      </c>
      <c r="F219" s="176" t="s">
        <v>11129</v>
      </c>
      <c r="H219" s="177">
        <v>96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34</v>
      </c>
      <c r="AX219" s="14" t="s">
        <v>73</v>
      </c>
      <c r="AY219" s="175" t="s">
        <v>252</v>
      </c>
    </row>
    <row r="220" spans="1:65" s="15" customFormat="1" ht="11.25">
      <c r="B220" s="182"/>
      <c r="D220" s="160" t="s">
        <v>264</v>
      </c>
      <c r="E220" s="183" t="s">
        <v>3</v>
      </c>
      <c r="F220" s="184" t="s">
        <v>269</v>
      </c>
      <c r="H220" s="185">
        <v>154</v>
      </c>
      <c r="I220" s="186"/>
      <c r="L220" s="182"/>
      <c r="M220" s="187"/>
      <c r="N220" s="188"/>
      <c r="O220" s="188"/>
      <c r="P220" s="188"/>
      <c r="Q220" s="188"/>
      <c r="R220" s="188"/>
      <c r="S220" s="188"/>
      <c r="T220" s="189"/>
      <c r="AT220" s="183" t="s">
        <v>264</v>
      </c>
      <c r="AU220" s="183" t="s">
        <v>82</v>
      </c>
      <c r="AV220" s="15" t="s">
        <v>258</v>
      </c>
      <c r="AW220" s="15" t="s">
        <v>34</v>
      </c>
      <c r="AX220" s="15" t="s">
        <v>80</v>
      </c>
      <c r="AY220" s="183" t="s">
        <v>252</v>
      </c>
    </row>
    <row r="221" spans="1:65" s="2" customFormat="1" ht="16.5" customHeight="1">
      <c r="A221" s="34"/>
      <c r="B221" s="145"/>
      <c r="C221" s="198" t="s">
        <v>429</v>
      </c>
      <c r="D221" s="198" t="s">
        <v>361</v>
      </c>
      <c r="E221" s="199" t="s">
        <v>11130</v>
      </c>
      <c r="F221" s="200" t="s">
        <v>11131</v>
      </c>
      <c r="G221" s="201" t="s">
        <v>331</v>
      </c>
      <c r="H221" s="202">
        <v>169.4</v>
      </c>
      <c r="I221" s="203"/>
      <c r="J221" s="204">
        <f>ROUND(I221*H221,2)</f>
        <v>0</v>
      </c>
      <c r="K221" s="205"/>
      <c r="L221" s="206"/>
      <c r="M221" s="207" t="s">
        <v>3</v>
      </c>
      <c r="N221" s="208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572</v>
      </c>
      <c r="AT221" s="158" t="s">
        <v>361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406</v>
      </c>
      <c r="BM221" s="158" t="s">
        <v>11132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11131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2" customFormat="1" ht="19.5">
      <c r="A223" s="34"/>
      <c r="B223" s="35"/>
      <c r="C223" s="34"/>
      <c r="D223" s="160" t="s">
        <v>2284</v>
      </c>
      <c r="E223" s="34"/>
      <c r="F223" s="211" t="s">
        <v>7675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2284</v>
      </c>
      <c r="AU223" s="19" t="s">
        <v>82</v>
      </c>
    </row>
    <row r="224" spans="1:65" s="14" customFormat="1" ht="11.25">
      <c r="B224" s="174"/>
      <c r="D224" s="160" t="s">
        <v>264</v>
      </c>
      <c r="F224" s="176" t="s">
        <v>11133</v>
      </c>
      <c r="H224" s="177">
        <v>169.4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46" t="s">
        <v>435</v>
      </c>
      <c r="D225" s="146" t="s">
        <v>254</v>
      </c>
      <c r="E225" s="147" t="s">
        <v>11134</v>
      </c>
      <c r="F225" s="148" t="s">
        <v>11135</v>
      </c>
      <c r="G225" s="149" t="s">
        <v>331</v>
      </c>
      <c r="H225" s="150">
        <v>96</v>
      </c>
      <c r="I225" s="151"/>
      <c r="J225" s="152">
        <f>ROUND(I225*H225,2)</f>
        <v>0</v>
      </c>
      <c r="K225" s="153"/>
      <c r="L225" s="35"/>
      <c r="M225" s="154" t="s">
        <v>3</v>
      </c>
      <c r="N225" s="155" t="s">
        <v>44</v>
      </c>
      <c r="O225" s="55"/>
      <c r="P225" s="156">
        <f>O225*H225</f>
        <v>0</v>
      </c>
      <c r="Q225" s="156">
        <v>0</v>
      </c>
      <c r="R225" s="156">
        <f>Q225*H225</f>
        <v>0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406</v>
      </c>
      <c r="AT225" s="158" t="s">
        <v>254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11136</v>
      </c>
    </row>
    <row r="226" spans="1:65" s="2" customFormat="1" ht="19.5">
      <c r="A226" s="34"/>
      <c r="B226" s="35"/>
      <c r="C226" s="34"/>
      <c r="D226" s="160" t="s">
        <v>260</v>
      </c>
      <c r="E226" s="34"/>
      <c r="F226" s="161" t="s">
        <v>11137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1.25">
      <c r="A227" s="34"/>
      <c r="B227" s="35"/>
      <c r="C227" s="34"/>
      <c r="D227" s="165" t="s">
        <v>262</v>
      </c>
      <c r="E227" s="34"/>
      <c r="F227" s="166" t="s">
        <v>11138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262</v>
      </c>
      <c r="AU227" s="19" t="s">
        <v>82</v>
      </c>
    </row>
    <row r="228" spans="1:65" s="13" customFormat="1" ht="11.25">
      <c r="B228" s="167"/>
      <c r="D228" s="160" t="s">
        <v>264</v>
      </c>
      <c r="E228" s="168" t="s">
        <v>3</v>
      </c>
      <c r="F228" s="169" t="s">
        <v>11030</v>
      </c>
      <c r="H228" s="168" t="s">
        <v>3</v>
      </c>
      <c r="I228" s="170"/>
      <c r="L228" s="167"/>
      <c r="M228" s="171"/>
      <c r="N228" s="172"/>
      <c r="O228" s="172"/>
      <c r="P228" s="172"/>
      <c r="Q228" s="172"/>
      <c r="R228" s="172"/>
      <c r="S228" s="172"/>
      <c r="T228" s="173"/>
      <c r="AT228" s="168" t="s">
        <v>264</v>
      </c>
      <c r="AU228" s="168" t="s">
        <v>82</v>
      </c>
      <c r="AV228" s="13" t="s">
        <v>80</v>
      </c>
      <c r="AW228" s="13" t="s">
        <v>34</v>
      </c>
      <c r="AX228" s="13" t="s">
        <v>73</v>
      </c>
      <c r="AY228" s="168" t="s">
        <v>252</v>
      </c>
    </row>
    <row r="229" spans="1:65" s="13" customFormat="1" ht="11.25">
      <c r="B229" s="167"/>
      <c r="D229" s="160" t="s">
        <v>264</v>
      </c>
      <c r="E229" s="168" t="s">
        <v>3</v>
      </c>
      <c r="F229" s="169" t="s">
        <v>11139</v>
      </c>
      <c r="H229" s="168" t="s">
        <v>3</v>
      </c>
      <c r="I229" s="170"/>
      <c r="L229" s="167"/>
      <c r="M229" s="171"/>
      <c r="N229" s="172"/>
      <c r="O229" s="172"/>
      <c r="P229" s="172"/>
      <c r="Q229" s="172"/>
      <c r="R229" s="172"/>
      <c r="S229" s="172"/>
      <c r="T229" s="173"/>
      <c r="AT229" s="168" t="s">
        <v>264</v>
      </c>
      <c r="AU229" s="168" t="s">
        <v>82</v>
      </c>
      <c r="AV229" s="13" t="s">
        <v>80</v>
      </c>
      <c r="AW229" s="13" t="s">
        <v>34</v>
      </c>
      <c r="AX229" s="13" t="s">
        <v>73</v>
      </c>
      <c r="AY229" s="168" t="s">
        <v>252</v>
      </c>
    </row>
    <row r="230" spans="1:65" s="13" customFormat="1" ht="11.25">
      <c r="B230" s="167"/>
      <c r="D230" s="160" t="s">
        <v>264</v>
      </c>
      <c r="E230" s="168" t="s">
        <v>3</v>
      </c>
      <c r="F230" s="169" t="s">
        <v>11140</v>
      </c>
      <c r="H230" s="168" t="s">
        <v>3</v>
      </c>
      <c r="I230" s="170"/>
      <c r="L230" s="167"/>
      <c r="M230" s="171"/>
      <c r="N230" s="172"/>
      <c r="O230" s="172"/>
      <c r="P230" s="172"/>
      <c r="Q230" s="172"/>
      <c r="R230" s="172"/>
      <c r="S230" s="172"/>
      <c r="T230" s="173"/>
      <c r="AT230" s="168" t="s">
        <v>264</v>
      </c>
      <c r="AU230" s="168" t="s">
        <v>82</v>
      </c>
      <c r="AV230" s="13" t="s">
        <v>80</v>
      </c>
      <c r="AW230" s="13" t="s">
        <v>34</v>
      </c>
      <c r="AX230" s="13" t="s">
        <v>73</v>
      </c>
      <c r="AY230" s="168" t="s">
        <v>252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755</v>
      </c>
      <c r="H231" s="177">
        <v>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73</v>
      </c>
      <c r="AY231" s="175" t="s">
        <v>252</v>
      </c>
    </row>
    <row r="232" spans="1:65" s="13" customFormat="1" ht="11.25">
      <c r="B232" s="167"/>
      <c r="D232" s="160" t="s">
        <v>264</v>
      </c>
      <c r="E232" s="168" t="s">
        <v>3</v>
      </c>
      <c r="F232" s="169" t="s">
        <v>11141</v>
      </c>
      <c r="H232" s="168" t="s">
        <v>3</v>
      </c>
      <c r="I232" s="170"/>
      <c r="L232" s="167"/>
      <c r="M232" s="171"/>
      <c r="N232" s="172"/>
      <c r="O232" s="172"/>
      <c r="P232" s="172"/>
      <c r="Q232" s="172"/>
      <c r="R232" s="172"/>
      <c r="S232" s="172"/>
      <c r="T232" s="173"/>
      <c r="AT232" s="168" t="s">
        <v>264</v>
      </c>
      <c r="AU232" s="168" t="s">
        <v>82</v>
      </c>
      <c r="AV232" s="13" t="s">
        <v>80</v>
      </c>
      <c r="AW232" s="13" t="s">
        <v>34</v>
      </c>
      <c r="AX232" s="13" t="s">
        <v>73</v>
      </c>
      <c r="AY232" s="168" t="s">
        <v>252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755</v>
      </c>
      <c r="H233" s="177">
        <v>48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73</v>
      </c>
      <c r="AY233" s="175" t="s">
        <v>252</v>
      </c>
    </row>
    <row r="234" spans="1:65" s="15" customFormat="1" ht="11.25">
      <c r="B234" s="182"/>
      <c r="D234" s="160" t="s">
        <v>264</v>
      </c>
      <c r="E234" s="183" t="s">
        <v>3</v>
      </c>
      <c r="F234" s="184" t="s">
        <v>269</v>
      </c>
      <c r="H234" s="185">
        <v>96</v>
      </c>
      <c r="I234" s="186"/>
      <c r="L234" s="182"/>
      <c r="M234" s="187"/>
      <c r="N234" s="188"/>
      <c r="O234" s="188"/>
      <c r="P234" s="188"/>
      <c r="Q234" s="188"/>
      <c r="R234" s="188"/>
      <c r="S234" s="188"/>
      <c r="T234" s="189"/>
      <c r="AT234" s="183" t="s">
        <v>264</v>
      </c>
      <c r="AU234" s="183" t="s">
        <v>82</v>
      </c>
      <c r="AV234" s="15" t="s">
        <v>258</v>
      </c>
      <c r="AW234" s="15" t="s">
        <v>34</v>
      </c>
      <c r="AX234" s="15" t="s">
        <v>80</v>
      </c>
      <c r="AY234" s="183" t="s">
        <v>252</v>
      </c>
    </row>
    <row r="235" spans="1:65" s="2" customFormat="1" ht="16.5" customHeight="1">
      <c r="A235" s="34"/>
      <c r="B235" s="145"/>
      <c r="C235" s="198" t="s">
        <v>8</v>
      </c>
      <c r="D235" s="198" t="s">
        <v>361</v>
      </c>
      <c r="E235" s="199" t="s">
        <v>11142</v>
      </c>
      <c r="F235" s="200" t="s">
        <v>11143</v>
      </c>
      <c r="G235" s="201" t="s">
        <v>331</v>
      </c>
      <c r="H235" s="202">
        <v>105.6</v>
      </c>
      <c r="I235" s="203"/>
      <c r="J235" s="204">
        <f>ROUND(I235*H235,2)</f>
        <v>0</v>
      </c>
      <c r="K235" s="205"/>
      <c r="L235" s="206"/>
      <c r="M235" s="207" t="s">
        <v>3</v>
      </c>
      <c r="N235" s="208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572</v>
      </c>
      <c r="AT235" s="158" t="s">
        <v>361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406</v>
      </c>
      <c r="BM235" s="158" t="s">
        <v>11144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11143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4" customFormat="1" ht="11.25">
      <c r="B237" s="174"/>
      <c r="D237" s="160" t="s">
        <v>264</v>
      </c>
      <c r="F237" s="176" t="s">
        <v>11145</v>
      </c>
      <c r="H237" s="177">
        <v>105.6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4</v>
      </c>
      <c r="AX237" s="14" t="s">
        <v>80</v>
      </c>
      <c r="AY237" s="175" t="s">
        <v>252</v>
      </c>
    </row>
    <row r="238" spans="1:65" s="2" customFormat="1" ht="16.5" customHeight="1">
      <c r="A238" s="34"/>
      <c r="B238" s="145"/>
      <c r="C238" s="146" t="s">
        <v>451</v>
      </c>
      <c r="D238" s="146" t="s">
        <v>254</v>
      </c>
      <c r="E238" s="147" t="s">
        <v>11146</v>
      </c>
      <c r="F238" s="148" t="s">
        <v>11147</v>
      </c>
      <c r="G238" s="149" t="s">
        <v>331</v>
      </c>
      <c r="H238" s="150">
        <v>49</v>
      </c>
      <c r="I238" s="151"/>
      <c r="J238" s="152">
        <f>ROUND(I238*H238,2)</f>
        <v>0</v>
      </c>
      <c r="K238" s="153"/>
      <c r="L238" s="35"/>
      <c r="M238" s="154" t="s">
        <v>3</v>
      </c>
      <c r="N238" s="155" t="s">
        <v>44</v>
      </c>
      <c r="O238" s="55"/>
      <c r="P238" s="156">
        <f>O238*H238</f>
        <v>0</v>
      </c>
      <c r="Q238" s="156">
        <v>0</v>
      </c>
      <c r="R238" s="156">
        <f>Q238*H238</f>
        <v>0</v>
      </c>
      <c r="S238" s="156">
        <v>0</v>
      </c>
      <c r="T238" s="157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8" t="s">
        <v>406</v>
      </c>
      <c r="AT238" s="158" t="s">
        <v>254</v>
      </c>
      <c r="AU238" s="158" t="s">
        <v>82</v>
      </c>
      <c r="AY238" s="19" t="s">
        <v>252</v>
      </c>
      <c r="BE238" s="159">
        <f>IF(N238="základní",J238,0)</f>
        <v>0</v>
      </c>
      <c r="BF238" s="159">
        <f>IF(N238="snížená",J238,0)</f>
        <v>0</v>
      </c>
      <c r="BG238" s="159">
        <f>IF(N238="zákl. přenesená",J238,0)</f>
        <v>0</v>
      </c>
      <c r="BH238" s="159">
        <f>IF(N238="sníž. přenesená",J238,0)</f>
        <v>0</v>
      </c>
      <c r="BI238" s="159">
        <f>IF(N238="nulová",J238,0)</f>
        <v>0</v>
      </c>
      <c r="BJ238" s="19" t="s">
        <v>80</v>
      </c>
      <c r="BK238" s="159">
        <f>ROUND(I238*H238,2)</f>
        <v>0</v>
      </c>
      <c r="BL238" s="19" t="s">
        <v>406</v>
      </c>
      <c r="BM238" s="158" t="s">
        <v>11148</v>
      </c>
    </row>
    <row r="239" spans="1:65" s="2" customFormat="1" ht="19.5">
      <c r="A239" s="34"/>
      <c r="B239" s="35"/>
      <c r="C239" s="34"/>
      <c r="D239" s="160" t="s">
        <v>260</v>
      </c>
      <c r="E239" s="34"/>
      <c r="F239" s="161" t="s">
        <v>11149</v>
      </c>
      <c r="G239" s="34"/>
      <c r="H239" s="34"/>
      <c r="I239" s="162"/>
      <c r="J239" s="34"/>
      <c r="K239" s="34"/>
      <c r="L239" s="35"/>
      <c r="M239" s="163"/>
      <c r="N239" s="164"/>
      <c r="O239" s="55"/>
      <c r="P239" s="55"/>
      <c r="Q239" s="55"/>
      <c r="R239" s="55"/>
      <c r="S239" s="55"/>
      <c r="T239" s="56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9" t="s">
        <v>260</v>
      </c>
      <c r="AU239" s="19" t="s">
        <v>82</v>
      </c>
    </row>
    <row r="240" spans="1:65" s="2" customFormat="1" ht="11.25">
      <c r="A240" s="34"/>
      <c r="B240" s="35"/>
      <c r="C240" s="34"/>
      <c r="D240" s="165" t="s">
        <v>262</v>
      </c>
      <c r="E240" s="34"/>
      <c r="F240" s="166" t="s">
        <v>11150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262</v>
      </c>
      <c r="AU240" s="19" t="s">
        <v>82</v>
      </c>
    </row>
    <row r="241" spans="1:65" s="13" customFormat="1" ht="11.25">
      <c r="B241" s="167"/>
      <c r="D241" s="160" t="s">
        <v>264</v>
      </c>
      <c r="E241" s="168" t="s">
        <v>3</v>
      </c>
      <c r="F241" s="169" t="s">
        <v>11030</v>
      </c>
      <c r="H241" s="168" t="s">
        <v>3</v>
      </c>
      <c r="I241" s="170"/>
      <c r="L241" s="167"/>
      <c r="M241" s="171"/>
      <c r="N241" s="172"/>
      <c r="O241" s="172"/>
      <c r="P241" s="172"/>
      <c r="Q241" s="172"/>
      <c r="R241" s="172"/>
      <c r="S241" s="172"/>
      <c r="T241" s="173"/>
      <c r="AT241" s="168" t="s">
        <v>264</v>
      </c>
      <c r="AU241" s="168" t="s">
        <v>82</v>
      </c>
      <c r="AV241" s="13" t="s">
        <v>80</v>
      </c>
      <c r="AW241" s="13" t="s">
        <v>34</v>
      </c>
      <c r="AX241" s="13" t="s">
        <v>73</v>
      </c>
      <c r="AY241" s="168" t="s">
        <v>252</v>
      </c>
    </row>
    <row r="242" spans="1:65" s="13" customFormat="1" ht="11.25">
      <c r="B242" s="167"/>
      <c r="D242" s="160" t="s">
        <v>264</v>
      </c>
      <c r="E242" s="168" t="s">
        <v>3</v>
      </c>
      <c r="F242" s="169" t="s">
        <v>11151</v>
      </c>
      <c r="H242" s="168" t="s">
        <v>3</v>
      </c>
      <c r="I242" s="170"/>
      <c r="L242" s="167"/>
      <c r="M242" s="171"/>
      <c r="N242" s="172"/>
      <c r="O242" s="172"/>
      <c r="P242" s="172"/>
      <c r="Q242" s="172"/>
      <c r="R242" s="172"/>
      <c r="S242" s="172"/>
      <c r="T242" s="173"/>
      <c r="AT242" s="168" t="s">
        <v>264</v>
      </c>
      <c r="AU242" s="168" t="s">
        <v>82</v>
      </c>
      <c r="AV242" s="13" t="s">
        <v>80</v>
      </c>
      <c r="AW242" s="13" t="s">
        <v>34</v>
      </c>
      <c r="AX242" s="13" t="s">
        <v>73</v>
      </c>
      <c r="AY242" s="168" t="s">
        <v>252</v>
      </c>
    </row>
    <row r="243" spans="1:65" s="13" customFormat="1" ht="11.25">
      <c r="B243" s="167"/>
      <c r="D243" s="160" t="s">
        <v>264</v>
      </c>
      <c r="E243" s="168" t="s">
        <v>3</v>
      </c>
      <c r="F243" s="169" t="s">
        <v>11152</v>
      </c>
      <c r="H243" s="168" t="s">
        <v>3</v>
      </c>
      <c r="I243" s="170"/>
      <c r="L243" s="167"/>
      <c r="M243" s="171"/>
      <c r="N243" s="172"/>
      <c r="O243" s="172"/>
      <c r="P243" s="172"/>
      <c r="Q243" s="172"/>
      <c r="R243" s="172"/>
      <c r="S243" s="172"/>
      <c r="T243" s="173"/>
      <c r="AT243" s="168" t="s">
        <v>264</v>
      </c>
      <c r="AU243" s="168" t="s">
        <v>82</v>
      </c>
      <c r="AV243" s="13" t="s">
        <v>80</v>
      </c>
      <c r="AW243" s="13" t="s">
        <v>34</v>
      </c>
      <c r="AX243" s="13" t="s">
        <v>73</v>
      </c>
      <c r="AY243" s="168" t="s">
        <v>252</v>
      </c>
    </row>
    <row r="244" spans="1:65" s="14" customFormat="1" ht="11.25">
      <c r="B244" s="174"/>
      <c r="D244" s="160" t="s">
        <v>264</v>
      </c>
      <c r="E244" s="175" t="s">
        <v>3</v>
      </c>
      <c r="F244" s="176" t="s">
        <v>762</v>
      </c>
      <c r="H244" s="177">
        <v>49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34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98" t="s">
        <v>326</v>
      </c>
      <c r="D245" s="198" t="s">
        <v>361</v>
      </c>
      <c r="E245" s="199" t="s">
        <v>11153</v>
      </c>
      <c r="F245" s="200" t="s">
        <v>11154</v>
      </c>
      <c r="G245" s="201" t="s">
        <v>331</v>
      </c>
      <c r="H245" s="202">
        <v>53.9</v>
      </c>
      <c r="I245" s="203"/>
      <c r="J245" s="204">
        <f>ROUND(I245*H245,2)</f>
        <v>0</v>
      </c>
      <c r="K245" s="205"/>
      <c r="L245" s="206"/>
      <c r="M245" s="207" t="s">
        <v>3</v>
      </c>
      <c r="N245" s="208" t="s">
        <v>44</v>
      </c>
      <c r="O245" s="55"/>
      <c r="P245" s="156">
        <f>O245*H245</f>
        <v>0</v>
      </c>
      <c r="Q245" s="156">
        <v>2.1000000000000001E-4</v>
      </c>
      <c r="R245" s="156">
        <f>Q245*H245</f>
        <v>1.1319000000000001E-2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572</v>
      </c>
      <c r="AT245" s="158" t="s">
        <v>361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406</v>
      </c>
      <c r="BM245" s="158" t="s">
        <v>11155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11154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9.5">
      <c r="A247" s="34"/>
      <c r="B247" s="35"/>
      <c r="C247" s="34"/>
      <c r="D247" s="160" t="s">
        <v>2284</v>
      </c>
      <c r="E247" s="34"/>
      <c r="F247" s="211" t="s">
        <v>11156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2284</v>
      </c>
      <c r="AU247" s="19" t="s">
        <v>82</v>
      </c>
    </row>
    <row r="248" spans="1:65" s="14" customFormat="1" ht="11.25">
      <c r="B248" s="174"/>
      <c r="D248" s="160" t="s">
        <v>264</v>
      </c>
      <c r="F248" s="176" t="s">
        <v>11157</v>
      </c>
      <c r="H248" s="177">
        <v>53.9</v>
      </c>
      <c r="I248" s="178"/>
      <c r="L248" s="174"/>
      <c r="M248" s="179"/>
      <c r="N248" s="180"/>
      <c r="O248" s="180"/>
      <c r="P248" s="180"/>
      <c r="Q248" s="180"/>
      <c r="R248" s="180"/>
      <c r="S248" s="180"/>
      <c r="T248" s="181"/>
      <c r="AT248" s="175" t="s">
        <v>264</v>
      </c>
      <c r="AU248" s="175" t="s">
        <v>82</v>
      </c>
      <c r="AV248" s="14" t="s">
        <v>82</v>
      </c>
      <c r="AW248" s="14" t="s">
        <v>4</v>
      </c>
      <c r="AX248" s="14" t="s">
        <v>80</v>
      </c>
      <c r="AY248" s="175" t="s">
        <v>252</v>
      </c>
    </row>
    <row r="249" spans="1:65" s="2" customFormat="1" ht="21.75" customHeight="1">
      <c r="A249" s="34"/>
      <c r="B249" s="145"/>
      <c r="C249" s="146" t="s">
        <v>475</v>
      </c>
      <c r="D249" s="146" t="s">
        <v>254</v>
      </c>
      <c r="E249" s="147" t="s">
        <v>11158</v>
      </c>
      <c r="F249" s="148" t="s">
        <v>11159</v>
      </c>
      <c r="G249" s="149" t="s">
        <v>331</v>
      </c>
      <c r="H249" s="150">
        <v>616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406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406</v>
      </c>
      <c r="BM249" s="158" t="s">
        <v>11160</v>
      </c>
    </row>
    <row r="250" spans="1:65" s="2" customFormat="1" ht="19.5">
      <c r="A250" s="34"/>
      <c r="B250" s="35"/>
      <c r="C250" s="34"/>
      <c r="D250" s="160" t="s">
        <v>260</v>
      </c>
      <c r="E250" s="34"/>
      <c r="F250" s="161" t="s">
        <v>11161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11162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13" customFormat="1" ht="11.25">
      <c r="B252" s="167"/>
      <c r="D252" s="160" t="s">
        <v>264</v>
      </c>
      <c r="E252" s="168" t="s">
        <v>3</v>
      </c>
      <c r="F252" s="169" t="s">
        <v>11030</v>
      </c>
      <c r="H252" s="168" t="s">
        <v>3</v>
      </c>
      <c r="I252" s="170"/>
      <c r="L252" s="167"/>
      <c r="M252" s="171"/>
      <c r="N252" s="172"/>
      <c r="O252" s="172"/>
      <c r="P252" s="172"/>
      <c r="Q252" s="172"/>
      <c r="R252" s="172"/>
      <c r="S252" s="172"/>
      <c r="T252" s="173"/>
      <c r="AT252" s="168" t="s">
        <v>264</v>
      </c>
      <c r="AU252" s="168" t="s">
        <v>82</v>
      </c>
      <c r="AV252" s="13" t="s">
        <v>80</v>
      </c>
      <c r="AW252" s="13" t="s">
        <v>34</v>
      </c>
      <c r="AX252" s="13" t="s">
        <v>73</v>
      </c>
      <c r="AY252" s="168" t="s">
        <v>252</v>
      </c>
    </row>
    <row r="253" spans="1:65" s="13" customFormat="1" ht="11.25">
      <c r="B253" s="167"/>
      <c r="D253" s="160" t="s">
        <v>264</v>
      </c>
      <c r="E253" s="168" t="s">
        <v>3</v>
      </c>
      <c r="F253" s="169" t="s">
        <v>11163</v>
      </c>
      <c r="H253" s="168" t="s">
        <v>3</v>
      </c>
      <c r="I253" s="170"/>
      <c r="L253" s="167"/>
      <c r="M253" s="171"/>
      <c r="N253" s="172"/>
      <c r="O253" s="172"/>
      <c r="P253" s="172"/>
      <c r="Q253" s="172"/>
      <c r="R253" s="172"/>
      <c r="S253" s="172"/>
      <c r="T253" s="173"/>
      <c r="AT253" s="168" t="s">
        <v>264</v>
      </c>
      <c r="AU253" s="168" t="s">
        <v>82</v>
      </c>
      <c r="AV253" s="13" t="s">
        <v>80</v>
      </c>
      <c r="AW253" s="13" t="s">
        <v>34</v>
      </c>
      <c r="AX253" s="13" t="s">
        <v>73</v>
      </c>
      <c r="AY253" s="168" t="s">
        <v>252</v>
      </c>
    </row>
    <row r="254" spans="1:65" s="14" customFormat="1" ht="11.25">
      <c r="B254" s="174"/>
      <c r="D254" s="160" t="s">
        <v>264</v>
      </c>
      <c r="E254" s="175" t="s">
        <v>3</v>
      </c>
      <c r="F254" s="176" t="s">
        <v>11164</v>
      </c>
      <c r="H254" s="177">
        <v>232</v>
      </c>
      <c r="I254" s="178"/>
      <c r="L254" s="174"/>
      <c r="M254" s="179"/>
      <c r="N254" s="180"/>
      <c r="O254" s="180"/>
      <c r="P254" s="180"/>
      <c r="Q254" s="180"/>
      <c r="R254" s="180"/>
      <c r="S254" s="180"/>
      <c r="T254" s="181"/>
      <c r="AT254" s="175" t="s">
        <v>264</v>
      </c>
      <c r="AU254" s="175" t="s">
        <v>82</v>
      </c>
      <c r="AV254" s="14" t="s">
        <v>82</v>
      </c>
      <c r="AW254" s="14" t="s">
        <v>34</v>
      </c>
      <c r="AX254" s="14" t="s">
        <v>73</v>
      </c>
      <c r="AY254" s="175" t="s">
        <v>252</v>
      </c>
    </row>
    <row r="255" spans="1:65" s="13" customFormat="1" ht="11.25">
      <c r="B255" s="167"/>
      <c r="D255" s="160" t="s">
        <v>264</v>
      </c>
      <c r="E255" s="168" t="s">
        <v>3</v>
      </c>
      <c r="F255" s="169" t="s">
        <v>11165</v>
      </c>
      <c r="H255" s="168" t="s">
        <v>3</v>
      </c>
      <c r="I255" s="170"/>
      <c r="L255" s="167"/>
      <c r="M255" s="171"/>
      <c r="N255" s="172"/>
      <c r="O255" s="172"/>
      <c r="P255" s="172"/>
      <c r="Q255" s="172"/>
      <c r="R255" s="172"/>
      <c r="S255" s="172"/>
      <c r="T255" s="173"/>
      <c r="AT255" s="168" t="s">
        <v>264</v>
      </c>
      <c r="AU255" s="168" t="s">
        <v>82</v>
      </c>
      <c r="AV255" s="13" t="s">
        <v>80</v>
      </c>
      <c r="AW255" s="13" t="s">
        <v>34</v>
      </c>
      <c r="AX255" s="13" t="s">
        <v>73</v>
      </c>
      <c r="AY255" s="168" t="s">
        <v>252</v>
      </c>
    </row>
    <row r="256" spans="1:65" s="14" customFormat="1" ht="11.25">
      <c r="B256" s="174"/>
      <c r="D256" s="160" t="s">
        <v>264</v>
      </c>
      <c r="E256" s="175" t="s">
        <v>3</v>
      </c>
      <c r="F256" s="176" t="s">
        <v>11166</v>
      </c>
      <c r="H256" s="177">
        <v>384</v>
      </c>
      <c r="I256" s="178"/>
      <c r="L256" s="174"/>
      <c r="M256" s="179"/>
      <c r="N256" s="180"/>
      <c r="O256" s="180"/>
      <c r="P256" s="180"/>
      <c r="Q256" s="180"/>
      <c r="R256" s="180"/>
      <c r="S256" s="180"/>
      <c r="T256" s="181"/>
      <c r="AT256" s="175" t="s">
        <v>264</v>
      </c>
      <c r="AU256" s="175" t="s">
        <v>82</v>
      </c>
      <c r="AV256" s="14" t="s">
        <v>82</v>
      </c>
      <c r="AW256" s="14" t="s">
        <v>34</v>
      </c>
      <c r="AX256" s="14" t="s">
        <v>73</v>
      </c>
      <c r="AY256" s="175" t="s">
        <v>252</v>
      </c>
    </row>
    <row r="257" spans="1:65" s="15" customFormat="1" ht="11.25">
      <c r="B257" s="182"/>
      <c r="D257" s="160" t="s">
        <v>264</v>
      </c>
      <c r="E257" s="183" t="s">
        <v>3</v>
      </c>
      <c r="F257" s="184" t="s">
        <v>269</v>
      </c>
      <c r="H257" s="185">
        <v>616</v>
      </c>
      <c r="I257" s="186"/>
      <c r="L257" s="182"/>
      <c r="M257" s="187"/>
      <c r="N257" s="188"/>
      <c r="O257" s="188"/>
      <c r="P257" s="188"/>
      <c r="Q257" s="188"/>
      <c r="R257" s="188"/>
      <c r="S257" s="188"/>
      <c r="T257" s="189"/>
      <c r="AT257" s="183" t="s">
        <v>264</v>
      </c>
      <c r="AU257" s="183" t="s">
        <v>82</v>
      </c>
      <c r="AV257" s="15" t="s">
        <v>258</v>
      </c>
      <c r="AW257" s="15" t="s">
        <v>34</v>
      </c>
      <c r="AX257" s="15" t="s">
        <v>80</v>
      </c>
      <c r="AY257" s="183" t="s">
        <v>252</v>
      </c>
    </row>
    <row r="258" spans="1:65" s="2" customFormat="1" ht="16.5" customHeight="1">
      <c r="A258" s="34"/>
      <c r="B258" s="145"/>
      <c r="C258" s="198" t="s">
        <v>485</v>
      </c>
      <c r="D258" s="198" t="s">
        <v>361</v>
      </c>
      <c r="E258" s="199" t="s">
        <v>11167</v>
      </c>
      <c r="F258" s="200" t="s">
        <v>11168</v>
      </c>
      <c r="G258" s="201" t="s">
        <v>331</v>
      </c>
      <c r="H258" s="202">
        <v>677.6</v>
      </c>
      <c r="I258" s="203"/>
      <c r="J258" s="204">
        <f>ROUND(I258*H258,2)</f>
        <v>0</v>
      </c>
      <c r="K258" s="205"/>
      <c r="L258" s="206"/>
      <c r="M258" s="207" t="s">
        <v>3</v>
      </c>
      <c r="N258" s="208" t="s">
        <v>44</v>
      </c>
      <c r="O258" s="55"/>
      <c r="P258" s="156">
        <f>O258*H258</f>
        <v>0</v>
      </c>
      <c r="Q258" s="156">
        <v>3.81E-3</v>
      </c>
      <c r="R258" s="156">
        <f>Q258*H258</f>
        <v>2.5816560000000002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572</v>
      </c>
      <c r="AT258" s="158" t="s">
        <v>361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406</v>
      </c>
      <c r="BM258" s="158" t="s">
        <v>11169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11168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11170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F261" s="176" t="s">
        <v>11171</v>
      </c>
      <c r="H261" s="177">
        <v>677.6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494</v>
      </c>
      <c r="D262" s="146" t="s">
        <v>254</v>
      </c>
      <c r="E262" s="147" t="s">
        <v>8000</v>
      </c>
      <c r="F262" s="148" t="s">
        <v>8001</v>
      </c>
      <c r="G262" s="149" t="s">
        <v>743</v>
      </c>
      <c r="H262" s="150">
        <v>70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406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406</v>
      </c>
      <c r="BM262" s="158" t="s">
        <v>11172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8003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8004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4" customFormat="1" ht="11.25">
      <c r="B265" s="174"/>
      <c r="D265" s="160" t="s">
        <v>264</v>
      </c>
      <c r="E265" s="175" t="s">
        <v>3</v>
      </c>
      <c r="F265" s="176" t="s">
        <v>11173</v>
      </c>
      <c r="H265" s="177">
        <v>20</v>
      </c>
      <c r="I265" s="178"/>
      <c r="L265" s="174"/>
      <c r="M265" s="179"/>
      <c r="N265" s="180"/>
      <c r="O265" s="180"/>
      <c r="P265" s="180"/>
      <c r="Q265" s="180"/>
      <c r="R265" s="180"/>
      <c r="S265" s="180"/>
      <c r="T265" s="181"/>
      <c r="AT265" s="175" t="s">
        <v>264</v>
      </c>
      <c r="AU265" s="175" t="s">
        <v>82</v>
      </c>
      <c r="AV265" s="14" t="s">
        <v>82</v>
      </c>
      <c r="AW265" s="14" t="s">
        <v>34</v>
      </c>
      <c r="AX265" s="14" t="s">
        <v>73</v>
      </c>
      <c r="AY265" s="175" t="s">
        <v>252</v>
      </c>
    </row>
    <row r="266" spans="1:65" s="14" customFormat="1" ht="11.25">
      <c r="B266" s="174"/>
      <c r="D266" s="160" t="s">
        <v>264</v>
      </c>
      <c r="E266" s="175" t="s">
        <v>3</v>
      </c>
      <c r="F266" s="176" t="s">
        <v>11174</v>
      </c>
      <c r="H266" s="177">
        <v>6</v>
      </c>
      <c r="I266" s="178"/>
      <c r="L266" s="174"/>
      <c r="M266" s="179"/>
      <c r="N266" s="180"/>
      <c r="O266" s="180"/>
      <c r="P266" s="180"/>
      <c r="Q266" s="180"/>
      <c r="R266" s="180"/>
      <c r="S266" s="180"/>
      <c r="T266" s="181"/>
      <c r="AT266" s="175" t="s">
        <v>264</v>
      </c>
      <c r="AU266" s="175" t="s">
        <v>82</v>
      </c>
      <c r="AV266" s="14" t="s">
        <v>82</v>
      </c>
      <c r="AW266" s="14" t="s">
        <v>34</v>
      </c>
      <c r="AX266" s="14" t="s">
        <v>73</v>
      </c>
      <c r="AY266" s="175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11175</v>
      </c>
      <c r="H267" s="177">
        <v>30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73</v>
      </c>
      <c r="AY267" s="175" t="s">
        <v>252</v>
      </c>
    </row>
    <row r="268" spans="1:65" s="14" customFormat="1" ht="11.25">
      <c r="B268" s="174"/>
      <c r="D268" s="160" t="s">
        <v>264</v>
      </c>
      <c r="E268" s="175" t="s">
        <v>3</v>
      </c>
      <c r="F268" s="176" t="s">
        <v>11176</v>
      </c>
      <c r="H268" s="177">
        <v>14</v>
      </c>
      <c r="I268" s="178"/>
      <c r="L268" s="174"/>
      <c r="M268" s="179"/>
      <c r="N268" s="180"/>
      <c r="O268" s="180"/>
      <c r="P268" s="180"/>
      <c r="Q268" s="180"/>
      <c r="R268" s="180"/>
      <c r="S268" s="180"/>
      <c r="T268" s="181"/>
      <c r="AT268" s="175" t="s">
        <v>264</v>
      </c>
      <c r="AU268" s="175" t="s">
        <v>82</v>
      </c>
      <c r="AV268" s="14" t="s">
        <v>82</v>
      </c>
      <c r="AW268" s="14" t="s">
        <v>34</v>
      </c>
      <c r="AX268" s="14" t="s">
        <v>73</v>
      </c>
      <c r="AY268" s="175" t="s">
        <v>252</v>
      </c>
    </row>
    <row r="269" spans="1:65" s="15" customFormat="1" ht="11.25">
      <c r="B269" s="182"/>
      <c r="D269" s="160" t="s">
        <v>264</v>
      </c>
      <c r="E269" s="183" t="s">
        <v>3</v>
      </c>
      <c r="F269" s="184" t="s">
        <v>269</v>
      </c>
      <c r="H269" s="185">
        <v>70</v>
      </c>
      <c r="I269" s="186"/>
      <c r="L269" s="182"/>
      <c r="M269" s="187"/>
      <c r="N269" s="188"/>
      <c r="O269" s="188"/>
      <c r="P269" s="188"/>
      <c r="Q269" s="188"/>
      <c r="R269" s="188"/>
      <c r="S269" s="188"/>
      <c r="T269" s="189"/>
      <c r="AT269" s="183" t="s">
        <v>264</v>
      </c>
      <c r="AU269" s="183" t="s">
        <v>82</v>
      </c>
      <c r="AV269" s="15" t="s">
        <v>258</v>
      </c>
      <c r="AW269" s="15" t="s">
        <v>34</v>
      </c>
      <c r="AX269" s="15" t="s">
        <v>80</v>
      </c>
      <c r="AY269" s="183" t="s">
        <v>252</v>
      </c>
    </row>
    <row r="270" spans="1:65" s="2" customFormat="1" ht="16.5" customHeight="1">
      <c r="A270" s="34"/>
      <c r="B270" s="145"/>
      <c r="C270" s="146" t="s">
        <v>503</v>
      </c>
      <c r="D270" s="146" t="s">
        <v>254</v>
      </c>
      <c r="E270" s="147" t="s">
        <v>8008</v>
      </c>
      <c r="F270" s="148" t="s">
        <v>8009</v>
      </c>
      <c r="G270" s="149" t="s">
        <v>743</v>
      </c>
      <c r="H270" s="150">
        <v>20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406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406</v>
      </c>
      <c r="BM270" s="158" t="s">
        <v>11177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8011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8012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11178</v>
      </c>
      <c r="H273" s="177">
        <v>10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73</v>
      </c>
      <c r="AY273" s="175" t="s">
        <v>252</v>
      </c>
    </row>
    <row r="274" spans="1:65" s="14" customFormat="1" ht="11.25">
      <c r="B274" s="174"/>
      <c r="D274" s="160" t="s">
        <v>264</v>
      </c>
      <c r="E274" s="175" t="s">
        <v>3</v>
      </c>
      <c r="F274" s="176" t="s">
        <v>11178</v>
      </c>
      <c r="H274" s="177">
        <v>10</v>
      </c>
      <c r="I274" s="178"/>
      <c r="L274" s="174"/>
      <c r="M274" s="179"/>
      <c r="N274" s="180"/>
      <c r="O274" s="180"/>
      <c r="P274" s="180"/>
      <c r="Q274" s="180"/>
      <c r="R274" s="180"/>
      <c r="S274" s="180"/>
      <c r="T274" s="181"/>
      <c r="AT274" s="175" t="s">
        <v>264</v>
      </c>
      <c r="AU274" s="175" t="s">
        <v>82</v>
      </c>
      <c r="AV274" s="14" t="s">
        <v>82</v>
      </c>
      <c r="AW274" s="14" t="s">
        <v>34</v>
      </c>
      <c r="AX274" s="14" t="s">
        <v>73</v>
      </c>
      <c r="AY274" s="175" t="s">
        <v>252</v>
      </c>
    </row>
    <row r="275" spans="1:65" s="15" customFormat="1" ht="11.25">
      <c r="B275" s="182"/>
      <c r="D275" s="160" t="s">
        <v>264</v>
      </c>
      <c r="E275" s="183" t="s">
        <v>3</v>
      </c>
      <c r="F275" s="184" t="s">
        <v>269</v>
      </c>
      <c r="H275" s="185">
        <v>20</v>
      </c>
      <c r="I275" s="186"/>
      <c r="L275" s="182"/>
      <c r="M275" s="187"/>
      <c r="N275" s="188"/>
      <c r="O275" s="188"/>
      <c r="P275" s="188"/>
      <c r="Q275" s="188"/>
      <c r="R275" s="188"/>
      <c r="S275" s="188"/>
      <c r="T275" s="189"/>
      <c r="AT275" s="183" t="s">
        <v>264</v>
      </c>
      <c r="AU275" s="183" t="s">
        <v>82</v>
      </c>
      <c r="AV275" s="15" t="s">
        <v>258</v>
      </c>
      <c r="AW275" s="15" t="s">
        <v>34</v>
      </c>
      <c r="AX275" s="15" t="s">
        <v>80</v>
      </c>
      <c r="AY275" s="183" t="s">
        <v>252</v>
      </c>
    </row>
    <row r="276" spans="1:65" s="2" customFormat="1" ht="16.5" customHeight="1">
      <c r="A276" s="34"/>
      <c r="B276" s="145"/>
      <c r="C276" s="146" t="s">
        <v>509</v>
      </c>
      <c r="D276" s="146" t="s">
        <v>254</v>
      </c>
      <c r="E276" s="147" t="s">
        <v>8031</v>
      </c>
      <c r="F276" s="148" t="s">
        <v>8032</v>
      </c>
      <c r="G276" s="149" t="s">
        <v>743</v>
      </c>
      <c r="H276" s="150">
        <v>20</v>
      </c>
      <c r="I276" s="151"/>
      <c r="J276" s="152">
        <f>ROUND(I276*H276,2)</f>
        <v>0</v>
      </c>
      <c r="K276" s="153"/>
      <c r="L276" s="35"/>
      <c r="M276" s="154" t="s">
        <v>3</v>
      </c>
      <c r="N276" s="155" t="s">
        <v>44</v>
      </c>
      <c r="O276" s="55"/>
      <c r="P276" s="156">
        <f>O276*H276</f>
        <v>0</v>
      </c>
      <c r="Q276" s="156">
        <v>0</v>
      </c>
      <c r="R276" s="156">
        <f>Q276*H276</f>
        <v>0</v>
      </c>
      <c r="S276" s="156">
        <v>0</v>
      </c>
      <c r="T276" s="157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8" t="s">
        <v>406</v>
      </c>
      <c r="AT276" s="158" t="s">
        <v>254</v>
      </c>
      <c r="AU276" s="158" t="s">
        <v>82</v>
      </c>
      <c r="AY276" s="19" t="s">
        <v>252</v>
      </c>
      <c r="BE276" s="159">
        <f>IF(N276="základní",J276,0)</f>
        <v>0</v>
      </c>
      <c r="BF276" s="159">
        <f>IF(N276="snížená",J276,0)</f>
        <v>0</v>
      </c>
      <c r="BG276" s="159">
        <f>IF(N276="zákl. přenesená",J276,0)</f>
        <v>0</v>
      </c>
      <c r="BH276" s="159">
        <f>IF(N276="sníž. přenesená",J276,0)</f>
        <v>0</v>
      </c>
      <c r="BI276" s="159">
        <f>IF(N276="nulová",J276,0)</f>
        <v>0</v>
      </c>
      <c r="BJ276" s="19" t="s">
        <v>80</v>
      </c>
      <c r="BK276" s="159">
        <f>ROUND(I276*H276,2)</f>
        <v>0</v>
      </c>
      <c r="BL276" s="19" t="s">
        <v>406</v>
      </c>
      <c r="BM276" s="158" t="s">
        <v>11179</v>
      </c>
    </row>
    <row r="277" spans="1:65" s="2" customFormat="1" ht="11.25">
      <c r="A277" s="34"/>
      <c r="B277" s="35"/>
      <c r="C277" s="34"/>
      <c r="D277" s="160" t="s">
        <v>260</v>
      </c>
      <c r="E277" s="34"/>
      <c r="F277" s="161" t="s">
        <v>8034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260</v>
      </c>
      <c r="AU277" s="19" t="s">
        <v>82</v>
      </c>
    </row>
    <row r="278" spans="1:65" s="2" customFormat="1" ht="11.25">
      <c r="A278" s="34"/>
      <c r="B278" s="35"/>
      <c r="C278" s="34"/>
      <c r="D278" s="165" t="s">
        <v>262</v>
      </c>
      <c r="E278" s="34"/>
      <c r="F278" s="166" t="s">
        <v>8035</v>
      </c>
      <c r="G278" s="34"/>
      <c r="H278" s="34"/>
      <c r="I278" s="162"/>
      <c r="J278" s="34"/>
      <c r="K278" s="34"/>
      <c r="L278" s="35"/>
      <c r="M278" s="163"/>
      <c r="N278" s="164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9" t="s">
        <v>262</v>
      </c>
      <c r="AU278" s="19" t="s">
        <v>82</v>
      </c>
    </row>
    <row r="279" spans="1:65" s="14" customFormat="1" ht="11.25">
      <c r="B279" s="174"/>
      <c r="D279" s="160" t="s">
        <v>264</v>
      </c>
      <c r="E279" s="175" t="s">
        <v>3</v>
      </c>
      <c r="F279" s="176" t="s">
        <v>11180</v>
      </c>
      <c r="H279" s="177">
        <v>20</v>
      </c>
      <c r="I279" s="178"/>
      <c r="L279" s="174"/>
      <c r="M279" s="179"/>
      <c r="N279" s="180"/>
      <c r="O279" s="180"/>
      <c r="P279" s="180"/>
      <c r="Q279" s="180"/>
      <c r="R279" s="180"/>
      <c r="S279" s="180"/>
      <c r="T279" s="181"/>
      <c r="AT279" s="175" t="s">
        <v>264</v>
      </c>
      <c r="AU279" s="175" t="s">
        <v>82</v>
      </c>
      <c r="AV279" s="14" t="s">
        <v>82</v>
      </c>
      <c r="AW279" s="14" t="s">
        <v>34</v>
      </c>
      <c r="AX279" s="14" t="s">
        <v>80</v>
      </c>
      <c r="AY279" s="175" t="s">
        <v>252</v>
      </c>
    </row>
    <row r="280" spans="1:65" s="2" customFormat="1" ht="16.5" customHeight="1">
      <c r="A280" s="34"/>
      <c r="B280" s="145"/>
      <c r="C280" s="146" t="s">
        <v>517</v>
      </c>
      <c r="D280" s="146" t="s">
        <v>254</v>
      </c>
      <c r="E280" s="147" t="s">
        <v>8060</v>
      </c>
      <c r="F280" s="148" t="s">
        <v>8061</v>
      </c>
      <c r="G280" s="149" t="s">
        <v>743</v>
      </c>
      <c r="H280" s="150">
        <v>16</v>
      </c>
      <c r="I280" s="151"/>
      <c r="J280" s="152">
        <f>ROUND(I280*H280,2)</f>
        <v>0</v>
      </c>
      <c r="K280" s="153"/>
      <c r="L280" s="35"/>
      <c r="M280" s="154" t="s">
        <v>3</v>
      </c>
      <c r="N280" s="155" t="s">
        <v>44</v>
      </c>
      <c r="O280" s="55"/>
      <c r="P280" s="156">
        <f>O280*H280</f>
        <v>0</v>
      </c>
      <c r="Q280" s="156">
        <v>0</v>
      </c>
      <c r="R280" s="156">
        <f>Q280*H280</f>
        <v>0</v>
      </c>
      <c r="S280" s="156">
        <v>0</v>
      </c>
      <c r="T280" s="157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8" t="s">
        <v>406</v>
      </c>
      <c r="AT280" s="158" t="s">
        <v>254</v>
      </c>
      <c r="AU280" s="158" t="s">
        <v>82</v>
      </c>
      <c r="AY280" s="19" t="s">
        <v>252</v>
      </c>
      <c r="BE280" s="159">
        <f>IF(N280="základní",J280,0)</f>
        <v>0</v>
      </c>
      <c r="BF280" s="159">
        <f>IF(N280="snížená",J280,0)</f>
        <v>0</v>
      </c>
      <c r="BG280" s="159">
        <f>IF(N280="zákl. přenesená",J280,0)</f>
        <v>0</v>
      </c>
      <c r="BH280" s="159">
        <f>IF(N280="sníž. přenesená",J280,0)</f>
        <v>0</v>
      </c>
      <c r="BI280" s="159">
        <f>IF(N280="nulová",J280,0)</f>
        <v>0</v>
      </c>
      <c r="BJ280" s="19" t="s">
        <v>80</v>
      </c>
      <c r="BK280" s="159">
        <f>ROUND(I280*H280,2)</f>
        <v>0</v>
      </c>
      <c r="BL280" s="19" t="s">
        <v>406</v>
      </c>
      <c r="BM280" s="158" t="s">
        <v>11181</v>
      </c>
    </row>
    <row r="281" spans="1:65" s="2" customFormat="1" ht="11.25">
      <c r="A281" s="34"/>
      <c r="B281" s="35"/>
      <c r="C281" s="34"/>
      <c r="D281" s="160" t="s">
        <v>260</v>
      </c>
      <c r="E281" s="34"/>
      <c r="F281" s="161" t="s">
        <v>8063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260</v>
      </c>
      <c r="AU281" s="19" t="s">
        <v>82</v>
      </c>
    </row>
    <row r="282" spans="1:65" s="2" customFormat="1" ht="11.25">
      <c r="A282" s="34"/>
      <c r="B282" s="35"/>
      <c r="C282" s="34"/>
      <c r="D282" s="165" t="s">
        <v>262</v>
      </c>
      <c r="E282" s="34"/>
      <c r="F282" s="166" t="s">
        <v>8064</v>
      </c>
      <c r="G282" s="34"/>
      <c r="H282" s="34"/>
      <c r="I282" s="162"/>
      <c r="J282" s="34"/>
      <c r="K282" s="34"/>
      <c r="L282" s="35"/>
      <c r="M282" s="163"/>
      <c r="N282" s="164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9" t="s">
        <v>262</v>
      </c>
      <c r="AU282" s="19" t="s">
        <v>82</v>
      </c>
    </row>
    <row r="283" spans="1:65" s="14" customFormat="1" ht="11.25">
      <c r="B283" s="174"/>
      <c r="D283" s="160" t="s">
        <v>264</v>
      </c>
      <c r="E283" s="175" t="s">
        <v>3</v>
      </c>
      <c r="F283" s="176" t="s">
        <v>11182</v>
      </c>
      <c r="H283" s="177">
        <v>8</v>
      </c>
      <c r="I283" s="178"/>
      <c r="L283" s="174"/>
      <c r="M283" s="179"/>
      <c r="N283" s="180"/>
      <c r="O283" s="180"/>
      <c r="P283" s="180"/>
      <c r="Q283" s="180"/>
      <c r="R283" s="180"/>
      <c r="S283" s="180"/>
      <c r="T283" s="181"/>
      <c r="AT283" s="175" t="s">
        <v>264</v>
      </c>
      <c r="AU283" s="175" t="s">
        <v>82</v>
      </c>
      <c r="AV283" s="14" t="s">
        <v>82</v>
      </c>
      <c r="AW283" s="14" t="s">
        <v>34</v>
      </c>
      <c r="AX283" s="14" t="s">
        <v>73</v>
      </c>
      <c r="AY283" s="175" t="s">
        <v>252</v>
      </c>
    </row>
    <row r="284" spans="1:65" s="14" customFormat="1" ht="11.25">
      <c r="B284" s="174"/>
      <c r="D284" s="160" t="s">
        <v>264</v>
      </c>
      <c r="E284" s="175" t="s">
        <v>3</v>
      </c>
      <c r="F284" s="176" t="s">
        <v>11182</v>
      </c>
      <c r="H284" s="177">
        <v>8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264</v>
      </c>
      <c r="AU284" s="175" t="s">
        <v>82</v>
      </c>
      <c r="AV284" s="14" t="s">
        <v>82</v>
      </c>
      <c r="AW284" s="14" t="s">
        <v>34</v>
      </c>
      <c r="AX284" s="14" t="s">
        <v>73</v>
      </c>
      <c r="AY284" s="175" t="s">
        <v>252</v>
      </c>
    </row>
    <row r="285" spans="1:65" s="15" customFormat="1" ht="11.25">
      <c r="B285" s="182"/>
      <c r="D285" s="160" t="s">
        <v>264</v>
      </c>
      <c r="E285" s="183" t="s">
        <v>3</v>
      </c>
      <c r="F285" s="184" t="s">
        <v>269</v>
      </c>
      <c r="H285" s="185">
        <v>16</v>
      </c>
      <c r="I285" s="186"/>
      <c r="L285" s="182"/>
      <c r="M285" s="187"/>
      <c r="N285" s="188"/>
      <c r="O285" s="188"/>
      <c r="P285" s="188"/>
      <c r="Q285" s="188"/>
      <c r="R285" s="188"/>
      <c r="S285" s="188"/>
      <c r="T285" s="189"/>
      <c r="AT285" s="183" t="s">
        <v>264</v>
      </c>
      <c r="AU285" s="183" t="s">
        <v>82</v>
      </c>
      <c r="AV285" s="15" t="s">
        <v>258</v>
      </c>
      <c r="AW285" s="15" t="s">
        <v>34</v>
      </c>
      <c r="AX285" s="15" t="s">
        <v>80</v>
      </c>
      <c r="AY285" s="183" t="s">
        <v>252</v>
      </c>
    </row>
    <row r="286" spans="1:65" s="2" customFormat="1" ht="16.5" customHeight="1">
      <c r="A286" s="34"/>
      <c r="B286" s="145"/>
      <c r="C286" s="146" t="s">
        <v>548</v>
      </c>
      <c r="D286" s="146" t="s">
        <v>254</v>
      </c>
      <c r="E286" s="147" t="s">
        <v>11183</v>
      </c>
      <c r="F286" s="148" t="s">
        <v>11184</v>
      </c>
      <c r="G286" s="149" t="s">
        <v>743</v>
      </c>
      <c r="H286" s="150">
        <v>48</v>
      </c>
      <c r="I286" s="151"/>
      <c r="J286" s="152">
        <f>ROUND(I286*H286,2)</f>
        <v>0</v>
      </c>
      <c r="K286" s="153"/>
      <c r="L286" s="35"/>
      <c r="M286" s="154" t="s">
        <v>3</v>
      </c>
      <c r="N286" s="155" t="s">
        <v>44</v>
      </c>
      <c r="O286" s="55"/>
      <c r="P286" s="156">
        <f>O286*H286</f>
        <v>0</v>
      </c>
      <c r="Q286" s="156">
        <v>0</v>
      </c>
      <c r="R286" s="156">
        <f>Q286*H286</f>
        <v>0</v>
      </c>
      <c r="S286" s="156">
        <v>0</v>
      </c>
      <c r="T286" s="157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8" t="s">
        <v>406</v>
      </c>
      <c r="AT286" s="158" t="s">
        <v>254</v>
      </c>
      <c r="AU286" s="158" t="s">
        <v>82</v>
      </c>
      <c r="AY286" s="19" t="s">
        <v>252</v>
      </c>
      <c r="BE286" s="159">
        <f>IF(N286="základní",J286,0)</f>
        <v>0</v>
      </c>
      <c r="BF286" s="159">
        <f>IF(N286="snížená",J286,0)</f>
        <v>0</v>
      </c>
      <c r="BG286" s="159">
        <f>IF(N286="zákl. přenesená",J286,0)</f>
        <v>0</v>
      </c>
      <c r="BH286" s="159">
        <f>IF(N286="sníž. přenesená",J286,0)</f>
        <v>0</v>
      </c>
      <c r="BI286" s="159">
        <f>IF(N286="nulová",J286,0)</f>
        <v>0</v>
      </c>
      <c r="BJ286" s="19" t="s">
        <v>80</v>
      </c>
      <c r="BK286" s="159">
        <f>ROUND(I286*H286,2)</f>
        <v>0</v>
      </c>
      <c r="BL286" s="19" t="s">
        <v>406</v>
      </c>
      <c r="BM286" s="158" t="s">
        <v>11185</v>
      </c>
    </row>
    <row r="287" spans="1:65" s="2" customFormat="1" ht="11.25">
      <c r="A287" s="34"/>
      <c r="B287" s="35"/>
      <c r="C287" s="34"/>
      <c r="D287" s="160" t="s">
        <v>260</v>
      </c>
      <c r="E287" s="34"/>
      <c r="F287" s="161" t="s">
        <v>11186</v>
      </c>
      <c r="G287" s="34"/>
      <c r="H287" s="34"/>
      <c r="I287" s="162"/>
      <c r="J287" s="34"/>
      <c r="K287" s="34"/>
      <c r="L287" s="35"/>
      <c r="M287" s="163"/>
      <c r="N287" s="164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9" t="s">
        <v>260</v>
      </c>
      <c r="AU287" s="19" t="s">
        <v>82</v>
      </c>
    </row>
    <row r="288" spans="1:65" s="2" customFormat="1" ht="11.25">
      <c r="A288" s="34"/>
      <c r="B288" s="35"/>
      <c r="C288" s="34"/>
      <c r="D288" s="165" t="s">
        <v>262</v>
      </c>
      <c r="E288" s="34"/>
      <c r="F288" s="166" t="s">
        <v>11187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262</v>
      </c>
      <c r="AU288" s="19" t="s">
        <v>82</v>
      </c>
    </row>
    <row r="289" spans="1:65" s="14" customFormat="1" ht="11.25">
      <c r="B289" s="174"/>
      <c r="D289" s="160" t="s">
        <v>264</v>
      </c>
      <c r="E289" s="175" t="s">
        <v>3</v>
      </c>
      <c r="F289" s="176" t="s">
        <v>11188</v>
      </c>
      <c r="H289" s="177">
        <v>24</v>
      </c>
      <c r="I289" s="178"/>
      <c r="L289" s="174"/>
      <c r="M289" s="179"/>
      <c r="N289" s="180"/>
      <c r="O289" s="180"/>
      <c r="P289" s="180"/>
      <c r="Q289" s="180"/>
      <c r="R289" s="180"/>
      <c r="S289" s="180"/>
      <c r="T289" s="181"/>
      <c r="AT289" s="175" t="s">
        <v>264</v>
      </c>
      <c r="AU289" s="175" t="s">
        <v>82</v>
      </c>
      <c r="AV289" s="14" t="s">
        <v>82</v>
      </c>
      <c r="AW289" s="14" t="s">
        <v>34</v>
      </c>
      <c r="AX289" s="14" t="s">
        <v>73</v>
      </c>
      <c r="AY289" s="175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11188</v>
      </c>
      <c r="H290" s="177">
        <v>24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73</v>
      </c>
      <c r="AY290" s="175" t="s">
        <v>252</v>
      </c>
    </row>
    <row r="291" spans="1:65" s="15" customFormat="1" ht="11.25">
      <c r="B291" s="182"/>
      <c r="D291" s="160" t="s">
        <v>264</v>
      </c>
      <c r="E291" s="183" t="s">
        <v>3</v>
      </c>
      <c r="F291" s="184" t="s">
        <v>269</v>
      </c>
      <c r="H291" s="185">
        <v>48</v>
      </c>
      <c r="I291" s="186"/>
      <c r="L291" s="182"/>
      <c r="M291" s="187"/>
      <c r="N291" s="188"/>
      <c r="O291" s="188"/>
      <c r="P291" s="188"/>
      <c r="Q291" s="188"/>
      <c r="R291" s="188"/>
      <c r="S291" s="188"/>
      <c r="T291" s="189"/>
      <c r="AT291" s="183" t="s">
        <v>264</v>
      </c>
      <c r="AU291" s="183" t="s">
        <v>82</v>
      </c>
      <c r="AV291" s="15" t="s">
        <v>258</v>
      </c>
      <c r="AW291" s="15" t="s">
        <v>34</v>
      </c>
      <c r="AX291" s="15" t="s">
        <v>80</v>
      </c>
      <c r="AY291" s="183" t="s">
        <v>252</v>
      </c>
    </row>
    <row r="292" spans="1:65" s="2" customFormat="1" ht="16.5" customHeight="1">
      <c r="A292" s="34"/>
      <c r="B292" s="145"/>
      <c r="C292" s="146" t="s">
        <v>566</v>
      </c>
      <c r="D292" s="146" t="s">
        <v>254</v>
      </c>
      <c r="E292" s="147" t="s">
        <v>8095</v>
      </c>
      <c r="F292" s="148" t="s">
        <v>8096</v>
      </c>
      <c r="G292" s="149" t="s">
        <v>743</v>
      </c>
      <c r="H292" s="150">
        <v>1</v>
      </c>
      <c r="I292" s="151"/>
      <c r="J292" s="152">
        <f>ROUND(I292*H292,2)</f>
        <v>0</v>
      </c>
      <c r="K292" s="153"/>
      <c r="L292" s="35"/>
      <c r="M292" s="154" t="s">
        <v>3</v>
      </c>
      <c r="N292" s="155" t="s">
        <v>44</v>
      </c>
      <c r="O292" s="55"/>
      <c r="P292" s="156">
        <f>O292*H292</f>
        <v>0</v>
      </c>
      <c r="Q292" s="156">
        <v>0</v>
      </c>
      <c r="R292" s="156">
        <f>Q292*H292</f>
        <v>0</v>
      </c>
      <c r="S292" s="156">
        <v>0</v>
      </c>
      <c r="T292" s="157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8" t="s">
        <v>406</v>
      </c>
      <c r="AT292" s="158" t="s">
        <v>254</v>
      </c>
      <c r="AU292" s="158" t="s">
        <v>82</v>
      </c>
      <c r="AY292" s="19" t="s">
        <v>252</v>
      </c>
      <c r="BE292" s="159">
        <f>IF(N292="základní",J292,0)</f>
        <v>0</v>
      </c>
      <c r="BF292" s="159">
        <f>IF(N292="snížená",J292,0)</f>
        <v>0</v>
      </c>
      <c r="BG292" s="159">
        <f>IF(N292="zákl. přenesená",J292,0)</f>
        <v>0</v>
      </c>
      <c r="BH292" s="159">
        <f>IF(N292="sníž. přenesená",J292,0)</f>
        <v>0</v>
      </c>
      <c r="BI292" s="159">
        <f>IF(N292="nulová",J292,0)</f>
        <v>0</v>
      </c>
      <c r="BJ292" s="19" t="s">
        <v>80</v>
      </c>
      <c r="BK292" s="159">
        <f>ROUND(I292*H292,2)</f>
        <v>0</v>
      </c>
      <c r="BL292" s="19" t="s">
        <v>406</v>
      </c>
      <c r="BM292" s="158" t="s">
        <v>11189</v>
      </c>
    </row>
    <row r="293" spans="1:65" s="2" customFormat="1" ht="11.25">
      <c r="A293" s="34"/>
      <c r="B293" s="35"/>
      <c r="C293" s="34"/>
      <c r="D293" s="160" t="s">
        <v>260</v>
      </c>
      <c r="E293" s="34"/>
      <c r="F293" s="161" t="s">
        <v>8098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260</v>
      </c>
      <c r="AU293" s="19" t="s">
        <v>82</v>
      </c>
    </row>
    <row r="294" spans="1:65" s="2" customFormat="1" ht="11.25">
      <c r="A294" s="34"/>
      <c r="B294" s="35"/>
      <c r="C294" s="34"/>
      <c r="D294" s="165" t="s">
        <v>262</v>
      </c>
      <c r="E294" s="34"/>
      <c r="F294" s="166" t="s">
        <v>8099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262</v>
      </c>
      <c r="AU294" s="19" t="s">
        <v>82</v>
      </c>
    </row>
    <row r="295" spans="1:65" s="13" customFormat="1" ht="11.25">
      <c r="B295" s="167"/>
      <c r="D295" s="160" t="s">
        <v>264</v>
      </c>
      <c r="E295" s="168" t="s">
        <v>3</v>
      </c>
      <c r="F295" s="169" t="s">
        <v>11190</v>
      </c>
      <c r="H295" s="168" t="s">
        <v>3</v>
      </c>
      <c r="I295" s="170"/>
      <c r="L295" s="167"/>
      <c r="M295" s="171"/>
      <c r="N295" s="172"/>
      <c r="O295" s="172"/>
      <c r="P295" s="172"/>
      <c r="Q295" s="172"/>
      <c r="R295" s="172"/>
      <c r="S295" s="172"/>
      <c r="T295" s="173"/>
      <c r="AT295" s="168" t="s">
        <v>264</v>
      </c>
      <c r="AU295" s="168" t="s">
        <v>82</v>
      </c>
      <c r="AV295" s="13" t="s">
        <v>80</v>
      </c>
      <c r="AW295" s="13" t="s">
        <v>34</v>
      </c>
      <c r="AX295" s="13" t="s">
        <v>73</v>
      </c>
      <c r="AY295" s="168" t="s">
        <v>252</v>
      </c>
    </row>
    <row r="296" spans="1:65" s="14" customFormat="1" ht="11.25">
      <c r="B296" s="174"/>
      <c r="D296" s="160" t="s">
        <v>264</v>
      </c>
      <c r="E296" s="175" t="s">
        <v>3</v>
      </c>
      <c r="F296" s="176" t="s">
        <v>80</v>
      </c>
      <c r="H296" s="177">
        <v>1</v>
      </c>
      <c r="I296" s="178"/>
      <c r="L296" s="174"/>
      <c r="M296" s="179"/>
      <c r="N296" s="180"/>
      <c r="O296" s="180"/>
      <c r="P296" s="180"/>
      <c r="Q296" s="180"/>
      <c r="R296" s="180"/>
      <c r="S296" s="180"/>
      <c r="T296" s="181"/>
      <c r="AT296" s="175" t="s">
        <v>264</v>
      </c>
      <c r="AU296" s="175" t="s">
        <v>82</v>
      </c>
      <c r="AV296" s="14" t="s">
        <v>82</v>
      </c>
      <c r="AW296" s="14" t="s">
        <v>34</v>
      </c>
      <c r="AX296" s="14" t="s">
        <v>80</v>
      </c>
      <c r="AY296" s="175" t="s">
        <v>252</v>
      </c>
    </row>
    <row r="297" spans="1:65" s="2" customFormat="1" ht="16.5" customHeight="1">
      <c r="A297" s="34"/>
      <c r="B297" s="145"/>
      <c r="C297" s="198" t="s">
        <v>572</v>
      </c>
      <c r="D297" s="198" t="s">
        <v>361</v>
      </c>
      <c r="E297" s="199" t="s">
        <v>11191</v>
      </c>
      <c r="F297" s="200" t="s">
        <v>11192</v>
      </c>
      <c r="G297" s="201" t="s">
        <v>4360</v>
      </c>
      <c r="H297" s="202">
        <v>1</v>
      </c>
      <c r="I297" s="203"/>
      <c r="J297" s="204">
        <f>ROUND(I297*H297,2)</f>
        <v>0</v>
      </c>
      <c r="K297" s="205"/>
      <c r="L297" s="206"/>
      <c r="M297" s="207" t="s">
        <v>3</v>
      </c>
      <c r="N297" s="208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572</v>
      </c>
      <c r="AT297" s="158" t="s">
        <v>361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406</v>
      </c>
      <c r="BM297" s="158" t="s">
        <v>11193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11192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48.75">
      <c r="A299" s="34"/>
      <c r="B299" s="35"/>
      <c r="C299" s="34"/>
      <c r="D299" s="160" t="s">
        <v>2284</v>
      </c>
      <c r="E299" s="34"/>
      <c r="F299" s="211" t="s">
        <v>8118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2284</v>
      </c>
      <c r="AU299" s="19" t="s">
        <v>82</v>
      </c>
    </row>
    <row r="300" spans="1:65" s="2" customFormat="1" ht="16.5" customHeight="1">
      <c r="A300" s="34"/>
      <c r="B300" s="145"/>
      <c r="C300" s="146" t="s">
        <v>580</v>
      </c>
      <c r="D300" s="146" t="s">
        <v>254</v>
      </c>
      <c r="E300" s="147" t="s">
        <v>11194</v>
      </c>
      <c r="F300" s="148" t="s">
        <v>11195</v>
      </c>
      <c r="G300" s="149" t="s">
        <v>743</v>
      </c>
      <c r="H300" s="150">
        <v>1</v>
      </c>
      <c r="I300" s="151"/>
      <c r="J300" s="152">
        <f>ROUND(I300*H300,2)</f>
        <v>0</v>
      </c>
      <c r="K300" s="153"/>
      <c r="L300" s="35"/>
      <c r="M300" s="154" t="s">
        <v>3</v>
      </c>
      <c r="N300" s="155" t="s">
        <v>44</v>
      </c>
      <c r="O300" s="55"/>
      <c r="P300" s="156">
        <f>O300*H300</f>
        <v>0</v>
      </c>
      <c r="Q300" s="156">
        <v>0</v>
      </c>
      <c r="R300" s="156">
        <f>Q300*H300</f>
        <v>0</v>
      </c>
      <c r="S300" s="156">
        <v>0</v>
      </c>
      <c r="T300" s="157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8" t="s">
        <v>406</v>
      </c>
      <c r="AT300" s="158" t="s">
        <v>254</v>
      </c>
      <c r="AU300" s="158" t="s">
        <v>82</v>
      </c>
      <c r="AY300" s="19" t="s">
        <v>252</v>
      </c>
      <c r="BE300" s="159">
        <f>IF(N300="základní",J300,0)</f>
        <v>0</v>
      </c>
      <c r="BF300" s="159">
        <f>IF(N300="snížená",J300,0)</f>
        <v>0</v>
      </c>
      <c r="BG300" s="159">
        <f>IF(N300="zákl. přenesená",J300,0)</f>
        <v>0</v>
      </c>
      <c r="BH300" s="159">
        <f>IF(N300="sníž. přenesená",J300,0)</f>
        <v>0</v>
      </c>
      <c r="BI300" s="159">
        <f>IF(N300="nulová",J300,0)</f>
        <v>0</v>
      </c>
      <c r="BJ300" s="19" t="s">
        <v>80</v>
      </c>
      <c r="BK300" s="159">
        <f>ROUND(I300*H300,2)</f>
        <v>0</v>
      </c>
      <c r="BL300" s="19" t="s">
        <v>406</v>
      </c>
      <c r="BM300" s="158" t="s">
        <v>11196</v>
      </c>
    </row>
    <row r="301" spans="1:65" s="2" customFormat="1" ht="11.25">
      <c r="A301" s="34"/>
      <c r="B301" s="35"/>
      <c r="C301" s="34"/>
      <c r="D301" s="160" t="s">
        <v>260</v>
      </c>
      <c r="E301" s="34"/>
      <c r="F301" s="161" t="s">
        <v>11197</v>
      </c>
      <c r="G301" s="34"/>
      <c r="H301" s="34"/>
      <c r="I301" s="162"/>
      <c r="J301" s="34"/>
      <c r="K301" s="34"/>
      <c r="L301" s="35"/>
      <c r="M301" s="163"/>
      <c r="N301" s="164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9" t="s">
        <v>260</v>
      </c>
      <c r="AU301" s="19" t="s">
        <v>82</v>
      </c>
    </row>
    <row r="302" spans="1:65" s="2" customFormat="1" ht="11.25">
      <c r="A302" s="34"/>
      <c r="B302" s="35"/>
      <c r="C302" s="34"/>
      <c r="D302" s="165" t="s">
        <v>262</v>
      </c>
      <c r="E302" s="34"/>
      <c r="F302" s="166" t="s">
        <v>11198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262</v>
      </c>
      <c r="AU302" s="19" t="s">
        <v>82</v>
      </c>
    </row>
    <row r="303" spans="1:65" s="13" customFormat="1" ht="11.25">
      <c r="B303" s="167"/>
      <c r="D303" s="160" t="s">
        <v>264</v>
      </c>
      <c r="E303" s="168" t="s">
        <v>3</v>
      </c>
      <c r="F303" s="169" t="s">
        <v>11199</v>
      </c>
      <c r="H303" s="168" t="s">
        <v>3</v>
      </c>
      <c r="I303" s="170"/>
      <c r="L303" s="167"/>
      <c r="M303" s="171"/>
      <c r="N303" s="172"/>
      <c r="O303" s="172"/>
      <c r="P303" s="172"/>
      <c r="Q303" s="172"/>
      <c r="R303" s="172"/>
      <c r="S303" s="172"/>
      <c r="T303" s="173"/>
      <c r="AT303" s="168" t="s">
        <v>264</v>
      </c>
      <c r="AU303" s="168" t="s">
        <v>82</v>
      </c>
      <c r="AV303" s="13" t="s">
        <v>80</v>
      </c>
      <c r="AW303" s="13" t="s">
        <v>34</v>
      </c>
      <c r="AX303" s="13" t="s">
        <v>73</v>
      </c>
      <c r="AY303" s="168" t="s">
        <v>252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11200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82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65" s="14" customFormat="1" ht="11.25">
      <c r="B305" s="174"/>
      <c r="D305" s="160" t="s">
        <v>264</v>
      </c>
      <c r="E305" s="175" t="s">
        <v>3</v>
      </c>
      <c r="F305" s="176" t="s">
        <v>80</v>
      </c>
      <c r="H305" s="177">
        <v>1</v>
      </c>
      <c r="I305" s="178"/>
      <c r="L305" s="174"/>
      <c r="M305" s="179"/>
      <c r="N305" s="180"/>
      <c r="O305" s="180"/>
      <c r="P305" s="180"/>
      <c r="Q305" s="180"/>
      <c r="R305" s="180"/>
      <c r="S305" s="180"/>
      <c r="T305" s="181"/>
      <c r="AT305" s="175" t="s">
        <v>264</v>
      </c>
      <c r="AU305" s="175" t="s">
        <v>82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65" s="2" customFormat="1" ht="24.2" customHeight="1">
      <c r="A306" s="34"/>
      <c r="B306" s="145"/>
      <c r="C306" s="198" t="s">
        <v>588</v>
      </c>
      <c r="D306" s="198" t="s">
        <v>361</v>
      </c>
      <c r="E306" s="199" t="s">
        <v>11201</v>
      </c>
      <c r="F306" s="200" t="s">
        <v>11202</v>
      </c>
      <c r="G306" s="201" t="s">
        <v>4360</v>
      </c>
      <c r="H306" s="202">
        <v>1</v>
      </c>
      <c r="I306" s="203"/>
      <c r="J306" s="204">
        <f>ROUND(I306*H306,2)</f>
        <v>0</v>
      </c>
      <c r="K306" s="205"/>
      <c r="L306" s="206"/>
      <c r="M306" s="207" t="s">
        <v>3</v>
      </c>
      <c r="N306" s="208" t="s">
        <v>44</v>
      </c>
      <c r="O306" s="55"/>
      <c r="P306" s="156">
        <f>O306*H306</f>
        <v>0</v>
      </c>
      <c r="Q306" s="156">
        <v>0</v>
      </c>
      <c r="R306" s="156">
        <f>Q306*H306</f>
        <v>0</v>
      </c>
      <c r="S306" s="156">
        <v>0</v>
      </c>
      <c r="T306" s="157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8" t="s">
        <v>572</v>
      </c>
      <c r="AT306" s="158" t="s">
        <v>361</v>
      </c>
      <c r="AU306" s="158" t="s">
        <v>82</v>
      </c>
      <c r="AY306" s="19" t="s">
        <v>252</v>
      </c>
      <c r="BE306" s="159">
        <f>IF(N306="základní",J306,0)</f>
        <v>0</v>
      </c>
      <c r="BF306" s="159">
        <f>IF(N306="snížená",J306,0)</f>
        <v>0</v>
      </c>
      <c r="BG306" s="159">
        <f>IF(N306="zákl. přenesená",J306,0)</f>
        <v>0</v>
      </c>
      <c r="BH306" s="159">
        <f>IF(N306="sníž. přenesená",J306,0)</f>
        <v>0</v>
      </c>
      <c r="BI306" s="159">
        <f>IF(N306="nulová",J306,0)</f>
        <v>0</v>
      </c>
      <c r="BJ306" s="19" t="s">
        <v>80</v>
      </c>
      <c r="BK306" s="159">
        <f>ROUND(I306*H306,2)</f>
        <v>0</v>
      </c>
      <c r="BL306" s="19" t="s">
        <v>406</v>
      </c>
      <c r="BM306" s="158" t="s">
        <v>11203</v>
      </c>
    </row>
    <row r="307" spans="1:65" s="2" customFormat="1" ht="19.5">
      <c r="A307" s="34"/>
      <c r="B307" s="35"/>
      <c r="C307" s="34"/>
      <c r="D307" s="160" t="s">
        <v>260</v>
      </c>
      <c r="E307" s="34"/>
      <c r="F307" s="161" t="s">
        <v>11202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260</v>
      </c>
      <c r="AU307" s="19" t="s">
        <v>82</v>
      </c>
    </row>
    <row r="308" spans="1:65" s="2" customFormat="1" ht="78">
      <c r="A308" s="34"/>
      <c r="B308" s="35"/>
      <c r="C308" s="34"/>
      <c r="D308" s="160" t="s">
        <v>2284</v>
      </c>
      <c r="E308" s="34"/>
      <c r="F308" s="211" t="s">
        <v>11204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2284</v>
      </c>
      <c r="AU308" s="19" t="s">
        <v>82</v>
      </c>
    </row>
    <row r="309" spans="1:65" s="2" customFormat="1" ht="16.5" customHeight="1">
      <c r="A309" s="34"/>
      <c r="B309" s="145"/>
      <c r="C309" s="146" t="s">
        <v>596</v>
      </c>
      <c r="D309" s="146" t="s">
        <v>254</v>
      </c>
      <c r="E309" s="147" t="s">
        <v>11205</v>
      </c>
      <c r="F309" s="148" t="s">
        <v>11206</v>
      </c>
      <c r="G309" s="149" t="s">
        <v>743</v>
      </c>
      <c r="H309" s="150">
        <v>1</v>
      </c>
      <c r="I309" s="151"/>
      <c r="J309" s="152">
        <f>ROUND(I309*H309,2)</f>
        <v>0</v>
      </c>
      <c r="K309" s="153"/>
      <c r="L309" s="35"/>
      <c r="M309" s="154" t="s">
        <v>3</v>
      </c>
      <c r="N309" s="155" t="s">
        <v>44</v>
      </c>
      <c r="O309" s="55"/>
      <c r="P309" s="156">
        <f>O309*H309</f>
        <v>0</v>
      </c>
      <c r="Q309" s="156">
        <v>0</v>
      </c>
      <c r="R309" s="156">
        <f>Q309*H309</f>
        <v>0</v>
      </c>
      <c r="S309" s="156">
        <v>0</v>
      </c>
      <c r="T309" s="157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8" t="s">
        <v>406</v>
      </c>
      <c r="AT309" s="158" t="s">
        <v>254</v>
      </c>
      <c r="AU309" s="158" t="s">
        <v>82</v>
      </c>
      <c r="AY309" s="19" t="s">
        <v>252</v>
      </c>
      <c r="BE309" s="159">
        <f>IF(N309="základní",J309,0)</f>
        <v>0</v>
      </c>
      <c r="BF309" s="159">
        <f>IF(N309="snížená",J309,0)</f>
        <v>0</v>
      </c>
      <c r="BG309" s="159">
        <f>IF(N309="zákl. přenesená",J309,0)</f>
        <v>0</v>
      </c>
      <c r="BH309" s="159">
        <f>IF(N309="sníž. přenesená",J309,0)</f>
        <v>0</v>
      </c>
      <c r="BI309" s="159">
        <f>IF(N309="nulová",J309,0)</f>
        <v>0</v>
      </c>
      <c r="BJ309" s="19" t="s">
        <v>80</v>
      </c>
      <c r="BK309" s="159">
        <f>ROUND(I309*H309,2)</f>
        <v>0</v>
      </c>
      <c r="BL309" s="19" t="s">
        <v>406</v>
      </c>
      <c r="BM309" s="158" t="s">
        <v>11207</v>
      </c>
    </row>
    <row r="310" spans="1:65" s="2" customFormat="1" ht="19.5">
      <c r="A310" s="34"/>
      <c r="B310" s="35"/>
      <c r="C310" s="34"/>
      <c r="D310" s="160" t="s">
        <v>260</v>
      </c>
      <c r="E310" s="34"/>
      <c r="F310" s="161" t="s">
        <v>11208</v>
      </c>
      <c r="G310" s="34"/>
      <c r="H310" s="34"/>
      <c r="I310" s="162"/>
      <c r="J310" s="34"/>
      <c r="K310" s="34"/>
      <c r="L310" s="35"/>
      <c r="M310" s="163"/>
      <c r="N310" s="164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9" t="s">
        <v>260</v>
      </c>
      <c r="AU310" s="19" t="s">
        <v>82</v>
      </c>
    </row>
    <row r="311" spans="1:65" s="2" customFormat="1" ht="11.25">
      <c r="A311" s="34"/>
      <c r="B311" s="35"/>
      <c r="C311" s="34"/>
      <c r="D311" s="165" t="s">
        <v>262</v>
      </c>
      <c r="E311" s="34"/>
      <c r="F311" s="166" t="s">
        <v>11209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262</v>
      </c>
      <c r="AU311" s="19" t="s">
        <v>82</v>
      </c>
    </row>
    <row r="312" spans="1:65" s="2" customFormat="1" ht="29.25">
      <c r="A312" s="34"/>
      <c r="B312" s="35"/>
      <c r="C312" s="34"/>
      <c r="D312" s="160" t="s">
        <v>2284</v>
      </c>
      <c r="E312" s="34"/>
      <c r="F312" s="211" t="s">
        <v>8650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2284</v>
      </c>
      <c r="AU312" s="19" t="s">
        <v>82</v>
      </c>
    </row>
    <row r="313" spans="1:65" s="2" customFormat="1" ht="16.5" customHeight="1">
      <c r="A313" s="34"/>
      <c r="B313" s="145"/>
      <c r="C313" s="146" t="s">
        <v>602</v>
      </c>
      <c r="D313" s="146" t="s">
        <v>254</v>
      </c>
      <c r="E313" s="147" t="s">
        <v>11210</v>
      </c>
      <c r="F313" s="148" t="s">
        <v>11211</v>
      </c>
      <c r="G313" s="149" t="s">
        <v>331</v>
      </c>
      <c r="H313" s="150">
        <v>96</v>
      </c>
      <c r="I313" s="151"/>
      <c r="J313" s="152">
        <f>ROUND(I313*H313,2)</f>
        <v>0</v>
      </c>
      <c r="K313" s="153"/>
      <c r="L313" s="35"/>
      <c r="M313" s="154" t="s">
        <v>3</v>
      </c>
      <c r="N313" s="155" t="s">
        <v>44</v>
      </c>
      <c r="O313" s="55"/>
      <c r="P313" s="156">
        <f>O313*H313</f>
        <v>0</v>
      </c>
      <c r="Q313" s="156">
        <v>0</v>
      </c>
      <c r="R313" s="156">
        <f>Q313*H313</f>
        <v>0</v>
      </c>
      <c r="S313" s="156">
        <v>0</v>
      </c>
      <c r="T313" s="157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8" t="s">
        <v>406</v>
      </c>
      <c r="AT313" s="158" t="s">
        <v>254</v>
      </c>
      <c r="AU313" s="158" t="s">
        <v>82</v>
      </c>
      <c r="AY313" s="19" t="s">
        <v>252</v>
      </c>
      <c r="BE313" s="159">
        <f>IF(N313="základní",J313,0)</f>
        <v>0</v>
      </c>
      <c r="BF313" s="159">
        <f>IF(N313="snížená",J313,0)</f>
        <v>0</v>
      </c>
      <c r="BG313" s="159">
        <f>IF(N313="zákl. přenesená",J313,0)</f>
        <v>0</v>
      </c>
      <c r="BH313" s="159">
        <f>IF(N313="sníž. přenesená",J313,0)</f>
        <v>0</v>
      </c>
      <c r="BI313" s="159">
        <f>IF(N313="nulová",J313,0)</f>
        <v>0</v>
      </c>
      <c r="BJ313" s="19" t="s">
        <v>80</v>
      </c>
      <c r="BK313" s="159">
        <f>ROUND(I313*H313,2)</f>
        <v>0</v>
      </c>
      <c r="BL313" s="19" t="s">
        <v>406</v>
      </c>
      <c r="BM313" s="158" t="s">
        <v>11212</v>
      </c>
    </row>
    <row r="314" spans="1:65" s="2" customFormat="1" ht="11.25">
      <c r="A314" s="34"/>
      <c r="B314" s="35"/>
      <c r="C314" s="34"/>
      <c r="D314" s="160" t="s">
        <v>260</v>
      </c>
      <c r="E314" s="34"/>
      <c r="F314" s="161" t="s">
        <v>11213</v>
      </c>
      <c r="G314" s="34"/>
      <c r="H314" s="34"/>
      <c r="I314" s="162"/>
      <c r="J314" s="34"/>
      <c r="K314" s="34"/>
      <c r="L314" s="35"/>
      <c r="M314" s="163"/>
      <c r="N314" s="164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9" t="s">
        <v>260</v>
      </c>
      <c r="AU314" s="19" t="s">
        <v>82</v>
      </c>
    </row>
    <row r="315" spans="1:65" s="13" customFormat="1" ht="11.25">
      <c r="B315" s="167"/>
      <c r="D315" s="160" t="s">
        <v>264</v>
      </c>
      <c r="E315" s="168" t="s">
        <v>3</v>
      </c>
      <c r="F315" s="169" t="s">
        <v>11199</v>
      </c>
      <c r="H315" s="168" t="s">
        <v>3</v>
      </c>
      <c r="I315" s="170"/>
      <c r="L315" s="167"/>
      <c r="M315" s="171"/>
      <c r="N315" s="172"/>
      <c r="O315" s="172"/>
      <c r="P315" s="172"/>
      <c r="Q315" s="172"/>
      <c r="R315" s="172"/>
      <c r="S315" s="172"/>
      <c r="T315" s="173"/>
      <c r="AT315" s="168" t="s">
        <v>264</v>
      </c>
      <c r="AU315" s="168" t="s">
        <v>82</v>
      </c>
      <c r="AV315" s="13" t="s">
        <v>80</v>
      </c>
      <c r="AW315" s="13" t="s">
        <v>34</v>
      </c>
      <c r="AX315" s="13" t="s">
        <v>73</v>
      </c>
      <c r="AY315" s="168" t="s">
        <v>252</v>
      </c>
    </row>
    <row r="316" spans="1:65" s="13" customFormat="1" ht="11.25">
      <c r="B316" s="167"/>
      <c r="D316" s="160" t="s">
        <v>264</v>
      </c>
      <c r="E316" s="168" t="s">
        <v>3</v>
      </c>
      <c r="F316" s="169" t="s">
        <v>11214</v>
      </c>
      <c r="H316" s="168" t="s">
        <v>3</v>
      </c>
      <c r="I316" s="170"/>
      <c r="L316" s="167"/>
      <c r="M316" s="171"/>
      <c r="N316" s="172"/>
      <c r="O316" s="172"/>
      <c r="P316" s="172"/>
      <c r="Q316" s="172"/>
      <c r="R316" s="172"/>
      <c r="S316" s="172"/>
      <c r="T316" s="173"/>
      <c r="AT316" s="168" t="s">
        <v>264</v>
      </c>
      <c r="AU316" s="168" t="s">
        <v>82</v>
      </c>
      <c r="AV316" s="13" t="s">
        <v>80</v>
      </c>
      <c r="AW316" s="13" t="s">
        <v>34</v>
      </c>
      <c r="AX316" s="13" t="s">
        <v>73</v>
      </c>
      <c r="AY316" s="168" t="s">
        <v>252</v>
      </c>
    </row>
    <row r="317" spans="1:65" s="13" customFormat="1" ht="11.25">
      <c r="B317" s="167"/>
      <c r="D317" s="160" t="s">
        <v>264</v>
      </c>
      <c r="E317" s="168" t="s">
        <v>3</v>
      </c>
      <c r="F317" s="169" t="s">
        <v>11215</v>
      </c>
      <c r="H317" s="168" t="s">
        <v>3</v>
      </c>
      <c r="I317" s="170"/>
      <c r="L317" s="167"/>
      <c r="M317" s="171"/>
      <c r="N317" s="172"/>
      <c r="O317" s="172"/>
      <c r="P317" s="172"/>
      <c r="Q317" s="172"/>
      <c r="R317" s="172"/>
      <c r="S317" s="172"/>
      <c r="T317" s="173"/>
      <c r="AT317" s="168" t="s">
        <v>264</v>
      </c>
      <c r="AU317" s="168" t="s">
        <v>82</v>
      </c>
      <c r="AV317" s="13" t="s">
        <v>80</v>
      </c>
      <c r="AW317" s="13" t="s">
        <v>34</v>
      </c>
      <c r="AX317" s="13" t="s">
        <v>73</v>
      </c>
      <c r="AY317" s="168" t="s">
        <v>252</v>
      </c>
    </row>
    <row r="318" spans="1:65" s="14" customFormat="1" ht="11.25">
      <c r="B318" s="174"/>
      <c r="D318" s="160" t="s">
        <v>264</v>
      </c>
      <c r="E318" s="175" t="s">
        <v>3</v>
      </c>
      <c r="F318" s="176" t="s">
        <v>755</v>
      </c>
      <c r="H318" s="177">
        <v>48</v>
      </c>
      <c r="I318" s="178"/>
      <c r="L318" s="174"/>
      <c r="M318" s="179"/>
      <c r="N318" s="180"/>
      <c r="O318" s="180"/>
      <c r="P318" s="180"/>
      <c r="Q318" s="180"/>
      <c r="R318" s="180"/>
      <c r="S318" s="180"/>
      <c r="T318" s="181"/>
      <c r="AT318" s="175" t="s">
        <v>264</v>
      </c>
      <c r="AU318" s="175" t="s">
        <v>82</v>
      </c>
      <c r="AV318" s="14" t="s">
        <v>82</v>
      </c>
      <c r="AW318" s="14" t="s">
        <v>34</v>
      </c>
      <c r="AX318" s="14" t="s">
        <v>73</v>
      </c>
      <c r="AY318" s="175" t="s">
        <v>252</v>
      </c>
    </row>
    <row r="319" spans="1:65" s="13" customFormat="1" ht="11.25">
      <c r="B319" s="167"/>
      <c r="D319" s="160" t="s">
        <v>264</v>
      </c>
      <c r="E319" s="168" t="s">
        <v>3</v>
      </c>
      <c r="F319" s="169" t="s">
        <v>11216</v>
      </c>
      <c r="H319" s="168" t="s">
        <v>3</v>
      </c>
      <c r="I319" s="170"/>
      <c r="L319" s="167"/>
      <c r="M319" s="171"/>
      <c r="N319" s="172"/>
      <c r="O319" s="172"/>
      <c r="P319" s="172"/>
      <c r="Q319" s="172"/>
      <c r="R319" s="172"/>
      <c r="S319" s="172"/>
      <c r="T319" s="173"/>
      <c r="AT319" s="168" t="s">
        <v>264</v>
      </c>
      <c r="AU319" s="168" t="s">
        <v>82</v>
      </c>
      <c r="AV319" s="13" t="s">
        <v>80</v>
      </c>
      <c r="AW319" s="13" t="s">
        <v>34</v>
      </c>
      <c r="AX319" s="13" t="s">
        <v>73</v>
      </c>
      <c r="AY319" s="168" t="s">
        <v>252</v>
      </c>
    </row>
    <row r="320" spans="1:65" s="14" customFormat="1" ht="11.25">
      <c r="B320" s="174"/>
      <c r="D320" s="160" t="s">
        <v>264</v>
      </c>
      <c r="E320" s="175" t="s">
        <v>3</v>
      </c>
      <c r="F320" s="176" t="s">
        <v>755</v>
      </c>
      <c r="H320" s="177">
        <v>48</v>
      </c>
      <c r="I320" s="178"/>
      <c r="L320" s="174"/>
      <c r="M320" s="179"/>
      <c r="N320" s="180"/>
      <c r="O320" s="180"/>
      <c r="P320" s="180"/>
      <c r="Q320" s="180"/>
      <c r="R320" s="180"/>
      <c r="S320" s="180"/>
      <c r="T320" s="181"/>
      <c r="AT320" s="175" t="s">
        <v>264</v>
      </c>
      <c r="AU320" s="175" t="s">
        <v>82</v>
      </c>
      <c r="AV320" s="14" t="s">
        <v>82</v>
      </c>
      <c r="AW320" s="14" t="s">
        <v>34</v>
      </c>
      <c r="AX320" s="14" t="s">
        <v>73</v>
      </c>
      <c r="AY320" s="175" t="s">
        <v>252</v>
      </c>
    </row>
    <row r="321" spans="1:65" s="15" customFormat="1" ht="11.25">
      <c r="B321" s="182"/>
      <c r="D321" s="160" t="s">
        <v>264</v>
      </c>
      <c r="E321" s="183" t="s">
        <v>3</v>
      </c>
      <c r="F321" s="184" t="s">
        <v>269</v>
      </c>
      <c r="H321" s="185">
        <v>96</v>
      </c>
      <c r="I321" s="186"/>
      <c r="L321" s="182"/>
      <c r="M321" s="187"/>
      <c r="N321" s="188"/>
      <c r="O321" s="188"/>
      <c r="P321" s="188"/>
      <c r="Q321" s="188"/>
      <c r="R321" s="188"/>
      <c r="S321" s="188"/>
      <c r="T321" s="189"/>
      <c r="AT321" s="183" t="s">
        <v>264</v>
      </c>
      <c r="AU321" s="183" t="s">
        <v>82</v>
      </c>
      <c r="AV321" s="15" t="s">
        <v>258</v>
      </c>
      <c r="AW321" s="15" t="s">
        <v>34</v>
      </c>
      <c r="AX321" s="15" t="s">
        <v>80</v>
      </c>
      <c r="AY321" s="183" t="s">
        <v>252</v>
      </c>
    </row>
    <row r="322" spans="1:65" s="2" customFormat="1" ht="16.5" customHeight="1">
      <c r="A322" s="34"/>
      <c r="B322" s="145"/>
      <c r="C322" s="198" t="s">
        <v>610</v>
      </c>
      <c r="D322" s="198" t="s">
        <v>361</v>
      </c>
      <c r="E322" s="199" t="s">
        <v>11217</v>
      </c>
      <c r="F322" s="200" t="s">
        <v>11218</v>
      </c>
      <c r="G322" s="201" t="s">
        <v>331</v>
      </c>
      <c r="H322" s="202">
        <v>105.6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</v>
      </c>
      <c r="R322" s="156">
        <f>Q322*H322</f>
        <v>0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572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406</v>
      </c>
      <c r="BM322" s="158" t="s">
        <v>11219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11218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14" customFormat="1" ht="11.25">
      <c r="B324" s="174"/>
      <c r="D324" s="160" t="s">
        <v>264</v>
      </c>
      <c r="F324" s="176" t="s">
        <v>11145</v>
      </c>
      <c r="H324" s="177">
        <v>105.6</v>
      </c>
      <c r="I324" s="178"/>
      <c r="L324" s="174"/>
      <c r="M324" s="179"/>
      <c r="N324" s="180"/>
      <c r="O324" s="180"/>
      <c r="P324" s="180"/>
      <c r="Q324" s="180"/>
      <c r="R324" s="180"/>
      <c r="S324" s="180"/>
      <c r="T324" s="181"/>
      <c r="AT324" s="175" t="s">
        <v>264</v>
      </c>
      <c r="AU324" s="175" t="s">
        <v>82</v>
      </c>
      <c r="AV324" s="14" t="s">
        <v>82</v>
      </c>
      <c r="AW324" s="14" t="s">
        <v>4</v>
      </c>
      <c r="AX324" s="14" t="s">
        <v>80</v>
      </c>
      <c r="AY324" s="175" t="s">
        <v>252</v>
      </c>
    </row>
    <row r="325" spans="1:65" s="2" customFormat="1" ht="16.5" customHeight="1">
      <c r="A325" s="34"/>
      <c r="B325" s="145"/>
      <c r="C325" s="146" t="s">
        <v>618</v>
      </c>
      <c r="D325" s="146" t="s">
        <v>254</v>
      </c>
      <c r="E325" s="147" t="s">
        <v>11220</v>
      </c>
      <c r="F325" s="148" t="s">
        <v>11221</v>
      </c>
      <c r="G325" s="149" t="s">
        <v>743</v>
      </c>
      <c r="H325" s="150">
        <v>2</v>
      </c>
      <c r="I325" s="151"/>
      <c r="J325" s="152">
        <f>ROUND(I325*H325,2)</f>
        <v>0</v>
      </c>
      <c r="K325" s="153"/>
      <c r="L325" s="35"/>
      <c r="M325" s="154" t="s">
        <v>3</v>
      </c>
      <c r="N325" s="155" t="s">
        <v>44</v>
      </c>
      <c r="O325" s="55"/>
      <c r="P325" s="156">
        <f>O325*H325</f>
        <v>0</v>
      </c>
      <c r="Q325" s="156">
        <v>0</v>
      </c>
      <c r="R325" s="156">
        <f>Q325*H325</f>
        <v>0</v>
      </c>
      <c r="S325" s="156">
        <v>0</v>
      </c>
      <c r="T325" s="157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8" t="s">
        <v>406</v>
      </c>
      <c r="AT325" s="158" t="s">
        <v>254</v>
      </c>
      <c r="AU325" s="158" t="s">
        <v>82</v>
      </c>
      <c r="AY325" s="19" t="s">
        <v>252</v>
      </c>
      <c r="BE325" s="159">
        <f>IF(N325="základní",J325,0)</f>
        <v>0</v>
      </c>
      <c r="BF325" s="159">
        <f>IF(N325="snížená",J325,0)</f>
        <v>0</v>
      </c>
      <c r="BG325" s="159">
        <f>IF(N325="zákl. přenesená",J325,0)</f>
        <v>0</v>
      </c>
      <c r="BH325" s="159">
        <f>IF(N325="sníž. přenesená",J325,0)</f>
        <v>0</v>
      </c>
      <c r="BI325" s="159">
        <f>IF(N325="nulová",J325,0)</f>
        <v>0</v>
      </c>
      <c r="BJ325" s="19" t="s">
        <v>80</v>
      </c>
      <c r="BK325" s="159">
        <f>ROUND(I325*H325,2)</f>
        <v>0</v>
      </c>
      <c r="BL325" s="19" t="s">
        <v>406</v>
      </c>
      <c r="BM325" s="158" t="s">
        <v>11222</v>
      </c>
    </row>
    <row r="326" spans="1:65" s="2" customFormat="1" ht="11.25">
      <c r="A326" s="34"/>
      <c r="B326" s="35"/>
      <c r="C326" s="34"/>
      <c r="D326" s="160" t="s">
        <v>260</v>
      </c>
      <c r="E326" s="34"/>
      <c r="F326" s="161" t="s">
        <v>11223</v>
      </c>
      <c r="G326" s="34"/>
      <c r="H326" s="34"/>
      <c r="I326" s="162"/>
      <c r="J326" s="34"/>
      <c r="K326" s="34"/>
      <c r="L326" s="35"/>
      <c r="M326" s="163"/>
      <c r="N326" s="164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9" t="s">
        <v>260</v>
      </c>
      <c r="AU326" s="19" t="s">
        <v>82</v>
      </c>
    </row>
    <row r="327" spans="1:65" s="2" customFormat="1" ht="11.25">
      <c r="A327" s="34"/>
      <c r="B327" s="35"/>
      <c r="C327" s="34"/>
      <c r="D327" s="165" t="s">
        <v>262</v>
      </c>
      <c r="E327" s="34"/>
      <c r="F327" s="166" t="s">
        <v>11224</v>
      </c>
      <c r="G327" s="34"/>
      <c r="H327" s="34"/>
      <c r="I327" s="162"/>
      <c r="J327" s="34"/>
      <c r="K327" s="34"/>
      <c r="L327" s="35"/>
      <c r="M327" s="163"/>
      <c r="N327" s="164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9" t="s">
        <v>262</v>
      </c>
      <c r="AU327" s="19" t="s">
        <v>82</v>
      </c>
    </row>
    <row r="328" spans="1:65" s="2" customFormat="1" ht="16.5" customHeight="1">
      <c r="A328" s="34"/>
      <c r="B328" s="145"/>
      <c r="C328" s="146" t="s">
        <v>624</v>
      </c>
      <c r="D328" s="146" t="s">
        <v>254</v>
      </c>
      <c r="E328" s="147" t="s">
        <v>11225</v>
      </c>
      <c r="F328" s="148" t="s">
        <v>11226</v>
      </c>
      <c r="G328" s="149" t="s">
        <v>743</v>
      </c>
      <c r="H328" s="150">
        <v>2</v>
      </c>
      <c r="I328" s="151"/>
      <c r="J328" s="152">
        <f>ROUND(I328*H328,2)</f>
        <v>0</v>
      </c>
      <c r="K328" s="153"/>
      <c r="L328" s="35"/>
      <c r="M328" s="154" t="s">
        <v>3</v>
      </c>
      <c r="N328" s="155" t="s">
        <v>44</v>
      </c>
      <c r="O328" s="55"/>
      <c r="P328" s="156">
        <f>O328*H328</f>
        <v>0</v>
      </c>
      <c r="Q328" s="156">
        <v>0</v>
      </c>
      <c r="R328" s="156">
        <f>Q328*H328</f>
        <v>0</v>
      </c>
      <c r="S328" s="156">
        <v>0</v>
      </c>
      <c r="T328" s="157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158" t="s">
        <v>406</v>
      </c>
      <c r="AT328" s="158" t="s">
        <v>254</v>
      </c>
      <c r="AU328" s="158" t="s">
        <v>82</v>
      </c>
      <c r="AY328" s="19" t="s">
        <v>252</v>
      </c>
      <c r="BE328" s="159">
        <f>IF(N328="základní",J328,0)</f>
        <v>0</v>
      </c>
      <c r="BF328" s="159">
        <f>IF(N328="snížená",J328,0)</f>
        <v>0</v>
      </c>
      <c r="BG328" s="159">
        <f>IF(N328="zákl. přenesená",J328,0)</f>
        <v>0</v>
      </c>
      <c r="BH328" s="159">
        <f>IF(N328="sníž. přenesená",J328,0)</f>
        <v>0</v>
      </c>
      <c r="BI328" s="159">
        <f>IF(N328="nulová",J328,0)</f>
        <v>0</v>
      </c>
      <c r="BJ328" s="19" t="s">
        <v>80</v>
      </c>
      <c r="BK328" s="159">
        <f>ROUND(I328*H328,2)</f>
        <v>0</v>
      </c>
      <c r="BL328" s="19" t="s">
        <v>406</v>
      </c>
      <c r="BM328" s="158" t="s">
        <v>11227</v>
      </c>
    </row>
    <row r="329" spans="1:65" s="2" customFormat="1" ht="11.25">
      <c r="A329" s="34"/>
      <c r="B329" s="35"/>
      <c r="C329" s="34"/>
      <c r="D329" s="160" t="s">
        <v>260</v>
      </c>
      <c r="E329" s="34"/>
      <c r="F329" s="161" t="s">
        <v>11228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260</v>
      </c>
      <c r="AU329" s="19" t="s">
        <v>82</v>
      </c>
    </row>
    <row r="330" spans="1:65" s="2" customFormat="1" ht="11.25">
      <c r="A330" s="34"/>
      <c r="B330" s="35"/>
      <c r="C330" s="34"/>
      <c r="D330" s="165" t="s">
        <v>262</v>
      </c>
      <c r="E330" s="34"/>
      <c r="F330" s="166" t="s">
        <v>11229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262</v>
      </c>
      <c r="AU330" s="19" t="s">
        <v>82</v>
      </c>
    </row>
    <row r="331" spans="1:65" s="2" customFormat="1" ht="16.5" customHeight="1">
      <c r="A331" s="34"/>
      <c r="B331" s="145"/>
      <c r="C331" s="146" t="s">
        <v>632</v>
      </c>
      <c r="D331" s="146" t="s">
        <v>254</v>
      </c>
      <c r="E331" s="147" t="s">
        <v>11230</v>
      </c>
      <c r="F331" s="148" t="s">
        <v>11231</v>
      </c>
      <c r="G331" s="149" t="s">
        <v>743</v>
      </c>
      <c r="H331" s="150">
        <v>2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</v>
      </c>
      <c r="R331" s="156">
        <f>Q331*H331</f>
        <v>0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406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406</v>
      </c>
      <c r="BM331" s="158" t="s">
        <v>11232</v>
      </c>
    </row>
    <row r="332" spans="1:65" s="2" customFormat="1" ht="11.25">
      <c r="A332" s="34"/>
      <c r="B332" s="35"/>
      <c r="C332" s="34"/>
      <c r="D332" s="160" t="s">
        <v>260</v>
      </c>
      <c r="E332" s="34"/>
      <c r="F332" s="161" t="s">
        <v>11233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11234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6.5" customHeight="1">
      <c r="A334" s="34"/>
      <c r="B334" s="145"/>
      <c r="C334" s="146" t="s">
        <v>640</v>
      </c>
      <c r="D334" s="146" t="s">
        <v>254</v>
      </c>
      <c r="E334" s="147" t="s">
        <v>11235</v>
      </c>
      <c r="F334" s="148" t="s">
        <v>11236</v>
      </c>
      <c r="G334" s="149" t="s">
        <v>5123</v>
      </c>
      <c r="H334" s="219"/>
      <c r="I334" s="151"/>
      <c r="J334" s="152">
        <f>ROUND(I334*H334,2)</f>
        <v>0</v>
      </c>
      <c r="K334" s="153"/>
      <c r="L334" s="35"/>
      <c r="M334" s="154" t="s">
        <v>3</v>
      </c>
      <c r="N334" s="155" t="s">
        <v>44</v>
      </c>
      <c r="O334" s="55"/>
      <c r="P334" s="156">
        <f>O334*H334</f>
        <v>0</v>
      </c>
      <c r="Q334" s="156">
        <v>0</v>
      </c>
      <c r="R334" s="156">
        <f>Q334*H334</f>
        <v>0</v>
      </c>
      <c r="S334" s="156">
        <v>0</v>
      </c>
      <c r="T334" s="157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8" t="s">
        <v>406</v>
      </c>
      <c r="AT334" s="158" t="s">
        <v>254</v>
      </c>
      <c r="AU334" s="158" t="s">
        <v>82</v>
      </c>
      <c r="AY334" s="19" t="s">
        <v>252</v>
      </c>
      <c r="BE334" s="159">
        <f>IF(N334="základní",J334,0)</f>
        <v>0</v>
      </c>
      <c r="BF334" s="159">
        <f>IF(N334="snížená",J334,0)</f>
        <v>0</v>
      </c>
      <c r="BG334" s="159">
        <f>IF(N334="zákl. přenesená",J334,0)</f>
        <v>0</v>
      </c>
      <c r="BH334" s="159">
        <f>IF(N334="sníž. přenesená",J334,0)</f>
        <v>0</v>
      </c>
      <c r="BI334" s="159">
        <f>IF(N334="nulová",J334,0)</f>
        <v>0</v>
      </c>
      <c r="BJ334" s="19" t="s">
        <v>80</v>
      </c>
      <c r="BK334" s="159">
        <f>ROUND(I334*H334,2)</f>
        <v>0</v>
      </c>
      <c r="BL334" s="19" t="s">
        <v>406</v>
      </c>
      <c r="BM334" s="158" t="s">
        <v>11237</v>
      </c>
    </row>
    <row r="335" spans="1:65" s="2" customFormat="1" ht="11.25">
      <c r="A335" s="34"/>
      <c r="B335" s="35"/>
      <c r="C335" s="34"/>
      <c r="D335" s="160" t="s">
        <v>260</v>
      </c>
      <c r="E335" s="34"/>
      <c r="F335" s="161" t="s">
        <v>11238</v>
      </c>
      <c r="G335" s="34"/>
      <c r="H335" s="34"/>
      <c r="I335" s="162"/>
      <c r="J335" s="34"/>
      <c r="K335" s="34"/>
      <c r="L335" s="35"/>
      <c r="M335" s="163"/>
      <c r="N335" s="164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9" t="s">
        <v>260</v>
      </c>
      <c r="AU335" s="19" t="s">
        <v>82</v>
      </c>
    </row>
    <row r="336" spans="1:65" s="2" customFormat="1" ht="11.25">
      <c r="A336" s="34"/>
      <c r="B336" s="35"/>
      <c r="C336" s="34"/>
      <c r="D336" s="165" t="s">
        <v>262</v>
      </c>
      <c r="E336" s="34"/>
      <c r="F336" s="166" t="s">
        <v>11239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262</v>
      </c>
      <c r="AU336" s="19" t="s">
        <v>82</v>
      </c>
    </row>
    <row r="337" spans="1:65" s="2" customFormat="1" ht="16.5" customHeight="1">
      <c r="A337" s="34"/>
      <c r="B337" s="145"/>
      <c r="C337" s="146" t="s">
        <v>648</v>
      </c>
      <c r="D337" s="146" t="s">
        <v>254</v>
      </c>
      <c r="E337" s="147" t="s">
        <v>8672</v>
      </c>
      <c r="F337" s="148" t="s">
        <v>8673</v>
      </c>
      <c r="G337" s="149" t="s">
        <v>5123</v>
      </c>
      <c r="H337" s="219"/>
      <c r="I337" s="151"/>
      <c r="J337" s="152">
        <f>ROUND(I337*H337,2)</f>
        <v>0</v>
      </c>
      <c r="K337" s="153"/>
      <c r="L337" s="35"/>
      <c r="M337" s="154" t="s">
        <v>3</v>
      </c>
      <c r="N337" s="155" t="s">
        <v>44</v>
      </c>
      <c r="O337" s="55"/>
      <c r="P337" s="156">
        <f>O337*H337</f>
        <v>0</v>
      </c>
      <c r="Q337" s="156">
        <v>0</v>
      </c>
      <c r="R337" s="156">
        <f>Q337*H337</f>
        <v>0</v>
      </c>
      <c r="S337" s="156">
        <v>0</v>
      </c>
      <c r="T337" s="157">
        <f>S337*H337</f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158" t="s">
        <v>406</v>
      </c>
      <c r="AT337" s="158" t="s">
        <v>254</v>
      </c>
      <c r="AU337" s="158" t="s">
        <v>82</v>
      </c>
      <c r="AY337" s="19" t="s">
        <v>252</v>
      </c>
      <c r="BE337" s="159">
        <f>IF(N337="základní",J337,0)</f>
        <v>0</v>
      </c>
      <c r="BF337" s="159">
        <f>IF(N337="snížená",J337,0)</f>
        <v>0</v>
      </c>
      <c r="BG337" s="159">
        <f>IF(N337="zákl. přenesená",J337,0)</f>
        <v>0</v>
      </c>
      <c r="BH337" s="159">
        <f>IF(N337="sníž. přenesená",J337,0)</f>
        <v>0</v>
      </c>
      <c r="BI337" s="159">
        <f>IF(N337="nulová",J337,0)</f>
        <v>0</v>
      </c>
      <c r="BJ337" s="19" t="s">
        <v>80</v>
      </c>
      <c r="BK337" s="159">
        <f>ROUND(I337*H337,2)</f>
        <v>0</v>
      </c>
      <c r="BL337" s="19" t="s">
        <v>406</v>
      </c>
      <c r="BM337" s="158" t="s">
        <v>11240</v>
      </c>
    </row>
    <row r="338" spans="1:65" s="2" customFormat="1" ht="19.5">
      <c r="A338" s="34"/>
      <c r="B338" s="35"/>
      <c r="C338" s="34"/>
      <c r="D338" s="160" t="s">
        <v>260</v>
      </c>
      <c r="E338" s="34"/>
      <c r="F338" s="161" t="s">
        <v>8675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260</v>
      </c>
      <c r="AU338" s="19" t="s">
        <v>82</v>
      </c>
    </row>
    <row r="339" spans="1:65" s="2" customFormat="1" ht="11.25">
      <c r="A339" s="34"/>
      <c r="B339" s="35"/>
      <c r="C339" s="34"/>
      <c r="D339" s="165" t="s">
        <v>262</v>
      </c>
      <c r="E339" s="34"/>
      <c r="F339" s="166" t="s">
        <v>8676</v>
      </c>
      <c r="G339" s="34"/>
      <c r="H339" s="34"/>
      <c r="I339" s="162"/>
      <c r="J339" s="34"/>
      <c r="K339" s="34"/>
      <c r="L339" s="35"/>
      <c r="M339" s="163"/>
      <c r="N339" s="164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9" t="s">
        <v>262</v>
      </c>
      <c r="AU339" s="19" t="s">
        <v>82</v>
      </c>
    </row>
    <row r="340" spans="1:65" s="2" customFormat="1" ht="16.5" customHeight="1">
      <c r="A340" s="34"/>
      <c r="B340" s="145"/>
      <c r="C340" s="198" t="s">
        <v>693</v>
      </c>
      <c r="D340" s="198" t="s">
        <v>361</v>
      </c>
      <c r="E340" s="199" t="s">
        <v>8384</v>
      </c>
      <c r="F340" s="200" t="s">
        <v>8385</v>
      </c>
      <c r="G340" s="201" t="s">
        <v>8386</v>
      </c>
      <c r="H340" s="202">
        <v>1</v>
      </c>
      <c r="I340" s="203"/>
      <c r="J340" s="204">
        <f>ROUND(I340*H340,2)</f>
        <v>0</v>
      </c>
      <c r="K340" s="205"/>
      <c r="L340" s="206"/>
      <c r="M340" s="207" t="s">
        <v>3</v>
      </c>
      <c r="N340" s="208" t="s">
        <v>44</v>
      </c>
      <c r="O340" s="55"/>
      <c r="P340" s="156">
        <f>O340*H340</f>
        <v>0</v>
      </c>
      <c r="Q340" s="156">
        <v>0</v>
      </c>
      <c r="R340" s="156">
        <f>Q340*H340</f>
        <v>0</v>
      </c>
      <c r="S340" s="156">
        <v>0</v>
      </c>
      <c r="T340" s="157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8" t="s">
        <v>2840</v>
      </c>
      <c r="AT340" s="158" t="s">
        <v>361</v>
      </c>
      <c r="AU340" s="158" t="s">
        <v>82</v>
      </c>
      <c r="AY340" s="19" t="s">
        <v>252</v>
      </c>
      <c r="BE340" s="159">
        <f>IF(N340="základní",J340,0)</f>
        <v>0</v>
      </c>
      <c r="BF340" s="159">
        <f>IF(N340="snížená",J340,0)</f>
        <v>0</v>
      </c>
      <c r="BG340" s="159">
        <f>IF(N340="zákl. přenesená",J340,0)</f>
        <v>0</v>
      </c>
      <c r="BH340" s="159">
        <f>IF(N340="sníž. přenesená",J340,0)</f>
        <v>0</v>
      </c>
      <c r="BI340" s="159">
        <f>IF(N340="nulová",J340,0)</f>
        <v>0</v>
      </c>
      <c r="BJ340" s="19" t="s">
        <v>80</v>
      </c>
      <c r="BK340" s="159">
        <f>ROUND(I340*H340,2)</f>
        <v>0</v>
      </c>
      <c r="BL340" s="19" t="s">
        <v>940</v>
      </c>
      <c r="BM340" s="158" t="s">
        <v>11241</v>
      </c>
    </row>
    <row r="341" spans="1:65" s="2" customFormat="1" ht="19.5">
      <c r="A341" s="34"/>
      <c r="B341" s="35"/>
      <c r="C341" s="34"/>
      <c r="D341" s="160" t="s">
        <v>260</v>
      </c>
      <c r="E341" s="34"/>
      <c r="F341" s="161" t="s">
        <v>8388</v>
      </c>
      <c r="G341" s="34"/>
      <c r="H341" s="34"/>
      <c r="I341" s="162"/>
      <c r="J341" s="34"/>
      <c r="K341" s="34"/>
      <c r="L341" s="35"/>
      <c r="M341" s="163"/>
      <c r="N341" s="164"/>
      <c r="O341" s="55"/>
      <c r="P341" s="55"/>
      <c r="Q341" s="55"/>
      <c r="R341" s="55"/>
      <c r="S341" s="55"/>
      <c r="T341" s="56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9" t="s">
        <v>260</v>
      </c>
      <c r="AU341" s="19" t="s">
        <v>82</v>
      </c>
    </row>
    <row r="342" spans="1:65" s="2" customFormat="1" ht="234">
      <c r="A342" s="34"/>
      <c r="B342" s="35"/>
      <c r="C342" s="34"/>
      <c r="D342" s="160" t="s">
        <v>2284</v>
      </c>
      <c r="E342" s="34"/>
      <c r="F342" s="211" t="s">
        <v>8389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2284</v>
      </c>
      <c r="AU342" s="19" t="s">
        <v>82</v>
      </c>
    </row>
    <row r="343" spans="1:65" s="2" customFormat="1" ht="16.5" customHeight="1">
      <c r="A343" s="34"/>
      <c r="B343" s="145"/>
      <c r="C343" s="146" t="s">
        <v>724</v>
      </c>
      <c r="D343" s="146" t="s">
        <v>254</v>
      </c>
      <c r="E343" s="147" t="s">
        <v>11242</v>
      </c>
      <c r="F343" s="148" t="s">
        <v>11243</v>
      </c>
      <c r="G343" s="149" t="s">
        <v>5123</v>
      </c>
      <c r="H343" s="219"/>
      <c r="I343" s="151"/>
      <c r="J343" s="152">
        <f>ROUND(I343*H343,2)</f>
        <v>0</v>
      </c>
      <c r="K343" s="153"/>
      <c r="L343" s="35"/>
      <c r="M343" s="154" t="s">
        <v>3</v>
      </c>
      <c r="N343" s="155" t="s">
        <v>44</v>
      </c>
      <c r="O343" s="55"/>
      <c r="P343" s="156">
        <f>O343*H343</f>
        <v>0</v>
      </c>
      <c r="Q343" s="156">
        <v>0</v>
      </c>
      <c r="R343" s="156">
        <f>Q343*H343</f>
        <v>0</v>
      </c>
      <c r="S343" s="156">
        <v>0</v>
      </c>
      <c r="T343" s="157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8" t="s">
        <v>406</v>
      </c>
      <c r="AT343" s="158" t="s">
        <v>254</v>
      </c>
      <c r="AU343" s="158" t="s">
        <v>82</v>
      </c>
      <c r="AY343" s="19" t="s">
        <v>252</v>
      </c>
      <c r="BE343" s="159">
        <f>IF(N343="základní",J343,0)</f>
        <v>0</v>
      </c>
      <c r="BF343" s="159">
        <f>IF(N343="snížená",J343,0)</f>
        <v>0</v>
      </c>
      <c r="BG343" s="159">
        <f>IF(N343="zákl. přenesená",J343,0)</f>
        <v>0</v>
      </c>
      <c r="BH343" s="159">
        <f>IF(N343="sníž. přenesená",J343,0)</f>
        <v>0</v>
      </c>
      <c r="BI343" s="159">
        <f>IF(N343="nulová",J343,0)</f>
        <v>0</v>
      </c>
      <c r="BJ343" s="19" t="s">
        <v>80</v>
      </c>
      <c r="BK343" s="159">
        <f>ROUND(I343*H343,2)</f>
        <v>0</v>
      </c>
      <c r="BL343" s="19" t="s">
        <v>406</v>
      </c>
      <c r="BM343" s="158" t="s">
        <v>11244</v>
      </c>
    </row>
    <row r="344" spans="1:65" s="2" customFormat="1" ht="19.5">
      <c r="A344" s="34"/>
      <c r="B344" s="35"/>
      <c r="C344" s="34"/>
      <c r="D344" s="160" t="s">
        <v>260</v>
      </c>
      <c r="E344" s="34"/>
      <c r="F344" s="161" t="s">
        <v>11245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260</v>
      </c>
      <c r="AU344" s="19" t="s">
        <v>82</v>
      </c>
    </row>
    <row r="345" spans="1:65" s="2" customFormat="1" ht="11.25">
      <c r="A345" s="34"/>
      <c r="B345" s="35"/>
      <c r="C345" s="34"/>
      <c r="D345" s="165" t="s">
        <v>262</v>
      </c>
      <c r="E345" s="34"/>
      <c r="F345" s="166" t="s">
        <v>11246</v>
      </c>
      <c r="G345" s="34"/>
      <c r="H345" s="34"/>
      <c r="I345" s="162"/>
      <c r="J345" s="34"/>
      <c r="K345" s="34"/>
      <c r="L345" s="35"/>
      <c r="M345" s="163"/>
      <c r="N345" s="164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9" t="s">
        <v>262</v>
      </c>
      <c r="AU345" s="19" t="s">
        <v>82</v>
      </c>
    </row>
    <row r="346" spans="1:65" s="2" customFormat="1" ht="16.5" customHeight="1">
      <c r="A346" s="34"/>
      <c r="B346" s="145"/>
      <c r="C346" s="146" t="s">
        <v>730</v>
      </c>
      <c r="D346" s="146" t="s">
        <v>254</v>
      </c>
      <c r="E346" s="147" t="s">
        <v>11247</v>
      </c>
      <c r="F346" s="148" t="s">
        <v>11248</v>
      </c>
      <c r="G346" s="149" t="s">
        <v>8647</v>
      </c>
      <c r="H346" s="150">
        <v>1</v>
      </c>
      <c r="I346" s="151"/>
      <c r="J346" s="152">
        <f>ROUND(I346*H346,2)</f>
        <v>0</v>
      </c>
      <c r="K346" s="153"/>
      <c r="L346" s="35"/>
      <c r="M346" s="154" t="s">
        <v>3</v>
      </c>
      <c r="N346" s="155" t="s">
        <v>44</v>
      </c>
      <c r="O346" s="55"/>
      <c r="P346" s="156">
        <f>O346*H346</f>
        <v>0</v>
      </c>
      <c r="Q346" s="156">
        <v>0</v>
      </c>
      <c r="R346" s="156">
        <f>Q346*H346</f>
        <v>0</v>
      </c>
      <c r="S346" s="156">
        <v>0</v>
      </c>
      <c r="T346" s="157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8" t="s">
        <v>406</v>
      </c>
      <c r="AT346" s="158" t="s">
        <v>254</v>
      </c>
      <c r="AU346" s="158" t="s">
        <v>82</v>
      </c>
      <c r="AY346" s="19" t="s">
        <v>252</v>
      </c>
      <c r="BE346" s="159">
        <f>IF(N346="základní",J346,0)</f>
        <v>0</v>
      </c>
      <c r="BF346" s="159">
        <f>IF(N346="snížená",J346,0)</f>
        <v>0</v>
      </c>
      <c r="BG346" s="159">
        <f>IF(N346="zákl. přenesená",J346,0)</f>
        <v>0</v>
      </c>
      <c r="BH346" s="159">
        <f>IF(N346="sníž. přenesená",J346,0)</f>
        <v>0</v>
      </c>
      <c r="BI346" s="159">
        <f>IF(N346="nulová",J346,0)</f>
        <v>0</v>
      </c>
      <c r="BJ346" s="19" t="s">
        <v>80</v>
      </c>
      <c r="BK346" s="159">
        <f>ROUND(I346*H346,2)</f>
        <v>0</v>
      </c>
      <c r="BL346" s="19" t="s">
        <v>406</v>
      </c>
      <c r="BM346" s="158" t="s">
        <v>11249</v>
      </c>
    </row>
    <row r="347" spans="1:65" s="2" customFormat="1" ht="11.25">
      <c r="A347" s="34"/>
      <c r="B347" s="35"/>
      <c r="C347" s="34"/>
      <c r="D347" s="160" t="s">
        <v>260</v>
      </c>
      <c r="E347" s="34"/>
      <c r="F347" s="161" t="s">
        <v>11248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260</v>
      </c>
      <c r="AU347" s="19" t="s">
        <v>82</v>
      </c>
    </row>
    <row r="348" spans="1:65" s="12" customFormat="1" ht="25.9" customHeight="1">
      <c r="B348" s="132"/>
      <c r="D348" s="133" t="s">
        <v>72</v>
      </c>
      <c r="E348" s="134" t="s">
        <v>361</v>
      </c>
      <c r="F348" s="134" t="s">
        <v>11250</v>
      </c>
      <c r="I348" s="135"/>
      <c r="J348" s="136">
        <f>BK348</f>
        <v>0</v>
      </c>
      <c r="L348" s="132"/>
      <c r="M348" s="137"/>
      <c r="N348" s="138"/>
      <c r="O348" s="138"/>
      <c r="P348" s="139">
        <f>P349</f>
        <v>0</v>
      </c>
      <c r="Q348" s="138"/>
      <c r="R348" s="139">
        <f>R349</f>
        <v>43.475513999999997</v>
      </c>
      <c r="S348" s="138"/>
      <c r="T348" s="140">
        <f>T349</f>
        <v>0</v>
      </c>
      <c r="AR348" s="133" t="s">
        <v>95</v>
      </c>
      <c r="AT348" s="141" t="s">
        <v>72</v>
      </c>
      <c r="AU348" s="141" t="s">
        <v>73</v>
      </c>
      <c r="AY348" s="133" t="s">
        <v>252</v>
      </c>
      <c r="BK348" s="142">
        <f>BK349</f>
        <v>0</v>
      </c>
    </row>
    <row r="349" spans="1:65" s="12" customFormat="1" ht="22.9" customHeight="1">
      <c r="B349" s="132"/>
      <c r="D349" s="133" t="s">
        <v>72</v>
      </c>
      <c r="E349" s="143" t="s">
        <v>11251</v>
      </c>
      <c r="F349" s="143" t="s">
        <v>11252</v>
      </c>
      <c r="I349" s="135"/>
      <c r="J349" s="144">
        <f>BK349</f>
        <v>0</v>
      </c>
      <c r="L349" s="132"/>
      <c r="M349" s="137"/>
      <c r="N349" s="138"/>
      <c r="O349" s="138"/>
      <c r="P349" s="139">
        <f>SUM(P350:P489)</f>
        <v>0</v>
      </c>
      <c r="Q349" s="138"/>
      <c r="R349" s="139">
        <f>SUM(R350:R489)</f>
        <v>43.475513999999997</v>
      </c>
      <c r="S349" s="138"/>
      <c r="T349" s="140">
        <f>SUM(T350:T489)</f>
        <v>0</v>
      </c>
      <c r="AR349" s="133" t="s">
        <v>95</v>
      </c>
      <c r="AT349" s="141" t="s">
        <v>72</v>
      </c>
      <c r="AU349" s="141" t="s">
        <v>80</v>
      </c>
      <c r="AY349" s="133" t="s">
        <v>252</v>
      </c>
      <c r="BK349" s="142">
        <f>SUM(BK350:BK489)</f>
        <v>0</v>
      </c>
    </row>
    <row r="350" spans="1:65" s="2" customFormat="1" ht="16.5" customHeight="1">
      <c r="A350" s="34"/>
      <c r="B350" s="145"/>
      <c r="C350" s="146" t="s">
        <v>740</v>
      </c>
      <c r="D350" s="146" t="s">
        <v>254</v>
      </c>
      <c r="E350" s="147" t="s">
        <v>8634</v>
      </c>
      <c r="F350" s="148" t="s">
        <v>8635</v>
      </c>
      <c r="G350" s="149" t="s">
        <v>8386</v>
      </c>
      <c r="H350" s="150">
        <v>1</v>
      </c>
      <c r="I350" s="151"/>
      <c r="J350" s="152">
        <f>ROUND(I350*H350,2)</f>
        <v>0</v>
      </c>
      <c r="K350" s="153"/>
      <c r="L350" s="35"/>
      <c r="M350" s="154" t="s">
        <v>3</v>
      </c>
      <c r="N350" s="155" t="s">
        <v>44</v>
      </c>
      <c r="O350" s="55"/>
      <c r="P350" s="156">
        <f>O350*H350</f>
        <v>0</v>
      </c>
      <c r="Q350" s="156">
        <v>0</v>
      </c>
      <c r="R350" s="156">
        <f>Q350*H350</f>
        <v>0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8636</v>
      </c>
      <c r="AT350" s="158" t="s">
        <v>254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8636</v>
      </c>
      <c r="BM350" s="158" t="s">
        <v>11253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8635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8638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29.25">
      <c r="A353" s="34"/>
      <c r="B353" s="35"/>
      <c r="C353" s="34"/>
      <c r="D353" s="160" t="s">
        <v>2284</v>
      </c>
      <c r="E353" s="34"/>
      <c r="F353" s="211" t="s">
        <v>8639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2284</v>
      </c>
      <c r="AU353" s="19" t="s">
        <v>82</v>
      </c>
    </row>
    <row r="354" spans="1:65" s="2" customFormat="1" ht="16.5" customHeight="1">
      <c r="A354" s="34"/>
      <c r="B354" s="145"/>
      <c r="C354" s="146" t="s">
        <v>748</v>
      </c>
      <c r="D354" s="146" t="s">
        <v>254</v>
      </c>
      <c r="E354" s="147" t="s">
        <v>11254</v>
      </c>
      <c r="F354" s="148" t="s">
        <v>11255</v>
      </c>
      <c r="G354" s="149" t="s">
        <v>8386</v>
      </c>
      <c r="H354" s="150">
        <v>1</v>
      </c>
      <c r="I354" s="151"/>
      <c r="J354" s="152">
        <f>ROUND(I354*H354,2)</f>
        <v>0</v>
      </c>
      <c r="K354" s="153"/>
      <c r="L354" s="35"/>
      <c r="M354" s="154" t="s">
        <v>3</v>
      </c>
      <c r="N354" s="155" t="s">
        <v>44</v>
      </c>
      <c r="O354" s="55"/>
      <c r="P354" s="156">
        <f>O354*H354</f>
        <v>0</v>
      </c>
      <c r="Q354" s="156">
        <v>0</v>
      </c>
      <c r="R354" s="156">
        <f>Q354*H354</f>
        <v>0</v>
      </c>
      <c r="S354" s="156">
        <v>0</v>
      </c>
      <c r="T354" s="157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8" t="s">
        <v>8636</v>
      </c>
      <c r="AT354" s="158" t="s">
        <v>254</v>
      </c>
      <c r="AU354" s="158" t="s">
        <v>82</v>
      </c>
      <c r="AY354" s="19" t="s">
        <v>252</v>
      </c>
      <c r="BE354" s="159">
        <f>IF(N354="základní",J354,0)</f>
        <v>0</v>
      </c>
      <c r="BF354" s="159">
        <f>IF(N354="snížená",J354,0)</f>
        <v>0</v>
      </c>
      <c r="BG354" s="159">
        <f>IF(N354="zákl. přenesená",J354,0)</f>
        <v>0</v>
      </c>
      <c r="BH354" s="159">
        <f>IF(N354="sníž. přenesená",J354,0)</f>
        <v>0</v>
      </c>
      <c r="BI354" s="159">
        <f>IF(N354="nulová",J354,0)</f>
        <v>0</v>
      </c>
      <c r="BJ354" s="19" t="s">
        <v>80</v>
      </c>
      <c r="BK354" s="159">
        <f>ROUND(I354*H354,2)</f>
        <v>0</v>
      </c>
      <c r="BL354" s="19" t="s">
        <v>8636</v>
      </c>
      <c r="BM354" s="158" t="s">
        <v>11256</v>
      </c>
    </row>
    <row r="355" spans="1:65" s="2" customFormat="1" ht="11.25">
      <c r="A355" s="34"/>
      <c r="B355" s="35"/>
      <c r="C355" s="34"/>
      <c r="D355" s="160" t="s">
        <v>260</v>
      </c>
      <c r="E355" s="34"/>
      <c r="F355" s="161" t="s">
        <v>11255</v>
      </c>
      <c r="G355" s="34"/>
      <c r="H355" s="34"/>
      <c r="I355" s="162"/>
      <c r="J355" s="34"/>
      <c r="K355" s="34"/>
      <c r="L355" s="35"/>
      <c r="M355" s="163"/>
      <c r="N355" s="164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9" t="s">
        <v>260</v>
      </c>
      <c r="AU355" s="19" t="s">
        <v>82</v>
      </c>
    </row>
    <row r="356" spans="1:65" s="2" customFormat="1" ht="11.25">
      <c r="A356" s="34"/>
      <c r="B356" s="35"/>
      <c r="C356" s="34"/>
      <c r="D356" s="165" t="s">
        <v>262</v>
      </c>
      <c r="E356" s="34"/>
      <c r="F356" s="166" t="s">
        <v>11257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262</v>
      </c>
      <c r="AU356" s="19" t="s">
        <v>82</v>
      </c>
    </row>
    <row r="357" spans="1:65" s="2" customFormat="1" ht="39">
      <c r="A357" s="34"/>
      <c r="B357" s="35"/>
      <c r="C357" s="34"/>
      <c r="D357" s="160" t="s">
        <v>2284</v>
      </c>
      <c r="E357" s="34"/>
      <c r="F357" s="211" t="s">
        <v>11258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2284</v>
      </c>
      <c r="AU357" s="19" t="s">
        <v>82</v>
      </c>
    </row>
    <row r="358" spans="1:65" s="2" customFormat="1" ht="16.5" customHeight="1">
      <c r="A358" s="34"/>
      <c r="B358" s="145"/>
      <c r="C358" s="146" t="s">
        <v>755</v>
      </c>
      <c r="D358" s="146" t="s">
        <v>254</v>
      </c>
      <c r="E358" s="147" t="s">
        <v>8660</v>
      </c>
      <c r="F358" s="148" t="s">
        <v>8661</v>
      </c>
      <c r="G358" s="149" t="s">
        <v>8647</v>
      </c>
      <c r="H358" s="150">
        <v>1</v>
      </c>
      <c r="I358" s="151"/>
      <c r="J358" s="152">
        <f>ROUND(I358*H358,2)</f>
        <v>0</v>
      </c>
      <c r="K358" s="153"/>
      <c r="L358" s="35"/>
      <c r="M358" s="154" t="s">
        <v>3</v>
      </c>
      <c r="N358" s="155" t="s">
        <v>44</v>
      </c>
      <c r="O358" s="55"/>
      <c r="P358" s="156">
        <f>O358*H358</f>
        <v>0</v>
      </c>
      <c r="Q358" s="156">
        <v>0</v>
      </c>
      <c r="R358" s="156">
        <f>Q358*H358</f>
        <v>0</v>
      </c>
      <c r="S358" s="156">
        <v>0</v>
      </c>
      <c r="T358" s="157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8" t="s">
        <v>8636</v>
      </c>
      <c r="AT358" s="158" t="s">
        <v>254</v>
      </c>
      <c r="AU358" s="158" t="s">
        <v>82</v>
      </c>
      <c r="AY358" s="19" t="s">
        <v>252</v>
      </c>
      <c r="BE358" s="159">
        <f>IF(N358="základní",J358,0)</f>
        <v>0</v>
      </c>
      <c r="BF358" s="159">
        <f>IF(N358="snížená",J358,0)</f>
        <v>0</v>
      </c>
      <c r="BG358" s="159">
        <f>IF(N358="zákl. přenesená",J358,0)</f>
        <v>0</v>
      </c>
      <c r="BH358" s="159">
        <f>IF(N358="sníž. přenesená",J358,0)</f>
        <v>0</v>
      </c>
      <c r="BI358" s="159">
        <f>IF(N358="nulová",J358,0)</f>
        <v>0</v>
      </c>
      <c r="BJ358" s="19" t="s">
        <v>80</v>
      </c>
      <c r="BK358" s="159">
        <f>ROUND(I358*H358,2)</f>
        <v>0</v>
      </c>
      <c r="BL358" s="19" t="s">
        <v>8636</v>
      </c>
      <c r="BM358" s="158" t="s">
        <v>11259</v>
      </c>
    </row>
    <row r="359" spans="1:65" s="2" customFormat="1" ht="11.25">
      <c r="A359" s="34"/>
      <c r="B359" s="35"/>
      <c r="C359" s="34"/>
      <c r="D359" s="160" t="s">
        <v>260</v>
      </c>
      <c r="E359" s="34"/>
      <c r="F359" s="161" t="s">
        <v>8661</v>
      </c>
      <c r="G359" s="34"/>
      <c r="H359" s="34"/>
      <c r="I359" s="162"/>
      <c r="J359" s="34"/>
      <c r="K359" s="34"/>
      <c r="L359" s="35"/>
      <c r="M359" s="163"/>
      <c r="N359" s="164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9" t="s">
        <v>260</v>
      </c>
      <c r="AU359" s="19" t="s">
        <v>82</v>
      </c>
    </row>
    <row r="360" spans="1:65" s="2" customFormat="1" ht="11.25">
      <c r="A360" s="34"/>
      <c r="B360" s="35"/>
      <c r="C360" s="34"/>
      <c r="D360" s="165" t="s">
        <v>262</v>
      </c>
      <c r="E360" s="34"/>
      <c r="F360" s="166" t="s">
        <v>8663</v>
      </c>
      <c r="G360" s="34"/>
      <c r="H360" s="34"/>
      <c r="I360" s="162"/>
      <c r="J360" s="34"/>
      <c r="K360" s="34"/>
      <c r="L360" s="35"/>
      <c r="M360" s="163"/>
      <c r="N360" s="164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9" t="s">
        <v>262</v>
      </c>
      <c r="AU360" s="19" t="s">
        <v>82</v>
      </c>
    </row>
    <row r="361" spans="1:65" s="2" customFormat="1" ht="19.5">
      <c r="A361" s="34"/>
      <c r="B361" s="35"/>
      <c r="C361" s="34"/>
      <c r="D361" s="160" t="s">
        <v>2284</v>
      </c>
      <c r="E361" s="34"/>
      <c r="F361" s="211" t="s">
        <v>8664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2284</v>
      </c>
      <c r="AU361" s="19" t="s">
        <v>82</v>
      </c>
    </row>
    <row r="362" spans="1:65" s="2" customFormat="1" ht="16.5" customHeight="1">
      <c r="A362" s="34"/>
      <c r="B362" s="145"/>
      <c r="C362" s="146" t="s">
        <v>762</v>
      </c>
      <c r="D362" s="146" t="s">
        <v>254</v>
      </c>
      <c r="E362" s="147" t="s">
        <v>5754</v>
      </c>
      <c r="F362" s="148" t="s">
        <v>5755</v>
      </c>
      <c r="G362" s="149" t="s">
        <v>257</v>
      </c>
      <c r="H362" s="150">
        <v>14.832000000000001</v>
      </c>
      <c r="I362" s="151"/>
      <c r="J362" s="152">
        <f>ROUND(I362*H362,2)</f>
        <v>0</v>
      </c>
      <c r="K362" s="153"/>
      <c r="L362" s="35"/>
      <c r="M362" s="154" t="s">
        <v>3</v>
      </c>
      <c r="N362" s="155" t="s">
        <v>44</v>
      </c>
      <c r="O362" s="55"/>
      <c r="P362" s="156">
        <f>O362*H362</f>
        <v>0</v>
      </c>
      <c r="Q362" s="156">
        <v>0</v>
      </c>
      <c r="R362" s="156">
        <f>Q362*H362</f>
        <v>0</v>
      </c>
      <c r="S362" s="156">
        <v>0</v>
      </c>
      <c r="T362" s="157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8" t="s">
        <v>258</v>
      </c>
      <c r="AT362" s="158" t="s">
        <v>254</v>
      </c>
      <c r="AU362" s="158" t="s">
        <v>82</v>
      </c>
      <c r="AY362" s="19" t="s">
        <v>252</v>
      </c>
      <c r="BE362" s="159">
        <f>IF(N362="základní",J362,0)</f>
        <v>0</v>
      </c>
      <c r="BF362" s="159">
        <f>IF(N362="snížená",J362,0)</f>
        <v>0</v>
      </c>
      <c r="BG362" s="159">
        <f>IF(N362="zákl. přenesená",J362,0)</f>
        <v>0</v>
      </c>
      <c r="BH362" s="159">
        <f>IF(N362="sníž. přenesená",J362,0)</f>
        <v>0</v>
      </c>
      <c r="BI362" s="159">
        <f>IF(N362="nulová",J362,0)</f>
        <v>0</v>
      </c>
      <c r="BJ362" s="19" t="s">
        <v>80</v>
      </c>
      <c r="BK362" s="159">
        <f>ROUND(I362*H362,2)</f>
        <v>0</v>
      </c>
      <c r="BL362" s="19" t="s">
        <v>258</v>
      </c>
      <c r="BM362" s="158" t="s">
        <v>11260</v>
      </c>
    </row>
    <row r="363" spans="1:65" s="2" customFormat="1" ht="19.5">
      <c r="A363" s="34"/>
      <c r="B363" s="35"/>
      <c r="C363" s="34"/>
      <c r="D363" s="160" t="s">
        <v>260</v>
      </c>
      <c r="E363" s="34"/>
      <c r="F363" s="161" t="s">
        <v>5757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260</v>
      </c>
      <c r="AU363" s="19" t="s">
        <v>82</v>
      </c>
    </row>
    <row r="364" spans="1:65" s="2" customFormat="1" ht="11.25">
      <c r="A364" s="34"/>
      <c r="B364" s="35"/>
      <c r="C364" s="34"/>
      <c r="D364" s="165" t="s">
        <v>262</v>
      </c>
      <c r="E364" s="34"/>
      <c r="F364" s="166" t="s">
        <v>5758</v>
      </c>
      <c r="G364" s="34"/>
      <c r="H364" s="34"/>
      <c r="I364" s="162"/>
      <c r="J364" s="34"/>
      <c r="K364" s="34"/>
      <c r="L364" s="35"/>
      <c r="M364" s="163"/>
      <c r="N364" s="164"/>
      <c r="O364" s="55"/>
      <c r="P364" s="55"/>
      <c r="Q364" s="55"/>
      <c r="R364" s="55"/>
      <c r="S364" s="55"/>
      <c r="T364" s="56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9" t="s">
        <v>262</v>
      </c>
      <c r="AU364" s="19" t="s">
        <v>82</v>
      </c>
    </row>
    <row r="365" spans="1:65" s="13" customFormat="1" ht="11.25">
      <c r="B365" s="167"/>
      <c r="D365" s="160" t="s">
        <v>264</v>
      </c>
      <c r="E365" s="168" t="s">
        <v>3</v>
      </c>
      <c r="F365" s="169" t="s">
        <v>11030</v>
      </c>
      <c r="H365" s="168" t="s">
        <v>3</v>
      </c>
      <c r="I365" s="170"/>
      <c r="L365" s="167"/>
      <c r="M365" s="171"/>
      <c r="N365" s="172"/>
      <c r="O365" s="172"/>
      <c r="P365" s="172"/>
      <c r="Q365" s="172"/>
      <c r="R365" s="172"/>
      <c r="S365" s="172"/>
      <c r="T365" s="173"/>
      <c r="AT365" s="168" t="s">
        <v>264</v>
      </c>
      <c r="AU365" s="168" t="s">
        <v>82</v>
      </c>
      <c r="AV365" s="13" t="s">
        <v>80</v>
      </c>
      <c r="AW365" s="13" t="s">
        <v>34</v>
      </c>
      <c r="AX365" s="13" t="s">
        <v>73</v>
      </c>
      <c r="AY365" s="168" t="s">
        <v>252</v>
      </c>
    </row>
    <row r="366" spans="1:65" s="13" customFormat="1" ht="11.25">
      <c r="B366" s="167"/>
      <c r="D366" s="160" t="s">
        <v>264</v>
      </c>
      <c r="E366" s="168" t="s">
        <v>3</v>
      </c>
      <c r="F366" s="169" t="s">
        <v>11261</v>
      </c>
      <c r="H366" s="168" t="s">
        <v>3</v>
      </c>
      <c r="I366" s="170"/>
      <c r="L366" s="167"/>
      <c r="M366" s="171"/>
      <c r="N366" s="172"/>
      <c r="O366" s="172"/>
      <c r="P366" s="172"/>
      <c r="Q366" s="172"/>
      <c r="R366" s="172"/>
      <c r="S366" s="172"/>
      <c r="T366" s="173"/>
      <c r="AT366" s="168" t="s">
        <v>264</v>
      </c>
      <c r="AU366" s="168" t="s">
        <v>82</v>
      </c>
      <c r="AV366" s="13" t="s">
        <v>80</v>
      </c>
      <c r="AW366" s="13" t="s">
        <v>34</v>
      </c>
      <c r="AX366" s="13" t="s">
        <v>73</v>
      </c>
      <c r="AY366" s="168" t="s">
        <v>252</v>
      </c>
    </row>
    <row r="367" spans="1:65" s="13" customFormat="1" ht="11.25">
      <c r="B367" s="167"/>
      <c r="D367" s="160" t="s">
        <v>264</v>
      </c>
      <c r="E367" s="168" t="s">
        <v>3</v>
      </c>
      <c r="F367" s="169" t="s">
        <v>11262</v>
      </c>
      <c r="H367" s="168" t="s">
        <v>3</v>
      </c>
      <c r="I367" s="170"/>
      <c r="L367" s="167"/>
      <c r="M367" s="171"/>
      <c r="N367" s="172"/>
      <c r="O367" s="172"/>
      <c r="P367" s="172"/>
      <c r="Q367" s="172"/>
      <c r="R367" s="172"/>
      <c r="S367" s="172"/>
      <c r="T367" s="173"/>
      <c r="AT367" s="168" t="s">
        <v>264</v>
      </c>
      <c r="AU367" s="168" t="s">
        <v>82</v>
      </c>
      <c r="AV367" s="13" t="s">
        <v>80</v>
      </c>
      <c r="AW367" s="13" t="s">
        <v>34</v>
      </c>
      <c r="AX367" s="13" t="s">
        <v>73</v>
      </c>
      <c r="AY367" s="168" t="s">
        <v>252</v>
      </c>
    </row>
    <row r="368" spans="1:65" s="14" customFormat="1" ht="11.25">
      <c r="B368" s="174"/>
      <c r="D368" s="160" t="s">
        <v>264</v>
      </c>
      <c r="E368" s="175" t="s">
        <v>3</v>
      </c>
      <c r="F368" s="176" t="s">
        <v>11263</v>
      </c>
      <c r="H368" s="177">
        <v>3.5840000000000001</v>
      </c>
      <c r="I368" s="178"/>
      <c r="L368" s="174"/>
      <c r="M368" s="179"/>
      <c r="N368" s="180"/>
      <c r="O368" s="180"/>
      <c r="P368" s="180"/>
      <c r="Q368" s="180"/>
      <c r="R368" s="180"/>
      <c r="S368" s="180"/>
      <c r="T368" s="181"/>
      <c r="AT368" s="175" t="s">
        <v>264</v>
      </c>
      <c r="AU368" s="175" t="s">
        <v>82</v>
      </c>
      <c r="AV368" s="14" t="s">
        <v>82</v>
      </c>
      <c r="AW368" s="14" t="s">
        <v>34</v>
      </c>
      <c r="AX368" s="14" t="s">
        <v>73</v>
      </c>
      <c r="AY368" s="175" t="s">
        <v>252</v>
      </c>
    </row>
    <row r="369" spans="1:65" s="14" customFormat="1" ht="11.25">
      <c r="B369" s="174"/>
      <c r="D369" s="160" t="s">
        <v>264</v>
      </c>
      <c r="E369" s="175" t="s">
        <v>3</v>
      </c>
      <c r="F369" s="176" t="s">
        <v>11264</v>
      </c>
      <c r="H369" s="177">
        <v>7.9359999999999999</v>
      </c>
      <c r="I369" s="178"/>
      <c r="L369" s="174"/>
      <c r="M369" s="179"/>
      <c r="N369" s="180"/>
      <c r="O369" s="180"/>
      <c r="P369" s="180"/>
      <c r="Q369" s="180"/>
      <c r="R369" s="180"/>
      <c r="S369" s="180"/>
      <c r="T369" s="181"/>
      <c r="AT369" s="175" t="s">
        <v>264</v>
      </c>
      <c r="AU369" s="175" t="s">
        <v>82</v>
      </c>
      <c r="AV369" s="14" t="s">
        <v>82</v>
      </c>
      <c r="AW369" s="14" t="s">
        <v>34</v>
      </c>
      <c r="AX369" s="14" t="s">
        <v>73</v>
      </c>
      <c r="AY369" s="175" t="s">
        <v>252</v>
      </c>
    </row>
    <row r="370" spans="1:65" s="16" customFormat="1" ht="11.25">
      <c r="B370" s="190"/>
      <c r="D370" s="160" t="s">
        <v>264</v>
      </c>
      <c r="E370" s="191" t="s">
        <v>3</v>
      </c>
      <c r="F370" s="192" t="s">
        <v>354</v>
      </c>
      <c r="H370" s="193">
        <v>11.52</v>
      </c>
      <c r="I370" s="194"/>
      <c r="L370" s="190"/>
      <c r="M370" s="195"/>
      <c r="N370" s="196"/>
      <c r="O370" s="196"/>
      <c r="P370" s="196"/>
      <c r="Q370" s="196"/>
      <c r="R370" s="196"/>
      <c r="S370" s="196"/>
      <c r="T370" s="197"/>
      <c r="AT370" s="191" t="s">
        <v>264</v>
      </c>
      <c r="AU370" s="191" t="s">
        <v>82</v>
      </c>
      <c r="AV370" s="16" t="s">
        <v>95</v>
      </c>
      <c r="AW370" s="16" t="s">
        <v>34</v>
      </c>
      <c r="AX370" s="16" t="s">
        <v>73</v>
      </c>
      <c r="AY370" s="191" t="s">
        <v>252</v>
      </c>
    </row>
    <row r="371" spans="1:65" s="13" customFormat="1" ht="11.25">
      <c r="B371" s="167"/>
      <c r="D371" s="160" t="s">
        <v>264</v>
      </c>
      <c r="E371" s="168" t="s">
        <v>3</v>
      </c>
      <c r="F371" s="169" t="s">
        <v>11265</v>
      </c>
      <c r="H371" s="168" t="s">
        <v>3</v>
      </c>
      <c r="I371" s="170"/>
      <c r="L371" s="167"/>
      <c r="M371" s="171"/>
      <c r="N371" s="172"/>
      <c r="O371" s="172"/>
      <c r="P371" s="172"/>
      <c r="Q371" s="172"/>
      <c r="R371" s="172"/>
      <c r="S371" s="172"/>
      <c r="T371" s="173"/>
      <c r="AT371" s="168" t="s">
        <v>264</v>
      </c>
      <c r="AU371" s="168" t="s">
        <v>82</v>
      </c>
      <c r="AV371" s="13" t="s">
        <v>80</v>
      </c>
      <c r="AW371" s="13" t="s">
        <v>34</v>
      </c>
      <c r="AX371" s="13" t="s">
        <v>73</v>
      </c>
      <c r="AY371" s="168" t="s">
        <v>252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11266</v>
      </c>
      <c r="H372" s="177">
        <v>1.44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73</v>
      </c>
      <c r="AY372" s="175" t="s">
        <v>252</v>
      </c>
    </row>
    <row r="373" spans="1:65" s="14" customFormat="1" ht="11.25">
      <c r="B373" s="174"/>
      <c r="D373" s="160" t="s">
        <v>264</v>
      </c>
      <c r="E373" s="175" t="s">
        <v>3</v>
      </c>
      <c r="F373" s="176" t="s">
        <v>11267</v>
      </c>
      <c r="H373" s="177">
        <v>1.8720000000000001</v>
      </c>
      <c r="I373" s="178"/>
      <c r="L373" s="174"/>
      <c r="M373" s="179"/>
      <c r="N373" s="180"/>
      <c r="O373" s="180"/>
      <c r="P373" s="180"/>
      <c r="Q373" s="180"/>
      <c r="R373" s="180"/>
      <c r="S373" s="180"/>
      <c r="T373" s="181"/>
      <c r="AT373" s="175" t="s">
        <v>264</v>
      </c>
      <c r="AU373" s="175" t="s">
        <v>82</v>
      </c>
      <c r="AV373" s="14" t="s">
        <v>82</v>
      </c>
      <c r="AW373" s="14" t="s">
        <v>34</v>
      </c>
      <c r="AX373" s="14" t="s">
        <v>73</v>
      </c>
      <c r="AY373" s="175" t="s">
        <v>252</v>
      </c>
    </row>
    <row r="374" spans="1:65" s="16" customFormat="1" ht="11.25">
      <c r="B374" s="190"/>
      <c r="D374" s="160" t="s">
        <v>264</v>
      </c>
      <c r="E374" s="191" t="s">
        <v>3</v>
      </c>
      <c r="F374" s="192" t="s">
        <v>354</v>
      </c>
      <c r="H374" s="193">
        <v>3.3119999999999998</v>
      </c>
      <c r="I374" s="194"/>
      <c r="L374" s="190"/>
      <c r="M374" s="195"/>
      <c r="N374" s="196"/>
      <c r="O374" s="196"/>
      <c r="P374" s="196"/>
      <c r="Q374" s="196"/>
      <c r="R374" s="196"/>
      <c r="S374" s="196"/>
      <c r="T374" s="197"/>
      <c r="AT374" s="191" t="s">
        <v>264</v>
      </c>
      <c r="AU374" s="191" t="s">
        <v>82</v>
      </c>
      <c r="AV374" s="16" t="s">
        <v>95</v>
      </c>
      <c r="AW374" s="16" t="s">
        <v>34</v>
      </c>
      <c r="AX374" s="16" t="s">
        <v>73</v>
      </c>
      <c r="AY374" s="191" t="s">
        <v>252</v>
      </c>
    </row>
    <row r="375" spans="1:65" s="15" customFormat="1" ht="11.25">
      <c r="B375" s="182"/>
      <c r="D375" s="160" t="s">
        <v>264</v>
      </c>
      <c r="E375" s="183" t="s">
        <v>3</v>
      </c>
      <c r="F375" s="184" t="s">
        <v>269</v>
      </c>
      <c r="H375" s="185">
        <v>14.832000000000001</v>
      </c>
      <c r="I375" s="186"/>
      <c r="L375" s="182"/>
      <c r="M375" s="187"/>
      <c r="N375" s="188"/>
      <c r="O375" s="188"/>
      <c r="P375" s="188"/>
      <c r="Q375" s="188"/>
      <c r="R375" s="188"/>
      <c r="S375" s="188"/>
      <c r="T375" s="189"/>
      <c r="AT375" s="183" t="s">
        <v>264</v>
      </c>
      <c r="AU375" s="183" t="s">
        <v>82</v>
      </c>
      <c r="AV375" s="15" t="s">
        <v>258</v>
      </c>
      <c r="AW375" s="15" t="s">
        <v>34</v>
      </c>
      <c r="AX375" s="15" t="s">
        <v>80</v>
      </c>
      <c r="AY375" s="183" t="s">
        <v>252</v>
      </c>
    </row>
    <row r="376" spans="1:65" s="2" customFormat="1" ht="16.5" customHeight="1">
      <c r="A376" s="34"/>
      <c r="B376" s="145"/>
      <c r="C376" s="198" t="s">
        <v>769</v>
      </c>
      <c r="D376" s="198" t="s">
        <v>361</v>
      </c>
      <c r="E376" s="199" t="s">
        <v>11268</v>
      </c>
      <c r="F376" s="200" t="s">
        <v>11269</v>
      </c>
      <c r="G376" s="201" t="s">
        <v>321</v>
      </c>
      <c r="H376" s="202">
        <v>39.823999999999998</v>
      </c>
      <c r="I376" s="203"/>
      <c r="J376" s="204">
        <f>ROUND(I376*H376,2)</f>
        <v>0</v>
      </c>
      <c r="K376" s="205"/>
      <c r="L376" s="206"/>
      <c r="M376" s="207" t="s">
        <v>3</v>
      </c>
      <c r="N376" s="208" t="s">
        <v>44</v>
      </c>
      <c r="O376" s="55"/>
      <c r="P376" s="156">
        <f>O376*H376</f>
        <v>0</v>
      </c>
      <c r="Q376" s="156">
        <v>1</v>
      </c>
      <c r="R376" s="156">
        <f>Q376*H376</f>
        <v>39.823999999999998</v>
      </c>
      <c r="S376" s="156">
        <v>0</v>
      </c>
      <c r="T376" s="157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8" t="s">
        <v>318</v>
      </c>
      <c r="AT376" s="158" t="s">
        <v>361</v>
      </c>
      <c r="AU376" s="158" t="s">
        <v>82</v>
      </c>
      <c r="AY376" s="19" t="s">
        <v>252</v>
      </c>
      <c r="BE376" s="159">
        <f>IF(N376="základní",J376,0)</f>
        <v>0</v>
      </c>
      <c r="BF376" s="159">
        <f>IF(N376="snížená",J376,0)</f>
        <v>0</v>
      </c>
      <c r="BG376" s="159">
        <f>IF(N376="zákl. přenesená",J376,0)</f>
        <v>0</v>
      </c>
      <c r="BH376" s="159">
        <f>IF(N376="sníž. přenesená",J376,0)</f>
        <v>0</v>
      </c>
      <c r="BI376" s="159">
        <f>IF(N376="nulová",J376,0)</f>
        <v>0</v>
      </c>
      <c r="BJ376" s="19" t="s">
        <v>80</v>
      </c>
      <c r="BK376" s="159">
        <f>ROUND(I376*H376,2)</f>
        <v>0</v>
      </c>
      <c r="BL376" s="19" t="s">
        <v>258</v>
      </c>
      <c r="BM376" s="158" t="s">
        <v>11270</v>
      </c>
    </row>
    <row r="377" spans="1:65" s="2" customFormat="1" ht="11.25">
      <c r="A377" s="34"/>
      <c r="B377" s="35"/>
      <c r="C377" s="34"/>
      <c r="D377" s="160" t="s">
        <v>260</v>
      </c>
      <c r="E377" s="34"/>
      <c r="F377" s="161" t="s">
        <v>11269</v>
      </c>
      <c r="G377" s="34"/>
      <c r="H377" s="34"/>
      <c r="I377" s="162"/>
      <c r="J377" s="34"/>
      <c r="K377" s="34"/>
      <c r="L377" s="35"/>
      <c r="M377" s="163"/>
      <c r="N377" s="164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9" t="s">
        <v>260</v>
      </c>
      <c r="AU377" s="19" t="s">
        <v>82</v>
      </c>
    </row>
    <row r="378" spans="1:65" s="2" customFormat="1" ht="11.25">
      <c r="A378" s="34"/>
      <c r="B378" s="35"/>
      <c r="C378" s="34"/>
      <c r="D378" s="165" t="s">
        <v>262</v>
      </c>
      <c r="E378" s="34"/>
      <c r="F378" s="166" t="s">
        <v>11271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262</v>
      </c>
      <c r="AU378" s="19" t="s">
        <v>82</v>
      </c>
    </row>
    <row r="379" spans="1:65" s="14" customFormat="1" ht="11.25">
      <c r="B379" s="174"/>
      <c r="D379" s="160" t="s">
        <v>264</v>
      </c>
      <c r="F379" s="176" t="s">
        <v>11272</v>
      </c>
      <c r="H379" s="177">
        <v>39.823999999999998</v>
      </c>
      <c r="I379" s="178"/>
      <c r="L379" s="174"/>
      <c r="M379" s="179"/>
      <c r="N379" s="180"/>
      <c r="O379" s="180"/>
      <c r="P379" s="180"/>
      <c r="Q379" s="180"/>
      <c r="R379" s="180"/>
      <c r="S379" s="180"/>
      <c r="T379" s="181"/>
      <c r="AT379" s="175" t="s">
        <v>264</v>
      </c>
      <c r="AU379" s="175" t="s">
        <v>82</v>
      </c>
      <c r="AV379" s="14" t="s">
        <v>82</v>
      </c>
      <c r="AW379" s="14" t="s">
        <v>4</v>
      </c>
      <c r="AX379" s="14" t="s">
        <v>80</v>
      </c>
      <c r="AY379" s="175" t="s">
        <v>252</v>
      </c>
    </row>
    <row r="380" spans="1:65" s="2" customFormat="1" ht="16.5" customHeight="1">
      <c r="A380" s="34"/>
      <c r="B380" s="145"/>
      <c r="C380" s="146" t="s">
        <v>780</v>
      </c>
      <c r="D380" s="146" t="s">
        <v>254</v>
      </c>
      <c r="E380" s="147" t="s">
        <v>11273</v>
      </c>
      <c r="F380" s="148" t="s">
        <v>11274</v>
      </c>
      <c r="G380" s="149" t="s">
        <v>331</v>
      </c>
      <c r="H380" s="150">
        <v>369</v>
      </c>
      <c r="I380" s="151"/>
      <c r="J380" s="152">
        <f>ROUND(I380*H380,2)</f>
        <v>0</v>
      </c>
      <c r="K380" s="153"/>
      <c r="L380" s="35"/>
      <c r="M380" s="154" t="s">
        <v>3</v>
      </c>
      <c r="N380" s="155" t="s">
        <v>44</v>
      </c>
      <c r="O380" s="55"/>
      <c r="P380" s="156">
        <f>O380*H380</f>
        <v>0</v>
      </c>
      <c r="Q380" s="156">
        <v>0</v>
      </c>
      <c r="R380" s="156">
        <f>Q380*H380</f>
        <v>0</v>
      </c>
      <c r="S380" s="156">
        <v>0</v>
      </c>
      <c r="T380" s="157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8" t="s">
        <v>940</v>
      </c>
      <c r="AT380" s="158" t="s">
        <v>254</v>
      </c>
      <c r="AU380" s="158" t="s">
        <v>82</v>
      </c>
      <c r="AY380" s="19" t="s">
        <v>252</v>
      </c>
      <c r="BE380" s="159">
        <f>IF(N380="základní",J380,0)</f>
        <v>0</v>
      </c>
      <c r="BF380" s="159">
        <f>IF(N380="snížená",J380,0)</f>
        <v>0</v>
      </c>
      <c r="BG380" s="159">
        <f>IF(N380="zákl. přenesená",J380,0)</f>
        <v>0</v>
      </c>
      <c r="BH380" s="159">
        <f>IF(N380="sníž. přenesená",J380,0)</f>
        <v>0</v>
      </c>
      <c r="BI380" s="159">
        <f>IF(N380="nulová",J380,0)</f>
        <v>0</v>
      </c>
      <c r="BJ380" s="19" t="s">
        <v>80</v>
      </c>
      <c r="BK380" s="159">
        <f>ROUND(I380*H380,2)</f>
        <v>0</v>
      </c>
      <c r="BL380" s="19" t="s">
        <v>940</v>
      </c>
      <c r="BM380" s="158" t="s">
        <v>11275</v>
      </c>
    </row>
    <row r="381" spans="1:65" s="2" customFormat="1" ht="11.25">
      <c r="A381" s="34"/>
      <c r="B381" s="35"/>
      <c r="C381" s="34"/>
      <c r="D381" s="160" t="s">
        <v>260</v>
      </c>
      <c r="E381" s="34"/>
      <c r="F381" s="161" t="s">
        <v>11276</v>
      </c>
      <c r="G381" s="34"/>
      <c r="H381" s="34"/>
      <c r="I381" s="162"/>
      <c r="J381" s="34"/>
      <c r="K381" s="34"/>
      <c r="L381" s="35"/>
      <c r="M381" s="163"/>
      <c r="N381" s="164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9" t="s">
        <v>260</v>
      </c>
      <c r="AU381" s="19" t="s">
        <v>82</v>
      </c>
    </row>
    <row r="382" spans="1:65" s="13" customFormat="1" ht="11.25">
      <c r="B382" s="167"/>
      <c r="D382" s="160" t="s">
        <v>264</v>
      </c>
      <c r="E382" s="168" t="s">
        <v>3</v>
      </c>
      <c r="F382" s="169" t="s">
        <v>11030</v>
      </c>
      <c r="H382" s="168" t="s">
        <v>3</v>
      </c>
      <c r="I382" s="170"/>
      <c r="L382" s="167"/>
      <c r="M382" s="171"/>
      <c r="N382" s="172"/>
      <c r="O382" s="172"/>
      <c r="P382" s="172"/>
      <c r="Q382" s="172"/>
      <c r="R382" s="172"/>
      <c r="S382" s="172"/>
      <c r="T382" s="173"/>
      <c r="AT382" s="168" t="s">
        <v>264</v>
      </c>
      <c r="AU382" s="168" t="s">
        <v>82</v>
      </c>
      <c r="AV382" s="13" t="s">
        <v>80</v>
      </c>
      <c r="AW382" s="13" t="s">
        <v>34</v>
      </c>
      <c r="AX382" s="13" t="s">
        <v>73</v>
      </c>
      <c r="AY382" s="168" t="s">
        <v>252</v>
      </c>
    </row>
    <row r="383" spans="1:65" s="13" customFormat="1" ht="11.25">
      <c r="B383" s="167"/>
      <c r="D383" s="160" t="s">
        <v>264</v>
      </c>
      <c r="E383" s="168" t="s">
        <v>3</v>
      </c>
      <c r="F383" s="169" t="s">
        <v>11262</v>
      </c>
      <c r="H383" s="168" t="s">
        <v>3</v>
      </c>
      <c r="I383" s="170"/>
      <c r="L383" s="167"/>
      <c r="M383" s="171"/>
      <c r="N383" s="172"/>
      <c r="O383" s="172"/>
      <c r="P383" s="172"/>
      <c r="Q383" s="172"/>
      <c r="R383" s="172"/>
      <c r="S383" s="172"/>
      <c r="T383" s="173"/>
      <c r="AT383" s="168" t="s">
        <v>264</v>
      </c>
      <c r="AU383" s="168" t="s">
        <v>82</v>
      </c>
      <c r="AV383" s="13" t="s">
        <v>80</v>
      </c>
      <c r="AW383" s="13" t="s">
        <v>34</v>
      </c>
      <c r="AX383" s="13" t="s">
        <v>73</v>
      </c>
      <c r="AY383" s="168" t="s">
        <v>252</v>
      </c>
    </row>
    <row r="384" spans="1:65" s="13" customFormat="1" ht="11.25">
      <c r="B384" s="167"/>
      <c r="D384" s="160" t="s">
        <v>264</v>
      </c>
      <c r="E384" s="168" t="s">
        <v>3</v>
      </c>
      <c r="F384" s="169" t="s">
        <v>11277</v>
      </c>
      <c r="H384" s="168" t="s">
        <v>3</v>
      </c>
      <c r="I384" s="170"/>
      <c r="L384" s="167"/>
      <c r="M384" s="171"/>
      <c r="N384" s="172"/>
      <c r="O384" s="172"/>
      <c r="P384" s="172"/>
      <c r="Q384" s="172"/>
      <c r="R384" s="172"/>
      <c r="S384" s="172"/>
      <c r="T384" s="173"/>
      <c r="AT384" s="168" t="s">
        <v>264</v>
      </c>
      <c r="AU384" s="168" t="s">
        <v>82</v>
      </c>
      <c r="AV384" s="13" t="s">
        <v>80</v>
      </c>
      <c r="AW384" s="13" t="s">
        <v>34</v>
      </c>
      <c r="AX384" s="13" t="s">
        <v>73</v>
      </c>
      <c r="AY384" s="168" t="s">
        <v>252</v>
      </c>
    </row>
    <row r="385" spans="1:65" s="14" customFormat="1" ht="11.25">
      <c r="B385" s="174"/>
      <c r="D385" s="160" t="s">
        <v>264</v>
      </c>
      <c r="E385" s="175" t="s">
        <v>3</v>
      </c>
      <c r="F385" s="176" t="s">
        <v>11278</v>
      </c>
      <c r="H385" s="177">
        <v>84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264</v>
      </c>
      <c r="AU385" s="175" t="s">
        <v>82</v>
      </c>
      <c r="AV385" s="14" t="s">
        <v>82</v>
      </c>
      <c r="AW385" s="14" t="s">
        <v>34</v>
      </c>
      <c r="AX385" s="14" t="s">
        <v>73</v>
      </c>
      <c r="AY385" s="175" t="s">
        <v>252</v>
      </c>
    </row>
    <row r="386" spans="1:65" s="13" customFormat="1" ht="11.25">
      <c r="B386" s="167"/>
      <c r="D386" s="160" t="s">
        <v>264</v>
      </c>
      <c r="E386" s="168" t="s">
        <v>3</v>
      </c>
      <c r="F386" s="169" t="s">
        <v>11279</v>
      </c>
      <c r="H386" s="168" t="s">
        <v>3</v>
      </c>
      <c r="I386" s="170"/>
      <c r="L386" s="167"/>
      <c r="M386" s="171"/>
      <c r="N386" s="172"/>
      <c r="O386" s="172"/>
      <c r="P386" s="172"/>
      <c r="Q386" s="172"/>
      <c r="R386" s="172"/>
      <c r="S386" s="172"/>
      <c r="T386" s="173"/>
      <c r="AT386" s="168" t="s">
        <v>264</v>
      </c>
      <c r="AU386" s="168" t="s">
        <v>82</v>
      </c>
      <c r="AV386" s="13" t="s">
        <v>80</v>
      </c>
      <c r="AW386" s="13" t="s">
        <v>34</v>
      </c>
      <c r="AX386" s="13" t="s">
        <v>73</v>
      </c>
      <c r="AY386" s="168" t="s">
        <v>252</v>
      </c>
    </row>
    <row r="387" spans="1:65" s="14" customFormat="1" ht="11.25">
      <c r="B387" s="174"/>
      <c r="D387" s="160" t="s">
        <v>264</v>
      </c>
      <c r="E387" s="175" t="s">
        <v>3</v>
      </c>
      <c r="F387" s="176" t="s">
        <v>11280</v>
      </c>
      <c r="H387" s="177">
        <v>186</v>
      </c>
      <c r="I387" s="178"/>
      <c r="L387" s="174"/>
      <c r="M387" s="179"/>
      <c r="N387" s="180"/>
      <c r="O387" s="180"/>
      <c r="P387" s="180"/>
      <c r="Q387" s="180"/>
      <c r="R387" s="180"/>
      <c r="S387" s="180"/>
      <c r="T387" s="181"/>
      <c r="AT387" s="175" t="s">
        <v>264</v>
      </c>
      <c r="AU387" s="175" t="s">
        <v>82</v>
      </c>
      <c r="AV387" s="14" t="s">
        <v>82</v>
      </c>
      <c r="AW387" s="14" t="s">
        <v>34</v>
      </c>
      <c r="AX387" s="14" t="s">
        <v>73</v>
      </c>
      <c r="AY387" s="175" t="s">
        <v>252</v>
      </c>
    </row>
    <row r="388" spans="1:65" s="13" customFormat="1" ht="11.25">
      <c r="B388" s="167"/>
      <c r="D388" s="160" t="s">
        <v>264</v>
      </c>
      <c r="E388" s="168" t="s">
        <v>3</v>
      </c>
      <c r="F388" s="169" t="s">
        <v>11281</v>
      </c>
      <c r="H388" s="168" t="s">
        <v>3</v>
      </c>
      <c r="I388" s="170"/>
      <c r="L388" s="167"/>
      <c r="M388" s="171"/>
      <c r="N388" s="172"/>
      <c r="O388" s="172"/>
      <c r="P388" s="172"/>
      <c r="Q388" s="172"/>
      <c r="R388" s="172"/>
      <c r="S388" s="172"/>
      <c r="T388" s="173"/>
      <c r="AT388" s="168" t="s">
        <v>264</v>
      </c>
      <c r="AU388" s="168" t="s">
        <v>82</v>
      </c>
      <c r="AV388" s="13" t="s">
        <v>80</v>
      </c>
      <c r="AW388" s="13" t="s">
        <v>34</v>
      </c>
      <c r="AX388" s="13" t="s">
        <v>73</v>
      </c>
      <c r="AY388" s="168" t="s">
        <v>252</v>
      </c>
    </row>
    <row r="389" spans="1:65" s="14" customFormat="1" ht="11.25">
      <c r="B389" s="174"/>
      <c r="D389" s="160" t="s">
        <v>264</v>
      </c>
      <c r="E389" s="175" t="s">
        <v>3</v>
      </c>
      <c r="F389" s="176" t="s">
        <v>11282</v>
      </c>
      <c r="H389" s="177">
        <v>99</v>
      </c>
      <c r="I389" s="178"/>
      <c r="L389" s="174"/>
      <c r="M389" s="179"/>
      <c r="N389" s="180"/>
      <c r="O389" s="180"/>
      <c r="P389" s="180"/>
      <c r="Q389" s="180"/>
      <c r="R389" s="180"/>
      <c r="S389" s="180"/>
      <c r="T389" s="181"/>
      <c r="AT389" s="175" t="s">
        <v>264</v>
      </c>
      <c r="AU389" s="175" t="s">
        <v>82</v>
      </c>
      <c r="AV389" s="14" t="s">
        <v>82</v>
      </c>
      <c r="AW389" s="14" t="s">
        <v>34</v>
      </c>
      <c r="AX389" s="14" t="s">
        <v>73</v>
      </c>
      <c r="AY389" s="175" t="s">
        <v>252</v>
      </c>
    </row>
    <row r="390" spans="1:65" s="15" customFormat="1" ht="11.25">
      <c r="B390" s="182"/>
      <c r="D390" s="160" t="s">
        <v>264</v>
      </c>
      <c r="E390" s="183" t="s">
        <v>3</v>
      </c>
      <c r="F390" s="184" t="s">
        <v>269</v>
      </c>
      <c r="H390" s="185">
        <v>369</v>
      </c>
      <c r="I390" s="186"/>
      <c r="L390" s="182"/>
      <c r="M390" s="187"/>
      <c r="N390" s="188"/>
      <c r="O390" s="188"/>
      <c r="P390" s="188"/>
      <c r="Q390" s="188"/>
      <c r="R390" s="188"/>
      <c r="S390" s="188"/>
      <c r="T390" s="189"/>
      <c r="AT390" s="183" t="s">
        <v>264</v>
      </c>
      <c r="AU390" s="183" t="s">
        <v>82</v>
      </c>
      <c r="AV390" s="15" t="s">
        <v>258</v>
      </c>
      <c r="AW390" s="15" t="s">
        <v>34</v>
      </c>
      <c r="AX390" s="15" t="s">
        <v>80</v>
      </c>
      <c r="AY390" s="183" t="s">
        <v>252</v>
      </c>
    </row>
    <row r="391" spans="1:65" s="2" customFormat="1" ht="16.5" customHeight="1">
      <c r="A391" s="34"/>
      <c r="B391" s="145"/>
      <c r="C391" s="198" t="s">
        <v>786</v>
      </c>
      <c r="D391" s="198" t="s">
        <v>361</v>
      </c>
      <c r="E391" s="199" t="s">
        <v>11283</v>
      </c>
      <c r="F391" s="200" t="s">
        <v>11284</v>
      </c>
      <c r="G391" s="201" t="s">
        <v>331</v>
      </c>
      <c r="H391" s="202">
        <v>405.9</v>
      </c>
      <c r="I391" s="203"/>
      <c r="J391" s="204">
        <f>ROUND(I391*H391,2)</f>
        <v>0</v>
      </c>
      <c r="K391" s="205"/>
      <c r="L391" s="206"/>
      <c r="M391" s="207" t="s">
        <v>3</v>
      </c>
      <c r="N391" s="208" t="s">
        <v>44</v>
      </c>
      <c r="O391" s="55"/>
      <c r="P391" s="156">
        <f>O391*H391</f>
        <v>0</v>
      </c>
      <c r="Q391" s="156">
        <v>1E-4</v>
      </c>
      <c r="R391" s="156">
        <f>Q391*H391</f>
        <v>4.0590000000000001E-2</v>
      </c>
      <c r="S391" s="156">
        <v>0</v>
      </c>
      <c r="T391" s="157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158" t="s">
        <v>2840</v>
      </c>
      <c r="AT391" s="158" t="s">
        <v>361</v>
      </c>
      <c r="AU391" s="158" t="s">
        <v>82</v>
      </c>
      <c r="AY391" s="19" t="s">
        <v>252</v>
      </c>
      <c r="BE391" s="159">
        <f>IF(N391="základní",J391,0)</f>
        <v>0</v>
      </c>
      <c r="BF391" s="159">
        <f>IF(N391="snížená",J391,0)</f>
        <v>0</v>
      </c>
      <c r="BG391" s="159">
        <f>IF(N391="zákl. přenesená",J391,0)</f>
        <v>0</v>
      </c>
      <c r="BH391" s="159">
        <f>IF(N391="sníž. přenesená",J391,0)</f>
        <v>0</v>
      </c>
      <c r="BI391" s="159">
        <f>IF(N391="nulová",J391,0)</f>
        <v>0</v>
      </c>
      <c r="BJ391" s="19" t="s">
        <v>80</v>
      </c>
      <c r="BK391" s="159">
        <f>ROUND(I391*H391,2)</f>
        <v>0</v>
      </c>
      <c r="BL391" s="19" t="s">
        <v>940</v>
      </c>
      <c r="BM391" s="158" t="s">
        <v>11285</v>
      </c>
    </row>
    <row r="392" spans="1:65" s="2" customFormat="1" ht="11.25">
      <c r="A392" s="34"/>
      <c r="B392" s="35"/>
      <c r="C392" s="34"/>
      <c r="D392" s="160" t="s">
        <v>260</v>
      </c>
      <c r="E392" s="34"/>
      <c r="F392" s="161" t="s">
        <v>11284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260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2284</v>
      </c>
      <c r="E393" s="34"/>
      <c r="F393" s="211" t="s">
        <v>11286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2284</v>
      </c>
      <c r="AU393" s="19" t="s">
        <v>82</v>
      </c>
    </row>
    <row r="394" spans="1:65" s="14" customFormat="1" ht="11.25">
      <c r="B394" s="174"/>
      <c r="D394" s="160" t="s">
        <v>264</v>
      </c>
      <c r="F394" s="176" t="s">
        <v>11287</v>
      </c>
      <c r="H394" s="177">
        <v>405.9</v>
      </c>
      <c r="I394" s="178"/>
      <c r="L394" s="174"/>
      <c r="M394" s="179"/>
      <c r="N394" s="180"/>
      <c r="O394" s="180"/>
      <c r="P394" s="180"/>
      <c r="Q394" s="180"/>
      <c r="R394" s="180"/>
      <c r="S394" s="180"/>
      <c r="T394" s="181"/>
      <c r="AT394" s="175" t="s">
        <v>264</v>
      </c>
      <c r="AU394" s="175" t="s">
        <v>82</v>
      </c>
      <c r="AV394" s="14" t="s">
        <v>82</v>
      </c>
      <c r="AW394" s="14" t="s">
        <v>4</v>
      </c>
      <c r="AX394" s="14" t="s">
        <v>80</v>
      </c>
      <c r="AY394" s="175" t="s">
        <v>252</v>
      </c>
    </row>
    <row r="395" spans="1:65" s="2" customFormat="1" ht="16.5" customHeight="1">
      <c r="A395" s="34"/>
      <c r="B395" s="145"/>
      <c r="C395" s="146" t="s">
        <v>792</v>
      </c>
      <c r="D395" s="146" t="s">
        <v>254</v>
      </c>
      <c r="E395" s="147" t="s">
        <v>11288</v>
      </c>
      <c r="F395" s="148" t="s">
        <v>11289</v>
      </c>
      <c r="G395" s="149" t="s">
        <v>11290</v>
      </c>
      <c r="H395" s="150">
        <v>0.105</v>
      </c>
      <c r="I395" s="151"/>
      <c r="J395" s="152">
        <f>ROUND(I395*H395,2)</f>
        <v>0</v>
      </c>
      <c r="K395" s="153"/>
      <c r="L395" s="35"/>
      <c r="M395" s="154" t="s">
        <v>3</v>
      </c>
      <c r="N395" s="155" t="s">
        <v>44</v>
      </c>
      <c r="O395" s="55"/>
      <c r="P395" s="156">
        <f>O395*H395</f>
        <v>0</v>
      </c>
      <c r="Q395" s="156">
        <v>8.8000000000000005E-3</v>
      </c>
      <c r="R395" s="156">
        <f>Q395*H395</f>
        <v>9.2400000000000002E-4</v>
      </c>
      <c r="S395" s="156">
        <v>0</v>
      </c>
      <c r="T395" s="157">
        <f>S395*H395</f>
        <v>0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158" t="s">
        <v>940</v>
      </c>
      <c r="AT395" s="158" t="s">
        <v>254</v>
      </c>
      <c r="AU395" s="158" t="s">
        <v>82</v>
      </c>
      <c r="AY395" s="19" t="s">
        <v>252</v>
      </c>
      <c r="BE395" s="159">
        <f>IF(N395="základní",J395,0)</f>
        <v>0</v>
      </c>
      <c r="BF395" s="159">
        <f>IF(N395="snížená",J395,0)</f>
        <v>0</v>
      </c>
      <c r="BG395" s="159">
        <f>IF(N395="zákl. přenesená",J395,0)</f>
        <v>0</v>
      </c>
      <c r="BH395" s="159">
        <f>IF(N395="sníž. přenesená",J395,0)</f>
        <v>0</v>
      </c>
      <c r="BI395" s="159">
        <f>IF(N395="nulová",J395,0)</f>
        <v>0</v>
      </c>
      <c r="BJ395" s="19" t="s">
        <v>80</v>
      </c>
      <c r="BK395" s="159">
        <f>ROUND(I395*H395,2)</f>
        <v>0</v>
      </c>
      <c r="BL395" s="19" t="s">
        <v>940</v>
      </c>
      <c r="BM395" s="158" t="s">
        <v>11291</v>
      </c>
    </row>
    <row r="396" spans="1:65" s="2" customFormat="1" ht="11.25">
      <c r="A396" s="34"/>
      <c r="B396" s="35"/>
      <c r="C396" s="34"/>
      <c r="D396" s="160" t="s">
        <v>260</v>
      </c>
      <c r="E396" s="34"/>
      <c r="F396" s="161" t="s">
        <v>11292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260</v>
      </c>
      <c r="AU396" s="19" t="s">
        <v>82</v>
      </c>
    </row>
    <row r="397" spans="1:65" s="2" customFormat="1" ht="11.25">
      <c r="A397" s="34"/>
      <c r="B397" s="35"/>
      <c r="C397" s="34"/>
      <c r="D397" s="165" t="s">
        <v>262</v>
      </c>
      <c r="E397" s="34"/>
      <c r="F397" s="166" t="s">
        <v>11293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262</v>
      </c>
      <c r="AU397" s="19" t="s">
        <v>82</v>
      </c>
    </row>
    <row r="398" spans="1:65" s="14" customFormat="1" ht="11.25">
      <c r="B398" s="174"/>
      <c r="D398" s="160" t="s">
        <v>264</v>
      </c>
      <c r="E398" s="175" t="s">
        <v>3</v>
      </c>
      <c r="F398" s="176" t="s">
        <v>11294</v>
      </c>
      <c r="H398" s="177">
        <v>2.8000000000000001E-2</v>
      </c>
      <c r="I398" s="178"/>
      <c r="L398" s="174"/>
      <c r="M398" s="179"/>
      <c r="N398" s="180"/>
      <c r="O398" s="180"/>
      <c r="P398" s="180"/>
      <c r="Q398" s="180"/>
      <c r="R398" s="180"/>
      <c r="S398" s="180"/>
      <c r="T398" s="181"/>
      <c r="AT398" s="175" t="s">
        <v>264</v>
      </c>
      <c r="AU398" s="175" t="s">
        <v>82</v>
      </c>
      <c r="AV398" s="14" t="s">
        <v>82</v>
      </c>
      <c r="AW398" s="14" t="s">
        <v>34</v>
      </c>
      <c r="AX398" s="14" t="s">
        <v>73</v>
      </c>
      <c r="AY398" s="175" t="s">
        <v>252</v>
      </c>
    </row>
    <row r="399" spans="1:65" s="14" customFormat="1" ht="11.25">
      <c r="B399" s="174"/>
      <c r="D399" s="160" t="s">
        <v>264</v>
      </c>
      <c r="E399" s="175" t="s">
        <v>3</v>
      </c>
      <c r="F399" s="176" t="s">
        <v>11295</v>
      </c>
      <c r="H399" s="177">
        <v>6.2E-2</v>
      </c>
      <c r="I399" s="178"/>
      <c r="L399" s="174"/>
      <c r="M399" s="179"/>
      <c r="N399" s="180"/>
      <c r="O399" s="180"/>
      <c r="P399" s="180"/>
      <c r="Q399" s="180"/>
      <c r="R399" s="180"/>
      <c r="S399" s="180"/>
      <c r="T399" s="181"/>
      <c r="AT399" s="175" t="s">
        <v>264</v>
      </c>
      <c r="AU399" s="175" t="s">
        <v>82</v>
      </c>
      <c r="AV399" s="14" t="s">
        <v>82</v>
      </c>
      <c r="AW399" s="14" t="s">
        <v>34</v>
      </c>
      <c r="AX399" s="14" t="s">
        <v>73</v>
      </c>
      <c r="AY399" s="175" t="s">
        <v>252</v>
      </c>
    </row>
    <row r="400" spans="1:65" s="14" customFormat="1" ht="11.25">
      <c r="B400" s="174"/>
      <c r="D400" s="160" t="s">
        <v>264</v>
      </c>
      <c r="E400" s="175" t="s">
        <v>3</v>
      </c>
      <c r="F400" s="176" t="s">
        <v>11296</v>
      </c>
      <c r="H400" s="177">
        <v>1.4999999999999999E-2</v>
      </c>
      <c r="I400" s="178"/>
      <c r="L400" s="174"/>
      <c r="M400" s="179"/>
      <c r="N400" s="180"/>
      <c r="O400" s="180"/>
      <c r="P400" s="180"/>
      <c r="Q400" s="180"/>
      <c r="R400" s="180"/>
      <c r="S400" s="180"/>
      <c r="T400" s="181"/>
      <c r="AT400" s="175" t="s">
        <v>264</v>
      </c>
      <c r="AU400" s="175" t="s">
        <v>82</v>
      </c>
      <c r="AV400" s="14" t="s">
        <v>82</v>
      </c>
      <c r="AW400" s="14" t="s">
        <v>34</v>
      </c>
      <c r="AX400" s="14" t="s">
        <v>73</v>
      </c>
      <c r="AY400" s="175" t="s">
        <v>252</v>
      </c>
    </row>
    <row r="401" spans="1:65" s="15" customFormat="1" ht="11.25">
      <c r="B401" s="182"/>
      <c r="D401" s="160" t="s">
        <v>264</v>
      </c>
      <c r="E401" s="183" t="s">
        <v>3</v>
      </c>
      <c r="F401" s="184" t="s">
        <v>269</v>
      </c>
      <c r="H401" s="185">
        <v>0.105</v>
      </c>
      <c r="I401" s="186"/>
      <c r="L401" s="182"/>
      <c r="M401" s="187"/>
      <c r="N401" s="188"/>
      <c r="O401" s="188"/>
      <c r="P401" s="188"/>
      <c r="Q401" s="188"/>
      <c r="R401" s="188"/>
      <c r="S401" s="188"/>
      <c r="T401" s="189"/>
      <c r="AT401" s="183" t="s">
        <v>264</v>
      </c>
      <c r="AU401" s="183" t="s">
        <v>82</v>
      </c>
      <c r="AV401" s="15" t="s">
        <v>258</v>
      </c>
      <c r="AW401" s="15" t="s">
        <v>34</v>
      </c>
      <c r="AX401" s="15" t="s">
        <v>80</v>
      </c>
      <c r="AY401" s="183" t="s">
        <v>252</v>
      </c>
    </row>
    <row r="402" spans="1:65" s="2" customFormat="1" ht="16.5" customHeight="1">
      <c r="A402" s="34"/>
      <c r="B402" s="145"/>
      <c r="C402" s="146" t="s">
        <v>819</v>
      </c>
      <c r="D402" s="146" t="s">
        <v>254</v>
      </c>
      <c r="E402" s="147" t="s">
        <v>11297</v>
      </c>
      <c r="F402" s="148" t="s">
        <v>11298</v>
      </c>
      <c r="G402" s="149" t="s">
        <v>257</v>
      </c>
      <c r="H402" s="150">
        <v>4</v>
      </c>
      <c r="I402" s="151"/>
      <c r="J402" s="152">
        <f>ROUND(I402*H402,2)</f>
        <v>0</v>
      </c>
      <c r="K402" s="153"/>
      <c r="L402" s="35"/>
      <c r="M402" s="154" t="s">
        <v>3</v>
      </c>
      <c r="N402" s="155" t="s">
        <v>44</v>
      </c>
      <c r="O402" s="55"/>
      <c r="P402" s="156">
        <f>O402*H402</f>
        <v>0</v>
      </c>
      <c r="Q402" s="156">
        <v>0</v>
      </c>
      <c r="R402" s="156">
        <f>Q402*H402</f>
        <v>0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940</v>
      </c>
      <c r="AT402" s="158" t="s">
        <v>254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940</v>
      </c>
      <c r="BM402" s="158" t="s">
        <v>11299</v>
      </c>
    </row>
    <row r="403" spans="1:65" s="2" customFormat="1" ht="19.5">
      <c r="A403" s="34"/>
      <c r="B403" s="35"/>
      <c r="C403" s="34"/>
      <c r="D403" s="160" t="s">
        <v>260</v>
      </c>
      <c r="E403" s="34"/>
      <c r="F403" s="161" t="s">
        <v>11300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11301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13" customFormat="1" ht="11.25">
      <c r="B405" s="167"/>
      <c r="D405" s="160" t="s">
        <v>264</v>
      </c>
      <c r="E405" s="168" t="s">
        <v>3</v>
      </c>
      <c r="F405" s="169" t="s">
        <v>11302</v>
      </c>
      <c r="H405" s="168" t="s">
        <v>3</v>
      </c>
      <c r="I405" s="170"/>
      <c r="L405" s="167"/>
      <c r="M405" s="171"/>
      <c r="N405" s="172"/>
      <c r="O405" s="172"/>
      <c r="P405" s="172"/>
      <c r="Q405" s="172"/>
      <c r="R405" s="172"/>
      <c r="S405" s="172"/>
      <c r="T405" s="173"/>
      <c r="AT405" s="168" t="s">
        <v>264</v>
      </c>
      <c r="AU405" s="168" t="s">
        <v>82</v>
      </c>
      <c r="AV405" s="13" t="s">
        <v>80</v>
      </c>
      <c r="AW405" s="13" t="s">
        <v>34</v>
      </c>
      <c r="AX405" s="13" t="s">
        <v>73</v>
      </c>
      <c r="AY405" s="168" t="s">
        <v>252</v>
      </c>
    </row>
    <row r="406" spans="1:65" s="14" customFormat="1" ht="11.25">
      <c r="B406" s="174"/>
      <c r="D406" s="160" t="s">
        <v>264</v>
      </c>
      <c r="E406" s="175" t="s">
        <v>3</v>
      </c>
      <c r="F406" s="176" t="s">
        <v>11303</v>
      </c>
      <c r="H406" s="177">
        <v>4</v>
      </c>
      <c r="I406" s="178"/>
      <c r="L406" s="174"/>
      <c r="M406" s="179"/>
      <c r="N406" s="180"/>
      <c r="O406" s="180"/>
      <c r="P406" s="180"/>
      <c r="Q406" s="180"/>
      <c r="R406" s="180"/>
      <c r="S406" s="180"/>
      <c r="T406" s="181"/>
      <c r="AT406" s="175" t="s">
        <v>264</v>
      </c>
      <c r="AU406" s="175" t="s">
        <v>82</v>
      </c>
      <c r="AV406" s="14" t="s">
        <v>82</v>
      </c>
      <c r="AW406" s="14" t="s">
        <v>34</v>
      </c>
      <c r="AX406" s="14" t="s">
        <v>80</v>
      </c>
      <c r="AY406" s="175" t="s">
        <v>252</v>
      </c>
    </row>
    <row r="407" spans="1:65" s="2" customFormat="1" ht="16.5" customHeight="1">
      <c r="A407" s="34"/>
      <c r="B407" s="145"/>
      <c r="C407" s="146" t="s">
        <v>834</v>
      </c>
      <c r="D407" s="146" t="s">
        <v>254</v>
      </c>
      <c r="E407" s="147" t="s">
        <v>11304</v>
      </c>
      <c r="F407" s="148" t="s">
        <v>11305</v>
      </c>
      <c r="G407" s="149" t="s">
        <v>331</v>
      </c>
      <c r="H407" s="150">
        <v>18</v>
      </c>
      <c r="I407" s="151"/>
      <c r="J407" s="152">
        <f>ROUND(I407*H407,2)</f>
        <v>0</v>
      </c>
      <c r="K407" s="153"/>
      <c r="L407" s="35"/>
      <c r="M407" s="154" t="s">
        <v>3</v>
      </c>
      <c r="N407" s="155" t="s">
        <v>44</v>
      </c>
      <c r="O407" s="55"/>
      <c r="P407" s="156">
        <f>O407*H407</f>
        <v>0</v>
      </c>
      <c r="Q407" s="156">
        <v>0</v>
      </c>
      <c r="R407" s="156">
        <f>Q407*H407</f>
        <v>0</v>
      </c>
      <c r="S407" s="156">
        <v>0</v>
      </c>
      <c r="T407" s="157">
        <f>S407*H407</f>
        <v>0</v>
      </c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R407" s="158" t="s">
        <v>940</v>
      </c>
      <c r="AT407" s="158" t="s">
        <v>254</v>
      </c>
      <c r="AU407" s="158" t="s">
        <v>82</v>
      </c>
      <c r="AY407" s="19" t="s">
        <v>252</v>
      </c>
      <c r="BE407" s="159">
        <f>IF(N407="základní",J407,0)</f>
        <v>0</v>
      </c>
      <c r="BF407" s="159">
        <f>IF(N407="snížená",J407,0)</f>
        <v>0</v>
      </c>
      <c r="BG407" s="159">
        <f>IF(N407="zákl. přenesená",J407,0)</f>
        <v>0</v>
      </c>
      <c r="BH407" s="159">
        <f>IF(N407="sníž. přenesená",J407,0)</f>
        <v>0</v>
      </c>
      <c r="BI407" s="159">
        <f>IF(N407="nulová",J407,0)</f>
        <v>0</v>
      </c>
      <c r="BJ407" s="19" t="s">
        <v>80</v>
      </c>
      <c r="BK407" s="159">
        <f>ROUND(I407*H407,2)</f>
        <v>0</v>
      </c>
      <c r="BL407" s="19" t="s">
        <v>940</v>
      </c>
      <c r="BM407" s="158" t="s">
        <v>11306</v>
      </c>
    </row>
    <row r="408" spans="1:65" s="2" customFormat="1" ht="19.5">
      <c r="A408" s="34"/>
      <c r="B408" s="35"/>
      <c r="C408" s="34"/>
      <c r="D408" s="160" t="s">
        <v>260</v>
      </c>
      <c r="E408" s="34"/>
      <c r="F408" s="161" t="s">
        <v>11307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260</v>
      </c>
      <c r="AU408" s="19" t="s">
        <v>82</v>
      </c>
    </row>
    <row r="409" spans="1:65" s="2" customFormat="1" ht="11.25">
      <c r="A409" s="34"/>
      <c r="B409" s="35"/>
      <c r="C409" s="34"/>
      <c r="D409" s="165" t="s">
        <v>262</v>
      </c>
      <c r="E409" s="34"/>
      <c r="F409" s="166" t="s">
        <v>11308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262</v>
      </c>
      <c r="AU409" s="19" t="s">
        <v>82</v>
      </c>
    </row>
    <row r="410" spans="1:65" s="13" customFormat="1" ht="11.25">
      <c r="B410" s="167"/>
      <c r="D410" s="160" t="s">
        <v>264</v>
      </c>
      <c r="E410" s="168" t="s">
        <v>3</v>
      </c>
      <c r="F410" s="169" t="s">
        <v>11030</v>
      </c>
      <c r="H410" s="168" t="s">
        <v>3</v>
      </c>
      <c r="I410" s="170"/>
      <c r="L410" s="167"/>
      <c r="M410" s="171"/>
      <c r="N410" s="172"/>
      <c r="O410" s="172"/>
      <c r="P410" s="172"/>
      <c r="Q410" s="172"/>
      <c r="R410" s="172"/>
      <c r="S410" s="172"/>
      <c r="T410" s="173"/>
      <c r="AT410" s="168" t="s">
        <v>264</v>
      </c>
      <c r="AU410" s="168" t="s">
        <v>82</v>
      </c>
      <c r="AV410" s="13" t="s">
        <v>80</v>
      </c>
      <c r="AW410" s="13" t="s">
        <v>34</v>
      </c>
      <c r="AX410" s="13" t="s">
        <v>73</v>
      </c>
      <c r="AY410" s="168" t="s">
        <v>252</v>
      </c>
    </row>
    <row r="411" spans="1:65" s="13" customFormat="1" ht="11.25">
      <c r="B411" s="167"/>
      <c r="D411" s="160" t="s">
        <v>264</v>
      </c>
      <c r="E411" s="168" t="s">
        <v>3</v>
      </c>
      <c r="F411" s="169" t="s">
        <v>11309</v>
      </c>
      <c r="H411" s="168" t="s">
        <v>3</v>
      </c>
      <c r="I411" s="170"/>
      <c r="L411" s="167"/>
      <c r="M411" s="171"/>
      <c r="N411" s="172"/>
      <c r="O411" s="172"/>
      <c r="P411" s="172"/>
      <c r="Q411" s="172"/>
      <c r="R411" s="172"/>
      <c r="S411" s="172"/>
      <c r="T411" s="173"/>
      <c r="AT411" s="168" t="s">
        <v>264</v>
      </c>
      <c r="AU411" s="168" t="s">
        <v>82</v>
      </c>
      <c r="AV411" s="13" t="s">
        <v>80</v>
      </c>
      <c r="AW411" s="13" t="s">
        <v>34</v>
      </c>
      <c r="AX411" s="13" t="s">
        <v>73</v>
      </c>
      <c r="AY411" s="168" t="s">
        <v>252</v>
      </c>
    </row>
    <row r="412" spans="1:65" s="14" customFormat="1" ht="11.25">
      <c r="B412" s="174"/>
      <c r="D412" s="160" t="s">
        <v>264</v>
      </c>
      <c r="E412" s="175" t="s">
        <v>3</v>
      </c>
      <c r="F412" s="176" t="s">
        <v>11310</v>
      </c>
      <c r="H412" s="177">
        <v>18</v>
      </c>
      <c r="I412" s="178"/>
      <c r="L412" s="174"/>
      <c r="M412" s="179"/>
      <c r="N412" s="180"/>
      <c r="O412" s="180"/>
      <c r="P412" s="180"/>
      <c r="Q412" s="180"/>
      <c r="R412" s="180"/>
      <c r="S412" s="180"/>
      <c r="T412" s="181"/>
      <c r="AT412" s="175" t="s">
        <v>264</v>
      </c>
      <c r="AU412" s="175" t="s">
        <v>82</v>
      </c>
      <c r="AV412" s="14" t="s">
        <v>82</v>
      </c>
      <c r="AW412" s="14" t="s">
        <v>34</v>
      </c>
      <c r="AX412" s="14" t="s">
        <v>80</v>
      </c>
      <c r="AY412" s="175" t="s">
        <v>252</v>
      </c>
    </row>
    <row r="413" spans="1:65" s="2" customFormat="1" ht="16.5" customHeight="1">
      <c r="A413" s="34"/>
      <c r="B413" s="145"/>
      <c r="C413" s="146" t="s">
        <v>840</v>
      </c>
      <c r="D413" s="146" t="s">
        <v>254</v>
      </c>
      <c r="E413" s="147" t="s">
        <v>11311</v>
      </c>
      <c r="F413" s="148" t="s">
        <v>11312</v>
      </c>
      <c r="G413" s="149" t="s">
        <v>331</v>
      </c>
      <c r="H413" s="150">
        <v>18</v>
      </c>
      <c r="I413" s="151"/>
      <c r="J413" s="152">
        <f>ROUND(I413*H413,2)</f>
        <v>0</v>
      </c>
      <c r="K413" s="153"/>
      <c r="L413" s="35"/>
      <c r="M413" s="154" t="s">
        <v>3</v>
      </c>
      <c r="N413" s="155" t="s">
        <v>44</v>
      </c>
      <c r="O413" s="55"/>
      <c r="P413" s="156">
        <f>O413*H413</f>
        <v>0</v>
      </c>
      <c r="Q413" s="156">
        <v>0</v>
      </c>
      <c r="R413" s="156">
        <f>Q413*H413</f>
        <v>0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940</v>
      </c>
      <c r="AT413" s="158" t="s">
        <v>254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940</v>
      </c>
      <c r="BM413" s="158" t="s">
        <v>11313</v>
      </c>
    </row>
    <row r="414" spans="1:65" s="2" customFormat="1" ht="19.5">
      <c r="A414" s="34"/>
      <c r="B414" s="35"/>
      <c r="C414" s="34"/>
      <c r="D414" s="160" t="s">
        <v>260</v>
      </c>
      <c r="E414" s="34"/>
      <c r="F414" s="161" t="s">
        <v>11314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1.25">
      <c r="A415" s="34"/>
      <c r="B415" s="35"/>
      <c r="C415" s="34"/>
      <c r="D415" s="165" t="s">
        <v>262</v>
      </c>
      <c r="E415" s="34"/>
      <c r="F415" s="166" t="s">
        <v>11315</v>
      </c>
      <c r="G415" s="34"/>
      <c r="H415" s="34"/>
      <c r="I415" s="162"/>
      <c r="J415" s="34"/>
      <c r="K415" s="34"/>
      <c r="L415" s="35"/>
      <c r="M415" s="163"/>
      <c r="N415" s="164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9" t="s">
        <v>262</v>
      </c>
      <c r="AU415" s="19" t="s">
        <v>82</v>
      </c>
    </row>
    <row r="416" spans="1:65" s="13" customFormat="1" ht="11.25">
      <c r="B416" s="167"/>
      <c r="D416" s="160" t="s">
        <v>264</v>
      </c>
      <c r="E416" s="168" t="s">
        <v>3</v>
      </c>
      <c r="F416" s="169" t="s">
        <v>11030</v>
      </c>
      <c r="H416" s="168" t="s">
        <v>3</v>
      </c>
      <c r="I416" s="170"/>
      <c r="L416" s="167"/>
      <c r="M416" s="171"/>
      <c r="N416" s="172"/>
      <c r="O416" s="172"/>
      <c r="P416" s="172"/>
      <c r="Q416" s="172"/>
      <c r="R416" s="172"/>
      <c r="S416" s="172"/>
      <c r="T416" s="173"/>
      <c r="AT416" s="168" t="s">
        <v>264</v>
      </c>
      <c r="AU416" s="168" t="s">
        <v>82</v>
      </c>
      <c r="AV416" s="13" t="s">
        <v>80</v>
      </c>
      <c r="AW416" s="13" t="s">
        <v>34</v>
      </c>
      <c r="AX416" s="13" t="s">
        <v>73</v>
      </c>
      <c r="AY416" s="168" t="s">
        <v>252</v>
      </c>
    </row>
    <row r="417" spans="1:65" s="13" customFormat="1" ht="11.25">
      <c r="B417" s="167"/>
      <c r="D417" s="160" t="s">
        <v>264</v>
      </c>
      <c r="E417" s="168" t="s">
        <v>3</v>
      </c>
      <c r="F417" s="169" t="s">
        <v>11316</v>
      </c>
      <c r="H417" s="168" t="s">
        <v>3</v>
      </c>
      <c r="I417" s="170"/>
      <c r="L417" s="167"/>
      <c r="M417" s="171"/>
      <c r="N417" s="172"/>
      <c r="O417" s="172"/>
      <c r="P417" s="172"/>
      <c r="Q417" s="172"/>
      <c r="R417" s="172"/>
      <c r="S417" s="172"/>
      <c r="T417" s="173"/>
      <c r="AT417" s="168" t="s">
        <v>264</v>
      </c>
      <c r="AU417" s="168" t="s">
        <v>82</v>
      </c>
      <c r="AV417" s="13" t="s">
        <v>80</v>
      </c>
      <c r="AW417" s="13" t="s">
        <v>34</v>
      </c>
      <c r="AX417" s="13" t="s">
        <v>73</v>
      </c>
      <c r="AY417" s="168" t="s">
        <v>252</v>
      </c>
    </row>
    <row r="418" spans="1:65" s="14" customFormat="1" ht="11.25">
      <c r="B418" s="174"/>
      <c r="D418" s="160" t="s">
        <v>264</v>
      </c>
      <c r="E418" s="175" t="s">
        <v>3</v>
      </c>
      <c r="F418" s="176" t="s">
        <v>423</v>
      </c>
      <c r="H418" s="177">
        <v>18</v>
      </c>
      <c r="I418" s="178"/>
      <c r="L418" s="174"/>
      <c r="M418" s="179"/>
      <c r="N418" s="180"/>
      <c r="O418" s="180"/>
      <c r="P418" s="180"/>
      <c r="Q418" s="180"/>
      <c r="R418" s="180"/>
      <c r="S418" s="180"/>
      <c r="T418" s="181"/>
      <c r="AT418" s="175" t="s">
        <v>264</v>
      </c>
      <c r="AU418" s="175" t="s">
        <v>82</v>
      </c>
      <c r="AV418" s="14" t="s">
        <v>82</v>
      </c>
      <c r="AW418" s="14" t="s">
        <v>34</v>
      </c>
      <c r="AX418" s="14" t="s">
        <v>80</v>
      </c>
      <c r="AY418" s="175" t="s">
        <v>252</v>
      </c>
    </row>
    <row r="419" spans="1:65" s="2" customFormat="1" ht="16.5" customHeight="1">
      <c r="A419" s="34"/>
      <c r="B419" s="145"/>
      <c r="C419" s="146" t="s">
        <v>850</v>
      </c>
      <c r="D419" s="146" t="s">
        <v>254</v>
      </c>
      <c r="E419" s="147" t="s">
        <v>11317</v>
      </c>
      <c r="F419" s="148" t="s">
        <v>11318</v>
      </c>
      <c r="G419" s="149" t="s">
        <v>331</v>
      </c>
      <c r="H419" s="150">
        <v>90</v>
      </c>
      <c r="I419" s="151"/>
      <c r="J419" s="152">
        <f>ROUND(I419*H419,2)</f>
        <v>0</v>
      </c>
      <c r="K419" s="153"/>
      <c r="L419" s="35"/>
      <c r="M419" s="154" t="s">
        <v>3</v>
      </c>
      <c r="N419" s="155" t="s">
        <v>44</v>
      </c>
      <c r="O419" s="55"/>
      <c r="P419" s="156">
        <f>O419*H419</f>
        <v>0</v>
      </c>
      <c r="Q419" s="156">
        <v>0</v>
      </c>
      <c r="R419" s="156">
        <f>Q419*H419</f>
        <v>0</v>
      </c>
      <c r="S419" s="156">
        <v>0</v>
      </c>
      <c r="T419" s="157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8" t="s">
        <v>940</v>
      </c>
      <c r="AT419" s="158" t="s">
        <v>254</v>
      </c>
      <c r="AU419" s="158" t="s">
        <v>82</v>
      </c>
      <c r="AY419" s="19" t="s">
        <v>252</v>
      </c>
      <c r="BE419" s="159">
        <f>IF(N419="základní",J419,0)</f>
        <v>0</v>
      </c>
      <c r="BF419" s="159">
        <f>IF(N419="snížená",J419,0)</f>
        <v>0</v>
      </c>
      <c r="BG419" s="159">
        <f>IF(N419="zákl. přenesená",J419,0)</f>
        <v>0</v>
      </c>
      <c r="BH419" s="159">
        <f>IF(N419="sníž. přenesená",J419,0)</f>
        <v>0</v>
      </c>
      <c r="BI419" s="159">
        <f>IF(N419="nulová",J419,0)</f>
        <v>0</v>
      </c>
      <c r="BJ419" s="19" t="s">
        <v>80</v>
      </c>
      <c r="BK419" s="159">
        <f>ROUND(I419*H419,2)</f>
        <v>0</v>
      </c>
      <c r="BL419" s="19" t="s">
        <v>940</v>
      </c>
      <c r="BM419" s="158" t="s">
        <v>11319</v>
      </c>
    </row>
    <row r="420" spans="1:65" s="2" customFormat="1" ht="19.5">
      <c r="A420" s="34"/>
      <c r="B420" s="35"/>
      <c r="C420" s="34"/>
      <c r="D420" s="160" t="s">
        <v>260</v>
      </c>
      <c r="E420" s="34"/>
      <c r="F420" s="161" t="s">
        <v>11320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260</v>
      </c>
      <c r="AU420" s="19" t="s">
        <v>82</v>
      </c>
    </row>
    <row r="421" spans="1:65" s="2" customFormat="1" ht="11.25">
      <c r="A421" s="34"/>
      <c r="B421" s="35"/>
      <c r="C421" s="34"/>
      <c r="D421" s="165" t="s">
        <v>262</v>
      </c>
      <c r="E421" s="34"/>
      <c r="F421" s="166" t="s">
        <v>11321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262</v>
      </c>
      <c r="AU421" s="19" t="s">
        <v>82</v>
      </c>
    </row>
    <row r="422" spans="1:65" s="13" customFormat="1" ht="11.25">
      <c r="B422" s="167"/>
      <c r="D422" s="160" t="s">
        <v>264</v>
      </c>
      <c r="E422" s="168" t="s">
        <v>3</v>
      </c>
      <c r="F422" s="169" t="s">
        <v>11030</v>
      </c>
      <c r="H422" s="168" t="s">
        <v>3</v>
      </c>
      <c r="I422" s="170"/>
      <c r="L422" s="167"/>
      <c r="M422" s="171"/>
      <c r="N422" s="172"/>
      <c r="O422" s="172"/>
      <c r="P422" s="172"/>
      <c r="Q422" s="172"/>
      <c r="R422" s="172"/>
      <c r="S422" s="172"/>
      <c r="T422" s="173"/>
      <c r="AT422" s="168" t="s">
        <v>264</v>
      </c>
      <c r="AU422" s="168" t="s">
        <v>82</v>
      </c>
      <c r="AV422" s="13" t="s">
        <v>80</v>
      </c>
      <c r="AW422" s="13" t="s">
        <v>34</v>
      </c>
      <c r="AX422" s="13" t="s">
        <v>73</v>
      </c>
      <c r="AY422" s="168" t="s">
        <v>252</v>
      </c>
    </row>
    <row r="423" spans="1:65" s="13" customFormat="1" ht="11.25">
      <c r="B423" s="167"/>
      <c r="D423" s="160" t="s">
        <v>264</v>
      </c>
      <c r="E423" s="168" t="s">
        <v>3</v>
      </c>
      <c r="F423" s="169" t="s">
        <v>11277</v>
      </c>
      <c r="H423" s="168" t="s">
        <v>3</v>
      </c>
      <c r="I423" s="170"/>
      <c r="L423" s="167"/>
      <c r="M423" s="171"/>
      <c r="N423" s="172"/>
      <c r="O423" s="172"/>
      <c r="P423" s="172"/>
      <c r="Q423" s="172"/>
      <c r="R423" s="172"/>
      <c r="S423" s="172"/>
      <c r="T423" s="173"/>
      <c r="AT423" s="168" t="s">
        <v>264</v>
      </c>
      <c r="AU423" s="168" t="s">
        <v>82</v>
      </c>
      <c r="AV423" s="13" t="s">
        <v>80</v>
      </c>
      <c r="AW423" s="13" t="s">
        <v>34</v>
      </c>
      <c r="AX423" s="13" t="s">
        <v>73</v>
      </c>
      <c r="AY423" s="168" t="s">
        <v>252</v>
      </c>
    </row>
    <row r="424" spans="1:65" s="14" customFormat="1" ht="11.25">
      <c r="B424" s="174"/>
      <c r="D424" s="160" t="s">
        <v>264</v>
      </c>
      <c r="E424" s="175" t="s">
        <v>3</v>
      </c>
      <c r="F424" s="176" t="s">
        <v>509</v>
      </c>
      <c r="H424" s="177">
        <v>28</v>
      </c>
      <c r="I424" s="178"/>
      <c r="L424" s="174"/>
      <c r="M424" s="179"/>
      <c r="N424" s="180"/>
      <c r="O424" s="180"/>
      <c r="P424" s="180"/>
      <c r="Q424" s="180"/>
      <c r="R424" s="180"/>
      <c r="S424" s="180"/>
      <c r="T424" s="181"/>
      <c r="AT424" s="175" t="s">
        <v>264</v>
      </c>
      <c r="AU424" s="175" t="s">
        <v>82</v>
      </c>
      <c r="AV424" s="14" t="s">
        <v>82</v>
      </c>
      <c r="AW424" s="14" t="s">
        <v>34</v>
      </c>
      <c r="AX424" s="14" t="s">
        <v>73</v>
      </c>
      <c r="AY424" s="175" t="s">
        <v>252</v>
      </c>
    </row>
    <row r="425" spans="1:65" s="13" customFormat="1" ht="11.25">
      <c r="B425" s="167"/>
      <c r="D425" s="160" t="s">
        <v>264</v>
      </c>
      <c r="E425" s="168" t="s">
        <v>3</v>
      </c>
      <c r="F425" s="169" t="s">
        <v>11279</v>
      </c>
      <c r="H425" s="168" t="s">
        <v>3</v>
      </c>
      <c r="I425" s="170"/>
      <c r="L425" s="167"/>
      <c r="M425" s="171"/>
      <c r="N425" s="172"/>
      <c r="O425" s="172"/>
      <c r="P425" s="172"/>
      <c r="Q425" s="172"/>
      <c r="R425" s="172"/>
      <c r="S425" s="172"/>
      <c r="T425" s="173"/>
      <c r="AT425" s="168" t="s">
        <v>264</v>
      </c>
      <c r="AU425" s="168" t="s">
        <v>82</v>
      </c>
      <c r="AV425" s="13" t="s">
        <v>80</v>
      </c>
      <c r="AW425" s="13" t="s">
        <v>34</v>
      </c>
      <c r="AX425" s="13" t="s">
        <v>73</v>
      </c>
      <c r="AY425" s="168" t="s">
        <v>252</v>
      </c>
    </row>
    <row r="426" spans="1:65" s="14" customFormat="1" ht="11.25">
      <c r="B426" s="174"/>
      <c r="D426" s="160" t="s">
        <v>264</v>
      </c>
      <c r="E426" s="175" t="s">
        <v>3</v>
      </c>
      <c r="F426" s="176" t="s">
        <v>916</v>
      </c>
      <c r="H426" s="177">
        <v>62</v>
      </c>
      <c r="I426" s="178"/>
      <c r="L426" s="174"/>
      <c r="M426" s="179"/>
      <c r="N426" s="180"/>
      <c r="O426" s="180"/>
      <c r="P426" s="180"/>
      <c r="Q426" s="180"/>
      <c r="R426" s="180"/>
      <c r="S426" s="180"/>
      <c r="T426" s="181"/>
      <c r="AT426" s="175" t="s">
        <v>264</v>
      </c>
      <c r="AU426" s="175" t="s">
        <v>82</v>
      </c>
      <c r="AV426" s="14" t="s">
        <v>82</v>
      </c>
      <c r="AW426" s="14" t="s">
        <v>34</v>
      </c>
      <c r="AX426" s="14" t="s">
        <v>73</v>
      </c>
      <c r="AY426" s="175" t="s">
        <v>252</v>
      </c>
    </row>
    <row r="427" spans="1:65" s="15" customFormat="1" ht="11.25">
      <c r="B427" s="182"/>
      <c r="D427" s="160" t="s">
        <v>264</v>
      </c>
      <c r="E427" s="183" t="s">
        <v>3</v>
      </c>
      <c r="F427" s="184" t="s">
        <v>269</v>
      </c>
      <c r="H427" s="185">
        <v>90</v>
      </c>
      <c r="I427" s="186"/>
      <c r="L427" s="182"/>
      <c r="M427" s="187"/>
      <c r="N427" s="188"/>
      <c r="O427" s="188"/>
      <c r="P427" s="188"/>
      <c r="Q427" s="188"/>
      <c r="R427" s="188"/>
      <c r="S427" s="188"/>
      <c r="T427" s="189"/>
      <c r="AT427" s="183" t="s">
        <v>264</v>
      </c>
      <c r="AU427" s="183" t="s">
        <v>82</v>
      </c>
      <c r="AV427" s="15" t="s">
        <v>258</v>
      </c>
      <c r="AW427" s="15" t="s">
        <v>34</v>
      </c>
      <c r="AX427" s="15" t="s">
        <v>80</v>
      </c>
      <c r="AY427" s="183" t="s">
        <v>252</v>
      </c>
    </row>
    <row r="428" spans="1:65" s="2" customFormat="1" ht="16.5" customHeight="1">
      <c r="A428" s="34"/>
      <c r="B428" s="145"/>
      <c r="C428" s="146" t="s">
        <v>861</v>
      </c>
      <c r="D428" s="146" t="s">
        <v>254</v>
      </c>
      <c r="E428" s="147" t="s">
        <v>11322</v>
      </c>
      <c r="F428" s="148" t="s">
        <v>11323</v>
      </c>
      <c r="G428" s="149" t="s">
        <v>257</v>
      </c>
      <c r="H428" s="150">
        <v>4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0</v>
      </c>
      <c r="R428" s="156">
        <f>Q428*H428</f>
        <v>0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940</v>
      </c>
      <c r="AT428" s="158" t="s">
        <v>254</v>
      </c>
      <c r="AU428" s="158" t="s">
        <v>82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940</v>
      </c>
      <c r="BM428" s="158" t="s">
        <v>11324</v>
      </c>
    </row>
    <row r="429" spans="1:65" s="2" customFormat="1" ht="19.5">
      <c r="A429" s="34"/>
      <c r="B429" s="35"/>
      <c r="C429" s="34"/>
      <c r="D429" s="160" t="s">
        <v>260</v>
      </c>
      <c r="E429" s="34"/>
      <c r="F429" s="161" t="s">
        <v>11325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82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11326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82</v>
      </c>
    </row>
    <row r="431" spans="1:65" s="2" customFormat="1" ht="16.5" customHeight="1">
      <c r="A431" s="34"/>
      <c r="B431" s="145"/>
      <c r="C431" s="146" t="s">
        <v>866</v>
      </c>
      <c r="D431" s="146" t="s">
        <v>254</v>
      </c>
      <c r="E431" s="147" t="s">
        <v>11327</v>
      </c>
      <c r="F431" s="148" t="s">
        <v>11328</v>
      </c>
      <c r="G431" s="149" t="s">
        <v>331</v>
      </c>
      <c r="H431" s="150">
        <v>18</v>
      </c>
      <c r="I431" s="151"/>
      <c r="J431" s="152">
        <f>ROUND(I431*H431,2)</f>
        <v>0</v>
      </c>
      <c r="K431" s="153"/>
      <c r="L431" s="35"/>
      <c r="M431" s="154" t="s">
        <v>3</v>
      </c>
      <c r="N431" s="155" t="s">
        <v>44</v>
      </c>
      <c r="O431" s="55"/>
      <c r="P431" s="156">
        <f>O431*H431</f>
        <v>0</v>
      </c>
      <c r="Q431" s="156">
        <v>0</v>
      </c>
      <c r="R431" s="156">
        <f>Q431*H431</f>
        <v>0</v>
      </c>
      <c r="S431" s="156">
        <v>0</v>
      </c>
      <c r="T431" s="157">
        <f>S431*H431</f>
        <v>0</v>
      </c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R431" s="158" t="s">
        <v>940</v>
      </c>
      <c r="AT431" s="158" t="s">
        <v>254</v>
      </c>
      <c r="AU431" s="158" t="s">
        <v>82</v>
      </c>
      <c r="AY431" s="19" t="s">
        <v>252</v>
      </c>
      <c r="BE431" s="159">
        <f>IF(N431="základní",J431,0)</f>
        <v>0</v>
      </c>
      <c r="BF431" s="159">
        <f>IF(N431="snížená",J431,0)</f>
        <v>0</v>
      </c>
      <c r="BG431" s="159">
        <f>IF(N431="zákl. přenesená",J431,0)</f>
        <v>0</v>
      </c>
      <c r="BH431" s="159">
        <f>IF(N431="sníž. přenesená",J431,0)</f>
        <v>0</v>
      </c>
      <c r="BI431" s="159">
        <f>IF(N431="nulová",J431,0)</f>
        <v>0</v>
      </c>
      <c r="BJ431" s="19" t="s">
        <v>80</v>
      </c>
      <c r="BK431" s="159">
        <f>ROUND(I431*H431,2)</f>
        <v>0</v>
      </c>
      <c r="BL431" s="19" t="s">
        <v>940</v>
      </c>
      <c r="BM431" s="158" t="s">
        <v>11329</v>
      </c>
    </row>
    <row r="432" spans="1:65" s="2" customFormat="1" ht="19.5">
      <c r="A432" s="34"/>
      <c r="B432" s="35"/>
      <c r="C432" s="34"/>
      <c r="D432" s="160" t="s">
        <v>260</v>
      </c>
      <c r="E432" s="34"/>
      <c r="F432" s="161" t="s">
        <v>11330</v>
      </c>
      <c r="G432" s="34"/>
      <c r="H432" s="34"/>
      <c r="I432" s="162"/>
      <c r="J432" s="34"/>
      <c r="K432" s="34"/>
      <c r="L432" s="35"/>
      <c r="M432" s="163"/>
      <c r="N432" s="164"/>
      <c r="O432" s="55"/>
      <c r="P432" s="55"/>
      <c r="Q432" s="55"/>
      <c r="R432" s="55"/>
      <c r="S432" s="55"/>
      <c r="T432" s="56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T432" s="19" t="s">
        <v>260</v>
      </c>
      <c r="AU432" s="19" t="s">
        <v>82</v>
      </c>
    </row>
    <row r="433" spans="1:65" s="2" customFormat="1" ht="11.25">
      <c r="A433" s="34"/>
      <c r="B433" s="35"/>
      <c r="C433" s="34"/>
      <c r="D433" s="165" t="s">
        <v>262</v>
      </c>
      <c r="E433" s="34"/>
      <c r="F433" s="166" t="s">
        <v>11331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262</v>
      </c>
      <c r="AU433" s="19" t="s">
        <v>82</v>
      </c>
    </row>
    <row r="434" spans="1:65" s="2" customFormat="1" ht="16.5" customHeight="1">
      <c r="A434" s="34"/>
      <c r="B434" s="145"/>
      <c r="C434" s="146" t="s">
        <v>884</v>
      </c>
      <c r="D434" s="146" t="s">
        <v>254</v>
      </c>
      <c r="E434" s="147" t="s">
        <v>11332</v>
      </c>
      <c r="F434" s="148" t="s">
        <v>11333</v>
      </c>
      <c r="G434" s="149" t="s">
        <v>331</v>
      </c>
      <c r="H434" s="150">
        <v>18</v>
      </c>
      <c r="I434" s="151"/>
      <c r="J434" s="152">
        <f>ROUND(I434*H434,2)</f>
        <v>0</v>
      </c>
      <c r="K434" s="153"/>
      <c r="L434" s="35"/>
      <c r="M434" s="154" t="s">
        <v>3</v>
      </c>
      <c r="N434" s="155" t="s">
        <v>44</v>
      </c>
      <c r="O434" s="55"/>
      <c r="P434" s="156">
        <f>O434*H434</f>
        <v>0</v>
      </c>
      <c r="Q434" s="156">
        <v>0</v>
      </c>
      <c r="R434" s="156">
        <f>Q434*H434</f>
        <v>0</v>
      </c>
      <c r="S434" s="156">
        <v>0</v>
      </c>
      <c r="T434" s="157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8" t="s">
        <v>940</v>
      </c>
      <c r="AT434" s="158" t="s">
        <v>254</v>
      </c>
      <c r="AU434" s="158" t="s">
        <v>82</v>
      </c>
      <c r="AY434" s="19" t="s">
        <v>252</v>
      </c>
      <c r="BE434" s="159">
        <f>IF(N434="základní",J434,0)</f>
        <v>0</v>
      </c>
      <c r="BF434" s="159">
        <f>IF(N434="snížená",J434,0)</f>
        <v>0</v>
      </c>
      <c r="BG434" s="159">
        <f>IF(N434="zákl. přenesená",J434,0)</f>
        <v>0</v>
      </c>
      <c r="BH434" s="159">
        <f>IF(N434="sníž. přenesená",J434,0)</f>
        <v>0</v>
      </c>
      <c r="BI434" s="159">
        <f>IF(N434="nulová",J434,0)</f>
        <v>0</v>
      </c>
      <c r="BJ434" s="19" t="s">
        <v>80</v>
      </c>
      <c r="BK434" s="159">
        <f>ROUND(I434*H434,2)</f>
        <v>0</v>
      </c>
      <c r="BL434" s="19" t="s">
        <v>940</v>
      </c>
      <c r="BM434" s="158" t="s">
        <v>11334</v>
      </c>
    </row>
    <row r="435" spans="1:65" s="2" customFormat="1" ht="19.5">
      <c r="A435" s="34"/>
      <c r="B435" s="35"/>
      <c r="C435" s="34"/>
      <c r="D435" s="160" t="s">
        <v>260</v>
      </c>
      <c r="E435" s="34"/>
      <c r="F435" s="161" t="s">
        <v>11335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260</v>
      </c>
      <c r="AU435" s="19" t="s">
        <v>82</v>
      </c>
    </row>
    <row r="436" spans="1:65" s="2" customFormat="1" ht="11.25">
      <c r="A436" s="34"/>
      <c r="B436" s="35"/>
      <c r="C436" s="34"/>
      <c r="D436" s="165" t="s">
        <v>262</v>
      </c>
      <c r="E436" s="34"/>
      <c r="F436" s="166" t="s">
        <v>11336</v>
      </c>
      <c r="G436" s="34"/>
      <c r="H436" s="34"/>
      <c r="I436" s="162"/>
      <c r="J436" s="34"/>
      <c r="K436" s="34"/>
      <c r="L436" s="35"/>
      <c r="M436" s="163"/>
      <c r="N436" s="164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9" t="s">
        <v>262</v>
      </c>
      <c r="AU436" s="19" t="s">
        <v>82</v>
      </c>
    </row>
    <row r="437" spans="1:65" s="2" customFormat="1" ht="16.5" customHeight="1">
      <c r="A437" s="34"/>
      <c r="B437" s="145"/>
      <c r="C437" s="146" t="s">
        <v>905</v>
      </c>
      <c r="D437" s="146" t="s">
        <v>254</v>
      </c>
      <c r="E437" s="147" t="s">
        <v>11337</v>
      </c>
      <c r="F437" s="148" t="s">
        <v>11338</v>
      </c>
      <c r="G437" s="149" t="s">
        <v>331</v>
      </c>
      <c r="H437" s="150">
        <v>90</v>
      </c>
      <c r="I437" s="151"/>
      <c r="J437" s="152">
        <f>ROUND(I437*H437,2)</f>
        <v>0</v>
      </c>
      <c r="K437" s="153"/>
      <c r="L437" s="35"/>
      <c r="M437" s="154" t="s">
        <v>3</v>
      </c>
      <c r="N437" s="155" t="s">
        <v>44</v>
      </c>
      <c r="O437" s="55"/>
      <c r="P437" s="156">
        <f>O437*H437</f>
        <v>0</v>
      </c>
      <c r="Q437" s="156">
        <v>0</v>
      </c>
      <c r="R437" s="156">
        <f>Q437*H437</f>
        <v>0</v>
      </c>
      <c r="S437" s="156">
        <v>0</v>
      </c>
      <c r="T437" s="157">
        <f>S437*H437</f>
        <v>0</v>
      </c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R437" s="158" t="s">
        <v>940</v>
      </c>
      <c r="AT437" s="158" t="s">
        <v>254</v>
      </c>
      <c r="AU437" s="158" t="s">
        <v>82</v>
      </c>
      <c r="AY437" s="19" t="s">
        <v>252</v>
      </c>
      <c r="BE437" s="159">
        <f>IF(N437="základní",J437,0)</f>
        <v>0</v>
      </c>
      <c r="BF437" s="159">
        <f>IF(N437="snížená",J437,0)</f>
        <v>0</v>
      </c>
      <c r="BG437" s="159">
        <f>IF(N437="zákl. přenesená",J437,0)</f>
        <v>0</v>
      </c>
      <c r="BH437" s="159">
        <f>IF(N437="sníž. přenesená",J437,0)</f>
        <v>0</v>
      </c>
      <c r="BI437" s="159">
        <f>IF(N437="nulová",J437,0)</f>
        <v>0</v>
      </c>
      <c r="BJ437" s="19" t="s">
        <v>80</v>
      </c>
      <c r="BK437" s="159">
        <f>ROUND(I437*H437,2)</f>
        <v>0</v>
      </c>
      <c r="BL437" s="19" t="s">
        <v>940</v>
      </c>
      <c r="BM437" s="158" t="s">
        <v>11339</v>
      </c>
    </row>
    <row r="438" spans="1:65" s="2" customFormat="1" ht="19.5">
      <c r="A438" s="34"/>
      <c r="B438" s="35"/>
      <c r="C438" s="34"/>
      <c r="D438" s="160" t="s">
        <v>260</v>
      </c>
      <c r="E438" s="34"/>
      <c r="F438" s="161" t="s">
        <v>11340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260</v>
      </c>
      <c r="AU438" s="19" t="s">
        <v>82</v>
      </c>
    </row>
    <row r="439" spans="1:65" s="2" customFormat="1" ht="11.25">
      <c r="A439" s="34"/>
      <c r="B439" s="35"/>
      <c r="C439" s="34"/>
      <c r="D439" s="165" t="s">
        <v>262</v>
      </c>
      <c r="E439" s="34"/>
      <c r="F439" s="166" t="s">
        <v>11341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262</v>
      </c>
      <c r="AU439" s="19" t="s">
        <v>82</v>
      </c>
    </row>
    <row r="440" spans="1:65" s="13" customFormat="1" ht="11.25">
      <c r="B440" s="167"/>
      <c r="D440" s="160" t="s">
        <v>264</v>
      </c>
      <c r="E440" s="168" t="s">
        <v>3</v>
      </c>
      <c r="F440" s="169" t="s">
        <v>6625</v>
      </c>
      <c r="H440" s="168" t="s">
        <v>3</v>
      </c>
      <c r="I440" s="170"/>
      <c r="L440" s="167"/>
      <c r="M440" s="171"/>
      <c r="N440" s="172"/>
      <c r="O440" s="172"/>
      <c r="P440" s="172"/>
      <c r="Q440" s="172"/>
      <c r="R440" s="172"/>
      <c r="S440" s="172"/>
      <c r="T440" s="173"/>
      <c r="AT440" s="168" t="s">
        <v>264</v>
      </c>
      <c r="AU440" s="168" t="s">
        <v>82</v>
      </c>
      <c r="AV440" s="13" t="s">
        <v>80</v>
      </c>
      <c r="AW440" s="13" t="s">
        <v>34</v>
      </c>
      <c r="AX440" s="13" t="s">
        <v>73</v>
      </c>
      <c r="AY440" s="168" t="s">
        <v>252</v>
      </c>
    </row>
    <row r="441" spans="1:65" s="13" customFormat="1" ht="11.25">
      <c r="B441" s="167"/>
      <c r="D441" s="160" t="s">
        <v>264</v>
      </c>
      <c r="E441" s="168" t="s">
        <v>3</v>
      </c>
      <c r="F441" s="169" t="s">
        <v>11277</v>
      </c>
      <c r="H441" s="168" t="s">
        <v>3</v>
      </c>
      <c r="I441" s="170"/>
      <c r="L441" s="167"/>
      <c r="M441" s="171"/>
      <c r="N441" s="172"/>
      <c r="O441" s="172"/>
      <c r="P441" s="172"/>
      <c r="Q441" s="172"/>
      <c r="R441" s="172"/>
      <c r="S441" s="172"/>
      <c r="T441" s="173"/>
      <c r="AT441" s="168" t="s">
        <v>264</v>
      </c>
      <c r="AU441" s="168" t="s">
        <v>82</v>
      </c>
      <c r="AV441" s="13" t="s">
        <v>80</v>
      </c>
      <c r="AW441" s="13" t="s">
        <v>34</v>
      </c>
      <c r="AX441" s="13" t="s">
        <v>73</v>
      </c>
      <c r="AY441" s="168" t="s">
        <v>252</v>
      </c>
    </row>
    <row r="442" spans="1:65" s="14" customFormat="1" ht="11.25">
      <c r="B442" s="174"/>
      <c r="D442" s="160" t="s">
        <v>264</v>
      </c>
      <c r="E442" s="175" t="s">
        <v>3</v>
      </c>
      <c r="F442" s="176" t="s">
        <v>509</v>
      </c>
      <c r="H442" s="177">
        <v>28</v>
      </c>
      <c r="I442" s="178"/>
      <c r="L442" s="174"/>
      <c r="M442" s="179"/>
      <c r="N442" s="180"/>
      <c r="O442" s="180"/>
      <c r="P442" s="180"/>
      <c r="Q442" s="180"/>
      <c r="R442" s="180"/>
      <c r="S442" s="180"/>
      <c r="T442" s="181"/>
      <c r="AT442" s="175" t="s">
        <v>264</v>
      </c>
      <c r="AU442" s="175" t="s">
        <v>82</v>
      </c>
      <c r="AV442" s="14" t="s">
        <v>82</v>
      </c>
      <c r="AW442" s="14" t="s">
        <v>34</v>
      </c>
      <c r="AX442" s="14" t="s">
        <v>73</v>
      </c>
      <c r="AY442" s="175" t="s">
        <v>252</v>
      </c>
    </row>
    <row r="443" spans="1:65" s="13" customFormat="1" ht="11.25">
      <c r="B443" s="167"/>
      <c r="D443" s="160" t="s">
        <v>264</v>
      </c>
      <c r="E443" s="168" t="s">
        <v>3</v>
      </c>
      <c r="F443" s="169" t="s">
        <v>11279</v>
      </c>
      <c r="H443" s="168" t="s">
        <v>3</v>
      </c>
      <c r="I443" s="170"/>
      <c r="L443" s="167"/>
      <c r="M443" s="171"/>
      <c r="N443" s="172"/>
      <c r="O443" s="172"/>
      <c r="P443" s="172"/>
      <c r="Q443" s="172"/>
      <c r="R443" s="172"/>
      <c r="S443" s="172"/>
      <c r="T443" s="173"/>
      <c r="AT443" s="168" t="s">
        <v>264</v>
      </c>
      <c r="AU443" s="168" t="s">
        <v>82</v>
      </c>
      <c r="AV443" s="13" t="s">
        <v>80</v>
      </c>
      <c r="AW443" s="13" t="s">
        <v>34</v>
      </c>
      <c r="AX443" s="13" t="s">
        <v>73</v>
      </c>
      <c r="AY443" s="168" t="s">
        <v>252</v>
      </c>
    </row>
    <row r="444" spans="1:65" s="14" customFormat="1" ht="11.25">
      <c r="B444" s="174"/>
      <c r="D444" s="160" t="s">
        <v>264</v>
      </c>
      <c r="E444" s="175" t="s">
        <v>3</v>
      </c>
      <c r="F444" s="176" t="s">
        <v>916</v>
      </c>
      <c r="H444" s="177">
        <v>62</v>
      </c>
      <c r="I444" s="178"/>
      <c r="L444" s="174"/>
      <c r="M444" s="179"/>
      <c r="N444" s="180"/>
      <c r="O444" s="180"/>
      <c r="P444" s="180"/>
      <c r="Q444" s="180"/>
      <c r="R444" s="180"/>
      <c r="S444" s="180"/>
      <c r="T444" s="181"/>
      <c r="AT444" s="175" t="s">
        <v>264</v>
      </c>
      <c r="AU444" s="175" t="s">
        <v>82</v>
      </c>
      <c r="AV444" s="14" t="s">
        <v>82</v>
      </c>
      <c r="AW444" s="14" t="s">
        <v>34</v>
      </c>
      <c r="AX444" s="14" t="s">
        <v>73</v>
      </c>
      <c r="AY444" s="175" t="s">
        <v>252</v>
      </c>
    </row>
    <row r="445" spans="1:65" s="15" customFormat="1" ht="11.25">
      <c r="B445" s="182"/>
      <c r="D445" s="160" t="s">
        <v>264</v>
      </c>
      <c r="E445" s="183" t="s">
        <v>3</v>
      </c>
      <c r="F445" s="184" t="s">
        <v>269</v>
      </c>
      <c r="H445" s="185">
        <v>90</v>
      </c>
      <c r="I445" s="186"/>
      <c r="L445" s="182"/>
      <c r="M445" s="187"/>
      <c r="N445" s="188"/>
      <c r="O445" s="188"/>
      <c r="P445" s="188"/>
      <c r="Q445" s="188"/>
      <c r="R445" s="188"/>
      <c r="S445" s="188"/>
      <c r="T445" s="189"/>
      <c r="AT445" s="183" t="s">
        <v>264</v>
      </c>
      <c r="AU445" s="183" t="s">
        <v>82</v>
      </c>
      <c r="AV445" s="15" t="s">
        <v>258</v>
      </c>
      <c r="AW445" s="15" t="s">
        <v>34</v>
      </c>
      <c r="AX445" s="15" t="s">
        <v>80</v>
      </c>
      <c r="AY445" s="183" t="s">
        <v>252</v>
      </c>
    </row>
    <row r="446" spans="1:65" s="2" customFormat="1" ht="21.75" customHeight="1">
      <c r="A446" s="34"/>
      <c r="B446" s="145"/>
      <c r="C446" s="146" t="s">
        <v>916</v>
      </c>
      <c r="D446" s="146" t="s">
        <v>254</v>
      </c>
      <c r="E446" s="147" t="s">
        <v>11342</v>
      </c>
      <c r="F446" s="148" t="s">
        <v>11343</v>
      </c>
      <c r="G446" s="149" t="s">
        <v>497</v>
      </c>
      <c r="H446" s="150">
        <v>180</v>
      </c>
      <c r="I446" s="151"/>
      <c r="J446" s="152">
        <f>ROUND(I446*H446,2)</f>
        <v>0</v>
      </c>
      <c r="K446" s="153"/>
      <c r="L446" s="35"/>
      <c r="M446" s="154" t="s">
        <v>3</v>
      </c>
      <c r="N446" s="155" t="s">
        <v>44</v>
      </c>
      <c r="O446" s="55"/>
      <c r="P446" s="156">
        <f>O446*H446</f>
        <v>0</v>
      </c>
      <c r="Q446" s="156">
        <v>0</v>
      </c>
      <c r="R446" s="156">
        <f>Q446*H446</f>
        <v>0</v>
      </c>
      <c r="S446" s="156">
        <v>0</v>
      </c>
      <c r="T446" s="157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8" t="s">
        <v>940</v>
      </c>
      <c r="AT446" s="158" t="s">
        <v>254</v>
      </c>
      <c r="AU446" s="158" t="s">
        <v>82</v>
      </c>
      <c r="AY446" s="19" t="s">
        <v>252</v>
      </c>
      <c r="BE446" s="159">
        <f>IF(N446="základní",J446,0)</f>
        <v>0</v>
      </c>
      <c r="BF446" s="159">
        <f>IF(N446="snížená",J446,0)</f>
        <v>0</v>
      </c>
      <c r="BG446" s="159">
        <f>IF(N446="zákl. přenesená",J446,0)</f>
        <v>0</v>
      </c>
      <c r="BH446" s="159">
        <f>IF(N446="sníž. přenesená",J446,0)</f>
        <v>0</v>
      </c>
      <c r="BI446" s="159">
        <f>IF(N446="nulová",J446,0)</f>
        <v>0</v>
      </c>
      <c r="BJ446" s="19" t="s">
        <v>80</v>
      </c>
      <c r="BK446" s="159">
        <f>ROUND(I446*H446,2)</f>
        <v>0</v>
      </c>
      <c r="BL446" s="19" t="s">
        <v>940</v>
      </c>
      <c r="BM446" s="158" t="s">
        <v>11344</v>
      </c>
    </row>
    <row r="447" spans="1:65" s="2" customFormat="1" ht="11.25">
      <c r="A447" s="34"/>
      <c r="B447" s="35"/>
      <c r="C447" s="34"/>
      <c r="D447" s="160" t="s">
        <v>260</v>
      </c>
      <c r="E447" s="34"/>
      <c r="F447" s="161" t="s">
        <v>11345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260</v>
      </c>
      <c r="AU447" s="19" t="s">
        <v>82</v>
      </c>
    </row>
    <row r="448" spans="1:65" s="2" customFormat="1" ht="11.25">
      <c r="A448" s="34"/>
      <c r="B448" s="35"/>
      <c r="C448" s="34"/>
      <c r="D448" s="165" t="s">
        <v>262</v>
      </c>
      <c r="E448" s="34"/>
      <c r="F448" s="166" t="s">
        <v>11346</v>
      </c>
      <c r="G448" s="34"/>
      <c r="H448" s="34"/>
      <c r="I448" s="162"/>
      <c r="J448" s="34"/>
      <c r="K448" s="34"/>
      <c r="L448" s="35"/>
      <c r="M448" s="163"/>
      <c r="N448" s="164"/>
      <c r="O448" s="55"/>
      <c r="P448" s="55"/>
      <c r="Q448" s="55"/>
      <c r="R448" s="55"/>
      <c r="S448" s="55"/>
      <c r="T448" s="56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T448" s="19" t="s">
        <v>262</v>
      </c>
      <c r="AU448" s="19" t="s">
        <v>82</v>
      </c>
    </row>
    <row r="449" spans="1:65" s="13" customFormat="1" ht="11.25">
      <c r="B449" s="167"/>
      <c r="D449" s="160" t="s">
        <v>264</v>
      </c>
      <c r="E449" s="168" t="s">
        <v>3</v>
      </c>
      <c r="F449" s="169" t="s">
        <v>6625</v>
      </c>
      <c r="H449" s="168" t="s">
        <v>3</v>
      </c>
      <c r="I449" s="170"/>
      <c r="L449" s="167"/>
      <c r="M449" s="171"/>
      <c r="N449" s="172"/>
      <c r="O449" s="172"/>
      <c r="P449" s="172"/>
      <c r="Q449" s="172"/>
      <c r="R449" s="172"/>
      <c r="S449" s="172"/>
      <c r="T449" s="173"/>
      <c r="AT449" s="168" t="s">
        <v>264</v>
      </c>
      <c r="AU449" s="168" t="s">
        <v>82</v>
      </c>
      <c r="AV449" s="13" t="s">
        <v>80</v>
      </c>
      <c r="AW449" s="13" t="s">
        <v>34</v>
      </c>
      <c r="AX449" s="13" t="s">
        <v>73</v>
      </c>
      <c r="AY449" s="168" t="s">
        <v>252</v>
      </c>
    </row>
    <row r="450" spans="1:65" s="13" customFormat="1" ht="11.25">
      <c r="B450" s="167"/>
      <c r="D450" s="160" t="s">
        <v>264</v>
      </c>
      <c r="E450" s="168" t="s">
        <v>3</v>
      </c>
      <c r="F450" s="169" t="s">
        <v>11262</v>
      </c>
      <c r="H450" s="168" t="s">
        <v>3</v>
      </c>
      <c r="I450" s="170"/>
      <c r="L450" s="167"/>
      <c r="M450" s="171"/>
      <c r="N450" s="172"/>
      <c r="O450" s="172"/>
      <c r="P450" s="172"/>
      <c r="Q450" s="172"/>
      <c r="R450" s="172"/>
      <c r="S450" s="172"/>
      <c r="T450" s="173"/>
      <c r="AT450" s="168" t="s">
        <v>264</v>
      </c>
      <c r="AU450" s="168" t="s">
        <v>82</v>
      </c>
      <c r="AV450" s="13" t="s">
        <v>80</v>
      </c>
      <c r="AW450" s="13" t="s">
        <v>34</v>
      </c>
      <c r="AX450" s="13" t="s">
        <v>73</v>
      </c>
      <c r="AY450" s="168" t="s">
        <v>252</v>
      </c>
    </row>
    <row r="451" spans="1:65" s="13" customFormat="1" ht="11.25">
      <c r="B451" s="167"/>
      <c r="D451" s="160" t="s">
        <v>264</v>
      </c>
      <c r="E451" s="168" t="s">
        <v>3</v>
      </c>
      <c r="F451" s="169" t="s">
        <v>11277</v>
      </c>
      <c r="H451" s="168" t="s">
        <v>3</v>
      </c>
      <c r="I451" s="170"/>
      <c r="L451" s="167"/>
      <c r="M451" s="171"/>
      <c r="N451" s="172"/>
      <c r="O451" s="172"/>
      <c r="P451" s="172"/>
      <c r="Q451" s="172"/>
      <c r="R451" s="172"/>
      <c r="S451" s="172"/>
      <c r="T451" s="173"/>
      <c r="AT451" s="168" t="s">
        <v>264</v>
      </c>
      <c r="AU451" s="168" t="s">
        <v>82</v>
      </c>
      <c r="AV451" s="13" t="s">
        <v>80</v>
      </c>
      <c r="AW451" s="13" t="s">
        <v>34</v>
      </c>
      <c r="AX451" s="13" t="s">
        <v>73</v>
      </c>
      <c r="AY451" s="168" t="s">
        <v>252</v>
      </c>
    </row>
    <row r="452" spans="1:65" s="14" customFormat="1" ht="11.25">
      <c r="B452" s="174"/>
      <c r="D452" s="160" t="s">
        <v>264</v>
      </c>
      <c r="E452" s="175" t="s">
        <v>3</v>
      </c>
      <c r="F452" s="176" t="s">
        <v>11347</v>
      </c>
      <c r="H452" s="177">
        <v>42</v>
      </c>
      <c r="I452" s="178"/>
      <c r="L452" s="174"/>
      <c r="M452" s="179"/>
      <c r="N452" s="180"/>
      <c r="O452" s="180"/>
      <c r="P452" s="180"/>
      <c r="Q452" s="180"/>
      <c r="R452" s="180"/>
      <c r="S452" s="180"/>
      <c r="T452" s="181"/>
      <c r="AT452" s="175" t="s">
        <v>264</v>
      </c>
      <c r="AU452" s="175" t="s">
        <v>82</v>
      </c>
      <c r="AV452" s="14" t="s">
        <v>82</v>
      </c>
      <c r="AW452" s="14" t="s">
        <v>34</v>
      </c>
      <c r="AX452" s="14" t="s">
        <v>73</v>
      </c>
      <c r="AY452" s="175" t="s">
        <v>252</v>
      </c>
    </row>
    <row r="453" spans="1:65" s="13" customFormat="1" ht="11.25">
      <c r="B453" s="167"/>
      <c r="D453" s="160" t="s">
        <v>264</v>
      </c>
      <c r="E453" s="168" t="s">
        <v>3</v>
      </c>
      <c r="F453" s="169" t="s">
        <v>11279</v>
      </c>
      <c r="H453" s="168" t="s">
        <v>3</v>
      </c>
      <c r="I453" s="170"/>
      <c r="L453" s="167"/>
      <c r="M453" s="171"/>
      <c r="N453" s="172"/>
      <c r="O453" s="172"/>
      <c r="P453" s="172"/>
      <c r="Q453" s="172"/>
      <c r="R453" s="172"/>
      <c r="S453" s="172"/>
      <c r="T453" s="173"/>
      <c r="AT453" s="168" t="s">
        <v>264</v>
      </c>
      <c r="AU453" s="168" t="s">
        <v>82</v>
      </c>
      <c r="AV453" s="13" t="s">
        <v>80</v>
      </c>
      <c r="AW453" s="13" t="s">
        <v>34</v>
      </c>
      <c r="AX453" s="13" t="s">
        <v>73</v>
      </c>
      <c r="AY453" s="168" t="s">
        <v>252</v>
      </c>
    </row>
    <row r="454" spans="1:65" s="14" customFormat="1" ht="11.25">
      <c r="B454" s="174"/>
      <c r="D454" s="160" t="s">
        <v>264</v>
      </c>
      <c r="E454" s="175" t="s">
        <v>3</v>
      </c>
      <c r="F454" s="176" t="s">
        <v>11348</v>
      </c>
      <c r="H454" s="177">
        <v>93</v>
      </c>
      <c r="I454" s="178"/>
      <c r="L454" s="174"/>
      <c r="M454" s="179"/>
      <c r="N454" s="180"/>
      <c r="O454" s="180"/>
      <c r="P454" s="180"/>
      <c r="Q454" s="180"/>
      <c r="R454" s="180"/>
      <c r="S454" s="180"/>
      <c r="T454" s="181"/>
      <c r="AT454" s="175" t="s">
        <v>264</v>
      </c>
      <c r="AU454" s="175" t="s">
        <v>82</v>
      </c>
      <c r="AV454" s="14" t="s">
        <v>82</v>
      </c>
      <c r="AW454" s="14" t="s">
        <v>34</v>
      </c>
      <c r="AX454" s="14" t="s">
        <v>73</v>
      </c>
      <c r="AY454" s="175" t="s">
        <v>252</v>
      </c>
    </row>
    <row r="455" spans="1:65" s="16" customFormat="1" ht="11.25">
      <c r="B455" s="190"/>
      <c r="D455" s="160" t="s">
        <v>264</v>
      </c>
      <c r="E455" s="191" t="s">
        <v>3</v>
      </c>
      <c r="F455" s="192" t="s">
        <v>354</v>
      </c>
      <c r="H455" s="193">
        <v>135</v>
      </c>
      <c r="I455" s="194"/>
      <c r="L455" s="190"/>
      <c r="M455" s="195"/>
      <c r="N455" s="196"/>
      <c r="O455" s="196"/>
      <c r="P455" s="196"/>
      <c r="Q455" s="196"/>
      <c r="R455" s="196"/>
      <c r="S455" s="196"/>
      <c r="T455" s="197"/>
      <c r="AT455" s="191" t="s">
        <v>264</v>
      </c>
      <c r="AU455" s="191" t="s">
        <v>82</v>
      </c>
      <c r="AV455" s="16" t="s">
        <v>95</v>
      </c>
      <c r="AW455" s="16" t="s">
        <v>34</v>
      </c>
      <c r="AX455" s="16" t="s">
        <v>73</v>
      </c>
      <c r="AY455" s="191" t="s">
        <v>252</v>
      </c>
    </row>
    <row r="456" spans="1:65" s="13" customFormat="1" ht="11.25">
      <c r="B456" s="167"/>
      <c r="D456" s="160" t="s">
        <v>264</v>
      </c>
      <c r="E456" s="168" t="s">
        <v>3</v>
      </c>
      <c r="F456" s="169" t="s">
        <v>11265</v>
      </c>
      <c r="H456" s="168" t="s">
        <v>3</v>
      </c>
      <c r="I456" s="170"/>
      <c r="L456" s="167"/>
      <c r="M456" s="171"/>
      <c r="N456" s="172"/>
      <c r="O456" s="172"/>
      <c r="P456" s="172"/>
      <c r="Q456" s="172"/>
      <c r="R456" s="172"/>
      <c r="S456" s="172"/>
      <c r="T456" s="173"/>
      <c r="AT456" s="168" t="s">
        <v>264</v>
      </c>
      <c r="AU456" s="168" t="s">
        <v>82</v>
      </c>
      <c r="AV456" s="13" t="s">
        <v>80</v>
      </c>
      <c r="AW456" s="13" t="s">
        <v>34</v>
      </c>
      <c r="AX456" s="13" t="s">
        <v>73</v>
      </c>
      <c r="AY456" s="168" t="s">
        <v>252</v>
      </c>
    </row>
    <row r="457" spans="1:65" s="14" customFormat="1" ht="11.25">
      <c r="B457" s="174"/>
      <c r="D457" s="160" t="s">
        <v>264</v>
      </c>
      <c r="E457" s="175" t="s">
        <v>3</v>
      </c>
      <c r="F457" s="176" t="s">
        <v>11349</v>
      </c>
      <c r="H457" s="177">
        <v>45</v>
      </c>
      <c r="I457" s="178"/>
      <c r="L457" s="174"/>
      <c r="M457" s="179"/>
      <c r="N457" s="180"/>
      <c r="O457" s="180"/>
      <c r="P457" s="180"/>
      <c r="Q457" s="180"/>
      <c r="R457" s="180"/>
      <c r="S457" s="180"/>
      <c r="T457" s="181"/>
      <c r="AT457" s="175" t="s">
        <v>264</v>
      </c>
      <c r="AU457" s="175" t="s">
        <v>82</v>
      </c>
      <c r="AV457" s="14" t="s">
        <v>82</v>
      </c>
      <c r="AW457" s="14" t="s">
        <v>34</v>
      </c>
      <c r="AX457" s="14" t="s">
        <v>73</v>
      </c>
      <c r="AY457" s="175" t="s">
        <v>252</v>
      </c>
    </row>
    <row r="458" spans="1:65" s="16" customFormat="1" ht="11.25">
      <c r="B458" s="190"/>
      <c r="D458" s="160" t="s">
        <v>264</v>
      </c>
      <c r="E458" s="191" t="s">
        <v>3</v>
      </c>
      <c r="F458" s="192" t="s">
        <v>354</v>
      </c>
      <c r="H458" s="193">
        <v>45</v>
      </c>
      <c r="I458" s="194"/>
      <c r="L458" s="190"/>
      <c r="M458" s="195"/>
      <c r="N458" s="196"/>
      <c r="O458" s="196"/>
      <c r="P458" s="196"/>
      <c r="Q458" s="196"/>
      <c r="R458" s="196"/>
      <c r="S458" s="196"/>
      <c r="T458" s="197"/>
      <c r="AT458" s="191" t="s">
        <v>264</v>
      </c>
      <c r="AU458" s="191" t="s">
        <v>82</v>
      </c>
      <c r="AV458" s="16" t="s">
        <v>95</v>
      </c>
      <c r="AW458" s="16" t="s">
        <v>34</v>
      </c>
      <c r="AX458" s="16" t="s">
        <v>73</v>
      </c>
      <c r="AY458" s="191" t="s">
        <v>252</v>
      </c>
    </row>
    <row r="459" spans="1:65" s="15" customFormat="1" ht="11.25">
      <c r="B459" s="182"/>
      <c r="D459" s="160" t="s">
        <v>264</v>
      </c>
      <c r="E459" s="183" t="s">
        <v>3</v>
      </c>
      <c r="F459" s="184" t="s">
        <v>269</v>
      </c>
      <c r="H459" s="185">
        <v>180</v>
      </c>
      <c r="I459" s="186"/>
      <c r="L459" s="182"/>
      <c r="M459" s="187"/>
      <c r="N459" s="188"/>
      <c r="O459" s="188"/>
      <c r="P459" s="188"/>
      <c r="Q459" s="188"/>
      <c r="R459" s="188"/>
      <c r="S459" s="188"/>
      <c r="T459" s="189"/>
      <c r="AT459" s="183" t="s">
        <v>264</v>
      </c>
      <c r="AU459" s="183" t="s">
        <v>82</v>
      </c>
      <c r="AV459" s="15" t="s">
        <v>258</v>
      </c>
      <c r="AW459" s="15" t="s">
        <v>34</v>
      </c>
      <c r="AX459" s="15" t="s">
        <v>80</v>
      </c>
      <c r="AY459" s="183" t="s">
        <v>252</v>
      </c>
    </row>
    <row r="460" spans="1:65" s="2" customFormat="1" ht="16.5" customHeight="1">
      <c r="A460" s="34"/>
      <c r="B460" s="145"/>
      <c r="C460" s="146" t="s">
        <v>931</v>
      </c>
      <c r="D460" s="146" t="s">
        <v>254</v>
      </c>
      <c r="E460" s="147" t="s">
        <v>11350</v>
      </c>
      <c r="F460" s="148" t="s">
        <v>11351</v>
      </c>
      <c r="G460" s="149" t="s">
        <v>331</v>
      </c>
      <c r="H460" s="150">
        <v>64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0</v>
      </c>
      <c r="T460" s="157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940</v>
      </c>
      <c r="AT460" s="158" t="s">
        <v>254</v>
      </c>
      <c r="AU460" s="158" t="s">
        <v>82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940</v>
      </c>
      <c r="BM460" s="158" t="s">
        <v>11352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11353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82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11354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82</v>
      </c>
    </row>
    <row r="463" spans="1:65" s="13" customFormat="1" ht="11.25">
      <c r="B463" s="167"/>
      <c r="D463" s="160" t="s">
        <v>264</v>
      </c>
      <c r="E463" s="168" t="s">
        <v>3</v>
      </c>
      <c r="F463" s="169" t="s">
        <v>11030</v>
      </c>
      <c r="H463" s="168" t="s">
        <v>3</v>
      </c>
      <c r="I463" s="170"/>
      <c r="L463" s="167"/>
      <c r="M463" s="171"/>
      <c r="N463" s="172"/>
      <c r="O463" s="172"/>
      <c r="P463" s="172"/>
      <c r="Q463" s="172"/>
      <c r="R463" s="172"/>
      <c r="S463" s="172"/>
      <c r="T463" s="173"/>
      <c r="AT463" s="168" t="s">
        <v>264</v>
      </c>
      <c r="AU463" s="168" t="s">
        <v>82</v>
      </c>
      <c r="AV463" s="13" t="s">
        <v>80</v>
      </c>
      <c r="AW463" s="13" t="s">
        <v>34</v>
      </c>
      <c r="AX463" s="13" t="s">
        <v>73</v>
      </c>
      <c r="AY463" s="168" t="s">
        <v>252</v>
      </c>
    </row>
    <row r="464" spans="1:65" s="13" customFormat="1" ht="11.25">
      <c r="B464" s="167"/>
      <c r="D464" s="160" t="s">
        <v>264</v>
      </c>
      <c r="E464" s="168" t="s">
        <v>3</v>
      </c>
      <c r="F464" s="169" t="s">
        <v>11355</v>
      </c>
      <c r="H464" s="168" t="s">
        <v>3</v>
      </c>
      <c r="I464" s="170"/>
      <c r="L464" s="167"/>
      <c r="M464" s="171"/>
      <c r="N464" s="172"/>
      <c r="O464" s="172"/>
      <c r="P464" s="172"/>
      <c r="Q464" s="172"/>
      <c r="R464" s="172"/>
      <c r="S464" s="172"/>
      <c r="T464" s="173"/>
      <c r="AT464" s="168" t="s">
        <v>264</v>
      </c>
      <c r="AU464" s="168" t="s">
        <v>82</v>
      </c>
      <c r="AV464" s="13" t="s">
        <v>80</v>
      </c>
      <c r="AW464" s="13" t="s">
        <v>34</v>
      </c>
      <c r="AX464" s="13" t="s">
        <v>73</v>
      </c>
      <c r="AY464" s="168" t="s">
        <v>252</v>
      </c>
    </row>
    <row r="465" spans="1:65" s="13" customFormat="1" ht="11.25">
      <c r="B465" s="167"/>
      <c r="D465" s="160" t="s">
        <v>264</v>
      </c>
      <c r="E465" s="168" t="s">
        <v>3</v>
      </c>
      <c r="F465" s="169" t="s">
        <v>11262</v>
      </c>
      <c r="H465" s="168" t="s">
        <v>3</v>
      </c>
      <c r="I465" s="170"/>
      <c r="L465" s="167"/>
      <c r="M465" s="171"/>
      <c r="N465" s="172"/>
      <c r="O465" s="172"/>
      <c r="P465" s="172"/>
      <c r="Q465" s="172"/>
      <c r="R465" s="172"/>
      <c r="S465" s="172"/>
      <c r="T465" s="173"/>
      <c r="AT465" s="168" t="s">
        <v>264</v>
      </c>
      <c r="AU465" s="168" t="s">
        <v>82</v>
      </c>
      <c r="AV465" s="13" t="s">
        <v>80</v>
      </c>
      <c r="AW465" s="13" t="s">
        <v>34</v>
      </c>
      <c r="AX465" s="13" t="s">
        <v>73</v>
      </c>
      <c r="AY465" s="168" t="s">
        <v>252</v>
      </c>
    </row>
    <row r="466" spans="1:65" s="14" customFormat="1" ht="11.25">
      <c r="B466" s="174"/>
      <c r="D466" s="160" t="s">
        <v>264</v>
      </c>
      <c r="E466" s="175" t="s">
        <v>3</v>
      </c>
      <c r="F466" s="176" t="s">
        <v>11356</v>
      </c>
      <c r="H466" s="177">
        <v>40</v>
      </c>
      <c r="I466" s="178"/>
      <c r="L466" s="174"/>
      <c r="M466" s="179"/>
      <c r="N466" s="180"/>
      <c r="O466" s="180"/>
      <c r="P466" s="180"/>
      <c r="Q466" s="180"/>
      <c r="R466" s="180"/>
      <c r="S466" s="180"/>
      <c r="T466" s="181"/>
      <c r="AT466" s="175" t="s">
        <v>264</v>
      </c>
      <c r="AU466" s="175" t="s">
        <v>82</v>
      </c>
      <c r="AV466" s="14" t="s">
        <v>82</v>
      </c>
      <c r="AW466" s="14" t="s">
        <v>34</v>
      </c>
      <c r="AX466" s="14" t="s">
        <v>73</v>
      </c>
      <c r="AY466" s="175" t="s">
        <v>252</v>
      </c>
    </row>
    <row r="467" spans="1:65" s="13" customFormat="1" ht="11.25">
      <c r="B467" s="167"/>
      <c r="D467" s="160" t="s">
        <v>264</v>
      </c>
      <c r="E467" s="168" t="s">
        <v>3</v>
      </c>
      <c r="F467" s="169" t="s">
        <v>11309</v>
      </c>
      <c r="H467" s="168" t="s">
        <v>3</v>
      </c>
      <c r="I467" s="170"/>
      <c r="L467" s="167"/>
      <c r="M467" s="171"/>
      <c r="N467" s="172"/>
      <c r="O467" s="172"/>
      <c r="P467" s="172"/>
      <c r="Q467" s="172"/>
      <c r="R467" s="172"/>
      <c r="S467" s="172"/>
      <c r="T467" s="173"/>
      <c r="AT467" s="168" t="s">
        <v>264</v>
      </c>
      <c r="AU467" s="168" t="s">
        <v>82</v>
      </c>
      <c r="AV467" s="13" t="s">
        <v>80</v>
      </c>
      <c r="AW467" s="13" t="s">
        <v>34</v>
      </c>
      <c r="AX467" s="13" t="s">
        <v>73</v>
      </c>
      <c r="AY467" s="168" t="s">
        <v>252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338</v>
      </c>
      <c r="H468" s="177">
        <v>10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82</v>
      </c>
      <c r="AV468" s="14" t="s">
        <v>82</v>
      </c>
      <c r="AW468" s="14" t="s">
        <v>34</v>
      </c>
      <c r="AX468" s="14" t="s">
        <v>73</v>
      </c>
      <c r="AY468" s="175" t="s">
        <v>252</v>
      </c>
    </row>
    <row r="469" spans="1:65" s="13" customFormat="1" ht="11.25">
      <c r="B469" s="167"/>
      <c r="D469" s="160" t="s">
        <v>264</v>
      </c>
      <c r="E469" s="168" t="s">
        <v>3</v>
      </c>
      <c r="F469" s="169" t="s">
        <v>11316</v>
      </c>
      <c r="H469" s="168" t="s">
        <v>3</v>
      </c>
      <c r="I469" s="170"/>
      <c r="L469" s="167"/>
      <c r="M469" s="171"/>
      <c r="N469" s="172"/>
      <c r="O469" s="172"/>
      <c r="P469" s="172"/>
      <c r="Q469" s="172"/>
      <c r="R469" s="172"/>
      <c r="S469" s="172"/>
      <c r="T469" s="173"/>
      <c r="AT469" s="168" t="s">
        <v>264</v>
      </c>
      <c r="AU469" s="168" t="s">
        <v>82</v>
      </c>
      <c r="AV469" s="13" t="s">
        <v>80</v>
      </c>
      <c r="AW469" s="13" t="s">
        <v>34</v>
      </c>
      <c r="AX469" s="13" t="s">
        <v>73</v>
      </c>
      <c r="AY469" s="168" t="s">
        <v>252</v>
      </c>
    </row>
    <row r="470" spans="1:65" s="14" customFormat="1" ht="11.25">
      <c r="B470" s="174"/>
      <c r="D470" s="160" t="s">
        <v>264</v>
      </c>
      <c r="E470" s="175" t="s">
        <v>3</v>
      </c>
      <c r="F470" s="176" t="s">
        <v>389</v>
      </c>
      <c r="H470" s="177">
        <v>14</v>
      </c>
      <c r="I470" s="178"/>
      <c r="L470" s="174"/>
      <c r="M470" s="179"/>
      <c r="N470" s="180"/>
      <c r="O470" s="180"/>
      <c r="P470" s="180"/>
      <c r="Q470" s="180"/>
      <c r="R470" s="180"/>
      <c r="S470" s="180"/>
      <c r="T470" s="181"/>
      <c r="AT470" s="175" t="s">
        <v>264</v>
      </c>
      <c r="AU470" s="175" t="s">
        <v>82</v>
      </c>
      <c r="AV470" s="14" t="s">
        <v>82</v>
      </c>
      <c r="AW470" s="14" t="s">
        <v>34</v>
      </c>
      <c r="AX470" s="14" t="s">
        <v>73</v>
      </c>
      <c r="AY470" s="175" t="s">
        <v>252</v>
      </c>
    </row>
    <row r="471" spans="1:65" s="15" customFormat="1" ht="11.25">
      <c r="B471" s="182"/>
      <c r="D471" s="160" t="s">
        <v>264</v>
      </c>
      <c r="E471" s="183" t="s">
        <v>3</v>
      </c>
      <c r="F471" s="184" t="s">
        <v>269</v>
      </c>
      <c r="H471" s="185">
        <v>64</v>
      </c>
      <c r="I471" s="186"/>
      <c r="L471" s="182"/>
      <c r="M471" s="187"/>
      <c r="N471" s="188"/>
      <c r="O471" s="188"/>
      <c r="P471" s="188"/>
      <c r="Q471" s="188"/>
      <c r="R471" s="188"/>
      <c r="S471" s="188"/>
      <c r="T471" s="189"/>
      <c r="AT471" s="183" t="s">
        <v>264</v>
      </c>
      <c r="AU471" s="183" t="s">
        <v>82</v>
      </c>
      <c r="AV471" s="15" t="s">
        <v>258</v>
      </c>
      <c r="AW471" s="15" t="s">
        <v>34</v>
      </c>
      <c r="AX471" s="15" t="s">
        <v>80</v>
      </c>
      <c r="AY471" s="183" t="s">
        <v>252</v>
      </c>
    </row>
    <row r="472" spans="1:65" s="2" customFormat="1" ht="24.2" customHeight="1">
      <c r="A472" s="34"/>
      <c r="B472" s="145"/>
      <c r="C472" s="198" t="s">
        <v>940</v>
      </c>
      <c r="D472" s="198" t="s">
        <v>361</v>
      </c>
      <c r="E472" s="199" t="s">
        <v>11357</v>
      </c>
      <c r="F472" s="200" t="s">
        <v>11358</v>
      </c>
      <c r="G472" s="201" t="s">
        <v>4360</v>
      </c>
      <c r="H472" s="202">
        <v>10</v>
      </c>
      <c r="I472" s="203"/>
      <c r="J472" s="204">
        <f>ROUND(I472*H472,2)</f>
        <v>0</v>
      </c>
      <c r="K472" s="205"/>
      <c r="L472" s="206"/>
      <c r="M472" s="207" t="s">
        <v>3</v>
      </c>
      <c r="N472" s="208" t="s">
        <v>44</v>
      </c>
      <c r="O472" s="55"/>
      <c r="P472" s="156">
        <f>O472*H472</f>
        <v>0</v>
      </c>
      <c r="Q472" s="156">
        <v>2.3E-2</v>
      </c>
      <c r="R472" s="156">
        <f>Q472*H472</f>
        <v>0.22999999999999998</v>
      </c>
      <c r="S472" s="156">
        <v>0</v>
      </c>
      <c r="T472" s="157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8" t="s">
        <v>2840</v>
      </c>
      <c r="AT472" s="158" t="s">
        <v>361</v>
      </c>
      <c r="AU472" s="158" t="s">
        <v>82</v>
      </c>
      <c r="AY472" s="19" t="s">
        <v>252</v>
      </c>
      <c r="BE472" s="159">
        <f>IF(N472="základní",J472,0)</f>
        <v>0</v>
      </c>
      <c r="BF472" s="159">
        <f>IF(N472="snížená",J472,0)</f>
        <v>0</v>
      </c>
      <c r="BG472" s="159">
        <f>IF(N472="zákl. přenesená",J472,0)</f>
        <v>0</v>
      </c>
      <c r="BH472" s="159">
        <f>IF(N472="sníž. přenesená",J472,0)</f>
        <v>0</v>
      </c>
      <c r="BI472" s="159">
        <f>IF(N472="nulová",J472,0)</f>
        <v>0</v>
      </c>
      <c r="BJ472" s="19" t="s">
        <v>80</v>
      </c>
      <c r="BK472" s="159">
        <f>ROUND(I472*H472,2)</f>
        <v>0</v>
      </c>
      <c r="BL472" s="19" t="s">
        <v>940</v>
      </c>
      <c r="BM472" s="158" t="s">
        <v>11359</v>
      </c>
    </row>
    <row r="473" spans="1:65" s="2" customFormat="1" ht="11.25">
      <c r="A473" s="34"/>
      <c r="B473" s="35"/>
      <c r="C473" s="34"/>
      <c r="D473" s="160" t="s">
        <v>260</v>
      </c>
      <c r="E473" s="34"/>
      <c r="F473" s="161" t="s">
        <v>11358</v>
      </c>
      <c r="G473" s="34"/>
      <c r="H473" s="34"/>
      <c r="I473" s="162"/>
      <c r="J473" s="34"/>
      <c r="K473" s="34"/>
      <c r="L473" s="35"/>
      <c r="M473" s="163"/>
      <c r="N473" s="164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9" t="s">
        <v>260</v>
      </c>
      <c r="AU473" s="19" t="s">
        <v>82</v>
      </c>
    </row>
    <row r="474" spans="1:65" s="2" customFormat="1" ht="19.5">
      <c r="A474" s="34"/>
      <c r="B474" s="35"/>
      <c r="C474" s="34"/>
      <c r="D474" s="160" t="s">
        <v>2284</v>
      </c>
      <c r="E474" s="34"/>
      <c r="F474" s="211" t="s">
        <v>11360</v>
      </c>
      <c r="G474" s="34"/>
      <c r="H474" s="34"/>
      <c r="I474" s="162"/>
      <c r="J474" s="34"/>
      <c r="K474" s="34"/>
      <c r="L474" s="35"/>
      <c r="M474" s="163"/>
      <c r="N474" s="164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9" t="s">
        <v>2284</v>
      </c>
      <c r="AU474" s="19" t="s">
        <v>82</v>
      </c>
    </row>
    <row r="475" spans="1:65" s="2" customFormat="1" ht="16.5" customHeight="1">
      <c r="A475" s="34"/>
      <c r="B475" s="145"/>
      <c r="C475" s="198" t="s">
        <v>946</v>
      </c>
      <c r="D475" s="198" t="s">
        <v>361</v>
      </c>
      <c r="E475" s="199" t="s">
        <v>11361</v>
      </c>
      <c r="F475" s="200" t="s">
        <v>11362</v>
      </c>
      <c r="G475" s="201" t="s">
        <v>4360</v>
      </c>
      <c r="H475" s="202">
        <v>20</v>
      </c>
      <c r="I475" s="203"/>
      <c r="J475" s="204">
        <f>ROUND(I475*H475,2)</f>
        <v>0</v>
      </c>
      <c r="K475" s="205"/>
      <c r="L475" s="206"/>
      <c r="M475" s="207" t="s">
        <v>3</v>
      </c>
      <c r="N475" s="208" t="s">
        <v>44</v>
      </c>
      <c r="O475" s="55"/>
      <c r="P475" s="156">
        <f>O475*H475</f>
        <v>0</v>
      </c>
      <c r="Q475" s="156">
        <v>7.0000000000000001E-3</v>
      </c>
      <c r="R475" s="156">
        <f>Q475*H475</f>
        <v>0.14000000000000001</v>
      </c>
      <c r="S475" s="156">
        <v>0</v>
      </c>
      <c r="T475" s="157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158" t="s">
        <v>2840</v>
      </c>
      <c r="AT475" s="158" t="s">
        <v>361</v>
      </c>
      <c r="AU475" s="158" t="s">
        <v>82</v>
      </c>
      <c r="AY475" s="19" t="s">
        <v>252</v>
      </c>
      <c r="BE475" s="159">
        <f>IF(N475="základní",J475,0)</f>
        <v>0</v>
      </c>
      <c r="BF475" s="159">
        <f>IF(N475="snížená",J475,0)</f>
        <v>0</v>
      </c>
      <c r="BG475" s="159">
        <f>IF(N475="zákl. přenesená",J475,0)</f>
        <v>0</v>
      </c>
      <c r="BH475" s="159">
        <f>IF(N475="sníž. přenesená",J475,0)</f>
        <v>0</v>
      </c>
      <c r="BI475" s="159">
        <f>IF(N475="nulová",J475,0)</f>
        <v>0</v>
      </c>
      <c r="BJ475" s="19" t="s">
        <v>80</v>
      </c>
      <c r="BK475" s="159">
        <f>ROUND(I475*H475,2)</f>
        <v>0</v>
      </c>
      <c r="BL475" s="19" t="s">
        <v>940</v>
      </c>
      <c r="BM475" s="158" t="s">
        <v>11363</v>
      </c>
    </row>
    <row r="476" spans="1:65" s="2" customFormat="1" ht="11.25">
      <c r="A476" s="34"/>
      <c r="B476" s="35"/>
      <c r="C476" s="34"/>
      <c r="D476" s="160" t="s">
        <v>260</v>
      </c>
      <c r="E476" s="34"/>
      <c r="F476" s="161" t="s">
        <v>11364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260</v>
      </c>
      <c r="AU476" s="19" t="s">
        <v>82</v>
      </c>
    </row>
    <row r="477" spans="1:65" s="14" customFormat="1" ht="11.25">
      <c r="B477" s="174"/>
      <c r="D477" s="160" t="s">
        <v>264</v>
      </c>
      <c r="F477" s="176" t="s">
        <v>11365</v>
      </c>
      <c r="H477" s="177">
        <v>20</v>
      </c>
      <c r="I477" s="178"/>
      <c r="L477" s="174"/>
      <c r="M477" s="179"/>
      <c r="N477" s="180"/>
      <c r="O477" s="180"/>
      <c r="P477" s="180"/>
      <c r="Q477" s="180"/>
      <c r="R477" s="180"/>
      <c r="S477" s="180"/>
      <c r="T477" s="181"/>
      <c r="AT477" s="175" t="s">
        <v>264</v>
      </c>
      <c r="AU477" s="175" t="s">
        <v>82</v>
      </c>
      <c r="AV477" s="14" t="s">
        <v>82</v>
      </c>
      <c r="AW477" s="14" t="s">
        <v>4</v>
      </c>
      <c r="AX477" s="14" t="s">
        <v>80</v>
      </c>
      <c r="AY477" s="175" t="s">
        <v>252</v>
      </c>
    </row>
    <row r="478" spans="1:65" s="2" customFormat="1" ht="24.2" customHeight="1">
      <c r="A478" s="34"/>
      <c r="B478" s="145"/>
      <c r="C478" s="198" t="s">
        <v>957</v>
      </c>
      <c r="D478" s="198" t="s">
        <v>361</v>
      </c>
      <c r="E478" s="199" t="s">
        <v>11366</v>
      </c>
      <c r="F478" s="200" t="s">
        <v>11367</v>
      </c>
      <c r="G478" s="201" t="s">
        <v>4360</v>
      </c>
      <c r="H478" s="202">
        <v>108</v>
      </c>
      <c r="I478" s="203"/>
      <c r="J478" s="204">
        <f>ROUND(I478*H478,2)</f>
        <v>0</v>
      </c>
      <c r="K478" s="205"/>
      <c r="L478" s="206"/>
      <c r="M478" s="207" t="s">
        <v>3</v>
      </c>
      <c r="N478" s="208" t="s">
        <v>44</v>
      </c>
      <c r="O478" s="55"/>
      <c r="P478" s="156">
        <f>O478*H478</f>
        <v>0</v>
      </c>
      <c r="Q478" s="156">
        <v>2.3E-2</v>
      </c>
      <c r="R478" s="156">
        <f>Q478*H478</f>
        <v>2.484</v>
      </c>
      <c r="S478" s="156">
        <v>0</v>
      </c>
      <c r="T478" s="157">
        <f>S478*H478</f>
        <v>0</v>
      </c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R478" s="158" t="s">
        <v>2840</v>
      </c>
      <c r="AT478" s="158" t="s">
        <v>361</v>
      </c>
      <c r="AU478" s="158" t="s">
        <v>82</v>
      </c>
      <c r="AY478" s="19" t="s">
        <v>252</v>
      </c>
      <c r="BE478" s="159">
        <f>IF(N478="základní",J478,0)</f>
        <v>0</v>
      </c>
      <c r="BF478" s="159">
        <f>IF(N478="snížená",J478,0)</f>
        <v>0</v>
      </c>
      <c r="BG478" s="159">
        <f>IF(N478="zákl. přenesená",J478,0)</f>
        <v>0</v>
      </c>
      <c r="BH478" s="159">
        <f>IF(N478="sníž. přenesená",J478,0)</f>
        <v>0</v>
      </c>
      <c r="BI478" s="159">
        <f>IF(N478="nulová",J478,0)</f>
        <v>0</v>
      </c>
      <c r="BJ478" s="19" t="s">
        <v>80</v>
      </c>
      <c r="BK478" s="159">
        <f>ROUND(I478*H478,2)</f>
        <v>0</v>
      </c>
      <c r="BL478" s="19" t="s">
        <v>940</v>
      </c>
      <c r="BM478" s="158" t="s">
        <v>11368</v>
      </c>
    </row>
    <row r="479" spans="1:65" s="2" customFormat="1" ht="11.25">
      <c r="A479" s="34"/>
      <c r="B479" s="35"/>
      <c r="C479" s="34"/>
      <c r="D479" s="160" t="s">
        <v>260</v>
      </c>
      <c r="E479" s="34"/>
      <c r="F479" s="161" t="s">
        <v>11367</v>
      </c>
      <c r="G479" s="34"/>
      <c r="H479" s="34"/>
      <c r="I479" s="162"/>
      <c r="J479" s="34"/>
      <c r="K479" s="34"/>
      <c r="L479" s="35"/>
      <c r="M479" s="163"/>
      <c r="N479" s="164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9" t="s">
        <v>260</v>
      </c>
      <c r="AU479" s="19" t="s">
        <v>82</v>
      </c>
    </row>
    <row r="480" spans="1:65" s="2" customFormat="1" ht="19.5">
      <c r="A480" s="34"/>
      <c r="B480" s="35"/>
      <c r="C480" s="34"/>
      <c r="D480" s="160" t="s">
        <v>2284</v>
      </c>
      <c r="E480" s="34"/>
      <c r="F480" s="211" t="s">
        <v>11360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2284</v>
      </c>
      <c r="AU480" s="19" t="s">
        <v>82</v>
      </c>
    </row>
    <row r="481" spans="1:65" s="14" customFormat="1" ht="11.25">
      <c r="B481" s="174"/>
      <c r="D481" s="160" t="s">
        <v>264</v>
      </c>
      <c r="F481" s="176" t="s">
        <v>11369</v>
      </c>
      <c r="H481" s="177">
        <v>108</v>
      </c>
      <c r="I481" s="178"/>
      <c r="L481" s="174"/>
      <c r="M481" s="179"/>
      <c r="N481" s="180"/>
      <c r="O481" s="180"/>
      <c r="P481" s="180"/>
      <c r="Q481" s="180"/>
      <c r="R481" s="180"/>
      <c r="S481" s="180"/>
      <c r="T481" s="181"/>
      <c r="AT481" s="175" t="s">
        <v>264</v>
      </c>
      <c r="AU481" s="175" t="s">
        <v>82</v>
      </c>
      <c r="AV481" s="14" t="s">
        <v>82</v>
      </c>
      <c r="AW481" s="14" t="s">
        <v>4</v>
      </c>
      <c r="AX481" s="14" t="s">
        <v>80</v>
      </c>
      <c r="AY481" s="175" t="s">
        <v>252</v>
      </c>
    </row>
    <row r="482" spans="1:65" s="2" customFormat="1" ht="16.5" customHeight="1">
      <c r="A482" s="34"/>
      <c r="B482" s="145"/>
      <c r="C482" s="198" t="s">
        <v>974</v>
      </c>
      <c r="D482" s="198" t="s">
        <v>361</v>
      </c>
      <c r="E482" s="199" t="s">
        <v>11370</v>
      </c>
      <c r="F482" s="200" t="s">
        <v>11371</v>
      </c>
      <c r="G482" s="201" t="s">
        <v>4360</v>
      </c>
      <c r="H482" s="202">
        <v>108</v>
      </c>
      <c r="I482" s="203"/>
      <c r="J482" s="204">
        <f>ROUND(I482*H482,2)</f>
        <v>0</v>
      </c>
      <c r="K482" s="205"/>
      <c r="L482" s="206"/>
      <c r="M482" s="207" t="s">
        <v>3</v>
      </c>
      <c r="N482" s="208" t="s">
        <v>44</v>
      </c>
      <c r="O482" s="55"/>
      <c r="P482" s="156">
        <f>O482*H482</f>
        <v>0</v>
      </c>
      <c r="Q482" s="156">
        <v>7.0000000000000001E-3</v>
      </c>
      <c r="R482" s="156">
        <f>Q482*H482</f>
        <v>0.75600000000000001</v>
      </c>
      <c r="S482" s="156">
        <v>0</v>
      </c>
      <c r="T482" s="157">
        <f>S482*H482</f>
        <v>0</v>
      </c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R482" s="158" t="s">
        <v>2840</v>
      </c>
      <c r="AT482" s="158" t="s">
        <v>361</v>
      </c>
      <c r="AU482" s="158" t="s">
        <v>82</v>
      </c>
      <c r="AY482" s="19" t="s">
        <v>252</v>
      </c>
      <c r="BE482" s="159">
        <f>IF(N482="základní",J482,0)</f>
        <v>0</v>
      </c>
      <c r="BF482" s="159">
        <f>IF(N482="snížená",J482,0)</f>
        <v>0</v>
      </c>
      <c r="BG482" s="159">
        <f>IF(N482="zákl. přenesená",J482,0)</f>
        <v>0</v>
      </c>
      <c r="BH482" s="159">
        <f>IF(N482="sníž. přenesená",J482,0)</f>
        <v>0</v>
      </c>
      <c r="BI482" s="159">
        <f>IF(N482="nulová",J482,0)</f>
        <v>0</v>
      </c>
      <c r="BJ482" s="19" t="s">
        <v>80</v>
      </c>
      <c r="BK482" s="159">
        <f>ROUND(I482*H482,2)</f>
        <v>0</v>
      </c>
      <c r="BL482" s="19" t="s">
        <v>940</v>
      </c>
      <c r="BM482" s="158" t="s">
        <v>11372</v>
      </c>
    </row>
    <row r="483" spans="1:65" s="2" customFormat="1" ht="11.25">
      <c r="A483" s="34"/>
      <c r="B483" s="35"/>
      <c r="C483" s="34"/>
      <c r="D483" s="160" t="s">
        <v>260</v>
      </c>
      <c r="E483" s="34"/>
      <c r="F483" s="161" t="s">
        <v>11371</v>
      </c>
      <c r="G483" s="34"/>
      <c r="H483" s="34"/>
      <c r="I483" s="162"/>
      <c r="J483" s="34"/>
      <c r="K483" s="34"/>
      <c r="L483" s="35"/>
      <c r="M483" s="163"/>
      <c r="N483" s="164"/>
      <c r="O483" s="55"/>
      <c r="P483" s="55"/>
      <c r="Q483" s="55"/>
      <c r="R483" s="55"/>
      <c r="S483" s="55"/>
      <c r="T483" s="56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T483" s="19" t="s">
        <v>260</v>
      </c>
      <c r="AU483" s="19" t="s">
        <v>82</v>
      </c>
    </row>
    <row r="484" spans="1:65" s="14" customFormat="1" ht="11.25">
      <c r="B484" s="174"/>
      <c r="D484" s="160" t="s">
        <v>264</v>
      </c>
      <c r="F484" s="176" t="s">
        <v>11369</v>
      </c>
      <c r="H484" s="177">
        <v>108</v>
      </c>
      <c r="I484" s="178"/>
      <c r="L484" s="174"/>
      <c r="M484" s="179"/>
      <c r="N484" s="180"/>
      <c r="O484" s="180"/>
      <c r="P484" s="180"/>
      <c r="Q484" s="180"/>
      <c r="R484" s="180"/>
      <c r="S484" s="180"/>
      <c r="T484" s="181"/>
      <c r="AT484" s="175" t="s">
        <v>264</v>
      </c>
      <c r="AU484" s="175" t="s">
        <v>82</v>
      </c>
      <c r="AV484" s="14" t="s">
        <v>82</v>
      </c>
      <c r="AW484" s="14" t="s">
        <v>4</v>
      </c>
      <c r="AX484" s="14" t="s">
        <v>80</v>
      </c>
      <c r="AY484" s="175" t="s">
        <v>252</v>
      </c>
    </row>
    <row r="485" spans="1:65" s="2" customFormat="1" ht="16.5" customHeight="1">
      <c r="A485" s="34"/>
      <c r="B485" s="145"/>
      <c r="C485" s="146" t="s">
        <v>987</v>
      </c>
      <c r="D485" s="146" t="s">
        <v>254</v>
      </c>
      <c r="E485" s="147" t="s">
        <v>11373</v>
      </c>
      <c r="F485" s="148" t="s">
        <v>11374</v>
      </c>
      <c r="G485" s="149" t="s">
        <v>2104</v>
      </c>
      <c r="H485" s="150">
        <v>8</v>
      </c>
      <c r="I485" s="151"/>
      <c r="J485" s="152">
        <f>ROUND(I485*H485,2)</f>
        <v>0</v>
      </c>
      <c r="K485" s="153"/>
      <c r="L485" s="35"/>
      <c r="M485" s="154" t="s">
        <v>3</v>
      </c>
      <c r="N485" s="155" t="s">
        <v>44</v>
      </c>
      <c r="O485" s="55"/>
      <c r="P485" s="156">
        <f>O485*H485</f>
        <v>0</v>
      </c>
      <c r="Q485" s="156">
        <v>0</v>
      </c>
      <c r="R485" s="156">
        <f>Q485*H485</f>
        <v>0</v>
      </c>
      <c r="S485" s="156">
        <v>0</v>
      </c>
      <c r="T485" s="157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158" t="s">
        <v>9370</v>
      </c>
      <c r="AT485" s="158" t="s">
        <v>254</v>
      </c>
      <c r="AU485" s="158" t="s">
        <v>82</v>
      </c>
      <c r="AY485" s="19" t="s">
        <v>252</v>
      </c>
      <c r="BE485" s="159">
        <f>IF(N485="základní",J485,0)</f>
        <v>0</v>
      </c>
      <c r="BF485" s="159">
        <f>IF(N485="snížená",J485,0)</f>
        <v>0</v>
      </c>
      <c r="BG485" s="159">
        <f>IF(N485="zákl. přenesená",J485,0)</f>
        <v>0</v>
      </c>
      <c r="BH485" s="159">
        <f>IF(N485="sníž. přenesená",J485,0)</f>
        <v>0</v>
      </c>
      <c r="BI485" s="159">
        <f>IF(N485="nulová",J485,0)</f>
        <v>0</v>
      </c>
      <c r="BJ485" s="19" t="s">
        <v>80</v>
      </c>
      <c r="BK485" s="159">
        <f>ROUND(I485*H485,2)</f>
        <v>0</v>
      </c>
      <c r="BL485" s="19" t="s">
        <v>9370</v>
      </c>
      <c r="BM485" s="158" t="s">
        <v>11375</v>
      </c>
    </row>
    <row r="486" spans="1:65" s="2" customFormat="1" ht="11.25">
      <c r="A486" s="34"/>
      <c r="B486" s="35"/>
      <c r="C486" s="34"/>
      <c r="D486" s="160" t="s">
        <v>260</v>
      </c>
      <c r="E486" s="34"/>
      <c r="F486" s="161" t="s">
        <v>11376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260</v>
      </c>
      <c r="AU486" s="19" t="s">
        <v>82</v>
      </c>
    </row>
    <row r="487" spans="1:65" s="2" customFormat="1" ht="11.25">
      <c r="A487" s="34"/>
      <c r="B487" s="35"/>
      <c r="C487" s="34"/>
      <c r="D487" s="165" t="s">
        <v>262</v>
      </c>
      <c r="E487" s="34"/>
      <c r="F487" s="166" t="s">
        <v>11377</v>
      </c>
      <c r="G487" s="34"/>
      <c r="H487" s="34"/>
      <c r="I487" s="162"/>
      <c r="J487" s="34"/>
      <c r="K487" s="34"/>
      <c r="L487" s="35"/>
      <c r="M487" s="163"/>
      <c r="N487" s="164"/>
      <c r="O487" s="55"/>
      <c r="P487" s="55"/>
      <c r="Q487" s="55"/>
      <c r="R487" s="55"/>
      <c r="S487" s="55"/>
      <c r="T487" s="56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9" t="s">
        <v>262</v>
      </c>
      <c r="AU487" s="19" t="s">
        <v>82</v>
      </c>
    </row>
    <row r="488" spans="1:65" s="13" customFormat="1" ht="11.25">
      <c r="B488" s="167"/>
      <c r="D488" s="160" t="s">
        <v>264</v>
      </c>
      <c r="E488" s="168" t="s">
        <v>3</v>
      </c>
      <c r="F488" s="169" t="s">
        <v>11378</v>
      </c>
      <c r="H488" s="168" t="s">
        <v>3</v>
      </c>
      <c r="I488" s="170"/>
      <c r="L488" s="167"/>
      <c r="M488" s="171"/>
      <c r="N488" s="172"/>
      <c r="O488" s="172"/>
      <c r="P488" s="172"/>
      <c r="Q488" s="172"/>
      <c r="R488" s="172"/>
      <c r="S488" s="172"/>
      <c r="T488" s="173"/>
      <c r="AT488" s="168" t="s">
        <v>264</v>
      </c>
      <c r="AU488" s="168" t="s">
        <v>82</v>
      </c>
      <c r="AV488" s="13" t="s">
        <v>80</v>
      </c>
      <c r="AW488" s="13" t="s">
        <v>34</v>
      </c>
      <c r="AX488" s="13" t="s">
        <v>73</v>
      </c>
      <c r="AY488" s="168" t="s">
        <v>252</v>
      </c>
    </row>
    <row r="489" spans="1:65" s="14" customFormat="1" ht="11.25">
      <c r="B489" s="174"/>
      <c r="D489" s="160" t="s">
        <v>264</v>
      </c>
      <c r="E489" s="175" t="s">
        <v>3</v>
      </c>
      <c r="F489" s="176" t="s">
        <v>318</v>
      </c>
      <c r="H489" s="177">
        <v>8</v>
      </c>
      <c r="I489" s="178"/>
      <c r="L489" s="174"/>
      <c r="M489" s="179"/>
      <c r="N489" s="180"/>
      <c r="O489" s="180"/>
      <c r="P489" s="180"/>
      <c r="Q489" s="180"/>
      <c r="R489" s="180"/>
      <c r="S489" s="180"/>
      <c r="T489" s="181"/>
      <c r="AT489" s="175" t="s">
        <v>264</v>
      </c>
      <c r="AU489" s="175" t="s">
        <v>82</v>
      </c>
      <c r="AV489" s="14" t="s">
        <v>82</v>
      </c>
      <c r="AW489" s="14" t="s">
        <v>34</v>
      </c>
      <c r="AX489" s="14" t="s">
        <v>80</v>
      </c>
      <c r="AY489" s="175" t="s">
        <v>252</v>
      </c>
    </row>
    <row r="490" spans="1:65" s="12" customFormat="1" ht="25.9" customHeight="1">
      <c r="B490" s="132"/>
      <c r="D490" s="133" t="s">
        <v>72</v>
      </c>
      <c r="E490" s="134" t="s">
        <v>9366</v>
      </c>
      <c r="F490" s="134" t="s">
        <v>9367</v>
      </c>
      <c r="I490" s="135"/>
      <c r="J490" s="136">
        <f>BK490</f>
        <v>0</v>
      </c>
      <c r="L490" s="132"/>
      <c r="M490" s="228"/>
      <c r="N490" s="229"/>
      <c r="O490" s="229"/>
      <c r="P490" s="230">
        <v>0</v>
      </c>
      <c r="Q490" s="229"/>
      <c r="R490" s="230">
        <v>0</v>
      </c>
      <c r="S490" s="229"/>
      <c r="T490" s="231">
        <v>0</v>
      </c>
      <c r="AR490" s="133" t="s">
        <v>258</v>
      </c>
      <c r="AT490" s="141" t="s">
        <v>72</v>
      </c>
      <c r="AU490" s="141" t="s">
        <v>73</v>
      </c>
      <c r="AY490" s="133" t="s">
        <v>252</v>
      </c>
      <c r="BK490" s="142">
        <v>0</v>
      </c>
    </row>
    <row r="491" spans="1:65" s="2" customFormat="1" ht="6.95" customHeight="1">
      <c r="A491" s="34"/>
      <c r="B491" s="44"/>
      <c r="C491" s="45"/>
      <c r="D491" s="45"/>
      <c r="E491" s="45"/>
      <c r="F491" s="45"/>
      <c r="G491" s="45"/>
      <c r="H491" s="45"/>
      <c r="I491" s="45"/>
      <c r="J491" s="45"/>
      <c r="K491" s="45"/>
      <c r="L491" s="35"/>
      <c r="M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</sheetData>
  <autoFilter ref="C83:K490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9" r:id="rId1"/>
    <hyperlink ref="F103" r:id="rId2"/>
    <hyperlink ref="F107" r:id="rId3"/>
    <hyperlink ref="F116" r:id="rId4"/>
    <hyperlink ref="F120" r:id="rId5"/>
    <hyperlink ref="F134" r:id="rId6"/>
    <hyperlink ref="F138" r:id="rId7"/>
    <hyperlink ref="F142" r:id="rId8"/>
    <hyperlink ref="F145" r:id="rId9"/>
    <hyperlink ref="F148" r:id="rId10"/>
    <hyperlink ref="F168" r:id="rId11"/>
    <hyperlink ref="F172" r:id="rId12"/>
    <hyperlink ref="F176" r:id="rId13"/>
    <hyperlink ref="F183" r:id="rId14"/>
    <hyperlink ref="F187" r:id="rId15"/>
    <hyperlink ref="F205" r:id="rId16"/>
    <hyperlink ref="F209" r:id="rId17"/>
    <hyperlink ref="F213" r:id="rId18"/>
    <hyperlink ref="F227" r:id="rId19"/>
    <hyperlink ref="F240" r:id="rId20"/>
    <hyperlink ref="F251" r:id="rId21"/>
    <hyperlink ref="F260" r:id="rId22"/>
    <hyperlink ref="F264" r:id="rId23"/>
    <hyperlink ref="F272" r:id="rId24"/>
    <hyperlink ref="F278" r:id="rId25"/>
    <hyperlink ref="F282" r:id="rId26"/>
    <hyperlink ref="F288" r:id="rId27"/>
    <hyperlink ref="F294" r:id="rId28"/>
    <hyperlink ref="F302" r:id="rId29"/>
    <hyperlink ref="F311" r:id="rId30"/>
    <hyperlink ref="F327" r:id="rId31"/>
    <hyperlink ref="F330" r:id="rId32"/>
    <hyperlink ref="F333" r:id="rId33"/>
    <hyperlink ref="F336" r:id="rId34"/>
    <hyperlink ref="F339" r:id="rId35"/>
    <hyperlink ref="F345" r:id="rId36"/>
    <hyperlink ref="F352" r:id="rId37"/>
    <hyperlink ref="F356" r:id="rId38"/>
    <hyperlink ref="F360" r:id="rId39"/>
    <hyperlink ref="F364" r:id="rId40"/>
    <hyperlink ref="F378" r:id="rId41"/>
    <hyperlink ref="F397" r:id="rId42"/>
    <hyperlink ref="F404" r:id="rId43"/>
    <hyperlink ref="F409" r:id="rId44"/>
    <hyperlink ref="F415" r:id="rId45"/>
    <hyperlink ref="F421" r:id="rId46"/>
    <hyperlink ref="F430" r:id="rId47"/>
    <hyperlink ref="F433" r:id="rId48"/>
    <hyperlink ref="F436" r:id="rId49"/>
    <hyperlink ref="F439" r:id="rId50"/>
    <hyperlink ref="F448" r:id="rId51"/>
    <hyperlink ref="F462" r:id="rId52"/>
    <hyperlink ref="F487" r:id="rId5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11379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11380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ROUND(J94,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ROUND((SUM(BE94:BE510)),  2)</f>
        <v>0</v>
      </c>
      <c r="G33" s="34"/>
      <c r="H33" s="34"/>
      <c r="I33" s="103">
        <v>0.21</v>
      </c>
      <c r="J33" s="102">
        <f>ROUND(((SUM(BE94:BE510))*I33),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ROUND((SUM(BF94:BF510)),  2)</f>
        <v>0</v>
      </c>
      <c r="G34" s="34"/>
      <c r="H34" s="34"/>
      <c r="I34" s="103">
        <v>0.15</v>
      </c>
      <c r="J34" s="102">
        <f>ROUND(((SUM(BF94:BF510))*I34),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ROUND((SUM(BG94:BG510)),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ROUND((SUM(BH94:BH510)),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ROUND((SUM(BI94:BI510)),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IO.04 - Komunikace a zpevněné plochy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Zdeněk Zetocha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J94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J95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J96</f>
        <v>0</v>
      </c>
      <c r="L61" s="117"/>
    </row>
    <row r="62" spans="1:47" s="10" customFormat="1" ht="14.85" customHeight="1">
      <c r="B62" s="117"/>
      <c r="D62" s="118" t="s">
        <v>11381</v>
      </c>
      <c r="E62" s="119"/>
      <c r="F62" s="119"/>
      <c r="G62" s="119"/>
      <c r="H62" s="119"/>
      <c r="I62" s="119"/>
      <c r="J62" s="120">
        <f>J97</f>
        <v>0</v>
      </c>
      <c r="L62" s="117"/>
    </row>
    <row r="63" spans="1:47" s="10" customFormat="1" ht="14.85" customHeight="1">
      <c r="B63" s="117"/>
      <c r="D63" s="118" t="s">
        <v>11382</v>
      </c>
      <c r="E63" s="119"/>
      <c r="F63" s="119"/>
      <c r="G63" s="119"/>
      <c r="H63" s="119"/>
      <c r="I63" s="119"/>
      <c r="J63" s="120">
        <f>J127</f>
        <v>0</v>
      </c>
      <c r="L63" s="117"/>
    </row>
    <row r="64" spans="1:47" s="10" customFormat="1" ht="14.85" customHeight="1">
      <c r="B64" s="117"/>
      <c r="D64" s="118" t="s">
        <v>11383</v>
      </c>
      <c r="E64" s="119"/>
      <c r="F64" s="119"/>
      <c r="G64" s="119"/>
      <c r="H64" s="119"/>
      <c r="I64" s="119"/>
      <c r="J64" s="120">
        <f>J169</f>
        <v>0</v>
      </c>
      <c r="L64" s="117"/>
    </row>
    <row r="65" spans="1:31" s="10" customFormat="1" ht="14.85" customHeight="1">
      <c r="B65" s="117"/>
      <c r="D65" s="118" t="s">
        <v>11384</v>
      </c>
      <c r="E65" s="119"/>
      <c r="F65" s="119"/>
      <c r="G65" s="119"/>
      <c r="H65" s="119"/>
      <c r="I65" s="119"/>
      <c r="J65" s="120">
        <f>J190</f>
        <v>0</v>
      </c>
      <c r="L65" s="117"/>
    </row>
    <row r="66" spans="1:31" s="10" customFormat="1" ht="14.85" customHeight="1">
      <c r="B66" s="117"/>
      <c r="D66" s="118" t="s">
        <v>11385</v>
      </c>
      <c r="E66" s="119"/>
      <c r="F66" s="119"/>
      <c r="G66" s="119"/>
      <c r="H66" s="119"/>
      <c r="I66" s="119"/>
      <c r="J66" s="120">
        <f>J206</f>
        <v>0</v>
      </c>
      <c r="L66" s="117"/>
    </row>
    <row r="67" spans="1:31" s="10" customFormat="1" ht="14.85" customHeight="1">
      <c r="B67" s="117"/>
      <c r="D67" s="118" t="s">
        <v>11386</v>
      </c>
      <c r="E67" s="119"/>
      <c r="F67" s="119"/>
      <c r="G67" s="119"/>
      <c r="H67" s="119"/>
      <c r="I67" s="119"/>
      <c r="J67" s="120">
        <f>J218</f>
        <v>0</v>
      </c>
      <c r="L67" s="117"/>
    </row>
    <row r="68" spans="1:31" s="10" customFormat="1" ht="19.899999999999999" customHeight="1">
      <c r="B68" s="117"/>
      <c r="D68" s="118" t="s">
        <v>207</v>
      </c>
      <c r="E68" s="119"/>
      <c r="F68" s="119"/>
      <c r="G68" s="119"/>
      <c r="H68" s="119"/>
      <c r="I68" s="119"/>
      <c r="J68" s="120">
        <f>J223</f>
        <v>0</v>
      </c>
      <c r="L68" s="117"/>
    </row>
    <row r="69" spans="1:31" s="10" customFormat="1" ht="19.899999999999999" customHeight="1">
      <c r="B69" s="117"/>
      <c r="D69" s="118" t="s">
        <v>209</v>
      </c>
      <c r="E69" s="119"/>
      <c r="F69" s="119"/>
      <c r="G69" s="119"/>
      <c r="H69" s="119"/>
      <c r="I69" s="119"/>
      <c r="J69" s="120">
        <f>J228</f>
        <v>0</v>
      </c>
      <c r="L69" s="117"/>
    </row>
    <row r="70" spans="1:31" s="10" customFormat="1" ht="19.899999999999999" customHeight="1">
      <c r="B70" s="117"/>
      <c r="D70" s="118" t="s">
        <v>11387</v>
      </c>
      <c r="E70" s="119"/>
      <c r="F70" s="119"/>
      <c r="G70" s="119"/>
      <c r="H70" s="119"/>
      <c r="I70" s="119"/>
      <c r="J70" s="120">
        <f>J234</f>
        <v>0</v>
      </c>
      <c r="L70" s="117"/>
    </row>
    <row r="71" spans="1:31" s="10" customFormat="1" ht="19.899999999999999" customHeight="1">
      <c r="B71" s="117"/>
      <c r="D71" s="118" t="s">
        <v>5728</v>
      </c>
      <c r="E71" s="119"/>
      <c r="F71" s="119"/>
      <c r="G71" s="119"/>
      <c r="H71" s="119"/>
      <c r="I71" s="119"/>
      <c r="J71" s="120">
        <f>J381</f>
        <v>0</v>
      </c>
      <c r="L71" s="117"/>
    </row>
    <row r="72" spans="1:31" s="10" customFormat="1" ht="19.899999999999999" customHeight="1">
      <c r="B72" s="117"/>
      <c r="D72" s="118" t="s">
        <v>214</v>
      </c>
      <c r="E72" s="119"/>
      <c r="F72" s="119"/>
      <c r="G72" s="119"/>
      <c r="H72" s="119"/>
      <c r="I72" s="119"/>
      <c r="J72" s="120">
        <f>J426</f>
        <v>0</v>
      </c>
      <c r="L72" s="117"/>
    </row>
    <row r="73" spans="1:31" s="10" customFormat="1" ht="14.85" customHeight="1">
      <c r="B73" s="117"/>
      <c r="D73" s="118" t="s">
        <v>11388</v>
      </c>
      <c r="E73" s="119"/>
      <c r="F73" s="119"/>
      <c r="G73" s="119"/>
      <c r="H73" s="119"/>
      <c r="I73" s="119"/>
      <c r="J73" s="120">
        <f>J427</f>
        <v>0</v>
      </c>
      <c r="L73" s="117"/>
    </row>
    <row r="74" spans="1:31" s="10" customFormat="1" ht="14.85" customHeight="1">
      <c r="B74" s="117"/>
      <c r="D74" s="118" t="s">
        <v>11389</v>
      </c>
      <c r="E74" s="119"/>
      <c r="F74" s="119"/>
      <c r="G74" s="119"/>
      <c r="H74" s="119"/>
      <c r="I74" s="119"/>
      <c r="J74" s="120">
        <f>J506</f>
        <v>0</v>
      </c>
      <c r="L74" s="117"/>
    </row>
    <row r="75" spans="1:31" s="2" customFormat="1" ht="21.7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80" spans="1:31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3" s="2" customFormat="1" ht="24.95" customHeight="1">
      <c r="A81" s="34"/>
      <c r="B81" s="35"/>
      <c r="C81" s="23" t="s">
        <v>237</v>
      </c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3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3" s="2" customFormat="1" ht="12" customHeight="1">
      <c r="A83" s="34"/>
      <c r="B83" s="35"/>
      <c r="C83" s="29" t="s">
        <v>17</v>
      </c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3" s="2" customFormat="1" ht="16.5" customHeight="1">
      <c r="A84" s="34"/>
      <c r="B84" s="35"/>
      <c r="C84" s="34"/>
      <c r="D84" s="34"/>
      <c r="E84" s="358" t="str">
        <f>E7</f>
        <v>Vědeckotechnický park UPOL, blok D - 1.etapa</v>
      </c>
      <c r="F84" s="359"/>
      <c r="G84" s="359"/>
      <c r="H84" s="359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3" s="2" customFormat="1" ht="12" customHeight="1">
      <c r="A85" s="34"/>
      <c r="B85" s="35"/>
      <c r="C85" s="29" t="s">
        <v>196</v>
      </c>
      <c r="D85" s="34"/>
      <c r="E85" s="34"/>
      <c r="F85" s="34"/>
      <c r="G85" s="34"/>
      <c r="H85" s="34"/>
      <c r="I85" s="34"/>
      <c r="J85" s="34"/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3" s="2" customFormat="1" ht="16.5" customHeight="1">
      <c r="A86" s="34"/>
      <c r="B86" s="35"/>
      <c r="C86" s="34"/>
      <c r="D86" s="34"/>
      <c r="E86" s="341" t="str">
        <f>E9</f>
        <v>IO.04 - Komunikace a zpevněné plochy</v>
      </c>
      <c r="F86" s="360"/>
      <c r="G86" s="360"/>
      <c r="H86" s="360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3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3" s="2" customFormat="1" ht="12" customHeight="1">
      <c r="A88" s="34"/>
      <c r="B88" s="35"/>
      <c r="C88" s="29" t="s">
        <v>21</v>
      </c>
      <c r="D88" s="34"/>
      <c r="E88" s="34"/>
      <c r="F88" s="27" t="str">
        <f>F12</f>
        <v>Olomouc, Třída 17.Listopadu 1121/8a</v>
      </c>
      <c r="G88" s="34"/>
      <c r="H88" s="34"/>
      <c r="I88" s="29" t="s">
        <v>23</v>
      </c>
      <c r="J88" s="52">
        <f>IF(J12="","",J12)</f>
        <v>44442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3" s="2" customFormat="1" ht="6.9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3" s="2" customFormat="1" ht="25.7" customHeight="1">
      <c r="A90" s="34"/>
      <c r="B90" s="35"/>
      <c r="C90" s="29" t="s">
        <v>24</v>
      </c>
      <c r="D90" s="34"/>
      <c r="E90" s="34"/>
      <c r="F90" s="27" t="str">
        <f>E15</f>
        <v xml:space="preserve">Univerzita Palackého Olomouc </v>
      </c>
      <c r="G90" s="34"/>
      <c r="H90" s="34"/>
      <c r="I90" s="29" t="s">
        <v>31</v>
      </c>
      <c r="J90" s="32" t="str">
        <f>E21</f>
        <v>Alfaprojekt Olomouc a.s.</v>
      </c>
      <c r="K90" s="34"/>
      <c r="L90" s="96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3" s="2" customFormat="1" ht="15.2" customHeight="1">
      <c r="A91" s="34"/>
      <c r="B91" s="35"/>
      <c r="C91" s="29" t="s">
        <v>29</v>
      </c>
      <c r="D91" s="34"/>
      <c r="E91" s="34"/>
      <c r="F91" s="27" t="str">
        <f>IF(E18="","",E18)</f>
        <v>Vyplň údaj</v>
      </c>
      <c r="G91" s="34"/>
      <c r="H91" s="34"/>
      <c r="I91" s="29" t="s">
        <v>35</v>
      </c>
      <c r="J91" s="32" t="str">
        <f>E24</f>
        <v>Ing. Zdeněk Zetocha</v>
      </c>
      <c r="K91" s="34"/>
      <c r="L91" s="96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3" s="2" customFormat="1" ht="10.3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6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63" s="11" customFormat="1" ht="29.25" customHeight="1">
      <c r="A93" s="121"/>
      <c r="B93" s="122"/>
      <c r="C93" s="123" t="s">
        <v>238</v>
      </c>
      <c r="D93" s="124" t="s">
        <v>58</v>
      </c>
      <c r="E93" s="124" t="s">
        <v>54</v>
      </c>
      <c r="F93" s="124" t="s">
        <v>55</v>
      </c>
      <c r="G93" s="124" t="s">
        <v>239</v>
      </c>
      <c r="H93" s="124" t="s">
        <v>240</v>
      </c>
      <c r="I93" s="124" t="s">
        <v>241</v>
      </c>
      <c r="J93" s="125" t="s">
        <v>202</v>
      </c>
      <c r="K93" s="126" t="s">
        <v>242</v>
      </c>
      <c r="L93" s="127"/>
      <c r="M93" s="59" t="s">
        <v>3</v>
      </c>
      <c r="N93" s="60" t="s">
        <v>43</v>
      </c>
      <c r="O93" s="60" t="s">
        <v>243</v>
      </c>
      <c r="P93" s="60" t="s">
        <v>244</v>
      </c>
      <c r="Q93" s="60" t="s">
        <v>245</v>
      </c>
      <c r="R93" s="60" t="s">
        <v>246</v>
      </c>
      <c r="S93" s="60" t="s">
        <v>247</v>
      </c>
      <c r="T93" s="61" t="s">
        <v>248</v>
      </c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</row>
    <row r="94" spans="1:63" s="2" customFormat="1" ht="22.9" customHeight="1">
      <c r="A94" s="34"/>
      <c r="B94" s="35"/>
      <c r="C94" s="66" t="s">
        <v>249</v>
      </c>
      <c r="D94" s="34"/>
      <c r="E94" s="34"/>
      <c r="F94" s="34"/>
      <c r="G94" s="34"/>
      <c r="H94" s="34"/>
      <c r="I94" s="34"/>
      <c r="J94" s="128">
        <f>BK94</f>
        <v>0</v>
      </c>
      <c r="K94" s="34"/>
      <c r="L94" s="35"/>
      <c r="M94" s="62"/>
      <c r="N94" s="53"/>
      <c r="O94" s="63"/>
      <c r="P94" s="129">
        <f>P95</f>
        <v>0</v>
      </c>
      <c r="Q94" s="63"/>
      <c r="R94" s="129">
        <f>R95</f>
        <v>2192.7646299461999</v>
      </c>
      <c r="S94" s="63"/>
      <c r="T94" s="130">
        <f>T95</f>
        <v>73.581999999999994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72</v>
      </c>
      <c r="AU94" s="19" t="s">
        <v>203</v>
      </c>
      <c r="BK94" s="131">
        <f>BK95</f>
        <v>0</v>
      </c>
    </row>
    <row r="95" spans="1:63" s="12" customFormat="1" ht="25.9" customHeight="1">
      <c r="B95" s="132"/>
      <c r="D95" s="133" t="s">
        <v>72</v>
      </c>
      <c r="E95" s="134" t="s">
        <v>250</v>
      </c>
      <c r="F95" s="134" t="s">
        <v>251</v>
      </c>
      <c r="I95" s="135"/>
      <c r="J95" s="136">
        <f>BK95</f>
        <v>0</v>
      </c>
      <c r="L95" s="132"/>
      <c r="M95" s="137"/>
      <c r="N95" s="138"/>
      <c r="O95" s="138"/>
      <c r="P95" s="139">
        <f>P96+P223+P228+P234+P381+P426</f>
        <v>0</v>
      </c>
      <c r="Q95" s="138"/>
      <c r="R95" s="139">
        <f>R96+R223+R228+R234+R381+R426</f>
        <v>2192.7646299461999</v>
      </c>
      <c r="S95" s="138"/>
      <c r="T95" s="140">
        <f>T96+T223+T228+T234+T381+T426</f>
        <v>73.581999999999994</v>
      </c>
      <c r="AR95" s="133" t="s">
        <v>80</v>
      </c>
      <c r="AT95" s="141" t="s">
        <v>72</v>
      </c>
      <c r="AU95" s="141" t="s">
        <v>73</v>
      </c>
      <c r="AY95" s="133" t="s">
        <v>252</v>
      </c>
      <c r="BK95" s="142">
        <f>BK96+BK223+BK228+BK234+BK381+BK426</f>
        <v>0</v>
      </c>
    </row>
    <row r="96" spans="1:63" s="12" customFormat="1" ht="22.9" customHeight="1">
      <c r="B96" s="132"/>
      <c r="D96" s="133" t="s">
        <v>72</v>
      </c>
      <c r="E96" s="143" t="s">
        <v>80</v>
      </c>
      <c r="F96" s="143" t="s">
        <v>253</v>
      </c>
      <c r="I96" s="135"/>
      <c r="J96" s="144">
        <f>BK96</f>
        <v>0</v>
      </c>
      <c r="L96" s="132"/>
      <c r="M96" s="137"/>
      <c r="N96" s="138"/>
      <c r="O96" s="138"/>
      <c r="P96" s="139">
        <f>P97+P127+P169+P190+P206+P218</f>
        <v>0</v>
      </c>
      <c r="Q96" s="138"/>
      <c r="R96" s="139">
        <f>R97+R127+R169+R190+R206+R218</f>
        <v>1489.565414875</v>
      </c>
      <c r="S96" s="138"/>
      <c r="T96" s="140">
        <f>T97+T127+T169+T190+T206+T218</f>
        <v>73.5</v>
      </c>
      <c r="AR96" s="133" t="s">
        <v>80</v>
      </c>
      <c r="AT96" s="141" t="s">
        <v>72</v>
      </c>
      <c r="AU96" s="141" t="s">
        <v>80</v>
      </c>
      <c r="AY96" s="133" t="s">
        <v>252</v>
      </c>
      <c r="BK96" s="142">
        <f>BK97+BK127+BK169+BK190+BK206+BK218</f>
        <v>0</v>
      </c>
    </row>
    <row r="97" spans="1:65" s="12" customFormat="1" ht="20.85" customHeight="1">
      <c r="B97" s="132"/>
      <c r="D97" s="133" t="s">
        <v>72</v>
      </c>
      <c r="E97" s="143" t="s">
        <v>360</v>
      </c>
      <c r="F97" s="143" t="s">
        <v>11390</v>
      </c>
      <c r="I97" s="135"/>
      <c r="J97" s="144">
        <f>BK97</f>
        <v>0</v>
      </c>
      <c r="L97" s="132"/>
      <c r="M97" s="137"/>
      <c r="N97" s="138"/>
      <c r="O97" s="138"/>
      <c r="P97" s="139">
        <f>SUM(P98:P126)</f>
        <v>0</v>
      </c>
      <c r="Q97" s="138"/>
      <c r="R97" s="139">
        <f>SUM(R98:R126)</f>
        <v>7.0398750000000001E-3</v>
      </c>
      <c r="S97" s="138"/>
      <c r="T97" s="140">
        <f>SUM(T98:T126)</f>
        <v>73.5</v>
      </c>
      <c r="AR97" s="133" t="s">
        <v>80</v>
      </c>
      <c r="AT97" s="141" t="s">
        <v>72</v>
      </c>
      <c r="AU97" s="141" t="s">
        <v>82</v>
      </c>
      <c r="AY97" s="133" t="s">
        <v>252</v>
      </c>
      <c r="BK97" s="142">
        <f>SUM(BK98:BK126)</f>
        <v>0</v>
      </c>
    </row>
    <row r="98" spans="1:65" s="2" customFormat="1" ht="16.5" customHeight="1">
      <c r="A98" s="34"/>
      <c r="B98" s="145"/>
      <c r="C98" s="146" t="s">
        <v>80</v>
      </c>
      <c r="D98" s="146" t="s">
        <v>254</v>
      </c>
      <c r="E98" s="147" t="s">
        <v>11391</v>
      </c>
      <c r="F98" s="148" t="s">
        <v>11392</v>
      </c>
      <c r="G98" s="149" t="s">
        <v>497</v>
      </c>
      <c r="H98" s="150">
        <v>75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9.2219999999999995E-5</v>
      </c>
      <c r="R98" s="156">
        <f>Q98*H98</f>
        <v>6.9164999999999999E-3</v>
      </c>
      <c r="S98" s="156">
        <v>0.23</v>
      </c>
      <c r="T98" s="157">
        <f>S98*H98</f>
        <v>17.25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95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11393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11394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95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11395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95</v>
      </c>
    </row>
    <row r="101" spans="1:65" s="2" customFormat="1" ht="19.5">
      <c r="A101" s="34"/>
      <c r="B101" s="35"/>
      <c r="C101" s="34"/>
      <c r="D101" s="160" t="s">
        <v>2284</v>
      </c>
      <c r="E101" s="34"/>
      <c r="F101" s="211" t="s">
        <v>11396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2284</v>
      </c>
      <c r="AU101" s="19" t="s">
        <v>95</v>
      </c>
    </row>
    <row r="102" spans="1:65" s="2" customFormat="1" ht="16.5" customHeight="1">
      <c r="A102" s="34"/>
      <c r="B102" s="145"/>
      <c r="C102" s="146" t="s">
        <v>82</v>
      </c>
      <c r="D102" s="146" t="s">
        <v>254</v>
      </c>
      <c r="E102" s="147" t="s">
        <v>11397</v>
      </c>
      <c r="F102" s="148" t="s">
        <v>11398</v>
      </c>
      <c r="G102" s="149" t="s">
        <v>497</v>
      </c>
      <c r="H102" s="150">
        <v>75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0.75</v>
      </c>
      <c r="T102" s="157">
        <f>S102*H102</f>
        <v>56.25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95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11399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11400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95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11401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95</v>
      </c>
    </row>
    <row r="105" spans="1:65" s="2" customFormat="1" ht="19.5">
      <c r="A105" s="34"/>
      <c r="B105" s="35"/>
      <c r="C105" s="34"/>
      <c r="D105" s="160" t="s">
        <v>2284</v>
      </c>
      <c r="E105" s="34"/>
      <c r="F105" s="211" t="s">
        <v>11402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2284</v>
      </c>
      <c r="AU105" s="19" t="s">
        <v>95</v>
      </c>
    </row>
    <row r="106" spans="1:65" s="2" customFormat="1" ht="16.5" customHeight="1">
      <c r="A106" s="34"/>
      <c r="B106" s="145"/>
      <c r="C106" s="146" t="s">
        <v>95</v>
      </c>
      <c r="D106" s="146" t="s">
        <v>254</v>
      </c>
      <c r="E106" s="147" t="s">
        <v>11403</v>
      </c>
      <c r="F106" s="148" t="s">
        <v>11404</v>
      </c>
      <c r="G106" s="149" t="s">
        <v>331</v>
      </c>
      <c r="H106" s="150">
        <v>75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1.6449999999999999E-6</v>
      </c>
      <c r="R106" s="156">
        <f>Q106*H106</f>
        <v>1.23375E-4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95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11405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11406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95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11407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95</v>
      </c>
    </row>
    <row r="109" spans="1:65" s="2" customFormat="1" ht="19.5">
      <c r="A109" s="34"/>
      <c r="B109" s="35"/>
      <c r="C109" s="34"/>
      <c r="D109" s="160" t="s">
        <v>2284</v>
      </c>
      <c r="E109" s="34"/>
      <c r="F109" s="211" t="s">
        <v>11408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2284</v>
      </c>
      <c r="AU109" s="19" t="s">
        <v>95</v>
      </c>
    </row>
    <row r="110" spans="1:65" s="2" customFormat="1" ht="16.5" customHeight="1">
      <c r="A110" s="34"/>
      <c r="B110" s="145"/>
      <c r="C110" s="146" t="s">
        <v>258</v>
      </c>
      <c r="D110" s="146" t="s">
        <v>254</v>
      </c>
      <c r="E110" s="147" t="s">
        <v>11409</v>
      </c>
      <c r="F110" s="148" t="s">
        <v>11410</v>
      </c>
      <c r="G110" s="149" t="s">
        <v>321</v>
      </c>
      <c r="H110" s="150">
        <v>73.581999999999994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95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11411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11412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95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11413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95</v>
      </c>
    </row>
    <row r="113" spans="1:65" s="2" customFormat="1" ht="19.5">
      <c r="A113" s="34"/>
      <c r="B113" s="35"/>
      <c r="C113" s="34"/>
      <c r="D113" s="160" t="s">
        <v>2284</v>
      </c>
      <c r="E113" s="34"/>
      <c r="F113" s="211" t="s">
        <v>11414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95</v>
      </c>
    </row>
    <row r="114" spans="1:65" s="2" customFormat="1" ht="16.5" customHeight="1">
      <c r="A114" s="34"/>
      <c r="B114" s="145"/>
      <c r="C114" s="146" t="s">
        <v>296</v>
      </c>
      <c r="D114" s="146" t="s">
        <v>254</v>
      </c>
      <c r="E114" s="147" t="s">
        <v>11415</v>
      </c>
      <c r="F114" s="148" t="s">
        <v>11416</v>
      </c>
      <c r="G114" s="149" t="s">
        <v>321</v>
      </c>
      <c r="H114" s="150">
        <v>1056.3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95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11417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11418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95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11419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95</v>
      </c>
    </row>
    <row r="117" spans="1:65" s="2" customFormat="1" ht="19.5">
      <c r="A117" s="34"/>
      <c r="B117" s="35"/>
      <c r="C117" s="34"/>
      <c r="D117" s="160" t="s">
        <v>2284</v>
      </c>
      <c r="E117" s="34"/>
      <c r="F117" s="211" t="s">
        <v>11420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95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11421</v>
      </c>
      <c r="H118" s="177">
        <v>1056.3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95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21.75" customHeight="1">
      <c r="A119" s="34"/>
      <c r="B119" s="145"/>
      <c r="C119" s="146" t="s">
        <v>303</v>
      </c>
      <c r="D119" s="146" t="s">
        <v>254</v>
      </c>
      <c r="E119" s="147" t="s">
        <v>11422</v>
      </c>
      <c r="F119" s="148" t="s">
        <v>11423</v>
      </c>
      <c r="G119" s="149" t="s">
        <v>321</v>
      </c>
      <c r="H119" s="150">
        <v>19.2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95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11424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11425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95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11426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95</v>
      </c>
    </row>
    <row r="122" spans="1:65" s="2" customFormat="1" ht="19.5">
      <c r="A122" s="34"/>
      <c r="B122" s="35"/>
      <c r="C122" s="34"/>
      <c r="D122" s="160" t="s">
        <v>2284</v>
      </c>
      <c r="E122" s="34"/>
      <c r="F122" s="211" t="s">
        <v>11427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2284</v>
      </c>
      <c r="AU122" s="19" t="s">
        <v>95</v>
      </c>
    </row>
    <row r="123" spans="1:65" s="2" customFormat="1" ht="16.5" customHeight="1">
      <c r="A123" s="34"/>
      <c r="B123" s="145"/>
      <c r="C123" s="146" t="s">
        <v>312</v>
      </c>
      <c r="D123" s="146" t="s">
        <v>254</v>
      </c>
      <c r="E123" s="147" t="s">
        <v>11428</v>
      </c>
      <c r="F123" s="148" t="s">
        <v>11429</v>
      </c>
      <c r="G123" s="149" t="s">
        <v>321</v>
      </c>
      <c r="H123" s="150">
        <v>56.25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258</v>
      </c>
      <c r="AT123" s="158" t="s">
        <v>254</v>
      </c>
      <c r="AU123" s="158" t="s">
        <v>95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11430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11431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95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11432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95</v>
      </c>
    </row>
    <row r="126" spans="1:65" s="2" customFormat="1" ht="19.5">
      <c r="A126" s="34"/>
      <c r="B126" s="35"/>
      <c r="C126" s="34"/>
      <c r="D126" s="160" t="s">
        <v>2284</v>
      </c>
      <c r="E126" s="34"/>
      <c r="F126" s="211" t="s">
        <v>11427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2284</v>
      </c>
      <c r="AU126" s="19" t="s">
        <v>95</v>
      </c>
    </row>
    <row r="127" spans="1:65" s="12" customFormat="1" ht="20.85" customHeight="1">
      <c r="B127" s="132"/>
      <c r="D127" s="133" t="s">
        <v>72</v>
      </c>
      <c r="E127" s="143" t="s">
        <v>1444</v>
      </c>
      <c r="F127" s="143" t="s">
        <v>11433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SUM(P128:P168)</f>
        <v>0</v>
      </c>
      <c r="Q127" s="138"/>
      <c r="R127" s="139">
        <f>SUM(R128:R168)</f>
        <v>1489.5583750000001</v>
      </c>
      <c r="S127" s="138"/>
      <c r="T127" s="140">
        <f>SUM(T128:T168)</f>
        <v>0</v>
      </c>
      <c r="AR127" s="133" t="s">
        <v>80</v>
      </c>
      <c r="AT127" s="141" t="s">
        <v>72</v>
      </c>
      <c r="AU127" s="141" t="s">
        <v>82</v>
      </c>
      <c r="AY127" s="133" t="s">
        <v>252</v>
      </c>
      <c r="BK127" s="142">
        <f>SUM(BK128:BK168)</f>
        <v>0</v>
      </c>
    </row>
    <row r="128" spans="1:65" s="2" customFormat="1" ht="21.75" customHeight="1">
      <c r="A128" s="34"/>
      <c r="B128" s="145"/>
      <c r="C128" s="146" t="s">
        <v>318</v>
      </c>
      <c r="D128" s="146" t="s">
        <v>254</v>
      </c>
      <c r="E128" s="147" t="s">
        <v>11434</v>
      </c>
      <c r="F128" s="148" t="s">
        <v>11435</v>
      </c>
      <c r="G128" s="149" t="s">
        <v>257</v>
      </c>
      <c r="H128" s="150">
        <v>552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95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11436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11437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95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11438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95</v>
      </c>
    </row>
    <row r="131" spans="1:65" s="2" customFormat="1" ht="29.25">
      <c r="A131" s="34"/>
      <c r="B131" s="35"/>
      <c r="C131" s="34"/>
      <c r="D131" s="160" t="s">
        <v>2284</v>
      </c>
      <c r="E131" s="34"/>
      <c r="F131" s="211" t="s">
        <v>11439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2284</v>
      </c>
      <c r="AU131" s="19" t="s">
        <v>95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11440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95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11441</v>
      </c>
      <c r="H133" s="177">
        <v>260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95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11442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95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11443</v>
      </c>
      <c r="H135" s="177">
        <v>120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95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11444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95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11445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95</v>
      </c>
      <c r="AV137" s="14" t="s">
        <v>82</v>
      </c>
      <c r="AW137" s="14" t="s">
        <v>34</v>
      </c>
      <c r="AX137" s="14" t="s">
        <v>73</v>
      </c>
      <c r="AY137" s="175" t="s">
        <v>252</v>
      </c>
    </row>
    <row r="138" spans="1:65" s="13" customFormat="1" ht="11.25">
      <c r="B138" s="167"/>
      <c r="D138" s="160" t="s">
        <v>264</v>
      </c>
      <c r="E138" s="168" t="s">
        <v>3</v>
      </c>
      <c r="F138" s="169" t="s">
        <v>11446</v>
      </c>
      <c r="H138" s="168" t="s">
        <v>3</v>
      </c>
      <c r="I138" s="170"/>
      <c r="L138" s="167"/>
      <c r="M138" s="171"/>
      <c r="N138" s="172"/>
      <c r="O138" s="172"/>
      <c r="P138" s="172"/>
      <c r="Q138" s="172"/>
      <c r="R138" s="172"/>
      <c r="S138" s="172"/>
      <c r="T138" s="173"/>
      <c r="AT138" s="168" t="s">
        <v>264</v>
      </c>
      <c r="AU138" s="168" t="s">
        <v>95</v>
      </c>
      <c r="AV138" s="13" t="s">
        <v>80</v>
      </c>
      <c r="AW138" s="13" t="s">
        <v>34</v>
      </c>
      <c r="AX138" s="13" t="s">
        <v>73</v>
      </c>
      <c r="AY138" s="168" t="s">
        <v>252</v>
      </c>
    </row>
    <row r="139" spans="1:65" s="14" customFormat="1" ht="11.25">
      <c r="B139" s="174"/>
      <c r="D139" s="160" t="s">
        <v>264</v>
      </c>
      <c r="E139" s="175" t="s">
        <v>3</v>
      </c>
      <c r="F139" s="176" t="s">
        <v>11447</v>
      </c>
      <c r="H139" s="177">
        <v>11</v>
      </c>
      <c r="I139" s="178"/>
      <c r="L139" s="174"/>
      <c r="M139" s="179"/>
      <c r="N139" s="180"/>
      <c r="O139" s="180"/>
      <c r="P139" s="180"/>
      <c r="Q139" s="180"/>
      <c r="R139" s="180"/>
      <c r="S139" s="180"/>
      <c r="T139" s="181"/>
      <c r="AT139" s="175" t="s">
        <v>264</v>
      </c>
      <c r="AU139" s="175" t="s">
        <v>95</v>
      </c>
      <c r="AV139" s="14" t="s">
        <v>82</v>
      </c>
      <c r="AW139" s="14" t="s">
        <v>34</v>
      </c>
      <c r="AX139" s="14" t="s">
        <v>73</v>
      </c>
      <c r="AY139" s="175" t="s">
        <v>252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11448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95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11449</v>
      </c>
      <c r="H141" s="177">
        <v>126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95</v>
      </c>
      <c r="AV141" s="14" t="s">
        <v>82</v>
      </c>
      <c r="AW141" s="14" t="s">
        <v>34</v>
      </c>
      <c r="AX141" s="14" t="s">
        <v>73</v>
      </c>
      <c r="AY141" s="175" t="s">
        <v>252</v>
      </c>
    </row>
    <row r="142" spans="1:65" s="15" customFormat="1" ht="11.25">
      <c r="B142" s="182"/>
      <c r="D142" s="160" t="s">
        <v>264</v>
      </c>
      <c r="E142" s="183" t="s">
        <v>3</v>
      </c>
      <c r="F142" s="184" t="s">
        <v>269</v>
      </c>
      <c r="H142" s="185">
        <v>552</v>
      </c>
      <c r="I142" s="186"/>
      <c r="L142" s="182"/>
      <c r="M142" s="187"/>
      <c r="N142" s="188"/>
      <c r="O142" s="188"/>
      <c r="P142" s="188"/>
      <c r="Q142" s="188"/>
      <c r="R142" s="188"/>
      <c r="S142" s="188"/>
      <c r="T142" s="189"/>
      <c r="AT142" s="183" t="s">
        <v>264</v>
      </c>
      <c r="AU142" s="183" t="s">
        <v>95</v>
      </c>
      <c r="AV142" s="15" t="s">
        <v>258</v>
      </c>
      <c r="AW142" s="15" t="s">
        <v>34</v>
      </c>
      <c r="AX142" s="15" t="s">
        <v>80</v>
      </c>
      <c r="AY142" s="183" t="s">
        <v>252</v>
      </c>
    </row>
    <row r="143" spans="1:65" s="2" customFormat="1" ht="16.5" customHeight="1">
      <c r="A143" s="34"/>
      <c r="B143" s="145"/>
      <c r="C143" s="146" t="s">
        <v>328</v>
      </c>
      <c r="D143" s="146" t="s">
        <v>254</v>
      </c>
      <c r="E143" s="147" t="s">
        <v>11450</v>
      </c>
      <c r="F143" s="148" t="s">
        <v>11451</v>
      </c>
      <c r="G143" s="149" t="s">
        <v>497</v>
      </c>
      <c r="H143" s="150">
        <v>2050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4.6749999999999998E-4</v>
      </c>
      <c r="R143" s="156">
        <f>Q143*H143</f>
        <v>0.95837499999999998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95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11452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11453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95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11454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95</v>
      </c>
    </row>
    <row r="146" spans="1:65" s="2" customFormat="1" ht="19.5">
      <c r="A146" s="34"/>
      <c r="B146" s="35"/>
      <c r="C146" s="34"/>
      <c r="D146" s="160" t="s">
        <v>2284</v>
      </c>
      <c r="E146" s="34"/>
      <c r="F146" s="211" t="s">
        <v>11455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2284</v>
      </c>
      <c r="AU146" s="19" t="s">
        <v>95</v>
      </c>
    </row>
    <row r="147" spans="1:65" s="2" customFormat="1" ht="16.5" customHeight="1">
      <c r="A147" s="34"/>
      <c r="B147" s="145"/>
      <c r="C147" s="198" t="s">
        <v>338</v>
      </c>
      <c r="D147" s="198" t="s">
        <v>361</v>
      </c>
      <c r="E147" s="199" t="s">
        <v>11268</v>
      </c>
      <c r="F147" s="200" t="s">
        <v>11269</v>
      </c>
      <c r="G147" s="201" t="s">
        <v>321</v>
      </c>
      <c r="H147" s="202">
        <v>185.85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1</v>
      </c>
      <c r="R147" s="156">
        <f>Q147*H147</f>
        <v>185.85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95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11456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11269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95</v>
      </c>
    </row>
    <row r="149" spans="1:65" s="2" customFormat="1" ht="19.5">
      <c r="A149" s="34"/>
      <c r="B149" s="35"/>
      <c r="C149" s="34"/>
      <c r="D149" s="160" t="s">
        <v>2284</v>
      </c>
      <c r="E149" s="34"/>
      <c r="F149" s="211" t="s">
        <v>11457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2284</v>
      </c>
      <c r="AU149" s="19" t="s">
        <v>95</v>
      </c>
    </row>
    <row r="150" spans="1:65" s="14" customFormat="1" ht="11.25">
      <c r="B150" s="174"/>
      <c r="D150" s="160" t="s">
        <v>264</v>
      </c>
      <c r="E150" s="175" t="s">
        <v>3</v>
      </c>
      <c r="F150" s="176" t="s">
        <v>11458</v>
      </c>
      <c r="H150" s="177">
        <v>185.85</v>
      </c>
      <c r="I150" s="178"/>
      <c r="L150" s="174"/>
      <c r="M150" s="179"/>
      <c r="N150" s="180"/>
      <c r="O150" s="180"/>
      <c r="P150" s="180"/>
      <c r="Q150" s="180"/>
      <c r="R150" s="180"/>
      <c r="S150" s="180"/>
      <c r="T150" s="181"/>
      <c r="AT150" s="175" t="s">
        <v>264</v>
      </c>
      <c r="AU150" s="175" t="s">
        <v>95</v>
      </c>
      <c r="AV150" s="14" t="s">
        <v>82</v>
      </c>
      <c r="AW150" s="14" t="s">
        <v>34</v>
      </c>
      <c r="AX150" s="14" t="s">
        <v>80</v>
      </c>
      <c r="AY150" s="175" t="s">
        <v>252</v>
      </c>
    </row>
    <row r="151" spans="1:65" s="2" customFormat="1" ht="16.5" customHeight="1">
      <c r="A151" s="34"/>
      <c r="B151" s="145"/>
      <c r="C151" s="198" t="s">
        <v>360</v>
      </c>
      <c r="D151" s="198" t="s">
        <v>361</v>
      </c>
      <c r="E151" s="199" t="s">
        <v>11459</v>
      </c>
      <c r="F151" s="200" t="s">
        <v>11460</v>
      </c>
      <c r="G151" s="201" t="s">
        <v>321</v>
      </c>
      <c r="H151" s="202">
        <v>1302.75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1</v>
      </c>
      <c r="R151" s="156">
        <f>Q151*H151</f>
        <v>1302.75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95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11461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11460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95</v>
      </c>
    </row>
    <row r="153" spans="1:65" s="2" customFormat="1" ht="19.5">
      <c r="A153" s="34"/>
      <c r="B153" s="35"/>
      <c r="C153" s="34"/>
      <c r="D153" s="160" t="s">
        <v>2284</v>
      </c>
      <c r="E153" s="34"/>
      <c r="F153" s="211" t="s">
        <v>11462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2284</v>
      </c>
      <c r="AU153" s="19" t="s">
        <v>95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11463</v>
      </c>
      <c r="H154" s="177">
        <v>1302.75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95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373</v>
      </c>
      <c r="D155" s="146" t="s">
        <v>254</v>
      </c>
      <c r="E155" s="147" t="s">
        <v>297</v>
      </c>
      <c r="F155" s="148" t="s">
        <v>298</v>
      </c>
      <c r="G155" s="149" t="s">
        <v>257</v>
      </c>
      <c r="H155" s="150">
        <v>826.55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95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11464</v>
      </c>
    </row>
    <row r="156" spans="1:65" s="2" customFormat="1" ht="19.5">
      <c r="A156" s="34"/>
      <c r="B156" s="35"/>
      <c r="C156" s="34"/>
      <c r="D156" s="160" t="s">
        <v>260</v>
      </c>
      <c r="E156" s="34"/>
      <c r="F156" s="161" t="s">
        <v>300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95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301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95</v>
      </c>
    </row>
    <row r="158" spans="1:65" s="2" customFormat="1" ht="19.5">
      <c r="A158" s="34"/>
      <c r="B158" s="35"/>
      <c r="C158" s="34"/>
      <c r="D158" s="160" t="s">
        <v>2284</v>
      </c>
      <c r="E158" s="34"/>
      <c r="F158" s="211" t="s">
        <v>11465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2284</v>
      </c>
      <c r="AU158" s="19" t="s">
        <v>95</v>
      </c>
    </row>
    <row r="159" spans="1:65" s="14" customFormat="1" ht="11.25">
      <c r="B159" s="174"/>
      <c r="D159" s="160" t="s">
        <v>264</v>
      </c>
      <c r="E159" s="175" t="s">
        <v>3</v>
      </c>
      <c r="F159" s="176" t="s">
        <v>11466</v>
      </c>
      <c r="H159" s="177">
        <v>826.55</v>
      </c>
      <c r="I159" s="178"/>
      <c r="L159" s="174"/>
      <c r="M159" s="179"/>
      <c r="N159" s="180"/>
      <c r="O159" s="180"/>
      <c r="P159" s="180"/>
      <c r="Q159" s="180"/>
      <c r="R159" s="180"/>
      <c r="S159" s="180"/>
      <c r="T159" s="181"/>
      <c r="AT159" s="175" t="s">
        <v>264</v>
      </c>
      <c r="AU159" s="175" t="s">
        <v>95</v>
      </c>
      <c r="AV159" s="14" t="s">
        <v>82</v>
      </c>
      <c r="AW159" s="14" t="s">
        <v>34</v>
      </c>
      <c r="AX159" s="14" t="s">
        <v>80</v>
      </c>
      <c r="AY159" s="175" t="s">
        <v>252</v>
      </c>
    </row>
    <row r="160" spans="1:65" s="2" customFormat="1" ht="24.2" customHeight="1">
      <c r="A160" s="34"/>
      <c r="B160" s="145"/>
      <c r="C160" s="146" t="s">
        <v>381</v>
      </c>
      <c r="D160" s="146" t="s">
        <v>254</v>
      </c>
      <c r="E160" s="147" t="s">
        <v>304</v>
      </c>
      <c r="F160" s="148" t="s">
        <v>305</v>
      </c>
      <c r="G160" s="149" t="s">
        <v>257</v>
      </c>
      <c r="H160" s="150">
        <v>4132.75</v>
      </c>
      <c r="I160" s="151"/>
      <c r="J160" s="152">
        <f>ROUND(I160*H160,2)</f>
        <v>0</v>
      </c>
      <c r="K160" s="153"/>
      <c r="L160" s="35"/>
      <c r="M160" s="154" t="s">
        <v>3</v>
      </c>
      <c r="N160" s="155" t="s">
        <v>44</v>
      </c>
      <c r="O160" s="55"/>
      <c r="P160" s="156">
        <f>O160*H160</f>
        <v>0</v>
      </c>
      <c r="Q160" s="156">
        <v>0</v>
      </c>
      <c r="R160" s="156">
        <f>Q160*H160</f>
        <v>0</v>
      </c>
      <c r="S160" s="156">
        <v>0</v>
      </c>
      <c r="T160" s="157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8" t="s">
        <v>258</v>
      </c>
      <c r="AT160" s="158" t="s">
        <v>254</v>
      </c>
      <c r="AU160" s="158" t="s">
        <v>95</v>
      </c>
      <c r="AY160" s="19" t="s">
        <v>252</v>
      </c>
      <c r="BE160" s="159">
        <f>IF(N160="základní",J160,0)</f>
        <v>0</v>
      </c>
      <c r="BF160" s="159">
        <f>IF(N160="snížená",J160,0)</f>
        <v>0</v>
      </c>
      <c r="BG160" s="159">
        <f>IF(N160="zákl. přenesená",J160,0)</f>
        <v>0</v>
      </c>
      <c r="BH160" s="159">
        <f>IF(N160="sníž. přenesená",J160,0)</f>
        <v>0</v>
      </c>
      <c r="BI160" s="159">
        <f>IF(N160="nulová",J160,0)</f>
        <v>0</v>
      </c>
      <c r="BJ160" s="19" t="s">
        <v>80</v>
      </c>
      <c r="BK160" s="159">
        <f>ROUND(I160*H160,2)</f>
        <v>0</v>
      </c>
      <c r="BL160" s="19" t="s">
        <v>258</v>
      </c>
      <c r="BM160" s="158" t="s">
        <v>11467</v>
      </c>
    </row>
    <row r="161" spans="1:65" s="2" customFormat="1" ht="19.5">
      <c r="A161" s="34"/>
      <c r="B161" s="35"/>
      <c r="C161" s="34"/>
      <c r="D161" s="160" t="s">
        <v>260</v>
      </c>
      <c r="E161" s="34"/>
      <c r="F161" s="161" t="s">
        <v>307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260</v>
      </c>
      <c r="AU161" s="19" t="s">
        <v>95</v>
      </c>
    </row>
    <row r="162" spans="1:65" s="2" customFormat="1" ht="11.25">
      <c r="A162" s="34"/>
      <c r="B162" s="35"/>
      <c r="C162" s="34"/>
      <c r="D162" s="165" t="s">
        <v>262</v>
      </c>
      <c r="E162" s="34"/>
      <c r="F162" s="166" t="s">
        <v>308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262</v>
      </c>
      <c r="AU162" s="19" t="s">
        <v>95</v>
      </c>
    </row>
    <row r="163" spans="1:65" s="2" customFormat="1" ht="19.5">
      <c r="A163" s="34"/>
      <c r="B163" s="35"/>
      <c r="C163" s="34"/>
      <c r="D163" s="160" t="s">
        <v>2284</v>
      </c>
      <c r="E163" s="34"/>
      <c r="F163" s="211" t="s">
        <v>11468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2284</v>
      </c>
      <c r="AU163" s="19" t="s">
        <v>95</v>
      </c>
    </row>
    <row r="164" spans="1:65" s="14" customFormat="1" ht="11.25">
      <c r="B164" s="174"/>
      <c r="D164" s="160" t="s">
        <v>264</v>
      </c>
      <c r="E164" s="175" t="s">
        <v>3</v>
      </c>
      <c r="F164" s="176" t="s">
        <v>11469</v>
      </c>
      <c r="H164" s="177">
        <v>4132.75</v>
      </c>
      <c r="I164" s="178"/>
      <c r="L164" s="174"/>
      <c r="M164" s="179"/>
      <c r="N164" s="180"/>
      <c r="O164" s="180"/>
      <c r="P164" s="180"/>
      <c r="Q164" s="180"/>
      <c r="R164" s="180"/>
      <c r="S164" s="180"/>
      <c r="T164" s="181"/>
      <c r="AT164" s="175" t="s">
        <v>264</v>
      </c>
      <c r="AU164" s="175" t="s">
        <v>95</v>
      </c>
      <c r="AV164" s="14" t="s">
        <v>82</v>
      </c>
      <c r="AW164" s="14" t="s">
        <v>34</v>
      </c>
      <c r="AX164" s="14" t="s">
        <v>80</v>
      </c>
      <c r="AY164" s="175" t="s">
        <v>252</v>
      </c>
    </row>
    <row r="165" spans="1:65" s="2" customFormat="1" ht="16.5" customHeight="1">
      <c r="A165" s="34"/>
      <c r="B165" s="145"/>
      <c r="C165" s="146" t="s">
        <v>389</v>
      </c>
      <c r="D165" s="146" t="s">
        <v>254</v>
      </c>
      <c r="E165" s="147" t="s">
        <v>11470</v>
      </c>
      <c r="F165" s="148" t="s">
        <v>11471</v>
      </c>
      <c r="G165" s="149" t="s">
        <v>257</v>
      </c>
      <c r="H165" s="150">
        <v>826.55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95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11472</v>
      </c>
    </row>
    <row r="166" spans="1:65" s="2" customFormat="1" ht="19.5">
      <c r="A166" s="34"/>
      <c r="B166" s="35"/>
      <c r="C166" s="34"/>
      <c r="D166" s="160" t="s">
        <v>260</v>
      </c>
      <c r="E166" s="34"/>
      <c r="F166" s="161" t="s">
        <v>11473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95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11474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95</v>
      </c>
    </row>
    <row r="168" spans="1:65" s="2" customFormat="1" ht="19.5">
      <c r="A168" s="34"/>
      <c r="B168" s="35"/>
      <c r="C168" s="34"/>
      <c r="D168" s="160" t="s">
        <v>2284</v>
      </c>
      <c r="E168" s="34"/>
      <c r="F168" s="211" t="s">
        <v>11475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2284</v>
      </c>
      <c r="AU168" s="19" t="s">
        <v>95</v>
      </c>
    </row>
    <row r="169" spans="1:65" s="12" customFormat="1" ht="20.85" customHeight="1">
      <c r="B169" s="132"/>
      <c r="D169" s="133" t="s">
        <v>72</v>
      </c>
      <c r="E169" s="143" t="s">
        <v>381</v>
      </c>
      <c r="F169" s="143" t="s">
        <v>11476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SUM(P170:P189)</f>
        <v>0</v>
      </c>
      <c r="Q169" s="138"/>
      <c r="R169" s="139">
        <f>SUM(R170:R189)</f>
        <v>0</v>
      </c>
      <c r="S169" s="138"/>
      <c r="T169" s="140">
        <f>SUM(T170:T189)</f>
        <v>0</v>
      </c>
      <c r="AR169" s="133" t="s">
        <v>80</v>
      </c>
      <c r="AT169" s="141" t="s">
        <v>72</v>
      </c>
      <c r="AU169" s="141" t="s">
        <v>82</v>
      </c>
      <c r="AY169" s="133" t="s">
        <v>252</v>
      </c>
      <c r="BK169" s="142">
        <f>SUM(BK170:BK189)</f>
        <v>0</v>
      </c>
    </row>
    <row r="170" spans="1:65" s="2" customFormat="1" ht="21.75" customHeight="1">
      <c r="A170" s="34"/>
      <c r="B170" s="145"/>
      <c r="C170" s="146" t="s">
        <v>9</v>
      </c>
      <c r="D170" s="146" t="s">
        <v>254</v>
      </c>
      <c r="E170" s="147" t="s">
        <v>11477</v>
      </c>
      <c r="F170" s="148" t="s">
        <v>11478</v>
      </c>
      <c r="G170" s="149" t="s">
        <v>257</v>
      </c>
      <c r="H170" s="150">
        <v>9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95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11479</v>
      </c>
    </row>
    <row r="171" spans="1:65" s="2" customFormat="1" ht="19.5">
      <c r="A171" s="34"/>
      <c r="B171" s="35"/>
      <c r="C171" s="34"/>
      <c r="D171" s="160" t="s">
        <v>260</v>
      </c>
      <c r="E171" s="34"/>
      <c r="F171" s="161" t="s">
        <v>11480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95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11481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95</v>
      </c>
    </row>
    <row r="173" spans="1:65" s="2" customFormat="1" ht="19.5">
      <c r="A173" s="34"/>
      <c r="B173" s="35"/>
      <c r="C173" s="34"/>
      <c r="D173" s="160" t="s">
        <v>2284</v>
      </c>
      <c r="E173" s="34"/>
      <c r="F173" s="211" t="s">
        <v>11482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2284</v>
      </c>
      <c r="AU173" s="19" t="s">
        <v>95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11483</v>
      </c>
      <c r="H174" s="177">
        <v>9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95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2" customFormat="1" ht="16.5" customHeight="1">
      <c r="A175" s="34"/>
      <c r="B175" s="145"/>
      <c r="C175" s="146" t="s">
        <v>406</v>
      </c>
      <c r="D175" s="146" t="s">
        <v>254</v>
      </c>
      <c r="E175" s="147" t="s">
        <v>11484</v>
      </c>
      <c r="F175" s="148" t="s">
        <v>11485</v>
      </c>
      <c r="G175" s="149" t="s">
        <v>257</v>
      </c>
      <c r="H175" s="150">
        <v>2</v>
      </c>
      <c r="I175" s="151"/>
      <c r="J175" s="152">
        <f>ROUND(I175*H175,2)</f>
        <v>0</v>
      </c>
      <c r="K175" s="153"/>
      <c r="L175" s="35"/>
      <c r="M175" s="154" t="s">
        <v>3</v>
      </c>
      <c r="N175" s="155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258</v>
      </c>
      <c r="AT175" s="158" t="s">
        <v>254</v>
      </c>
      <c r="AU175" s="158" t="s">
        <v>95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11486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11487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95</v>
      </c>
    </row>
    <row r="177" spans="1:65" s="2" customFormat="1" ht="11.25">
      <c r="A177" s="34"/>
      <c r="B177" s="35"/>
      <c r="C177" s="34"/>
      <c r="D177" s="165" t="s">
        <v>262</v>
      </c>
      <c r="E177" s="34"/>
      <c r="F177" s="166" t="s">
        <v>11488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262</v>
      </c>
      <c r="AU177" s="19" t="s">
        <v>95</v>
      </c>
    </row>
    <row r="178" spans="1:65" s="2" customFormat="1" ht="19.5">
      <c r="A178" s="34"/>
      <c r="B178" s="35"/>
      <c r="C178" s="34"/>
      <c r="D178" s="160" t="s">
        <v>2284</v>
      </c>
      <c r="E178" s="34"/>
      <c r="F178" s="211" t="s">
        <v>11489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2284</v>
      </c>
      <c r="AU178" s="19" t="s">
        <v>95</v>
      </c>
    </row>
    <row r="179" spans="1:65" s="14" customFormat="1" ht="11.25">
      <c r="B179" s="174"/>
      <c r="D179" s="160" t="s">
        <v>264</v>
      </c>
      <c r="E179" s="175" t="s">
        <v>3</v>
      </c>
      <c r="F179" s="176" t="s">
        <v>11490</v>
      </c>
      <c r="H179" s="177">
        <v>2</v>
      </c>
      <c r="I179" s="178"/>
      <c r="L179" s="174"/>
      <c r="M179" s="179"/>
      <c r="N179" s="180"/>
      <c r="O179" s="180"/>
      <c r="P179" s="180"/>
      <c r="Q179" s="180"/>
      <c r="R179" s="180"/>
      <c r="S179" s="180"/>
      <c r="T179" s="181"/>
      <c r="AT179" s="175" t="s">
        <v>264</v>
      </c>
      <c r="AU179" s="175" t="s">
        <v>95</v>
      </c>
      <c r="AV179" s="14" t="s">
        <v>82</v>
      </c>
      <c r="AW179" s="14" t="s">
        <v>34</v>
      </c>
      <c r="AX179" s="14" t="s">
        <v>80</v>
      </c>
      <c r="AY179" s="175" t="s">
        <v>252</v>
      </c>
    </row>
    <row r="180" spans="1:65" s="2" customFormat="1" ht="21.75" customHeight="1">
      <c r="A180" s="34"/>
      <c r="B180" s="145"/>
      <c r="C180" s="146" t="s">
        <v>414</v>
      </c>
      <c r="D180" s="146" t="s">
        <v>254</v>
      </c>
      <c r="E180" s="147" t="s">
        <v>11491</v>
      </c>
      <c r="F180" s="148" t="s">
        <v>11492</v>
      </c>
      <c r="G180" s="149" t="s">
        <v>257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95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11493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11494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95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11495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95</v>
      </c>
    </row>
    <row r="183" spans="1:65" s="2" customFormat="1" ht="19.5">
      <c r="A183" s="34"/>
      <c r="B183" s="35"/>
      <c r="C183" s="34"/>
      <c r="D183" s="160" t="s">
        <v>2284</v>
      </c>
      <c r="E183" s="34"/>
      <c r="F183" s="211" t="s">
        <v>11496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2284</v>
      </c>
      <c r="AU183" s="19" t="s">
        <v>95</v>
      </c>
    </row>
    <row r="184" spans="1:65" s="14" customFormat="1" ht="11.25">
      <c r="B184" s="174"/>
      <c r="D184" s="160" t="s">
        <v>264</v>
      </c>
      <c r="E184" s="175" t="s">
        <v>3</v>
      </c>
      <c r="F184" s="176" t="s">
        <v>11497</v>
      </c>
      <c r="H184" s="177">
        <v>4</v>
      </c>
      <c r="I184" s="178"/>
      <c r="L184" s="174"/>
      <c r="M184" s="179"/>
      <c r="N184" s="180"/>
      <c r="O184" s="180"/>
      <c r="P184" s="180"/>
      <c r="Q184" s="180"/>
      <c r="R184" s="180"/>
      <c r="S184" s="180"/>
      <c r="T184" s="181"/>
      <c r="AT184" s="175" t="s">
        <v>264</v>
      </c>
      <c r="AU184" s="175" t="s">
        <v>95</v>
      </c>
      <c r="AV184" s="14" t="s">
        <v>82</v>
      </c>
      <c r="AW184" s="14" t="s">
        <v>34</v>
      </c>
      <c r="AX184" s="14" t="s">
        <v>80</v>
      </c>
      <c r="AY184" s="175" t="s">
        <v>252</v>
      </c>
    </row>
    <row r="185" spans="1:65" s="2" customFormat="1" ht="16.5" customHeight="1">
      <c r="A185" s="34"/>
      <c r="B185" s="145"/>
      <c r="C185" s="146" t="s">
        <v>423</v>
      </c>
      <c r="D185" s="146" t="s">
        <v>254</v>
      </c>
      <c r="E185" s="147" t="s">
        <v>5754</v>
      </c>
      <c r="F185" s="148" t="s">
        <v>5755</v>
      </c>
      <c r="G185" s="149" t="s">
        <v>257</v>
      </c>
      <c r="H185" s="150">
        <v>4.5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258</v>
      </c>
      <c r="AT185" s="158" t="s">
        <v>254</v>
      </c>
      <c r="AU185" s="158" t="s">
        <v>95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258</v>
      </c>
      <c r="BM185" s="158" t="s">
        <v>11498</v>
      </c>
    </row>
    <row r="186" spans="1:65" s="2" customFormat="1" ht="19.5">
      <c r="A186" s="34"/>
      <c r="B186" s="35"/>
      <c r="C186" s="34"/>
      <c r="D186" s="160" t="s">
        <v>260</v>
      </c>
      <c r="E186" s="34"/>
      <c r="F186" s="161" t="s">
        <v>5757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95</v>
      </c>
    </row>
    <row r="187" spans="1:65" s="2" customFormat="1" ht="11.25">
      <c r="A187" s="34"/>
      <c r="B187" s="35"/>
      <c r="C187" s="34"/>
      <c r="D187" s="165" t="s">
        <v>262</v>
      </c>
      <c r="E187" s="34"/>
      <c r="F187" s="166" t="s">
        <v>5758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262</v>
      </c>
      <c r="AU187" s="19" t="s">
        <v>95</v>
      </c>
    </row>
    <row r="188" spans="1:65" s="2" customFormat="1" ht="19.5">
      <c r="A188" s="34"/>
      <c r="B188" s="35"/>
      <c r="C188" s="34"/>
      <c r="D188" s="160" t="s">
        <v>2284</v>
      </c>
      <c r="E188" s="34"/>
      <c r="F188" s="211" t="s">
        <v>11499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2284</v>
      </c>
      <c r="AU188" s="19" t="s">
        <v>95</v>
      </c>
    </row>
    <row r="189" spans="1:65" s="14" customFormat="1" ht="11.25">
      <c r="B189" s="174"/>
      <c r="D189" s="160" t="s">
        <v>264</v>
      </c>
      <c r="E189" s="175" t="s">
        <v>3</v>
      </c>
      <c r="F189" s="176" t="s">
        <v>11500</v>
      </c>
      <c r="H189" s="177">
        <v>4.5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264</v>
      </c>
      <c r="AU189" s="175" t="s">
        <v>95</v>
      </c>
      <c r="AV189" s="14" t="s">
        <v>82</v>
      </c>
      <c r="AW189" s="14" t="s">
        <v>34</v>
      </c>
      <c r="AX189" s="14" t="s">
        <v>80</v>
      </c>
      <c r="AY189" s="175" t="s">
        <v>252</v>
      </c>
    </row>
    <row r="190" spans="1:65" s="12" customFormat="1" ht="20.85" customHeight="1">
      <c r="B190" s="132"/>
      <c r="D190" s="133" t="s">
        <v>72</v>
      </c>
      <c r="E190" s="143" t="s">
        <v>406</v>
      </c>
      <c r="F190" s="143" t="s">
        <v>11501</v>
      </c>
      <c r="I190" s="135"/>
      <c r="J190" s="144">
        <f>BK190</f>
        <v>0</v>
      </c>
      <c r="L190" s="132"/>
      <c r="M190" s="137"/>
      <c r="N190" s="138"/>
      <c r="O190" s="138"/>
      <c r="P190" s="139">
        <f>SUM(P191:P205)</f>
        <v>0</v>
      </c>
      <c r="Q190" s="138"/>
      <c r="R190" s="139">
        <f>SUM(R191:R205)</f>
        <v>0</v>
      </c>
      <c r="S190" s="138"/>
      <c r="T190" s="140">
        <f>SUM(T191:T205)</f>
        <v>0</v>
      </c>
      <c r="AR190" s="133" t="s">
        <v>80</v>
      </c>
      <c r="AT190" s="141" t="s">
        <v>72</v>
      </c>
      <c r="AU190" s="141" t="s">
        <v>82</v>
      </c>
      <c r="AY190" s="133" t="s">
        <v>252</v>
      </c>
      <c r="BK190" s="142">
        <f>SUM(BK191:BK205)</f>
        <v>0</v>
      </c>
    </row>
    <row r="191" spans="1:65" s="2" customFormat="1" ht="16.5" customHeight="1">
      <c r="A191" s="34"/>
      <c r="B191" s="145"/>
      <c r="C191" s="146" t="s">
        <v>429</v>
      </c>
      <c r="D191" s="146" t="s">
        <v>254</v>
      </c>
      <c r="E191" s="147" t="s">
        <v>297</v>
      </c>
      <c r="F191" s="148" t="s">
        <v>298</v>
      </c>
      <c r="G191" s="149" t="s">
        <v>257</v>
      </c>
      <c r="H191" s="150">
        <v>485.5</v>
      </c>
      <c r="I191" s="151"/>
      <c r="J191" s="152">
        <f>ROUND(I191*H191,2)</f>
        <v>0</v>
      </c>
      <c r="K191" s="153"/>
      <c r="L191" s="35"/>
      <c r="M191" s="154" t="s">
        <v>3</v>
      </c>
      <c r="N191" s="155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258</v>
      </c>
      <c r="AT191" s="158" t="s">
        <v>254</v>
      </c>
      <c r="AU191" s="158" t="s">
        <v>95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11502</v>
      </c>
    </row>
    <row r="192" spans="1:65" s="2" customFormat="1" ht="19.5">
      <c r="A192" s="34"/>
      <c r="B192" s="35"/>
      <c r="C192" s="34"/>
      <c r="D192" s="160" t="s">
        <v>260</v>
      </c>
      <c r="E192" s="34"/>
      <c r="F192" s="161" t="s">
        <v>300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95</v>
      </c>
    </row>
    <row r="193" spans="1:65" s="2" customFormat="1" ht="11.25">
      <c r="A193" s="34"/>
      <c r="B193" s="35"/>
      <c r="C193" s="34"/>
      <c r="D193" s="165" t="s">
        <v>262</v>
      </c>
      <c r="E193" s="34"/>
      <c r="F193" s="166" t="s">
        <v>301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262</v>
      </c>
      <c r="AU193" s="19" t="s">
        <v>95</v>
      </c>
    </row>
    <row r="194" spans="1:65" s="2" customFormat="1" ht="19.5">
      <c r="A194" s="34"/>
      <c r="B194" s="35"/>
      <c r="C194" s="34"/>
      <c r="D194" s="160" t="s">
        <v>2284</v>
      </c>
      <c r="E194" s="34"/>
      <c r="F194" s="211" t="s">
        <v>11503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2284</v>
      </c>
      <c r="AU194" s="19" t="s">
        <v>95</v>
      </c>
    </row>
    <row r="195" spans="1:65" s="14" customFormat="1" ht="11.25">
      <c r="B195" s="174"/>
      <c r="D195" s="160" t="s">
        <v>264</v>
      </c>
      <c r="E195" s="175" t="s">
        <v>3</v>
      </c>
      <c r="F195" s="176" t="s">
        <v>11504</v>
      </c>
      <c r="H195" s="177">
        <v>485.5</v>
      </c>
      <c r="I195" s="178"/>
      <c r="L195" s="174"/>
      <c r="M195" s="179"/>
      <c r="N195" s="180"/>
      <c r="O195" s="180"/>
      <c r="P195" s="180"/>
      <c r="Q195" s="180"/>
      <c r="R195" s="180"/>
      <c r="S195" s="180"/>
      <c r="T195" s="181"/>
      <c r="AT195" s="175" t="s">
        <v>264</v>
      </c>
      <c r="AU195" s="175" t="s">
        <v>95</v>
      </c>
      <c r="AV195" s="14" t="s">
        <v>82</v>
      </c>
      <c r="AW195" s="14" t="s">
        <v>34</v>
      </c>
      <c r="AX195" s="14" t="s">
        <v>80</v>
      </c>
      <c r="AY195" s="175" t="s">
        <v>252</v>
      </c>
    </row>
    <row r="196" spans="1:65" s="2" customFormat="1" ht="24.2" customHeight="1">
      <c r="A196" s="34"/>
      <c r="B196" s="145"/>
      <c r="C196" s="146" t="s">
        <v>435</v>
      </c>
      <c r="D196" s="146" t="s">
        <v>254</v>
      </c>
      <c r="E196" s="147" t="s">
        <v>304</v>
      </c>
      <c r="F196" s="148" t="s">
        <v>305</v>
      </c>
      <c r="G196" s="149" t="s">
        <v>257</v>
      </c>
      <c r="H196" s="150">
        <v>2427.5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95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11505</v>
      </c>
    </row>
    <row r="197" spans="1:65" s="2" customFormat="1" ht="19.5">
      <c r="A197" s="34"/>
      <c r="B197" s="35"/>
      <c r="C197" s="34"/>
      <c r="D197" s="160" t="s">
        <v>260</v>
      </c>
      <c r="E197" s="34"/>
      <c r="F197" s="161" t="s">
        <v>307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95</v>
      </c>
    </row>
    <row r="198" spans="1:65" s="2" customFormat="1" ht="11.25">
      <c r="A198" s="34"/>
      <c r="B198" s="35"/>
      <c r="C198" s="34"/>
      <c r="D198" s="165" t="s">
        <v>262</v>
      </c>
      <c r="E198" s="34"/>
      <c r="F198" s="166" t="s">
        <v>308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262</v>
      </c>
      <c r="AU198" s="19" t="s">
        <v>95</v>
      </c>
    </row>
    <row r="199" spans="1:65" s="2" customFormat="1" ht="19.5">
      <c r="A199" s="34"/>
      <c r="B199" s="35"/>
      <c r="C199" s="34"/>
      <c r="D199" s="160" t="s">
        <v>2284</v>
      </c>
      <c r="E199" s="34"/>
      <c r="F199" s="211" t="s">
        <v>11468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2284</v>
      </c>
      <c r="AU199" s="19" t="s">
        <v>95</v>
      </c>
    </row>
    <row r="200" spans="1:65" s="14" customFormat="1" ht="11.25">
      <c r="B200" s="174"/>
      <c r="D200" s="160" t="s">
        <v>264</v>
      </c>
      <c r="E200" s="175" t="s">
        <v>3</v>
      </c>
      <c r="F200" s="176" t="s">
        <v>11506</v>
      </c>
      <c r="H200" s="177">
        <v>2427.5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95</v>
      </c>
      <c r="AV200" s="14" t="s">
        <v>82</v>
      </c>
      <c r="AW200" s="14" t="s">
        <v>34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8</v>
      </c>
      <c r="D201" s="146" t="s">
        <v>254</v>
      </c>
      <c r="E201" s="147" t="s">
        <v>11507</v>
      </c>
      <c r="F201" s="148" t="s">
        <v>11429</v>
      </c>
      <c r="G201" s="149" t="s">
        <v>321</v>
      </c>
      <c r="H201" s="150">
        <v>873.9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258</v>
      </c>
      <c r="AT201" s="158" t="s">
        <v>254</v>
      </c>
      <c r="AU201" s="158" t="s">
        <v>95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258</v>
      </c>
      <c r="BM201" s="158" t="s">
        <v>11508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11431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95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11509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95</v>
      </c>
    </row>
    <row r="204" spans="1:65" s="2" customFormat="1" ht="19.5">
      <c r="A204" s="34"/>
      <c r="B204" s="35"/>
      <c r="C204" s="34"/>
      <c r="D204" s="160" t="s">
        <v>2284</v>
      </c>
      <c r="E204" s="34"/>
      <c r="F204" s="211" t="s">
        <v>11427</v>
      </c>
      <c r="G204" s="34"/>
      <c r="H204" s="34"/>
      <c r="I204" s="162"/>
      <c r="J204" s="34"/>
      <c r="K204" s="34"/>
      <c r="L204" s="35"/>
      <c r="M204" s="163"/>
      <c r="N204" s="164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9" t="s">
        <v>2284</v>
      </c>
      <c r="AU204" s="19" t="s">
        <v>95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11510</v>
      </c>
      <c r="H205" s="177">
        <v>873.9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95</v>
      </c>
      <c r="AV205" s="14" t="s">
        <v>82</v>
      </c>
      <c r="AW205" s="14" t="s">
        <v>34</v>
      </c>
      <c r="AX205" s="14" t="s">
        <v>80</v>
      </c>
      <c r="AY205" s="175" t="s">
        <v>252</v>
      </c>
    </row>
    <row r="206" spans="1:65" s="12" customFormat="1" ht="20.85" customHeight="1">
      <c r="B206" s="132"/>
      <c r="D206" s="133" t="s">
        <v>72</v>
      </c>
      <c r="E206" s="143" t="s">
        <v>414</v>
      </c>
      <c r="F206" s="143" t="s">
        <v>11511</v>
      </c>
      <c r="I206" s="135"/>
      <c r="J206" s="144">
        <f>BK206</f>
        <v>0</v>
      </c>
      <c r="L206" s="132"/>
      <c r="M206" s="137"/>
      <c r="N206" s="138"/>
      <c r="O206" s="138"/>
      <c r="P206" s="139">
        <f>SUM(P207:P217)</f>
        <v>0</v>
      </c>
      <c r="Q206" s="138"/>
      <c r="R206" s="139">
        <f>SUM(R207:R217)</f>
        <v>0</v>
      </c>
      <c r="S206" s="138"/>
      <c r="T206" s="140">
        <f>SUM(T207:T217)</f>
        <v>0</v>
      </c>
      <c r="AR206" s="133" t="s">
        <v>80</v>
      </c>
      <c r="AT206" s="141" t="s">
        <v>72</v>
      </c>
      <c r="AU206" s="141" t="s">
        <v>82</v>
      </c>
      <c r="AY206" s="133" t="s">
        <v>252</v>
      </c>
      <c r="BK206" s="142">
        <f>SUM(BK207:BK217)</f>
        <v>0</v>
      </c>
    </row>
    <row r="207" spans="1:65" s="2" customFormat="1" ht="16.5" customHeight="1">
      <c r="A207" s="34"/>
      <c r="B207" s="145"/>
      <c r="C207" s="146" t="s">
        <v>451</v>
      </c>
      <c r="D207" s="146" t="s">
        <v>254</v>
      </c>
      <c r="E207" s="147" t="s">
        <v>11512</v>
      </c>
      <c r="F207" s="148" t="s">
        <v>11513</v>
      </c>
      <c r="G207" s="149" t="s">
        <v>257</v>
      </c>
      <c r="H207" s="150">
        <v>77</v>
      </c>
      <c r="I207" s="151"/>
      <c r="J207" s="152">
        <f>ROUND(I207*H207,2)</f>
        <v>0</v>
      </c>
      <c r="K207" s="153"/>
      <c r="L207" s="35"/>
      <c r="M207" s="154" t="s">
        <v>3</v>
      </c>
      <c r="N207" s="155" t="s">
        <v>44</v>
      </c>
      <c r="O207" s="55"/>
      <c r="P207" s="156">
        <f>O207*H207</f>
        <v>0</v>
      </c>
      <c r="Q207" s="156">
        <v>0</v>
      </c>
      <c r="R207" s="156">
        <f>Q207*H207</f>
        <v>0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258</v>
      </c>
      <c r="AT207" s="158" t="s">
        <v>254</v>
      </c>
      <c r="AU207" s="158" t="s">
        <v>95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258</v>
      </c>
      <c r="BM207" s="158" t="s">
        <v>11514</v>
      </c>
    </row>
    <row r="208" spans="1:65" s="2" customFormat="1" ht="19.5">
      <c r="A208" s="34"/>
      <c r="B208" s="35"/>
      <c r="C208" s="34"/>
      <c r="D208" s="160" t="s">
        <v>260</v>
      </c>
      <c r="E208" s="34"/>
      <c r="F208" s="161" t="s">
        <v>11515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95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11516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95</v>
      </c>
    </row>
    <row r="210" spans="1:65" s="2" customFormat="1" ht="19.5">
      <c r="A210" s="34"/>
      <c r="B210" s="35"/>
      <c r="C210" s="34"/>
      <c r="D210" s="160" t="s">
        <v>2284</v>
      </c>
      <c r="E210" s="34"/>
      <c r="F210" s="211" t="s">
        <v>11517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2284</v>
      </c>
      <c r="AU210" s="19" t="s">
        <v>95</v>
      </c>
    </row>
    <row r="211" spans="1:65" s="14" customFormat="1" ht="11.25">
      <c r="B211" s="174"/>
      <c r="D211" s="160" t="s">
        <v>264</v>
      </c>
      <c r="E211" s="175" t="s">
        <v>3</v>
      </c>
      <c r="F211" s="176" t="s">
        <v>11518</v>
      </c>
      <c r="H211" s="177">
        <v>60</v>
      </c>
      <c r="I211" s="178"/>
      <c r="L211" s="174"/>
      <c r="M211" s="179"/>
      <c r="N211" s="180"/>
      <c r="O211" s="180"/>
      <c r="P211" s="180"/>
      <c r="Q211" s="180"/>
      <c r="R211" s="180"/>
      <c r="S211" s="180"/>
      <c r="T211" s="181"/>
      <c r="AT211" s="175" t="s">
        <v>264</v>
      </c>
      <c r="AU211" s="175" t="s">
        <v>95</v>
      </c>
      <c r="AV211" s="14" t="s">
        <v>82</v>
      </c>
      <c r="AW211" s="14" t="s">
        <v>34</v>
      </c>
      <c r="AX211" s="14" t="s">
        <v>73</v>
      </c>
      <c r="AY211" s="175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11519</v>
      </c>
      <c r="H212" s="177">
        <v>17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95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77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95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11470</v>
      </c>
      <c r="F214" s="148" t="s">
        <v>11471</v>
      </c>
      <c r="G214" s="149" t="s">
        <v>257</v>
      </c>
      <c r="H214" s="150">
        <v>77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95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11520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11473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95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11474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95</v>
      </c>
    </row>
    <row r="217" spans="1:65" s="2" customFormat="1" ht="19.5">
      <c r="A217" s="34"/>
      <c r="B217" s="35"/>
      <c r="C217" s="34"/>
      <c r="D217" s="160" t="s">
        <v>2284</v>
      </c>
      <c r="E217" s="34"/>
      <c r="F217" s="211" t="s">
        <v>11521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2284</v>
      </c>
      <c r="AU217" s="19" t="s">
        <v>95</v>
      </c>
    </row>
    <row r="218" spans="1:65" s="12" customFormat="1" ht="20.85" customHeight="1">
      <c r="B218" s="132"/>
      <c r="D218" s="133" t="s">
        <v>72</v>
      </c>
      <c r="E218" s="143" t="s">
        <v>423</v>
      </c>
      <c r="F218" s="143" t="s">
        <v>11522</v>
      </c>
      <c r="I218" s="135"/>
      <c r="J218" s="144">
        <f>BK218</f>
        <v>0</v>
      </c>
      <c r="L218" s="132"/>
      <c r="M218" s="137"/>
      <c r="N218" s="138"/>
      <c r="O218" s="138"/>
      <c r="P218" s="139">
        <f>SUM(P219:P222)</f>
        <v>0</v>
      </c>
      <c r="Q218" s="138"/>
      <c r="R218" s="139">
        <f>SUM(R219:R222)</f>
        <v>0</v>
      </c>
      <c r="S218" s="138"/>
      <c r="T218" s="140">
        <f>SUM(T219:T222)</f>
        <v>0</v>
      </c>
      <c r="AR218" s="133" t="s">
        <v>80</v>
      </c>
      <c r="AT218" s="141" t="s">
        <v>72</v>
      </c>
      <c r="AU218" s="141" t="s">
        <v>82</v>
      </c>
      <c r="AY218" s="133" t="s">
        <v>252</v>
      </c>
      <c r="BK218" s="142">
        <f>SUM(BK219:BK222)</f>
        <v>0</v>
      </c>
    </row>
    <row r="219" spans="1:65" s="2" customFormat="1" ht="16.5" customHeight="1">
      <c r="A219" s="34"/>
      <c r="B219" s="145"/>
      <c r="C219" s="146" t="s">
        <v>475</v>
      </c>
      <c r="D219" s="146" t="s">
        <v>254</v>
      </c>
      <c r="E219" s="147" t="s">
        <v>11523</v>
      </c>
      <c r="F219" s="148" t="s">
        <v>11524</v>
      </c>
      <c r="G219" s="149" t="s">
        <v>497</v>
      </c>
      <c r="H219" s="150">
        <v>1950</v>
      </c>
      <c r="I219" s="151"/>
      <c r="J219" s="152">
        <f>ROUND(I219*H219,2)</f>
        <v>0</v>
      </c>
      <c r="K219" s="153"/>
      <c r="L219" s="35"/>
      <c r="M219" s="154" t="s">
        <v>3</v>
      </c>
      <c r="N219" s="155" t="s">
        <v>44</v>
      </c>
      <c r="O219" s="55"/>
      <c r="P219" s="156">
        <f>O219*H219</f>
        <v>0</v>
      </c>
      <c r="Q219" s="156">
        <v>0</v>
      </c>
      <c r="R219" s="156">
        <f>Q219*H219</f>
        <v>0</v>
      </c>
      <c r="S219" s="156">
        <v>0</v>
      </c>
      <c r="T219" s="157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8" t="s">
        <v>258</v>
      </c>
      <c r="AT219" s="158" t="s">
        <v>254</v>
      </c>
      <c r="AU219" s="158" t="s">
        <v>95</v>
      </c>
      <c r="AY219" s="19" t="s">
        <v>252</v>
      </c>
      <c r="BE219" s="159">
        <f>IF(N219="základní",J219,0)</f>
        <v>0</v>
      </c>
      <c r="BF219" s="159">
        <f>IF(N219="snížená",J219,0)</f>
        <v>0</v>
      </c>
      <c r="BG219" s="159">
        <f>IF(N219="zákl. přenesená",J219,0)</f>
        <v>0</v>
      </c>
      <c r="BH219" s="159">
        <f>IF(N219="sníž. přenesená",J219,0)</f>
        <v>0</v>
      </c>
      <c r="BI219" s="159">
        <f>IF(N219="nulová",J219,0)</f>
        <v>0</v>
      </c>
      <c r="BJ219" s="19" t="s">
        <v>80</v>
      </c>
      <c r="BK219" s="159">
        <f>ROUND(I219*H219,2)</f>
        <v>0</v>
      </c>
      <c r="BL219" s="19" t="s">
        <v>258</v>
      </c>
      <c r="BM219" s="158" t="s">
        <v>11525</v>
      </c>
    </row>
    <row r="220" spans="1:65" s="2" customFormat="1" ht="11.25">
      <c r="A220" s="34"/>
      <c r="B220" s="35"/>
      <c r="C220" s="34"/>
      <c r="D220" s="160" t="s">
        <v>260</v>
      </c>
      <c r="E220" s="34"/>
      <c r="F220" s="161" t="s">
        <v>11526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260</v>
      </c>
      <c r="AU220" s="19" t="s">
        <v>95</v>
      </c>
    </row>
    <row r="221" spans="1:65" s="2" customFormat="1" ht="11.25">
      <c r="A221" s="34"/>
      <c r="B221" s="35"/>
      <c r="C221" s="34"/>
      <c r="D221" s="165" t="s">
        <v>262</v>
      </c>
      <c r="E221" s="34"/>
      <c r="F221" s="166" t="s">
        <v>11527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262</v>
      </c>
      <c r="AU221" s="19" t="s">
        <v>95</v>
      </c>
    </row>
    <row r="222" spans="1:65" s="2" customFormat="1" ht="19.5">
      <c r="A222" s="34"/>
      <c r="B222" s="35"/>
      <c r="C222" s="34"/>
      <c r="D222" s="160" t="s">
        <v>2284</v>
      </c>
      <c r="E222" s="34"/>
      <c r="F222" s="211" t="s">
        <v>11528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2284</v>
      </c>
      <c r="AU222" s="19" t="s">
        <v>95</v>
      </c>
    </row>
    <row r="223" spans="1:65" s="12" customFormat="1" ht="22.9" customHeight="1">
      <c r="B223" s="132"/>
      <c r="D223" s="133" t="s">
        <v>72</v>
      </c>
      <c r="E223" s="143" t="s">
        <v>82</v>
      </c>
      <c r="F223" s="143" t="s">
        <v>434</v>
      </c>
      <c r="I223" s="135"/>
      <c r="J223" s="144">
        <f>BK223</f>
        <v>0</v>
      </c>
      <c r="L223" s="132"/>
      <c r="M223" s="137"/>
      <c r="N223" s="138"/>
      <c r="O223" s="138"/>
      <c r="P223" s="139">
        <f>SUM(P224:P227)</f>
        <v>0</v>
      </c>
      <c r="Q223" s="138"/>
      <c r="R223" s="139">
        <f>SUM(R224:R227)</f>
        <v>5.1122500000000004</v>
      </c>
      <c r="S223" s="138"/>
      <c r="T223" s="140">
        <f>SUM(T224:T227)</f>
        <v>0</v>
      </c>
      <c r="AR223" s="133" t="s">
        <v>80</v>
      </c>
      <c r="AT223" s="141" t="s">
        <v>72</v>
      </c>
      <c r="AU223" s="141" t="s">
        <v>80</v>
      </c>
      <c r="AY223" s="133" t="s">
        <v>252</v>
      </c>
      <c r="BK223" s="142">
        <f>SUM(BK224:BK227)</f>
        <v>0</v>
      </c>
    </row>
    <row r="224" spans="1:65" s="2" customFormat="1" ht="24.2" customHeight="1">
      <c r="A224" s="34"/>
      <c r="B224" s="145"/>
      <c r="C224" s="146" t="s">
        <v>485</v>
      </c>
      <c r="D224" s="146" t="s">
        <v>254</v>
      </c>
      <c r="E224" s="147" t="s">
        <v>11529</v>
      </c>
      <c r="F224" s="148" t="s">
        <v>11530</v>
      </c>
      <c r="G224" s="149" t="s">
        <v>331</v>
      </c>
      <c r="H224" s="150">
        <v>25</v>
      </c>
      <c r="I224" s="151"/>
      <c r="J224" s="152">
        <f>ROUND(I224*H224,2)</f>
        <v>0</v>
      </c>
      <c r="K224" s="153"/>
      <c r="L224" s="35"/>
      <c r="M224" s="154" t="s">
        <v>3</v>
      </c>
      <c r="N224" s="155" t="s">
        <v>44</v>
      </c>
      <c r="O224" s="55"/>
      <c r="P224" s="156">
        <f>O224*H224</f>
        <v>0</v>
      </c>
      <c r="Q224" s="156">
        <v>0.20449000000000001</v>
      </c>
      <c r="R224" s="156">
        <f>Q224*H224</f>
        <v>5.1122500000000004</v>
      </c>
      <c r="S224" s="156">
        <v>0</v>
      </c>
      <c r="T224" s="157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8" t="s">
        <v>258</v>
      </c>
      <c r="AT224" s="158" t="s">
        <v>254</v>
      </c>
      <c r="AU224" s="158" t="s">
        <v>82</v>
      </c>
      <c r="AY224" s="19" t="s">
        <v>252</v>
      </c>
      <c r="BE224" s="159">
        <f>IF(N224="základní",J224,0)</f>
        <v>0</v>
      </c>
      <c r="BF224" s="159">
        <f>IF(N224="snížená",J224,0)</f>
        <v>0</v>
      </c>
      <c r="BG224" s="159">
        <f>IF(N224="zákl. přenesená",J224,0)</f>
        <v>0</v>
      </c>
      <c r="BH224" s="159">
        <f>IF(N224="sníž. přenesená",J224,0)</f>
        <v>0</v>
      </c>
      <c r="BI224" s="159">
        <f>IF(N224="nulová",J224,0)</f>
        <v>0</v>
      </c>
      <c r="BJ224" s="19" t="s">
        <v>80</v>
      </c>
      <c r="BK224" s="159">
        <f>ROUND(I224*H224,2)</f>
        <v>0</v>
      </c>
      <c r="BL224" s="19" t="s">
        <v>258</v>
      </c>
      <c r="BM224" s="158" t="s">
        <v>11531</v>
      </c>
    </row>
    <row r="225" spans="1:65" s="2" customFormat="1" ht="19.5">
      <c r="A225" s="34"/>
      <c r="B225" s="35"/>
      <c r="C225" s="34"/>
      <c r="D225" s="160" t="s">
        <v>260</v>
      </c>
      <c r="E225" s="34"/>
      <c r="F225" s="161" t="s">
        <v>11532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260</v>
      </c>
      <c r="AU225" s="19" t="s">
        <v>82</v>
      </c>
    </row>
    <row r="226" spans="1:65" s="2" customFormat="1" ht="11.25">
      <c r="A226" s="34"/>
      <c r="B226" s="35"/>
      <c r="C226" s="34"/>
      <c r="D226" s="165" t="s">
        <v>262</v>
      </c>
      <c r="E226" s="34"/>
      <c r="F226" s="166" t="s">
        <v>11533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262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2284</v>
      </c>
      <c r="E227" s="34"/>
      <c r="F227" s="211" t="s">
        <v>11534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2284</v>
      </c>
      <c r="AU227" s="19" t="s">
        <v>82</v>
      </c>
    </row>
    <row r="228" spans="1:65" s="12" customFormat="1" ht="22.9" customHeight="1">
      <c r="B228" s="132"/>
      <c r="D228" s="133" t="s">
        <v>72</v>
      </c>
      <c r="E228" s="143" t="s">
        <v>258</v>
      </c>
      <c r="F228" s="143" t="s">
        <v>993</v>
      </c>
      <c r="I228" s="135"/>
      <c r="J228" s="144">
        <f>BK228</f>
        <v>0</v>
      </c>
      <c r="L228" s="132"/>
      <c r="M228" s="137"/>
      <c r="N228" s="138"/>
      <c r="O228" s="138"/>
      <c r="P228" s="139">
        <f>SUM(P229:P233)</f>
        <v>0</v>
      </c>
      <c r="Q228" s="138"/>
      <c r="R228" s="139">
        <f>SUM(R229:R233)</f>
        <v>0</v>
      </c>
      <c r="S228" s="138"/>
      <c r="T228" s="140">
        <f>SUM(T229:T233)</f>
        <v>0</v>
      </c>
      <c r="AR228" s="133" t="s">
        <v>80</v>
      </c>
      <c r="AT228" s="141" t="s">
        <v>72</v>
      </c>
      <c r="AU228" s="141" t="s">
        <v>80</v>
      </c>
      <c r="AY228" s="133" t="s">
        <v>252</v>
      </c>
      <c r="BK228" s="142">
        <f>SUM(BK229:BK233)</f>
        <v>0</v>
      </c>
    </row>
    <row r="229" spans="1:65" s="2" customFormat="1" ht="16.5" customHeight="1">
      <c r="A229" s="34"/>
      <c r="B229" s="145"/>
      <c r="C229" s="146" t="s">
        <v>494</v>
      </c>
      <c r="D229" s="146" t="s">
        <v>254</v>
      </c>
      <c r="E229" s="147" t="s">
        <v>11535</v>
      </c>
      <c r="F229" s="148" t="s">
        <v>11536</v>
      </c>
      <c r="G229" s="149" t="s">
        <v>257</v>
      </c>
      <c r="H229" s="150">
        <v>0.1</v>
      </c>
      <c r="I229" s="151"/>
      <c r="J229" s="152">
        <f>ROUND(I229*H229,2)</f>
        <v>0</v>
      </c>
      <c r="K229" s="153"/>
      <c r="L229" s="35"/>
      <c r="M229" s="154" t="s">
        <v>3</v>
      </c>
      <c r="N229" s="155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258</v>
      </c>
      <c r="AT229" s="158" t="s">
        <v>254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258</v>
      </c>
      <c r="BM229" s="158" t="s">
        <v>11537</v>
      </c>
    </row>
    <row r="230" spans="1:65" s="2" customFormat="1" ht="19.5">
      <c r="A230" s="34"/>
      <c r="B230" s="35"/>
      <c r="C230" s="34"/>
      <c r="D230" s="160" t="s">
        <v>260</v>
      </c>
      <c r="E230" s="34"/>
      <c r="F230" s="161" t="s">
        <v>11538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1.25">
      <c r="A231" s="34"/>
      <c r="B231" s="35"/>
      <c r="C231" s="34"/>
      <c r="D231" s="165" t="s">
        <v>262</v>
      </c>
      <c r="E231" s="34"/>
      <c r="F231" s="166" t="s">
        <v>11539</v>
      </c>
      <c r="G231" s="34"/>
      <c r="H231" s="34"/>
      <c r="I231" s="162"/>
      <c r="J231" s="34"/>
      <c r="K231" s="34"/>
      <c r="L231" s="35"/>
      <c r="M231" s="163"/>
      <c r="N231" s="164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9" t="s">
        <v>262</v>
      </c>
      <c r="AU231" s="19" t="s">
        <v>82</v>
      </c>
    </row>
    <row r="232" spans="1:65" s="2" customFormat="1" ht="19.5">
      <c r="A232" s="34"/>
      <c r="B232" s="35"/>
      <c r="C232" s="34"/>
      <c r="D232" s="160" t="s">
        <v>2284</v>
      </c>
      <c r="E232" s="34"/>
      <c r="F232" s="211" t="s">
        <v>11540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2284</v>
      </c>
      <c r="AU232" s="19" t="s">
        <v>82</v>
      </c>
    </row>
    <row r="233" spans="1:65" s="14" customFormat="1" ht="11.25">
      <c r="B233" s="174"/>
      <c r="D233" s="160" t="s">
        <v>264</v>
      </c>
      <c r="E233" s="175" t="s">
        <v>3</v>
      </c>
      <c r="F233" s="176" t="s">
        <v>11541</v>
      </c>
      <c r="H233" s="177">
        <v>0.1</v>
      </c>
      <c r="I233" s="178"/>
      <c r="L233" s="174"/>
      <c r="M233" s="179"/>
      <c r="N233" s="180"/>
      <c r="O233" s="180"/>
      <c r="P233" s="180"/>
      <c r="Q233" s="180"/>
      <c r="R233" s="180"/>
      <c r="S233" s="180"/>
      <c r="T233" s="181"/>
      <c r="AT233" s="175" t="s">
        <v>264</v>
      </c>
      <c r="AU233" s="175" t="s">
        <v>82</v>
      </c>
      <c r="AV233" s="14" t="s">
        <v>82</v>
      </c>
      <c r="AW233" s="14" t="s">
        <v>34</v>
      </c>
      <c r="AX233" s="14" t="s">
        <v>80</v>
      </c>
      <c r="AY233" s="175" t="s">
        <v>252</v>
      </c>
    </row>
    <row r="234" spans="1:65" s="12" customFormat="1" ht="22.9" customHeight="1">
      <c r="B234" s="132"/>
      <c r="D234" s="133" t="s">
        <v>72</v>
      </c>
      <c r="E234" s="143" t="s">
        <v>296</v>
      </c>
      <c r="F234" s="143" t="s">
        <v>11542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SUM(P235:P380)</f>
        <v>0</v>
      </c>
      <c r="Q234" s="138"/>
      <c r="R234" s="139">
        <f>SUM(R235:R380)</f>
        <v>522.64836119119991</v>
      </c>
      <c r="S234" s="138"/>
      <c r="T234" s="140">
        <f>SUM(T235:T380)</f>
        <v>0</v>
      </c>
      <c r="AR234" s="133" t="s">
        <v>80</v>
      </c>
      <c r="AT234" s="141" t="s">
        <v>72</v>
      </c>
      <c r="AU234" s="141" t="s">
        <v>80</v>
      </c>
      <c r="AY234" s="133" t="s">
        <v>252</v>
      </c>
      <c r="BK234" s="142">
        <f>SUM(BK235:BK380)</f>
        <v>0</v>
      </c>
    </row>
    <row r="235" spans="1:65" s="2" customFormat="1" ht="16.5" customHeight="1">
      <c r="A235" s="34"/>
      <c r="B235" s="145"/>
      <c r="C235" s="146" t="s">
        <v>503</v>
      </c>
      <c r="D235" s="146" t="s">
        <v>254</v>
      </c>
      <c r="E235" s="147" t="s">
        <v>11543</v>
      </c>
      <c r="F235" s="148" t="s">
        <v>11544</v>
      </c>
      <c r="G235" s="149" t="s">
        <v>497</v>
      </c>
      <c r="H235" s="150">
        <v>495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0.19536000000000001</v>
      </c>
      <c r="R235" s="156">
        <f>Q235*H235</f>
        <v>96.70320000000001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258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258</v>
      </c>
      <c r="BM235" s="158" t="s">
        <v>11545</v>
      </c>
    </row>
    <row r="236" spans="1:65" s="2" customFormat="1" ht="19.5">
      <c r="A236" s="34"/>
      <c r="B236" s="35"/>
      <c r="C236" s="34"/>
      <c r="D236" s="160" t="s">
        <v>260</v>
      </c>
      <c r="E236" s="34"/>
      <c r="F236" s="161" t="s">
        <v>11546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2" customFormat="1" ht="11.25">
      <c r="A237" s="34"/>
      <c r="B237" s="35"/>
      <c r="C237" s="34"/>
      <c r="D237" s="165" t="s">
        <v>262</v>
      </c>
      <c r="E237" s="34"/>
      <c r="F237" s="166" t="s">
        <v>11547</v>
      </c>
      <c r="G237" s="34"/>
      <c r="H237" s="34"/>
      <c r="I237" s="162"/>
      <c r="J237" s="34"/>
      <c r="K237" s="34"/>
      <c r="L237" s="35"/>
      <c r="M237" s="163"/>
      <c r="N237" s="164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9" t="s">
        <v>262</v>
      </c>
      <c r="AU237" s="19" t="s">
        <v>82</v>
      </c>
    </row>
    <row r="238" spans="1:65" s="2" customFormat="1" ht="19.5">
      <c r="A238" s="34"/>
      <c r="B238" s="35"/>
      <c r="C238" s="34"/>
      <c r="D238" s="160" t="s">
        <v>2284</v>
      </c>
      <c r="E238" s="34"/>
      <c r="F238" s="211" t="s">
        <v>11548</v>
      </c>
      <c r="G238" s="34"/>
      <c r="H238" s="34"/>
      <c r="I238" s="162"/>
      <c r="J238" s="34"/>
      <c r="K238" s="34"/>
      <c r="L238" s="35"/>
      <c r="M238" s="163"/>
      <c r="N238" s="164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9" t="s">
        <v>2284</v>
      </c>
      <c r="AU238" s="19" t="s">
        <v>82</v>
      </c>
    </row>
    <row r="239" spans="1:65" s="2" customFormat="1" ht="16.5" customHeight="1">
      <c r="A239" s="34"/>
      <c r="B239" s="145"/>
      <c r="C239" s="198" t="s">
        <v>509</v>
      </c>
      <c r="D239" s="198" t="s">
        <v>361</v>
      </c>
      <c r="E239" s="199" t="s">
        <v>11549</v>
      </c>
      <c r="F239" s="200" t="s">
        <v>11550</v>
      </c>
      <c r="G239" s="201" t="s">
        <v>497</v>
      </c>
      <c r="H239" s="202">
        <v>555.39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0.222</v>
      </c>
      <c r="R239" s="156">
        <f>Q239*H239</f>
        <v>123.29657999999999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318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258</v>
      </c>
      <c r="BM239" s="158" t="s">
        <v>11551</v>
      </c>
    </row>
    <row r="240" spans="1:65" s="2" customFormat="1" ht="11.25">
      <c r="A240" s="34"/>
      <c r="B240" s="35"/>
      <c r="C240" s="34"/>
      <c r="D240" s="160" t="s">
        <v>260</v>
      </c>
      <c r="E240" s="34"/>
      <c r="F240" s="161" t="s">
        <v>11550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260</v>
      </c>
      <c r="AU240" s="19" t="s">
        <v>82</v>
      </c>
    </row>
    <row r="241" spans="1:65" s="2" customFormat="1" ht="11.25">
      <c r="A241" s="34"/>
      <c r="B241" s="35"/>
      <c r="C241" s="34"/>
      <c r="D241" s="165" t="s">
        <v>262</v>
      </c>
      <c r="E241" s="34"/>
      <c r="F241" s="166" t="s">
        <v>11552</v>
      </c>
      <c r="G241" s="34"/>
      <c r="H241" s="34"/>
      <c r="I241" s="162"/>
      <c r="J241" s="34"/>
      <c r="K241" s="34"/>
      <c r="L241" s="35"/>
      <c r="M241" s="163"/>
      <c r="N241" s="164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9" t="s">
        <v>262</v>
      </c>
      <c r="AU241" s="19" t="s">
        <v>82</v>
      </c>
    </row>
    <row r="242" spans="1:65" s="2" customFormat="1" ht="19.5">
      <c r="A242" s="34"/>
      <c r="B242" s="35"/>
      <c r="C242" s="34"/>
      <c r="D242" s="160" t="s">
        <v>2284</v>
      </c>
      <c r="E242" s="34"/>
      <c r="F242" s="211" t="s">
        <v>11548</v>
      </c>
      <c r="G242" s="34"/>
      <c r="H242" s="34"/>
      <c r="I242" s="162"/>
      <c r="J242" s="34"/>
      <c r="K242" s="34"/>
      <c r="L242" s="35"/>
      <c r="M242" s="163"/>
      <c r="N242" s="164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9" t="s">
        <v>2284</v>
      </c>
      <c r="AU242" s="19" t="s">
        <v>82</v>
      </c>
    </row>
    <row r="243" spans="1:65" s="14" customFormat="1" ht="11.25">
      <c r="B243" s="174"/>
      <c r="D243" s="160" t="s">
        <v>264</v>
      </c>
      <c r="E243" s="175" t="s">
        <v>3</v>
      </c>
      <c r="F243" s="176" t="s">
        <v>11553</v>
      </c>
      <c r="H243" s="177">
        <v>544.5</v>
      </c>
      <c r="I243" s="178"/>
      <c r="L243" s="174"/>
      <c r="M243" s="179"/>
      <c r="N243" s="180"/>
      <c r="O243" s="180"/>
      <c r="P243" s="180"/>
      <c r="Q243" s="180"/>
      <c r="R243" s="180"/>
      <c r="S243" s="180"/>
      <c r="T243" s="181"/>
      <c r="AT243" s="175" t="s">
        <v>264</v>
      </c>
      <c r="AU243" s="175" t="s">
        <v>82</v>
      </c>
      <c r="AV243" s="14" t="s">
        <v>82</v>
      </c>
      <c r="AW243" s="14" t="s">
        <v>34</v>
      </c>
      <c r="AX243" s="14" t="s">
        <v>80</v>
      </c>
      <c r="AY243" s="175" t="s">
        <v>252</v>
      </c>
    </row>
    <row r="244" spans="1:65" s="14" customFormat="1" ht="11.25">
      <c r="B244" s="174"/>
      <c r="D244" s="160" t="s">
        <v>264</v>
      </c>
      <c r="F244" s="176" t="s">
        <v>11554</v>
      </c>
      <c r="H244" s="177">
        <v>555.39</v>
      </c>
      <c r="I244" s="178"/>
      <c r="L244" s="174"/>
      <c r="M244" s="179"/>
      <c r="N244" s="180"/>
      <c r="O244" s="180"/>
      <c r="P244" s="180"/>
      <c r="Q244" s="180"/>
      <c r="R244" s="180"/>
      <c r="S244" s="180"/>
      <c r="T244" s="181"/>
      <c r="AT244" s="175" t="s">
        <v>264</v>
      </c>
      <c r="AU244" s="175" t="s">
        <v>82</v>
      </c>
      <c r="AV244" s="14" t="s">
        <v>82</v>
      </c>
      <c r="AW244" s="14" t="s">
        <v>4</v>
      </c>
      <c r="AX244" s="14" t="s">
        <v>80</v>
      </c>
      <c r="AY244" s="175" t="s">
        <v>252</v>
      </c>
    </row>
    <row r="245" spans="1:65" s="2" customFormat="1" ht="16.5" customHeight="1">
      <c r="A245" s="34"/>
      <c r="B245" s="145"/>
      <c r="C245" s="146" t="s">
        <v>517</v>
      </c>
      <c r="D245" s="146" t="s">
        <v>254</v>
      </c>
      <c r="E245" s="147" t="s">
        <v>11555</v>
      </c>
      <c r="F245" s="148" t="s">
        <v>11556</v>
      </c>
      <c r="G245" s="149" t="s">
        <v>497</v>
      </c>
      <c r="H245" s="150">
        <v>495</v>
      </c>
      <c r="I245" s="151"/>
      <c r="J245" s="152">
        <f>ROUND(I245*H245,2)</f>
        <v>0</v>
      </c>
      <c r="K245" s="153"/>
      <c r="L245" s="35"/>
      <c r="M245" s="154" t="s">
        <v>3</v>
      </c>
      <c r="N245" s="155" t="s">
        <v>44</v>
      </c>
      <c r="O245" s="55"/>
      <c r="P245" s="156">
        <f>O245*H245</f>
        <v>0</v>
      </c>
      <c r="Q245" s="156">
        <v>0</v>
      </c>
      <c r="R245" s="156">
        <f>Q245*H245</f>
        <v>0</v>
      </c>
      <c r="S245" s="156">
        <v>0</v>
      </c>
      <c r="T245" s="157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8" t="s">
        <v>258</v>
      </c>
      <c r="AT245" s="158" t="s">
        <v>254</v>
      </c>
      <c r="AU245" s="158" t="s">
        <v>82</v>
      </c>
      <c r="AY245" s="19" t="s">
        <v>252</v>
      </c>
      <c r="BE245" s="159">
        <f>IF(N245="základní",J245,0)</f>
        <v>0</v>
      </c>
      <c r="BF245" s="159">
        <f>IF(N245="snížená",J245,0)</f>
        <v>0</v>
      </c>
      <c r="BG245" s="159">
        <f>IF(N245="zákl. přenesená",J245,0)</f>
        <v>0</v>
      </c>
      <c r="BH245" s="159">
        <f>IF(N245="sníž. přenesená",J245,0)</f>
        <v>0</v>
      </c>
      <c r="BI245" s="159">
        <f>IF(N245="nulová",J245,0)</f>
        <v>0</v>
      </c>
      <c r="BJ245" s="19" t="s">
        <v>80</v>
      </c>
      <c r="BK245" s="159">
        <f>ROUND(I245*H245,2)</f>
        <v>0</v>
      </c>
      <c r="BL245" s="19" t="s">
        <v>258</v>
      </c>
      <c r="BM245" s="158" t="s">
        <v>11557</v>
      </c>
    </row>
    <row r="246" spans="1:65" s="2" customFormat="1" ht="11.25">
      <c r="A246" s="34"/>
      <c r="B246" s="35"/>
      <c r="C246" s="34"/>
      <c r="D246" s="160" t="s">
        <v>260</v>
      </c>
      <c r="E246" s="34"/>
      <c r="F246" s="161" t="s">
        <v>11558</v>
      </c>
      <c r="G246" s="34"/>
      <c r="H246" s="34"/>
      <c r="I246" s="162"/>
      <c r="J246" s="34"/>
      <c r="K246" s="34"/>
      <c r="L246" s="35"/>
      <c r="M246" s="163"/>
      <c r="N246" s="164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260</v>
      </c>
      <c r="AU246" s="19" t="s">
        <v>82</v>
      </c>
    </row>
    <row r="247" spans="1:65" s="2" customFormat="1" ht="11.25">
      <c r="A247" s="34"/>
      <c r="B247" s="35"/>
      <c r="C247" s="34"/>
      <c r="D247" s="165" t="s">
        <v>262</v>
      </c>
      <c r="E247" s="34"/>
      <c r="F247" s="166" t="s">
        <v>11559</v>
      </c>
      <c r="G247" s="34"/>
      <c r="H247" s="34"/>
      <c r="I247" s="162"/>
      <c r="J247" s="34"/>
      <c r="K247" s="34"/>
      <c r="L247" s="35"/>
      <c r="M247" s="163"/>
      <c r="N247" s="164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9" t="s">
        <v>262</v>
      </c>
      <c r="AU247" s="19" t="s">
        <v>82</v>
      </c>
    </row>
    <row r="248" spans="1:65" s="2" customFormat="1" ht="19.5">
      <c r="A248" s="34"/>
      <c r="B248" s="35"/>
      <c r="C248" s="34"/>
      <c r="D248" s="160" t="s">
        <v>2284</v>
      </c>
      <c r="E248" s="34"/>
      <c r="F248" s="211" t="s">
        <v>11548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2284</v>
      </c>
      <c r="AU248" s="19" t="s">
        <v>82</v>
      </c>
    </row>
    <row r="249" spans="1:65" s="2" customFormat="1" ht="16.5" customHeight="1">
      <c r="A249" s="34"/>
      <c r="B249" s="145"/>
      <c r="C249" s="146" t="s">
        <v>548</v>
      </c>
      <c r="D249" s="146" t="s">
        <v>254</v>
      </c>
      <c r="E249" s="147" t="s">
        <v>11560</v>
      </c>
      <c r="F249" s="148" t="s">
        <v>11561</v>
      </c>
      <c r="G249" s="149" t="s">
        <v>497</v>
      </c>
      <c r="H249" s="150">
        <v>520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258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258</v>
      </c>
      <c r="BM249" s="158" t="s">
        <v>11562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11563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11564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9.5">
      <c r="A252" s="34"/>
      <c r="B252" s="35"/>
      <c r="C252" s="34"/>
      <c r="D252" s="160" t="s">
        <v>2284</v>
      </c>
      <c r="E252" s="34"/>
      <c r="F252" s="211" t="s">
        <v>11548</v>
      </c>
      <c r="G252" s="34"/>
      <c r="H252" s="34"/>
      <c r="I252" s="162"/>
      <c r="J252" s="34"/>
      <c r="K252" s="34"/>
      <c r="L252" s="35"/>
      <c r="M252" s="163"/>
      <c r="N252" s="164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9" t="s">
        <v>2284</v>
      </c>
      <c r="AU252" s="19" t="s">
        <v>82</v>
      </c>
    </row>
    <row r="253" spans="1:65" s="2" customFormat="1" ht="21.75" customHeight="1">
      <c r="A253" s="34"/>
      <c r="B253" s="145"/>
      <c r="C253" s="146" t="s">
        <v>566</v>
      </c>
      <c r="D253" s="146" t="s">
        <v>254</v>
      </c>
      <c r="E253" s="147" t="s">
        <v>11565</v>
      </c>
      <c r="F253" s="148" t="s">
        <v>11566</v>
      </c>
      <c r="G253" s="149" t="s">
        <v>497</v>
      </c>
      <c r="H253" s="150">
        <v>525</v>
      </c>
      <c r="I253" s="151"/>
      <c r="J253" s="152">
        <f>ROUND(I253*H253,2)</f>
        <v>0</v>
      </c>
      <c r="K253" s="153"/>
      <c r="L253" s="35"/>
      <c r="M253" s="154" t="s">
        <v>3</v>
      </c>
      <c r="N253" s="155" t="s">
        <v>44</v>
      </c>
      <c r="O253" s="55"/>
      <c r="P253" s="156">
        <f>O253*H253</f>
        <v>0</v>
      </c>
      <c r="Q253" s="156">
        <v>0</v>
      </c>
      <c r="R253" s="156">
        <f>Q253*H253</f>
        <v>0</v>
      </c>
      <c r="S253" s="156">
        <v>0</v>
      </c>
      <c r="T253" s="157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8" t="s">
        <v>258</v>
      </c>
      <c r="AT253" s="158" t="s">
        <v>254</v>
      </c>
      <c r="AU253" s="158" t="s">
        <v>82</v>
      </c>
      <c r="AY253" s="19" t="s">
        <v>252</v>
      </c>
      <c r="BE253" s="159">
        <f>IF(N253="základní",J253,0)</f>
        <v>0</v>
      </c>
      <c r="BF253" s="159">
        <f>IF(N253="snížená",J253,0)</f>
        <v>0</v>
      </c>
      <c r="BG253" s="159">
        <f>IF(N253="zákl. přenesená",J253,0)</f>
        <v>0</v>
      </c>
      <c r="BH253" s="159">
        <f>IF(N253="sníž. přenesená",J253,0)</f>
        <v>0</v>
      </c>
      <c r="BI253" s="159">
        <f>IF(N253="nulová",J253,0)</f>
        <v>0</v>
      </c>
      <c r="BJ253" s="19" t="s">
        <v>80</v>
      </c>
      <c r="BK253" s="159">
        <f>ROUND(I253*H253,2)</f>
        <v>0</v>
      </c>
      <c r="BL253" s="19" t="s">
        <v>258</v>
      </c>
      <c r="BM253" s="158" t="s">
        <v>11567</v>
      </c>
    </row>
    <row r="254" spans="1:65" s="2" customFormat="1" ht="19.5">
      <c r="A254" s="34"/>
      <c r="B254" s="35"/>
      <c r="C254" s="34"/>
      <c r="D254" s="160" t="s">
        <v>260</v>
      </c>
      <c r="E254" s="34"/>
      <c r="F254" s="161" t="s">
        <v>11568</v>
      </c>
      <c r="G254" s="34"/>
      <c r="H254" s="34"/>
      <c r="I254" s="162"/>
      <c r="J254" s="34"/>
      <c r="K254" s="34"/>
      <c r="L254" s="35"/>
      <c r="M254" s="163"/>
      <c r="N254" s="164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9" t="s">
        <v>260</v>
      </c>
      <c r="AU254" s="19" t="s">
        <v>82</v>
      </c>
    </row>
    <row r="255" spans="1:65" s="2" customFormat="1" ht="11.25">
      <c r="A255" s="34"/>
      <c r="B255" s="35"/>
      <c r="C255" s="34"/>
      <c r="D255" s="165" t="s">
        <v>262</v>
      </c>
      <c r="E255" s="34"/>
      <c r="F255" s="166" t="s">
        <v>11569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262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2284</v>
      </c>
      <c r="E256" s="34"/>
      <c r="F256" s="211" t="s">
        <v>11570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2284</v>
      </c>
      <c r="AU256" s="19" t="s">
        <v>82</v>
      </c>
    </row>
    <row r="257" spans="1:65" s="14" customFormat="1" ht="11.25">
      <c r="B257" s="174"/>
      <c r="D257" s="160" t="s">
        <v>264</v>
      </c>
      <c r="E257" s="175" t="s">
        <v>3</v>
      </c>
      <c r="F257" s="176" t="s">
        <v>11571</v>
      </c>
      <c r="H257" s="177">
        <v>525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264</v>
      </c>
      <c r="AU257" s="175" t="s">
        <v>82</v>
      </c>
      <c r="AV257" s="14" t="s">
        <v>82</v>
      </c>
      <c r="AW257" s="14" t="s">
        <v>34</v>
      </c>
      <c r="AX257" s="14" t="s">
        <v>80</v>
      </c>
      <c r="AY257" s="175" t="s">
        <v>252</v>
      </c>
    </row>
    <row r="258" spans="1:65" s="2" customFormat="1" ht="16.5" customHeight="1">
      <c r="A258" s="34"/>
      <c r="B258" s="145"/>
      <c r="C258" s="146" t="s">
        <v>572</v>
      </c>
      <c r="D258" s="146" t="s">
        <v>254</v>
      </c>
      <c r="E258" s="147" t="s">
        <v>11572</v>
      </c>
      <c r="F258" s="148" t="s">
        <v>11573</v>
      </c>
      <c r="G258" s="149" t="s">
        <v>497</v>
      </c>
      <c r="H258" s="150">
        <v>525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0</v>
      </c>
      <c r="R258" s="156">
        <f>Q258*H258</f>
        <v>0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258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258</v>
      </c>
      <c r="BM258" s="158" t="s">
        <v>11574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11575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11576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2" customFormat="1" ht="19.5">
      <c r="A261" s="34"/>
      <c r="B261" s="35"/>
      <c r="C261" s="34"/>
      <c r="D261" s="160" t="s">
        <v>2284</v>
      </c>
      <c r="E261" s="34"/>
      <c r="F261" s="211" t="s">
        <v>11570</v>
      </c>
      <c r="G261" s="34"/>
      <c r="H261" s="34"/>
      <c r="I261" s="162"/>
      <c r="J261" s="34"/>
      <c r="K261" s="34"/>
      <c r="L261" s="35"/>
      <c r="M261" s="163"/>
      <c r="N261" s="164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9" t="s">
        <v>2284</v>
      </c>
      <c r="AU261" s="19" t="s">
        <v>82</v>
      </c>
    </row>
    <row r="262" spans="1:65" s="2" customFormat="1" ht="16.5" customHeight="1">
      <c r="A262" s="34"/>
      <c r="B262" s="145"/>
      <c r="C262" s="146" t="s">
        <v>580</v>
      </c>
      <c r="D262" s="146" t="s">
        <v>254</v>
      </c>
      <c r="E262" s="147" t="s">
        <v>11577</v>
      </c>
      <c r="F262" s="148" t="s">
        <v>11578</v>
      </c>
      <c r="G262" s="149" t="s">
        <v>497</v>
      </c>
      <c r="H262" s="150">
        <v>525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0</v>
      </c>
      <c r="R262" s="156">
        <f>Q262*H262</f>
        <v>0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258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258</v>
      </c>
      <c r="BM262" s="158" t="s">
        <v>11579</v>
      </c>
    </row>
    <row r="263" spans="1:65" s="2" customFormat="1" ht="19.5">
      <c r="A263" s="34"/>
      <c r="B263" s="35"/>
      <c r="C263" s="34"/>
      <c r="D263" s="160" t="s">
        <v>260</v>
      </c>
      <c r="E263" s="34"/>
      <c r="F263" s="161" t="s">
        <v>11580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11581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2" customFormat="1" ht="19.5">
      <c r="A265" s="34"/>
      <c r="B265" s="35"/>
      <c r="C265" s="34"/>
      <c r="D265" s="160" t="s">
        <v>2284</v>
      </c>
      <c r="E265" s="34"/>
      <c r="F265" s="211" t="s">
        <v>11570</v>
      </c>
      <c r="G265" s="34"/>
      <c r="H265" s="34"/>
      <c r="I265" s="162"/>
      <c r="J265" s="34"/>
      <c r="K265" s="34"/>
      <c r="L265" s="35"/>
      <c r="M265" s="163"/>
      <c r="N265" s="164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9" t="s">
        <v>2284</v>
      </c>
      <c r="AU265" s="19" t="s">
        <v>82</v>
      </c>
    </row>
    <row r="266" spans="1:65" s="2" customFormat="1" ht="16.5" customHeight="1">
      <c r="A266" s="34"/>
      <c r="B266" s="145"/>
      <c r="C266" s="146" t="s">
        <v>588</v>
      </c>
      <c r="D266" s="146" t="s">
        <v>254</v>
      </c>
      <c r="E266" s="147" t="s">
        <v>11582</v>
      </c>
      <c r="F266" s="148" t="s">
        <v>11583</v>
      </c>
      <c r="G266" s="149" t="s">
        <v>497</v>
      </c>
      <c r="H266" s="150">
        <v>525</v>
      </c>
      <c r="I266" s="151"/>
      <c r="J266" s="152">
        <f>ROUND(I266*H266,2)</f>
        <v>0</v>
      </c>
      <c r="K266" s="153"/>
      <c r="L266" s="35"/>
      <c r="M266" s="154" t="s">
        <v>3</v>
      </c>
      <c r="N266" s="155" t="s">
        <v>44</v>
      </c>
      <c r="O266" s="55"/>
      <c r="P266" s="156">
        <f>O266*H266</f>
        <v>0</v>
      </c>
      <c r="Q266" s="156">
        <v>0</v>
      </c>
      <c r="R266" s="156">
        <f>Q266*H266</f>
        <v>0</v>
      </c>
      <c r="S266" s="156">
        <v>0</v>
      </c>
      <c r="T266" s="157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158" t="s">
        <v>258</v>
      </c>
      <c r="AT266" s="158" t="s">
        <v>254</v>
      </c>
      <c r="AU266" s="158" t="s">
        <v>82</v>
      </c>
      <c r="AY266" s="19" t="s">
        <v>252</v>
      </c>
      <c r="BE266" s="159">
        <f>IF(N266="základní",J266,0)</f>
        <v>0</v>
      </c>
      <c r="BF266" s="159">
        <f>IF(N266="snížená",J266,0)</f>
        <v>0</v>
      </c>
      <c r="BG266" s="159">
        <f>IF(N266="zákl. přenesená",J266,0)</f>
        <v>0</v>
      </c>
      <c r="BH266" s="159">
        <f>IF(N266="sníž. přenesená",J266,0)</f>
        <v>0</v>
      </c>
      <c r="BI266" s="159">
        <f>IF(N266="nulová",J266,0)</f>
        <v>0</v>
      </c>
      <c r="BJ266" s="19" t="s">
        <v>80</v>
      </c>
      <c r="BK266" s="159">
        <f>ROUND(I266*H266,2)</f>
        <v>0</v>
      </c>
      <c r="BL266" s="19" t="s">
        <v>258</v>
      </c>
      <c r="BM266" s="158" t="s">
        <v>11584</v>
      </c>
    </row>
    <row r="267" spans="1:65" s="2" customFormat="1" ht="11.25">
      <c r="A267" s="34"/>
      <c r="B267" s="35"/>
      <c r="C267" s="34"/>
      <c r="D267" s="160" t="s">
        <v>260</v>
      </c>
      <c r="E267" s="34"/>
      <c r="F267" s="161" t="s">
        <v>11585</v>
      </c>
      <c r="G267" s="34"/>
      <c r="H267" s="34"/>
      <c r="I267" s="162"/>
      <c r="J267" s="34"/>
      <c r="K267" s="34"/>
      <c r="L267" s="35"/>
      <c r="M267" s="163"/>
      <c r="N267" s="164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9" t="s">
        <v>260</v>
      </c>
      <c r="AU267" s="19" t="s">
        <v>82</v>
      </c>
    </row>
    <row r="268" spans="1:65" s="2" customFormat="1" ht="11.25">
      <c r="A268" s="34"/>
      <c r="B268" s="35"/>
      <c r="C268" s="34"/>
      <c r="D268" s="165" t="s">
        <v>262</v>
      </c>
      <c r="E268" s="34"/>
      <c r="F268" s="166" t="s">
        <v>11586</v>
      </c>
      <c r="G268" s="34"/>
      <c r="H268" s="34"/>
      <c r="I268" s="162"/>
      <c r="J268" s="34"/>
      <c r="K268" s="34"/>
      <c r="L268" s="35"/>
      <c r="M268" s="163"/>
      <c r="N268" s="164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9" t="s">
        <v>262</v>
      </c>
      <c r="AU268" s="19" t="s">
        <v>82</v>
      </c>
    </row>
    <row r="269" spans="1:65" s="2" customFormat="1" ht="19.5">
      <c r="A269" s="34"/>
      <c r="B269" s="35"/>
      <c r="C269" s="34"/>
      <c r="D269" s="160" t="s">
        <v>2284</v>
      </c>
      <c r="E269" s="34"/>
      <c r="F269" s="211" t="s">
        <v>11570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2284</v>
      </c>
      <c r="AU269" s="19" t="s">
        <v>82</v>
      </c>
    </row>
    <row r="270" spans="1:65" s="2" customFormat="1" ht="16.5" customHeight="1">
      <c r="A270" s="34"/>
      <c r="B270" s="145"/>
      <c r="C270" s="146" t="s">
        <v>596</v>
      </c>
      <c r="D270" s="146" t="s">
        <v>254</v>
      </c>
      <c r="E270" s="147" t="s">
        <v>11587</v>
      </c>
      <c r="F270" s="148" t="s">
        <v>11588</v>
      </c>
      <c r="G270" s="149" t="s">
        <v>497</v>
      </c>
      <c r="H270" s="150">
        <v>525</v>
      </c>
      <c r="I270" s="151"/>
      <c r="J270" s="152">
        <f>ROUND(I270*H270,2)</f>
        <v>0</v>
      </c>
      <c r="K270" s="153"/>
      <c r="L270" s="35"/>
      <c r="M270" s="154" t="s">
        <v>3</v>
      </c>
      <c r="N270" s="155" t="s">
        <v>44</v>
      </c>
      <c r="O270" s="55"/>
      <c r="P270" s="156">
        <f>O270*H270</f>
        <v>0</v>
      </c>
      <c r="Q270" s="156">
        <v>0</v>
      </c>
      <c r="R270" s="156">
        <f>Q270*H270</f>
        <v>0</v>
      </c>
      <c r="S270" s="156">
        <v>0</v>
      </c>
      <c r="T270" s="157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8" t="s">
        <v>258</v>
      </c>
      <c r="AT270" s="158" t="s">
        <v>254</v>
      </c>
      <c r="AU270" s="158" t="s">
        <v>82</v>
      </c>
      <c r="AY270" s="19" t="s">
        <v>252</v>
      </c>
      <c r="BE270" s="159">
        <f>IF(N270="základní",J270,0)</f>
        <v>0</v>
      </c>
      <c r="BF270" s="159">
        <f>IF(N270="snížená",J270,0)</f>
        <v>0</v>
      </c>
      <c r="BG270" s="159">
        <f>IF(N270="zákl. přenesená",J270,0)</f>
        <v>0</v>
      </c>
      <c r="BH270" s="159">
        <f>IF(N270="sníž. přenesená",J270,0)</f>
        <v>0</v>
      </c>
      <c r="BI270" s="159">
        <f>IF(N270="nulová",J270,0)</f>
        <v>0</v>
      </c>
      <c r="BJ270" s="19" t="s">
        <v>80</v>
      </c>
      <c r="BK270" s="159">
        <f>ROUND(I270*H270,2)</f>
        <v>0</v>
      </c>
      <c r="BL270" s="19" t="s">
        <v>258</v>
      </c>
      <c r="BM270" s="158" t="s">
        <v>11589</v>
      </c>
    </row>
    <row r="271" spans="1:65" s="2" customFormat="1" ht="11.25">
      <c r="A271" s="34"/>
      <c r="B271" s="35"/>
      <c r="C271" s="34"/>
      <c r="D271" s="160" t="s">
        <v>260</v>
      </c>
      <c r="E271" s="34"/>
      <c r="F271" s="161" t="s">
        <v>11590</v>
      </c>
      <c r="G271" s="34"/>
      <c r="H271" s="34"/>
      <c r="I271" s="162"/>
      <c r="J271" s="34"/>
      <c r="K271" s="34"/>
      <c r="L271" s="35"/>
      <c r="M271" s="163"/>
      <c r="N271" s="164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9" t="s">
        <v>260</v>
      </c>
      <c r="AU271" s="19" t="s">
        <v>82</v>
      </c>
    </row>
    <row r="272" spans="1:65" s="2" customFormat="1" ht="11.25">
      <c r="A272" s="34"/>
      <c r="B272" s="35"/>
      <c r="C272" s="34"/>
      <c r="D272" s="165" t="s">
        <v>262</v>
      </c>
      <c r="E272" s="34"/>
      <c r="F272" s="166" t="s">
        <v>11591</v>
      </c>
      <c r="G272" s="34"/>
      <c r="H272" s="34"/>
      <c r="I272" s="162"/>
      <c r="J272" s="34"/>
      <c r="K272" s="34"/>
      <c r="L272" s="35"/>
      <c r="M272" s="163"/>
      <c r="N272" s="164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9" t="s">
        <v>262</v>
      </c>
      <c r="AU272" s="19" t="s">
        <v>82</v>
      </c>
    </row>
    <row r="273" spans="1:65" s="2" customFormat="1" ht="19.5">
      <c r="A273" s="34"/>
      <c r="B273" s="35"/>
      <c r="C273" s="34"/>
      <c r="D273" s="160" t="s">
        <v>2284</v>
      </c>
      <c r="E273" s="34"/>
      <c r="F273" s="211" t="s">
        <v>11570</v>
      </c>
      <c r="G273" s="34"/>
      <c r="H273" s="34"/>
      <c r="I273" s="162"/>
      <c r="J273" s="34"/>
      <c r="K273" s="34"/>
      <c r="L273" s="35"/>
      <c r="M273" s="163"/>
      <c r="N273" s="164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9" t="s">
        <v>2284</v>
      </c>
      <c r="AU273" s="19" t="s">
        <v>82</v>
      </c>
    </row>
    <row r="274" spans="1:65" s="2" customFormat="1" ht="16.5" customHeight="1">
      <c r="A274" s="34"/>
      <c r="B274" s="145"/>
      <c r="C274" s="146" t="s">
        <v>602</v>
      </c>
      <c r="D274" s="146" t="s">
        <v>254</v>
      </c>
      <c r="E274" s="147" t="s">
        <v>11560</v>
      </c>
      <c r="F274" s="148" t="s">
        <v>11561</v>
      </c>
      <c r="G274" s="149" t="s">
        <v>497</v>
      </c>
      <c r="H274" s="150">
        <v>560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258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258</v>
      </c>
      <c r="BM274" s="158" t="s">
        <v>11592</v>
      </c>
    </row>
    <row r="275" spans="1:65" s="2" customFormat="1" ht="11.25">
      <c r="A275" s="34"/>
      <c r="B275" s="35"/>
      <c r="C275" s="34"/>
      <c r="D275" s="160" t="s">
        <v>260</v>
      </c>
      <c r="E275" s="34"/>
      <c r="F275" s="161" t="s">
        <v>11563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11564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2" customFormat="1" ht="19.5">
      <c r="A277" s="34"/>
      <c r="B277" s="35"/>
      <c r="C277" s="34"/>
      <c r="D277" s="160" t="s">
        <v>2284</v>
      </c>
      <c r="E277" s="34"/>
      <c r="F277" s="211" t="s">
        <v>11570</v>
      </c>
      <c r="G277" s="34"/>
      <c r="H277" s="34"/>
      <c r="I277" s="162"/>
      <c r="J277" s="34"/>
      <c r="K277" s="34"/>
      <c r="L277" s="35"/>
      <c r="M277" s="163"/>
      <c r="N277" s="164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9" t="s">
        <v>2284</v>
      </c>
      <c r="AU277" s="19" t="s">
        <v>82</v>
      </c>
    </row>
    <row r="278" spans="1:65" s="2" customFormat="1" ht="16.5" customHeight="1">
      <c r="A278" s="34"/>
      <c r="B278" s="145"/>
      <c r="C278" s="146" t="s">
        <v>610</v>
      </c>
      <c r="D278" s="146" t="s">
        <v>254</v>
      </c>
      <c r="E278" s="147" t="s">
        <v>11593</v>
      </c>
      <c r="F278" s="148" t="s">
        <v>11594</v>
      </c>
      <c r="G278" s="149" t="s">
        <v>497</v>
      </c>
      <c r="H278" s="150">
        <v>205</v>
      </c>
      <c r="I278" s="151"/>
      <c r="J278" s="152">
        <f>ROUND(I278*H278,2)</f>
        <v>0</v>
      </c>
      <c r="K278" s="153"/>
      <c r="L278" s="35"/>
      <c r="M278" s="154" t="s">
        <v>3</v>
      </c>
      <c r="N278" s="155" t="s">
        <v>44</v>
      </c>
      <c r="O278" s="55"/>
      <c r="P278" s="156">
        <f>O278*H278</f>
        <v>0</v>
      </c>
      <c r="Q278" s="156">
        <v>0.10362</v>
      </c>
      <c r="R278" s="156">
        <f>Q278*H278</f>
        <v>21.242100000000001</v>
      </c>
      <c r="S278" s="156">
        <v>0</v>
      </c>
      <c r="T278" s="157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158" t="s">
        <v>258</v>
      </c>
      <c r="AT278" s="158" t="s">
        <v>254</v>
      </c>
      <c r="AU278" s="158" t="s">
        <v>82</v>
      </c>
      <c r="AY278" s="19" t="s">
        <v>252</v>
      </c>
      <c r="BE278" s="159">
        <f>IF(N278="základní",J278,0)</f>
        <v>0</v>
      </c>
      <c r="BF278" s="159">
        <f>IF(N278="snížená",J278,0)</f>
        <v>0</v>
      </c>
      <c r="BG278" s="159">
        <f>IF(N278="zákl. přenesená",J278,0)</f>
        <v>0</v>
      </c>
      <c r="BH278" s="159">
        <f>IF(N278="sníž. přenesená",J278,0)</f>
        <v>0</v>
      </c>
      <c r="BI278" s="159">
        <f>IF(N278="nulová",J278,0)</f>
        <v>0</v>
      </c>
      <c r="BJ278" s="19" t="s">
        <v>80</v>
      </c>
      <c r="BK278" s="159">
        <f>ROUND(I278*H278,2)</f>
        <v>0</v>
      </c>
      <c r="BL278" s="19" t="s">
        <v>258</v>
      </c>
      <c r="BM278" s="158" t="s">
        <v>11595</v>
      </c>
    </row>
    <row r="279" spans="1:65" s="2" customFormat="1" ht="29.25">
      <c r="A279" s="34"/>
      <c r="B279" s="35"/>
      <c r="C279" s="34"/>
      <c r="D279" s="160" t="s">
        <v>260</v>
      </c>
      <c r="E279" s="34"/>
      <c r="F279" s="161" t="s">
        <v>11596</v>
      </c>
      <c r="G279" s="34"/>
      <c r="H279" s="34"/>
      <c r="I279" s="162"/>
      <c r="J279" s="34"/>
      <c r="K279" s="34"/>
      <c r="L279" s="35"/>
      <c r="M279" s="163"/>
      <c r="N279" s="164"/>
      <c r="O279" s="55"/>
      <c r="P279" s="55"/>
      <c r="Q279" s="55"/>
      <c r="R279" s="55"/>
      <c r="S279" s="55"/>
      <c r="T279" s="56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9" t="s">
        <v>260</v>
      </c>
      <c r="AU279" s="19" t="s">
        <v>82</v>
      </c>
    </row>
    <row r="280" spans="1:65" s="2" customFormat="1" ht="11.25">
      <c r="A280" s="34"/>
      <c r="B280" s="35"/>
      <c r="C280" s="34"/>
      <c r="D280" s="165" t="s">
        <v>262</v>
      </c>
      <c r="E280" s="34"/>
      <c r="F280" s="166" t="s">
        <v>11597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262</v>
      </c>
      <c r="AU280" s="19" t="s">
        <v>82</v>
      </c>
    </row>
    <row r="281" spans="1:65" s="2" customFormat="1" ht="19.5">
      <c r="A281" s="34"/>
      <c r="B281" s="35"/>
      <c r="C281" s="34"/>
      <c r="D281" s="160" t="s">
        <v>2284</v>
      </c>
      <c r="E281" s="34"/>
      <c r="F281" s="211" t="s">
        <v>11598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2284</v>
      </c>
      <c r="AU281" s="19" t="s">
        <v>82</v>
      </c>
    </row>
    <row r="282" spans="1:65" s="14" customFormat="1" ht="11.25">
      <c r="B282" s="174"/>
      <c r="D282" s="160" t="s">
        <v>264</v>
      </c>
      <c r="E282" s="175" t="s">
        <v>3</v>
      </c>
      <c r="F282" s="176" t="s">
        <v>11599</v>
      </c>
      <c r="H282" s="177">
        <v>205</v>
      </c>
      <c r="I282" s="178"/>
      <c r="L282" s="174"/>
      <c r="M282" s="179"/>
      <c r="N282" s="180"/>
      <c r="O282" s="180"/>
      <c r="P282" s="180"/>
      <c r="Q282" s="180"/>
      <c r="R282" s="180"/>
      <c r="S282" s="180"/>
      <c r="T282" s="181"/>
      <c r="AT282" s="175" t="s">
        <v>264</v>
      </c>
      <c r="AU282" s="175" t="s">
        <v>82</v>
      </c>
      <c r="AV282" s="14" t="s">
        <v>82</v>
      </c>
      <c r="AW282" s="14" t="s">
        <v>34</v>
      </c>
      <c r="AX282" s="14" t="s">
        <v>80</v>
      </c>
      <c r="AY282" s="175" t="s">
        <v>252</v>
      </c>
    </row>
    <row r="283" spans="1:65" s="2" customFormat="1" ht="16.5" customHeight="1">
      <c r="A283" s="34"/>
      <c r="B283" s="145"/>
      <c r="C283" s="198" t="s">
        <v>618</v>
      </c>
      <c r="D283" s="198" t="s">
        <v>361</v>
      </c>
      <c r="E283" s="199" t="s">
        <v>11600</v>
      </c>
      <c r="F283" s="200" t="s">
        <v>11601</v>
      </c>
      <c r="G283" s="201" t="s">
        <v>497</v>
      </c>
      <c r="H283" s="202">
        <v>203.94</v>
      </c>
      <c r="I283" s="203"/>
      <c r="J283" s="204">
        <f>ROUND(I283*H283,2)</f>
        <v>0</v>
      </c>
      <c r="K283" s="205"/>
      <c r="L283" s="206"/>
      <c r="M283" s="207" t="s">
        <v>3</v>
      </c>
      <c r="N283" s="208" t="s">
        <v>44</v>
      </c>
      <c r="O283" s="55"/>
      <c r="P283" s="156">
        <f>O283*H283</f>
        <v>0</v>
      </c>
      <c r="Q283" s="156">
        <v>0.17599999999999999</v>
      </c>
      <c r="R283" s="156">
        <f>Q283*H283</f>
        <v>35.893439999999998</v>
      </c>
      <c r="S283" s="156">
        <v>0</v>
      </c>
      <c r="T283" s="157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8" t="s">
        <v>318</v>
      </c>
      <c r="AT283" s="158" t="s">
        <v>361</v>
      </c>
      <c r="AU283" s="158" t="s">
        <v>82</v>
      </c>
      <c r="AY283" s="19" t="s">
        <v>252</v>
      </c>
      <c r="BE283" s="159">
        <f>IF(N283="základní",J283,0)</f>
        <v>0</v>
      </c>
      <c r="BF283" s="159">
        <f>IF(N283="snížená",J283,0)</f>
        <v>0</v>
      </c>
      <c r="BG283" s="159">
        <f>IF(N283="zákl. přenesená",J283,0)</f>
        <v>0</v>
      </c>
      <c r="BH283" s="159">
        <f>IF(N283="sníž. přenesená",J283,0)</f>
        <v>0</v>
      </c>
      <c r="BI283" s="159">
        <f>IF(N283="nulová",J283,0)</f>
        <v>0</v>
      </c>
      <c r="BJ283" s="19" t="s">
        <v>80</v>
      </c>
      <c r="BK283" s="159">
        <f>ROUND(I283*H283,2)</f>
        <v>0</v>
      </c>
      <c r="BL283" s="19" t="s">
        <v>258</v>
      </c>
      <c r="BM283" s="158" t="s">
        <v>11602</v>
      </c>
    </row>
    <row r="284" spans="1:65" s="2" customFormat="1" ht="11.25">
      <c r="A284" s="34"/>
      <c r="B284" s="35"/>
      <c r="C284" s="34"/>
      <c r="D284" s="160" t="s">
        <v>260</v>
      </c>
      <c r="E284" s="34"/>
      <c r="F284" s="161" t="s">
        <v>11601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260</v>
      </c>
      <c r="AU284" s="19" t="s">
        <v>82</v>
      </c>
    </row>
    <row r="285" spans="1:65" s="2" customFormat="1" ht="11.25">
      <c r="A285" s="34"/>
      <c r="B285" s="35"/>
      <c r="C285" s="34"/>
      <c r="D285" s="165" t="s">
        <v>262</v>
      </c>
      <c r="E285" s="34"/>
      <c r="F285" s="166" t="s">
        <v>11603</v>
      </c>
      <c r="G285" s="34"/>
      <c r="H285" s="34"/>
      <c r="I285" s="162"/>
      <c r="J285" s="34"/>
      <c r="K285" s="34"/>
      <c r="L285" s="35"/>
      <c r="M285" s="163"/>
      <c r="N285" s="164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9" t="s">
        <v>262</v>
      </c>
      <c r="AU285" s="19" t="s">
        <v>82</v>
      </c>
    </row>
    <row r="286" spans="1:65" s="2" customFormat="1" ht="19.5">
      <c r="A286" s="34"/>
      <c r="B286" s="35"/>
      <c r="C286" s="34"/>
      <c r="D286" s="160" t="s">
        <v>2284</v>
      </c>
      <c r="E286" s="34"/>
      <c r="F286" s="211" t="s">
        <v>11604</v>
      </c>
      <c r="G286" s="34"/>
      <c r="H286" s="34"/>
      <c r="I286" s="162"/>
      <c r="J286" s="34"/>
      <c r="K286" s="34"/>
      <c r="L286" s="35"/>
      <c r="M286" s="163"/>
      <c r="N286" s="164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9" t="s">
        <v>2284</v>
      </c>
      <c r="AU286" s="19" t="s">
        <v>82</v>
      </c>
    </row>
    <row r="287" spans="1:65" s="14" customFormat="1" ht="11.25">
      <c r="B287" s="174"/>
      <c r="D287" s="160" t="s">
        <v>264</v>
      </c>
      <c r="E287" s="175" t="s">
        <v>3</v>
      </c>
      <c r="F287" s="176" t="s">
        <v>11605</v>
      </c>
      <c r="H287" s="177">
        <v>203.94</v>
      </c>
      <c r="I287" s="178"/>
      <c r="L287" s="174"/>
      <c r="M287" s="179"/>
      <c r="N287" s="180"/>
      <c r="O287" s="180"/>
      <c r="P287" s="180"/>
      <c r="Q287" s="180"/>
      <c r="R287" s="180"/>
      <c r="S287" s="180"/>
      <c r="T287" s="181"/>
      <c r="AT287" s="175" t="s">
        <v>264</v>
      </c>
      <c r="AU287" s="175" t="s">
        <v>82</v>
      </c>
      <c r="AV287" s="14" t="s">
        <v>82</v>
      </c>
      <c r="AW287" s="14" t="s">
        <v>34</v>
      </c>
      <c r="AX287" s="14" t="s">
        <v>80</v>
      </c>
      <c r="AY287" s="175" t="s">
        <v>252</v>
      </c>
    </row>
    <row r="288" spans="1:65" s="2" customFormat="1" ht="16.5" customHeight="1">
      <c r="A288" s="34"/>
      <c r="B288" s="145"/>
      <c r="C288" s="198" t="s">
        <v>624</v>
      </c>
      <c r="D288" s="198" t="s">
        <v>361</v>
      </c>
      <c r="E288" s="199" t="s">
        <v>11606</v>
      </c>
      <c r="F288" s="200" t="s">
        <v>11607</v>
      </c>
      <c r="G288" s="201" t="s">
        <v>497</v>
      </c>
      <c r="H288" s="202">
        <v>7.21</v>
      </c>
      <c r="I288" s="203"/>
      <c r="J288" s="204">
        <f>ROUND(I288*H288,2)</f>
        <v>0</v>
      </c>
      <c r="K288" s="205"/>
      <c r="L288" s="206"/>
      <c r="M288" s="207" t="s">
        <v>3</v>
      </c>
      <c r="N288" s="208" t="s">
        <v>44</v>
      </c>
      <c r="O288" s="55"/>
      <c r="P288" s="156">
        <f>O288*H288</f>
        <v>0</v>
      </c>
      <c r="Q288" s="156">
        <v>0.17599999999999999</v>
      </c>
      <c r="R288" s="156">
        <f>Q288*H288</f>
        <v>1.2689599999999999</v>
      </c>
      <c r="S288" s="156">
        <v>0</v>
      </c>
      <c r="T288" s="157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8" t="s">
        <v>318</v>
      </c>
      <c r="AT288" s="158" t="s">
        <v>361</v>
      </c>
      <c r="AU288" s="158" t="s">
        <v>82</v>
      </c>
      <c r="AY288" s="19" t="s">
        <v>252</v>
      </c>
      <c r="BE288" s="159">
        <f>IF(N288="základní",J288,0)</f>
        <v>0</v>
      </c>
      <c r="BF288" s="159">
        <f>IF(N288="snížená",J288,0)</f>
        <v>0</v>
      </c>
      <c r="BG288" s="159">
        <f>IF(N288="zákl. přenesená",J288,0)</f>
        <v>0</v>
      </c>
      <c r="BH288" s="159">
        <f>IF(N288="sníž. přenesená",J288,0)</f>
        <v>0</v>
      </c>
      <c r="BI288" s="159">
        <f>IF(N288="nulová",J288,0)</f>
        <v>0</v>
      </c>
      <c r="BJ288" s="19" t="s">
        <v>80</v>
      </c>
      <c r="BK288" s="159">
        <f>ROUND(I288*H288,2)</f>
        <v>0</v>
      </c>
      <c r="BL288" s="19" t="s">
        <v>258</v>
      </c>
      <c r="BM288" s="158" t="s">
        <v>11608</v>
      </c>
    </row>
    <row r="289" spans="1:65" s="2" customFormat="1" ht="11.25">
      <c r="A289" s="34"/>
      <c r="B289" s="35"/>
      <c r="C289" s="34"/>
      <c r="D289" s="160" t="s">
        <v>260</v>
      </c>
      <c r="E289" s="34"/>
      <c r="F289" s="161" t="s">
        <v>11607</v>
      </c>
      <c r="G289" s="34"/>
      <c r="H289" s="34"/>
      <c r="I289" s="162"/>
      <c r="J289" s="34"/>
      <c r="K289" s="34"/>
      <c r="L289" s="35"/>
      <c r="M289" s="163"/>
      <c r="N289" s="164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9" t="s">
        <v>260</v>
      </c>
      <c r="AU289" s="19" t="s">
        <v>82</v>
      </c>
    </row>
    <row r="290" spans="1:65" s="2" customFormat="1" ht="11.25">
      <c r="A290" s="34"/>
      <c r="B290" s="35"/>
      <c r="C290" s="34"/>
      <c r="D290" s="165" t="s">
        <v>262</v>
      </c>
      <c r="E290" s="34"/>
      <c r="F290" s="166" t="s">
        <v>11609</v>
      </c>
      <c r="G290" s="34"/>
      <c r="H290" s="34"/>
      <c r="I290" s="162"/>
      <c r="J290" s="34"/>
      <c r="K290" s="34"/>
      <c r="L290" s="35"/>
      <c r="M290" s="163"/>
      <c r="N290" s="164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9" t="s">
        <v>262</v>
      </c>
      <c r="AU290" s="19" t="s">
        <v>82</v>
      </c>
    </row>
    <row r="291" spans="1:65" s="2" customFormat="1" ht="19.5">
      <c r="A291" s="34"/>
      <c r="B291" s="35"/>
      <c r="C291" s="34"/>
      <c r="D291" s="160" t="s">
        <v>2284</v>
      </c>
      <c r="E291" s="34"/>
      <c r="F291" s="211" t="s">
        <v>11610</v>
      </c>
      <c r="G291" s="34"/>
      <c r="H291" s="34"/>
      <c r="I291" s="162"/>
      <c r="J291" s="34"/>
      <c r="K291" s="34"/>
      <c r="L291" s="35"/>
      <c r="M291" s="163"/>
      <c r="N291" s="164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9" t="s">
        <v>2284</v>
      </c>
      <c r="AU291" s="19" t="s">
        <v>82</v>
      </c>
    </row>
    <row r="292" spans="1:65" s="14" customFormat="1" ht="11.25">
      <c r="B292" s="174"/>
      <c r="D292" s="160" t="s">
        <v>264</v>
      </c>
      <c r="E292" s="175" t="s">
        <v>3</v>
      </c>
      <c r="F292" s="176" t="s">
        <v>11611</v>
      </c>
      <c r="H292" s="177">
        <v>7.21</v>
      </c>
      <c r="I292" s="178"/>
      <c r="L292" s="174"/>
      <c r="M292" s="179"/>
      <c r="N292" s="180"/>
      <c r="O292" s="180"/>
      <c r="P292" s="180"/>
      <c r="Q292" s="180"/>
      <c r="R292" s="180"/>
      <c r="S292" s="180"/>
      <c r="T292" s="181"/>
      <c r="AT292" s="175" t="s">
        <v>264</v>
      </c>
      <c r="AU292" s="175" t="s">
        <v>82</v>
      </c>
      <c r="AV292" s="14" t="s">
        <v>82</v>
      </c>
      <c r="AW292" s="14" t="s">
        <v>34</v>
      </c>
      <c r="AX292" s="14" t="s">
        <v>80</v>
      </c>
      <c r="AY292" s="175" t="s">
        <v>252</v>
      </c>
    </row>
    <row r="293" spans="1:65" s="2" customFormat="1" ht="16.5" customHeight="1">
      <c r="A293" s="34"/>
      <c r="B293" s="145"/>
      <c r="C293" s="146" t="s">
        <v>632</v>
      </c>
      <c r="D293" s="146" t="s">
        <v>254</v>
      </c>
      <c r="E293" s="147" t="s">
        <v>11612</v>
      </c>
      <c r="F293" s="148" t="s">
        <v>11613</v>
      </c>
      <c r="G293" s="149" t="s">
        <v>497</v>
      </c>
      <c r="H293" s="150">
        <v>205</v>
      </c>
      <c r="I293" s="151"/>
      <c r="J293" s="152">
        <f>ROUND(I293*H293,2)</f>
        <v>0</v>
      </c>
      <c r="K293" s="153"/>
      <c r="L293" s="35"/>
      <c r="M293" s="154" t="s">
        <v>3</v>
      </c>
      <c r="N293" s="155" t="s">
        <v>44</v>
      </c>
      <c r="O293" s="55"/>
      <c r="P293" s="156">
        <f>O293*H293</f>
        <v>0</v>
      </c>
      <c r="Q293" s="156">
        <v>0</v>
      </c>
      <c r="R293" s="156">
        <f>Q293*H293</f>
        <v>0</v>
      </c>
      <c r="S293" s="156">
        <v>0</v>
      </c>
      <c r="T293" s="157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8" t="s">
        <v>258</v>
      </c>
      <c r="AT293" s="158" t="s">
        <v>254</v>
      </c>
      <c r="AU293" s="158" t="s">
        <v>82</v>
      </c>
      <c r="AY293" s="19" t="s">
        <v>252</v>
      </c>
      <c r="BE293" s="159">
        <f>IF(N293="základní",J293,0)</f>
        <v>0</v>
      </c>
      <c r="BF293" s="159">
        <f>IF(N293="snížená",J293,0)</f>
        <v>0</v>
      </c>
      <c r="BG293" s="159">
        <f>IF(N293="zákl. přenesená",J293,0)</f>
        <v>0</v>
      </c>
      <c r="BH293" s="159">
        <f>IF(N293="sníž. přenesená",J293,0)</f>
        <v>0</v>
      </c>
      <c r="BI293" s="159">
        <f>IF(N293="nulová",J293,0)</f>
        <v>0</v>
      </c>
      <c r="BJ293" s="19" t="s">
        <v>80</v>
      </c>
      <c r="BK293" s="159">
        <f>ROUND(I293*H293,2)</f>
        <v>0</v>
      </c>
      <c r="BL293" s="19" t="s">
        <v>258</v>
      </c>
      <c r="BM293" s="158" t="s">
        <v>11614</v>
      </c>
    </row>
    <row r="294" spans="1:65" s="2" customFormat="1" ht="11.25">
      <c r="A294" s="34"/>
      <c r="B294" s="35"/>
      <c r="C294" s="34"/>
      <c r="D294" s="160" t="s">
        <v>260</v>
      </c>
      <c r="E294" s="34"/>
      <c r="F294" s="161" t="s">
        <v>11615</v>
      </c>
      <c r="G294" s="34"/>
      <c r="H294" s="34"/>
      <c r="I294" s="162"/>
      <c r="J294" s="34"/>
      <c r="K294" s="34"/>
      <c r="L294" s="35"/>
      <c r="M294" s="163"/>
      <c r="N294" s="164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9" t="s">
        <v>260</v>
      </c>
      <c r="AU294" s="19" t="s">
        <v>82</v>
      </c>
    </row>
    <row r="295" spans="1:65" s="2" customFormat="1" ht="11.25">
      <c r="A295" s="34"/>
      <c r="B295" s="35"/>
      <c r="C295" s="34"/>
      <c r="D295" s="165" t="s">
        <v>262</v>
      </c>
      <c r="E295" s="34"/>
      <c r="F295" s="166" t="s">
        <v>11616</v>
      </c>
      <c r="G295" s="34"/>
      <c r="H295" s="34"/>
      <c r="I295" s="162"/>
      <c r="J295" s="34"/>
      <c r="K295" s="34"/>
      <c r="L295" s="35"/>
      <c r="M295" s="163"/>
      <c r="N295" s="164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9" t="s">
        <v>262</v>
      </c>
      <c r="AU295" s="19" t="s">
        <v>82</v>
      </c>
    </row>
    <row r="296" spans="1:65" s="2" customFormat="1" ht="19.5">
      <c r="A296" s="34"/>
      <c r="B296" s="35"/>
      <c r="C296" s="34"/>
      <c r="D296" s="160" t="s">
        <v>2284</v>
      </c>
      <c r="E296" s="34"/>
      <c r="F296" s="211" t="s">
        <v>11598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2284</v>
      </c>
      <c r="AU296" s="19" t="s">
        <v>82</v>
      </c>
    </row>
    <row r="297" spans="1:65" s="2" customFormat="1" ht="16.5" customHeight="1">
      <c r="A297" s="34"/>
      <c r="B297" s="145"/>
      <c r="C297" s="146" t="s">
        <v>640</v>
      </c>
      <c r="D297" s="146" t="s">
        <v>254</v>
      </c>
      <c r="E297" s="147" t="s">
        <v>11617</v>
      </c>
      <c r="F297" s="148" t="s">
        <v>11618</v>
      </c>
      <c r="G297" s="149" t="s">
        <v>497</v>
      </c>
      <c r="H297" s="150">
        <v>225</v>
      </c>
      <c r="I297" s="151"/>
      <c r="J297" s="152">
        <f>ROUND(I297*H297,2)</f>
        <v>0</v>
      </c>
      <c r="K297" s="153"/>
      <c r="L297" s="35"/>
      <c r="M297" s="154" t="s">
        <v>3</v>
      </c>
      <c r="N297" s="155" t="s">
        <v>44</v>
      </c>
      <c r="O297" s="55"/>
      <c r="P297" s="156">
        <f>O297*H297</f>
        <v>0</v>
      </c>
      <c r="Q297" s="156">
        <v>0</v>
      </c>
      <c r="R297" s="156">
        <f>Q297*H297</f>
        <v>0</v>
      </c>
      <c r="S297" s="156">
        <v>0</v>
      </c>
      <c r="T297" s="157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8" t="s">
        <v>258</v>
      </c>
      <c r="AT297" s="158" t="s">
        <v>254</v>
      </c>
      <c r="AU297" s="158" t="s">
        <v>82</v>
      </c>
      <c r="AY297" s="19" t="s">
        <v>252</v>
      </c>
      <c r="BE297" s="159">
        <f>IF(N297="základní",J297,0)</f>
        <v>0</v>
      </c>
      <c r="BF297" s="159">
        <f>IF(N297="snížená",J297,0)</f>
        <v>0</v>
      </c>
      <c r="BG297" s="159">
        <f>IF(N297="zákl. přenesená",J297,0)</f>
        <v>0</v>
      </c>
      <c r="BH297" s="159">
        <f>IF(N297="sníž. přenesená",J297,0)</f>
        <v>0</v>
      </c>
      <c r="BI297" s="159">
        <f>IF(N297="nulová",J297,0)</f>
        <v>0</v>
      </c>
      <c r="BJ297" s="19" t="s">
        <v>80</v>
      </c>
      <c r="BK297" s="159">
        <f>ROUND(I297*H297,2)</f>
        <v>0</v>
      </c>
      <c r="BL297" s="19" t="s">
        <v>258</v>
      </c>
      <c r="BM297" s="158" t="s">
        <v>11619</v>
      </c>
    </row>
    <row r="298" spans="1:65" s="2" customFormat="1" ht="11.25">
      <c r="A298" s="34"/>
      <c r="B298" s="35"/>
      <c r="C298" s="34"/>
      <c r="D298" s="160" t="s">
        <v>260</v>
      </c>
      <c r="E298" s="34"/>
      <c r="F298" s="161" t="s">
        <v>11620</v>
      </c>
      <c r="G298" s="34"/>
      <c r="H298" s="34"/>
      <c r="I298" s="162"/>
      <c r="J298" s="34"/>
      <c r="K298" s="34"/>
      <c r="L298" s="35"/>
      <c r="M298" s="163"/>
      <c r="N298" s="164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9" t="s">
        <v>260</v>
      </c>
      <c r="AU298" s="19" t="s">
        <v>82</v>
      </c>
    </row>
    <row r="299" spans="1:65" s="2" customFormat="1" ht="11.25">
      <c r="A299" s="34"/>
      <c r="B299" s="35"/>
      <c r="C299" s="34"/>
      <c r="D299" s="165" t="s">
        <v>262</v>
      </c>
      <c r="E299" s="34"/>
      <c r="F299" s="166" t="s">
        <v>11621</v>
      </c>
      <c r="G299" s="34"/>
      <c r="H299" s="34"/>
      <c r="I299" s="162"/>
      <c r="J299" s="34"/>
      <c r="K299" s="34"/>
      <c r="L299" s="35"/>
      <c r="M299" s="163"/>
      <c r="N299" s="164"/>
      <c r="O299" s="55"/>
      <c r="P299" s="55"/>
      <c r="Q299" s="55"/>
      <c r="R299" s="55"/>
      <c r="S299" s="55"/>
      <c r="T299" s="56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T299" s="19" t="s">
        <v>262</v>
      </c>
      <c r="AU299" s="19" t="s">
        <v>82</v>
      </c>
    </row>
    <row r="300" spans="1:65" s="2" customFormat="1" ht="19.5">
      <c r="A300" s="34"/>
      <c r="B300" s="35"/>
      <c r="C300" s="34"/>
      <c r="D300" s="160" t="s">
        <v>2284</v>
      </c>
      <c r="E300" s="34"/>
      <c r="F300" s="211" t="s">
        <v>11598</v>
      </c>
      <c r="G300" s="34"/>
      <c r="H300" s="34"/>
      <c r="I300" s="162"/>
      <c r="J300" s="34"/>
      <c r="K300" s="34"/>
      <c r="L300" s="35"/>
      <c r="M300" s="163"/>
      <c r="N300" s="164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9" t="s">
        <v>2284</v>
      </c>
      <c r="AU300" s="19" t="s">
        <v>82</v>
      </c>
    </row>
    <row r="301" spans="1:65" s="2" customFormat="1" ht="16.5" customHeight="1">
      <c r="A301" s="34"/>
      <c r="B301" s="145"/>
      <c r="C301" s="146" t="s">
        <v>648</v>
      </c>
      <c r="D301" s="146" t="s">
        <v>254</v>
      </c>
      <c r="E301" s="147" t="s">
        <v>11622</v>
      </c>
      <c r="F301" s="148" t="s">
        <v>11623</v>
      </c>
      <c r="G301" s="149" t="s">
        <v>497</v>
      </c>
      <c r="H301" s="150">
        <v>60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0.10362</v>
      </c>
      <c r="R301" s="156">
        <f>Q301*H301</f>
        <v>6.2172000000000001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258</v>
      </c>
      <c r="AT301" s="158" t="s">
        <v>254</v>
      </c>
      <c r="AU301" s="158" t="s">
        <v>82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258</v>
      </c>
      <c r="BM301" s="158" t="s">
        <v>11624</v>
      </c>
    </row>
    <row r="302" spans="1:65" s="2" customFormat="1" ht="29.25">
      <c r="A302" s="34"/>
      <c r="B302" s="35"/>
      <c r="C302" s="34"/>
      <c r="D302" s="160" t="s">
        <v>260</v>
      </c>
      <c r="E302" s="34"/>
      <c r="F302" s="161" t="s">
        <v>11625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82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11626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82</v>
      </c>
    </row>
    <row r="304" spans="1:65" s="2" customFormat="1" ht="19.5">
      <c r="A304" s="34"/>
      <c r="B304" s="35"/>
      <c r="C304" s="34"/>
      <c r="D304" s="160" t="s">
        <v>2284</v>
      </c>
      <c r="E304" s="34"/>
      <c r="F304" s="211" t="s">
        <v>11627</v>
      </c>
      <c r="G304" s="34"/>
      <c r="H304" s="34"/>
      <c r="I304" s="162"/>
      <c r="J304" s="34"/>
      <c r="K304" s="34"/>
      <c r="L304" s="35"/>
      <c r="M304" s="163"/>
      <c r="N304" s="164"/>
      <c r="O304" s="55"/>
      <c r="P304" s="55"/>
      <c r="Q304" s="55"/>
      <c r="R304" s="55"/>
      <c r="S304" s="55"/>
      <c r="T304" s="56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T304" s="19" t="s">
        <v>2284</v>
      </c>
      <c r="AU304" s="19" t="s">
        <v>82</v>
      </c>
    </row>
    <row r="305" spans="1:65" s="2" customFormat="1" ht="16.5" customHeight="1">
      <c r="A305" s="34"/>
      <c r="B305" s="145"/>
      <c r="C305" s="198" t="s">
        <v>693</v>
      </c>
      <c r="D305" s="198" t="s">
        <v>361</v>
      </c>
      <c r="E305" s="199" t="s">
        <v>11606</v>
      </c>
      <c r="F305" s="200" t="s">
        <v>11607</v>
      </c>
      <c r="G305" s="201" t="s">
        <v>497</v>
      </c>
      <c r="H305" s="202">
        <v>61.8</v>
      </c>
      <c r="I305" s="203"/>
      <c r="J305" s="204">
        <f>ROUND(I305*H305,2)</f>
        <v>0</v>
      </c>
      <c r="K305" s="205"/>
      <c r="L305" s="206"/>
      <c r="M305" s="207" t="s">
        <v>3</v>
      </c>
      <c r="N305" s="208" t="s">
        <v>44</v>
      </c>
      <c r="O305" s="55"/>
      <c r="P305" s="156">
        <f>O305*H305</f>
        <v>0</v>
      </c>
      <c r="Q305" s="156">
        <v>0.17599999999999999</v>
      </c>
      <c r="R305" s="156">
        <f>Q305*H305</f>
        <v>10.876799999999999</v>
      </c>
      <c r="S305" s="156">
        <v>0</v>
      </c>
      <c r="T305" s="157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8" t="s">
        <v>318</v>
      </c>
      <c r="AT305" s="158" t="s">
        <v>361</v>
      </c>
      <c r="AU305" s="158" t="s">
        <v>82</v>
      </c>
      <c r="AY305" s="19" t="s">
        <v>252</v>
      </c>
      <c r="BE305" s="159">
        <f>IF(N305="základní",J305,0)</f>
        <v>0</v>
      </c>
      <c r="BF305" s="159">
        <f>IF(N305="snížená",J305,0)</f>
        <v>0</v>
      </c>
      <c r="BG305" s="159">
        <f>IF(N305="zákl. přenesená",J305,0)</f>
        <v>0</v>
      </c>
      <c r="BH305" s="159">
        <f>IF(N305="sníž. přenesená",J305,0)</f>
        <v>0</v>
      </c>
      <c r="BI305" s="159">
        <f>IF(N305="nulová",J305,0)</f>
        <v>0</v>
      </c>
      <c r="BJ305" s="19" t="s">
        <v>80</v>
      </c>
      <c r="BK305" s="159">
        <f>ROUND(I305*H305,2)</f>
        <v>0</v>
      </c>
      <c r="BL305" s="19" t="s">
        <v>258</v>
      </c>
      <c r="BM305" s="158" t="s">
        <v>11628</v>
      </c>
    </row>
    <row r="306" spans="1:65" s="2" customFormat="1" ht="11.25">
      <c r="A306" s="34"/>
      <c r="B306" s="35"/>
      <c r="C306" s="34"/>
      <c r="D306" s="160" t="s">
        <v>260</v>
      </c>
      <c r="E306" s="34"/>
      <c r="F306" s="161" t="s">
        <v>11607</v>
      </c>
      <c r="G306" s="34"/>
      <c r="H306" s="34"/>
      <c r="I306" s="162"/>
      <c r="J306" s="34"/>
      <c r="K306" s="34"/>
      <c r="L306" s="35"/>
      <c r="M306" s="163"/>
      <c r="N306" s="164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9" t="s">
        <v>260</v>
      </c>
      <c r="AU306" s="19" t="s">
        <v>82</v>
      </c>
    </row>
    <row r="307" spans="1:65" s="2" customFormat="1" ht="11.25">
      <c r="A307" s="34"/>
      <c r="B307" s="35"/>
      <c r="C307" s="34"/>
      <c r="D307" s="165" t="s">
        <v>262</v>
      </c>
      <c r="E307" s="34"/>
      <c r="F307" s="166" t="s">
        <v>11609</v>
      </c>
      <c r="G307" s="34"/>
      <c r="H307" s="34"/>
      <c r="I307" s="162"/>
      <c r="J307" s="34"/>
      <c r="K307" s="34"/>
      <c r="L307" s="35"/>
      <c r="M307" s="163"/>
      <c r="N307" s="164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9" t="s">
        <v>262</v>
      </c>
      <c r="AU307" s="19" t="s">
        <v>82</v>
      </c>
    </row>
    <row r="308" spans="1:65" s="2" customFormat="1" ht="19.5">
      <c r="A308" s="34"/>
      <c r="B308" s="35"/>
      <c r="C308" s="34"/>
      <c r="D308" s="160" t="s">
        <v>2284</v>
      </c>
      <c r="E308" s="34"/>
      <c r="F308" s="211" t="s">
        <v>11629</v>
      </c>
      <c r="G308" s="34"/>
      <c r="H308" s="34"/>
      <c r="I308" s="162"/>
      <c r="J308" s="34"/>
      <c r="K308" s="34"/>
      <c r="L308" s="35"/>
      <c r="M308" s="163"/>
      <c r="N308" s="164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9" t="s">
        <v>2284</v>
      </c>
      <c r="AU308" s="19" t="s">
        <v>82</v>
      </c>
    </row>
    <row r="309" spans="1:65" s="14" customFormat="1" ht="11.25">
      <c r="B309" s="174"/>
      <c r="D309" s="160" t="s">
        <v>264</v>
      </c>
      <c r="E309" s="175" t="s">
        <v>3</v>
      </c>
      <c r="F309" s="176" t="s">
        <v>11630</v>
      </c>
      <c r="H309" s="177">
        <v>61.8</v>
      </c>
      <c r="I309" s="178"/>
      <c r="L309" s="174"/>
      <c r="M309" s="179"/>
      <c r="N309" s="180"/>
      <c r="O309" s="180"/>
      <c r="P309" s="180"/>
      <c r="Q309" s="180"/>
      <c r="R309" s="180"/>
      <c r="S309" s="180"/>
      <c r="T309" s="181"/>
      <c r="AT309" s="175" t="s">
        <v>264</v>
      </c>
      <c r="AU309" s="175" t="s">
        <v>82</v>
      </c>
      <c r="AV309" s="14" t="s">
        <v>82</v>
      </c>
      <c r="AW309" s="14" t="s">
        <v>34</v>
      </c>
      <c r="AX309" s="14" t="s">
        <v>80</v>
      </c>
      <c r="AY309" s="175" t="s">
        <v>252</v>
      </c>
    </row>
    <row r="310" spans="1:65" s="2" customFormat="1" ht="16.5" customHeight="1">
      <c r="A310" s="34"/>
      <c r="B310" s="145"/>
      <c r="C310" s="146" t="s">
        <v>724</v>
      </c>
      <c r="D310" s="146" t="s">
        <v>254</v>
      </c>
      <c r="E310" s="147" t="s">
        <v>11612</v>
      </c>
      <c r="F310" s="148" t="s">
        <v>11613</v>
      </c>
      <c r="G310" s="149" t="s">
        <v>497</v>
      </c>
      <c r="H310" s="150">
        <v>60</v>
      </c>
      <c r="I310" s="151"/>
      <c r="J310" s="152">
        <f>ROUND(I310*H310,2)</f>
        <v>0</v>
      </c>
      <c r="K310" s="153"/>
      <c r="L310" s="35"/>
      <c r="M310" s="154" t="s">
        <v>3</v>
      </c>
      <c r="N310" s="155" t="s">
        <v>44</v>
      </c>
      <c r="O310" s="55"/>
      <c r="P310" s="156">
        <f>O310*H310</f>
        <v>0</v>
      </c>
      <c r="Q310" s="156">
        <v>0</v>
      </c>
      <c r="R310" s="156">
        <f>Q310*H310</f>
        <v>0</v>
      </c>
      <c r="S310" s="156">
        <v>0</v>
      </c>
      <c r="T310" s="157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8" t="s">
        <v>258</v>
      </c>
      <c r="AT310" s="158" t="s">
        <v>254</v>
      </c>
      <c r="AU310" s="158" t="s">
        <v>82</v>
      </c>
      <c r="AY310" s="19" t="s">
        <v>252</v>
      </c>
      <c r="BE310" s="159">
        <f>IF(N310="základní",J310,0)</f>
        <v>0</v>
      </c>
      <c r="BF310" s="159">
        <f>IF(N310="snížená",J310,0)</f>
        <v>0</v>
      </c>
      <c r="BG310" s="159">
        <f>IF(N310="zákl. přenesená",J310,0)</f>
        <v>0</v>
      </c>
      <c r="BH310" s="159">
        <f>IF(N310="sníž. přenesená",J310,0)</f>
        <v>0</v>
      </c>
      <c r="BI310" s="159">
        <f>IF(N310="nulová",J310,0)</f>
        <v>0</v>
      </c>
      <c r="BJ310" s="19" t="s">
        <v>80</v>
      </c>
      <c r="BK310" s="159">
        <f>ROUND(I310*H310,2)</f>
        <v>0</v>
      </c>
      <c r="BL310" s="19" t="s">
        <v>258</v>
      </c>
      <c r="BM310" s="158" t="s">
        <v>11631</v>
      </c>
    </row>
    <row r="311" spans="1:65" s="2" customFormat="1" ht="11.25">
      <c r="A311" s="34"/>
      <c r="B311" s="35"/>
      <c r="C311" s="34"/>
      <c r="D311" s="160" t="s">
        <v>260</v>
      </c>
      <c r="E311" s="34"/>
      <c r="F311" s="161" t="s">
        <v>11615</v>
      </c>
      <c r="G311" s="34"/>
      <c r="H311" s="34"/>
      <c r="I311" s="162"/>
      <c r="J311" s="34"/>
      <c r="K311" s="34"/>
      <c r="L311" s="35"/>
      <c r="M311" s="163"/>
      <c r="N311" s="164"/>
      <c r="O311" s="55"/>
      <c r="P311" s="55"/>
      <c r="Q311" s="55"/>
      <c r="R311" s="55"/>
      <c r="S311" s="55"/>
      <c r="T311" s="56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9" t="s">
        <v>260</v>
      </c>
      <c r="AU311" s="19" t="s">
        <v>82</v>
      </c>
    </row>
    <row r="312" spans="1:65" s="2" customFormat="1" ht="11.25">
      <c r="A312" s="34"/>
      <c r="B312" s="35"/>
      <c r="C312" s="34"/>
      <c r="D312" s="165" t="s">
        <v>262</v>
      </c>
      <c r="E312" s="34"/>
      <c r="F312" s="166" t="s">
        <v>11616</v>
      </c>
      <c r="G312" s="34"/>
      <c r="H312" s="34"/>
      <c r="I312" s="162"/>
      <c r="J312" s="34"/>
      <c r="K312" s="34"/>
      <c r="L312" s="35"/>
      <c r="M312" s="163"/>
      <c r="N312" s="164"/>
      <c r="O312" s="55"/>
      <c r="P312" s="55"/>
      <c r="Q312" s="55"/>
      <c r="R312" s="55"/>
      <c r="S312" s="55"/>
      <c r="T312" s="56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9" t="s">
        <v>262</v>
      </c>
      <c r="AU312" s="19" t="s">
        <v>82</v>
      </c>
    </row>
    <row r="313" spans="1:65" s="2" customFormat="1" ht="19.5">
      <c r="A313" s="34"/>
      <c r="B313" s="35"/>
      <c r="C313" s="34"/>
      <c r="D313" s="160" t="s">
        <v>2284</v>
      </c>
      <c r="E313" s="34"/>
      <c r="F313" s="211" t="s">
        <v>11627</v>
      </c>
      <c r="G313" s="34"/>
      <c r="H313" s="34"/>
      <c r="I313" s="162"/>
      <c r="J313" s="34"/>
      <c r="K313" s="34"/>
      <c r="L313" s="35"/>
      <c r="M313" s="163"/>
      <c r="N313" s="164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9" t="s">
        <v>2284</v>
      </c>
      <c r="AU313" s="19" t="s">
        <v>82</v>
      </c>
    </row>
    <row r="314" spans="1:65" s="2" customFormat="1" ht="16.5" customHeight="1">
      <c r="A314" s="34"/>
      <c r="B314" s="145"/>
      <c r="C314" s="146" t="s">
        <v>730</v>
      </c>
      <c r="D314" s="146" t="s">
        <v>254</v>
      </c>
      <c r="E314" s="147" t="s">
        <v>11617</v>
      </c>
      <c r="F314" s="148" t="s">
        <v>11618</v>
      </c>
      <c r="G314" s="149" t="s">
        <v>497</v>
      </c>
      <c r="H314" s="150">
        <v>65</v>
      </c>
      <c r="I314" s="151"/>
      <c r="J314" s="152">
        <f>ROUND(I314*H314,2)</f>
        <v>0</v>
      </c>
      <c r="K314" s="153"/>
      <c r="L314" s="35"/>
      <c r="M314" s="154" t="s">
        <v>3</v>
      </c>
      <c r="N314" s="155" t="s">
        <v>44</v>
      </c>
      <c r="O314" s="55"/>
      <c r="P314" s="156">
        <f>O314*H314</f>
        <v>0</v>
      </c>
      <c r="Q314" s="156">
        <v>0</v>
      </c>
      <c r="R314" s="156">
        <f>Q314*H314</f>
        <v>0</v>
      </c>
      <c r="S314" s="156">
        <v>0</v>
      </c>
      <c r="T314" s="157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8" t="s">
        <v>258</v>
      </c>
      <c r="AT314" s="158" t="s">
        <v>254</v>
      </c>
      <c r="AU314" s="158" t="s">
        <v>82</v>
      </c>
      <c r="AY314" s="19" t="s">
        <v>252</v>
      </c>
      <c r="BE314" s="159">
        <f>IF(N314="základní",J314,0)</f>
        <v>0</v>
      </c>
      <c r="BF314" s="159">
        <f>IF(N314="snížená",J314,0)</f>
        <v>0</v>
      </c>
      <c r="BG314" s="159">
        <f>IF(N314="zákl. přenesená",J314,0)</f>
        <v>0</v>
      </c>
      <c r="BH314" s="159">
        <f>IF(N314="sníž. přenesená",J314,0)</f>
        <v>0</v>
      </c>
      <c r="BI314" s="159">
        <f>IF(N314="nulová",J314,0)</f>
        <v>0</v>
      </c>
      <c r="BJ314" s="19" t="s">
        <v>80</v>
      </c>
      <c r="BK314" s="159">
        <f>ROUND(I314*H314,2)</f>
        <v>0</v>
      </c>
      <c r="BL314" s="19" t="s">
        <v>258</v>
      </c>
      <c r="BM314" s="158" t="s">
        <v>11632</v>
      </c>
    </row>
    <row r="315" spans="1:65" s="2" customFormat="1" ht="11.25">
      <c r="A315" s="34"/>
      <c r="B315" s="35"/>
      <c r="C315" s="34"/>
      <c r="D315" s="160" t="s">
        <v>260</v>
      </c>
      <c r="E315" s="34"/>
      <c r="F315" s="161" t="s">
        <v>11620</v>
      </c>
      <c r="G315" s="34"/>
      <c r="H315" s="34"/>
      <c r="I315" s="162"/>
      <c r="J315" s="34"/>
      <c r="K315" s="34"/>
      <c r="L315" s="35"/>
      <c r="M315" s="163"/>
      <c r="N315" s="164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9" t="s">
        <v>260</v>
      </c>
      <c r="AU315" s="19" t="s">
        <v>82</v>
      </c>
    </row>
    <row r="316" spans="1:65" s="2" customFormat="1" ht="11.25">
      <c r="A316" s="34"/>
      <c r="B316" s="35"/>
      <c r="C316" s="34"/>
      <c r="D316" s="165" t="s">
        <v>262</v>
      </c>
      <c r="E316" s="34"/>
      <c r="F316" s="166" t="s">
        <v>11621</v>
      </c>
      <c r="G316" s="34"/>
      <c r="H316" s="34"/>
      <c r="I316" s="162"/>
      <c r="J316" s="34"/>
      <c r="K316" s="34"/>
      <c r="L316" s="35"/>
      <c r="M316" s="163"/>
      <c r="N316" s="164"/>
      <c r="O316" s="55"/>
      <c r="P316" s="55"/>
      <c r="Q316" s="55"/>
      <c r="R316" s="55"/>
      <c r="S316" s="55"/>
      <c r="T316" s="56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9" t="s">
        <v>262</v>
      </c>
      <c r="AU316" s="19" t="s">
        <v>82</v>
      </c>
    </row>
    <row r="317" spans="1:65" s="2" customFormat="1" ht="19.5">
      <c r="A317" s="34"/>
      <c r="B317" s="35"/>
      <c r="C317" s="34"/>
      <c r="D317" s="160" t="s">
        <v>2284</v>
      </c>
      <c r="E317" s="34"/>
      <c r="F317" s="211" t="s">
        <v>11627</v>
      </c>
      <c r="G317" s="34"/>
      <c r="H317" s="34"/>
      <c r="I317" s="162"/>
      <c r="J317" s="34"/>
      <c r="K317" s="34"/>
      <c r="L317" s="35"/>
      <c r="M317" s="163"/>
      <c r="N317" s="164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9" t="s">
        <v>2284</v>
      </c>
      <c r="AU317" s="19" t="s">
        <v>82</v>
      </c>
    </row>
    <row r="318" spans="1:65" s="2" customFormat="1" ht="16.5" customHeight="1">
      <c r="A318" s="34"/>
      <c r="B318" s="145"/>
      <c r="C318" s="146" t="s">
        <v>740</v>
      </c>
      <c r="D318" s="146" t="s">
        <v>254</v>
      </c>
      <c r="E318" s="147" t="s">
        <v>11622</v>
      </c>
      <c r="F318" s="148" t="s">
        <v>11623</v>
      </c>
      <c r="G318" s="149" t="s">
        <v>497</v>
      </c>
      <c r="H318" s="150">
        <v>50</v>
      </c>
      <c r="I318" s="151"/>
      <c r="J318" s="152">
        <f>ROUND(I318*H318,2)</f>
        <v>0</v>
      </c>
      <c r="K318" s="153"/>
      <c r="L318" s="35"/>
      <c r="M318" s="154" t="s">
        <v>3</v>
      </c>
      <c r="N318" s="155" t="s">
        <v>44</v>
      </c>
      <c r="O318" s="55"/>
      <c r="P318" s="156">
        <f>O318*H318</f>
        <v>0</v>
      </c>
      <c r="Q318" s="156">
        <v>0.10362</v>
      </c>
      <c r="R318" s="156">
        <f>Q318*H318</f>
        <v>5.181</v>
      </c>
      <c r="S318" s="156">
        <v>0</v>
      </c>
      <c r="T318" s="157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158" t="s">
        <v>258</v>
      </c>
      <c r="AT318" s="158" t="s">
        <v>254</v>
      </c>
      <c r="AU318" s="158" t="s">
        <v>82</v>
      </c>
      <c r="AY318" s="19" t="s">
        <v>252</v>
      </c>
      <c r="BE318" s="159">
        <f>IF(N318="základní",J318,0)</f>
        <v>0</v>
      </c>
      <c r="BF318" s="159">
        <f>IF(N318="snížená",J318,0)</f>
        <v>0</v>
      </c>
      <c r="BG318" s="159">
        <f>IF(N318="zákl. přenesená",J318,0)</f>
        <v>0</v>
      </c>
      <c r="BH318" s="159">
        <f>IF(N318="sníž. přenesená",J318,0)</f>
        <v>0</v>
      </c>
      <c r="BI318" s="159">
        <f>IF(N318="nulová",J318,0)</f>
        <v>0</v>
      </c>
      <c r="BJ318" s="19" t="s">
        <v>80</v>
      </c>
      <c r="BK318" s="159">
        <f>ROUND(I318*H318,2)</f>
        <v>0</v>
      </c>
      <c r="BL318" s="19" t="s">
        <v>258</v>
      </c>
      <c r="BM318" s="158" t="s">
        <v>11633</v>
      </c>
    </row>
    <row r="319" spans="1:65" s="2" customFormat="1" ht="29.25">
      <c r="A319" s="34"/>
      <c r="B319" s="35"/>
      <c r="C319" s="34"/>
      <c r="D319" s="160" t="s">
        <v>260</v>
      </c>
      <c r="E319" s="34"/>
      <c r="F319" s="161" t="s">
        <v>11625</v>
      </c>
      <c r="G319" s="34"/>
      <c r="H319" s="34"/>
      <c r="I319" s="162"/>
      <c r="J319" s="34"/>
      <c r="K319" s="34"/>
      <c r="L319" s="35"/>
      <c r="M319" s="163"/>
      <c r="N319" s="164"/>
      <c r="O319" s="55"/>
      <c r="P319" s="55"/>
      <c r="Q319" s="55"/>
      <c r="R319" s="55"/>
      <c r="S319" s="55"/>
      <c r="T319" s="56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9" t="s">
        <v>260</v>
      </c>
      <c r="AU319" s="19" t="s">
        <v>82</v>
      </c>
    </row>
    <row r="320" spans="1:65" s="2" customFormat="1" ht="11.25">
      <c r="A320" s="34"/>
      <c r="B320" s="35"/>
      <c r="C320" s="34"/>
      <c r="D320" s="165" t="s">
        <v>262</v>
      </c>
      <c r="E320" s="34"/>
      <c r="F320" s="166" t="s">
        <v>11626</v>
      </c>
      <c r="G320" s="34"/>
      <c r="H320" s="34"/>
      <c r="I320" s="162"/>
      <c r="J320" s="34"/>
      <c r="K320" s="34"/>
      <c r="L320" s="35"/>
      <c r="M320" s="163"/>
      <c r="N320" s="164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9" t="s">
        <v>262</v>
      </c>
      <c r="AU320" s="19" t="s">
        <v>82</v>
      </c>
    </row>
    <row r="321" spans="1:65" s="2" customFormat="1" ht="19.5">
      <c r="A321" s="34"/>
      <c r="B321" s="35"/>
      <c r="C321" s="34"/>
      <c r="D321" s="160" t="s">
        <v>2284</v>
      </c>
      <c r="E321" s="34"/>
      <c r="F321" s="211" t="s">
        <v>11634</v>
      </c>
      <c r="G321" s="34"/>
      <c r="H321" s="34"/>
      <c r="I321" s="162"/>
      <c r="J321" s="34"/>
      <c r="K321" s="34"/>
      <c r="L321" s="35"/>
      <c r="M321" s="163"/>
      <c r="N321" s="164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9" t="s">
        <v>2284</v>
      </c>
      <c r="AU321" s="19" t="s">
        <v>82</v>
      </c>
    </row>
    <row r="322" spans="1:65" s="2" customFormat="1" ht="16.5" customHeight="1">
      <c r="A322" s="34"/>
      <c r="B322" s="145"/>
      <c r="C322" s="198" t="s">
        <v>748</v>
      </c>
      <c r="D322" s="198" t="s">
        <v>361</v>
      </c>
      <c r="E322" s="199" t="s">
        <v>11600</v>
      </c>
      <c r="F322" s="200" t="s">
        <v>11601</v>
      </c>
      <c r="G322" s="201" t="s">
        <v>497</v>
      </c>
      <c r="H322" s="202">
        <v>51.5</v>
      </c>
      <c r="I322" s="203"/>
      <c r="J322" s="204">
        <f>ROUND(I322*H322,2)</f>
        <v>0</v>
      </c>
      <c r="K322" s="205"/>
      <c r="L322" s="206"/>
      <c r="M322" s="207" t="s">
        <v>3</v>
      </c>
      <c r="N322" s="208" t="s">
        <v>44</v>
      </c>
      <c r="O322" s="55"/>
      <c r="P322" s="156">
        <f>O322*H322</f>
        <v>0</v>
      </c>
      <c r="Q322" s="156">
        <v>0.17599999999999999</v>
      </c>
      <c r="R322" s="156">
        <f>Q322*H322</f>
        <v>9.0640000000000001</v>
      </c>
      <c r="S322" s="156">
        <v>0</v>
      </c>
      <c r="T322" s="157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8" t="s">
        <v>318</v>
      </c>
      <c r="AT322" s="158" t="s">
        <v>361</v>
      </c>
      <c r="AU322" s="158" t="s">
        <v>82</v>
      </c>
      <c r="AY322" s="19" t="s">
        <v>252</v>
      </c>
      <c r="BE322" s="159">
        <f>IF(N322="základní",J322,0)</f>
        <v>0</v>
      </c>
      <c r="BF322" s="159">
        <f>IF(N322="snížená",J322,0)</f>
        <v>0</v>
      </c>
      <c r="BG322" s="159">
        <f>IF(N322="zákl. přenesená",J322,0)</f>
        <v>0</v>
      </c>
      <c r="BH322" s="159">
        <f>IF(N322="sníž. přenesená",J322,0)</f>
        <v>0</v>
      </c>
      <c r="BI322" s="159">
        <f>IF(N322="nulová",J322,0)</f>
        <v>0</v>
      </c>
      <c r="BJ322" s="19" t="s">
        <v>80</v>
      </c>
      <c r="BK322" s="159">
        <f>ROUND(I322*H322,2)</f>
        <v>0</v>
      </c>
      <c r="BL322" s="19" t="s">
        <v>258</v>
      </c>
      <c r="BM322" s="158" t="s">
        <v>11635</v>
      </c>
    </row>
    <row r="323" spans="1:65" s="2" customFormat="1" ht="11.25">
      <c r="A323" s="34"/>
      <c r="B323" s="35"/>
      <c r="C323" s="34"/>
      <c r="D323" s="160" t="s">
        <v>260</v>
      </c>
      <c r="E323" s="34"/>
      <c r="F323" s="161" t="s">
        <v>11601</v>
      </c>
      <c r="G323" s="34"/>
      <c r="H323" s="34"/>
      <c r="I323" s="162"/>
      <c r="J323" s="34"/>
      <c r="K323" s="34"/>
      <c r="L323" s="35"/>
      <c r="M323" s="163"/>
      <c r="N323" s="164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9" t="s">
        <v>260</v>
      </c>
      <c r="AU323" s="19" t="s">
        <v>82</v>
      </c>
    </row>
    <row r="324" spans="1:65" s="2" customFormat="1" ht="11.25">
      <c r="A324" s="34"/>
      <c r="B324" s="35"/>
      <c r="C324" s="34"/>
      <c r="D324" s="165" t="s">
        <v>262</v>
      </c>
      <c r="E324" s="34"/>
      <c r="F324" s="166" t="s">
        <v>11603</v>
      </c>
      <c r="G324" s="34"/>
      <c r="H324" s="34"/>
      <c r="I324" s="162"/>
      <c r="J324" s="34"/>
      <c r="K324" s="34"/>
      <c r="L324" s="35"/>
      <c r="M324" s="163"/>
      <c r="N324" s="164"/>
      <c r="O324" s="55"/>
      <c r="P324" s="55"/>
      <c r="Q324" s="55"/>
      <c r="R324" s="55"/>
      <c r="S324" s="55"/>
      <c r="T324" s="56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9" t="s">
        <v>262</v>
      </c>
      <c r="AU324" s="19" t="s">
        <v>82</v>
      </c>
    </row>
    <row r="325" spans="1:65" s="2" customFormat="1" ht="19.5">
      <c r="A325" s="34"/>
      <c r="B325" s="35"/>
      <c r="C325" s="34"/>
      <c r="D325" s="160" t="s">
        <v>2284</v>
      </c>
      <c r="E325" s="34"/>
      <c r="F325" s="211" t="s">
        <v>11634</v>
      </c>
      <c r="G325" s="34"/>
      <c r="H325" s="34"/>
      <c r="I325" s="162"/>
      <c r="J325" s="34"/>
      <c r="K325" s="34"/>
      <c r="L325" s="35"/>
      <c r="M325" s="163"/>
      <c r="N325" s="164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9" t="s">
        <v>2284</v>
      </c>
      <c r="AU325" s="19" t="s">
        <v>82</v>
      </c>
    </row>
    <row r="326" spans="1:65" s="14" customFormat="1" ht="11.25">
      <c r="B326" s="174"/>
      <c r="D326" s="160" t="s">
        <v>264</v>
      </c>
      <c r="E326" s="175" t="s">
        <v>3</v>
      </c>
      <c r="F326" s="176" t="s">
        <v>11636</v>
      </c>
      <c r="H326" s="177">
        <v>51.5</v>
      </c>
      <c r="I326" s="178"/>
      <c r="L326" s="174"/>
      <c r="M326" s="179"/>
      <c r="N326" s="180"/>
      <c r="O326" s="180"/>
      <c r="P326" s="180"/>
      <c r="Q326" s="180"/>
      <c r="R326" s="180"/>
      <c r="S326" s="180"/>
      <c r="T326" s="181"/>
      <c r="AT326" s="175" t="s">
        <v>264</v>
      </c>
      <c r="AU326" s="175" t="s">
        <v>82</v>
      </c>
      <c r="AV326" s="14" t="s">
        <v>82</v>
      </c>
      <c r="AW326" s="14" t="s">
        <v>34</v>
      </c>
      <c r="AX326" s="14" t="s">
        <v>80</v>
      </c>
      <c r="AY326" s="175" t="s">
        <v>252</v>
      </c>
    </row>
    <row r="327" spans="1:65" s="2" customFormat="1" ht="16.5" customHeight="1">
      <c r="A327" s="34"/>
      <c r="B327" s="145"/>
      <c r="C327" s="146" t="s">
        <v>755</v>
      </c>
      <c r="D327" s="146" t="s">
        <v>254</v>
      </c>
      <c r="E327" s="147" t="s">
        <v>11560</v>
      </c>
      <c r="F327" s="148" t="s">
        <v>11561</v>
      </c>
      <c r="G327" s="149" t="s">
        <v>497</v>
      </c>
      <c r="H327" s="150">
        <v>60</v>
      </c>
      <c r="I327" s="151"/>
      <c r="J327" s="152">
        <f>ROUND(I327*H327,2)</f>
        <v>0</v>
      </c>
      <c r="K327" s="153"/>
      <c r="L327" s="35"/>
      <c r="M327" s="154" t="s">
        <v>3</v>
      </c>
      <c r="N327" s="155" t="s">
        <v>44</v>
      </c>
      <c r="O327" s="55"/>
      <c r="P327" s="156">
        <f>O327*H327</f>
        <v>0</v>
      </c>
      <c r="Q327" s="156">
        <v>0</v>
      </c>
      <c r="R327" s="156">
        <f>Q327*H327</f>
        <v>0</v>
      </c>
      <c r="S327" s="156">
        <v>0</v>
      </c>
      <c r="T327" s="157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8" t="s">
        <v>258</v>
      </c>
      <c r="AT327" s="158" t="s">
        <v>254</v>
      </c>
      <c r="AU327" s="158" t="s">
        <v>82</v>
      </c>
      <c r="AY327" s="19" t="s">
        <v>252</v>
      </c>
      <c r="BE327" s="159">
        <f>IF(N327="základní",J327,0)</f>
        <v>0</v>
      </c>
      <c r="BF327" s="159">
        <f>IF(N327="snížená",J327,0)</f>
        <v>0</v>
      </c>
      <c r="BG327" s="159">
        <f>IF(N327="zákl. přenesená",J327,0)</f>
        <v>0</v>
      </c>
      <c r="BH327" s="159">
        <f>IF(N327="sníž. přenesená",J327,0)</f>
        <v>0</v>
      </c>
      <c r="BI327" s="159">
        <f>IF(N327="nulová",J327,0)</f>
        <v>0</v>
      </c>
      <c r="BJ327" s="19" t="s">
        <v>80</v>
      </c>
      <c r="BK327" s="159">
        <f>ROUND(I327*H327,2)</f>
        <v>0</v>
      </c>
      <c r="BL327" s="19" t="s">
        <v>258</v>
      </c>
      <c r="BM327" s="158" t="s">
        <v>11637</v>
      </c>
    </row>
    <row r="328" spans="1:65" s="2" customFormat="1" ht="11.25">
      <c r="A328" s="34"/>
      <c r="B328" s="35"/>
      <c r="C328" s="34"/>
      <c r="D328" s="160" t="s">
        <v>260</v>
      </c>
      <c r="E328" s="34"/>
      <c r="F328" s="161" t="s">
        <v>11563</v>
      </c>
      <c r="G328" s="34"/>
      <c r="H328" s="34"/>
      <c r="I328" s="162"/>
      <c r="J328" s="34"/>
      <c r="K328" s="34"/>
      <c r="L328" s="35"/>
      <c r="M328" s="163"/>
      <c r="N328" s="164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9" t="s">
        <v>260</v>
      </c>
      <c r="AU328" s="19" t="s">
        <v>82</v>
      </c>
    </row>
    <row r="329" spans="1:65" s="2" customFormat="1" ht="11.25">
      <c r="A329" s="34"/>
      <c r="B329" s="35"/>
      <c r="C329" s="34"/>
      <c r="D329" s="165" t="s">
        <v>262</v>
      </c>
      <c r="E329" s="34"/>
      <c r="F329" s="166" t="s">
        <v>11564</v>
      </c>
      <c r="G329" s="34"/>
      <c r="H329" s="34"/>
      <c r="I329" s="162"/>
      <c r="J329" s="34"/>
      <c r="K329" s="34"/>
      <c r="L329" s="35"/>
      <c r="M329" s="163"/>
      <c r="N329" s="164"/>
      <c r="O329" s="55"/>
      <c r="P329" s="55"/>
      <c r="Q329" s="55"/>
      <c r="R329" s="55"/>
      <c r="S329" s="55"/>
      <c r="T329" s="56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9" t="s">
        <v>262</v>
      </c>
      <c r="AU329" s="19" t="s">
        <v>82</v>
      </c>
    </row>
    <row r="330" spans="1:65" s="2" customFormat="1" ht="19.5">
      <c r="A330" s="34"/>
      <c r="B330" s="35"/>
      <c r="C330" s="34"/>
      <c r="D330" s="160" t="s">
        <v>2284</v>
      </c>
      <c r="E330" s="34"/>
      <c r="F330" s="211" t="s">
        <v>11634</v>
      </c>
      <c r="G330" s="34"/>
      <c r="H330" s="34"/>
      <c r="I330" s="162"/>
      <c r="J330" s="34"/>
      <c r="K330" s="34"/>
      <c r="L330" s="35"/>
      <c r="M330" s="163"/>
      <c r="N330" s="164"/>
      <c r="O330" s="55"/>
      <c r="P330" s="55"/>
      <c r="Q330" s="55"/>
      <c r="R330" s="55"/>
      <c r="S330" s="55"/>
      <c r="T330" s="56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9" t="s">
        <v>2284</v>
      </c>
      <c r="AU330" s="19" t="s">
        <v>82</v>
      </c>
    </row>
    <row r="331" spans="1:65" s="2" customFormat="1" ht="16.5" customHeight="1">
      <c r="A331" s="34"/>
      <c r="B331" s="145"/>
      <c r="C331" s="146" t="s">
        <v>762</v>
      </c>
      <c r="D331" s="146" t="s">
        <v>254</v>
      </c>
      <c r="E331" s="147" t="s">
        <v>11543</v>
      </c>
      <c r="F331" s="148" t="s">
        <v>11544</v>
      </c>
      <c r="G331" s="149" t="s">
        <v>497</v>
      </c>
      <c r="H331" s="150">
        <v>360</v>
      </c>
      <c r="I331" s="151"/>
      <c r="J331" s="152">
        <f>ROUND(I331*H331,2)</f>
        <v>0</v>
      </c>
      <c r="K331" s="153"/>
      <c r="L331" s="35"/>
      <c r="M331" s="154" t="s">
        <v>3</v>
      </c>
      <c r="N331" s="155" t="s">
        <v>44</v>
      </c>
      <c r="O331" s="55"/>
      <c r="P331" s="156">
        <f>O331*H331</f>
        <v>0</v>
      </c>
      <c r="Q331" s="156">
        <v>0.19536000000000001</v>
      </c>
      <c r="R331" s="156">
        <f>Q331*H331</f>
        <v>70.329599999999999</v>
      </c>
      <c r="S331" s="156">
        <v>0</v>
      </c>
      <c r="T331" s="157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158" t="s">
        <v>258</v>
      </c>
      <c r="AT331" s="158" t="s">
        <v>254</v>
      </c>
      <c r="AU331" s="158" t="s">
        <v>82</v>
      </c>
      <c r="AY331" s="19" t="s">
        <v>252</v>
      </c>
      <c r="BE331" s="159">
        <f>IF(N331="základní",J331,0)</f>
        <v>0</v>
      </c>
      <c r="BF331" s="159">
        <f>IF(N331="snížená",J331,0)</f>
        <v>0</v>
      </c>
      <c r="BG331" s="159">
        <f>IF(N331="zákl. přenesená",J331,0)</f>
        <v>0</v>
      </c>
      <c r="BH331" s="159">
        <f>IF(N331="sníž. přenesená",J331,0)</f>
        <v>0</v>
      </c>
      <c r="BI331" s="159">
        <f>IF(N331="nulová",J331,0)</f>
        <v>0</v>
      </c>
      <c r="BJ331" s="19" t="s">
        <v>80</v>
      </c>
      <c r="BK331" s="159">
        <f>ROUND(I331*H331,2)</f>
        <v>0</v>
      </c>
      <c r="BL331" s="19" t="s">
        <v>258</v>
      </c>
      <c r="BM331" s="158" t="s">
        <v>11638</v>
      </c>
    </row>
    <row r="332" spans="1:65" s="2" customFormat="1" ht="19.5">
      <c r="A332" s="34"/>
      <c r="B332" s="35"/>
      <c r="C332" s="34"/>
      <c r="D332" s="160" t="s">
        <v>260</v>
      </c>
      <c r="E332" s="34"/>
      <c r="F332" s="161" t="s">
        <v>11546</v>
      </c>
      <c r="G332" s="34"/>
      <c r="H332" s="34"/>
      <c r="I332" s="162"/>
      <c r="J332" s="34"/>
      <c r="K332" s="34"/>
      <c r="L332" s="35"/>
      <c r="M332" s="163"/>
      <c r="N332" s="164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9" t="s">
        <v>260</v>
      </c>
      <c r="AU332" s="19" t="s">
        <v>82</v>
      </c>
    </row>
    <row r="333" spans="1:65" s="2" customFormat="1" ht="11.25">
      <c r="A333" s="34"/>
      <c r="B333" s="35"/>
      <c r="C333" s="34"/>
      <c r="D333" s="165" t="s">
        <v>262</v>
      </c>
      <c r="E333" s="34"/>
      <c r="F333" s="166" t="s">
        <v>11547</v>
      </c>
      <c r="G333" s="34"/>
      <c r="H333" s="34"/>
      <c r="I333" s="162"/>
      <c r="J333" s="34"/>
      <c r="K333" s="34"/>
      <c r="L333" s="35"/>
      <c r="M333" s="163"/>
      <c r="N333" s="164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9" t="s">
        <v>262</v>
      </c>
      <c r="AU333" s="19" t="s">
        <v>82</v>
      </c>
    </row>
    <row r="334" spans="1:65" s="2" customFormat="1" ht="19.5">
      <c r="A334" s="34"/>
      <c r="B334" s="35"/>
      <c r="C334" s="34"/>
      <c r="D334" s="160" t="s">
        <v>2284</v>
      </c>
      <c r="E334" s="34"/>
      <c r="F334" s="211" t="s">
        <v>11639</v>
      </c>
      <c r="G334" s="34"/>
      <c r="H334" s="34"/>
      <c r="I334" s="162"/>
      <c r="J334" s="34"/>
      <c r="K334" s="34"/>
      <c r="L334" s="35"/>
      <c r="M334" s="163"/>
      <c r="N334" s="164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9" t="s">
        <v>2284</v>
      </c>
      <c r="AU334" s="19" t="s">
        <v>82</v>
      </c>
    </row>
    <row r="335" spans="1:65" s="2" customFormat="1" ht="16.5" customHeight="1">
      <c r="A335" s="34"/>
      <c r="B335" s="145"/>
      <c r="C335" s="198" t="s">
        <v>769</v>
      </c>
      <c r="D335" s="198" t="s">
        <v>361</v>
      </c>
      <c r="E335" s="199" t="s">
        <v>11549</v>
      </c>
      <c r="F335" s="200" t="s">
        <v>11550</v>
      </c>
      <c r="G335" s="201" t="s">
        <v>497</v>
      </c>
      <c r="H335" s="202">
        <v>403.92</v>
      </c>
      <c r="I335" s="203"/>
      <c r="J335" s="204">
        <f>ROUND(I335*H335,2)</f>
        <v>0</v>
      </c>
      <c r="K335" s="205"/>
      <c r="L335" s="206"/>
      <c r="M335" s="207" t="s">
        <v>3</v>
      </c>
      <c r="N335" s="208" t="s">
        <v>44</v>
      </c>
      <c r="O335" s="55"/>
      <c r="P335" s="156">
        <f>O335*H335</f>
        <v>0</v>
      </c>
      <c r="Q335" s="156">
        <v>0.222</v>
      </c>
      <c r="R335" s="156">
        <f>Q335*H335</f>
        <v>89.670240000000007</v>
      </c>
      <c r="S335" s="156">
        <v>0</v>
      </c>
      <c r="T335" s="157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8" t="s">
        <v>318</v>
      </c>
      <c r="AT335" s="158" t="s">
        <v>361</v>
      </c>
      <c r="AU335" s="158" t="s">
        <v>82</v>
      </c>
      <c r="AY335" s="19" t="s">
        <v>252</v>
      </c>
      <c r="BE335" s="159">
        <f>IF(N335="základní",J335,0)</f>
        <v>0</v>
      </c>
      <c r="BF335" s="159">
        <f>IF(N335="snížená",J335,0)</f>
        <v>0</v>
      </c>
      <c r="BG335" s="159">
        <f>IF(N335="zákl. přenesená",J335,0)</f>
        <v>0</v>
      </c>
      <c r="BH335" s="159">
        <f>IF(N335="sníž. přenesená",J335,0)</f>
        <v>0</v>
      </c>
      <c r="BI335" s="159">
        <f>IF(N335="nulová",J335,0)</f>
        <v>0</v>
      </c>
      <c r="BJ335" s="19" t="s">
        <v>80</v>
      </c>
      <c r="BK335" s="159">
        <f>ROUND(I335*H335,2)</f>
        <v>0</v>
      </c>
      <c r="BL335" s="19" t="s">
        <v>258</v>
      </c>
      <c r="BM335" s="158" t="s">
        <v>11640</v>
      </c>
    </row>
    <row r="336" spans="1:65" s="2" customFormat="1" ht="11.25">
      <c r="A336" s="34"/>
      <c r="B336" s="35"/>
      <c r="C336" s="34"/>
      <c r="D336" s="160" t="s">
        <v>260</v>
      </c>
      <c r="E336" s="34"/>
      <c r="F336" s="161" t="s">
        <v>11550</v>
      </c>
      <c r="G336" s="34"/>
      <c r="H336" s="34"/>
      <c r="I336" s="162"/>
      <c r="J336" s="34"/>
      <c r="K336" s="34"/>
      <c r="L336" s="35"/>
      <c r="M336" s="163"/>
      <c r="N336" s="164"/>
      <c r="O336" s="55"/>
      <c r="P336" s="55"/>
      <c r="Q336" s="55"/>
      <c r="R336" s="55"/>
      <c r="S336" s="55"/>
      <c r="T336" s="56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T336" s="19" t="s">
        <v>260</v>
      </c>
      <c r="AU336" s="19" t="s">
        <v>82</v>
      </c>
    </row>
    <row r="337" spans="1:65" s="2" customFormat="1" ht="11.25">
      <c r="A337" s="34"/>
      <c r="B337" s="35"/>
      <c r="C337" s="34"/>
      <c r="D337" s="165" t="s">
        <v>262</v>
      </c>
      <c r="E337" s="34"/>
      <c r="F337" s="166" t="s">
        <v>11552</v>
      </c>
      <c r="G337" s="34"/>
      <c r="H337" s="34"/>
      <c r="I337" s="162"/>
      <c r="J337" s="34"/>
      <c r="K337" s="34"/>
      <c r="L337" s="35"/>
      <c r="M337" s="163"/>
      <c r="N337" s="164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9" t="s">
        <v>262</v>
      </c>
      <c r="AU337" s="19" t="s">
        <v>82</v>
      </c>
    </row>
    <row r="338" spans="1:65" s="2" customFormat="1" ht="19.5">
      <c r="A338" s="34"/>
      <c r="B338" s="35"/>
      <c r="C338" s="34"/>
      <c r="D338" s="160" t="s">
        <v>2284</v>
      </c>
      <c r="E338" s="34"/>
      <c r="F338" s="211" t="s">
        <v>11639</v>
      </c>
      <c r="G338" s="34"/>
      <c r="H338" s="34"/>
      <c r="I338" s="162"/>
      <c r="J338" s="34"/>
      <c r="K338" s="34"/>
      <c r="L338" s="35"/>
      <c r="M338" s="163"/>
      <c r="N338" s="164"/>
      <c r="O338" s="55"/>
      <c r="P338" s="55"/>
      <c r="Q338" s="55"/>
      <c r="R338" s="55"/>
      <c r="S338" s="55"/>
      <c r="T338" s="56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T338" s="19" t="s">
        <v>2284</v>
      </c>
      <c r="AU338" s="19" t="s">
        <v>82</v>
      </c>
    </row>
    <row r="339" spans="1:65" s="14" customFormat="1" ht="11.25">
      <c r="B339" s="174"/>
      <c r="D339" s="160" t="s">
        <v>264</v>
      </c>
      <c r="E339" s="175" t="s">
        <v>3</v>
      </c>
      <c r="F339" s="176" t="s">
        <v>11641</v>
      </c>
      <c r="H339" s="177">
        <v>396</v>
      </c>
      <c r="I339" s="178"/>
      <c r="L339" s="174"/>
      <c r="M339" s="179"/>
      <c r="N339" s="180"/>
      <c r="O339" s="180"/>
      <c r="P339" s="180"/>
      <c r="Q339" s="180"/>
      <c r="R339" s="180"/>
      <c r="S339" s="180"/>
      <c r="T339" s="181"/>
      <c r="AT339" s="175" t="s">
        <v>264</v>
      </c>
      <c r="AU339" s="175" t="s">
        <v>82</v>
      </c>
      <c r="AV339" s="14" t="s">
        <v>82</v>
      </c>
      <c r="AW339" s="14" t="s">
        <v>34</v>
      </c>
      <c r="AX339" s="14" t="s">
        <v>80</v>
      </c>
      <c r="AY339" s="175" t="s">
        <v>252</v>
      </c>
    </row>
    <row r="340" spans="1:65" s="14" customFormat="1" ht="11.25">
      <c r="B340" s="174"/>
      <c r="D340" s="160" t="s">
        <v>264</v>
      </c>
      <c r="F340" s="176" t="s">
        <v>11642</v>
      </c>
      <c r="H340" s="177">
        <v>403.92</v>
      </c>
      <c r="I340" s="178"/>
      <c r="L340" s="174"/>
      <c r="M340" s="179"/>
      <c r="N340" s="180"/>
      <c r="O340" s="180"/>
      <c r="P340" s="180"/>
      <c r="Q340" s="180"/>
      <c r="R340" s="180"/>
      <c r="S340" s="180"/>
      <c r="T340" s="181"/>
      <c r="AT340" s="175" t="s">
        <v>264</v>
      </c>
      <c r="AU340" s="175" t="s">
        <v>82</v>
      </c>
      <c r="AV340" s="14" t="s">
        <v>82</v>
      </c>
      <c r="AW340" s="14" t="s">
        <v>4</v>
      </c>
      <c r="AX340" s="14" t="s">
        <v>80</v>
      </c>
      <c r="AY340" s="175" t="s">
        <v>252</v>
      </c>
    </row>
    <row r="341" spans="1:65" s="2" customFormat="1" ht="16.5" customHeight="1">
      <c r="A341" s="34"/>
      <c r="B341" s="145"/>
      <c r="C341" s="146" t="s">
        <v>780</v>
      </c>
      <c r="D341" s="146" t="s">
        <v>254</v>
      </c>
      <c r="E341" s="147" t="s">
        <v>11560</v>
      </c>
      <c r="F341" s="148" t="s">
        <v>11561</v>
      </c>
      <c r="G341" s="149" t="s">
        <v>497</v>
      </c>
      <c r="H341" s="150">
        <v>380</v>
      </c>
      <c r="I341" s="151"/>
      <c r="J341" s="152">
        <f>ROUND(I341*H341,2)</f>
        <v>0</v>
      </c>
      <c r="K341" s="153"/>
      <c r="L341" s="35"/>
      <c r="M341" s="154" t="s">
        <v>3</v>
      </c>
      <c r="N341" s="155" t="s">
        <v>44</v>
      </c>
      <c r="O341" s="55"/>
      <c r="P341" s="156">
        <f>O341*H341</f>
        <v>0</v>
      </c>
      <c r="Q341" s="156">
        <v>0</v>
      </c>
      <c r="R341" s="156">
        <f>Q341*H341</f>
        <v>0</v>
      </c>
      <c r="S341" s="156">
        <v>0</v>
      </c>
      <c r="T341" s="157">
        <f>S341*H341</f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158" t="s">
        <v>258</v>
      </c>
      <c r="AT341" s="158" t="s">
        <v>254</v>
      </c>
      <c r="AU341" s="158" t="s">
        <v>82</v>
      </c>
      <c r="AY341" s="19" t="s">
        <v>252</v>
      </c>
      <c r="BE341" s="159">
        <f>IF(N341="základní",J341,0)</f>
        <v>0</v>
      </c>
      <c r="BF341" s="159">
        <f>IF(N341="snížená",J341,0)</f>
        <v>0</v>
      </c>
      <c r="BG341" s="159">
        <f>IF(N341="zákl. přenesená",J341,0)</f>
        <v>0</v>
      </c>
      <c r="BH341" s="159">
        <f>IF(N341="sníž. přenesená",J341,0)</f>
        <v>0</v>
      </c>
      <c r="BI341" s="159">
        <f>IF(N341="nulová",J341,0)</f>
        <v>0</v>
      </c>
      <c r="BJ341" s="19" t="s">
        <v>80</v>
      </c>
      <c r="BK341" s="159">
        <f>ROUND(I341*H341,2)</f>
        <v>0</v>
      </c>
      <c r="BL341" s="19" t="s">
        <v>258</v>
      </c>
      <c r="BM341" s="158" t="s">
        <v>11643</v>
      </c>
    </row>
    <row r="342" spans="1:65" s="2" customFormat="1" ht="11.25">
      <c r="A342" s="34"/>
      <c r="B342" s="35"/>
      <c r="C342" s="34"/>
      <c r="D342" s="160" t="s">
        <v>260</v>
      </c>
      <c r="E342" s="34"/>
      <c r="F342" s="161" t="s">
        <v>11563</v>
      </c>
      <c r="G342" s="34"/>
      <c r="H342" s="34"/>
      <c r="I342" s="162"/>
      <c r="J342" s="34"/>
      <c r="K342" s="34"/>
      <c r="L342" s="35"/>
      <c r="M342" s="163"/>
      <c r="N342" s="164"/>
      <c r="O342" s="55"/>
      <c r="P342" s="55"/>
      <c r="Q342" s="55"/>
      <c r="R342" s="55"/>
      <c r="S342" s="55"/>
      <c r="T342" s="56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9" t="s">
        <v>260</v>
      </c>
      <c r="AU342" s="19" t="s">
        <v>82</v>
      </c>
    </row>
    <row r="343" spans="1:65" s="2" customFormat="1" ht="11.25">
      <c r="A343" s="34"/>
      <c r="B343" s="35"/>
      <c r="C343" s="34"/>
      <c r="D343" s="165" t="s">
        <v>262</v>
      </c>
      <c r="E343" s="34"/>
      <c r="F343" s="166" t="s">
        <v>11564</v>
      </c>
      <c r="G343" s="34"/>
      <c r="H343" s="34"/>
      <c r="I343" s="162"/>
      <c r="J343" s="34"/>
      <c r="K343" s="34"/>
      <c r="L343" s="35"/>
      <c r="M343" s="163"/>
      <c r="N343" s="164"/>
      <c r="O343" s="55"/>
      <c r="P343" s="55"/>
      <c r="Q343" s="55"/>
      <c r="R343" s="55"/>
      <c r="S343" s="55"/>
      <c r="T343" s="56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T343" s="19" t="s">
        <v>262</v>
      </c>
      <c r="AU343" s="19" t="s">
        <v>82</v>
      </c>
    </row>
    <row r="344" spans="1:65" s="2" customFormat="1" ht="19.5">
      <c r="A344" s="34"/>
      <c r="B344" s="35"/>
      <c r="C344" s="34"/>
      <c r="D344" s="160" t="s">
        <v>2284</v>
      </c>
      <c r="E344" s="34"/>
      <c r="F344" s="211" t="s">
        <v>11639</v>
      </c>
      <c r="G344" s="34"/>
      <c r="H344" s="34"/>
      <c r="I344" s="162"/>
      <c r="J344" s="34"/>
      <c r="K344" s="34"/>
      <c r="L344" s="35"/>
      <c r="M344" s="163"/>
      <c r="N344" s="164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9" t="s">
        <v>2284</v>
      </c>
      <c r="AU344" s="19" t="s">
        <v>82</v>
      </c>
    </row>
    <row r="345" spans="1:65" s="2" customFormat="1" ht="16.5" customHeight="1">
      <c r="A345" s="34"/>
      <c r="B345" s="145"/>
      <c r="C345" s="146" t="s">
        <v>786</v>
      </c>
      <c r="D345" s="146" t="s">
        <v>254</v>
      </c>
      <c r="E345" s="147" t="s">
        <v>11644</v>
      </c>
      <c r="F345" s="148" t="s">
        <v>11645</v>
      </c>
      <c r="G345" s="149" t="s">
        <v>497</v>
      </c>
      <c r="H345" s="150">
        <v>220</v>
      </c>
      <c r="I345" s="151"/>
      <c r="J345" s="152">
        <f>ROUND(I345*H345,2)</f>
        <v>0</v>
      </c>
      <c r="K345" s="153"/>
      <c r="L345" s="35"/>
      <c r="M345" s="154" t="s">
        <v>3</v>
      </c>
      <c r="N345" s="155" t="s">
        <v>44</v>
      </c>
      <c r="O345" s="55"/>
      <c r="P345" s="156">
        <f>O345*H345</f>
        <v>0</v>
      </c>
      <c r="Q345" s="156">
        <v>8.4250000000000005E-2</v>
      </c>
      <c r="R345" s="156">
        <f>Q345*H345</f>
        <v>18.535</v>
      </c>
      <c r="S345" s="156">
        <v>0</v>
      </c>
      <c r="T345" s="157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8" t="s">
        <v>258</v>
      </c>
      <c r="AT345" s="158" t="s">
        <v>254</v>
      </c>
      <c r="AU345" s="158" t="s">
        <v>82</v>
      </c>
      <c r="AY345" s="19" t="s">
        <v>252</v>
      </c>
      <c r="BE345" s="159">
        <f>IF(N345="základní",J345,0)</f>
        <v>0</v>
      </c>
      <c r="BF345" s="159">
        <f>IF(N345="snížená",J345,0)</f>
        <v>0</v>
      </c>
      <c r="BG345" s="159">
        <f>IF(N345="zákl. přenesená",J345,0)</f>
        <v>0</v>
      </c>
      <c r="BH345" s="159">
        <f>IF(N345="sníž. přenesená",J345,0)</f>
        <v>0</v>
      </c>
      <c r="BI345" s="159">
        <f>IF(N345="nulová",J345,0)</f>
        <v>0</v>
      </c>
      <c r="BJ345" s="19" t="s">
        <v>80</v>
      </c>
      <c r="BK345" s="159">
        <f>ROUND(I345*H345,2)</f>
        <v>0</v>
      </c>
      <c r="BL345" s="19" t="s">
        <v>258</v>
      </c>
      <c r="BM345" s="158" t="s">
        <v>11646</v>
      </c>
    </row>
    <row r="346" spans="1:65" s="2" customFormat="1" ht="29.25">
      <c r="A346" s="34"/>
      <c r="B346" s="35"/>
      <c r="C346" s="34"/>
      <c r="D346" s="160" t="s">
        <v>260</v>
      </c>
      <c r="E346" s="34"/>
      <c r="F346" s="161" t="s">
        <v>11647</v>
      </c>
      <c r="G346" s="34"/>
      <c r="H346" s="34"/>
      <c r="I346" s="162"/>
      <c r="J346" s="34"/>
      <c r="K346" s="34"/>
      <c r="L346" s="35"/>
      <c r="M346" s="163"/>
      <c r="N346" s="164"/>
      <c r="O346" s="55"/>
      <c r="P346" s="55"/>
      <c r="Q346" s="55"/>
      <c r="R346" s="55"/>
      <c r="S346" s="55"/>
      <c r="T346" s="56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9" t="s">
        <v>260</v>
      </c>
      <c r="AU346" s="19" t="s">
        <v>82</v>
      </c>
    </row>
    <row r="347" spans="1:65" s="2" customFormat="1" ht="11.25">
      <c r="A347" s="34"/>
      <c r="B347" s="35"/>
      <c r="C347" s="34"/>
      <c r="D347" s="165" t="s">
        <v>262</v>
      </c>
      <c r="E347" s="34"/>
      <c r="F347" s="166" t="s">
        <v>11648</v>
      </c>
      <c r="G347" s="34"/>
      <c r="H347" s="34"/>
      <c r="I347" s="162"/>
      <c r="J347" s="34"/>
      <c r="K347" s="34"/>
      <c r="L347" s="35"/>
      <c r="M347" s="163"/>
      <c r="N347" s="164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9" t="s">
        <v>262</v>
      </c>
      <c r="AU347" s="19" t="s">
        <v>82</v>
      </c>
    </row>
    <row r="348" spans="1:65" s="2" customFormat="1" ht="19.5">
      <c r="A348" s="34"/>
      <c r="B348" s="35"/>
      <c r="C348" s="34"/>
      <c r="D348" s="160" t="s">
        <v>2284</v>
      </c>
      <c r="E348" s="34"/>
      <c r="F348" s="211" t="s">
        <v>11649</v>
      </c>
      <c r="G348" s="34"/>
      <c r="H348" s="34"/>
      <c r="I348" s="162"/>
      <c r="J348" s="34"/>
      <c r="K348" s="34"/>
      <c r="L348" s="35"/>
      <c r="M348" s="163"/>
      <c r="N348" s="164"/>
      <c r="O348" s="55"/>
      <c r="P348" s="55"/>
      <c r="Q348" s="55"/>
      <c r="R348" s="55"/>
      <c r="S348" s="55"/>
      <c r="T348" s="56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T348" s="19" t="s">
        <v>2284</v>
      </c>
      <c r="AU348" s="19" t="s">
        <v>82</v>
      </c>
    </row>
    <row r="349" spans="1:65" s="14" customFormat="1" ht="11.25">
      <c r="B349" s="174"/>
      <c r="D349" s="160" t="s">
        <v>264</v>
      </c>
      <c r="E349" s="175" t="s">
        <v>3</v>
      </c>
      <c r="F349" s="176" t="s">
        <v>11650</v>
      </c>
      <c r="H349" s="177">
        <v>220</v>
      </c>
      <c r="I349" s="178"/>
      <c r="L349" s="174"/>
      <c r="M349" s="179"/>
      <c r="N349" s="180"/>
      <c r="O349" s="180"/>
      <c r="P349" s="180"/>
      <c r="Q349" s="180"/>
      <c r="R349" s="180"/>
      <c r="S349" s="180"/>
      <c r="T349" s="181"/>
      <c r="AT349" s="175" t="s">
        <v>264</v>
      </c>
      <c r="AU349" s="175" t="s">
        <v>82</v>
      </c>
      <c r="AV349" s="14" t="s">
        <v>82</v>
      </c>
      <c r="AW349" s="14" t="s">
        <v>34</v>
      </c>
      <c r="AX349" s="14" t="s">
        <v>80</v>
      </c>
      <c r="AY349" s="175" t="s">
        <v>252</v>
      </c>
    </row>
    <row r="350" spans="1:65" s="2" customFormat="1" ht="16.5" customHeight="1">
      <c r="A350" s="34"/>
      <c r="B350" s="145"/>
      <c r="C350" s="198" t="s">
        <v>792</v>
      </c>
      <c r="D350" s="198" t="s">
        <v>361</v>
      </c>
      <c r="E350" s="199" t="s">
        <v>11651</v>
      </c>
      <c r="F350" s="200" t="s">
        <v>11652</v>
      </c>
      <c r="G350" s="201" t="s">
        <v>497</v>
      </c>
      <c r="H350" s="202">
        <v>211.15</v>
      </c>
      <c r="I350" s="203"/>
      <c r="J350" s="204">
        <f>ROUND(I350*H350,2)</f>
        <v>0</v>
      </c>
      <c r="K350" s="205"/>
      <c r="L350" s="206"/>
      <c r="M350" s="207" t="s">
        <v>3</v>
      </c>
      <c r="N350" s="208" t="s">
        <v>44</v>
      </c>
      <c r="O350" s="55"/>
      <c r="P350" s="156">
        <f>O350*H350</f>
        <v>0</v>
      </c>
      <c r="Q350" s="156">
        <v>0.13100000000000001</v>
      </c>
      <c r="R350" s="156">
        <f>Q350*H350</f>
        <v>27.66065</v>
      </c>
      <c r="S350" s="156">
        <v>0</v>
      </c>
      <c r="T350" s="157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8" t="s">
        <v>318</v>
      </c>
      <c r="AT350" s="158" t="s">
        <v>361</v>
      </c>
      <c r="AU350" s="158" t="s">
        <v>82</v>
      </c>
      <c r="AY350" s="19" t="s">
        <v>252</v>
      </c>
      <c r="BE350" s="159">
        <f>IF(N350="základní",J350,0)</f>
        <v>0</v>
      </c>
      <c r="BF350" s="159">
        <f>IF(N350="snížená",J350,0)</f>
        <v>0</v>
      </c>
      <c r="BG350" s="159">
        <f>IF(N350="zákl. přenesená",J350,0)</f>
        <v>0</v>
      </c>
      <c r="BH350" s="159">
        <f>IF(N350="sníž. přenesená",J350,0)</f>
        <v>0</v>
      </c>
      <c r="BI350" s="159">
        <f>IF(N350="nulová",J350,0)</f>
        <v>0</v>
      </c>
      <c r="BJ350" s="19" t="s">
        <v>80</v>
      </c>
      <c r="BK350" s="159">
        <f>ROUND(I350*H350,2)</f>
        <v>0</v>
      </c>
      <c r="BL350" s="19" t="s">
        <v>258</v>
      </c>
      <c r="BM350" s="158" t="s">
        <v>11653</v>
      </c>
    </row>
    <row r="351" spans="1:65" s="2" customFormat="1" ht="11.25">
      <c r="A351" s="34"/>
      <c r="B351" s="35"/>
      <c r="C351" s="34"/>
      <c r="D351" s="160" t="s">
        <v>260</v>
      </c>
      <c r="E351" s="34"/>
      <c r="F351" s="161" t="s">
        <v>11652</v>
      </c>
      <c r="G351" s="34"/>
      <c r="H351" s="34"/>
      <c r="I351" s="162"/>
      <c r="J351" s="34"/>
      <c r="K351" s="34"/>
      <c r="L351" s="35"/>
      <c r="M351" s="163"/>
      <c r="N351" s="164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9" t="s">
        <v>260</v>
      </c>
      <c r="AU351" s="19" t="s">
        <v>82</v>
      </c>
    </row>
    <row r="352" spans="1:65" s="2" customFormat="1" ht="11.25">
      <c r="A352" s="34"/>
      <c r="B352" s="35"/>
      <c r="C352" s="34"/>
      <c r="D352" s="165" t="s">
        <v>262</v>
      </c>
      <c r="E352" s="34"/>
      <c r="F352" s="166" t="s">
        <v>11654</v>
      </c>
      <c r="G352" s="34"/>
      <c r="H352" s="34"/>
      <c r="I352" s="162"/>
      <c r="J352" s="34"/>
      <c r="K352" s="34"/>
      <c r="L352" s="35"/>
      <c r="M352" s="163"/>
      <c r="N352" s="164"/>
      <c r="O352" s="55"/>
      <c r="P352" s="55"/>
      <c r="Q352" s="55"/>
      <c r="R352" s="55"/>
      <c r="S352" s="55"/>
      <c r="T352" s="56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9" t="s">
        <v>262</v>
      </c>
      <c r="AU352" s="19" t="s">
        <v>82</v>
      </c>
    </row>
    <row r="353" spans="1:65" s="2" customFormat="1" ht="19.5">
      <c r="A353" s="34"/>
      <c r="B353" s="35"/>
      <c r="C353" s="34"/>
      <c r="D353" s="160" t="s">
        <v>2284</v>
      </c>
      <c r="E353" s="34"/>
      <c r="F353" s="211" t="s">
        <v>11655</v>
      </c>
      <c r="G353" s="34"/>
      <c r="H353" s="34"/>
      <c r="I353" s="162"/>
      <c r="J353" s="34"/>
      <c r="K353" s="34"/>
      <c r="L353" s="35"/>
      <c r="M353" s="163"/>
      <c r="N353" s="164"/>
      <c r="O353" s="55"/>
      <c r="P353" s="55"/>
      <c r="Q353" s="55"/>
      <c r="R353" s="55"/>
      <c r="S353" s="55"/>
      <c r="T353" s="56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T353" s="19" t="s">
        <v>2284</v>
      </c>
      <c r="AU353" s="19" t="s">
        <v>82</v>
      </c>
    </row>
    <row r="354" spans="1:65" s="14" customFormat="1" ht="11.25">
      <c r="B354" s="174"/>
      <c r="D354" s="160" t="s">
        <v>264</v>
      </c>
      <c r="E354" s="175" t="s">
        <v>3</v>
      </c>
      <c r="F354" s="176" t="s">
        <v>11656</v>
      </c>
      <c r="H354" s="177">
        <v>211.15</v>
      </c>
      <c r="I354" s="178"/>
      <c r="L354" s="174"/>
      <c r="M354" s="179"/>
      <c r="N354" s="180"/>
      <c r="O354" s="180"/>
      <c r="P354" s="180"/>
      <c r="Q354" s="180"/>
      <c r="R354" s="180"/>
      <c r="S354" s="180"/>
      <c r="T354" s="181"/>
      <c r="AT354" s="175" t="s">
        <v>264</v>
      </c>
      <c r="AU354" s="175" t="s">
        <v>82</v>
      </c>
      <c r="AV354" s="14" t="s">
        <v>82</v>
      </c>
      <c r="AW354" s="14" t="s">
        <v>34</v>
      </c>
      <c r="AX354" s="14" t="s">
        <v>80</v>
      </c>
      <c r="AY354" s="175" t="s">
        <v>252</v>
      </c>
    </row>
    <row r="355" spans="1:65" s="2" customFormat="1" ht="16.5" customHeight="1">
      <c r="A355" s="34"/>
      <c r="B355" s="145"/>
      <c r="C355" s="198" t="s">
        <v>819</v>
      </c>
      <c r="D355" s="198" t="s">
        <v>361</v>
      </c>
      <c r="E355" s="199" t="s">
        <v>11657</v>
      </c>
      <c r="F355" s="200" t="s">
        <v>11658</v>
      </c>
      <c r="G355" s="201" t="s">
        <v>497</v>
      </c>
      <c r="H355" s="202">
        <v>15.45</v>
      </c>
      <c r="I355" s="203"/>
      <c r="J355" s="204">
        <f>ROUND(I355*H355,2)</f>
        <v>0</v>
      </c>
      <c r="K355" s="205"/>
      <c r="L355" s="206"/>
      <c r="M355" s="207" t="s">
        <v>3</v>
      </c>
      <c r="N355" s="208" t="s">
        <v>44</v>
      </c>
      <c r="O355" s="55"/>
      <c r="P355" s="156">
        <f>O355*H355</f>
        <v>0</v>
      </c>
      <c r="Q355" s="156">
        <v>0.13100000000000001</v>
      </c>
      <c r="R355" s="156">
        <f>Q355*H355</f>
        <v>2.0239500000000001</v>
      </c>
      <c r="S355" s="156">
        <v>0</v>
      </c>
      <c r="T355" s="157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8" t="s">
        <v>318</v>
      </c>
      <c r="AT355" s="158" t="s">
        <v>361</v>
      </c>
      <c r="AU355" s="158" t="s">
        <v>82</v>
      </c>
      <c r="AY355" s="19" t="s">
        <v>252</v>
      </c>
      <c r="BE355" s="159">
        <f>IF(N355="základní",J355,0)</f>
        <v>0</v>
      </c>
      <c r="BF355" s="159">
        <f>IF(N355="snížená",J355,0)</f>
        <v>0</v>
      </c>
      <c r="BG355" s="159">
        <f>IF(N355="zákl. přenesená",J355,0)</f>
        <v>0</v>
      </c>
      <c r="BH355" s="159">
        <f>IF(N355="sníž. přenesená",J355,0)</f>
        <v>0</v>
      </c>
      <c r="BI355" s="159">
        <f>IF(N355="nulová",J355,0)</f>
        <v>0</v>
      </c>
      <c r="BJ355" s="19" t="s">
        <v>80</v>
      </c>
      <c r="BK355" s="159">
        <f>ROUND(I355*H355,2)</f>
        <v>0</v>
      </c>
      <c r="BL355" s="19" t="s">
        <v>258</v>
      </c>
      <c r="BM355" s="158" t="s">
        <v>11659</v>
      </c>
    </row>
    <row r="356" spans="1:65" s="2" customFormat="1" ht="11.25">
      <c r="A356" s="34"/>
      <c r="B356" s="35"/>
      <c r="C356" s="34"/>
      <c r="D356" s="160" t="s">
        <v>260</v>
      </c>
      <c r="E356" s="34"/>
      <c r="F356" s="161" t="s">
        <v>11658</v>
      </c>
      <c r="G356" s="34"/>
      <c r="H356" s="34"/>
      <c r="I356" s="162"/>
      <c r="J356" s="34"/>
      <c r="K356" s="34"/>
      <c r="L356" s="35"/>
      <c r="M356" s="163"/>
      <c r="N356" s="164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9" t="s">
        <v>260</v>
      </c>
      <c r="AU356" s="19" t="s">
        <v>82</v>
      </c>
    </row>
    <row r="357" spans="1:65" s="2" customFormat="1" ht="11.25">
      <c r="A357" s="34"/>
      <c r="B357" s="35"/>
      <c r="C357" s="34"/>
      <c r="D357" s="165" t="s">
        <v>262</v>
      </c>
      <c r="E357" s="34"/>
      <c r="F357" s="166" t="s">
        <v>11660</v>
      </c>
      <c r="G357" s="34"/>
      <c r="H357" s="34"/>
      <c r="I357" s="162"/>
      <c r="J357" s="34"/>
      <c r="K357" s="34"/>
      <c r="L357" s="35"/>
      <c r="M357" s="163"/>
      <c r="N357" s="164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9" t="s">
        <v>262</v>
      </c>
      <c r="AU357" s="19" t="s">
        <v>82</v>
      </c>
    </row>
    <row r="358" spans="1:65" s="2" customFormat="1" ht="19.5">
      <c r="A358" s="34"/>
      <c r="B358" s="35"/>
      <c r="C358" s="34"/>
      <c r="D358" s="160" t="s">
        <v>2284</v>
      </c>
      <c r="E358" s="34"/>
      <c r="F358" s="211" t="s">
        <v>11661</v>
      </c>
      <c r="G358" s="34"/>
      <c r="H358" s="34"/>
      <c r="I358" s="162"/>
      <c r="J358" s="34"/>
      <c r="K358" s="34"/>
      <c r="L358" s="35"/>
      <c r="M358" s="163"/>
      <c r="N358" s="164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9" t="s">
        <v>2284</v>
      </c>
      <c r="AU358" s="19" t="s">
        <v>82</v>
      </c>
    </row>
    <row r="359" spans="1:65" s="14" customFormat="1" ht="11.25">
      <c r="B359" s="174"/>
      <c r="D359" s="160" t="s">
        <v>264</v>
      </c>
      <c r="E359" s="175" t="s">
        <v>3</v>
      </c>
      <c r="F359" s="176" t="s">
        <v>11662</v>
      </c>
      <c r="H359" s="177">
        <v>15.45</v>
      </c>
      <c r="I359" s="178"/>
      <c r="L359" s="174"/>
      <c r="M359" s="179"/>
      <c r="N359" s="180"/>
      <c r="O359" s="180"/>
      <c r="P359" s="180"/>
      <c r="Q359" s="180"/>
      <c r="R359" s="180"/>
      <c r="S359" s="180"/>
      <c r="T359" s="181"/>
      <c r="AT359" s="175" t="s">
        <v>264</v>
      </c>
      <c r="AU359" s="175" t="s">
        <v>82</v>
      </c>
      <c r="AV359" s="14" t="s">
        <v>82</v>
      </c>
      <c r="AW359" s="14" t="s">
        <v>34</v>
      </c>
      <c r="AX359" s="14" t="s">
        <v>80</v>
      </c>
      <c r="AY359" s="175" t="s">
        <v>252</v>
      </c>
    </row>
    <row r="360" spans="1:65" s="2" customFormat="1" ht="16.5" customHeight="1">
      <c r="A360" s="34"/>
      <c r="B360" s="145"/>
      <c r="C360" s="146" t="s">
        <v>834</v>
      </c>
      <c r="D360" s="146" t="s">
        <v>254</v>
      </c>
      <c r="E360" s="147" t="s">
        <v>11617</v>
      </c>
      <c r="F360" s="148" t="s">
        <v>11618</v>
      </c>
      <c r="G360" s="149" t="s">
        <v>497</v>
      </c>
      <c r="H360" s="150">
        <v>230</v>
      </c>
      <c r="I360" s="151"/>
      <c r="J360" s="152">
        <f>ROUND(I360*H360,2)</f>
        <v>0</v>
      </c>
      <c r="K360" s="153"/>
      <c r="L360" s="35"/>
      <c r="M360" s="154" t="s">
        <v>3</v>
      </c>
      <c r="N360" s="155" t="s">
        <v>44</v>
      </c>
      <c r="O360" s="55"/>
      <c r="P360" s="156">
        <f>O360*H360</f>
        <v>0</v>
      </c>
      <c r="Q360" s="156">
        <v>0</v>
      </c>
      <c r="R360" s="156">
        <f>Q360*H360</f>
        <v>0</v>
      </c>
      <c r="S360" s="156">
        <v>0</v>
      </c>
      <c r="T360" s="157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158" t="s">
        <v>258</v>
      </c>
      <c r="AT360" s="158" t="s">
        <v>254</v>
      </c>
      <c r="AU360" s="158" t="s">
        <v>82</v>
      </c>
      <c r="AY360" s="19" t="s">
        <v>252</v>
      </c>
      <c r="BE360" s="159">
        <f>IF(N360="základní",J360,0)</f>
        <v>0</v>
      </c>
      <c r="BF360" s="159">
        <f>IF(N360="snížená",J360,0)</f>
        <v>0</v>
      </c>
      <c r="BG360" s="159">
        <f>IF(N360="zákl. přenesená",J360,0)</f>
        <v>0</v>
      </c>
      <c r="BH360" s="159">
        <f>IF(N360="sníž. přenesená",J360,0)</f>
        <v>0</v>
      </c>
      <c r="BI360" s="159">
        <f>IF(N360="nulová",J360,0)</f>
        <v>0</v>
      </c>
      <c r="BJ360" s="19" t="s">
        <v>80</v>
      </c>
      <c r="BK360" s="159">
        <f>ROUND(I360*H360,2)</f>
        <v>0</v>
      </c>
      <c r="BL360" s="19" t="s">
        <v>258</v>
      </c>
      <c r="BM360" s="158" t="s">
        <v>11663</v>
      </c>
    </row>
    <row r="361" spans="1:65" s="2" customFormat="1" ht="11.25">
      <c r="A361" s="34"/>
      <c r="B361" s="35"/>
      <c r="C361" s="34"/>
      <c r="D361" s="160" t="s">
        <v>260</v>
      </c>
      <c r="E361" s="34"/>
      <c r="F361" s="161" t="s">
        <v>11620</v>
      </c>
      <c r="G361" s="34"/>
      <c r="H361" s="34"/>
      <c r="I361" s="162"/>
      <c r="J361" s="34"/>
      <c r="K361" s="34"/>
      <c r="L361" s="35"/>
      <c r="M361" s="163"/>
      <c r="N361" s="164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9" t="s">
        <v>260</v>
      </c>
      <c r="AU361" s="19" t="s">
        <v>82</v>
      </c>
    </row>
    <row r="362" spans="1:65" s="2" customFormat="1" ht="11.25">
      <c r="A362" s="34"/>
      <c r="B362" s="35"/>
      <c r="C362" s="34"/>
      <c r="D362" s="165" t="s">
        <v>262</v>
      </c>
      <c r="E362" s="34"/>
      <c r="F362" s="166" t="s">
        <v>11621</v>
      </c>
      <c r="G362" s="34"/>
      <c r="H362" s="34"/>
      <c r="I362" s="162"/>
      <c r="J362" s="34"/>
      <c r="K362" s="34"/>
      <c r="L362" s="35"/>
      <c r="M362" s="163"/>
      <c r="N362" s="164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9" t="s">
        <v>262</v>
      </c>
      <c r="AU362" s="19" t="s">
        <v>82</v>
      </c>
    </row>
    <row r="363" spans="1:65" s="2" customFormat="1" ht="19.5">
      <c r="A363" s="34"/>
      <c r="B363" s="35"/>
      <c r="C363" s="34"/>
      <c r="D363" s="160" t="s">
        <v>2284</v>
      </c>
      <c r="E363" s="34"/>
      <c r="F363" s="211" t="s">
        <v>11649</v>
      </c>
      <c r="G363" s="34"/>
      <c r="H363" s="34"/>
      <c r="I363" s="162"/>
      <c r="J363" s="34"/>
      <c r="K363" s="34"/>
      <c r="L363" s="35"/>
      <c r="M363" s="163"/>
      <c r="N363" s="164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9" t="s">
        <v>2284</v>
      </c>
      <c r="AU363" s="19" t="s">
        <v>82</v>
      </c>
    </row>
    <row r="364" spans="1:65" s="2" customFormat="1" ht="16.5" customHeight="1">
      <c r="A364" s="34"/>
      <c r="B364" s="145"/>
      <c r="C364" s="146" t="s">
        <v>840</v>
      </c>
      <c r="D364" s="146" t="s">
        <v>254</v>
      </c>
      <c r="E364" s="147" t="s">
        <v>11664</v>
      </c>
      <c r="F364" s="148" t="s">
        <v>11665</v>
      </c>
      <c r="G364" s="149" t="s">
        <v>497</v>
      </c>
      <c r="H364" s="150">
        <v>10</v>
      </c>
      <c r="I364" s="151"/>
      <c r="J364" s="152">
        <f>ROUND(I364*H364,2)</f>
        <v>0</v>
      </c>
      <c r="K364" s="153"/>
      <c r="L364" s="35"/>
      <c r="M364" s="154" t="s">
        <v>3</v>
      </c>
      <c r="N364" s="155" t="s">
        <v>44</v>
      </c>
      <c r="O364" s="55"/>
      <c r="P364" s="156">
        <f>O364*H364</f>
        <v>0</v>
      </c>
      <c r="Q364" s="156">
        <v>0.3674</v>
      </c>
      <c r="R364" s="156">
        <f>Q364*H364</f>
        <v>3.6739999999999999</v>
      </c>
      <c r="S364" s="156">
        <v>0</v>
      </c>
      <c r="T364" s="157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8" t="s">
        <v>258</v>
      </c>
      <c r="AT364" s="158" t="s">
        <v>254</v>
      </c>
      <c r="AU364" s="158" t="s">
        <v>82</v>
      </c>
      <c r="AY364" s="19" t="s">
        <v>252</v>
      </c>
      <c r="BE364" s="159">
        <f>IF(N364="základní",J364,0)</f>
        <v>0</v>
      </c>
      <c r="BF364" s="159">
        <f>IF(N364="snížená",J364,0)</f>
        <v>0</v>
      </c>
      <c r="BG364" s="159">
        <f>IF(N364="zákl. přenesená",J364,0)</f>
        <v>0</v>
      </c>
      <c r="BH364" s="159">
        <f>IF(N364="sníž. přenesená",J364,0)</f>
        <v>0</v>
      </c>
      <c r="BI364" s="159">
        <f>IF(N364="nulová",J364,0)</f>
        <v>0</v>
      </c>
      <c r="BJ364" s="19" t="s">
        <v>80</v>
      </c>
      <c r="BK364" s="159">
        <f>ROUND(I364*H364,2)</f>
        <v>0</v>
      </c>
      <c r="BL364" s="19" t="s">
        <v>258</v>
      </c>
      <c r="BM364" s="158" t="s">
        <v>11666</v>
      </c>
    </row>
    <row r="365" spans="1:65" s="2" customFormat="1" ht="11.25">
      <c r="A365" s="34"/>
      <c r="B365" s="35"/>
      <c r="C365" s="34"/>
      <c r="D365" s="160" t="s">
        <v>260</v>
      </c>
      <c r="E365" s="34"/>
      <c r="F365" s="161" t="s">
        <v>11667</v>
      </c>
      <c r="G365" s="34"/>
      <c r="H365" s="34"/>
      <c r="I365" s="162"/>
      <c r="J365" s="34"/>
      <c r="K365" s="34"/>
      <c r="L365" s="35"/>
      <c r="M365" s="163"/>
      <c r="N365" s="164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9" t="s">
        <v>260</v>
      </c>
      <c r="AU365" s="19" t="s">
        <v>82</v>
      </c>
    </row>
    <row r="366" spans="1:65" s="2" customFormat="1" ht="11.25">
      <c r="A366" s="34"/>
      <c r="B366" s="35"/>
      <c r="C366" s="34"/>
      <c r="D366" s="165" t="s">
        <v>262</v>
      </c>
      <c r="E366" s="34"/>
      <c r="F366" s="166" t="s">
        <v>11668</v>
      </c>
      <c r="G366" s="34"/>
      <c r="H366" s="34"/>
      <c r="I366" s="162"/>
      <c r="J366" s="34"/>
      <c r="K366" s="34"/>
      <c r="L366" s="35"/>
      <c r="M366" s="163"/>
      <c r="N366" s="164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9" t="s">
        <v>262</v>
      </c>
      <c r="AU366" s="19" t="s">
        <v>82</v>
      </c>
    </row>
    <row r="367" spans="1:65" s="2" customFormat="1" ht="19.5">
      <c r="A367" s="34"/>
      <c r="B367" s="35"/>
      <c r="C367" s="34"/>
      <c r="D367" s="160" t="s">
        <v>2284</v>
      </c>
      <c r="E367" s="34"/>
      <c r="F367" s="211" t="s">
        <v>11669</v>
      </c>
      <c r="G367" s="34"/>
      <c r="H367" s="34"/>
      <c r="I367" s="162"/>
      <c r="J367" s="34"/>
      <c r="K367" s="34"/>
      <c r="L367" s="35"/>
      <c r="M367" s="163"/>
      <c r="N367" s="164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9" t="s">
        <v>2284</v>
      </c>
      <c r="AU367" s="19" t="s">
        <v>82</v>
      </c>
    </row>
    <row r="368" spans="1:65" s="2" customFormat="1" ht="16.5" customHeight="1">
      <c r="A368" s="34"/>
      <c r="B368" s="145"/>
      <c r="C368" s="146" t="s">
        <v>850</v>
      </c>
      <c r="D368" s="146" t="s">
        <v>254</v>
      </c>
      <c r="E368" s="147" t="s">
        <v>11670</v>
      </c>
      <c r="F368" s="148" t="s">
        <v>11671</v>
      </c>
      <c r="G368" s="149" t="s">
        <v>257</v>
      </c>
      <c r="H368" s="150">
        <v>0.3</v>
      </c>
      <c r="I368" s="151"/>
      <c r="J368" s="152">
        <f>ROUND(I368*H368,2)</f>
        <v>0</v>
      </c>
      <c r="K368" s="153"/>
      <c r="L368" s="35"/>
      <c r="M368" s="154" t="s">
        <v>3</v>
      </c>
      <c r="N368" s="155" t="s">
        <v>44</v>
      </c>
      <c r="O368" s="55"/>
      <c r="P368" s="156">
        <f>O368*H368</f>
        <v>0</v>
      </c>
      <c r="Q368" s="156">
        <v>2.4721373039999999</v>
      </c>
      <c r="R368" s="156">
        <f>Q368*H368</f>
        <v>0.74164119119999994</v>
      </c>
      <c r="S368" s="156">
        <v>0</v>
      </c>
      <c r="T368" s="157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8" t="s">
        <v>258</v>
      </c>
      <c r="AT368" s="158" t="s">
        <v>254</v>
      </c>
      <c r="AU368" s="158" t="s">
        <v>82</v>
      </c>
      <c r="AY368" s="19" t="s">
        <v>252</v>
      </c>
      <c r="BE368" s="159">
        <f>IF(N368="základní",J368,0)</f>
        <v>0</v>
      </c>
      <c r="BF368" s="159">
        <f>IF(N368="snížená",J368,0)</f>
        <v>0</v>
      </c>
      <c r="BG368" s="159">
        <f>IF(N368="zákl. přenesená",J368,0)</f>
        <v>0</v>
      </c>
      <c r="BH368" s="159">
        <f>IF(N368="sníž. přenesená",J368,0)</f>
        <v>0</v>
      </c>
      <c r="BI368" s="159">
        <f>IF(N368="nulová",J368,0)</f>
        <v>0</v>
      </c>
      <c r="BJ368" s="19" t="s">
        <v>80</v>
      </c>
      <c r="BK368" s="159">
        <f>ROUND(I368*H368,2)</f>
        <v>0</v>
      </c>
      <c r="BL368" s="19" t="s">
        <v>258</v>
      </c>
      <c r="BM368" s="158" t="s">
        <v>11672</v>
      </c>
    </row>
    <row r="369" spans="1:65" s="2" customFormat="1" ht="11.25">
      <c r="A369" s="34"/>
      <c r="B369" s="35"/>
      <c r="C369" s="34"/>
      <c r="D369" s="160" t="s">
        <v>260</v>
      </c>
      <c r="E369" s="34"/>
      <c r="F369" s="161" t="s">
        <v>11673</v>
      </c>
      <c r="G369" s="34"/>
      <c r="H369" s="34"/>
      <c r="I369" s="162"/>
      <c r="J369" s="34"/>
      <c r="K369" s="34"/>
      <c r="L369" s="35"/>
      <c r="M369" s="163"/>
      <c r="N369" s="164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9" t="s">
        <v>260</v>
      </c>
      <c r="AU369" s="19" t="s">
        <v>82</v>
      </c>
    </row>
    <row r="370" spans="1:65" s="2" customFormat="1" ht="11.25">
      <c r="A370" s="34"/>
      <c r="B370" s="35"/>
      <c r="C370" s="34"/>
      <c r="D370" s="165" t="s">
        <v>262</v>
      </c>
      <c r="E370" s="34"/>
      <c r="F370" s="166" t="s">
        <v>11674</v>
      </c>
      <c r="G370" s="34"/>
      <c r="H370" s="34"/>
      <c r="I370" s="162"/>
      <c r="J370" s="34"/>
      <c r="K370" s="34"/>
      <c r="L370" s="35"/>
      <c r="M370" s="163"/>
      <c r="N370" s="164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9" t="s">
        <v>262</v>
      </c>
      <c r="AU370" s="19" t="s">
        <v>82</v>
      </c>
    </row>
    <row r="371" spans="1:65" s="2" customFormat="1" ht="19.5">
      <c r="A371" s="34"/>
      <c r="B371" s="35"/>
      <c r="C371" s="34"/>
      <c r="D371" s="160" t="s">
        <v>2284</v>
      </c>
      <c r="E371" s="34"/>
      <c r="F371" s="211" t="s">
        <v>11675</v>
      </c>
      <c r="G371" s="34"/>
      <c r="H371" s="34"/>
      <c r="I371" s="162"/>
      <c r="J371" s="34"/>
      <c r="K371" s="34"/>
      <c r="L371" s="35"/>
      <c r="M371" s="163"/>
      <c r="N371" s="164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9" t="s">
        <v>2284</v>
      </c>
      <c r="AU371" s="19" t="s">
        <v>82</v>
      </c>
    </row>
    <row r="372" spans="1:65" s="14" customFormat="1" ht="11.25">
      <c r="B372" s="174"/>
      <c r="D372" s="160" t="s">
        <v>264</v>
      </c>
      <c r="E372" s="175" t="s">
        <v>3</v>
      </c>
      <c r="F372" s="176" t="s">
        <v>11676</v>
      </c>
      <c r="H372" s="177">
        <v>0.3</v>
      </c>
      <c r="I372" s="178"/>
      <c r="L372" s="174"/>
      <c r="M372" s="179"/>
      <c r="N372" s="180"/>
      <c r="O372" s="180"/>
      <c r="P372" s="180"/>
      <c r="Q372" s="180"/>
      <c r="R372" s="180"/>
      <c r="S372" s="180"/>
      <c r="T372" s="181"/>
      <c r="AT372" s="175" t="s">
        <v>264</v>
      </c>
      <c r="AU372" s="175" t="s">
        <v>82</v>
      </c>
      <c r="AV372" s="14" t="s">
        <v>82</v>
      </c>
      <c r="AW372" s="14" t="s">
        <v>34</v>
      </c>
      <c r="AX372" s="14" t="s">
        <v>80</v>
      </c>
      <c r="AY372" s="175" t="s">
        <v>252</v>
      </c>
    </row>
    <row r="373" spans="1:65" s="2" customFormat="1" ht="16.5" customHeight="1">
      <c r="A373" s="34"/>
      <c r="B373" s="145"/>
      <c r="C373" s="146" t="s">
        <v>861</v>
      </c>
      <c r="D373" s="146" t="s">
        <v>254</v>
      </c>
      <c r="E373" s="147" t="s">
        <v>11677</v>
      </c>
      <c r="F373" s="148" t="s">
        <v>11678</v>
      </c>
      <c r="G373" s="149" t="s">
        <v>497</v>
      </c>
      <c r="H373" s="150">
        <v>1</v>
      </c>
      <c r="I373" s="151"/>
      <c r="J373" s="152">
        <f>ROUND(I373*H373,2)</f>
        <v>0</v>
      </c>
      <c r="K373" s="153"/>
      <c r="L373" s="35"/>
      <c r="M373" s="154" t="s">
        <v>3</v>
      </c>
      <c r="N373" s="155" t="s">
        <v>44</v>
      </c>
      <c r="O373" s="55"/>
      <c r="P373" s="156">
        <f>O373*H373</f>
        <v>0</v>
      </c>
      <c r="Q373" s="156">
        <v>0</v>
      </c>
      <c r="R373" s="156">
        <f>Q373*H373</f>
        <v>0</v>
      </c>
      <c r="S373" s="156">
        <v>0</v>
      </c>
      <c r="T373" s="157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8" t="s">
        <v>258</v>
      </c>
      <c r="AT373" s="158" t="s">
        <v>254</v>
      </c>
      <c r="AU373" s="158" t="s">
        <v>82</v>
      </c>
      <c r="AY373" s="19" t="s">
        <v>252</v>
      </c>
      <c r="BE373" s="159">
        <f>IF(N373="základní",J373,0)</f>
        <v>0</v>
      </c>
      <c r="BF373" s="159">
        <f>IF(N373="snížená",J373,0)</f>
        <v>0</v>
      </c>
      <c r="BG373" s="159">
        <f>IF(N373="zákl. přenesená",J373,0)</f>
        <v>0</v>
      </c>
      <c r="BH373" s="159">
        <f>IF(N373="sníž. přenesená",J373,0)</f>
        <v>0</v>
      </c>
      <c r="BI373" s="159">
        <f>IF(N373="nulová",J373,0)</f>
        <v>0</v>
      </c>
      <c r="BJ373" s="19" t="s">
        <v>80</v>
      </c>
      <c r="BK373" s="159">
        <f>ROUND(I373*H373,2)</f>
        <v>0</v>
      </c>
      <c r="BL373" s="19" t="s">
        <v>258</v>
      </c>
      <c r="BM373" s="158" t="s">
        <v>11679</v>
      </c>
    </row>
    <row r="374" spans="1:65" s="2" customFormat="1" ht="11.25">
      <c r="A374" s="34"/>
      <c r="B374" s="35"/>
      <c r="C374" s="34"/>
      <c r="D374" s="160" t="s">
        <v>260</v>
      </c>
      <c r="E374" s="34"/>
      <c r="F374" s="161" t="s">
        <v>11680</v>
      </c>
      <c r="G374" s="34"/>
      <c r="H374" s="34"/>
      <c r="I374" s="162"/>
      <c r="J374" s="34"/>
      <c r="K374" s="34"/>
      <c r="L374" s="35"/>
      <c r="M374" s="163"/>
      <c r="N374" s="164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9" t="s">
        <v>260</v>
      </c>
      <c r="AU374" s="19" t="s">
        <v>82</v>
      </c>
    </row>
    <row r="375" spans="1:65" s="2" customFormat="1" ht="11.25">
      <c r="A375" s="34"/>
      <c r="B375" s="35"/>
      <c r="C375" s="34"/>
      <c r="D375" s="165" t="s">
        <v>262</v>
      </c>
      <c r="E375" s="34"/>
      <c r="F375" s="166" t="s">
        <v>11681</v>
      </c>
      <c r="G375" s="34"/>
      <c r="H375" s="34"/>
      <c r="I375" s="162"/>
      <c r="J375" s="34"/>
      <c r="K375" s="34"/>
      <c r="L375" s="35"/>
      <c r="M375" s="163"/>
      <c r="N375" s="164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9" t="s">
        <v>262</v>
      </c>
      <c r="AU375" s="19" t="s">
        <v>82</v>
      </c>
    </row>
    <row r="376" spans="1:65" s="2" customFormat="1" ht="19.5">
      <c r="A376" s="34"/>
      <c r="B376" s="35"/>
      <c r="C376" s="34"/>
      <c r="D376" s="160" t="s">
        <v>2284</v>
      </c>
      <c r="E376" s="34"/>
      <c r="F376" s="211" t="s">
        <v>11675</v>
      </c>
      <c r="G376" s="34"/>
      <c r="H376" s="34"/>
      <c r="I376" s="162"/>
      <c r="J376" s="34"/>
      <c r="K376" s="34"/>
      <c r="L376" s="35"/>
      <c r="M376" s="163"/>
      <c r="N376" s="164"/>
      <c r="O376" s="55"/>
      <c r="P376" s="55"/>
      <c r="Q376" s="55"/>
      <c r="R376" s="55"/>
      <c r="S376" s="55"/>
      <c r="T376" s="56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9" t="s">
        <v>2284</v>
      </c>
      <c r="AU376" s="19" t="s">
        <v>82</v>
      </c>
    </row>
    <row r="377" spans="1:65" s="2" customFormat="1" ht="16.5" customHeight="1">
      <c r="A377" s="34"/>
      <c r="B377" s="145"/>
      <c r="C377" s="146" t="s">
        <v>866</v>
      </c>
      <c r="D377" s="146" t="s">
        <v>254</v>
      </c>
      <c r="E377" s="147" t="s">
        <v>11682</v>
      </c>
      <c r="F377" s="148" t="s">
        <v>11683</v>
      </c>
      <c r="G377" s="149" t="s">
        <v>331</v>
      </c>
      <c r="H377" s="150">
        <v>75</v>
      </c>
      <c r="I377" s="151"/>
      <c r="J377" s="152">
        <f>ROUND(I377*H377,2)</f>
        <v>0</v>
      </c>
      <c r="K377" s="153"/>
      <c r="L377" s="35"/>
      <c r="M377" s="154" t="s">
        <v>3</v>
      </c>
      <c r="N377" s="155" t="s">
        <v>44</v>
      </c>
      <c r="O377" s="55"/>
      <c r="P377" s="156">
        <f>O377*H377</f>
        <v>0</v>
      </c>
      <c r="Q377" s="156">
        <v>3.5999999999999999E-3</v>
      </c>
      <c r="R377" s="156">
        <f>Q377*H377</f>
        <v>0.27</v>
      </c>
      <c r="S377" s="156">
        <v>0</v>
      </c>
      <c r="T377" s="157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158" t="s">
        <v>258</v>
      </c>
      <c r="AT377" s="158" t="s">
        <v>254</v>
      </c>
      <c r="AU377" s="158" t="s">
        <v>82</v>
      </c>
      <c r="AY377" s="19" t="s">
        <v>252</v>
      </c>
      <c r="BE377" s="159">
        <f>IF(N377="základní",J377,0)</f>
        <v>0</v>
      </c>
      <c r="BF377" s="159">
        <f>IF(N377="snížená",J377,0)</f>
        <v>0</v>
      </c>
      <c r="BG377" s="159">
        <f>IF(N377="zákl. přenesená",J377,0)</f>
        <v>0</v>
      </c>
      <c r="BH377" s="159">
        <f>IF(N377="sníž. přenesená",J377,0)</f>
        <v>0</v>
      </c>
      <c r="BI377" s="159">
        <f>IF(N377="nulová",J377,0)</f>
        <v>0</v>
      </c>
      <c r="BJ377" s="19" t="s">
        <v>80</v>
      </c>
      <c r="BK377" s="159">
        <f>ROUND(I377*H377,2)</f>
        <v>0</v>
      </c>
      <c r="BL377" s="19" t="s">
        <v>258</v>
      </c>
      <c r="BM377" s="158" t="s">
        <v>11684</v>
      </c>
    </row>
    <row r="378" spans="1:65" s="2" customFormat="1" ht="11.25">
      <c r="A378" s="34"/>
      <c r="B378" s="35"/>
      <c r="C378" s="34"/>
      <c r="D378" s="160" t="s">
        <v>260</v>
      </c>
      <c r="E378" s="34"/>
      <c r="F378" s="161" t="s">
        <v>11685</v>
      </c>
      <c r="G378" s="34"/>
      <c r="H378" s="34"/>
      <c r="I378" s="162"/>
      <c r="J378" s="34"/>
      <c r="K378" s="34"/>
      <c r="L378" s="35"/>
      <c r="M378" s="163"/>
      <c r="N378" s="164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9" t="s">
        <v>260</v>
      </c>
      <c r="AU378" s="19" t="s">
        <v>82</v>
      </c>
    </row>
    <row r="379" spans="1:65" s="2" customFormat="1" ht="11.25">
      <c r="A379" s="34"/>
      <c r="B379" s="35"/>
      <c r="C379" s="34"/>
      <c r="D379" s="165" t="s">
        <v>262</v>
      </c>
      <c r="E379" s="34"/>
      <c r="F379" s="166" t="s">
        <v>11686</v>
      </c>
      <c r="G379" s="34"/>
      <c r="H379" s="34"/>
      <c r="I379" s="162"/>
      <c r="J379" s="34"/>
      <c r="K379" s="34"/>
      <c r="L379" s="35"/>
      <c r="M379" s="163"/>
      <c r="N379" s="164"/>
      <c r="O379" s="55"/>
      <c r="P379" s="55"/>
      <c r="Q379" s="55"/>
      <c r="R379" s="55"/>
      <c r="S379" s="55"/>
      <c r="T379" s="56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9" t="s">
        <v>262</v>
      </c>
      <c r="AU379" s="19" t="s">
        <v>82</v>
      </c>
    </row>
    <row r="380" spans="1:65" s="2" customFormat="1" ht="19.5">
      <c r="A380" s="34"/>
      <c r="B380" s="35"/>
      <c r="C380" s="34"/>
      <c r="D380" s="160" t="s">
        <v>2284</v>
      </c>
      <c r="E380" s="34"/>
      <c r="F380" s="211" t="s">
        <v>11687</v>
      </c>
      <c r="G380" s="34"/>
      <c r="H380" s="34"/>
      <c r="I380" s="162"/>
      <c r="J380" s="34"/>
      <c r="K380" s="34"/>
      <c r="L380" s="35"/>
      <c r="M380" s="163"/>
      <c r="N380" s="164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9" t="s">
        <v>2284</v>
      </c>
      <c r="AU380" s="19" t="s">
        <v>82</v>
      </c>
    </row>
    <row r="381" spans="1:65" s="12" customFormat="1" ht="22.9" customHeight="1">
      <c r="B381" s="132"/>
      <c r="D381" s="133" t="s">
        <v>72</v>
      </c>
      <c r="E381" s="143" t="s">
        <v>318</v>
      </c>
      <c r="F381" s="143" t="s">
        <v>5775</v>
      </c>
      <c r="I381" s="135"/>
      <c r="J381" s="144">
        <f>BK381</f>
        <v>0</v>
      </c>
      <c r="L381" s="132"/>
      <c r="M381" s="137"/>
      <c r="N381" s="138"/>
      <c r="O381" s="138"/>
      <c r="P381" s="139">
        <f>SUM(P382:P425)</f>
        <v>0</v>
      </c>
      <c r="Q381" s="138"/>
      <c r="R381" s="139">
        <f>SUM(R382:R425)</f>
        <v>6.9621139999999997</v>
      </c>
      <c r="S381" s="138"/>
      <c r="T381" s="140">
        <f>SUM(T382:T425)</f>
        <v>0</v>
      </c>
      <c r="AR381" s="133" t="s">
        <v>80</v>
      </c>
      <c r="AT381" s="141" t="s">
        <v>72</v>
      </c>
      <c r="AU381" s="141" t="s">
        <v>80</v>
      </c>
      <c r="AY381" s="133" t="s">
        <v>252</v>
      </c>
      <c r="BK381" s="142">
        <f>SUM(BK382:BK425)</f>
        <v>0</v>
      </c>
    </row>
    <row r="382" spans="1:65" s="2" customFormat="1" ht="16.5" customHeight="1">
      <c r="A382" s="34"/>
      <c r="B382" s="145"/>
      <c r="C382" s="146" t="s">
        <v>884</v>
      </c>
      <c r="D382" s="146" t="s">
        <v>254</v>
      </c>
      <c r="E382" s="147" t="s">
        <v>11688</v>
      </c>
      <c r="F382" s="148" t="s">
        <v>11689</v>
      </c>
      <c r="G382" s="149" t="s">
        <v>743</v>
      </c>
      <c r="H382" s="150">
        <v>1</v>
      </c>
      <c r="I382" s="151"/>
      <c r="J382" s="152">
        <f>ROUND(I382*H382,2)</f>
        <v>0</v>
      </c>
      <c r="K382" s="153"/>
      <c r="L382" s="35"/>
      <c r="M382" s="154" t="s">
        <v>3</v>
      </c>
      <c r="N382" s="155" t="s">
        <v>44</v>
      </c>
      <c r="O382" s="55"/>
      <c r="P382" s="156">
        <f>O382*H382</f>
        <v>0</v>
      </c>
      <c r="Q382" s="156">
        <v>0.34089999999999998</v>
      </c>
      <c r="R382" s="156">
        <f>Q382*H382</f>
        <v>0.34089999999999998</v>
      </c>
      <c r="S382" s="156">
        <v>0</v>
      </c>
      <c r="T382" s="157">
        <f>S382*H382</f>
        <v>0</v>
      </c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R382" s="158" t="s">
        <v>258</v>
      </c>
      <c r="AT382" s="158" t="s">
        <v>254</v>
      </c>
      <c r="AU382" s="158" t="s">
        <v>82</v>
      </c>
      <c r="AY382" s="19" t="s">
        <v>252</v>
      </c>
      <c r="BE382" s="159">
        <f>IF(N382="základní",J382,0)</f>
        <v>0</v>
      </c>
      <c r="BF382" s="159">
        <f>IF(N382="snížená",J382,0)</f>
        <v>0</v>
      </c>
      <c r="BG382" s="159">
        <f>IF(N382="zákl. přenesená",J382,0)</f>
        <v>0</v>
      </c>
      <c r="BH382" s="159">
        <f>IF(N382="sníž. přenesená",J382,0)</f>
        <v>0</v>
      </c>
      <c r="BI382" s="159">
        <f>IF(N382="nulová",J382,0)</f>
        <v>0</v>
      </c>
      <c r="BJ382" s="19" t="s">
        <v>80</v>
      </c>
      <c r="BK382" s="159">
        <f>ROUND(I382*H382,2)</f>
        <v>0</v>
      </c>
      <c r="BL382" s="19" t="s">
        <v>258</v>
      </c>
      <c r="BM382" s="158" t="s">
        <v>11690</v>
      </c>
    </row>
    <row r="383" spans="1:65" s="2" customFormat="1" ht="11.25">
      <c r="A383" s="34"/>
      <c r="B383" s="35"/>
      <c r="C383" s="34"/>
      <c r="D383" s="160" t="s">
        <v>260</v>
      </c>
      <c r="E383" s="34"/>
      <c r="F383" s="161" t="s">
        <v>11689</v>
      </c>
      <c r="G383" s="34"/>
      <c r="H383" s="34"/>
      <c r="I383" s="162"/>
      <c r="J383" s="34"/>
      <c r="K383" s="34"/>
      <c r="L383" s="35"/>
      <c r="M383" s="163"/>
      <c r="N383" s="164"/>
      <c r="O383" s="55"/>
      <c r="P383" s="55"/>
      <c r="Q383" s="55"/>
      <c r="R383" s="55"/>
      <c r="S383" s="55"/>
      <c r="T383" s="56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9" t="s">
        <v>260</v>
      </c>
      <c r="AU383" s="19" t="s">
        <v>82</v>
      </c>
    </row>
    <row r="384" spans="1:65" s="2" customFormat="1" ht="11.25">
      <c r="A384" s="34"/>
      <c r="B384" s="35"/>
      <c r="C384" s="34"/>
      <c r="D384" s="165" t="s">
        <v>262</v>
      </c>
      <c r="E384" s="34"/>
      <c r="F384" s="166" t="s">
        <v>11691</v>
      </c>
      <c r="G384" s="34"/>
      <c r="H384" s="34"/>
      <c r="I384" s="162"/>
      <c r="J384" s="34"/>
      <c r="K384" s="34"/>
      <c r="L384" s="35"/>
      <c r="M384" s="163"/>
      <c r="N384" s="164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9" t="s">
        <v>262</v>
      </c>
      <c r="AU384" s="19" t="s">
        <v>82</v>
      </c>
    </row>
    <row r="385" spans="1:65" s="2" customFormat="1" ht="19.5">
      <c r="A385" s="34"/>
      <c r="B385" s="35"/>
      <c r="C385" s="34"/>
      <c r="D385" s="160" t="s">
        <v>2284</v>
      </c>
      <c r="E385" s="34"/>
      <c r="F385" s="211" t="s">
        <v>11692</v>
      </c>
      <c r="G385" s="34"/>
      <c r="H385" s="34"/>
      <c r="I385" s="162"/>
      <c r="J385" s="34"/>
      <c r="K385" s="34"/>
      <c r="L385" s="35"/>
      <c r="M385" s="163"/>
      <c r="N385" s="164"/>
      <c r="O385" s="55"/>
      <c r="P385" s="55"/>
      <c r="Q385" s="55"/>
      <c r="R385" s="55"/>
      <c r="S385" s="55"/>
      <c r="T385" s="56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9" t="s">
        <v>2284</v>
      </c>
      <c r="AU385" s="19" t="s">
        <v>82</v>
      </c>
    </row>
    <row r="386" spans="1:65" s="2" customFormat="1" ht="16.5" customHeight="1">
      <c r="A386" s="34"/>
      <c r="B386" s="145"/>
      <c r="C386" s="198" t="s">
        <v>905</v>
      </c>
      <c r="D386" s="198" t="s">
        <v>361</v>
      </c>
      <c r="E386" s="199" t="s">
        <v>11693</v>
      </c>
      <c r="F386" s="200" t="s">
        <v>11694</v>
      </c>
      <c r="G386" s="201" t="s">
        <v>743</v>
      </c>
      <c r="H386" s="202">
        <v>1</v>
      </c>
      <c r="I386" s="203"/>
      <c r="J386" s="204">
        <f>ROUND(I386*H386,2)</f>
        <v>0</v>
      </c>
      <c r="K386" s="205"/>
      <c r="L386" s="206"/>
      <c r="M386" s="207" t="s">
        <v>3</v>
      </c>
      <c r="N386" s="208" t="s">
        <v>44</v>
      </c>
      <c r="O386" s="55"/>
      <c r="P386" s="156">
        <f>O386*H386</f>
        <v>0</v>
      </c>
      <c r="Q386" s="156">
        <v>5.0599999999999999E-2</v>
      </c>
      <c r="R386" s="156">
        <f>Q386*H386</f>
        <v>5.0599999999999999E-2</v>
      </c>
      <c r="S386" s="156">
        <v>0</v>
      </c>
      <c r="T386" s="157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8" t="s">
        <v>318</v>
      </c>
      <c r="AT386" s="158" t="s">
        <v>361</v>
      </c>
      <c r="AU386" s="158" t="s">
        <v>82</v>
      </c>
      <c r="AY386" s="19" t="s">
        <v>252</v>
      </c>
      <c r="BE386" s="159">
        <f>IF(N386="základní",J386,0)</f>
        <v>0</v>
      </c>
      <c r="BF386" s="159">
        <f>IF(N386="snížená",J386,0)</f>
        <v>0</v>
      </c>
      <c r="BG386" s="159">
        <f>IF(N386="zákl. přenesená",J386,0)</f>
        <v>0</v>
      </c>
      <c r="BH386" s="159">
        <f>IF(N386="sníž. přenesená",J386,0)</f>
        <v>0</v>
      </c>
      <c r="BI386" s="159">
        <f>IF(N386="nulová",J386,0)</f>
        <v>0</v>
      </c>
      <c r="BJ386" s="19" t="s">
        <v>80</v>
      </c>
      <c r="BK386" s="159">
        <f>ROUND(I386*H386,2)</f>
        <v>0</v>
      </c>
      <c r="BL386" s="19" t="s">
        <v>258</v>
      </c>
      <c r="BM386" s="158" t="s">
        <v>11695</v>
      </c>
    </row>
    <row r="387" spans="1:65" s="2" customFormat="1" ht="11.25">
      <c r="A387" s="34"/>
      <c r="B387" s="35"/>
      <c r="C387" s="34"/>
      <c r="D387" s="160" t="s">
        <v>260</v>
      </c>
      <c r="E387" s="34"/>
      <c r="F387" s="161" t="s">
        <v>11694</v>
      </c>
      <c r="G387" s="34"/>
      <c r="H387" s="34"/>
      <c r="I387" s="162"/>
      <c r="J387" s="34"/>
      <c r="K387" s="34"/>
      <c r="L387" s="35"/>
      <c r="M387" s="163"/>
      <c r="N387" s="164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9" t="s">
        <v>260</v>
      </c>
      <c r="AU387" s="19" t="s">
        <v>82</v>
      </c>
    </row>
    <row r="388" spans="1:65" s="2" customFormat="1" ht="11.25">
      <c r="A388" s="34"/>
      <c r="B388" s="35"/>
      <c r="C388" s="34"/>
      <c r="D388" s="165" t="s">
        <v>262</v>
      </c>
      <c r="E388" s="34"/>
      <c r="F388" s="166" t="s">
        <v>11696</v>
      </c>
      <c r="G388" s="34"/>
      <c r="H388" s="34"/>
      <c r="I388" s="162"/>
      <c r="J388" s="34"/>
      <c r="K388" s="34"/>
      <c r="L388" s="35"/>
      <c r="M388" s="163"/>
      <c r="N388" s="164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9" t="s">
        <v>262</v>
      </c>
      <c r="AU388" s="19" t="s">
        <v>82</v>
      </c>
    </row>
    <row r="389" spans="1:65" s="2" customFormat="1" ht="19.5">
      <c r="A389" s="34"/>
      <c r="B389" s="35"/>
      <c r="C389" s="34"/>
      <c r="D389" s="160" t="s">
        <v>2284</v>
      </c>
      <c r="E389" s="34"/>
      <c r="F389" s="211" t="s">
        <v>11697</v>
      </c>
      <c r="G389" s="34"/>
      <c r="H389" s="34"/>
      <c r="I389" s="162"/>
      <c r="J389" s="34"/>
      <c r="K389" s="34"/>
      <c r="L389" s="35"/>
      <c r="M389" s="163"/>
      <c r="N389" s="164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9" t="s">
        <v>2284</v>
      </c>
      <c r="AU389" s="19" t="s">
        <v>82</v>
      </c>
    </row>
    <row r="390" spans="1:65" s="2" customFormat="1" ht="16.5" customHeight="1">
      <c r="A390" s="34"/>
      <c r="B390" s="145"/>
      <c r="C390" s="198" t="s">
        <v>916</v>
      </c>
      <c r="D390" s="198" t="s">
        <v>361</v>
      </c>
      <c r="E390" s="199" t="s">
        <v>11698</v>
      </c>
      <c r="F390" s="200" t="s">
        <v>11699</v>
      </c>
      <c r="G390" s="201" t="s">
        <v>743</v>
      </c>
      <c r="H390" s="202">
        <v>1</v>
      </c>
      <c r="I390" s="203"/>
      <c r="J390" s="204">
        <f>ROUND(I390*H390,2)</f>
        <v>0</v>
      </c>
      <c r="K390" s="205"/>
      <c r="L390" s="206"/>
      <c r="M390" s="207" t="s">
        <v>3</v>
      </c>
      <c r="N390" s="208" t="s">
        <v>44</v>
      </c>
      <c r="O390" s="55"/>
      <c r="P390" s="156">
        <f>O390*H390</f>
        <v>0</v>
      </c>
      <c r="Q390" s="156">
        <v>2.7E-2</v>
      </c>
      <c r="R390" s="156">
        <f>Q390*H390</f>
        <v>2.7E-2</v>
      </c>
      <c r="S390" s="156">
        <v>0</v>
      </c>
      <c r="T390" s="157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8" t="s">
        <v>318</v>
      </c>
      <c r="AT390" s="158" t="s">
        <v>361</v>
      </c>
      <c r="AU390" s="158" t="s">
        <v>82</v>
      </c>
      <c r="AY390" s="19" t="s">
        <v>252</v>
      </c>
      <c r="BE390" s="159">
        <f>IF(N390="základní",J390,0)</f>
        <v>0</v>
      </c>
      <c r="BF390" s="159">
        <f>IF(N390="snížená",J390,0)</f>
        <v>0</v>
      </c>
      <c r="BG390" s="159">
        <f>IF(N390="zákl. přenesená",J390,0)</f>
        <v>0</v>
      </c>
      <c r="BH390" s="159">
        <f>IF(N390="sníž. přenesená",J390,0)</f>
        <v>0</v>
      </c>
      <c r="BI390" s="159">
        <f>IF(N390="nulová",J390,0)</f>
        <v>0</v>
      </c>
      <c r="BJ390" s="19" t="s">
        <v>80</v>
      </c>
      <c r="BK390" s="159">
        <f>ROUND(I390*H390,2)</f>
        <v>0</v>
      </c>
      <c r="BL390" s="19" t="s">
        <v>258</v>
      </c>
      <c r="BM390" s="158" t="s">
        <v>11700</v>
      </c>
    </row>
    <row r="391" spans="1:65" s="2" customFormat="1" ht="11.25">
      <c r="A391" s="34"/>
      <c r="B391" s="35"/>
      <c r="C391" s="34"/>
      <c r="D391" s="160" t="s">
        <v>260</v>
      </c>
      <c r="E391" s="34"/>
      <c r="F391" s="161" t="s">
        <v>11699</v>
      </c>
      <c r="G391" s="34"/>
      <c r="H391" s="34"/>
      <c r="I391" s="162"/>
      <c r="J391" s="34"/>
      <c r="K391" s="34"/>
      <c r="L391" s="35"/>
      <c r="M391" s="163"/>
      <c r="N391" s="164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9" t="s">
        <v>260</v>
      </c>
      <c r="AU391" s="19" t="s">
        <v>82</v>
      </c>
    </row>
    <row r="392" spans="1:65" s="2" customFormat="1" ht="11.25">
      <c r="A392" s="34"/>
      <c r="B392" s="35"/>
      <c r="C392" s="34"/>
      <c r="D392" s="165" t="s">
        <v>262</v>
      </c>
      <c r="E392" s="34"/>
      <c r="F392" s="166" t="s">
        <v>11701</v>
      </c>
      <c r="G392" s="34"/>
      <c r="H392" s="34"/>
      <c r="I392" s="162"/>
      <c r="J392" s="34"/>
      <c r="K392" s="34"/>
      <c r="L392" s="35"/>
      <c r="M392" s="163"/>
      <c r="N392" s="164"/>
      <c r="O392" s="55"/>
      <c r="P392" s="55"/>
      <c r="Q392" s="55"/>
      <c r="R392" s="55"/>
      <c r="S392" s="55"/>
      <c r="T392" s="56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9" t="s">
        <v>262</v>
      </c>
      <c r="AU392" s="19" t="s">
        <v>82</v>
      </c>
    </row>
    <row r="393" spans="1:65" s="2" customFormat="1" ht="19.5">
      <c r="A393" s="34"/>
      <c r="B393" s="35"/>
      <c r="C393" s="34"/>
      <c r="D393" s="160" t="s">
        <v>2284</v>
      </c>
      <c r="E393" s="34"/>
      <c r="F393" s="211" t="s">
        <v>11692</v>
      </c>
      <c r="G393" s="34"/>
      <c r="H393" s="34"/>
      <c r="I393" s="162"/>
      <c r="J393" s="34"/>
      <c r="K393" s="34"/>
      <c r="L393" s="35"/>
      <c r="M393" s="163"/>
      <c r="N393" s="164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9" t="s">
        <v>2284</v>
      </c>
      <c r="AU393" s="19" t="s">
        <v>82</v>
      </c>
    </row>
    <row r="394" spans="1:65" s="2" customFormat="1" ht="16.5" customHeight="1">
      <c r="A394" s="34"/>
      <c r="B394" s="145"/>
      <c r="C394" s="198" t="s">
        <v>931</v>
      </c>
      <c r="D394" s="198" t="s">
        <v>361</v>
      </c>
      <c r="E394" s="199" t="s">
        <v>11702</v>
      </c>
      <c r="F394" s="200" t="s">
        <v>11703</v>
      </c>
      <c r="G394" s="201" t="s">
        <v>743</v>
      </c>
      <c r="H394" s="202">
        <v>1</v>
      </c>
      <c r="I394" s="203"/>
      <c r="J394" s="204">
        <f>ROUND(I394*H394,2)</f>
        <v>0</v>
      </c>
      <c r="K394" s="205"/>
      <c r="L394" s="206"/>
      <c r="M394" s="207" t="s">
        <v>3</v>
      </c>
      <c r="N394" s="208" t="s">
        <v>44</v>
      </c>
      <c r="O394" s="55"/>
      <c r="P394" s="156">
        <f>O394*H394</f>
        <v>0</v>
      </c>
      <c r="Q394" s="156">
        <v>0.10299999999999999</v>
      </c>
      <c r="R394" s="156">
        <f>Q394*H394</f>
        <v>0.10299999999999999</v>
      </c>
      <c r="S394" s="156">
        <v>0</v>
      </c>
      <c r="T394" s="157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158" t="s">
        <v>318</v>
      </c>
      <c r="AT394" s="158" t="s">
        <v>361</v>
      </c>
      <c r="AU394" s="158" t="s">
        <v>82</v>
      </c>
      <c r="AY394" s="19" t="s">
        <v>252</v>
      </c>
      <c r="BE394" s="159">
        <f>IF(N394="základní",J394,0)</f>
        <v>0</v>
      </c>
      <c r="BF394" s="159">
        <f>IF(N394="snížená",J394,0)</f>
        <v>0</v>
      </c>
      <c r="BG394" s="159">
        <f>IF(N394="zákl. přenesená",J394,0)</f>
        <v>0</v>
      </c>
      <c r="BH394" s="159">
        <f>IF(N394="sníž. přenesená",J394,0)</f>
        <v>0</v>
      </c>
      <c r="BI394" s="159">
        <f>IF(N394="nulová",J394,0)</f>
        <v>0</v>
      </c>
      <c r="BJ394" s="19" t="s">
        <v>80</v>
      </c>
      <c r="BK394" s="159">
        <f>ROUND(I394*H394,2)</f>
        <v>0</v>
      </c>
      <c r="BL394" s="19" t="s">
        <v>258</v>
      </c>
      <c r="BM394" s="158" t="s">
        <v>11704</v>
      </c>
    </row>
    <row r="395" spans="1:65" s="2" customFormat="1" ht="11.25">
      <c r="A395" s="34"/>
      <c r="B395" s="35"/>
      <c r="C395" s="34"/>
      <c r="D395" s="160" t="s">
        <v>260</v>
      </c>
      <c r="E395" s="34"/>
      <c r="F395" s="161" t="s">
        <v>11703</v>
      </c>
      <c r="G395" s="34"/>
      <c r="H395" s="34"/>
      <c r="I395" s="162"/>
      <c r="J395" s="34"/>
      <c r="K395" s="34"/>
      <c r="L395" s="35"/>
      <c r="M395" s="163"/>
      <c r="N395" s="164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9" t="s">
        <v>260</v>
      </c>
      <c r="AU395" s="19" t="s">
        <v>82</v>
      </c>
    </row>
    <row r="396" spans="1:65" s="2" customFormat="1" ht="11.25">
      <c r="A396" s="34"/>
      <c r="B396" s="35"/>
      <c r="C396" s="34"/>
      <c r="D396" s="165" t="s">
        <v>262</v>
      </c>
      <c r="E396" s="34"/>
      <c r="F396" s="166" t="s">
        <v>11705</v>
      </c>
      <c r="G396" s="34"/>
      <c r="H396" s="34"/>
      <c r="I396" s="162"/>
      <c r="J396" s="34"/>
      <c r="K396" s="34"/>
      <c r="L396" s="35"/>
      <c r="M396" s="163"/>
      <c r="N396" s="164"/>
      <c r="O396" s="55"/>
      <c r="P396" s="55"/>
      <c r="Q396" s="55"/>
      <c r="R396" s="55"/>
      <c r="S396" s="55"/>
      <c r="T396" s="56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9" t="s">
        <v>262</v>
      </c>
      <c r="AU396" s="19" t="s">
        <v>82</v>
      </c>
    </row>
    <row r="397" spans="1:65" s="2" customFormat="1" ht="19.5">
      <c r="A397" s="34"/>
      <c r="B397" s="35"/>
      <c r="C397" s="34"/>
      <c r="D397" s="160" t="s">
        <v>2284</v>
      </c>
      <c r="E397" s="34"/>
      <c r="F397" s="211" t="s">
        <v>11692</v>
      </c>
      <c r="G397" s="34"/>
      <c r="H397" s="34"/>
      <c r="I397" s="162"/>
      <c r="J397" s="34"/>
      <c r="K397" s="34"/>
      <c r="L397" s="35"/>
      <c r="M397" s="163"/>
      <c r="N397" s="164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9" t="s">
        <v>2284</v>
      </c>
      <c r="AU397" s="19" t="s">
        <v>82</v>
      </c>
    </row>
    <row r="398" spans="1:65" s="2" customFormat="1" ht="16.5" customHeight="1">
      <c r="A398" s="34"/>
      <c r="B398" s="145"/>
      <c r="C398" s="198" t="s">
        <v>940</v>
      </c>
      <c r="D398" s="198" t="s">
        <v>361</v>
      </c>
      <c r="E398" s="199" t="s">
        <v>11706</v>
      </c>
      <c r="F398" s="200" t="s">
        <v>11707</v>
      </c>
      <c r="G398" s="201" t="s">
        <v>743</v>
      </c>
      <c r="H398" s="202">
        <v>1</v>
      </c>
      <c r="I398" s="203"/>
      <c r="J398" s="204">
        <f>ROUND(I398*H398,2)</f>
        <v>0</v>
      </c>
      <c r="K398" s="205"/>
      <c r="L398" s="206"/>
      <c r="M398" s="207" t="s">
        <v>3</v>
      </c>
      <c r="N398" s="208" t="s">
        <v>44</v>
      </c>
      <c r="O398" s="55"/>
      <c r="P398" s="156">
        <f>O398*H398</f>
        <v>0</v>
      </c>
      <c r="Q398" s="156">
        <v>0.06</v>
      </c>
      <c r="R398" s="156">
        <f>Q398*H398</f>
        <v>0.06</v>
      </c>
      <c r="S398" s="156">
        <v>0</v>
      </c>
      <c r="T398" s="157">
        <f>S398*H398</f>
        <v>0</v>
      </c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R398" s="158" t="s">
        <v>318</v>
      </c>
      <c r="AT398" s="158" t="s">
        <v>361</v>
      </c>
      <c r="AU398" s="158" t="s">
        <v>82</v>
      </c>
      <c r="AY398" s="19" t="s">
        <v>252</v>
      </c>
      <c r="BE398" s="159">
        <f>IF(N398="základní",J398,0)</f>
        <v>0</v>
      </c>
      <c r="BF398" s="159">
        <f>IF(N398="snížená",J398,0)</f>
        <v>0</v>
      </c>
      <c r="BG398" s="159">
        <f>IF(N398="zákl. přenesená",J398,0)</f>
        <v>0</v>
      </c>
      <c r="BH398" s="159">
        <f>IF(N398="sníž. přenesená",J398,0)</f>
        <v>0</v>
      </c>
      <c r="BI398" s="159">
        <f>IF(N398="nulová",J398,0)</f>
        <v>0</v>
      </c>
      <c r="BJ398" s="19" t="s">
        <v>80</v>
      </c>
      <c r="BK398" s="159">
        <f>ROUND(I398*H398,2)</f>
        <v>0</v>
      </c>
      <c r="BL398" s="19" t="s">
        <v>258</v>
      </c>
      <c r="BM398" s="158" t="s">
        <v>11708</v>
      </c>
    </row>
    <row r="399" spans="1:65" s="2" customFormat="1" ht="11.25">
      <c r="A399" s="34"/>
      <c r="B399" s="35"/>
      <c r="C399" s="34"/>
      <c r="D399" s="160" t="s">
        <v>260</v>
      </c>
      <c r="E399" s="34"/>
      <c r="F399" s="161" t="s">
        <v>11707</v>
      </c>
      <c r="G399" s="34"/>
      <c r="H399" s="34"/>
      <c r="I399" s="162"/>
      <c r="J399" s="34"/>
      <c r="K399" s="34"/>
      <c r="L399" s="35"/>
      <c r="M399" s="163"/>
      <c r="N399" s="164"/>
      <c r="O399" s="55"/>
      <c r="P399" s="55"/>
      <c r="Q399" s="55"/>
      <c r="R399" s="55"/>
      <c r="S399" s="55"/>
      <c r="T399" s="56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T399" s="19" t="s">
        <v>260</v>
      </c>
      <c r="AU399" s="19" t="s">
        <v>82</v>
      </c>
    </row>
    <row r="400" spans="1:65" s="2" customFormat="1" ht="11.25">
      <c r="A400" s="34"/>
      <c r="B400" s="35"/>
      <c r="C400" s="34"/>
      <c r="D400" s="165" t="s">
        <v>262</v>
      </c>
      <c r="E400" s="34"/>
      <c r="F400" s="166" t="s">
        <v>11709</v>
      </c>
      <c r="G400" s="34"/>
      <c r="H400" s="34"/>
      <c r="I400" s="162"/>
      <c r="J400" s="34"/>
      <c r="K400" s="34"/>
      <c r="L400" s="35"/>
      <c r="M400" s="163"/>
      <c r="N400" s="164"/>
      <c r="O400" s="55"/>
      <c r="P400" s="55"/>
      <c r="Q400" s="55"/>
      <c r="R400" s="55"/>
      <c r="S400" s="55"/>
      <c r="T400" s="56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T400" s="19" t="s">
        <v>262</v>
      </c>
      <c r="AU400" s="19" t="s">
        <v>82</v>
      </c>
    </row>
    <row r="401" spans="1:65" s="2" customFormat="1" ht="19.5">
      <c r="A401" s="34"/>
      <c r="B401" s="35"/>
      <c r="C401" s="34"/>
      <c r="D401" s="160" t="s">
        <v>2284</v>
      </c>
      <c r="E401" s="34"/>
      <c r="F401" s="211" t="s">
        <v>11692</v>
      </c>
      <c r="G401" s="34"/>
      <c r="H401" s="34"/>
      <c r="I401" s="162"/>
      <c r="J401" s="34"/>
      <c r="K401" s="34"/>
      <c r="L401" s="35"/>
      <c r="M401" s="163"/>
      <c r="N401" s="164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9" t="s">
        <v>2284</v>
      </c>
      <c r="AU401" s="19" t="s">
        <v>82</v>
      </c>
    </row>
    <row r="402" spans="1:65" s="2" customFormat="1" ht="16.5" customHeight="1">
      <c r="A402" s="34"/>
      <c r="B402" s="145"/>
      <c r="C402" s="198" t="s">
        <v>946</v>
      </c>
      <c r="D402" s="198" t="s">
        <v>361</v>
      </c>
      <c r="E402" s="199" t="s">
        <v>11710</v>
      </c>
      <c r="F402" s="200" t="s">
        <v>11711</v>
      </c>
      <c r="G402" s="201" t="s">
        <v>743</v>
      </c>
      <c r="H402" s="202">
        <v>1</v>
      </c>
      <c r="I402" s="203"/>
      <c r="J402" s="204">
        <f>ROUND(I402*H402,2)</f>
        <v>0</v>
      </c>
      <c r="K402" s="205"/>
      <c r="L402" s="206"/>
      <c r="M402" s="207" t="s">
        <v>3</v>
      </c>
      <c r="N402" s="208" t="s">
        <v>44</v>
      </c>
      <c r="O402" s="55"/>
      <c r="P402" s="156">
        <f>O402*H402</f>
        <v>0</v>
      </c>
      <c r="Q402" s="156">
        <v>0.12</v>
      </c>
      <c r="R402" s="156">
        <f>Q402*H402</f>
        <v>0.12</v>
      </c>
      <c r="S402" s="156">
        <v>0</v>
      </c>
      <c r="T402" s="157">
        <f>S402*H402</f>
        <v>0</v>
      </c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R402" s="158" t="s">
        <v>318</v>
      </c>
      <c r="AT402" s="158" t="s">
        <v>361</v>
      </c>
      <c r="AU402" s="158" t="s">
        <v>82</v>
      </c>
      <c r="AY402" s="19" t="s">
        <v>252</v>
      </c>
      <c r="BE402" s="159">
        <f>IF(N402="základní",J402,0)</f>
        <v>0</v>
      </c>
      <c r="BF402" s="159">
        <f>IF(N402="snížená",J402,0)</f>
        <v>0</v>
      </c>
      <c r="BG402" s="159">
        <f>IF(N402="zákl. přenesená",J402,0)</f>
        <v>0</v>
      </c>
      <c r="BH402" s="159">
        <f>IF(N402="sníž. přenesená",J402,0)</f>
        <v>0</v>
      </c>
      <c r="BI402" s="159">
        <f>IF(N402="nulová",J402,0)</f>
        <v>0</v>
      </c>
      <c r="BJ402" s="19" t="s">
        <v>80</v>
      </c>
      <c r="BK402" s="159">
        <f>ROUND(I402*H402,2)</f>
        <v>0</v>
      </c>
      <c r="BL402" s="19" t="s">
        <v>258</v>
      </c>
      <c r="BM402" s="158" t="s">
        <v>11712</v>
      </c>
    </row>
    <row r="403" spans="1:65" s="2" customFormat="1" ht="11.25">
      <c r="A403" s="34"/>
      <c r="B403" s="35"/>
      <c r="C403" s="34"/>
      <c r="D403" s="160" t="s">
        <v>260</v>
      </c>
      <c r="E403" s="34"/>
      <c r="F403" s="161" t="s">
        <v>11711</v>
      </c>
      <c r="G403" s="34"/>
      <c r="H403" s="34"/>
      <c r="I403" s="162"/>
      <c r="J403" s="34"/>
      <c r="K403" s="34"/>
      <c r="L403" s="35"/>
      <c r="M403" s="163"/>
      <c r="N403" s="164"/>
      <c r="O403" s="55"/>
      <c r="P403" s="55"/>
      <c r="Q403" s="55"/>
      <c r="R403" s="55"/>
      <c r="S403" s="55"/>
      <c r="T403" s="56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9" t="s">
        <v>260</v>
      </c>
      <c r="AU403" s="19" t="s">
        <v>82</v>
      </c>
    </row>
    <row r="404" spans="1:65" s="2" customFormat="1" ht="11.25">
      <c r="A404" s="34"/>
      <c r="B404" s="35"/>
      <c r="C404" s="34"/>
      <c r="D404" s="165" t="s">
        <v>262</v>
      </c>
      <c r="E404" s="34"/>
      <c r="F404" s="166" t="s">
        <v>11713</v>
      </c>
      <c r="G404" s="34"/>
      <c r="H404" s="34"/>
      <c r="I404" s="162"/>
      <c r="J404" s="34"/>
      <c r="K404" s="34"/>
      <c r="L404" s="35"/>
      <c r="M404" s="163"/>
      <c r="N404" s="164"/>
      <c r="O404" s="55"/>
      <c r="P404" s="55"/>
      <c r="Q404" s="55"/>
      <c r="R404" s="55"/>
      <c r="S404" s="55"/>
      <c r="T404" s="56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T404" s="19" t="s">
        <v>262</v>
      </c>
      <c r="AU404" s="19" t="s">
        <v>82</v>
      </c>
    </row>
    <row r="405" spans="1:65" s="2" customFormat="1" ht="19.5">
      <c r="A405" s="34"/>
      <c r="B405" s="35"/>
      <c r="C405" s="34"/>
      <c r="D405" s="160" t="s">
        <v>2284</v>
      </c>
      <c r="E405" s="34"/>
      <c r="F405" s="211" t="s">
        <v>11692</v>
      </c>
      <c r="G405" s="34"/>
      <c r="H405" s="34"/>
      <c r="I405" s="162"/>
      <c r="J405" s="34"/>
      <c r="K405" s="34"/>
      <c r="L405" s="35"/>
      <c r="M405" s="163"/>
      <c r="N405" s="164"/>
      <c r="O405" s="55"/>
      <c r="P405" s="55"/>
      <c r="Q405" s="55"/>
      <c r="R405" s="55"/>
      <c r="S405" s="55"/>
      <c r="T405" s="56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T405" s="19" t="s">
        <v>2284</v>
      </c>
      <c r="AU405" s="19" t="s">
        <v>82</v>
      </c>
    </row>
    <row r="406" spans="1:65" s="2" customFormat="1" ht="16.5" customHeight="1">
      <c r="A406" s="34"/>
      <c r="B406" s="145"/>
      <c r="C406" s="198" t="s">
        <v>957</v>
      </c>
      <c r="D406" s="198" t="s">
        <v>361</v>
      </c>
      <c r="E406" s="199" t="s">
        <v>11714</v>
      </c>
      <c r="F406" s="200" t="s">
        <v>11715</v>
      </c>
      <c r="G406" s="201" t="s">
        <v>743</v>
      </c>
      <c r="H406" s="202">
        <v>1</v>
      </c>
      <c r="I406" s="203"/>
      <c r="J406" s="204">
        <f>ROUND(I406*H406,2)</f>
        <v>0</v>
      </c>
      <c r="K406" s="205"/>
      <c r="L406" s="206"/>
      <c r="M406" s="207" t="s">
        <v>3</v>
      </c>
      <c r="N406" s="208" t="s">
        <v>44</v>
      </c>
      <c r="O406" s="55"/>
      <c r="P406" s="156">
        <f>O406*H406</f>
        <v>0</v>
      </c>
      <c r="Q406" s="156">
        <v>0.17</v>
      </c>
      <c r="R406" s="156">
        <f>Q406*H406</f>
        <v>0.17</v>
      </c>
      <c r="S406" s="156">
        <v>0</v>
      </c>
      <c r="T406" s="157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8" t="s">
        <v>318</v>
      </c>
      <c r="AT406" s="158" t="s">
        <v>361</v>
      </c>
      <c r="AU406" s="158" t="s">
        <v>82</v>
      </c>
      <c r="AY406" s="19" t="s">
        <v>252</v>
      </c>
      <c r="BE406" s="159">
        <f>IF(N406="základní",J406,0)</f>
        <v>0</v>
      </c>
      <c r="BF406" s="159">
        <f>IF(N406="snížená",J406,0)</f>
        <v>0</v>
      </c>
      <c r="BG406" s="159">
        <f>IF(N406="zákl. přenesená",J406,0)</f>
        <v>0</v>
      </c>
      <c r="BH406" s="159">
        <f>IF(N406="sníž. přenesená",J406,0)</f>
        <v>0</v>
      </c>
      <c r="BI406" s="159">
        <f>IF(N406="nulová",J406,0)</f>
        <v>0</v>
      </c>
      <c r="BJ406" s="19" t="s">
        <v>80</v>
      </c>
      <c r="BK406" s="159">
        <f>ROUND(I406*H406,2)</f>
        <v>0</v>
      </c>
      <c r="BL406" s="19" t="s">
        <v>258</v>
      </c>
      <c r="BM406" s="158" t="s">
        <v>11716</v>
      </c>
    </row>
    <row r="407" spans="1:65" s="2" customFormat="1" ht="11.25">
      <c r="A407" s="34"/>
      <c r="B407" s="35"/>
      <c r="C407" s="34"/>
      <c r="D407" s="160" t="s">
        <v>260</v>
      </c>
      <c r="E407" s="34"/>
      <c r="F407" s="161" t="s">
        <v>11715</v>
      </c>
      <c r="G407" s="34"/>
      <c r="H407" s="34"/>
      <c r="I407" s="162"/>
      <c r="J407" s="34"/>
      <c r="K407" s="34"/>
      <c r="L407" s="35"/>
      <c r="M407" s="163"/>
      <c r="N407" s="164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9" t="s">
        <v>260</v>
      </c>
      <c r="AU407" s="19" t="s">
        <v>82</v>
      </c>
    </row>
    <row r="408" spans="1:65" s="2" customFormat="1" ht="11.25">
      <c r="A408" s="34"/>
      <c r="B408" s="35"/>
      <c r="C408" s="34"/>
      <c r="D408" s="165" t="s">
        <v>262</v>
      </c>
      <c r="E408" s="34"/>
      <c r="F408" s="166" t="s">
        <v>11717</v>
      </c>
      <c r="G408" s="34"/>
      <c r="H408" s="34"/>
      <c r="I408" s="162"/>
      <c r="J408" s="34"/>
      <c r="K408" s="34"/>
      <c r="L408" s="35"/>
      <c r="M408" s="163"/>
      <c r="N408" s="164"/>
      <c r="O408" s="55"/>
      <c r="P408" s="55"/>
      <c r="Q408" s="55"/>
      <c r="R408" s="55"/>
      <c r="S408" s="55"/>
      <c r="T408" s="56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T408" s="19" t="s">
        <v>262</v>
      </c>
      <c r="AU408" s="19" t="s">
        <v>82</v>
      </c>
    </row>
    <row r="409" spans="1:65" s="2" customFormat="1" ht="19.5">
      <c r="A409" s="34"/>
      <c r="B409" s="35"/>
      <c r="C409" s="34"/>
      <c r="D409" s="160" t="s">
        <v>2284</v>
      </c>
      <c r="E409" s="34"/>
      <c r="F409" s="211" t="s">
        <v>11692</v>
      </c>
      <c r="G409" s="34"/>
      <c r="H409" s="34"/>
      <c r="I409" s="162"/>
      <c r="J409" s="34"/>
      <c r="K409" s="34"/>
      <c r="L409" s="35"/>
      <c r="M409" s="163"/>
      <c r="N409" s="164"/>
      <c r="O409" s="55"/>
      <c r="P409" s="55"/>
      <c r="Q409" s="55"/>
      <c r="R409" s="55"/>
      <c r="S409" s="55"/>
      <c r="T409" s="56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9" t="s">
        <v>2284</v>
      </c>
      <c r="AU409" s="19" t="s">
        <v>82</v>
      </c>
    </row>
    <row r="410" spans="1:65" s="2" customFormat="1" ht="16.5" customHeight="1">
      <c r="A410" s="34"/>
      <c r="B410" s="145"/>
      <c r="C410" s="198" t="s">
        <v>974</v>
      </c>
      <c r="D410" s="198" t="s">
        <v>361</v>
      </c>
      <c r="E410" s="199" t="s">
        <v>11718</v>
      </c>
      <c r="F410" s="200" t="s">
        <v>11719</v>
      </c>
      <c r="G410" s="201" t="s">
        <v>743</v>
      </c>
      <c r="H410" s="202">
        <v>1</v>
      </c>
      <c r="I410" s="203"/>
      <c r="J410" s="204">
        <f>ROUND(I410*H410,2)</f>
        <v>0</v>
      </c>
      <c r="K410" s="205"/>
      <c r="L410" s="206"/>
      <c r="M410" s="207" t="s">
        <v>3</v>
      </c>
      <c r="N410" s="208" t="s">
        <v>44</v>
      </c>
      <c r="O410" s="55"/>
      <c r="P410" s="156">
        <f>O410*H410</f>
        <v>0</v>
      </c>
      <c r="Q410" s="156">
        <v>2E-3</v>
      </c>
      <c r="R410" s="156">
        <f>Q410*H410</f>
        <v>2E-3</v>
      </c>
      <c r="S410" s="156">
        <v>0</v>
      </c>
      <c r="T410" s="157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8" t="s">
        <v>318</v>
      </c>
      <c r="AT410" s="158" t="s">
        <v>361</v>
      </c>
      <c r="AU410" s="158" t="s">
        <v>82</v>
      </c>
      <c r="AY410" s="19" t="s">
        <v>252</v>
      </c>
      <c r="BE410" s="159">
        <f>IF(N410="základní",J410,0)</f>
        <v>0</v>
      </c>
      <c r="BF410" s="159">
        <f>IF(N410="snížená",J410,0)</f>
        <v>0</v>
      </c>
      <c r="BG410" s="159">
        <f>IF(N410="zákl. přenesená",J410,0)</f>
        <v>0</v>
      </c>
      <c r="BH410" s="159">
        <f>IF(N410="sníž. přenesená",J410,0)</f>
        <v>0</v>
      </c>
      <c r="BI410" s="159">
        <f>IF(N410="nulová",J410,0)</f>
        <v>0</v>
      </c>
      <c r="BJ410" s="19" t="s">
        <v>80</v>
      </c>
      <c r="BK410" s="159">
        <f>ROUND(I410*H410,2)</f>
        <v>0</v>
      </c>
      <c r="BL410" s="19" t="s">
        <v>258</v>
      </c>
      <c r="BM410" s="158" t="s">
        <v>11720</v>
      </c>
    </row>
    <row r="411" spans="1:65" s="2" customFormat="1" ht="11.25">
      <c r="A411" s="34"/>
      <c r="B411" s="35"/>
      <c r="C411" s="34"/>
      <c r="D411" s="160" t="s">
        <v>260</v>
      </c>
      <c r="E411" s="34"/>
      <c r="F411" s="161" t="s">
        <v>11721</v>
      </c>
      <c r="G411" s="34"/>
      <c r="H411" s="34"/>
      <c r="I411" s="162"/>
      <c r="J411" s="34"/>
      <c r="K411" s="34"/>
      <c r="L411" s="35"/>
      <c r="M411" s="163"/>
      <c r="N411" s="164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9" t="s">
        <v>260</v>
      </c>
      <c r="AU411" s="19" t="s">
        <v>82</v>
      </c>
    </row>
    <row r="412" spans="1:65" s="2" customFormat="1" ht="19.5">
      <c r="A412" s="34"/>
      <c r="B412" s="35"/>
      <c r="C412" s="34"/>
      <c r="D412" s="160" t="s">
        <v>2284</v>
      </c>
      <c r="E412" s="34"/>
      <c r="F412" s="211" t="s">
        <v>11692</v>
      </c>
      <c r="G412" s="34"/>
      <c r="H412" s="34"/>
      <c r="I412" s="162"/>
      <c r="J412" s="34"/>
      <c r="K412" s="34"/>
      <c r="L412" s="35"/>
      <c r="M412" s="163"/>
      <c r="N412" s="164"/>
      <c r="O412" s="55"/>
      <c r="P412" s="55"/>
      <c r="Q412" s="55"/>
      <c r="R412" s="55"/>
      <c r="S412" s="55"/>
      <c r="T412" s="56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9" t="s">
        <v>2284</v>
      </c>
      <c r="AU412" s="19" t="s">
        <v>82</v>
      </c>
    </row>
    <row r="413" spans="1:65" s="2" customFormat="1" ht="16.5" customHeight="1">
      <c r="A413" s="34"/>
      <c r="B413" s="145"/>
      <c r="C413" s="198" t="s">
        <v>987</v>
      </c>
      <c r="D413" s="198" t="s">
        <v>361</v>
      </c>
      <c r="E413" s="199" t="s">
        <v>11722</v>
      </c>
      <c r="F413" s="200" t="s">
        <v>11723</v>
      </c>
      <c r="G413" s="201" t="s">
        <v>743</v>
      </c>
      <c r="H413" s="202">
        <v>1</v>
      </c>
      <c r="I413" s="203"/>
      <c r="J413" s="204">
        <f>ROUND(I413*H413,2)</f>
        <v>0</v>
      </c>
      <c r="K413" s="205"/>
      <c r="L413" s="206"/>
      <c r="M413" s="207" t="s">
        <v>3</v>
      </c>
      <c r="N413" s="208" t="s">
        <v>44</v>
      </c>
      <c r="O413" s="55"/>
      <c r="P413" s="156">
        <f>O413*H413</f>
        <v>0</v>
      </c>
      <c r="Q413" s="156">
        <v>8.5000000000000006E-3</v>
      </c>
      <c r="R413" s="156">
        <f>Q413*H413</f>
        <v>8.5000000000000006E-3</v>
      </c>
      <c r="S413" s="156">
        <v>0</v>
      </c>
      <c r="T413" s="157">
        <f>S413*H413</f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8" t="s">
        <v>318</v>
      </c>
      <c r="AT413" s="158" t="s">
        <v>361</v>
      </c>
      <c r="AU413" s="158" t="s">
        <v>82</v>
      </c>
      <c r="AY413" s="19" t="s">
        <v>252</v>
      </c>
      <c r="BE413" s="159">
        <f>IF(N413="základní",J413,0)</f>
        <v>0</v>
      </c>
      <c r="BF413" s="159">
        <f>IF(N413="snížená",J413,0)</f>
        <v>0</v>
      </c>
      <c r="BG413" s="159">
        <f>IF(N413="zákl. přenesená",J413,0)</f>
        <v>0</v>
      </c>
      <c r="BH413" s="159">
        <f>IF(N413="sníž. přenesená",J413,0)</f>
        <v>0</v>
      </c>
      <c r="BI413" s="159">
        <f>IF(N413="nulová",J413,0)</f>
        <v>0</v>
      </c>
      <c r="BJ413" s="19" t="s">
        <v>80</v>
      </c>
      <c r="BK413" s="159">
        <f>ROUND(I413*H413,2)</f>
        <v>0</v>
      </c>
      <c r="BL413" s="19" t="s">
        <v>258</v>
      </c>
      <c r="BM413" s="158" t="s">
        <v>11724</v>
      </c>
    </row>
    <row r="414" spans="1:65" s="2" customFormat="1" ht="11.25">
      <c r="A414" s="34"/>
      <c r="B414" s="35"/>
      <c r="C414" s="34"/>
      <c r="D414" s="160" t="s">
        <v>260</v>
      </c>
      <c r="E414" s="34"/>
      <c r="F414" s="161" t="s">
        <v>11723</v>
      </c>
      <c r="G414" s="34"/>
      <c r="H414" s="34"/>
      <c r="I414" s="162"/>
      <c r="J414" s="34"/>
      <c r="K414" s="34"/>
      <c r="L414" s="35"/>
      <c r="M414" s="163"/>
      <c r="N414" s="164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9" t="s">
        <v>260</v>
      </c>
      <c r="AU414" s="19" t="s">
        <v>82</v>
      </c>
    </row>
    <row r="415" spans="1:65" s="2" customFormat="1" ht="16.5" customHeight="1">
      <c r="A415" s="34"/>
      <c r="B415" s="145"/>
      <c r="C415" s="198" t="s">
        <v>994</v>
      </c>
      <c r="D415" s="198" t="s">
        <v>361</v>
      </c>
      <c r="E415" s="199" t="s">
        <v>11725</v>
      </c>
      <c r="F415" s="200" t="s">
        <v>11726</v>
      </c>
      <c r="G415" s="201" t="s">
        <v>743</v>
      </c>
      <c r="H415" s="202">
        <v>1</v>
      </c>
      <c r="I415" s="203"/>
      <c r="J415" s="204">
        <f>ROUND(I415*H415,2)</f>
        <v>0</v>
      </c>
      <c r="K415" s="205"/>
      <c r="L415" s="206"/>
      <c r="M415" s="207" t="s">
        <v>3</v>
      </c>
      <c r="N415" s="208" t="s">
        <v>44</v>
      </c>
      <c r="O415" s="55"/>
      <c r="P415" s="156">
        <f>O415*H415</f>
        <v>0</v>
      </c>
      <c r="Q415" s="156">
        <v>0.17499999999999999</v>
      </c>
      <c r="R415" s="156">
        <f>Q415*H415</f>
        <v>0.17499999999999999</v>
      </c>
      <c r="S415" s="156">
        <v>0</v>
      </c>
      <c r="T415" s="157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8" t="s">
        <v>318</v>
      </c>
      <c r="AT415" s="158" t="s">
        <v>361</v>
      </c>
      <c r="AU415" s="158" t="s">
        <v>82</v>
      </c>
      <c r="AY415" s="19" t="s">
        <v>252</v>
      </c>
      <c r="BE415" s="159">
        <f>IF(N415="základní",J415,0)</f>
        <v>0</v>
      </c>
      <c r="BF415" s="159">
        <f>IF(N415="snížená",J415,0)</f>
        <v>0</v>
      </c>
      <c r="BG415" s="159">
        <f>IF(N415="zákl. přenesená",J415,0)</f>
        <v>0</v>
      </c>
      <c r="BH415" s="159">
        <f>IF(N415="sníž. přenesená",J415,0)</f>
        <v>0</v>
      </c>
      <c r="BI415" s="159">
        <f>IF(N415="nulová",J415,0)</f>
        <v>0</v>
      </c>
      <c r="BJ415" s="19" t="s">
        <v>80</v>
      </c>
      <c r="BK415" s="159">
        <f>ROUND(I415*H415,2)</f>
        <v>0</v>
      </c>
      <c r="BL415" s="19" t="s">
        <v>258</v>
      </c>
      <c r="BM415" s="158" t="s">
        <v>11727</v>
      </c>
    </row>
    <row r="416" spans="1:65" s="2" customFormat="1" ht="11.25">
      <c r="A416" s="34"/>
      <c r="B416" s="35"/>
      <c r="C416" s="34"/>
      <c r="D416" s="160" t="s">
        <v>260</v>
      </c>
      <c r="E416" s="34"/>
      <c r="F416" s="161" t="s">
        <v>11726</v>
      </c>
      <c r="G416" s="34"/>
      <c r="H416" s="34"/>
      <c r="I416" s="162"/>
      <c r="J416" s="34"/>
      <c r="K416" s="34"/>
      <c r="L416" s="35"/>
      <c r="M416" s="163"/>
      <c r="N416" s="164"/>
      <c r="O416" s="55"/>
      <c r="P416" s="55"/>
      <c r="Q416" s="55"/>
      <c r="R416" s="55"/>
      <c r="S416" s="55"/>
      <c r="T416" s="56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9" t="s">
        <v>260</v>
      </c>
      <c r="AU416" s="19" t="s">
        <v>82</v>
      </c>
    </row>
    <row r="417" spans="1:65" s="2" customFormat="1" ht="19.5">
      <c r="A417" s="34"/>
      <c r="B417" s="35"/>
      <c r="C417" s="34"/>
      <c r="D417" s="160" t="s">
        <v>2284</v>
      </c>
      <c r="E417" s="34"/>
      <c r="F417" s="211" t="s">
        <v>11692</v>
      </c>
      <c r="G417" s="34"/>
      <c r="H417" s="34"/>
      <c r="I417" s="162"/>
      <c r="J417" s="34"/>
      <c r="K417" s="34"/>
      <c r="L417" s="35"/>
      <c r="M417" s="163"/>
      <c r="N417" s="164"/>
      <c r="O417" s="55"/>
      <c r="P417" s="55"/>
      <c r="Q417" s="55"/>
      <c r="R417" s="55"/>
      <c r="S417" s="55"/>
      <c r="T417" s="56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9" t="s">
        <v>2284</v>
      </c>
      <c r="AU417" s="19" t="s">
        <v>82</v>
      </c>
    </row>
    <row r="418" spans="1:65" s="2" customFormat="1" ht="16.5" customHeight="1">
      <c r="A418" s="34"/>
      <c r="B418" s="145"/>
      <c r="C418" s="146" t="s">
        <v>1027</v>
      </c>
      <c r="D418" s="146" t="s">
        <v>254</v>
      </c>
      <c r="E418" s="147" t="s">
        <v>11728</v>
      </c>
      <c r="F418" s="148" t="s">
        <v>11729</v>
      </c>
      <c r="G418" s="149" t="s">
        <v>331</v>
      </c>
      <c r="H418" s="150">
        <v>20</v>
      </c>
      <c r="I418" s="151"/>
      <c r="J418" s="152">
        <f>ROUND(I418*H418,2)</f>
        <v>0</v>
      </c>
      <c r="K418" s="153"/>
      <c r="L418" s="35"/>
      <c r="M418" s="154" t="s">
        <v>3</v>
      </c>
      <c r="N418" s="155" t="s">
        <v>44</v>
      </c>
      <c r="O418" s="55"/>
      <c r="P418" s="156">
        <f>O418*H418</f>
        <v>0</v>
      </c>
      <c r="Q418" s="156">
        <v>0.29220869999999999</v>
      </c>
      <c r="R418" s="156">
        <f>Q418*H418</f>
        <v>5.8441739999999998</v>
      </c>
      <c r="S418" s="156">
        <v>0</v>
      </c>
      <c r="T418" s="157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8" t="s">
        <v>258</v>
      </c>
      <c r="AT418" s="158" t="s">
        <v>254</v>
      </c>
      <c r="AU418" s="158" t="s">
        <v>82</v>
      </c>
      <c r="AY418" s="19" t="s">
        <v>252</v>
      </c>
      <c r="BE418" s="159">
        <f>IF(N418="základní",J418,0)</f>
        <v>0</v>
      </c>
      <c r="BF418" s="159">
        <f>IF(N418="snížená",J418,0)</f>
        <v>0</v>
      </c>
      <c r="BG418" s="159">
        <f>IF(N418="zákl. přenesená",J418,0)</f>
        <v>0</v>
      </c>
      <c r="BH418" s="159">
        <f>IF(N418="sníž. přenesená",J418,0)</f>
        <v>0</v>
      </c>
      <c r="BI418" s="159">
        <f>IF(N418="nulová",J418,0)</f>
        <v>0</v>
      </c>
      <c r="BJ418" s="19" t="s">
        <v>80</v>
      </c>
      <c r="BK418" s="159">
        <f>ROUND(I418*H418,2)</f>
        <v>0</v>
      </c>
      <c r="BL418" s="19" t="s">
        <v>258</v>
      </c>
      <c r="BM418" s="158" t="s">
        <v>11730</v>
      </c>
    </row>
    <row r="419" spans="1:65" s="2" customFormat="1" ht="11.25">
      <c r="A419" s="34"/>
      <c r="B419" s="35"/>
      <c r="C419" s="34"/>
      <c r="D419" s="160" t="s">
        <v>260</v>
      </c>
      <c r="E419" s="34"/>
      <c r="F419" s="161" t="s">
        <v>11731</v>
      </c>
      <c r="G419" s="34"/>
      <c r="H419" s="34"/>
      <c r="I419" s="162"/>
      <c r="J419" s="34"/>
      <c r="K419" s="34"/>
      <c r="L419" s="35"/>
      <c r="M419" s="163"/>
      <c r="N419" s="164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9" t="s">
        <v>260</v>
      </c>
      <c r="AU419" s="19" t="s">
        <v>82</v>
      </c>
    </row>
    <row r="420" spans="1:65" s="2" customFormat="1" ht="11.25">
      <c r="A420" s="34"/>
      <c r="B420" s="35"/>
      <c r="C420" s="34"/>
      <c r="D420" s="165" t="s">
        <v>262</v>
      </c>
      <c r="E420" s="34"/>
      <c r="F420" s="166" t="s">
        <v>11732</v>
      </c>
      <c r="G420" s="34"/>
      <c r="H420" s="34"/>
      <c r="I420" s="162"/>
      <c r="J420" s="34"/>
      <c r="K420" s="34"/>
      <c r="L420" s="35"/>
      <c r="M420" s="163"/>
      <c r="N420" s="164"/>
      <c r="O420" s="55"/>
      <c r="P420" s="55"/>
      <c r="Q420" s="55"/>
      <c r="R420" s="55"/>
      <c r="S420" s="55"/>
      <c r="T420" s="56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T420" s="19" t="s">
        <v>262</v>
      </c>
      <c r="AU420" s="19" t="s">
        <v>82</v>
      </c>
    </row>
    <row r="421" spans="1:65" s="2" customFormat="1" ht="19.5">
      <c r="A421" s="34"/>
      <c r="B421" s="35"/>
      <c r="C421" s="34"/>
      <c r="D421" s="160" t="s">
        <v>2284</v>
      </c>
      <c r="E421" s="34"/>
      <c r="F421" s="211" t="s">
        <v>11733</v>
      </c>
      <c r="G421" s="34"/>
      <c r="H421" s="34"/>
      <c r="I421" s="162"/>
      <c r="J421" s="34"/>
      <c r="K421" s="34"/>
      <c r="L421" s="35"/>
      <c r="M421" s="163"/>
      <c r="N421" s="164"/>
      <c r="O421" s="55"/>
      <c r="P421" s="55"/>
      <c r="Q421" s="55"/>
      <c r="R421" s="55"/>
      <c r="S421" s="55"/>
      <c r="T421" s="56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9" t="s">
        <v>2284</v>
      </c>
      <c r="AU421" s="19" t="s">
        <v>82</v>
      </c>
    </row>
    <row r="422" spans="1:65" s="2" customFormat="1" ht="16.5" customHeight="1">
      <c r="A422" s="34"/>
      <c r="B422" s="145"/>
      <c r="C422" s="198" t="s">
        <v>1054</v>
      </c>
      <c r="D422" s="198" t="s">
        <v>361</v>
      </c>
      <c r="E422" s="199" t="s">
        <v>11734</v>
      </c>
      <c r="F422" s="200" t="s">
        <v>11735</v>
      </c>
      <c r="G422" s="201" t="s">
        <v>331</v>
      </c>
      <c r="H422" s="202">
        <v>22</v>
      </c>
      <c r="I422" s="203"/>
      <c r="J422" s="204">
        <f>ROUND(I422*H422,2)</f>
        <v>0</v>
      </c>
      <c r="K422" s="205"/>
      <c r="L422" s="206"/>
      <c r="M422" s="207" t="s">
        <v>3</v>
      </c>
      <c r="N422" s="208" t="s">
        <v>44</v>
      </c>
      <c r="O422" s="55"/>
      <c r="P422" s="156">
        <f>O422*H422</f>
        <v>0</v>
      </c>
      <c r="Q422" s="156">
        <v>2.7699999999999999E-3</v>
      </c>
      <c r="R422" s="156">
        <f>Q422*H422</f>
        <v>6.0939999999999994E-2</v>
      </c>
      <c r="S422" s="156">
        <v>0</v>
      </c>
      <c r="T422" s="157">
        <f>S422*H422</f>
        <v>0</v>
      </c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R422" s="158" t="s">
        <v>318</v>
      </c>
      <c r="AT422" s="158" t="s">
        <v>361</v>
      </c>
      <c r="AU422" s="158" t="s">
        <v>82</v>
      </c>
      <c r="AY422" s="19" t="s">
        <v>252</v>
      </c>
      <c r="BE422" s="159">
        <f>IF(N422="základní",J422,0)</f>
        <v>0</v>
      </c>
      <c r="BF422" s="159">
        <f>IF(N422="snížená",J422,0)</f>
        <v>0</v>
      </c>
      <c r="BG422" s="159">
        <f>IF(N422="zákl. přenesená",J422,0)</f>
        <v>0</v>
      </c>
      <c r="BH422" s="159">
        <f>IF(N422="sníž. přenesená",J422,0)</f>
        <v>0</v>
      </c>
      <c r="BI422" s="159">
        <f>IF(N422="nulová",J422,0)</f>
        <v>0</v>
      </c>
      <c r="BJ422" s="19" t="s">
        <v>80</v>
      </c>
      <c r="BK422" s="159">
        <f>ROUND(I422*H422,2)</f>
        <v>0</v>
      </c>
      <c r="BL422" s="19" t="s">
        <v>258</v>
      </c>
      <c r="BM422" s="158" t="s">
        <v>11736</v>
      </c>
    </row>
    <row r="423" spans="1:65" s="2" customFormat="1" ht="11.25">
      <c r="A423" s="34"/>
      <c r="B423" s="35"/>
      <c r="C423" s="34"/>
      <c r="D423" s="160" t="s">
        <v>260</v>
      </c>
      <c r="E423" s="34"/>
      <c r="F423" s="161" t="s">
        <v>11737</v>
      </c>
      <c r="G423" s="34"/>
      <c r="H423" s="34"/>
      <c r="I423" s="162"/>
      <c r="J423" s="34"/>
      <c r="K423" s="34"/>
      <c r="L423" s="35"/>
      <c r="M423" s="163"/>
      <c r="N423" s="164"/>
      <c r="O423" s="55"/>
      <c r="P423" s="55"/>
      <c r="Q423" s="55"/>
      <c r="R423" s="55"/>
      <c r="S423" s="55"/>
      <c r="T423" s="56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T423" s="19" t="s">
        <v>260</v>
      </c>
      <c r="AU423" s="19" t="s">
        <v>82</v>
      </c>
    </row>
    <row r="424" spans="1:65" s="2" customFormat="1" ht="19.5">
      <c r="A424" s="34"/>
      <c r="B424" s="35"/>
      <c r="C424" s="34"/>
      <c r="D424" s="160" t="s">
        <v>2284</v>
      </c>
      <c r="E424" s="34"/>
      <c r="F424" s="211" t="s">
        <v>11738</v>
      </c>
      <c r="G424" s="34"/>
      <c r="H424" s="34"/>
      <c r="I424" s="162"/>
      <c r="J424" s="34"/>
      <c r="K424" s="34"/>
      <c r="L424" s="35"/>
      <c r="M424" s="163"/>
      <c r="N424" s="164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9" t="s">
        <v>2284</v>
      </c>
      <c r="AU424" s="19" t="s">
        <v>82</v>
      </c>
    </row>
    <row r="425" spans="1:65" s="14" customFormat="1" ht="11.25">
      <c r="B425" s="174"/>
      <c r="D425" s="160" t="s">
        <v>264</v>
      </c>
      <c r="E425" s="175" t="s">
        <v>3</v>
      </c>
      <c r="F425" s="176" t="s">
        <v>11739</v>
      </c>
      <c r="H425" s="177">
        <v>22</v>
      </c>
      <c r="I425" s="178"/>
      <c r="L425" s="174"/>
      <c r="M425" s="179"/>
      <c r="N425" s="180"/>
      <c r="O425" s="180"/>
      <c r="P425" s="180"/>
      <c r="Q425" s="180"/>
      <c r="R425" s="180"/>
      <c r="S425" s="180"/>
      <c r="T425" s="181"/>
      <c r="AT425" s="175" t="s">
        <v>264</v>
      </c>
      <c r="AU425" s="175" t="s">
        <v>82</v>
      </c>
      <c r="AV425" s="14" t="s">
        <v>82</v>
      </c>
      <c r="AW425" s="14" t="s">
        <v>34</v>
      </c>
      <c r="AX425" s="14" t="s">
        <v>80</v>
      </c>
      <c r="AY425" s="175" t="s">
        <v>252</v>
      </c>
    </row>
    <row r="426" spans="1:65" s="12" customFormat="1" ht="22.9" customHeight="1">
      <c r="B426" s="132"/>
      <c r="D426" s="133" t="s">
        <v>72</v>
      </c>
      <c r="E426" s="143" t="s">
        <v>328</v>
      </c>
      <c r="F426" s="143" t="s">
        <v>1986</v>
      </c>
      <c r="I426" s="135"/>
      <c r="J426" s="144">
        <f>BK426</f>
        <v>0</v>
      </c>
      <c r="L426" s="132"/>
      <c r="M426" s="137"/>
      <c r="N426" s="138"/>
      <c r="O426" s="138"/>
      <c r="P426" s="139">
        <f>P427+P506</f>
        <v>0</v>
      </c>
      <c r="Q426" s="138"/>
      <c r="R426" s="139">
        <f>R427+R506</f>
        <v>168.47648988</v>
      </c>
      <c r="S426" s="138"/>
      <c r="T426" s="140">
        <f>T427+T506</f>
        <v>8.2000000000000003E-2</v>
      </c>
      <c r="AR426" s="133" t="s">
        <v>80</v>
      </c>
      <c r="AT426" s="141" t="s">
        <v>72</v>
      </c>
      <c r="AU426" s="141" t="s">
        <v>80</v>
      </c>
      <c r="AY426" s="133" t="s">
        <v>252</v>
      </c>
      <c r="BK426" s="142">
        <f>BK427+BK506</f>
        <v>0</v>
      </c>
    </row>
    <row r="427" spans="1:65" s="12" customFormat="1" ht="20.85" customHeight="1">
      <c r="B427" s="132"/>
      <c r="D427" s="133" t="s">
        <v>72</v>
      </c>
      <c r="E427" s="143" t="s">
        <v>1247</v>
      </c>
      <c r="F427" s="143" t="s">
        <v>11740</v>
      </c>
      <c r="I427" s="135"/>
      <c r="J427" s="144">
        <f>BK427</f>
        <v>0</v>
      </c>
      <c r="L427" s="132"/>
      <c r="M427" s="137"/>
      <c r="N427" s="138"/>
      <c r="O427" s="138"/>
      <c r="P427" s="139">
        <f>SUM(P428:P505)</f>
        <v>0</v>
      </c>
      <c r="Q427" s="138"/>
      <c r="R427" s="139">
        <f>SUM(R428:R505)</f>
        <v>168.47648988</v>
      </c>
      <c r="S427" s="138"/>
      <c r="T427" s="140">
        <f>SUM(T428:T505)</f>
        <v>8.2000000000000003E-2</v>
      </c>
      <c r="AR427" s="133" t="s">
        <v>80</v>
      </c>
      <c r="AT427" s="141" t="s">
        <v>72</v>
      </c>
      <c r="AU427" s="141" t="s">
        <v>82</v>
      </c>
      <c r="AY427" s="133" t="s">
        <v>252</v>
      </c>
      <c r="BK427" s="142">
        <f>SUM(BK428:BK505)</f>
        <v>0</v>
      </c>
    </row>
    <row r="428" spans="1:65" s="2" customFormat="1" ht="16.5" customHeight="1">
      <c r="A428" s="34"/>
      <c r="B428" s="145"/>
      <c r="C428" s="146" t="s">
        <v>1060</v>
      </c>
      <c r="D428" s="146" t="s">
        <v>254</v>
      </c>
      <c r="E428" s="147" t="s">
        <v>11741</v>
      </c>
      <c r="F428" s="148" t="s">
        <v>11742</v>
      </c>
      <c r="G428" s="149" t="s">
        <v>743</v>
      </c>
      <c r="H428" s="150">
        <v>6</v>
      </c>
      <c r="I428" s="151"/>
      <c r="J428" s="152">
        <f>ROUND(I428*H428,2)</f>
        <v>0</v>
      </c>
      <c r="K428" s="153"/>
      <c r="L428" s="35"/>
      <c r="M428" s="154" t="s">
        <v>3</v>
      </c>
      <c r="N428" s="155" t="s">
        <v>44</v>
      </c>
      <c r="O428" s="55"/>
      <c r="P428" s="156">
        <f>O428*H428</f>
        <v>0</v>
      </c>
      <c r="Q428" s="156">
        <v>6.9999999999999999E-4</v>
      </c>
      <c r="R428" s="156">
        <f>Q428*H428</f>
        <v>4.1999999999999997E-3</v>
      </c>
      <c r="S428" s="156">
        <v>0</v>
      </c>
      <c r="T428" s="157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8" t="s">
        <v>258</v>
      </c>
      <c r="AT428" s="158" t="s">
        <v>254</v>
      </c>
      <c r="AU428" s="158" t="s">
        <v>95</v>
      </c>
      <c r="AY428" s="19" t="s">
        <v>252</v>
      </c>
      <c r="BE428" s="159">
        <f>IF(N428="základní",J428,0)</f>
        <v>0</v>
      </c>
      <c r="BF428" s="159">
        <f>IF(N428="snížená",J428,0)</f>
        <v>0</v>
      </c>
      <c r="BG428" s="159">
        <f>IF(N428="zákl. přenesená",J428,0)</f>
        <v>0</v>
      </c>
      <c r="BH428" s="159">
        <f>IF(N428="sníž. přenesená",J428,0)</f>
        <v>0</v>
      </c>
      <c r="BI428" s="159">
        <f>IF(N428="nulová",J428,0)</f>
        <v>0</v>
      </c>
      <c r="BJ428" s="19" t="s">
        <v>80</v>
      </c>
      <c r="BK428" s="159">
        <f>ROUND(I428*H428,2)</f>
        <v>0</v>
      </c>
      <c r="BL428" s="19" t="s">
        <v>258</v>
      </c>
      <c r="BM428" s="158" t="s">
        <v>11743</v>
      </c>
    </row>
    <row r="429" spans="1:65" s="2" customFormat="1" ht="11.25">
      <c r="A429" s="34"/>
      <c r="B429" s="35"/>
      <c r="C429" s="34"/>
      <c r="D429" s="160" t="s">
        <v>260</v>
      </c>
      <c r="E429" s="34"/>
      <c r="F429" s="161" t="s">
        <v>11744</v>
      </c>
      <c r="G429" s="34"/>
      <c r="H429" s="34"/>
      <c r="I429" s="162"/>
      <c r="J429" s="34"/>
      <c r="K429" s="34"/>
      <c r="L429" s="35"/>
      <c r="M429" s="163"/>
      <c r="N429" s="164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9" t="s">
        <v>260</v>
      </c>
      <c r="AU429" s="19" t="s">
        <v>95</v>
      </c>
    </row>
    <row r="430" spans="1:65" s="2" customFormat="1" ht="11.25">
      <c r="A430" s="34"/>
      <c r="B430" s="35"/>
      <c r="C430" s="34"/>
      <c r="D430" s="165" t="s">
        <v>262</v>
      </c>
      <c r="E430" s="34"/>
      <c r="F430" s="166" t="s">
        <v>11745</v>
      </c>
      <c r="G430" s="34"/>
      <c r="H430" s="34"/>
      <c r="I430" s="162"/>
      <c r="J430" s="34"/>
      <c r="K430" s="34"/>
      <c r="L430" s="35"/>
      <c r="M430" s="163"/>
      <c r="N430" s="164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9" t="s">
        <v>262</v>
      </c>
      <c r="AU430" s="19" t="s">
        <v>95</v>
      </c>
    </row>
    <row r="431" spans="1:65" s="2" customFormat="1" ht="19.5">
      <c r="A431" s="34"/>
      <c r="B431" s="35"/>
      <c r="C431" s="34"/>
      <c r="D431" s="160" t="s">
        <v>2284</v>
      </c>
      <c r="E431" s="34"/>
      <c r="F431" s="211" t="s">
        <v>11746</v>
      </c>
      <c r="G431" s="34"/>
      <c r="H431" s="34"/>
      <c r="I431" s="162"/>
      <c r="J431" s="34"/>
      <c r="K431" s="34"/>
      <c r="L431" s="35"/>
      <c r="M431" s="163"/>
      <c r="N431" s="164"/>
      <c r="O431" s="55"/>
      <c r="P431" s="55"/>
      <c r="Q431" s="55"/>
      <c r="R431" s="55"/>
      <c r="S431" s="55"/>
      <c r="T431" s="56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9" t="s">
        <v>2284</v>
      </c>
      <c r="AU431" s="19" t="s">
        <v>95</v>
      </c>
    </row>
    <row r="432" spans="1:65" s="2" customFormat="1" ht="16.5" customHeight="1">
      <c r="A432" s="34"/>
      <c r="B432" s="145"/>
      <c r="C432" s="198" t="s">
        <v>1066</v>
      </c>
      <c r="D432" s="198" t="s">
        <v>361</v>
      </c>
      <c r="E432" s="199" t="s">
        <v>11747</v>
      </c>
      <c r="F432" s="200" t="s">
        <v>11748</v>
      </c>
      <c r="G432" s="201" t="s">
        <v>743</v>
      </c>
      <c r="H432" s="202">
        <v>1</v>
      </c>
      <c r="I432" s="203"/>
      <c r="J432" s="204">
        <f>ROUND(I432*H432,2)</f>
        <v>0</v>
      </c>
      <c r="K432" s="205"/>
      <c r="L432" s="206"/>
      <c r="M432" s="207" t="s">
        <v>3</v>
      </c>
      <c r="N432" s="208" t="s">
        <v>44</v>
      </c>
      <c r="O432" s="55"/>
      <c r="P432" s="156">
        <f>O432*H432</f>
        <v>0</v>
      </c>
      <c r="Q432" s="156">
        <v>3.5000000000000001E-3</v>
      </c>
      <c r="R432" s="156">
        <f>Q432*H432</f>
        <v>3.5000000000000001E-3</v>
      </c>
      <c r="S432" s="156">
        <v>0</v>
      </c>
      <c r="T432" s="157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8" t="s">
        <v>318</v>
      </c>
      <c r="AT432" s="158" t="s">
        <v>361</v>
      </c>
      <c r="AU432" s="158" t="s">
        <v>95</v>
      </c>
      <c r="AY432" s="19" t="s">
        <v>252</v>
      </c>
      <c r="BE432" s="159">
        <f>IF(N432="základní",J432,0)</f>
        <v>0</v>
      </c>
      <c r="BF432" s="159">
        <f>IF(N432="snížená",J432,0)</f>
        <v>0</v>
      </c>
      <c r="BG432" s="159">
        <f>IF(N432="zákl. přenesená",J432,0)</f>
        <v>0</v>
      </c>
      <c r="BH432" s="159">
        <f>IF(N432="sníž. přenesená",J432,0)</f>
        <v>0</v>
      </c>
      <c r="BI432" s="159">
        <f>IF(N432="nulová",J432,0)</f>
        <v>0</v>
      </c>
      <c r="BJ432" s="19" t="s">
        <v>80</v>
      </c>
      <c r="BK432" s="159">
        <f>ROUND(I432*H432,2)</f>
        <v>0</v>
      </c>
      <c r="BL432" s="19" t="s">
        <v>258</v>
      </c>
      <c r="BM432" s="158" t="s">
        <v>11749</v>
      </c>
    </row>
    <row r="433" spans="1:65" s="2" customFormat="1" ht="11.25">
      <c r="A433" s="34"/>
      <c r="B433" s="35"/>
      <c r="C433" s="34"/>
      <c r="D433" s="160" t="s">
        <v>260</v>
      </c>
      <c r="E433" s="34"/>
      <c r="F433" s="161" t="s">
        <v>11748</v>
      </c>
      <c r="G433" s="34"/>
      <c r="H433" s="34"/>
      <c r="I433" s="162"/>
      <c r="J433" s="34"/>
      <c r="K433" s="34"/>
      <c r="L433" s="35"/>
      <c r="M433" s="163"/>
      <c r="N433" s="164"/>
      <c r="O433" s="55"/>
      <c r="P433" s="55"/>
      <c r="Q433" s="55"/>
      <c r="R433" s="55"/>
      <c r="S433" s="55"/>
      <c r="T433" s="56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9" t="s">
        <v>260</v>
      </c>
      <c r="AU433" s="19" t="s">
        <v>95</v>
      </c>
    </row>
    <row r="434" spans="1:65" s="2" customFormat="1" ht="11.25">
      <c r="A434" s="34"/>
      <c r="B434" s="35"/>
      <c r="C434" s="34"/>
      <c r="D434" s="165" t="s">
        <v>262</v>
      </c>
      <c r="E434" s="34"/>
      <c r="F434" s="166" t="s">
        <v>11750</v>
      </c>
      <c r="G434" s="34"/>
      <c r="H434" s="34"/>
      <c r="I434" s="162"/>
      <c r="J434" s="34"/>
      <c r="K434" s="34"/>
      <c r="L434" s="35"/>
      <c r="M434" s="163"/>
      <c r="N434" s="164"/>
      <c r="O434" s="55"/>
      <c r="P434" s="55"/>
      <c r="Q434" s="55"/>
      <c r="R434" s="55"/>
      <c r="S434" s="55"/>
      <c r="T434" s="56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T434" s="19" t="s">
        <v>262</v>
      </c>
      <c r="AU434" s="19" t="s">
        <v>95</v>
      </c>
    </row>
    <row r="435" spans="1:65" s="2" customFormat="1" ht="19.5">
      <c r="A435" s="34"/>
      <c r="B435" s="35"/>
      <c r="C435" s="34"/>
      <c r="D435" s="160" t="s">
        <v>2284</v>
      </c>
      <c r="E435" s="34"/>
      <c r="F435" s="211" t="s">
        <v>11751</v>
      </c>
      <c r="G435" s="34"/>
      <c r="H435" s="34"/>
      <c r="I435" s="162"/>
      <c r="J435" s="34"/>
      <c r="K435" s="34"/>
      <c r="L435" s="35"/>
      <c r="M435" s="163"/>
      <c r="N435" s="164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9" t="s">
        <v>2284</v>
      </c>
      <c r="AU435" s="19" t="s">
        <v>95</v>
      </c>
    </row>
    <row r="436" spans="1:65" s="2" customFormat="1" ht="16.5" customHeight="1">
      <c r="A436" s="34"/>
      <c r="B436" s="145"/>
      <c r="C436" s="198" t="s">
        <v>1072</v>
      </c>
      <c r="D436" s="198" t="s">
        <v>361</v>
      </c>
      <c r="E436" s="199" t="s">
        <v>11747</v>
      </c>
      <c r="F436" s="200" t="s">
        <v>11748</v>
      </c>
      <c r="G436" s="201" t="s">
        <v>743</v>
      </c>
      <c r="H436" s="202">
        <v>1</v>
      </c>
      <c r="I436" s="203"/>
      <c r="J436" s="204">
        <f>ROUND(I436*H436,2)</f>
        <v>0</v>
      </c>
      <c r="K436" s="205"/>
      <c r="L436" s="206"/>
      <c r="M436" s="207" t="s">
        <v>3</v>
      </c>
      <c r="N436" s="208" t="s">
        <v>44</v>
      </c>
      <c r="O436" s="55"/>
      <c r="P436" s="156">
        <f>O436*H436</f>
        <v>0</v>
      </c>
      <c r="Q436" s="156">
        <v>3.5000000000000001E-3</v>
      </c>
      <c r="R436" s="156">
        <f>Q436*H436</f>
        <v>3.5000000000000001E-3</v>
      </c>
      <c r="S436" s="156">
        <v>0</v>
      </c>
      <c r="T436" s="157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158" t="s">
        <v>318</v>
      </c>
      <c r="AT436" s="158" t="s">
        <v>361</v>
      </c>
      <c r="AU436" s="158" t="s">
        <v>95</v>
      </c>
      <c r="AY436" s="19" t="s">
        <v>252</v>
      </c>
      <c r="BE436" s="159">
        <f>IF(N436="základní",J436,0)</f>
        <v>0</v>
      </c>
      <c r="BF436" s="159">
        <f>IF(N436="snížená",J436,0)</f>
        <v>0</v>
      </c>
      <c r="BG436" s="159">
        <f>IF(N436="zákl. přenesená",J436,0)</f>
        <v>0</v>
      </c>
      <c r="BH436" s="159">
        <f>IF(N436="sníž. přenesená",J436,0)</f>
        <v>0</v>
      </c>
      <c r="BI436" s="159">
        <f>IF(N436="nulová",J436,0)</f>
        <v>0</v>
      </c>
      <c r="BJ436" s="19" t="s">
        <v>80</v>
      </c>
      <c r="BK436" s="159">
        <f>ROUND(I436*H436,2)</f>
        <v>0</v>
      </c>
      <c r="BL436" s="19" t="s">
        <v>258</v>
      </c>
      <c r="BM436" s="158" t="s">
        <v>11752</v>
      </c>
    </row>
    <row r="437" spans="1:65" s="2" customFormat="1" ht="11.25">
      <c r="A437" s="34"/>
      <c r="B437" s="35"/>
      <c r="C437" s="34"/>
      <c r="D437" s="160" t="s">
        <v>260</v>
      </c>
      <c r="E437" s="34"/>
      <c r="F437" s="161" t="s">
        <v>11748</v>
      </c>
      <c r="G437" s="34"/>
      <c r="H437" s="34"/>
      <c r="I437" s="162"/>
      <c r="J437" s="34"/>
      <c r="K437" s="34"/>
      <c r="L437" s="35"/>
      <c r="M437" s="163"/>
      <c r="N437" s="164"/>
      <c r="O437" s="55"/>
      <c r="P437" s="55"/>
      <c r="Q437" s="55"/>
      <c r="R437" s="55"/>
      <c r="S437" s="55"/>
      <c r="T437" s="56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9" t="s">
        <v>260</v>
      </c>
      <c r="AU437" s="19" t="s">
        <v>95</v>
      </c>
    </row>
    <row r="438" spans="1:65" s="2" customFormat="1" ht="11.25">
      <c r="A438" s="34"/>
      <c r="B438" s="35"/>
      <c r="C438" s="34"/>
      <c r="D438" s="165" t="s">
        <v>262</v>
      </c>
      <c r="E438" s="34"/>
      <c r="F438" s="166" t="s">
        <v>11750</v>
      </c>
      <c r="G438" s="34"/>
      <c r="H438" s="34"/>
      <c r="I438" s="162"/>
      <c r="J438" s="34"/>
      <c r="K438" s="34"/>
      <c r="L438" s="35"/>
      <c r="M438" s="163"/>
      <c r="N438" s="164"/>
      <c r="O438" s="55"/>
      <c r="P438" s="55"/>
      <c r="Q438" s="55"/>
      <c r="R438" s="55"/>
      <c r="S438" s="55"/>
      <c r="T438" s="56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9" t="s">
        <v>262</v>
      </c>
      <c r="AU438" s="19" t="s">
        <v>95</v>
      </c>
    </row>
    <row r="439" spans="1:65" s="2" customFormat="1" ht="19.5">
      <c r="A439" s="34"/>
      <c r="B439" s="35"/>
      <c r="C439" s="34"/>
      <c r="D439" s="160" t="s">
        <v>2284</v>
      </c>
      <c r="E439" s="34"/>
      <c r="F439" s="211" t="s">
        <v>11753</v>
      </c>
      <c r="G439" s="34"/>
      <c r="H439" s="34"/>
      <c r="I439" s="162"/>
      <c r="J439" s="34"/>
      <c r="K439" s="34"/>
      <c r="L439" s="35"/>
      <c r="M439" s="163"/>
      <c r="N439" s="164"/>
      <c r="O439" s="55"/>
      <c r="P439" s="55"/>
      <c r="Q439" s="55"/>
      <c r="R439" s="55"/>
      <c r="S439" s="55"/>
      <c r="T439" s="56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T439" s="19" t="s">
        <v>2284</v>
      </c>
      <c r="AU439" s="19" t="s">
        <v>95</v>
      </c>
    </row>
    <row r="440" spans="1:65" s="2" customFormat="1" ht="16.5" customHeight="1">
      <c r="A440" s="34"/>
      <c r="B440" s="145"/>
      <c r="C440" s="198" t="s">
        <v>1079</v>
      </c>
      <c r="D440" s="198" t="s">
        <v>361</v>
      </c>
      <c r="E440" s="199" t="s">
        <v>11754</v>
      </c>
      <c r="F440" s="200" t="s">
        <v>11755</v>
      </c>
      <c r="G440" s="201" t="s">
        <v>743</v>
      </c>
      <c r="H440" s="202">
        <v>1</v>
      </c>
      <c r="I440" s="203"/>
      <c r="J440" s="204">
        <f>ROUND(I440*H440,2)</f>
        <v>0</v>
      </c>
      <c r="K440" s="205"/>
      <c r="L440" s="206"/>
      <c r="M440" s="207" t="s">
        <v>3</v>
      </c>
      <c r="N440" s="208" t="s">
        <v>44</v>
      </c>
      <c r="O440" s="55"/>
      <c r="P440" s="156">
        <f>O440*H440</f>
        <v>0</v>
      </c>
      <c r="Q440" s="156">
        <v>1.6999999999999999E-3</v>
      </c>
      <c r="R440" s="156">
        <f>Q440*H440</f>
        <v>1.6999999999999999E-3</v>
      </c>
      <c r="S440" s="156">
        <v>0</v>
      </c>
      <c r="T440" s="157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8" t="s">
        <v>318</v>
      </c>
      <c r="AT440" s="158" t="s">
        <v>361</v>
      </c>
      <c r="AU440" s="158" t="s">
        <v>95</v>
      </c>
      <c r="AY440" s="19" t="s">
        <v>252</v>
      </c>
      <c r="BE440" s="159">
        <f>IF(N440="základní",J440,0)</f>
        <v>0</v>
      </c>
      <c r="BF440" s="159">
        <f>IF(N440="snížená",J440,0)</f>
        <v>0</v>
      </c>
      <c r="BG440" s="159">
        <f>IF(N440="zákl. přenesená",J440,0)</f>
        <v>0</v>
      </c>
      <c r="BH440" s="159">
        <f>IF(N440="sníž. přenesená",J440,0)</f>
        <v>0</v>
      </c>
      <c r="BI440" s="159">
        <f>IF(N440="nulová",J440,0)</f>
        <v>0</v>
      </c>
      <c r="BJ440" s="19" t="s">
        <v>80</v>
      </c>
      <c r="BK440" s="159">
        <f>ROUND(I440*H440,2)</f>
        <v>0</v>
      </c>
      <c r="BL440" s="19" t="s">
        <v>258</v>
      </c>
      <c r="BM440" s="158" t="s">
        <v>11756</v>
      </c>
    </row>
    <row r="441" spans="1:65" s="2" customFormat="1" ht="11.25">
      <c r="A441" s="34"/>
      <c r="B441" s="35"/>
      <c r="C441" s="34"/>
      <c r="D441" s="160" t="s">
        <v>260</v>
      </c>
      <c r="E441" s="34"/>
      <c r="F441" s="161" t="s">
        <v>11755</v>
      </c>
      <c r="G441" s="34"/>
      <c r="H441" s="34"/>
      <c r="I441" s="162"/>
      <c r="J441" s="34"/>
      <c r="K441" s="34"/>
      <c r="L441" s="35"/>
      <c r="M441" s="163"/>
      <c r="N441" s="164"/>
      <c r="O441" s="55"/>
      <c r="P441" s="55"/>
      <c r="Q441" s="55"/>
      <c r="R441" s="55"/>
      <c r="S441" s="55"/>
      <c r="T441" s="56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T441" s="19" t="s">
        <v>260</v>
      </c>
      <c r="AU441" s="19" t="s">
        <v>95</v>
      </c>
    </row>
    <row r="442" spans="1:65" s="2" customFormat="1" ht="11.25">
      <c r="A442" s="34"/>
      <c r="B442" s="35"/>
      <c r="C442" s="34"/>
      <c r="D442" s="165" t="s">
        <v>262</v>
      </c>
      <c r="E442" s="34"/>
      <c r="F442" s="166" t="s">
        <v>11757</v>
      </c>
      <c r="G442" s="34"/>
      <c r="H442" s="34"/>
      <c r="I442" s="162"/>
      <c r="J442" s="34"/>
      <c r="K442" s="34"/>
      <c r="L442" s="35"/>
      <c r="M442" s="163"/>
      <c r="N442" s="164"/>
      <c r="O442" s="55"/>
      <c r="P442" s="55"/>
      <c r="Q442" s="55"/>
      <c r="R442" s="55"/>
      <c r="S442" s="55"/>
      <c r="T442" s="56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T442" s="19" t="s">
        <v>262</v>
      </c>
      <c r="AU442" s="19" t="s">
        <v>95</v>
      </c>
    </row>
    <row r="443" spans="1:65" s="2" customFormat="1" ht="19.5">
      <c r="A443" s="34"/>
      <c r="B443" s="35"/>
      <c r="C443" s="34"/>
      <c r="D443" s="160" t="s">
        <v>2284</v>
      </c>
      <c r="E443" s="34"/>
      <c r="F443" s="211" t="s">
        <v>11758</v>
      </c>
      <c r="G443" s="34"/>
      <c r="H443" s="34"/>
      <c r="I443" s="162"/>
      <c r="J443" s="34"/>
      <c r="K443" s="34"/>
      <c r="L443" s="35"/>
      <c r="M443" s="163"/>
      <c r="N443" s="164"/>
      <c r="O443" s="55"/>
      <c r="P443" s="55"/>
      <c r="Q443" s="55"/>
      <c r="R443" s="55"/>
      <c r="S443" s="55"/>
      <c r="T443" s="56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9" t="s">
        <v>2284</v>
      </c>
      <c r="AU443" s="19" t="s">
        <v>95</v>
      </c>
    </row>
    <row r="444" spans="1:65" s="2" customFormat="1" ht="16.5" customHeight="1">
      <c r="A444" s="34"/>
      <c r="B444" s="145"/>
      <c r="C444" s="198" t="s">
        <v>1085</v>
      </c>
      <c r="D444" s="198" t="s">
        <v>361</v>
      </c>
      <c r="E444" s="199" t="s">
        <v>11754</v>
      </c>
      <c r="F444" s="200" t="s">
        <v>11755</v>
      </c>
      <c r="G444" s="201" t="s">
        <v>743</v>
      </c>
      <c r="H444" s="202">
        <v>1</v>
      </c>
      <c r="I444" s="203"/>
      <c r="J444" s="204">
        <f>ROUND(I444*H444,2)</f>
        <v>0</v>
      </c>
      <c r="K444" s="205"/>
      <c r="L444" s="206"/>
      <c r="M444" s="207" t="s">
        <v>3</v>
      </c>
      <c r="N444" s="208" t="s">
        <v>44</v>
      </c>
      <c r="O444" s="55"/>
      <c r="P444" s="156">
        <f>O444*H444</f>
        <v>0</v>
      </c>
      <c r="Q444" s="156">
        <v>1.6999999999999999E-3</v>
      </c>
      <c r="R444" s="156">
        <f>Q444*H444</f>
        <v>1.6999999999999999E-3</v>
      </c>
      <c r="S444" s="156">
        <v>0</v>
      </c>
      <c r="T444" s="157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8" t="s">
        <v>318</v>
      </c>
      <c r="AT444" s="158" t="s">
        <v>361</v>
      </c>
      <c r="AU444" s="158" t="s">
        <v>95</v>
      </c>
      <c r="AY444" s="19" t="s">
        <v>252</v>
      </c>
      <c r="BE444" s="159">
        <f>IF(N444="základní",J444,0)</f>
        <v>0</v>
      </c>
      <c r="BF444" s="159">
        <f>IF(N444="snížená",J444,0)</f>
        <v>0</v>
      </c>
      <c r="BG444" s="159">
        <f>IF(N444="zákl. přenesená",J444,0)</f>
        <v>0</v>
      </c>
      <c r="BH444" s="159">
        <f>IF(N444="sníž. přenesená",J444,0)</f>
        <v>0</v>
      </c>
      <c r="BI444" s="159">
        <f>IF(N444="nulová",J444,0)</f>
        <v>0</v>
      </c>
      <c r="BJ444" s="19" t="s">
        <v>80</v>
      </c>
      <c r="BK444" s="159">
        <f>ROUND(I444*H444,2)</f>
        <v>0</v>
      </c>
      <c r="BL444" s="19" t="s">
        <v>258</v>
      </c>
      <c r="BM444" s="158" t="s">
        <v>11759</v>
      </c>
    </row>
    <row r="445" spans="1:65" s="2" customFormat="1" ht="11.25">
      <c r="A445" s="34"/>
      <c r="B445" s="35"/>
      <c r="C445" s="34"/>
      <c r="D445" s="160" t="s">
        <v>260</v>
      </c>
      <c r="E445" s="34"/>
      <c r="F445" s="161" t="s">
        <v>11755</v>
      </c>
      <c r="G445" s="34"/>
      <c r="H445" s="34"/>
      <c r="I445" s="162"/>
      <c r="J445" s="34"/>
      <c r="K445" s="34"/>
      <c r="L445" s="35"/>
      <c r="M445" s="163"/>
      <c r="N445" s="164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9" t="s">
        <v>260</v>
      </c>
      <c r="AU445" s="19" t="s">
        <v>95</v>
      </c>
    </row>
    <row r="446" spans="1:65" s="2" customFormat="1" ht="11.25">
      <c r="A446" s="34"/>
      <c r="B446" s="35"/>
      <c r="C446" s="34"/>
      <c r="D446" s="165" t="s">
        <v>262</v>
      </c>
      <c r="E446" s="34"/>
      <c r="F446" s="166" t="s">
        <v>11757</v>
      </c>
      <c r="G446" s="34"/>
      <c r="H446" s="34"/>
      <c r="I446" s="162"/>
      <c r="J446" s="34"/>
      <c r="K446" s="34"/>
      <c r="L446" s="35"/>
      <c r="M446" s="163"/>
      <c r="N446" s="164"/>
      <c r="O446" s="55"/>
      <c r="P446" s="55"/>
      <c r="Q446" s="55"/>
      <c r="R446" s="55"/>
      <c r="S446" s="55"/>
      <c r="T446" s="56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T446" s="19" t="s">
        <v>262</v>
      </c>
      <c r="AU446" s="19" t="s">
        <v>95</v>
      </c>
    </row>
    <row r="447" spans="1:65" s="2" customFormat="1" ht="19.5">
      <c r="A447" s="34"/>
      <c r="B447" s="35"/>
      <c r="C447" s="34"/>
      <c r="D447" s="160" t="s">
        <v>2284</v>
      </c>
      <c r="E447" s="34"/>
      <c r="F447" s="211" t="s">
        <v>11760</v>
      </c>
      <c r="G447" s="34"/>
      <c r="H447" s="34"/>
      <c r="I447" s="162"/>
      <c r="J447" s="34"/>
      <c r="K447" s="34"/>
      <c r="L447" s="35"/>
      <c r="M447" s="163"/>
      <c r="N447" s="164"/>
      <c r="O447" s="55"/>
      <c r="P447" s="55"/>
      <c r="Q447" s="55"/>
      <c r="R447" s="55"/>
      <c r="S447" s="55"/>
      <c r="T447" s="56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T447" s="19" t="s">
        <v>2284</v>
      </c>
      <c r="AU447" s="19" t="s">
        <v>95</v>
      </c>
    </row>
    <row r="448" spans="1:65" s="2" customFormat="1" ht="16.5" customHeight="1">
      <c r="A448" s="34"/>
      <c r="B448" s="145"/>
      <c r="C448" s="146" t="s">
        <v>1112</v>
      </c>
      <c r="D448" s="146" t="s">
        <v>254</v>
      </c>
      <c r="E448" s="147" t="s">
        <v>11761</v>
      </c>
      <c r="F448" s="148" t="s">
        <v>11762</v>
      </c>
      <c r="G448" s="149" t="s">
        <v>743</v>
      </c>
      <c r="H448" s="150">
        <v>4</v>
      </c>
      <c r="I448" s="151"/>
      <c r="J448" s="152">
        <f>ROUND(I448*H448,2)</f>
        <v>0</v>
      </c>
      <c r="K448" s="153"/>
      <c r="L448" s="35"/>
      <c r="M448" s="154" t="s">
        <v>3</v>
      </c>
      <c r="N448" s="155" t="s">
        <v>44</v>
      </c>
      <c r="O448" s="55"/>
      <c r="P448" s="156">
        <f>O448*H448</f>
        <v>0</v>
      </c>
      <c r="Q448" s="156">
        <v>0.112405</v>
      </c>
      <c r="R448" s="156">
        <f>Q448*H448</f>
        <v>0.44962000000000002</v>
      </c>
      <c r="S448" s="156">
        <v>0</v>
      </c>
      <c r="T448" s="157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8" t="s">
        <v>258</v>
      </c>
      <c r="AT448" s="158" t="s">
        <v>254</v>
      </c>
      <c r="AU448" s="158" t="s">
        <v>95</v>
      </c>
      <c r="AY448" s="19" t="s">
        <v>252</v>
      </c>
      <c r="BE448" s="159">
        <f>IF(N448="základní",J448,0)</f>
        <v>0</v>
      </c>
      <c r="BF448" s="159">
        <f>IF(N448="snížená",J448,0)</f>
        <v>0</v>
      </c>
      <c r="BG448" s="159">
        <f>IF(N448="zákl. přenesená",J448,0)</f>
        <v>0</v>
      </c>
      <c r="BH448" s="159">
        <f>IF(N448="sníž. přenesená",J448,0)</f>
        <v>0</v>
      </c>
      <c r="BI448" s="159">
        <f>IF(N448="nulová",J448,0)</f>
        <v>0</v>
      </c>
      <c r="BJ448" s="19" t="s">
        <v>80</v>
      </c>
      <c r="BK448" s="159">
        <f>ROUND(I448*H448,2)</f>
        <v>0</v>
      </c>
      <c r="BL448" s="19" t="s">
        <v>258</v>
      </c>
      <c r="BM448" s="158" t="s">
        <v>11763</v>
      </c>
    </row>
    <row r="449" spans="1:65" s="2" customFormat="1" ht="11.25">
      <c r="A449" s="34"/>
      <c r="B449" s="35"/>
      <c r="C449" s="34"/>
      <c r="D449" s="160" t="s">
        <v>260</v>
      </c>
      <c r="E449" s="34"/>
      <c r="F449" s="161" t="s">
        <v>11764</v>
      </c>
      <c r="G449" s="34"/>
      <c r="H449" s="34"/>
      <c r="I449" s="162"/>
      <c r="J449" s="34"/>
      <c r="K449" s="34"/>
      <c r="L449" s="35"/>
      <c r="M449" s="163"/>
      <c r="N449" s="164"/>
      <c r="O449" s="55"/>
      <c r="P449" s="55"/>
      <c r="Q449" s="55"/>
      <c r="R449" s="55"/>
      <c r="S449" s="55"/>
      <c r="T449" s="56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9" t="s">
        <v>260</v>
      </c>
      <c r="AU449" s="19" t="s">
        <v>95</v>
      </c>
    </row>
    <row r="450" spans="1:65" s="2" customFormat="1" ht="11.25">
      <c r="A450" s="34"/>
      <c r="B450" s="35"/>
      <c r="C450" s="34"/>
      <c r="D450" s="165" t="s">
        <v>262</v>
      </c>
      <c r="E450" s="34"/>
      <c r="F450" s="166" t="s">
        <v>11765</v>
      </c>
      <c r="G450" s="34"/>
      <c r="H450" s="34"/>
      <c r="I450" s="162"/>
      <c r="J450" s="34"/>
      <c r="K450" s="34"/>
      <c r="L450" s="35"/>
      <c r="M450" s="163"/>
      <c r="N450" s="164"/>
      <c r="O450" s="55"/>
      <c r="P450" s="55"/>
      <c r="Q450" s="55"/>
      <c r="R450" s="55"/>
      <c r="S450" s="55"/>
      <c r="T450" s="56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9" t="s">
        <v>262</v>
      </c>
      <c r="AU450" s="19" t="s">
        <v>95</v>
      </c>
    </row>
    <row r="451" spans="1:65" s="2" customFormat="1" ht="19.5">
      <c r="A451" s="34"/>
      <c r="B451" s="35"/>
      <c r="C451" s="34"/>
      <c r="D451" s="160" t="s">
        <v>2284</v>
      </c>
      <c r="E451" s="34"/>
      <c r="F451" s="211" t="s">
        <v>11766</v>
      </c>
      <c r="G451" s="34"/>
      <c r="H451" s="34"/>
      <c r="I451" s="162"/>
      <c r="J451" s="34"/>
      <c r="K451" s="34"/>
      <c r="L451" s="35"/>
      <c r="M451" s="163"/>
      <c r="N451" s="164"/>
      <c r="O451" s="55"/>
      <c r="P451" s="55"/>
      <c r="Q451" s="55"/>
      <c r="R451" s="55"/>
      <c r="S451" s="55"/>
      <c r="T451" s="56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T451" s="19" t="s">
        <v>2284</v>
      </c>
      <c r="AU451" s="19" t="s">
        <v>95</v>
      </c>
    </row>
    <row r="452" spans="1:65" s="2" customFormat="1" ht="16.5" customHeight="1">
      <c r="A452" s="34"/>
      <c r="B452" s="145"/>
      <c r="C452" s="198" t="s">
        <v>1133</v>
      </c>
      <c r="D452" s="198" t="s">
        <v>361</v>
      </c>
      <c r="E452" s="199" t="s">
        <v>11767</v>
      </c>
      <c r="F452" s="200" t="s">
        <v>11768</v>
      </c>
      <c r="G452" s="201" t="s">
        <v>743</v>
      </c>
      <c r="H452" s="202">
        <v>3</v>
      </c>
      <c r="I452" s="203"/>
      <c r="J452" s="204">
        <f>ROUND(I452*H452,2)</f>
        <v>0</v>
      </c>
      <c r="K452" s="205"/>
      <c r="L452" s="206"/>
      <c r="M452" s="207" t="s">
        <v>3</v>
      </c>
      <c r="N452" s="208" t="s">
        <v>44</v>
      </c>
      <c r="O452" s="55"/>
      <c r="P452" s="156">
        <f>O452*H452</f>
        <v>0</v>
      </c>
      <c r="Q452" s="156">
        <v>2.5000000000000001E-3</v>
      </c>
      <c r="R452" s="156">
        <f>Q452*H452</f>
        <v>7.4999999999999997E-3</v>
      </c>
      <c r="S452" s="156">
        <v>0</v>
      </c>
      <c r="T452" s="157">
        <f>S452*H452</f>
        <v>0</v>
      </c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R452" s="158" t="s">
        <v>318</v>
      </c>
      <c r="AT452" s="158" t="s">
        <v>361</v>
      </c>
      <c r="AU452" s="158" t="s">
        <v>95</v>
      </c>
      <c r="AY452" s="19" t="s">
        <v>252</v>
      </c>
      <c r="BE452" s="159">
        <f>IF(N452="základní",J452,0)</f>
        <v>0</v>
      </c>
      <c r="BF452" s="159">
        <f>IF(N452="snížená",J452,0)</f>
        <v>0</v>
      </c>
      <c r="BG452" s="159">
        <f>IF(N452="zákl. přenesená",J452,0)</f>
        <v>0</v>
      </c>
      <c r="BH452" s="159">
        <f>IF(N452="sníž. přenesená",J452,0)</f>
        <v>0</v>
      </c>
      <c r="BI452" s="159">
        <f>IF(N452="nulová",J452,0)</f>
        <v>0</v>
      </c>
      <c r="BJ452" s="19" t="s">
        <v>80</v>
      </c>
      <c r="BK452" s="159">
        <f>ROUND(I452*H452,2)</f>
        <v>0</v>
      </c>
      <c r="BL452" s="19" t="s">
        <v>258</v>
      </c>
      <c r="BM452" s="158" t="s">
        <v>11769</v>
      </c>
    </row>
    <row r="453" spans="1:65" s="2" customFormat="1" ht="11.25">
      <c r="A453" s="34"/>
      <c r="B453" s="35"/>
      <c r="C453" s="34"/>
      <c r="D453" s="160" t="s">
        <v>260</v>
      </c>
      <c r="E453" s="34"/>
      <c r="F453" s="161" t="s">
        <v>11768</v>
      </c>
      <c r="G453" s="34"/>
      <c r="H453" s="34"/>
      <c r="I453" s="162"/>
      <c r="J453" s="34"/>
      <c r="K453" s="34"/>
      <c r="L453" s="35"/>
      <c r="M453" s="163"/>
      <c r="N453" s="164"/>
      <c r="O453" s="55"/>
      <c r="P453" s="55"/>
      <c r="Q453" s="55"/>
      <c r="R453" s="55"/>
      <c r="S453" s="55"/>
      <c r="T453" s="56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T453" s="19" t="s">
        <v>260</v>
      </c>
      <c r="AU453" s="19" t="s">
        <v>95</v>
      </c>
    </row>
    <row r="454" spans="1:65" s="2" customFormat="1" ht="11.25">
      <c r="A454" s="34"/>
      <c r="B454" s="35"/>
      <c r="C454" s="34"/>
      <c r="D454" s="165" t="s">
        <v>262</v>
      </c>
      <c r="E454" s="34"/>
      <c r="F454" s="166" t="s">
        <v>11770</v>
      </c>
      <c r="G454" s="34"/>
      <c r="H454" s="34"/>
      <c r="I454" s="162"/>
      <c r="J454" s="34"/>
      <c r="K454" s="34"/>
      <c r="L454" s="35"/>
      <c r="M454" s="163"/>
      <c r="N454" s="164"/>
      <c r="O454" s="55"/>
      <c r="P454" s="55"/>
      <c r="Q454" s="55"/>
      <c r="R454" s="55"/>
      <c r="S454" s="55"/>
      <c r="T454" s="56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T454" s="19" t="s">
        <v>262</v>
      </c>
      <c r="AU454" s="19" t="s">
        <v>95</v>
      </c>
    </row>
    <row r="455" spans="1:65" s="2" customFormat="1" ht="19.5">
      <c r="A455" s="34"/>
      <c r="B455" s="35"/>
      <c r="C455" s="34"/>
      <c r="D455" s="160" t="s">
        <v>2284</v>
      </c>
      <c r="E455" s="34"/>
      <c r="F455" s="211" t="s">
        <v>11771</v>
      </c>
      <c r="G455" s="34"/>
      <c r="H455" s="34"/>
      <c r="I455" s="162"/>
      <c r="J455" s="34"/>
      <c r="K455" s="34"/>
      <c r="L455" s="35"/>
      <c r="M455" s="163"/>
      <c r="N455" s="164"/>
      <c r="O455" s="55"/>
      <c r="P455" s="55"/>
      <c r="Q455" s="55"/>
      <c r="R455" s="55"/>
      <c r="S455" s="55"/>
      <c r="T455" s="56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9" t="s">
        <v>2284</v>
      </c>
      <c r="AU455" s="19" t="s">
        <v>95</v>
      </c>
    </row>
    <row r="456" spans="1:65" s="2" customFormat="1" ht="16.5" customHeight="1">
      <c r="A456" s="34"/>
      <c r="B456" s="145"/>
      <c r="C456" s="146" t="s">
        <v>1139</v>
      </c>
      <c r="D456" s="146" t="s">
        <v>254</v>
      </c>
      <c r="E456" s="147" t="s">
        <v>11772</v>
      </c>
      <c r="F456" s="148" t="s">
        <v>11773</v>
      </c>
      <c r="G456" s="149" t="s">
        <v>497</v>
      </c>
      <c r="H456" s="150">
        <v>8</v>
      </c>
      <c r="I456" s="151"/>
      <c r="J456" s="152">
        <f>ROUND(I456*H456,2)</f>
        <v>0</v>
      </c>
      <c r="K456" s="153"/>
      <c r="L456" s="35"/>
      <c r="M456" s="154" t="s">
        <v>3</v>
      </c>
      <c r="N456" s="155" t="s">
        <v>44</v>
      </c>
      <c r="O456" s="55"/>
      <c r="P456" s="156">
        <f>O456*H456</f>
        <v>0</v>
      </c>
      <c r="Q456" s="156">
        <v>8.4999999999999995E-4</v>
      </c>
      <c r="R456" s="156">
        <f>Q456*H456</f>
        <v>6.7999999999999996E-3</v>
      </c>
      <c r="S456" s="156">
        <v>0</v>
      </c>
      <c r="T456" s="157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8" t="s">
        <v>258</v>
      </c>
      <c r="AT456" s="158" t="s">
        <v>254</v>
      </c>
      <c r="AU456" s="158" t="s">
        <v>95</v>
      </c>
      <c r="AY456" s="19" t="s">
        <v>252</v>
      </c>
      <c r="BE456" s="159">
        <f>IF(N456="základní",J456,0)</f>
        <v>0</v>
      </c>
      <c r="BF456" s="159">
        <f>IF(N456="snížená",J456,0)</f>
        <v>0</v>
      </c>
      <c r="BG456" s="159">
        <f>IF(N456="zákl. přenesená",J456,0)</f>
        <v>0</v>
      </c>
      <c r="BH456" s="159">
        <f>IF(N456="sníž. přenesená",J456,0)</f>
        <v>0</v>
      </c>
      <c r="BI456" s="159">
        <f>IF(N456="nulová",J456,0)</f>
        <v>0</v>
      </c>
      <c r="BJ456" s="19" t="s">
        <v>80</v>
      </c>
      <c r="BK456" s="159">
        <f>ROUND(I456*H456,2)</f>
        <v>0</v>
      </c>
      <c r="BL456" s="19" t="s">
        <v>258</v>
      </c>
      <c r="BM456" s="158" t="s">
        <v>11774</v>
      </c>
    </row>
    <row r="457" spans="1:65" s="2" customFormat="1" ht="11.25">
      <c r="A457" s="34"/>
      <c r="B457" s="35"/>
      <c r="C457" s="34"/>
      <c r="D457" s="160" t="s">
        <v>260</v>
      </c>
      <c r="E457" s="34"/>
      <c r="F457" s="161" t="s">
        <v>11775</v>
      </c>
      <c r="G457" s="34"/>
      <c r="H457" s="34"/>
      <c r="I457" s="162"/>
      <c r="J457" s="34"/>
      <c r="K457" s="34"/>
      <c r="L457" s="35"/>
      <c r="M457" s="163"/>
      <c r="N457" s="164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9" t="s">
        <v>260</v>
      </c>
      <c r="AU457" s="19" t="s">
        <v>95</v>
      </c>
    </row>
    <row r="458" spans="1:65" s="2" customFormat="1" ht="11.25">
      <c r="A458" s="34"/>
      <c r="B458" s="35"/>
      <c r="C458" s="34"/>
      <c r="D458" s="165" t="s">
        <v>262</v>
      </c>
      <c r="E458" s="34"/>
      <c r="F458" s="166" t="s">
        <v>11776</v>
      </c>
      <c r="G458" s="34"/>
      <c r="H458" s="34"/>
      <c r="I458" s="162"/>
      <c r="J458" s="34"/>
      <c r="K458" s="34"/>
      <c r="L458" s="35"/>
      <c r="M458" s="163"/>
      <c r="N458" s="164"/>
      <c r="O458" s="55"/>
      <c r="P458" s="55"/>
      <c r="Q458" s="55"/>
      <c r="R458" s="55"/>
      <c r="S458" s="55"/>
      <c r="T458" s="56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T458" s="19" t="s">
        <v>262</v>
      </c>
      <c r="AU458" s="19" t="s">
        <v>95</v>
      </c>
    </row>
    <row r="459" spans="1:65" s="2" customFormat="1" ht="19.5">
      <c r="A459" s="34"/>
      <c r="B459" s="35"/>
      <c r="C459" s="34"/>
      <c r="D459" s="160" t="s">
        <v>2284</v>
      </c>
      <c r="E459" s="34"/>
      <c r="F459" s="211" t="s">
        <v>11777</v>
      </c>
      <c r="G459" s="34"/>
      <c r="H459" s="34"/>
      <c r="I459" s="162"/>
      <c r="J459" s="34"/>
      <c r="K459" s="34"/>
      <c r="L459" s="35"/>
      <c r="M459" s="163"/>
      <c r="N459" s="164"/>
      <c r="O459" s="55"/>
      <c r="P459" s="55"/>
      <c r="Q459" s="55"/>
      <c r="R459" s="55"/>
      <c r="S459" s="55"/>
      <c r="T459" s="56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T459" s="19" t="s">
        <v>2284</v>
      </c>
      <c r="AU459" s="19" t="s">
        <v>95</v>
      </c>
    </row>
    <row r="460" spans="1:65" s="2" customFormat="1" ht="16.5" customHeight="1">
      <c r="A460" s="34"/>
      <c r="B460" s="145"/>
      <c r="C460" s="146" t="s">
        <v>1145</v>
      </c>
      <c r="D460" s="146" t="s">
        <v>254</v>
      </c>
      <c r="E460" s="147" t="s">
        <v>11778</v>
      </c>
      <c r="F460" s="148" t="s">
        <v>11779</v>
      </c>
      <c r="G460" s="149" t="s">
        <v>743</v>
      </c>
      <c r="H460" s="150">
        <v>1</v>
      </c>
      <c r="I460" s="151"/>
      <c r="J460" s="152">
        <f>ROUND(I460*H460,2)</f>
        <v>0</v>
      </c>
      <c r="K460" s="153"/>
      <c r="L460" s="35"/>
      <c r="M460" s="154" t="s">
        <v>3</v>
      </c>
      <c r="N460" s="155" t="s">
        <v>44</v>
      </c>
      <c r="O460" s="55"/>
      <c r="P460" s="156">
        <f>O460*H460</f>
        <v>0</v>
      </c>
      <c r="Q460" s="156">
        <v>0</v>
      </c>
      <c r="R460" s="156">
        <f>Q460*H460</f>
        <v>0</v>
      </c>
      <c r="S460" s="156">
        <v>8.2000000000000003E-2</v>
      </c>
      <c r="T460" s="157">
        <f>S460*H460</f>
        <v>8.2000000000000003E-2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158" t="s">
        <v>258</v>
      </c>
      <c r="AT460" s="158" t="s">
        <v>254</v>
      </c>
      <c r="AU460" s="158" t="s">
        <v>95</v>
      </c>
      <c r="AY460" s="19" t="s">
        <v>252</v>
      </c>
      <c r="BE460" s="159">
        <f>IF(N460="základní",J460,0)</f>
        <v>0</v>
      </c>
      <c r="BF460" s="159">
        <f>IF(N460="snížená",J460,0)</f>
        <v>0</v>
      </c>
      <c r="BG460" s="159">
        <f>IF(N460="zákl. přenesená",J460,0)</f>
        <v>0</v>
      </c>
      <c r="BH460" s="159">
        <f>IF(N460="sníž. přenesená",J460,0)</f>
        <v>0</v>
      </c>
      <c r="BI460" s="159">
        <f>IF(N460="nulová",J460,0)</f>
        <v>0</v>
      </c>
      <c r="BJ460" s="19" t="s">
        <v>80</v>
      </c>
      <c r="BK460" s="159">
        <f>ROUND(I460*H460,2)</f>
        <v>0</v>
      </c>
      <c r="BL460" s="19" t="s">
        <v>258</v>
      </c>
      <c r="BM460" s="158" t="s">
        <v>11780</v>
      </c>
    </row>
    <row r="461" spans="1:65" s="2" customFormat="1" ht="19.5">
      <c r="A461" s="34"/>
      <c r="B461" s="35"/>
      <c r="C461" s="34"/>
      <c r="D461" s="160" t="s">
        <v>260</v>
      </c>
      <c r="E461" s="34"/>
      <c r="F461" s="161" t="s">
        <v>11781</v>
      </c>
      <c r="G461" s="34"/>
      <c r="H461" s="34"/>
      <c r="I461" s="162"/>
      <c r="J461" s="34"/>
      <c r="K461" s="34"/>
      <c r="L461" s="35"/>
      <c r="M461" s="163"/>
      <c r="N461" s="164"/>
      <c r="O461" s="55"/>
      <c r="P461" s="55"/>
      <c r="Q461" s="55"/>
      <c r="R461" s="55"/>
      <c r="S461" s="55"/>
      <c r="T461" s="56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9" t="s">
        <v>260</v>
      </c>
      <c r="AU461" s="19" t="s">
        <v>95</v>
      </c>
    </row>
    <row r="462" spans="1:65" s="2" customFormat="1" ht="11.25">
      <c r="A462" s="34"/>
      <c r="B462" s="35"/>
      <c r="C462" s="34"/>
      <c r="D462" s="165" t="s">
        <v>262</v>
      </c>
      <c r="E462" s="34"/>
      <c r="F462" s="166" t="s">
        <v>11782</v>
      </c>
      <c r="G462" s="34"/>
      <c r="H462" s="34"/>
      <c r="I462" s="162"/>
      <c r="J462" s="34"/>
      <c r="K462" s="34"/>
      <c r="L462" s="35"/>
      <c r="M462" s="163"/>
      <c r="N462" s="164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9" t="s">
        <v>262</v>
      </c>
      <c r="AU462" s="19" t="s">
        <v>95</v>
      </c>
    </row>
    <row r="463" spans="1:65" s="2" customFormat="1" ht="19.5">
      <c r="A463" s="34"/>
      <c r="B463" s="35"/>
      <c r="C463" s="34"/>
      <c r="D463" s="160" t="s">
        <v>2284</v>
      </c>
      <c r="E463" s="34"/>
      <c r="F463" s="211" t="s">
        <v>11783</v>
      </c>
      <c r="G463" s="34"/>
      <c r="H463" s="34"/>
      <c r="I463" s="162"/>
      <c r="J463" s="34"/>
      <c r="K463" s="34"/>
      <c r="L463" s="35"/>
      <c r="M463" s="163"/>
      <c r="N463" s="164"/>
      <c r="O463" s="55"/>
      <c r="P463" s="55"/>
      <c r="Q463" s="55"/>
      <c r="R463" s="55"/>
      <c r="S463" s="55"/>
      <c r="T463" s="56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T463" s="19" t="s">
        <v>2284</v>
      </c>
      <c r="AU463" s="19" t="s">
        <v>95</v>
      </c>
    </row>
    <row r="464" spans="1:65" s="2" customFormat="1" ht="16.5" customHeight="1">
      <c r="A464" s="34"/>
      <c r="B464" s="145"/>
      <c r="C464" s="146" t="s">
        <v>1151</v>
      </c>
      <c r="D464" s="146" t="s">
        <v>254</v>
      </c>
      <c r="E464" s="147" t="s">
        <v>11784</v>
      </c>
      <c r="F464" s="148" t="s">
        <v>11785</v>
      </c>
      <c r="G464" s="149" t="s">
        <v>331</v>
      </c>
      <c r="H464" s="150">
        <v>354</v>
      </c>
      <c r="I464" s="151"/>
      <c r="J464" s="152">
        <f>ROUND(I464*H464,2)</f>
        <v>0</v>
      </c>
      <c r="K464" s="153"/>
      <c r="L464" s="35"/>
      <c r="M464" s="154" t="s">
        <v>3</v>
      </c>
      <c r="N464" s="155" t="s">
        <v>44</v>
      </c>
      <c r="O464" s="55"/>
      <c r="P464" s="156">
        <f>O464*H464</f>
        <v>0</v>
      </c>
      <c r="Q464" s="156">
        <v>0.20218871999999999</v>
      </c>
      <c r="R464" s="156">
        <f>Q464*H464</f>
        <v>71.574806879999997</v>
      </c>
      <c r="S464" s="156">
        <v>0</v>
      </c>
      <c r="T464" s="157">
        <f>S464*H464</f>
        <v>0</v>
      </c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R464" s="158" t="s">
        <v>258</v>
      </c>
      <c r="AT464" s="158" t="s">
        <v>254</v>
      </c>
      <c r="AU464" s="158" t="s">
        <v>95</v>
      </c>
      <c r="AY464" s="19" t="s">
        <v>252</v>
      </c>
      <c r="BE464" s="159">
        <f>IF(N464="základní",J464,0)</f>
        <v>0</v>
      </c>
      <c r="BF464" s="159">
        <f>IF(N464="snížená",J464,0)</f>
        <v>0</v>
      </c>
      <c r="BG464" s="159">
        <f>IF(N464="zákl. přenesená",J464,0)</f>
        <v>0</v>
      </c>
      <c r="BH464" s="159">
        <f>IF(N464="sníž. přenesená",J464,0)</f>
        <v>0</v>
      </c>
      <c r="BI464" s="159">
        <f>IF(N464="nulová",J464,0)</f>
        <v>0</v>
      </c>
      <c r="BJ464" s="19" t="s">
        <v>80</v>
      </c>
      <c r="BK464" s="159">
        <f>ROUND(I464*H464,2)</f>
        <v>0</v>
      </c>
      <c r="BL464" s="19" t="s">
        <v>258</v>
      </c>
      <c r="BM464" s="158" t="s">
        <v>11786</v>
      </c>
    </row>
    <row r="465" spans="1:65" s="2" customFormat="1" ht="19.5">
      <c r="A465" s="34"/>
      <c r="B465" s="35"/>
      <c r="C465" s="34"/>
      <c r="D465" s="160" t="s">
        <v>260</v>
      </c>
      <c r="E465" s="34"/>
      <c r="F465" s="161" t="s">
        <v>11787</v>
      </c>
      <c r="G465" s="34"/>
      <c r="H465" s="34"/>
      <c r="I465" s="162"/>
      <c r="J465" s="34"/>
      <c r="K465" s="34"/>
      <c r="L465" s="35"/>
      <c r="M465" s="163"/>
      <c r="N465" s="164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9" t="s">
        <v>260</v>
      </c>
      <c r="AU465" s="19" t="s">
        <v>95</v>
      </c>
    </row>
    <row r="466" spans="1:65" s="2" customFormat="1" ht="11.25">
      <c r="A466" s="34"/>
      <c r="B466" s="35"/>
      <c r="C466" s="34"/>
      <c r="D466" s="165" t="s">
        <v>262</v>
      </c>
      <c r="E466" s="34"/>
      <c r="F466" s="166" t="s">
        <v>11788</v>
      </c>
      <c r="G466" s="34"/>
      <c r="H466" s="34"/>
      <c r="I466" s="162"/>
      <c r="J466" s="34"/>
      <c r="K466" s="34"/>
      <c r="L466" s="35"/>
      <c r="M466" s="163"/>
      <c r="N466" s="164"/>
      <c r="O466" s="55"/>
      <c r="P466" s="55"/>
      <c r="Q466" s="55"/>
      <c r="R466" s="55"/>
      <c r="S466" s="55"/>
      <c r="T466" s="56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9" t="s">
        <v>262</v>
      </c>
      <c r="AU466" s="19" t="s">
        <v>95</v>
      </c>
    </row>
    <row r="467" spans="1:65" s="2" customFormat="1" ht="19.5">
      <c r="A467" s="34"/>
      <c r="B467" s="35"/>
      <c r="C467" s="34"/>
      <c r="D467" s="160" t="s">
        <v>2284</v>
      </c>
      <c r="E467" s="34"/>
      <c r="F467" s="211" t="s">
        <v>11789</v>
      </c>
      <c r="G467" s="34"/>
      <c r="H467" s="34"/>
      <c r="I467" s="162"/>
      <c r="J467" s="34"/>
      <c r="K467" s="34"/>
      <c r="L467" s="35"/>
      <c r="M467" s="163"/>
      <c r="N467" s="164"/>
      <c r="O467" s="55"/>
      <c r="P467" s="55"/>
      <c r="Q467" s="55"/>
      <c r="R467" s="55"/>
      <c r="S467" s="55"/>
      <c r="T467" s="56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9" t="s">
        <v>2284</v>
      </c>
      <c r="AU467" s="19" t="s">
        <v>95</v>
      </c>
    </row>
    <row r="468" spans="1:65" s="14" customFormat="1" ht="11.25">
      <c r="B468" s="174"/>
      <c r="D468" s="160" t="s">
        <v>264</v>
      </c>
      <c r="E468" s="175" t="s">
        <v>3</v>
      </c>
      <c r="F468" s="176" t="s">
        <v>11790</v>
      </c>
      <c r="H468" s="177">
        <v>354</v>
      </c>
      <c r="I468" s="178"/>
      <c r="L468" s="174"/>
      <c r="M468" s="179"/>
      <c r="N468" s="180"/>
      <c r="O468" s="180"/>
      <c r="P468" s="180"/>
      <c r="Q468" s="180"/>
      <c r="R468" s="180"/>
      <c r="S468" s="180"/>
      <c r="T468" s="181"/>
      <c r="AT468" s="175" t="s">
        <v>264</v>
      </c>
      <c r="AU468" s="175" t="s">
        <v>95</v>
      </c>
      <c r="AV468" s="14" t="s">
        <v>82</v>
      </c>
      <c r="AW468" s="14" t="s">
        <v>34</v>
      </c>
      <c r="AX468" s="14" t="s">
        <v>80</v>
      </c>
      <c r="AY468" s="175" t="s">
        <v>252</v>
      </c>
    </row>
    <row r="469" spans="1:65" s="2" customFormat="1" ht="16.5" customHeight="1">
      <c r="A469" s="34"/>
      <c r="B469" s="145"/>
      <c r="C469" s="198" t="s">
        <v>1167</v>
      </c>
      <c r="D469" s="198" t="s">
        <v>361</v>
      </c>
      <c r="E469" s="199" t="s">
        <v>11791</v>
      </c>
      <c r="F469" s="200" t="s">
        <v>11792</v>
      </c>
      <c r="G469" s="201" t="s">
        <v>331</v>
      </c>
      <c r="H469" s="202">
        <v>347.11</v>
      </c>
      <c r="I469" s="203"/>
      <c r="J469" s="204">
        <f>ROUND(I469*H469,2)</f>
        <v>0</v>
      </c>
      <c r="K469" s="205"/>
      <c r="L469" s="206"/>
      <c r="M469" s="207" t="s">
        <v>3</v>
      </c>
      <c r="N469" s="208" t="s">
        <v>44</v>
      </c>
      <c r="O469" s="55"/>
      <c r="P469" s="156">
        <f>O469*H469</f>
        <v>0</v>
      </c>
      <c r="Q469" s="156">
        <v>0.08</v>
      </c>
      <c r="R469" s="156">
        <f>Q469*H469</f>
        <v>27.768800000000002</v>
      </c>
      <c r="S469" s="156">
        <v>0</v>
      </c>
      <c r="T469" s="157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8" t="s">
        <v>318</v>
      </c>
      <c r="AT469" s="158" t="s">
        <v>361</v>
      </c>
      <c r="AU469" s="158" t="s">
        <v>95</v>
      </c>
      <c r="AY469" s="19" t="s">
        <v>252</v>
      </c>
      <c r="BE469" s="159">
        <f>IF(N469="základní",J469,0)</f>
        <v>0</v>
      </c>
      <c r="BF469" s="159">
        <f>IF(N469="snížená",J469,0)</f>
        <v>0</v>
      </c>
      <c r="BG469" s="159">
        <f>IF(N469="zákl. přenesená",J469,0)</f>
        <v>0</v>
      </c>
      <c r="BH469" s="159">
        <f>IF(N469="sníž. přenesená",J469,0)</f>
        <v>0</v>
      </c>
      <c r="BI469" s="159">
        <f>IF(N469="nulová",J469,0)</f>
        <v>0</v>
      </c>
      <c r="BJ469" s="19" t="s">
        <v>80</v>
      </c>
      <c r="BK469" s="159">
        <f>ROUND(I469*H469,2)</f>
        <v>0</v>
      </c>
      <c r="BL469" s="19" t="s">
        <v>258</v>
      </c>
      <c r="BM469" s="158" t="s">
        <v>11793</v>
      </c>
    </row>
    <row r="470" spans="1:65" s="2" customFormat="1" ht="11.25">
      <c r="A470" s="34"/>
      <c r="B470" s="35"/>
      <c r="C470" s="34"/>
      <c r="D470" s="160" t="s">
        <v>260</v>
      </c>
      <c r="E470" s="34"/>
      <c r="F470" s="161" t="s">
        <v>11792</v>
      </c>
      <c r="G470" s="34"/>
      <c r="H470" s="34"/>
      <c r="I470" s="162"/>
      <c r="J470" s="34"/>
      <c r="K470" s="34"/>
      <c r="L470" s="35"/>
      <c r="M470" s="163"/>
      <c r="N470" s="164"/>
      <c r="O470" s="55"/>
      <c r="P470" s="55"/>
      <c r="Q470" s="55"/>
      <c r="R470" s="55"/>
      <c r="S470" s="55"/>
      <c r="T470" s="56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9" t="s">
        <v>260</v>
      </c>
      <c r="AU470" s="19" t="s">
        <v>95</v>
      </c>
    </row>
    <row r="471" spans="1:65" s="2" customFormat="1" ht="11.25">
      <c r="A471" s="34"/>
      <c r="B471" s="35"/>
      <c r="C471" s="34"/>
      <c r="D471" s="165" t="s">
        <v>262</v>
      </c>
      <c r="E471" s="34"/>
      <c r="F471" s="166" t="s">
        <v>11794</v>
      </c>
      <c r="G471" s="34"/>
      <c r="H471" s="34"/>
      <c r="I471" s="162"/>
      <c r="J471" s="34"/>
      <c r="K471" s="34"/>
      <c r="L471" s="35"/>
      <c r="M471" s="163"/>
      <c r="N471" s="164"/>
      <c r="O471" s="55"/>
      <c r="P471" s="55"/>
      <c r="Q471" s="55"/>
      <c r="R471" s="55"/>
      <c r="S471" s="55"/>
      <c r="T471" s="56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9" t="s">
        <v>262</v>
      </c>
      <c r="AU471" s="19" t="s">
        <v>95</v>
      </c>
    </row>
    <row r="472" spans="1:65" s="2" customFormat="1" ht="19.5">
      <c r="A472" s="34"/>
      <c r="B472" s="35"/>
      <c r="C472" s="34"/>
      <c r="D472" s="160" t="s">
        <v>2284</v>
      </c>
      <c r="E472" s="34"/>
      <c r="F472" s="211" t="s">
        <v>11795</v>
      </c>
      <c r="G472" s="34"/>
      <c r="H472" s="34"/>
      <c r="I472" s="162"/>
      <c r="J472" s="34"/>
      <c r="K472" s="34"/>
      <c r="L472" s="35"/>
      <c r="M472" s="163"/>
      <c r="N472" s="164"/>
      <c r="O472" s="55"/>
      <c r="P472" s="55"/>
      <c r="Q472" s="55"/>
      <c r="R472" s="55"/>
      <c r="S472" s="55"/>
      <c r="T472" s="56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9" t="s">
        <v>2284</v>
      </c>
      <c r="AU472" s="19" t="s">
        <v>95</v>
      </c>
    </row>
    <row r="473" spans="1:65" s="14" customFormat="1" ht="11.25">
      <c r="B473" s="174"/>
      <c r="D473" s="160" t="s">
        <v>264</v>
      </c>
      <c r="E473" s="175" t="s">
        <v>3</v>
      </c>
      <c r="F473" s="176" t="s">
        <v>11796</v>
      </c>
      <c r="H473" s="177">
        <v>347.11</v>
      </c>
      <c r="I473" s="178"/>
      <c r="L473" s="174"/>
      <c r="M473" s="179"/>
      <c r="N473" s="180"/>
      <c r="O473" s="180"/>
      <c r="P473" s="180"/>
      <c r="Q473" s="180"/>
      <c r="R473" s="180"/>
      <c r="S473" s="180"/>
      <c r="T473" s="181"/>
      <c r="AT473" s="175" t="s">
        <v>264</v>
      </c>
      <c r="AU473" s="175" t="s">
        <v>95</v>
      </c>
      <c r="AV473" s="14" t="s">
        <v>82</v>
      </c>
      <c r="AW473" s="14" t="s">
        <v>34</v>
      </c>
      <c r="AX473" s="14" t="s">
        <v>80</v>
      </c>
      <c r="AY473" s="175" t="s">
        <v>252</v>
      </c>
    </row>
    <row r="474" spans="1:65" s="2" customFormat="1" ht="16.5" customHeight="1">
      <c r="A474" s="34"/>
      <c r="B474" s="145"/>
      <c r="C474" s="198" t="s">
        <v>1176</v>
      </c>
      <c r="D474" s="198" t="s">
        <v>361</v>
      </c>
      <c r="E474" s="199" t="s">
        <v>11797</v>
      </c>
      <c r="F474" s="200" t="s">
        <v>11798</v>
      </c>
      <c r="G474" s="201" t="s">
        <v>331</v>
      </c>
      <c r="H474" s="202">
        <v>108.15</v>
      </c>
      <c r="I474" s="203"/>
      <c r="J474" s="204">
        <f>ROUND(I474*H474,2)</f>
        <v>0</v>
      </c>
      <c r="K474" s="205"/>
      <c r="L474" s="206"/>
      <c r="M474" s="207" t="s">
        <v>3</v>
      </c>
      <c r="N474" s="208" t="s">
        <v>44</v>
      </c>
      <c r="O474" s="55"/>
      <c r="P474" s="156">
        <f>O474*H474</f>
        <v>0</v>
      </c>
      <c r="Q474" s="156">
        <v>4.8300000000000003E-2</v>
      </c>
      <c r="R474" s="156">
        <f>Q474*H474</f>
        <v>5.2236450000000003</v>
      </c>
      <c r="S474" s="156">
        <v>0</v>
      </c>
      <c r="T474" s="157">
        <f>S474*H474</f>
        <v>0</v>
      </c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R474" s="158" t="s">
        <v>318</v>
      </c>
      <c r="AT474" s="158" t="s">
        <v>361</v>
      </c>
      <c r="AU474" s="158" t="s">
        <v>95</v>
      </c>
      <c r="AY474" s="19" t="s">
        <v>252</v>
      </c>
      <c r="BE474" s="159">
        <f>IF(N474="základní",J474,0)</f>
        <v>0</v>
      </c>
      <c r="BF474" s="159">
        <f>IF(N474="snížená",J474,0)</f>
        <v>0</v>
      </c>
      <c r="BG474" s="159">
        <f>IF(N474="zákl. přenesená",J474,0)</f>
        <v>0</v>
      </c>
      <c r="BH474" s="159">
        <f>IF(N474="sníž. přenesená",J474,0)</f>
        <v>0</v>
      </c>
      <c r="BI474" s="159">
        <f>IF(N474="nulová",J474,0)</f>
        <v>0</v>
      </c>
      <c r="BJ474" s="19" t="s">
        <v>80</v>
      </c>
      <c r="BK474" s="159">
        <f>ROUND(I474*H474,2)</f>
        <v>0</v>
      </c>
      <c r="BL474" s="19" t="s">
        <v>258</v>
      </c>
      <c r="BM474" s="158" t="s">
        <v>11799</v>
      </c>
    </row>
    <row r="475" spans="1:65" s="2" customFormat="1" ht="11.25">
      <c r="A475" s="34"/>
      <c r="B475" s="35"/>
      <c r="C475" s="34"/>
      <c r="D475" s="160" t="s">
        <v>260</v>
      </c>
      <c r="E475" s="34"/>
      <c r="F475" s="161" t="s">
        <v>11798</v>
      </c>
      <c r="G475" s="34"/>
      <c r="H475" s="34"/>
      <c r="I475" s="162"/>
      <c r="J475" s="34"/>
      <c r="K475" s="34"/>
      <c r="L475" s="35"/>
      <c r="M475" s="163"/>
      <c r="N475" s="164"/>
      <c r="O475" s="55"/>
      <c r="P475" s="55"/>
      <c r="Q475" s="55"/>
      <c r="R475" s="55"/>
      <c r="S475" s="55"/>
      <c r="T475" s="56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T475" s="19" t="s">
        <v>260</v>
      </c>
      <c r="AU475" s="19" t="s">
        <v>95</v>
      </c>
    </row>
    <row r="476" spans="1:65" s="2" customFormat="1" ht="11.25">
      <c r="A476" s="34"/>
      <c r="B476" s="35"/>
      <c r="C476" s="34"/>
      <c r="D476" s="165" t="s">
        <v>262</v>
      </c>
      <c r="E476" s="34"/>
      <c r="F476" s="166" t="s">
        <v>11800</v>
      </c>
      <c r="G476" s="34"/>
      <c r="H476" s="34"/>
      <c r="I476" s="162"/>
      <c r="J476" s="34"/>
      <c r="K476" s="34"/>
      <c r="L476" s="35"/>
      <c r="M476" s="163"/>
      <c r="N476" s="164"/>
      <c r="O476" s="55"/>
      <c r="P476" s="55"/>
      <c r="Q476" s="55"/>
      <c r="R476" s="55"/>
      <c r="S476" s="55"/>
      <c r="T476" s="56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9" t="s">
        <v>262</v>
      </c>
      <c r="AU476" s="19" t="s">
        <v>95</v>
      </c>
    </row>
    <row r="477" spans="1:65" s="2" customFormat="1" ht="19.5">
      <c r="A477" s="34"/>
      <c r="B477" s="35"/>
      <c r="C477" s="34"/>
      <c r="D477" s="160" t="s">
        <v>2284</v>
      </c>
      <c r="E477" s="34"/>
      <c r="F477" s="211" t="s">
        <v>11801</v>
      </c>
      <c r="G477" s="34"/>
      <c r="H477" s="34"/>
      <c r="I477" s="162"/>
      <c r="J477" s="34"/>
      <c r="K477" s="34"/>
      <c r="L477" s="35"/>
      <c r="M477" s="163"/>
      <c r="N477" s="164"/>
      <c r="O477" s="55"/>
      <c r="P477" s="55"/>
      <c r="Q477" s="55"/>
      <c r="R477" s="55"/>
      <c r="S477" s="55"/>
      <c r="T477" s="56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9" t="s">
        <v>2284</v>
      </c>
      <c r="AU477" s="19" t="s">
        <v>95</v>
      </c>
    </row>
    <row r="478" spans="1:65" s="14" customFormat="1" ht="11.25">
      <c r="B478" s="174"/>
      <c r="D478" s="160" t="s">
        <v>264</v>
      </c>
      <c r="E478" s="175" t="s">
        <v>3</v>
      </c>
      <c r="F478" s="176" t="s">
        <v>11802</v>
      </c>
      <c r="H478" s="177">
        <v>108.15</v>
      </c>
      <c r="I478" s="178"/>
      <c r="L478" s="174"/>
      <c r="M478" s="179"/>
      <c r="N478" s="180"/>
      <c r="O478" s="180"/>
      <c r="P478" s="180"/>
      <c r="Q478" s="180"/>
      <c r="R478" s="180"/>
      <c r="S478" s="180"/>
      <c r="T478" s="181"/>
      <c r="AT478" s="175" t="s">
        <v>264</v>
      </c>
      <c r="AU478" s="175" t="s">
        <v>95</v>
      </c>
      <c r="AV478" s="14" t="s">
        <v>82</v>
      </c>
      <c r="AW478" s="14" t="s">
        <v>34</v>
      </c>
      <c r="AX478" s="14" t="s">
        <v>80</v>
      </c>
      <c r="AY478" s="175" t="s">
        <v>252</v>
      </c>
    </row>
    <row r="479" spans="1:65" s="2" customFormat="1" ht="16.5" customHeight="1">
      <c r="A479" s="34"/>
      <c r="B479" s="145"/>
      <c r="C479" s="198" t="s">
        <v>1188</v>
      </c>
      <c r="D479" s="198" t="s">
        <v>361</v>
      </c>
      <c r="E479" s="199" t="s">
        <v>11803</v>
      </c>
      <c r="F479" s="200" t="s">
        <v>11804</v>
      </c>
      <c r="G479" s="201" t="s">
        <v>331</v>
      </c>
      <c r="H479" s="202">
        <v>12</v>
      </c>
      <c r="I479" s="203"/>
      <c r="J479" s="204">
        <f>ROUND(I479*H479,2)</f>
        <v>0</v>
      </c>
      <c r="K479" s="205"/>
      <c r="L479" s="206"/>
      <c r="M479" s="207" t="s">
        <v>3</v>
      </c>
      <c r="N479" s="208" t="s">
        <v>44</v>
      </c>
      <c r="O479" s="55"/>
      <c r="P479" s="156">
        <f>O479*H479</f>
        <v>0</v>
      </c>
      <c r="Q479" s="156">
        <v>6.5670000000000006E-2</v>
      </c>
      <c r="R479" s="156">
        <f>Q479*H479</f>
        <v>0.78804000000000007</v>
      </c>
      <c r="S479" s="156">
        <v>0</v>
      </c>
      <c r="T479" s="157">
        <f>S479*H479</f>
        <v>0</v>
      </c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R479" s="158" t="s">
        <v>318</v>
      </c>
      <c r="AT479" s="158" t="s">
        <v>361</v>
      </c>
      <c r="AU479" s="158" t="s">
        <v>95</v>
      </c>
      <c r="AY479" s="19" t="s">
        <v>252</v>
      </c>
      <c r="BE479" s="159">
        <f>IF(N479="základní",J479,0)</f>
        <v>0</v>
      </c>
      <c r="BF479" s="159">
        <f>IF(N479="snížená",J479,0)</f>
        <v>0</v>
      </c>
      <c r="BG479" s="159">
        <f>IF(N479="zákl. přenesená",J479,0)</f>
        <v>0</v>
      </c>
      <c r="BH479" s="159">
        <f>IF(N479="sníž. přenesená",J479,0)</f>
        <v>0</v>
      </c>
      <c r="BI479" s="159">
        <f>IF(N479="nulová",J479,0)</f>
        <v>0</v>
      </c>
      <c r="BJ479" s="19" t="s">
        <v>80</v>
      </c>
      <c r="BK479" s="159">
        <f>ROUND(I479*H479,2)</f>
        <v>0</v>
      </c>
      <c r="BL479" s="19" t="s">
        <v>258</v>
      </c>
      <c r="BM479" s="158" t="s">
        <v>11805</v>
      </c>
    </row>
    <row r="480" spans="1:65" s="2" customFormat="1" ht="11.25">
      <c r="A480" s="34"/>
      <c r="B480" s="35"/>
      <c r="C480" s="34"/>
      <c r="D480" s="160" t="s">
        <v>260</v>
      </c>
      <c r="E480" s="34"/>
      <c r="F480" s="161" t="s">
        <v>11804</v>
      </c>
      <c r="G480" s="34"/>
      <c r="H480" s="34"/>
      <c r="I480" s="162"/>
      <c r="J480" s="34"/>
      <c r="K480" s="34"/>
      <c r="L480" s="35"/>
      <c r="M480" s="163"/>
      <c r="N480" s="164"/>
      <c r="O480" s="55"/>
      <c r="P480" s="55"/>
      <c r="Q480" s="55"/>
      <c r="R480" s="55"/>
      <c r="S480" s="55"/>
      <c r="T480" s="56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T480" s="19" t="s">
        <v>260</v>
      </c>
      <c r="AU480" s="19" t="s">
        <v>95</v>
      </c>
    </row>
    <row r="481" spans="1:65" s="2" customFormat="1" ht="11.25">
      <c r="A481" s="34"/>
      <c r="B481" s="35"/>
      <c r="C481" s="34"/>
      <c r="D481" s="165" t="s">
        <v>262</v>
      </c>
      <c r="E481" s="34"/>
      <c r="F481" s="166" t="s">
        <v>11806</v>
      </c>
      <c r="G481" s="34"/>
      <c r="H481" s="34"/>
      <c r="I481" s="162"/>
      <c r="J481" s="34"/>
      <c r="K481" s="34"/>
      <c r="L481" s="35"/>
      <c r="M481" s="163"/>
      <c r="N481" s="164"/>
      <c r="O481" s="55"/>
      <c r="P481" s="55"/>
      <c r="Q481" s="55"/>
      <c r="R481" s="55"/>
      <c r="S481" s="55"/>
      <c r="T481" s="56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9" t="s">
        <v>262</v>
      </c>
      <c r="AU481" s="19" t="s">
        <v>95</v>
      </c>
    </row>
    <row r="482" spans="1:65" s="2" customFormat="1" ht="19.5">
      <c r="A482" s="34"/>
      <c r="B482" s="35"/>
      <c r="C482" s="34"/>
      <c r="D482" s="160" t="s">
        <v>2284</v>
      </c>
      <c r="E482" s="34"/>
      <c r="F482" s="211" t="s">
        <v>11807</v>
      </c>
      <c r="G482" s="34"/>
      <c r="H482" s="34"/>
      <c r="I482" s="162"/>
      <c r="J482" s="34"/>
      <c r="K482" s="34"/>
      <c r="L482" s="35"/>
      <c r="M482" s="163"/>
      <c r="N482" s="164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9" t="s">
        <v>2284</v>
      </c>
      <c r="AU482" s="19" t="s">
        <v>95</v>
      </c>
    </row>
    <row r="483" spans="1:65" s="2" customFormat="1" ht="16.5" customHeight="1">
      <c r="A483" s="34"/>
      <c r="B483" s="145"/>
      <c r="C483" s="146" t="s">
        <v>1196</v>
      </c>
      <c r="D483" s="146" t="s">
        <v>254</v>
      </c>
      <c r="E483" s="147" t="s">
        <v>11808</v>
      </c>
      <c r="F483" s="148" t="s">
        <v>11809</v>
      </c>
      <c r="G483" s="149" t="s">
        <v>331</v>
      </c>
      <c r="H483" s="150">
        <v>150</v>
      </c>
      <c r="I483" s="151"/>
      <c r="J483" s="152">
        <f>ROUND(I483*H483,2)</f>
        <v>0</v>
      </c>
      <c r="K483" s="153"/>
      <c r="L483" s="35"/>
      <c r="M483" s="154" t="s">
        <v>3</v>
      </c>
      <c r="N483" s="155" t="s">
        <v>44</v>
      </c>
      <c r="O483" s="55"/>
      <c r="P483" s="156">
        <f>O483*H483</f>
        <v>0</v>
      </c>
      <c r="Q483" s="156">
        <v>0.10094599999999999</v>
      </c>
      <c r="R483" s="156">
        <f>Q483*H483</f>
        <v>15.1419</v>
      </c>
      <c r="S483" s="156">
        <v>0</v>
      </c>
      <c r="T483" s="157">
        <f>S483*H483</f>
        <v>0</v>
      </c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R483" s="158" t="s">
        <v>258</v>
      </c>
      <c r="AT483" s="158" t="s">
        <v>254</v>
      </c>
      <c r="AU483" s="158" t="s">
        <v>95</v>
      </c>
      <c r="AY483" s="19" t="s">
        <v>252</v>
      </c>
      <c r="BE483" s="159">
        <f>IF(N483="základní",J483,0)</f>
        <v>0</v>
      </c>
      <c r="BF483" s="159">
        <f>IF(N483="snížená",J483,0)</f>
        <v>0</v>
      </c>
      <c r="BG483" s="159">
        <f>IF(N483="zákl. přenesená",J483,0)</f>
        <v>0</v>
      </c>
      <c r="BH483" s="159">
        <f>IF(N483="sníž. přenesená",J483,0)</f>
        <v>0</v>
      </c>
      <c r="BI483" s="159">
        <f>IF(N483="nulová",J483,0)</f>
        <v>0</v>
      </c>
      <c r="BJ483" s="19" t="s">
        <v>80</v>
      </c>
      <c r="BK483" s="159">
        <f>ROUND(I483*H483,2)</f>
        <v>0</v>
      </c>
      <c r="BL483" s="19" t="s">
        <v>258</v>
      </c>
      <c r="BM483" s="158" t="s">
        <v>11810</v>
      </c>
    </row>
    <row r="484" spans="1:65" s="2" customFormat="1" ht="19.5">
      <c r="A484" s="34"/>
      <c r="B484" s="35"/>
      <c r="C484" s="34"/>
      <c r="D484" s="160" t="s">
        <v>260</v>
      </c>
      <c r="E484" s="34"/>
      <c r="F484" s="161" t="s">
        <v>11811</v>
      </c>
      <c r="G484" s="34"/>
      <c r="H484" s="34"/>
      <c r="I484" s="162"/>
      <c r="J484" s="34"/>
      <c r="K484" s="34"/>
      <c r="L484" s="35"/>
      <c r="M484" s="163"/>
      <c r="N484" s="164"/>
      <c r="O484" s="55"/>
      <c r="P484" s="55"/>
      <c r="Q484" s="55"/>
      <c r="R484" s="55"/>
      <c r="S484" s="55"/>
      <c r="T484" s="56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T484" s="19" t="s">
        <v>260</v>
      </c>
      <c r="AU484" s="19" t="s">
        <v>95</v>
      </c>
    </row>
    <row r="485" spans="1:65" s="2" customFormat="1" ht="11.25">
      <c r="A485" s="34"/>
      <c r="B485" s="35"/>
      <c r="C485" s="34"/>
      <c r="D485" s="165" t="s">
        <v>262</v>
      </c>
      <c r="E485" s="34"/>
      <c r="F485" s="166" t="s">
        <v>11812</v>
      </c>
      <c r="G485" s="34"/>
      <c r="H485" s="34"/>
      <c r="I485" s="162"/>
      <c r="J485" s="34"/>
      <c r="K485" s="34"/>
      <c r="L485" s="35"/>
      <c r="M485" s="163"/>
      <c r="N485" s="164"/>
      <c r="O485" s="55"/>
      <c r="P485" s="55"/>
      <c r="Q485" s="55"/>
      <c r="R485" s="55"/>
      <c r="S485" s="55"/>
      <c r="T485" s="56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T485" s="19" t="s">
        <v>262</v>
      </c>
      <c r="AU485" s="19" t="s">
        <v>95</v>
      </c>
    </row>
    <row r="486" spans="1:65" s="2" customFormat="1" ht="19.5">
      <c r="A486" s="34"/>
      <c r="B486" s="35"/>
      <c r="C486" s="34"/>
      <c r="D486" s="160" t="s">
        <v>2284</v>
      </c>
      <c r="E486" s="34"/>
      <c r="F486" s="211" t="s">
        <v>11813</v>
      </c>
      <c r="G486" s="34"/>
      <c r="H486" s="34"/>
      <c r="I486" s="162"/>
      <c r="J486" s="34"/>
      <c r="K486" s="34"/>
      <c r="L486" s="35"/>
      <c r="M486" s="163"/>
      <c r="N486" s="164"/>
      <c r="O486" s="55"/>
      <c r="P486" s="55"/>
      <c r="Q486" s="55"/>
      <c r="R486" s="55"/>
      <c r="S486" s="55"/>
      <c r="T486" s="56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9" t="s">
        <v>2284</v>
      </c>
      <c r="AU486" s="19" t="s">
        <v>95</v>
      </c>
    </row>
    <row r="487" spans="1:65" s="14" customFormat="1" ht="11.25">
      <c r="B487" s="174"/>
      <c r="D487" s="160" t="s">
        <v>264</v>
      </c>
      <c r="E487" s="175" t="s">
        <v>3</v>
      </c>
      <c r="F487" s="176" t="s">
        <v>11814</v>
      </c>
      <c r="H487" s="177">
        <v>150</v>
      </c>
      <c r="I487" s="178"/>
      <c r="L487" s="174"/>
      <c r="M487" s="179"/>
      <c r="N487" s="180"/>
      <c r="O487" s="180"/>
      <c r="P487" s="180"/>
      <c r="Q487" s="180"/>
      <c r="R487" s="180"/>
      <c r="S487" s="180"/>
      <c r="T487" s="181"/>
      <c r="AT487" s="175" t="s">
        <v>264</v>
      </c>
      <c r="AU487" s="175" t="s">
        <v>95</v>
      </c>
      <c r="AV487" s="14" t="s">
        <v>82</v>
      </c>
      <c r="AW487" s="14" t="s">
        <v>34</v>
      </c>
      <c r="AX487" s="14" t="s">
        <v>80</v>
      </c>
      <c r="AY487" s="175" t="s">
        <v>252</v>
      </c>
    </row>
    <row r="488" spans="1:65" s="2" customFormat="1" ht="16.5" customHeight="1">
      <c r="A488" s="34"/>
      <c r="B488" s="145"/>
      <c r="C488" s="198" t="s">
        <v>1202</v>
      </c>
      <c r="D488" s="198" t="s">
        <v>361</v>
      </c>
      <c r="E488" s="199" t="s">
        <v>11815</v>
      </c>
      <c r="F488" s="200" t="s">
        <v>11816</v>
      </c>
      <c r="G488" s="201" t="s">
        <v>331</v>
      </c>
      <c r="H488" s="202">
        <v>154.5</v>
      </c>
      <c r="I488" s="203"/>
      <c r="J488" s="204">
        <f>ROUND(I488*H488,2)</f>
        <v>0</v>
      </c>
      <c r="K488" s="205"/>
      <c r="L488" s="206"/>
      <c r="M488" s="207" t="s">
        <v>3</v>
      </c>
      <c r="N488" s="208" t="s">
        <v>44</v>
      </c>
      <c r="O488" s="55"/>
      <c r="P488" s="156">
        <f>O488*H488</f>
        <v>0</v>
      </c>
      <c r="Q488" s="156">
        <v>2.8000000000000001E-2</v>
      </c>
      <c r="R488" s="156">
        <f>Q488*H488</f>
        <v>4.3260000000000005</v>
      </c>
      <c r="S488" s="156">
        <v>0</v>
      </c>
      <c r="T488" s="157">
        <f>S488*H488</f>
        <v>0</v>
      </c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R488" s="158" t="s">
        <v>318</v>
      </c>
      <c r="AT488" s="158" t="s">
        <v>361</v>
      </c>
      <c r="AU488" s="158" t="s">
        <v>95</v>
      </c>
      <c r="AY488" s="19" t="s">
        <v>252</v>
      </c>
      <c r="BE488" s="159">
        <f>IF(N488="základní",J488,0)</f>
        <v>0</v>
      </c>
      <c r="BF488" s="159">
        <f>IF(N488="snížená",J488,0)</f>
        <v>0</v>
      </c>
      <c r="BG488" s="159">
        <f>IF(N488="zákl. přenesená",J488,0)</f>
        <v>0</v>
      </c>
      <c r="BH488" s="159">
        <f>IF(N488="sníž. přenesená",J488,0)</f>
        <v>0</v>
      </c>
      <c r="BI488" s="159">
        <f>IF(N488="nulová",J488,0)</f>
        <v>0</v>
      </c>
      <c r="BJ488" s="19" t="s">
        <v>80</v>
      </c>
      <c r="BK488" s="159">
        <f>ROUND(I488*H488,2)</f>
        <v>0</v>
      </c>
      <c r="BL488" s="19" t="s">
        <v>258</v>
      </c>
      <c r="BM488" s="158" t="s">
        <v>11817</v>
      </c>
    </row>
    <row r="489" spans="1:65" s="2" customFormat="1" ht="11.25">
      <c r="A489" s="34"/>
      <c r="B489" s="35"/>
      <c r="C489" s="34"/>
      <c r="D489" s="160" t="s">
        <v>260</v>
      </c>
      <c r="E489" s="34"/>
      <c r="F489" s="161" t="s">
        <v>11816</v>
      </c>
      <c r="G489" s="34"/>
      <c r="H489" s="34"/>
      <c r="I489" s="162"/>
      <c r="J489" s="34"/>
      <c r="K489" s="34"/>
      <c r="L489" s="35"/>
      <c r="M489" s="163"/>
      <c r="N489" s="164"/>
      <c r="O489" s="55"/>
      <c r="P489" s="55"/>
      <c r="Q489" s="55"/>
      <c r="R489" s="55"/>
      <c r="S489" s="55"/>
      <c r="T489" s="56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T489" s="19" t="s">
        <v>260</v>
      </c>
      <c r="AU489" s="19" t="s">
        <v>95</v>
      </c>
    </row>
    <row r="490" spans="1:65" s="2" customFormat="1" ht="11.25">
      <c r="A490" s="34"/>
      <c r="B490" s="35"/>
      <c r="C490" s="34"/>
      <c r="D490" s="165" t="s">
        <v>262</v>
      </c>
      <c r="E490" s="34"/>
      <c r="F490" s="166" t="s">
        <v>11818</v>
      </c>
      <c r="G490" s="34"/>
      <c r="H490" s="34"/>
      <c r="I490" s="162"/>
      <c r="J490" s="34"/>
      <c r="K490" s="34"/>
      <c r="L490" s="35"/>
      <c r="M490" s="163"/>
      <c r="N490" s="164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9" t="s">
        <v>262</v>
      </c>
      <c r="AU490" s="19" t="s">
        <v>95</v>
      </c>
    </row>
    <row r="491" spans="1:65" s="2" customFormat="1" ht="19.5">
      <c r="A491" s="34"/>
      <c r="B491" s="35"/>
      <c r="C491" s="34"/>
      <c r="D491" s="160" t="s">
        <v>2284</v>
      </c>
      <c r="E491" s="34"/>
      <c r="F491" s="211" t="s">
        <v>11819</v>
      </c>
      <c r="G491" s="34"/>
      <c r="H491" s="34"/>
      <c r="I491" s="162"/>
      <c r="J491" s="34"/>
      <c r="K491" s="34"/>
      <c r="L491" s="35"/>
      <c r="M491" s="163"/>
      <c r="N491" s="164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9" t="s">
        <v>2284</v>
      </c>
      <c r="AU491" s="19" t="s">
        <v>95</v>
      </c>
    </row>
    <row r="492" spans="1:65" s="14" customFormat="1" ht="11.25">
      <c r="B492" s="174"/>
      <c r="D492" s="160" t="s">
        <v>264</v>
      </c>
      <c r="E492" s="175" t="s">
        <v>3</v>
      </c>
      <c r="F492" s="176" t="s">
        <v>11820</v>
      </c>
      <c r="H492" s="177">
        <v>154.5</v>
      </c>
      <c r="I492" s="178"/>
      <c r="L492" s="174"/>
      <c r="M492" s="179"/>
      <c r="N492" s="180"/>
      <c r="O492" s="180"/>
      <c r="P492" s="180"/>
      <c r="Q492" s="180"/>
      <c r="R492" s="180"/>
      <c r="S492" s="180"/>
      <c r="T492" s="181"/>
      <c r="AT492" s="175" t="s">
        <v>264</v>
      </c>
      <c r="AU492" s="175" t="s">
        <v>95</v>
      </c>
      <c r="AV492" s="14" t="s">
        <v>82</v>
      </c>
      <c r="AW492" s="14" t="s">
        <v>34</v>
      </c>
      <c r="AX492" s="14" t="s">
        <v>80</v>
      </c>
      <c r="AY492" s="175" t="s">
        <v>252</v>
      </c>
    </row>
    <row r="493" spans="1:65" s="2" customFormat="1" ht="21.75" customHeight="1">
      <c r="A493" s="34"/>
      <c r="B493" s="145"/>
      <c r="C493" s="146" t="s">
        <v>1210</v>
      </c>
      <c r="D493" s="146" t="s">
        <v>254</v>
      </c>
      <c r="E493" s="147" t="s">
        <v>11821</v>
      </c>
      <c r="F493" s="148" t="s">
        <v>11822</v>
      </c>
      <c r="G493" s="149" t="s">
        <v>331</v>
      </c>
      <c r="H493" s="150">
        <v>220</v>
      </c>
      <c r="I493" s="151"/>
      <c r="J493" s="152">
        <f>ROUND(I493*H493,2)</f>
        <v>0</v>
      </c>
      <c r="K493" s="153"/>
      <c r="L493" s="35"/>
      <c r="M493" s="154" t="s">
        <v>3</v>
      </c>
      <c r="N493" s="155" t="s">
        <v>44</v>
      </c>
      <c r="O493" s="55"/>
      <c r="P493" s="156">
        <f>O493*H493</f>
        <v>0</v>
      </c>
      <c r="Q493" s="156">
        <v>8.0876400000000001E-2</v>
      </c>
      <c r="R493" s="156">
        <f>Q493*H493</f>
        <v>17.792808000000001</v>
      </c>
      <c r="S493" s="156">
        <v>0</v>
      </c>
      <c r="T493" s="157">
        <f>S493*H493</f>
        <v>0</v>
      </c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R493" s="158" t="s">
        <v>258</v>
      </c>
      <c r="AT493" s="158" t="s">
        <v>254</v>
      </c>
      <c r="AU493" s="158" t="s">
        <v>95</v>
      </c>
      <c r="AY493" s="19" t="s">
        <v>252</v>
      </c>
      <c r="BE493" s="159">
        <f>IF(N493="základní",J493,0)</f>
        <v>0</v>
      </c>
      <c r="BF493" s="159">
        <f>IF(N493="snížená",J493,0)</f>
        <v>0</v>
      </c>
      <c r="BG493" s="159">
        <f>IF(N493="zákl. přenesená",J493,0)</f>
        <v>0</v>
      </c>
      <c r="BH493" s="159">
        <f>IF(N493="sníž. přenesená",J493,0)</f>
        <v>0</v>
      </c>
      <c r="BI493" s="159">
        <f>IF(N493="nulová",J493,0)</f>
        <v>0</v>
      </c>
      <c r="BJ493" s="19" t="s">
        <v>80</v>
      </c>
      <c r="BK493" s="159">
        <f>ROUND(I493*H493,2)</f>
        <v>0</v>
      </c>
      <c r="BL493" s="19" t="s">
        <v>258</v>
      </c>
      <c r="BM493" s="158" t="s">
        <v>11823</v>
      </c>
    </row>
    <row r="494" spans="1:65" s="2" customFormat="1" ht="19.5">
      <c r="A494" s="34"/>
      <c r="B494" s="35"/>
      <c r="C494" s="34"/>
      <c r="D494" s="160" t="s">
        <v>260</v>
      </c>
      <c r="E494" s="34"/>
      <c r="F494" s="161" t="s">
        <v>11824</v>
      </c>
      <c r="G494" s="34"/>
      <c r="H494" s="34"/>
      <c r="I494" s="162"/>
      <c r="J494" s="34"/>
      <c r="K494" s="34"/>
      <c r="L494" s="35"/>
      <c r="M494" s="163"/>
      <c r="N494" s="164"/>
      <c r="O494" s="55"/>
      <c r="P494" s="55"/>
      <c r="Q494" s="55"/>
      <c r="R494" s="55"/>
      <c r="S494" s="55"/>
      <c r="T494" s="56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T494" s="19" t="s">
        <v>260</v>
      </c>
      <c r="AU494" s="19" t="s">
        <v>95</v>
      </c>
    </row>
    <row r="495" spans="1:65" s="2" customFormat="1" ht="11.25">
      <c r="A495" s="34"/>
      <c r="B495" s="35"/>
      <c r="C495" s="34"/>
      <c r="D495" s="165" t="s">
        <v>262</v>
      </c>
      <c r="E495" s="34"/>
      <c r="F495" s="166" t="s">
        <v>11825</v>
      </c>
      <c r="G495" s="34"/>
      <c r="H495" s="34"/>
      <c r="I495" s="162"/>
      <c r="J495" s="34"/>
      <c r="K495" s="34"/>
      <c r="L495" s="35"/>
      <c r="M495" s="163"/>
      <c r="N495" s="164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9" t="s">
        <v>262</v>
      </c>
      <c r="AU495" s="19" t="s">
        <v>95</v>
      </c>
    </row>
    <row r="496" spans="1:65" s="2" customFormat="1" ht="19.5">
      <c r="A496" s="34"/>
      <c r="B496" s="35"/>
      <c r="C496" s="34"/>
      <c r="D496" s="160" t="s">
        <v>2284</v>
      </c>
      <c r="E496" s="34"/>
      <c r="F496" s="211" t="s">
        <v>11826</v>
      </c>
      <c r="G496" s="34"/>
      <c r="H496" s="34"/>
      <c r="I496" s="162"/>
      <c r="J496" s="34"/>
      <c r="K496" s="34"/>
      <c r="L496" s="35"/>
      <c r="M496" s="163"/>
      <c r="N496" s="164"/>
      <c r="O496" s="55"/>
      <c r="P496" s="55"/>
      <c r="Q496" s="55"/>
      <c r="R496" s="55"/>
      <c r="S496" s="55"/>
      <c r="T496" s="56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9" t="s">
        <v>2284</v>
      </c>
      <c r="AU496" s="19" t="s">
        <v>95</v>
      </c>
    </row>
    <row r="497" spans="1:65" s="14" customFormat="1" ht="11.25">
      <c r="B497" s="174"/>
      <c r="D497" s="160" t="s">
        <v>264</v>
      </c>
      <c r="E497" s="175" t="s">
        <v>3</v>
      </c>
      <c r="F497" s="176" t="s">
        <v>11827</v>
      </c>
      <c r="H497" s="177">
        <v>220</v>
      </c>
      <c r="I497" s="178"/>
      <c r="L497" s="174"/>
      <c r="M497" s="179"/>
      <c r="N497" s="180"/>
      <c r="O497" s="180"/>
      <c r="P497" s="180"/>
      <c r="Q497" s="180"/>
      <c r="R497" s="180"/>
      <c r="S497" s="180"/>
      <c r="T497" s="181"/>
      <c r="AT497" s="175" t="s">
        <v>264</v>
      </c>
      <c r="AU497" s="175" t="s">
        <v>95</v>
      </c>
      <c r="AV497" s="14" t="s">
        <v>82</v>
      </c>
      <c r="AW497" s="14" t="s">
        <v>34</v>
      </c>
      <c r="AX497" s="14" t="s">
        <v>80</v>
      </c>
      <c r="AY497" s="175" t="s">
        <v>252</v>
      </c>
    </row>
    <row r="498" spans="1:65" s="2" customFormat="1" ht="16.5" customHeight="1">
      <c r="A498" s="34"/>
      <c r="B498" s="145"/>
      <c r="C498" s="198" t="s">
        <v>1216</v>
      </c>
      <c r="D498" s="198" t="s">
        <v>361</v>
      </c>
      <c r="E498" s="199" t="s">
        <v>11828</v>
      </c>
      <c r="F498" s="200" t="s">
        <v>11829</v>
      </c>
      <c r="G498" s="201" t="s">
        <v>331</v>
      </c>
      <c r="H498" s="202">
        <v>453.2</v>
      </c>
      <c r="I498" s="203"/>
      <c r="J498" s="204">
        <f>ROUND(I498*H498,2)</f>
        <v>0</v>
      </c>
      <c r="K498" s="205"/>
      <c r="L498" s="206"/>
      <c r="M498" s="207" t="s">
        <v>3</v>
      </c>
      <c r="N498" s="208" t="s">
        <v>44</v>
      </c>
      <c r="O498" s="55"/>
      <c r="P498" s="156">
        <f>O498*H498</f>
        <v>0</v>
      </c>
      <c r="Q498" s="156">
        <v>5.6000000000000001E-2</v>
      </c>
      <c r="R498" s="156">
        <f>Q498*H498</f>
        <v>25.379200000000001</v>
      </c>
      <c r="S498" s="156">
        <v>0</v>
      </c>
      <c r="T498" s="157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8" t="s">
        <v>318</v>
      </c>
      <c r="AT498" s="158" t="s">
        <v>361</v>
      </c>
      <c r="AU498" s="158" t="s">
        <v>95</v>
      </c>
      <c r="AY498" s="19" t="s">
        <v>252</v>
      </c>
      <c r="BE498" s="159">
        <f>IF(N498="základní",J498,0)</f>
        <v>0</v>
      </c>
      <c r="BF498" s="159">
        <f>IF(N498="snížená",J498,0)</f>
        <v>0</v>
      </c>
      <c r="BG498" s="159">
        <f>IF(N498="zákl. přenesená",J498,0)</f>
        <v>0</v>
      </c>
      <c r="BH498" s="159">
        <f>IF(N498="sníž. přenesená",J498,0)</f>
        <v>0</v>
      </c>
      <c r="BI498" s="159">
        <f>IF(N498="nulová",J498,0)</f>
        <v>0</v>
      </c>
      <c r="BJ498" s="19" t="s">
        <v>80</v>
      </c>
      <c r="BK498" s="159">
        <f>ROUND(I498*H498,2)</f>
        <v>0</v>
      </c>
      <c r="BL498" s="19" t="s">
        <v>258</v>
      </c>
      <c r="BM498" s="158" t="s">
        <v>11830</v>
      </c>
    </row>
    <row r="499" spans="1:65" s="2" customFormat="1" ht="11.25">
      <c r="A499" s="34"/>
      <c r="B499" s="35"/>
      <c r="C499" s="34"/>
      <c r="D499" s="160" t="s">
        <v>260</v>
      </c>
      <c r="E499" s="34"/>
      <c r="F499" s="161" t="s">
        <v>11829</v>
      </c>
      <c r="G499" s="34"/>
      <c r="H499" s="34"/>
      <c r="I499" s="162"/>
      <c r="J499" s="34"/>
      <c r="K499" s="34"/>
      <c r="L499" s="35"/>
      <c r="M499" s="163"/>
      <c r="N499" s="164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9" t="s">
        <v>260</v>
      </c>
      <c r="AU499" s="19" t="s">
        <v>95</v>
      </c>
    </row>
    <row r="500" spans="1:65" s="2" customFormat="1" ht="11.25">
      <c r="A500" s="34"/>
      <c r="B500" s="35"/>
      <c r="C500" s="34"/>
      <c r="D500" s="165" t="s">
        <v>262</v>
      </c>
      <c r="E500" s="34"/>
      <c r="F500" s="166" t="s">
        <v>11831</v>
      </c>
      <c r="G500" s="34"/>
      <c r="H500" s="34"/>
      <c r="I500" s="162"/>
      <c r="J500" s="34"/>
      <c r="K500" s="34"/>
      <c r="L500" s="35"/>
      <c r="M500" s="163"/>
      <c r="N500" s="164"/>
      <c r="O500" s="55"/>
      <c r="P500" s="55"/>
      <c r="Q500" s="55"/>
      <c r="R500" s="55"/>
      <c r="S500" s="55"/>
      <c r="T500" s="56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T500" s="19" t="s">
        <v>262</v>
      </c>
      <c r="AU500" s="19" t="s">
        <v>95</v>
      </c>
    </row>
    <row r="501" spans="1:65" s="2" customFormat="1" ht="19.5">
      <c r="A501" s="34"/>
      <c r="B501" s="35"/>
      <c r="C501" s="34"/>
      <c r="D501" s="160" t="s">
        <v>2284</v>
      </c>
      <c r="E501" s="34"/>
      <c r="F501" s="211" t="s">
        <v>11826</v>
      </c>
      <c r="G501" s="34"/>
      <c r="H501" s="34"/>
      <c r="I501" s="162"/>
      <c r="J501" s="34"/>
      <c r="K501" s="34"/>
      <c r="L501" s="35"/>
      <c r="M501" s="163"/>
      <c r="N501" s="164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9" t="s">
        <v>2284</v>
      </c>
      <c r="AU501" s="19" t="s">
        <v>95</v>
      </c>
    </row>
    <row r="502" spans="1:65" s="14" customFormat="1" ht="11.25">
      <c r="B502" s="174"/>
      <c r="D502" s="160" t="s">
        <v>264</v>
      </c>
      <c r="E502" s="175" t="s">
        <v>3</v>
      </c>
      <c r="F502" s="176" t="s">
        <v>11832</v>
      </c>
      <c r="H502" s="177">
        <v>453.2</v>
      </c>
      <c r="I502" s="178"/>
      <c r="L502" s="174"/>
      <c r="M502" s="179"/>
      <c r="N502" s="180"/>
      <c r="O502" s="180"/>
      <c r="P502" s="180"/>
      <c r="Q502" s="180"/>
      <c r="R502" s="180"/>
      <c r="S502" s="180"/>
      <c r="T502" s="181"/>
      <c r="AT502" s="175" t="s">
        <v>264</v>
      </c>
      <c r="AU502" s="175" t="s">
        <v>95</v>
      </c>
      <c r="AV502" s="14" t="s">
        <v>82</v>
      </c>
      <c r="AW502" s="14" t="s">
        <v>34</v>
      </c>
      <c r="AX502" s="14" t="s">
        <v>80</v>
      </c>
      <c r="AY502" s="175" t="s">
        <v>252</v>
      </c>
    </row>
    <row r="503" spans="1:65" s="2" customFormat="1" ht="16.5" customHeight="1">
      <c r="A503" s="34"/>
      <c r="B503" s="145"/>
      <c r="C503" s="198" t="s">
        <v>1225</v>
      </c>
      <c r="D503" s="198" t="s">
        <v>361</v>
      </c>
      <c r="E503" s="199" t="s">
        <v>11833</v>
      </c>
      <c r="F503" s="200" t="s">
        <v>11834</v>
      </c>
      <c r="G503" s="201" t="s">
        <v>4360</v>
      </c>
      <c r="H503" s="202">
        <v>1</v>
      </c>
      <c r="I503" s="203"/>
      <c r="J503" s="204">
        <f>ROUND(I503*H503,2)</f>
        <v>0</v>
      </c>
      <c r="K503" s="205"/>
      <c r="L503" s="206"/>
      <c r="M503" s="207" t="s">
        <v>3</v>
      </c>
      <c r="N503" s="208" t="s">
        <v>44</v>
      </c>
      <c r="O503" s="55"/>
      <c r="P503" s="156">
        <f>O503*H503</f>
        <v>0</v>
      </c>
      <c r="Q503" s="156">
        <v>2.7699999999999999E-3</v>
      </c>
      <c r="R503" s="156">
        <f>Q503*H503</f>
        <v>2.7699999999999999E-3</v>
      </c>
      <c r="S503" s="156">
        <v>0</v>
      </c>
      <c r="T503" s="157">
        <f>S503*H503</f>
        <v>0</v>
      </c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R503" s="158" t="s">
        <v>318</v>
      </c>
      <c r="AT503" s="158" t="s">
        <v>361</v>
      </c>
      <c r="AU503" s="158" t="s">
        <v>95</v>
      </c>
      <c r="AY503" s="19" t="s">
        <v>252</v>
      </c>
      <c r="BE503" s="159">
        <f>IF(N503="základní",J503,0)</f>
        <v>0</v>
      </c>
      <c r="BF503" s="159">
        <f>IF(N503="snížená",J503,0)</f>
        <v>0</v>
      </c>
      <c r="BG503" s="159">
        <f>IF(N503="zákl. přenesená",J503,0)</f>
        <v>0</v>
      </c>
      <c r="BH503" s="159">
        <f>IF(N503="sníž. přenesená",J503,0)</f>
        <v>0</v>
      </c>
      <c r="BI503" s="159">
        <f>IF(N503="nulová",J503,0)</f>
        <v>0</v>
      </c>
      <c r="BJ503" s="19" t="s">
        <v>80</v>
      </c>
      <c r="BK503" s="159">
        <f>ROUND(I503*H503,2)</f>
        <v>0</v>
      </c>
      <c r="BL503" s="19" t="s">
        <v>258</v>
      </c>
      <c r="BM503" s="158" t="s">
        <v>11835</v>
      </c>
    </row>
    <row r="504" spans="1:65" s="2" customFormat="1" ht="11.25">
      <c r="A504" s="34"/>
      <c r="B504" s="35"/>
      <c r="C504" s="34"/>
      <c r="D504" s="160" t="s">
        <v>260</v>
      </c>
      <c r="E504" s="34"/>
      <c r="F504" s="161" t="s">
        <v>11834</v>
      </c>
      <c r="G504" s="34"/>
      <c r="H504" s="34"/>
      <c r="I504" s="162"/>
      <c r="J504" s="34"/>
      <c r="K504" s="34"/>
      <c r="L504" s="35"/>
      <c r="M504" s="163"/>
      <c r="N504" s="164"/>
      <c r="O504" s="55"/>
      <c r="P504" s="55"/>
      <c r="Q504" s="55"/>
      <c r="R504" s="55"/>
      <c r="S504" s="55"/>
      <c r="T504" s="56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T504" s="19" t="s">
        <v>260</v>
      </c>
      <c r="AU504" s="19" t="s">
        <v>95</v>
      </c>
    </row>
    <row r="505" spans="1:65" s="2" customFormat="1" ht="29.25">
      <c r="A505" s="34"/>
      <c r="B505" s="35"/>
      <c r="C505" s="34"/>
      <c r="D505" s="160" t="s">
        <v>2284</v>
      </c>
      <c r="E505" s="34"/>
      <c r="F505" s="211" t="s">
        <v>11836</v>
      </c>
      <c r="G505" s="34"/>
      <c r="H505" s="34"/>
      <c r="I505" s="162"/>
      <c r="J505" s="34"/>
      <c r="K505" s="34"/>
      <c r="L505" s="35"/>
      <c r="M505" s="163"/>
      <c r="N505" s="164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9" t="s">
        <v>2284</v>
      </c>
      <c r="AU505" s="19" t="s">
        <v>95</v>
      </c>
    </row>
    <row r="506" spans="1:65" s="12" customFormat="1" ht="20.85" customHeight="1">
      <c r="B506" s="132"/>
      <c r="D506" s="133" t="s">
        <v>72</v>
      </c>
      <c r="E506" s="143" t="s">
        <v>1327</v>
      </c>
      <c r="F506" s="143" t="s">
        <v>11837</v>
      </c>
      <c r="I506" s="135"/>
      <c r="J506" s="144">
        <f>BK506</f>
        <v>0</v>
      </c>
      <c r="L506" s="132"/>
      <c r="M506" s="137"/>
      <c r="N506" s="138"/>
      <c r="O506" s="138"/>
      <c r="P506" s="139">
        <f>SUM(P507:P510)</f>
        <v>0</v>
      </c>
      <c r="Q506" s="138"/>
      <c r="R506" s="139">
        <f>SUM(R507:R510)</f>
        <v>0</v>
      </c>
      <c r="S506" s="138"/>
      <c r="T506" s="140">
        <f>SUM(T507:T510)</f>
        <v>0</v>
      </c>
      <c r="AR506" s="133" t="s">
        <v>80</v>
      </c>
      <c r="AT506" s="141" t="s">
        <v>72</v>
      </c>
      <c r="AU506" s="141" t="s">
        <v>82</v>
      </c>
      <c r="AY506" s="133" t="s">
        <v>252</v>
      </c>
      <c r="BK506" s="142">
        <f>SUM(BK507:BK510)</f>
        <v>0</v>
      </c>
    </row>
    <row r="507" spans="1:65" s="2" customFormat="1" ht="21.75" customHeight="1">
      <c r="A507" s="34"/>
      <c r="B507" s="145"/>
      <c r="C507" s="146" t="s">
        <v>1239</v>
      </c>
      <c r="D507" s="146" t="s">
        <v>254</v>
      </c>
      <c r="E507" s="147" t="s">
        <v>11838</v>
      </c>
      <c r="F507" s="148" t="s">
        <v>11839</v>
      </c>
      <c r="G507" s="149" t="s">
        <v>321</v>
      </c>
      <c r="H507" s="150">
        <v>703.20600000000002</v>
      </c>
      <c r="I507" s="151"/>
      <c r="J507" s="152">
        <f>ROUND(I507*H507,2)</f>
        <v>0</v>
      </c>
      <c r="K507" s="153"/>
      <c r="L507" s="35"/>
      <c r="M507" s="154" t="s">
        <v>3</v>
      </c>
      <c r="N507" s="155" t="s">
        <v>44</v>
      </c>
      <c r="O507" s="55"/>
      <c r="P507" s="156">
        <f>O507*H507</f>
        <v>0</v>
      </c>
      <c r="Q507" s="156">
        <v>0</v>
      </c>
      <c r="R507" s="156">
        <f>Q507*H507</f>
        <v>0</v>
      </c>
      <c r="S507" s="156">
        <v>0</v>
      </c>
      <c r="T507" s="157">
        <f>S507*H507</f>
        <v>0</v>
      </c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R507" s="158" t="s">
        <v>258</v>
      </c>
      <c r="AT507" s="158" t="s">
        <v>254</v>
      </c>
      <c r="AU507" s="158" t="s">
        <v>95</v>
      </c>
      <c r="AY507" s="19" t="s">
        <v>252</v>
      </c>
      <c r="BE507" s="159">
        <f>IF(N507="základní",J507,0)</f>
        <v>0</v>
      </c>
      <c r="BF507" s="159">
        <f>IF(N507="snížená",J507,0)</f>
        <v>0</v>
      </c>
      <c r="BG507" s="159">
        <f>IF(N507="zákl. přenesená",J507,0)</f>
        <v>0</v>
      </c>
      <c r="BH507" s="159">
        <f>IF(N507="sníž. přenesená",J507,0)</f>
        <v>0</v>
      </c>
      <c r="BI507" s="159">
        <f>IF(N507="nulová",J507,0)</f>
        <v>0</v>
      </c>
      <c r="BJ507" s="19" t="s">
        <v>80</v>
      </c>
      <c r="BK507" s="159">
        <f>ROUND(I507*H507,2)</f>
        <v>0</v>
      </c>
      <c r="BL507" s="19" t="s">
        <v>258</v>
      </c>
      <c r="BM507" s="158" t="s">
        <v>11840</v>
      </c>
    </row>
    <row r="508" spans="1:65" s="2" customFormat="1" ht="19.5">
      <c r="A508" s="34"/>
      <c r="B508" s="35"/>
      <c r="C508" s="34"/>
      <c r="D508" s="160" t="s">
        <v>260</v>
      </c>
      <c r="E508" s="34"/>
      <c r="F508" s="161" t="s">
        <v>11841</v>
      </c>
      <c r="G508" s="34"/>
      <c r="H508" s="34"/>
      <c r="I508" s="162"/>
      <c r="J508" s="34"/>
      <c r="K508" s="34"/>
      <c r="L508" s="35"/>
      <c r="M508" s="163"/>
      <c r="N508" s="164"/>
      <c r="O508" s="55"/>
      <c r="P508" s="55"/>
      <c r="Q508" s="55"/>
      <c r="R508" s="55"/>
      <c r="S508" s="55"/>
      <c r="T508" s="56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T508" s="19" t="s">
        <v>260</v>
      </c>
      <c r="AU508" s="19" t="s">
        <v>95</v>
      </c>
    </row>
    <row r="509" spans="1:65" s="2" customFormat="1" ht="11.25">
      <c r="A509" s="34"/>
      <c r="B509" s="35"/>
      <c r="C509" s="34"/>
      <c r="D509" s="165" t="s">
        <v>262</v>
      </c>
      <c r="E509" s="34"/>
      <c r="F509" s="166" t="s">
        <v>11842</v>
      </c>
      <c r="G509" s="34"/>
      <c r="H509" s="34"/>
      <c r="I509" s="162"/>
      <c r="J509" s="34"/>
      <c r="K509" s="34"/>
      <c r="L509" s="35"/>
      <c r="M509" s="163"/>
      <c r="N509" s="164"/>
      <c r="O509" s="55"/>
      <c r="P509" s="55"/>
      <c r="Q509" s="55"/>
      <c r="R509" s="55"/>
      <c r="S509" s="55"/>
      <c r="T509" s="56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T509" s="19" t="s">
        <v>262</v>
      </c>
      <c r="AU509" s="19" t="s">
        <v>95</v>
      </c>
    </row>
    <row r="510" spans="1:65" s="14" customFormat="1" ht="11.25">
      <c r="B510" s="174"/>
      <c r="D510" s="160" t="s">
        <v>264</v>
      </c>
      <c r="E510" s="175" t="s">
        <v>3</v>
      </c>
      <c r="F510" s="176" t="s">
        <v>11843</v>
      </c>
      <c r="H510" s="177">
        <v>703.20600000000002</v>
      </c>
      <c r="I510" s="178"/>
      <c r="L510" s="174"/>
      <c r="M510" s="225"/>
      <c r="N510" s="226"/>
      <c r="O510" s="226"/>
      <c r="P510" s="226"/>
      <c r="Q510" s="226"/>
      <c r="R510" s="226"/>
      <c r="S510" s="226"/>
      <c r="T510" s="227"/>
      <c r="AT510" s="175" t="s">
        <v>264</v>
      </c>
      <c r="AU510" s="175" t="s">
        <v>95</v>
      </c>
      <c r="AV510" s="14" t="s">
        <v>82</v>
      </c>
      <c r="AW510" s="14" t="s">
        <v>34</v>
      </c>
      <c r="AX510" s="14" t="s">
        <v>80</v>
      </c>
      <c r="AY510" s="175" t="s">
        <v>252</v>
      </c>
    </row>
    <row r="511" spans="1:65" s="2" customFormat="1" ht="6.95" customHeight="1">
      <c r="A511" s="34"/>
      <c r="B511" s="44"/>
      <c r="C511" s="45"/>
      <c r="D511" s="45"/>
      <c r="E511" s="45"/>
      <c r="F511" s="45"/>
      <c r="G511" s="45"/>
      <c r="H511" s="45"/>
      <c r="I511" s="45"/>
      <c r="J511" s="45"/>
      <c r="K511" s="45"/>
      <c r="L511" s="35"/>
      <c r="M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</sheetData>
  <autoFilter ref="C93:K510"/>
  <mergeCells count="9">
    <mergeCell ref="E50:H50"/>
    <mergeCell ref="E84:H84"/>
    <mergeCell ref="E86:H86"/>
    <mergeCell ref="L2:V2"/>
    <mergeCell ref="E7:H7"/>
    <mergeCell ref="E9:H9"/>
    <mergeCell ref="E18:H18"/>
    <mergeCell ref="E27:H27"/>
    <mergeCell ref="E48:H48"/>
  </mergeCells>
  <hyperlinks>
    <hyperlink ref="F100" r:id="rId1"/>
    <hyperlink ref="F104" r:id="rId2"/>
    <hyperlink ref="F108" r:id="rId3"/>
    <hyperlink ref="F112" r:id="rId4"/>
    <hyperlink ref="F116" r:id="rId5"/>
    <hyperlink ref="F121" r:id="rId6"/>
    <hyperlink ref="F125" r:id="rId7"/>
    <hyperlink ref="F130" r:id="rId8"/>
    <hyperlink ref="F145" r:id="rId9"/>
    <hyperlink ref="F157" r:id="rId10"/>
    <hyperlink ref="F162" r:id="rId11"/>
    <hyperlink ref="F167" r:id="rId12"/>
    <hyperlink ref="F172" r:id="rId13"/>
    <hyperlink ref="F177" r:id="rId14"/>
    <hyperlink ref="F182" r:id="rId15"/>
    <hyperlink ref="F187" r:id="rId16"/>
    <hyperlink ref="F193" r:id="rId17"/>
    <hyperlink ref="F198" r:id="rId18"/>
    <hyperlink ref="F203" r:id="rId19"/>
    <hyperlink ref="F209" r:id="rId20"/>
    <hyperlink ref="F216" r:id="rId21"/>
    <hyperlink ref="F221" r:id="rId22"/>
    <hyperlink ref="F226" r:id="rId23"/>
    <hyperlink ref="F231" r:id="rId24"/>
    <hyperlink ref="F237" r:id="rId25"/>
    <hyperlink ref="F241" r:id="rId26"/>
    <hyperlink ref="F247" r:id="rId27"/>
    <hyperlink ref="F251" r:id="rId28"/>
    <hyperlink ref="F255" r:id="rId29"/>
    <hyperlink ref="F260" r:id="rId30"/>
    <hyperlink ref="F264" r:id="rId31"/>
    <hyperlink ref="F268" r:id="rId32"/>
    <hyperlink ref="F272" r:id="rId33"/>
    <hyperlink ref="F276" r:id="rId34"/>
    <hyperlink ref="F280" r:id="rId35"/>
    <hyperlink ref="F285" r:id="rId36"/>
    <hyperlink ref="F290" r:id="rId37"/>
    <hyperlink ref="F295" r:id="rId38"/>
    <hyperlink ref="F299" r:id="rId39"/>
    <hyperlink ref="F303" r:id="rId40"/>
    <hyperlink ref="F307" r:id="rId41"/>
    <hyperlink ref="F312" r:id="rId42"/>
    <hyperlink ref="F316" r:id="rId43"/>
    <hyperlink ref="F320" r:id="rId44"/>
    <hyperlink ref="F324" r:id="rId45"/>
    <hyperlink ref="F329" r:id="rId46"/>
    <hyperlink ref="F333" r:id="rId47"/>
    <hyperlink ref="F337" r:id="rId48"/>
    <hyperlink ref="F343" r:id="rId49"/>
    <hyperlink ref="F347" r:id="rId50"/>
    <hyperlink ref="F352" r:id="rId51"/>
    <hyperlink ref="F357" r:id="rId52"/>
    <hyperlink ref="F362" r:id="rId53"/>
    <hyperlink ref="F366" r:id="rId54"/>
    <hyperlink ref="F370" r:id="rId55"/>
    <hyperlink ref="F375" r:id="rId56"/>
    <hyperlink ref="F379" r:id="rId57"/>
    <hyperlink ref="F384" r:id="rId58"/>
    <hyperlink ref="F388" r:id="rId59"/>
    <hyperlink ref="F392" r:id="rId60"/>
    <hyperlink ref="F396" r:id="rId61"/>
    <hyperlink ref="F400" r:id="rId62"/>
    <hyperlink ref="F404" r:id="rId63"/>
    <hyperlink ref="F408" r:id="rId64"/>
    <hyperlink ref="F420" r:id="rId65"/>
    <hyperlink ref="F430" r:id="rId66"/>
    <hyperlink ref="F434" r:id="rId67"/>
    <hyperlink ref="F438" r:id="rId68"/>
    <hyperlink ref="F442" r:id="rId69"/>
    <hyperlink ref="F446" r:id="rId70"/>
    <hyperlink ref="F450" r:id="rId71"/>
    <hyperlink ref="F454" r:id="rId72"/>
    <hyperlink ref="F458" r:id="rId73"/>
    <hyperlink ref="F462" r:id="rId74"/>
    <hyperlink ref="F466" r:id="rId75"/>
    <hyperlink ref="F471" r:id="rId76"/>
    <hyperlink ref="F476" r:id="rId77"/>
    <hyperlink ref="F481" r:id="rId78"/>
    <hyperlink ref="F485" r:id="rId79"/>
    <hyperlink ref="F490" r:id="rId80"/>
    <hyperlink ref="F495" r:id="rId81"/>
    <hyperlink ref="F500" r:id="rId82"/>
    <hyperlink ref="F509" r:id="rId8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4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157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11844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36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ROUND(J85,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ROUND((SUM(BE85:BE246)),  2)</f>
        <v>0</v>
      </c>
      <c r="G33" s="34"/>
      <c r="H33" s="34"/>
      <c r="I33" s="103">
        <v>0.21</v>
      </c>
      <c r="J33" s="102">
        <f>ROUND(((SUM(BE85:BE246))*I33),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ROUND((SUM(BF85:BF246)),  2)</f>
        <v>0</v>
      </c>
      <c r="G34" s="34"/>
      <c r="H34" s="34"/>
      <c r="I34" s="103">
        <v>0.15</v>
      </c>
      <c r="J34" s="102">
        <f>ROUND(((SUM(BF85:BF246))*I34),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ROUND((SUM(BG85:BG246)),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ROUND((SUM(BH85:BH246)),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ROUND((SUM(BI85:BI246)),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IO.05 - Terénní úpravy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Michal Štafl, DiS.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J86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J87</f>
        <v>0</v>
      </c>
      <c r="L61" s="117"/>
    </row>
    <row r="62" spans="1:47" s="10" customFormat="1" ht="19.899999999999999" customHeight="1">
      <c r="B62" s="117"/>
      <c r="D62" s="118" t="s">
        <v>207</v>
      </c>
      <c r="E62" s="119"/>
      <c r="F62" s="119"/>
      <c r="G62" s="119"/>
      <c r="H62" s="119"/>
      <c r="I62" s="119"/>
      <c r="J62" s="120">
        <f>J136</f>
        <v>0</v>
      </c>
      <c r="L62" s="117"/>
    </row>
    <row r="63" spans="1:47" s="10" customFormat="1" ht="19.899999999999999" customHeight="1">
      <c r="B63" s="117"/>
      <c r="D63" s="118" t="s">
        <v>208</v>
      </c>
      <c r="E63" s="119"/>
      <c r="F63" s="119"/>
      <c r="G63" s="119"/>
      <c r="H63" s="119"/>
      <c r="I63" s="119"/>
      <c r="J63" s="120">
        <f>J181</f>
        <v>0</v>
      </c>
      <c r="L63" s="117"/>
    </row>
    <row r="64" spans="1:47" s="10" customFormat="1" ht="19.899999999999999" customHeight="1">
      <c r="B64" s="117"/>
      <c r="D64" s="118" t="s">
        <v>6596</v>
      </c>
      <c r="E64" s="119"/>
      <c r="F64" s="119"/>
      <c r="G64" s="119"/>
      <c r="H64" s="119"/>
      <c r="I64" s="119"/>
      <c r="J64" s="120">
        <f>J199</f>
        <v>0</v>
      </c>
      <c r="L64" s="117"/>
    </row>
    <row r="65" spans="1:31" s="10" customFormat="1" ht="19.899999999999999" customHeight="1">
      <c r="B65" s="117"/>
      <c r="D65" s="118" t="s">
        <v>216</v>
      </c>
      <c r="E65" s="119"/>
      <c r="F65" s="119"/>
      <c r="G65" s="119"/>
      <c r="H65" s="119"/>
      <c r="I65" s="119"/>
      <c r="J65" s="120">
        <f>J243</f>
        <v>0</v>
      </c>
      <c r="L65" s="117"/>
    </row>
    <row r="66" spans="1:31" s="2" customFormat="1" ht="21.75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3" t="s">
        <v>237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58" t="str">
        <f>E7</f>
        <v>Vědeckotechnický park UPOL, blok D - 1.etapa</v>
      </c>
      <c r="F75" s="359"/>
      <c r="G75" s="359"/>
      <c r="H75" s="359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196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41" t="str">
        <f>E9</f>
        <v>IO.05 - Terénní úpravy</v>
      </c>
      <c r="F77" s="360"/>
      <c r="G77" s="360"/>
      <c r="H77" s="360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21</v>
      </c>
      <c r="D79" s="34"/>
      <c r="E79" s="34"/>
      <c r="F79" s="27" t="str">
        <f>F12</f>
        <v>Olomouc, Třída 17.Listopadu 1121/8a</v>
      </c>
      <c r="G79" s="34"/>
      <c r="H79" s="34"/>
      <c r="I79" s="29" t="s">
        <v>23</v>
      </c>
      <c r="J79" s="52">
        <f>IF(J12="","",J12)</f>
        <v>44442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9" t="s">
        <v>24</v>
      </c>
      <c r="D81" s="34"/>
      <c r="E81" s="34"/>
      <c r="F81" s="27" t="str">
        <f>E15</f>
        <v xml:space="preserve">Univerzita Palackého Olomouc </v>
      </c>
      <c r="G81" s="34"/>
      <c r="H81" s="34"/>
      <c r="I81" s="29" t="s">
        <v>31</v>
      </c>
      <c r="J81" s="32" t="str">
        <f>E21</f>
        <v>Alfaprojekt Olomouc a.s.</v>
      </c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9" t="s">
        <v>29</v>
      </c>
      <c r="D82" s="34"/>
      <c r="E82" s="34"/>
      <c r="F82" s="27" t="str">
        <f>IF(E18="","",E18)</f>
        <v>Vyplň údaj</v>
      </c>
      <c r="G82" s="34"/>
      <c r="H82" s="34"/>
      <c r="I82" s="29" t="s">
        <v>35</v>
      </c>
      <c r="J82" s="32" t="str">
        <f>E24</f>
        <v>Michal Štafl, DiS.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1" customFormat="1" ht="29.25" customHeight="1">
      <c r="A84" s="121"/>
      <c r="B84" s="122"/>
      <c r="C84" s="123" t="s">
        <v>238</v>
      </c>
      <c r="D84" s="124" t="s">
        <v>58</v>
      </c>
      <c r="E84" s="124" t="s">
        <v>54</v>
      </c>
      <c r="F84" s="124" t="s">
        <v>55</v>
      </c>
      <c r="G84" s="124" t="s">
        <v>239</v>
      </c>
      <c r="H84" s="124" t="s">
        <v>240</v>
      </c>
      <c r="I84" s="124" t="s">
        <v>241</v>
      </c>
      <c r="J84" s="125" t="s">
        <v>202</v>
      </c>
      <c r="K84" s="126" t="s">
        <v>242</v>
      </c>
      <c r="L84" s="127"/>
      <c r="M84" s="59" t="s">
        <v>3</v>
      </c>
      <c r="N84" s="60" t="s">
        <v>43</v>
      </c>
      <c r="O84" s="60" t="s">
        <v>243</v>
      </c>
      <c r="P84" s="60" t="s">
        <v>244</v>
      </c>
      <c r="Q84" s="60" t="s">
        <v>245</v>
      </c>
      <c r="R84" s="60" t="s">
        <v>246</v>
      </c>
      <c r="S84" s="60" t="s">
        <v>247</v>
      </c>
      <c r="T84" s="61" t="s">
        <v>248</v>
      </c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</row>
    <row r="85" spans="1:65" s="2" customFormat="1" ht="22.9" customHeight="1">
      <c r="A85" s="34"/>
      <c r="B85" s="35"/>
      <c r="C85" s="66" t="s">
        <v>249</v>
      </c>
      <c r="D85" s="34"/>
      <c r="E85" s="34"/>
      <c r="F85" s="34"/>
      <c r="G85" s="34"/>
      <c r="H85" s="34"/>
      <c r="I85" s="34"/>
      <c r="J85" s="128">
        <f>BK85</f>
        <v>0</v>
      </c>
      <c r="K85" s="34"/>
      <c r="L85" s="35"/>
      <c r="M85" s="62"/>
      <c r="N85" s="53"/>
      <c r="O85" s="63"/>
      <c r="P85" s="129">
        <f>P86</f>
        <v>0</v>
      </c>
      <c r="Q85" s="63"/>
      <c r="R85" s="129">
        <f>R86</f>
        <v>132.63536397000001</v>
      </c>
      <c r="S85" s="63"/>
      <c r="T85" s="130">
        <f>T86</f>
        <v>818.05209999999988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9" t="s">
        <v>72</v>
      </c>
      <c r="AU85" s="19" t="s">
        <v>203</v>
      </c>
      <c r="BK85" s="131">
        <f>BK86</f>
        <v>0</v>
      </c>
    </row>
    <row r="86" spans="1:65" s="12" customFormat="1" ht="25.9" customHeight="1">
      <c r="B86" s="132"/>
      <c r="D86" s="133" t="s">
        <v>72</v>
      </c>
      <c r="E86" s="134" t="s">
        <v>250</v>
      </c>
      <c r="F86" s="134" t="s">
        <v>251</v>
      </c>
      <c r="I86" s="135"/>
      <c r="J86" s="136">
        <f>BK86</f>
        <v>0</v>
      </c>
      <c r="L86" s="132"/>
      <c r="M86" s="137"/>
      <c r="N86" s="138"/>
      <c r="O86" s="138"/>
      <c r="P86" s="139">
        <f>P87+P136+P181+P199+P243</f>
        <v>0</v>
      </c>
      <c r="Q86" s="138"/>
      <c r="R86" s="139">
        <f>R87+R136+R181+R199+R243</f>
        <v>132.63536397000001</v>
      </c>
      <c r="S86" s="138"/>
      <c r="T86" s="140">
        <f>T87+T136+T181+T199+T243</f>
        <v>818.05209999999988</v>
      </c>
      <c r="AR86" s="133" t="s">
        <v>80</v>
      </c>
      <c r="AT86" s="141" t="s">
        <v>72</v>
      </c>
      <c r="AU86" s="141" t="s">
        <v>73</v>
      </c>
      <c r="AY86" s="133" t="s">
        <v>252</v>
      </c>
      <c r="BK86" s="142">
        <f>BK87+BK136+BK181+BK199+BK243</f>
        <v>0</v>
      </c>
    </row>
    <row r="87" spans="1:65" s="12" customFormat="1" ht="22.9" customHeight="1">
      <c r="B87" s="132"/>
      <c r="D87" s="133" t="s">
        <v>72</v>
      </c>
      <c r="E87" s="143" t="s">
        <v>80</v>
      </c>
      <c r="F87" s="143" t="s">
        <v>253</v>
      </c>
      <c r="I87" s="135"/>
      <c r="J87" s="144">
        <f>BK87</f>
        <v>0</v>
      </c>
      <c r="L87" s="132"/>
      <c r="M87" s="137"/>
      <c r="N87" s="138"/>
      <c r="O87" s="138"/>
      <c r="P87" s="139">
        <f>SUM(P88:P135)</f>
        <v>0</v>
      </c>
      <c r="Q87" s="138"/>
      <c r="R87" s="139">
        <f>SUM(R88:R135)</f>
        <v>0.13960259999999999</v>
      </c>
      <c r="S87" s="138"/>
      <c r="T87" s="140">
        <f>SUM(T88:T135)</f>
        <v>642.55209999999988</v>
      </c>
      <c r="AR87" s="133" t="s">
        <v>80</v>
      </c>
      <c r="AT87" s="141" t="s">
        <v>72</v>
      </c>
      <c r="AU87" s="141" t="s">
        <v>80</v>
      </c>
      <c r="AY87" s="133" t="s">
        <v>252</v>
      </c>
      <c r="BK87" s="142">
        <f>SUM(BK88:BK135)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11845</v>
      </c>
      <c r="F88" s="148" t="s">
        <v>11846</v>
      </c>
      <c r="G88" s="149" t="s">
        <v>497</v>
      </c>
      <c r="H88" s="150">
        <v>509.49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2.4000000000000001E-4</v>
      </c>
      <c r="R88" s="156">
        <f>Q88*H88</f>
        <v>0.1222776</v>
      </c>
      <c r="S88" s="156">
        <v>0.69</v>
      </c>
      <c r="T88" s="157">
        <f>S88*H88</f>
        <v>351.54809999999998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82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11847</v>
      </c>
    </row>
    <row r="89" spans="1:65" s="2" customFormat="1" ht="19.5">
      <c r="A89" s="34"/>
      <c r="B89" s="35"/>
      <c r="C89" s="34"/>
      <c r="D89" s="160" t="s">
        <v>260</v>
      </c>
      <c r="E89" s="34"/>
      <c r="F89" s="161" t="s">
        <v>11848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82</v>
      </c>
    </row>
    <row r="90" spans="1:65" s="2" customFormat="1" ht="11.25">
      <c r="A90" s="34"/>
      <c r="B90" s="35"/>
      <c r="C90" s="34"/>
      <c r="D90" s="165" t="s">
        <v>262</v>
      </c>
      <c r="E90" s="34"/>
      <c r="F90" s="166" t="s">
        <v>11849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262</v>
      </c>
      <c r="AU90" s="19" t="s">
        <v>82</v>
      </c>
    </row>
    <row r="91" spans="1:65" s="13" customFormat="1" ht="11.25">
      <c r="B91" s="167"/>
      <c r="D91" s="160" t="s">
        <v>264</v>
      </c>
      <c r="E91" s="168" t="s">
        <v>3</v>
      </c>
      <c r="F91" s="169" t="s">
        <v>11850</v>
      </c>
      <c r="H91" s="168" t="s">
        <v>3</v>
      </c>
      <c r="I91" s="170"/>
      <c r="L91" s="167"/>
      <c r="M91" s="171"/>
      <c r="N91" s="172"/>
      <c r="O91" s="172"/>
      <c r="P91" s="172"/>
      <c r="Q91" s="172"/>
      <c r="R91" s="172"/>
      <c r="S91" s="172"/>
      <c r="T91" s="173"/>
      <c r="AT91" s="168" t="s">
        <v>264</v>
      </c>
      <c r="AU91" s="168" t="s">
        <v>82</v>
      </c>
      <c r="AV91" s="13" t="s">
        <v>80</v>
      </c>
      <c r="AW91" s="13" t="s">
        <v>34</v>
      </c>
      <c r="AX91" s="13" t="s">
        <v>73</v>
      </c>
      <c r="AY91" s="168" t="s">
        <v>252</v>
      </c>
    </row>
    <row r="92" spans="1:65" s="14" customFormat="1" ht="11.25">
      <c r="B92" s="174"/>
      <c r="D92" s="160" t="s">
        <v>264</v>
      </c>
      <c r="E92" s="175" t="s">
        <v>3</v>
      </c>
      <c r="F92" s="176" t="s">
        <v>11851</v>
      </c>
      <c r="H92" s="177">
        <v>509.49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264</v>
      </c>
      <c r="AU92" s="175" t="s">
        <v>82</v>
      </c>
      <c r="AV92" s="14" t="s">
        <v>82</v>
      </c>
      <c r="AW92" s="14" t="s">
        <v>34</v>
      </c>
      <c r="AX92" s="14" t="s">
        <v>80</v>
      </c>
      <c r="AY92" s="175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11852</v>
      </c>
      <c r="F93" s="148" t="s">
        <v>11853</v>
      </c>
      <c r="G93" s="149" t="s">
        <v>497</v>
      </c>
      <c r="H93" s="150">
        <v>499.5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0.44</v>
      </c>
      <c r="T93" s="157">
        <f>S93*H93</f>
        <v>219.78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11854</v>
      </c>
    </row>
    <row r="94" spans="1:65" s="2" customFormat="1" ht="19.5">
      <c r="A94" s="34"/>
      <c r="B94" s="35"/>
      <c r="C94" s="34"/>
      <c r="D94" s="160" t="s">
        <v>260</v>
      </c>
      <c r="E94" s="34"/>
      <c r="F94" s="161" t="s">
        <v>11855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1.25">
      <c r="A95" s="34"/>
      <c r="B95" s="35"/>
      <c r="C95" s="34"/>
      <c r="D95" s="165" t="s">
        <v>262</v>
      </c>
      <c r="E95" s="34"/>
      <c r="F95" s="166" t="s">
        <v>11856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262</v>
      </c>
      <c r="AU95" s="19" t="s">
        <v>82</v>
      </c>
    </row>
    <row r="96" spans="1:65" s="13" customFormat="1" ht="11.25">
      <c r="B96" s="167"/>
      <c r="D96" s="160" t="s">
        <v>264</v>
      </c>
      <c r="E96" s="168" t="s">
        <v>3</v>
      </c>
      <c r="F96" s="169" t="s">
        <v>11857</v>
      </c>
      <c r="H96" s="168" t="s">
        <v>3</v>
      </c>
      <c r="I96" s="170"/>
      <c r="L96" s="167"/>
      <c r="M96" s="171"/>
      <c r="N96" s="172"/>
      <c r="O96" s="172"/>
      <c r="P96" s="172"/>
      <c r="Q96" s="172"/>
      <c r="R96" s="172"/>
      <c r="S96" s="172"/>
      <c r="T96" s="173"/>
      <c r="AT96" s="168" t="s">
        <v>264</v>
      </c>
      <c r="AU96" s="168" t="s">
        <v>82</v>
      </c>
      <c r="AV96" s="13" t="s">
        <v>80</v>
      </c>
      <c r="AW96" s="13" t="s">
        <v>34</v>
      </c>
      <c r="AX96" s="13" t="s">
        <v>73</v>
      </c>
      <c r="AY96" s="168" t="s">
        <v>252</v>
      </c>
    </row>
    <row r="97" spans="1:65" s="14" customFormat="1" ht="11.25">
      <c r="B97" s="174"/>
      <c r="D97" s="160" t="s">
        <v>264</v>
      </c>
      <c r="E97" s="175" t="s">
        <v>3</v>
      </c>
      <c r="F97" s="176" t="s">
        <v>11858</v>
      </c>
      <c r="H97" s="177">
        <v>499.5</v>
      </c>
      <c r="I97" s="178"/>
      <c r="L97" s="174"/>
      <c r="M97" s="179"/>
      <c r="N97" s="180"/>
      <c r="O97" s="180"/>
      <c r="P97" s="180"/>
      <c r="Q97" s="180"/>
      <c r="R97" s="180"/>
      <c r="S97" s="180"/>
      <c r="T97" s="181"/>
      <c r="AT97" s="175" t="s">
        <v>264</v>
      </c>
      <c r="AU97" s="175" t="s">
        <v>82</v>
      </c>
      <c r="AV97" s="14" t="s">
        <v>82</v>
      </c>
      <c r="AW97" s="14" t="s">
        <v>34</v>
      </c>
      <c r="AX97" s="14" t="s">
        <v>80</v>
      </c>
      <c r="AY97" s="175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11859</v>
      </c>
      <c r="F98" s="148" t="s">
        <v>11860</v>
      </c>
      <c r="G98" s="149" t="s">
        <v>331</v>
      </c>
      <c r="H98" s="150">
        <v>245.6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0.28999999999999998</v>
      </c>
      <c r="T98" s="157">
        <f>S98*H98</f>
        <v>71.22399999999999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11861</v>
      </c>
    </row>
    <row r="99" spans="1:65" s="2" customFormat="1" ht="19.5">
      <c r="A99" s="34"/>
      <c r="B99" s="35"/>
      <c r="C99" s="34"/>
      <c r="D99" s="160" t="s">
        <v>260</v>
      </c>
      <c r="E99" s="34"/>
      <c r="F99" s="161" t="s">
        <v>11862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1.25">
      <c r="A100" s="34"/>
      <c r="B100" s="35"/>
      <c r="C100" s="34"/>
      <c r="D100" s="165" t="s">
        <v>262</v>
      </c>
      <c r="E100" s="34"/>
      <c r="F100" s="166" t="s">
        <v>11863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262</v>
      </c>
      <c r="AU100" s="19" t="s">
        <v>82</v>
      </c>
    </row>
    <row r="101" spans="1:65" s="13" customFormat="1" ht="11.25">
      <c r="B101" s="167"/>
      <c r="D101" s="160" t="s">
        <v>264</v>
      </c>
      <c r="E101" s="168" t="s">
        <v>3</v>
      </c>
      <c r="F101" s="169" t="s">
        <v>11864</v>
      </c>
      <c r="H101" s="168" t="s">
        <v>3</v>
      </c>
      <c r="I101" s="170"/>
      <c r="L101" s="167"/>
      <c r="M101" s="171"/>
      <c r="N101" s="172"/>
      <c r="O101" s="172"/>
      <c r="P101" s="172"/>
      <c r="Q101" s="172"/>
      <c r="R101" s="172"/>
      <c r="S101" s="172"/>
      <c r="T101" s="173"/>
      <c r="AT101" s="168" t="s">
        <v>264</v>
      </c>
      <c r="AU101" s="168" t="s">
        <v>82</v>
      </c>
      <c r="AV101" s="13" t="s">
        <v>80</v>
      </c>
      <c r="AW101" s="13" t="s">
        <v>34</v>
      </c>
      <c r="AX101" s="13" t="s">
        <v>73</v>
      </c>
      <c r="AY101" s="168" t="s">
        <v>252</v>
      </c>
    </row>
    <row r="102" spans="1:65" s="14" customFormat="1" ht="11.25">
      <c r="B102" s="174"/>
      <c r="D102" s="160" t="s">
        <v>264</v>
      </c>
      <c r="E102" s="175" t="s">
        <v>3</v>
      </c>
      <c r="F102" s="176" t="s">
        <v>11865</v>
      </c>
      <c r="H102" s="177">
        <v>245.6</v>
      </c>
      <c r="I102" s="178"/>
      <c r="L102" s="174"/>
      <c r="M102" s="179"/>
      <c r="N102" s="180"/>
      <c r="O102" s="180"/>
      <c r="P102" s="180"/>
      <c r="Q102" s="180"/>
      <c r="R102" s="180"/>
      <c r="S102" s="180"/>
      <c r="T102" s="181"/>
      <c r="AT102" s="175" t="s">
        <v>264</v>
      </c>
      <c r="AU102" s="175" t="s">
        <v>82</v>
      </c>
      <c r="AV102" s="14" t="s">
        <v>82</v>
      </c>
      <c r="AW102" s="14" t="s">
        <v>34</v>
      </c>
      <c r="AX102" s="14" t="s">
        <v>80</v>
      </c>
      <c r="AY102" s="175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11866</v>
      </c>
      <c r="F103" s="148" t="s">
        <v>11867</v>
      </c>
      <c r="G103" s="149" t="s">
        <v>497</v>
      </c>
      <c r="H103" s="150">
        <v>950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11868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11869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11870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13" customFormat="1" ht="11.25">
      <c r="B106" s="167"/>
      <c r="D106" s="160" t="s">
        <v>264</v>
      </c>
      <c r="E106" s="168" t="s">
        <v>3</v>
      </c>
      <c r="F106" s="169" t="s">
        <v>11871</v>
      </c>
      <c r="H106" s="168" t="s">
        <v>3</v>
      </c>
      <c r="I106" s="170"/>
      <c r="L106" s="167"/>
      <c r="M106" s="171"/>
      <c r="N106" s="172"/>
      <c r="O106" s="172"/>
      <c r="P106" s="172"/>
      <c r="Q106" s="172"/>
      <c r="R106" s="172"/>
      <c r="S106" s="172"/>
      <c r="T106" s="173"/>
      <c r="AT106" s="168" t="s">
        <v>264</v>
      </c>
      <c r="AU106" s="168" t="s">
        <v>82</v>
      </c>
      <c r="AV106" s="13" t="s">
        <v>80</v>
      </c>
      <c r="AW106" s="13" t="s">
        <v>34</v>
      </c>
      <c r="AX106" s="13" t="s">
        <v>73</v>
      </c>
      <c r="AY106" s="168" t="s">
        <v>252</v>
      </c>
    </row>
    <row r="107" spans="1:65" s="14" customFormat="1" ht="11.25">
      <c r="B107" s="174"/>
      <c r="D107" s="160" t="s">
        <v>264</v>
      </c>
      <c r="E107" s="175" t="s">
        <v>3</v>
      </c>
      <c r="F107" s="176" t="s">
        <v>11872</v>
      </c>
      <c r="H107" s="177">
        <v>950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34</v>
      </c>
      <c r="AX107" s="14" t="s">
        <v>80</v>
      </c>
      <c r="AY107" s="175" t="s">
        <v>252</v>
      </c>
    </row>
    <row r="108" spans="1:65" s="2" customFormat="1" ht="21.75" customHeight="1">
      <c r="A108" s="34"/>
      <c r="B108" s="145"/>
      <c r="C108" s="146" t="s">
        <v>296</v>
      </c>
      <c r="D108" s="146" t="s">
        <v>254</v>
      </c>
      <c r="E108" s="147" t="s">
        <v>11873</v>
      </c>
      <c r="F108" s="148" t="s">
        <v>11874</v>
      </c>
      <c r="G108" s="149" t="s">
        <v>257</v>
      </c>
      <c r="H108" s="150">
        <v>1035.5940000000001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11875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11876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11877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13" customFormat="1" ht="11.25">
      <c r="B111" s="167"/>
      <c r="D111" s="160" t="s">
        <v>264</v>
      </c>
      <c r="E111" s="168" t="s">
        <v>3</v>
      </c>
      <c r="F111" s="169" t="s">
        <v>11878</v>
      </c>
      <c r="H111" s="168" t="s">
        <v>3</v>
      </c>
      <c r="I111" s="170"/>
      <c r="L111" s="167"/>
      <c r="M111" s="171"/>
      <c r="N111" s="172"/>
      <c r="O111" s="172"/>
      <c r="P111" s="172"/>
      <c r="Q111" s="172"/>
      <c r="R111" s="172"/>
      <c r="S111" s="172"/>
      <c r="T111" s="173"/>
      <c r="AT111" s="168" t="s">
        <v>264</v>
      </c>
      <c r="AU111" s="168" t="s">
        <v>82</v>
      </c>
      <c r="AV111" s="13" t="s">
        <v>80</v>
      </c>
      <c r="AW111" s="13" t="s">
        <v>34</v>
      </c>
      <c r="AX111" s="13" t="s">
        <v>73</v>
      </c>
      <c r="AY111" s="168" t="s">
        <v>252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11879</v>
      </c>
      <c r="H112" s="177">
        <v>686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73</v>
      </c>
      <c r="AY112" s="175" t="s">
        <v>252</v>
      </c>
    </row>
    <row r="113" spans="1:65" s="13" customFormat="1" ht="11.25">
      <c r="B113" s="167"/>
      <c r="D113" s="160" t="s">
        <v>264</v>
      </c>
      <c r="E113" s="168" t="s">
        <v>3</v>
      </c>
      <c r="F113" s="169" t="s">
        <v>11880</v>
      </c>
      <c r="H113" s="168" t="s">
        <v>3</v>
      </c>
      <c r="I113" s="170"/>
      <c r="L113" s="167"/>
      <c r="M113" s="171"/>
      <c r="N113" s="172"/>
      <c r="O113" s="172"/>
      <c r="P113" s="172"/>
      <c r="Q113" s="172"/>
      <c r="R113" s="172"/>
      <c r="S113" s="172"/>
      <c r="T113" s="173"/>
      <c r="AT113" s="168" t="s">
        <v>264</v>
      </c>
      <c r="AU113" s="168" t="s">
        <v>82</v>
      </c>
      <c r="AV113" s="13" t="s">
        <v>80</v>
      </c>
      <c r="AW113" s="13" t="s">
        <v>34</v>
      </c>
      <c r="AX113" s="13" t="s">
        <v>73</v>
      </c>
      <c r="AY113" s="168" t="s">
        <v>252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11881</v>
      </c>
      <c r="H114" s="177">
        <v>349.59399999999999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82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1035.5940000000001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82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21.75" customHeight="1">
      <c r="A116" s="34"/>
      <c r="B116" s="145"/>
      <c r="C116" s="146" t="s">
        <v>303</v>
      </c>
      <c r="D116" s="146" t="s">
        <v>254</v>
      </c>
      <c r="E116" s="147" t="s">
        <v>11882</v>
      </c>
      <c r="F116" s="148" t="s">
        <v>11883</v>
      </c>
      <c r="G116" s="149" t="s">
        <v>257</v>
      </c>
      <c r="H116" s="150">
        <v>26.312000000000001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11884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11885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11886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13" customFormat="1" ht="11.25">
      <c r="B119" s="167"/>
      <c r="D119" s="160" t="s">
        <v>264</v>
      </c>
      <c r="E119" s="168" t="s">
        <v>3</v>
      </c>
      <c r="F119" s="169" t="s">
        <v>11887</v>
      </c>
      <c r="H119" s="168" t="s">
        <v>3</v>
      </c>
      <c r="I119" s="170"/>
      <c r="L119" s="167"/>
      <c r="M119" s="171"/>
      <c r="N119" s="172"/>
      <c r="O119" s="172"/>
      <c r="P119" s="172"/>
      <c r="Q119" s="172"/>
      <c r="R119" s="172"/>
      <c r="S119" s="172"/>
      <c r="T119" s="173"/>
      <c r="AT119" s="168" t="s">
        <v>264</v>
      </c>
      <c r="AU119" s="168" t="s">
        <v>82</v>
      </c>
      <c r="AV119" s="13" t="s">
        <v>80</v>
      </c>
      <c r="AW119" s="13" t="s">
        <v>34</v>
      </c>
      <c r="AX119" s="13" t="s">
        <v>73</v>
      </c>
      <c r="AY119" s="168" t="s">
        <v>252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11888</v>
      </c>
      <c r="H120" s="177">
        <v>26.312000000000001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11889</v>
      </c>
      <c r="F121" s="148" t="s">
        <v>5755</v>
      </c>
      <c r="G121" s="149" t="s">
        <v>257</v>
      </c>
      <c r="H121" s="150">
        <v>13.2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11890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11891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11892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4" customFormat="1" ht="11.25">
      <c r="B125" s="174"/>
      <c r="D125" s="160" t="s">
        <v>264</v>
      </c>
      <c r="E125" s="175" t="s">
        <v>3</v>
      </c>
      <c r="F125" s="176" t="s">
        <v>11893</v>
      </c>
      <c r="H125" s="177">
        <v>13.2</v>
      </c>
      <c r="I125" s="178"/>
      <c r="L125" s="174"/>
      <c r="M125" s="179"/>
      <c r="N125" s="180"/>
      <c r="O125" s="180"/>
      <c r="P125" s="180"/>
      <c r="Q125" s="180"/>
      <c r="R125" s="180"/>
      <c r="S125" s="180"/>
      <c r="T125" s="181"/>
      <c r="AT125" s="175" t="s">
        <v>264</v>
      </c>
      <c r="AU125" s="175" t="s">
        <v>82</v>
      </c>
      <c r="AV125" s="14" t="s">
        <v>82</v>
      </c>
      <c r="AW125" s="14" t="s">
        <v>34</v>
      </c>
      <c r="AX125" s="14" t="s">
        <v>80</v>
      </c>
      <c r="AY125" s="175" t="s">
        <v>252</v>
      </c>
    </row>
    <row r="126" spans="1:65" s="2" customFormat="1" ht="16.5" customHeight="1">
      <c r="A126" s="34"/>
      <c r="B126" s="145"/>
      <c r="C126" s="146" t="s">
        <v>318</v>
      </c>
      <c r="D126" s="146" t="s">
        <v>254</v>
      </c>
      <c r="E126" s="147" t="s">
        <v>11894</v>
      </c>
      <c r="F126" s="148" t="s">
        <v>11895</v>
      </c>
      <c r="G126" s="149" t="s">
        <v>497</v>
      </c>
      <c r="H126" s="150">
        <v>2987.85</v>
      </c>
      <c r="I126" s="151"/>
      <c r="J126" s="152">
        <f>ROUND(I126*H126,2)</f>
        <v>0</v>
      </c>
      <c r="K126" s="153"/>
      <c r="L126" s="35"/>
      <c r="M126" s="154" t="s">
        <v>3</v>
      </c>
      <c r="N126" s="155" t="s">
        <v>44</v>
      </c>
      <c r="O126" s="55"/>
      <c r="P126" s="156">
        <f>O126*H126</f>
        <v>0</v>
      </c>
      <c r="Q126" s="156">
        <v>0</v>
      </c>
      <c r="R126" s="156">
        <f>Q126*H126</f>
        <v>0</v>
      </c>
      <c r="S126" s="156">
        <v>0</v>
      </c>
      <c r="T126" s="157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8" t="s">
        <v>258</v>
      </c>
      <c r="AT126" s="158" t="s">
        <v>254</v>
      </c>
      <c r="AU126" s="158" t="s">
        <v>82</v>
      </c>
      <c r="AY126" s="19" t="s">
        <v>252</v>
      </c>
      <c r="BE126" s="159">
        <f>IF(N126="základní",J126,0)</f>
        <v>0</v>
      </c>
      <c r="BF126" s="159">
        <f>IF(N126="snížená",J126,0)</f>
        <v>0</v>
      </c>
      <c r="BG126" s="159">
        <f>IF(N126="zákl. přenesená",J126,0)</f>
        <v>0</v>
      </c>
      <c r="BH126" s="159">
        <f>IF(N126="sníž. přenesená",J126,0)</f>
        <v>0</v>
      </c>
      <c r="BI126" s="159">
        <f>IF(N126="nulová",J126,0)</f>
        <v>0</v>
      </c>
      <c r="BJ126" s="19" t="s">
        <v>80</v>
      </c>
      <c r="BK126" s="159">
        <f>ROUND(I126*H126,2)</f>
        <v>0</v>
      </c>
      <c r="BL126" s="19" t="s">
        <v>258</v>
      </c>
      <c r="BM126" s="158" t="s">
        <v>11896</v>
      </c>
    </row>
    <row r="127" spans="1:65" s="2" customFormat="1" ht="11.25">
      <c r="A127" s="34"/>
      <c r="B127" s="35"/>
      <c r="C127" s="34"/>
      <c r="D127" s="160" t="s">
        <v>260</v>
      </c>
      <c r="E127" s="34"/>
      <c r="F127" s="161" t="s">
        <v>11897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260</v>
      </c>
      <c r="AU127" s="19" t="s">
        <v>82</v>
      </c>
    </row>
    <row r="128" spans="1:65" s="2" customFormat="1" ht="11.25">
      <c r="A128" s="34"/>
      <c r="B128" s="35"/>
      <c r="C128" s="34"/>
      <c r="D128" s="165" t="s">
        <v>262</v>
      </c>
      <c r="E128" s="34"/>
      <c r="F128" s="166" t="s">
        <v>11898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262</v>
      </c>
      <c r="AU128" s="19" t="s">
        <v>82</v>
      </c>
    </row>
    <row r="129" spans="1:65" s="13" customFormat="1" ht="11.25">
      <c r="B129" s="167"/>
      <c r="D129" s="160" t="s">
        <v>264</v>
      </c>
      <c r="E129" s="168" t="s">
        <v>3</v>
      </c>
      <c r="F129" s="169" t="s">
        <v>11899</v>
      </c>
      <c r="H129" s="168" t="s">
        <v>3</v>
      </c>
      <c r="I129" s="170"/>
      <c r="L129" s="167"/>
      <c r="M129" s="171"/>
      <c r="N129" s="172"/>
      <c r="O129" s="172"/>
      <c r="P129" s="172"/>
      <c r="Q129" s="172"/>
      <c r="R129" s="172"/>
      <c r="S129" s="172"/>
      <c r="T129" s="173"/>
      <c r="AT129" s="168" t="s">
        <v>264</v>
      </c>
      <c r="AU129" s="168" t="s">
        <v>82</v>
      </c>
      <c r="AV129" s="13" t="s">
        <v>80</v>
      </c>
      <c r="AW129" s="13" t="s">
        <v>34</v>
      </c>
      <c r="AX129" s="13" t="s">
        <v>73</v>
      </c>
      <c r="AY129" s="168" t="s">
        <v>252</v>
      </c>
    </row>
    <row r="130" spans="1:65" s="14" customFormat="1" ht="11.25">
      <c r="B130" s="174"/>
      <c r="D130" s="160" t="s">
        <v>264</v>
      </c>
      <c r="E130" s="175" t="s">
        <v>3</v>
      </c>
      <c r="F130" s="176" t="s">
        <v>11900</v>
      </c>
      <c r="H130" s="177">
        <v>2987.85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264</v>
      </c>
      <c r="AU130" s="175" t="s">
        <v>82</v>
      </c>
      <c r="AV130" s="14" t="s">
        <v>82</v>
      </c>
      <c r="AW130" s="14" t="s">
        <v>34</v>
      </c>
      <c r="AX130" s="14" t="s">
        <v>80</v>
      </c>
      <c r="AY130" s="175" t="s">
        <v>252</v>
      </c>
    </row>
    <row r="131" spans="1:65" s="2" customFormat="1" ht="16.5" customHeight="1">
      <c r="A131" s="34"/>
      <c r="B131" s="145"/>
      <c r="C131" s="146" t="s">
        <v>328</v>
      </c>
      <c r="D131" s="146" t="s">
        <v>254</v>
      </c>
      <c r="E131" s="147" t="s">
        <v>11901</v>
      </c>
      <c r="F131" s="148" t="s">
        <v>11902</v>
      </c>
      <c r="G131" s="149" t="s">
        <v>11290</v>
      </c>
      <c r="H131" s="150">
        <v>1.75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9.9000000000000008E-3</v>
      </c>
      <c r="R131" s="156">
        <f>Q131*H131</f>
        <v>1.7325E-2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940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940</v>
      </c>
      <c r="BM131" s="158" t="s">
        <v>11903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11904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11905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11906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11907</v>
      </c>
      <c r="H135" s="177">
        <v>1.75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80</v>
      </c>
      <c r="AY135" s="175" t="s">
        <v>252</v>
      </c>
    </row>
    <row r="136" spans="1:65" s="12" customFormat="1" ht="22.9" customHeight="1">
      <c r="B136" s="132"/>
      <c r="D136" s="133" t="s">
        <v>72</v>
      </c>
      <c r="E136" s="143" t="s">
        <v>82</v>
      </c>
      <c r="F136" s="143" t="s">
        <v>434</v>
      </c>
      <c r="I136" s="135"/>
      <c r="J136" s="144">
        <f>BK136</f>
        <v>0</v>
      </c>
      <c r="L136" s="132"/>
      <c r="M136" s="137"/>
      <c r="N136" s="138"/>
      <c r="O136" s="138"/>
      <c r="P136" s="139">
        <f>SUM(P137:P180)</f>
        <v>0</v>
      </c>
      <c r="Q136" s="138"/>
      <c r="R136" s="139">
        <f>SUM(R137:R180)</f>
        <v>106.20379953</v>
      </c>
      <c r="S136" s="138"/>
      <c r="T136" s="140">
        <f>SUM(T137:T180)</f>
        <v>175.5</v>
      </c>
      <c r="AR136" s="133" t="s">
        <v>80</v>
      </c>
      <c r="AT136" s="141" t="s">
        <v>72</v>
      </c>
      <c r="AU136" s="141" t="s">
        <v>80</v>
      </c>
      <c r="AY136" s="133" t="s">
        <v>252</v>
      </c>
      <c r="BK136" s="142">
        <f>SUM(BK137:BK180)</f>
        <v>0</v>
      </c>
    </row>
    <row r="137" spans="1:65" s="2" customFormat="1" ht="16.5" customHeight="1">
      <c r="A137" s="34"/>
      <c r="B137" s="145"/>
      <c r="C137" s="146" t="s">
        <v>338</v>
      </c>
      <c r="D137" s="146" t="s">
        <v>254</v>
      </c>
      <c r="E137" s="147" t="s">
        <v>463</v>
      </c>
      <c r="F137" s="148" t="s">
        <v>464</v>
      </c>
      <c r="G137" s="149" t="s">
        <v>257</v>
      </c>
      <c r="H137" s="150">
        <v>1.1919999999999999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2.2563399999999998</v>
      </c>
      <c r="R137" s="156">
        <f>Q137*H137</f>
        <v>2.6895572799999998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11908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466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1.25">
      <c r="A139" s="34"/>
      <c r="B139" s="35"/>
      <c r="C139" s="34"/>
      <c r="D139" s="165" t="s">
        <v>262</v>
      </c>
      <c r="E139" s="34"/>
      <c r="F139" s="166" t="s">
        <v>467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262</v>
      </c>
      <c r="AU139" s="19" t="s">
        <v>82</v>
      </c>
    </row>
    <row r="140" spans="1:65" s="13" customFormat="1" ht="11.25">
      <c r="B140" s="167"/>
      <c r="D140" s="160" t="s">
        <v>264</v>
      </c>
      <c r="E140" s="168" t="s">
        <v>3</v>
      </c>
      <c r="F140" s="169" t="s">
        <v>11909</v>
      </c>
      <c r="H140" s="168" t="s">
        <v>3</v>
      </c>
      <c r="I140" s="170"/>
      <c r="L140" s="167"/>
      <c r="M140" s="171"/>
      <c r="N140" s="172"/>
      <c r="O140" s="172"/>
      <c r="P140" s="172"/>
      <c r="Q140" s="172"/>
      <c r="R140" s="172"/>
      <c r="S140" s="172"/>
      <c r="T140" s="173"/>
      <c r="AT140" s="168" t="s">
        <v>264</v>
      </c>
      <c r="AU140" s="168" t="s">
        <v>82</v>
      </c>
      <c r="AV140" s="13" t="s">
        <v>80</v>
      </c>
      <c r="AW140" s="13" t="s">
        <v>34</v>
      </c>
      <c r="AX140" s="13" t="s">
        <v>73</v>
      </c>
      <c r="AY140" s="168" t="s">
        <v>252</v>
      </c>
    </row>
    <row r="141" spans="1:65" s="14" customFormat="1" ht="11.25">
      <c r="B141" s="174"/>
      <c r="D141" s="160" t="s">
        <v>264</v>
      </c>
      <c r="E141" s="175" t="s">
        <v>3</v>
      </c>
      <c r="F141" s="176" t="s">
        <v>11910</v>
      </c>
      <c r="H141" s="177">
        <v>1.1919999999999999</v>
      </c>
      <c r="I141" s="178"/>
      <c r="L141" s="174"/>
      <c r="M141" s="179"/>
      <c r="N141" s="180"/>
      <c r="O141" s="180"/>
      <c r="P141" s="180"/>
      <c r="Q141" s="180"/>
      <c r="R141" s="180"/>
      <c r="S141" s="180"/>
      <c r="T141" s="181"/>
      <c r="AT141" s="175" t="s">
        <v>264</v>
      </c>
      <c r="AU141" s="175" t="s">
        <v>82</v>
      </c>
      <c r="AV141" s="14" t="s">
        <v>82</v>
      </c>
      <c r="AW141" s="14" t="s">
        <v>34</v>
      </c>
      <c r="AX141" s="14" t="s">
        <v>80</v>
      </c>
      <c r="AY141" s="175" t="s">
        <v>252</v>
      </c>
    </row>
    <row r="142" spans="1:65" s="2" customFormat="1" ht="16.5" customHeight="1">
      <c r="A142" s="34"/>
      <c r="B142" s="145"/>
      <c r="C142" s="146" t="s">
        <v>360</v>
      </c>
      <c r="D142" s="146" t="s">
        <v>254</v>
      </c>
      <c r="E142" s="147" t="s">
        <v>518</v>
      </c>
      <c r="F142" s="148" t="s">
        <v>519</v>
      </c>
      <c r="G142" s="149" t="s">
        <v>257</v>
      </c>
      <c r="H142" s="150">
        <v>25.189</v>
      </c>
      <c r="I142" s="151"/>
      <c r="J142" s="152">
        <f>ROUND(I142*H142,2)</f>
        <v>0</v>
      </c>
      <c r="K142" s="153"/>
      <c r="L142" s="35"/>
      <c r="M142" s="154" t="s">
        <v>3</v>
      </c>
      <c r="N142" s="155" t="s">
        <v>44</v>
      </c>
      <c r="O142" s="55"/>
      <c r="P142" s="156">
        <f>O142*H142</f>
        <v>0</v>
      </c>
      <c r="Q142" s="156">
        <v>2.45329</v>
      </c>
      <c r="R142" s="156">
        <f>Q142*H142</f>
        <v>61.795921810000003</v>
      </c>
      <c r="S142" s="156">
        <v>0</v>
      </c>
      <c r="T142" s="157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8" t="s">
        <v>258</v>
      </c>
      <c r="AT142" s="158" t="s">
        <v>254</v>
      </c>
      <c r="AU142" s="158" t="s">
        <v>82</v>
      </c>
      <c r="AY142" s="19" t="s">
        <v>252</v>
      </c>
      <c r="BE142" s="159">
        <f>IF(N142="základní",J142,0)</f>
        <v>0</v>
      </c>
      <c r="BF142" s="159">
        <f>IF(N142="snížená",J142,0)</f>
        <v>0</v>
      </c>
      <c r="BG142" s="159">
        <f>IF(N142="zákl. přenesená",J142,0)</f>
        <v>0</v>
      </c>
      <c r="BH142" s="159">
        <f>IF(N142="sníž. přenesená",J142,0)</f>
        <v>0</v>
      </c>
      <c r="BI142" s="159">
        <f>IF(N142="nulová",J142,0)</f>
        <v>0</v>
      </c>
      <c r="BJ142" s="19" t="s">
        <v>80</v>
      </c>
      <c r="BK142" s="159">
        <f>ROUND(I142*H142,2)</f>
        <v>0</v>
      </c>
      <c r="BL142" s="19" t="s">
        <v>258</v>
      </c>
      <c r="BM142" s="158" t="s">
        <v>11911</v>
      </c>
    </row>
    <row r="143" spans="1:65" s="2" customFormat="1" ht="11.25">
      <c r="A143" s="34"/>
      <c r="B143" s="35"/>
      <c r="C143" s="34"/>
      <c r="D143" s="160" t="s">
        <v>260</v>
      </c>
      <c r="E143" s="34"/>
      <c r="F143" s="161" t="s">
        <v>521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260</v>
      </c>
      <c r="AU143" s="19" t="s">
        <v>82</v>
      </c>
    </row>
    <row r="144" spans="1:65" s="2" customFormat="1" ht="11.25">
      <c r="A144" s="34"/>
      <c r="B144" s="35"/>
      <c r="C144" s="34"/>
      <c r="D144" s="165" t="s">
        <v>262</v>
      </c>
      <c r="E144" s="34"/>
      <c r="F144" s="166" t="s">
        <v>522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262</v>
      </c>
      <c r="AU144" s="19" t="s">
        <v>82</v>
      </c>
    </row>
    <row r="145" spans="1:65" s="13" customFormat="1" ht="11.25">
      <c r="B145" s="167"/>
      <c r="D145" s="160" t="s">
        <v>264</v>
      </c>
      <c r="E145" s="168" t="s">
        <v>3</v>
      </c>
      <c r="F145" s="169" t="s">
        <v>11912</v>
      </c>
      <c r="H145" s="168" t="s">
        <v>3</v>
      </c>
      <c r="I145" s="170"/>
      <c r="L145" s="167"/>
      <c r="M145" s="171"/>
      <c r="N145" s="172"/>
      <c r="O145" s="172"/>
      <c r="P145" s="172"/>
      <c r="Q145" s="172"/>
      <c r="R145" s="172"/>
      <c r="S145" s="172"/>
      <c r="T145" s="173"/>
      <c r="AT145" s="168" t="s">
        <v>264</v>
      </c>
      <c r="AU145" s="168" t="s">
        <v>82</v>
      </c>
      <c r="AV145" s="13" t="s">
        <v>80</v>
      </c>
      <c r="AW145" s="13" t="s">
        <v>34</v>
      </c>
      <c r="AX145" s="13" t="s">
        <v>73</v>
      </c>
      <c r="AY145" s="168" t="s">
        <v>252</v>
      </c>
    </row>
    <row r="146" spans="1:65" s="14" customFormat="1" ht="11.25">
      <c r="B146" s="174"/>
      <c r="D146" s="160" t="s">
        <v>264</v>
      </c>
      <c r="E146" s="175" t="s">
        <v>3</v>
      </c>
      <c r="F146" s="176" t="s">
        <v>11913</v>
      </c>
      <c r="H146" s="177">
        <v>13.112</v>
      </c>
      <c r="I146" s="178"/>
      <c r="L146" s="174"/>
      <c r="M146" s="179"/>
      <c r="N146" s="180"/>
      <c r="O146" s="180"/>
      <c r="P146" s="180"/>
      <c r="Q146" s="180"/>
      <c r="R146" s="180"/>
      <c r="S146" s="180"/>
      <c r="T146" s="181"/>
      <c r="AT146" s="175" t="s">
        <v>264</v>
      </c>
      <c r="AU146" s="175" t="s">
        <v>82</v>
      </c>
      <c r="AV146" s="14" t="s">
        <v>82</v>
      </c>
      <c r="AW146" s="14" t="s">
        <v>34</v>
      </c>
      <c r="AX146" s="14" t="s">
        <v>73</v>
      </c>
      <c r="AY146" s="175" t="s">
        <v>252</v>
      </c>
    </row>
    <row r="147" spans="1:65" s="13" customFormat="1" ht="11.25">
      <c r="B147" s="167"/>
      <c r="D147" s="160" t="s">
        <v>264</v>
      </c>
      <c r="E147" s="168" t="s">
        <v>3</v>
      </c>
      <c r="F147" s="169" t="s">
        <v>11914</v>
      </c>
      <c r="H147" s="168" t="s">
        <v>3</v>
      </c>
      <c r="I147" s="170"/>
      <c r="L147" s="167"/>
      <c r="M147" s="171"/>
      <c r="N147" s="172"/>
      <c r="O147" s="172"/>
      <c r="P147" s="172"/>
      <c r="Q147" s="172"/>
      <c r="R147" s="172"/>
      <c r="S147" s="172"/>
      <c r="T147" s="173"/>
      <c r="AT147" s="168" t="s">
        <v>264</v>
      </c>
      <c r="AU147" s="168" t="s">
        <v>82</v>
      </c>
      <c r="AV147" s="13" t="s">
        <v>80</v>
      </c>
      <c r="AW147" s="13" t="s">
        <v>34</v>
      </c>
      <c r="AX147" s="13" t="s">
        <v>73</v>
      </c>
      <c r="AY147" s="168" t="s">
        <v>252</v>
      </c>
    </row>
    <row r="148" spans="1:65" s="14" customFormat="1" ht="11.25">
      <c r="B148" s="174"/>
      <c r="D148" s="160" t="s">
        <v>264</v>
      </c>
      <c r="E148" s="175" t="s">
        <v>3</v>
      </c>
      <c r="F148" s="176" t="s">
        <v>11915</v>
      </c>
      <c r="H148" s="177">
        <v>4.9800000000000004</v>
      </c>
      <c r="I148" s="178"/>
      <c r="L148" s="174"/>
      <c r="M148" s="179"/>
      <c r="N148" s="180"/>
      <c r="O148" s="180"/>
      <c r="P148" s="180"/>
      <c r="Q148" s="180"/>
      <c r="R148" s="180"/>
      <c r="S148" s="180"/>
      <c r="T148" s="181"/>
      <c r="AT148" s="175" t="s">
        <v>264</v>
      </c>
      <c r="AU148" s="175" t="s">
        <v>82</v>
      </c>
      <c r="AV148" s="14" t="s">
        <v>82</v>
      </c>
      <c r="AW148" s="14" t="s">
        <v>34</v>
      </c>
      <c r="AX148" s="14" t="s">
        <v>73</v>
      </c>
      <c r="AY148" s="175" t="s">
        <v>252</v>
      </c>
    </row>
    <row r="149" spans="1:65" s="14" customFormat="1" ht="11.25">
      <c r="B149" s="174"/>
      <c r="D149" s="160" t="s">
        <v>264</v>
      </c>
      <c r="E149" s="175" t="s">
        <v>3</v>
      </c>
      <c r="F149" s="176" t="s">
        <v>11916</v>
      </c>
      <c r="H149" s="177">
        <v>7.0970000000000004</v>
      </c>
      <c r="I149" s="178"/>
      <c r="L149" s="174"/>
      <c r="M149" s="179"/>
      <c r="N149" s="180"/>
      <c r="O149" s="180"/>
      <c r="P149" s="180"/>
      <c r="Q149" s="180"/>
      <c r="R149" s="180"/>
      <c r="S149" s="180"/>
      <c r="T149" s="181"/>
      <c r="AT149" s="175" t="s">
        <v>264</v>
      </c>
      <c r="AU149" s="175" t="s">
        <v>82</v>
      </c>
      <c r="AV149" s="14" t="s">
        <v>82</v>
      </c>
      <c r="AW149" s="14" t="s">
        <v>34</v>
      </c>
      <c r="AX149" s="14" t="s">
        <v>73</v>
      </c>
      <c r="AY149" s="175" t="s">
        <v>252</v>
      </c>
    </row>
    <row r="150" spans="1:65" s="15" customFormat="1" ht="11.25">
      <c r="B150" s="182"/>
      <c r="D150" s="160" t="s">
        <v>264</v>
      </c>
      <c r="E150" s="183" t="s">
        <v>3</v>
      </c>
      <c r="F150" s="184" t="s">
        <v>269</v>
      </c>
      <c r="H150" s="185">
        <v>25.189</v>
      </c>
      <c r="I150" s="186"/>
      <c r="L150" s="182"/>
      <c r="M150" s="187"/>
      <c r="N150" s="188"/>
      <c r="O150" s="188"/>
      <c r="P150" s="188"/>
      <c r="Q150" s="188"/>
      <c r="R150" s="188"/>
      <c r="S150" s="188"/>
      <c r="T150" s="189"/>
      <c r="AT150" s="183" t="s">
        <v>264</v>
      </c>
      <c r="AU150" s="183" t="s">
        <v>82</v>
      </c>
      <c r="AV150" s="15" t="s">
        <v>258</v>
      </c>
      <c r="AW150" s="15" t="s">
        <v>34</v>
      </c>
      <c r="AX150" s="15" t="s">
        <v>80</v>
      </c>
      <c r="AY150" s="183" t="s">
        <v>252</v>
      </c>
    </row>
    <row r="151" spans="1:65" s="2" customFormat="1" ht="16.5" customHeight="1">
      <c r="A151" s="34"/>
      <c r="B151" s="145"/>
      <c r="C151" s="146" t="s">
        <v>373</v>
      </c>
      <c r="D151" s="146" t="s">
        <v>254</v>
      </c>
      <c r="E151" s="147" t="s">
        <v>549</v>
      </c>
      <c r="F151" s="148" t="s">
        <v>550</v>
      </c>
      <c r="G151" s="149" t="s">
        <v>497</v>
      </c>
      <c r="H151" s="150">
        <v>70.760000000000005</v>
      </c>
      <c r="I151" s="151"/>
      <c r="J151" s="152">
        <f>ROUND(I151*H151,2)</f>
        <v>0</v>
      </c>
      <c r="K151" s="153"/>
      <c r="L151" s="35"/>
      <c r="M151" s="154" t="s">
        <v>3</v>
      </c>
      <c r="N151" s="155" t="s">
        <v>44</v>
      </c>
      <c r="O151" s="55"/>
      <c r="P151" s="156">
        <f>O151*H151</f>
        <v>0</v>
      </c>
      <c r="Q151" s="156">
        <v>2.6900000000000001E-3</v>
      </c>
      <c r="R151" s="156">
        <f>Q151*H151</f>
        <v>0.19034440000000002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258</v>
      </c>
      <c r="AT151" s="158" t="s">
        <v>254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11917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552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553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11918</v>
      </c>
      <c r="H154" s="177">
        <v>65.78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73</v>
      </c>
      <c r="AY154" s="175" t="s">
        <v>252</v>
      </c>
    </row>
    <row r="155" spans="1:65" s="13" customFormat="1" ht="11.25">
      <c r="B155" s="167"/>
      <c r="D155" s="160" t="s">
        <v>264</v>
      </c>
      <c r="E155" s="168" t="s">
        <v>3</v>
      </c>
      <c r="F155" s="169" t="s">
        <v>11914</v>
      </c>
      <c r="H155" s="168" t="s">
        <v>3</v>
      </c>
      <c r="I155" s="170"/>
      <c r="L155" s="167"/>
      <c r="M155" s="171"/>
      <c r="N155" s="172"/>
      <c r="O155" s="172"/>
      <c r="P155" s="172"/>
      <c r="Q155" s="172"/>
      <c r="R155" s="172"/>
      <c r="S155" s="172"/>
      <c r="T155" s="173"/>
      <c r="AT155" s="168" t="s">
        <v>264</v>
      </c>
      <c r="AU155" s="168" t="s">
        <v>82</v>
      </c>
      <c r="AV155" s="13" t="s">
        <v>80</v>
      </c>
      <c r="AW155" s="13" t="s">
        <v>34</v>
      </c>
      <c r="AX155" s="13" t="s">
        <v>73</v>
      </c>
      <c r="AY155" s="168" t="s">
        <v>252</v>
      </c>
    </row>
    <row r="156" spans="1:65" s="14" customFormat="1" ht="11.25">
      <c r="B156" s="174"/>
      <c r="D156" s="160" t="s">
        <v>264</v>
      </c>
      <c r="E156" s="175" t="s">
        <v>3</v>
      </c>
      <c r="F156" s="176" t="s">
        <v>11915</v>
      </c>
      <c r="H156" s="177">
        <v>4.9800000000000004</v>
      </c>
      <c r="I156" s="178"/>
      <c r="L156" s="174"/>
      <c r="M156" s="179"/>
      <c r="N156" s="180"/>
      <c r="O156" s="180"/>
      <c r="P156" s="180"/>
      <c r="Q156" s="180"/>
      <c r="R156" s="180"/>
      <c r="S156" s="180"/>
      <c r="T156" s="181"/>
      <c r="AT156" s="175" t="s">
        <v>264</v>
      </c>
      <c r="AU156" s="175" t="s">
        <v>82</v>
      </c>
      <c r="AV156" s="14" t="s">
        <v>82</v>
      </c>
      <c r="AW156" s="14" t="s">
        <v>34</v>
      </c>
      <c r="AX156" s="14" t="s">
        <v>73</v>
      </c>
      <c r="AY156" s="175" t="s">
        <v>252</v>
      </c>
    </row>
    <row r="157" spans="1:65" s="15" customFormat="1" ht="11.25">
      <c r="B157" s="182"/>
      <c r="D157" s="160" t="s">
        <v>264</v>
      </c>
      <c r="E157" s="183" t="s">
        <v>3</v>
      </c>
      <c r="F157" s="184" t="s">
        <v>269</v>
      </c>
      <c r="H157" s="185">
        <v>70.760000000000005</v>
      </c>
      <c r="I157" s="186"/>
      <c r="L157" s="182"/>
      <c r="M157" s="187"/>
      <c r="N157" s="188"/>
      <c r="O157" s="188"/>
      <c r="P157" s="188"/>
      <c r="Q157" s="188"/>
      <c r="R157" s="188"/>
      <c r="S157" s="188"/>
      <c r="T157" s="189"/>
      <c r="AT157" s="183" t="s">
        <v>264</v>
      </c>
      <c r="AU157" s="183" t="s">
        <v>82</v>
      </c>
      <c r="AV157" s="15" t="s">
        <v>258</v>
      </c>
      <c r="AW157" s="15" t="s">
        <v>34</v>
      </c>
      <c r="AX157" s="15" t="s">
        <v>80</v>
      </c>
      <c r="AY157" s="183" t="s">
        <v>252</v>
      </c>
    </row>
    <row r="158" spans="1:65" s="2" customFormat="1" ht="16.5" customHeight="1">
      <c r="A158" s="34"/>
      <c r="B158" s="145"/>
      <c r="C158" s="146" t="s">
        <v>381</v>
      </c>
      <c r="D158" s="146" t="s">
        <v>254</v>
      </c>
      <c r="E158" s="147" t="s">
        <v>567</v>
      </c>
      <c r="F158" s="148" t="s">
        <v>568</v>
      </c>
      <c r="G158" s="149" t="s">
        <v>497</v>
      </c>
      <c r="H158" s="150">
        <v>70.760000000000005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11919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570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571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2" customFormat="1" ht="16.5" customHeight="1">
      <c r="A161" s="34"/>
      <c r="B161" s="145"/>
      <c r="C161" s="146" t="s">
        <v>389</v>
      </c>
      <c r="D161" s="146" t="s">
        <v>254</v>
      </c>
      <c r="E161" s="147" t="s">
        <v>573</v>
      </c>
      <c r="F161" s="148" t="s">
        <v>574</v>
      </c>
      <c r="G161" s="149" t="s">
        <v>321</v>
      </c>
      <c r="H161" s="150">
        <v>1.542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1.0606199999999999</v>
      </c>
      <c r="R161" s="156">
        <f>Q161*H161</f>
        <v>1.6354760399999999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11920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576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1.25">
      <c r="A163" s="34"/>
      <c r="B163" s="35"/>
      <c r="C163" s="34"/>
      <c r="D163" s="165" t="s">
        <v>262</v>
      </c>
      <c r="E163" s="34"/>
      <c r="F163" s="166" t="s">
        <v>577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262</v>
      </c>
      <c r="AU163" s="19" t="s">
        <v>82</v>
      </c>
    </row>
    <row r="164" spans="1:65" s="13" customFormat="1" ht="11.25">
      <c r="B164" s="167"/>
      <c r="D164" s="160" t="s">
        <v>264</v>
      </c>
      <c r="E164" s="168" t="s">
        <v>3</v>
      </c>
      <c r="F164" s="169" t="s">
        <v>11921</v>
      </c>
      <c r="H164" s="168" t="s">
        <v>3</v>
      </c>
      <c r="I164" s="170"/>
      <c r="L164" s="167"/>
      <c r="M164" s="171"/>
      <c r="N164" s="172"/>
      <c r="O164" s="172"/>
      <c r="P164" s="172"/>
      <c r="Q164" s="172"/>
      <c r="R164" s="172"/>
      <c r="S164" s="172"/>
      <c r="T164" s="173"/>
      <c r="AT164" s="168" t="s">
        <v>264</v>
      </c>
      <c r="AU164" s="168" t="s">
        <v>82</v>
      </c>
      <c r="AV164" s="13" t="s">
        <v>80</v>
      </c>
      <c r="AW164" s="13" t="s">
        <v>34</v>
      </c>
      <c r="AX164" s="13" t="s">
        <v>73</v>
      </c>
      <c r="AY164" s="168" t="s">
        <v>252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11922</v>
      </c>
      <c r="H165" s="177">
        <v>1.542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80</v>
      </c>
      <c r="AY165" s="175" t="s">
        <v>252</v>
      </c>
    </row>
    <row r="166" spans="1:65" s="2" customFormat="1" ht="16.5" customHeight="1">
      <c r="A166" s="34"/>
      <c r="B166" s="145"/>
      <c r="C166" s="146" t="s">
        <v>9</v>
      </c>
      <c r="D166" s="146" t="s">
        <v>254</v>
      </c>
      <c r="E166" s="147" t="s">
        <v>11923</v>
      </c>
      <c r="F166" s="148" t="s">
        <v>11924</v>
      </c>
      <c r="G166" s="149" t="s">
        <v>497</v>
      </c>
      <c r="H166" s="150">
        <v>135</v>
      </c>
      <c r="I166" s="151"/>
      <c r="J166" s="152">
        <f>ROUND(I166*H166,2)</f>
        <v>0</v>
      </c>
      <c r="K166" s="153"/>
      <c r="L166" s="35"/>
      <c r="M166" s="154" t="s">
        <v>3</v>
      </c>
      <c r="N166" s="155" t="s">
        <v>44</v>
      </c>
      <c r="O166" s="55"/>
      <c r="P166" s="156">
        <f>O166*H166</f>
        <v>0</v>
      </c>
      <c r="Q166" s="156">
        <v>0.108</v>
      </c>
      <c r="R166" s="156">
        <f>Q166*H166</f>
        <v>14.58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258</v>
      </c>
      <c r="AT166" s="158" t="s">
        <v>254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11925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11926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11927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3" customFormat="1" ht="11.25">
      <c r="B169" s="167"/>
      <c r="D169" s="160" t="s">
        <v>264</v>
      </c>
      <c r="E169" s="168" t="s">
        <v>3</v>
      </c>
      <c r="F169" s="169" t="s">
        <v>11928</v>
      </c>
      <c r="H169" s="168" t="s">
        <v>3</v>
      </c>
      <c r="I169" s="170"/>
      <c r="L169" s="167"/>
      <c r="M169" s="171"/>
      <c r="N169" s="172"/>
      <c r="O169" s="172"/>
      <c r="P169" s="172"/>
      <c r="Q169" s="172"/>
      <c r="R169" s="172"/>
      <c r="S169" s="172"/>
      <c r="T169" s="173"/>
      <c r="AT169" s="168" t="s">
        <v>264</v>
      </c>
      <c r="AU169" s="168" t="s">
        <v>82</v>
      </c>
      <c r="AV169" s="13" t="s">
        <v>80</v>
      </c>
      <c r="AW169" s="13" t="s">
        <v>34</v>
      </c>
      <c r="AX169" s="13" t="s">
        <v>73</v>
      </c>
      <c r="AY169" s="168" t="s">
        <v>252</v>
      </c>
    </row>
    <row r="170" spans="1:65" s="14" customFormat="1" ht="11.25">
      <c r="B170" s="174"/>
      <c r="D170" s="160" t="s">
        <v>264</v>
      </c>
      <c r="E170" s="175" t="s">
        <v>3</v>
      </c>
      <c r="F170" s="176" t="s">
        <v>1820</v>
      </c>
      <c r="H170" s="177">
        <v>135</v>
      </c>
      <c r="I170" s="178"/>
      <c r="L170" s="174"/>
      <c r="M170" s="179"/>
      <c r="N170" s="180"/>
      <c r="O170" s="180"/>
      <c r="P170" s="180"/>
      <c r="Q170" s="180"/>
      <c r="R170" s="180"/>
      <c r="S170" s="180"/>
      <c r="T170" s="181"/>
      <c r="AT170" s="175" t="s">
        <v>264</v>
      </c>
      <c r="AU170" s="175" t="s">
        <v>82</v>
      </c>
      <c r="AV170" s="14" t="s">
        <v>82</v>
      </c>
      <c r="AW170" s="14" t="s">
        <v>34</v>
      </c>
      <c r="AX170" s="14" t="s">
        <v>80</v>
      </c>
      <c r="AY170" s="175" t="s">
        <v>252</v>
      </c>
    </row>
    <row r="171" spans="1:65" s="2" customFormat="1" ht="16.5" customHeight="1">
      <c r="A171" s="34"/>
      <c r="B171" s="145"/>
      <c r="C171" s="198" t="s">
        <v>406</v>
      </c>
      <c r="D171" s="198" t="s">
        <v>361</v>
      </c>
      <c r="E171" s="199" t="s">
        <v>11929</v>
      </c>
      <c r="F171" s="200" t="s">
        <v>11930</v>
      </c>
      <c r="G171" s="201" t="s">
        <v>743</v>
      </c>
      <c r="H171" s="202">
        <v>33.75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0.75</v>
      </c>
      <c r="R171" s="156">
        <f>Q171*H171</f>
        <v>25.3125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1569</v>
      </c>
      <c r="AT171" s="158" t="s">
        <v>361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1569</v>
      </c>
      <c r="BM171" s="158" t="s">
        <v>11931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11930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1.25">
      <c r="A173" s="34"/>
      <c r="B173" s="35"/>
      <c r="C173" s="34"/>
      <c r="D173" s="165" t="s">
        <v>262</v>
      </c>
      <c r="E173" s="34"/>
      <c r="F173" s="166" t="s">
        <v>11932</v>
      </c>
      <c r="G173" s="34"/>
      <c r="H173" s="34"/>
      <c r="I173" s="162"/>
      <c r="J173" s="34"/>
      <c r="K173" s="34"/>
      <c r="L173" s="35"/>
      <c r="M173" s="163"/>
      <c r="N173" s="164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9" t="s">
        <v>262</v>
      </c>
      <c r="AU173" s="19" t="s">
        <v>82</v>
      </c>
    </row>
    <row r="174" spans="1:65" s="14" customFormat="1" ht="11.25">
      <c r="B174" s="174"/>
      <c r="D174" s="160" t="s">
        <v>264</v>
      </c>
      <c r="E174" s="175" t="s">
        <v>3</v>
      </c>
      <c r="F174" s="176" t="s">
        <v>11933</v>
      </c>
      <c r="H174" s="177">
        <v>67.5</v>
      </c>
      <c r="I174" s="178"/>
      <c r="L174" s="174"/>
      <c r="M174" s="179"/>
      <c r="N174" s="180"/>
      <c r="O174" s="180"/>
      <c r="P174" s="180"/>
      <c r="Q174" s="180"/>
      <c r="R174" s="180"/>
      <c r="S174" s="180"/>
      <c r="T174" s="181"/>
      <c r="AT174" s="175" t="s">
        <v>264</v>
      </c>
      <c r="AU174" s="175" t="s">
        <v>82</v>
      </c>
      <c r="AV174" s="14" t="s">
        <v>82</v>
      </c>
      <c r="AW174" s="14" t="s">
        <v>34</v>
      </c>
      <c r="AX174" s="14" t="s">
        <v>80</v>
      </c>
      <c r="AY174" s="175" t="s">
        <v>252</v>
      </c>
    </row>
    <row r="175" spans="1:65" s="14" customFormat="1" ht="11.25">
      <c r="B175" s="174"/>
      <c r="D175" s="160" t="s">
        <v>264</v>
      </c>
      <c r="F175" s="176" t="s">
        <v>11934</v>
      </c>
      <c r="H175" s="177">
        <v>33.75</v>
      </c>
      <c r="I175" s="178"/>
      <c r="L175" s="174"/>
      <c r="M175" s="179"/>
      <c r="N175" s="180"/>
      <c r="O175" s="180"/>
      <c r="P175" s="180"/>
      <c r="Q175" s="180"/>
      <c r="R175" s="180"/>
      <c r="S175" s="180"/>
      <c r="T175" s="181"/>
      <c r="AT175" s="175" t="s">
        <v>264</v>
      </c>
      <c r="AU175" s="175" t="s">
        <v>82</v>
      </c>
      <c r="AV175" s="14" t="s">
        <v>82</v>
      </c>
      <c r="AW175" s="14" t="s">
        <v>4</v>
      </c>
      <c r="AX175" s="14" t="s">
        <v>80</v>
      </c>
      <c r="AY175" s="175" t="s">
        <v>252</v>
      </c>
    </row>
    <row r="176" spans="1:65" s="2" customFormat="1" ht="16.5" customHeight="1">
      <c r="A176" s="34"/>
      <c r="B176" s="145"/>
      <c r="C176" s="146" t="s">
        <v>414</v>
      </c>
      <c r="D176" s="146" t="s">
        <v>254</v>
      </c>
      <c r="E176" s="147" t="s">
        <v>390</v>
      </c>
      <c r="F176" s="148" t="s">
        <v>391</v>
      </c>
      <c r="G176" s="149" t="s">
        <v>257</v>
      </c>
      <c r="H176" s="150">
        <v>135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1.3</v>
      </c>
      <c r="T176" s="157">
        <f>S176*H176</f>
        <v>175.5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11935</v>
      </c>
    </row>
    <row r="177" spans="1:65" s="2" customFormat="1" ht="19.5">
      <c r="A177" s="34"/>
      <c r="B177" s="35"/>
      <c r="C177" s="34"/>
      <c r="D177" s="160" t="s">
        <v>260</v>
      </c>
      <c r="E177" s="34"/>
      <c r="F177" s="161" t="s">
        <v>393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65" s="2" customFormat="1" ht="11.25">
      <c r="A178" s="34"/>
      <c r="B178" s="35"/>
      <c r="C178" s="34"/>
      <c r="D178" s="165" t="s">
        <v>262</v>
      </c>
      <c r="E178" s="34"/>
      <c r="F178" s="166" t="s">
        <v>394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11936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1820</v>
      </c>
      <c r="H180" s="177">
        <v>135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12" customFormat="1" ht="22.9" customHeight="1">
      <c r="B181" s="132"/>
      <c r="D181" s="133" t="s">
        <v>72</v>
      </c>
      <c r="E181" s="143" t="s">
        <v>95</v>
      </c>
      <c r="F181" s="143" t="s">
        <v>623</v>
      </c>
      <c r="I181" s="135"/>
      <c r="J181" s="144">
        <f>BK181</f>
        <v>0</v>
      </c>
      <c r="L181" s="132"/>
      <c r="M181" s="137"/>
      <c r="N181" s="138"/>
      <c r="O181" s="138"/>
      <c r="P181" s="139">
        <f>SUM(P182:P198)</f>
        <v>0</v>
      </c>
      <c r="Q181" s="138"/>
      <c r="R181" s="139">
        <f>SUM(R182:R198)</f>
        <v>26.291961840000003</v>
      </c>
      <c r="S181" s="138"/>
      <c r="T181" s="140">
        <f>SUM(T182:T198)</f>
        <v>0</v>
      </c>
      <c r="AR181" s="133" t="s">
        <v>80</v>
      </c>
      <c r="AT181" s="141" t="s">
        <v>72</v>
      </c>
      <c r="AU181" s="141" t="s">
        <v>80</v>
      </c>
      <c r="AY181" s="133" t="s">
        <v>252</v>
      </c>
      <c r="BK181" s="142">
        <f>SUM(BK182:BK198)</f>
        <v>0</v>
      </c>
    </row>
    <row r="182" spans="1:65" s="2" customFormat="1" ht="16.5" customHeight="1">
      <c r="A182" s="34"/>
      <c r="B182" s="145"/>
      <c r="C182" s="146" t="s">
        <v>423</v>
      </c>
      <c r="D182" s="146" t="s">
        <v>254</v>
      </c>
      <c r="E182" s="147" t="s">
        <v>11937</v>
      </c>
      <c r="F182" s="148" t="s">
        <v>11938</v>
      </c>
      <c r="G182" s="149" t="s">
        <v>257</v>
      </c>
      <c r="H182" s="150">
        <v>10.336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2.45329</v>
      </c>
      <c r="R182" s="156">
        <f>Q182*H182</f>
        <v>25.357205440000001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258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258</v>
      </c>
      <c r="BM182" s="158" t="s">
        <v>11939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11940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2" customFormat="1" ht="11.25">
      <c r="A184" s="34"/>
      <c r="B184" s="35"/>
      <c r="C184" s="34"/>
      <c r="D184" s="165" t="s">
        <v>262</v>
      </c>
      <c r="E184" s="34"/>
      <c r="F184" s="166" t="s">
        <v>11941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262</v>
      </c>
      <c r="AU184" s="19" t="s">
        <v>82</v>
      </c>
    </row>
    <row r="185" spans="1:65" s="13" customFormat="1" ht="11.25">
      <c r="B185" s="167"/>
      <c r="D185" s="160" t="s">
        <v>264</v>
      </c>
      <c r="E185" s="168" t="s">
        <v>3</v>
      </c>
      <c r="F185" s="169" t="s">
        <v>11942</v>
      </c>
      <c r="H185" s="168" t="s">
        <v>3</v>
      </c>
      <c r="I185" s="170"/>
      <c r="L185" s="167"/>
      <c r="M185" s="171"/>
      <c r="N185" s="172"/>
      <c r="O185" s="172"/>
      <c r="P185" s="172"/>
      <c r="Q185" s="172"/>
      <c r="R185" s="172"/>
      <c r="S185" s="172"/>
      <c r="T185" s="173"/>
      <c r="AT185" s="168" t="s">
        <v>264</v>
      </c>
      <c r="AU185" s="168" t="s">
        <v>82</v>
      </c>
      <c r="AV185" s="13" t="s">
        <v>80</v>
      </c>
      <c r="AW185" s="13" t="s">
        <v>34</v>
      </c>
      <c r="AX185" s="13" t="s">
        <v>73</v>
      </c>
      <c r="AY185" s="168" t="s">
        <v>252</v>
      </c>
    </row>
    <row r="186" spans="1:65" s="14" customFormat="1" ht="11.25">
      <c r="B186" s="174"/>
      <c r="D186" s="160" t="s">
        <v>264</v>
      </c>
      <c r="E186" s="175" t="s">
        <v>3</v>
      </c>
      <c r="F186" s="176" t="s">
        <v>11943</v>
      </c>
      <c r="H186" s="177">
        <v>10.336</v>
      </c>
      <c r="I186" s="178"/>
      <c r="L186" s="174"/>
      <c r="M186" s="179"/>
      <c r="N186" s="180"/>
      <c r="O186" s="180"/>
      <c r="P186" s="180"/>
      <c r="Q186" s="180"/>
      <c r="R186" s="180"/>
      <c r="S186" s="180"/>
      <c r="T186" s="181"/>
      <c r="AT186" s="175" t="s">
        <v>264</v>
      </c>
      <c r="AU186" s="175" t="s">
        <v>82</v>
      </c>
      <c r="AV186" s="14" t="s">
        <v>82</v>
      </c>
      <c r="AW186" s="14" t="s">
        <v>34</v>
      </c>
      <c r="AX186" s="14" t="s">
        <v>80</v>
      </c>
      <c r="AY186" s="175" t="s">
        <v>252</v>
      </c>
    </row>
    <row r="187" spans="1:65" s="2" customFormat="1" ht="16.5" customHeight="1">
      <c r="A187" s="34"/>
      <c r="B187" s="145"/>
      <c r="C187" s="146" t="s">
        <v>429</v>
      </c>
      <c r="D187" s="146" t="s">
        <v>254</v>
      </c>
      <c r="E187" s="147" t="s">
        <v>694</v>
      </c>
      <c r="F187" s="148" t="s">
        <v>695</v>
      </c>
      <c r="G187" s="149" t="s">
        <v>497</v>
      </c>
      <c r="H187" s="150">
        <v>103.36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2.7499999999999998E-3</v>
      </c>
      <c r="R187" s="156">
        <f>Q187*H187</f>
        <v>0.28423999999999999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258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11944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697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2" customFormat="1" ht="11.25">
      <c r="A189" s="34"/>
      <c r="B189" s="35"/>
      <c r="C189" s="34"/>
      <c r="D189" s="165" t="s">
        <v>262</v>
      </c>
      <c r="E189" s="34"/>
      <c r="F189" s="166" t="s">
        <v>698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262</v>
      </c>
      <c r="AU189" s="19" t="s">
        <v>82</v>
      </c>
    </row>
    <row r="190" spans="1:65" s="13" customFormat="1" ht="11.25">
      <c r="B190" s="167"/>
      <c r="D190" s="160" t="s">
        <v>264</v>
      </c>
      <c r="E190" s="168" t="s">
        <v>3</v>
      </c>
      <c r="F190" s="169" t="s">
        <v>11942</v>
      </c>
      <c r="H190" s="168" t="s">
        <v>3</v>
      </c>
      <c r="I190" s="170"/>
      <c r="L190" s="167"/>
      <c r="M190" s="171"/>
      <c r="N190" s="172"/>
      <c r="O190" s="172"/>
      <c r="P190" s="172"/>
      <c r="Q190" s="172"/>
      <c r="R190" s="172"/>
      <c r="S190" s="172"/>
      <c r="T190" s="173"/>
      <c r="AT190" s="168" t="s">
        <v>264</v>
      </c>
      <c r="AU190" s="168" t="s">
        <v>82</v>
      </c>
      <c r="AV190" s="13" t="s">
        <v>80</v>
      </c>
      <c r="AW190" s="13" t="s">
        <v>34</v>
      </c>
      <c r="AX190" s="13" t="s">
        <v>73</v>
      </c>
      <c r="AY190" s="168" t="s">
        <v>252</v>
      </c>
    </row>
    <row r="191" spans="1:65" s="14" customFormat="1" ht="11.25">
      <c r="B191" s="174"/>
      <c r="D191" s="160" t="s">
        <v>264</v>
      </c>
      <c r="E191" s="175" t="s">
        <v>3</v>
      </c>
      <c r="F191" s="176" t="s">
        <v>11945</v>
      </c>
      <c r="H191" s="177">
        <v>103.36</v>
      </c>
      <c r="I191" s="178"/>
      <c r="L191" s="174"/>
      <c r="M191" s="179"/>
      <c r="N191" s="180"/>
      <c r="O191" s="180"/>
      <c r="P191" s="180"/>
      <c r="Q191" s="180"/>
      <c r="R191" s="180"/>
      <c r="S191" s="180"/>
      <c r="T191" s="181"/>
      <c r="AT191" s="175" t="s">
        <v>264</v>
      </c>
      <c r="AU191" s="175" t="s">
        <v>82</v>
      </c>
      <c r="AV191" s="14" t="s">
        <v>82</v>
      </c>
      <c r="AW191" s="14" t="s">
        <v>34</v>
      </c>
      <c r="AX191" s="14" t="s">
        <v>80</v>
      </c>
      <c r="AY191" s="175" t="s">
        <v>252</v>
      </c>
    </row>
    <row r="192" spans="1:65" s="2" customFormat="1" ht="16.5" customHeight="1">
      <c r="A192" s="34"/>
      <c r="B192" s="145"/>
      <c r="C192" s="146" t="s">
        <v>435</v>
      </c>
      <c r="D192" s="146" t="s">
        <v>254</v>
      </c>
      <c r="E192" s="147" t="s">
        <v>725</v>
      </c>
      <c r="F192" s="148" t="s">
        <v>726</v>
      </c>
      <c r="G192" s="149" t="s">
        <v>497</v>
      </c>
      <c r="H192" s="150">
        <v>103.36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11946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728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729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46" t="s">
        <v>8</v>
      </c>
      <c r="D195" s="146" t="s">
        <v>254</v>
      </c>
      <c r="E195" s="147" t="s">
        <v>731</v>
      </c>
      <c r="F195" s="148" t="s">
        <v>732</v>
      </c>
      <c r="G195" s="149" t="s">
        <v>321</v>
      </c>
      <c r="H195" s="150">
        <v>0.62</v>
      </c>
      <c r="I195" s="151"/>
      <c r="J195" s="152">
        <f>ROUND(I195*H195,2)</f>
        <v>0</v>
      </c>
      <c r="K195" s="153"/>
      <c r="L195" s="35"/>
      <c r="M195" s="154" t="s">
        <v>3</v>
      </c>
      <c r="N195" s="155" t="s">
        <v>44</v>
      </c>
      <c r="O195" s="55"/>
      <c r="P195" s="156">
        <f>O195*H195</f>
        <v>0</v>
      </c>
      <c r="Q195" s="156">
        <v>1.04922</v>
      </c>
      <c r="R195" s="156">
        <f>Q195*H195</f>
        <v>0.65051639999999999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258</v>
      </c>
      <c r="AT195" s="158" t="s">
        <v>254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11947</v>
      </c>
    </row>
    <row r="196" spans="1:65" s="2" customFormat="1" ht="19.5">
      <c r="A196" s="34"/>
      <c r="B196" s="35"/>
      <c r="C196" s="34"/>
      <c r="D196" s="160" t="s">
        <v>260</v>
      </c>
      <c r="E196" s="34"/>
      <c r="F196" s="161" t="s">
        <v>734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735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14" customFormat="1" ht="11.25">
      <c r="B198" s="174"/>
      <c r="D198" s="160" t="s">
        <v>264</v>
      </c>
      <c r="E198" s="175" t="s">
        <v>3</v>
      </c>
      <c r="F198" s="176" t="s">
        <v>11948</v>
      </c>
      <c r="H198" s="177">
        <v>0.62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264</v>
      </c>
      <c r="AU198" s="175" t="s">
        <v>82</v>
      </c>
      <c r="AV198" s="14" t="s">
        <v>82</v>
      </c>
      <c r="AW198" s="14" t="s">
        <v>34</v>
      </c>
      <c r="AX198" s="14" t="s">
        <v>80</v>
      </c>
      <c r="AY198" s="175" t="s">
        <v>252</v>
      </c>
    </row>
    <row r="199" spans="1:65" s="12" customFormat="1" ht="22.9" customHeight="1">
      <c r="B199" s="132"/>
      <c r="D199" s="133" t="s">
        <v>72</v>
      </c>
      <c r="E199" s="143" t="s">
        <v>6642</v>
      </c>
      <c r="F199" s="143" t="s">
        <v>6643</v>
      </c>
      <c r="I199" s="135"/>
      <c r="J199" s="144">
        <f>BK199</f>
        <v>0</v>
      </c>
      <c r="L199" s="132"/>
      <c r="M199" s="137"/>
      <c r="N199" s="138"/>
      <c r="O199" s="138"/>
      <c r="P199" s="139">
        <f>SUM(P200:P242)</f>
        <v>0</v>
      </c>
      <c r="Q199" s="138"/>
      <c r="R199" s="139">
        <f>SUM(R200:R242)</f>
        <v>0</v>
      </c>
      <c r="S199" s="138"/>
      <c r="T199" s="140">
        <f>SUM(T200:T242)</f>
        <v>0</v>
      </c>
      <c r="AR199" s="133" t="s">
        <v>80</v>
      </c>
      <c r="AT199" s="141" t="s">
        <v>72</v>
      </c>
      <c r="AU199" s="141" t="s">
        <v>80</v>
      </c>
      <c r="AY199" s="133" t="s">
        <v>252</v>
      </c>
      <c r="BK199" s="142">
        <f>SUM(BK200:BK242)</f>
        <v>0</v>
      </c>
    </row>
    <row r="200" spans="1:65" s="2" customFormat="1" ht="16.5" customHeight="1">
      <c r="A200" s="34"/>
      <c r="B200" s="145"/>
      <c r="C200" s="146" t="s">
        <v>451</v>
      </c>
      <c r="D200" s="146" t="s">
        <v>254</v>
      </c>
      <c r="E200" s="147" t="s">
        <v>11949</v>
      </c>
      <c r="F200" s="148" t="s">
        <v>11950</v>
      </c>
      <c r="G200" s="149" t="s">
        <v>321</v>
      </c>
      <c r="H200" s="150">
        <v>2593.0619999999999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11951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11952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1.25">
      <c r="A202" s="34"/>
      <c r="B202" s="35"/>
      <c r="C202" s="34"/>
      <c r="D202" s="165" t="s">
        <v>262</v>
      </c>
      <c r="E202" s="34"/>
      <c r="F202" s="166" t="s">
        <v>11953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262</v>
      </c>
      <c r="AU202" s="19" t="s">
        <v>82</v>
      </c>
    </row>
    <row r="203" spans="1:65" s="13" customFormat="1" ht="11.25">
      <c r="B203" s="167"/>
      <c r="D203" s="160" t="s">
        <v>264</v>
      </c>
      <c r="E203" s="168" t="s">
        <v>3</v>
      </c>
      <c r="F203" s="169" t="s">
        <v>11954</v>
      </c>
      <c r="H203" s="168" t="s">
        <v>3</v>
      </c>
      <c r="I203" s="170"/>
      <c r="L203" s="167"/>
      <c r="M203" s="171"/>
      <c r="N203" s="172"/>
      <c r="O203" s="172"/>
      <c r="P203" s="172"/>
      <c r="Q203" s="172"/>
      <c r="R203" s="172"/>
      <c r="S203" s="172"/>
      <c r="T203" s="173"/>
      <c r="AT203" s="168" t="s">
        <v>264</v>
      </c>
      <c r="AU203" s="168" t="s">
        <v>82</v>
      </c>
      <c r="AV203" s="13" t="s">
        <v>80</v>
      </c>
      <c r="AW203" s="13" t="s">
        <v>34</v>
      </c>
      <c r="AX203" s="13" t="s">
        <v>73</v>
      </c>
      <c r="AY203" s="168" t="s">
        <v>252</v>
      </c>
    </row>
    <row r="204" spans="1:65" s="14" customFormat="1" ht="11.25">
      <c r="B204" s="174"/>
      <c r="D204" s="160" t="s">
        <v>264</v>
      </c>
      <c r="E204" s="175" t="s">
        <v>3</v>
      </c>
      <c r="F204" s="176" t="s">
        <v>11955</v>
      </c>
      <c r="H204" s="177">
        <v>1760.51</v>
      </c>
      <c r="I204" s="178"/>
      <c r="L204" s="174"/>
      <c r="M204" s="179"/>
      <c r="N204" s="180"/>
      <c r="O204" s="180"/>
      <c r="P204" s="180"/>
      <c r="Q204" s="180"/>
      <c r="R204" s="180"/>
      <c r="S204" s="180"/>
      <c r="T204" s="181"/>
      <c r="AT204" s="175" t="s">
        <v>264</v>
      </c>
      <c r="AU204" s="175" t="s">
        <v>82</v>
      </c>
      <c r="AV204" s="14" t="s">
        <v>82</v>
      </c>
      <c r="AW204" s="14" t="s">
        <v>34</v>
      </c>
      <c r="AX204" s="14" t="s">
        <v>73</v>
      </c>
      <c r="AY204" s="175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11956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11957</v>
      </c>
      <c r="H206" s="177">
        <v>190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73</v>
      </c>
      <c r="AY206" s="175" t="s">
        <v>252</v>
      </c>
    </row>
    <row r="207" spans="1:65" s="13" customFormat="1" ht="11.25">
      <c r="B207" s="167"/>
      <c r="D207" s="160" t="s">
        <v>264</v>
      </c>
      <c r="E207" s="168" t="s">
        <v>3</v>
      </c>
      <c r="F207" s="169" t="s">
        <v>11958</v>
      </c>
      <c r="H207" s="168" t="s">
        <v>3</v>
      </c>
      <c r="I207" s="170"/>
      <c r="L207" s="167"/>
      <c r="M207" s="171"/>
      <c r="N207" s="172"/>
      <c r="O207" s="172"/>
      <c r="P207" s="172"/>
      <c r="Q207" s="172"/>
      <c r="R207" s="172"/>
      <c r="S207" s="172"/>
      <c r="T207" s="173"/>
      <c r="AT207" s="168" t="s">
        <v>264</v>
      </c>
      <c r="AU207" s="168" t="s">
        <v>82</v>
      </c>
      <c r="AV207" s="13" t="s">
        <v>80</v>
      </c>
      <c r="AW207" s="13" t="s">
        <v>34</v>
      </c>
      <c r="AX207" s="13" t="s">
        <v>73</v>
      </c>
      <c r="AY207" s="168" t="s">
        <v>252</v>
      </c>
    </row>
    <row r="208" spans="1:65" s="14" customFormat="1" ht="11.25">
      <c r="B208" s="174"/>
      <c r="D208" s="160" t="s">
        <v>264</v>
      </c>
      <c r="E208" s="175" t="s">
        <v>3</v>
      </c>
      <c r="F208" s="176" t="s">
        <v>11959</v>
      </c>
      <c r="H208" s="177">
        <v>71.224000000000004</v>
      </c>
      <c r="I208" s="178"/>
      <c r="L208" s="174"/>
      <c r="M208" s="179"/>
      <c r="N208" s="180"/>
      <c r="O208" s="180"/>
      <c r="P208" s="180"/>
      <c r="Q208" s="180"/>
      <c r="R208" s="180"/>
      <c r="S208" s="180"/>
      <c r="T208" s="181"/>
      <c r="AT208" s="175" t="s">
        <v>264</v>
      </c>
      <c r="AU208" s="175" t="s">
        <v>82</v>
      </c>
      <c r="AV208" s="14" t="s">
        <v>82</v>
      </c>
      <c r="AW208" s="14" t="s">
        <v>34</v>
      </c>
      <c r="AX208" s="14" t="s">
        <v>73</v>
      </c>
      <c r="AY208" s="175" t="s">
        <v>252</v>
      </c>
    </row>
    <row r="209" spans="1:65" s="13" customFormat="1" ht="11.25">
      <c r="B209" s="167"/>
      <c r="D209" s="160" t="s">
        <v>264</v>
      </c>
      <c r="E209" s="168" t="s">
        <v>3</v>
      </c>
      <c r="F209" s="169" t="s">
        <v>11960</v>
      </c>
      <c r="H209" s="168" t="s">
        <v>3</v>
      </c>
      <c r="I209" s="170"/>
      <c r="L209" s="167"/>
      <c r="M209" s="171"/>
      <c r="N209" s="172"/>
      <c r="O209" s="172"/>
      <c r="P209" s="172"/>
      <c r="Q209" s="172"/>
      <c r="R209" s="172"/>
      <c r="S209" s="172"/>
      <c r="T209" s="173"/>
      <c r="AT209" s="168" t="s">
        <v>264</v>
      </c>
      <c r="AU209" s="168" t="s">
        <v>82</v>
      </c>
      <c r="AV209" s="13" t="s">
        <v>80</v>
      </c>
      <c r="AW209" s="13" t="s">
        <v>34</v>
      </c>
      <c r="AX209" s="13" t="s">
        <v>73</v>
      </c>
      <c r="AY209" s="168" t="s">
        <v>252</v>
      </c>
    </row>
    <row r="210" spans="1:65" s="14" customFormat="1" ht="11.25">
      <c r="B210" s="174"/>
      <c r="D210" s="160" t="s">
        <v>264</v>
      </c>
      <c r="E210" s="175" t="s">
        <v>3</v>
      </c>
      <c r="F210" s="176" t="s">
        <v>11961</v>
      </c>
      <c r="H210" s="177">
        <v>351.548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34</v>
      </c>
      <c r="AX210" s="14" t="s">
        <v>73</v>
      </c>
      <c r="AY210" s="175" t="s">
        <v>252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11962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11963</v>
      </c>
      <c r="H212" s="177">
        <v>219.78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73</v>
      </c>
      <c r="AY212" s="175" t="s">
        <v>252</v>
      </c>
    </row>
    <row r="213" spans="1:65" s="15" customFormat="1" ht="11.25">
      <c r="B213" s="182"/>
      <c r="D213" s="160" t="s">
        <v>264</v>
      </c>
      <c r="E213" s="183" t="s">
        <v>3</v>
      </c>
      <c r="F213" s="184" t="s">
        <v>269</v>
      </c>
      <c r="H213" s="185">
        <v>2593.0619999999999</v>
      </c>
      <c r="I213" s="186"/>
      <c r="L213" s="182"/>
      <c r="M213" s="187"/>
      <c r="N213" s="188"/>
      <c r="O213" s="188"/>
      <c r="P213" s="188"/>
      <c r="Q213" s="188"/>
      <c r="R213" s="188"/>
      <c r="S213" s="188"/>
      <c r="T213" s="189"/>
      <c r="AT213" s="183" t="s">
        <v>264</v>
      </c>
      <c r="AU213" s="183" t="s">
        <v>82</v>
      </c>
      <c r="AV213" s="15" t="s">
        <v>258</v>
      </c>
      <c r="AW213" s="15" t="s">
        <v>34</v>
      </c>
      <c r="AX213" s="15" t="s">
        <v>80</v>
      </c>
      <c r="AY213" s="183" t="s">
        <v>252</v>
      </c>
    </row>
    <row r="214" spans="1:65" s="2" customFormat="1" ht="16.5" customHeight="1">
      <c r="A214" s="34"/>
      <c r="B214" s="145"/>
      <c r="C214" s="146" t="s">
        <v>326</v>
      </c>
      <c r="D214" s="146" t="s">
        <v>254</v>
      </c>
      <c r="E214" s="147" t="s">
        <v>11964</v>
      </c>
      <c r="F214" s="148" t="s">
        <v>11965</v>
      </c>
      <c r="G214" s="149" t="s">
        <v>321</v>
      </c>
      <c r="H214" s="150">
        <v>36302.868000000002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258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258</v>
      </c>
      <c r="BM214" s="158" t="s">
        <v>11966</v>
      </c>
    </row>
    <row r="215" spans="1:65" s="2" customFormat="1" ht="11.25">
      <c r="A215" s="34"/>
      <c r="B215" s="35"/>
      <c r="C215" s="34"/>
      <c r="D215" s="160" t="s">
        <v>260</v>
      </c>
      <c r="E215" s="34"/>
      <c r="F215" s="161" t="s">
        <v>11967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11968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3" customFormat="1" ht="11.25">
      <c r="B217" s="167"/>
      <c r="D217" s="160" t="s">
        <v>264</v>
      </c>
      <c r="E217" s="168" t="s">
        <v>3</v>
      </c>
      <c r="F217" s="169" t="s">
        <v>11969</v>
      </c>
      <c r="H217" s="168" t="s">
        <v>3</v>
      </c>
      <c r="I217" s="170"/>
      <c r="L217" s="167"/>
      <c r="M217" s="171"/>
      <c r="N217" s="172"/>
      <c r="O217" s="172"/>
      <c r="P217" s="172"/>
      <c r="Q217" s="172"/>
      <c r="R217" s="172"/>
      <c r="S217" s="172"/>
      <c r="T217" s="173"/>
      <c r="AT217" s="168" t="s">
        <v>264</v>
      </c>
      <c r="AU217" s="168" t="s">
        <v>82</v>
      </c>
      <c r="AV217" s="13" t="s">
        <v>80</v>
      </c>
      <c r="AW217" s="13" t="s">
        <v>34</v>
      </c>
      <c r="AX217" s="13" t="s">
        <v>73</v>
      </c>
      <c r="AY217" s="168" t="s">
        <v>252</v>
      </c>
    </row>
    <row r="218" spans="1:65" s="14" customFormat="1" ht="11.25">
      <c r="B218" s="174"/>
      <c r="D218" s="160" t="s">
        <v>264</v>
      </c>
      <c r="E218" s="175" t="s">
        <v>3</v>
      </c>
      <c r="F218" s="176" t="s">
        <v>11970</v>
      </c>
      <c r="H218" s="177">
        <v>2593.0619999999999</v>
      </c>
      <c r="I218" s="178"/>
      <c r="L218" s="174"/>
      <c r="M218" s="179"/>
      <c r="N218" s="180"/>
      <c r="O218" s="180"/>
      <c r="P218" s="180"/>
      <c r="Q218" s="180"/>
      <c r="R218" s="180"/>
      <c r="S218" s="180"/>
      <c r="T218" s="181"/>
      <c r="AT218" s="175" t="s">
        <v>264</v>
      </c>
      <c r="AU218" s="175" t="s">
        <v>82</v>
      </c>
      <c r="AV218" s="14" t="s">
        <v>82</v>
      </c>
      <c r="AW218" s="14" t="s">
        <v>34</v>
      </c>
      <c r="AX218" s="14" t="s">
        <v>80</v>
      </c>
      <c r="AY218" s="175" t="s">
        <v>252</v>
      </c>
    </row>
    <row r="219" spans="1:65" s="14" customFormat="1" ht="11.25">
      <c r="B219" s="174"/>
      <c r="D219" s="160" t="s">
        <v>264</v>
      </c>
      <c r="F219" s="176" t="s">
        <v>11971</v>
      </c>
      <c r="H219" s="177">
        <v>36302.868000000002</v>
      </c>
      <c r="I219" s="178"/>
      <c r="L219" s="174"/>
      <c r="M219" s="179"/>
      <c r="N219" s="180"/>
      <c r="O219" s="180"/>
      <c r="P219" s="180"/>
      <c r="Q219" s="180"/>
      <c r="R219" s="180"/>
      <c r="S219" s="180"/>
      <c r="T219" s="181"/>
      <c r="AT219" s="175" t="s">
        <v>264</v>
      </c>
      <c r="AU219" s="175" t="s">
        <v>82</v>
      </c>
      <c r="AV219" s="14" t="s">
        <v>82</v>
      </c>
      <c r="AW219" s="14" t="s">
        <v>4</v>
      </c>
      <c r="AX219" s="14" t="s">
        <v>80</v>
      </c>
      <c r="AY219" s="175" t="s">
        <v>252</v>
      </c>
    </row>
    <row r="220" spans="1:65" s="2" customFormat="1" ht="16.5" customHeight="1">
      <c r="A220" s="34"/>
      <c r="B220" s="145"/>
      <c r="C220" s="146" t="s">
        <v>475</v>
      </c>
      <c r="D220" s="146" t="s">
        <v>254</v>
      </c>
      <c r="E220" s="147" t="s">
        <v>11972</v>
      </c>
      <c r="F220" s="148" t="s">
        <v>11973</v>
      </c>
      <c r="G220" s="149" t="s">
        <v>321</v>
      </c>
      <c r="H220" s="150">
        <v>2593.0619999999999</v>
      </c>
      <c r="I220" s="151"/>
      <c r="J220" s="152">
        <f>ROUND(I220*H220,2)</f>
        <v>0</v>
      </c>
      <c r="K220" s="153"/>
      <c r="L220" s="35"/>
      <c r="M220" s="154" t="s">
        <v>3</v>
      </c>
      <c r="N220" s="155" t="s">
        <v>44</v>
      </c>
      <c r="O220" s="55"/>
      <c r="P220" s="156">
        <f>O220*H220</f>
        <v>0</v>
      </c>
      <c r="Q220" s="156">
        <v>0</v>
      </c>
      <c r="R220" s="156">
        <f>Q220*H220</f>
        <v>0</v>
      </c>
      <c r="S220" s="156">
        <v>0</v>
      </c>
      <c r="T220" s="157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58" t="s">
        <v>258</v>
      </c>
      <c r="AT220" s="158" t="s">
        <v>254</v>
      </c>
      <c r="AU220" s="158" t="s">
        <v>82</v>
      </c>
      <c r="AY220" s="19" t="s">
        <v>252</v>
      </c>
      <c r="BE220" s="159">
        <f>IF(N220="základní",J220,0)</f>
        <v>0</v>
      </c>
      <c r="BF220" s="159">
        <f>IF(N220="snížená",J220,0)</f>
        <v>0</v>
      </c>
      <c r="BG220" s="159">
        <f>IF(N220="zákl. přenesená",J220,0)</f>
        <v>0</v>
      </c>
      <c r="BH220" s="159">
        <f>IF(N220="sníž. přenesená",J220,0)</f>
        <v>0</v>
      </c>
      <c r="BI220" s="159">
        <f>IF(N220="nulová",J220,0)</f>
        <v>0</v>
      </c>
      <c r="BJ220" s="19" t="s">
        <v>80</v>
      </c>
      <c r="BK220" s="159">
        <f>ROUND(I220*H220,2)</f>
        <v>0</v>
      </c>
      <c r="BL220" s="19" t="s">
        <v>258</v>
      </c>
      <c r="BM220" s="158" t="s">
        <v>11974</v>
      </c>
    </row>
    <row r="221" spans="1:65" s="2" customFormat="1" ht="11.25">
      <c r="A221" s="34"/>
      <c r="B221" s="35"/>
      <c r="C221" s="34"/>
      <c r="D221" s="160" t="s">
        <v>260</v>
      </c>
      <c r="E221" s="34"/>
      <c r="F221" s="161" t="s">
        <v>11973</v>
      </c>
      <c r="G221" s="34"/>
      <c r="H221" s="34"/>
      <c r="I221" s="162"/>
      <c r="J221" s="34"/>
      <c r="K221" s="34"/>
      <c r="L221" s="35"/>
      <c r="M221" s="163"/>
      <c r="N221" s="164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9" t="s">
        <v>260</v>
      </c>
      <c r="AU221" s="19" t="s">
        <v>82</v>
      </c>
    </row>
    <row r="222" spans="1:65" s="2" customFormat="1" ht="11.25">
      <c r="A222" s="34"/>
      <c r="B222" s="35"/>
      <c r="C222" s="34"/>
      <c r="D222" s="165" t="s">
        <v>262</v>
      </c>
      <c r="E222" s="34"/>
      <c r="F222" s="166" t="s">
        <v>11975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262</v>
      </c>
      <c r="AU222" s="19" t="s">
        <v>82</v>
      </c>
    </row>
    <row r="223" spans="1:65" s="2" customFormat="1" ht="24.2" customHeight="1">
      <c r="A223" s="34"/>
      <c r="B223" s="145"/>
      <c r="C223" s="146" t="s">
        <v>485</v>
      </c>
      <c r="D223" s="146" t="s">
        <v>254</v>
      </c>
      <c r="E223" s="147" t="s">
        <v>11976</v>
      </c>
      <c r="F223" s="148" t="s">
        <v>11977</v>
      </c>
      <c r="G223" s="149" t="s">
        <v>321</v>
      </c>
      <c r="H223" s="150">
        <v>71.224000000000004</v>
      </c>
      <c r="I223" s="151"/>
      <c r="J223" s="152">
        <f>ROUND(I223*H223,2)</f>
        <v>0</v>
      </c>
      <c r="K223" s="153"/>
      <c r="L223" s="35"/>
      <c r="M223" s="154" t="s">
        <v>3</v>
      </c>
      <c r="N223" s="155" t="s">
        <v>44</v>
      </c>
      <c r="O223" s="55"/>
      <c r="P223" s="156">
        <f>O223*H223</f>
        <v>0</v>
      </c>
      <c r="Q223" s="156">
        <v>0</v>
      </c>
      <c r="R223" s="156">
        <f>Q223*H223</f>
        <v>0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258</v>
      </c>
      <c r="AT223" s="158" t="s">
        <v>254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11978</v>
      </c>
    </row>
    <row r="224" spans="1:65" s="2" customFormat="1" ht="19.5">
      <c r="A224" s="34"/>
      <c r="B224" s="35"/>
      <c r="C224" s="34"/>
      <c r="D224" s="160" t="s">
        <v>260</v>
      </c>
      <c r="E224" s="34"/>
      <c r="F224" s="161" t="s">
        <v>11979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11980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3" customFormat="1" ht="11.25">
      <c r="B226" s="167"/>
      <c r="D226" s="160" t="s">
        <v>264</v>
      </c>
      <c r="E226" s="168" t="s">
        <v>3</v>
      </c>
      <c r="F226" s="169" t="s">
        <v>11981</v>
      </c>
      <c r="H226" s="168" t="s">
        <v>3</v>
      </c>
      <c r="I226" s="170"/>
      <c r="L226" s="167"/>
      <c r="M226" s="171"/>
      <c r="N226" s="172"/>
      <c r="O226" s="172"/>
      <c r="P226" s="172"/>
      <c r="Q226" s="172"/>
      <c r="R226" s="172"/>
      <c r="S226" s="172"/>
      <c r="T226" s="173"/>
      <c r="AT226" s="168" t="s">
        <v>264</v>
      </c>
      <c r="AU226" s="168" t="s">
        <v>82</v>
      </c>
      <c r="AV226" s="13" t="s">
        <v>80</v>
      </c>
      <c r="AW226" s="13" t="s">
        <v>34</v>
      </c>
      <c r="AX226" s="13" t="s">
        <v>73</v>
      </c>
      <c r="AY226" s="168" t="s">
        <v>252</v>
      </c>
    </row>
    <row r="227" spans="1:65" s="14" customFormat="1" ht="11.25">
      <c r="B227" s="174"/>
      <c r="D227" s="160" t="s">
        <v>264</v>
      </c>
      <c r="E227" s="175" t="s">
        <v>3</v>
      </c>
      <c r="F227" s="176" t="s">
        <v>11959</v>
      </c>
      <c r="H227" s="177">
        <v>71.224000000000004</v>
      </c>
      <c r="I227" s="178"/>
      <c r="L227" s="174"/>
      <c r="M227" s="179"/>
      <c r="N227" s="180"/>
      <c r="O227" s="180"/>
      <c r="P227" s="180"/>
      <c r="Q227" s="180"/>
      <c r="R227" s="180"/>
      <c r="S227" s="180"/>
      <c r="T227" s="181"/>
      <c r="AT227" s="175" t="s">
        <v>264</v>
      </c>
      <c r="AU227" s="175" t="s">
        <v>82</v>
      </c>
      <c r="AV227" s="14" t="s">
        <v>82</v>
      </c>
      <c r="AW227" s="14" t="s">
        <v>34</v>
      </c>
      <c r="AX227" s="14" t="s">
        <v>80</v>
      </c>
      <c r="AY227" s="175" t="s">
        <v>252</v>
      </c>
    </row>
    <row r="228" spans="1:65" s="2" customFormat="1" ht="24.2" customHeight="1">
      <c r="A228" s="34"/>
      <c r="B228" s="145"/>
      <c r="C228" s="146" t="s">
        <v>494</v>
      </c>
      <c r="D228" s="146" t="s">
        <v>254</v>
      </c>
      <c r="E228" s="147" t="s">
        <v>11982</v>
      </c>
      <c r="F228" s="148" t="s">
        <v>11983</v>
      </c>
      <c r="G228" s="149" t="s">
        <v>321</v>
      </c>
      <c r="H228" s="150">
        <v>351.548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11984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11983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11985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14" customFormat="1" ht="11.25">
      <c r="B231" s="174"/>
      <c r="D231" s="160" t="s">
        <v>264</v>
      </c>
      <c r="E231" s="175" t="s">
        <v>3</v>
      </c>
      <c r="F231" s="176" t="s">
        <v>11961</v>
      </c>
      <c r="H231" s="177">
        <v>351.548</v>
      </c>
      <c r="I231" s="178"/>
      <c r="L231" s="174"/>
      <c r="M231" s="179"/>
      <c r="N231" s="180"/>
      <c r="O231" s="180"/>
      <c r="P231" s="180"/>
      <c r="Q231" s="180"/>
      <c r="R231" s="180"/>
      <c r="S231" s="180"/>
      <c r="T231" s="181"/>
      <c r="AT231" s="175" t="s">
        <v>264</v>
      </c>
      <c r="AU231" s="175" t="s">
        <v>82</v>
      </c>
      <c r="AV231" s="14" t="s">
        <v>82</v>
      </c>
      <c r="AW231" s="14" t="s">
        <v>34</v>
      </c>
      <c r="AX231" s="14" t="s">
        <v>80</v>
      </c>
      <c r="AY231" s="175" t="s">
        <v>252</v>
      </c>
    </row>
    <row r="232" spans="1:65" s="2" customFormat="1" ht="24.2" customHeight="1">
      <c r="A232" s="34"/>
      <c r="B232" s="145"/>
      <c r="C232" s="146" t="s">
        <v>503</v>
      </c>
      <c r="D232" s="146" t="s">
        <v>254</v>
      </c>
      <c r="E232" s="147" t="s">
        <v>424</v>
      </c>
      <c r="F232" s="148" t="s">
        <v>323</v>
      </c>
      <c r="G232" s="149" t="s">
        <v>321</v>
      </c>
      <c r="H232" s="150">
        <v>2501.5540000000001</v>
      </c>
      <c r="I232" s="151"/>
      <c r="J232" s="152">
        <f>ROUND(I232*H232,2)</f>
        <v>0</v>
      </c>
      <c r="K232" s="153"/>
      <c r="L232" s="35"/>
      <c r="M232" s="154" t="s">
        <v>3</v>
      </c>
      <c r="N232" s="155" t="s">
        <v>44</v>
      </c>
      <c r="O232" s="55"/>
      <c r="P232" s="156">
        <f>O232*H232</f>
        <v>0</v>
      </c>
      <c r="Q232" s="156">
        <v>0</v>
      </c>
      <c r="R232" s="156">
        <f>Q232*H232</f>
        <v>0</v>
      </c>
      <c r="S232" s="156">
        <v>0</v>
      </c>
      <c r="T232" s="157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8" t="s">
        <v>258</v>
      </c>
      <c r="AT232" s="158" t="s">
        <v>254</v>
      </c>
      <c r="AU232" s="158" t="s">
        <v>82</v>
      </c>
      <c r="AY232" s="19" t="s">
        <v>252</v>
      </c>
      <c r="BE232" s="159">
        <f>IF(N232="základní",J232,0)</f>
        <v>0</v>
      </c>
      <c r="BF232" s="159">
        <f>IF(N232="snížená",J232,0)</f>
        <v>0</v>
      </c>
      <c r="BG232" s="159">
        <f>IF(N232="zákl. přenesená",J232,0)</f>
        <v>0</v>
      </c>
      <c r="BH232" s="159">
        <f>IF(N232="sníž. přenesená",J232,0)</f>
        <v>0</v>
      </c>
      <c r="BI232" s="159">
        <f>IF(N232="nulová",J232,0)</f>
        <v>0</v>
      </c>
      <c r="BJ232" s="19" t="s">
        <v>80</v>
      </c>
      <c r="BK232" s="159">
        <f>ROUND(I232*H232,2)</f>
        <v>0</v>
      </c>
      <c r="BL232" s="19" t="s">
        <v>258</v>
      </c>
      <c r="BM232" s="158" t="s">
        <v>11986</v>
      </c>
    </row>
    <row r="233" spans="1:65" s="2" customFormat="1" ht="19.5">
      <c r="A233" s="34"/>
      <c r="B233" s="35"/>
      <c r="C233" s="34"/>
      <c r="D233" s="160" t="s">
        <v>260</v>
      </c>
      <c r="E233" s="34"/>
      <c r="F233" s="161" t="s">
        <v>323</v>
      </c>
      <c r="G233" s="34"/>
      <c r="H233" s="34"/>
      <c r="I233" s="162"/>
      <c r="J233" s="34"/>
      <c r="K233" s="34"/>
      <c r="L233" s="35"/>
      <c r="M233" s="163"/>
      <c r="N233" s="164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9" t="s">
        <v>260</v>
      </c>
      <c r="AU233" s="19" t="s">
        <v>82</v>
      </c>
    </row>
    <row r="234" spans="1:65" s="2" customFormat="1" ht="11.25">
      <c r="A234" s="34"/>
      <c r="B234" s="35"/>
      <c r="C234" s="34"/>
      <c r="D234" s="165" t="s">
        <v>262</v>
      </c>
      <c r="E234" s="34"/>
      <c r="F234" s="166" t="s">
        <v>426</v>
      </c>
      <c r="G234" s="34"/>
      <c r="H234" s="34"/>
      <c r="I234" s="162"/>
      <c r="J234" s="34"/>
      <c r="K234" s="34"/>
      <c r="L234" s="35"/>
      <c r="M234" s="163"/>
      <c r="N234" s="164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9" t="s">
        <v>262</v>
      </c>
      <c r="AU234" s="19" t="s">
        <v>82</v>
      </c>
    </row>
    <row r="235" spans="1:65" s="13" customFormat="1" ht="11.25">
      <c r="B235" s="167"/>
      <c r="D235" s="160" t="s">
        <v>264</v>
      </c>
      <c r="E235" s="168" t="s">
        <v>3</v>
      </c>
      <c r="F235" s="169" t="s">
        <v>11954</v>
      </c>
      <c r="H235" s="168" t="s">
        <v>3</v>
      </c>
      <c r="I235" s="170"/>
      <c r="L235" s="167"/>
      <c r="M235" s="171"/>
      <c r="N235" s="172"/>
      <c r="O235" s="172"/>
      <c r="P235" s="172"/>
      <c r="Q235" s="172"/>
      <c r="R235" s="172"/>
      <c r="S235" s="172"/>
      <c r="T235" s="173"/>
      <c r="AT235" s="168" t="s">
        <v>264</v>
      </c>
      <c r="AU235" s="168" t="s">
        <v>82</v>
      </c>
      <c r="AV235" s="13" t="s">
        <v>80</v>
      </c>
      <c r="AW235" s="13" t="s">
        <v>34</v>
      </c>
      <c r="AX235" s="13" t="s">
        <v>73</v>
      </c>
      <c r="AY235" s="168" t="s">
        <v>252</v>
      </c>
    </row>
    <row r="236" spans="1:65" s="14" customFormat="1" ht="11.25">
      <c r="B236" s="174"/>
      <c r="D236" s="160" t="s">
        <v>264</v>
      </c>
      <c r="E236" s="175" t="s">
        <v>3</v>
      </c>
      <c r="F236" s="176" t="s">
        <v>11955</v>
      </c>
      <c r="H236" s="177">
        <v>1760.51</v>
      </c>
      <c r="I236" s="178"/>
      <c r="L236" s="174"/>
      <c r="M236" s="179"/>
      <c r="N236" s="180"/>
      <c r="O236" s="180"/>
      <c r="P236" s="180"/>
      <c r="Q236" s="180"/>
      <c r="R236" s="180"/>
      <c r="S236" s="180"/>
      <c r="T236" s="181"/>
      <c r="AT236" s="175" t="s">
        <v>264</v>
      </c>
      <c r="AU236" s="175" t="s">
        <v>82</v>
      </c>
      <c r="AV236" s="14" t="s">
        <v>82</v>
      </c>
      <c r="AW236" s="14" t="s">
        <v>34</v>
      </c>
      <c r="AX236" s="14" t="s">
        <v>73</v>
      </c>
      <c r="AY236" s="175" t="s">
        <v>252</v>
      </c>
    </row>
    <row r="237" spans="1:65" s="14" customFormat="1" ht="11.25">
      <c r="B237" s="174"/>
      <c r="D237" s="160" t="s">
        <v>264</v>
      </c>
      <c r="E237" s="175" t="s">
        <v>3</v>
      </c>
      <c r="F237" s="176" t="s">
        <v>11987</v>
      </c>
      <c r="H237" s="177">
        <v>22.44</v>
      </c>
      <c r="I237" s="178"/>
      <c r="L237" s="174"/>
      <c r="M237" s="179"/>
      <c r="N237" s="180"/>
      <c r="O237" s="180"/>
      <c r="P237" s="180"/>
      <c r="Q237" s="180"/>
      <c r="R237" s="180"/>
      <c r="S237" s="180"/>
      <c r="T237" s="181"/>
      <c r="AT237" s="175" t="s">
        <v>264</v>
      </c>
      <c r="AU237" s="175" t="s">
        <v>82</v>
      </c>
      <c r="AV237" s="14" t="s">
        <v>82</v>
      </c>
      <c r="AW237" s="14" t="s">
        <v>34</v>
      </c>
      <c r="AX237" s="14" t="s">
        <v>73</v>
      </c>
      <c r="AY237" s="175" t="s">
        <v>252</v>
      </c>
    </row>
    <row r="238" spans="1:65" s="13" customFormat="1" ht="11.25">
      <c r="B238" s="167"/>
      <c r="D238" s="160" t="s">
        <v>264</v>
      </c>
      <c r="E238" s="168" t="s">
        <v>3</v>
      </c>
      <c r="F238" s="169" t="s">
        <v>11956</v>
      </c>
      <c r="H238" s="168" t="s">
        <v>3</v>
      </c>
      <c r="I238" s="170"/>
      <c r="L238" s="167"/>
      <c r="M238" s="171"/>
      <c r="N238" s="172"/>
      <c r="O238" s="172"/>
      <c r="P238" s="172"/>
      <c r="Q238" s="172"/>
      <c r="R238" s="172"/>
      <c r="S238" s="172"/>
      <c r="T238" s="173"/>
      <c r="AT238" s="168" t="s">
        <v>264</v>
      </c>
      <c r="AU238" s="168" t="s">
        <v>82</v>
      </c>
      <c r="AV238" s="13" t="s">
        <v>80</v>
      </c>
      <c r="AW238" s="13" t="s">
        <v>34</v>
      </c>
      <c r="AX238" s="13" t="s">
        <v>73</v>
      </c>
      <c r="AY238" s="168" t="s">
        <v>252</v>
      </c>
    </row>
    <row r="239" spans="1:65" s="14" customFormat="1" ht="11.25">
      <c r="B239" s="174"/>
      <c r="D239" s="160" t="s">
        <v>264</v>
      </c>
      <c r="E239" s="175" t="s">
        <v>3</v>
      </c>
      <c r="F239" s="176" t="s">
        <v>11988</v>
      </c>
      <c r="H239" s="177">
        <v>323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264</v>
      </c>
      <c r="AU239" s="175" t="s">
        <v>82</v>
      </c>
      <c r="AV239" s="14" t="s">
        <v>82</v>
      </c>
      <c r="AW239" s="14" t="s">
        <v>34</v>
      </c>
      <c r="AX239" s="14" t="s">
        <v>73</v>
      </c>
      <c r="AY239" s="175" t="s">
        <v>252</v>
      </c>
    </row>
    <row r="240" spans="1:65" s="13" customFormat="1" ht="11.25">
      <c r="B240" s="167"/>
      <c r="D240" s="160" t="s">
        <v>264</v>
      </c>
      <c r="E240" s="168" t="s">
        <v>3</v>
      </c>
      <c r="F240" s="169" t="s">
        <v>11962</v>
      </c>
      <c r="H240" s="168" t="s">
        <v>3</v>
      </c>
      <c r="I240" s="170"/>
      <c r="L240" s="167"/>
      <c r="M240" s="171"/>
      <c r="N240" s="172"/>
      <c r="O240" s="172"/>
      <c r="P240" s="172"/>
      <c r="Q240" s="172"/>
      <c r="R240" s="172"/>
      <c r="S240" s="172"/>
      <c r="T240" s="173"/>
      <c r="AT240" s="168" t="s">
        <v>264</v>
      </c>
      <c r="AU240" s="168" t="s">
        <v>82</v>
      </c>
      <c r="AV240" s="13" t="s">
        <v>80</v>
      </c>
      <c r="AW240" s="13" t="s">
        <v>34</v>
      </c>
      <c r="AX240" s="13" t="s">
        <v>73</v>
      </c>
      <c r="AY240" s="168" t="s">
        <v>252</v>
      </c>
    </row>
    <row r="241" spans="1:65" s="14" customFormat="1" ht="11.25">
      <c r="B241" s="174"/>
      <c r="D241" s="160" t="s">
        <v>264</v>
      </c>
      <c r="E241" s="175" t="s">
        <v>3</v>
      </c>
      <c r="F241" s="176" t="s">
        <v>11989</v>
      </c>
      <c r="H241" s="177">
        <v>395.60399999999998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34</v>
      </c>
      <c r="AX241" s="14" t="s">
        <v>73</v>
      </c>
      <c r="AY241" s="175" t="s">
        <v>252</v>
      </c>
    </row>
    <row r="242" spans="1:65" s="15" customFormat="1" ht="11.25">
      <c r="B242" s="182"/>
      <c r="D242" s="160" t="s">
        <v>264</v>
      </c>
      <c r="E242" s="183" t="s">
        <v>3</v>
      </c>
      <c r="F242" s="184" t="s">
        <v>269</v>
      </c>
      <c r="H242" s="185">
        <v>2501.5539999999996</v>
      </c>
      <c r="I242" s="186"/>
      <c r="L242" s="182"/>
      <c r="M242" s="187"/>
      <c r="N242" s="188"/>
      <c r="O242" s="188"/>
      <c r="P242" s="188"/>
      <c r="Q242" s="188"/>
      <c r="R242" s="188"/>
      <c r="S242" s="188"/>
      <c r="T242" s="189"/>
      <c r="AT242" s="183" t="s">
        <v>264</v>
      </c>
      <c r="AU242" s="183" t="s">
        <v>82</v>
      </c>
      <c r="AV242" s="15" t="s">
        <v>258</v>
      </c>
      <c r="AW242" s="15" t="s">
        <v>34</v>
      </c>
      <c r="AX242" s="15" t="s">
        <v>80</v>
      </c>
      <c r="AY242" s="183" t="s">
        <v>252</v>
      </c>
    </row>
    <row r="243" spans="1:65" s="12" customFormat="1" ht="22.9" customHeight="1">
      <c r="B243" s="132"/>
      <c r="D243" s="133" t="s">
        <v>72</v>
      </c>
      <c r="E243" s="143" t="s">
        <v>2182</v>
      </c>
      <c r="F243" s="143" t="s">
        <v>2183</v>
      </c>
      <c r="I243" s="135"/>
      <c r="J243" s="144">
        <f>BK243</f>
        <v>0</v>
      </c>
      <c r="L243" s="132"/>
      <c r="M243" s="137"/>
      <c r="N243" s="138"/>
      <c r="O243" s="138"/>
      <c r="P243" s="139">
        <f>SUM(P244:P246)</f>
        <v>0</v>
      </c>
      <c r="Q243" s="138"/>
      <c r="R243" s="139">
        <f>SUM(R244:R246)</f>
        <v>0</v>
      </c>
      <c r="S243" s="138"/>
      <c r="T243" s="140">
        <f>SUM(T244:T246)</f>
        <v>0</v>
      </c>
      <c r="AR243" s="133" t="s">
        <v>80</v>
      </c>
      <c r="AT243" s="141" t="s">
        <v>72</v>
      </c>
      <c r="AU243" s="141" t="s">
        <v>80</v>
      </c>
      <c r="AY243" s="133" t="s">
        <v>252</v>
      </c>
      <c r="BK243" s="142">
        <f>SUM(BK244:BK246)</f>
        <v>0</v>
      </c>
    </row>
    <row r="244" spans="1:65" s="2" customFormat="1" ht="16.5" customHeight="1">
      <c r="A244" s="34"/>
      <c r="B244" s="145"/>
      <c r="C244" s="146" t="s">
        <v>509</v>
      </c>
      <c r="D244" s="146" t="s">
        <v>254</v>
      </c>
      <c r="E244" s="147" t="s">
        <v>11990</v>
      </c>
      <c r="F244" s="148" t="s">
        <v>11991</v>
      </c>
      <c r="G244" s="149" t="s">
        <v>321</v>
      </c>
      <c r="H244" s="150">
        <v>107.306</v>
      </c>
      <c r="I244" s="151"/>
      <c r="J244" s="152">
        <f>ROUND(I244*H244,2)</f>
        <v>0</v>
      </c>
      <c r="K244" s="153"/>
      <c r="L244" s="35"/>
      <c r="M244" s="154" t="s">
        <v>3</v>
      </c>
      <c r="N244" s="155" t="s">
        <v>44</v>
      </c>
      <c r="O244" s="55"/>
      <c r="P244" s="156">
        <f>O244*H244</f>
        <v>0</v>
      </c>
      <c r="Q244" s="156">
        <v>0</v>
      </c>
      <c r="R244" s="156">
        <f>Q244*H244</f>
        <v>0</v>
      </c>
      <c r="S244" s="156">
        <v>0</v>
      </c>
      <c r="T244" s="157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8" t="s">
        <v>258</v>
      </c>
      <c r="AT244" s="158" t="s">
        <v>254</v>
      </c>
      <c r="AU244" s="158" t="s">
        <v>82</v>
      </c>
      <c r="AY244" s="19" t="s">
        <v>252</v>
      </c>
      <c r="BE244" s="159">
        <f>IF(N244="základní",J244,0)</f>
        <v>0</v>
      </c>
      <c r="BF244" s="159">
        <f>IF(N244="snížená",J244,0)</f>
        <v>0</v>
      </c>
      <c r="BG244" s="159">
        <f>IF(N244="zákl. přenesená",J244,0)</f>
        <v>0</v>
      </c>
      <c r="BH244" s="159">
        <f>IF(N244="sníž. přenesená",J244,0)</f>
        <v>0</v>
      </c>
      <c r="BI244" s="159">
        <f>IF(N244="nulová",J244,0)</f>
        <v>0</v>
      </c>
      <c r="BJ244" s="19" t="s">
        <v>80</v>
      </c>
      <c r="BK244" s="159">
        <f>ROUND(I244*H244,2)</f>
        <v>0</v>
      </c>
      <c r="BL244" s="19" t="s">
        <v>258</v>
      </c>
      <c r="BM244" s="158" t="s">
        <v>11992</v>
      </c>
    </row>
    <row r="245" spans="1:65" s="2" customFormat="1" ht="19.5">
      <c r="A245" s="34"/>
      <c r="B245" s="35"/>
      <c r="C245" s="34"/>
      <c r="D245" s="160" t="s">
        <v>260</v>
      </c>
      <c r="E245" s="34"/>
      <c r="F245" s="161" t="s">
        <v>11993</v>
      </c>
      <c r="G245" s="34"/>
      <c r="H245" s="34"/>
      <c r="I245" s="162"/>
      <c r="J245" s="34"/>
      <c r="K245" s="34"/>
      <c r="L245" s="35"/>
      <c r="M245" s="163"/>
      <c r="N245" s="164"/>
      <c r="O245" s="55"/>
      <c r="P245" s="55"/>
      <c r="Q245" s="55"/>
      <c r="R245" s="55"/>
      <c r="S245" s="55"/>
      <c r="T245" s="56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9" t="s">
        <v>260</v>
      </c>
      <c r="AU245" s="19" t="s">
        <v>82</v>
      </c>
    </row>
    <row r="246" spans="1:65" s="2" customFormat="1" ht="11.25">
      <c r="A246" s="34"/>
      <c r="B246" s="35"/>
      <c r="C246" s="34"/>
      <c r="D246" s="165" t="s">
        <v>262</v>
      </c>
      <c r="E246" s="34"/>
      <c r="F246" s="166" t="s">
        <v>11994</v>
      </c>
      <c r="G246" s="34"/>
      <c r="H246" s="34"/>
      <c r="I246" s="162"/>
      <c r="J246" s="34"/>
      <c r="K246" s="34"/>
      <c r="L246" s="35"/>
      <c r="M246" s="215"/>
      <c r="N246" s="216"/>
      <c r="O246" s="217"/>
      <c r="P246" s="217"/>
      <c r="Q246" s="217"/>
      <c r="R246" s="217"/>
      <c r="S246" s="217"/>
      <c r="T246" s="218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9" t="s">
        <v>262</v>
      </c>
      <c r="AU246" s="19" t="s">
        <v>82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84:K246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90" r:id="rId1"/>
    <hyperlink ref="F95" r:id="rId2"/>
    <hyperlink ref="F100" r:id="rId3"/>
    <hyperlink ref="F105" r:id="rId4"/>
    <hyperlink ref="F110" r:id="rId5"/>
    <hyperlink ref="F118" r:id="rId6"/>
    <hyperlink ref="F123" r:id="rId7"/>
    <hyperlink ref="F128" r:id="rId8"/>
    <hyperlink ref="F133" r:id="rId9"/>
    <hyperlink ref="F139" r:id="rId10"/>
    <hyperlink ref="F144" r:id="rId11"/>
    <hyperlink ref="F153" r:id="rId12"/>
    <hyperlink ref="F160" r:id="rId13"/>
    <hyperlink ref="F163" r:id="rId14"/>
    <hyperlink ref="F168" r:id="rId15"/>
    <hyperlink ref="F173" r:id="rId16"/>
    <hyperlink ref="F178" r:id="rId17"/>
    <hyperlink ref="F184" r:id="rId18"/>
    <hyperlink ref="F189" r:id="rId19"/>
    <hyperlink ref="F194" r:id="rId20"/>
    <hyperlink ref="F197" r:id="rId21"/>
    <hyperlink ref="F202" r:id="rId22"/>
    <hyperlink ref="F216" r:id="rId23"/>
    <hyperlink ref="F222" r:id="rId24"/>
    <hyperlink ref="F225" r:id="rId25"/>
    <hyperlink ref="F230" r:id="rId26"/>
    <hyperlink ref="F234" r:id="rId27"/>
    <hyperlink ref="F246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11995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11996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11997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ROUND(J89,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ROUND((SUM(BE89:BE133)),  2)</f>
        <v>0</v>
      </c>
      <c r="G35" s="34"/>
      <c r="H35" s="34"/>
      <c r="I35" s="103">
        <v>0.21</v>
      </c>
      <c r="J35" s="102">
        <f>ROUND(((SUM(BE89:BE133))*I35),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ROUND((SUM(BF89:BF133)),  2)</f>
        <v>0</v>
      </c>
      <c r="G36" s="34"/>
      <c r="H36" s="34"/>
      <c r="I36" s="103">
        <v>0.15</v>
      </c>
      <c r="J36" s="102">
        <f>ROUND(((SUM(BF89:BF133))*I36),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ROUND((SUM(BG89:BG133)),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ROUND((SUM(BH89:BH133)),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ROUND((SUM(BI89:BI133)),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11995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 xml:space="preserve">01 - Sadové úpravy - nová výsadba 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J89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11998</v>
      </c>
      <c r="E64" s="115"/>
      <c r="F64" s="115"/>
      <c r="G64" s="115"/>
      <c r="H64" s="115"/>
      <c r="I64" s="115"/>
      <c r="J64" s="116">
        <f>J90</f>
        <v>0</v>
      </c>
      <c r="L64" s="113"/>
    </row>
    <row r="65" spans="1:31" s="10" customFormat="1" ht="19.899999999999999" customHeight="1">
      <c r="B65" s="117"/>
      <c r="D65" s="118" t="s">
        <v>11999</v>
      </c>
      <c r="E65" s="119"/>
      <c r="F65" s="119"/>
      <c r="G65" s="119"/>
      <c r="H65" s="119"/>
      <c r="I65" s="119"/>
      <c r="J65" s="120">
        <f>J91</f>
        <v>0</v>
      </c>
      <c r="L65" s="117"/>
    </row>
    <row r="66" spans="1:31" s="10" customFormat="1" ht="19.899999999999999" customHeight="1">
      <c r="B66" s="117"/>
      <c r="D66" s="118" t="s">
        <v>12000</v>
      </c>
      <c r="E66" s="119"/>
      <c r="F66" s="119"/>
      <c r="G66" s="119"/>
      <c r="H66" s="119"/>
      <c r="I66" s="119"/>
      <c r="J66" s="120">
        <f>J116</f>
        <v>0</v>
      </c>
      <c r="L66" s="117"/>
    </row>
    <row r="67" spans="1:31" s="10" customFormat="1" ht="19.899999999999999" customHeight="1">
      <c r="B67" s="117"/>
      <c r="D67" s="118" t="s">
        <v>12001</v>
      </c>
      <c r="E67" s="119"/>
      <c r="F67" s="119"/>
      <c r="G67" s="119"/>
      <c r="H67" s="119"/>
      <c r="I67" s="119"/>
      <c r="J67" s="120">
        <f>J127</f>
        <v>0</v>
      </c>
      <c r="L67" s="117"/>
    </row>
    <row r="68" spans="1:31" s="2" customFormat="1" ht="21.75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3" t="s">
        <v>237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9" t="s">
        <v>17</v>
      </c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358" t="str">
        <f>E7</f>
        <v>Vědeckotechnický park UPOL, blok D - 1.etapa</v>
      </c>
      <c r="F77" s="359"/>
      <c r="G77" s="359"/>
      <c r="H77" s="359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1" customFormat="1" ht="12" customHeight="1">
      <c r="B78" s="22"/>
      <c r="C78" s="29" t="s">
        <v>196</v>
      </c>
      <c r="L78" s="22"/>
    </row>
    <row r="79" spans="1:31" s="2" customFormat="1" ht="16.5" customHeight="1">
      <c r="A79" s="34"/>
      <c r="B79" s="35"/>
      <c r="C79" s="34"/>
      <c r="D79" s="34"/>
      <c r="E79" s="358" t="s">
        <v>11995</v>
      </c>
      <c r="F79" s="360"/>
      <c r="G79" s="360"/>
      <c r="H79" s="360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198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41" t="str">
        <f>E11</f>
        <v xml:space="preserve">01 - Sadové úpravy - nová výsadba </v>
      </c>
      <c r="F81" s="360"/>
      <c r="G81" s="360"/>
      <c r="H81" s="360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9" t="s">
        <v>21</v>
      </c>
      <c r="D83" s="34"/>
      <c r="E83" s="34"/>
      <c r="F83" s="27" t="str">
        <f>F14</f>
        <v>Olomouc, Třída 17.Listopadu 1121/8a</v>
      </c>
      <c r="G83" s="34"/>
      <c r="H83" s="34"/>
      <c r="I83" s="29" t="s">
        <v>23</v>
      </c>
      <c r="J83" s="52">
        <f>IF(J14="","",J14)</f>
        <v>44442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24</v>
      </c>
      <c r="D85" s="34"/>
      <c r="E85" s="34"/>
      <c r="F85" s="27" t="str">
        <f>E17</f>
        <v xml:space="preserve">Univerzita Palackého Olomouc </v>
      </c>
      <c r="G85" s="34"/>
      <c r="H85" s="34"/>
      <c r="I85" s="29" t="s">
        <v>31</v>
      </c>
      <c r="J85" s="32" t="str">
        <f>E23</f>
        <v>Alfaprojekt Olomouc a.s.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9" t="s">
        <v>29</v>
      </c>
      <c r="D86" s="34"/>
      <c r="E86" s="34"/>
      <c r="F86" s="27" t="str">
        <f>IF(E20="","",E20)</f>
        <v>Vyplň údaj</v>
      </c>
      <c r="G86" s="34"/>
      <c r="H86" s="34"/>
      <c r="I86" s="29" t="s">
        <v>35</v>
      </c>
      <c r="J86" s="32" t="str">
        <f>E26</f>
        <v>ing. Hana Tomaštíková</v>
      </c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0.3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11" customFormat="1" ht="29.25" customHeight="1">
      <c r="A88" s="121"/>
      <c r="B88" s="122"/>
      <c r="C88" s="123" t="s">
        <v>238</v>
      </c>
      <c r="D88" s="124" t="s">
        <v>58</v>
      </c>
      <c r="E88" s="124" t="s">
        <v>54</v>
      </c>
      <c r="F88" s="124" t="s">
        <v>55</v>
      </c>
      <c r="G88" s="124" t="s">
        <v>239</v>
      </c>
      <c r="H88" s="124" t="s">
        <v>240</v>
      </c>
      <c r="I88" s="124" t="s">
        <v>241</v>
      </c>
      <c r="J88" s="125" t="s">
        <v>202</v>
      </c>
      <c r="K88" s="126" t="s">
        <v>242</v>
      </c>
      <c r="L88" s="127"/>
      <c r="M88" s="59" t="s">
        <v>3</v>
      </c>
      <c r="N88" s="60" t="s">
        <v>43</v>
      </c>
      <c r="O88" s="60" t="s">
        <v>243</v>
      </c>
      <c r="P88" s="60" t="s">
        <v>244</v>
      </c>
      <c r="Q88" s="60" t="s">
        <v>245</v>
      </c>
      <c r="R88" s="60" t="s">
        <v>246</v>
      </c>
      <c r="S88" s="60" t="s">
        <v>247</v>
      </c>
      <c r="T88" s="61" t="s">
        <v>248</v>
      </c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</row>
    <row r="89" spans="1:65" s="2" customFormat="1" ht="22.9" customHeight="1">
      <c r="A89" s="34"/>
      <c r="B89" s="35"/>
      <c r="C89" s="66" t="s">
        <v>249</v>
      </c>
      <c r="D89" s="34"/>
      <c r="E89" s="34"/>
      <c r="F89" s="34"/>
      <c r="G89" s="34"/>
      <c r="H89" s="34"/>
      <c r="I89" s="34"/>
      <c r="J89" s="128">
        <f>BK89</f>
        <v>0</v>
      </c>
      <c r="K89" s="34"/>
      <c r="L89" s="35"/>
      <c r="M89" s="62"/>
      <c r="N89" s="53"/>
      <c r="O89" s="63"/>
      <c r="P89" s="129">
        <f>P90</f>
        <v>0</v>
      </c>
      <c r="Q89" s="63"/>
      <c r="R89" s="129">
        <f>R90</f>
        <v>0</v>
      </c>
      <c r="S89" s="63"/>
      <c r="T89" s="130">
        <f>T90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72</v>
      </c>
      <c r="AU89" s="19" t="s">
        <v>203</v>
      </c>
      <c r="BK89" s="131">
        <f>BK90</f>
        <v>0</v>
      </c>
    </row>
    <row r="90" spans="1:65" s="12" customFormat="1" ht="25.9" customHeight="1">
      <c r="B90" s="132"/>
      <c r="D90" s="133" t="s">
        <v>72</v>
      </c>
      <c r="E90" s="134" t="s">
        <v>94</v>
      </c>
      <c r="F90" s="134" t="s">
        <v>12002</v>
      </c>
      <c r="I90" s="135"/>
      <c r="J90" s="136">
        <f>BK90</f>
        <v>0</v>
      </c>
      <c r="L90" s="132"/>
      <c r="M90" s="137"/>
      <c r="N90" s="138"/>
      <c r="O90" s="138"/>
      <c r="P90" s="139">
        <f>P91+P116+P127</f>
        <v>0</v>
      </c>
      <c r="Q90" s="138"/>
      <c r="R90" s="139">
        <f>R91+R116+R127</f>
        <v>0</v>
      </c>
      <c r="S90" s="138"/>
      <c r="T90" s="140">
        <f>T91+T116+T127</f>
        <v>0</v>
      </c>
      <c r="AR90" s="133" t="s">
        <v>80</v>
      </c>
      <c r="AT90" s="141" t="s">
        <v>72</v>
      </c>
      <c r="AU90" s="141" t="s">
        <v>73</v>
      </c>
      <c r="AY90" s="133" t="s">
        <v>252</v>
      </c>
      <c r="BK90" s="142">
        <f>BK91+BK116+BK127</f>
        <v>0</v>
      </c>
    </row>
    <row r="91" spans="1:65" s="12" customFormat="1" ht="22.9" customHeight="1">
      <c r="B91" s="132"/>
      <c r="D91" s="133" t="s">
        <v>72</v>
      </c>
      <c r="E91" s="143" t="s">
        <v>108</v>
      </c>
      <c r="F91" s="143" t="s">
        <v>12003</v>
      </c>
      <c r="I91" s="135"/>
      <c r="J91" s="144">
        <f>BK91</f>
        <v>0</v>
      </c>
      <c r="L91" s="132"/>
      <c r="M91" s="137"/>
      <c r="N91" s="138"/>
      <c r="O91" s="138"/>
      <c r="P91" s="139">
        <f>SUM(P92:P115)</f>
        <v>0</v>
      </c>
      <c r="Q91" s="138"/>
      <c r="R91" s="139">
        <f>SUM(R92:R115)</f>
        <v>0</v>
      </c>
      <c r="S91" s="138"/>
      <c r="T91" s="140">
        <f>SUM(T92:T115)</f>
        <v>0</v>
      </c>
      <c r="AR91" s="133" t="s">
        <v>80</v>
      </c>
      <c r="AT91" s="141" t="s">
        <v>72</v>
      </c>
      <c r="AU91" s="141" t="s">
        <v>80</v>
      </c>
      <c r="AY91" s="133" t="s">
        <v>252</v>
      </c>
      <c r="BK91" s="142">
        <f>SUM(BK92:BK115)</f>
        <v>0</v>
      </c>
    </row>
    <row r="92" spans="1:65" s="2" customFormat="1" ht="16.5" customHeight="1">
      <c r="A92" s="34"/>
      <c r="B92" s="145"/>
      <c r="C92" s="146" t="s">
        <v>80</v>
      </c>
      <c r="D92" s="146" t="s">
        <v>254</v>
      </c>
      <c r="E92" s="147" t="s">
        <v>12004</v>
      </c>
      <c r="F92" s="148" t="s">
        <v>12005</v>
      </c>
      <c r="G92" s="149" t="s">
        <v>321</v>
      </c>
      <c r="H92" s="150">
        <v>0.01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82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82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12005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82</v>
      </c>
    </row>
    <row r="94" spans="1:65" s="2" customFormat="1" ht="16.5" customHeight="1">
      <c r="A94" s="34"/>
      <c r="B94" s="145"/>
      <c r="C94" s="146" t="s">
        <v>82</v>
      </c>
      <c r="D94" s="146" t="s">
        <v>254</v>
      </c>
      <c r="E94" s="147" t="s">
        <v>12006</v>
      </c>
      <c r="F94" s="148" t="s">
        <v>12007</v>
      </c>
      <c r="G94" s="149" t="s">
        <v>4360</v>
      </c>
      <c r="H94" s="150">
        <v>60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258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12007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95</v>
      </c>
      <c r="D96" s="146" t="s">
        <v>254</v>
      </c>
      <c r="E96" s="147" t="s">
        <v>12008</v>
      </c>
      <c r="F96" s="148" t="s">
        <v>12009</v>
      </c>
      <c r="G96" s="149" t="s">
        <v>4360</v>
      </c>
      <c r="H96" s="150">
        <v>295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303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12009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6.5" customHeight="1">
      <c r="A98" s="34"/>
      <c r="B98" s="145"/>
      <c r="C98" s="146" t="s">
        <v>258</v>
      </c>
      <c r="D98" s="146" t="s">
        <v>254</v>
      </c>
      <c r="E98" s="147" t="s">
        <v>12010</v>
      </c>
      <c r="F98" s="148" t="s">
        <v>12011</v>
      </c>
      <c r="G98" s="149" t="s">
        <v>4360</v>
      </c>
      <c r="H98" s="150">
        <v>60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82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318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12011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82</v>
      </c>
    </row>
    <row r="100" spans="1:65" s="2" customFormat="1" ht="16.5" customHeight="1">
      <c r="A100" s="34"/>
      <c r="B100" s="145"/>
      <c r="C100" s="146" t="s">
        <v>296</v>
      </c>
      <c r="D100" s="146" t="s">
        <v>254</v>
      </c>
      <c r="E100" s="147" t="s">
        <v>12012</v>
      </c>
      <c r="F100" s="148" t="s">
        <v>12013</v>
      </c>
      <c r="G100" s="149" t="s">
        <v>4360</v>
      </c>
      <c r="H100" s="150">
        <v>295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338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12013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6.5" customHeight="1">
      <c r="A102" s="34"/>
      <c r="B102" s="145"/>
      <c r="C102" s="146" t="s">
        <v>303</v>
      </c>
      <c r="D102" s="146" t="s">
        <v>254</v>
      </c>
      <c r="E102" s="147" t="s">
        <v>12014</v>
      </c>
      <c r="F102" s="148" t="s">
        <v>12015</v>
      </c>
      <c r="G102" s="149" t="s">
        <v>497</v>
      </c>
      <c r="H102" s="150">
        <v>82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373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12015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6.5" customHeight="1">
      <c r="A104" s="34"/>
      <c r="B104" s="145"/>
      <c r="C104" s="146" t="s">
        <v>312</v>
      </c>
      <c r="D104" s="146" t="s">
        <v>254</v>
      </c>
      <c r="E104" s="147" t="s">
        <v>12016</v>
      </c>
      <c r="F104" s="148" t="s">
        <v>12017</v>
      </c>
      <c r="G104" s="149" t="s">
        <v>497</v>
      </c>
      <c r="H104" s="150">
        <v>82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389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12017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12018</v>
      </c>
      <c r="F106" s="148" t="s">
        <v>12019</v>
      </c>
      <c r="G106" s="149" t="s">
        <v>497</v>
      </c>
      <c r="H106" s="150">
        <v>770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12019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12020</v>
      </c>
      <c r="F108" s="148" t="s">
        <v>12021</v>
      </c>
      <c r="G108" s="149" t="s">
        <v>497</v>
      </c>
      <c r="H108" s="150">
        <v>770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12021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6.5" customHeight="1">
      <c r="A110" s="34"/>
      <c r="B110" s="145"/>
      <c r="C110" s="146" t="s">
        <v>338</v>
      </c>
      <c r="D110" s="146" t="s">
        <v>254</v>
      </c>
      <c r="E110" s="147" t="s">
        <v>12022</v>
      </c>
      <c r="F110" s="148" t="s">
        <v>12023</v>
      </c>
      <c r="G110" s="149" t="s">
        <v>497</v>
      </c>
      <c r="H110" s="150">
        <v>770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435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12023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46" t="s">
        <v>360</v>
      </c>
      <c r="D112" s="146" t="s">
        <v>254</v>
      </c>
      <c r="E112" s="147" t="s">
        <v>12024</v>
      </c>
      <c r="F112" s="148" t="s">
        <v>12025</v>
      </c>
      <c r="G112" s="149" t="s">
        <v>497</v>
      </c>
      <c r="H112" s="150">
        <v>82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451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12025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46" t="s">
        <v>373</v>
      </c>
      <c r="D114" s="146" t="s">
        <v>254</v>
      </c>
      <c r="E114" s="147" t="s">
        <v>12026</v>
      </c>
      <c r="F114" s="148" t="s">
        <v>12027</v>
      </c>
      <c r="G114" s="149" t="s">
        <v>257</v>
      </c>
      <c r="H114" s="150">
        <v>1.64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475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12027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12" customFormat="1" ht="22.9" customHeight="1">
      <c r="B116" s="132"/>
      <c r="D116" s="133" t="s">
        <v>72</v>
      </c>
      <c r="E116" s="143" t="s">
        <v>111</v>
      </c>
      <c r="F116" s="143" t="s">
        <v>12028</v>
      </c>
      <c r="I116" s="135"/>
      <c r="J116" s="144">
        <f>BK116</f>
        <v>0</v>
      </c>
      <c r="L116" s="132"/>
      <c r="M116" s="137"/>
      <c r="N116" s="138"/>
      <c r="O116" s="138"/>
      <c r="P116" s="139">
        <f>SUM(P117:P126)</f>
        <v>0</v>
      </c>
      <c r="Q116" s="138"/>
      <c r="R116" s="139">
        <f>SUM(R117:R126)</f>
        <v>0</v>
      </c>
      <c r="S116" s="138"/>
      <c r="T116" s="140">
        <f>SUM(T117:T126)</f>
        <v>0</v>
      </c>
      <c r="AR116" s="133" t="s">
        <v>80</v>
      </c>
      <c r="AT116" s="141" t="s">
        <v>72</v>
      </c>
      <c r="AU116" s="141" t="s">
        <v>80</v>
      </c>
      <c r="AY116" s="133" t="s">
        <v>252</v>
      </c>
      <c r="BK116" s="142">
        <f>SUM(BK117:BK126)</f>
        <v>0</v>
      </c>
    </row>
    <row r="117" spans="1:65" s="2" customFormat="1" ht="16.5" customHeight="1">
      <c r="A117" s="34"/>
      <c r="B117" s="145"/>
      <c r="C117" s="198" t="s">
        <v>381</v>
      </c>
      <c r="D117" s="198" t="s">
        <v>361</v>
      </c>
      <c r="E117" s="199" t="s">
        <v>12029</v>
      </c>
      <c r="F117" s="200" t="s">
        <v>12030</v>
      </c>
      <c r="G117" s="201" t="s">
        <v>4360</v>
      </c>
      <c r="H117" s="202">
        <v>200</v>
      </c>
      <c r="I117" s="203"/>
      <c r="J117" s="204">
        <f>ROUND(I117*H117,2)</f>
        <v>0</v>
      </c>
      <c r="K117" s="205"/>
      <c r="L117" s="206"/>
      <c r="M117" s="207" t="s">
        <v>3</v>
      </c>
      <c r="N117" s="208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318</v>
      </c>
      <c r="AT117" s="158" t="s">
        <v>361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494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12030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6.5" customHeight="1">
      <c r="A119" s="34"/>
      <c r="B119" s="145"/>
      <c r="C119" s="198" t="s">
        <v>389</v>
      </c>
      <c r="D119" s="198" t="s">
        <v>361</v>
      </c>
      <c r="E119" s="199" t="s">
        <v>12031</v>
      </c>
      <c r="F119" s="200" t="s">
        <v>12032</v>
      </c>
      <c r="G119" s="201" t="s">
        <v>4360</v>
      </c>
      <c r="H119" s="202">
        <v>55</v>
      </c>
      <c r="I119" s="203"/>
      <c r="J119" s="204">
        <f>ROUND(I119*H119,2)</f>
        <v>0</v>
      </c>
      <c r="K119" s="205"/>
      <c r="L119" s="206"/>
      <c r="M119" s="207" t="s">
        <v>3</v>
      </c>
      <c r="N119" s="208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318</v>
      </c>
      <c r="AT119" s="158" t="s">
        <v>361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509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12032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6.5" customHeight="1">
      <c r="A121" s="34"/>
      <c r="B121" s="145"/>
      <c r="C121" s="198" t="s">
        <v>9</v>
      </c>
      <c r="D121" s="198" t="s">
        <v>361</v>
      </c>
      <c r="E121" s="199" t="s">
        <v>12033</v>
      </c>
      <c r="F121" s="200" t="s">
        <v>12034</v>
      </c>
      <c r="G121" s="201" t="s">
        <v>4360</v>
      </c>
      <c r="H121" s="202">
        <v>40</v>
      </c>
      <c r="I121" s="203"/>
      <c r="J121" s="204">
        <f>ROUND(I121*H121,2)</f>
        <v>0</v>
      </c>
      <c r="K121" s="205"/>
      <c r="L121" s="206"/>
      <c r="M121" s="207" t="s">
        <v>3</v>
      </c>
      <c r="N121" s="208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318</v>
      </c>
      <c r="AT121" s="158" t="s">
        <v>361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548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12034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6.5" customHeight="1">
      <c r="A123" s="34"/>
      <c r="B123" s="145"/>
      <c r="C123" s="198" t="s">
        <v>406</v>
      </c>
      <c r="D123" s="198" t="s">
        <v>361</v>
      </c>
      <c r="E123" s="199" t="s">
        <v>12035</v>
      </c>
      <c r="F123" s="200" t="s">
        <v>12036</v>
      </c>
      <c r="G123" s="201" t="s">
        <v>4360</v>
      </c>
      <c r="H123" s="202">
        <v>30</v>
      </c>
      <c r="I123" s="203"/>
      <c r="J123" s="204">
        <f>ROUND(I123*H123,2)</f>
        <v>0</v>
      </c>
      <c r="K123" s="205"/>
      <c r="L123" s="206"/>
      <c r="M123" s="207" t="s">
        <v>3</v>
      </c>
      <c r="N123" s="208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318</v>
      </c>
      <c r="AT123" s="158" t="s">
        <v>361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258</v>
      </c>
      <c r="BM123" s="158" t="s">
        <v>572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12036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6.5" customHeight="1">
      <c r="A125" s="34"/>
      <c r="B125" s="145"/>
      <c r="C125" s="198" t="s">
        <v>414</v>
      </c>
      <c r="D125" s="198" t="s">
        <v>361</v>
      </c>
      <c r="E125" s="199" t="s">
        <v>12037</v>
      </c>
      <c r="F125" s="200" t="s">
        <v>12038</v>
      </c>
      <c r="G125" s="201" t="s">
        <v>4360</v>
      </c>
      <c r="H125" s="202">
        <v>30</v>
      </c>
      <c r="I125" s="203"/>
      <c r="J125" s="204">
        <f>ROUND(I125*H125,2)</f>
        <v>0</v>
      </c>
      <c r="K125" s="205"/>
      <c r="L125" s="206"/>
      <c r="M125" s="207" t="s">
        <v>3</v>
      </c>
      <c r="N125" s="208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318</v>
      </c>
      <c r="AT125" s="158" t="s">
        <v>361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588</v>
      </c>
    </row>
    <row r="126" spans="1:65" s="2" customFormat="1" ht="11.25">
      <c r="A126" s="34"/>
      <c r="B126" s="35"/>
      <c r="C126" s="34"/>
      <c r="D126" s="160" t="s">
        <v>260</v>
      </c>
      <c r="E126" s="34"/>
      <c r="F126" s="161" t="s">
        <v>12038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12" customFormat="1" ht="22.9" customHeight="1">
      <c r="B127" s="132"/>
      <c r="D127" s="133" t="s">
        <v>72</v>
      </c>
      <c r="E127" s="143" t="s">
        <v>114</v>
      </c>
      <c r="F127" s="143" t="s">
        <v>12039</v>
      </c>
      <c r="I127" s="135"/>
      <c r="J127" s="144">
        <f>BK127</f>
        <v>0</v>
      </c>
      <c r="L127" s="132"/>
      <c r="M127" s="137"/>
      <c r="N127" s="138"/>
      <c r="O127" s="138"/>
      <c r="P127" s="139">
        <f>SUM(P128:P133)</f>
        <v>0</v>
      </c>
      <c r="Q127" s="138"/>
      <c r="R127" s="139">
        <f>SUM(R128:R133)</f>
        <v>0</v>
      </c>
      <c r="S127" s="138"/>
      <c r="T127" s="140">
        <f>SUM(T128:T133)</f>
        <v>0</v>
      </c>
      <c r="AR127" s="133" t="s">
        <v>80</v>
      </c>
      <c r="AT127" s="141" t="s">
        <v>72</v>
      </c>
      <c r="AU127" s="141" t="s">
        <v>80</v>
      </c>
      <c r="AY127" s="133" t="s">
        <v>252</v>
      </c>
      <c r="BK127" s="142">
        <f>SUM(BK128:BK133)</f>
        <v>0</v>
      </c>
    </row>
    <row r="128" spans="1:65" s="2" customFormat="1" ht="16.5" customHeight="1">
      <c r="A128" s="34"/>
      <c r="B128" s="145"/>
      <c r="C128" s="198" t="s">
        <v>423</v>
      </c>
      <c r="D128" s="198" t="s">
        <v>361</v>
      </c>
      <c r="E128" s="199" t="s">
        <v>12040</v>
      </c>
      <c r="F128" s="200" t="s">
        <v>12041</v>
      </c>
      <c r="G128" s="201" t="s">
        <v>3225</v>
      </c>
      <c r="H128" s="202">
        <v>7.7</v>
      </c>
      <c r="I128" s="203"/>
      <c r="J128" s="204">
        <f>ROUND(I128*H128,2)</f>
        <v>0</v>
      </c>
      <c r="K128" s="205"/>
      <c r="L128" s="206"/>
      <c r="M128" s="207" t="s">
        <v>3</v>
      </c>
      <c r="N128" s="208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318</v>
      </c>
      <c r="AT128" s="158" t="s">
        <v>361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602</v>
      </c>
    </row>
    <row r="129" spans="1:65" s="2" customFormat="1" ht="11.25">
      <c r="A129" s="34"/>
      <c r="B129" s="35"/>
      <c r="C129" s="34"/>
      <c r="D129" s="160" t="s">
        <v>260</v>
      </c>
      <c r="E129" s="34"/>
      <c r="F129" s="161" t="s">
        <v>12041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6.5" customHeight="1">
      <c r="A130" s="34"/>
      <c r="B130" s="145"/>
      <c r="C130" s="198" t="s">
        <v>429</v>
      </c>
      <c r="D130" s="198" t="s">
        <v>361</v>
      </c>
      <c r="E130" s="199" t="s">
        <v>12042</v>
      </c>
      <c r="F130" s="200" t="s">
        <v>12043</v>
      </c>
      <c r="G130" s="201" t="s">
        <v>4360</v>
      </c>
      <c r="H130" s="202">
        <v>355</v>
      </c>
      <c r="I130" s="203"/>
      <c r="J130" s="204">
        <f>ROUND(I130*H130,2)</f>
        <v>0</v>
      </c>
      <c r="K130" s="205"/>
      <c r="L130" s="206"/>
      <c r="M130" s="207" t="s">
        <v>3</v>
      </c>
      <c r="N130" s="208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318</v>
      </c>
      <c r="AT130" s="158" t="s">
        <v>361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618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12043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98" t="s">
        <v>435</v>
      </c>
      <c r="D132" s="198" t="s">
        <v>361</v>
      </c>
      <c r="E132" s="199" t="s">
        <v>12044</v>
      </c>
      <c r="F132" s="200" t="s">
        <v>12045</v>
      </c>
      <c r="G132" s="201" t="s">
        <v>257</v>
      </c>
      <c r="H132" s="202">
        <v>8.1999999999999993</v>
      </c>
      <c r="I132" s="203"/>
      <c r="J132" s="204">
        <f>ROUND(I132*H132,2)</f>
        <v>0</v>
      </c>
      <c r="K132" s="205"/>
      <c r="L132" s="206"/>
      <c r="M132" s="207" t="s">
        <v>3</v>
      </c>
      <c r="N132" s="208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318</v>
      </c>
      <c r="AT132" s="158" t="s">
        <v>361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632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12045</v>
      </c>
      <c r="G133" s="34"/>
      <c r="H133" s="34"/>
      <c r="I133" s="162"/>
      <c r="J133" s="34"/>
      <c r="K133" s="34"/>
      <c r="L133" s="35"/>
      <c r="M133" s="215"/>
      <c r="N133" s="216"/>
      <c r="O133" s="217"/>
      <c r="P133" s="217"/>
      <c r="Q133" s="217"/>
      <c r="R133" s="217"/>
      <c r="S133" s="217"/>
      <c r="T133" s="218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8:K133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11995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12046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11997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ROUND((SUM(BE88:BE117)),  2)</f>
        <v>0</v>
      </c>
      <c r="G35" s="34"/>
      <c r="H35" s="34"/>
      <c r="I35" s="103">
        <v>0.21</v>
      </c>
      <c r="J35" s="102">
        <f>ROUND(((SUM(BE88:BE117))*I35),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ROUND((SUM(BF88:BF117)),  2)</f>
        <v>0</v>
      </c>
      <c r="G36" s="34"/>
      <c r="H36" s="34"/>
      <c r="I36" s="103">
        <v>0.15</v>
      </c>
      <c r="J36" s="102">
        <f>ROUND(((SUM(BF88:BF117))*I36),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ROUND((SUM(BG88:BG117)),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ROUND((SUM(BH88:BH117)),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ROUND((SUM(BI88:BI117)),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11995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02 - Sadové úpravy - údržba výsadeb 5 let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12047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10" customFormat="1" ht="19.899999999999999" customHeight="1">
      <c r="B65" s="117"/>
      <c r="D65" s="118" t="s">
        <v>12048</v>
      </c>
      <c r="E65" s="119"/>
      <c r="F65" s="119"/>
      <c r="G65" s="119"/>
      <c r="H65" s="119"/>
      <c r="I65" s="119"/>
      <c r="J65" s="120">
        <f>J90</f>
        <v>0</v>
      </c>
      <c r="L65" s="117"/>
    </row>
    <row r="66" spans="1:31" s="10" customFormat="1" ht="19.899999999999999" customHeight="1">
      <c r="B66" s="117"/>
      <c r="D66" s="118" t="s">
        <v>12049</v>
      </c>
      <c r="E66" s="119"/>
      <c r="F66" s="119"/>
      <c r="G66" s="119"/>
      <c r="H66" s="119"/>
      <c r="I66" s="119"/>
      <c r="J66" s="120">
        <f>J109</f>
        <v>0</v>
      </c>
      <c r="L66" s="117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11995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02 - Sadové úpravy - údržba výsadeb 5 let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44442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</f>
        <v>0</v>
      </c>
      <c r="Q88" s="63"/>
      <c r="R88" s="129">
        <f>R89</f>
        <v>0</v>
      </c>
      <c r="S88" s="63"/>
      <c r="T88" s="130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</f>
        <v>0</v>
      </c>
    </row>
    <row r="89" spans="1:65" s="12" customFormat="1" ht="25.9" customHeight="1">
      <c r="B89" s="132"/>
      <c r="D89" s="133" t="s">
        <v>72</v>
      </c>
      <c r="E89" s="134" t="s">
        <v>94</v>
      </c>
      <c r="F89" s="134" t="s">
        <v>12050</v>
      </c>
      <c r="I89" s="135"/>
      <c r="J89" s="136">
        <f>BK89</f>
        <v>0</v>
      </c>
      <c r="L89" s="132"/>
      <c r="M89" s="137"/>
      <c r="N89" s="138"/>
      <c r="O89" s="138"/>
      <c r="P89" s="139">
        <f>P90+P109</f>
        <v>0</v>
      </c>
      <c r="Q89" s="138"/>
      <c r="R89" s="139">
        <f>R90+R109</f>
        <v>0</v>
      </c>
      <c r="S89" s="138"/>
      <c r="T89" s="140">
        <f>T90+T109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BK90+BK109</f>
        <v>0</v>
      </c>
    </row>
    <row r="90" spans="1:65" s="12" customFormat="1" ht="22.9" customHeight="1">
      <c r="B90" s="132"/>
      <c r="D90" s="133" t="s">
        <v>72</v>
      </c>
      <c r="E90" s="143" t="s">
        <v>12051</v>
      </c>
      <c r="F90" s="143" t="s">
        <v>12052</v>
      </c>
      <c r="I90" s="135"/>
      <c r="J90" s="144">
        <f>BK90</f>
        <v>0</v>
      </c>
      <c r="L90" s="132"/>
      <c r="M90" s="137"/>
      <c r="N90" s="138"/>
      <c r="O90" s="138"/>
      <c r="P90" s="139">
        <f>SUM(P91:P108)</f>
        <v>0</v>
      </c>
      <c r="Q90" s="138"/>
      <c r="R90" s="139">
        <f>SUM(R91:R108)</f>
        <v>0</v>
      </c>
      <c r="S90" s="138"/>
      <c r="T90" s="140">
        <f>SUM(T91:T108)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SUM(BK91:BK108)</f>
        <v>0</v>
      </c>
    </row>
    <row r="91" spans="1:65" s="2" customFormat="1" ht="16.5" customHeight="1">
      <c r="A91" s="34"/>
      <c r="B91" s="145"/>
      <c r="C91" s="146" t="s">
        <v>80</v>
      </c>
      <c r="D91" s="146" t="s">
        <v>254</v>
      </c>
      <c r="E91" s="147" t="s">
        <v>12053</v>
      </c>
      <c r="F91" s="148" t="s">
        <v>12054</v>
      </c>
      <c r="G91" s="149" t="s">
        <v>321</v>
      </c>
      <c r="H91" s="150">
        <v>0.08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648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12054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12055</v>
      </c>
      <c r="F93" s="148" t="s">
        <v>12056</v>
      </c>
      <c r="G93" s="149" t="s">
        <v>497</v>
      </c>
      <c r="H93" s="150">
        <v>3080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82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724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12056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82</v>
      </c>
    </row>
    <row r="95" spans="1:65" s="2" customFormat="1" ht="16.5" customHeight="1">
      <c r="A95" s="34"/>
      <c r="B95" s="145"/>
      <c r="C95" s="146" t="s">
        <v>95</v>
      </c>
      <c r="D95" s="146" t="s">
        <v>254</v>
      </c>
      <c r="E95" s="147" t="s">
        <v>12057</v>
      </c>
      <c r="F95" s="148" t="s">
        <v>12058</v>
      </c>
      <c r="G95" s="149" t="s">
        <v>497</v>
      </c>
      <c r="H95" s="150">
        <v>19250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0</v>
      </c>
      <c r="R95" s="156">
        <f>Q95*H95</f>
        <v>0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740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12058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6.5" customHeight="1">
      <c r="A97" s="34"/>
      <c r="B97" s="145"/>
      <c r="C97" s="146" t="s">
        <v>258</v>
      </c>
      <c r="D97" s="146" t="s">
        <v>254</v>
      </c>
      <c r="E97" s="147" t="s">
        <v>12059</v>
      </c>
      <c r="F97" s="148" t="s">
        <v>12060</v>
      </c>
      <c r="G97" s="149" t="s">
        <v>497</v>
      </c>
      <c r="H97" s="150">
        <v>410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0</v>
      </c>
      <c r="R97" s="156">
        <f>Q97*H97</f>
        <v>0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755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12060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12061</v>
      </c>
      <c r="F99" s="148" t="s">
        <v>12062</v>
      </c>
      <c r="G99" s="149" t="s">
        <v>497</v>
      </c>
      <c r="H99" s="150">
        <v>410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769</v>
      </c>
    </row>
    <row r="100" spans="1:65" s="2" customFormat="1" ht="11.25">
      <c r="A100" s="34"/>
      <c r="B100" s="35"/>
      <c r="C100" s="34"/>
      <c r="D100" s="160" t="s">
        <v>260</v>
      </c>
      <c r="E100" s="34"/>
      <c r="F100" s="161" t="s">
        <v>12062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6.5" customHeight="1">
      <c r="A101" s="34"/>
      <c r="B101" s="145"/>
      <c r="C101" s="146" t="s">
        <v>303</v>
      </c>
      <c r="D101" s="146" t="s">
        <v>254</v>
      </c>
      <c r="E101" s="147" t="s">
        <v>12063</v>
      </c>
      <c r="F101" s="148" t="s">
        <v>12064</v>
      </c>
      <c r="G101" s="149" t="s">
        <v>497</v>
      </c>
      <c r="H101" s="150">
        <v>410</v>
      </c>
      <c r="I101" s="151"/>
      <c r="J101" s="152">
        <f>ROUND(I101*H101,2)</f>
        <v>0</v>
      </c>
      <c r="K101" s="153"/>
      <c r="L101" s="35"/>
      <c r="M101" s="154" t="s">
        <v>3</v>
      </c>
      <c r="N101" s="155" t="s">
        <v>44</v>
      </c>
      <c r="O101" s="55"/>
      <c r="P101" s="156">
        <f>O101*H101</f>
        <v>0</v>
      </c>
      <c r="Q101" s="156">
        <v>0</v>
      </c>
      <c r="R101" s="156">
        <f>Q101*H101</f>
        <v>0</v>
      </c>
      <c r="S101" s="156">
        <v>0</v>
      </c>
      <c r="T101" s="157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8" t="s">
        <v>258</v>
      </c>
      <c r="AT101" s="158" t="s">
        <v>254</v>
      </c>
      <c r="AU101" s="158" t="s">
        <v>82</v>
      </c>
      <c r="AY101" s="19" t="s">
        <v>252</v>
      </c>
      <c r="BE101" s="159">
        <f>IF(N101="základní",J101,0)</f>
        <v>0</v>
      </c>
      <c r="BF101" s="159">
        <f>IF(N101="snížená",J101,0)</f>
        <v>0</v>
      </c>
      <c r="BG101" s="159">
        <f>IF(N101="zákl. přenesená",J101,0)</f>
        <v>0</v>
      </c>
      <c r="BH101" s="159">
        <f>IF(N101="sníž. přenesená",J101,0)</f>
        <v>0</v>
      </c>
      <c r="BI101" s="159">
        <f>IF(N101="nulová",J101,0)</f>
        <v>0</v>
      </c>
      <c r="BJ101" s="19" t="s">
        <v>80</v>
      </c>
      <c r="BK101" s="159">
        <f>ROUND(I101*H101,2)</f>
        <v>0</v>
      </c>
      <c r="BL101" s="19" t="s">
        <v>258</v>
      </c>
      <c r="BM101" s="158" t="s">
        <v>786</v>
      </c>
    </row>
    <row r="102" spans="1:65" s="2" customFormat="1" ht="11.25">
      <c r="A102" s="34"/>
      <c r="B102" s="35"/>
      <c r="C102" s="34"/>
      <c r="D102" s="160" t="s">
        <v>260</v>
      </c>
      <c r="E102" s="34"/>
      <c r="F102" s="161" t="s">
        <v>12064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260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12065</v>
      </c>
      <c r="F103" s="148" t="s">
        <v>12066</v>
      </c>
      <c r="G103" s="149" t="s">
        <v>497</v>
      </c>
      <c r="H103" s="150">
        <v>1640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819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12066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12067</v>
      </c>
      <c r="F105" s="148" t="s">
        <v>12068</v>
      </c>
      <c r="G105" s="149" t="s">
        <v>497</v>
      </c>
      <c r="H105" s="150">
        <v>410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840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12069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6.5" customHeight="1">
      <c r="A107" s="34"/>
      <c r="B107" s="145"/>
      <c r="C107" s="146" t="s">
        <v>328</v>
      </c>
      <c r="D107" s="146" t="s">
        <v>254</v>
      </c>
      <c r="E107" s="147" t="s">
        <v>12070</v>
      </c>
      <c r="F107" s="148" t="s">
        <v>12071</v>
      </c>
      <c r="G107" s="149" t="s">
        <v>257</v>
      </c>
      <c r="H107" s="150">
        <v>82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861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12072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12" customFormat="1" ht="22.9" customHeight="1">
      <c r="B109" s="132"/>
      <c r="D109" s="133" t="s">
        <v>72</v>
      </c>
      <c r="E109" s="143" t="s">
        <v>108</v>
      </c>
      <c r="F109" s="143" t="s">
        <v>12039</v>
      </c>
      <c r="I109" s="135"/>
      <c r="J109" s="144">
        <f>BK109</f>
        <v>0</v>
      </c>
      <c r="L109" s="132"/>
      <c r="M109" s="137"/>
      <c r="N109" s="138"/>
      <c r="O109" s="138"/>
      <c r="P109" s="139">
        <f>SUM(P110:P117)</f>
        <v>0</v>
      </c>
      <c r="Q109" s="138"/>
      <c r="R109" s="139">
        <f>SUM(R110:R117)</f>
        <v>0</v>
      </c>
      <c r="S109" s="138"/>
      <c r="T109" s="140">
        <f>SUM(T110:T117)</f>
        <v>0</v>
      </c>
      <c r="AR109" s="133" t="s">
        <v>80</v>
      </c>
      <c r="AT109" s="141" t="s">
        <v>72</v>
      </c>
      <c r="AU109" s="141" t="s">
        <v>80</v>
      </c>
      <c r="AY109" s="133" t="s">
        <v>252</v>
      </c>
      <c r="BK109" s="142">
        <f>SUM(BK110:BK117)</f>
        <v>0</v>
      </c>
    </row>
    <row r="110" spans="1:65" s="2" customFormat="1" ht="16.5" customHeight="1">
      <c r="A110" s="34"/>
      <c r="B110" s="145"/>
      <c r="C110" s="198" t="s">
        <v>338</v>
      </c>
      <c r="D110" s="198" t="s">
        <v>361</v>
      </c>
      <c r="E110" s="199" t="s">
        <v>12044</v>
      </c>
      <c r="F110" s="200" t="s">
        <v>12045</v>
      </c>
      <c r="G110" s="201" t="s">
        <v>257</v>
      </c>
      <c r="H110" s="202">
        <v>15</v>
      </c>
      <c r="I110" s="203"/>
      <c r="J110" s="204">
        <f>ROUND(I110*H110,2)</f>
        <v>0</v>
      </c>
      <c r="K110" s="205"/>
      <c r="L110" s="206"/>
      <c r="M110" s="207" t="s">
        <v>3</v>
      </c>
      <c r="N110" s="208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318</v>
      </c>
      <c r="AT110" s="158" t="s">
        <v>361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884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12045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6.5" customHeight="1">
      <c r="A112" s="34"/>
      <c r="B112" s="145"/>
      <c r="C112" s="198" t="s">
        <v>360</v>
      </c>
      <c r="D112" s="198" t="s">
        <v>361</v>
      </c>
      <c r="E112" s="199" t="s">
        <v>12073</v>
      </c>
      <c r="F112" s="200" t="s">
        <v>12074</v>
      </c>
      <c r="G112" s="201" t="s">
        <v>4360</v>
      </c>
      <c r="H112" s="202">
        <v>0.2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916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12074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6.5" customHeight="1">
      <c r="A114" s="34"/>
      <c r="B114" s="145"/>
      <c r="C114" s="198" t="s">
        <v>373</v>
      </c>
      <c r="D114" s="198" t="s">
        <v>361</v>
      </c>
      <c r="E114" s="199" t="s">
        <v>12075</v>
      </c>
      <c r="F114" s="200" t="s">
        <v>12076</v>
      </c>
      <c r="G114" s="201" t="s">
        <v>4360</v>
      </c>
      <c r="H114" s="202">
        <v>0.3</v>
      </c>
      <c r="I114" s="203"/>
      <c r="J114" s="204">
        <f>ROUND(I114*H114,2)</f>
        <v>0</v>
      </c>
      <c r="K114" s="205"/>
      <c r="L114" s="206"/>
      <c r="M114" s="207" t="s">
        <v>3</v>
      </c>
      <c r="N114" s="208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318</v>
      </c>
      <c r="AT114" s="158" t="s">
        <v>361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940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12076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6.5" customHeight="1">
      <c r="A116" s="34"/>
      <c r="B116" s="145"/>
      <c r="C116" s="198" t="s">
        <v>381</v>
      </c>
      <c r="D116" s="198" t="s">
        <v>361</v>
      </c>
      <c r="E116" s="199" t="s">
        <v>12077</v>
      </c>
      <c r="F116" s="200" t="s">
        <v>12078</v>
      </c>
      <c r="G116" s="201" t="s">
        <v>3225</v>
      </c>
      <c r="H116" s="202">
        <v>80</v>
      </c>
      <c r="I116" s="203"/>
      <c r="J116" s="204">
        <f>ROUND(I116*H116,2)</f>
        <v>0</v>
      </c>
      <c r="K116" s="205"/>
      <c r="L116" s="206"/>
      <c r="M116" s="207" t="s">
        <v>3</v>
      </c>
      <c r="N116" s="208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318</v>
      </c>
      <c r="AT116" s="158" t="s">
        <v>361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957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12078</v>
      </c>
      <c r="G117" s="34"/>
      <c r="H117" s="34"/>
      <c r="I117" s="162"/>
      <c r="J117" s="34"/>
      <c r="K117" s="34"/>
      <c r="L117" s="35"/>
      <c r="M117" s="215"/>
      <c r="N117" s="216"/>
      <c r="O117" s="217"/>
      <c r="P117" s="217"/>
      <c r="Q117" s="217"/>
      <c r="R117" s="217"/>
      <c r="S117" s="217"/>
      <c r="T117" s="218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6.95" customHeight="1">
      <c r="A118" s="34"/>
      <c r="B118" s="44"/>
      <c r="C118" s="45"/>
      <c r="D118" s="45"/>
      <c r="E118" s="45"/>
      <c r="F118" s="45"/>
      <c r="G118" s="45"/>
      <c r="H118" s="45"/>
      <c r="I118" s="45"/>
      <c r="J118" s="45"/>
      <c r="K118" s="45"/>
      <c r="L118" s="35"/>
      <c r="M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</sheetData>
  <autoFilter ref="C87:K117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166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11995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12079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26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27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32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11997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ROUND(J88,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ROUND((SUM(BE88:BE198)),  2)</f>
        <v>0</v>
      </c>
      <c r="G35" s="34"/>
      <c r="H35" s="34"/>
      <c r="I35" s="103">
        <v>0.21</v>
      </c>
      <c r="J35" s="102">
        <f>ROUND(((SUM(BE88:BE198))*I35),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ROUND((SUM(BF88:BF198)),  2)</f>
        <v>0</v>
      </c>
      <c r="G36" s="34"/>
      <c r="H36" s="34"/>
      <c r="I36" s="103">
        <v>0.15</v>
      </c>
      <c r="J36" s="102">
        <f>ROUND(((SUM(BF88:BF198))*I36),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ROUND((SUM(BG88:BG198)),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ROUND((SUM(BH88:BH198)),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ROUND((SUM(BI88:BI198)),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11995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03 - Sadové úpravy na terasách - 2.np,4.NP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 xml:space="preserve">Univerzita Palackého Olomouc 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5.7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ing. Hana Tomaštíková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12080</v>
      </c>
      <c r="E64" s="115"/>
      <c r="F64" s="115"/>
      <c r="G64" s="115"/>
      <c r="H64" s="115"/>
      <c r="I64" s="115"/>
      <c r="J64" s="116">
        <f>J89</f>
        <v>0</v>
      </c>
      <c r="L64" s="113"/>
    </row>
    <row r="65" spans="1:31" s="9" customFormat="1" ht="24.95" customHeight="1">
      <c r="B65" s="113"/>
      <c r="D65" s="114" t="s">
        <v>12081</v>
      </c>
      <c r="E65" s="115"/>
      <c r="F65" s="115"/>
      <c r="G65" s="115"/>
      <c r="H65" s="115"/>
      <c r="I65" s="115"/>
      <c r="J65" s="116">
        <f>J126</f>
        <v>0</v>
      </c>
      <c r="L65" s="113"/>
    </row>
    <row r="66" spans="1:31" s="9" customFormat="1" ht="24.95" customHeight="1">
      <c r="B66" s="113"/>
      <c r="D66" s="114" t="s">
        <v>12082</v>
      </c>
      <c r="E66" s="115"/>
      <c r="F66" s="115"/>
      <c r="G66" s="115"/>
      <c r="H66" s="115"/>
      <c r="I66" s="115"/>
      <c r="J66" s="116">
        <f>J186</f>
        <v>0</v>
      </c>
      <c r="L66" s="113"/>
    </row>
    <row r="67" spans="1:31" s="2" customFormat="1" ht="21.75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237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358" t="str">
        <f>E7</f>
        <v>Vědeckotechnický park UPOL, blok D - 1.etapa</v>
      </c>
      <c r="F76" s="359"/>
      <c r="G76" s="359"/>
      <c r="H76" s="359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2"/>
      <c r="C77" s="29" t="s">
        <v>196</v>
      </c>
      <c r="L77" s="22"/>
    </row>
    <row r="78" spans="1:31" s="2" customFormat="1" ht="16.5" customHeight="1">
      <c r="A78" s="34"/>
      <c r="B78" s="35"/>
      <c r="C78" s="34"/>
      <c r="D78" s="34"/>
      <c r="E78" s="358" t="s">
        <v>11995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198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E11</f>
        <v>03 - Sadové úpravy na terasách - 2.np,4.NP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F14</f>
        <v>Olomouc, Třída 17.Listopadu 1121/8a</v>
      </c>
      <c r="G82" s="34"/>
      <c r="H82" s="34"/>
      <c r="I82" s="29" t="s">
        <v>23</v>
      </c>
      <c r="J82" s="52">
        <f>IF(J14="","",J14)</f>
        <v>44442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E17</f>
        <v xml:space="preserve">Univerzita Palackého Olomouc </v>
      </c>
      <c r="G84" s="34"/>
      <c r="H84" s="34"/>
      <c r="I84" s="29" t="s">
        <v>31</v>
      </c>
      <c r="J84" s="32" t="str">
        <f>E23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25.7" customHeight="1">
      <c r="A85" s="34"/>
      <c r="B85" s="35"/>
      <c r="C85" s="29" t="s">
        <v>29</v>
      </c>
      <c r="D85" s="34"/>
      <c r="E85" s="34"/>
      <c r="F85" s="27" t="str">
        <f>IF(E20="","",E20)</f>
        <v>Vyplň údaj</v>
      </c>
      <c r="G85" s="34"/>
      <c r="H85" s="34"/>
      <c r="I85" s="29" t="s">
        <v>35</v>
      </c>
      <c r="J85" s="32" t="str">
        <f>E26</f>
        <v>ing. Hana Tomaštíková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P89+P126+P186</f>
        <v>0</v>
      </c>
      <c r="Q88" s="63"/>
      <c r="R88" s="129">
        <f>R89+R126+R186</f>
        <v>0</v>
      </c>
      <c r="S88" s="63"/>
      <c r="T88" s="130">
        <f>T89+T126+T186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BK89+BK126+BK186</f>
        <v>0</v>
      </c>
    </row>
    <row r="89" spans="1:65" s="12" customFormat="1" ht="25.9" customHeight="1">
      <c r="B89" s="132"/>
      <c r="D89" s="133" t="s">
        <v>72</v>
      </c>
      <c r="E89" s="134" t="s">
        <v>12083</v>
      </c>
      <c r="F89" s="134" t="s">
        <v>12052</v>
      </c>
      <c r="I89" s="135"/>
      <c r="J89" s="136">
        <f>BK89</f>
        <v>0</v>
      </c>
      <c r="L89" s="132"/>
      <c r="M89" s="137"/>
      <c r="N89" s="138"/>
      <c r="O89" s="138"/>
      <c r="P89" s="139">
        <f>SUM(P90:P125)</f>
        <v>0</v>
      </c>
      <c r="Q89" s="138"/>
      <c r="R89" s="139">
        <f>SUM(R90:R125)</f>
        <v>0</v>
      </c>
      <c r="S89" s="138"/>
      <c r="T89" s="140">
        <f>SUM(T90:T125)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SUM(BK90:BK125)</f>
        <v>0</v>
      </c>
    </row>
    <row r="90" spans="1:65" s="2" customFormat="1" ht="16.5" customHeight="1">
      <c r="A90" s="34"/>
      <c r="B90" s="145"/>
      <c r="C90" s="146" t="s">
        <v>80</v>
      </c>
      <c r="D90" s="146" t="s">
        <v>254</v>
      </c>
      <c r="E90" s="147" t="s">
        <v>12084</v>
      </c>
      <c r="F90" s="148" t="s">
        <v>12085</v>
      </c>
      <c r="G90" s="149" t="s">
        <v>4360</v>
      </c>
      <c r="H90" s="150">
        <v>3</v>
      </c>
      <c r="I90" s="151"/>
      <c r="J90" s="152">
        <f>ROUND(I90*H90,2)</f>
        <v>0</v>
      </c>
      <c r="K90" s="153"/>
      <c r="L90" s="35"/>
      <c r="M90" s="154" t="s">
        <v>3</v>
      </c>
      <c r="N90" s="155" t="s">
        <v>44</v>
      </c>
      <c r="O90" s="55"/>
      <c r="P90" s="156">
        <f>O90*H90</f>
        <v>0</v>
      </c>
      <c r="Q90" s="156">
        <v>0</v>
      </c>
      <c r="R90" s="156">
        <f>Q90*H90</f>
        <v>0</v>
      </c>
      <c r="S90" s="156">
        <v>0</v>
      </c>
      <c r="T90" s="157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8" t="s">
        <v>258</v>
      </c>
      <c r="AT90" s="158" t="s">
        <v>254</v>
      </c>
      <c r="AU90" s="158" t="s">
        <v>80</v>
      </c>
      <c r="AY90" s="19" t="s">
        <v>252</v>
      </c>
      <c r="BE90" s="159">
        <f>IF(N90="základní",J90,0)</f>
        <v>0</v>
      </c>
      <c r="BF90" s="159">
        <f>IF(N90="snížená",J90,0)</f>
        <v>0</v>
      </c>
      <c r="BG90" s="159">
        <f>IF(N90="zákl. přenesená",J90,0)</f>
        <v>0</v>
      </c>
      <c r="BH90" s="159">
        <f>IF(N90="sníž. přenesená",J90,0)</f>
        <v>0</v>
      </c>
      <c r="BI90" s="159">
        <f>IF(N90="nulová",J90,0)</f>
        <v>0</v>
      </c>
      <c r="BJ90" s="19" t="s">
        <v>80</v>
      </c>
      <c r="BK90" s="159">
        <f>ROUND(I90*H90,2)</f>
        <v>0</v>
      </c>
      <c r="BL90" s="19" t="s">
        <v>258</v>
      </c>
      <c r="BM90" s="158" t="s">
        <v>82</v>
      </c>
    </row>
    <row r="91" spans="1:65" s="2" customFormat="1" ht="11.25">
      <c r="A91" s="34"/>
      <c r="B91" s="35"/>
      <c r="C91" s="34"/>
      <c r="D91" s="160" t="s">
        <v>260</v>
      </c>
      <c r="E91" s="34"/>
      <c r="F91" s="161" t="s">
        <v>12085</v>
      </c>
      <c r="G91" s="34"/>
      <c r="H91" s="34"/>
      <c r="I91" s="162"/>
      <c r="J91" s="34"/>
      <c r="K91" s="34"/>
      <c r="L91" s="35"/>
      <c r="M91" s="163"/>
      <c r="N91" s="164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260</v>
      </c>
      <c r="AU91" s="19" t="s">
        <v>80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12086</v>
      </c>
      <c r="F92" s="148" t="s">
        <v>12087</v>
      </c>
      <c r="G92" s="149" t="s">
        <v>4360</v>
      </c>
      <c r="H92" s="150">
        <v>3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258</v>
      </c>
    </row>
    <row r="93" spans="1:65" s="2" customFormat="1" ht="11.25">
      <c r="A93" s="34"/>
      <c r="B93" s="35"/>
      <c r="C93" s="34"/>
      <c r="D93" s="160" t="s">
        <v>260</v>
      </c>
      <c r="E93" s="34"/>
      <c r="F93" s="161" t="s">
        <v>12087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2" customFormat="1" ht="16.5" customHeight="1">
      <c r="A94" s="34"/>
      <c r="B94" s="145"/>
      <c r="C94" s="146" t="s">
        <v>95</v>
      </c>
      <c r="D94" s="146" t="s">
        <v>254</v>
      </c>
      <c r="E94" s="147" t="s">
        <v>12088</v>
      </c>
      <c r="F94" s="148" t="s">
        <v>12089</v>
      </c>
      <c r="G94" s="149" t="s">
        <v>4360</v>
      </c>
      <c r="H94" s="150">
        <v>3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80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303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12089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80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12004</v>
      </c>
      <c r="F96" s="148" t="s">
        <v>12005</v>
      </c>
      <c r="G96" s="149" t="s">
        <v>321</v>
      </c>
      <c r="H96" s="150">
        <v>0.03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318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12005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2" customFormat="1" ht="16.5" customHeight="1">
      <c r="A98" s="34"/>
      <c r="B98" s="145"/>
      <c r="C98" s="146" t="s">
        <v>296</v>
      </c>
      <c r="D98" s="146" t="s">
        <v>254</v>
      </c>
      <c r="E98" s="147" t="s">
        <v>12090</v>
      </c>
      <c r="F98" s="148" t="s">
        <v>12091</v>
      </c>
      <c r="G98" s="149" t="s">
        <v>497</v>
      </c>
      <c r="H98" s="150">
        <v>3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338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12091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12092</v>
      </c>
      <c r="F100" s="148" t="s">
        <v>12093</v>
      </c>
      <c r="G100" s="149" t="s">
        <v>4360</v>
      </c>
      <c r="H100" s="150">
        <v>80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80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12093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80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12094</v>
      </c>
      <c r="F102" s="148" t="s">
        <v>12095</v>
      </c>
      <c r="G102" s="149" t="s">
        <v>4360</v>
      </c>
      <c r="H102" s="150">
        <v>84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80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12095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80</v>
      </c>
    </row>
    <row r="104" spans="1:65" s="2" customFormat="1" ht="16.5" customHeight="1">
      <c r="A104" s="34"/>
      <c r="B104" s="145"/>
      <c r="C104" s="146" t="s">
        <v>318</v>
      </c>
      <c r="D104" s="146" t="s">
        <v>254</v>
      </c>
      <c r="E104" s="147" t="s">
        <v>12096</v>
      </c>
      <c r="F104" s="148" t="s">
        <v>12097</v>
      </c>
      <c r="G104" s="149" t="s">
        <v>4360</v>
      </c>
      <c r="H104" s="150">
        <v>11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80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406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12097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80</v>
      </c>
    </row>
    <row r="106" spans="1:65" s="2" customFormat="1" ht="16.5" customHeight="1">
      <c r="A106" s="34"/>
      <c r="B106" s="145"/>
      <c r="C106" s="146" t="s">
        <v>328</v>
      </c>
      <c r="D106" s="146" t="s">
        <v>254</v>
      </c>
      <c r="E106" s="147" t="s">
        <v>12098</v>
      </c>
      <c r="F106" s="148" t="s">
        <v>12099</v>
      </c>
      <c r="G106" s="149" t="s">
        <v>4360</v>
      </c>
      <c r="H106" s="150">
        <v>11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80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423</v>
      </c>
    </row>
    <row r="107" spans="1:65" s="2" customFormat="1" ht="11.25">
      <c r="A107" s="34"/>
      <c r="B107" s="35"/>
      <c r="C107" s="34"/>
      <c r="D107" s="160" t="s">
        <v>260</v>
      </c>
      <c r="E107" s="34"/>
      <c r="F107" s="161" t="s">
        <v>12099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80</v>
      </c>
    </row>
    <row r="108" spans="1:65" s="2" customFormat="1" ht="16.5" customHeight="1">
      <c r="A108" s="34"/>
      <c r="B108" s="145"/>
      <c r="C108" s="146" t="s">
        <v>338</v>
      </c>
      <c r="D108" s="146" t="s">
        <v>254</v>
      </c>
      <c r="E108" s="147" t="s">
        <v>12010</v>
      </c>
      <c r="F108" s="148" t="s">
        <v>12011</v>
      </c>
      <c r="G108" s="149" t="s">
        <v>4360</v>
      </c>
      <c r="H108" s="150">
        <v>84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80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435</v>
      </c>
    </row>
    <row r="109" spans="1:65" s="2" customFormat="1" ht="11.25">
      <c r="A109" s="34"/>
      <c r="B109" s="35"/>
      <c r="C109" s="34"/>
      <c r="D109" s="160" t="s">
        <v>260</v>
      </c>
      <c r="E109" s="34"/>
      <c r="F109" s="161" t="s">
        <v>12011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80</v>
      </c>
    </row>
    <row r="110" spans="1:65" s="2" customFormat="1" ht="16.5" customHeight="1">
      <c r="A110" s="34"/>
      <c r="B110" s="145"/>
      <c r="C110" s="146" t="s">
        <v>360</v>
      </c>
      <c r="D110" s="146" t="s">
        <v>254</v>
      </c>
      <c r="E110" s="147" t="s">
        <v>12012</v>
      </c>
      <c r="F110" s="148" t="s">
        <v>12013</v>
      </c>
      <c r="G110" s="149" t="s">
        <v>4360</v>
      </c>
      <c r="H110" s="150">
        <v>22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80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451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12013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80</v>
      </c>
    </row>
    <row r="112" spans="1:65" s="2" customFormat="1" ht="16.5" customHeight="1">
      <c r="A112" s="34"/>
      <c r="B112" s="145"/>
      <c r="C112" s="146" t="s">
        <v>373</v>
      </c>
      <c r="D112" s="146" t="s">
        <v>254</v>
      </c>
      <c r="E112" s="147" t="s">
        <v>12100</v>
      </c>
      <c r="F112" s="148" t="s">
        <v>12101</v>
      </c>
      <c r="G112" s="149" t="s">
        <v>4360</v>
      </c>
      <c r="H112" s="150">
        <v>80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475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12101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2" customFormat="1" ht="16.5" customHeight="1">
      <c r="A114" s="34"/>
      <c r="B114" s="145"/>
      <c r="C114" s="146" t="s">
        <v>381</v>
      </c>
      <c r="D114" s="146" t="s">
        <v>254</v>
      </c>
      <c r="E114" s="147" t="s">
        <v>12014</v>
      </c>
      <c r="F114" s="148" t="s">
        <v>12015</v>
      </c>
      <c r="G114" s="149" t="s">
        <v>497</v>
      </c>
      <c r="H114" s="150">
        <v>31.8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80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494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12015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80</v>
      </c>
    </row>
    <row r="116" spans="1:65" s="2" customFormat="1" ht="16.5" customHeight="1">
      <c r="A116" s="34"/>
      <c r="B116" s="145"/>
      <c r="C116" s="146" t="s">
        <v>389</v>
      </c>
      <c r="D116" s="146" t="s">
        <v>254</v>
      </c>
      <c r="E116" s="147" t="s">
        <v>12016</v>
      </c>
      <c r="F116" s="148" t="s">
        <v>12017</v>
      </c>
      <c r="G116" s="149" t="s">
        <v>497</v>
      </c>
      <c r="H116" s="150">
        <v>200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509</v>
      </c>
    </row>
    <row r="117" spans="1:65" s="2" customFormat="1" ht="11.25">
      <c r="A117" s="34"/>
      <c r="B117" s="35"/>
      <c r="C117" s="34"/>
      <c r="D117" s="160" t="s">
        <v>260</v>
      </c>
      <c r="E117" s="34"/>
      <c r="F117" s="161" t="s">
        <v>12017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2" customFormat="1" ht="16.5" customHeight="1">
      <c r="A118" s="34"/>
      <c r="B118" s="145"/>
      <c r="C118" s="146" t="s">
        <v>9</v>
      </c>
      <c r="D118" s="146" t="s">
        <v>254</v>
      </c>
      <c r="E118" s="147" t="s">
        <v>12022</v>
      </c>
      <c r="F118" s="148" t="s">
        <v>12023</v>
      </c>
      <c r="G118" s="149" t="s">
        <v>497</v>
      </c>
      <c r="H118" s="150">
        <v>200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80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548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12023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80</v>
      </c>
    </row>
    <row r="120" spans="1:65" s="2" customFormat="1" ht="16.5" customHeight="1">
      <c r="A120" s="34"/>
      <c r="B120" s="145"/>
      <c r="C120" s="146" t="s">
        <v>406</v>
      </c>
      <c r="D120" s="146" t="s">
        <v>254</v>
      </c>
      <c r="E120" s="147" t="s">
        <v>12102</v>
      </c>
      <c r="F120" s="148" t="s">
        <v>12103</v>
      </c>
      <c r="G120" s="149" t="s">
        <v>4360</v>
      </c>
      <c r="H120" s="150">
        <v>3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572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12103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16.5" customHeight="1">
      <c r="A122" s="34"/>
      <c r="B122" s="145"/>
      <c r="C122" s="146" t="s">
        <v>414</v>
      </c>
      <c r="D122" s="146" t="s">
        <v>254</v>
      </c>
      <c r="E122" s="147" t="s">
        <v>12024</v>
      </c>
      <c r="F122" s="148" t="s">
        <v>12104</v>
      </c>
      <c r="G122" s="149" t="s">
        <v>497</v>
      </c>
      <c r="H122" s="150">
        <v>31.8</v>
      </c>
      <c r="I122" s="151"/>
      <c r="J122" s="152">
        <f>ROUND(I122*H122,2)</f>
        <v>0</v>
      </c>
      <c r="K122" s="153"/>
      <c r="L122" s="35"/>
      <c r="M122" s="154" t="s">
        <v>3</v>
      </c>
      <c r="N122" s="155" t="s">
        <v>44</v>
      </c>
      <c r="O122" s="55"/>
      <c r="P122" s="156">
        <f>O122*H122</f>
        <v>0</v>
      </c>
      <c r="Q122" s="156">
        <v>0</v>
      </c>
      <c r="R122" s="156">
        <f>Q122*H122</f>
        <v>0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258</v>
      </c>
      <c r="AT122" s="158" t="s">
        <v>254</v>
      </c>
      <c r="AU122" s="158" t="s">
        <v>80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588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12104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80</v>
      </c>
    </row>
    <row r="124" spans="1:65" s="2" customFormat="1" ht="16.5" customHeight="1">
      <c r="A124" s="34"/>
      <c r="B124" s="145"/>
      <c r="C124" s="146" t="s">
        <v>423</v>
      </c>
      <c r="D124" s="146" t="s">
        <v>254</v>
      </c>
      <c r="E124" s="147" t="s">
        <v>12105</v>
      </c>
      <c r="F124" s="148" t="s">
        <v>12106</v>
      </c>
      <c r="G124" s="149" t="s">
        <v>497</v>
      </c>
      <c r="H124" s="150">
        <v>210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80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602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12106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80</v>
      </c>
    </row>
    <row r="126" spans="1:65" s="12" customFormat="1" ht="25.9" customHeight="1">
      <c r="B126" s="132"/>
      <c r="D126" s="133" t="s">
        <v>72</v>
      </c>
      <c r="E126" s="134" t="s">
        <v>108</v>
      </c>
      <c r="F126" s="134" t="s">
        <v>12028</v>
      </c>
      <c r="I126" s="135"/>
      <c r="J126" s="136">
        <f>BK126</f>
        <v>0</v>
      </c>
      <c r="L126" s="132"/>
      <c r="M126" s="137"/>
      <c r="N126" s="138"/>
      <c r="O126" s="138"/>
      <c r="P126" s="139">
        <f>SUM(P127:P185)</f>
        <v>0</v>
      </c>
      <c r="Q126" s="138"/>
      <c r="R126" s="139">
        <f>SUM(R127:R185)</f>
        <v>0</v>
      </c>
      <c r="S126" s="138"/>
      <c r="T126" s="140">
        <f>SUM(T127:T185)</f>
        <v>0</v>
      </c>
      <c r="AR126" s="133" t="s">
        <v>80</v>
      </c>
      <c r="AT126" s="141" t="s">
        <v>72</v>
      </c>
      <c r="AU126" s="141" t="s">
        <v>73</v>
      </c>
      <c r="AY126" s="133" t="s">
        <v>252</v>
      </c>
      <c r="BK126" s="142">
        <f>SUM(BK127:BK185)</f>
        <v>0</v>
      </c>
    </row>
    <row r="127" spans="1:65" s="2" customFormat="1" ht="16.5" customHeight="1">
      <c r="A127" s="34"/>
      <c r="B127" s="145"/>
      <c r="C127" s="198" t="s">
        <v>429</v>
      </c>
      <c r="D127" s="198" t="s">
        <v>361</v>
      </c>
      <c r="E127" s="199" t="s">
        <v>12107</v>
      </c>
      <c r="F127" s="200" t="s">
        <v>12108</v>
      </c>
      <c r="G127" s="201" t="s">
        <v>4360</v>
      </c>
      <c r="H127" s="202">
        <v>3</v>
      </c>
      <c r="I127" s="203"/>
      <c r="J127" s="204">
        <f>ROUND(I127*H127,2)</f>
        <v>0</v>
      </c>
      <c r="K127" s="205"/>
      <c r="L127" s="206"/>
      <c r="M127" s="207" t="s">
        <v>3</v>
      </c>
      <c r="N127" s="208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318</v>
      </c>
      <c r="AT127" s="158" t="s">
        <v>361</v>
      </c>
      <c r="AU127" s="158" t="s">
        <v>80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618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12108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80</v>
      </c>
    </row>
    <row r="129" spans="1:65" s="2" customFormat="1" ht="16.5" customHeight="1">
      <c r="A129" s="34"/>
      <c r="B129" s="145"/>
      <c r="C129" s="198" t="s">
        <v>435</v>
      </c>
      <c r="D129" s="198" t="s">
        <v>361</v>
      </c>
      <c r="E129" s="199" t="s">
        <v>12109</v>
      </c>
      <c r="F129" s="200" t="s">
        <v>12110</v>
      </c>
      <c r="G129" s="201" t="s">
        <v>4360</v>
      </c>
      <c r="H129" s="202">
        <v>2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318</v>
      </c>
      <c r="AT129" s="158" t="s">
        <v>361</v>
      </c>
      <c r="AU129" s="158" t="s">
        <v>80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632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12110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80</v>
      </c>
    </row>
    <row r="131" spans="1:65" s="2" customFormat="1" ht="16.5" customHeight="1">
      <c r="A131" s="34"/>
      <c r="B131" s="145"/>
      <c r="C131" s="198" t="s">
        <v>8</v>
      </c>
      <c r="D131" s="198" t="s">
        <v>361</v>
      </c>
      <c r="E131" s="199" t="s">
        <v>12111</v>
      </c>
      <c r="F131" s="200" t="s">
        <v>12112</v>
      </c>
      <c r="G131" s="201" t="s">
        <v>4360</v>
      </c>
      <c r="H131" s="202">
        <v>2</v>
      </c>
      <c r="I131" s="203"/>
      <c r="J131" s="204">
        <f>ROUND(I131*H131,2)</f>
        <v>0</v>
      </c>
      <c r="K131" s="205"/>
      <c r="L131" s="206"/>
      <c r="M131" s="207" t="s">
        <v>3</v>
      </c>
      <c r="N131" s="208" t="s">
        <v>44</v>
      </c>
      <c r="O131" s="55"/>
      <c r="P131" s="156">
        <f>O131*H131</f>
        <v>0</v>
      </c>
      <c r="Q131" s="156">
        <v>0</v>
      </c>
      <c r="R131" s="156">
        <f>Q131*H131</f>
        <v>0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318</v>
      </c>
      <c r="AT131" s="158" t="s">
        <v>361</v>
      </c>
      <c r="AU131" s="158" t="s">
        <v>80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648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12112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80</v>
      </c>
    </row>
    <row r="133" spans="1:65" s="2" customFormat="1" ht="16.5" customHeight="1">
      <c r="A133" s="34"/>
      <c r="B133" s="145"/>
      <c r="C133" s="198" t="s">
        <v>451</v>
      </c>
      <c r="D133" s="198" t="s">
        <v>361</v>
      </c>
      <c r="E133" s="199" t="s">
        <v>12113</v>
      </c>
      <c r="F133" s="200" t="s">
        <v>12114</v>
      </c>
      <c r="G133" s="201" t="s">
        <v>4360</v>
      </c>
      <c r="H133" s="202">
        <v>1</v>
      </c>
      <c r="I133" s="203"/>
      <c r="J133" s="204">
        <f>ROUND(I133*H133,2)</f>
        <v>0</v>
      </c>
      <c r="K133" s="205"/>
      <c r="L133" s="206"/>
      <c r="M133" s="207" t="s">
        <v>3</v>
      </c>
      <c r="N133" s="208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318</v>
      </c>
      <c r="AT133" s="158" t="s">
        <v>361</v>
      </c>
      <c r="AU133" s="158" t="s">
        <v>80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258</v>
      </c>
      <c r="BM133" s="158" t="s">
        <v>724</v>
      </c>
    </row>
    <row r="134" spans="1:65" s="2" customFormat="1" ht="11.25">
      <c r="A134" s="34"/>
      <c r="B134" s="35"/>
      <c r="C134" s="34"/>
      <c r="D134" s="160" t="s">
        <v>260</v>
      </c>
      <c r="E134" s="34"/>
      <c r="F134" s="161" t="s">
        <v>12114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80</v>
      </c>
    </row>
    <row r="135" spans="1:65" s="2" customFormat="1" ht="16.5" customHeight="1">
      <c r="A135" s="34"/>
      <c r="B135" s="145"/>
      <c r="C135" s="198" t="s">
        <v>326</v>
      </c>
      <c r="D135" s="198" t="s">
        <v>361</v>
      </c>
      <c r="E135" s="199" t="s">
        <v>12115</v>
      </c>
      <c r="F135" s="200" t="s">
        <v>12116</v>
      </c>
      <c r="G135" s="201" t="s">
        <v>4360</v>
      </c>
      <c r="H135" s="202">
        <v>1</v>
      </c>
      <c r="I135" s="203"/>
      <c r="J135" s="204">
        <f>ROUND(I135*H135,2)</f>
        <v>0</v>
      </c>
      <c r="K135" s="205"/>
      <c r="L135" s="206"/>
      <c r="M135" s="207" t="s">
        <v>3</v>
      </c>
      <c r="N135" s="208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318</v>
      </c>
      <c r="AT135" s="158" t="s">
        <v>361</v>
      </c>
      <c r="AU135" s="158" t="s">
        <v>80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740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12116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80</v>
      </c>
    </row>
    <row r="137" spans="1:65" s="2" customFormat="1" ht="16.5" customHeight="1">
      <c r="A137" s="34"/>
      <c r="B137" s="145"/>
      <c r="C137" s="198" t="s">
        <v>475</v>
      </c>
      <c r="D137" s="198" t="s">
        <v>361</v>
      </c>
      <c r="E137" s="199" t="s">
        <v>12117</v>
      </c>
      <c r="F137" s="200" t="s">
        <v>12118</v>
      </c>
      <c r="G137" s="201" t="s">
        <v>4360</v>
      </c>
      <c r="H137" s="202">
        <v>33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80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755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12118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80</v>
      </c>
    </row>
    <row r="139" spans="1:65" s="2" customFormat="1" ht="16.5" customHeight="1">
      <c r="A139" s="34"/>
      <c r="B139" s="145"/>
      <c r="C139" s="198" t="s">
        <v>485</v>
      </c>
      <c r="D139" s="198" t="s">
        <v>361</v>
      </c>
      <c r="E139" s="199" t="s">
        <v>12119</v>
      </c>
      <c r="F139" s="200" t="s">
        <v>12120</v>
      </c>
      <c r="G139" s="201" t="s">
        <v>4360</v>
      </c>
      <c r="H139" s="202">
        <v>2</v>
      </c>
      <c r="I139" s="203"/>
      <c r="J139" s="204">
        <f>ROUND(I139*H139,2)</f>
        <v>0</v>
      </c>
      <c r="K139" s="205"/>
      <c r="L139" s="206"/>
      <c r="M139" s="207" t="s">
        <v>3</v>
      </c>
      <c r="N139" s="208" t="s">
        <v>44</v>
      </c>
      <c r="O139" s="55"/>
      <c r="P139" s="156">
        <f>O139*H139</f>
        <v>0</v>
      </c>
      <c r="Q139" s="156">
        <v>0</v>
      </c>
      <c r="R139" s="156">
        <f>Q139*H139</f>
        <v>0</v>
      </c>
      <c r="S139" s="156">
        <v>0</v>
      </c>
      <c r="T139" s="157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158" t="s">
        <v>318</v>
      </c>
      <c r="AT139" s="158" t="s">
        <v>361</v>
      </c>
      <c r="AU139" s="158" t="s">
        <v>80</v>
      </c>
      <c r="AY139" s="19" t="s">
        <v>252</v>
      </c>
      <c r="BE139" s="159">
        <f>IF(N139="základní",J139,0)</f>
        <v>0</v>
      </c>
      <c r="BF139" s="159">
        <f>IF(N139="snížená",J139,0)</f>
        <v>0</v>
      </c>
      <c r="BG139" s="159">
        <f>IF(N139="zákl. přenesená",J139,0)</f>
        <v>0</v>
      </c>
      <c r="BH139" s="159">
        <f>IF(N139="sníž. přenesená",J139,0)</f>
        <v>0</v>
      </c>
      <c r="BI139" s="159">
        <f>IF(N139="nulová",J139,0)</f>
        <v>0</v>
      </c>
      <c r="BJ139" s="19" t="s">
        <v>80</v>
      </c>
      <c r="BK139" s="159">
        <f>ROUND(I139*H139,2)</f>
        <v>0</v>
      </c>
      <c r="BL139" s="19" t="s">
        <v>258</v>
      </c>
      <c r="BM139" s="158" t="s">
        <v>769</v>
      </c>
    </row>
    <row r="140" spans="1:65" s="2" customFormat="1" ht="11.25">
      <c r="A140" s="34"/>
      <c r="B140" s="35"/>
      <c r="C140" s="34"/>
      <c r="D140" s="160" t="s">
        <v>260</v>
      </c>
      <c r="E140" s="34"/>
      <c r="F140" s="161" t="s">
        <v>12120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260</v>
      </c>
      <c r="AU140" s="19" t="s">
        <v>80</v>
      </c>
    </row>
    <row r="141" spans="1:65" s="2" customFormat="1" ht="16.5" customHeight="1">
      <c r="A141" s="34"/>
      <c r="B141" s="145"/>
      <c r="C141" s="198" t="s">
        <v>494</v>
      </c>
      <c r="D141" s="198" t="s">
        <v>361</v>
      </c>
      <c r="E141" s="199" t="s">
        <v>12121</v>
      </c>
      <c r="F141" s="200" t="s">
        <v>12122</v>
      </c>
      <c r="G141" s="201" t="s">
        <v>4360</v>
      </c>
      <c r="H141" s="202">
        <v>1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80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786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12122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80</v>
      </c>
    </row>
    <row r="143" spans="1:65" s="2" customFormat="1" ht="16.5" customHeight="1">
      <c r="A143" s="34"/>
      <c r="B143" s="145"/>
      <c r="C143" s="198" t="s">
        <v>503</v>
      </c>
      <c r="D143" s="198" t="s">
        <v>361</v>
      </c>
      <c r="E143" s="199" t="s">
        <v>12123</v>
      </c>
      <c r="F143" s="200" t="s">
        <v>12124</v>
      </c>
      <c r="G143" s="201" t="s">
        <v>4360</v>
      </c>
      <c r="H143" s="202">
        <v>2</v>
      </c>
      <c r="I143" s="203"/>
      <c r="J143" s="204">
        <f>ROUND(I143*H143,2)</f>
        <v>0</v>
      </c>
      <c r="K143" s="205"/>
      <c r="L143" s="206"/>
      <c r="M143" s="207" t="s">
        <v>3</v>
      </c>
      <c r="N143" s="208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318</v>
      </c>
      <c r="AT143" s="158" t="s">
        <v>361</v>
      </c>
      <c r="AU143" s="158" t="s">
        <v>80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819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12124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80</v>
      </c>
    </row>
    <row r="145" spans="1:65" s="2" customFormat="1" ht="16.5" customHeight="1">
      <c r="A145" s="34"/>
      <c r="B145" s="145"/>
      <c r="C145" s="198" t="s">
        <v>509</v>
      </c>
      <c r="D145" s="198" t="s">
        <v>361</v>
      </c>
      <c r="E145" s="199" t="s">
        <v>12125</v>
      </c>
      <c r="F145" s="200" t="s">
        <v>12126</v>
      </c>
      <c r="G145" s="201" t="s">
        <v>4360</v>
      </c>
      <c r="H145" s="202">
        <v>4</v>
      </c>
      <c r="I145" s="203"/>
      <c r="J145" s="204">
        <f>ROUND(I145*H145,2)</f>
        <v>0</v>
      </c>
      <c r="K145" s="205"/>
      <c r="L145" s="206"/>
      <c r="M145" s="207" t="s">
        <v>3</v>
      </c>
      <c r="N145" s="208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318</v>
      </c>
      <c r="AT145" s="158" t="s">
        <v>361</v>
      </c>
      <c r="AU145" s="158" t="s">
        <v>80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840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12126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80</v>
      </c>
    </row>
    <row r="147" spans="1:65" s="2" customFormat="1" ht="16.5" customHeight="1">
      <c r="A147" s="34"/>
      <c r="B147" s="145"/>
      <c r="C147" s="198" t="s">
        <v>517</v>
      </c>
      <c r="D147" s="198" t="s">
        <v>361</v>
      </c>
      <c r="E147" s="199" t="s">
        <v>12127</v>
      </c>
      <c r="F147" s="200" t="s">
        <v>12128</v>
      </c>
      <c r="G147" s="201" t="s">
        <v>4360</v>
      </c>
      <c r="H147" s="202">
        <v>1</v>
      </c>
      <c r="I147" s="203"/>
      <c r="J147" s="204">
        <f>ROUND(I147*H147,2)</f>
        <v>0</v>
      </c>
      <c r="K147" s="205"/>
      <c r="L147" s="206"/>
      <c r="M147" s="207" t="s">
        <v>3</v>
      </c>
      <c r="N147" s="208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318</v>
      </c>
      <c r="AT147" s="158" t="s">
        <v>361</v>
      </c>
      <c r="AU147" s="158" t="s">
        <v>80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861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12128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80</v>
      </c>
    </row>
    <row r="149" spans="1:65" s="2" customFormat="1" ht="16.5" customHeight="1">
      <c r="A149" s="34"/>
      <c r="B149" s="145"/>
      <c r="C149" s="198" t="s">
        <v>548</v>
      </c>
      <c r="D149" s="198" t="s">
        <v>361</v>
      </c>
      <c r="E149" s="199" t="s">
        <v>12129</v>
      </c>
      <c r="F149" s="200" t="s">
        <v>12130</v>
      </c>
      <c r="G149" s="201" t="s">
        <v>4360</v>
      </c>
      <c r="H149" s="202">
        <v>2</v>
      </c>
      <c r="I149" s="203"/>
      <c r="J149" s="204">
        <f>ROUND(I149*H149,2)</f>
        <v>0</v>
      </c>
      <c r="K149" s="205"/>
      <c r="L149" s="206"/>
      <c r="M149" s="207" t="s">
        <v>3</v>
      </c>
      <c r="N149" s="208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318</v>
      </c>
      <c r="AT149" s="158" t="s">
        <v>361</v>
      </c>
      <c r="AU149" s="158" t="s">
        <v>80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884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12130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80</v>
      </c>
    </row>
    <row r="151" spans="1:65" s="2" customFormat="1" ht="16.5" customHeight="1">
      <c r="A151" s="34"/>
      <c r="B151" s="145"/>
      <c r="C151" s="198" t="s">
        <v>566</v>
      </c>
      <c r="D151" s="198" t="s">
        <v>361</v>
      </c>
      <c r="E151" s="199" t="s">
        <v>12131</v>
      </c>
      <c r="F151" s="200" t="s">
        <v>12132</v>
      </c>
      <c r="G151" s="201" t="s">
        <v>4360</v>
      </c>
      <c r="H151" s="202">
        <v>5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</v>
      </c>
      <c r="R151" s="156">
        <f>Q151*H151</f>
        <v>0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80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916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12132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80</v>
      </c>
    </row>
    <row r="153" spans="1:65" s="2" customFormat="1" ht="16.5" customHeight="1">
      <c r="A153" s="34"/>
      <c r="B153" s="145"/>
      <c r="C153" s="198" t="s">
        <v>572</v>
      </c>
      <c r="D153" s="198" t="s">
        <v>361</v>
      </c>
      <c r="E153" s="199" t="s">
        <v>12133</v>
      </c>
      <c r="F153" s="200" t="s">
        <v>12134</v>
      </c>
      <c r="G153" s="201" t="s">
        <v>4360</v>
      </c>
      <c r="H153" s="202">
        <v>2</v>
      </c>
      <c r="I153" s="203"/>
      <c r="J153" s="204">
        <f>ROUND(I153*H153,2)</f>
        <v>0</v>
      </c>
      <c r="K153" s="205"/>
      <c r="L153" s="206"/>
      <c r="M153" s="207" t="s">
        <v>3</v>
      </c>
      <c r="N153" s="208" t="s">
        <v>44</v>
      </c>
      <c r="O153" s="55"/>
      <c r="P153" s="156">
        <f>O153*H153</f>
        <v>0</v>
      </c>
      <c r="Q153" s="156">
        <v>0</v>
      </c>
      <c r="R153" s="156">
        <f>Q153*H153</f>
        <v>0</v>
      </c>
      <c r="S153" s="156">
        <v>0</v>
      </c>
      <c r="T153" s="157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8" t="s">
        <v>318</v>
      </c>
      <c r="AT153" s="158" t="s">
        <v>361</v>
      </c>
      <c r="AU153" s="158" t="s">
        <v>80</v>
      </c>
      <c r="AY153" s="19" t="s">
        <v>252</v>
      </c>
      <c r="BE153" s="159">
        <f>IF(N153="základní",J153,0)</f>
        <v>0</v>
      </c>
      <c r="BF153" s="159">
        <f>IF(N153="snížená",J153,0)</f>
        <v>0</v>
      </c>
      <c r="BG153" s="159">
        <f>IF(N153="zákl. přenesená",J153,0)</f>
        <v>0</v>
      </c>
      <c r="BH153" s="159">
        <f>IF(N153="sníž. přenesená",J153,0)</f>
        <v>0</v>
      </c>
      <c r="BI153" s="159">
        <f>IF(N153="nulová",J153,0)</f>
        <v>0</v>
      </c>
      <c r="BJ153" s="19" t="s">
        <v>80</v>
      </c>
      <c r="BK153" s="159">
        <f>ROUND(I153*H153,2)</f>
        <v>0</v>
      </c>
      <c r="BL153" s="19" t="s">
        <v>258</v>
      </c>
      <c r="BM153" s="158" t="s">
        <v>940</v>
      </c>
    </row>
    <row r="154" spans="1:65" s="2" customFormat="1" ht="11.25">
      <c r="A154" s="34"/>
      <c r="B154" s="35"/>
      <c r="C154" s="34"/>
      <c r="D154" s="160" t="s">
        <v>260</v>
      </c>
      <c r="E154" s="34"/>
      <c r="F154" s="161" t="s">
        <v>12134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260</v>
      </c>
      <c r="AU154" s="19" t="s">
        <v>80</v>
      </c>
    </row>
    <row r="155" spans="1:65" s="2" customFormat="1" ht="16.5" customHeight="1">
      <c r="A155" s="34"/>
      <c r="B155" s="145"/>
      <c r="C155" s="198" t="s">
        <v>580</v>
      </c>
      <c r="D155" s="198" t="s">
        <v>361</v>
      </c>
      <c r="E155" s="199" t="s">
        <v>12135</v>
      </c>
      <c r="F155" s="200" t="s">
        <v>12136</v>
      </c>
      <c r="G155" s="201" t="s">
        <v>4360</v>
      </c>
      <c r="H155" s="202">
        <v>4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318</v>
      </c>
      <c r="AT155" s="158" t="s">
        <v>361</v>
      </c>
      <c r="AU155" s="158" t="s">
        <v>80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957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12136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80</v>
      </c>
    </row>
    <row r="157" spans="1:65" s="2" customFormat="1" ht="16.5" customHeight="1">
      <c r="A157" s="34"/>
      <c r="B157" s="145"/>
      <c r="C157" s="198" t="s">
        <v>588</v>
      </c>
      <c r="D157" s="198" t="s">
        <v>361</v>
      </c>
      <c r="E157" s="199" t="s">
        <v>12137</v>
      </c>
      <c r="F157" s="200" t="s">
        <v>12138</v>
      </c>
      <c r="G157" s="201" t="s">
        <v>4360</v>
      </c>
      <c r="H157" s="202">
        <v>1</v>
      </c>
      <c r="I157" s="203"/>
      <c r="J157" s="204">
        <f>ROUND(I157*H157,2)</f>
        <v>0</v>
      </c>
      <c r="K157" s="205"/>
      <c r="L157" s="206"/>
      <c r="M157" s="207" t="s">
        <v>3</v>
      </c>
      <c r="N157" s="208" t="s">
        <v>44</v>
      </c>
      <c r="O157" s="55"/>
      <c r="P157" s="156">
        <f>O157*H157</f>
        <v>0</v>
      </c>
      <c r="Q157" s="156">
        <v>0</v>
      </c>
      <c r="R157" s="156">
        <f>Q157*H157</f>
        <v>0</v>
      </c>
      <c r="S157" s="156">
        <v>0</v>
      </c>
      <c r="T157" s="157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8" t="s">
        <v>318</v>
      </c>
      <c r="AT157" s="158" t="s">
        <v>361</v>
      </c>
      <c r="AU157" s="158" t="s">
        <v>80</v>
      </c>
      <c r="AY157" s="19" t="s">
        <v>252</v>
      </c>
      <c r="BE157" s="159">
        <f>IF(N157="základní",J157,0)</f>
        <v>0</v>
      </c>
      <c r="BF157" s="159">
        <f>IF(N157="snížená",J157,0)</f>
        <v>0</v>
      </c>
      <c r="BG157" s="159">
        <f>IF(N157="zákl. přenesená",J157,0)</f>
        <v>0</v>
      </c>
      <c r="BH157" s="159">
        <f>IF(N157="sníž. přenesená",J157,0)</f>
        <v>0</v>
      </c>
      <c r="BI157" s="159">
        <f>IF(N157="nulová",J157,0)</f>
        <v>0</v>
      </c>
      <c r="BJ157" s="19" t="s">
        <v>80</v>
      </c>
      <c r="BK157" s="159">
        <f>ROUND(I157*H157,2)</f>
        <v>0</v>
      </c>
      <c r="BL157" s="19" t="s">
        <v>258</v>
      </c>
      <c r="BM157" s="158" t="s">
        <v>987</v>
      </c>
    </row>
    <row r="158" spans="1:65" s="2" customFormat="1" ht="11.25">
      <c r="A158" s="34"/>
      <c r="B158" s="35"/>
      <c r="C158" s="34"/>
      <c r="D158" s="160" t="s">
        <v>260</v>
      </c>
      <c r="E158" s="34"/>
      <c r="F158" s="161" t="s">
        <v>12138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260</v>
      </c>
      <c r="AU158" s="19" t="s">
        <v>80</v>
      </c>
    </row>
    <row r="159" spans="1:65" s="2" customFormat="1" ht="16.5" customHeight="1">
      <c r="A159" s="34"/>
      <c r="B159" s="145"/>
      <c r="C159" s="198" t="s">
        <v>596</v>
      </c>
      <c r="D159" s="198" t="s">
        <v>361</v>
      </c>
      <c r="E159" s="199" t="s">
        <v>12139</v>
      </c>
      <c r="F159" s="200" t="s">
        <v>12140</v>
      </c>
      <c r="G159" s="201" t="s">
        <v>4360</v>
      </c>
      <c r="H159" s="202">
        <v>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80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1027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12140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80</v>
      </c>
    </row>
    <row r="161" spans="1:65" s="2" customFormat="1" ht="16.5" customHeight="1">
      <c r="A161" s="34"/>
      <c r="B161" s="145"/>
      <c r="C161" s="198" t="s">
        <v>602</v>
      </c>
      <c r="D161" s="198" t="s">
        <v>361</v>
      </c>
      <c r="E161" s="199" t="s">
        <v>12141</v>
      </c>
      <c r="F161" s="200" t="s">
        <v>12142</v>
      </c>
      <c r="G161" s="201" t="s">
        <v>4360</v>
      </c>
      <c r="H161" s="202">
        <v>6</v>
      </c>
      <c r="I161" s="203"/>
      <c r="J161" s="204">
        <f>ROUND(I161*H161,2)</f>
        <v>0</v>
      </c>
      <c r="K161" s="205"/>
      <c r="L161" s="206"/>
      <c r="M161" s="207" t="s">
        <v>3</v>
      </c>
      <c r="N161" s="208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318</v>
      </c>
      <c r="AT161" s="158" t="s">
        <v>361</v>
      </c>
      <c r="AU161" s="158" t="s">
        <v>80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1060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12142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80</v>
      </c>
    </row>
    <row r="163" spans="1:65" s="2" customFormat="1" ht="16.5" customHeight="1">
      <c r="A163" s="34"/>
      <c r="B163" s="145"/>
      <c r="C163" s="198" t="s">
        <v>610</v>
      </c>
      <c r="D163" s="198" t="s">
        <v>361</v>
      </c>
      <c r="E163" s="199" t="s">
        <v>12143</v>
      </c>
      <c r="F163" s="200" t="s">
        <v>12144</v>
      </c>
      <c r="G163" s="201" t="s">
        <v>4360</v>
      </c>
      <c r="H163" s="202">
        <v>3</v>
      </c>
      <c r="I163" s="203"/>
      <c r="J163" s="204">
        <f>ROUND(I163*H163,2)</f>
        <v>0</v>
      </c>
      <c r="K163" s="205"/>
      <c r="L163" s="206"/>
      <c r="M163" s="207" t="s">
        <v>3</v>
      </c>
      <c r="N163" s="208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318</v>
      </c>
      <c r="AT163" s="158" t="s">
        <v>361</v>
      </c>
      <c r="AU163" s="158" t="s">
        <v>80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1072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12144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80</v>
      </c>
    </row>
    <row r="165" spans="1:65" s="2" customFormat="1" ht="16.5" customHeight="1">
      <c r="A165" s="34"/>
      <c r="B165" s="145"/>
      <c r="C165" s="198" t="s">
        <v>618</v>
      </c>
      <c r="D165" s="198" t="s">
        <v>361</v>
      </c>
      <c r="E165" s="199" t="s">
        <v>12145</v>
      </c>
      <c r="F165" s="200" t="s">
        <v>12146</v>
      </c>
      <c r="G165" s="201" t="s">
        <v>4360</v>
      </c>
      <c r="H165" s="202">
        <v>1</v>
      </c>
      <c r="I165" s="203"/>
      <c r="J165" s="204">
        <f>ROUND(I165*H165,2)</f>
        <v>0</v>
      </c>
      <c r="K165" s="205"/>
      <c r="L165" s="206"/>
      <c r="M165" s="207" t="s">
        <v>3</v>
      </c>
      <c r="N165" s="208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318</v>
      </c>
      <c r="AT165" s="158" t="s">
        <v>361</v>
      </c>
      <c r="AU165" s="158" t="s">
        <v>80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1085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12146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80</v>
      </c>
    </row>
    <row r="167" spans="1:65" s="2" customFormat="1" ht="16.5" customHeight="1">
      <c r="A167" s="34"/>
      <c r="B167" s="145"/>
      <c r="C167" s="198" t="s">
        <v>624</v>
      </c>
      <c r="D167" s="198" t="s">
        <v>361</v>
      </c>
      <c r="E167" s="199" t="s">
        <v>12147</v>
      </c>
      <c r="F167" s="200" t="s">
        <v>12148</v>
      </c>
      <c r="G167" s="201" t="s">
        <v>4360</v>
      </c>
      <c r="H167" s="202">
        <v>1</v>
      </c>
      <c r="I167" s="203"/>
      <c r="J167" s="204">
        <f>ROUND(I167*H167,2)</f>
        <v>0</v>
      </c>
      <c r="K167" s="205"/>
      <c r="L167" s="206"/>
      <c r="M167" s="207" t="s">
        <v>3</v>
      </c>
      <c r="N167" s="208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318</v>
      </c>
      <c r="AT167" s="158" t="s">
        <v>361</v>
      </c>
      <c r="AU167" s="158" t="s">
        <v>80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1133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12148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80</v>
      </c>
    </row>
    <row r="169" spans="1:65" s="2" customFormat="1" ht="16.5" customHeight="1">
      <c r="A169" s="34"/>
      <c r="B169" s="145"/>
      <c r="C169" s="198" t="s">
        <v>632</v>
      </c>
      <c r="D169" s="198" t="s">
        <v>361</v>
      </c>
      <c r="E169" s="199" t="s">
        <v>12149</v>
      </c>
      <c r="F169" s="200" t="s">
        <v>12150</v>
      </c>
      <c r="G169" s="201" t="s">
        <v>4360</v>
      </c>
      <c r="H169" s="202">
        <v>2</v>
      </c>
      <c r="I169" s="203"/>
      <c r="J169" s="204">
        <f>ROUND(I169*H169,2)</f>
        <v>0</v>
      </c>
      <c r="K169" s="205"/>
      <c r="L169" s="206"/>
      <c r="M169" s="207" t="s">
        <v>3</v>
      </c>
      <c r="N169" s="208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318</v>
      </c>
      <c r="AT169" s="158" t="s">
        <v>361</v>
      </c>
      <c r="AU169" s="158" t="s">
        <v>80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1145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12150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80</v>
      </c>
    </row>
    <row r="171" spans="1:65" s="2" customFormat="1" ht="16.5" customHeight="1">
      <c r="A171" s="34"/>
      <c r="B171" s="145"/>
      <c r="C171" s="198" t="s">
        <v>640</v>
      </c>
      <c r="D171" s="198" t="s">
        <v>361</v>
      </c>
      <c r="E171" s="199" t="s">
        <v>12151</v>
      </c>
      <c r="F171" s="200" t="s">
        <v>12152</v>
      </c>
      <c r="G171" s="201" t="s">
        <v>4360</v>
      </c>
      <c r="H171" s="202">
        <v>1</v>
      </c>
      <c r="I171" s="203"/>
      <c r="J171" s="204">
        <f>ROUND(I171*H171,2)</f>
        <v>0</v>
      </c>
      <c r="K171" s="205"/>
      <c r="L171" s="206"/>
      <c r="M171" s="207" t="s">
        <v>3</v>
      </c>
      <c r="N171" s="208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318</v>
      </c>
      <c r="AT171" s="158" t="s">
        <v>361</v>
      </c>
      <c r="AU171" s="158" t="s">
        <v>80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1167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12152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80</v>
      </c>
    </row>
    <row r="173" spans="1:65" s="2" customFormat="1" ht="16.5" customHeight="1">
      <c r="A173" s="34"/>
      <c r="B173" s="145"/>
      <c r="C173" s="198" t="s">
        <v>648</v>
      </c>
      <c r="D173" s="198" t="s">
        <v>361</v>
      </c>
      <c r="E173" s="199" t="s">
        <v>12153</v>
      </c>
      <c r="F173" s="200" t="s">
        <v>12154</v>
      </c>
      <c r="G173" s="201" t="s">
        <v>4360</v>
      </c>
      <c r="H173" s="202">
        <v>4</v>
      </c>
      <c r="I173" s="203"/>
      <c r="J173" s="204">
        <f>ROUND(I173*H173,2)</f>
        <v>0</v>
      </c>
      <c r="K173" s="205"/>
      <c r="L173" s="206"/>
      <c r="M173" s="207" t="s">
        <v>3</v>
      </c>
      <c r="N173" s="208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318</v>
      </c>
      <c r="AT173" s="158" t="s">
        <v>361</v>
      </c>
      <c r="AU173" s="158" t="s">
        <v>80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1188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12154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80</v>
      </c>
    </row>
    <row r="175" spans="1:65" s="2" customFormat="1" ht="16.5" customHeight="1">
      <c r="A175" s="34"/>
      <c r="B175" s="145"/>
      <c r="C175" s="198" t="s">
        <v>693</v>
      </c>
      <c r="D175" s="198" t="s">
        <v>361</v>
      </c>
      <c r="E175" s="199" t="s">
        <v>12155</v>
      </c>
      <c r="F175" s="200" t="s">
        <v>12156</v>
      </c>
      <c r="G175" s="201" t="s">
        <v>4360</v>
      </c>
      <c r="H175" s="202">
        <v>5</v>
      </c>
      <c r="I175" s="203"/>
      <c r="J175" s="204">
        <f>ROUND(I175*H175,2)</f>
        <v>0</v>
      </c>
      <c r="K175" s="205"/>
      <c r="L175" s="206"/>
      <c r="M175" s="207" t="s">
        <v>3</v>
      </c>
      <c r="N175" s="208" t="s">
        <v>44</v>
      </c>
      <c r="O175" s="55"/>
      <c r="P175" s="156">
        <f>O175*H175</f>
        <v>0</v>
      </c>
      <c r="Q175" s="156">
        <v>0</v>
      </c>
      <c r="R175" s="156">
        <f>Q175*H175</f>
        <v>0</v>
      </c>
      <c r="S175" s="156">
        <v>0</v>
      </c>
      <c r="T175" s="157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8" t="s">
        <v>318</v>
      </c>
      <c r="AT175" s="158" t="s">
        <v>361</v>
      </c>
      <c r="AU175" s="158" t="s">
        <v>80</v>
      </c>
      <c r="AY175" s="19" t="s">
        <v>252</v>
      </c>
      <c r="BE175" s="159">
        <f>IF(N175="základní",J175,0)</f>
        <v>0</v>
      </c>
      <c r="BF175" s="159">
        <f>IF(N175="snížená",J175,0)</f>
        <v>0</v>
      </c>
      <c r="BG175" s="159">
        <f>IF(N175="zákl. přenesená",J175,0)</f>
        <v>0</v>
      </c>
      <c r="BH175" s="159">
        <f>IF(N175="sníž. přenesená",J175,0)</f>
        <v>0</v>
      </c>
      <c r="BI175" s="159">
        <f>IF(N175="nulová",J175,0)</f>
        <v>0</v>
      </c>
      <c r="BJ175" s="19" t="s">
        <v>80</v>
      </c>
      <c r="BK175" s="159">
        <f>ROUND(I175*H175,2)</f>
        <v>0</v>
      </c>
      <c r="BL175" s="19" t="s">
        <v>258</v>
      </c>
      <c r="BM175" s="158" t="s">
        <v>1202</v>
      </c>
    </row>
    <row r="176" spans="1:65" s="2" customFormat="1" ht="11.25">
      <c r="A176" s="34"/>
      <c r="B176" s="35"/>
      <c r="C176" s="34"/>
      <c r="D176" s="160" t="s">
        <v>260</v>
      </c>
      <c r="E176" s="34"/>
      <c r="F176" s="161" t="s">
        <v>12156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260</v>
      </c>
      <c r="AU176" s="19" t="s">
        <v>80</v>
      </c>
    </row>
    <row r="177" spans="1:65" s="2" customFormat="1" ht="16.5" customHeight="1">
      <c r="A177" s="34"/>
      <c r="B177" s="145"/>
      <c r="C177" s="198" t="s">
        <v>724</v>
      </c>
      <c r="D177" s="198" t="s">
        <v>361</v>
      </c>
      <c r="E177" s="199" t="s">
        <v>12157</v>
      </c>
      <c r="F177" s="200" t="s">
        <v>12158</v>
      </c>
      <c r="G177" s="201" t="s">
        <v>4360</v>
      </c>
      <c r="H177" s="202">
        <v>8</v>
      </c>
      <c r="I177" s="203"/>
      <c r="J177" s="204">
        <f>ROUND(I177*H177,2)</f>
        <v>0</v>
      </c>
      <c r="K177" s="205"/>
      <c r="L177" s="206"/>
      <c r="M177" s="207" t="s">
        <v>3</v>
      </c>
      <c r="N177" s="208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318</v>
      </c>
      <c r="AT177" s="158" t="s">
        <v>361</v>
      </c>
      <c r="AU177" s="158" t="s">
        <v>80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1216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12158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80</v>
      </c>
    </row>
    <row r="179" spans="1:65" s="2" customFormat="1" ht="16.5" customHeight="1">
      <c r="A179" s="34"/>
      <c r="B179" s="145"/>
      <c r="C179" s="198" t="s">
        <v>730</v>
      </c>
      <c r="D179" s="198" t="s">
        <v>361</v>
      </c>
      <c r="E179" s="199" t="s">
        <v>12159</v>
      </c>
      <c r="F179" s="200" t="s">
        <v>12160</v>
      </c>
      <c r="G179" s="201" t="s">
        <v>4360</v>
      </c>
      <c r="H179" s="202">
        <v>6</v>
      </c>
      <c r="I179" s="203"/>
      <c r="J179" s="204">
        <f>ROUND(I179*H179,2)</f>
        <v>0</v>
      </c>
      <c r="K179" s="205"/>
      <c r="L179" s="206"/>
      <c r="M179" s="207" t="s">
        <v>3</v>
      </c>
      <c r="N179" s="208" t="s">
        <v>44</v>
      </c>
      <c r="O179" s="55"/>
      <c r="P179" s="156">
        <f>O179*H179</f>
        <v>0</v>
      </c>
      <c r="Q179" s="156">
        <v>0</v>
      </c>
      <c r="R179" s="156">
        <f>Q179*H179</f>
        <v>0</v>
      </c>
      <c r="S179" s="156">
        <v>0</v>
      </c>
      <c r="T179" s="157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8" t="s">
        <v>318</v>
      </c>
      <c r="AT179" s="158" t="s">
        <v>361</v>
      </c>
      <c r="AU179" s="158" t="s">
        <v>80</v>
      </c>
      <c r="AY179" s="19" t="s">
        <v>252</v>
      </c>
      <c r="BE179" s="159">
        <f>IF(N179="základní",J179,0)</f>
        <v>0</v>
      </c>
      <c r="BF179" s="159">
        <f>IF(N179="snížená",J179,0)</f>
        <v>0</v>
      </c>
      <c r="BG179" s="159">
        <f>IF(N179="zákl. přenesená",J179,0)</f>
        <v>0</v>
      </c>
      <c r="BH179" s="159">
        <f>IF(N179="sníž. přenesená",J179,0)</f>
        <v>0</v>
      </c>
      <c r="BI179" s="159">
        <f>IF(N179="nulová",J179,0)</f>
        <v>0</v>
      </c>
      <c r="BJ179" s="19" t="s">
        <v>80</v>
      </c>
      <c r="BK179" s="159">
        <f>ROUND(I179*H179,2)</f>
        <v>0</v>
      </c>
      <c r="BL179" s="19" t="s">
        <v>258</v>
      </c>
      <c r="BM179" s="158" t="s">
        <v>1239</v>
      </c>
    </row>
    <row r="180" spans="1:65" s="2" customFormat="1" ht="11.25">
      <c r="A180" s="34"/>
      <c r="B180" s="35"/>
      <c r="C180" s="34"/>
      <c r="D180" s="160" t="s">
        <v>260</v>
      </c>
      <c r="E180" s="34"/>
      <c r="F180" s="161" t="s">
        <v>12160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260</v>
      </c>
      <c r="AU180" s="19" t="s">
        <v>80</v>
      </c>
    </row>
    <row r="181" spans="1:65" s="2" customFormat="1" ht="16.5" customHeight="1">
      <c r="A181" s="34"/>
      <c r="B181" s="145"/>
      <c r="C181" s="198" t="s">
        <v>740</v>
      </c>
      <c r="D181" s="198" t="s">
        <v>361</v>
      </c>
      <c r="E181" s="199" t="s">
        <v>12161</v>
      </c>
      <c r="F181" s="200" t="s">
        <v>12162</v>
      </c>
      <c r="G181" s="201" t="s">
        <v>4360</v>
      </c>
      <c r="H181" s="202">
        <v>4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318</v>
      </c>
      <c r="AT181" s="158" t="s">
        <v>361</v>
      </c>
      <c r="AU181" s="158" t="s">
        <v>80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1254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12162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80</v>
      </c>
    </row>
    <row r="183" spans="1:65" s="2" customFormat="1" ht="16.5" customHeight="1">
      <c r="A183" s="34"/>
      <c r="B183" s="145"/>
      <c r="C183" s="198" t="s">
        <v>748</v>
      </c>
      <c r="D183" s="198" t="s">
        <v>361</v>
      </c>
      <c r="E183" s="199" t="s">
        <v>12163</v>
      </c>
      <c r="F183" s="200" t="s">
        <v>12164</v>
      </c>
      <c r="G183" s="201" t="s">
        <v>4360</v>
      </c>
      <c r="H183" s="202">
        <v>80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80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1267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12164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80</v>
      </c>
    </row>
    <row r="185" spans="1:65" s="2" customFormat="1" ht="19.5">
      <c r="A185" s="34"/>
      <c r="B185" s="35"/>
      <c r="C185" s="34"/>
      <c r="D185" s="160" t="s">
        <v>2284</v>
      </c>
      <c r="E185" s="34"/>
      <c r="F185" s="211" t="s">
        <v>12165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2284</v>
      </c>
      <c r="AU185" s="19" t="s">
        <v>80</v>
      </c>
    </row>
    <row r="186" spans="1:65" s="12" customFormat="1" ht="25.9" customHeight="1">
      <c r="B186" s="132"/>
      <c r="D186" s="133" t="s">
        <v>72</v>
      </c>
      <c r="E186" s="134" t="s">
        <v>111</v>
      </c>
      <c r="F186" s="134" t="s">
        <v>12039</v>
      </c>
      <c r="I186" s="135"/>
      <c r="J186" s="136">
        <f>BK186</f>
        <v>0</v>
      </c>
      <c r="L186" s="132"/>
      <c r="M186" s="137"/>
      <c r="N186" s="138"/>
      <c r="O186" s="138"/>
      <c r="P186" s="139">
        <f>SUM(P187:P198)</f>
        <v>0</v>
      </c>
      <c r="Q186" s="138"/>
      <c r="R186" s="139">
        <f>SUM(R187:R198)</f>
        <v>0</v>
      </c>
      <c r="S186" s="138"/>
      <c r="T186" s="140">
        <f>SUM(T187:T198)</f>
        <v>0</v>
      </c>
      <c r="AR186" s="133" t="s">
        <v>80</v>
      </c>
      <c r="AT186" s="141" t="s">
        <v>72</v>
      </c>
      <c r="AU186" s="141" t="s">
        <v>73</v>
      </c>
      <c r="AY186" s="133" t="s">
        <v>252</v>
      </c>
      <c r="BK186" s="142">
        <f>SUM(BK187:BK198)</f>
        <v>0</v>
      </c>
    </row>
    <row r="187" spans="1:65" s="2" customFormat="1" ht="16.5" customHeight="1">
      <c r="A187" s="34"/>
      <c r="B187" s="145"/>
      <c r="C187" s="198" t="s">
        <v>755</v>
      </c>
      <c r="D187" s="198" t="s">
        <v>361</v>
      </c>
      <c r="E187" s="199" t="s">
        <v>12166</v>
      </c>
      <c r="F187" s="200" t="s">
        <v>12167</v>
      </c>
      <c r="G187" s="201" t="s">
        <v>4360</v>
      </c>
      <c r="H187" s="202">
        <v>9</v>
      </c>
      <c r="I187" s="203"/>
      <c r="J187" s="204">
        <f>ROUND(I187*H187,2)</f>
        <v>0</v>
      </c>
      <c r="K187" s="205"/>
      <c r="L187" s="206"/>
      <c r="M187" s="207" t="s">
        <v>3</v>
      </c>
      <c r="N187" s="208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318</v>
      </c>
      <c r="AT187" s="158" t="s">
        <v>361</v>
      </c>
      <c r="AU187" s="158" t="s">
        <v>80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258</v>
      </c>
      <c r="BM187" s="158" t="s">
        <v>1281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12167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80</v>
      </c>
    </row>
    <row r="189" spans="1:65" s="2" customFormat="1" ht="16.5" customHeight="1">
      <c r="A189" s="34"/>
      <c r="B189" s="145"/>
      <c r="C189" s="198" t="s">
        <v>762</v>
      </c>
      <c r="D189" s="198" t="s">
        <v>361</v>
      </c>
      <c r="E189" s="199" t="s">
        <v>12168</v>
      </c>
      <c r="F189" s="200" t="s">
        <v>12169</v>
      </c>
      <c r="G189" s="201" t="s">
        <v>4360</v>
      </c>
      <c r="H189" s="202">
        <v>9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0</v>
      </c>
      <c r="R189" s="156">
        <f>Q189*H189</f>
        <v>0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318</v>
      </c>
      <c r="AT189" s="158" t="s">
        <v>361</v>
      </c>
      <c r="AU189" s="158" t="s">
        <v>80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258</v>
      </c>
      <c r="BM189" s="158" t="s">
        <v>1317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12169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80</v>
      </c>
    </row>
    <row r="191" spans="1:65" s="2" customFormat="1" ht="16.5" customHeight="1">
      <c r="A191" s="34"/>
      <c r="B191" s="145"/>
      <c r="C191" s="198" t="s">
        <v>769</v>
      </c>
      <c r="D191" s="198" t="s">
        <v>361</v>
      </c>
      <c r="E191" s="199" t="s">
        <v>12170</v>
      </c>
      <c r="F191" s="200" t="s">
        <v>12171</v>
      </c>
      <c r="G191" s="201" t="s">
        <v>4360</v>
      </c>
      <c r="H191" s="202">
        <v>9</v>
      </c>
      <c r="I191" s="203"/>
      <c r="J191" s="204">
        <f>ROUND(I191*H191,2)</f>
        <v>0</v>
      </c>
      <c r="K191" s="205"/>
      <c r="L191" s="206"/>
      <c r="M191" s="207" t="s">
        <v>3</v>
      </c>
      <c r="N191" s="208" t="s">
        <v>44</v>
      </c>
      <c r="O191" s="55"/>
      <c r="P191" s="156">
        <f>O191*H191</f>
        <v>0</v>
      </c>
      <c r="Q191" s="156">
        <v>0</v>
      </c>
      <c r="R191" s="156">
        <f>Q191*H191</f>
        <v>0</v>
      </c>
      <c r="S191" s="156">
        <v>0</v>
      </c>
      <c r="T191" s="157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8" t="s">
        <v>318</v>
      </c>
      <c r="AT191" s="158" t="s">
        <v>361</v>
      </c>
      <c r="AU191" s="158" t="s">
        <v>80</v>
      </c>
      <c r="AY191" s="19" t="s">
        <v>252</v>
      </c>
      <c r="BE191" s="159">
        <f>IF(N191="základní",J191,0)</f>
        <v>0</v>
      </c>
      <c r="BF191" s="159">
        <f>IF(N191="snížená",J191,0)</f>
        <v>0</v>
      </c>
      <c r="BG191" s="159">
        <f>IF(N191="zákl. přenesená",J191,0)</f>
        <v>0</v>
      </c>
      <c r="BH191" s="159">
        <f>IF(N191="sníž. přenesená",J191,0)</f>
        <v>0</v>
      </c>
      <c r="BI191" s="159">
        <f>IF(N191="nulová",J191,0)</f>
        <v>0</v>
      </c>
      <c r="BJ191" s="19" t="s">
        <v>80</v>
      </c>
      <c r="BK191" s="159">
        <f>ROUND(I191*H191,2)</f>
        <v>0</v>
      </c>
      <c r="BL191" s="19" t="s">
        <v>258</v>
      </c>
      <c r="BM191" s="158" t="s">
        <v>1335</v>
      </c>
    </row>
    <row r="192" spans="1:65" s="2" customFormat="1" ht="11.25">
      <c r="A192" s="34"/>
      <c r="B192" s="35"/>
      <c r="C192" s="34"/>
      <c r="D192" s="160" t="s">
        <v>260</v>
      </c>
      <c r="E192" s="34"/>
      <c r="F192" s="161" t="s">
        <v>12171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260</v>
      </c>
      <c r="AU192" s="19" t="s">
        <v>80</v>
      </c>
    </row>
    <row r="193" spans="1:65" s="2" customFormat="1" ht="16.5" customHeight="1">
      <c r="A193" s="34"/>
      <c r="B193" s="145"/>
      <c r="C193" s="198" t="s">
        <v>780</v>
      </c>
      <c r="D193" s="198" t="s">
        <v>361</v>
      </c>
      <c r="E193" s="199" t="s">
        <v>12172</v>
      </c>
      <c r="F193" s="200" t="s">
        <v>12173</v>
      </c>
      <c r="G193" s="201" t="s">
        <v>331</v>
      </c>
      <c r="H193" s="202">
        <v>9</v>
      </c>
      <c r="I193" s="203"/>
      <c r="J193" s="204">
        <f>ROUND(I193*H193,2)</f>
        <v>0</v>
      </c>
      <c r="K193" s="205"/>
      <c r="L193" s="206"/>
      <c r="M193" s="207" t="s">
        <v>3</v>
      </c>
      <c r="N193" s="208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318</v>
      </c>
      <c r="AT193" s="158" t="s">
        <v>361</v>
      </c>
      <c r="AU193" s="158" t="s">
        <v>80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258</v>
      </c>
      <c r="BM193" s="158" t="s">
        <v>1351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12173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80</v>
      </c>
    </row>
    <row r="195" spans="1:65" s="2" customFormat="1" ht="16.5" customHeight="1">
      <c r="A195" s="34"/>
      <c r="B195" s="145"/>
      <c r="C195" s="198" t="s">
        <v>786</v>
      </c>
      <c r="D195" s="198" t="s">
        <v>361</v>
      </c>
      <c r="E195" s="199" t="s">
        <v>12174</v>
      </c>
      <c r="F195" s="200" t="s">
        <v>12175</v>
      </c>
      <c r="G195" s="201" t="s">
        <v>4360</v>
      </c>
      <c r="H195" s="202">
        <v>201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0</v>
      </c>
      <c r="R195" s="156">
        <f>Q195*H195</f>
        <v>0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80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1369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12175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80</v>
      </c>
    </row>
    <row r="197" spans="1:65" s="2" customFormat="1" ht="16.5" customHeight="1">
      <c r="A197" s="34"/>
      <c r="B197" s="145"/>
      <c r="C197" s="198" t="s">
        <v>792</v>
      </c>
      <c r="D197" s="198" t="s">
        <v>361</v>
      </c>
      <c r="E197" s="199" t="s">
        <v>12044</v>
      </c>
      <c r="F197" s="200" t="s">
        <v>12045</v>
      </c>
      <c r="G197" s="201" t="s">
        <v>257</v>
      </c>
      <c r="H197" s="202">
        <v>3.2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0</v>
      </c>
      <c r="R197" s="156">
        <f>Q197*H197</f>
        <v>0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318</v>
      </c>
      <c r="AT197" s="158" t="s">
        <v>361</v>
      </c>
      <c r="AU197" s="158" t="s">
        <v>80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258</v>
      </c>
      <c r="BM197" s="158" t="s">
        <v>1395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12045</v>
      </c>
      <c r="G198" s="34"/>
      <c r="H198" s="34"/>
      <c r="I198" s="162"/>
      <c r="J198" s="34"/>
      <c r="K198" s="34"/>
      <c r="L198" s="35"/>
      <c r="M198" s="215"/>
      <c r="N198" s="216"/>
      <c r="O198" s="217"/>
      <c r="P198" s="217"/>
      <c r="Q198" s="217"/>
      <c r="R198" s="217"/>
      <c r="S198" s="217"/>
      <c r="T198" s="218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80</v>
      </c>
    </row>
    <row r="199" spans="1:65" s="2" customFormat="1" ht="6.95" customHeight="1">
      <c r="A199" s="34"/>
      <c r="B199" s="44"/>
      <c r="C199" s="45"/>
      <c r="D199" s="45"/>
      <c r="E199" s="45"/>
      <c r="F199" s="45"/>
      <c r="G199" s="45"/>
      <c r="H199" s="45"/>
      <c r="I199" s="45"/>
      <c r="J199" s="45"/>
      <c r="K199" s="45"/>
      <c r="L199" s="35"/>
      <c r="M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</row>
  </sheetData>
  <autoFilter ref="C87:K198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169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12176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12177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ROUND((SUM(BE83:BE150)),  2)</f>
        <v>0</v>
      </c>
      <c r="G33" s="34"/>
      <c r="H33" s="34"/>
      <c r="I33" s="103">
        <v>0.21</v>
      </c>
      <c r="J33" s="102">
        <f>ROUND(((SUM(BE83:BE150))*I33),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ROUND((SUM(BF83:BF150)),  2)</f>
        <v>0</v>
      </c>
      <c r="G34" s="34"/>
      <c r="H34" s="34"/>
      <c r="I34" s="103">
        <v>0.15</v>
      </c>
      <c r="J34" s="102">
        <f>ROUND(((SUM(BF83:BF150))*I34),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ROUND((SUM(BG83:BG150)),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ROUND((SUM(BH83:BH150)),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ROUND((SUM(BI83:BI150)),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IO.07 - Lapák tuků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12178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12179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12180</v>
      </c>
      <c r="E62" s="119"/>
      <c r="F62" s="119"/>
      <c r="G62" s="119"/>
      <c r="H62" s="119"/>
      <c r="I62" s="119"/>
      <c r="J62" s="120">
        <f>J124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J147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IO.07 - Lapák tuků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23.015815199999999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9561</v>
      </c>
      <c r="F84" s="134" t="s">
        <v>12181</v>
      </c>
      <c r="I84" s="135"/>
      <c r="J84" s="136">
        <f>BK84</f>
        <v>0</v>
      </c>
      <c r="L84" s="132"/>
      <c r="M84" s="137"/>
      <c r="N84" s="138"/>
      <c r="O84" s="138"/>
      <c r="P84" s="139">
        <f>P85+P124+P147</f>
        <v>0</v>
      </c>
      <c r="Q84" s="138"/>
      <c r="R84" s="139">
        <f>R85+R124+R147</f>
        <v>23.015815199999999</v>
      </c>
      <c r="S84" s="138"/>
      <c r="T84" s="140">
        <f>T85+T124+T147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BK85+BK124+BK147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SUM(P86:P123)</f>
        <v>0</v>
      </c>
      <c r="Q85" s="138"/>
      <c r="R85" s="139">
        <f>SUM(R86:R123)</f>
        <v>22.710155199999999</v>
      </c>
      <c r="S85" s="138"/>
      <c r="T85" s="140">
        <f>SUM(T86:T123)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SUM(BK86:BK123)</f>
        <v>0</v>
      </c>
    </row>
    <row r="86" spans="1:65" s="2" customFormat="1" ht="16.5" customHeight="1">
      <c r="A86" s="34"/>
      <c r="B86" s="145"/>
      <c r="C86" s="146" t="s">
        <v>80</v>
      </c>
      <c r="D86" s="146" t="s">
        <v>254</v>
      </c>
      <c r="E86" s="147" t="s">
        <v>12182</v>
      </c>
      <c r="F86" s="148" t="s">
        <v>12183</v>
      </c>
      <c r="G86" s="149" t="s">
        <v>257</v>
      </c>
      <c r="H86" s="150">
        <v>20.79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12184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12185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12186</v>
      </c>
      <c r="F89" s="148" t="s">
        <v>12187</v>
      </c>
      <c r="G89" s="149" t="s">
        <v>257</v>
      </c>
      <c r="H89" s="150">
        <v>20.79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12187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12188</v>
      </c>
      <c r="F91" s="148" t="s">
        <v>12189</v>
      </c>
      <c r="G91" s="149" t="s">
        <v>497</v>
      </c>
      <c r="H91" s="150">
        <v>27.72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6.9999999999999999E-4</v>
      </c>
      <c r="R91" s="156">
        <f>Q91*H91</f>
        <v>1.9403999999999998E-2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12190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12191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12192</v>
      </c>
      <c r="F94" s="148" t="s">
        <v>12193</v>
      </c>
      <c r="G94" s="149" t="s">
        <v>497</v>
      </c>
      <c r="H94" s="150">
        <v>27.72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12194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12195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12196</v>
      </c>
      <c r="F97" s="148" t="s">
        <v>12197</v>
      </c>
      <c r="G97" s="149" t="s">
        <v>257</v>
      </c>
      <c r="H97" s="150">
        <v>27.72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1.2751200000000001E-2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12198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12199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12200</v>
      </c>
      <c r="F100" s="148" t="s">
        <v>12201</v>
      </c>
      <c r="G100" s="149" t="s">
        <v>257</v>
      </c>
      <c r="H100" s="150">
        <v>27.72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12202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12203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20.79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146" t="s">
        <v>254</v>
      </c>
      <c r="E106" s="147" t="s">
        <v>12204</v>
      </c>
      <c r="F106" s="148" t="s">
        <v>12205</v>
      </c>
      <c r="G106" s="149" t="s">
        <v>257</v>
      </c>
      <c r="H106" s="150">
        <v>20.79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12206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12207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2" customFormat="1" ht="16.5" customHeight="1">
      <c r="A109" s="34"/>
      <c r="B109" s="145"/>
      <c r="C109" s="146" t="s">
        <v>328</v>
      </c>
      <c r="D109" s="146" t="s">
        <v>254</v>
      </c>
      <c r="E109" s="147" t="s">
        <v>313</v>
      </c>
      <c r="F109" s="148" t="s">
        <v>314</v>
      </c>
      <c r="G109" s="149" t="s">
        <v>257</v>
      </c>
      <c r="H109" s="150">
        <v>20.79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423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316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317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2" customFormat="1" ht="16.5" customHeight="1">
      <c r="A112" s="34"/>
      <c r="B112" s="145"/>
      <c r="C112" s="146" t="s">
        <v>338</v>
      </c>
      <c r="D112" s="146" t="s">
        <v>254</v>
      </c>
      <c r="E112" s="147" t="s">
        <v>11507</v>
      </c>
      <c r="F112" s="148" t="s">
        <v>11429</v>
      </c>
      <c r="G112" s="149" t="s">
        <v>321</v>
      </c>
      <c r="H112" s="150">
        <v>39.29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435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11431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11509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2" customFormat="1" ht="16.5" customHeight="1">
      <c r="A115" s="34"/>
      <c r="B115" s="145"/>
      <c r="C115" s="146" t="s">
        <v>360</v>
      </c>
      <c r="D115" s="146" t="s">
        <v>254</v>
      </c>
      <c r="E115" s="147" t="s">
        <v>12208</v>
      </c>
      <c r="F115" s="148" t="s">
        <v>12209</v>
      </c>
      <c r="G115" s="149" t="s">
        <v>257</v>
      </c>
      <c r="H115" s="150">
        <v>16.22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451</v>
      </c>
    </row>
    <row r="116" spans="1:65" s="2" customFormat="1" ht="19.5">
      <c r="A116" s="34"/>
      <c r="B116" s="35"/>
      <c r="C116" s="34"/>
      <c r="D116" s="160" t="s">
        <v>260</v>
      </c>
      <c r="E116" s="34"/>
      <c r="F116" s="161" t="s">
        <v>12210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12211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16.5" customHeight="1">
      <c r="A118" s="34"/>
      <c r="B118" s="145"/>
      <c r="C118" s="198" t="s">
        <v>373</v>
      </c>
      <c r="D118" s="198" t="s">
        <v>361</v>
      </c>
      <c r="E118" s="199" t="s">
        <v>12212</v>
      </c>
      <c r="F118" s="200" t="s">
        <v>12213</v>
      </c>
      <c r="G118" s="201" t="s">
        <v>321</v>
      </c>
      <c r="H118" s="202">
        <v>22.678000000000001</v>
      </c>
      <c r="I118" s="203"/>
      <c r="J118" s="204">
        <f>ROUND(I118*H118,2)</f>
        <v>0</v>
      </c>
      <c r="K118" s="205"/>
      <c r="L118" s="206"/>
      <c r="M118" s="207" t="s">
        <v>3</v>
      </c>
      <c r="N118" s="208" t="s">
        <v>44</v>
      </c>
      <c r="O118" s="55"/>
      <c r="P118" s="156">
        <f>O118*H118</f>
        <v>0</v>
      </c>
      <c r="Q118" s="156">
        <v>1</v>
      </c>
      <c r="R118" s="156">
        <f>Q118*H118</f>
        <v>22.678000000000001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318</v>
      </c>
      <c r="AT118" s="158" t="s">
        <v>361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12214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12213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1.25">
      <c r="A120" s="34"/>
      <c r="B120" s="35"/>
      <c r="C120" s="34"/>
      <c r="D120" s="165" t="s">
        <v>262</v>
      </c>
      <c r="E120" s="34"/>
      <c r="F120" s="166" t="s">
        <v>12215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262</v>
      </c>
      <c r="AU120" s="19" t="s">
        <v>82</v>
      </c>
    </row>
    <row r="121" spans="1:65" s="13" customFormat="1" ht="11.25">
      <c r="B121" s="167"/>
      <c r="D121" s="160" t="s">
        <v>264</v>
      </c>
      <c r="E121" s="168" t="s">
        <v>3</v>
      </c>
      <c r="F121" s="169" t="s">
        <v>12216</v>
      </c>
      <c r="H121" s="168" t="s">
        <v>3</v>
      </c>
      <c r="I121" s="170"/>
      <c r="L121" s="167"/>
      <c r="M121" s="171"/>
      <c r="N121" s="172"/>
      <c r="O121" s="172"/>
      <c r="P121" s="172"/>
      <c r="Q121" s="172"/>
      <c r="R121" s="172"/>
      <c r="S121" s="172"/>
      <c r="T121" s="173"/>
      <c r="AT121" s="168" t="s">
        <v>264</v>
      </c>
      <c r="AU121" s="168" t="s">
        <v>82</v>
      </c>
      <c r="AV121" s="13" t="s">
        <v>80</v>
      </c>
      <c r="AW121" s="13" t="s">
        <v>34</v>
      </c>
      <c r="AX121" s="13" t="s">
        <v>73</v>
      </c>
      <c r="AY121" s="168" t="s">
        <v>252</v>
      </c>
    </row>
    <row r="122" spans="1:65" s="13" customFormat="1" ht="11.25">
      <c r="B122" s="167"/>
      <c r="D122" s="160" t="s">
        <v>264</v>
      </c>
      <c r="E122" s="168" t="s">
        <v>3</v>
      </c>
      <c r="F122" s="169" t="s">
        <v>12217</v>
      </c>
      <c r="H122" s="168" t="s">
        <v>3</v>
      </c>
      <c r="I122" s="170"/>
      <c r="L122" s="167"/>
      <c r="M122" s="171"/>
      <c r="N122" s="172"/>
      <c r="O122" s="172"/>
      <c r="P122" s="172"/>
      <c r="Q122" s="172"/>
      <c r="R122" s="172"/>
      <c r="S122" s="172"/>
      <c r="T122" s="173"/>
      <c r="AT122" s="168" t="s">
        <v>264</v>
      </c>
      <c r="AU122" s="168" t="s">
        <v>82</v>
      </c>
      <c r="AV122" s="13" t="s">
        <v>80</v>
      </c>
      <c r="AW122" s="13" t="s">
        <v>34</v>
      </c>
      <c r="AX122" s="13" t="s">
        <v>73</v>
      </c>
      <c r="AY122" s="168" t="s">
        <v>252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12218</v>
      </c>
      <c r="H123" s="177">
        <v>22.678000000000001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12" customFormat="1" ht="22.9" customHeight="1">
      <c r="B124" s="132"/>
      <c r="D124" s="133" t="s">
        <v>72</v>
      </c>
      <c r="E124" s="143" t="s">
        <v>9859</v>
      </c>
      <c r="F124" s="143" t="s">
        <v>12219</v>
      </c>
      <c r="I124" s="135"/>
      <c r="J124" s="144">
        <f>BK124</f>
        <v>0</v>
      </c>
      <c r="L124" s="132"/>
      <c r="M124" s="137"/>
      <c r="N124" s="138"/>
      <c r="O124" s="138"/>
      <c r="P124" s="139">
        <f>SUM(P125:P146)</f>
        <v>0</v>
      </c>
      <c r="Q124" s="138"/>
      <c r="R124" s="139">
        <f>SUM(R125:R146)</f>
        <v>0.30565999999999999</v>
      </c>
      <c r="S124" s="138"/>
      <c r="T124" s="140">
        <f>SUM(T125:T146)</f>
        <v>0</v>
      </c>
      <c r="AR124" s="133" t="s">
        <v>80</v>
      </c>
      <c r="AT124" s="141" t="s">
        <v>72</v>
      </c>
      <c r="AU124" s="141" t="s">
        <v>80</v>
      </c>
      <c r="AY124" s="133" t="s">
        <v>252</v>
      </c>
      <c r="BK124" s="142">
        <f>SUM(BK125:BK146)</f>
        <v>0</v>
      </c>
    </row>
    <row r="125" spans="1:65" s="2" customFormat="1" ht="16.5" customHeight="1">
      <c r="A125" s="34"/>
      <c r="B125" s="145"/>
      <c r="C125" s="146" t="s">
        <v>381</v>
      </c>
      <c r="D125" s="146" t="s">
        <v>254</v>
      </c>
      <c r="E125" s="147" t="s">
        <v>11535</v>
      </c>
      <c r="F125" s="148" t="s">
        <v>11536</v>
      </c>
      <c r="G125" s="149" t="s">
        <v>257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82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509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11538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82</v>
      </c>
    </row>
    <row r="127" spans="1:65" s="2" customFormat="1" ht="11.25">
      <c r="A127" s="34"/>
      <c r="B127" s="35"/>
      <c r="C127" s="34"/>
      <c r="D127" s="165" t="s">
        <v>262</v>
      </c>
      <c r="E127" s="34"/>
      <c r="F127" s="166" t="s">
        <v>11539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262</v>
      </c>
      <c r="AU127" s="19" t="s">
        <v>82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12220</v>
      </c>
      <c r="F128" s="148" t="s">
        <v>12221</v>
      </c>
      <c r="G128" s="149" t="s">
        <v>743</v>
      </c>
      <c r="H128" s="150">
        <v>1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8.8319999999999996E-2</v>
      </c>
      <c r="R128" s="156">
        <f>Q128*H128</f>
        <v>8.8319999999999996E-2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548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12222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12223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2" customFormat="1" ht="16.5" customHeight="1">
      <c r="A131" s="34"/>
      <c r="B131" s="145"/>
      <c r="C131" s="146" t="s">
        <v>9</v>
      </c>
      <c r="D131" s="146" t="s">
        <v>254</v>
      </c>
      <c r="E131" s="147" t="s">
        <v>12224</v>
      </c>
      <c r="F131" s="148" t="s">
        <v>12225</v>
      </c>
      <c r="G131" s="149" t="s">
        <v>743</v>
      </c>
      <c r="H131" s="150">
        <v>1</v>
      </c>
      <c r="I131" s="151"/>
      <c r="J131" s="152">
        <f>ROUND(I131*H131,2)</f>
        <v>0</v>
      </c>
      <c r="K131" s="153"/>
      <c r="L131" s="35"/>
      <c r="M131" s="154" t="s">
        <v>3</v>
      </c>
      <c r="N131" s="155" t="s">
        <v>44</v>
      </c>
      <c r="O131" s="55"/>
      <c r="P131" s="156">
        <f>O131*H131</f>
        <v>0</v>
      </c>
      <c r="Q131" s="156">
        <v>0.21734000000000001</v>
      </c>
      <c r="R131" s="156">
        <f>Q131*H131</f>
        <v>0.21734000000000001</v>
      </c>
      <c r="S131" s="156">
        <v>0</v>
      </c>
      <c r="T131" s="157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8" t="s">
        <v>258</v>
      </c>
      <c r="AT131" s="158" t="s">
        <v>254</v>
      </c>
      <c r="AU131" s="158" t="s">
        <v>82</v>
      </c>
      <c r="AY131" s="19" t="s">
        <v>252</v>
      </c>
      <c r="BE131" s="159">
        <f>IF(N131="základní",J131,0)</f>
        <v>0</v>
      </c>
      <c r="BF131" s="159">
        <f>IF(N131="snížená",J131,0)</f>
        <v>0</v>
      </c>
      <c r="BG131" s="159">
        <f>IF(N131="zákl. přenesená",J131,0)</f>
        <v>0</v>
      </c>
      <c r="BH131" s="159">
        <f>IF(N131="sníž. přenesená",J131,0)</f>
        <v>0</v>
      </c>
      <c r="BI131" s="159">
        <f>IF(N131="nulová",J131,0)</f>
        <v>0</v>
      </c>
      <c r="BJ131" s="19" t="s">
        <v>80</v>
      </c>
      <c r="BK131" s="159">
        <f>ROUND(I131*H131,2)</f>
        <v>0</v>
      </c>
      <c r="BL131" s="19" t="s">
        <v>258</v>
      </c>
      <c r="BM131" s="158" t="s">
        <v>572</v>
      </c>
    </row>
    <row r="132" spans="1:65" s="2" customFormat="1" ht="11.25">
      <c r="A132" s="34"/>
      <c r="B132" s="35"/>
      <c r="C132" s="34"/>
      <c r="D132" s="160" t="s">
        <v>260</v>
      </c>
      <c r="E132" s="34"/>
      <c r="F132" s="161" t="s">
        <v>12226</v>
      </c>
      <c r="G132" s="34"/>
      <c r="H132" s="34"/>
      <c r="I132" s="162"/>
      <c r="J132" s="34"/>
      <c r="K132" s="34"/>
      <c r="L132" s="35"/>
      <c r="M132" s="163"/>
      <c r="N132" s="164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260</v>
      </c>
      <c r="AU132" s="19" t="s">
        <v>82</v>
      </c>
    </row>
    <row r="133" spans="1:65" s="2" customFormat="1" ht="11.25">
      <c r="A133" s="34"/>
      <c r="B133" s="35"/>
      <c r="C133" s="34"/>
      <c r="D133" s="165" t="s">
        <v>262</v>
      </c>
      <c r="E133" s="34"/>
      <c r="F133" s="166" t="s">
        <v>12227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262</v>
      </c>
      <c r="AU133" s="19" t="s">
        <v>82</v>
      </c>
    </row>
    <row r="134" spans="1:65" s="2" customFormat="1" ht="16.5" customHeight="1">
      <c r="A134" s="34"/>
      <c r="B134" s="145"/>
      <c r="C134" s="146" t="s">
        <v>406</v>
      </c>
      <c r="D134" s="146" t="s">
        <v>254</v>
      </c>
      <c r="E134" s="147" t="s">
        <v>12228</v>
      </c>
      <c r="F134" s="148" t="s">
        <v>12229</v>
      </c>
      <c r="G134" s="149" t="s">
        <v>257</v>
      </c>
      <c r="H134" s="150">
        <v>2.1</v>
      </c>
      <c r="I134" s="151"/>
      <c r="J134" s="152">
        <f>ROUND(I134*H134,2)</f>
        <v>0</v>
      </c>
      <c r="K134" s="153"/>
      <c r="L134" s="35"/>
      <c r="M134" s="154" t="s">
        <v>3</v>
      </c>
      <c r="N134" s="155" t="s">
        <v>44</v>
      </c>
      <c r="O134" s="55"/>
      <c r="P134" s="156">
        <f>O134*H134</f>
        <v>0</v>
      </c>
      <c r="Q134" s="156">
        <v>0</v>
      </c>
      <c r="R134" s="156">
        <f>Q134*H134</f>
        <v>0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258</v>
      </c>
      <c r="AT134" s="158" t="s">
        <v>254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588</v>
      </c>
    </row>
    <row r="135" spans="1:65" s="2" customFormat="1" ht="19.5">
      <c r="A135" s="34"/>
      <c r="B135" s="35"/>
      <c r="C135" s="34"/>
      <c r="D135" s="160" t="s">
        <v>260</v>
      </c>
      <c r="E135" s="34"/>
      <c r="F135" s="161" t="s">
        <v>12230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12231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2" customFormat="1" ht="16.5" customHeight="1">
      <c r="A137" s="34"/>
      <c r="B137" s="145"/>
      <c r="C137" s="146" t="s">
        <v>414</v>
      </c>
      <c r="D137" s="146" t="s">
        <v>254</v>
      </c>
      <c r="E137" s="147" t="s">
        <v>12232</v>
      </c>
      <c r="F137" s="148" t="s">
        <v>12233</v>
      </c>
      <c r="G137" s="149" t="s">
        <v>3342</v>
      </c>
      <c r="H137" s="150">
        <v>1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618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12233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12234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80</v>
      </c>
      <c r="H140" s="177">
        <v>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46" t="s">
        <v>423</v>
      </c>
      <c r="D141" s="146" t="s">
        <v>254</v>
      </c>
      <c r="E141" s="147" t="s">
        <v>12235</v>
      </c>
      <c r="F141" s="148" t="s">
        <v>12236</v>
      </c>
      <c r="G141" s="149" t="s">
        <v>4360</v>
      </c>
      <c r="H141" s="150">
        <v>3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12236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146" t="s">
        <v>254</v>
      </c>
      <c r="E143" s="147" t="s">
        <v>12237</v>
      </c>
      <c r="F143" s="148" t="s">
        <v>12238</v>
      </c>
      <c r="G143" s="149" t="s">
        <v>4360</v>
      </c>
      <c r="H143" s="150">
        <v>1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12238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6.5" customHeight="1">
      <c r="A145" s="34"/>
      <c r="B145" s="145"/>
      <c r="C145" s="146" t="s">
        <v>435</v>
      </c>
      <c r="D145" s="146" t="s">
        <v>254</v>
      </c>
      <c r="E145" s="147" t="s">
        <v>12239</v>
      </c>
      <c r="F145" s="148" t="s">
        <v>12240</v>
      </c>
      <c r="G145" s="149" t="s">
        <v>4360</v>
      </c>
      <c r="H145" s="150">
        <v>1</v>
      </c>
      <c r="I145" s="151"/>
      <c r="J145" s="152">
        <f>ROUND(I145*H145,2)</f>
        <v>0</v>
      </c>
      <c r="K145" s="153"/>
      <c r="L145" s="35"/>
      <c r="M145" s="154" t="s">
        <v>3</v>
      </c>
      <c r="N145" s="155" t="s">
        <v>44</v>
      </c>
      <c r="O145" s="55"/>
      <c r="P145" s="156">
        <f>O145*H145</f>
        <v>0</v>
      </c>
      <c r="Q145" s="156">
        <v>0</v>
      </c>
      <c r="R145" s="156">
        <f>Q145*H145</f>
        <v>0</v>
      </c>
      <c r="S145" s="156">
        <v>0</v>
      </c>
      <c r="T145" s="157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8" t="s">
        <v>258</v>
      </c>
      <c r="AT145" s="158" t="s">
        <v>254</v>
      </c>
      <c r="AU145" s="158" t="s">
        <v>82</v>
      </c>
      <c r="AY145" s="19" t="s">
        <v>252</v>
      </c>
      <c r="BE145" s="159">
        <f>IF(N145="základní",J145,0)</f>
        <v>0</v>
      </c>
      <c r="BF145" s="159">
        <f>IF(N145="snížená",J145,0)</f>
        <v>0</v>
      </c>
      <c r="BG145" s="159">
        <f>IF(N145="zákl. přenesená",J145,0)</f>
        <v>0</v>
      </c>
      <c r="BH145" s="159">
        <f>IF(N145="sníž. přenesená",J145,0)</f>
        <v>0</v>
      </c>
      <c r="BI145" s="159">
        <f>IF(N145="nulová",J145,0)</f>
        <v>0</v>
      </c>
      <c r="BJ145" s="19" t="s">
        <v>80</v>
      </c>
      <c r="BK145" s="159">
        <f>ROUND(I145*H145,2)</f>
        <v>0</v>
      </c>
      <c r="BL145" s="19" t="s">
        <v>258</v>
      </c>
      <c r="BM145" s="158" t="s">
        <v>724</v>
      </c>
    </row>
    <row r="146" spans="1:65" s="2" customFormat="1" ht="11.25">
      <c r="A146" s="34"/>
      <c r="B146" s="35"/>
      <c r="C146" s="34"/>
      <c r="D146" s="160" t="s">
        <v>260</v>
      </c>
      <c r="E146" s="34"/>
      <c r="F146" s="161" t="s">
        <v>12240</v>
      </c>
      <c r="G146" s="34"/>
      <c r="H146" s="34"/>
      <c r="I146" s="162"/>
      <c r="J146" s="34"/>
      <c r="K146" s="34"/>
      <c r="L146" s="35"/>
      <c r="M146" s="163"/>
      <c r="N146" s="164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9" t="s">
        <v>260</v>
      </c>
      <c r="AU146" s="19" t="s">
        <v>82</v>
      </c>
    </row>
    <row r="147" spans="1:65" s="12" customFormat="1" ht="22.9" customHeight="1">
      <c r="B147" s="132"/>
      <c r="D147" s="133" t="s">
        <v>72</v>
      </c>
      <c r="E147" s="143" t="s">
        <v>2182</v>
      </c>
      <c r="F147" s="143" t="s">
        <v>2183</v>
      </c>
      <c r="I147" s="135"/>
      <c r="J147" s="144">
        <f>BK147</f>
        <v>0</v>
      </c>
      <c r="L147" s="132"/>
      <c r="M147" s="137"/>
      <c r="N147" s="138"/>
      <c r="O147" s="138"/>
      <c r="P147" s="139">
        <f>SUM(P148:P150)</f>
        <v>0</v>
      </c>
      <c r="Q147" s="138"/>
      <c r="R147" s="139">
        <f>SUM(R148:R150)</f>
        <v>0</v>
      </c>
      <c r="S147" s="138"/>
      <c r="T147" s="140">
        <f>SUM(T148:T150)</f>
        <v>0</v>
      </c>
      <c r="AR147" s="133" t="s">
        <v>80</v>
      </c>
      <c r="AT147" s="141" t="s">
        <v>72</v>
      </c>
      <c r="AU147" s="141" t="s">
        <v>80</v>
      </c>
      <c r="AY147" s="133" t="s">
        <v>252</v>
      </c>
      <c r="BK147" s="142">
        <f>SUM(BK148:BK150)</f>
        <v>0</v>
      </c>
    </row>
    <row r="148" spans="1:65" s="2" customFormat="1" ht="21.75" customHeight="1">
      <c r="A148" s="34"/>
      <c r="B148" s="145"/>
      <c r="C148" s="146" t="s">
        <v>8</v>
      </c>
      <c r="D148" s="146" t="s">
        <v>254</v>
      </c>
      <c r="E148" s="147" t="s">
        <v>12241</v>
      </c>
      <c r="F148" s="148" t="s">
        <v>12242</v>
      </c>
      <c r="G148" s="149" t="s">
        <v>321</v>
      </c>
      <c r="H148" s="150">
        <v>23.015999999999998</v>
      </c>
      <c r="I148" s="151"/>
      <c r="J148" s="152">
        <f>ROUND(I148*H148,2)</f>
        <v>0</v>
      </c>
      <c r="K148" s="153"/>
      <c r="L148" s="35"/>
      <c r="M148" s="154" t="s">
        <v>3</v>
      </c>
      <c r="N148" s="155" t="s">
        <v>44</v>
      </c>
      <c r="O148" s="55"/>
      <c r="P148" s="156">
        <f>O148*H148</f>
        <v>0</v>
      </c>
      <c r="Q148" s="156">
        <v>0</v>
      </c>
      <c r="R148" s="156">
        <f>Q148*H148</f>
        <v>0</v>
      </c>
      <c r="S148" s="156">
        <v>0</v>
      </c>
      <c r="T148" s="157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8" t="s">
        <v>258</v>
      </c>
      <c r="AT148" s="158" t="s">
        <v>254</v>
      </c>
      <c r="AU148" s="158" t="s">
        <v>82</v>
      </c>
      <c r="AY148" s="19" t="s">
        <v>252</v>
      </c>
      <c r="BE148" s="159">
        <f>IF(N148="základní",J148,0)</f>
        <v>0</v>
      </c>
      <c r="BF148" s="159">
        <f>IF(N148="snížená",J148,0)</f>
        <v>0</v>
      </c>
      <c r="BG148" s="159">
        <f>IF(N148="zákl. přenesená",J148,0)</f>
        <v>0</v>
      </c>
      <c r="BH148" s="159">
        <f>IF(N148="sníž. přenesená",J148,0)</f>
        <v>0</v>
      </c>
      <c r="BI148" s="159">
        <f>IF(N148="nulová",J148,0)</f>
        <v>0</v>
      </c>
      <c r="BJ148" s="19" t="s">
        <v>80</v>
      </c>
      <c r="BK148" s="159">
        <f>ROUND(I148*H148,2)</f>
        <v>0</v>
      </c>
      <c r="BL148" s="19" t="s">
        <v>258</v>
      </c>
      <c r="BM148" s="158" t="s">
        <v>602</v>
      </c>
    </row>
    <row r="149" spans="1:65" s="2" customFormat="1" ht="19.5">
      <c r="A149" s="34"/>
      <c r="B149" s="35"/>
      <c r="C149" s="34"/>
      <c r="D149" s="160" t="s">
        <v>260</v>
      </c>
      <c r="E149" s="34"/>
      <c r="F149" s="161" t="s">
        <v>12243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260</v>
      </c>
      <c r="AU149" s="19" t="s">
        <v>82</v>
      </c>
    </row>
    <row r="150" spans="1:65" s="2" customFormat="1" ht="11.25">
      <c r="A150" s="34"/>
      <c r="B150" s="35"/>
      <c r="C150" s="34"/>
      <c r="D150" s="165" t="s">
        <v>262</v>
      </c>
      <c r="E150" s="34"/>
      <c r="F150" s="166" t="s">
        <v>12244</v>
      </c>
      <c r="G150" s="34"/>
      <c r="H150" s="34"/>
      <c r="I150" s="162"/>
      <c r="J150" s="34"/>
      <c r="K150" s="34"/>
      <c r="L150" s="35"/>
      <c r="M150" s="215"/>
      <c r="N150" s="216"/>
      <c r="O150" s="217"/>
      <c r="P150" s="217"/>
      <c r="Q150" s="217"/>
      <c r="R150" s="217"/>
      <c r="S150" s="217"/>
      <c r="T150" s="218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262</v>
      </c>
      <c r="AU150" s="19" t="s">
        <v>82</v>
      </c>
    </row>
    <row r="151" spans="1:65" s="2" customFormat="1" ht="6.95" customHeight="1">
      <c r="A151" s="34"/>
      <c r="B151" s="44"/>
      <c r="C151" s="45"/>
      <c r="D151" s="45"/>
      <c r="E151" s="45"/>
      <c r="F151" s="45"/>
      <c r="G151" s="45"/>
      <c r="H151" s="45"/>
      <c r="I151" s="45"/>
      <c r="J151" s="45"/>
      <c r="K151" s="45"/>
      <c r="L151" s="35"/>
      <c r="M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</row>
  </sheetData>
  <autoFilter ref="C82:K15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1" r:id="rId8"/>
    <hyperlink ref="F114" r:id="rId9"/>
    <hyperlink ref="F117" r:id="rId10"/>
    <hyperlink ref="F120" r:id="rId11"/>
    <hyperlink ref="F127" r:id="rId12"/>
    <hyperlink ref="F130" r:id="rId13"/>
    <hyperlink ref="F133" r:id="rId14"/>
    <hyperlink ref="F136" r:id="rId15"/>
    <hyperlink ref="F150" r:id="rId1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7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12245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12177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ROUND((SUM(BE83:BE178)),  2)</f>
        <v>0</v>
      </c>
      <c r="G33" s="34"/>
      <c r="H33" s="34"/>
      <c r="I33" s="103">
        <v>0.21</v>
      </c>
      <c r="J33" s="102">
        <f>ROUND(((SUM(BE83:BE178))*I33),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ROUND((SUM(BF83:BF178)),  2)</f>
        <v>0</v>
      </c>
      <c r="G34" s="34"/>
      <c r="H34" s="34"/>
      <c r="I34" s="103">
        <v>0.15</v>
      </c>
      <c r="J34" s="102">
        <f>ROUND(((SUM(BF83:BF178))*I34),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ROUND((SUM(BG83:BG178)),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ROUND((SUM(BH83:BH178)),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ROUND((SUM(BI83:BI178)),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IO.08 - Areálová splašková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12246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12179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12180</v>
      </c>
      <c r="E62" s="119"/>
      <c r="F62" s="119"/>
      <c r="G62" s="119"/>
      <c r="H62" s="119"/>
      <c r="I62" s="119"/>
      <c r="J62" s="120">
        <f>J128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J175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IO.08 - Areálová splašková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164.24612579999999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9561</v>
      </c>
      <c r="F84" s="134" t="s">
        <v>12247</v>
      </c>
      <c r="I84" s="135"/>
      <c r="J84" s="136">
        <f>BK84</f>
        <v>0</v>
      </c>
      <c r="L84" s="132"/>
      <c r="M84" s="137"/>
      <c r="N84" s="138"/>
      <c r="O84" s="138"/>
      <c r="P84" s="139">
        <f>P85+P128+P175</f>
        <v>0</v>
      </c>
      <c r="Q84" s="138"/>
      <c r="R84" s="139">
        <f>R85+R128+R175</f>
        <v>164.24612579999999</v>
      </c>
      <c r="S84" s="138"/>
      <c r="T84" s="140">
        <f>T85+T128+T175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BK85+BK128+BK175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SUM(P86:P127)</f>
        <v>0</v>
      </c>
      <c r="Q85" s="138"/>
      <c r="R85" s="139">
        <f>SUM(R86:R127)</f>
        <v>149.70891999999998</v>
      </c>
      <c r="S85" s="138"/>
      <c r="T85" s="140">
        <f>SUM(T86:T127)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SUM(BK86:BK127)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12248</v>
      </c>
      <c r="F86" s="148" t="s">
        <v>12249</v>
      </c>
      <c r="G86" s="149" t="s">
        <v>257</v>
      </c>
      <c r="H86" s="150">
        <v>264.2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12250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12251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12252</v>
      </c>
      <c r="F89" s="148" t="s">
        <v>12187</v>
      </c>
      <c r="G89" s="149" t="s">
        <v>257</v>
      </c>
      <c r="H89" s="150">
        <v>264.2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12187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12253</v>
      </c>
      <c r="F91" s="148" t="s">
        <v>12254</v>
      </c>
      <c r="G91" s="149" t="s">
        <v>497</v>
      </c>
      <c r="H91" s="150">
        <v>528.4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8.4000000000000003E-4</v>
      </c>
      <c r="R91" s="156">
        <f>Q91*H91</f>
        <v>0.44385599999999997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1.25">
      <c r="A92" s="34"/>
      <c r="B92" s="35"/>
      <c r="C92" s="34"/>
      <c r="D92" s="160" t="s">
        <v>260</v>
      </c>
      <c r="E92" s="34"/>
      <c r="F92" s="161" t="s">
        <v>12255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12256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12257</v>
      </c>
      <c r="F94" s="148" t="s">
        <v>12258</v>
      </c>
      <c r="G94" s="149" t="s">
        <v>497</v>
      </c>
      <c r="H94" s="150">
        <v>528.4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12259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12260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2" customFormat="1" ht="16.5" customHeight="1">
      <c r="A97" s="34"/>
      <c r="B97" s="145"/>
      <c r="C97" s="146" t="s">
        <v>296</v>
      </c>
      <c r="D97" s="146" t="s">
        <v>254</v>
      </c>
      <c r="E97" s="147" t="s">
        <v>12196</v>
      </c>
      <c r="F97" s="148" t="s">
        <v>12197</v>
      </c>
      <c r="G97" s="149" t="s">
        <v>257</v>
      </c>
      <c r="H97" s="150">
        <v>528.4</v>
      </c>
      <c r="I97" s="151"/>
      <c r="J97" s="152">
        <f>ROUND(I97*H97,2)</f>
        <v>0</v>
      </c>
      <c r="K97" s="153"/>
      <c r="L97" s="35"/>
      <c r="M97" s="154" t="s">
        <v>3</v>
      </c>
      <c r="N97" s="155" t="s">
        <v>44</v>
      </c>
      <c r="O97" s="55"/>
      <c r="P97" s="156">
        <f>O97*H97</f>
        <v>0</v>
      </c>
      <c r="Q97" s="156">
        <v>4.6000000000000001E-4</v>
      </c>
      <c r="R97" s="156">
        <f>Q97*H97</f>
        <v>0.243064</v>
      </c>
      <c r="S97" s="156">
        <v>0</v>
      </c>
      <c r="T97" s="157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8" t="s">
        <v>258</v>
      </c>
      <c r="AT97" s="158" t="s">
        <v>254</v>
      </c>
      <c r="AU97" s="158" t="s">
        <v>82</v>
      </c>
      <c r="AY97" s="19" t="s">
        <v>252</v>
      </c>
      <c r="BE97" s="159">
        <f>IF(N97="základní",J97,0)</f>
        <v>0</v>
      </c>
      <c r="BF97" s="159">
        <f>IF(N97="snížená",J97,0)</f>
        <v>0</v>
      </c>
      <c r="BG97" s="159">
        <f>IF(N97="zákl. přenesená",J97,0)</f>
        <v>0</v>
      </c>
      <c r="BH97" s="159">
        <f>IF(N97="sníž. přenesená",J97,0)</f>
        <v>0</v>
      </c>
      <c r="BI97" s="159">
        <f>IF(N97="nulová",J97,0)</f>
        <v>0</v>
      </c>
      <c r="BJ97" s="19" t="s">
        <v>80</v>
      </c>
      <c r="BK97" s="159">
        <f>ROUND(I97*H97,2)</f>
        <v>0</v>
      </c>
      <c r="BL97" s="19" t="s">
        <v>258</v>
      </c>
      <c r="BM97" s="158" t="s">
        <v>338</v>
      </c>
    </row>
    <row r="98" spans="1:65" s="2" customFormat="1" ht="11.25">
      <c r="A98" s="34"/>
      <c r="B98" s="35"/>
      <c r="C98" s="34"/>
      <c r="D98" s="160" t="s">
        <v>260</v>
      </c>
      <c r="E98" s="34"/>
      <c r="F98" s="161" t="s">
        <v>12198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260</v>
      </c>
      <c r="AU98" s="19" t="s">
        <v>82</v>
      </c>
    </row>
    <row r="99" spans="1:65" s="2" customFormat="1" ht="11.25">
      <c r="A99" s="34"/>
      <c r="B99" s="35"/>
      <c r="C99" s="34"/>
      <c r="D99" s="165" t="s">
        <v>262</v>
      </c>
      <c r="E99" s="34"/>
      <c r="F99" s="166" t="s">
        <v>12199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262</v>
      </c>
      <c r="AU99" s="19" t="s">
        <v>82</v>
      </c>
    </row>
    <row r="100" spans="1:65" s="2" customFormat="1" ht="16.5" customHeight="1">
      <c r="A100" s="34"/>
      <c r="B100" s="145"/>
      <c r="C100" s="146" t="s">
        <v>303</v>
      </c>
      <c r="D100" s="146" t="s">
        <v>254</v>
      </c>
      <c r="E100" s="147" t="s">
        <v>12200</v>
      </c>
      <c r="F100" s="148" t="s">
        <v>12201</v>
      </c>
      <c r="G100" s="149" t="s">
        <v>257</v>
      </c>
      <c r="H100" s="150">
        <v>528.4</v>
      </c>
      <c r="I100" s="151"/>
      <c r="J100" s="152">
        <f>ROUND(I100*H100,2)</f>
        <v>0</v>
      </c>
      <c r="K100" s="153"/>
      <c r="L100" s="35"/>
      <c r="M100" s="154" t="s">
        <v>3</v>
      </c>
      <c r="N100" s="155" t="s">
        <v>44</v>
      </c>
      <c r="O100" s="55"/>
      <c r="P100" s="156">
        <f>O100*H100</f>
        <v>0</v>
      </c>
      <c r="Q100" s="156">
        <v>0</v>
      </c>
      <c r="R100" s="156">
        <f>Q100*H100</f>
        <v>0</v>
      </c>
      <c r="S100" s="156">
        <v>0</v>
      </c>
      <c r="T100" s="157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8" t="s">
        <v>258</v>
      </c>
      <c r="AT100" s="158" t="s">
        <v>254</v>
      </c>
      <c r="AU100" s="158" t="s">
        <v>82</v>
      </c>
      <c r="AY100" s="19" t="s">
        <v>252</v>
      </c>
      <c r="BE100" s="159">
        <f>IF(N100="základní",J100,0)</f>
        <v>0</v>
      </c>
      <c r="BF100" s="159">
        <f>IF(N100="snížená",J100,0)</f>
        <v>0</v>
      </c>
      <c r="BG100" s="159">
        <f>IF(N100="zákl. přenesená",J100,0)</f>
        <v>0</v>
      </c>
      <c r="BH100" s="159">
        <f>IF(N100="sníž. přenesená",J100,0)</f>
        <v>0</v>
      </c>
      <c r="BI100" s="159">
        <f>IF(N100="nulová",J100,0)</f>
        <v>0</v>
      </c>
      <c r="BJ100" s="19" t="s">
        <v>80</v>
      </c>
      <c r="BK100" s="159">
        <f>ROUND(I100*H100,2)</f>
        <v>0</v>
      </c>
      <c r="BL100" s="19" t="s">
        <v>258</v>
      </c>
      <c r="BM100" s="158" t="s">
        <v>373</v>
      </c>
    </row>
    <row r="101" spans="1:65" s="2" customFormat="1" ht="11.25">
      <c r="A101" s="34"/>
      <c r="B101" s="35"/>
      <c r="C101" s="34"/>
      <c r="D101" s="160" t="s">
        <v>260</v>
      </c>
      <c r="E101" s="34"/>
      <c r="F101" s="161" t="s">
        <v>12202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260</v>
      </c>
      <c r="AU101" s="19" t="s">
        <v>82</v>
      </c>
    </row>
    <row r="102" spans="1:65" s="2" customFormat="1" ht="11.25">
      <c r="A102" s="34"/>
      <c r="B102" s="35"/>
      <c r="C102" s="34"/>
      <c r="D102" s="165" t="s">
        <v>262</v>
      </c>
      <c r="E102" s="34"/>
      <c r="F102" s="166" t="s">
        <v>12203</v>
      </c>
      <c r="G102" s="34"/>
      <c r="H102" s="34"/>
      <c r="I102" s="162"/>
      <c r="J102" s="34"/>
      <c r="K102" s="34"/>
      <c r="L102" s="35"/>
      <c r="M102" s="163"/>
      <c r="N102" s="164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9" t="s">
        <v>262</v>
      </c>
      <c r="AU102" s="19" t="s">
        <v>82</v>
      </c>
    </row>
    <row r="103" spans="1:65" s="2" customFormat="1" ht="16.5" customHeight="1">
      <c r="A103" s="34"/>
      <c r="B103" s="145"/>
      <c r="C103" s="146" t="s">
        <v>312</v>
      </c>
      <c r="D103" s="146" t="s">
        <v>254</v>
      </c>
      <c r="E103" s="147" t="s">
        <v>297</v>
      </c>
      <c r="F103" s="148" t="s">
        <v>298</v>
      </c>
      <c r="G103" s="149" t="s">
        <v>257</v>
      </c>
      <c r="H103" s="150">
        <v>134.80000000000001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82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389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300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82</v>
      </c>
    </row>
    <row r="105" spans="1:65" s="2" customFormat="1" ht="11.25">
      <c r="A105" s="34"/>
      <c r="B105" s="35"/>
      <c r="C105" s="34"/>
      <c r="D105" s="165" t="s">
        <v>262</v>
      </c>
      <c r="E105" s="34"/>
      <c r="F105" s="166" t="s">
        <v>301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262</v>
      </c>
      <c r="AU105" s="19" t="s">
        <v>82</v>
      </c>
    </row>
    <row r="106" spans="1:65" s="2" customFormat="1" ht="16.5" customHeight="1">
      <c r="A106" s="34"/>
      <c r="B106" s="145"/>
      <c r="C106" s="146" t="s">
        <v>318</v>
      </c>
      <c r="D106" s="209" t="s">
        <v>254</v>
      </c>
      <c r="E106" s="147" t="s">
        <v>12204</v>
      </c>
      <c r="F106" s="148" t="s">
        <v>12205</v>
      </c>
      <c r="G106" s="149" t="s">
        <v>257</v>
      </c>
      <c r="H106" s="150">
        <v>134.80000000000001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406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12206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12207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4" customFormat="1" ht="11.25">
      <c r="B109" s="174"/>
      <c r="D109" s="160" t="s">
        <v>264</v>
      </c>
      <c r="E109" s="175" t="s">
        <v>3</v>
      </c>
      <c r="F109" s="176" t="s">
        <v>12261</v>
      </c>
      <c r="H109" s="177">
        <v>134.80000000000001</v>
      </c>
      <c r="I109" s="178"/>
      <c r="L109" s="174"/>
      <c r="M109" s="179"/>
      <c r="N109" s="180"/>
      <c r="O109" s="180"/>
      <c r="P109" s="180"/>
      <c r="Q109" s="180"/>
      <c r="R109" s="180"/>
      <c r="S109" s="180"/>
      <c r="T109" s="181"/>
      <c r="AT109" s="175" t="s">
        <v>264</v>
      </c>
      <c r="AU109" s="175" t="s">
        <v>82</v>
      </c>
      <c r="AV109" s="14" t="s">
        <v>82</v>
      </c>
      <c r="AW109" s="14" t="s">
        <v>34</v>
      </c>
      <c r="AX109" s="14" t="s">
        <v>80</v>
      </c>
      <c r="AY109" s="175" t="s">
        <v>252</v>
      </c>
    </row>
    <row r="110" spans="1:65" s="2" customFormat="1" ht="16.5" customHeight="1">
      <c r="A110" s="34"/>
      <c r="B110" s="145"/>
      <c r="C110" s="146" t="s">
        <v>328</v>
      </c>
      <c r="D110" s="146" t="s">
        <v>254</v>
      </c>
      <c r="E110" s="147" t="s">
        <v>313</v>
      </c>
      <c r="F110" s="148" t="s">
        <v>314</v>
      </c>
      <c r="G110" s="149" t="s">
        <v>257</v>
      </c>
      <c r="H110" s="150">
        <v>134.80000000000001</v>
      </c>
      <c r="I110" s="151"/>
      <c r="J110" s="152">
        <f>ROUND(I110*H110,2)</f>
        <v>0</v>
      </c>
      <c r="K110" s="153"/>
      <c r="L110" s="35"/>
      <c r="M110" s="154" t="s">
        <v>3</v>
      </c>
      <c r="N110" s="155" t="s">
        <v>44</v>
      </c>
      <c r="O110" s="55"/>
      <c r="P110" s="156">
        <f>O110*H110</f>
        <v>0</v>
      </c>
      <c r="Q110" s="156">
        <v>0</v>
      </c>
      <c r="R110" s="156">
        <f>Q110*H110</f>
        <v>0</v>
      </c>
      <c r="S110" s="156">
        <v>0</v>
      </c>
      <c r="T110" s="157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8" t="s">
        <v>258</v>
      </c>
      <c r="AT110" s="158" t="s">
        <v>254</v>
      </c>
      <c r="AU110" s="158" t="s">
        <v>82</v>
      </c>
      <c r="AY110" s="19" t="s">
        <v>252</v>
      </c>
      <c r="BE110" s="159">
        <f>IF(N110="základní",J110,0)</f>
        <v>0</v>
      </c>
      <c r="BF110" s="159">
        <f>IF(N110="snížená",J110,0)</f>
        <v>0</v>
      </c>
      <c r="BG110" s="159">
        <f>IF(N110="zákl. přenesená",J110,0)</f>
        <v>0</v>
      </c>
      <c r="BH110" s="159">
        <f>IF(N110="sníž. přenesená",J110,0)</f>
        <v>0</v>
      </c>
      <c r="BI110" s="159">
        <f>IF(N110="nulová",J110,0)</f>
        <v>0</v>
      </c>
      <c r="BJ110" s="19" t="s">
        <v>80</v>
      </c>
      <c r="BK110" s="159">
        <f>ROUND(I110*H110,2)</f>
        <v>0</v>
      </c>
      <c r="BL110" s="19" t="s">
        <v>258</v>
      </c>
      <c r="BM110" s="158" t="s">
        <v>423</v>
      </c>
    </row>
    <row r="111" spans="1:65" s="2" customFormat="1" ht="11.25">
      <c r="A111" s="34"/>
      <c r="B111" s="35"/>
      <c r="C111" s="34"/>
      <c r="D111" s="160" t="s">
        <v>260</v>
      </c>
      <c r="E111" s="34"/>
      <c r="F111" s="161" t="s">
        <v>316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260</v>
      </c>
      <c r="AU111" s="19" t="s">
        <v>82</v>
      </c>
    </row>
    <row r="112" spans="1:65" s="2" customFormat="1" ht="11.25">
      <c r="A112" s="34"/>
      <c r="B112" s="35"/>
      <c r="C112" s="34"/>
      <c r="D112" s="165" t="s">
        <v>262</v>
      </c>
      <c r="E112" s="34"/>
      <c r="F112" s="166" t="s">
        <v>317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262</v>
      </c>
      <c r="AU112" s="19" t="s">
        <v>82</v>
      </c>
    </row>
    <row r="113" spans="1:65" s="2" customFormat="1" ht="16.5" customHeight="1">
      <c r="A113" s="34"/>
      <c r="B113" s="145"/>
      <c r="C113" s="146" t="s">
        <v>338</v>
      </c>
      <c r="D113" s="146" t="s">
        <v>254</v>
      </c>
      <c r="E113" s="147" t="s">
        <v>11507</v>
      </c>
      <c r="F113" s="148" t="s">
        <v>11429</v>
      </c>
      <c r="G113" s="149" t="s">
        <v>321</v>
      </c>
      <c r="H113" s="150">
        <v>254.77</v>
      </c>
      <c r="I113" s="151"/>
      <c r="J113" s="152">
        <f>ROUND(I113*H113,2)</f>
        <v>0</v>
      </c>
      <c r="K113" s="153"/>
      <c r="L113" s="35"/>
      <c r="M113" s="154" t="s">
        <v>3</v>
      </c>
      <c r="N113" s="155" t="s">
        <v>44</v>
      </c>
      <c r="O113" s="55"/>
      <c r="P113" s="156">
        <f>O113*H113</f>
        <v>0</v>
      </c>
      <c r="Q113" s="156">
        <v>0</v>
      </c>
      <c r="R113" s="156">
        <f>Q113*H113</f>
        <v>0</v>
      </c>
      <c r="S113" s="156">
        <v>0</v>
      </c>
      <c r="T113" s="157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8" t="s">
        <v>258</v>
      </c>
      <c r="AT113" s="158" t="s">
        <v>254</v>
      </c>
      <c r="AU113" s="158" t="s">
        <v>82</v>
      </c>
      <c r="AY113" s="19" t="s">
        <v>252</v>
      </c>
      <c r="BE113" s="159">
        <f>IF(N113="základní",J113,0)</f>
        <v>0</v>
      </c>
      <c r="BF113" s="159">
        <f>IF(N113="snížená",J113,0)</f>
        <v>0</v>
      </c>
      <c r="BG113" s="159">
        <f>IF(N113="zákl. přenesená",J113,0)</f>
        <v>0</v>
      </c>
      <c r="BH113" s="159">
        <f>IF(N113="sníž. přenesená",J113,0)</f>
        <v>0</v>
      </c>
      <c r="BI113" s="159">
        <f>IF(N113="nulová",J113,0)</f>
        <v>0</v>
      </c>
      <c r="BJ113" s="19" t="s">
        <v>80</v>
      </c>
      <c r="BK113" s="159">
        <f>ROUND(I113*H113,2)</f>
        <v>0</v>
      </c>
      <c r="BL113" s="19" t="s">
        <v>258</v>
      </c>
      <c r="BM113" s="158" t="s">
        <v>435</v>
      </c>
    </row>
    <row r="114" spans="1:65" s="2" customFormat="1" ht="11.25">
      <c r="A114" s="34"/>
      <c r="B114" s="35"/>
      <c r="C114" s="34"/>
      <c r="D114" s="160" t="s">
        <v>260</v>
      </c>
      <c r="E114" s="34"/>
      <c r="F114" s="161" t="s">
        <v>11431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260</v>
      </c>
      <c r="AU114" s="19" t="s">
        <v>82</v>
      </c>
    </row>
    <row r="115" spans="1:65" s="2" customFormat="1" ht="11.25">
      <c r="A115" s="34"/>
      <c r="B115" s="35"/>
      <c r="C115" s="34"/>
      <c r="D115" s="165" t="s">
        <v>262</v>
      </c>
      <c r="E115" s="34"/>
      <c r="F115" s="166" t="s">
        <v>11509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262</v>
      </c>
      <c r="AU115" s="19" t="s">
        <v>82</v>
      </c>
    </row>
    <row r="116" spans="1:65" s="2" customFormat="1" ht="16.5" customHeight="1">
      <c r="A116" s="34"/>
      <c r="B116" s="145"/>
      <c r="C116" s="146" t="s">
        <v>360</v>
      </c>
      <c r="D116" s="146" t="s">
        <v>254</v>
      </c>
      <c r="E116" s="147" t="s">
        <v>11889</v>
      </c>
      <c r="F116" s="148" t="s">
        <v>5755</v>
      </c>
      <c r="G116" s="149" t="s">
        <v>257</v>
      </c>
      <c r="H116" s="150">
        <v>129.4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82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451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5757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82</v>
      </c>
    </row>
    <row r="118" spans="1:65" s="2" customFormat="1" ht="11.25">
      <c r="A118" s="34"/>
      <c r="B118" s="35"/>
      <c r="C118" s="34"/>
      <c r="D118" s="165" t="s">
        <v>262</v>
      </c>
      <c r="E118" s="34"/>
      <c r="F118" s="166" t="s">
        <v>11891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262</v>
      </c>
      <c r="AU118" s="19" t="s">
        <v>82</v>
      </c>
    </row>
    <row r="119" spans="1:65" s="2" customFormat="1" ht="16.5" customHeight="1">
      <c r="A119" s="34"/>
      <c r="B119" s="145"/>
      <c r="C119" s="146" t="s">
        <v>373</v>
      </c>
      <c r="D119" s="146" t="s">
        <v>254</v>
      </c>
      <c r="E119" s="147" t="s">
        <v>12208</v>
      </c>
      <c r="F119" s="148" t="s">
        <v>12209</v>
      </c>
      <c r="G119" s="149" t="s">
        <v>257</v>
      </c>
      <c r="H119" s="150">
        <v>79.69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258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258</v>
      </c>
      <c r="BM119" s="158" t="s">
        <v>475</v>
      </c>
    </row>
    <row r="120" spans="1:65" s="2" customFormat="1" ht="19.5">
      <c r="A120" s="34"/>
      <c r="B120" s="35"/>
      <c r="C120" s="34"/>
      <c r="D120" s="160" t="s">
        <v>260</v>
      </c>
      <c r="E120" s="34"/>
      <c r="F120" s="161" t="s">
        <v>12210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12211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16.5" customHeight="1">
      <c r="A122" s="34"/>
      <c r="B122" s="145"/>
      <c r="C122" s="198" t="s">
        <v>381</v>
      </c>
      <c r="D122" s="198" t="s">
        <v>361</v>
      </c>
      <c r="E122" s="199" t="s">
        <v>12212</v>
      </c>
      <c r="F122" s="200" t="s">
        <v>12213</v>
      </c>
      <c r="G122" s="201" t="s">
        <v>321</v>
      </c>
      <c r="H122" s="202">
        <v>149.02199999999999</v>
      </c>
      <c r="I122" s="203"/>
      <c r="J122" s="204">
        <f>ROUND(I122*H122,2)</f>
        <v>0</v>
      </c>
      <c r="K122" s="205"/>
      <c r="L122" s="206"/>
      <c r="M122" s="207" t="s">
        <v>3</v>
      </c>
      <c r="N122" s="208" t="s">
        <v>44</v>
      </c>
      <c r="O122" s="55"/>
      <c r="P122" s="156">
        <f>O122*H122</f>
        <v>0</v>
      </c>
      <c r="Q122" s="156">
        <v>1</v>
      </c>
      <c r="R122" s="156">
        <f>Q122*H122</f>
        <v>149.02199999999999</v>
      </c>
      <c r="S122" s="156">
        <v>0</v>
      </c>
      <c r="T122" s="157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8" t="s">
        <v>318</v>
      </c>
      <c r="AT122" s="158" t="s">
        <v>361</v>
      </c>
      <c r="AU122" s="158" t="s">
        <v>82</v>
      </c>
      <c r="AY122" s="19" t="s">
        <v>252</v>
      </c>
      <c r="BE122" s="159">
        <f>IF(N122="základní",J122,0)</f>
        <v>0</v>
      </c>
      <c r="BF122" s="159">
        <f>IF(N122="snížená",J122,0)</f>
        <v>0</v>
      </c>
      <c r="BG122" s="159">
        <f>IF(N122="zákl. přenesená",J122,0)</f>
        <v>0</v>
      </c>
      <c r="BH122" s="159">
        <f>IF(N122="sníž. přenesená",J122,0)</f>
        <v>0</v>
      </c>
      <c r="BI122" s="159">
        <f>IF(N122="nulová",J122,0)</f>
        <v>0</v>
      </c>
      <c r="BJ122" s="19" t="s">
        <v>80</v>
      </c>
      <c r="BK122" s="159">
        <f>ROUND(I122*H122,2)</f>
        <v>0</v>
      </c>
      <c r="BL122" s="19" t="s">
        <v>258</v>
      </c>
      <c r="BM122" s="158" t="s">
        <v>12262</v>
      </c>
    </row>
    <row r="123" spans="1:65" s="2" customFormat="1" ht="11.25">
      <c r="A123" s="34"/>
      <c r="B123" s="35"/>
      <c r="C123" s="34"/>
      <c r="D123" s="160" t="s">
        <v>260</v>
      </c>
      <c r="E123" s="34"/>
      <c r="F123" s="161" t="s">
        <v>12213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260</v>
      </c>
      <c r="AU123" s="19" t="s">
        <v>82</v>
      </c>
    </row>
    <row r="124" spans="1:65" s="2" customFormat="1" ht="11.25">
      <c r="A124" s="34"/>
      <c r="B124" s="35"/>
      <c r="C124" s="34"/>
      <c r="D124" s="165" t="s">
        <v>262</v>
      </c>
      <c r="E124" s="34"/>
      <c r="F124" s="166" t="s">
        <v>12215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262</v>
      </c>
      <c r="AU124" s="19" t="s">
        <v>82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12216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12263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12264</v>
      </c>
      <c r="H127" s="177">
        <v>149.02199999999999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12" customFormat="1" ht="22.9" customHeight="1">
      <c r="B128" s="132"/>
      <c r="D128" s="133" t="s">
        <v>72</v>
      </c>
      <c r="E128" s="143" t="s">
        <v>9859</v>
      </c>
      <c r="F128" s="143" t="s">
        <v>12219</v>
      </c>
      <c r="I128" s="135"/>
      <c r="J128" s="144">
        <f>BK128</f>
        <v>0</v>
      </c>
      <c r="L128" s="132"/>
      <c r="M128" s="137"/>
      <c r="N128" s="138"/>
      <c r="O128" s="138"/>
      <c r="P128" s="139">
        <f>SUM(P129:P174)</f>
        <v>0</v>
      </c>
      <c r="Q128" s="138"/>
      <c r="R128" s="139">
        <f>SUM(R129:R174)</f>
        <v>14.537205800000001</v>
      </c>
      <c r="S128" s="138"/>
      <c r="T128" s="140">
        <f>SUM(T129:T174)</f>
        <v>0</v>
      </c>
      <c r="AR128" s="133" t="s">
        <v>80</v>
      </c>
      <c r="AT128" s="141" t="s">
        <v>72</v>
      </c>
      <c r="AU128" s="141" t="s">
        <v>80</v>
      </c>
      <c r="AY128" s="133" t="s">
        <v>252</v>
      </c>
      <c r="BK128" s="142">
        <f>SUM(BK129:BK174)</f>
        <v>0</v>
      </c>
    </row>
    <row r="129" spans="1:65" s="2" customFormat="1" ht="16.5" customHeight="1">
      <c r="A129" s="34"/>
      <c r="B129" s="145"/>
      <c r="C129" s="146" t="s">
        <v>389</v>
      </c>
      <c r="D129" s="146" t="s">
        <v>254</v>
      </c>
      <c r="E129" s="147" t="s">
        <v>12265</v>
      </c>
      <c r="F129" s="148" t="s">
        <v>12266</v>
      </c>
      <c r="G129" s="149" t="s">
        <v>257</v>
      </c>
      <c r="H129" s="150">
        <v>20.67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548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12267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12268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2" customFormat="1" ht="16.5" customHeight="1">
      <c r="A132" s="34"/>
      <c r="B132" s="145"/>
      <c r="C132" s="146" t="s">
        <v>9</v>
      </c>
      <c r="D132" s="146" t="s">
        <v>254</v>
      </c>
      <c r="E132" s="147" t="s">
        <v>11535</v>
      </c>
      <c r="F132" s="148" t="s">
        <v>11536</v>
      </c>
      <c r="G132" s="149" t="s">
        <v>257</v>
      </c>
      <c r="H132" s="150">
        <v>1.8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572</v>
      </c>
    </row>
    <row r="133" spans="1:65" s="2" customFormat="1" ht="19.5">
      <c r="A133" s="34"/>
      <c r="B133" s="35"/>
      <c r="C133" s="34"/>
      <c r="D133" s="160" t="s">
        <v>260</v>
      </c>
      <c r="E133" s="34"/>
      <c r="F133" s="161" t="s">
        <v>11538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2" customFormat="1" ht="11.25">
      <c r="A134" s="34"/>
      <c r="B134" s="35"/>
      <c r="C134" s="34"/>
      <c r="D134" s="165" t="s">
        <v>262</v>
      </c>
      <c r="E134" s="34"/>
      <c r="F134" s="166" t="s">
        <v>11539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262</v>
      </c>
      <c r="AU134" s="19" t="s">
        <v>82</v>
      </c>
    </row>
    <row r="135" spans="1:65" s="2" customFormat="1" ht="16.5" customHeight="1">
      <c r="A135" s="34"/>
      <c r="B135" s="145"/>
      <c r="C135" s="146" t="s">
        <v>406</v>
      </c>
      <c r="D135" s="146" t="s">
        <v>254</v>
      </c>
      <c r="E135" s="147" t="s">
        <v>12220</v>
      </c>
      <c r="F135" s="148" t="s">
        <v>12221</v>
      </c>
      <c r="G135" s="149" t="s">
        <v>743</v>
      </c>
      <c r="H135" s="150">
        <v>6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8.8319999999999996E-2</v>
      </c>
      <c r="R135" s="156">
        <f>Q135*H135</f>
        <v>0.52991999999999995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588</v>
      </c>
    </row>
    <row r="136" spans="1:65" s="2" customFormat="1" ht="19.5">
      <c r="A136" s="34"/>
      <c r="B136" s="35"/>
      <c r="C136" s="34"/>
      <c r="D136" s="160" t="s">
        <v>260</v>
      </c>
      <c r="E136" s="34"/>
      <c r="F136" s="161" t="s">
        <v>12222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1.25">
      <c r="A137" s="34"/>
      <c r="B137" s="35"/>
      <c r="C137" s="34"/>
      <c r="D137" s="165" t="s">
        <v>262</v>
      </c>
      <c r="E137" s="34"/>
      <c r="F137" s="166" t="s">
        <v>12223</v>
      </c>
      <c r="G137" s="34"/>
      <c r="H137" s="34"/>
      <c r="I137" s="162"/>
      <c r="J137" s="34"/>
      <c r="K137" s="34"/>
      <c r="L137" s="35"/>
      <c r="M137" s="163"/>
      <c r="N137" s="164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9" t="s">
        <v>262</v>
      </c>
      <c r="AU137" s="19" t="s">
        <v>82</v>
      </c>
    </row>
    <row r="138" spans="1:65" s="2" customFormat="1" ht="16.5" customHeight="1">
      <c r="A138" s="34"/>
      <c r="B138" s="145"/>
      <c r="C138" s="146" t="s">
        <v>414</v>
      </c>
      <c r="D138" s="146" t="s">
        <v>254</v>
      </c>
      <c r="E138" s="147" t="s">
        <v>12224</v>
      </c>
      <c r="F138" s="148" t="s">
        <v>12225</v>
      </c>
      <c r="G138" s="149" t="s">
        <v>743</v>
      </c>
      <c r="H138" s="150">
        <v>6</v>
      </c>
      <c r="I138" s="151"/>
      <c r="J138" s="152">
        <f>ROUND(I138*H138,2)</f>
        <v>0</v>
      </c>
      <c r="K138" s="153"/>
      <c r="L138" s="35"/>
      <c r="M138" s="154" t="s">
        <v>3</v>
      </c>
      <c r="N138" s="155" t="s">
        <v>44</v>
      </c>
      <c r="O138" s="55"/>
      <c r="P138" s="156">
        <f>O138*H138</f>
        <v>0</v>
      </c>
      <c r="Q138" s="156">
        <v>0.21734000000000001</v>
      </c>
      <c r="R138" s="156">
        <f>Q138*H138</f>
        <v>1.3040400000000001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258</v>
      </c>
      <c r="AT138" s="158" t="s">
        <v>254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258</v>
      </c>
      <c r="BM138" s="158" t="s">
        <v>602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12226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12227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423</v>
      </c>
      <c r="D141" s="209" t="s">
        <v>254</v>
      </c>
      <c r="E141" s="147" t="s">
        <v>12269</v>
      </c>
      <c r="F141" s="148" t="s">
        <v>12270</v>
      </c>
      <c r="G141" s="149" t="s">
        <v>331</v>
      </c>
      <c r="H141" s="150">
        <v>13.58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1.0000000000000001E-5</v>
      </c>
      <c r="R141" s="156">
        <f>Q141*H141</f>
        <v>1.3580000000000002E-4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632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12270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6.5" customHeight="1">
      <c r="A143" s="34"/>
      <c r="B143" s="145"/>
      <c r="C143" s="146" t="s">
        <v>429</v>
      </c>
      <c r="D143" s="209" t="s">
        <v>254</v>
      </c>
      <c r="E143" s="147" t="s">
        <v>12271</v>
      </c>
      <c r="F143" s="148" t="s">
        <v>12272</v>
      </c>
      <c r="G143" s="149" t="s">
        <v>331</v>
      </c>
      <c r="H143" s="150">
        <v>9.4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1.0000000000000001E-5</v>
      </c>
      <c r="R143" s="156">
        <f>Q143*H143</f>
        <v>9.4000000000000008E-5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648</v>
      </c>
    </row>
    <row r="144" spans="1:65" s="2" customFormat="1" ht="11.25">
      <c r="A144" s="34"/>
      <c r="B144" s="35"/>
      <c r="C144" s="34"/>
      <c r="D144" s="160" t="s">
        <v>260</v>
      </c>
      <c r="E144" s="34"/>
      <c r="F144" s="161" t="s">
        <v>12273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12274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435</v>
      </c>
      <c r="D146" s="209" t="s">
        <v>254</v>
      </c>
      <c r="E146" s="147" t="s">
        <v>12275</v>
      </c>
      <c r="F146" s="148" t="s">
        <v>12276</v>
      </c>
      <c r="G146" s="149" t="s">
        <v>331</v>
      </c>
      <c r="H146" s="150">
        <v>114.8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2.0000000000000002E-5</v>
      </c>
      <c r="R146" s="156">
        <f>Q146*H146</f>
        <v>2.2960000000000003E-3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724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12277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12278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21.75" customHeight="1">
      <c r="A149" s="34"/>
      <c r="B149" s="145"/>
      <c r="C149" s="146" t="s">
        <v>326</v>
      </c>
      <c r="D149" s="209" t="s">
        <v>254</v>
      </c>
      <c r="E149" s="147" t="s">
        <v>12279</v>
      </c>
      <c r="F149" s="148" t="s">
        <v>12280</v>
      </c>
      <c r="G149" s="149" t="s">
        <v>743</v>
      </c>
      <c r="H149" s="150">
        <v>6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2.1167600000000002</v>
      </c>
      <c r="R149" s="156">
        <f>Q149*H149</f>
        <v>12.700560000000001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769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12281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12282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8</v>
      </c>
      <c r="D152" s="209" t="s">
        <v>254</v>
      </c>
      <c r="E152" s="147" t="s">
        <v>12283</v>
      </c>
      <c r="F152" s="148" t="s">
        <v>12284</v>
      </c>
      <c r="G152" s="149" t="s">
        <v>743</v>
      </c>
      <c r="H152" s="150">
        <v>2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8.0000000000000007E-5</v>
      </c>
      <c r="R152" s="156">
        <f>Q152*H152</f>
        <v>1.6000000000000001E-4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740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12284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82</v>
      </c>
      <c r="H154" s="177">
        <v>2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46" t="s">
        <v>451</v>
      </c>
      <c r="D155" s="209" t="s">
        <v>254</v>
      </c>
      <c r="E155" s="147" t="s">
        <v>12232</v>
      </c>
      <c r="F155" s="148" t="s">
        <v>12285</v>
      </c>
      <c r="G155" s="149" t="s">
        <v>4360</v>
      </c>
      <c r="H155" s="150">
        <v>1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755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12285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2284</v>
      </c>
      <c r="E157" s="34"/>
      <c r="F157" s="211" t="s">
        <v>12286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2284</v>
      </c>
      <c r="AU157" s="19" t="s">
        <v>82</v>
      </c>
    </row>
    <row r="158" spans="1:65" s="14" customFormat="1" ht="11.25">
      <c r="B158" s="174"/>
      <c r="D158" s="160" t="s">
        <v>264</v>
      </c>
      <c r="E158" s="175" t="s">
        <v>3</v>
      </c>
      <c r="F158" s="176" t="s">
        <v>80</v>
      </c>
      <c r="H158" s="177">
        <v>1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264</v>
      </c>
      <c r="AU158" s="175" t="s">
        <v>82</v>
      </c>
      <c r="AV158" s="14" t="s">
        <v>82</v>
      </c>
      <c r="AW158" s="14" t="s">
        <v>34</v>
      </c>
      <c r="AX158" s="14" t="s">
        <v>80</v>
      </c>
      <c r="AY158" s="175" t="s">
        <v>252</v>
      </c>
    </row>
    <row r="159" spans="1:65" s="2" customFormat="1" ht="16.5" customHeight="1">
      <c r="A159" s="34"/>
      <c r="B159" s="145"/>
      <c r="C159" s="146" t="s">
        <v>475</v>
      </c>
      <c r="D159" s="146" t="s">
        <v>254</v>
      </c>
      <c r="E159" s="147" t="s">
        <v>12235</v>
      </c>
      <c r="F159" s="148" t="s">
        <v>12287</v>
      </c>
      <c r="G159" s="149" t="s">
        <v>4360</v>
      </c>
      <c r="H159" s="150">
        <v>1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0</v>
      </c>
      <c r="R159" s="156">
        <f>Q159*H159</f>
        <v>0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786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12287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6.5" customHeight="1">
      <c r="A161" s="34"/>
      <c r="B161" s="145"/>
      <c r="C161" s="146" t="s">
        <v>485</v>
      </c>
      <c r="D161" s="146" t="s">
        <v>254</v>
      </c>
      <c r="E161" s="147" t="s">
        <v>12237</v>
      </c>
      <c r="F161" s="148" t="s">
        <v>12288</v>
      </c>
      <c r="G161" s="149" t="s">
        <v>4360</v>
      </c>
      <c r="H161" s="150">
        <v>5</v>
      </c>
      <c r="I161" s="151"/>
      <c r="J161" s="152">
        <f>ROUND(I161*H161,2)</f>
        <v>0</v>
      </c>
      <c r="K161" s="153"/>
      <c r="L161" s="35"/>
      <c r="M161" s="154" t="s">
        <v>3</v>
      </c>
      <c r="N161" s="155" t="s">
        <v>44</v>
      </c>
      <c r="O161" s="55"/>
      <c r="P161" s="156">
        <f>O161*H161</f>
        <v>0</v>
      </c>
      <c r="Q161" s="156">
        <v>0</v>
      </c>
      <c r="R161" s="156">
        <f>Q161*H161</f>
        <v>0</v>
      </c>
      <c r="S161" s="156">
        <v>0</v>
      </c>
      <c r="T161" s="157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8" t="s">
        <v>258</v>
      </c>
      <c r="AT161" s="158" t="s">
        <v>254</v>
      </c>
      <c r="AU161" s="158" t="s">
        <v>82</v>
      </c>
      <c r="AY161" s="19" t="s">
        <v>252</v>
      </c>
      <c r="BE161" s="159">
        <f>IF(N161="základní",J161,0)</f>
        <v>0</v>
      </c>
      <c r="BF161" s="159">
        <f>IF(N161="snížená",J161,0)</f>
        <v>0</v>
      </c>
      <c r="BG161" s="159">
        <f>IF(N161="zákl. přenesená",J161,0)</f>
        <v>0</v>
      </c>
      <c r="BH161" s="159">
        <f>IF(N161="sníž. přenesená",J161,0)</f>
        <v>0</v>
      </c>
      <c r="BI161" s="159">
        <f>IF(N161="nulová",J161,0)</f>
        <v>0</v>
      </c>
      <c r="BJ161" s="19" t="s">
        <v>80</v>
      </c>
      <c r="BK161" s="159">
        <f>ROUND(I161*H161,2)</f>
        <v>0</v>
      </c>
      <c r="BL161" s="19" t="s">
        <v>258</v>
      </c>
      <c r="BM161" s="158" t="s">
        <v>819</v>
      </c>
    </row>
    <row r="162" spans="1:65" s="2" customFormat="1" ht="11.25">
      <c r="A162" s="34"/>
      <c r="B162" s="35"/>
      <c r="C162" s="34"/>
      <c r="D162" s="160" t="s">
        <v>260</v>
      </c>
      <c r="E162" s="34"/>
      <c r="F162" s="161" t="s">
        <v>12288</v>
      </c>
      <c r="G162" s="34"/>
      <c r="H162" s="34"/>
      <c r="I162" s="162"/>
      <c r="J162" s="34"/>
      <c r="K162" s="34"/>
      <c r="L162" s="35"/>
      <c r="M162" s="163"/>
      <c r="N162" s="164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9" t="s">
        <v>260</v>
      </c>
      <c r="AU162" s="19" t="s">
        <v>82</v>
      </c>
    </row>
    <row r="163" spans="1:65" s="2" customFormat="1" ht="16.5" customHeight="1">
      <c r="A163" s="34"/>
      <c r="B163" s="145"/>
      <c r="C163" s="146" t="s">
        <v>494</v>
      </c>
      <c r="D163" s="146" t="s">
        <v>254</v>
      </c>
      <c r="E163" s="147" t="s">
        <v>12239</v>
      </c>
      <c r="F163" s="148" t="s">
        <v>12289</v>
      </c>
      <c r="G163" s="149" t="s">
        <v>4360</v>
      </c>
      <c r="H163" s="150">
        <v>1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840</v>
      </c>
    </row>
    <row r="164" spans="1:65" s="2" customFormat="1" ht="11.25">
      <c r="A164" s="34"/>
      <c r="B164" s="35"/>
      <c r="C164" s="34"/>
      <c r="D164" s="160" t="s">
        <v>260</v>
      </c>
      <c r="E164" s="34"/>
      <c r="F164" s="161" t="s">
        <v>12289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6.5" customHeight="1">
      <c r="A165" s="34"/>
      <c r="B165" s="145"/>
      <c r="C165" s="146" t="s">
        <v>503</v>
      </c>
      <c r="D165" s="146" t="s">
        <v>254</v>
      </c>
      <c r="E165" s="147" t="s">
        <v>12290</v>
      </c>
      <c r="F165" s="148" t="s">
        <v>12291</v>
      </c>
      <c r="G165" s="149" t="s">
        <v>4360</v>
      </c>
      <c r="H165" s="150">
        <v>5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0</v>
      </c>
      <c r="R165" s="156">
        <f>Q165*H165</f>
        <v>0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861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12291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6.5" customHeight="1">
      <c r="A167" s="34"/>
      <c r="B167" s="145"/>
      <c r="C167" s="146" t="s">
        <v>509</v>
      </c>
      <c r="D167" s="146" t="s">
        <v>254</v>
      </c>
      <c r="E167" s="147" t="s">
        <v>12292</v>
      </c>
      <c r="F167" s="148" t="s">
        <v>12240</v>
      </c>
      <c r="G167" s="149" t="s">
        <v>4360</v>
      </c>
      <c r="H167" s="150">
        <v>6</v>
      </c>
      <c r="I167" s="151"/>
      <c r="J167" s="152">
        <f>ROUND(I167*H167,2)</f>
        <v>0</v>
      </c>
      <c r="K167" s="153"/>
      <c r="L167" s="35"/>
      <c r="M167" s="154" t="s">
        <v>3</v>
      </c>
      <c r="N167" s="155" t="s">
        <v>44</v>
      </c>
      <c r="O167" s="55"/>
      <c r="P167" s="156">
        <f>O167*H167</f>
        <v>0</v>
      </c>
      <c r="Q167" s="156">
        <v>0</v>
      </c>
      <c r="R167" s="156">
        <f>Q167*H167</f>
        <v>0</v>
      </c>
      <c r="S167" s="156">
        <v>0</v>
      </c>
      <c r="T167" s="157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8" t="s">
        <v>258</v>
      </c>
      <c r="AT167" s="158" t="s">
        <v>254</v>
      </c>
      <c r="AU167" s="158" t="s">
        <v>82</v>
      </c>
      <c r="AY167" s="19" t="s">
        <v>252</v>
      </c>
      <c r="BE167" s="159">
        <f>IF(N167="základní",J167,0)</f>
        <v>0</v>
      </c>
      <c r="BF167" s="159">
        <f>IF(N167="snížená",J167,0)</f>
        <v>0</v>
      </c>
      <c r="BG167" s="159">
        <f>IF(N167="zákl. přenesená",J167,0)</f>
        <v>0</v>
      </c>
      <c r="BH167" s="159">
        <f>IF(N167="sníž. přenesená",J167,0)</f>
        <v>0</v>
      </c>
      <c r="BI167" s="159">
        <f>IF(N167="nulová",J167,0)</f>
        <v>0</v>
      </c>
      <c r="BJ167" s="19" t="s">
        <v>80</v>
      </c>
      <c r="BK167" s="159">
        <f>ROUND(I167*H167,2)</f>
        <v>0</v>
      </c>
      <c r="BL167" s="19" t="s">
        <v>258</v>
      </c>
      <c r="BM167" s="158" t="s">
        <v>884</v>
      </c>
    </row>
    <row r="168" spans="1:65" s="2" customFormat="1" ht="11.25">
      <c r="A168" s="34"/>
      <c r="B168" s="35"/>
      <c r="C168" s="34"/>
      <c r="D168" s="160" t="s">
        <v>260</v>
      </c>
      <c r="E168" s="34"/>
      <c r="F168" s="161" t="s">
        <v>12240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260</v>
      </c>
      <c r="AU168" s="19" t="s">
        <v>82</v>
      </c>
    </row>
    <row r="169" spans="1:65" s="2" customFormat="1" ht="16.5" customHeight="1">
      <c r="A169" s="34"/>
      <c r="B169" s="145"/>
      <c r="C169" s="146" t="s">
        <v>517</v>
      </c>
      <c r="D169" s="146" t="s">
        <v>254</v>
      </c>
      <c r="E169" s="147" t="s">
        <v>12293</v>
      </c>
      <c r="F169" s="148" t="s">
        <v>12294</v>
      </c>
      <c r="G169" s="149" t="s">
        <v>331</v>
      </c>
      <c r="H169" s="150">
        <v>15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258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258</v>
      </c>
      <c r="BM169" s="158" t="s">
        <v>916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12294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6.5" customHeight="1">
      <c r="A171" s="34"/>
      <c r="B171" s="145"/>
      <c r="C171" s="146" t="s">
        <v>548</v>
      </c>
      <c r="D171" s="146" t="s">
        <v>254</v>
      </c>
      <c r="E171" s="147" t="s">
        <v>12295</v>
      </c>
      <c r="F171" s="148" t="s">
        <v>12296</v>
      </c>
      <c r="G171" s="149" t="s">
        <v>331</v>
      </c>
      <c r="H171" s="150">
        <v>10</v>
      </c>
      <c r="I171" s="151"/>
      <c r="J171" s="152">
        <f>ROUND(I171*H171,2)</f>
        <v>0</v>
      </c>
      <c r="K171" s="153"/>
      <c r="L171" s="35"/>
      <c r="M171" s="154" t="s">
        <v>3</v>
      </c>
      <c r="N171" s="155" t="s">
        <v>44</v>
      </c>
      <c r="O171" s="55"/>
      <c r="P171" s="156">
        <f>O171*H171</f>
        <v>0</v>
      </c>
      <c r="Q171" s="156">
        <v>0</v>
      </c>
      <c r="R171" s="156">
        <f>Q171*H171</f>
        <v>0</v>
      </c>
      <c r="S171" s="156">
        <v>0</v>
      </c>
      <c r="T171" s="157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8" t="s">
        <v>258</v>
      </c>
      <c r="AT171" s="158" t="s">
        <v>254</v>
      </c>
      <c r="AU171" s="158" t="s">
        <v>82</v>
      </c>
      <c r="AY171" s="19" t="s">
        <v>252</v>
      </c>
      <c r="BE171" s="159">
        <f>IF(N171="základní",J171,0)</f>
        <v>0</v>
      </c>
      <c r="BF171" s="159">
        <f>IF(N171="snížená",J171,0)</f>
        <v>0</v>
      </c>
      <c r="BG171" s="159">
        <f>IF(N171="zákl. přenesená",J171,0)</f>
        <v>0</v>
      </c>
      <c r="BH171" s="159">
        <f>IF(N171="sníž. přenesená",J171,0)</f>
        <v>0</v>
      </c>
      <c r="BI171" s="159">
        <f>IF(N171="nulová",J171,0)</f>
        <v>0</v>
      </c>
      <c r="BJ171" s="19" t="s">
        <v>80</v>
      </c>
      <c r="BK171" s="159">
        <f>ROUND(I171*H171,2)</f>
        <v>0</v>
      </c>
      <c r="BL171" s="19" t="s">
        <v>258</v>
      </c>
      <c r="BM171" s="158" t="s">
        <v>940</v>
      </c>
    </row>
    <row r="172" spans="1:65" s="2" customFormat="1" ht="11.25">
      <c r="A172" s="34"/>
      <c r="B172" s="35"/>
      <c r="C172" s="34"/>
      <c r="D172" s="160" t="s">
        <v>260</v>
      </c>
      <c r="E172" s="34"/>
      <c r="F172" s="161" t="s">
        <v>12296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260</v>
      </c>
      <c r="AU172" s="19" t="s">
        <v>82</v>
      </c>
    </row>
    <row r="173" spans="1:65" s="2" customFormat="1" ht="16.5" customHeight="1">
      <c r="A173" s="34"/>
      <c r="B173" s="145"/>
      <c r="C173" s="146" t="s">
        <v>566</v>
      </c>
      <c r="D173" s="146" t="s">
        <v>254</v>
      </c>
      <c r="E173" s="147" t="s">
        <v>12297</v>
      </c>
      <c r="F173" s="148" t="s">
        <v>12298</v>
      </c>
      <c r="G173" s="149" t="s">
        <v>331</v>
      </c>
      <c r="H173" s="150">
        <v>117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0</v>
      </c>
      <c r="R173" s="156">
        <f>Q173*H173</f>
        <v>0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957</v>
      </c>
    </row>
    <row r="174" spans="1:65" s="2" customFormat="1" ht="11.25">
      <c r="A174" s="34"/>
      <c r="B174" s="35"/>
      <c r="C174" s="34"/>
      <c r="D174" s="160" t="s">
        <v>260</v>
      </c>
      <c r="E174" s="34"/>
      <c r="F174" s="161" t="s">
        <v>12298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12" customFormat="1" ht="22.9" customHeight="1">
      <c r="B175" s="132"/>
      <c r="D175" s="133" t="s">
        <v>72</v>
      </c>
      <c r="E175" s="143" t="s">
        <v>2182</v>
      </c>
      <c r="F175" s="143" t="s">
        <v>2183</v>
      </c>
      <c r="I175" s="135"/>
      <c r="J175" s="144">
        <f>BK175</f>
        <v>0</v>
      </c>
      <c r="L175" s="132"/>
      <c r="M175" s="137"/>
      <c r="N175" s="138"/>
      <c r="O175" s="138"/>
      <c r="P175" s="139">
        <f>SUM(P176:P178)</f>
        <v>0</v>
      </c>
      <c r="Q175" s="138"/>
      <c r="R175" s="139">
        <f>SUM(R176:R178)</f>
        <v>0</v>
      </c>
      <c r="S175" s="138"/>
      <c r="T175" s="140">
        <f>SUM(T176:T178)</f>
        <v>0</v>
      </c>
      <c r="AR175" s="133" t="s">
        <v>80</v>
      </c>
      <c r="AT175" s="141" t="s">
        <v>72</v>
      </c>
      <c r="AU175" s="141" t="s">
        <v>80</v>
      </c>
      <c r="AY175" s="133" t="s">
        <v>252</v>
      </c>
      <c r="BK175" s="142">
        <f>SUM(BK176:BK178)</f>
        <v>0</v>
      </c>
    </row>
    <row r="176" spans="1:65" s="2" customFormat="1" ht="16.5" customHeight="1">
      <c r="A176" s="34"/>
      <c r="B176" s="145"/>
      <c r="C176" s="146" t="s">
        <v>572</v>
      </c>
      <c r="D176" s="146" t="s">
        <v>254</v>
      </c>
      <c r="E176" s="147" t="s">
        <v>12299</v>
      </c>
      <c r="F176" s="148" t="s">
        <v>12300</v>
      </c>
      <c r="G176" s="149" t="s">
        <v>321</v>
      </c>
      <c r="H176" s="150">
        <v>164.24600000000001</v>
      </c>
      <c r="I176" s="151"/>
      <c r="J176" s="152">
        <f>ROUND(I176*H176,2)</f>
        <v>0</v>
      </c>
      <c r="K176" s="153"/>
      <c r="L176" s="35"/>
      <c r="M176" s="154" t="s">
        <v>3</v>
      </c>
      <c r="N176" s="155" t="s">
        <v>44</v>
      </c>
      <c r="O176" s="55"/>
      <c r="P176" s="156">
        <f>O176*H176</f>
        <v>0</v>
      </c>
      <c r="Q176" s="156">
        <v>0</v>
      </c>
      <c r="R176" s="156">
        <f>Q176*H176</f>
        <v>0</v>
      </c>
      <c r="S176" s="156">
        <v>0</v>
      </c>
      <c r="T176" s="157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8" t="s">
        <v>258</v>
      </c>
      <c r="AT176" s="158" t="s">
        <v>254</v>
      </c>
      <c r="AU176" s="158" t="s">
        <v>82</v>
      </c>
      <c r="AY176" s="19" t="s">
        <v>252</v>
      </c>
      <c r="BE176" s="159">
        <f>IF(N176="základní",J176,0)</f>
        <v>0</v>
      </c>
      <c r="BF176" s="159">
        <f>IF(N176="snížená",J176,0)</f>
        <v>0</v>
      </c>
      <c r="BG176" s="159">
        <f>IF(N176="zákl. přenesená",J176,0)</f>
        <v>0</v>
      </c>
      <c r="BH176" s="159">
        <f>IF(N176="sníž. přenesená",J176,0)</f>
        <v>0</v>
      </c>
      <c r="BI176" s="159">
        <f>IF(N176="nulová",J176,0)</f>
        <v>0</v>
      </c>
      <c r="BJ176" s="19" t="s">
        <v>80</v>
      </c>
      <c r="BK176" s="159">
        <f>ROUND(I176*H176,2)</f>
        <v>0</v>
      </c>
      <c r="BL176" s="19" t="s">
        <v>258</v>
      </c>
      <c r="BM176" s="158" t="s">
        <v>618</v>
      </c>
    </row>
    <row r="177" spans="1:47" s="2" customFormat="1" ht="19.5">
      <c r="A177" s="34"/>
      <c r="B177" s="35"/>
      <c r="C177" s="34"/>
      <c r="D177" s="160" t="s">
        <v>260</v>
      </c>
      <c r="E177" s="34"/>
      <c r="F177" s="161" t="s">
        <v>12301</v>
      </c>
      <c r="G177" s="34"/>
      <c r="H177" s="34"/>
      <c r="I177" s="162"/>
      <c r="J177" s="34"/>
      <c r="K177" s="34"/>
      <c r="L177" s="35"/>
      <c r="M177" s="163"/>
      <c r="N177" s="164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9" t="s">
        <v>260</v>
      </c>
      <c r="AU177" s="19" t="s">
        <v>82</v>
      </c>
    </row>
    <row r="178" spans="1:47" s="2" customFormat="1" ht="11.25">
      <c r="A178" s="34"/>
      <c r="B178" s="35"/>
      <c r="C178" s="34"/>
      <c r="D178" s="165" t="s">
        <v>262</v>
      </c>
      <c r="E178" s="34"/>
      <c r="F178" s="166" t="s">
        <v>12302</v>
      </c>
      <c r="G178" s="34"/>
      <c r="H178" s="34"/>
      <c r="I178" s="162"/>
      <c r="J178" s="34"/>
      <c r="K178" s="34"/>
      <c r="L178" s="35"/>
      <c r="M178" s="215"/>
      <c r="N178" s="216"/>
      <c r="O178" s="217"/>
      <c r="P178" s="217"/>
      <c r="Q178" s="217"/>
      <c r="R178" s="217"/>
      <c r="S178" s="217"/>
      <c r="T178" s="218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262</v>
      </c>
      <c r="AU178" s="19" t="s">
        <v>82</v>
      </c>
    </row>
    <row r="179" spans="1:47" s="2" customFormat="1" ht="6.95" customHeight="1">
      <c r="A179" s="34"/>
      <c r="B179" s="44"/>
      <c r="C179" s="45"/>
      <c r="D179" s="45"/>
      <c r="E179" s="45"/>
      <c r="F179" s="45"/>
      <c r="G179" s="45"/>
      <c r="H179" s="45"/>
      <c r="I179" s="45"/>
      <c r="J179" s="45"/>
      <c r="K179" s="45"/>
      <c r="L179" s="35"/>
      <c r="M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</row>
  </sheetData>
  <autoFilter ref="C82:K17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6" r:id="rId3"/>
    <hyperlink ref="F99" r:id="rId4"/>
    <hyperlink ref="F102" r:id="rId5"/>
    <hyperlink ref="F105" r:id="rId6"/>
    <hyperlink ref="F108" r:id="rId7"/>
    <hyperlink ref="F112" r:id="rId8"/>
    <hyperlink ref="F115" r:id="rId9"/>
    <hyperlink ref="F118" r:id="rId10"/>
    <hyperlink ref="F121" r:id="rId11"/>
    <hyperlink ref="F124" r:id="rId12"/>
    <hyperlink ref="F131" r:id="rId13"/>
    <hyperlink ref="F134" r:id="rId14"/>
    <hyperlink ref="F137" r:id="rId15"/>
    <hyperlink ref="F140" r:id="rId16"/>
    <hyperlink ref="F145" r:id="rId17"/>
    <hyperlink ref="F148" r:id="rId18"/>
    <hyperlink ref="F151" r:id="rId19"/>
    <hyperlink ref="F178" r:id="rId20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12303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12177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ROUND(J83,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ROUND((SUM(BE83:BE230)),  2)</f>
        <v>0</v>
      </c>
      <c r="G33" s="34"/>
      <c r="H33" s="34"/>
      <c r="I33" s="103">
        <v>0.21</v>
      </c>
      <c r="J33" s="102">
        <f>ROUND(((SUM(BE83:BE230))*I33),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ROUND((SUM(BF83:BF230)),  2)</f>
        <v>0</v>
      </c>
      <c r="G34" s="34"/>
      <c r="H34" s="34"/>
      <c r="I34" s="103">
        <v>0.15</v>
      </c>
      <c r="J34" s="102">
        <f>ROUND(((SUM(BF83:BF230))*I34),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ROUND((SUM(BG83:BG230)),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ROUND((SUM(BH83:BH230)),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ROUND((SUM(BI83:BI230)),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IO.10 - Areálová dešťová kanalizace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Jiří Švec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J83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12304</v>
      </c>
      <c r="E60" s="115"/>
      <c r="F60" s="115"/>
      <c r="G60" s="115"/>
      <c r="H60" s="115"/>
      <c r="I60" s="115"/>
      <c r="J60" s="116">
        <f>J84</f>
        <v>0</v>
      </c>
      <c r="L60" s="113"/>
    </row>
    <row r="61" spans="1:47" s="10" customFormat="1" ht="19.899999999999999" customHeight="1">
      <c r="B61" s="117"/>
      <c r="D61" s="118" t="s">
        <v>12179</v>
      </c>
      <c r="E61" s="119"/>
      <c r="F61" s="119"/>
      <c r="G61" s="119"/>
      <c r="H61" s="119"/>
      <c r="I61" s="119"/>
      <c r="J61" s="120">
        <f>J85</f>
        <v>0</v>
      </c>
      <c r="L61" s="117"/>
    </row>
    <row r="62" spans="1:47" s="10" customFormat="1" ht="19.899999999999999" customHeight="1">
      <c r="B62" s="117"/>
      <c r="D62" s="118" t="s">
        <v>12180</v>
      </c>
      <c r="E62" s="119"/>
      <c r="F62" s="119"/>
      <c r="G62" s="119"/>
      <c r="H62" s="119"/>
      <c r="I62" s="119"/>
      <c r="J62" s="120">
        <f>J139</f>
        <v>0</v>
      </c>
      <c r="L62" s="117"/>
    </row>
    <row r="63" spans="1:47" s="10" customFormat="1" ht="19.899999999999999" customHeight="1">
      <c r="B63" s="117"/>
      <c r="D63" s="118" t="s">
        <v>216</v>
      </c>
      <c r="E63" s="119"/>
      <c r="F63" s="119"/>
      <c r="G63" s="119"/>
      <c r="H63" s="119"/>
      <c r="I63" s="119"/>
      <c r="J63" s="120">
        <f>J227</f>
        <v>0</v>
      </c>
      <c r="L63" s="117"/>
    </row>
    <row r="64" spans="1:47" s="2" customFormat="1" ht="21.75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4"/>
      <c r="C65" s="45"/>
      <c r="D65" s="45"/>
      <c r="E65" s="45"/>
      <c r="F65" s="45"/>
      <c r="G65" s="45"/>
      <c r="H65" s="45"/>
      <c r="I65" s="45"/>
      <c r="J65" s="45"/>
      <c r="K65" s="45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6"/>
      <c r="C69" s="47"/>
      <c r="D69" s="47"/>
      <c r="E69" s="47"/>
      <c r="F69" s="47"/>
      <c r="G69" s="47"/>
      <c r="H69" s="47"/>
      <c r="I69" s="47"/>
      <c r="J69" s="47"/>
      <c r="K69" s="47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237</v>
      </c>
      <c r="D70" s="34"/>
      <c r="E70" s="34"/>
      <c r="F70" s="34"/>
      <c r="G70" s="34"/>
      <c r="H70" s="34"/>
      <c r="I70" s="34"/>
      <c r="J70" s="34"/>
      <c r="K70" s="34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17</v>
      </c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6.5" customHeight="1">
      <c r="A73" s="34"/>
      <c r="B73" s="35"/>
      <c r="C73" s="34"/>
      <c r="D73" s="34"/>
      <c r="E73" s="358" t="str">
        <f>E7</f>
        <v>Vědeckotechnický park UPOL, blok D - 1.etapa</v>
      </c>
      <c r="F73" s="359"/>
      <c r="G73" s="359"/>
      <c r="H73" s="359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196</v>
      </c>
      <c r="D74" s="34"/>
      <c r="E74" s="34"/>
      <c r="F74" s="34"/>
      <c r="G74" s="34"/>
      <c r="H74" s="34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6.5" customHeight="1">
      <c r="A75" s="34"/>
      <c r="B75" s="35"/>
      <c r="C75" s="34"/>
      <c r="D75" s="34"/>
      <c r="E75" s="341" t="str">
        <f>E9</f>
        <v>IO.10 - Areálová dešťová kanalizace</v>
      </c>
      <c r="F75" s="360"/>
      <c r="G75" s="360"/>
      <c r="H75" s="360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4"/>
      <c r="E77" s="34"/>
      <c r="F77" s="27" t="str">
        <f>F12</f>
        <v>Olomouc, Třída 17.Listopadu 1121/8a</v>
      </c>
      <c r="G77" s="34"/>
      <c r="H77" s="34"/>
      <c r="I77" s="29" t="s">
        <v>23</v>
      </c>
      <c r="J77" s="52">
        <f>IF(J12="","",J12)</f>
        <v>44442</v>
      </c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5.7" customHeight="1">
      <c r="A79" s="34"/>
      <c r="B79" s="35"/>
      <c r="C79" s="29" t="s">
        <v>24</v>
      </c>
      <c r="D79" s="34"/>
      <c r="E79" s="34"/>
      <c r="F79" s="27" t="str">
        <f>E15</f>
        <v xml:space="preserve">Univerzita Palackého Olomouc </v>
      </c>
      <c r="G79" s="34"/>
      <c r="H79" s="34"/>
      <c r="I79" s="29" t="s">
        <v>31</v>
      </c>
      <c r="J79" s="32" t="str">
        <f>E21</f>
        <v>Alfaprojekt Olomouc a.s.</v>
      </c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5.2" customHeight="1">
      <c r="A80" s="34"/>
      <c r="B80" s="35"/>
      <c r="C80" s="29" t="s">
        <v>29</v>
      </c>
      <c r="D80" s="34"/>
      <c r="E80" s="34"/>
      <c r="F80" s="27" t="str">
        <f>IF(E18="","",E18)</f>
        <v>Vyplň údaj</v>
      </c>
      <c r="G80" s="34"/>
      <c r="H80" s="34"/>
      <c r="I80" s="29" t="s">
        <v>35</v>
      </c>
      <c r="J80" s="32" t="str">
        <f>E24</f>
        <v>Ing. Jiří Švec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21"/>
      <c r="B82" s="122"/>
      <c r="C82" s="123" t="s">
        <v>238</v>
      </c>
      <c r="D82" s="124" t="s">
        <v>58</v>
      </c>
      <c r="E82" s="124" t="s">
        <v>54</v>
      </c>
      <c r="F82" s="124" t="s">
        <v>55</v>
      </c>
      <c r="G82" s="124" t="s">
        <v>239</v>
      </c>
      <c r="H82" s="124" t="s">
        <v>240</v>
      </c>
      <c r="I82" s="124" t="s">
        <v>241</v>
      </c>
      <c r="J82" s="125" t="s">
        <v>202</v>
      </c>
      <c r="K82" s="126" t="s">
        <v>242</v>
      </c>
      <c r="L82" s="127"/>
      <c r="M82" s="59" t="s">
        <v>3</v>
      </c>
      <c r="N82" s="60" t="s">
        <v>43</v>
      </c>
      <c r="O82" s="60" t="s">
        <v>243</v>
      </c>
      <c r="P82" s="60" t="s">
        <v>244</v>
      </c>
      <c r="Q82" s="60" t="s">
        <v>245</v>
      </c>
      <c r="R82" s="60" t="s">
        <v>246</v>
      </c>
      <c r="S82" s="60" t="s">
        <v>247</v>
      </c>
      <c r="T82" s="61" t="s">
        <v>248</v>
      </c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</row>
    <row r="83" spans="1:65" s="2" customFormat="1" ht="22.9" customHeight="1">
      <c r="A83" s="34"/>
      <c r="B83" s="35"/>
      <c r="C83" s="66" t="s">
        <v>249</v>
      </c>
      <c r="D83" s="34"/>
      <c r="E83" s="34"/>
      <c r="F83" s="34"/>
      <c r="G83" s="34"/>
      <c r="H83" s="34"/>
      <c r="I83" s="34"/>
      <c r="J83" s="128">
        <f>BK83</f>
        <v>0</v>
      </c>
      <c r="K83" s="34"/>
      <c r="L83" s="35"/>
      <c r="M83" s="62"/>
      <c r="N83" s="53"/>
      <c r="O83" s="63"/>
      <c r="P83" s="129">
        <f>P84</f>
        <v>0</v>
      </c>
      <c r="Q83" s="63"/>
      <c r="R83" s="129">
        <f>R84</f>
        <v>639.49305300000003</v>
      </c>
      <c r="S83" s="63"/>
      <c r="T83" s="130">
        <f>T84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9" t="s">
        <v>72</v>
      </c>
      <c r="AU83" s="19" t="s">
        <v>203</v>
      </c>
      <c r="BK83" s="131">
        <f>BK84</f>
        <v>0</v>
      </c>
    </row>
    <row r="84" spans="1:65" s="12" customFormat="1" ht="25.9" customHeight="1">
      <c r="B84" s="132"/>
      <c r="D84" s="133" t="s">
        <v>72</v>
      </c>
      <c r="E84" s="134" t="s">
        <v>9561</v>
      </c>
      <c r="F84" s="134" t="s">
        <v>12305</v>
      </c>
      <c r="I84" s="135"/>
      <c r="J84" s="136">
        <f>BK84</f>
        <v>0</v>
      </c>
      <c r="L84" s="132"/>
      <c r="M84" s="137"/>
      <c r="N84" s="138"/>
      <c r="O84" s="138"/>
      <c r="P84" s="139">
        <f>P85+P139+P227</f>
        <v>0</v>
      </c>
      <c r="Q84" s="138"/>
      <c r="R84" s="139">
        <f>R85+R139+R227</f>
        <v>639.49305300000003</v>
      </c>
      <c r="S84" s="138"/>
      <c r="T84" s="140">
        <f>T85+T139+T227</f>
        <v>0</v>
      </c>
      <c r="AR84" s="133" t="s">
        <v>80</v>
      </c>
      <c r="AT84" s="141" t="s">
        <v>72</v>
      </c>
      <c r="AU84" s="141" t="s">
        <v>73</v>
      </c>
      <c r="AY84" s="133" t="s">
        <v>252</v>
      </c>
      <c r="BK84" s="142">
        <f>BK85+BK139+BK227</f>
        <v>0</v>
      </c>
    </row>
    <row r="85" spans="1:65" s="12" customFormat="1" ht="22.9" customHeight="1">
      <c r="B85" s="132"/>
      <c r="D85" s="133" t="s">
        <v>72</v>
      </c>
      <c r="E85" s="143" t="s">
        <v>250</v>
      </c>
      <c r="F85" s="143" t="s">
        <v>253</v>
      </c>
      <c r="I85" s="135"/>
      <c r="J85" s="144">
        <f>BK85</f>
        <v>0</v>
      </c>
      <c r="L85" s="132"/>
      <c r="M85" s="137"/>
      <c r="N85" s="138"/>
      <c r="O85" s="138"/>
      <c r="P85" s="139">
        <f>SUM(P86:P138)</f>
        <v>0</v>
      </c>
      <c r="Q85" s="138"/>
      <c r="R85" s="139">
        <f>SUM(R86:R138)</f>
        <v>578.99403300000006</v>
      </c>
      <c r="S85" s="138"/>
      <c r="T85" s="140">
        <f>SUM(T86:T138)</f>
        <v>0</v>
      </c>
      <c r="AR85" s="133" t="s">
        <v>80</v>
      </c>
      <c r="AT85" s="141" t="s">
        <v>72</v>
      </c>
      <c r="AU85" s="141" t="s">
        <v>80</v>
      </c>
      <c r="AY85" s="133" t="s">
        <v>252</v>
      </c>
      <c r="BK85" s="142">
        <f>SUM(BK86:BK138)</f>
        <v>0</v>
      </c>
    </row>
    <row r="86" spans="1:65" s="2" customFormat="1" ht="21.75" customHeight="1">
      <c r="A86" s="34"/>
      <c r="B86" s="145"/>
      <c r="C86" s="146" t="s">
        <v>80</v>
      </c>
      <c r="D86" s="146" t="s">
        <v>254</v>
      </c>
      <c r="E86" s="147" t="s">
        <v>12248</v>
      </c>
      <c r="F86" s="148" t="s">
        <v>12249</v>
      </c>
      <c r="G86" s="149" t="s">
        <v>257</v>
      </c>
      <c r="H86" s="150">
        <v>159.36000000000001</v>
      </c>
      <c r="I86" s="151"/>
      <c r="J86" s="152">
        <f>ROUND(I86*H86,2)</f>
        <v>0</v>
      </c>
      <c r="K86" s="153"/>
      <c r="L86" s="35"/>
      <c r="M86" s="154" t="s">
        <v>3</v>
      </c>
      <c r="N86" s="155" t="s">
        <v>44</v>
      </c>
      <c r="O86" s="55"/>
      <c r="P86" s="156">
        <f>O86*H86</f>
        <v>0</v>
      </c>
      <c r="Q86" s="156">
        <v>0</v>
      </c>
      <c r="R86" s="156">
        <f>Q86*H86</f>
        <v>0</v>
      </c>
      <c r="S86" s="156">
        <v>0</v>
      </c>
      <c r="T86" s="157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58" t="s">
        <v>258</v>
      </c>
      <c r="AT86" s="158" t="s">
        <v>254</v>
      </c>
      <c r="AU86" s="158" t="s">
        <v>82</v>
      </c>
      <c r="AY86" s="19" t="s">
        <v>252</v>
      </c>
      <c r="BE86" s="159">
        <f>IF(N86="základní",J86,0)</f>
        <v>0</v>
      </c>
      <c r="BF86" s="159">
        <f>IF(N86="snížená",J86,0)</f>
        <v>0</v>
      </c>
      <c r="BG86" s="159">
        <f>IF(N86="zákl. přenesená",J86,0)</f>
        <v>0</v>
      </c>
      <c r="BH86" s="159">
        <f>IF(N86="sníž. přenesená",J86,0)</f>
        <v>0</v>
      </c>
      <c r="BI86" s="159">
        <f>IF(N86="nulová",J86,0)</f>
        <v>0</v>
      </c>
      <c r="BJ86" s="19" t="s">
        <v>80</v>
      </c>
      <c r="BK86" s="159">
        <f>ROUND(I86*H86,2)</f>
        <v>0</v>
      </c>
      <c r="BL86" s="19" t="s">
        <v>258</v>
      </c>
      <c r="BM86" s="158" t="s">
        <v>82</v>
      </c>
    </row>
    <row r="87" spans="1:65" s="2" customFormat="1" ht="19.5">
      <c r="A87" s="34"/>
      <c r="B87" s="35"/>
      <c r="C87" s="34"/>
      <c r="D87" s="160" t="s">
        <v>260</v>
      </c>
      <c r="E87" s="34"/>
      <c r="F87" s="161" t="s">
        <v>12250</v>
      </c>
      <c r="G87" s="34"/>
      <c r="H87" s="34"/>
      <c r="I87" s="162"/>
      <c r="J87" s="34"/>
      <c r="K87" s="34"/>
      <c r="L87" s="35"/>
      <c r="M87" s="163"/>
      <c r="N87" s="164"/>
      <c r="O87" s="55"/>
      <c r="P87" s="55"/>
      <c r="Q87" s="55"/>
      <c r="R87" s="55"/>
      <c r="S87" s="55"/>
      <c r="T87" s="56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9" t="s">
        <v>260</v>
      </c>
      <c r="AU87" s="19" t="s">
        <v>82</v>
      </c>
    </row>
    <row r="88" spans="1:65" s="2" customFormat="1" ht="11.25">
      <c r="A88" s="34"/>
      <c r="B88" s="35"/>
      <c r="C88" s="34"/>
      <c r="D88" s="165" t="s">
        <v>262</v>
      </c>
      <c r="E88" s="34"/>
      <c r="F88" s="166" t="s">
        <v>12251</v>
      </c>
      <c r="G88" s="34"/>
      <c r="H88" s="34"/>
      <c r="I88" s="162"/>
      <c r="J88" s="34"/>
      <c r="K88" s="34"/>
      <c r="L88" s="35"/>
      <c r="M88" s="163"/>
      <c r="N88" s="164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262</v>
      </c>
      <c r="AU88" s="19" t="s">
        <v>82</v>
      </c>
    </row>
    <row r="89" spans="1:65" s="2" customFormat="1" ht="16.5" customHeight="1">
      <c r="A89" s="34"/>
      <c r="B89" s="145"/>
      <c r="C89" s="146" t="s">
        <v>82</v>
      </c>
      <c r="D89" s="146" t="s">
        <v>254</v>
      </c>
      <c r="E89" s="147" t="s">
        <v>12252</v>
      </c>
      <c r="F89" s="148" t="s">
        <v>12187</v>
      </c>
      <c r="G89" s="149" t="s">
        <v>257</v>
      </c>
      <c r="H89" s="150">
        <v>159.36000000000001</v>
      </c>
      <c r="I89" s="151"/>
      <c r="J89" s="152">
        <f>ROUND(I89*H89,2)</f>
        <v>0</v>
      </c>
      <c r="K89" s="153"/>
      <c r="L89" s="35"/>
      <c r="M89" s="154" t="s">
        <v>3</v>
      </c>
      <c r="N89" s="155" t="s">
        <v>44</v>
      </c>
      <c r="O89" s="55"/>
      <c r="P89" s="156">
        <f>O89*H89</f>
        <v>0</v>
      </c>
      <c r="Q89" s="156">
        <v>0</v>
      </c>
      <c r="R89" s="156">
        <f>Q89*H89</f>
        <v>0</v>
      </c>
      <c r="S89" s="156">
        <v>0</v>
      </c>
      <c r="T89" s="157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58" t="s">
        <v>258</v>
      </c>
      <c r="AT89" s="158" t="s">
        <v>254</v>
      </c>
      <c r="AU89" s="158" t="s">
        <v>82</v>
      </c>
      <c r="AY89" s="19" t="s">
        <v>252</v>
      </c>
      <c r="BE89" s="159">
        <f>IF(N89="základní",J89,0)</f>
        <v>0</v>
      </c>
      <c r="BF89" s="159">
        <f>IF(N89="snížená",J89,0)</f>
        <v>0</v>
      </c>
      <c r="BG89" s="159">
        <f>IF(N89="zákl. přenesená",J89,0)</f>
        <v>0</v>
      </c>
      <c r="BH89" s="159">
        <f>IF(N89="sníž. přenesená",J89,0)</f>
        <v>0</v>
      </c>
      <c r="BI89" s="159">
        <f>IF(N89="nulová",J89,0)</f>
        <v>0</v>
      </c>
      <c r="BJ89" s="19" t="s">
        <v>80</v>
      </c>
      <c r="BK89" s="159">
        <f>ROUND(I89*H89,2)</f>
        <v>0</v>
      </c>
      <c r="BL89" s="19" t="s">
        <v>258</v>
      </c>
      <c r="BM89" s="158" t="s">
        <v>258</v>
      </c>
    </row>
    <row r="90" spans="1:65" s="2" customFormat="1" ht="11.25">
      <c r="A90" s="34"/>
      <c r="B90" s="35"/>
      <c r="C90" s="34"/>
      <c r="D90" s="160" t="s">
        <v>260</v>
      </c>
      <c r="E90" s="34"/>
      <c r="F90" s="161" t="s">
        <v>12187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260</v>
      </c>
      <c r="AU90" s="19" t="s">
        <v>82</v>
      </c>
    </row>
    <row r="91" spans="1:65" s="2" customFormat="1" ht="16.5" customHeight="1">
      <c r="A91" s="34"/>
      <c r="B91" s="145"/>
      <c r="C91" s="146" t="s">
        <v>95</v>
      </c>
      <c r="D91" s="146" t="s">
        <v>254</v>
      </c>
      <c r="E91" s="147" t="s">
        <v>12306</v>
      </c>
      <c r="F91" s="148" t="s">
        <v>12307</v>
      </c>
      <c r="G91" s="149" t="s">
        <v>257</v>
      </c>
      <c r="H91" s="150">
        <v>508.8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303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12308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12309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2" customFormat="1" ht="16.5" customHeight="1">
      <c r="A94" s="34"/>
      <c r="B94" s="145"/>
      <c r="C94" s="146" t="s">
        <v>258</v>
      </c>
      <c r="D94" s="146" t="s">
        <v>254</v>
      </c>
      <c r="E94" s="147" t="s">
        <v>12186</v>
      </c>
      <c r="F94" s="148" t="s">
        <v>12187</v>
      </c>
      <c r="G94" s="149" t="s">
        <v>257</v>
      </c>
      <c r="H94" s="150">
        <v>508.8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318</v>
      </c>
    </row>
    <row r="95" spans="1:65" s="2" customFormat="1" ht="11.25">
      <c r="A95" s="34"/>
      <c r="B95" s="35"/>
      <c r="C95" s="34"/>
      <c r="D95" s="160" t="s">
        <v>260</v>
      </c>
      <c r="E95" s="34"/>
      <c r="F95" s="161" t="s">
        <v>12187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6.5" customHeight="1">
      <c r="A96" s="34"/>
      <c r="B96" s="145"/>
      <c r="C96" s="146" t="s">
        <v>296</v>
      </c>
      <c r="D96" s="146" t="s">
        <v>254</v>
      </c>
      <c r="E96" s="147" t="s">
        <v>12253</v>
      </c>
      <c r="F96" s="148" t="s">
        <v>12254</v>
      </c>
      <c r="G96" s="149" t="s">
        <v>497</v>
      </c>
      <c r="H96" s="150">
        <v>455.41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8.4000000000000003E-4</v>
      </c>
      <c r="R96" s="156">
        <f>Q96*H96</f>
        <v>0.38254440000000006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338</v>
      </c>
    </row>
    <row r="97" spans="1:65" s="2" customFormat="1" ht="11.25">
      <c r="A97" s="34"/>
      <c r="B97" s="35"/>
      <c r="C97" s="34"/>
      <c r="D97" s="160" t="s">
        <v>260</v>
      </c>
      <c r="E97" s="34"/>
      <c r="F97" s="161" t="s">
        <v>12255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12256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303</v>
      </c>
      <c r="D99" s="146" t="s">
        <v>254</v>
      </c>
      <c r="E99" s="147" t="s">
        <v>12257</v>
      </c>
      <c r="F99" s="148" t="s">
        <v>12258</v>
      </c>
      <c r="G99" s="149" t="s">
        <v>497</v>
      </c>
      <c r="H99" s="150">
        <v>455.41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373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12259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12260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312</v>
      </c>
      <c r="D102" s="146" t="s">
        <v>254</v>
      </c>
      <c r="E102" s="147" t="s">
        <v>12196</v>
      </c>
      <c r="F102" s="148" t="s">
        <v>12197</v>
      </c>
      <c r="G102" s="149" t="s">
        <v>257</v>
      </c>
      <c r="H102" s="150">
        <v>455.41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4.6000000000000001E-4</v>
      </c>
      <c r="R102" s="156">
        <f>Q102*H102</f>
        <v>0.20948860000000002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389</v>
      </c>
    </row>
    <row r="103" spans="1:65" s="2" customFormat="1" ht="11.25">
      <c r="A103" s="34"/>
      <c r="B103" s="35"/>
      <c r="C103" s="34"/>
      <c r="D103" s="160" t="s">
        <v>260</v>
      </c>
      <c r="E103" s="34"/>
      <c r="F103" s="161" t="s">
        <v>12198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12199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2" customFormat="1" ht="16.5" customHeight="1">
      <c r="A105" s="34"/>
      <c r="B105" s="145"/>
      <c r="C105" s="146" t="s">
        <v>318</v>
      </c>
      <c r="D105" s="146" t="s">
        <v>254</v>
      </c>
      <c r="E105" s="147" t="s">
        <v>12200</v>
      </c>
      <c r="F105" s="148" t="s">
        <v>12201</v>
      </c>
      <c r="G105" s="149" t="s">
        <v>257</v>
      </c>
      <c r="H105" s="150">
        <v>455.41</v>
      </c>
      <c r="I105" s="151"/>
      <c r="J105" s="152">
        <f>ROUND(I105*H105,2)</f>
        <v>0</v>
      </c>
      <c r="K105" s="153"/>
      <c r="L105" s="35"/>
      <c r="M105" s="154" t="s">
        <v>3</v>
      </c>
      <c r="N105" s="155" t="s">
        <v>44</v>
      </c>
      <c r="O105" s="55"/>
      <c r="P105" s="156">
        <f>O105*H105</f>
        <v>0</v>
      </c>
      <c r="Q105" s="156">
        <v>0</v>
      </c>
      <c r="R105" s="156">
        <f>Q105*H105</f>
        <v>0</v>
      </c>
      <c r="S105" s="156">
        <v>0</v>
      </c>
      <c r="T105" s="157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8" t="s">
        <v>258</v>
      </c>
      <c r="AT105" s="158" t="s">
        <v>254</v>
      </c>
      <c r="AU105" s="158" t="s">
        <v>82</v>
      </c>
      <c r="AY105" s="19" t="s">
        <v>252</v>
      </c>
      <c r="BE105" s="159">
        <f>IF(N105="základní",J105,0)</f>
        <v>0</v>
      </c>
      <c r="BF105" s="159">
        <f>IF(N105="snížená",J105,0)</f>
        <v>0</v>
      </c>
      <c r="BG105" s="159">
        <f>IF(N105="zákl. přenesená",J105,0)</f>
        <v>0</v>
      </c>
      <c r="BH105" s="159">
        <f>IF(N105="sníž. přenesená",J105,0)</f>
        <v>0</v>
      </c>
      <c r="BI105" s="159">
        <f>IF(N105="nulová",J105,0)</f>
        <v>0</v>
      </c>
      <c r="BJ105" s="19" t="s">
        <v>80</v>
      </c>
      <c r="BK105" s="159">
        <f>ROUND(I105*H105,2)</f>
        <v>0</v>
      </c>
      <c r="BL105" s="19" t="s">
        <v>258</v>
      </c>
      <c r="BM105" s="158" t="s">
        <v>406</v>
      </c>
    </row>
    <row r="106" spans="1:65" s="2" customFormat="1" ht="11.25">
      <c r="A106" s="34"/>
      <c r="B106" s="35"/>
      <c r="C106" s="34"/>
      <c r="D106" s="160" t="s">
        <v>260</v>
      </c>
      <c r="E106" s="34"/>
      <c r="F106" s="161" t="s">
        <v>12202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260</v>
      </c>
      <c r="AU106" s="19" t="s">
        <v>82</v>
      </c>
    </row>
    <row r="107" spans="1:65" s="2" customFormat="1" ht="11.25">
      <c r="A107" s="34"/>
      <c r="B107" s="35"/>
      <c r="C107" s="34"/>
      <c r="D107" s="165" t="s">
        <v>262</v>
      </c>
      <c r="E107" s="34"/>
      <c r="F107" s="166" t="s">
        <v>12203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262</v>
      </c>
      <c r="AU107" s="19" t="s">
        <v>82</v>
      </c>
    </row>
    <row r="108" spans="1:65" s="2" customFormat="1" ht="16.5" customHeight="1">
      <c r="A108" s="34"/>
      <c r="B108" s="145"/>
      <c r="C108" s="146" t="s">
        <v>328</v>
      </c>
      <c r="D108" s="146" t="s">
        <v>254</v>
      </c>
      <c r="E108" s="147" t="s">
        <v>297</v>
      </c>
      <c r="F108" s="148" t="s">
        <v>298</v>
      </c>
      <c r="G108" s="149" t="s">
        <v>257</v>
      </c>
      <c r="H108" s="150">
        <v>668.16</v>
      </c>
      <c r="I108" s="151"/>
      <c r="J108" s="152">
        <f>ROUND(I108*H108,2)</f>
        <v>0</v>
      </c>
      <c r="K108" s="153"/>
      <c r="L108" s="35"/>
      <c r="M108" s="154" t="s">
        <v>3</v>
      </c>
      <c r="N108" s="155" t="s">
        <v>44</v>
      </c>
      <c r="O108" s="55"/>
      <c r="P108" s="156">
        <f>O108*H108</f>
        <v>0</v>
      </c>
      <c r="Q108" s="156">
        <v>0</v>
      </c>
      <c r="R108" s="156">
        <f>Q108*H108</f>
        <v>0</v>
      </c>
      <c r="S108" s="156">
        <v>0</v>
      </c>
      <c r="T108" s="157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8" t="s">
        <v>258</v>
      </c>
      <c r="AT108" s="158" t="s">
        <v>254</v>
      </c>
      <c r="AU108" s="158" t="s">
        <v>82</v>
      </c>
      <c r="AY108" s="19" t="s">
        <v>252</v>
      </c>
      <c r="BE108" s="159">
        <f>IF(N108="základní",J108,0)</f>
        <v>0</v>
      </c>
      <c r="BF108" s="159">
        <f>IF(N108="snížená",J108,0)</f>
        <v>0</v>
      </c>
      <c r="BG108" s="159">
        <f>IF(N108="zákl. přenesená",J108,0)</f>
        <v>0</v>
      </c>
      <c r="BH108" s="159">
        <f>IF(N108="sníž. přenesená",J108,0)</f>
        <v>0</v>
      </c>
      <c r="BI108" s="159">
        <f>IF(N108="nulová",J108,0)</f>
        <v>0</v>
      </c>
      <c r="BJ108" s="19" t="s">
        <v>80</v>
      </c>
      <c r="BK108" s="159">
        <f>ROUND(I108*H108,2)</f>
        <v>0</v>
      </c>
      <c r="BL108" s="19" t="s">
        <v>258</v>
      </c>
      <c r="BM108" s="158" t="s">
        <v>423</v>
      </c>
    </row>
    <row r="109" spans="1:65" s="2" customFormat="1" ht="19.5">
      <c r="A109" s="34"/>
      <c r="B109" s="35"/>
      <c r="C109" s="34"/>
      <c r="D109" s="160" t="s">
        <v>260</v>
      </c>
      <c r="E109" s="34"/>
      <c r="F109" s="161" t="s">
        <v>300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260</v>
      </c>
      <c r="AU109" s="19" t="s">
        <v>82</v>
      </c>
    </row>
    <row r="110" spans="1:65" s="2" customFormat="1" ht="11.25">
      <c r="A110" s="34"/>
      <c r="B110" s="35"/>
      <c r="C110" s="34"/>
      <c r="D110" s="165" t="s">
        <v>262</v>
      </c>
      <c r="E110" s="34"/>
      <c r="F110" s="166" t="s">
        <v>301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262</v>
      </c>
      <c r="AU110" s="19" t="s">
        <v>82</v>
      </c>
    </row>
    <row r="111" spans="1:65" s="2" customFormat="1" ht="16.5" customHeight="1">
      <c r="A111" s="34"/>
      <c r="B111" s="145"/>
      <c r="C111" s="146" t="s">
        <v>338</v>
      </c>
      <c r="D111" s="146" t="s">
        <v>254</v>
      </c>
      <c r="E111" s="147" t="s">
        <v>278</v>
      </c>
      <c r="F111" s="148" t="s">
        <v>279</v>
      </c>
      <c r="G111" s="149" t="s">
        <v>257</v>
      </c>
      <c r="H111" s="150">
        <v>568.16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435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281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282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2" customFormat="1" ht="16.5" customHeight="1">
      <c r="A114" s="34"/>
      <c r="B114" s="145"/>
      <c r="C114" s="146" t="s">
        <v>360</v>
      </c>
      <c r="D114" s="146" t="s">
        <v>254</v>
      </c>
      <c r="E114" s="147" t="s">
        <v>313</v>
      </c>
      <c r="F114" s="148" t="s">
        <v>314</v>
      </c>
      <c r="G114" s="149" t="s">
        <v>257</v>
      </c>
      <c r="H114" s="150">
        <v>668.16</v>
      </c>
      <c r="I114" s="151"/>
      <c r="J114" s="152">
        <f>ROUND(I114*H114,2)</f>
        <v>0</v>
      </c>
      <c r="K114" s="153"/>
      <c r="L114" s="35"/>
      <c r="M114" s="154" t="s">
        <v>3</v>
      </c>
      <c r="N114" s="155" t="s">
        <v>44</v>
      </c>
      <c r="O114" s="55"/>
      <c r="P114" s="156">
        <f>O114*H114</f>
        <v>0</v>
      </c>
      <c r="Q114" s="156">
        <v>0</v>
      </c>
      <c r="R114" s="156">
        <f>Q114*H114</f>
        <v>0</v>
      </c>
      <c r="S114" s="156">
        <v>0</v>
      </c>
      <c r="T114" s="157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8" t="s">
        <v>258</v>
      </c>
      <c r="AT114" s="158" t="s">
        <v>254</v>
      </c>
      <c r="AU114" s="158" t="s">
        <v>82</v>
      </c>
      <c r="AY114" s="19" t="s">
        <v>252</v>
      </c>
      <c r="BE114" s="159">
        <f>IF(N114="základní",J114,0)</f>
        <v>0</v>
      </c>
      <c r="BF114" s="159">
        <f>IF(N114="snížená",J114,0)</f>
        <v>0</v>
      </c>
      <c r="BG114" s="159">
        <f>IF(N114="zákl. přenesená",J114,0)</f>
        <v>0</v>
      </c>
      <c r="BH114" s="159">
        <f>IF(N114="sníž. přenesená",J114,0)</f>
        <v>0</v>
      </c>
      <c r="BI114" s="159">
        <f>IF(N114="nulová",J114,0)</f>
        <v>0</v>
      </c>
      <c r="BJ114" s="19" t="s">
        <v>80</v>
      </c>
      <c r="BK114" s="159">
        <f>ROUND(I114*H114,2)</f>
        <v>0</v>
      </c>
      <c r="BL114" s="19" t="s">
        <v>258</v>
      </c>
      <c r="BM114" s="158" t="s">
        <v>451</v>
      </c>
    </row>
    <row r="115" spans="1:65" s="2" customFormat="1" ht="11.25">
      <c r="A115" s="34"/>
      <c r="B115" s="35"/>
      <c r="C115" s="34"/>
      <c r="D115" s="160" t="s">
        <v>260</v>
      </c>
      <c r="E115" s="34"/>
      <c r="F115" s="161" t="s">
        <v>316</v>
      </c>
      <c r="G115" s="34"/>
      <c r="H115" s="34"/>
      <c r="I115" s="162"/>
      <c r="J115" s="34"/>
      <c r="K115" s="34"/>
      <c r="L115" s="35"/>
      <c r="M115" s="163"/>
      <c r="N115" s="164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9" t="s">
        <v>260</v>
      </c>
      <c r="AU115" s="19" t="s">
        <v>82</v>
      </c>
    </row>
    <row r="116" spans="1:65" s="2" customFormat="1" ht="11.25">
      <c r="A116" s="34"/>
      <c r="B116" s="35"/>
      <c r="C116" s="34"/>
      <c r="D116" s="165" t="s">
        <v>262</v>
      </c>
      <c r="E116" s="34"/>
      <c r="F116" s="166" t="s">
        <v>317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262</v>
      </c>
      <c r="AU116" s="19" t="s">
        <v>82</v>
      </c>
    </row>
    <row r="117" spans="1:65" s="2" customFormat="1" ht="16.5" customHeight="1">
      <c r="A117" s="34"/>
      <c r="B117" s="145"/>
      <c r="C117" s="146" t="s">
        <v>373</v>
      </c>
      <c r="D117" s="146" t="s">
        <v>254</v>
      </c>
      <c r="E117" s="147" t="s">
        <v>11507</v>
      </c>
      <c r="F117" s="148" t="s">
        <v>11429</v>
      </c>
      <c r="G117" s="149" t="s">
        <v>321</v>
      </c>
      <c r="H117" s="150">
        <v>1262.8219999999999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475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11431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11509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14" customFormat="1" ht="11.25">
      <c r="B120" s="174"/>
      <c r="D120" s="160" t="s">
        <v>264</v>
      </c>
      <c r="E120" s="175" t="s">
        <v>3</v>
      </c>
      <c r="F120" s="176" t="s">
        <v>12310</v>
      </c>
      <c r="H120" s="177">
        <v>1262.8219999999999</v>
      </c>
      <c r="I120" s="178"/>
      <c r="L120" s="174"/>
      <c r="M120" s="179"/>
      <c r="N120" s="180"/>
      <c r="O120" s="180"/>
      <c r="P120" s="180"/>
      <c r="Q120" s="180"/>
      <c r="R120" s="180"/>
      <c r="S120" s="180"/>
      <c r="T120" s="181"/>
      <c r="AT120" s="175" t="s">
        <v>264</v>
      </c>
      <c r="AU120" s="175" t="s">
        <v>82</v>
      </c>
      <c r="AV120" s="14" t="s">
        <v>82</v>
      </c>
      <c r="AW120" s="14" t="s">
        <v>34</v>
      </c>
      <c r="AX120" s="14" t="s">
        <v>80</v>
      </c>
      <c r="AY120" s="175" t="s">
        <v>252</v>
      </c>
    </row>
    <row r="121" spans="1:65" s="2" customFormat="1" ht="16.5" customHeight="1">
      <c r="A121" s="34"/>
      <c r="B121" s="145"/>
      <c r="C121" s="146" t="s">
        <v>381</v>
      </c>
      <c r="D121" s="209" t="s">
        <v>254</v>
      </c>
      <c r="E121" s="147" t="s">
        <v>11889</v>
      </c>
      <c r="F121" s="148" t="s">
        <v>5755</v>
      </c>
      <c r="G121" s="149" t="s">
        <v>257</v>
      </c>
      <c r="H121" s="150">
        <v>440.84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494</v>
      </c>
    </row>
    <row r="122" spans="1:65" s="2" customFormat="1" ht="19.5">
      <c r="A122" s="34"/>
      <c r="B122" s="35"/>
      <c r="C122" s="34"/>
      <c r="D122" s="160" t="s">
        <v>260</v>
      </c>
      <c r="E122" s="34"/>
      <c r="F122" s="161" t="s">
        <v>5757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1.25">
      <c r="A123" s="34"/>
      <c r="B123" s="35"/>
      <c r="C123" s="34"/>
      <c r="D123" s="165" t="s">
        <v>262</v>
      </c>
      <c r="E123" s="34"/>
      <c r="F123" s="166" t="s">
        <v>11891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262</v>
      </c>
      <c r="AU123" s="19" t="s">
        <v>82</v>
      </c>
    </row>
    <row r="124" spans="1:65" s="13" customFormat="1" ht="11.25">
      <c r="B124" s="167"/>
      <c r="D124" s="160" t="s">
        <v>264</v>
      </c>
      <c r="E124" s="168" t="s">
        <v>3</v>
      </c>
      <c r="F124" s="169" t="s">
        <v>12311</v>
      </c>
      <c r="H124" s="168" t="s">
        <v>3</v>
      </c>
      <c r="I124" s="170"/>
      <c r="L124" s="167"/>
      <c r="M124" s="171"/>
      <c r="N124" s="172"/>
      <c r="O124" s="172"/>
      <c r="P124" s="172"/>
      <c r="Q124" s="172"/>
      <c r="R124" s="172"/>
      <c r="S124" s="172"/>
      <c r="T124" s="173"/>
      <c r="AT124" s="168" t="s">
        <v>264</v>
      </c>
      <c r="AU124" s="168" t="s">
        <v>82</v>
      </c>
      <c r="AV124" s="13" t="s">
        <v>80</v>
      </c>
      <c r="AW124" s="13" t="s">
        <v>34</v>
      </c>
      <c r="AX124" s="13" t="s">
        <v>73</v>
      </c>
      <c r="AY124" s="168" t="s">
        <v>252</v>
      </c>
    </row>
    <row r="125" spans="1:65" s="13" customFormat="1" ht="11.25">
      <c r="B125" s="167"/>
      <c r="D125" s="160" t="s">
        <v>264</v>
      </c>
      <c r="E125" s="168" t="s">
        <v>3</v>
      </c>
      <c r="F125" s="169" t="s">
        <v>12312</v>
      </c>
      <c r="H125" s="168" t="s">
        <v>3</v>
      </c>
      <c r="I125" s="170"/>
      <c r="L125" s="167"/>
      <c r="M125" s="171"/>
      <c r="N125" s="172"/>
      <c r="O125" s="172"/>
      <c r="P125" s="172"/>
      <c r="Q125" s="172"/>
      <c r="R125" s="172"/>
      <c r="S125" s="172"/>
      <c r="T125" s="173"/>
      <c r="AT125" s="168" t="s">
        <v>264</v>
      </c>
      <c r="AU125" s="168" t="s">
        <v>82</v>
      </c>
      <c r="AV125" s="13" t="s">
        <v>80</v>
      </c>
      <c r="AW125" s="13" t="s">
        <v>34</v>
      </c>
      <c r="AX125" s="13" t="s">
        <v>73</v>
      </c>
      <c r="AY125" s="168" t="s">
        <v>252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12313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4" customFormat="1" ht="11.25">
      <c r="B127" s="174"/>
      <c r="D127" s="160" t="s">
        <v>264</v>
      </c>
      <c r="E127" s="175" t="s">
        <v>3</v>
      </c>
      <c r="F127" s="176" t="s">
        <v>12314</v>
      </c>
      <c r="H127" s="177">
        <v>440.84</v>
      </c>
      <c r="I127" s="178"/>
      <c r="L127" s="174"/>
      <c r="M127" s="179"/>
      <c r="N127" s="180"/>
      <c r="O127" s="180"/>
      <c r="P127" s="180"/>
      <c r="Q127" s="180"/>
      <c r="R127" s="180"/>
      <c r="S127" s="180"/>
      <c r="T127" s="181"/>
      <c r="AT127" s="175" t="s">
        <v>264</v>
      </c>
      <c r="AU127" s="175" t="s">
        <v>82</v>
      </c>
      <c r="AV127" s="14" t="s">
        <v>82</v>
      </c>
      <c r="AW127" s="14" t="s">
        <v>34</v>
      </c>
      <c r="AX127" s="14" t="s">
        <v>80</v>
      </c>
      <c r="AY127" s="175" t="s">
        <v>252</v>
      </c>
    </row>
    <row r="128" spans="1:65" s="2" customFormat="1" ht="16.5" customHeight="1">
      <c r="A128" s="34"/>
      <c r="B128" s="145"/>
      <c r="C128" s="146" t="s">
        <v>389</v>
      </c>
      <c r="D128" s="146" t="s">
        <v>254</v>
      </c>
      <c r="E128" s="147" t="s">
        <v>12208</v>
      </c>
      <c r="F128" s="148" t="s">
        <v>12209</v>
      </c>
      <c r="G128" s="149" t="s">
        <v>257</v>
      </c>
      <c r="H128" s="150">
        <v>84.98</v>
      </c>
      <c r="I128" s="151"/>
      <c r="J128" s="152">
        <f>ROUND(I128*H128,2)</f>
        <v>0</v>
      </c>
      <c r="K128" s="153"/>
      <c r="L128" s="35"/>
      <c r="M128" s="154" t="s">
        <v>3</v>
      </c>
      <c r="N128" s="155" t="s">
        <v>44</v>
      </c>
      <c r="O128" s="55"/>
      <c r="P128" s="156">
        <f>O128*H128</f>
        <v>0</v>
      </c>
      <c r="Q128" s="156">
        <v>0</v>
      </c>
      <c r="R128" s="156">
        <f>Q128*H128</f>
        <v>0</v>
      </c>
      <c r="S128" s="156">
        <v>0</v>
      </c>
      <c r="T128" s="157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8" t="s">
        <v>258</v>
      </c>
      <c r="AT128" s="158" t="s">
        <v>254</v>
      </c>
      <c r="AU128" s="158" t="s">
        <v>82</v>
      </c>
      <c r="AY128" s="19" t="s">
        <v>252</v>
      </c>
      <c r="BE128" s="159">
        <f>IF(N128="základní",J128,0)</f>
        <v>0</v>
      </c>
      <c r="BF128" s="159">
        <f>IF(N128="snížená",J128,0)</f>
        <v>0</v>
      </c>
      <c r="BG128" s="159">
        <f>IF(N128="zákl. přenesená",J128,0)</f>
        <v>0</v>
      </c>
      <c r="BH128" s="159">
        <f>IF(N128="sníž. přenesená",J128,0)</f>
        <v>0</v>
      </c>
      <c r="BI128" s="159">
        <f>IF(N128="nulová",J128,0)</f>
        <v>0</v>
      </c>
      <c r="BJ128" s="19" t="s">
        <v>80</v>
      </c>
      <c r="BK128" s="159">
        <f>ROUND(I128*H128,2)</f>
        <v>0</v>
      </c>
      <c r="BL128" s="19" t="s">
        <v>258</v>
      </c>
      <c r="BM128" s="158" t="s">
        <v>509</v>
      </c>
    </row>
    <row r="129" spans="1:65" s="2" customFormat="1" ht="19.5">
      <c r="A129" s="34"/>
      <c r="B129" s="35"/>
      <c r="C129" s="34"/>
      <c r="D129" s="160" t="s">
        <v>260</v>
      </c>
      <c r="E129" s="34"/>
      <c r="F129" s="161" t="s">
        <v>12210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260</v>
      </c>
      <c r="AU129" s="19" t="s">
        <v>82</v>
      </c>
    </row>
    <row r="130" spans="1:65" s="2" customFormat="1" ht="11.25">
      <c r="A130" s="34"/>
      <c r="B130" s="35"/>
      <c r="C130" s="34"/>
      <c r="D130" s="165" t="s">
        <v>262</v>
      </c>
      <c r="E130" s="34"/>
      <c r="F130" s="166" t="s">
        <v>12211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262</v>
      </c>
      <c r="AU130" s="19" t="s">
        <v>82</v>
      </c>
    </row>
    <row r="131" spans="1:65" s="13" customFormat="1" ht="11.25">
      <c r="B131" s="167"/>
      <c r="D131" s="160" t="s">
        <v>264</v>
      </c>
      <c r="E131" s="168" t="s">
        <v>3</v>
      </c>
      <c r="F131" s="169" t="s">
        <v>12315</v>
      </c>
      <c r="H131" s="168" t="s">
        <v>3</v>
      </c>
      <c r="I131" s="170"/>
      <c r="L131" s="167"/>
      <c r="M131" s="171"/>
      <c r="N131" s="172"/>
      <c r="O131" s="172"/>
      <c r="P131" s="172"/>
      <c r="Q131" s="172"/>
      <c r="R131" s="172"/>
      <c r="S131" s="172"/>
      <c r="T131" s="173"/>
      <c r="AT131" s="168" t="s">
        <v>264</v>
      </c>
      <c r="AU131" s="168" t="s">
        <v>82</v>
      </c>
      <c r="AV131" s="13" t="s">
        <v>80</v>
      </c>
      <c r="AW131" s="13" t="s">
        <v>34</v>
      </c>
      <c r="AX131" s="13" t="s">
        <v>73</v>
      </c>
      <c r="AY131" s="168" t="s">
        <v>252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12316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12317</v>
      </c>
      <c r="H133" s="177">
        <v>84.98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80</v>
      </c>
      <c r="AY133" s="175" t="s">
        <v>252</v>
      </c>
    </row>
    <row r="134" spans="1:65" s="2" customFormat="1" ht="16.5" customHeight="1">
      <c r="A134" s="34"/>
      <c r="B134" s="145"/>
      <c r="C134" s="198" t="s">
        <v>9</v>
      </c>
      <c r="D134" s="210" t="s">
        <v>361</v>
      </c>
      <c r="E134" s="199" t="s">
        <v>12212</v>
      </c>
      <c r="F134" s="200" t="s">
        <v>12213</v>
      </c>
      <c r="G134" s="201" t="s">
        <v>321</v>
      </c>
      <c r="H134" s="202">
        <v>578.40200000000004</v>
      </c>
      <c r="I134" s="203"/>
      <c r="J134" s="204">
        <f>ROUND(I134*H134,2)</f>
        <v>0</v>
      </c>
      <c r="K134" s="205"/>
      <c r="L134" s="206"/>
      <c r="M134" s="207" t="s">
        <v>3</v>
      </c>
      <c r="N134" s="208" t="s">
        <v>44</v>
      </c>
      <c r="O134" s="55"/>
      <c r="P134" s="156">
        <f>O134*H134</f>
        <v>0</v>
      </c>
      <c r="Q134" s="156">
        <v>1</v>
      </c>
      <c r="R134" s="156">
        <f>Q134*H134</f>
        <v>578.40200000000004</v>
      </c>
      <c r="S134" s="156">
        <v>0</v>
      </c>
      <c r="T134" s="157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8" t="s">
        <v>318</v>
      </c>
      <c r="AT134" s="158" t="s">
        <v>361</v>
      </c>
      <c r="AU134" s="158" t="s">
        <v>82</v>
      </c>
      <c r="AY134" s="19" t="s">
        <v>252</v>
      </c>
      <c r="BE134" s="159">
        <f>IF(N134="základní",J134,0)</f>
        <v>0</v>
      </c>
      <c r="BF134" s="159">
        <f>IF(N134="snížená",J134,0)</f>
        <v>0</v>
      </c>
      <c r="BG134" s="159">
        <f>IF(N134="zákl. přenesená",J134,0)</f>
        <v>0</v>
      </c>
      <c r="BH134" s="159">
        <f>IF(N134="sníž. přenesená",J134,0)</f>
        <v>0</v>
      </c>
      <c r="BI134" s="159">
        <f>IF(N134="nulová",J134,0)</f>
        <v>0</v>
      </c>
      <c r="BJ134" s="19" t="s">
        <v>80</v>
      </c>
      <c r="BK134" s="159">
        <f>ROUND(I134*H134,2)</f>
        <v>0</v>
      </c>
      <c r="BL134" s="19" t="s">
        <v>258</v>
      </c>
      <c r="BM134" s="158" t="s">
        <v>12318</v>
      </c>
    </row>
    <row r="135" spans="1:65" s="2" customFormat="1" ht="11.25">
      <c r="A135" s="34"/>
      <c r="B135" s="35"/>
      <c r="C135" s="34"/>
      <c r="D135" s="160" t="s">
        <v>260</v>
      </c>
      <c r="E135" s="34"/>
      <c r="F135" s="161" t="s">
        <v>12213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260</v>
      </c>
      <c r="AU135" s="19" t="s">
        <v>82</v>
      </c>
    </row>
    <row r="136" spans="1:65" s="2" customFormat="1" ht="11.25">
      <c r="A136" s="34"/>
      <c r="B136" s="35"/>
      <c r="C136" s="34"/>
      <c r="D136" s="165" t="s">
        <v>262</v>
      </c>
      <c r="E136" s="34"/>
      <c r="F136" s="166" t="s">
        <v>12215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262</v>
      </c>
      <c r="AU136" s="19" t="s">
        <v>82</v>
      </c>
    </row>
    <row r="137" spans="1:65" s="13" customFormat="1" ht="11.25">
      <c r="B137" s="167"/>
      <c r="D137" s="160" t="s">
        <v>264</v>
      </c>
      <c r="E137" s="168" t="s">
        <v>3</v>
      </c>
      <c r="F137" s="169" t="s">
        <v>12216</v>
      </c>
      <c r="H137" s="168" t="s">
        <v>3</v>
      </c>
      <c r="I137" s="170"/>
      <c r="L137" s="167"/>
      <c r="M137" s="171"/>
      <c r="N137" s="172"/>
      <c r="O137" s="172"/>
      <c r="P137" s="172"/>
      <c r="Q137" s="172"/>
      <c r="R137" s="172"/>
      <c r="S137" s="172"/>
      <c r="T137" s="173"/>
      <c r="AT137" s="168" t="s">
        <v>264</v>
      </c>
      <c r="AU137" s="168" t="s">
        <v>82</v>
      </c>
      <c r="AV137" s="13" t="s">
        <v>80</v>
      </c>
      <c r="AW137" s="13" t="s">
        <v>34</v>
      </c>
      <c r="AX137" s="13" t="s">
        <v>73</v>
      </c>
      <c r="AY137" s="168" t="s">
        <v>252</v>
      </c>
    </row>
    <row r="138" spans="1:65" s="14" customFormat="1" ht="11.25">
      <c r="B138" s="174"/>
      <c r="D138" s="160" t="s">
        <v>264</v>
      </c>
      <c r="E138" s="175" t="s">
        <v>3</v>
      </c>
      <c r="F138" s="176" t="s">
        <v>12319</v>
      </c>
      <c r="H138" s="177">
        <v>578.40200000000004</v>
      </c>
      <c r="I138" s="178"/>
      <c r="L138" s="174"/>
      <c r="M138" s="179"/>
      <c r="N138" s="180"/>
      <c r="O138" s="180"/>
      <c r="P138" s="180"/>
      <c r="Q138" s="180"/>
      <c r="R138" s="180"/>
      <c r="S138" s="180"/>
      <c r="T138" s="181"/>
      <c r="AT138" s="175" t="s">
        <v>264</v>
      </c>
      <c r="AU138" s="175" t="s">
        <v>82</v>
      </c>
      <c r="AV138" s="14" t="s">
        <v>82</v>
      </c>
      <c r="AW138" s="14" t="s">
        <v>34</v>
      </c>
      <c r="AX138" s="14" t="s">
        <v>80</v>
      </c>
      <c r="AY138" s="175" t="s">
        <v>252</v>
      </c>
    </row>
    <row r="139" spans="1:65" s="12" customFormat="1" ht="22.9" customHeight="1">
      <c r="B139" s="132"/>
      <c r="D139" s="133" t="s">
        <v>72</v>
      </c>
      <c r="E139" s="143" t="s">
        <v>9859</v>
      </c>
      <c r="F139" s="143" t="s">
        <v>12219</v>
      </c>
      <c r="I139" s="135"/>
      <c r="J139" s="144">
        <f>BK139</f>
        <v>0</v>
      </c>
      <c r="L139" s="132"/>
      <c r="M139" s="137"/>
      <c r="N139" s="138"/>
      <c r="O139" s="138"/>
      <c r="P139" s="139">
        <f>SUM(P140:P226)</f>
        <v>0</v>
      </c>
      <c r="Q139" s="138"/>
      <c r="R139" s="139">
        <f>SUM(R140:R226)</f>
        <v>60.499020000000002</v>
      </c>
      <c r="S139" s="138"/>
      <c r="T139" s="140">
        <f>SUM(T140:T226)</f>
        <v>0</v>
      </c>
      <c r="AR139" s="133" t="s">
        <v>80</v>
      </c>
      <c r="AT139" s="141" t="s">
        <v>72</v>
      </c>
      <c r="AU139" s="141" t="s">
        <v>80</v>
      </c>
      <c r="AY139" s="133" t="s">
        <v>252</v>
      </c>
      <c r="BK139" s="142">
        <f>SUM(BK140:BK226)</f>
        <v>0</v>
      </c>
    </row>
    <row r="140" spans="1:65" s="2" customFormat="1" ht="16.5" customHeight="1">
      <c r="A140" s="34"/>
      <c r="B140" s="145"/>
      <c r="C140" s="146" t="s">
        <v>406</v>
      </c>
      <c r="D140" s="146" t="s">
        <v>254</v>
      </c>
      <c r="E140" s="147" t="s">
        <v>12265</v>
      </c>
      <c r="F140" s="148" t="s">
        <v>12266</v>
      </c>
      <c r="G140" s="149" t="s">
        <v>257</v>
      </c>
      <c r="H140" s="150">
        <v>23.72</v>
      </c>
      <c r="I140" s="151"/>
      <c r="J140" s="152">
        <f>ROUND(I140*H140,2)</f>
        <v>0</v>
      </c>
      <c r="K140" s="153"/>
      <c r="L140" s="35"/>
      <c r="M140" s="154" t="s">
        <v>3</v>
      </c>
      <c r="N140" s="155" t="s">
        <v>44</v>
      </c>
      <c r="O140" s="55"/>
      <c r="P140" s="156">
        <f>O140*H140</f>
        <v>0</v>
      </c>
      <c r="Q140" s="156">
        <v>0</v>
      </c>
      <c r="R140" s="156">
        <f>Q140*H140</f>
        <v>0</v>
      </c>
      <c r="S140" s="156">
        <v>0</v>
      </c>
      <c r="T140" s="157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8" t="s">
        <v>258</v>
      </c>
      <c r="AT140" s="158" t="s">
        <v>254</v>
      </c>
      <c r="AU140" s="158" t="s">
        <v>82</v>
      </c>
      <c r="AY140" s="19" t="s">
        <v>252</v>
      </c>
      <c r="BE140" s="159">
        <f>IF(N140="základní",J140,0)</f>
        <v>0</v>
      </c>
      <c r="BF140" s="159">
        <f>IF(N140="snížená",J140,0)</f>
        <v>0</v>
      </c>
      <c r="BG140" s="159">
        <f>IF(N140="zákl. přenesená",J140,0)</f>
        <v>0</v>
      </c>
      <c r="BH140" s="159">
        <f>IF(N140="sníž. přenesená",J140,0)</f>
        <v>0</v>
      </c>
      <c r="BI140" s="159">
        <f>IF(N140="nulová",J140,0)</f>
        <v>0</v>
      </c>
      <c r="BJ140" s="19" t="s">
        <v>80</v>
      </c>
      <c r="BK140" s="159">
        <f>ROUND(I140*H140,2)</f>
        <v>0</v>
      </c>
      <c r="BL140" s="19" t="s">
        <v>258</v>
      </c>
      <c r="BM140" s="158" t="s">
        <v>588</v>
      </c>
    </row>
    <row r="141" spans="1:65" s="2" customFormat="1" ht="11.25">
      <c r="A141" s="34"/>
      <c r="B141" s="35"/>
      <c r="C141" s="34"/>
      <c r="D141" s="160" t="s">
        <v>260</v>
      </c>
      <c r="E141" s="34"/>
      <c r="F141" s="161" t="s">
        <v>12267</v>
      </c>
      <c r="G141" s="34"/>
      <c r="H141" s="34"/>
      <c r="I141" s="162"/>
      <c r="J141" s="34"/>
      <c r="K141" s="34"/>
      <c r="L141" s="35"/>
      <c r="M141" s="163"/>
      <c r="N141" s="164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9" t="s">
        <v>260</v>
      </c>
      <c r="AU141" s="19" t="s">
        <v>82</v>
      </c>
    </row>
    <row r="142" spans="1:65" s="2" customFormat="1" ht="11.25">
      <c r="A142" s="34"/>
      <c r="B142" s="35"/>
      <c r="C142" s="34"/>
      <c r="D142" s="165" t="s">
        <v>262</v>
      </c>
      <c r="E142" s="34"/>
      <c r="F142" s="166" t="s">
        <v>12268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262</v>
      </c>
      <c r="AU142" s="19" t="s">
        <v>82</v>
      </c>
    </row>
    <row r="143" spans="1:65" s="2" customFormat="1" ht="16.5" customHeight="1">
      <c r="A143" s="34"/>
      <c r="B143" s="145"/>
      <c r="C143" s="146" t="s">
        <v>414</v>
      </c>
      <c r="D143" s="146" t="s">
        <v>254</v>
      </c>
      <c r="E143" s="147" t="s">
        <v>11535</v>
      </c>
      <c r="F143" s="148" t="s">
        <v>11536</v>
      </c>
      <c r="G143" s="149" t="s">
        <v>257</v>
      </c>
      <c r="H143" s="150">
        <v>1.5</v>
      </c>
      <c r="I143" s="151"/>
      <c r="J143" s="152">
        <f>ROUND(I143*H143,2)</f>
        <v>0</v>
      </c>
      <c r="K143" s="153"/>
      <c r="L143" s="35"/>
      <c r="M143" s="154" t="s">
        <v>3</v>
      </c>
      <c r="N143" s="155" t="s">
        <v>44</v>
      </c>
      <c r="O143" s="55"/>
      <c r="P143" s="156">
        <f>O143*H143</f>
        <v>0</v>
      </c>
      <c r="Q143" s="156">
        <v>0</v>
      </c>
      <c r="R143" s="156">
        <f>Q143*H143</f>
        <v>0</v>
      </c>
      <c r="S143" s="156">
        <v>0</v>
      </c>
      <c r="T143" s="157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8" t="s">
        <v>258</v>
      </c>
      <c r="AT143" s="158" t="s">
        <v>254</v>
      </c>
      <c r="AU143" s="158" t="s">
        <v>82</v>
      </c>
      <c r="AY143" s="19" t="s">
        <v>252</v>
      </c>
      <c r="BE143" s="159">
        <f>IF(N143="základní",J143,0)</f>
        <v>0</v>
      </c>
      <c r="BF143" s="159">
        <f>IF(N143="snížená",J143,0)</f>
        <v>0</v>
      </c>
      <c r="BG143" s="159">
        <f>IF(N143="zákl. přenesená",J143,0)</f>
        <v>0</v>
      </c>
      <c r="BH143" s="159">
        <f>IF(N143="sníž. přenesená",J143,0)</f>
        <v>0</v>
      </c>
      <c r="BI143" s="159">
        <f>IF(N143="nulová",J143,0)</f>
        <v>0</v>
      </c>
      <c r="BJ143" s="19" t="s">
        <v>80</v>
      </c>
      <c r="BK143" s="159">
        <f>ROUND(I143*H143,2)</f>
        <v>0</v>
      </c>
      <c r="BL143" s="19" t="s">
        <v>258</v>
      </c>
      <c r="BM143" s="158" t="s">
        <v>602</v>
      </c>
    </row>
    <row r="144" spans="1:65" s="2" customFormat="1" ht="19.5">
      <c r="A144" s="34"/>
      <c r="B144" s="35"/>
      <c r="C144" s="34"/>
      <c r="D144" s="160" t="s">
        <v>260</v>
      </c>
      <c r="E144" s="34"/>
      <c r="F144" s="161" t="s">
        <v>11538</v>
      </c>
      <c r="G144" s="34"/>
      <c r="H144" s="34"/>
      <c r="I144" s="162"/>
      <c r="J144" s="34"/>
      <c r="K144" s="34"/>
      <c r="L144" s="35"/>
      <c r="M144" s="163"/>
      <c r="N144" s="164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9" t="s">
        <v>260</v>
      </c>
      <c r="AU144" s="19" t="s">
        <v>82</v>
      </c>
    </row>
    <row r="145" spans="1:65" s="2" customFormat="1" ht="11.25">
      <c r="A145" s="34"/>
      <c r="B145" s="35"/>
      <c r="C145" s="34"/>
      <c r="D145" s="165" t="s">
        <v>262</v>
      </c>
      <c r="E145" s="34"/>
      <c r="F145" s="166" t="s">
        <v>11539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262</v>
      </c>
      <c r="AU145" s="19" t="s">
        <v>82</v>
      </c>
    </row>
    <row r="146" spans="1:65" s="2" customFormat="1" ht="16.5" customHeight="1">
      <c r="A146" s="34"/>
      <c r="B146" s="145"/>
      <c r="C146" s="146" t="s">
        <v>423</v>
      </c>
      <c r="D146" s="146" t="s">
        <v>254</v>
      </c>
      <c r="E146" s="147" t="s">
        <v>12220</v>
      </c>
      <c r="F146" s="148" t="s">
        <v>12221</v>
      </c>
      <c r="G146" s="149" t="s">
        <v>743</v>
      </c>
      <c r="H146" s="150">
        <v>5</v>
      </c>
      <c r="I146" s="151"/>
      <c r="J146" s="152">
        <f>ROUND(I146*H146,2)</f>
        <v>0</v>
      </c>
      <c r="K146" s="153"/>
      <c r="L146" s="35"/>
      <c r="M146" s="154" t="s">
        <v>3</v>
      </c>
      <c r="N146" s="155" t="s">
        <v>44</v>
      </c>
      <c r="O146" s="55"/>
      <c r="P146" s="156">
        <f>O146*H146</f>
        <v>0</v>
      </c>
      <c r="Q146" s="156">
        <v>8.8319999999999996E-2</v>
      </c>
      <c r="R146" s="156">
        <f>Q146*H146</f>
        <v>0.44159999999999999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258</v>
      </c>
      <c r="AT146" s="158" t="s">
        <v>254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258</v>
      </c>
      <c r="BM146" s="158" t="s">
        <v>618</v>
      </c>
    </row>
    <row r="147" spans="1:65" s="2" customFormat="1" ht="19.5">
      <c r="A147" s="34"/>
      <c r="B147" s="35"/>
      <c r="C147" s="34"/>
      <c r="D147" s="160" t="s">
        <v>260</v>
      </c>
      <c r="E147" s="34"/>
      <c r="F147" s="161" t="s">
        <v>12222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12223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429</v>
      </c>
      <c r="D149" s="146" t="s">
        <v>254</v>
      </c>
      <c r="E149" s="147" t="s">
        <v>12224</v>
      </c>
      <c r="F149" s="148" t="s">
        <v>12225</v>
      </c>
      <c r="G149" s="149" t="s">
        <v>743</v>
      </c>
      <c r="H149" s="150">
        <v>5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0.21734000000000001</v>
      </c>
      <c r="R149" s="156">
        <f>Q149*H149</f>
        <v>1.0867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258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258</v>
      </c>
      <c r="BM149" s="158" t="s">
        <v>632</v>
      </c>
    </row>
    <row r="150" spans="1:65" s="2" customFormat="1" ht="11.25">
      <c r="A150" s="34"/>
      <c r="B150" s="35"/>
      <c r="C150" s="34"/>
      <c r="D150" s="160" t="s">
        <v>260</v>
      </c>
      <c r="E150" s="34"/>
      <c r="F150" s="161" t="s">
        <v>12226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12227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2" customFormat="1" ht="16.5" customHeight="1">
      <c r="A152" s="34"/>
      <c r="B152" s="145"/>
      <c r="C152" s="146" t="s">
        <v>435</v>
      </c>
      <c r="D152" s="146" t="s">
        <v>254</v>
      </c>
      <c r="E152" s="147" t="s">
        <v>12232</v>
      </c>
      <c r="F152" s="148" t="s">
        <v>12320</v>
      </c>
      <c r="G152" s="149" t="s">
        <v>331</v>
      </c>
      <c r="H152" s="150">
        <v>75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724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12320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6.5" customHeight="1">
      <c r="A154" s="34"/>
      <c r="B154" s="145"/>
      <c r="C154" s="146" t="s">
        <v>8</v>
      </c>
      <c r="D154" s="146" t="s">
        <v>254</v>
      </c>
      <c r="E154" s="147" t="s">
        <v>12321</v>
      </c>
      <c r="F154" s="148" t="s">
        <v>12322</v>
      </c>
      <c r="G154" s="149" t="s">
        <v>331</v>
      </c>
      <c r="H154" s="150">
        <v>110</v>
      </c>
      <c r="I154" s="151"/>
      <c r="J154" s="152">
        <f>ROUND(I154*H154,2)</f>
        <v>0</v>
      </c>
      <c r="K154" s="153"/>
      <c r="L154" s="35"/>
      <c r="M154" s="154" t="s">
        <v>3</v>
      </c>
      <c r="N154" s="155" t="s">
        <v>44</v>
      </c>
      <c r="O154" s="55"/>
      <c r="P154" s="156">
        <f>O154*H154</f>
        <v>0</v>
      </c>
      <c r="Q154" s="156">
        <v>0</v>
      </c>
      <c r="R154" s="156">
        <f>Q154*H154</f>
        <v>0</v>
      </c>
      <c r="S154" s="156">
        <v>0</v>
      </c>
      <c r="T154" s="157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8" t="s">
        <v>258</v>
      </c>
      <c r="AT154" s="158" t="s">
        <v>254</v>
      </c>
      <c r="AU154" s="158" t="s">
        <v>82</v>
      </c>
      <c r="AY154" s="19" t="s">
        <v>252</v>
      </c>
      <c r="BE154" s="159">
        <f>IF(N154="základní",J154,0)</f>
        <v>0</v>
      </c>
      <c r="BF154" s="159">
        <f>IF(N154="snížená",J154,0)</f>
        <v>0</v>
      </c>
      <c r="BG154" s="159">
        <f>IF(N154="zákl. přenesená",J154,0)</f>
        <v>0</v>
      </c>
      <c r="BH154" s="159">
        <f>IF(N154="sníž. přenesená",J154,0)</f>
        <v>0</v>
      </c>
      <c r="BI154" s="159">
        <f>IF(N154="nulová",J154,0)</f>
        <v>0</v>
      </c>
      <c r="BJ154" s="19" t="s">
        <v>80</v>
      </c>
      <c r="BK154" s="159">
        <f>ROUND(I154*H154,2)</f>
        <v>0</v>
      </c>
      <c r="BL154" s="19" t="s">
        <v>258</v>
      </c>
      <c r="BM154" s="158" t="s">
        <v>740</v>
      </c>
    </row>
    <row r="155" spans="1:65" s="2" customFormat="1" ht="11.25">
      <c r="A155" s="34"/>
      <c r="B155" s="35"/>
      <c r="C155" s="34"/>
      <c r="D155" s="160" t="s">
        <v>260</v>
      </c>
      <c r="E155" s="34"/>
      <c r="F155" s="161" t="s">
        <v>12322</v>
      </c>
      <c r="G155" s="34"/>
      <c r="H155" s="34"/>
      <c r="I155" s="162"/>
      <c r="J155" s="34"/>
      <c r="K155" s="34"/>
      <c r="L155" s="35"/>
      <c r="M155" s="163"/>
      <c r="N155" s="164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9" t="s">
        <v>260</v>
      </c>
      <c r="AU155" s="19" t="s">
        <v>82</v>
      </c>
    </row>
    <row r="156" spans="1:65" s="2" customFormat="1" ht="16.5" customHeight="1">
      <c r="A156" s="34"/>
      <c r="B156" s="145"/>
      <c r="C156" s="146" t="s">
        <v>451</v>
      </c>
      <c r="D156" s="146" t="s">
        <v>254</v>
      </c>
      <c r="E156" s="147" t="s">
        <v>12323</v>
      </c>
      <c r="F156" s="148" t="s">
        <v>12324</v>
      </c>
      <c r="G156" s="149" t="s">
        <v>331</v>
      </c>
      <c r="H156" s="150">
        <v>30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1.0000000000000001E-5</v>
      </c>
      <c r="R156" s="156">
        <f>Q156*H156</f>
        <v>3.0000000000000003E-4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755</v>
      </c>
    </row>
    <row r="157" spans="1:65" s="2" customFormat="1" ht="11.25">
      <c r="A157" s="34"/>
      <c r="B157" s="35"/>
      <c r="C157" s="34"/>
      <c r="D157" s="160" t="s">
        <v>260</v>
      </c>
      <c r="E157" s="34"/>
      <c r="F157" s="161" t="s">
        <v>12325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12326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46" t="s">
        <v>326</v>
      </c>
      <c r="D159" s="146" t="s">
        <v>254</v>
      </c>
      <c r="E159" s="147" t="s">
        <v>12271</v>
      </c>
      <c r="F159" s="148" t="s">
        <v>12272</v>
      </c>
      <c r="G159" s="149" t="s">
        <v>331</v>
      </c>
      <c r="H159" s="150">
        <v>40</v>
      </c>
      <c r="I159" s="151"/>
      <c r="J159" s="152">
        <f>ROUND(I159*H159,2)</f>
        <v>0</v>
      </c>
      <c r="K159" s="153"/>
      <c r="L159" s="35"/>
      <c r="M159" s="154" t="s">
        <v>3</v>
      </c>
      <c r="N159" s="155" t="s">
        <v>44</v>
      </c>
      <c r="O159" s="55"/>
      <c r="P159" s="156">
        <f>O159*H159</f>
        <v>0</v>
      </c>
      <c r="Q159" s="156">
        <v>1.0000000000000001E-5</v>
      </c>
      <c r="R159" s="156">
        <f>Q159*H159</f>
        <v>4.0000000000000002E-4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258</v>
      </c>
      <c r="AT159" s="158" t="s">
        <v>254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769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12273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12327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2" customFormat="1" ht="16.5" customHeight="1">
      <c r="A162" s="34"/>
      <c r="B162" s="145"/>
      <c r="C162" s="146" t="s">
        <v>475</v>
      </c>
      <c r="D162" s="146" t="s">
        <v>254</v>
      </c>
      <c r="E162" s="147" t="s">
        <v>12275</v>
      </c>
      <c r="F162" s="148" t="s">
        <v>12276</v>
      </c>
      <c r="G162" s="149" t="s">
        <v>331</v>
      </c>
      <c r="H162" s="150">
        <v>50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2.0000000000000002E-5</v>
      </c>
      <c r="R162" s="156">
        <f>Q162*H162</f>
        <v>1E-3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786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12277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12328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2" customFormat="1" ht="16.5" customHeight="1">
      <c r="A165" s="34"/>
      <c r="B165" s="145"/>
      <c r="C165" s="146" t="s">
        <v>485</v>
      </c>
      <c r="D165" s="146" t="s">
        <v>254</v>
      </c>
      <c r="E165" s="147" t="s">
        <v>12329</v>
      </c>
      <c r="F165" s="148" t="s">
        <v>12330</v>
      </c>
      <c r="G165" s="149" t="s">
        <v>743</v>
      </c>
      <c r="H165" s="150">
        <v>10</v>
      </c>
      <c r="I165" s="151"/>
      <c r="J165" s="152">
        <f>ROUND(I165*H165,2)</f>
        <v>0</v>
      </c>
      <c r="K165" s="153"/>
      <c r="L165" s="35"/>
      <c r="M165" s="154" t="s">
        <v>3</v>
      </c>
      <c r="N165" s="155" t="s">
        <v>44</v>
      </c>
      <c r="O165" s="55"/>
      <c r="P165" s="156">
        <f>O165*H165</f>
        <v>0</v>
      </c>
      <c r="Q165" s="156">
        <v>1E-4</v>
      </c>
      <c r="R165" s="156">
        <f>Q165*H165</f>
        <v>1E-3</v>
      </c>
      <c r="S165" s="156">
        <v>0</v>
      </c>
      <c r="T165" s="157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158" t="s">
        <v>258</v>
      </c>
      <c r="AT165" s="158" t="s">
        <v>254</v>
      </c>
      <c r="AU165" s="158" t="s">
        <v>82</v>
      </c>
      <c r="AY165" s="19" t="s">
        <v>252</v>
      </c>
      <c r="BE165" s="159">
        <f>IF(N165="základní",J165,0)</f>
        <v>0</v>
      </c>
      <c r="BF165" s="159">
        <f>IF(N165="snížená",J165,0)</f>
        <v>0</v>
      </c>
      <c r="BG165" s="159">
        <f>IF(N165="zákl. přenesená",J165,0)</f>
        <v>0</v>
      </c>
      <c r="BH165" s="159">
        <f>IF(N165="sníž. přenesená",J165,0)</f>
        <v>0</v>
      </c>
      <c r="BI165" s="159">
        <f>IF(N165="nulová",J165,0)</f>
        <v>0</v>
      </c>
      <c r="BJ165" s="19" t="s">
        <v>80</v>
      </c>
      <c r="BK165" s="159">
        <f>ROUND(I165*H165,2)</f>
        <v>0</v>
      </c>
      <c r="BL165" s="19" t="s">
        <v>258</v>
      </c>
      <c r="BM165" s="158" t="s">
        <v>819</v>
      </c>
    </row>
    <row r="166" spans="1:65" s="2" customFormat="1" ht="11.25">
      <c r="A166" s="34"/>
      <c r="B166" s="35"/>
      <c r="C166" s="34"/>
      <c r="D166" s="160" t="s">
        <v>260</v>
      </c>
      <c r="E166" s="34"/>
      <c r="F166" s="161" t="s">
        <v>12331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260</v>
      </c>
      <c r="AU166" s="19" t="s">
        <v>82</v>
      </c>
    </row>
    <row r="167" spans="1:65" s="2" customFormat="1" ht="11.25">
      <c r="A167" s="34"/>
      <c r="B167" s="35"/>
      <c r="C167" s="34"/>
      <c r="D167" s="165" t="s">
        <v>262</v>
      </c>
      <c r="E167" s="34"/>
      <c r="F167" s="166" t="s">
        <v>12332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262</v>
      </c>
      <c r="AU167" s="19" t="s">
        <v>82</v>
      </c>
    </row>
    <row r="168" spans="1:65" s="2" customFormat="1" ht="16.5" customHeight="1">
      <c r="A168" s="34"/>
      <c r="B168" s="145"/>
      <c r="C168" s="146" t="s">
        <v>494</v>
      </c>
      <c r="D168" s="146" t="s">
        <v>254</v>
      </c>
      <c r="E168" s="147" t="s">
        <v>12333</v>
      </c>
      <c r="F168" s="148" t="s">
        <v>12334</v>
      </c>
      <c r="G168" s="149" t="s">
        <v>4360</v>
      </c>
      <c r="H168" s="150">
        <v>90</v>
      </c>
      <c r="I168" s="151"/>
      <c r="J168" s="152">
        <f>ROUND(I168*H168,2)</f>
        <v>0</v>
      </c>
      <c r="K168" s="153"/>
      <c r="L168" s="35"/>
      <c r="M168" s="154" t="s">
        <v>3</v>
      </c>
      <c r="N168" s="155" t="s">
        <v>44</v>
      </c>
      <c r="O168" s="55"/>
      <c r="P168" s="156">
        <f>O168*H168</f>
        <v>0</v>
      </c>
      <c r="Q168" s="156">
        <v>0</v>
      </c>
      <c r="R168" s="156">
        <f>Q168*H168</f>
        <v>0</v>
      </c>
      <c r="S168" s="156">
        <v>0</v>
      </c>
      <c r="T168" s="157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8" t="s">
        <v>258</v>
      </c>
      <c r="AT168" s="158" t="s">
        <v>254</v>
      </c>
      <c r="AU168" s="158" t="s">
        <v>82</v>
      </c>
      <c r="AY168" s="19" t="s">
        <v>252</v>
      </c>
      <c r="BE168" s="159">
        <f>IF(N168="základní",J168,0)</f>
        <v>0</v>
      </c>
      <c r="BF168" s="159">
        <f>IF(N168="snížená",J168,0)</f>
        <v>0</v>
      </c>
      <c r="BG168" s="159">
        <f>IF(N168="zákl. přenesená",J168,0)</f>
        <v>0</v>
      </c>
      <c r="BH168" s="159">
        <f>IF(N168="sníž. přenesená",J168,0)</f>
        <v>0</v>
      </c>
      <c r="BI168" s="159">
        <f>IF(N168="nulová",J168,0)</f>
        <v>0</v>
      </c>
      <c r="BJ168" s="19" t="s">
        <v>80</v>
      </c>
      <c r="BK168" s="159">
        <f>ROUND(I168*H168,2)</f>
        <v>0</v>
      </c>
      <c r="BL168" s="19" t="s">
        <v>258</v>
      </c>
      <c r="BM168" s="158" t="s">
        <v>840</v>
      </c>
    </row>
    <row r="169" spans="1:65" s="2" customFormat="1" ht="11.25">
      <c r="A169" s="34"/>
      <c r="B169" s="35"/>
      <c r="C169" s="34"/>
      <c r="D169" s="160" t="s">
        <v>260</v>
      </c>
      <c r="E169" s="34"/>
      <c r="F169" s="161" t="s">
        <v>12334</v>
      </c>
      <c r="G169" s="34"/>
      <c r="H169" s="34"/>
      <c r="I169" s="162"/>
      <c r="J169" s="34"/>
      <c r="K169" s="34"/>
      <c r="L169" s="35"/>
      <c r="M169" s="163"/>
      <c r="N169" s="164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9" t="s">
        <v>260</v>
      </c>
      <c r="AU169" s="19" t="s">
        <v>82</v>
      </c>
    </row>
    <row r="170" spans="1:65" s="2" customFormat="1" ht="16.5" customHeight="1">
      <c r="A170" s="34"/>
      <c r="B170" s="145"/>
      <c r="C170" s="146" t="s">
        <v>503</v>
      </c>
      <c r="D170" s="209" t="s">
        <v>254</v>
      </c>
      <c r="E170" s="147" t="s">
        <v>12335</v>
      </c>
      <c r="F170" s="148" t="s">
        <v>12336</v>
      </c>
      <c r="G170" s="149" t="s">
        <v>497</v>
      </c>
      <c r="H170" s="150">
        <v>2050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861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12336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14" customFormat="1" ht="11.25">
      <c r="B172" s="174"/>
      <c r="D172" s="160" t="s">
        <v>264</v>
      </c>
      <c r="E172" s="175" t="s">
        <v>3</v>
      </c>
      <c r="F172" s="176" t="s">
        <v>12337</v>
      </c>
      <c r="H172" s="177">
        <v>2050</v>
      </c>
      <c r="I172" s="178"/>
      <c r="L172" s="174"/>
      <c r="M172" s="179"/>
      <c r="N172" s="180"/>
      <c r="O172" s="180"/>
      <c r="P172" s="180"/>
      <c r="Q172" s="180"/>
      <c r="R172" s="180"/>
      <c r="S172" s="180"/>
      <c r="T172" s="181"/>
      <c r="AT172" s="175" t="s">
        <v>264</v>
      </c>
      <c r="AU172" s="175" t="s">
        <v>82</v>
      </c>
      <c r="AV172" s="14" t="s">
        <v>82</v>
      </c>
      <c r="AW172" s="14" t="s">
        <v>34</v>
      </c>
      <c r="AX172" s="14" t="s">
        <v>80</v>
      </c>
      <c r="AY172" s="175" t="s">
        <v>252</v>
      </c>
    </row>
    <row r="173" spans="1:65" s="2" customFormat="1" ht="21.75" customHeight="1">
      <c r="A173" s="34"/>
      <c r="B173" s="145"/>
      <c r="C173" s="146" t="s">
        <v>517</v>
      </c>
      <c r="D173" s="209" t="s">
        <v>254</v>
      </c>
      <c r="E173" s="147" t="s">
        <v>12279</v>
      </c>
      <c r="F173" s="148" t="s">
        <v>12280</v>
      </c>
      <c r="G173" s="149" t="s">
        <v>743</v>
      </c>
      <c r="H173" s="150">
        <v>3</v>
      </c>
      <c r="I173" s="151"/>
      <c r="J173" s="152">
        <f>ROUND(I173*H173,2)</f>
        <v>0</v>
      </c>
      <c r="K173" s="153"/>
      <c r="L173" s="35"/>
      <c r="M173" s="154" t="s">
        <v>3</v>
      </c>
      <c r="N173" s="155" t="s">
        <v>44</v>
      </c>
      <c r="O173" s="55"/>
      <c r="P173" s="156">
        <f>O173*H173</f>
        <v>0</v>
      </c>
      <c r="Q173" s="156">
        <v>2.1167600000000002</v>
      </c>
      <c r="R173" s="156">
        <f>Q173*H173</f>
        <v>6.3502800000000006</v>
      </c>
      <c r="S173" s="156">
        <v>0</v>
      </c>
      <c r="T173" s="157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8" t="s">
        <v>258</v>
      </c>
      <c r="AT173" s="158" t="s">
        <v>254</v>
      </c>
      <c r="AU173" s="158" t="s">
        <v>82</v>
      </c>
      <c r="AY173" s="19" t="s">
        <v>252</v>
      </c>
      <c r="BE173" s="159">
        <f>IF(N173="základní",J173,0)</f>
        <v>0</v>
      </c>
      <c r="BF173" s="159">
        <f>IF(N173="snížená",J173,0)</f>
        <v>0</v>
      </c>
      <c r="BG173" s="159">
        <f>IF(N173="zákl. přenesená",J173,0)</f>
        <v>0</v>
      </c>
      <c r="BH173" s="159">
        <f>IF(N173="sníž. přenesená",J173,0)</f>
        <v>0</v>
      </c>
      <c r="BI173" s="159">
        <f>IF(N173="nulová",J173,0)</f>
        <v>0</v>
      </c>
      <c r="BJ173" s="19" t="s">
        <v>80</v>
      </c>
      <c r="BK173" s="159">
        <f>ROUND(I173*H173,2)</f>
        <v>0</v>
      </c>
      <c r="BL173" s="19" t="s">
        <v>258</v>
      </c>
      <c r="BM173" s="158" t="s">
        <v>916</v>
      </c>
    </row>
    <row r="174" spans="1:65" s="2" customFormat="1" ht="19.5">
      <c r="A174" s="34"/>
      <c r="B174" s="35"/>
      <c r="C174" s="34"/>
      <c r="D174" s="160" t="s">
        <v>260</v>
      </c>
      <c r="E174" s="34"/>
      <c r="F174" s="161" t="s">
        <v>12281</v>
      </c>
      <c r="G174" s="34"/>
      <c r="H174" s="34"/>
      <c r="I174" s="162"/>
      <c r="J174" s="34"/>
      <c r="K174" s="34"/>
      <c r="L174" s="35"/>
      <c r="M174" s="163"/>
      <c r="N174" s="164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9" t="s">
        <v>260</v>
      </c>
      <c r="AU174" s="19" t="s">
        <v>82</v>
      </c>
    </row>
    <row r="175" spans="1:65" s="2" customFormat="1" ht="11.25">
      <c r="A175" s="34"/>
      <c r="B175" s="35"/>
      <c r="C175" s="34"/>
      <c r="D175" s="165" t="s">
        <v>262</v>
      </c>
      <c r="E175" s="34"/>
      <c r="F175" s="166" t="s">
        <v>12282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262</v>
      </c>
      <c r="AU175" s="19" t="s">
        <v>82</v>
      </c>
    </row>
    <row r="176" spans="1:65" s="13" customFormat="1" ht="11.25">
      <c r="B176" s="167"/>
      <c r="D176" s="160" t="s">
        <v>264</v>
      </c>
      <c r="E176" s="168" t="s">
        <v>3</v>
      </c>
      <c r="F176" s="169" t="s">
        <v>12338</v>
      </c>
      <c r="H176" s="168" t="s">
        <v>3</v>
      </c>
      <c r="I176" s="170"/>
      <c r="L176" s="167"/>
      <c r="M176" s="171"/>
      <c r="N176" s="172"/>
      <c r="O176" s="172"/>
      <c r="P176" s="172"/>
      <c r="Q176" s="172"/>
      <c r="R176" s="172"/>
      <c r="S176" s="172"/>
      <c r="T176" s="173"/>
      <c r="AT176" s="168" t="s">
        <v>264</v>
      </c>
      <c r="AU176" s="168" t="s">
        <v>82</v>
      </c>
      <c r="AV176" s="13" t="s">
        <v>80</v>
      </c>
      <c r="AW176" s="13" t="s">
        <v>34</v>
      </c>
      <c r="AX176" s="13" t="s">
        <v>73</v>
      </c>
      <c r="AY176" s="168" t="s">
        <v>252</v>
      </c>
    </row>
    <row r="177" spans="1:65" s="14" customFormat="1" ht="11.25">
      <c r="B177" s="174"/>
      <c r="D177" s="160" t="s">
        <v>264</v>
      </c>
      <c r="E177" s="175" t="s">
        <v>3</v>
      </c>
      <c r="F177" s="176" t="s">
        <v>12339</v>
      </c>
      <c r="H177" s="177">
        <v>3</v>
      </c>
      <c r="I177" s="178"/>
      <c r="L177" s="174"/>
      <c r="M177" s="179"/>
      <c r="N177" s="180"/>
      <c r="O177" s="180"/>
      <c r="P177" s="180"/>
      <c r="Q177" s="180"/>
      <c r="R177" s="180"/>
      <c r="S177" s="180"/>
      <c r="T177" s="181"/>
      <c r="AT177" s="175" t="s">
        <v>264</v>
      </c>
      <c r="AU177" s="175" t="s">
        <v>82</v>
      </c>
      <c r="AV177" s="14" t="s">
        <v>82</v>
      </c>
      <c r="AW177" s="14" t="s">
        <v>34</v>
      </c>
      <c r="AX177" s="14" t="s">
        <v>80</v>
      </c>
      <c r="AY177" s="175" t="s">
        <v>252</v>
      </c>
    </row>
    <row r="178" spans="1:65" s="2" customFormat="1" ht="16.5" customHeight="1">
      <c r="A178" s="34"/>
      <c r="B178" s="145"/>
      <c r="C178" s="146" t="s">
        <v>548</v>
      </c>
      <c r="D178" s="209" t="s">
        <v>254</v>
      </c>
      <c r="E178" s="147" t="s">
        <v>12340</v>
      </c>
      <c r="F178" s="148" t="s">
        <v>12341</v>
      </c>
      <c r="G178" s="149" t="s">
        <v>743</v>
      </c>
      <c r="H178" s="150">
        <v>3</v>
      </c>
      <c r="I178" s="151"/>
      <c r="J178" s="152">
        <f>ROUND(I178*H178,2)</f>
        <v>0</v>
      </c>
      <c r="K178" s="153"/>
      <c r="L178" s="35"/>
      <c r="M178" s="154" t="s">
        <v>3</v>
      </c>
      <c r="N178" s="155" t="s">
        <v>44</v>
      </c>
      <c r="O178" s="55"/>
      <c r="P178" s="156">
        <f>O178*H178</f>
        <v>0</v>
      </c>
      <c r="Q178" s="156">
        <v>2.3557399999999999</v>
      </c>
      <c r="R178" s="156">
        <f>Q178*H178</f>
        <v>7.0672199999999998</v>
      </c>
      <c r="S178" s="156">
        <v>0</v>
      </c>
      <c r="T178" s="157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8" t="s">
        <v>258</v>
      </c>
      <c r="AT178" s="158" t="s">
        <v>254</v>
      </c>
      <c r="AU178" s="158" t="s">
        <v>82</v>
      </c>
      <c r="AY178" s="19" t="s">
        <v>252</v>
      </c>
      <c r="BE178" s="159">
        <f>IF(N178="základní",J178,0)</f>
        <v>0</v>
      </c>
      <c r="BF178" s="159">
        <f>IF(N178="snížená",J178,0)</f>
        <v>0</v>
      </c>
      <c r="BG178" s="159">
        <f>IF(N178="zákl. přenesená",J178,0)</f>
        <v>0</v>
      </c>
      <c r="BH178" s="159">
        <f>IF(N178="sníž. přenesená",J178,0)</f>
        <v>0</v>
      </c>
      <c r="BI178" s="159">
        <f>IF(N178="nulová",J178,0)</f>
        <v>0</v>
      </c>
      <c r="BJ178" s="19" t="s">
        <v>80</v>
      </c>
      <c r="BK178" s="159">
        <f>ROUND(I178*H178,2)</f>
        <v>0</v>
      </c>
      <c r="BL178" s="19" t="s">
        <v>258</v>
      </c>
      <c r="BM178" s="158" t="s">
        <v>940</v>
      </c>
    </row>
    <row r="179" spans="1:65" s="2" customFormat="1" ht="19.5">
      <c r="A179" s="34"/>
      <c r="B179" s="35"/>
      <c r="C179" s="34"/>
      <c r="D179" s="160" t="s">
        <v>260</v>
      </c>
      <c r="E179" s="34"/>
      <c r="F179" s="161" t="s">
        <v>12342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260</v>
      </c>
      <c r="AU179" s="19" t="s">
        <v>82</v>
      </c>
    </row>
    <row r="180" spans="1:65" s="2" customFormat="1" ht="11.25">
      <c r="A180" s="34"/>
      <c r="B180" s="35"/>
      <c r="C180" s="34"/>
      <c r="D180" s="165" t="s">
        <v>262</v>
      </c>
      <c r="E180" s="34"/>
      <c r="F180" s="166" t="s">
        <v>12343</v>
      </c>
      <c r="G180" s="34"/>
      <c r="H180" s="34"/>
      <c r="I180" s="162"/>
      <c r="J180" s="34"/>
      <c r="K180" s="34"/>
      <c r="L180" s="35"/>
      <c r="M180" s="163"/>
      <c r="N180" s="164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9" t="s">
        <v>262</v>
      </c>
      <c r="AU180" s="19" t="s">
        <v>82</v>
      </c>
    </row>
    <row r="181" spans="1:65" s="2" customFormat="1" ht="16.5" customHeight="1">
      <c r="A181" s="34"/>
      <c r="B181" s="145"/>
      <c r="C181" s="146" t="s">
        <v>566</v>
      </c>
      <c r="D181" s="146" t="s">
        <v>254</v>
      </c>
      <c r="E181" s="147" t="s">
        <v>12344</v>
      </c>
      <c r="F181" s="148" t="s">
        <v>12345</v>
      </c>
      <c r="G181" s="149" t="s">
        <v>4360</v>
      </c>
      <c r="H181" s="150">
        <v>7</v>
      </c>
      <c r="I181" s="151"/>
      <c r="J181" s="152">
        <f>ROUND(I181*H181,2)</f>
        <v>0</v>
      </c>
      <c r="K181" s="153"/>
      <c r="L181" s="35"/>
      <c r="M181" s="154" t="s">
        <v>3</v>
      </c>
      <c r="N181" s="155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258</v>
      </c>
      <c r="AT181" s="158" t="s">
        <v>254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258</v>
      </c>
      <c r="BM181" s="158" t="s">
        <v>957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12345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6.5" customHeight="1">
      <c r="A183" s="34"/>
      <c r="B183" s="145"/>
      <c r="C183" s="146" t="s">
        <v>724</v>
      </c>
      <c r="D183" s="209" t="s">
        <v>254</v>
      </c>
      <c r="E183" s="147" t="s">
        <v>12346</v>
      </c>
      <c r="F183" s="148" t="s">
        <v>12347</v>
      </c>
      <c r="G183" s="149" t="s">
        <v>3342</v>
      </c>
      <c r="H183" s="150">
        <v>1</v>
      </c>
      <c r="I183" s="151"/>
      <c r="J183" s="152">
        <f>ROUND(I183*H183,2)</f>
        <v>0</v>
      </c>
      <c r="K183" s="153"/>
      <c r="L183" s="35"/>
      <c r="M183" s="154" t="s">
        <v>3</v>
      </c>
      <c r="N183" s="155" t="s">
        <v>44</v>
      </c>
      <c r="O183" s="55"/>
      <c r="P183" s="156">
        <f>O183*H183</f>
        <v>0</v>
      </c>
      <c r="Q183" s="156">
        <v>0</v>
      </c>
      <c r="R183" s="156">
        <f>Q183*H183</f>
        <v>0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258</v>
      </c>
      <c r="AT183" s="158" t="s">
        <v>254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12348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12347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14" customFormat="1" ht="11.25">
      <c r="B185" s="174"/>
      <c r="D185" s="160" t="s">
        <v>264</v>
      </c>
      <c r="E185" s="175" t="s">
        <v>3</v>
      </c>
      <c r="F185" s="176" t="s">
        <v>80</v>
      </c>
      <c r="H185" s="177">
        <v>1</v>
      </c>
      <c r="I185" s="178"/>
      <c r="L185" s="174"/>
      <c r="M185" s="179"/>
      <c r="N185" s="180"/>
      <c r="O185" s="180"/>
      <c r="P185" s="180"/>
      <c r="Q185" s="180"/>
      <c r="R185" s="180"/>
      <c r="S185" s="180"/>
      <c r="T185" s="181"/>
      <c r="AT185" s="175" t="s">
        <v>264</v>
      </c>
      <c r="AU185" s="175" t="s">
        <v>82</v>
      </c>
      <c r="AV185" s="14" t="s">
        <v>82</v>
      </c>
      <c r="AW185" s="14" t="s">
        <v>34</v>
      </c>
      <c r="AX185" s="14" t="s">
        <v>80</v>
      </c>
      <c r="AY185" s="175" t="s">
        <v>252</v>
      </c>
    </row>
    <row r="186" spans="1:65" s="2" customFormat="1" ht="16.5" customHeight="1">
      <c r="A186" s="34"/>
      <c r="B186" s="145"/>
      <c r="C186" s="146" t="s">
        <v>572</v>
      </c>
      <c r="D186" s="146" t="s">
        <v>254</v>
      </c>
      <c r="E186" s="147" t="s">
        <v>12292</v>
      </c>
      <c r="F186" s="148" t="s">
        <v>12349</v>
      </c>
      <c r="G186" s="149" t="s">
        <v>4360</v>
      </c>
      <c r="H186" s="150">
        <v>6</v>
      </c>
      <c r="I186" s="151"/>
      <c r="J186" s="152">
        <f>ROUND(I186*H186,2)</f>
        <v>0</v>
      </c>
      <c r="K186" s="153"/>
      <c r="L186" s="35"/>
      <c r="M186" s="154" t="s">
        <v>3</v>
      </c>
      <c r="N186" s="155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258</v>
      </c>
      <c r="AT186" s="158" t="s">
        <v>254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987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12349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46" t="s">
        <v>580</v>
      </c>
      <c r="D188" s="146" t="s">
        <v>254</v>
      </c>
      <c r="E188" s="147" t="s">
        <v>12293</v>
      </c>
      <c r="F188" s="148" t="s">
        <v>12350</v>
      </c>
      <c r="G188" s="149" t="s">
        <v>4360</v>
      </c>
      <c r="H188" s="150">
        <v>6</v>
      </c>
      <c r="I188" s="151"/>
      <c r="J188" s="152">
        <f>ROUND(I188*H188,2)</f>
        <v>0</v>
      </c>
      <c r="K188" s="153"/>
      <c r="L188" s="35"/>
      <c r="M188" s="154" t="s">
        <v>3</v>
      </c>
      <c r="N188" s="155" t="s">
        <v>44</v>
      </c>
      <c r="O188" s="55"/>
      <c r="P188" s="156">
        <f>O188*H188</f>
        <v>0</v>
      </c>
      <c r="Q188" s="156">
        <v>0</v>
      </c>
      <c r="R188" s="156">
        <f>Q188*H188</f>
        <v>0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258</v>
      </c>
      <c r="AT188" s="158" t="s">
        <v>254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1027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12350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46" t="s">
        <v>588</v>
      </c>
      <c r="D190" s="146" t="s">
        <v>254</v>
      </c>
      <c r="E190" s="147" t="s">
        <v>12295</v>
      </c>
      <c r="F190" s="148" t="s">
        <v>12291</v>
      </c>
      <c r="G190" s="149" t="s">
        <v>4360</v>
      </c>
      <c r="H190" s="150">
        <v>6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258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1060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12291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596</v>
      </c>
      <c r="D192" s="146" t="s">
        <v>254</v>
      </c>
      <c r="E192" s="147" t="s">
        <v>12297</v>
      </c>
      <c r="F192" s="148" t="s">
        <v>12240</v>
      </c>
      <c r="G192" s="149" t="s">
        <v>4360</v>
      </c>
      <c r="H192" s="150">
        <v>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1072</v>
      </c>
    </row>
    <row r="193" spans="1:65" s="2" customFormat="1" ht="11.25">
      <c r="A193" s="34"/>
      <c r="B193" s="35"/>
      <c r="C193" s="34"/>
      <c r="D193" s="160" t="s">
        <v>260</v>
      </c>
      <c r="E193" s="34"/>
      <c r="F193" s="161" t="s">
        <v>12240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6.5" customHeight="1">
      <c r="A194" s="34"/>
      <c r="B194" s="145"/>
      <c r="C194" s="146" t="s">
        <v>602</v>
      </c>
      <c r="D194" s="146" t="s">
        <v>254</v>
      </c>
      <c r="E194" s="147" t="s">
        <v>12351</v>
      </c>
      <c r="F194" s="148" t="s">
        <v>12352</v>
      </c>
      <c r="G194" s="149" t="s">
        <v>4360</v>
      </c>
      <c r="H194" s="150">
        <v>8</v>
      </c>
      <c r="I194" s="151"/>
      <c r="J194" s="152">
        <f>ROUND(I194*H194,2)</f>
        <v>0</v>
      </c>
      <c r="K194" s="153"/>
      <c r="L194" s="35"/>
      <c r="M194" s="154" t="s">
        <v>3</v>
      </c>
      <c r="N194" s="155" t="s">
        <v>44</v>
      </c>
      <c r="O194" s="55"/>
      <c r="P194" s="156">
        <f>O194*H194</f>
        <v>0</v>
      </c>
      <c r="Q194" s="156">
        <v>0</v>
      </c>
      <c r="R194" s="156">
        <f>Q194*H194</f>
        <v>0</v>
      </c>
      <c r="S194" s="156">
        <v>0</v>
      </c>
      <c r="T194" s="157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8" t="s">
        <v>258</v>
      </c>
      <c r="AT194" s="158" t="s">
        <v>254</v>
      </c>
      <c r="AU194" s="158" t="s">
        <v>82</v>
      </c>
      <c r="AY194" s="19" t="s">
        <v>252</v>
      </c>
      <c r="BE194" s="159">
        <f>IF(N194="základní",J194,0)</f>
        <v>0</v>
      </c>
      <c r="BF194" s="159">
        <f>IF(N194="snížená",J194,0)</f>
        <v>0</v>
      </c>
      <c r="BG194" s="159">
        <f>IF(N194="zákl. přenesená",J194,0)</f>
        <v>0</v>
      </c>
      <c r="BH194" s="159">
        <f>IF(N194="sníž. přenesená",J194,0)</f>
        <v>0</v>
      </c>
      <c r="BI194" s="159">
        <f>IF(N194="nulová",J194,0)</f>
        <v>0</v>
      </c>
      <c r="BJ194" s="19" t="s">
        <v>80</v>
      </c>
      <c r="BK194" s="159">
        <f>ROUND(I194*H194,2)</f>
        <v>0</v>
      </c>
      <c r="BL194" s="19" t="s">
        <v>258</v>
      </c>
      <c r="BM194" s="158" t="s">
        <v>1085</v>
      </c>
    </row>
    <row r="195" spans="1:65" s="2" customFormat="1" ht="11.25">
      <c r="A195" s="34"/>
      <c r="B195" s="35"/>
      <c r="C195" s="34"/>
      <c r="D195" s="160" t="s">
        <v>260</v>
      </c>
      <c r="E195" s="34"/>
      <c r="F195" s="161" t="s">
        <v>12352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260</v>
      </c>
      <c r="AU195" s="19" t="s">
        <v>82</v>
      </c>
    </row>
    <row r="196" spans="1:65" s="2" customFormat="1" ht="16.5" customHeight="1">
      <c r="A196" s="34"/>
      <c r="B196" s="145"/>
      <c r="C196" s="146" t="s">
        <v>610</v>
      </c>
      <c r="D196" s="209" t="s">
        <v>254</v>
      </c>
      <c r="E196" s="147" t="s">
        <v>12353</v>
      </c>
      <c r="F196" s="148" t="s">
        <v>12354</v>
      </c>
      <c r="G196" s="149" t="s">
        <v>331</v>
      </c>
      <c r="H196" s="150">
        <v>30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258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258</v>
      </c>
      <c r="BM196" s="158" t="s">
        <v>1133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12354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618</v>
      </c>
      <c r="D198" s="209" t="s">
        <v>254</v>
      </c>
      <c r="E198" s="147" t="s">
        <v>12355</v>
      </c>
      <c r="F198" s="148" t="s">
        <v>12356</v>
      </c>
      <c r="G198" s="149" t="s">
        <v>331</v>
      </c>
      <c r="H198" s="150">
        <v>40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1145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12356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624</v>
      </c>
      <c r="D200" s="209" t="s">
        <v>254</v>
      </c>
      <c r="E200" s="147" t="s">
        <v>12357</v>
      </c>
      <c r="F200" s="148" t="s">
        <v>12358</v>
      </c>
      <c r="G200" s="149" t="s">
        <v>331</v>
      </c>
      <c r="H200" s="150">
        <v>50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1167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12358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2" customFormat="1" ht="16.5" customHeight="1">
      <c r="A202" s="34"/>
      <c r="B202" s="145"/>
      <c r="C202" s="146" t="s">
        <v>632</v>
      </c>
      <c r="D202" s="146" t="s">
        <v>254</v>
      </c>
      <c r="E202" s="147" t="s">
        <v>12359</v>
      </c>
      <c r="F202" s="148" t="s">
        <v>12360</v>
      </c>
      <c r="G202" s="149" t="s">
        <v>4360</v>
      </c>
      <c r="H202" s="150">
        <v>1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258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258</v>
      </c>
      <c r="BM202" s="158" t="s">
        <v>1188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12360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16.5" customHeight="1">
      <c r="A204" s="34"/>
      <c r="B204" s="145"/>
      <c r="C204" s="146" t="s">
        <v>640</v>
      </c>
      <c r="D204" s="146" t="s">
        <v>254</v>
      </c>
      <c r="E204" s="147" t="s">
        <v>12361</v>
      </c>
      <c r="F204" s="148" t="s">
        <v>12362</v>
      </c>
      <c r="G204" s="149" t="s">
        <v>4360</v>
      </c>
      <c r="H204" s="150">
        <v>1</v>
      </c>
      <c r="I204" s="151"/>
      <c r="J204" s="152">
        <f>ROUND(I204*H204,2)</f>
        <v>0</v>
      </c>
      <c r="K204" s="153"/>
      <c r="L204" s="35"/>
      <c r="M204" s="154" t="s">
        <v>3</v>
      </c>
      <c r="N204" s="155" t="s">
        <v>44</v>
      </c>
      <c r="O204" s="55"/>
      <c r="P204" s="156">
        <f>O204*H204</f>
        <v>0</v>
      </c>
      <c r="Q204" s="156">
        <v>0</v>
      </c>
      <c r="R204" s="156">
        <f>Q204*H204</f>
        <v>0</v>
      </c>
      <c r="S204" s="156">
        <v>0</v>
      </c>
      <c r="T204" s="157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8" t="s">
        <v>258</v>
      </c>
      <c r="AT204" s="158" t="s">
        <v>254</v>
      </c>
      <c r="AU204" s="158" t="s">
        <v>82</v>
      </c>
      <c r="AY204" s="19" t="s">
        <v>252</v>
      </c>
      <c r="BE204" s="159">
        <f>IF(N204="základní",J204,0)</f>
        <v>0</v>
      </c>
      <c r="BF204" s="159">
        <f>IF(N204="snížená",J204,0)</f>
        <v>0</v>
      </c>
      <c r="BG204" s="159">
        <f>IF(N204="zákl. přenesená",J204,0)</f>
        <v>0</v>
      </c>
      <c r="BH204" s="159">
        <f>IF(N204="sníž. přenesená",J204,0)</f>
        <v>0</v>
      </c>
      <c r="BI204" s="159">
        <f>IF(N204="nulová",J204,0)</f>
        <v>0</v>
      </c>
      <c r="BJ204" s="19" t="s">
        <v>80</v>
      </c>
      <c r="BK204" s="159">
        <f>ROUND(I204*H204,2)</f>
        <v>0</v>
      </c>
      <c r="BL204" s="19" t="s">
        <v>258</v>
      </c>
      <c r="BM204" s="158" t="s">
        <v>1202</v>
      </c>
    </row>
    <row r="205" spans="1:65" s="2" customFormat="1" ht="11.25">
      <c r="A205" s="34"/>
      <c r="B205" s="35"/>
      <c r="C205" s="34"/>
      <c r="D205" s="160" t="s">
        <v>260</v>
      </c>
      <c r="E205" s="34"/>
      <c r="F205" s="161" t="s">
        <v>12362</v>
      </c>
      <c r="G205" s="34"/>
      <c r="H205" s="34"/>
      <c r="I205" s="162"/>
      <c r="J205" s="34"/>
      <c r="K205" s="34"/>
      <c r="L205" s="35"/>
      <c r="M205" s="163"/>
      <c r="N205" s="164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9" t="s">
        <v>260</v>
      </c>
      <c r="AU205" s="19" t="s">
        <v>82</v>
      </c>
    </row>
    <row r="206" spans="1:65" s="2" customFormat="1" ht="16.5" customHeight="1">
      <c r="A206" s="34"/>
      <c r="B206" s="145"/>
      <c r="C206" s="146" t="s">
        <v>648</v>
      </c>
      <c r="D206" s="146" t="s">
        <v>254</v>
      </c>
      <c r="E206" s="147" t="s">
        <v>12363</v>
      </c>
      <c r="F206" s="148" t="s">
        <v>12364</v>
      </c>
      <c r="G206" s="149" t="s">
        <v>4360</v>
      </c>
      <c r="H206" s="150">
        <v>1</v>
      </c>
      <c r="I206" s="151"/>
      <c r="J206" s="152">
        <f>ROUND(I206*H206,2)</f>
        <v>0</v>
      </c>
      <c r="K206" s="153"/>
      <c r="L206" s="35"/>
      <c r="M206" s="154" t="s">
        <v>3</v>
      </c>
      <c r="N206" s="155" t="s">
        <v>44</v>
      </c>
      <c r="O206" s="55"/>
      <c r="P206" s="156">
        <f>O206*H206</f>
        <v>0</v>
      </c>
      <c r="Q206" s="156">
        <v>0</v>
      </c>
      <c r="R206" s="156">
        <f>Q206*H206</f>
        <v>0</v>
      </c>
      <c r="S206" s="156">
        <v>0</v>
      </c>
      <c r="T206" s="157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8" t="s">
        <v>258</v>
      </c>
      <c r="AT206" s="158" t="s">
        <v>254</v>
      </c>
      <c r="AU206" s="158" t="s">
        <v>82</v>
      </c>
      <c r="AY206" s="19" t="s">
        <v>252</v>
      </c>
      <c r="BE206" s="159">
        <f>IF(N206="základní",J206,0)</f>
        <v>0</v>
      </c>
      <c r="BF206" s="159">
        <f>IF(N206="snížená",J206,0)</f>
        <v>0</v>
      </c>
      <c r="BG206" s="159">
        <f>IF(N206="zákl. přenesená",J206,0)</f>
        <v>0</v>
      </c>
      <c r="BH206" s="159">
        <f>IF(N206="sníž. přenesená",J206,0)</f>
        <v>0</v>
      </c>
      <c r="BI206" s="159">
        <f>IF(N206="nulová",J206,0)</f>
        <v>0</v>
      </c>
      <c r="BJ206" s="19" t="s">
        <v>80</v>
      </c>
      <c r="BK206" s="159">
        <f>ROUND(I206*H206,2)</f>
        <v>0</v>
      </c>
      <c r="BL206" s="19" t="s">
        <v>258</v>
      </c>
      <c r="BM206" s="158" t="s">
        <v>1216</v>
      </c>
    </row>
    <row r="207" spans="1:65" s="2" customFormat="1" ht="11.25">
      <c r="A207" s="34"/>
      <c r="B207" s="35"/>
      <c r="C207" s="34"/>
      <c r="D207" s="160" t="s">
        <v>260</v>
      </c>
      <c r="E207" s="34"/>
      <c r="F207" s="161" t="s">
        <v>12364</v>
      </c>
      <c r="G207" s="34"/>
      <c r="H207" s="34"/>
      <c r="I207" s="162"/>
      <c r="J207" s="34"/>
      <c r="K207" s="34"/>
      <c r="L207" s="35"/>
      <c r="M207" s="163"/>
      <c r="N207" s="164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9" t="s">
        <v>260</v>
      </c>
      <c r="AU207" s="19" t="s">
        <v>82</v>
      </c>
    </row>
    <row r="208" spans="1:65" s="2" customFormat="1" ht="16.5" customHeight="1">
      <c r="A208" s="34"/>
      <c r="B208" s="145"/>
      <c r="C208" s="146" t="s">
        <v>730</v>
      </c>
      <c r="D208" s="209" t="s">
        <v>254</v>
      </c>
      <c r="E208" s="147" t="s">
        <v>12365</v>
      </c>
      <c r="F208" s="148" t="s">
        <v>12366</v>
      </c>
      <c r="G208" s="149" t="s">
        <v>257</v>
      </c>
      <c r="H208" s="150">
        <v>24.1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1.89</v>
      </c>
      <c r="R208" s="156">
        <f>Q208*H208</f>
        <v>45.548999999999999</v>
      </c>
      <c r="S208" s="156">
        <v>0</v>
      </c>
      <c r="T208" s="157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12367</v>
      </c>
    </row>
    <row r="209" spans="1:65" s="2" customFormat="1" ht="11.25">
      <c r="A209" s="34"/>
      <c r="B209" s="35"/>
      <c r="C209" s="34"/>
      <c r="D209" s="160" t="s">
        <v>260</v>
      </c>
      <c r="E209" s="34"/>
      <c r="F209" s="161" t="s">
        <v>12368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12369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13" customFormat="1" ht="11.25">
      <c r="B211" s="167"/>
      <c r="D211" s="160" t="s">
        <v>264</v>
      </c>
      <c r="E211" s="168" t="s">
        <v>3</v>
      </c>
      <c r="F211" s="169" t="s">
        <v>12370</v>
      </c>
      <c r="H211" s="168" t="s">
        <v>3</v>
      </c>
      <c r="I211" s="170"/>
      <c r="L211" s="167"/>
      <c r="M211" s="171"/>
      <c r="N211" s="172"/>
      <c r="O211" s="172"/>
      <c r="P211" s="172"/>
      <c r="Q211" s="172"/>
      <c r="R211" s="172"/>
      <c r="S211" s="172"/>
      <c r="T211" s="173"/>
      <c r="AT211" s="168" t="s">
        <v>264</v>
      </c>
      <c r="AU211" s="168" t="s">
        <v>82</v>
      </c>
      <c r="AV211" s="13" t="s">
        <v>80</v>
      </c>
      <c r="AW211" s="13" t="s">
        <v>34</v>
      </c>
      <c r="AX211" s="13" t="s">
        <v>73</v>
      </c>
      <c r="AY211" s="168" t="s">
        <v>252</v>
      </c>
    </row>
    <row r="212" spans="1:65" s="14" customFormat="1" ht="11.25">
      <c r="B212" s="174"/>
      <c r="D212" s="160" t="s">
        <v>264</v>
      </c>
      <c r="E212" s="175" t="s">
        <v>3</v>
      </c>
      <c r="F212" s="176" t="s">
        <v>12371</v>
      </c>
      <c r="H212" s="177">
        <v>24.1</v>
      </c>
      <c r="I212" s="178"/>
      <c r="L212" s="174"/>
      <c r="M212" s="179"/>
      <c r="N212" s="180"/>
      <c r="O212" s="180"/>
      <c r="P212" s="180"/>
      <c r="Q212" s="180"/>
      <c r="R212" s="180"/>
      <c r="S212" s="180"/>
      <c r="T212" s="181"/>
      <c r="AT212" s="175" t="s">
        <v>264</v>
      </c>
      <c r="AU212" s="175" t="s">
        <v>82</v>
      </c>
      <c r="AV212" s="14" t="s">
        <v>82</v>
      </c>
      <c r="AW212" s="14" t="s">
        <v>34</v>
      </c>
      <c r="AX212" s="14" t="s">
        <v>80</v>
      </c>
      <c r="AY212" s="175" t="s">
        <v>252</v>
      </c>
    </row>
    <row r="213" spans="1:65" s="2" customFormat="1" ht="16.5" customHeight="1">
      <c r="A213" s="34"/>
      <c r="B213" s="145"/>
      <c r="C213" s="146" t="s">
        <v>740</v>
      </c>
      <c r="D213" s="209" t="s">
        <v>254</v>
      </c>
      <c r="E213" s="147" t="s">
        <v>12372</v>
      </c>
      <c r="F213" s="148" t="s">
        <v>12373</v>
      </c>
      <c r="G213" s="149" t="s">
        <v>257</v>
      </c>
      <c r="H213" s="150">
        <v>18.3</v>
      </c>
      <c r="I213" s="151"/>
      <c r="J213" s="152">
        <f>ROUND(I213*H213,2)</f>
        <v>0</v>
      </c>
      <c r="K213" s="153"/>
      <c r="L213" s="35"/>
      <c r="M213" s="154" t="s">
        <v>3</v>
      </c>
      <c r="N213" s="155" t="s">
        <v>44</v>
      </c>
      <c r="O213" s="55"/>
      <c r="P213" s="156">
        <f>O213*H213</f>
        <v>0</v>
      </c>
      <c r="Q213" s="156">
        <v>0</v>
      </c>
      <c r="R213" s="156">
        <f>Q213*H213</f>
        <v>0</v>
      </c>
      <c r="S213" s="156">
        <v>0</v>
      </c>
      <c r="T213" s="157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8" t="s">
        <v>258</v>
      </c>
      <c r="AT213" s="158" t="s">
        <v>254</v>
      </c>
      <c r="AU213" s="158" t="s">
        <v>82</v>
      </c>
      <c r="AY213" s="19" t="s">
        <v>252</v>
      </c>
      <c r="BE213" s="159">
        <f>IF(N213="základní",J213,0)</f>
        <v>0</v>
      </c>
      <c r="BF213" s="159">
        <f>IF(N213="snížená",J213,0)</f>
        <v>0</v>
      </c>
      <c r="BG213" s="159">
        <f>IF(N213="zákl. přenesená",J213,0)</f>
        <v>0</v>
      </c>
      <c r="BH213" s="159">
        <f>IF(N213="sníž. přenesená",J213,0)</f>
        <v>0</v>
      </c>
      <c r="BI213" s="159">
        <f>IF(N213="nulová",J213,0)</f>
        <v>0</v>
      </c>
      <c r="BJ213" s="19" t="s">
        <v>80</v>
      </c>
      <c r="BK213" s="159">
        <f>ROUND(I213*H213,2)</f>
        <v>0</v>
      </c>
      <c r="BL213" s="19" t="s">
        <v>258</v>
      </c>
      <c r="BM213" s="158" t="s">
        <v>12374</v>
      </c>
    </row>
    <row r="214" spans="1:65" s="2" customFormat="1" ht="11.25">
      <c r="A214" s="34"/>
      <c r="B214" s="35"/>
      <c r="C214" s="34"/>
      <c r="D214" s="160" t="s">
        <v>260</v>
      </c>
      <c r="E214" s="34"/>
      <c r="F214" s="161" t="s">
        <v>12373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260</v>
      </c>
      <c r="AU214" s="19" t="s">
        <v>82</v>
      </c>
    </row>
    <row r="215" spans="1:65" s="2" customFormat="1" ht="11.25">
      <c r="A215" s="34"/>
      <c r="B215" s="35"/>
      <c r="C215" s="34"/>
      <c r="D215" s="165" t="s">
        <v>262</v>
      </c>
      <c r="E215" s="34"/>
      <c r="F215" s="166" t="s">
        <v>12375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262</v>
      </c>
      <c r="AU215" s="19" t="s">
        <v>82</v>
      </c>
    </row>
    <row r="216" spans="1:65" s="13" customFormat="1" ht="11.25">
      <c r="B216" s="167"/>
      <c r="D216" s="160" t="s">
        <v>264</v>
      </c>
      <c r="E216" s="168" t="s">
        <v>3</v>
      </c>
      <c r="F216" s="169" t="s">
        <v>12376</v>
      </c>
      <c r="H216" s="168" t="s">
        <v>3</v>
      </c>
      <c r="I216" s="170"/>
      <c r="L216" s="167"/>
      <c r="M216" s="171"/>
      <c r="N216" s="172"/>
      <c r="O216" s="172"/>
      <c r="P216" s="172"/>
      <c r="Q216" s="172"/>
      <c r="R216" s="172"/>
      <c r="S216" s="172"/>
      <c r="T216" s="173"/>
      <c r="AT216" s="168" t="s">
        <v>264</v>
      </c>
      <c r="AU216" s="168" t="s">
        <v>82</v>
      </c>
      <c r="AV216" s="13" t="s">
        <v>80</v>
      </c>
      <c r="AW216" s="13" t="s">
        <v>34</v>
      </c>
      <c r="AX216" s="13" t="s">
        <v>73</v>
      </c>
      <c r="AY216" s="168" t="s">
        <v>252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12377</v>
      </c>
      <c r="H217" s="177">
        <v>18.3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46" t="s">
        <v>748</v>
      </c>
      <c r="D218" s="209" t="s">
        <v>254</v>
      </c>
      <c r="E218" s="147" t="s">
        <v>12018</v>
      </c>
      <c r="F218" s="148" t="s">
        <v>12378</v>
      </c>
      <c r="G218" s="149" t="s">
        <v>497</v>
      </c>
      <c r="H218" s="150">
        <v>76</v>
      </c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258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258</v>
      </c>
      <c r="BM218" s="158" t="s">
        <v>12379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12380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12381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13" customFormat="1" ht="11.25">
      <c r="B221" s="167"/>
      <c r="D221" s="160" t="s">
        <v>264</v>
      </c>
      <c r="E221" s="168" t="s">
        <v>3</v>
      </c>
      <c r="F221" s="169" t="s">
        <v>12382</v>
      </c>
      <c r="H221" s="168" t="s">
        <v>3</v>
      </c>
      <c r="I221" s="170"/>
      <c r="L221" s="167"/>
      <c r="M221" s="171"/>
      <c r="N221" s="172"/>
      <c r="O221" s="172"/>
      <c r="P221" s="172"/>
      <c r="Q221" s="172"/>
      <c r="R221" s="172"/>
      <c r="S221" s="172"/>
      <c r="T221" s="173"/>
      <c r="AT221" s="168" t="s">
        <v>264</v>
      </c>
      <c r="AU221" s="168" t="s">
        <v>82</v>
      </c>
      <c r="AV221" s="13" t="s">
        <v>80</v>
      </c>
      <c r="AW221" s="13" t="s">
        <v>34</v>
      </c>
      <c r="AX221" s="13" t="s">
        <v>73</v>
      </c>
      <c r="AY221" s="168" t="s">
        <v>252</v>
      </c>
    </row>
    <row r="222" spans="1:65" s="14" customFormat="1" ht="11.25">
      <c r="B222" s="174"/>
      <c r="D222" s="160" t="s">
        <v>264</v>
      </c>
      <c r="E222" s="175" t="s">
        <v>3</v>
      </c>
      <c r="F222" s="176" t="s">
        <v>1085</v>
      </c>
      <c r="H222" s="177">
        <v>76</v>
      </c>
      <c r="I222" s="178"/>
      <c r="L222" s="174"/>
      <c r="M222" s="179"/>
      <c r="N222" s="180"/>
      <c r="O222" s="180"/>
      <c r="P222" s="180"/>
      <c r="Q222" s="180"/>
      <c r="R222" s="180"/>
      <c r="S222" s="180"/>
      <c r="T222" s="181"/>
      <c r="AT222" s="175" t="s">
        <v>264</v>
      </c>
      <c r="AU222" s="175" t="s">
        <v>82</v>
      </c>
      <c r="AV222" s="14" t="s">
        <v>82</v>
      </c>
      <c r="AW222" s="14" t="s">
        <v>34</v>
      </c>
      <c r="AX222" s="14" t="s">
        <v>80</v>
      </c>
      <c r="AY222" s="175" t="s">
        <v>252</v>
      </c>
    </row>
    <row r="223" spans="1:65" s="2" customFormat="1" ht="16.5" customHeight="1">
      <c r="A223" s="34"/>
      <c r="B223" s="145"/>
      <c r="C223" s="198" t="s">
        <v>755</v>
      </c>
      <c r="D223" s="210" t="s">
        <v>361</v>
      </c>
      <c r="E223" s="199" t="s">
        <v>12383</v>
      </c>
      <c r="F223" s="200" t="s">
        <v>12384</v>
      </c>
      <c r="G223" s="201" t="s">
        <v>3225</v>
      </c>
      <c r="H223" s="202">
        <v>1.52</v>
      </c>
      <c r="I223" s="203"/>
      <c r="J223" s="204">
        <f>ROUND(I223*H223,2)</f>
        <v>0</v>
      </c>
      <c r="K223" s="205"/>
      <c r="L223" s="206"/>
      <c r="M223" s="207" t="s">
        <v>3</v>
      </c>
      <c r="N223" s="208" t="s">
        <v>44</v>
      </c>
      <c r="O223" s="55"/>
      <c r="P223" s="156">
        <f>O223*H223</f>
        <v>0</v>
      </c>
      <c r="Q223" s="156">
        <v>1E-3</v>
      </c>
      <c r="R223" s="156">
        <f>Q223*H223</f>
        <v>1.5200000000000001E-3</v>
      </c>
      <c r="S223" s="156">
        <v>0</v>
      </c>
      <c r="T223" s="157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8" t="s">
        <v>318</v>
      </c>
      <c r="AT223" s="158" t="s">
        <v>361</v>
      </c>
      <c r="AU223" s="158" t="s">
        <v>82</v>
      </c>
      <c r="AY223" s="19" t="s">
        <v>252</v>
      </c>
      <c r="BE223" s="159">
        <f>IF(N223="základní",J223,0)</f>
        <v>0</v>
      </c>
      <c r="BF223" s="159">
        <f>IF(N223="snížená",J223,0)</f>
        <v>0</v>
      </c>
      <c r="BG223" s="159">
        <f>IF(N223="zákl. přenesená",J223,0)</f>
        <v>0</v>
      </c>
      <c r="BH223" s="159">
        <f>IF(N223="sníž. přenesená",J223,0)</f>
        <v>0</v>
      </c>
      <c r="BI223" s="159">
        <f>IF(N223="nulová",J223,0)</f>
        <v>0</v>
      </c>
      <c r="BJ223" s="19" t="s">
        <v>80</v>
      </c>
      <c r="BK223" s="159">
        <f>ROUND(I223*H223,2)</f>
        <v>0</v>
      </c>
      <c r="BL223" s="19" t="s">
        <v>258</v>
      </c>
      <c r="BM223" s="158" t="s">
        <v>12385</v>
      </c>
    </row>
    <row r="224" spans="1:65" s="2" customFormat="1" ht="11.25">
      <c r="A224" s="34"/>
      <c r="B224" s="35"/>
      <c r="C224" s="34"/>
      <c r="D224" s="160" t="s">
        <v>260</v>
      </c>
      <c r="E224" s="34"/>
      <c r="F224" s="161" t="s">
        <v>12384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260</v>
      </c>
      <c r="AU224" s="19" t="s">
        <v>82</v>
      </c>
    </row>
    <row r="225" spans="1:65" s="2" customFormat="1" ht="11.25">
      <c r="A225" s="34"/>
      <c r="B225" s="35"/>
      <c r="C225" s="34"/>
      <c r="D225" s="165" t="s">
        <v>262</v>
      </c>
      <c r="E225" s="34"/>
      <c r="F225" s="166" t="s">
        <v>12386</v>
      </c>
      <c r="G225" s="34"/>
      <c r="H225" s="34"/>
      <c r="I225" s="162"/>
      <c r="J225" s="34"/>
      <c r="K225" s="34"/>
      <c r="L225" s="35"/>
      <c r="M225" s="163"/>
      <c r="N225" s="164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9" t="s">
        <v>262</v>
      </c>
      <c r="AU225" s="19" t="s">
        <v>82</v>
      </c>
    </row>
    <row r="226" spans="1:65" s="14" customFormat="1" ht="11.25">
      <c r="B226" s="174"/>
      <c r="D226" s="160" t="s">
        <v>264</v>
      </c>
      <c r="F226" s="176" t="s">
        <v>12387</v>
      </c>
      <c r="H226" s="177">
        <v>1.52</v>
      </c>
      <c r="I226" s="178"/>
      <c r="L226" s="174"/>
      <c r="M226" s="179"/>
      <c r="N226" s="180"/>
      <c r="O226" s="180"/>
      <c r="P226" s="180"/>
      <c r="Q226" s="180"/>
      <c r="R226" s="180"/>
      <c r="S226" s="180"/>
      <c r="T226" s="181"/>
      <c r="AT226" s="175" t="s">
        <v>264</v>
      </c>
      <c r="AU226" s="175" t="s">
        <v>82</v>
      </c>
      <c r="AV226" s="14" t="s">
        <v>82</v>
      </c>
      <c r="AW226" s="14" t="s">
        <v>4</v>
      </c>
      <c r="AX226" s="14" t="s">
        <v>80</v>
      </c>
      <c r="AY226" s="175" t="s">
        <v>252</v>
      </c>
    </row>
    <row r="227" spans="1:65" s="12" customFormat="1" ht="22.9" customHeight="1">
      <c r="B227" s="132"/>
      <c r="D227" s="133" t="s">
        <v>72</v>
      </c>
      <c r="E227" s="143" t="s">
        <v>2182</v>
      </c>
      <c r="F227" s="143" t="s">
        <v>2183</v>
      </c>
      <c r="I227" s="135"/>
      <c r="J227" s="144">
        <f>BK227</f>
        <v>0</v>
      </c>
      <c r="L227" s="132"/>
      <c r="M227" s="137"/>
      <c r="N227" s="138"/>
      <c r="O227" s="138"/>
      <c r="P227" s="139">
        <f>SUM(P228:P230)</f>
        <v>0</v>
      </c>
      <c r="Q227" s="138"/>
      <c r="R227" s="139">
        <f>SUM(R228:R230)</f>
        <v>0</v>
      </c>
      <c r="S227" s="138"/>
      <c r="T227" s="140">
        <f>SUM(T228:T230)</f>
        <v>0</v>
      </c>
      <c r="AR227" s="133" t="s">
        <v>80</v>
      </c>
      <c r="AT227" s="141" t="s">
        <v>72</v>
      </c>
      <c r="AU227" s="141" t="s">
        <v>80</v>
      </c>
      <c r="AY227" s="133" t="s">
        <v>252</v>
      </c>
      <c r="BK227" s="142">
        <f>SUM(BK228:BK230)</f>
        <v>0</v>
      </c>
    </row>
    <row r="228" spans="1:65" s="2" customFormat="1" ht="16.5" customHeight="1">
      <c r="A228" s="34"/>
      <c r="B228" s="145"/>
      <c r="C228" s="146" t="s">
        <v>693</v>
      </c>
      <c r="D228" s="146" t="s">
        <v>254</v>
      </c>
      <c r="E228" s="147" t="s">
        <v>12299</v>
      </c>
      <c r="F228" s="148" t="s">
        <v>12300</v>
      </c>
      <c r="G228" s="149" t="s">
        <v>321</v>
      </c>
      <c r="H228" s="150">
        <v>639.49300000000005</v>
      </c>
      <c r="I228" s="151"/>
      <c r="J228" s="152">
        <f>ROUND(I228*H228,2)</f>
        <v>0</v>
      </c>
      <c r="K228" s="153"/>
      <c r="L228" s="35"/>
      <c r="M228" s="154" t="s">
        <v>3</v>
      </c>
      <c r="N228" s="155" t="s">
        <v>44</v>
      </c>
      <c r="O228" s="55"/>
      <c r="P228" s="156">
        <f>O228*H228</f>
        <v>0</v>
      </c>
      <c r="Q228" s="156">
        <v>0</v>
      </c>
      <c r="R228" s="156">
        <f>Q228*H228</f>
        <v>0</v>
      </c>
      <c r="S228" s="156">
        <v>0</v>
      </c>
      <c r="T228" s="157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8" t="s">
        <v>258</v>
      </c>
      <c r="AT228" s="158" t="s">
        <v>254</v>
      </c>
      <c r="AU228" s="158" t="s">
        <v>82</v>
      </c>
      <c r="AY228" s="19" t="s">
        <v>252</v>
      </c>
      <c r="BE228" s="159">
        <f>IF(N228="základní",J228,0)</f>
        <v>0</v>
      </c>
      <c r="BF228" s="159">
        <f>IF(N228="snížená",J228,0)</f>
        <v>0</v>
      </c>
      <c r="BG228" s="159">
        <f>IF(N228="zákl. přenesená",J228,0)</f>
        <v>0</v>
      </c>
      <c r="BH228" s="159">
        <f>IF(N228="sníž. přenesená",J228,0)</f>
        <v>0</v>
      </c>
      <c r="BI228" s="159">
        <f>IF(N228="nulová",J228,0)</f>
        <v>0</v>
      </c>
      <c r="BJ228" s="19" t="s">
        <v>80</v>
      </c>
      <c r="BK228" s="159">
        <f>ROUND(I228*H228,2)</f>
        <v>0</v>
      </c>
      <c r="BL228" s="19" t="s">
        <v>258</v>
      </c>
      <c r="BM228" s="158" t="s">
        <v>648</v>
      </c>
    </row>
    <row r="229" spans="1:65" s="2" customFormat="1" ht="19.5">
      <c r="A229" s="34"/>
      <c r="B229" s="35"/>
      <c r="C229" s="34"/>
      <c r="D229" s="160" t="s">
        <v>260</v>
      </c>
      <c r="E229" s="34"/>
      <c r="F229" s="161" t="s">
        <v>12301</v>
      </c>
      <c r="G229" s="34"/>
      <c r="H229" s="34"/>
      <c r="I229" s="162"/>
      <c r="J229" s="34"/>
      <c r="K229" s="34"/>
      <c r="L229" s="35"/>
      <c r="M229" s="163"/>
      <c r="N229" s="164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9" t="s">
        <v>260</v>
      </c>
      <c r="AU229" s="19" t="s">
        <v>82</v>
      </c>
    </row>
    <row r="230" spans="1:65" s="2" customFormat="1" ht="11.25">
      <c r="A230" s="34"/>
      <c r="B230" s="35"/>
      <c r="C230" s="34"/>
      <c r="D230" s="165" t="s">
        <v>262</v>
      </c>
      <c r="E230" s="34"/>
      <c r="F230" s="166" t="s">
        <v>12302</v>
      </c>
      <c r="G230" s="34"/>
      <c r="H230" s="34"/>
      <c r="I230" s="162"/>
      <c r="J230" s="34"/>
      <c r="K230" s="34"/>
      <c r="L230" s="35"/>
      <c r="M230" s="215"/>
      <c r="N230" s="216"/>
      <c r="O230" s="217"/>
      <c r="P230" s="217"/>
      <c r="Q230" s="217"/>
      <c r="R230" s="217"/>
      <c r="S230" s="217"/>
      <c r="T230" s="218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262</v>
      </c>
      <c r="AU230" s="19" t="s">
        <v>82</v>
      </c>
    </row>
    <row r="231" spans="1:65" s="2" customFormat="1" ht="6.95" customHeight="1">
      <c r="A231" s="34"/>
      <c r="B231" s="44"/>
      <c r="C231" s="45"/>
      <c r="D231" s="45"/>
      <c r="E231" s="45"/>
      <c r="F231" s="45"/>
      <c r="G231" s="45"/>
      <c r="H231" s="45"/>
      <c r="I231" s="45"/>
      <c r="J231" s="45"/>
      <c r="K231" s="45"/>
      <c r="L231" s="35"/>
      <c r="M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</row>
  </sheetData>
  <autoFilter ref="C82:K230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/>
    <hyperlink ref="F93" r:id="rId2"/>
    <hyperlink ref="F98" r:id="rId3"/>
    <hyperlink ref="F101" r:id="rId4"/>
    <hyperlink ref="F104" r:id="rId5"/>
    <hyperlink ref="F107" r:id="rId6"/>
    <hyperlink ref="F110" r:id="rId7"/>
    <hyperlink ref="F113" r:id="rId8"/>
    <hyperlink ref="F116" r:id="rId9"/>
    <hyperlink ref="F119" r:id="rId10"/>
    <hyperlink ref="F123" r:id="rId11"/>
    <hyperlink ref="F130" r:id="rId12"/>
    <hyperlink ref="F136" r:id="rId13"/>
    <hyperlink ref="F142" r:id="rId14"/>
    <hyperlink ref="F145" r:id="rId15"/>
    <hyperlink ref="F148" r:id="rId16"/>
    <hyperlink ref="F151" r:id="rId17"/>
    <hyperlink ref="F158" r:id="rId18"/>
    <hyperlink ref="F161" r:id="rId19"/>
    <hyperlink ref="F164" r:id="rId20"/>
    <hyperlink ref="F167" r:id="rId21"/>
    <hyperlink ref="F175" r:id="rId22"/>
    <hyperlink ref="F180" r:id="rId23"/>
    <hyperlink ref="F210" r:id="rId24"/>
    <hyperlink ref="F215" r:id="rId25"/>
    <hyperlink ref="F220" r:id="rId26"/>
    <hyperlink ref="F225" r:id="rId27"/>
    <hyperlink ref="F230" r:id="rId28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0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178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12388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10882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ROUND(J91,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ROUND((SUM(BE91:BE203)),  2)</f>
        <v>0</v>
      </c>
      <c r="G33" s="34"/>
      <c r="H33" s="34"/>
      <c r="I33" s="103">
        <v>0.21</v>
      </c>
      <c r="J33" s="102">
        <f>ROUND(((SUM(BE91:BE203))*I33),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ROUND((SUM(BF91:BF203)),  2)</f>
        <v>0</v>
      </c>
      <c r="G34" s="34"/>
      <c r="H34" s="34"/>
      <c r="I34" s="103">
        <v>0.15</v>
      </c>
      <c r="J34" s="102">
        <f>ROUND(((SUM(BF91:BF203))*I34),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ROUND((SUM(BG91:BG203)),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ROUND((SUM(BH91:BH203)),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ROUND((SUM(BI91:BI203)),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IO.09 - Přeložka teplovodu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Rostislav Hynek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J91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J92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J93</f>
        <v>0</v>
      </c>
      <c r="L61" s="117"/>
    </row>
    <row r="62" spans="1:47" s="9" customFormat="1" ht="24.95" customHeight="1">
      <c r="B62" s="113"/>
      <c r="D62" s="114" t="s">
        <v>10883</v>
      </c>
      <c r="E62" s="115"/>
      <c r="F62" s="115"/>
      <c r="G62" s="115"/>
      <c r="H62" s="115"/>
      <c r="I62" s="115"/>
      <c r="J62" s="116">
        <f>J116</f>
        <v>0</v>
      </c>
      <c r="L62" s="113"/>
    </row>
    <row r="63" spans="1:47" s="10" customFormat="1" ht="19.899999999999999" customHeight="1">
      <c r="B63" s="117"/>
      <c r="D63" s="118" t="s">
        <v>10884</v>
      </c>
      <c r="E63" s="119"/>
      <c r="F63" s="119"/>
      <c r="G63" s="119"/>
      <c r="H63" s="119"/>
      <c r="I63" s="119"/>
      <c r="J63" s="120">
        <f>J117</f>
        <v>0</v>
      </c>
      <c r="L63" s="117"/>
    </row>
    <row r="64" spans="1:47" s="10" customFormat="1" ht="19.899999999999999" customHeight="1">
      <c r="B64" s="117"/>
      <c r="D64" s="118" t="s">
        <v>12389</v>
      </c>
      <c r="E64" s="119"/>
      <c r="F64" s="119"/>
      <c r="G64" s="119"/>
      <c r="H64" s="119"/>
      <c r="I64" s="119"/>
      <c r="J64" s="120">
        <f>J134</f>
        <v>0</v>
      </c>
      <c r="L64" s="117"/>
    </row>
    <row r="65" spans="1:31" s="10" customFormat="1" ht="19.899999999999999" customHeight="1">
      <c r="B65" s="117"/>
      <c r="D65" s="118" t="s">
        <v>10885</v>
      </c>
      <c r="E65" s="119"/>
      <c r="F65" s="119"/>
      <c r="G65" s="119"/>
      <c r="H65" s="119"/>
      <c r="I65" s="119"/>
      <c r="J65" s="120">
        <f>J140</f>
        <v>0</v>
      </c>
      <c r="L65" s="117"/>
    </row>
    <row r="66" spans="1:31" s="10" customFormat="1" ht="19.899999999999999" customHeight="1">
      <c r="B66" s="117"/>
      <c r="D66" s="118" t="s">
        <v>10886</v>
      </c>
      <c r="E66" s="119"/>
      <c r="F66" s="119"/>
      <c r="G66" s="119"/>
      <c r="H66" s="119"/>
      <c r="I66" s="119"/>
      <c r="J66" s="120">
        <f>J146</f>
        <v>0</v>
      </c>
      <c r="L66" s="117"/>
    </row>
    <row r="67" spans="1:31" s="10" customFormat="1" ht="19.899999999999999" customHeight="1">
      <c r="B67" s="117"/>
      <c r="D67" s="118" t="s">
        <v>10887</v>
      </c>
      <c r="E67" s="119"/>
      <c r="F67" s="119"/>
      <c r="G67" s="119"/>
      <c r="H67" s="119"/>
      <c r="I67" s="119"/>
      <c r="J67" s="120">
        <f>J169</f>
        <v>0</v>
      </c>
      <c r="L67" s="117"/>
    </row>
    <row r="68" spans="1:31" s="10" customFormat="1" ht="19.899999999999999" customHeight="1">
      <c r="B68" s="117"/>
      <c r="D68" s="118" t="s">
        <v>12390</v>
      </c>
      <c r="E68" s="119"/>
      <c r="F68" s="119"/>
      <c r="G68" s="119"/>
      <c r="H68" s="119"/>
      <c r="I68" s="119"/>
      <c r="J68" s="120">
        <f>J173</f>
        <v>0</v>
      </c>
      <c r="L68" s="117"/>
    </row>
    <row r="69" spans="1:31" s="10" customFormat="1" ht="19.899999999999999" customHeight="1">
      <c r="B69" s="117"/>
      <c r="D69" s="118" t="s">
        <v>12391</v>
      </c>
      <c r="E69" s="119"/>
      <c r="F69" s="119"/>
      <c r="G69" s="119"/>
      <c r="H69" s="119"/>
      <c r="I69" s="119"/>
      <c r="J69" s="120">
        <f>J184</f>
        <v>0</v>
      </c>
      <c r="L69" s="117"/>
    </row>
    <row r="70" spans="1:31" s="10" customFormat="1" ht="19.899999999999999" customHeight="1">
      <c r="B70" s="117"/>
      <c r="D70" s="118" t="s">
        <v>10892</v>
      </c>
      <c r="E70" s="119"/>
      <c r="F70" s="119"/>
      <c r="G70" s="119"/>
      <c r="H70" s="119"/>
      <c r="I70" s="119"/>
      <c r="J70" s="120">
        <f>J189</f>
        <v>0</v>
      </c>
      <c r="L70" s="117"/>
    </row>
    <row r="71" spans="1:31" s="10" customFormat="1" ht="19.899999999999999" customHeight="1">
      <c r="B71" s="117"/>
      <c r="D71" s="118" t="s">
        <v>12392</v>
      </c>
      <c r="E71" s="119"/>
      <c r="F71" s="119"/>
      <c r="G71" s="119"/>
      <c r="H71" s="119"/>
      <c r="I71" s="119"/>
      <c r="J71" s="120">
        <f>J201</f>
        <v>0</v>
      </c>
      <c r="L71" s="117"/>
    </row>
    <row r="72" spans="1:31" s="2" customFormat="1" ht="21.7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44"/>
      <c r="C73" s="45"/>
      <c r="D73" s="45"/>
      <c r="E73" s="45"/>
      <c r="F73" s="45"/>
      <c r="G73" s="45"/>
      <c r="H73" s="45"/>
      <c r="I73" s="45"/>
      <c r="J73" s="45"/>
      <c r="K73" s="45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7" spans="1:31" s="2" customFormat="1" ht="6.95" customHeight="1">
      <c r="A77" s="34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4.95" customHeight="1">
      <c r="A78" s="34"/>
      <c r="B78" s="35"/>
      <c r="C78" s="23" t="s">
        <v>237</v>
      </c>
      <c r="D78" s="34"/>
      <c r="E78" s="34"/>
      <c r="F78" s="34"/>
      <c r="G78" s="34"/>
      <c r="H78" s="34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17</v>
      </c>
      <c r="D80" s="34"/>
      <c r="E80" s="34"/>
      <c r="F80" s="34"/>
      <c r="G80" s="34"/>
      <c r="H80" s="34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6.5" customHeight="1">
      <c r="A81" s="34"/>
      <c r="B81" s="35"/>
      <c r="C81" s="34"/>
      <c r="D81" s="34"/>
      <c r="E81" s="358" t="str">
        <f>E7</f>
        <v>Vědeckotechnický park UPOL, blok D - 1.etapa</v>
      </c>
      <c r="F81" s="359"/>
      <c r="G81" s="359"/>
      <c r="H81" s="359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196</v>
      </c>
      <c r="D82" s="34"/>
      <c r="E82" s="34"/>
      <c r="F82" s="34"/>
      <c r="G82" s="34"/>
      <c r="H82" s="34"/>
      <c r="I82" s="34"/>
      <c r="J82" s="34"/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341" t="str">
        <f>E9</f>
        <v>IO.09 - Přeložka teplovodu</v>
      </c>
      <c r="F83" s="360"/>
      <c r="G83" s="360"/>
      <c r="H83" s="360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9" t="s">
        <v>21</v>
      </c>
      <c r="D85" s="34"/>
      <c r="E85" s="34"/>
      <c r="F85" s="27" t="str">
        <f>F12</f>
        <v>Olomouc, Třída 17.Listopadu 1121/8a</v>
      </c>
      <c r="G85" s="34"/>
      <c r="H85" s="34"/>
      <c r="I85" s="29" t="s">
        <v>23</v>
      </c>
      <c r="J85" s="52">
        <f>IF(J12="","",J12)</f>
        <v>44442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9" t="s">
        <v>24</v>
      </c>
      <c r="D87" s="34"/>
      <c r="E87" s="34"/>
      <c r="F87" s="27" t="str">
        <f>E15</f>
        <v xml:space="preserve">Univerzita Palackého Olomouc </v>
      </c>
      <c r="G87" s="34"/>
      <c r="H87" s="34"/>
      <c r="I87" s="29" t="s">
        <v>31</v>
      </c>
      <c r="J87" s="32" t="str">
        <f>E21</f>
        <v>Alfaprojekt Olomouc a.s.</v>
      </c>
      <c r="K87" s="34"/>
      <c r="L87" s="96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9" t="s">
        <v>29</v>
      </c>
      <c r="D88" s="34"/>
      <c r="E88" s="34"/>
      <c r="F88" s="27" t="str">
        <f>IF(E18="","",E18)</f>
        <v>Vyplň údaj</v>
      </c>
      <c r="G88" s="34"/>
      <c r="H88" s="34"/>
      <c r="I88" s="29" t="s">
        <v>35</v>
      </c>
      <c r="J88" s="32" t="str">
        <f>E24</f>
        <v>Ing. Rostislav Hynek</v>
      </c>
      <c r="K88" s="34"/>
      <c r="L88" s="96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6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1" customFormat="1" ht="29.25" customHeight="1">
      <c r="A90" s="121"/>
      <c r="B90" s="122"/>
      <c r="C90" s="123" t="s">
        <v>238</v>
      </c>
      <c r="D90" s="124" t="s">
        <v>58</v>
      </c>
      <c r="E90" s="124" t="s">
        <v>54</v>
      </c>
      <c r="F90" s="124" t="s">
        <v>55</v>
      </c>
      <c r="G90" s="124" t="s">
        <v>239</v>
      </c>
      <c r="H90" s="124" t="s">
        <v>240</v>
      </c>
      <c r="I90" s="124" t="s">
        <v>241</v>
      </c>
      <c r="J90" s="125" t="s">
        <v>202</v>
      </c>
      <c r="K90" s="126" t="s">
        <v>242</v>
      </c>
      <c r="L90" s="127"/>
      <c r="M90" s="59" t="s">
        <v>3</v>
      </c>
      <c r="N90" s="60" t="s">
        <v>43</v>
      </c>
      <c r="O90" s="60" t="s">
        <v>243</v>
      </c>
      <c r="P90" s="60" t="s">
        <v>244</v>
      </c>
      <c r="Q90" s="60" t="s">
        <v>245</v>
      </c>
      <c r="R90" s="60" t="s">
        <v>246</v>
      </c>
      <c r="S90" s="60" t="s">
        <v>247</v>
      </c>
      <c r="T90" s="61" t="s">
        <v>248</v>
      </c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</row>
    <row r="91" spans="1:65" s="2" customFormat="1" ht="22.9" customHeight="1">
      <c r="A91" s="34"/>
      <c r="B91" s="35"/>
      <c r="C91" s="66" t="s">
        <v>249</v>
      </c>
      <c r="D91" s="34"/>
      <c r="E91" s="34"/>
      <c r="F91" s="34"/>
      <c r="G91" s="34"/>
      <c r="H91" s="34"/>
      <c r="I91" s="34"/>
      <c r="J91" s="128">
        <f>BK91</f>
        <v>0</v>
      </c>
      <c r="K91" s="34"/>
      <c r="L91" s="35"/>
      <c r="M91" s="62"/>
      <c r="N91" s="53"/>
      <c r="O91" s="63"/>
      <c r="P91" s="129">
        <f>P92+P116</f>
        <v>0</v>
      </c>
      <c r="Q91" s="63"/>
      <c r="R91" s="129">
        <f>R92+R116</f>
        <v>51.84</v>
      </c>
      <c r="S91" s="63"/>
      <c r="T91" s="130">
        <f>T92+T116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9" t="s">
        <v>72</v>
      </c>
      <c r="AU91" s="19" t="s">
        <v>203</v>
      </c>
      <c r="BK91" s="131">
        <f>BK92+BK116</f>
        <v>0</v>
      </c>
    </row>
    <row r="92" spans="1:65" s="12" customFormat="1" ht="25.9" customHeight="1">
      <c r="B92" s="132"/>
      <c r="D92" s="133" t="s">
        <v>72</v>
      </c>
      <c r="E92" s="134" t="s">
        <v>250</v>
      </c>
      <c r="F92" s="134" t="s">
        <v>251</v>
      </c>
      <c r="I92" s="135"/>
      <c r="J92" s="136">
        <f>BK92</f>
        <v>0</v>
      </c>
      <c r="L92" s="132"/>
      <c r="M92" s="137"/>
      <c r="N92" s="138"/>
      <c r="O92" s="138"/>
      <c r="P92" s="139">
        <f>P93</f>
        <v>0</v>
      </c>
      <c r="Q92" s="138"/>
      <c r="R92" s="139">
        <f>R93</f>
        <v>51.84</v>
      </c>
      <c r="S92" s="138"/>
      <c r="T92" s="140">
        <f>T93</f>
        <v>0</v>
      </c>
      <c r="AR92" s="133" t="s">
        <v>80</v>
      </c>
      <c r="AT92" s="141" t="s">
        <v>72</v>
      </c>
      <c r="AU92" s="141" t="s">
        <v>73</v>
      </c>
      <c r="AY92" s="133" t="s">
        <v>252</v>
      </c>
      <c r="BK92" s="142">
        <f>BK93</f>
        <v>0</v>
      </c>
    </row>
    <row r="93" spans="1:65" s="12" customFormat="1" ht="22.9" customHeight="1">
      <c r="B93" s="132"/>
      <c r="D93" s="133" t="s">
        <v>72</v>
      </c>
      <c r="E93" s="143" t="s">
        <v>80</v>
      </c>
      <c r="F93" s="143" t="s">
        <v>253</v>
      </c>
      <c r="I93" s="135"/>
      <c r="J93" s="144">
        <f>BK93</f>
        <v>0</v>
      </c>
      <c r="L93" s="132"/>
      <c r="M93" s="137"/>
      <c r="N93" s="138"/>
      <c r="O93" s="138"/>
      <c r="P93" s="139">
        <f>SUM(P94:P115)</f>
        <v>0</v>
      </c>
      <c r="Q93" s="138"/>
      <c r="R93" s="139">
        <f>SUM(R94:R115)</f>
        <v>51.84</v>
      </c>
      <c r="S93" s="138"/>
      <c r="T93" s="140">
        <f>SUM(T94:T115)</f>
        <v>0</v>
      </c>
      <c r="AR93" s="133" t="s">
        <v>80</v>
      </c>
      <c r="AT93" s="141" t="s">
        <v>72</v>
      </c>
      <c r="AU93" s="141" t="s">
        <v>80</v>
      </c>
      <c r="AY93" s="133" t="s">
        <v>252</v>
      </c>
      <c r="BK93" s="142">
        <f>SUM(BK94:BK115)</f>
        <v>0</v>
      </c>
    </row>
    <row r="94" spans="1:65" s="2" customFormat="1" ht="21.75" customHeight="1">
      <c r="A94" s="34"/>
      <c r="B94" s="145"/>
      <c r="C94" s="146" t="s">
        <v>80</v>
      </c>
      <c r="D94" s="146" t="s">
        <v>254</v>
      </c>
      <c r="E94" s="147" t="s">
        <v>270</v>
      </c>
      <c r="F94" s="148" t="s">
        <v>271</v>
      </c>
      <c r="G94" s="149" t="s">
        <v>257</v>
      </c>
      <c r="H94" s="150">
        <v>129.6</v>
      </c>
      <c r="I94" s="151"/>
      <c r="J94" s="152">
        <f>ROUND(I94*H94,2)</f>
        <v>0</v>
      </c>
      <c r="K94" s="153"/>
      <c r="L94" s="35"/>
      <c r="M94" s="154" t="s">
        <v>3</v>
      </c>
      <c r="N94" s="155" t="s">
        <v>44</v>
      </c>
      <c r="O94" s="55"/>
      <c r="P94" s="156">
        <f>O94*H94</f>
        <v>0</v>
      </c>
      <c r="Q94" s="156">
        <v>0</v>
      </c>
      <c r="R94" s="156">
        <f>Q94*H94</f>
        <v>0</v>
      </c>
      <c r="S94" s="156">
        <v>0</v>
      </c>
      <c r="T94" s="157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8" t="s">
        <v>258</v>
      </c>
      <c r="AT94" s="158" t="s">
        <v>254</v>
      </c>
      <c r="AU94" s="158" t="s">
        <v>82</v>
      </c>
      <c r="AY94" s="19" t="s">
        <v>252</v>
      </c>
      <c r="BE94" s="159">
        <f>IF(N94="základní",J94,0)</f>
        <v>0</v>
      </c>
      <c r="BF94" s="159">
        <f>IF(N94="snížená",J94,0)</f>
        <v>0</v>
      </c>
      <c r="BG94" s="159">
        <f>IF(N94="zákl. přenesená",J94,0)</f>
        <v>0</v>
      </c>
      <c r="BH94" s="159">
        <f>IF(N94="sníž. přenesená",J94,0)</f>
        <v>0</v>
      </c>
      <c r="BI94" s="159">
        <f>IF(N94="nulová",J94,0)</f>
        <v>0</v>
      </c>
      <c r="BJ94" s="19" t="s">
        <v>80</v>
      </c>
      <c r="BK94" s="159">
        <f>ROUND(I94*H94,2)</f>
        <v>0</v>
      </c>
      <c r="BL94" s="19" t="s">
        <v>258</v>
      </c>
      <c r="BM94" s="158" t="s">
        <v>12393</v>
      </c>
    </row>
    <row r="95" spans="1:65" s="2" customFormat="1" ht="19.5">
      <c r="A95" s="34"/>
      <c r="B95" s="35"/>
      <c r="C95" s="34"/>
      <c r="D95" s="160" t="s">
        <v>260</v>
      </c>
      <c r="E95" s="34"/>
      <c r="F95" s="161" t="s">
        <v>273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260</v>
      </c>
      <c r="AU95" s="19" t="s">
        <v>82</v>
      </c>
    </row>
    <row r="96" spans="1:65" s="2" customFormat="1" ht="11.25">
      <c r="A96" s="34"/>
      <c r="B96" s="35"/>
      <c r="C96" s="34"/>
      <c r="D96" s="165" t="s">
        <v>262</v>
      </c>
      <c r="E96" s="34"/>
      <c r="F96" s="166" t="s">
        <v>274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262</v>
      </c>
      <c r="AU96" s="19" t="s">
        <v>82</v>
      </c>
    </row>
    <row r="97" spans="1:65" s="13" customFormat="1" ht="11.25">
      <c r="B97" s="167"/>
      <c r="D97" s="160" t="s">
        <v>264</v>
      </c>
      <c r="E97" s="168" t="s">
        <v>3</v>
      </c>
      <c r="F97" s="169" t="s">
        <v>10898</v>
      </c>
      <c r="H97" s="168" t="s">
        <v>3</v>
      </c>
      <c r="I97" s="170"/>
      <c r="L97" s="167"/>
      <c r="M97" s="171"/>
      <c r="N97" s="172"/>
      <c r="O97" s="172"/>
      <c r="P97" s="172"/>
      <c r="Q97" s="172"/>
      <c r="R97" s="172"/>
      <c r="S97" s="172"/>
      <c r="T97" s="173"/>
      <c r="AT97" s="168" t="s">
        <v>264</v>
      </c>
      <c r="AU97" s="168" t="s">
        <v>82</v>
      </c>
      <c r="AV97" s="13" t="s">
        <v>80</v>
      </c>
      <c r="AW97" s="13" t="s">
        <v>34</v>
      </c>
      <c r="AX97" s="13" t="s">
        <v>73</v>
      </c>
      <c r="AY97" s="168" t="s">
        <v>252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12394</v>
      </c>
      <c r="H98" s="177">
        <v>129.6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82</v>
      </c>
      <c r="D99" s="146" t="s">
        <v>254</v>
      </c>
      <c r="E99" s="147" t="s">
        <v>278</v>
      </c>
      <c r="F99" s="148" t="s">
        <v>279</v>
      </c>
      <c r="G99" s="149" t="s">
        <v>257</v>
      </c>
      <c r="H99" s="150">
        <v>103.68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12395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281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282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10901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12396</v>
      </c>
      <c r="H103" s="177">
        <v>103.68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46" t="s">
        <v>95</v>
      </c>
      <c r="D104" s="146" t="s">
        <v>254</v>
      </c>
      <c r="E104" s="147" t="s">
        <v>10903</v>
      </c>
      <c r="F104" s="148" t="s">
        <v>10904</v>
      </c>
      <c r="G104" s="149" t="s">
        <v>257</v>
      </c>
      <c r="H104" s="150">
        <v>103.68</v>
      </c>
      <c r="I104" s="151"/>
      <c r="J104" s="152">
        <f>ROUND(I104*H104,2)</f>
        <v>0</v>
      </c>
      <c r="K104" s="153"/>
      <c r="L104" s="35"/>
      <c r="M104" s="154" t="s">
        <v>3</v>
      </c>
      <c r="N104" s="155" t="s">
        <v>44</v>
      </c>
      <c r="O104" s="55"/>
      <c r="P104" s="156">
        <f>O104*H104</f>
        <v>0</v>
      </c>
      <c r="Q104" s="156">
        <v>0</v>
      </c>
      <c r="R104" s="156">
        <f>Q104*H104</f>
        <v>0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258</v>
      </c>
      <c r="AT104" s="158" t="s">
        <v>254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258</v>
      </c>
      <c r="BM104" s="158" t="s">
        <v>12397</v>
      </c>
    </row>
    <row r="105" spans="1:65" s="2" customFormat="1" ht="19.5">
      <c r="A105" s="34"/>
      <c r="B105" s="35"/>
      <c r="C105" s="34"/>
      <c r="D105" s="160" t="s">
        <v>260</v>
      </c>
      <c r="E105" s="34"/>
      <c r="F105" s="161" t="s">
        <v>10906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10907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2" customFormat="1" ht="16.5" customHeight="1">
      <c r="A107" s="34"/>
      <c r="B107" s="145"/>
      <c r="C107" s="146" t="s">
        <v>258</v>
      </c>
      <c r="D107" s="146" t="s">
        <v>254</v>
      </c>
      <c r="E107" s="147" t="s">
        <v>5762</v>
      </c>
      <c r="F107" s="148" t="s">
        <v>5763</v>
      </c>
      <c r="G107" s="149" t="s">
        <v>257</v>
      </c>
      <c r="H107" s="150">
        <v>25.92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82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12398</v>
      </c>
    </row>
    <row r="108" spans="1:65" s="2" customFormat="1" ht="19.5">
      <c r="A108" s="34"/>
      <c r="B108" s="35"/>
      <c r="C108" s="34"/>
      <c r="D108" s="160" t="s">
        <v>260</v>
      </c>
      <c r="E108" s="34"/>
      <c r="F108" s="161" t="s">
        <v>5765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82</v>
      </c>
    </row>
    <row r="109" spans="1:65" s="2" customFormat="1" ht="11.25">
      <c r="A109" s="34"/>
      <c r="B109" s="35"/>
      <c r="C109" s="34"/>
      <c r="D109" s="165" t="s">
        <v>262</v>
      </c>
      <c r="E109" s="34"/>
      <c r="F109" s="166" t="s">
        <v>5766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262</v>
      </c>
      <c r="AU109" s="19" t="s">
        <v>82</v>
      </c>
    </row>
    <row r="110" spans="1:65" s="13" customFormat="1" ht="11.25">
      <c r="B110" s="167"/>
      <c r="D110" s="160" t="s">
        <v>264</v>
      </c>
      <c r="E110" s="168" t="s">
        <v>3</v>
      </c>
      <c r="F110" s="169" t="s">
        <v>10910</v>
      </c>
      <c r="H110" s="168" t="s">
        <v>3</v>
      </c>
      <c r="I110" s="170"/>
      <c r="L110" s="167"/>
      <c r="M110" s="171"/>
      <c r="N110" s="172"/>
      <c r="O110" s="172"/>
      <c r="P110" s="172"/>
      <c r="Q110" s="172"/>
      <c r="R110" s="172"/>
      <c r="S110" s="172"/>
      <c r="T110" s="173"/>
      <c r="AT110" s="168" t="s">
        <v>264</v>
      </c>
      <c r="AU110" s="168" t="s">
        <v>82</v>
      </c>
      <c r="AV110" s="13" t="s">
        <v>80</v>
      </c>
      <c r="AW110" s="13" t="s">
        <v>34</v>
      </c>
      <c r="AX110" s="13" t="s">
        <v>73</v>
      </c>
      <c r="AY110" s="168" t="s">
        <v>252</v>
      </c>
    </row>
    <row r="111" spans="1:65" s="14" customFormat="1" ht="11.25">
      <c r="B111" s="174"/>
      <c r="D111" s="160" t="s">
        <v>264</v>
      </c>
      <c r="E111" s="175" t="s">
        <v>3</v>
      </c>
      <c r="F111" s="176" t="s">
        <v>12399</v>
      </c>
      <c r="H111" s="177">
        <v>25.92</v>
      </c>
      <c r="I111" s="178"/>
      <c r="L111" s="174"/>
      <c r="M111" s="179"/>
      <c r="N111" s="180"/>
      <c r="O111" s="180"/>
      <c r="P111" s="180"/>
      <c r="Q111" s="180"/>
      <c r="R111" s="180"/>
      <c r="S111" s="180"/>
      <c r="T111" s="181"/>
      <c r="AT111" s="175" t="s">
        <v>264</v>
      </c>
      <c r="AU111" s="175" t="s">
        <v>82</v>
      </c>
      <c r="AV111" s="14" t="s">
        <v>82</v>
      </c>
      <c r="AW111" s="14" t="s">
        <v>34</v>
      </c>
      <c r="AX111" s="14" t="s">
        <v>80</v>
      </c>
      <c r="AY111" s="175" t="s">
        <v>252</v>
      </c>
    </row>
    <row r="112" spans="1:65" s="2" customFormat="1" ht="16.5" customHeight="1">
      <c r="A112" s="34"/>
      <c r="B112" s="145"/>
      <c r="C112" s="198" t="s">
        <v>296</v>
      </c>
      <c r="D112" s="198" t="s">
        <v>361</v>
      </c>
      <c r="E112" s="199" t="s">
        <v>10912</v>
      </c>
      <c r="F112" s="200" t="s">
        <v>10913</v>
      </c>
      <c r="G112" s="201" t="s">
        <v>321</v>
      </c>
      <c r="H112" s="202">
        <v>51.84</v>
      </c>
      <c r="I112" s="203"/>
      <c r="J112" s="204">
        <f>ROUND(I112*H112,2)</f>
        <v>0</v>
      </c>
      <c r="K112" s="205"/>
      <c r="L112" s="206"/>
      <c r="M112" s="207" t="s">
        <v>3</v>
      </c>
      <c r="N112" s="208" t="s">
        <v>44</v>
      </c>
      <c r="O112" s="55"/>
      <c r="P112" s="156">
        <f>O112*H112</f>
        <v>0</v>
      </c>
      <c r="Q112" s="156">
        <v>1</v>
      </c>
      <c r="R112" s="156">
        <f>Q112*H112</f>
        <v>51.84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318</v>
      </c>
      <c r="AT112" s="158" t="s">
        <v>361</v>
      </c>
      <c r="AU112" s="158" t="s">
        <v>82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12400</v>
      </c>
    </row>
    <row r="113" spans="1:65" s="2" customFormat="1" ht="11.25">
      <c r="A113" s="34"/>
      <c r="B113" s="35"/>
      <c r="C113" s="34"/>
      <c r="D113" s="160" t="s">
        <v>260</v>
      </c>
      <c r="E113" s="34"/>
      <c r="F113" s="161" t="s">
        <v>10913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82</v>
      </c>
    </row>
    <row r="114" spans="1:65" s="2" customFormat="1" ht="11.25">
      <c r="A114" s="34"/>
      <c r="B114" s="35"/>
      <c r="C114" s="34"/>
      <c r="D114" s="165" t="s">
        <v>262</v>
      </c>
      <c r="E114" s="34"/>
      <c r="F114" s="166" t="s">
        <v>10915</v>
      </c>
      <c r="G114" s="34"/>
      <c r="H114" s="34"/>
      <c r="I114" s="162"/>
      <c r="J114" s="34"/>
      <c r="K114" s="34"/>
      <c r="L114" s="35"/>
      <c r="M114" s="163"/>
      <c r="N114" s="164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9" t="s">
        <v>262</v>
      </c>
      <c r="AU114" s="19" t="s">
        <v>82</v>
      </c>
    </row>
    <row r="115" spans="1:65" s="14" customFormat="1" ht="11.25">
      <c r="B115" s="174"/>
      <c r="D115" s="160" t="s">
        <v>264</v>
      </c>
      <c r="F115" s="176" t="s">
        <v>12401</v>
      </c>
      <c r="H115" s="177">
        <v>51.84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4</v>
      </c>
      <c r="AX115" s="14" t="s">
        <v>80</v>
      </c>
      <c r="AY115" s="175" t="s">
        <v>252</v>
      </c>
    </row>
    <row r="116" spans="1:65" s="12" customFormat="1" ht="25.9" customHeight="1">
      <c r="B116" s="132"/>
      <c r="D116" s="133" t="s">
        <v>72</v>
      </c>
      <c r="E116" s="134" t="s">
        <v>2190</v>
      </c>
      <c r="F116" s="134" t="s">
        <v>10917</v>
      </c>
      <c r="I116" s="135"/>
      <c r="J116" s="136">
        <f>BK116</f>
        <v>0</v>
      </c>
      <c r="L116" s="132"/>
      <c r="M116" s="137"/>
      <c r="N116" s="138"/>
      <c r="O116" s="138"/>
      <c r="P116" s="139">
        <f>P117+P134+P140+P146+P169+P173+P184+P189+P201</f>
        <v>0</v>
      </c>
      <c r="Q116" s="138"/>
      <c r="R116" s="139">
        <f>R117+R134+R140+R146+R169+R173+R184+R189+R201</f>
        <v>0</v>
      </c>
      <c r="S116" s="138"/>
      <c r="T116" s="140">
        <f>T117+T134+T140+T146+T169+T173+T184+T189+T201</f>
        <v>0</v>
      </c>
      <c r="AR116" s="133" t="s">
        <v>80</v>
      </c>
      <c r="AT116" s="141" t="s">
        <v>72</v>
      </c>
      <c r="AU116" s="141" t="s">
        <v>73</v>
      </c>
      <c r="AY116" s="133" t="s">
        <v>252</v>
      </c>
      <c r="BK116" s="142">
        <f>BK117+BK134+BK140+BK146+BK169+BK173+BK184+BK189+BK201</f>
        <v>0</v>
      </c>
    </row>
    <row r="117" spans="1:65" s="12" customFormat="1" ht="22.9" customHeight="1">
      <c r="B117" s="132"/>
      <c r="D117" s="133" t="s">
        <v>72</v>
      </c>
      <c r="E117" s="143" t="s">
        <v>2616</v>
      </c>
      <c r="F117" s="143" t="s">
        <v>10918</v>
      </c>
      <c r="I117" s="135"/>
      <c r="J117" s="144">
        <f>BK117</f>
        <v>0</v>
      </c>
      <c r="L117" s="132"/>
      <c r="M117" s="137"/>
      <c r="N117" s="138"/>
      <c r="O117" s="138"/>
      <c r="P117" s="139">
        <f>SUM(P118:P133)</f>
        <v>0</v>
      </c>
      <c r="Q117" s="138"/>
      <c r="R117" s="139">
        <f>SUM(R118:R133)</f>
        <v>0</v>
      </c>
      <c r="S117" s="138"/>
      <c r="T117" s="140">
        <f>SUM(T118:T133)</f>
        <v>0</v>
      </c>
      <c r="AR117" s="133" t="s">
        <v>80</v>
      </c>
      <c r="AT117" s="141" t="s">
        <v>72</v>
      </c>
      <c r="AU117" s="141" t="s">
        <v>80</v>
      </c>
      <c r="AY117" s="133" t="s">
        <v>252</v>
      </c>
      <c r="BK117" s="142">
        <f>SUM(BK118:BK133)</f>
        <v>0</v>
      </c>
    </row>
    <row r="118" spans="1:65" s="2" customFormat="1" ht="16.5" customHeight="1">
      <c r="A118" s="34"/>
      <c r="B118" s="145"/>
      <c r="C118" s="146" t="s">
        <v>303</v>
      </c>
      <c r="D118" s="146" t="s">
        <v>254</v>
      </c>
      <c r="E118" s="147" t="s">
        <v>10919</v>
      </c>
      <c r="F118" s="148" t="s">
        <v>10920</v>
      </c>
      <c r="G118" s="149" t="s">
        <v>4356</v>
      </c>
      <c r="H118" s="150">
        <v>1</v>
      </c>
      <c r="I118" s="151"/>
      <c r="J118" s="152">
        <f>ROUND(I118*H118,2)</f>
        <v>0</v>
      </c>
      <c r="K118" s="153"/>
      <c r="L118" s="35"/>
      <c r="M118" s="154" t="s">
        <v>3</v>
      </c>
      <c r="N118" s="155" t="s">
        <v>44</v>
      </c>
      <c r="O118" s="55"/>
      <c r="P118" s="156">
        <f>O118*H118</f>
        <v>0</v>
      </c>
      <c r="Q118" s="156">
        <v>0</v>
      </c>
      <c r="R118" s="156">
        <f>Q118*H118</f>
        <v>0</v>
      </c>
      <c r="S118" s="156">
        <v>0</v>
      </c>
      <c r="T118" s="157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8" t="s">
        <v>258</v>
      </c>
      <c r="AT118" s="158" t="s">
        <v>254</v>
      </c>
      <c r="AU118" s="158" t="s">
        <v>82</v>
      </c>
      <c r="AY118" s="19" t="s">
        <v>252</v>
      </c>
      <c r="BE118" s="159">
        <f>IF(N118="základní",J118,0)</f>
        <v>0</v>
      </c>
      <c r="BF118" s="159">
        <f>IF(N118="snížená",J118,0)</f>
        <v>0</v>
      </c>
      <c r="BG118" s="159">
        <f>IF(N118="zákl. přenesená",J118,0)</f>
        <v>0</v>
      </c>
      <c r="BH118" s="159">
        <f>IF(N118="sníž. přenesená",J118,0)</f>
        <v>0</v>
      </c>
      <c r="BI118" s="159">
        <f>IF(N118="nulová",J118,0)</f>
        <v>0</v>
      </c>
      <c r="BJ118" s="19" t="s">
        <v>80</v>
      </c>
      <c r="BK118" s="159">
        <f>ROUND(I118*H118,2)</f>
        <v>0</v>
      </c>
      <c r="BL118" s="19" t="s">
        <v>258</v>
      </c>
      <c r="BM118" s="158" t="s">
        <v>12402</v>
      </c>
    </row>
    <row r="119" spans="1:65" s="2" customFormat="1" ht="11.25">
      <c r="A119" s="34"/>
      <c r="B119" s="35"/>
      <c r="C119" s="34"/>
      <c r="D119" s="160" t="s">
        <v>260</v>
      </c>
      <c r="E119" s="34"/>
      <c r="F119" s="161" t="s">
        <v>10920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260</v>
      </c>
      <c r="AU119" s="19" t="s">
        <v>82</v>
      </c>
    </row>
    <row r="120" spans="1:65" s="2" customFormat="1" ht="19.5">
      <c r="A120" s="34"/>
      <c r="B120" s="35"/>
      <c r="C120" s="34"/>
      <c r="D120" s="160" t="s">
        <v>2284</v>
      </c>
      <c r="E120" s="34"/>
      <c r="F120" s="211" t="s">
        <v>10922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2284</v>
      </c>
      <c r="AU120" s="19" t="s">
        <v>82</v>
      </c>
    </row>
    <row r="121" spans="1:65" s="2" customFormat="1" ht="16.5" customHeight="1">
      <c r="A121" s="34"/>
      <c r="B121" s="145"/>
      <c r="C121" s="146" t="s">
        <v>312</v>
      </c>
      <c r="D121" s="146" t="s">
        <v>254</v>
      </c>
      <c r="E121" s="147" t="s">
        <v>12403</v>
      </c>
      <c r="F121" s="148" t="s">
        <v>12404</v>
      </c>
      <c r="G121" s="149" t="s">
        <v>331</v>
      </c>
      <c r="H121" s="150">
        <v>31</v>
      </c>
      <c r="I121" s="151"/>
      <c r="J121" s="152">
        <f>ROUND(I121*H121,2)</f>
        <v>0</v>
      </c>
      <c r="K121" s="153"/>
      <c r="L121" s="35"/>
      <c r="M121" s="154" t="s">
        <v>3</v>
      </c>
      <c r="N121" s="155" t="s">
        <v>44</v>
      </c>
      <c r="O121" s="55"/>
      <c r="P121" s="156">
        <f>O121*H121</f>
        <v>0</v>
      </c>
      <c r="Q121" s="156">
        <v>0</v>
      </c>
      <c r="R121" s="156">
        <f>Q121*H121</f>
        <v>0</v>
      </c>
      <c r="S121" s="156">
        <v>0</v>
      </c>
      <c r="T121" s="157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8" t="s">
        <v>258</v>
      </c>
      <c r="AT121" s="158" t="s">
        <v>254</v>
      </c>
      <c r="AU121" s="158" t="s">
        <v>82</v>
      </c>
      <c r="AY121" s="19" t="s">
        <v>252</v>
      </c>
      <c r="BE121" s="159">
        <f>IF(N121="základní",J121,0)</f>
        <v>0</v>
      </c>
      <c r="BF121" s="159">
        <f>IF(N121="snížená",J121,0)</f>
        <v>0</v>
      </c>
      <c r="BG121" s="159">
        <f>IF(N121="zákl. přenesená",J121,0)</f>
        <v>0</v>
      </c>
      <c r="BH121" s="159">
        <f>IF(N121="sníž. přenesená",J121,0)</f>
        <v>0</v>
      </c>
      <c r="BI121" s="159">
        <f>IF(N121="nulová",J121,0)</f>
        <v>0</v>
      </c>
      <c r="BJ121" s="19" t="s">
        <v>80</v>
      </c>
      <c r="BK121" s="159">
        <f>ROUND(I121*H121,2)</f>
        <v>0</v>
      </c>
      <c r="BL121" s="19" t="s">
        <v>258</v>
      </c>
      <c r="BM121" s="158" t="s">
        <v>12405</v>
      </c>
    </row>
    <row r="122" spans="1:65" s="2" customFormat="1" ht="11.25">
      <c r="A122" s="34"/>
      <c r="B122" s="35"/>
      <c r="C122" s="34"/>
      <c r="D122" s="160" t="s">
        <v>260</v>
      </c>
      <c r="E122" s="34"/>
      <c r="F122" s="161" t="s">
        <v>12404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260</v>
      </c>
      <c r="AU122" s="19" t="s">
        <v>82</v>
      </c>
    </row>
    <row r="123" spans="1:65" s="2" customFormat="1" ht="19.5">
      <c r="A123" s="34"/>
      <c r="B123" s="35"/>
      <c r="C123" s="34"/>
      <c r="D123" s="160" t="s">
        <v>2284</v>
      </c>
      <c r="E123" s="34"/>
      <c r="F123" s="211" t="s">
        <v>10930</v>
      </c>
      <c r="G123" s="34"/>
      <c r="H123" s="34"/>
      <c r="I123" s="162"/>
      <c r="J123" s="34"/>
      <c r="K123" s="34"/>
      <c r="L123" s="35"/>
      <c r="M123" s="163"/>
      <c r="N123" s="164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9" t="s">
        <v>2284</v>
      </c>
      <c r="AU123" s="19" t="s">
        <v>82</v>
      </c>
    </row>
    <row r="124" spans="1:65" s="2" customFormat="1" ht="16.5" customHeight="1">
      <c r="A124" s="34"/>
      <c r="B124" s="145"/>
      <c r="C124" s="146" t="s">
        <v>318</v>
      </c>
      <c r="D124" s="146" t="s">
        <v>254</v>
      </c>
      <c r="E124" s="147" t="s">
        <v>10931</v>
      </c>
      <c r="F124" s="148" t="s">
        <v>10932</v>
      </c>
      <c r="G124" s="149" t="s">
        <v>4360</v>
      </c>
      <c r="H124" s="150">
        <v>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12406</v>
      </c>
    </row>
    <row r="125" spans="1:65" s="2" customFormat="1" ht="11.25">
      <c r="A125" s="34"/>
      <c r="B125" s="35"/>
      <c r="C125" s="34"/>
      <c r="D125" s="160" t="s">
        <v>260</v>
      </c>
      <c r="E125" s="34"/>
      <c r="F125" s="161" t="s">
        <v>10932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9.5">
      <c r="A126" s="34"/>
      <c r="B126" s="35"/>
      <c r="C126" s="34"/>
      <c r="D126" s="160" t="s">
        <v>2284</v>
      </c>
      <c r="E126" s="34"/>
      <c r="F126" s="211" t="s">
        <v>10922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2284</v>
      </c>
      <c r="AU126" s="19" t="s">
        <v>82</v>
      </c>
    </row>
    <row r="127" spans="1:65" s="2" customFormat="1" ht="16.5" customHeight="1">
      <c r="A127" s="34"/>
      <c r="B127" s="145"/>
      <c r="C127" s="146" t="s">
        <v>328</v>
      </c>
      <c r="D127" s="146" t="s">
        <v>254</v>
      </c>
      <c r="E127" s="147" t="s">
        <v>12407</v>
      </c>
      <c r="F127" s="148" t="s">
        <v>12408</v>
      </c>
      <c r="G127" s="149" t="s">
        <v>331</v>
      </c>
      <c r="H127" s="150">
        <v>31</v>
      </c>
      <c r="I127" s="151"/>
      <c r="J127" s="152">
        <f>ROUND(I127*H127,2)</f>
        <v>0</v>
      </c>
      <c r="K127" s="153"/>
      <c r="L127" s="35"/>
      <c r="M127" s="154" t="s">
        <v>3</v>
      </c>
      <c r="N127" s="155" t="s">
        <v>44</v>
      </c>
      <c r="O127" s="55"/>
      <c r="P127" s="156">
        <f>O127*H127</f>
        <v>0</v>
      </c>
      <c r="Q127" s="156">
        <v>0</v>
      </c>
      <c r="R127" s="156">
        <f>Q127*H127</f>
        <v>0</v>
      </c>
      <c r="S127" s="156">
        <v>0</v>
      </c>
      <c r="T127" s="157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8" t="s">
        <v>258</v>
      </c>
      <c r="AT127" s="158" t="s">
        <v>254</v>
      </c>
      <c r="AU127" s="158" t="s">
        <v>82</v>
      </c>
      <c r="AY127" s="19" t="s">
        <v>252</v>
      </c>
      <c r="BE127" s="159">
        <f>IF(N127="základní",J127,0)</f>
        <v>0</v>
      </c>
      <c r="BF127" s="159">
        <f>IF(N127="snížená",J127,0)</f>
        <v>0</v>
      </c>
      <c r="BG127" s="159">
        <f>IF(N127="zákl. přenesená",J127,0)</f>
        <v>0</v>
      </c>
      <c r="BH127" s="159">
        <f>IF(N127="sníž. přenesená",J127,0)</f>
        <v>0</v>
      </c>
      <c r="BI127" s="159">
        <f>IF(N127="nulová",J127,0)</f>
        <v>0</v>
      </c>
      <c r="BJ127" s="19" t="s">
        <v>80</v>
      </c>
      <c r="BK127" s="159">
        <f>ROUND(I127*H127,2)</f>
        <v>0</v>
      </c>
      <c r="BL127" s="19" t="s">
        <v>258</v>
      </c>
      <c r="BM127" s="158" t="s">
        <v>12409</v>
      </c>
    </row>
    <row r="128" spans="1:65" s="2" customFormat="1" ht="11.25">
      <c r="A128" s="34"/>
      <c r="B128" s="35"/>
      <c r="C128" s="34"/>
      <c r="D128" s="160" t="s">
        <v>260</v>
      </c>
      <c r="E128" s="34"/>
      <c r="F128" s="161" t="s">
        <v>12410</v>
      </c>
      <c r="G128" s="34"/>
      <c r="H128" s="34"/>
      <c r="I128" s="162"/>
      <c r="J128" s="34"/>
      <c r="K128" s="34"/>
      <c r="L128" s="35"/>
      <c r="M128" s="163"/>
      <c r="N128" s="164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9" t="s">
        <v>260</v>
      </c>
      <c r="AU128" s="19" t="s">
        <v>82</v>
      </c>
    </row>
    <row r="129" spans="1:65" s="2" customFormat="1" ht="39">
      <c r="A129" s="34"/>
      <c r="B129" s="35"/>
      <c r="C129" s="34"/>
      <c r="D129" s="160" t="s">
        <v>2284</v>
      </c>
      <c r="E129" s="34"/>
      <c r="F129" s="211" t="s">
        <v>12411</v>
      </c>
      <c r="G129" s="34"/>
      <c r="H129" s="34"/>
      <c r="I129" s="162"/>
      <c r="J129" s="34"/>
      <c r="K129" s="34"/>
      <c r="L129" s="35"/>
      <c r="M129" s="163"/>
      <c r="N129" s="164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9" t="s">
        <v>2284</v>
      </c>
      <c r="AU129" s="19" t="s">
        <v>82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12412</v>
      </c>
      <c r="F130" s="148" t="s">
        <v>12413</v>
      </c>
      <c r="G130" s="149" t="s">
        <v>331</v>
      </c>
      <c r="H130" s="150">
        <v>61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82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12414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12413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82</v>
      </c>
    </row>
    <row r="132" spans="1:65" s="2" customFormat="1" ht="16.5" customHeight="1">
      <c r="A132" s="34"/>
      <c r="B132" s="145"/>
      <c r="C132" s="146" t="s">
        <v>360</v>
      </c>
      <c r="D132" s="146" t="s">
        <v>254</v>
      </c>
      <c r="E132" s="147" t="s">
        <v>12415</v>
      </c>
      <c r="F132" s="148" t="s">
        <v>12416</v>
      </c>
      <c r="G132" s="149" t="s">
        <v>331</v>
      </c>
      <c r="H132" s="150">
        <v>61</v>
      </c>
      <c r="I132" s="151"/>
      <c r="J132" s="152">
        <f>ROUND(I132*H132,2)</f>
        <v>0</v>
      </c>
      <c r="K132" s="153"/>
      <c r="L132" s="35"/>
      <c r="M132" s="154" t="s">
        <v>3</v>
      </c>
      <c r="N132" s="155" t="s">
        <v>44</v>
      </c>
      <c r="O132" s="55"/>
      <c r="P132" s="156">
        <f>O132*H132</f>
        <v>0</v>
      </c>
      <c r="Q132" s="156">
        <v>0</v>
      </c>
      <c r="R132" s="156">
        <f>Q132*H132</f>
        <v>0</v>
      </c>
      <c r="S132" s="156">
        <v>0</v>
      </c>
      <c r="T132" s="157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8" t="s">
        <v>258</v>
      </c>
      <c r="AT132" s="158" t="s">
        <v>254</v>
      </c>
      <c r="AU132" s="158" t="s">
        <v>82</v>
      </c>
      <c r="AY132" s="19" t="s">
        <v>252</v>
      </c>
      <c r="BE132" s="159">
        <f>IF(N132="základní",J132,0)</f>
        <v>0</v>
      </c>
      <c r="BF132" s="159">
        <f>IF(N132="snížená",J132,0)</f>
        <v>0</v>
      </c>
      <c r="BG132" s="159">
        <f>IF(N132="zákl. přenesená",J132,0)</f>
        <v>0</v>
      </c>
      <c r="BH132" s="159">
        <f>IF(N132="sníž. přenesená",J132,0)</f>
        <v>0</v>
      </c>
      <c r="BI132" s="159">
        <f>IF(N132="nulová",J132,0)</f>
        <v>0</v>
      </c>
      <c r="BJ132" s="19" t="s">
        <v>80</v>
      </c>
      <c r="BK132" s="159">
        <f>ROUND(I132*H132,2)</f>
        <v>0</v>
      </c>
      <c r="BL132" s="19" t="s">
        <v>258</v>
      </c>
      <c r="BM132" s="158" t="s">
        <v>12417</v>
      </c>
    </row>
    <row r="133" spans="1:65" s="2" customFormat="1" ht="11.25">
      <c r="A133" s="34"/>
      <c r="B133" s="35"/>
      <c r="C133" s="34"/>
      <c r="D133" s="160" t="s">
        <v>260</v>
      </c>
      <c r="E133" s="34"/>
      <c r="F133" s="161" t="s">
        <v>12416</v>
      </c>
      <c r="G133" s="34"/>
      <c r="H133" s="34"/>
      <c r="I133" s="162"/>
      <c r="J133" s="34"/>
      <c r="K133" s="34"/>
      <c r="L133" s="35"/>
      <c r="M133" s="163"/>
      <c r="N133" s="164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9" t="s">
        <v>260</v>
      </c>
      <c r="AU133" s="19" t="s">
        <v>82</v>
      </c>
    </row>
    <row r="134" spans="1:65" s="12" customFormat="1" ht="22.9" customHeight="1">
      <c r="B134" s="132"/>
      <c r="D134" s="133" t="s">
        <v>72</v>
      </c>
      <c r="E134" s="143" t="s">
        <v>4994</v>
      </c>
      <c r="F134" s="143" t="s">
        <v>12418</v>
      </c>
      <c r="I134" s="135"/>
      <c r="J134" s="144">
        <f>BK134</f>
        <v>0</v>
      </c>
      <c r="L134" s="132"/>
      <c r="M134" s="137"/>
      <c r="N134" s="138"/>
      <c r="O134" s="138"/>
      <c r="P134" s="139">
        <f>SUM(P135:P139)</f>
        <v>0</v>
      </c>
      <c r="Q134" s="138"/>
      <c r="R134" s="139">
        <f>SUM(R135:R139)</f>
        <v>0</v>
      </c>
      <c r="S134" s="138"/>
      <c r="T134" s="140">
        <f>SUM(T135:T139)</f>
        <v>0</v>
      </c>
      <c r="AR134" s="133" t="s">
        <v>80</v>
      </c>
      <c r="AT134" s="141" t="s">
        <v>72</v>
      </c>
      <c r="AU134" s="141" t="s">
        <v>80</v>
      </c>
      <c r="AY134" s="133" t="s">
        <v>252</v>
      </c>
      <c r="BK134" s="142">
        <f>SUM(BK135:BK139)</f>
        <v>0</v>
      </c>
    </row>
    <row r="135" spans="1:65" s="2" customFormat="1" ht="16.5" customHeight="1">
      <c r="A135" s="34"/>
      <c r="B135" s="145"/>
      <c r="C135" s="146" t="s">
        <v>373</v>
      </c>
      <c r="D135" s="146" t="s">
        <v>254</v>
      </c>
      <c r="E135" s="147" t="s">
        <v>10998</v>
      </c>
      <c r="F135" s="148" t="s">
        <v>10999</v>
      </c>
      <c r="G135" s="149" t="s">
        <v>4360</v>
      </c>
      <c r="H135" s="150">
        <v>24</v>
      </c>
      <c r="I135" s="151"/>
      <c r="J135" s="152">
        <f>ROUND(I135*H135,2)</f>
        <v>0</v>
      </c>
      <c r="K135" s="153"/>
      <c r="L135" s="35"/>
      <c r="M135" s="154" t="s">
        <v>3</v>
      </c>
      <c r="N135" s="155" t="s">
        <v>44</v>
      </c>
      <c r="O135" s="55"/>
      <c r="P135" s="156">
        <f>O135*H135</f>
        <v>0</v>
      </c>
      <c r="Q135" s="156">
        <v>0</v>
      </c>
      <c r="R135" s="156">
        <f>Q135*H135</f>
        <v>0</v>
      </c>
      <c r="S135" s="156">
        <v>0</v>
      </c>
      <c r="T135" s="157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8" t="s">
        <v>258</v>
      </c>
      <c r="AT135" s="158" t="s">
        <v>254</v>
      </c>
      <c r="AU135" s="158" t="s">
        <v>82</v>
      </c>
      <c r="AY135" s="19" t="s">
        <v>252</v>
      </c>
      <c r="BE135" s="159">
        <f>IF(N135="základní",J135,0)</f>
        <v>0</v>
      </c>
      <c r="BF135" s="159">
        <f>IF(N135="snížená",J135,0)</f>
        <v>0</v>
      </c>
      <c r="BG135" s="159">
        <f>IF(N135="zákl. přenesená",J135,0)</f>
        <v>0</v>
      </c>
      <c r="BH135" s="159">
        <f>IF(N135="sníž. přenesená",J135,0)</f>
        <v>0</v>
      </c>
      <c r="BI135" s="159">
        <f>IF(N135="nulová",J135,0)</f>
        <v>0</v>
      </c>
      <c r="BJ135" s="19" t="s">
        <v>80</v>
      </c>
      <c r="BK135" s="159">
        <f>ROUND(I135*H135,2)</f>
        <v>0</v>
      </c>
      <c r="BL135" s="19" t="s">
        <v>258</v>
      </c>
      <c r="BM135" s="158" t="s">
        <v>12419</v>
      </c>
    </row>
    <row r="136" spans="1:65" s="2" customFormat="1" ht="11.25">
      <c r="A136" s="34"/>
      <c r="B136" s="35"/>
      <c r="C136" s="34"/>
      <c r="D136" s="160" t="s">
        <v>260</v>
      </c>
      <c r="E136" s="34"/>
      <c r="F136" s="161" t="s">
        <v>10999</v>
      </c>
      <c r="G136" s="34"/>
      <c r="H136" s="34"/>
      <c r="I136" s="162"/>
      <c r="J136" s="34"/>
      <c r="K136" s="34"/>
      <c r="L136" s="35"/>
      <c r="M136" s="163"/>
      <c r="N136" s="164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9" t="s">
        <v>260</v>
      </c>
      <c r="AU136" s="19" t="s">
        <v>82</v>
      </c>
    </row>
    <row r="137" spans="1:65" s="2" customFormat="1" ht="16.5" customHeight="1">
      <c r="A137" s="34"/>
      <c r="B137" s="145"/>
      <c r="C137" s="146" t="s">
        <v>381</v>
      </c>
      <c r="D137" s="146" t="s">
        <v>254</v>
      </c>
      <c r="E137" s="147" t="s">
        <v>11001</v>
      </c>
      <c r="F137" s="148" t="s">
        <v>11002</v>
      </c>
      <c r="G137" s="149" t="s">
        <v>4356</v>
      </c>
      <c r="H137" s="150">
        <v>4</v>
      </c>
      <c r="I137" s="151"/>
      <c r="J137" s="152">
        <f>ROUND(I137*H137,2)</f>
        <v>0</v>
      </c>
      <c r="K137" s="153"/>
      <c r="L137" s="35"/>
      <c r="M137" s="154" t="s">
        <v>3</v>
      </c>
      <c r="N137" s="155" t="s">
        <v>44</v>
      </c>
      <c r="O137" s="55"/>
      <c r="P137" s="156">
        <f>O137*H137</f>
        <v>0</v>
      </c>
      <c r="Q137" s="156">
        <v>0</v>
      </c>
      <c r="R137" s="156">
        <f>Q137*H137</f>
        <v>0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258</v>
      </c>
      <c r="AT137" s="158" t="s">
        <v>254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12420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11002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2" customFormat="1" ht="19.5">
      <c r="A139" s="34"/>
      <c r="B139" s="35"/>
      <c r="C139" s="34"/>
      <c r="D139" s="160" t="s">
        <v>2284</v>
      </c>
      <c r="E139" s="34"/>
      <c r="F139" s="211" t="s">
        <v>11004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2284</v>
      </c>
      <c r="AU139" s="19" t="s">
        <v>82</v>
      </c>
    </row>
    <row r="140" spans="1:65" s="12" customFormat="1" ht="22.9" customHeight="1">
      <c r="B140" s="132"/>
      <c r="D140" s="133" t="s">
        <v>72</v>
      </c>
      <c r="E140" s="143" t="s">
        <v>10939</v>
      </c>
      <c r="F140" s="143" t="s">
        <v>10940</v>
      </c>
      <c r="I140" s="135"/>
      <c r="J140" s="144">
        <f>BK140</f>
        <v>0</v>
      </c>
      <c r="L140" s="132"/>
      <c r="M140" s="137"/>
      <c r="N140" s="138"/>
      <c r="O140" s="138"/>
      <c r="P140" s="139">
        <f>SUM(P141:P145)</f>
        <v>0</v>
      </c>
      <c r="Q140" s="138"/>
      <c r="R140" s="139">
        <f>SUM(R141:R145)</f>
        <v>0</v>
      </c>
      <c r="S140" s="138"/>
      <c r="T140" s="140">
        <f>SUM(T141:T145)</f>
        <v>0</v>
      </c>
      <c r="AR140" s="133" t="s">
        <v>80</v>
      </c>
      <c r="AT140" s="141" t="s">
        <v>72</v>
      </c>
      <c r="AU140" s="141" t="s">
        <v>80</v>
      </c>
      <c r="AY140" s="133" t="s">
        <v>252</v>
      </c>
      <c r="BK140" s="142">
        <f>SUM(BK141:BK145)</f>
        <v>0</v>
      </c>
    </row>
    <row r="141" spans="1:65" s="2" customFormat="1" ht="16.5" customHeight="1">
      <c r="A141" s="34"/>
      <c r="B141" s="145"/>
      <c r="C141" s="146" t="s">
        <v>389</v>
      </c>
      <c r="D141" s="146" t="s">
        <v>254</v>
      </c>
      <c r="E141" s="147" t="s">
        <v>12421</v>
      </c>
      <c r="F141" s="148" t="s">
        <v>12422</v>
      </c>
      <c r="G141" s="149" t="s">
        <v>331</v>
      </c>
      <c r="H141" s="150">
        <v>1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258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12423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12422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9.5">
      <c r="A143" s="34"/>
      <c r="B143" s="35"/>
      <c r="C143" s="34"/>
      <c r="D143" s="160" t="s">
        <v>2284</v>
      </c>
      <c r="E143" s="34"/>
      <c r="F143" s="211" t="s">
        <v>12424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2284</v>
      </c>
      <c r="AU143" s="19" t="s">
        <v>82</v>
      </c>
    </row>
    <row r="144" spans="1:65" s="2" customFormat="1" ht="16.5" customHeight="1">
      <c r="A144" s="34"/>
      <c r="B144" s="145"/>
      <c r="C144" s="146" t="s">
        <v>9</v>
      </c>
      <c r="D144" s="146" t="s">
        <v>254</v>
      </c>
      <c r="E144" s="147" t="s">
        <v>12425</v>
      </c>
      <c r="F144" s="148" t="s">
        <v>12426</v>
      </c>
      <c r="G144" s="149" t="s">
        <v>4356</v>
      </c>
      <c r="H144" s="150">
        <v>17</v>
      </c>
      <c r="I144" s="151"/>
      <c r="J144" s="152">
        <f>ROUND(I144*H144,2)</f>
        <v>0</v>
      </c>
      <c r="K144" s="153"/>
      <c r="L144" s="35"/>
      <c r="M144" s="154" t="s">
        <v>3</v>
      </c>
      <c r="N144" s="155" t="s">
        <v>44</v>
      </c>
      <c r="O144" s="55"/>
      <c r="P144" s="156">
        <f>O144*H144</f>
        <v>0</v>
      </c>
      <c r="Q144" s="156">
        <v>0</v>
      </c>
      <c r="R144" s="156">
        <f>Q144*H144</f>
        <v>0</v>
      </c>
      <c r="S144" s="156">
        <v>0</v>
      </c>
      <c r="T144" s="157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8" t="s">
        <v>258</v>
      </c>
      <c r="AT144" s="158" t="s">
        <v>254</v>
      </c>
      <c r="AU144" s="158" t="s">
        <v>82</v>
      </c>
      <c r="AY144" s="19" t="s">
        <v>252</v>
      </c>
      <c r="BE144" s="159">
        <f>IF(N144="základní",J144,0)</f>
        <v>0</v>
      </c>
      <c r="BF144" s="159">
        <f>IF(N144="snížená",J144,0)</f>
        <v>0</v>
      </c>
      <c r="BG144" s="159">
        <f>IF(N144="zákl. přenesená",J144,0)</f>
        <v>0</v>
      </c>
      <c r="BH144" s="159">
        <f>IF(N144="sníž. přenesená",J144,0)</f>
        <v>0</v>
      </c>
      <c r="BI144" s="159">
        <f>IF(N144="nulová",J144,0)</f>
        <v>0</v>
      </c>
      <c r="BJ144" s="19" t="s">
        <v>80</v>
      </c>
      <c r="BK144" s="159">
        <f>ROUND(I144*H144,2)</f>
        <v>0</v>
      </c>
      <c r="BL144" s="19" t="s">
        <v>258</v>
      </c>
      <c r="BM144" s="158" t="s">
        <v>12427</v>
      </c>
    </row>
    <row r="145" spans="1:65" s="2" customFormat="1" ht="11.25">
      <c r="A145" s="34"/>
      <c r="B145" s="35"/>
      <c r="C145" s="34"/>
      <c r="D145" s="160" t="s">
        <v>260</v>
      </c>
      <c r="E145" s="34"/>
      <c r="F145" s="161" t="s">
        <v>12426</v>
      </c>
      <c r="G145" s="34"/>
      <c r="H145" s="34"/>
      <c r="I145" s="162"/>
      <c r="J145" s="34"/>
      <c r="K145" s="34"/>
      <c r="L145" s="35"/>
      <c r="M145" s="163"/>
      <c r="N145" s="164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9" t="s">
        <v>260</v>
      </c>
      <c r="AU145" s="19" t="s">
        <v>82</v>
      </c>
    </row>
    <row r="146" spans="1:65" s="12" customFormat="1" ht="22.9" customHeight="1">
      <c r="B146" s="132"/>
      <c r="D146" s="133" t="s">
        <v>72</v>
      </c>
      <c r="E146" s="143" t="s">
        <v>10945</v>
      </c>
      <c r="F146" s="143" t="s">
        <v>10946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SUM(P147:P168)</f>
        <v>0</v>
      </c>
      <c r="Q146" s="138"/>
      <c r="R146" s="139">
        <f>SUM(R147:R168)</f>
        <v>0</v>
      </c>
      <c r="S146" s="138"/>
      <c r="T146" s="140">
        <f>SUM(T147:T168)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SUM(BK147:BK168)</f>
        <v>0</v>
      </c>
    </row>
    <row r="147" spans="1:65" s="2" customFormat="1" ht="16.5" customHeight="1">
      <c r="A147" s="34"/>
      <c r="B147" s="145"/>
      <c r="C147" s="146" t="s">
        <v>406</v>
      </c>
      <c r="D147" s="146" t="s">
        <v>254</v>
      </c>
      <c r="E147" s="147" t="s">
        <v>10947</v>
      </c>
      <c r="F147" s="148" t="s">
        <v>10948</v>
      </c>
      <c r="G147" s="149" t="s">
        <v>4356</v>
      </c>
      <c r="H147" s="150">
        <v>48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</v>
      </c>
      <c r="R147" s="156">
        <f>Q147*H147</f>
        <v>0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12428</v>
      </c>
    </row>
    <row r="148" spans="1:65" s="2" customFormat="1" ht="11.25">
      <c r="A148" s="34"/>
      <c r="B148" s="35"/>
      <c r="C148" s="34"/>
      <c r="D148" s="160" t="s">
        <v>260</v>
      </c>
      <c r="E148" s="34"/>
      <c r="F148" s="161" t="s">
        <v>10948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9.5">
      <c r="A149" s="34"/>
      <c r="B149" s="35"/>
      <c r="C149" s="34"/>
      <c r="D149" s="160" t="s">
        <v>2284</v>
      </c>
      <c r="E149" s="34"/>
      <c r="F149" s="211" t="s">
        <v>10950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2284</v>
      </c>
      <c r="AU149" s="19" t="s">
        <v>82</v>
      </c>
    </row>
    <row r="150" spans="1:65" s="13" customFormat="1" ht="11.25">
      <c r="B150" s="167"/>
      <c r="D150" s="160" t="s">
        <v>264</v>
      </c>
      <c r="E150" s="168" t="s">
        <v>3</v>
      </c>
      <c r="F150" s="169" t="s">
        <v>12429</v>
      </c>
      <c r="H150" s="168" t="s">
        <v>3</v>
      </c>
      <c r="I150" s="170"/>
      <c r="L150" s="167"/>
      <c r="M150" s="171"/>
      <c r="N150" s="172"/>
      <c r="O150" s="172"/>
      <c r="P150" s="172"/>
      <c r="Q150" s="172"/>
      <c r="R150" s="172"/>
      <c r="S150" s="172"/>
      <c r="T150" s="173"/>
      <c r="AT150" s="168" t="s">
        <v>264</v>
      </c>
      <c r="AU150" s="168" t="s">
        <v>82</v>
      </c>
      <c r="AV150" s="13" t="s">
        <v>80</v>
      </c>
      <c r="AW150" s="13" t="s">
        <v>34</v>
      </c>
      <c r="AX150" s="13" t="s">
        <v>73</v>
      </c>
      <c r="AY150" s="168" t="s">
        <v>252</v>
      </c>
    </row>
    <row r="151" spans="1:65" s="14" customFormat="1" ht="11.25">
      <c r="B151" s="174"/>
      <c r="D151" s="160" t="s">
        <v>264</v>
      </c>
      <c r="E151" s="175" t="s">
        <v>3</v>
      </c>
      <c r="F151" s="176" t="s">
        <v>755</v>
      </c>
      <c r="H151" s="177">
        <v>48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264</v>
      </c>
      <c r="AU151" s="175" t="s">
        <v>82</v>
      </c>
      <c r="AV151" s="14" t="s">
        <v>82</v>
      </c>
      <c r="AW151" s="14" t="s">
        <v>34</v>
      </c>
      <c r="AX151" s="14" t="s">
        <v>80</v>
      </c>
      <c r="AY151" s="175" t="s">
        <v>252</v>
      </c>
    </row>
    <row r="152" spans="1:65" s="2" customFormat="1" ht="16.5" customHeight="1">
      <c r="A152" s="34"/>
      <c r="B152" s="145"/>
      <c r="C152" s="146" t="s">
        <v>414</v>
      </c>
      <c r="D152" s="146" t="s">
        <v>254</v>
      </c>
      <c r="E152" s="147" t="s">
        <v>10951</v>
      </c>
      <c r="F152" s="148" t="s">
        <v>10952</v>
      </c>
      <c r="G152" s="149" t="s">
        <v>331</v>
      </c>
      <c r="H152" s="150">
        <v>221</v>
      </c>
      <c r="I152" s="151"/>
      <c r="J152" s="152">
        <f>ROUND(I152*H152,2)</f>
        <v>0</v>
      </c>
      <c r="K152" s="153"/>
      <c r="L152" s="35"/>
      <c r="M152" s="154" t="s">
        <v>3</v>
      </c>
      <c r="N152" s="155" t="s">
        <v>44</v>
      </c>
      <c r="O152" s="55"/>
      <c r="P152" s="156">
        <f>O152*H152</f>
        <v>0</v>
      </c>
      <c r="Q152" s="156">
        <v>0</v>
      </c>
      <c r="R152" s="156">
        <f>Q152*H152</f>
        <v>0</v>
      </c>
      <c r="S152" s="156">
        <v>0</v>
      </c>
      <c r="T152" s="157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8" t="s">
        <v>258</v>
      </c>
      <c r="AT152" s="158" t="s">
        <v>254</v>
      </c>
      <c r="AU152" s="158" t="s">
        <v>82</v>
      </c>
      <c r="AY152" s="19" t="s">
        <v>252</v>
      </c>
      <c r="BE152" s="159">
        <f>IF(N152="základní",J152,0)</f>
        <v>0</v>
      </c>
      <c r="BF152" s="159">
        <f>IF(N152="snížená",J152,0)</f>
        <v>0</v>
      </c>
      <c r="BG152" s="159">
        <f>IF(N152="zákl. přenesená",J152,0)</f>
        <v>0</v>
      </c>
      <c r="BH152" s="159">
        <f>IF(N152="sníž. přenesená",J152,0)</f>
        <v>0</v>
      </c>
      <c r="BI152" s="159">
        <f>IF(N152="nulová",J152,0)</f>
        <v>0</v>
      </c>
      <c r="BJ152" s="19" t="s">
        <v>80</v>
      </c>
      <c r="BK152" s="159">
        <f>ROUND(I152*H152,2)</f>
        <v>0</v>
      </c>
      <c r="BL152" s="19" t="s">
        <v>258</v>
      </c>
      <c r="BM152" s="158" t="s">
        <v>12430</v>
      </c>
    </row>
    <row r="153" spans="1:65" s="2" customFormat="1" ht="11.25">
      <c r="A153" s="34"/>
      <c r="B153" s="35"/>
      <c r="C153" s="34"/>
      <c r="D153" s="160" t="s">
        <v>260</v>
      </c>
      <c r="E153" s="34"/>
      <c r="F153" s="161" t="s">
        <v>10952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260</v>
      </c>
      <c r="AU153" s="19" t="s">
        <v>82</v>
      </c>
    </row>
    <row r="154" spans="1:65" s="2" customFormat="1" ht="19.5">
      <c r="A154" s="34"/>
      <c r="B154" s="35"/>
      <c r="C154" s="34"/>
      <c r="D154" s="160" t="s">
        <v>2284</v>
      </c>
      <c r="E154" s="34"/>
      <c r="F154" s="211" t="s">
        <v>10954</v>
      </c>
      <c r="G154" s="34"/>
      <c r="H154" s="34"/>
      <c r="I154" s="162"/>
      <c r="J154" s="34"/>
      <c r="K154" s="34"/>
      <c r="L154" s="35"/>
      <c r="M154" s="163"/>
      <c r="N154" s="164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9" t="s">
        <v>2284</v>
      </c>
      <c r="AU154" s="19" t="s">
        <v>82</v>
      </c>
    </row>
    <row r="155" spans="1:65" s="2" customFormat="1" ht="16.5" customHeight="1">
      <c r="A155" s="34"/>
      <c r="B155" s="145"/>
      <c r="C155" s="146" t="s">
        <v>423</v>
      </c>
      <c r="D155" s="146" t="s">
        <v>254</v>
      </c>
      <c r="E155" s="147" t="s">
        <v>10955</v>
      </c>
      <c r="F155" s="148" t="s">
        <v>10956</v>
      </c>
      <c r="G155" s="149" t="s">
        <v>331</v>
      </c>
      <c r="H155" s="150">
        <v>110</v>
      </c>
      <c r="I155" s="151"/>
      <c r="J155" s="152">
        <f>ROUND(I155*H155,2)</f>
        <v>0</v>
      </c>
      <c r="K155" s="153"/>
      <c r="L155" s="35"/>
      <c r="M155" s="154" t="s">
        <v>3</v>
      </c>
      <c r="N155" s="155" t="s">
        <v>44</v>
      </c>
      <c r="O155" s="55"/>
      <c r="P155" s="156">
        <f>O155*H155</f>
        <v>0</v>
      </c>
      <c r="Q155" s="156">
        <v>0</v>
      </c>
      <c r="R155" s="156">
        <f>Q155*H155</f>
        <v>0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258</v>
      </c>
      <c r="AT155" s="158" t="s">
        <v>254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258</v>
      </c>
      <c r="BM155" s="158" t="s">
        <v>12431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10956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9.5">
      <c r="A157" s="34"/>
      <c r="B157" s="35"/>
      <c r="C157" s="34"/>
      <c r="D157" s="160" t="s">
        <v>2284</v>
      </c>
      <c r="E157" s="34"/>
      <c r="F157" s="211" t="s">
        <v>10954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2284</v>
      </c>
      <c r="AU157" s="19" t="s">
        <v>82</v>
      </c>
    </row>
    <row r="158" spans="1:65" s="2" customFormat="1" ht="16.5" customHeight="1">
      <c r="A158" s="34"/>
      <c r="B158" s="145"/>
      <c r="C158" s="146" t="s">
        <v>429</v>
      </c>
      <c r="D158" s="146" t="s">
        <v>254</v>
      </c>
      <c r="E158" s="147" t="s">
        <v>12432</v>
      </c>
      <c r="F158" s="148" t="s">
        <v>12433</v>
      </c>
      <c r="G158" s="149" t="s">
        <v>497</v>
      </c>
      <c r="H158" s="150">
        <v>6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258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258</v>
      </c>
      <c r="BM158" s="158" t="s">
        <v>12434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12433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13" customFormat="1" ht="11.25">
      <c r="B160" s="167"/>
      <c r="D160" s="160" t="s">
        <v>264</v>
      </c>
      <c r="E160" s="168" t="s">
        <v>3</v>
      </c>
      <c r="F160" s="169" t="s">
        <v>12435</v>
      </c>
      <c r="H160" s="168" t="s">
        <v>3</v>
      </c>
      <c r="I160" s="170"/>
      <c r="L160" s="167"/>
      <c r="M160" s="171"/>
      <c r="N160" s="172"/>
      <c r="O160" s="172"/>
      <c r="P160" s="172"/>
      <c r="Q160" s="172"/>
      <c r="R160" s="172"/>
      <c r="S160" s="172"/>
      <c r="T160" s="173"/>
      <c r="AT160" s="168" t="s">
        <v>264</v>
      </c>
      <c r="AU160" s="168" t="s">
        <v>82</v>
      </c>
      <c r="AV160" s="13" t="s">
        <v>80</v>
      </c>
      <c r="AW160" s="13" t="s">
        <v>34</v>
      </c>
      <c r="AX160" s="13" t="s">
        <v>73</v>
      </c>
      <c r="AY160" s="168" t="s">
        <v>252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3131</v>
      </c>
      <c r="H161" s="177">
        <v>6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435</v>
      </c>
      <c r="D162" s="146" t="s">
        <v>254</v>
      </c>
      <c r="E162" s="147" t="s">
        <v>12436</v>
      </c>
      <c r="F162" s="148" t="s">
        <v>12437</v>
      </c>
      <c r="G162" s="149" t="s">
        <v>331</v>
      </c>
      <c r="H162" s="150">
        <v>32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258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258</v>
      </c>
      <c r="BM162" s="158" t="s">
        <v>12438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12437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6.5" customHeight="1">
      <c r="A164" s="34"/>
      <c r="B164" s="145"/>
      <c r="C164" s="146" t="s">
        <v>8</v>
      </c>
      <c r="D164" s="146" t="s">
        <v>254</v>
      </c>
      <c r="E164" s="147" t="s">
        <v>2102</v>
      </c>
      <c r="F164" s="148" t="s">
        <v>2103</v>
      </c>
      <c r="G164" s="149" t="s">
        <v>2104</v>
      </c>
      <c r="H164" s="150">
        <v>24</v>
      </c>
      <c r="I164" s="151"/>
      <c r="J164" s="152">
        <f>ROUND(I164*H164,2)</f>
        <v>0</v>
      </c>
      <c r="K164" s="153"/>
      <c r="L164" s="35"/>
      <c r="M164" s="154" t="s">
        <v>3</v>
      </c>
      <c r="N164" s="155" t="s">
        <v>44</v>
      </c>
      <c r="O164" s="55"/>
      <c r="P164" s="156">
        <f>O164*H164</f>
        <v>0</v>
      </c>
      <c r="Q164" s="156">
        <v>0</v>
      </c>
      <c r="R164" s="156">
        <f>Q164*H164</f>
        <v>0</v>
      </c>
      <c r="S164" s="156">
        <v>0</v>
      </c>
      <c r="T164" s="157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8" t="s">
        <v>258</v>
      </c>
      <c r="AT164" s="158" t="s">
        <v>254</v>
      </c>
      <c r="AU164" s="158" t="s">
        <v>82</v>
      </c>
      <c r="AY164" s="19" t="s">
        <v>252</v>
      </c>
      <c r="BE164" s="159">
        <f>IF(N164="základní",J164,0)</f>
        <v>0</v>
      </c>
      <c r="BF164" s="159">
        <f>IF(N164="snížená",J164,0)</f>
        <v>0</v>
      </c>
      <c r="BG164" s="159">
        <f>IF(N164="zákl. přenesená",J164,0)</f>
        <v>0</v>
      </c>
      <c r="BH164" s="159">
        <f>IF(N164="sníž. přenesená",J164,0)</f>
        <v>0</v>
      </c>
      <c r="BI164" s="159">
        <f>IF(N164="nulová",J164,0)</f>
        <v>0</v>
      </c>
      <c r="BJ164" s="19" t="s">
        <v>80</v>
      </c>
      <c r="BK164" s="159">
        <f>ROUND(I164*H164,2)</f>
        <v>0</v>
      </c>
      <c r="BL164" s="19" t="s">
        <v>258</v>
      </c>
      <c r="BM164" s="158" t="s">
        <v>12439</v>
      </c>
    </row>
    <row r="165" spans="1:65" s="2" customFormat="1" ht="11.25">
      <c r="A165" s="34"/>
      <c r="B165" s="35"/>
      <c r="C165" s="34"/>
      <c r="D165" s="160" t="s">
        <v>260</v>
      </c>
      <c r="E165" s="34"/>
      <c r="F165" s="161" t="s">
        <v>2106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260</v>
      </c>
      <c r="AU165" s="19" t="s">
        <v>82</v>
      </c>
    </row>
    <row r="166" spans="1:65" s="2" customFormat="1" ht="11.25">
      <c r="A166" s="34"/>
      <c r="B166" s="35"/>
      <c r="C166" s="34"/>
      <c r="D166" s="165" t="s">
        <v>262</v>
      </c>
      <c r="E166" s="34"/>
      <c r="F166" s="166" t="s">
        <v>2107</v>
      </c>
      <c r="G166" s="34"/>
      <c r="H166" s="34"/>
      <c r="I166" s="162"/>
      <c r="J166" s="34"/>
      <c r="K166" s="34"/>
      <c r="L166" s="35"/>
      <c r="M166" s="163"/>
      <c r="N166" s="164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9" t="s">
        <v>262</v>
      </c>
      <c r="AU166" s="19" t="s">
        <v>82</v>
      </c>
    </row>
    <row r="167" spans="1:65" s="13" customFormat="1" ht="11.25">
      <c r="B167" s="167"/>
      <c r="D167" s="160" t="s">
        <v>264</v>
      </c>
      <c r="E167" s="168" t="s">
        <v>3</v>
      </c>
      <c r="F167" s="169" t="s">
        <v>12440</v>
      </c>
      <c r="H167" s="168" t="s">
        <v>3</v>
      </c>
      <c r="I167" s="170"/>
      <c r="L167" s="167"/>
      <c r="M167" s="171"/>
      <c r="N167" s="172"/>
      <c r="O167" s="172"/>
      <c r="P167" s="172"/>
      <c r="Q167" s="172"/>
      <c r="R167" s="172"/>
      <c r="S167" s="172"/>
      <c r="T167" s="173"/>
      <c r="AT167" s="168" t="s">
        <v>264</v>
      </c>
      <c r="AU167" s="168" t="s">
        <v>82</v>
      </c>
      <c r="AV167" s="13" t="s">
        <v>80</v>
      </c>
      <c r="AW167" s="13" t="s">
        <v>34</v>
      </c>
      <c r="AX167" s="13" t="s">
        <v>73</v>
      </c>
      <c r="AY167" s="168" t="s">
        <v>252</v>
      </c>
    </row>
    <row r="168" spans="1:65" s="14" customFormat="1" ht="11.25">
      <c r="B168" s="174"/>
      <c r="D168" s="160" t="s">
        <v>264</v>
      </c>
      <c r="E168" s="175" t="s">
        <v>3</v>
      </c>
      <c r="F168" s="176" t="s">
        <v>475</v>
      </c>
      <c r="H168" s="177">
        <v>24</v>
      </c>
      <c r="I168" s="178"/>
      <c r="L168" s="174"/>
      <c r="M168" s="179"/>
      <c r="N168" s="180"/>
      <c r="O168" s="180"/>
      <c r="P168" s="180"/>
      <c r="Q168" s="180"/>
      <c r="R168" s="180"/>
      <c r="S168" s="180"/>
      <c r="T168" s="181"/>
      <c r="AT168" s="175" t="s">
        <v>264</v>
      </c>
      <c r="AU168" s="175" t="s">
        <v>82</v>
      </c>
      <c r="AV168" s="14" t="s">
        <v>82</v>
      </c>
      <c r="AW168" s="14" t="s">
        <v>34</v>
      </c>
      <c r="AX168" s="14" t="s">
        <v>80</v>
      </c>
      <c r="AY168" s="175" t="s">
        <v>252</v>
      </c>
    </row>
    <row r="169" spans="1:65" s="12" customFormat="1" ht="22.9" customHeight="1">
      <c r="B169" s="132"/>
      <c r="D169" s="133" t="s">
        <v>72</v>
      </c>
      <c r="E169" s="143" t="s">
        <v>2431</v>
      </c>
      <c r="F169" s="143" t="s">
        <v>10958</v>
      </c>
      <c r="I169" s="135"/>
      <c r="J169" s="144">
        <f>BK169</f>
        <v>0</v>
      </c>
      <c r="L169" s="132"/>
      <c r="M169" s="137"/>
      <c r="N169" s="138"/>
      <c r="O169" s="138"/>
      <c r="P169" s="139">
        <f>SUM(P170:P172)</f>
        <v>0</v>
      </c>
      <c r="Q169" s="138"/>
      <c r="R169" s="139">
        <f>SUM(R170:R172)</f>
        <v>0</v>
      </c>
      <c r="S169" s="138"/>
      <c r="T169" s="140">
        <f>SUM(T170:T172)</f>
        <v>0</v>
      </c>
      <c r="AR169" s="133" t="s">
        <v>82</v>
      </c>
      <c r="AT169" s="141" t="s">
        <v>72</v>
      </c>
      <c r="AU169" s="141" t="s">
        <v>80</v>
      </c>
      <c r="AY169" s="133" t="s">
        <v>252</v>
      </c>
      <c r="BK169" s="142">
        <f>SUM(BK170:BK172)</f>
        <v>0</v>
      </c>
    </row>
    <row r="170" spans="1:65" s="2" customFormat="1" ht="16.5" customHeight="1">
      <c r="A170" s="34"/>
      <c r="B170" s="145"/>
      <c r="C170" s="146" t="s">
        <v>451</v>
      </c>
      <c r="D170" s="146" t="s">
        <v>254</v>
      </c>
      <c r="E170" s="147" t="s">
        <v>10959</v>
      </c>
      <c r="F170" s="148" t="s">
        <v>12441</v>
      </c>
      <c r="G170" s="149" t="s">
        <v>497</v>
      </c>
      <c r="H170" s="150">
        <v>132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0</v>
      </c>
      <c r="T170" s="157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406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406</v>
      </c>
      <c r="BM170" s="158" t="s">
        <v>12442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12441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9.5">
      <c r="A172" s="34"/>
      <c r="B172" s="35"/>
      <c r="C172" s="34"/>
      <c r="D172" s="160" t="s">
        <v>2284</v>
      </c>
      <c r="E172" s="34"/>
      <c r="F172" s="211" t="s">
        <v>10962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2284</v>
      </c>
      <c r="AU172" s="19" t="s">
        <v>82</v>
      </c>
    </row>
    <row r="173" spans="1:65" s="12" customFormat="1" ht="22.9" customHeight="1">
      <c r="B173" s="132"/>
      <c r="D173" s="133" t="s">
        <v>72</v>
      </c>
      <c r="E173" s="143" t="s">
        <v>4473</v>
      </c>
      <c r="F173" s="143" t="s">
        <v>12443</v>
      </c>
      <c r="I173" s="135"/>
      <c r="J173" s="144">
        <f>BK173</f>
        <v>0</v>
      </c>
      <c r="L173" s="132"/>
      <c r="M173" s="137"/>
      <c r="N173" s="138"/>
      <c r="O173" s="138"/>
      <c r="P173" s="139">
        <f>SUM(P174:P183)</f>
        <v>0</v>
      </c>
      <c r="Q173" s="138"/>
      <c r="R173" s="139">
        <f>SUM(R174:R183)</f>
        <v>0</v>
      </c>
      <c r="S173" s="138"/>
      <c r="T173" s="140">
        <f>SUM(T174:T183)</f>
        <v>0</v>
      </c>
      <c r="AR173" s="133" t="s">
        <v>82</v>
      </c>
      <c r="AT173" s="141" t="s">
        <v>72</v>
      </c>
      <c r="AU173" s="141" t="s">
        <v>80</v>
      </c>
      <c r="AY173" s="133" t="s">
        <v>252</v>
      </c>
      <c r="BK173" s="142">
        <f>SUM(BK174:BK183)</f>
        <v>0</v>
      </c>
    </row>
    <row r="174" spans="1:65" s="2" customFormat="1" ht="16.5" customHeight="1">
      <c r="A174" s="34"/>
      <c r="B174" s="145"/>
      <c r="C174" s="146" t="s">
        <v>326</v>
      </c>
      <c r="D174" s="146" t="s">
        <v>254</v>
      </c>
      <c r="E174" s="147" t="s">
        <v>10487</v>
      </c>
      <c r="F174" s="148" t="s">
        <v>12444</v>
      </c>
      <c r="G174" s="149" t="s">
        <v>331</v>
      </c>
      <c r="H174" s="150">
        <v>83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0</v>
      </c>
      <c r="R174" s="156">
        <f>Q174*H174</f>
        <v>0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406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12445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12444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9.5">
      <c r="A176" s="34"/>
      <c r="B176" s="35"/>
      <c r="C176" s="34"/>
      <c r="D176" s="160" t="s">
        <v>2284</v>
      </c>
      <c r="E176" s="34"/>
      <c r="F176" s="211" t="s">
        <v>12446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2284</v>
      </c>
      <c r="AU176" s="19" t="s">
        <v>82</v>
      </c>
    </row>
    <row r="177" spans="1:65" s="2" customFormat="1" ht="16.5" customHeight="1">
      <c r="A177" s="34"/>
      <c r="B177" s="145"/>
      <c r="C177" s="146" t="s">
        <v>475</v>
      </c>
      <c r="D177" s="146" t="s">
        <v>254</v>
      </c>
      <c r="E177" s="147" t="s">
        <v>10508</v>
      </c>
      <c r="F177" s="148" t="s">
        <v>10509</v>
      </c>
      <c r="G177" s="149" t="s">
        <v>331</v>
      </c>
      <c r="H177" s="150">
        <v>1800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12447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10509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9.5">
      <c r="A179" s="34"/>
      <c r="B179" s="35"/>
      <c r="C179" s="34"/>
      <c r="D179" s="160" t="s">
        <v>2284</v>
      </c>
      <c r="E179" s="34"/>
      <c r="F179" s="211" t="s">
        <v>12448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2284</v>
      </c>
      <c r="AU179" s="19" t="s">
        <v>82</v>
      </c>
    </row>
    <row r="180" spans="1:65" s="2" customFormat="1" ht="16.5" customHeight="1">
      <c r="A180" s="34"/>
      <c r="B180" s="145"/>
      <c r="C180" s="146" t="s">
        <v>485</v>
      </c>
      <c r="D180" s="146" t="s">
        <v>254</v>
      </c>
      <c r="E180" s="147" t="s">
        <v>10530</v>
      </c>
      <c r="F180" s="148" t="s">
        <v>12449</v>
      </c>
      <c r="G180" s="149" t="s">
        <v>4360</v>
      </c>
      <c r="H180" s="150">
        <v>4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0</v>
      </c>
      <c r="R180" s="156">
        <f>Q180*H180</f>
        <v>0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406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406</v>
      </c>
      <c r="BM180" s="158" t="s">
        <v>12450</v>
      </c>
    </row>
    <row r="181" spans="1:65" s="2" customFormat="1" ht="11.25">
      <c r="A181" s="34"/>
      <c r="B181" s="35"/>
      <c r="C181" s="34"/>
      <c r="D181" s="160" t="s">
        <v>260</v>
      </c>
      <c r="E181" s="34"/>
      <c r="F181" s="161" t="s">
        <v>12449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6.5" customHeight="1">
      <c r="A182" s="34"/>
      <c r="B182" s="145"/>
      <c r="C182" s="146" t="s">
        <v>494</v>
      </c>
      <c r="D182" s="146" t="s">
        <v>254</v>
      </c>
      <c r="E182" s="147" t="s">
        <v>10746</v>
      </c>
      <c r="F182" s="148" t="s">
        <v>12451</v>
      </c>
      <c r="G182" s="149" t="s">
        <v>4360</v>
      </c>
      <c r="H182" s="150">
        <v>2</v>
      </c>
      <c r="I182" s="151"/>
      <c r="J182" s="152">
        <f>ROUND(I182*H182,2)</f>
        <v>0</v>
      </c>
      <c r="K182" s="153"/>
      <c r="L182" s="35"/>
      <c r="M182" s="154" t="s">
        <v>3</v>
      </c>
      <c r="N182" s="155" t="s">
        <v>44</v>
      </c>
      <c r="O182" s="55"/>
      <c r="P182" s="156">
        <f>O182*H182</f>
        <v>0</v>
      </c>
      <c r="Q182" s="156">
        <v>0</v>
      </c>
      <c r="R182" s="156">
        <f>Q182*H182</f>
        <v>0</v>
      </c>
      <c r="S182" s="156">
        <v>0</v>
      </c>
      <c r="T182" s="157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8" t="s">
        <v>406</v>
      </c>
      <c r="AT182" s="158" t="s">
        <v>254</v>
      </c>
      <c r="AU182" s="158" t="s">
        <v>82</v>
      </c>
      <c r="AY182" s="19" t="s">
        <v>252</v>
      </c>
      <c r="BE182" s="159">
        <f>IF(N182="základní",J182,0)</f>
        <v>0</v>
      </c>
      <c r="BF182" s="159">
        <f>IF(N182="snížená",J182,0)</f>
        <v>0</v>
      </c>
      <c r="BG182" s="159">
        <f>IF(N182="zákl. přenesená",J182,0)</f>
        <v>0</v>
      </c>
      <c r="BH182" s="159">
        <f>IF(N182="sníž. přenesená",J182,0)</f>
        <v>0</v>
      </c>
      <c r="BI182" s="159">
        <f>IF(N182="nulová",J182,0)</f>
        <v>0</v>
      </c>
      <c r="BJ182" s="19" t="s">
        <v>80</v>
      </c>
      <c r="BK182" s="159">
        <f>ROUND(I182*H182,2)</f>
        <v>0</v>
      </c>
      <c r="BL182" s="19" t="s">
        <v>406</v>
      </c>
      <c r="BM182" s="158" t="s">
        <v>12452</v>
      </c>
    </row>
    <row r="183" spans="1:65" s="2" customFormat="1" ht="11.25">
      <c r="A183" s="34"/>
      <c r="B183" s="35"/>
      <c r="C183" s="34"/>
      <c r="D183" s="160" t="s">
        <v>260</v>
      </c>
      <c r="E183" s="34"/>
      <c r="F183" s="161" t="s">
        <v>12451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260</v>
      </c>
      <c r="AU183" s="19" t="s">
        <v>82</v>
      </c>
    </row>
    <row r="184" spans="1:65" s="12" customFormat="1" ht="22.9" customHeight="1">
      <c r="B184" s="132"/>
      <c r="D184" s="133" t="s">
        <v>72</v>
      </c>
      <c r="E184" s="143" t="s">
        <v>4550</v>
      </c>
      <c r="F184" s="143" t="s">
        <v>12453</v>
      </c>
      <c r="I184" s="135"/>
      <c r="J184" s="144">
        <f>BK184</f>
        <v>0</v>
      </c>
      <c r="L184" s="132"/>
      <c r="M184" s="137"/>
      <c r="N184" s="138"/>
      <c r="O184" s="138"/>
      <c r="P184" s="139">
        <f>SUM(P185:P188)</f>
        <v>0</v>
      </c>
      <c r="Q184" s="138"/>
      <c r="R184" s="139">
        <f>SUM(R185:R188)</f>
        <v>0</v>
      </c>
      <c r="S184" s="138"/>
      <c r="T184" s="140">
        <f>SUM(T185:T188)</f>
        <v>0</v>
      </c>
      <c r="AR184" s="133" t="s">
        <v>82</v>
      </c>
      <c r="AT184" s="141" t="s">
        <v>72</v>
      </c>
      <c r="AU184" s="141" t="s">
        <v>80</v>
      </c>
      <c r="AY184" s="133" t="s">
        <v>252</v>
      </c>
      <c r="BK184" s="142">
        <f>SUM(BK185:BK188)</f>
        <v>0</v>
      </c>
    </row>
    <row r="185" spans="1:65" s="2" customFormat="1" ht="16.5" customHeight="1">
      <c r="A185" s="34"/>
      <c r="B185" s="145"/>
      <c r="C185" s="146" t="s">
        <v>503</v>
      </c>
      <c r="D185" s="146" t="s">
        <v>254</v>
      </c>
      <c r="E185" s="147" t="s">
        <v>10985</v>
      </c>
      <c r="F185" s="148" t="s">
        <v>10986</v>
      </c>
      <c r="G185" s="149" t="s">
        <v>743</v>
      </c>
      <c r="H185" s="150">
        <v>4</v>
      </c>
      <c r="I185" s="151"/>
      <c r="J185" s="152">
        <f>ROUND(I185*H185,2)</f>
        <v>0</v>
      </c>
      <c r="K185" s="153"/>
      <c r="L185" s="35"/>
      <c r="M185" s="154" t="s">
        <v>3</v>
      </c>
      <c r="N185" s="155" t="s">
        <v>44</v>
      </c>
      <c r="O185" s="55"/>
      <c r="P185" s="156">
        <f>O185*H185</f>
        <v>0</v>
      </c>
      <c r="Q185" s="156">
        <v>0</v>
      </c>
      <c r="R185" s="156">
        <f>Q185*H185</f>
        <v>0</v>
      </c>
      <c r="S185" s="156">
        <v>0</v>
      </c>
      <c r="T185" s="157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8" t="s">
        <v>406</v>
      </c>
      <c r="AT185" s="158" t="s">
        <v>254</v>
      </c>
      <c r="AU185" s="158" t="s">
        <v>82</v>
      </c>
      <c r="AY185" s="19" t="s">
        <v>252</v>
      </c>
      <c r="BE185" s="159">
        <f>IF(N185="základní",J185,0)</f>
        <v>0</v>
      </c>
      <c r="BF185" s="159">
        <f>IF(N185="snížená",J185,0)</f>
        <v>0</v>
      </c>
      <c r="BG185" s="159">
        <f>IF(N185="zákl. přenesená",J185,0)</f>
        <v>0</v>
      </c>
      <c r="BH185" s="159">
        <f>IF(N185="sníž. přenesená",J185,0)</f>
        <v>0</v>
      </c>
      <c r="BI185" s="159">
        <f>IF(N185="nulová",J185,0)</f>
        <v>0</v>
      </c>
      <c r="BJ185" s="19" t="s">
        <v>80</v>
      </c>
      <c r="BK185" s="159">
        <f>ROUND(I185*H185,2)</f>
        <v>0</v>
      </c>
      <c r="BL185" s="19" t="s">
        <v>406</v>
      </c>
      <c r="BM185" s="158" t="s">
        <v>12454</v>
      </c>
    </row>
    <row r="186" spans="1:65" s="2" customFormat="1" ht="11.25">
      <c r="A186" s="34"/>
      <c r="B186" s="35"/>
      <c r="C186" s="34"/>
      <c r="D186" s="160" t="s">
        <v>260</v>
      </c>
      <c r="E186" s="34"/>
      <c r="F186" s="161" t="s">
        <v>10986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260</v>
      </c>
      <c r="AU186" s="19" t="s">
        <v>82</v>
      </c>
    </row>
    <row r="187" spans="1:65" s="2" customFormat="1" ht="16.5" customHeight="1">
      <c r="A187" s="34"/>
      <c r="B187" s="145"/>
      <c r="C187" s="146" t="s">
        <v>509</v>
      </c>
      <c r="D187" s="146" t="s">
        <v>254</v>
      </c>
      <c r="E187" s="147" t="s">
        <v>12455</v>
      </c>
      <c r="F187" s="148" t="s">
        <v>10978</v>
      </c>
      <c r="G187" s="149" t="s">
        <v>4360</v>
      </c>
      <c r="H187" s="150">
        <v>4</v>
      </c>
      <c r="I187" s="151"/>
      <c r="J187" s="152">
        <f>ROUND(I187*H187,2)</f>
        <v>0</v>
      </c>
      <c r="K187" s="153"/>
      <c r="L187" s="35"/>
      <c r="M187" s="154" t="s">
        <v>3</v>
      </c>
      <c r="N187" s="155" t="s">
        <v>44</v>
      </c>
      <c r="O187" s="55"/>
      <c r="P187" s="156">
        <f>O187*H187</f>
        <v>0</v>
      </c>
      <c r="Q187" s="156">
        <v>0</v>
      </c>
      <c r="R187" s="156">
        <f>Q187*H187</f>
        <v>0</v>
      </c>
      <c r="S187" s="156">
        <v>0</v>
      </c>
      <c r="T187" s="157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8" t="s">
        <v>406</v>
      </c>
      <c r="AT187" s="158" t="s">
        <v>254</v>
      </c>
      <c r="AU187" s="158" t="s">
        <v>82</v>
      </c>
      <c r="AY187" s="19" t="s">
        <v>252</v>
      </c>
      <c r="BE187" s="159">
        <f>IF(N187="základní",J187,0)</f>
        <v>0</v>
      </c>
      <c r="BF187" s="159">
        <f>IF(N187="snížená",J187,0)</f>
        <v>0</v>
      </c>
      <c r="BG187" s="159">
        <f>IF(N187="zákl. přenesená",J187,0)</f>
        <v>0</v>
      </c>
      <c r="BH187" s="159">
        <f>IF(N187="sníž. přenesená",J187,0)</f>
        <v>0</v>
      </c>
      <c r="BI187" s="159">
        <f>IF(N187="nulová",J187,0)</f>
        <v>0</v>
      </c>
      <c r="BJ187" s="19" t="s">
        <v>80</v>
      </c>
      <c r="BK187" s="159">
        <f>ROUND(I187*H187,2)</f>
        <v>0</v>
      </c>
      <c r="BL187" s="19" t="s">
        <v>406</v>
      </c>
      <c r="BM187" s="158" t="s">
        <v>12456</v>
      </c>
    </row>
    <row r="188" spans="1:65" s="2" customFormat="1" ht="11.25">
      <c r="A188" s="34"/>
      <c r="B188" s="35"/>
      <c r="C188" s="34"/>
      <c r="D188" s="160" t="s">
        <v>260</v>
      </c>
      <c r="E188" s="34"/>
      <c r="F188" s="161" t="s">
        <v>10978</v>
      </c>
      <c r="G188" s="34"/>
      <c r="H188" s="34"/>
      <c r="I188" s="162"/>
      <c r="J188" s="34"/>
      <c r="K188" s="34"/>
      <c r="L188" s="35"/>
      <c r="M188" s="163"/>
      <c r="N188" s="164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9" t="s">
        <v>260</v>
      </c>
      <c r="AU188" s="19" t="s">
        <v>82</v>
      </c>
    </row>
    <row r="189" spans="1:65" s="12" customFormat="1" ht="22.9" customHeight="1">
      <c r="B189" s="132"/>
      <c r="D189" s="133" t="s">
        <v>72</v>
      </c>
      <c r="E189" s="143" t="s">
        <v>6665</v>
      </c>
      <c r="F189" s="143" t="s">
        <v>11005</v>
      </c>
      <c r="I189" s="135"/>
      <c r="J189" s="144">
        <f>BK189</f>
        <v>0</v>
      </c>
      <c r="L189" s="132"/>
      <c r="M189" s="137"/>
      <c r="N189" s="138"/>
      <c r="O189" s="138"/>
      <c r="P189" s="139">
        <f>SUM(P190:P200)</f>
        <v>0</v>
      </c>
      <c r="Q189" s="138"/>
      <c r="R189" s="139">
        <f>SUM(R190:R200)</f>
        <v>0</v>
      </c>
      <c r="S189" s="138"/>
      <c r="T189" s="140">
        <f>SUM(T190:T200)</f>
        <v>0</v>
      </c>
      <c r="AR189" s="133" t="s">
        <v>82</v>
      </c>
      <c r="AT189" s="141" t="s">
        <v>72</v>
      </c>
      <c r="AU189" s="141" t="s">
        <v>80</v>
      </c>
      <c r="AY189" s="133" t="s">
        <v>252</v>
      </c>
      <c r="BK189" s="142">
        <f>SUM(BK190:BK200)</f>
        <v>0</v>
      </c>
    </row>
    <row r="190" spans="1:65" s="2" customFormat="1" ht="16.5" customHeight="1">
      <c r="A190" s="34"/>
      <c r="B190" s="145"/>
      <c r="C190" s="146" t="s">
        <v>517</v>
      </c>
      <c r="D190" s="146" t="s">
        <v>254</v>
      </c>
      <c r="E190" s="147" t="s">
        <v>11006</v>
      </c>
      <c r="F190" s="148" t="s">
        <v>11007</v>
      </c>
      <c r="G190" s="149" t="s">
        <v>331</v>
      </c>
      <c r="H190" s="150">
        <v>180</v>
      </c>
      <c r="I190" s="151"/>
      <c r="J190" s="152">
        <f>ROUND(I190*H190,2)</f>
        <v>0</v>
      </c>
      <c r="K190" s="153"/>
      <c r="L190" s="35"/>
      <c r="M190" s="154" t="s">
        <v>3</v>
      </c>
      <c r="N190" s="155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406</v>
      </c>
      <c r="AT190" s="158" t="s">
        <v>254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406</v>
      </c>
      <c r="BM190" s="158" t="s">
        <v>12457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11007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9.5">
      <c r="A192" s="34"/>
      <c r="B192" s="35"/>
      <c r="C192" s="34"/>
      <c r="D192" s="160" t="s">
        <v>2284</v>
      </c>
      <c r="E192" s="34"/>
      <c r="F192" s="211" t="s">
        <v>11009</v>
      </c>
      <c r="G192" s="34"/>
      <c r="H192" s="34"/>
      <c r="I192" s="162"/>
      <c r="J192" s="34"/>
      <c r="K192" s="34"/>
      <c r="L192" s="35"/>
      <c r="M192" s="163"/>
      <c r="N192" s="164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9" t="s">
        <v>2284</v>
      </c>
      <c r="AU192" s="19" t="s">
        <v>82</v>
      </c>
    </row>
    <row r="193" spans="1:65" s="2" customFormat="1" ht="16.5" customHeight="1">
      <c r="A193" s="34"/>
      <c r="B193" s="145"/>
      <c r="C193" s="146" t="s">
        <v>548</v>
      </c>
      <c r="D193" s="146" t="s">
        <v>254</v>
      </c>
      <c r="E193" s="147" t="s">
        <v>11010</v>
      </c>
      <c r="F193" s="148" t="s">
        <v>11011</v>
      </c>
      <c r="G193" s="149" t="s">
        <v>4356</v>
      </c>
      <c r="H193" s="150">
        <v>2</v>
      </c>
      <c r="I193" s="151"/>
      <c r="J193" s="152">
        <f>ROUND(I193*H193,2)</f>
        <v>0</v>
      </c>
      <c r="K193" s="153"/>
      <c r="L193" s="35"/>
      <c r="M193" s="154" t="s">
        <v>3</v>
      </c>
      <c r="N193" s="155" t="s">
        <v>44</v>
      </c>
      <c r="O193" s="55"/>
      <c r="P193" s="156">
        <f>O193*H193</f>
        <v>0</v>
      </c>
      <c r="Q193" s="156">
        <v>0</v>
      </c>
      <c r="R193" s="156">
        <f>Q193*H193</f>
        <v>0</v>
      </c>
      <c r="S193" s="156">
        <v>0</v>
      </c>
      <c r="T193" s="157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8" t="s">
        <v>406</v>
      </c>
      <c r="AT193" s="158" t="s">
        <v>254</v>
      </c>
      <c r="AU193" s="158" t="s">
        <v>82</v>
      </c>
      <c r="AY193" s="19" t="s">
        <v>252</v>
      </c>
      <c r="BE193" s="159">
        <f>IF(N193="základní",J193,0)</f>
        <v>0</v>
      </c>
      <c r="BF193" s="159">
        <f>IF(N193="snížená",J193,0)</f>
        <v>0</v>
      </c>
      <c r="BG193" s="159">
        <f>IF(N193="zákl. přenesená",J193,0)</f>
        <v>0</v>
      </c>
      <c r="BH193" s="159">
        <f>IF(N193="sníž. přenesená",J193,0)</f>
        <v>0</v>
      </c>
      <c r="BI193" s="159">
        <f>IF(N193="nulová",J193,0)</f>
        <v>0</v>
      </c>
      <c r="BJ193" s="19" t="s">
        <v>80</v>
      </c>
      <c r="BK193" s="159">
        <f>ROUND(I193*H193,2)</f>
        <v>0</v>
      </c>
      <c r="BL193" s="19" t="s">
        <v>406</v>
      </c>
      <c r="BM193" s="158" t="s">
        <v>12458</v>
      </c>
    </row>
    <row r="194" spans="1:65" s="2" customFormat="1" ht="11.25">
      <c r="A194" s="34"/>
      <c r="B194" s="35"/>
      <c r="C194" s="34"/>
      <c r="D194" s="160" t="s">
        <v>260</v>
      </c>
      <c r="E194" s="34"/>
      <c r="F194" s="161" t="s">
        <v>11011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260</v>
      </c>
      <c r="AU194" s="19" t="s">
        <v>82</v>
      </c>
    </row>
    <row r="195" spans="1:65" s="2" customFormat="1" ht="19.5">
      <c r="A195" s="34"/>
      <c r="B195" s="35"/>
      <c r="C195" s="34"/>
      <c r="D195" s="160" t="s">
        <v>2284</v>
      </c>
      <c r="E195" s="34"/>
      <c r="F195" s="211" t="s">
        <v>11013</v>
      </c>
      <c r="G195" s="34"/>
      <c r="H195" s="34"/>
      <c r="I195" s="162"/>
      <c r="J195" s="34"/>
      <c r="K195" s="34"/>
      <c r="L195" s="35"/>
      <c r="M195" s="163"/>
      <c r="N195" s="164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9" t="s">
        <v>2284</v>
      </c>
      <c r="AU195" s="19" t="s">
        <v>82</v>
      </c>
    </row>
    <row r="196" spans="1:65" s="2" customFormat="1" ht="16.5" customHeight="1">
      <c r="A196" s="34"/>
      <c r="B196" s="145"/>
      <c r="C196" s="146" t="s">
        <v>566</v>
      </c>
      <c r="D196" s="146" t="s">
        <v>254</v>
      </c>
      <c r="E196" s="147" t="s">
        <v>11014</v>
      </c>
      <c r="F196" s="148" t="s">
        <v>11015</v>
      </c>
      <c r="G196" s="149" t="s">
        <v>331</v>
      </c>
      <c r="H196" s="150">
        <v>3</v>
      </c>
      <c r="I196" s="151"/>
      <c r="J196" s="152">
        <f>ROUND(I196*H196,2)</f>
        <v>0</v>
      </c>
      <c r="K196" s="153"/>
      <c r="L196" s="35"/>
      <c r="M196" s="154" t="s">
        <v>3</v>
      </c>
      <c r="N196" s="155" t="s">
        <v>44</v>
      </c>
      <c r="O196" s="55"/>
      <c r="P196" s="156">
        <f>O196*H196</f>
        <v>0</v>
      </c>
      <c r="Q196" s="156">
        <v>0</v>
      </c>
      <c r="R196" s="156">
        <f>Q196*H196</f>
        <v>0</v>
      </c>
      <c r="S196" s="156">
        <v>0</v>
      </c>
      <c r="T196" s="157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8" t="s">
        <v>406</v>
      </c>
      <c r="AT196" s="158" t="s">
        <v>254</v>
      </c>
      <c r="AU196" s="158" t="s">
        <v>82</v>
      </c>
      <c r="AY196" s="19" t="s">
        <v>252</v>
      </c>
      <c r="BE196" s="159">
        <f>IF(N196="základní",J196,0)</f>
        <v>0</v>
      </c>
      <c r="BF196" s="159">
        <f>IF(N196="snížená",J196,0)</f>
        <v>0</v>
      </c>
      <c r="BG196" s="159">
        <f>IF(N196="zákl. přenesená",J196,0)</f>
        <v>0</v>
      </c>
      <c r="BH196" s="159">
        <f>IF(N196="sníž. přenesená",J196,0)</f>
        <v>0</v>
      </c>
      <c r="BI196" s="159">
        <f>IF(N196="nulová",J196,0)</f>
        <v>0</v>
      </c>
      <c r="BJ196" s="19" t="s">
        <v>80</v>
      </c>
      <c r="BK196" s="159">
        <f>ROUND(I196*H196,2)</f>
        <v>0</v>
      </c>
      <c r="BL196" s="19" t="s">
        <v>406</v>
      </c>
      <c r="BM196" s="158" t="s">
        <v>12459</v>
      </c>
    </row>
    <row r="197" spans="1:65" s="2" customFormat="1" ht="11.25">
      <c r="A197" s="34"/>
      <c r="B197" s="35"/>
      <c r="C197" s="34"/>
      <c r="D197" s="160" t="s">
        <v>260</v>
      </c>
      <c r="E197" s="34"/>
      <c r="F197" s="161" t="s">
        <v>11015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260</v>
      </c>
      <c r="AU197" s="19" t="s">
        <v>82</v>
      </c>
    </row>
    <row r="198" spans="1:65" s="2" customFormat="1" ht="16.5" customHeight="1">
      <c r="A198" s="34"/>
      <c r="B198" s="145"/>
      <c r="C198" s="146" t="s">
        <v>572</v>
      </c>
      <c r="D198" s="146" t="s">
        <v>254</v>
      </c>
      <c r="E198" s="147" t="s">
        <v>11018</v>
      </c>
      <c r="F198" s="148" t="s">
        <v>11019</v>
      </c>
      <c r="G198" s="149" t="s">
        <v>4356</v>
      </c>
      <c r="H198" s="150">
        <v>4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406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406</v>
      </c>
      <c r="BM198" s="158" t="s">
        <v>12460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11019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9.5">
      <c r="A200" s="34"/>
      <c r="B200" s="35"/>
      <c r="C200" s="34"/>
      <c r="D200" s="160" t="s">
        <v>2284</v>
      </c>
      <c r="E200" s="34"/>
      <c r="F200" s="211" t="s">
        <v>10922</v>
      </c>
      <c r="G200" s="34"/>
      <c r="H200" s="34"/>
      <c r="I200" s="162"/>
      <c r="J200" s="34"/>
      <c r="K200" s="34"/>
      <c r="L200" s="35"/>
      <c r="M200" s="163"/>
      <c r="N200" s="164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9" t="s">
        <v>2284</v>
      </c>
      <c r="AU200" s="19" t="s">
        <v>82</v>
      </c>
    </row>
    <row r="201" spans="1:65" s="12" customFormat="1" ht="22.9" customHeight="1">
      <c r="B201" s="132"/>
      <c r="D201" s="133" t="s">
        <v>72</v>
      </c>
      <c r="E201" s="143" t="s">
        <v>4013</v>
      </c>
      <c r="F201" s="143" t="s">
        <v>12461</v>
      </c>
      <c r="I201" s="135"/>
      <c r="J201" s="144">
        <f>BK201</f>
        <v>0</v>
      </c>
      <c r="L201" s="132"/>
      <c r="M201" s="137"/>
      <c r="N201" s="138"/>
      <c r="O201" s="138"/>
      <c r="P201" s="139">
        <f>SUM(P202:P203)</f>
        <v>0</v>
      </c>
      <c r="Q201" s="138"/>
      <c r="R201" s="139">
        <f>SUM(R202:R203)</f>
        <v>0</v>
      </c>
      <c r="S201" s="138"/>
      <c r="T201" s="140">
        <f>SUM(T202:T203)</f>
        <v>0</v>
      </c>
      <c r="AR201" s="133" t="s">
        <v>82</v>
      </c>
      <c r="AT201" s="141" t="s">
        <v>72</v>
      </c>
      <c r="AU201" s="141" t="s">
        <v>80</v>
      </c>
      <c r="AY201" s="133" t="s">
        <v>252</v>
      </c>
      <c r="BK201" s="142">
        <f>SUM(BK202:BK203)</f>
        <v>0</v>
      </c>
    </row>
    <row r="202" spans="1:65" s="2" customFormat="1" ht="16.5" customHeight="1">
      <c r="A202" s="34"/>
      <c r="B202" s="145"/>
      <c r="C202" s="146" t="s">
        <v>580</v>
      </c>
      <c r="D202" s="146" t="s">
        <v>254</v>
      </c>
      <c r="E202" s="147" t="s">
        <v>10994</v>
      </c>
      <c r="F202" s="148" t="s">
        <v>10995</v>
      </c>
      <c r="G202" s="149" t="s">
        <v>331</v>
      </c>
      <c r="H202" s="150">
        <v>83</v>
      </c>
      <c r="I202" s="151"/>
      <c r="J202" s="152">
        <f>ROUND(I202*H202,2)</f>
        <v>0</v>
      </c>
      <c r="K202" s="153"/>
      <c r="L202" s="35"/>
      <c r="M202" s="154" t="s">
        <v>3</v>
      </c>
      <c r="N202" s="155" t="s">
        <v>44</v>
      </c>
      <c r="O202" s="55"/>
      <c r="P202" s="156">
        <f>O202*H202</f>
        <v>0</v>
      </c>
      <c r="Q202" s="156">
        <v>0</v>
      </c>
      <c r="R202" s="156">
        <f>Q202*H202</f>
        <v>0</v>
      </c>
      <c r="S202" s="156">
        <v>0</v>
      </c>
      <c r="T202" s="157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8" t="s">
        <v>406</v>
      </c>
      <c r="AT202" s="158" t="s">
        <v>254</v>
      </c>
      <c r="AU202" s="158" t="s">
        <v>82</v>
      </c>
      <c r="AY202" s="19" t="s">
        <v>252</v>
      </c>
      <c r="BE202" s="159">
        <f>IF(N202="základní",J202,0)</f>
        <v>0</v>
      </c>
      <c r="BF202" s="159">
        <f>IF(N202="snížená",J202,0)</f>
        <v>0</v>
      </c>
      <c r="BG202" s="159">
        <f>IF(N202="zákl. přenesená",J202,0)</f>
        <v>0</v>
      </c>
      <c r="BH202" s="159">
        <f>IF(N202="sníž. přenesená",J202,0)</f>
        <v>0</v>
      </c>
      <c r="BI202" s="159">
        <f>IF(N202="nulová",J202,0)</f>
        <v>0</v>
      </c>
      <c r="BJ202" s="19" t="s">
        <v>80</v>
      </c>
      <c r="BK202" s="159">
        <f>ROUND(I202*H202,2)</f>
        <v>0</v>
      </c>
      <c r="BL202" s="19" t="s">
        <v>406</v>
      </c>
      <c r="BM202" s="158" t="s">
        <v>12462</v>
      </c>
    </row>
    <row r="203" spans="1:65" s="2" customFormat="1" ht="11.25">
      <c r="A203" s="34"/>
      <c r="B203" s="35"/>
      <c r="C203" s="34"/>
      <c r="D203" s="160" t="s">
        <v>260</v>
      </c>
      <c r="E203" s="34"/>
      <c r="F203" s="161" t="s">
        <v>10995</v>
      </c>
      <c r="G203" s="34"/>
      <c r="H203" s="34"/>
      <c r="I203" s="162"/>
      <c r="J203" s="34"/>
      <c r="K203" s="34"/>
      <c r="L203" s="35"/>
      <c r="M203" s="215"/>
      <c r="N203" s="216"/>
      <c r="O203" s="217"/>
      <c r="P203" s="217"/>
      <c r="Q203" s="217"/>
      <c r="R203" s="217"/>
      <c r="S203" s="217"/>
      <c r="T203" s="218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260</v>
      </c>
      <c r="AU203" s="19" t="s">
        <v>82</v>
      </c>
    </row>
    <row r="204" spans="1:65" s="2" customFormat="1" ht="6.95" customHeight="1">
      <c r="A204" s="34"/>
      <c r="B204" s="44"/>
      <c r="C204" s="45"/>
      <c r="D204" s="45"/>
      <c r="E204" s="45"/>
      <c r="F204" s="45"/>
      <c r="G204" s="45"/>
      <c r="H204" s="45"/>
      <c r="I204" s="45"/>
      <c r="J204" s="45"/>
      <c r="K204" s="45"/>
      <c r="L204" s="35"/>
      <c r="M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</row>
  </sheetData>
  <autoFilter ref="C90:K203"/>
  <mergeCells count="9">
    <mergeCell ref="E50:H50"/>
    <mergeCell ref="E81:H81"/>
    <mergeCell ref="E83:H83"/>
    <mergeCell ref="L2:V2"/>
    <mergeCell ref="E7:H7"/>
    <mergeCell ref="E9:H9"/>
    <mergeCell ref="E18:H18"/>
    <mergeCell ref="E27:H27"/>
    <mergeCell ref="E48:H48"/>
  </mergeCells>
  <hyperlinks>
    <hyperlink ref="F96" r:id="rId1"/>
    <hyperlink ref="F101" r:id="rId2"/>
    <hyperlink ref="F106" r:id="rId3"/>
    <hyperlink ref="F109" r:id="rId4"/>
    <hyperlink ref="F114" r:id="rId5"/>
    <hyperlink ref="F166" r:id="rId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7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182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12463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3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12464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5727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47.25" customHeight="1">
      <c r="A27" s="97"/>
      <c r="B27" s="98"/>
      <c r="C27" s="97"/>
      <c r="D27" s="97"/>
      <c r="E27" s="323" t="s">
        <v>38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ROUND((SUM(BE88:BE225)),  2)</f>
        <v>0</v>
      </c>
      <c r="G33" s="34"/>
      <c r="H33" s="34"/>
      <c r="I33" s="103">
        <v>0.21</v>
      </c>
      <c r="J33" s="102">
        <f>ROUND(((SUM(BE88:BE225))*I33),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ROUND((SUM(BF88:BF225)),  2)</f>
        <v>0</v>
      </c>
      <c r="G34" s="34"/>
      <c r="H34" s="34"/>
      <c r="I34" s="103">
        <v>0.15</v>
      </c>
      <c r="J34" s="102">
        <f>ROUND(((SUM(BF88:BF225))*I34),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ROUND((SUM(BG88:BG225)),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ROUND((SUM(BH88:BH225)),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ROUND((SUM(BI88:BI225)),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PS.01 - Rekonstrukce vodovodu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Ing. Petr Hošek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11387</v>
      </c>
      <c r="E62" s="119"/>
      <c r="F62" s="119"/>
      <c r="G62" s="119"/>
      <c r="H62" s="119"/>
      <c r="I62" s="119"/>
      <c r="J62" s="120">
        <f>J146</f>
        <v>0</v>
      </c>
      <c r="L62" s="117"/>
    </row>
    <row r="63" spans="1:47" s="10" customFormat="1" ht="19.899999999999999" customHeight="1">
      <c r="B63" s="117"/>
      <c r="D63" s="118" t="s">
        <v>5728</v>
      </c>
      <c r="E63" s="119"/>
      <c r="F63" s="119"/>
      <c r="G63" s="119"/>
      <c r="H63" s="119"/>
      <c r="I63" s="119"/>
      <c r="J63" s="120">
        <f>J155</f>
        <v>0</v>
      </c>
      <c r="L63" s="117"/>
    </row>
    <row r="64" spans="1:47" s="10" customFormat="1" ht="19.899999999999999" customHeight="1">
      <c r="B64" s="117"/>
      <c r="D64" s="118" t="s">
        <v>214</v>
      </c>
      <c r="E64" s="119"/>
      <c r="F64" s="119"/>
      <c r="G64" s="119"/>
      <c r="H64" s="119"/>
      <c r="I64" s="119"/>
      <c r="J64" s="120">
        <f>J207</f>
        <v>0</v>
      </c>
      <c r="L64" s="117"/>
    </row>
    <row r="65" spans="1:31" s="9" customFormat="1" ht="24.95" customHeight="1">
      <c r="B65" s="113"/>
      <c r="D65" s="114" t="s">
        <v>217</v>
      </c>
      <c r="E65" s="115"/>
      <c r="F65" s="115"/>
      <c r="G65" s="115"/>
      <c r="H65" s="115"/>
      <c r="I65" s="115"/>
      <c r="J65" s="116">
        <f>J212</f>
        <v>0</v>
      </c>
      <c r="L65" s="113"/>
    </row>
    <row r="66" spans="1:31" s="10" customFormat="1" ht="19.899999999999999" customHeight="1">
      <c r="B66" s="117"/>
      <c r="D66" s="118" t="s">
        <v>6597</v>
      </c>
      <c r="E66" s="119"/>
      <c r="F66" s="119"/>
      <c r="G66" s="119"/>
      <c r="H66" s="119"/>
      <c r="I66" s="119"/>
      <c r="J66" s="120">
        <f>J213</f>
        <v>0</v>
      </c>
      <c r="L66" s="117"/>
    </row>
    <row r="67" spans="1:31" s="9" customFormat="1" ht="24.95" customHeight="1">
      <c r="B67" s="113"/>
      <c r="D67" s="114" t="s">
        <v>11023</v>
      </c>
      <c r="E67" s="115"/>
      <c r="F67" s="115"/>
      <c r="G67" s="115"/>
      <c r="H67" s="115"/>
      <c r="I67" s="115"/>
      <c r="J67" s="116">
        <f>J220</f>
        <v>0</v>
      </c>
      <c r="L67" s="113"/>
    </row>
    <row r="68" spans="1:31" s="10" customFormat="1" ht="19.899999999999999" customHeight="1">
      <c r="B68" s="117"/>
      <c r="D68" s="118" t="s">
        <v>11024</v>
      </c>
      <c r="E68" s="119"/>
      <c r="F68" s="119"/>
      <c r="G68" s="119"/>
      <c r="H68" s="119"/>
      <c r="I68" s="119"/>
      <c r="J68" s="120">
        <f>J221</f>
        <v>0</v>
      </c>
      <c r="L68" s="117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PS.01 - Rekonstrukce vodovodu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44442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Ing. Petr Hošek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P89+P212+P220</f>
        <v>0</v>
      </c>
      <c r="Q88" s="63"/>
      <c r="R88" s="129">
        <f>R89+R212+R220</f>
        <v>309.43847630000005</v>
      </c>
      <c r="S88" s="63"/>
      <c r="T88" s="130">
        <f>T89+T212+T220</f>
        <v>0.74349999999999994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BK89+BK212+BK220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P90+P146+P155+P207</f>
        <v>0</v>
      </c>
      <c r="Q89" s="138"/>
      <c r="R89" s="139">
        <f>R90+R146+R155+R207</f>
        <v>309.41079630000002</v>
      </c>
      <c r="S89" s="138"/>
      <c r="T89" s="140">
        <f>T90+T146+T155+T207</f>
        <v>0.74349999999999994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BK90+BK146+BK155+BK207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SUM(P91:P145)</f>
        <v>0</v>
      </c>
      <c r="Q90" s="138"/>
      <c r="R90" s="139">
        <f>SUM(R91:R145)</f>
        <v>309.24872000000005</v>
      </c>
      <c r="S90" s="138"/>
      <c r="T90" s="140">
        <f>SUM(T91:T145)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SUM(BK91:BK145)</f>
        <v>0</v>
      </c>
    </row>
    <row r="91" spans="1:65" s="2" customFormat="1" ht="16.5" customHeight="1">
      <c r="A91" s="34"/>
      <c r="B91" s="145"/>
      <c r="C91" s="146" t="s">
        <v>303</v>
      </c>
      <c r="D91" s="146" t="s">
        <v>254</v>
      </c>
      <c r="E91" s="147" t="s">
        <v>12465</v>
      </c>
      <c r="F91" s="148" t="s">
        <v>12466</v>
      </c>
      <c r="G91" s="149" t="s">
        <v>257</v>
      </c>
      <c r="H91" s="150">
        <v>201.6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12467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12468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12469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12470</v>
      </c>
      <c r="H94" s="177">
        <v>201.6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82</v>
      </c>
      <c r="AV94" s="14" t="s">
        <v>82</v>
      </c>
      <c r="AW94" s="14" t="s">
        <v>34</v>
      </c>
      <c r="AX94" s="14" t="s">
        <v>80</v>
      </c>
      <c r="AY94" s="175" t="s">
        <v>252</v>
      </c>
    </row>
    <row r="95" spans="1:65" s="2" customFormat="1" ht="16.5" customHeight="1">
      <c r="A95" s="34"/>
      <c r="B95" s="145"/>
      <c r="C95" s="146" t="s">
        <v>389</v>
      </c>
      <c r="D95" s="146" t="s">
        <v>254</v>
      </c>
      <c r="E95" s="147" t="s">
        <v>12253</v>
      </c>
      <c r="F95" s="148" t="s">
        <v>12254</v>
      </c>
      <c r="G95" s="149" t="s">
        <v>497</v>
      </c>
      <c r="H95" s="150">
        <v>408</v>
      </c>
      <c r="I95" s="151"/>
      <c r="J95" s="152">
        <f>ROUND(I95*H95,2)</f>
        <v>0</v>
      </c>
      <c r="K95" s="153"/>
      <c r="L95" s="35"/>
      <c r="M95" s="154" t="s">
        <v>3</v>
      </c>
      <c r="N95" s="155" t="s">
        <v>44</v>
      </c>
      <c r="O95" s="55"/>
      <c r="P95" s="156">
        <f>O95*H95</f>
        <v>0</v>
      </c>
      <c r="Q95" s="156">
        <v>8.4000000000000003E-4</v>
      </c>
      <c r="R95" s="156">
        <f>Q95*H95</f>
        <v>0.34272000000000002</v>
      </c>
      <c r="S95" s="156">
        <v>0</v>
      </c>
      <c r="T95" s="157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8" t="s">
        <v>258</v>
      </c>
      <c r="AT95" s="158" t="s">
        <v>254</v>
      </c>
      <c r="AU95" s="158" t="s">
        <v>82</v>
      </c>
      <c r="AY95" s="19" t="s">
        <v>252</v>
      </c>
      <c r="BE95" s="159">
        <f>IF(N95="základní",J95,0)</f>
        <v>0</v>
      </c>
      <c r="BF95" s="159">
        <f>IF(N95="snížená",J95,0)</f>
        <v>0</v>
      </c>
      <c r="BG95" s="159">
        <f>IF(N95="zákl. přenesená",J95,0)</f>
        <v>0</v>
      </c>
      <c r="BH95" s="159">
        <f>IF(N95="sníž. přenesená",J95,0)</f>
        <v>0</v>
      </c>
      <c r="BI95" s="159">
        <f>IF(N95="nulová",J95,0)</f>
        <v>0</v>
      </c>
      <c r="BJ95" s="19" t="s">
        <v>80</v>
      </c>
      <c r="BK95" s="159">
        <f>ROUND(I95*H95,2)</f>
        <v>0</v>
      </c>
      <c r="BL95" s="19" t="s">
        <v>258</v>
      </c>
      <c r="BM95" s="158" t="s">
        <v>12471</v>
      </c>
    </row>
    <row r="96" spans="1:65" s="2" customFormat="1" ht="11.25">
      <c r="A96" s="34"/>
      <c r="B96" s="35"/>
      <c r="C96" s="34"/>
      <c r="D96" s="160" t="s">
        <v>260</v>
      </c>
      <c r="E96" s="34"/>
      <c r="F96" s="161" t="s">
        <v>12255</v>
      </c>
      <c r="G96" s="34"/>
      <c r="H96" s="34"/>
      <c r="I96" s="162"/>
      <c r="J96" s="34"/>
      <c r="K96" s="34"/>
      <c r="L96" s="35"/>
      <c r="M96" s="163"/>
      <c r="N96" s="164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9" t="s">
        <v>260</v>
      </c>
      <c r="AU96" s="19" t="s">
        <v>82</v>
      </c>
    </row>
    <row r="97" spans="1:65" s="2" customFormat="1" ht="11.25">
      <c r="A97" s="34"/>
      <c r="B97" s="35"/>
      <c r="C97" s="34"/>
      <c r="D97" s="165" t="s">
        <v>262</v>
      </c>
      <c r="E97" s="34"/>
      <c r="F97" s="166" t="s">
        <v>12256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262</v>
      </c>
      <c r="AU97" s="19" t="s">
        <v>82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12472</v>
      </c>
      <c r="H98" s="177">
        <v>408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82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9</v>
      </c>
      <c r="D99" s="146" t="s">
        <v>254</v>
      </c>
      <c r="E99" s="147" t="s">
        <v>12257</v>
      </c>
      <c r="F99" s="148" t="s">
        <v>12258</v>
      </c>
      <c r="G99" s="149" t="s">
        <v>497</v>
      </c>
      <c r="H99" s="150">
        <v>408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12473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12259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12260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2" customFormat="1" ht="16.5" customHeight="1">
      <c r="A102" s="34"/>
      <c r="B102" s="145"/>
      <c r="C102" s="146" t="s">
        <v>580</v>
      </c>
      <c r="D102" s="209" t="s">
        <v>254</v>
      </c>
      <c r="E102" s="147" t="s">
        <v>278</v>
      </c>
      <c r="F102" s="148" t="s">
        <v>279</v>
      </c>
      <c r="G102" s="149" t="s">
        <v>257</v>
      </c>
      <c r="H102" s="150">
        <v>163.28</v>
      </c>
      <c r="I102" s="151"/>
      <c r="J102" s="152">
        <f>ROUND(I102*H102,2)</f>
        <v>0</v>
      </c>
      <c r="K102" s="153"/>
      <c r="L102" s="35"/>
      <c r="M102" s="154" t="s">
        <v>3</v>
      </c>
      <c r="N102" s="155" t="s">
        <v>44</v>
      </c>
      <c r="O102" s="55"/>
      <c r="P102" s="156">
        <f>O102*H102</f>
        <v>0</v>
      </c>
      <c r="Q102" s="156">
        <v>0</v>
      </c>
      <c r="R102" s="156">
        <f>Q102*H102</f>
        <v>0</v>
      </c>
      <c r="S102" s="156">
        <v>0</v>
      </c>
      <c r="T102" s="157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8" t="s">
        <v>258</v>
      </c>
      <c r="AT102" s="158" t="s">
        <v>254</v>
      </c>
      <c r="AU102" s="158" t="s">
        <v>82</v>
      </c>
      <c r="AY102" s="19" t="s">
        <v>252</v>
      </c>
      <c r="BE102" s="159">
        <f>IF(N102="základní",J102,0)</f>
        <v>0</v>
      </c>
      <c r="BF102" s="159">
        <f>IF(N102="snížená",J102,0)</f>
        <v>0</v>
      </c>
      <c r="BG102" s="159">
        <f>IF(N102="zákl. přenesená",J102,0)</f>
        <v>0</v>
      </c>
      <c r="BH102" s="159">
        <f>IF(N102="sníž. přenesená",J102,0)</f>
        <v>0</v>
      </c>
      <c r="BI102" s="159">
        <f>IF(N102="nulová",J102,0)</f>
        <v>0</v>
      </c>
      <c r="BJ102" s="19" t="s">
        <v>80</v>
      </c>
      <c r="BK102" s="159">
        <f>ROUND(I102*H102,2)</f>
        <v>0</v>
      </c>
      <c r="BL102" s="19" t="s">
        <v>258</v>
      </c>
      <c r="BM102" s="158" t="s">
        <v>12474</v>
      </c>
    </row>
    <row r="103" spans="1:65" s="2" customFormat="1" ht="19.5">
      <c r="A103" s="34"/>
      <c r="B103" s="35"/>
      <c r="C103" s="34"/>
      <c r="D103" s="160" t="s">
        <v>260</v>
      </c>
      <c r="E103" s="34"/>
      <c r="F103" s="161" t="s">
        <v>281</v>
      </c>
      <c r="G103" s="34"/>
      <c r="H103" s="34"/>
      <c r="I103" s="162"/>
      <c r="J103" s="34"/>
      <c r="K103" s="34"/>
      <c r="L103" s="35"/>
      <c r="M103" s="163"/>
      <c r="N103" s="164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9" t="s">
        <v>260</v>
      </c>
      <c r="AU103" s="19" t="s">
        <v>82</v>
      </c>
    </row>
    <row r="104" spans="1:65" s="2" customFormat="1" ht="11.25">
      <c r="A104" s="34"/>
      <c r="B104" s="35"/>
      <c r="C104" s="34"/>
      <c r="D104" s="165" t="s">
        <v>262</v>
      </c>
      <c r="E104" s="34"/>
      <c r="F104" s="166" t="s">
        <v>282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262</v>
      </c>
      <c r="AU104" s="19" t="s">
        <v>82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12475</v>
      </c>
      <c r="H105" s="177">
        <v>163.28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82</v>
      </c>
      <c r="AV105" s="14" t="s">
        <v>82</v>
      </c>
      <c r="AW105" s="14" t="s">
        <v>34</v>
      </c>
      <c r="AX105" s="14" t="s">
        <v>80</v>
      </c>
      <c r="AY105" s="175" t="s">
        <v>252</v>
      </c>
    </row>
    <row r="106" spans="1:65" s="2" customFormat="1" ht="16.5" customHeight="1">
      <c r="A106" s="34"/>
      <c r="B106" s="145"/>
      <c r="C106" s="146" t="s">
        <v>566</v>
      </c>
      <c r="D106" s="209" t="s">
        <v>254</v>
      </c>
      <c r="E106" s="147" t="s">
        <v>297</v>
      </c>
      <c r="F106" s="148" t="s">
        <v>298</v>
      </c>
      <c r="G106" s="149" t="s">
        <v>257</v>
      </c>
      <c r="H106" s="150">
        <v>163.28</v>
      </c>
      <c r="I106" s="151"/>
      <c r="J106" s="152">
        <f>ROUND(I106*H106,2)</f>
        <v>0</v>
      </c>
      <c r="K106" s="153"/>
      <c r="L106" s="35"/>
      <c r="M106" s="154" t="s">
        <v>3</v>
      </c>
      <c r="N106" s="155" t="s">
        <v>44</v>
      </c>
      <c r="O106" s="55"/>
      <c r="P106" s="156">
        <f>O106*H106</f>
        <v>0</v>
      </c>
      <c r="Q106" s="156">
        <v>0</v>
      </c>
      <c r="R106" s="156">
        <f>Q106*H106</f>
        <v>0</v>
      </c>
      <c r="S106" s="156">
        <v>0</v>
      </c>
      <c r="T106" s="157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8" t="s">
        <v>258</v>
      </c>
      <c r="AT106" s="158" t="s">
        <v>254</v>
      </c>
      <c r="AU106" s="158" t="s">
        <v>82</v>
      </c>
      <c r="AY106" s="19" t="s">
        <v>252</v>
      </c>
      <c r="BE106" s="159">
        <f>IF(N106="základní",J106,0)</f>
        <v>0</v>
      </c>
      <c r="BF106" s="159">
        <f>IF(N106="snížená",J106,0)</f>
        <v>0</v>
      </c>
      <c r="BG106" s="159">
        <f>IF(N106="zákl. přenesená",J106,0)</f>
        <v>0</v>
      </c>
      <c r="BH106" s="159">
        <f>IF(N106="sníž. přenesená",J106,0)</f>
        <v>0</v>
      </c>
      <c r="BI106" s="159">
        <f>IF(N106="nulová",J106,0)</f>
        <v>0</v>
      </c>
      <c r="BJ106" s="19" t="s">
        <v>80</v>
      </c>
      <c r="BK106" s="159">
        <f>ROUND(I106*H106,2)</f>
        <v>0</v>
      </c>
      <c r="BL106" s="19" t="s">
        <v>258</v>
      </c>
      <c r="BM106" s="158" t="s">
        <v>12476</v>
      </c>
    </row>
    <row r="107" spans="1:65" s="2" customFormat="1" ht="19.5">
      <c r="A107" s="34"/>
      <c r="B107" s="35"/>
      <c r="C107" s="34"/>
      <c r="D107" s="160" t="s">
        <v>260</v>
      </c>
      <c r="E107" s="34"/>
      <c r="F107" s="161" t="s">
        <v>300</v>
      </c>
      <c r="G107" s="34"/>
      <c r="H107" s="34"/>
      <c r="I107" s="162"/>
      <c r="J107" s="34"/>
      <c r="K107" s="34"/>
      <c r="L107" s="35"/>
      <c r="M107" s="163"/>
      <c r="N107" s="164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9" t="s">
        <v>260</v>
      </c>
      <c r="AU107" s="19" t="s">
        <v>82</v>
      </c>
    </row>
    <row r="108" spans="1:65" s="2" customFormat="1" ht="11.25">
      <c r="A108" s="34"/>
      <c r="B108" s="35"/>
      <c r="C108" s="34"/>
      <c r="D108" s="165" t="s">
        <v>262</v>
      </c>
      <c r="E108" s="34"/>
      <c r="F108" s="166" t="s">
        <v>301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262</v>
      </c>
      <c r="AU108" s="19" t="s">
        <v>82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12477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82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12475</v>
      </c>
      <c r="H110" s="177">
        <v>163.28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82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24.2" customHeight="1">
      <c r="A111" s="34"/>
      <c r="B111" s="145"/>
      <c r="C111" s="146" t="s">
        <v>588</v>
      </c>
      <c r="D111" s="209" t="s">
        <v>254</v>
      </c>
      <c r="E111" s="147" t="s">
        <v>304</v>
      </c>
      <c r="F111" s="148" t="s">
        <v>305</v>
      </c>
      <c r="G111" s="149" t="s">
        <v>257</v>
      </c>
      <c r="H111" s="150">
        <v>816.4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82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12478</v>
      </c>
    </row>
    <row r="112" spans="1:65" s="2" customFormat="1" ht="19.5">
      <c r="A112" s="34"/>
      <c r="B112" s="35"/>
      <c r="C112" s="34"/>
      <c r="D112" s="160" t="s">
        <v>260</v>
      </c>
      <c r="E112" s="34"/>
      <c r="F112" s="161" t="s">
        <v>307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82</v>
      </c>
    </row>
    <row r="113" spans="1:65" s="2" customFormat="1" ht="11.25">
      <c r="A113" s="34"/>
      <c r="B113" s="35"/>
      <c r="C113" s="34"/>
      <c r="D113" s="165" t="s">
        <v>262</v>
      </c>
      <c r="E113" s="34"/>
      <c r="F113" s="166" t="s">
        <v>308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262</v>
      </c>
      <c r="AU113" s="19" t="s">
        <v>82</v>
      </c>
    </row>
    <row r="114" spans="1:65" s="13" customFormat="1" ht="11.25">
      <c r="B114" s="167"/>
      <c r="D114" s="160" t="s">
        <v>264</v>
      </c>
      <c r="E114" s="168" t="s">
        <v>3</v>
      </c>
      <c r="F114" s="169" t="s">
        <v>11969</v>
      </c>
      <c r="H114" s="168" t="s">
        <v>3</v>
      </c>
      <c r="I114" s="170"/>
      <c r="L114" s="167"/>
      <c r="M114" s="171"/>
      <c r="N114" s="172"/>
      <c r="O114" s="172"/>
      <c r="P114" s="172"/>
      <c r="Q114" s="172"/>
      <c r="R114" s="172"/>
      <c r="S114" s="172"/>
      <c r="T114" s="173"/>
      <c r="AT114" s="168" t="s">
        <v>264</v>
      </c>
      <c r="AU114" s="168" t="s">
        <v>82</v>
      </c>
      <c r="AV114" s="13" t="s">
        <v>80</v>
      </c>
      <c r="AW114" s="13" t="s">
        <v>34</v>
      </c>
      <c r="AX114" s="13" t="s">
        <v>73</v>
      </c>
      <c r="AY114" s="168" t="s">
        <v>252</v>
      </c>
    </row>
    <row r="115" spans="1:65" s="14" customFormat="1" ht="11.25">
      <c r="B115" s="174"/>
      <c r="D115" s="160" t="s">
        <v>264</v>
      </c>
      <c r="E115" s="175" t="s">
        <v>3</v>
      </c>
      <c r="F115" s="176" t="s">
        <v>12479</v>
      </c>
      <c r="H115" s="177">
        <v>163.28</v>
      </c>
      <c r="I115" s="178"/>
      <c r="L115" s="174"/>
      <c r="M115" s="179"/>
      <c r="N115" s="180"/>
      <c r="O115" s="180"/>
      <c r="P115" s="180"/>
      <c r="Q115" s="180"/>
      <c r="R115" s="180"/>
      <c r="S115" s="180"/>
      <c r="T115" s="181"/>
      <c r="AT115" s="175" t="s">
        <v>264</v>
      </c>
      <c r="AU115" s="175" t="s">
        <v>82</v>
      </c>
      <c r="AV115" s="14" t="s">
        <v>82</v>
      </c>
      <c r="AW115" s="14" t="s">
        <v>34</v>
      </c>
      <c r="AX115" s="14" t="s">
        <v>80</v>
      </c>
      <c r="AY115" s="175" t="s">
        <v>252</v>
      </c>
    </row>
    <row r="116" spans="1:65" s="14" customFormat="1" ht="11.25">
      <c r="B116" s="174"/>
      <c r="D116" s="160" t="s">
        <v>264</v>
      </c>
      <c r="F116" s="176" t="s">
        <v>12480</v>
      </c>
      <c r="H116" s="177">
        <v>816.4</v>
      </c>
      <c r="I116" s="178"/>
      <c r="L116" s="174"/>
      <c r="M116" s="179"/>
      <c r="N116" s="180"/>
      <c r="O116" s="180"/>
      <c r="P116" s="180"/>
      <c r="Q116" s="180"/>
      <c r="R116" s="180"/>
      <c r="S116" s="180"/>
      <c r="T116" s="181"/>
      <c r="AT116" s="175" t="s">
        <v>264</v>
      </c>
      <c r="AU116" s="175" t="s">
        <v>82</v>
      </c>
      <c r="AV116" s="14" t="s">
        <v>82</v>
      </c>
      <c r="AW116" s="14" t="s">
        <v>4</v>
      </c>
      <c r="AX116" s="14" t="s">
        <v>80</v>
      </c>
      <c r="AY116" s="175" t="s">
        <v>252</v>
      </c>
    </row>
    <row r="117" spans="1:65" s="2" customFormat="1" ht="16.5" customHeight="1">
      <c r="A117" s="34"/>
      <c r="B117" s="145"/>
      <c r="C117" s="146" t="s">
        <v>596</v>
      </c>
      <c r="D117" s="209" t="s">
        <v>254</v>
      </c>
      <c r="E117" s="147" t="s">
        <v>313</v>
      </c>
      <c r="F117" s="148" t="s">
        <v>314</v>
      </c>
      <c r="G117" s="149" t="s">
        <v>257</v>
      </c>
      <c r="H117" s="150">
        <v>163.28</v>
      </c>
      <c r="I117" s="151"/>
      <c r="J117" s="152">
        <f>ROUND(I117*H117,2)</f>
        <v>0</v>
      </c>
      <c r="K117" s="153"/>
      <c r="L117" s="35"/>
      <c r="M117" s="154" t="s">
        <v>3</v>
      </c>
      <c r="N117" s="155" t="s">
        <v>44</v>
      </c>
      <c r="O117" s="55"/>
      <c r="P117" s="156">
        <f>O117*H117</f>
        <v>0</v>
      </c>
      <c r="Q117" s="156">
        <v>0</v>
      </c>
      <c r="R117" s="156">
        <f>Q117*H117</f>
        <v>0</v>
      </c>
      <c r="S117" s="156">
        <v>0</v>
      </c>
      <c r="T117" s="157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8" t="s">
        <v>258</v>
      </c>
      <c r="AT117" s="158" t="s">
        <v>254</v>
      </c>
      <c r="AU117" s="158" t="s">
        <v>82</v>
      </c>
      <c r="AY117" s="19" t="s">
        <v>252</v>
      </c>
      <c r="BE117" s="159">
        <f>IF(N117="základní",J117,0)</f>
        <v>0</v>
      </c>
      <c r="BF117" s="159">
        <f>IF(N117="snížená",J117,0)</f>
        <v>0</v>
      </c>
      <c r="BG117" s="159">
        <f>IF(N117="zákl. přenesená",J117,0)</f>
        <v>0</v>
      </c>
      <c r="BH117" s="159">
        <f>IF(N117="sníž. přenesená",J117,0)</f>
        <v>0</v>
      </c>
      <c r="BI117" s="159">
        <f>IF(N117="nulová",J117,0)</f>
        <v>0</v>
      </c>
      <c r="BJ117" s="19" t="s">
        <v>80</v>
      </c>
      <c r="BK117" s="159">
        <f>ROUND(I117*H117,2)</f>
        <v>0</v>
      </c>
      <c r="BL117" s="19" t="s">
        <v>258</v>
      </c>
      <c r="BM117" s="158" t="s">
        <v>12481</v>
      </c>
    </row>
    <row r="118" spans="1:65" s="2" customFormat="1" ht="11.25">
      <c r="A118" s="34"/>
      <c r="B118" s="35"/>
      <c r="C118" s="34"/>
      <c r="D118" s="160" t="s">
        <v>260</v>
      </c>
      <c r="E118" s="34"/>
      <c r="F118" s="161" t="s">
        <v>316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260</v>
      </c>
      <c r="AU118" s="19" t="s">
        <v>82</v>
      </c>
    </row>
    <row r="119" spans="1:65" s="2" customFormat="1" ht="11.25">
      <c r="A119" s="34"/>
      <c r="B119" s="35"/>
      <c r="C119" s="34"/>
      <c r="D119" s="165" t="s">
        <v>262</v>
      </c>
      <c r="E119" s="34"/>
      <c r="F119" s="166" t="s">
        <v>317</v>
      </c>
      <c r="G119" s="34"/>
      <c r="H119" s="34"/>
      <c r="I119" s="162"/>
      <c r="J119" s="34"/>
      <c r="K119" s="34"/>
      <c r="L119" s="35"/>
      <c r="M119" s="163"/>
      <c r="N119" s="164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9" t="s">
        <v>262</v>
      </c>
      <c r="AU119" s="19" t="s">
        <v>82</v>
      </c>
    </row>
    <row r="120" spans="1:65" s="2" customFormat="1" ht="16.5" customHeight="1">
      <c r="A120" s="34"/>
      <c r="B120" s="145"/>
      <c r="C120" s="146" t="s">
        <v>602</v>
      </c>
      <c r="D120" s="209" t="s">
        <v>254</v>
      </c>
      <c r="E120" s="147" t="s">
        <v>319</v>
      </c>
      <c r="F120" s="148" t="s">
        <v>320</v>
      </c>
      <c r="G120" s="149" t="s">
        <v>321</v>
      </c>
      <c r="H120" s="150">
        <v>277.57600000000002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82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12482</v>
      </c>
    </row>
    <row r="121" spans="1:65" s="2" customFormat="1" ht="19.5">
      <c r="A121" s="34"/>
      <c r="B121" s="35"/>
      <c r="C121" s="34"/>
      <c r="D121" s="160" t="s">
        <v>260</v>
      </c>
      <c r="E121" s="34"/>
      <c r="F121" s="161" t="s">
        <v>323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82</v>
      </c>
    </row>
    <row r="122" spans="1:65" s="2" customFormat="1" ht="11.25">
      <c r="A122" s="34"/>
      <c r="B122" s="35"/>
      <c r="C122" s="34"/>
      <c r="D122" s="165" t="s">
        <v>262</v>
      </c>
      <c r="E122" s="34"/>
      <c r="F122" s="166" t="s">
        <v>324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262</v>
      </c>
      <c r="AU122" s="19" t="s">
        <v>82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12483</v>
      </c>
      <c r="H123" s="177">
        <v>277.57600000000002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82</v>
      </c>
      <c r="AV123" s="14" t="s">
        <v>82</v>
      </c>
      <c r="AW123" s="14" t="s">
        <v>34</v>
      </c>
      <c r="AX123" s="14" t="s">
        <v>80</v>
      </c>
      <c r="AY123" s="175" t="s">
        <v>252</v>
      </c>
    </row>
    <row r="124" spans="1:65" s="2" customFormat="1" ht="16.5" customHeight="1">
      <c r="A124" s="34"/>
      <c r="B124" s="145"/>
      <c r="C124" s="146" t="s">
        <v>95</v>
      </c>
      <c r="D124" s="209" t="s">
        <v>254</v>
      </c>
      <c r="E124" s="147" t="s">
        <v>5754</v>
      </c>
      <c r="F124" s="148" t="s">
        <v>5755</v>
      </c>
      <c r="G124" s="149" t="s">
        <v>257</v>
      </c>
      <c r="H124" s="150">
        <v>63.91</v>
      </c>
      <c r="I124" s="151"/>
      <c r="J124" s="152">
        <f>ROUND(I124*H124,2)</f>
        <v>0</v>
      </c>
      <c r="K124" s="153"/>
      <c r="L124" s="35"/>
      <c r="M124" s="154" t="s">
        <v>3</v>
      </c>
      <c r="N124" s="155" t="s">
        <v>44</v>
      </c>
      <c r="O124" s="55"/>
      <c r="P124" s="156">
        <f>O124*H124</f>
        <v>0</v>
      </c>
      <c r="Q124" s="156">
        <v>0</v>
      </c>
      <c r="R124" s="156">
        <f>Q124*H124</f>
        <v>0</v>
      </c>
      <c r="S124" s="156">
        <v>0</v>
      </c>
      <c r="T124" s="157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8" t="s">
        <v>258</v>
      </c>
      <c r="AT124" s="158" t="s">
        <v>254</v>
      </c>
      <c r="AU124" s="158" t="s">
        <v>82</v>
      </c>
      <c r="AY124" s="19" t="s">
        <v>252</v>
      </c>
      <c r="BE124" s="159">
        <f>IF(N124="základní",J124,0)</f>
        <v>0</v>
      </c>
      <c r="BF124" s="159">
        <f>IF(N124="snížená",J124,0)</f>
        <v>0</v>
      </c>
      <c r="BG124" s="159">
        <f>IF(N124="zákl. přenesená",J124,0)</f>
        <v>0</v>
      </c>
      <c r="BH124" s="159">
        <f>IF(N124="sníž. přenesená",J124,0)</f>
        <v>0</v>
      </c>
      <c r="BI124" s="159">
        <f>IF(N124="nulová",J124,0)</f>
        <v>0</v>
      </c>
      <c r="BJ124" s="19" t="s">
        <v>80</v>
      </c>
      <c r="BK124" s="159">
        <f>ROUND(I124*H124,2)</f>
        <v>0</v>
      </c>
      <c r="BL124" s="19" t="s">
        <v>258</v>
      </c>
      <c r="BM124" s="158" t="s">
        <v>12484</v>
      </c>
    </row>
    <row r="125" spans="1:65" s="2" customFormat="1" ht="19.5">
      <c r="A125" s="34"/>
      <c r="B125" s="35"/>
      <c r="C125" s="34"/>
      <c r="D125" s="160" t="s">
        <v>260</v>
      </c>
      <c r="E125" s="34"/>
      <c r="F125" s="161" t="s">
        <v>5757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260</v>
      </c>
      <c r="AU125" s="19" t="s">
        <v>82</v>
      </c>
    </row>
    <row r="126" spans="1:65" s="2" customFormat="1" ht="11.25">
      <c r="A126" s="34"/>
      <c r="B126" s="35"/>
      <c r="C126" s="34"/>
      <c r="D126" s="165" t="s">
        <v>262</v>
      </c>
      <c r="E126" s="34"/>
      <c r="F126" s="166" t="s">
        <v>5758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262</v>
      </c>
      <c r="AU126" s="19" t="s">
        <v>82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12485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12486</v>
      </c>
      <c r="H128" s="177">
        <v>63.91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46" t="s">
        <v>258</v>
      </c>
      <c r="D129" s="209" t="s">
        <v>254</v>
      </c>
      <c r="E129" s="147" t="s">
        <v>5762</v>
      </c>
      <c r="F129" s="148" t="s">
        <v>5763</v>
      </c>
      <c r="G129" s="149" t="s">
        <v>257</v>
      </c>
      <c r="H129" s="150">
        <v>116.13500000000001</v>
      </c>
      <c r="I129" s="151"/>
      <c r="J129" s="152">
        <f>ROUND(I129*H129,2)</f>
        <v>0</v>
      </c>
      <c r="K129" s="153"/>
      <c r="L129" s="35"/>
      <c r="M129" s="154" t="s">
        <v>3</v>
      </c>
      <c r="N129" s="155" t="s">
        <v>44</v>
      </c>
      <c r="O129" s="55"/>
      <c r="P129" s="156">
        <f>O129*H129</f>
        <v>0</v>
      </c>
      <c r="Q129" s="156">
        <v>0</v>
      </c>
      <c r="R129" s="156">
        <f>Q129*H129</f>
        <v>0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258</v>
      </c>
      <c r="AT129" s="158" t="s">
        <v>254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258</v>
      </c>
      <c r="BM129" s="158" t="s">
        <v>12487</v>
      </c>
    </row>
    <row r="130" spans="1:65" s="2" customFormat="1" ht="19.5">
      <c r="A130" s="34"/>
      <c r="B130" s="35"/>
      <c r="C130" s="34"/>
      <c r="D130" s="160" t="s">
        <v>260</v>
      </c>
      <c r="E130" s="34"/>
      <c r="F130" s="161" t="s">
        <v>5765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5766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3" customFormat="1" ht="11.25">
      <c r="B132" s="167"/>
      <c r="D132" s="160" t="s">
        <v>264</v>
      </c>
      <c r="E132" s="168" t="s">
        <v>3</v>
      </c>
      <c r="F132" s="169" t="s">
        <v>12488</v>
      </c>
      <c r="H132" s="168" t="s">
        <v>3</v>
      </c>
      <c r="I132" s="170"/>
      <c r="L132" s="167"/>
      <c r="M132" s="171"/>
      <c r="N132" s="172"/>
      <c r="O132" s="172"/>
      <c r="P132" s="172"/>
      <c r="Q132" s="172"/>
      <c r="R132" s="172"/>
      <c r="S132" s="172"/>
      <c r="T132" s="173"/>
      <c r="AT132" s="168" t="s">
        <v>264</v>
      </c>
      <c r="AU132" s="168" t="s">
        <v>82</v>
      </c>
      <c r="AV132" s="13" t="s">
        <v>80</v>
      </c>
      <c r="AW132" s="13" t="s">
        <v>34</v>
      </c>
      <c r="AX132" s="13" t="s">
        <v>73</v>
      </c>
      <c r="AY132" s="168" t="s">
        <v>252</v>
      </c>
    </row>
    <row r="133" spans="1:65" s="14" customFormat="1" ht="11.25">
      <c r="B133" s="174"/>
      <c r="D133" s="160" t="s">
        <v>264</v>
      </c>
      <c r="E133" s="175" t="s">
        <v>3</v>
      </c>
      <c r="F133" s="176" t="s">
        <v>12489</v>
      </c>
      <c r="H133" s="177">
        <v>60.8</v>
      </c>
      <c r="I133" s="178"/>
      <c r="L133" s="174"/>
      <c r="M133" s="179"/>
      <c r="N133" s="180"/>
      <c r="O133" s="180"/>
      <c r="P133" s="180"/>
      <c r="Q133" s="180"/>
      <c r="R133" s="180"/>
      <c r="S133" s="180"/>
      <c r="T133" s="181"/>
      <c r="AT133" s="175" t="s">
        <v>264</v>
      </c>
      <c r="AU133" s="175" t="s">
        <v>82</v>
      </c>
      <c r="AV133" s="14" t="s">
        <v>82</v>
      </c>
      <c r="AW133" s="14" t="s">
        <v>34</v>
      </c>
      <c r="AX133" s="14" t="s">
        <v>73</v>
      </c>
      <c r="AY133" s="175" t="s">
        <v>252</v>
      </c>
    </row>
    <row r="134" spans="1:65" s="13" customFormat="1" ht="11.25">
      <c r="B134" s="167"/>
      <c r="D134" s="160" t="s">
        <v>264</v>
      </c>
      <c r="E134" s="168" t="s">
        <v>3</v>
      </c>
      <c r="F134" s="169" t="s">
        <v>12490</v>
      </c>
      <c r="H134" s="168" t="s">
        <v>3</v>
      </c>
      <c r="I134" s="170"/>
      <c r="L134" s="167"/>
      <c r="M134" s="171"/>
      <c r="N134" s="172"/>
      <c r="O134" s="172"/>
      <c r="P134" s="172"/>
      <c r="Q134" s="172"/>
      <c r="R134" s="172"/>
      <c r="S134" s="172"/>
      <c r="T134" s="173"/>
      <c r="AT134" s="168" t="s">
        <v>264</v>
      </c>
      <c r="AU134" s="168" t="s">
        <v>82</v>
      </c>
      <c r="AV134" s="13" t="s">
        <v>80</v>
      </c>
      <c r="AW134" s="13" t="s">
        <v>34</v>
      </c>
      <c r="AX134" s="13" t="s">
        <v>73</v>
      </c>
      <c r="AY134" s="168" t="s">
        <v>252</v>
      </c>
    </row>
    <row r="135" spans="1:65" s="14" customFormat="1" ht="11.25">
      <c r="B135" s="174"/>
      <c r="D135" s="160" t="s">
        <v>264</v>
      </c>
      <c r="E135" s="175" t="s">
        <v>3</v>
      </c>
      <c r="F135" s="176" t="s">
        <v>12491</v>
      </c>
      <c r="H135" s="177">
        <v>55.335000000000001</v>
      </c>
      <c r="I135" s="178"/>
      <c r="L135" s="174"/>
      <c r="M135" s="179"/>
      <c r="N135" s="180"/>
      <c r="O135" s="180"/>
      <c r="P135" s="180"/>
      <c r="Q135" s="180"/>
      <c r="R135" s="180"/>
      <c r="S135" s="180"/>
      <c r="T135" s="181"/>
      <c r="AT135" s="175" t="s">
        <v>264</v>
      </c>
      <c r="AU135" s="175" t="s">
        <v>82</v>
      </c>
      <c r="AV135" s="14" t="s">
        <v>82</v>
      </c>
      <c r="AW135" s="14" t="s">
        <v>34</v>
      </c>
      <c r="AX135" s="14" t="s">
        <v>73</v>
      </c>
      <c r="AY135" s="175" t="s">
        <v>252</v>
      </c>
    </row>
    <row r="136" spans="1:65" s="15" customFormat="1" ht="11.25">
      <c r="B136" s="182"/>
      <c r="D136" s="160" t="s">
        <v>264</v>
      </c>
      <c r="E136" s="183" t="s">
        <v>3</v>
      </c>
      <c r="F136" s="184" t="s">
        <v>269</v>
      </c>
      <c r="H136" s="185">
        <v>116.13499999999999</v>
      </c>
      <c r="I136" s="186"/>
      <c r="L136" s="182"/>
      <c r="M136" s="187"/>
      <c r="N136" s="188"/>
      <c r="O136" s="188"/>
      <c r="P136" s="188"/>
      <c r="Q136" s="188"/>
      <c r="R136" s="188"/>
      <c r="S136" s="188"/>
      <c r="T136" s="189"/>
      <c r="AT136" s="183" t="s">
        <v>264</v>
      </c>
      <c r="AU136" s="183" t="s">
        <v>82</v>
      </c>
      <c r="AV136" s="15" t="s">
        <v>258</v>
      </c>
      <c r="AW136" s="15" t="s">
        <v>34</v>
      </c>
      <c r="AX136" s="15" t="s">
        <v>80</v>
      </c>
      <c r="AY136" s="183" t="s">
        <v>252</v>
      </c>
    </row>
    <row r="137" spans="1:65" s="2" customFormat="1" ht="16.5" customHeight="1">
      <c r="A137" s="34"/>
      <c r="B137" s="145"/>
      <c r="C137" s="198" t="s">
        <v>296</v>
      </c>
      <c r="D137" s="210" t="s">
        <v>361</v>
      </c>
      <c r="E137" s="199" t="s">
        <v>12492</v>
      </c>
      <c r="F137" s="200" t="s">
        <v>12493</v>
      </c>
      <c r="G137" s="201" t="s">
        <v>321</v>
      </c>
      <c r="H137" s="202">
        <v>161.72800000000001</v>
      </c>
      <c r="I137" s="203"/>
      <c r="J137" s="204">
        <f>ROUND(I137*H137,2)</f>
        <v>0</v>
      </c>
      <c r="K137" s="205"/>
      <c r="L137" s="206"/>
      <c r="M137" s="207" t="s">
        <v>3</v>
      </c>
      <c r="N137" s="208" t="s">
        <v>44</v>
      </c>
      <c r="O137" s="55"/>
      <c r="P137" s="156">
        <f>O137*H137</f>
        <v>0</v>
      </c>
      <c r="Q137" s="156">
        <v>1</v>
      </c>
      <c r="R137" s="156">
        <f>Q137*H137</f>
        <v>161.72800000000001</v>
      </c>
      <c r="S137" s="156">
        <v>0</v>
      </c>
      <c r="T137" s="157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8" t="s">
        <v>318</v>
      </c>
      <c r="AT137" s="158" t="s">
        <v>361</v>
      </c>
      <c r="AU137" s="158" t="s">
        <v>82</v>
      </c>
      <c r="AY137" s="19" t="s">
        <v>252</v>
      </c>
      <c r="BE137" s="159">
        <f>IF(N137="základní",J137,0)</f>
        <v>0</v>
      </c>
      <c r="BF137" s="159">
        <f>IF(N137="snížená",J137,0)</f>
        <v>0</v>
      </c>
      <c r="BG137" s="159">
        <f>IF(N137="zákl. přenesená",J137,0)</f>
        <v>0</v>
      </c>
      <c r="BH137" s="159">
        <f>IF(N137="sníž. přenesená",J137,0)</f>
        <v>0</v>
      </c>
      <c r="BI137" s="159">
        <f>IF(N137="nulová",J137,0)</f>
        <v>0</v>
      </c>
      <c r="BJ137" s="19" t="s">
        <v>80</v>
      </c>
      <c r="BK137" s="159">
        <f>ROUND(I137*H137,2)</f>
        <v>0</v>
      </c>
      <c r="BL137" s="19" t="s">
        <v>258</v>
      </c>
      <c r="BM137" s="158" t="s">
        <v>12494</v>
      </c>
    </row>
    <row r="138" spans="1:65" s="2" customFormat="1" ht="11.25">
      <c r="A138" s="34"/>
      <c r="B138" s="35"/>
      <c r="C138" s="34"/>
      <c r="D138" s="160" t="s">
        <v>260</v>
      </c>
      <c r="E138" s="34"/>
      <c r="F138" s="161" t="s">
        <v>12495</v>
      </c>
      <c r="G138" s="34"/>
      <c r="H138" s="34"/>
      <c r="I138" s="162"/>
      <c r="J138" s="34"/>
      <c r="K138" s="34"/>
      <c r="L138" s="35"/>
      <c r="M138" s="163"/>
      <c r="N138" s="164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9" t="s">
        <v>260</v>
      </c>
      <c r="AU138" s="19" t="s">
        <v>82</v>
      </c>
    </row>
    <row r="139" spans="1:65" s="13" customFormat="1" ht="11.25">
      <c r="B139" s="167"/>
      <c r="D139" s="160" t="s">
        <v>264</v>
      </c>
      <c r="E139" s="168" t="s">
        <v>3</v>
      </c>
      <c r="F139" s="169" t="s">
        <v>12496</v>
      </c>
      <c r="H139" s="168" t="s">
        <v>3</v>
      </c>
      <c r="I139" s="170"/>
      <c r="L139" s="167"/>
      <c r="M139" s="171"/>
      <c r="N139" s="172"/>
      <c r="O139" s="172"/>
      <c r="P139" s="172"/>
      <c r="Q139" s="172"/>
      <c r="R139" s="172"/>
      <c r="S139" s="172"/>
      <c r="T139" s="173"/>
      <c r="AT139" s="168" t="s">
        <v>264</v>
      </c>
      <c r="AU139" s="168" t="s">
        <v>82</v>
      </c>
      <c r="AV139" s="13" t="s">
        <v>80</v>
      </c>
      <c r="AW139" s="13" t="s">
        <v>34</v>
      </c>
      <c r="AX139" s="13" t="s">
        <v>73</v>
      </c>
      <c r="AY139" s="168" t="s">
        <v>252</v>
      </c>
    </row>
    <row r="140" spans="1:65" s="14" customFormat="1" ht="11.25">
      <c r="B140" s="174"/>
      <c r="D140" s="160" t="s">
        <v>264</v>
      </c>
      <c r="E140" s="175" t="s">
        <v>3</v>
      </c>
      <c r="F140" s="176" t="s">
        <v>12497</v>
      </c>
      <c r="H140" s="177">
        <v>161.72800000000001</v>
      </c>
      <c r="I140" s="178"/>
      <c r="L140" s="174"/>
      <c r="M140" s="179"/>
      <c r="N140" s="180"/>
      <c r="O140" s="180"/>
      <c r="P140" s="180"/>
      <c r="Q140" s="180"/>
      <c r="R140" s="180"/>
      <c r="S140" s="180"/>
      <c r="T140" s="181"/>
      <c r="AT140" s="175" t="s">
        <v>264</v>
      </c>
      <c r="AU140" s="175" t="s">
        <v>82</v>
      </c>
      <c r="AV140" s="14" t="s">
        <v>82</v>
      </c>
      <c r="AW140" s="14" t="s">
        <v>34</v>
      </c>
      <c r="AX140" s="14" t="s">
        <v>80</v>
      </c>
      <c r="AY140" s="175" t="s">
        <v>252</v>
      </c>
    </row>
    <row r="141" spans="1:65" s="2" customFormat="1" ht="16.5" customHeight="1">
      <c r="A141" s="34"/>
      <c r="B141" s="145"/>
      <c r="C141" s="198" t="s">
        <v>572</v>
      </c>
      <c r="D141" s="210" t="s">
        <v>361</v>
      </c>
      <c r="E141" s="199" t="s">
        <v>12498</v>
      </c>
      <c r="F141" s="200" t="s">
        <v>12499</v>
      </c>
      <c r="G141" s="201" t="s">
        <v>321</v>
      </c>
      <c r="H141" s="202">
        <v>147.178</v>
      </c>
      <c r="I141" s="203"/>
      <c r="J141" s="204">
        <f>ROUND(I141*H141,2)</f>
        <v>0</v>
      </c>
      <c r="K141" s="205"/>
      <c r="L141" s="206"/>
      <c r="M141" s="207" t="s">
        <v>3</v>
      </c>
      <c r="N141" s="208" t="s">
        <v>44</v>
      </c>
      <c r="O141" s="55"/>
      <c r="P141" s="156">
        <f>O141*H141</f>
        <v>0</v>
      </c>
      <c r="Q141" s="156">
        <v>1</v>
      </c>
      <c r="R141" s="156">
        <f>Q141*H141</f>
        <v>147.178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318</v>
      </c>
      <c r="AT141" s="158" t="s">
        <v>361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258</v>
      </c>
      <c r="BM141" s="158" t="s">
        <v>12500</v>
      </c>
    </row>
    <row r="142" spans="1:65" s="2" customFormat="1" ht="11.25">
      <c r="A142" s="34"/>
      <c r="B142" s="35"/>
      <c r="C142" s="34"/>
      <c r="D142" s="160" t="s">
        <v>260</v>
      </c>
      <c r="E142" s="34"/>
      <c r="F142" s="161" t="s">
        <v>12499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12501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12496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12502</v>
      </c>
      <c r="H145" s="177">
        <v>147.178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12" customFormat="1" ht="22.9" customHeight="1">
      <c r="B146" s="132"/>
      <c r="D146" s="133" t="s">
        <v>72</v>
      </c>
      <c r="E146" s="143" t="s">
        <v>296</v>
      </c>
      <c r="F146" s="143" t="s">
        <v>11542</v>
      </c>
      <c r="I146" s="135"/>
      <c r="J146" s="144">
        <f>BK146</f>
        <v>0</v>
      </c>
      <c r="L146" s="132"/>
      <c r="M146" s="137"/>
      <c r="N146" s="138"/>
      <c r="O146" s="138"/>
      <c r="P146" s="139">
        <f>SUM(P147:P154)</f>
        <v>0</v>
      </c>
      <c r="Q146" s="138"/>
      <c r="R146" s="139">
        <f>SUM(R147:R154)</f>
        <v>6.7443600000000006E-2</v>
      </c>
      <c r="S146" s="138"/>
      <c r="T146" s="140">
        <f>SUM(T147:T154)</f>
        <v>0</v>
      </c>
      <c r="AR146" s="133" t="s">
        <v>80</v>
      </c>
      <c r="AT146" s="141" t="s">
        <v>72</v>
      </c>
      <c r="AU146" s="141" t="s">
        <v>80</v>
      </c>
      <c r="AY146" s="133" t="s">
        <v>252</v>
      </c>
      <c r="BK146" s="142">
        <f>SUM(BK147:BK154)</f>
        <v>0</v>
      </c>
    </row>
    <row r="147" spans="1:65" s="2" customFormat="1" ht="16.5" customHeight="1">
      <c r="A147" s="34"/>
      <c r="B147" s="145"/>
      <c r="C147" s="146" t="s">
        <v>494</v>
      </c>
      <c r="D147" s="209" t="s">
        <v>254</v>
      </c>
      <c r="E147" s="147" t="s">
        <v>11543</v>
      </c>
      <c r="F147" s="148" t="s">
        <v>11544</v>
      </c>
      <c r="G147" s="149" t="s">
        <v>497</v>
      </c>
      <c r="H147" s="150">
        <v>0.16</v>
      </c>
      <c r="I147" s="151"/>
      <c r="J147" s="152">
        <f>ROUND(I147*H147,2)</f>
        <v>0</v>
      </c>
      <c r="K147" s="153"/>
      <c r="L147" s="35"/>
      <c r="M147" s="154" t="s">
        <v>3</v>
      </c>
      <c r="N147" s="155" t="s">
        <v>44</v>
      </c>
      <c r="O147" s="55"/>
      <c r="P147" s="156">
        <f>O147*H147</f>
        <v>0</v>
      </c>
      <c r="Q147" s="156">
        <v>0.19536000000000001</v>
      </c>
      <c r="R147" s="156">
        <f>Q147*H147</f>
        <v>3.1257600000000003E-2</v>
      </c>
      <c r="S147" s="156">
        <v>0</v>
      </c>
      <c r="T147" s="157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8" t="s">
        <v>258</v>
      </c>
      <c r="AT147" s="158" t="s">
        <v>254</v>
      </c>
      <c r="AU147" s="158" t="s">
        <v>82</v>
      </c>
      <c r="AY147" s="19" t="s">
        <v>252</v>
      </c>
      <c r="BE147" s="159">
        <f>IF(N147="základní",J147,0)</f>
        <v>0</v>
      </c>
      <c r="BF147" s="159">
        <f>IF(N147="snížená",J147,0)</f>
        <v>0</v>
      </c>
      <c r="BG147" s="159">
        <f>IF(N147="zákl. přenesená",J147,0)</f>
        <v>0</v>
      </c>
      <c r="BH147" s="159">
        <f>IF(N147="sníž. přenesená",J147,0)</f>
        <v>0</v>
      </c>
      <c r="BI147" s="159">
        <f>IF(N147="nulová",J147,0)</f>
        <v>0</v>
      </c>
      <c r="BJ147" s="19" t="s">
        <v>80</v>
      </c>
      <c r="BK147" s="159">
        <f>ROUND(I147*H147,2)</f>
        <v>0</v>
      </c>
      <c r="BL147" s="19" t="s">
        <v>258</v>
      </c>
      <c r="BM147" s="158" t="s">
        <v>12503</v>
      </c>
    </row>
    <row r="148" spans="1:65" s="2" customFormat="1" ht="19.5">
      <c r="A148" s="34"/>
      <c r="B148" s="35"/>
      <c r="C148" s="34"/>
      <c r="D148" s="160" t="s">
        <v>260</v>
      </c>
      <c r="E148" s="34"/>
      <c r="F148" s="161" t="s">
        <v>11546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260</v>
      </c>
      <c r="AU148" s="19" t="s">
        <v>82</v>
      </c>
    </row>
    <row r="149" spans="1:65" s="2" customFormat="1" ht="11.25">
      <c r="A149" s="34"/>
      <c r="B149" s="35"/>
      <c r="C149" s="34"/>
      <c r="D149" s="165" t="s">
        <v>262</v>
      </c>
      <c r="E149" s="34"/>
      <c r="F149" s="166" t="s">
        <v>11547</v>
      </c>
      <c r="G149" s="34"/>
      <c r="H149" s="34"/>
      <c r="I149" s="162"/>
      <c r="J149" s="34"/>
      <c r="K149" s="34"/>
      <c r="L149" s="35"/>
      <c r="M149" s="163"/>
      <c r="N149" s="164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9" t="s">
        <v>262</v>
      </c>
      <c r="AU149" s="19" t="s">
        <v>82</v>
      </c>
    </row>
    <row r="150" spans="1:65" s="2" customFormat="1" ht="19.5">
      <c r="A150" s="34"/>
      <c r="B150" s="35"/>
      <c r="C150" s="34"/>
      <c r="D150" s="160" t="s">
        <v>2284</v>
      </c>
      <c r="E150" s="34"/>
      <c r="F150" s="211" t="s">
        <v>12504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2284</v>
      </c>
      <c r="AU150" s="19" t="s">
        <v>82</v>
      </c>
    </row>
    <row r="151" spans="1:65" s="2" customFormat="1" ht="16.5" customHeight="1">
      <c r="A151" s="34"/>
      <c r="B151" s="145"/>
      <c r="C151" s="198" t="s">
        <v>503</v>
      </c>
      <c r="D151" s="210" t="s">
        <v>361</v>
      </c>
      <c r="E151" s="199" t="s">
        <v>11549</v>
      </c>
      <c r="F151" s="200" t="s">
        <v>12505</v>
      </c>
      <c r="G151" s="201" t="s">
        <v>497</v>
      </c>
      <c r="H151" s="202">
        <v>0.16300000000000001</v>
      </c>
      <c r="I151" s="203"/>
      <c r="J151" s="204">
        <f>ROUND(I151*H151,2)</f>
        <v>0</v>
      </c>
      <c r="K151" s="205"/>
      <c r="L151" s="206"/>
      <c r="M151" s="207" t="s">
        <v>3</v>
      </c>
      <c r="N151" s="208" t="s">
        <v>44</v>
      </c>
      <c r="O151" s="55"/>
      <c r="P151" s="156">
        <f>O151*H151</f>
        <v>0</v>
      </c>
      <c r="Q151" s="156">
        <v>0.222</v>
      </c>
      <c r="R151" s="156">
        <f>Q151*H151</f>
        <v>3.6186000000000003E-2</v>
      </c>
      <c r="S151" s="156">
        <v>0</v>
      </c>
      <c r="T151" s="157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8" t="s">
        <v>318</v>
      </c>
      <c r="AT151" s="158" t="s">
        <v>361</v>
      </c>
      <c r="AU151" s="158" t="s">
        <v>82</v>
      </c>
      <c r="AY151" s="19" t="s">
        <v>252</v>
      </c>
      <c r="BE151" s="159">
        <f>IF(N151="základní",J151,0)</f>
        <v>0</v>
      </c>
      <c r="BF151" s="159">
        <f>IF(N151="snížená",J151,0)</f>
        <v>0</v>
      </c>
      <c r="BG151" s="159">
        <f>IF(N151="zákl. přenesená",J151,0)</f>
        <v>0</v>
      </c>
      <c r="BH151" s="159">
        <f>IF(N151="sníž. přenesená",J151,0)</f>
        <v>0</v>
      </c>
      <c r="BI151" s="159">
        <f>IF(N151="nulová",J151,0)</f>
        <v>0</v>
      </c>
      <c r="BJ151" s="19" t="s">
        <v>80</v>
      </c>
      <c r="BK151" s="159">
        <f>ROUND(I151*H151,2)</f>
        <v>0</v>
      </c>
      <c r="BL151" s="19" t="s">
        <v>258</v>
      </c>
      <c r="BM151" s="158" t="s">
        <v>12506</v>
      </c>
    </row>
    <row r="152" spans="1:65" s="2" customFormat="1" ht="11.25">
      <c r="A152" s="34"/>
      <c r="B152" s="35"/>
      <c r="C152" s="34"/>
      <c r="D152" s="160" t="s">
        <v>260</v>
      </c>
      <c r="E152" s="34"/>
      <c r="F152" s="161" t="s">
        <v>12505</v>
      </c>
      <c r="G152" s="34"/>
      <c r="H152" s="34"/>
      <c r="I152" s="162"/>
      <c r="J152" s="34"/>
      <c r="K152" s="34"/>
      <c r="L152" s="35"/>
      <c r="M152" s="163"/>
      <c r="N152" s="164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9" t="s">
        <v>260</v>
      </c>
      <c r="AU152" s="19" t="s">
        <v>82</v>
      </c>
    </row>
    <row r="153" spans="1:65" s="2" customFormat="1" ht="11.25">
      <c r="A153" s="34"/>
      <c r="B153" s="35"/>
      <c r="C153" s="34"/>
      <c r="D153" s="165" t="s">
        <v>262</v>
      </c>
      <c r="E153" s="34"/>
      <c r="F153" s="166" t="s">
        <v>11552</v>
      </c>
      <c r="G153" s="34"/>
      <c r="H153" s="34"/>
      <c r="I153" s="162"/>
      <c r="J153" s="34"/>
      <c r="K153" s="34"/>
      <c r="L153" s="35"/>
      <c r="M153" s="163"/>
      <c r="N153" s="164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9" t="s">
        <v>262</v>
      </c>
      <c r="AU153" s="19" t="s">
        <v>82</v>
      </c>
    </row>
    <row r="154" spans="1:65" s="14" customFormat="1" ht="11.25">
      <c r="B154" s="174"/>
      <c r="D154" s="160" t="s">
        <v>264</v>
      </c>
      <c r="F154" s="176" t="s">
        <v>12507</v>
      </c>
      <c r="H154" s="177">
        <v>0.16300000000000001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4</v>
      </c>
      <c r="AX154" s="14" t="s">
        <v>80</v>
      </c>
      <c r="AY154" s="175" t="s">
        <v>252</v>
      </c>
    </row>
    <row r="155" spans="1:65" s="12" customFormat="1" ht="22.9" customHeight="1">
      <c r="B155" s="132"/>
      <c r="D155" s="133" t="s">
        <v>72</v>
      </c>
      <c r="E155" s="143" t="s">
        <v>318</v>
      </c>
      <c r="F155" s="143" t="s">
        <v>5775</v>
      </c>
      <c r="I155" s="135"/>
      <c r="J155" s="144">
        <f>BK155</f>
        <v>0</v>
      </c>
      <c r="L155" s="132"/>
      <c r="M155" s="137"/>
      <c r="N155" s="138"/>
      <c r="O155" s="138"/>
      <c r="P155" s="139">
        <f>SUM(P156:P206)</f>
        <v>0</v>
      </c>
      <c r="Q155" s="138"/>
      <c r="R155" s="139">
        <f>SUM(R156:R206)</f>
        <v>9.46327E-2</v>
      </c>
      <c r="S155" s="138"/>
      <c r="T155" s="140">
        <f>SUM(T156:T206)</f>
        <v>0.73149999999999993</v>
      </c>
      <c r="AR155" s="133" t="s">
        <v>80</v>
      </c>
      <c r="AT155" s="141" t="s">
        <v>72</v>
      </c>
      <c r="AU155" s="141" t="s">
        <v>80</v>
      </c>
      <c r="AY155" s="133" t="s">
        <v>252</v>
      </c>
      <c r="BK155" s="142">
        <f>SUM(BK156:BK206)</f>
        <v>0</v>
      </c>
    </row>
    <row r="156" spans="1:65" s="2" customFormat="1" ht="16.5" customHeight="1">
      <c r="A156" s="34"/>
      <c r="B156" s="145"/>
      <c r="C156" s="146" t="s">
        <v>328</v>
      </c>
      <c r="D156" s="146" t="s">
        <v>254</v>
      </c>
      <c r="E156" s="147" t="s">
        <v>5788</v>
      </c>
      <c r="F156" s="148" t="s">
        <v>5789</v>
      </c>
      <c r="G156" s="149" t="s">
        <v>331</v>
      </c>
      <c r="H156" s="150">
        <v>68</v>
      </c>
      <c r="I156" s="151"/>
      <c r="J156" s="152">
        <f>ROUND(I156*H156,2)</f>
        <v>0</v>
      </c>
      <c r="K156" s="153"/>
      <c r="L156" s="35"/>
      <c r="M156" s="154" t="s">
        <v>3</v>
      </c>
      <c r="N156" s="155" t="s">
        <v>44</v>
      </c>
      <c r="O156" s="55"/>
      <c r="P156" s="156">
        <f>O156*H156</f>
        <v>0</v>
      </c>
      <c r="Q156" s="156">
        <v>0</v>
      </c>
      <c r="R156" s="156">
        <f>Q156*H156</f>
        <v>0</v>
      </c>
      <c r="S156" s="156">
        <v>0</v>
      </c>
      <c r="T156" s="157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8" t="s">
        <v>258</v>
      </c>
      <c r="AT156" s="158" t="s">
        <v>254</v>
      </c>
      <c r="AU156" s="158" t="s">
        <v>82</v>
      </c>
      <c r="AY156" s="19" t="s">
        <v>252</v>
      </c>
      <c r="BE156" s="159">
        <f>IF(N156="základní",J156,0)</f>
        <v>0</v>
      </c>
      <c r="BF156" s="159">
        <f>IF(N156="snížená",J156,0)</f>
        <v>0</v>
      </c>
      <c r="BG156" s="159">
        <f>IF(N156="zákl. přenesená",J156,0)</f>
        <v>0</v>
      </c>
      <c r="BH156" s="159">
        <f>IF(N156="sníž. přenesená",J156,0)</f>
        <v>0</v>
      </c>
      <c r="BI156" s="159">
        <f>IF(N156="nulová",J156,0)</f>
        <v>0</v>
      </c>
      <c r="BJ156" s="19" t="s">
        <v>80</v>
      </c>
      <c r="BK156" s="159">
        <f>ROUND(I156*H156,2)</f>
        <v>0</v>
      </c>
      <c r="BL156" s="19" t="s">
        <v>258</v>
      </c>
      <c r="BM156" s="158" t="s">
        <v>12508</v>
      </c>
    </row>
    <row r="157" spans="1:65" s="2" customFormat="1" ht="19.5">
      <c r="A157" s="34"/>
      <c r="B157" s="35"/>
      <c r="C157" s="34"/>
      <c r="D157" s="160" t="s">
        <v>260</v>
      </c>
      <c r="E157" s="34"/>
      <c r="F157" s="161" t="s">
        <v>5791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260</v>
      </c>
      <c r="AU157" s="19" t="s">
        <v>82</v>
      </c>
    </row>
    <row r="158" spans="1:65" s="2" customFormat="1" ht="11.25">
      <c r="A158" s="34"/>
      <c r="B158" s="35"/>
      <c r="C158" s="34"/>
      <c r="D158" s="165" t="s">
        <v>262</v>
      </c>
      <c r="E158" s="34"/>
      <c r="F158" s="166" t="s">
        <v>12509</v>
      </c>
      <c r="G158" s="34"/>
      <c r="H158" s="34"/>
      <c r="I158" s="162"/>
      <c r="J158" s="34"/>
      <c r="K158" s="34"/>
      <c r="L158" s="35"/>
      <c r="M158" s="163"/>
      <c r="N158" s="164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9" t="s">
        <v>262</v>
      </c>
      <c r="AU158" s="19" t="s">
        <v>82</v>
      </c>
    </row>
    <row r="159" spans="1:65" s="2" customFormat="1" ht="16.5" customHeight="1">
      <c r="A159" s="34"/>
      <c r="B159" s="145"/>
      <c r="C159" s="198" t="s">
        <v>338</v>
      </c>
      <c r="D159" s="198" t="s">
        <v>361</v>
      </c>
      <c r="E159" s="199" t="s">
        <v>12510</v>
      </c>
      <c r="F159" s="200" t="s">
        <v>12511</v>
      </c>
      <c r="G159" s="201" t="s">
        <v>331</v>
      </c>
      <c r="H159" s="202">
        <v>69.02</v>
      </c>
      <c r="I159" s="203"/>
      <c r="J159" s="204">
        <f>ROUND(I159*H159,2)</f>
        <v>0</v>
      </c>
      <c r="K159" s="205"/>
      <c r="L159" s="206"/>
      <c r="M159" s="207" t="s">
        <v>3</v>
      </c>
      <c r="N159" s="208" t="s">
        <v>44</v>
      </c>
      <c r="O159" s="55"/>
      <c r="P159" s="156">
        <f>O159*H159</f>
        <v>0</v>
      </c>
      <c r="Q159" s="156">
        <v>1.06E-3</v>
      </c>
      <c r="R159" s="156">
        <f>Q159*H159</f>
        <v>7.3161199999999996E-2</v>
      </c>
      <c r="S159" s="156">
        <v>0</v>
      </c>
      <c r="T159" s="157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8" t="s">
        <v>318</v>
      </c>
      <c r="AT159" s="158" t="s">
        <v>361</v>
      </c>
      <c r="AU159" s="158" t="s">
        <v>82</v>
      </c>
      <c r="AY159" s="19" t="s">
        <v>252</v>
      </c>
      <c r="BE159" s="159">
        <f>IF(N159="základní",J159,0)</f>
        <v>0</v>
      </c>
      <c r="BF159" s="159">
        <f>IF(N159="snížená",J159,0)</f>
        <v>0</v>
      </c>
      <c r="BG159" s="159">
        <f>IF(N159="zákl. přenesená",J159,0)</f>
        <v>0</v>
      </c>
      <c r="BH159" s="159">
        <f>IF(N159="sníž. přenesená",J159,0)</f>
        <v>0</v>
      </c>
      <c r="BI159" s="159">
        <f>IF(N159="nulová",J159,0)</f>
        <v>0</v>
      </c>
      <c r="BJ159" s="19" t="s">
        <v>80</v>
      </c>
      <c r="BK159" s="159">
        <f>ROUND(I159*H159,2)</f>
        <v>0</v>
      </c>
      <c r="BL159" s="19" t="s">
        <v>258</v>
      </c>
      <c r="BM159" s="158" t="s">
        <v>12512</v>
      </c>
    </row>
    <row r="160" spans="1:65" s="2" customFormat="1" ht="11.25">
      <c r="A160" s="34"/>
      <c r="B160" s="35"/>
      <c r="C160" s="34"/>
      <c r="D160" s="160" t="s">
        <v>260</v>
      </c>
      <c r="E160" s="34"/>
      <c r="F160" s="161" t="s">
        <v>12511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260</v>
      </c>
      <c r="AU160" s="19" t="s">
        <v>82</v>
      </c>
    </row>
    <row r="161" spans="1:65" s="2" customFormat="1" ht="11.25">
      <c r="A161" s="34"/>
      <c r="B161" s="35"/>
      <c r="C161" s="34"/>
      <c r="D161" s="165" t="s">
        <v>262</v>
      </c>
      <c r="E161" s="34"/>
      <c r="F161" s="166" t="s">
        <v>12513</v>
      </c>
      <c r="G161" s="34"/>
      <c r="H161" s="34"/>
      <c r="I161" s="162"/>
      <c r="J161" s="34"/>
      <c r="K161" s="34"/>
      <c r="L161" s="35"/>
      <c r="M161" s="163"/>
      <c r="N161" s="164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9" t="s">
        <v>262</v>
      </c>
      <c r="AU161" s="19" t="s">
        <v>82</v>
      </c>
    </row>
    <row r="162" spans="1:65" s="14" customFormat="1" ht="11.25">
      <c r="B162" s="174"/>
      <c r="D162" s="160" t="s">
        <v>264</v>
      </c>
      <c r="F162" s="176" t="s">
        <v>12514</v>
      </c>
      <c r="H162" s="177">
        <v>69.02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264</v>
      </c>
      <c r="AU162" s="175" t="s">
        <v>82</v>
      </c>
      <c r="AV162" s="14" t="s">
        <v>82</v>
      </c>
      <c r="AW162" s="14" t="s">
        <v>4</v>
      </c>
      <c r="AX162" s="14" t="s">
        <v>80</v>
      </c>
      <c r="AY162" s="175" t="s">
        <v>252</v>
      </c>
    </row>
    <row r="163" spans="1:65" s="2" customFormat="1" ht="16.5" customHeight="1">
      <c r="A163" s="34"/>
      <c r="B163" s="145"/>
      <c r="C163" s="146" t="s">
        <v>312</v>
      </c>
      <c r="D163" s="146" t="s">
        <v>254</v>
      </c>
      <c r="E163" s="147" t="s">
        <v>12515</v>
      </c>
      <c r="F163" s="148" t="s">
        <v>12516</v>
      </c>
      <c r="G163" s="149" t="s">
        <v>331</v>
      </c>
      <c r="H163" s="150">
        <v>105</v>
      </c>
      <c r="I163" s="151"/>
      <c r="J163" s="152">
        <f>ROUND(I163*H163,2)</f>
        <v>0</v>
      </c>
      <c r="K163" s="153"/>
      <c r="L163" s="35"/>
      <c r="M163" s="154" t="s">
        <v>3</v>
      </c>
      <c r="N163" s="155" t="s">
        <v>44</v>
      </c>
      <c r="O163" s="55"/>
      <c r="P163" s="156">
        <f>O163*H163</f>
        <v>0</v>
      </c>
      <c r="Q163" s="156">
        <v>0</v>
      </c>
      <c r="R163" s="156">
        <f>Q163*H163</f>
        <v>0</v>
      </c>
      <c r="S163" s="156">
        <v>0</v>
      </c>
      <c r="T163" s="157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8" t="s">
        <v>258</v>
      </c>
      <c r="AT163" s="158" t="s">
        <v>254</v>
      </c>
      <c r="AU163" s="158" t="s">
        <v>82</v>
      </c>
      <c r="AY163" s="19" t="s">
        <v>252</v>
      </c>
      <c r="BE163" s="159">
        <f>IF(N163="základní",J163,0)</f>
        <v>0</v>
      </c>
      <c r="BF163" s="159">
        <f>IF(N163="snížená",J163,0)</f>
        <v>0</v>
      </c>
      <c r="BG163" s="159">
        <f>IF(N163="zákl. přenesená",J163,0)</f>
        <v>0</v>
      </c>
      <c r="BH163" s="159">
        <f>IF(N163="sníž. přenesená",J163,0)</f>
        <v>0</v>
      </c>
      <c r="BI163" s="159">
        <f>IF(N163="nulová",J163,0)</f>
        <v>0</v>
      </c>
      <c r="BJ163" s="19" t="s">
        <v>80</v>
      </c>
      <c r="BK163" s="159">
        <f>ROUND(I163*H163,2)</f>
        <v>0</v>
      </c>
      <c r="BL163" s="19" t="s">
        <v>258</v>
      </c>
      <c r="BM163" s="158" t="s">
        <v>12517</v>
      </c>
    </row>
    <row r="164" spans="1:65" s="2" customFormat="1" ht="19.5">
      <c r="A164" s="34"/>
      <c r="B164" s="35"/>
      <c r="C164" s="34"/>
      <c r="D164" s="160" t="s">
        <v>260</v>
      </c>
      <c r="E164" s="34"/>
      <c r="F164" s="161" t="s">
        <v>12518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260</v>
      </c>
      <c r="AU164" s="19" t="s">
        <v>82</v>
      </c>
    </row>
    <row r="165" spans="1:65" s="2" customFormat="1" ht="11.25">
      <c r="A165" s="34"/>
      <c r="B165" s="35"/>
      <c r="C165" s="34"/>
      <c r="D165" s="165" t="s">
        <v>262</v>
      </c>
      <c r="E165" s="34"/>
      <c r="F165" s="166" t="s">
        <v>12519</v>
      </c>
      <c r="G165" s="34"/>
      <c r="H165" s="34"/>
      <c r="I165" s="162"/>
      <c r="J165" s="34"/>
      <c r="K165" s="34"/>
      <c r="L165" s="35"/>
      <c r="M165" s="163"/>
      <c r="N165" s="164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9" t="s">
        <v>262</v>
      </c>
      <c r="AU165" s="19" t="s">
        <v>82</v>
      </c>
    </row>
    <row r="166" spans="1:65" s="2" customFormat="1" ht="16.5" customHeight="1">
      <c r="A166" s="34"/>
      <c r="B166" s="145"/>
      <c r="C166" s="198" t="s">
        <v>318</v>
      </c>
      <c r="D166" s="198" t="s">
        <v>361</v>
      </c>
      <c r="E166" s="199" t="s">
        <v>12520</v>
      </c>
      <c r="F166" s="200" t="s">
        <v>12521</v>
      </c>
      <c r="G166" s="201" t="s">
        <v>331</v>
      </c>
      <c r="H166" s="202">
        <v>106.575</v>
      </c>
      <c r="I166" s="203"/>
      <c r="J166" s="204">
        <f>ROUND(I166*H166,2)</f>
        <v>0</v>
      </c>
      <c r="K166" s="205"/>
      <c r="L166" s="206"/>
      <c r="M166" s="207" t="s">
        <v>3</v>
      </c>
      <c r="N166" s="208" t="s">
        <v>44</v>
      </c>
      <c r="O166" s="55"/>
      <c r="P166" s="156">
        <f>O166*H166</f>
        <v>0</v>
      </c>
      <c r="Q166" s="156">
        <v>2.0000000000000002E-5</v>
      </c>
      <c r="R166" s="156">
        <f>Q166*H166</f>
        <v>2.1315000000000001E-3</v>
      </c>
      <c r="S166" s="156">
        <v>0</v>
      </c>
      <c r="T166" s="157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8" t="s">
        <v>318</v>
      </c>
      <c r="AT166" s="158" t="s">
        <v>361</v>
      </c>
      <c r="AU166" s="158" t="s">
        <v>82</v>
      </c>
      <c r="AY166" s="19" t="s">
        <v>252</v>
      </c>
      <c r="BE166" s="159">
        <f>IF(N166="základní",J166,0)</f>
        <v>0</v>
      </c>
      <c r="BF166" s="159">
        <f>IF(N166="snížená",J166,0)</f>
        <v>0</v>
      </c>
      <c r="BG166" s="159">
        <f>IF(N166="zákl. přenesená",J166,0)</f>
        <v>0</v>
      </c>
      <c r="BH166" s="159">
        <f>IF(N166="sníž. přenesená",J166,0)</f>
        <v>0</v>
      </c>
      <c r="BI166" s="159">
        <f>IF(N166="nulová",J166,0)</f>
        <v>0</v>
      </c>
      <c r="BJ166" s="19" t="s">
        <v>80</v>
      </c>
      <c r="BK166" s="159">
        <f>ROUND(I166*H166,2)</f>
        <v>0</v>
      </c>
      <c r="BL166" s="19" t="s">
        <v>258</v>
      </c>
      <c r="BM166" s="158" t="s">
        <v>12522</v>
      </c>
    </row>
    <row r="167" spans="1:65" s="2" customFormat="1" ht="11.25">
      <c r="A167" s="34"/>
      <c r="B167" s="35"/>
      <c r="C167" s="34"/>
      <c r="D167" s="160" t="s">
        <v>260</v>
      </c>
      <c r="E167" s="34"/>
      <c r="F167" s="161" t="s">
        <v>12521</v>
      </c>
      <c r="G167" s="34"/>
      <c r="H167" s="34"/>
      <c r="I167" s="162"/>
      <c r="J167" s="34"/>
      <c r="K167" s="34"/>
      <c r="L167" s="35"/>
      <c r="M167" s="163"/>
      <c r="N167" s="164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9" t="s">
        <v>260</v>
      </c>
      <c r="AU167" s="19" t="s">
        <v>82</v>
      </c>
    </row>
    <row r="168" spans="1:65" s="2" customFormat="1" ht="11.25">
      <c r="A168" s="34"/>
      <c r="B168" s="35"/>
      <c r="C168" s="34"/>
      <c r="D168" s="165" t="s">
        <v>262</v>
      </c>
      <c r="E168" s="34"/>
      <c r="F168" s="166" t="s">
        <v>12523</v>
      </c>
      <c r="G168" s="34"/>
      <c r="H168" s="34"/>
      <c r="I168" s="162"/>
      <c r="J168" s="34"/>
      <c r="K168" s="34"/>
      <c r="L168" s="35"/>
      <c r="M168" s="163"/>
      <c r="N168" s="164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9" t="s">
        <v>262</v>
      </c>
      <c r="AU168" s="19" t="s">
        <v>82</v>
      </c>
    </row>
    <row r="169" spans="1:65" s="14" customFormat="1" ht="11.25">
      <c r="B169" s="174"/>
      <c r="D169" s="160" t="s">
        <v>264</v>
      </c>
      <c r="F169" s="176" t="s">
        <v>12524</v>
      </c>
      <c r="H169" s="177">
        <v>106.575</v>
      </c>
      <c r="I169" s="178"/>
      <c r="L169" s="174"/>
      <c r="M169" s="179"/>
      <c r="N169" s="180"/>
      <c r="O169" s="180"/>
      <c r="P169" s="180"/>
      <c r="Q169" s="180"/>
      <c r="R169" s="180"/>
      <c r="S169" s="180"/>
      <c r="T169" s="181"/>
      <c r="AT169" s="175" t="s">
        <v>264</v>
      </c>
      <c r="AU169" s="175" t="s">
        <v>82</v>
      </c>
      <c r="AV169" s="14" t="s">
        <v>82</v>
      </c>
      <c r="AW169" s="14" t="s">
        <v>4</v>
      </c>
      <c r="AX169" s="14" t="s">
        <v>80</v>
      </c>
      <c r="AY169" s="175" t="s">
        <v>252</v>
      </c>
    </row>
    <row r="170" spans="1:65" s="2" customFormat="1" ht="16.5" customHeight="1">
      <c r="A170" s="34"/>
      <c r="B170" s="145"/>
      <c r="C170" s="146" t="s">
        <v>381</v>
      </c>
      <c r="D170" s="146" t="s">
        <v>254</v>
      </c>
      <c r="E170" s="147" t="s">
        <v>12525</v>
      </c>
      <c r="F170" s="148" t="s">
        <v>12526</v>
      </c>
      <c r="G170" s="149" t="s">
        <v>331</v>
      </c>
      <c r="H170" s="150">
        <v>133</v>
      </c>
      <c r="I170" s="151"/>
      <c r="J170" s="152">
        <f>ROUND(I170*H170,2)</f>
        <v>0</v>
      </c>
      <c r="K170" s="153"/>
      <c r="L170" s="35"/>
      <c r="M170" s="154" t="s">
        <v>3</v>
      </c>
      <c r="N170" s="155" t="s">
        <v>44</v>
      </c>
      <c r="O170" s="55"/>
      <c r="P170" s="156">
        <f>O170*H170</f>
        <v>0</v>
      </c>
      <c r="Q170" s="156">
        <v>0</v>
      </c>
      <c r="R170" s="156">
        <f>Q170*H170</f>
        <v>0</v>
      </c>
      <c r="S170" s="156">
        <v>5.4999999999999997E-3</v>
      </c>
      <c r="T170" s="157">
        <f>S170*H170</f>
        <v>0.73149999999999993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8" t="s">
        <v>258</v>
      </c>
      <c r="AT170" s="158" t="s">
        <v>254</v>
      </c>
      <c r="AU170" s="158" t="s">
        <v>82</v>
      </c>
      <c r="AY170" s="19" t="s">
        <v>252</v>
      </c>
      <c r="BE170" s="159">
        <f>IF(N170="základní",J170,0)</f>
        <v>0</v>
      </c>
      <c r="BF170" s="159">
        <f>IF(N170="snížená",J170,0)</f>
        <v>0</v>
      </c>
      <c r="BG170" s="159">
        <f>IF(N170="zákl. přenesená",J170,0)</f>
        <v>0</v>
      </c>
      <c r="BH170" s="159">
        <f>IF(N170="sníž. přenesená",J170,0)</f>
        <v>0</v>
      </c>
      <c r="BI170" s="159">
        <f>IF(N170="nulová",J170,0)</f>
        <v>0</v>
      </c>
      <c r="BJ170" s="19" t="s">
        <v>80</v>
      </c>
      <c r="BK170" s="159">
        <f>ROUND(I170*H170,2)</f>
        <v>0</v>
      </c>
      <c r="BL170" s="19" t="s">
        <v>258</v>
      </c>
      <c r="BM170" s="158" t="s">
        <v>12527</v>
      </c>
    </row>
    <row r="171" spans="1:65" s="2" customFormat="1" ht="11.25">
      <c r="A171" s="34"/>
      <c r="B171" s="35"/>
      <c r="C171" s="34"/>
      <c r="D171" s="160" t="s">
        <v>260</v>
      </c>
      <c r="E171" s="34"/>
      <c r="F171" s="161" t="s">
        <v>12528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260</v>
      </c>
      <c r="AU171" s="19" t="s">
        <v>82</v>
      </c>
    </row>
    <row r="172" spans="1:65" s="2" customFormat="1" ht="11.25">
      <c r="A172" s="34"/>
      <c r="B172" s="35"/>
      <c r="C172" s="34"/>
      <c r="D172" s="165" t="s">
        <v>262</v>
      </c>
      <c r="E172" s="34"/>
      <c r="F172" s="166" t="s">
        <v>12529</v>
      </c>
      <c r="G172" s="34"/>
      <c r="H172" s="34"/>
      <c r="I172" s="162"/>
      <c r="J172" s="34"/>
      <c r="K172" s="34"/>
      <c r="L172" s="35"/>
      <c r="M172" s="163"/>
      <c r="N172" s="164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9" t="s">
        <v>262</v>
      </c>
      <c r="AU172" s="19" t="s">
        <v>82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12530</v>
      </c>
      <c r="H173" s="177">
        <v>133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46" t="s">
        <v>360</v>
      </c>
      <c r="D174" s="146" t="s">
        <v>254</v>
      </c>
      <c r="E174" s="147" t="s">
        <v>12531</v>
      </c>
      <c r="F174" s="148" t="s">
        <v>12532</v>
      </c>
      <c r="G174" s="149" t="s">
        <v>743</v>
      </c>
      <c r="H174" s="150">
        <v>1</v>
      </c>
      <c r="I174" s="151"/>
      <c r="J174" s="152">
        <f>ROUND(I174*H174,2)</f>
        <v>0</v>
      </c>
      <c r="K174" s="153"/>
      <c r="L174" s="35"/>
      <c r="M174" s="154" t="s">
        <v>3</v>
      </c>
      <c r="N174" s="155" t="s">
        <v>44</v>
      </c>
      <c r="O174" s="55"/>
      <c r="P174" s="156">
        <f>O174*H174</f>
        <v>0</v>
      </c>
      <c r="Q174" s="156">
        <v>8.8999999999999995E-4</v>
      </c>
      <c r="R174" s="156">
        <f>Q174*H174</f>
        <v>8.8999999999999995E-4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258</v>
      </c>
      <c r="AT174" s="158" t="s">
        <v>254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258</v>
      </c>
      <c r="BM174" s="158" t="s">
        <v>12533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12534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12535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373</v>
      </c>
      <c r="D177" s="146" t="s">
        <v>254</v>
      </c>
      <c r="E177" s="147" t="s">
        <v>12536</v>
      </c>
      <c r="F177" s="148" t="s">
        <v>12537</v>
      </c>
      <c r="G177" s="149" t="s">
        <v>743</v>
      </c>
      <c r="H177" s="150">
        <v>1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1.6299999999999999E-3</v>
      </c>
      <c r="R177" s="156">
        <f>Q177*H177</f>
        <v>1.6299999999999999E-3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258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258</v>
      </c>
      <c r="BM177" s="158" t="s">
        <v>12538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12539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2" customFormat="1" ht="11.25">
      <c r="A179" s="34"/>
      <c r="B179" s="35"/>
      <c r="C179" s="34"/>
      <c r="D179" s="165" t="s">
        <v>262</v>
      </c>
      <c r="E179" s="34"/>
      <c r="F179" s="166" t="s">
        <v>12540</v>
      </c>
      <c r="G179" s="34"/>
      <c r="H179" s="34"/>
      <c r="I179" s="162"/>
      <c r="J179" s="34"/>
      <c r="K179" s="34"/>
      <c r="L179" s="35"/>
      <c r="M179" s="163"/>
      <c r="N179" s="164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9" t="s">
        <v>262</v>
      </c>
      <c r="AU179" s="19" t="s">
        <v>82</v>
      </c>
    </row>
    <row r="180" spans="1:65" s="2" customFormat="1" ht="16.5" customHeight="1">
      <c r="A180" s="34"/>
      <c r="B180" s="145"/>
      <c r="C180" s="146" t="s">
        <v>406</v>
      </c>
      <c r="D180" s="146" t="s">
        <v>254</v>
      </c>
      <c r="E180" s="147" t="s">
        <v>12541</v>
      </c>
      <c r="F180" s="148" t="s">
        <v>12542</v>
      </c>
      <c r="G180" s="149" t="s">
        <v>743</v>
      </c>
      <c r="H180" s="150">
        <v>1</v>
      </c>
      <c r="I180" s="151"/>
      <c r="J180" s="152">
        <f>ROUND(I180*H180,2)</f>
        <v>0</v>
      </c>
      <c r="K180" s="153"/>
      <c r="L180" s="35"/>
      <c r="M180" s="154" t="s">
        <v>3</v>
      </c>
      <c r="N180" s="155" t="s">
        <v>44</v>
      </c>
      <c r="O180" s="55"/>
      <c r="P180" s="156">
        <f>O180*H180</f>
        <v>0</v>
      </c>
      <c r="Q180" s="156">
        <v>7.2000000000000005E-4</v>
      </c>
      <c r="R180" s="156">
        <f>Q180*H180</f>
        <v>7.2000000000000005E-4</v>
      </c>
      <c r="S180" s="156">
        <v>0</v>
      </c>
      <c r="T180" s="157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8" t="s">
        <v>258</v>
      </c>
      <c r="AT180" s="158" t="s">
        <v>254</v>
      </c>
      <c r="AU180" s="158" t="s">
        <v>82</v>
      </c>
      <c r="AY180" s="19" t="s">
        <v>252</v>
      </c>
      <c r="BE180" s="159">
        <f>IF(N180="základní",J180,0)</f>
        <v>0</v>
      </c>
      <c r="BF180" s="159">
        <f>IF(N180="snížená",J180,0)</f>
        <v>0</v>
      </c>
      <c r="BG180" s="159">
        <f>IF(N180="zákl. přenesená",J180,0)</f>
        <v>0</v>
      </c>
      <c r="BH180" s="159">
        <f>IF(N180="sníž. přenesená",J180,0)</f>
        <v>0</v>
      </c>
      <c r="BI180" s="159">
        <f>IF(N180="nulová",J180,0)</f>
        <v>0</v>
      </c>
      <c r="BJ180" s="19" t="s">
        <v>80</v>
      </c>
      <c r="BK180" s="159">
        <f>ROUND(I180*H180,2)</f>
        <v>0</v>
      </c>
      <c r="BL180" s="19" t="s">
        <v>258</v>
      </c>
      <c r="BM180" s="158" t="s">
        <v>12543</v>
      </c>
    </row>
    <row r="181" spans="1:65" s="2" customFormat="1" ht="19.5">
      <c r="A181" s="34"/>
      <c r="B181" s="35"/>
      <c r="C181" s="34"/>
      <c r="D181" s="160" t="s">
        <v>260</v>
      </c>
      <c r="E181" s="34"/>
      <c r="F181" s="161" t="s">
        <v>12544</v>
      </c>
      <c r="G181" s="34"/>
      <c r="H181" s="34"/>
      <c r="I181" s="162"/>
      <c r="J181" s="34"/>
      <c r="K181" s="34"/>
      <c r="L181" s="35"/>
      <c r="M181" s="163"/>
      <c r="N181" s="164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9" t="s">
        <v>260</v>
      </c>
      <c r="AU181" s="19" t="s">
        <v>82</v>
      </c>
    </row>
    <row r="182" spans="1:65" s="2" customFormat="1" ht="11.25">
      <c r="A182" s="34"/>
      <c r="B182" s="35"/>
      <c r="C182" s="34"/>
      <c r="D182" s="165" t="s">
        <v>262</v>
      </c>
      <c r="E182" s="34"/>
      <c r="F182" s="166" t="s">
        <v>12545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262</v>
      </c>
      <c r="AU182" s="19" t="s">
        <v>82</v>
      </c>
    </row>
    <row r="183" spans="1:65" s="2" customFormat="1" ht="16.5" customHeight="1">
      <c r="A183" s="34"/>
      <c r="B183" s="145"/>
      <c r="C183" s="198" t="s">
        <v>414</v>
      </c>
      <c r="D183" s="198" t="s">
        <v>361</v>
      </c>
      <c r="E183" s="199" t="s">
        <v>12546</v>
      </c>
      <c r="F183" s="200" t="s">
        <v>12547</v>
      </c>
      <c r="G183" s="201" t="s">
        <v>743</v>
      </c>
      <c r="H183" s="202">
        <v>1</v>
      </c>
      <c r="I183" s="203"/>
      <c r="J183" s="204">
        <f>ROUND(I183*H183,2)</f>
        <v>0</v>
      </c>
      <c r="K183" s="205"/>
      <c r="L183" s="206"/>
      <c r="M183" s="207" t="s">
        <v>3</v>
      </c>
      <c r="N183" s="208" t="s">
        <v>44</v>
      </c>
      <c r="O183" s="55"/>
      <c r="P183" s="156">
        <f>O183*H183</f>
        <v>0</v>
      </c>
      <c r="Q183" s="156">
        <v>8.3000000000000001E-3</v>
      </c>
      <c r="R183" s="156">
        <f>Q183*H183</f>
        <v>8.3000000000000001E-3</v>
      </c>
      <c r="S183" s="156">
        <v>0</v>
      </c>
      <c r="T183" s="157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8" t="s">
        <v>318</v>
      </c>
      <c r="AT183" s="158" t="s">
        <v>361</v>
      </c>
      <c r="AU183" s="158" t="s">
        <v>82</v>
      </c>
      <c r="AY183" s="19" t="s">
        <v>252</v>
      </c>
      <c r="BE183" s="159">
        <f>IF(N183="základní",J183,0)</f>
        <v>0</v>
      </c>
      <c r="BF183" s="159">
        <f>IF(N183="snížená",J183,0)</f>
        <v>0</v>
      </c>
      <c r="BG183" s="159">
        <f>IF(N183="zákl. přenesená",J183,0)</f>
        <v>0</v>
      </c>
      <c r="BH183" s="159">
        <f>IF(N183="sníž. přenesená",J183,0)</f>
        <v>0</v>
      </c>
      <c r="BI183" s="159">
        <f>IF(N183="nulová",J183,0)</f>
        <v>0</v>
      </c>
      <c r="BJ183" s="19" t="s">
        <v>80</v>
      </c>
      <c r="BK183" s="159">
        <f>ROUND(I183*H183,2)</f>
        <v>0</v>
      </c>
      <c r="BL183" s="19" t="s">
        <v>258</v>
      </c>
      <c r="BM183" s="158" t="s">
        <v>12548</v>
      </c>
    </row>
    <row r="184" spans="1:65" s="2" customFormat="1" ht="11.25">
      <c r="A184" s="34"/>
      <c r="B184" s="35"/>
      <c r="C184" s="34"/>
      <c r="D184" s="160" t="s">
        <v>260</v>
      </c>
      <c r="E184" s="34"/>
      <c r="F184" s="161" t="s">
        <v>12547</v>
      </c>
      <c r="G184" s="34"/>
      <c r="H184" s="34"/>
      <c r="I184" s="162"/>
      <c r="J184" s="34"/>
      <c r="K184" s="34"/>
      <c r="L184" s="35"/>
      <c r="M184" s="163"/>
      <c r="N184" s="164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9" t="s">
        <v>260</v>
      </c>
      <c r="AU184" s="19" t="s">
        <v>82</v>
      </c>
    </row>
    <row r="185" spans="1:65" s="2" customFormat="1" ht="11.25">
      <c r="A185" s="34"/>
      <c r="B185" s="35"/>
      <c r="C185" s="34"/>
      <c r="D185" s="165" t="s">
        <v>262</v>
      </c>
      <c r="E185" s="34"/>
      <c r="F185" s="166" t="s">
        <v>12549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262</v>
      </c>
      <c r="AU185" s="19" t="s">
        <v>82</v>
      </c>
    </row>
    <row r="186" spans="1:65" s="2" customFormat="1" ht="16.5" customHeight="1">
      <c r="A186" s="34"/>
      <c r="B186" s="145"/>
      <c r="C186" s="198" t="s">
        <v>435</v>
      </c>
      <c r="D186" s="210" t="s">
        <v>361</v>
      </c>
      <c r="E186" s="199" t="s">
        <v>12550</v>
      </c>
      <c r="F186" s="200" t="s">
        <v>3</v>
      </c>
      <c r="G186" s="201" t="s">
        <v>743</v>
      </c>
      <c r="H186" s="202">
        <v>1</v>
      </c>
      <c r="I186" s="203"/>
      <c r="J186" s="204">
        <f>ROUND(I186*H186,2)</f>
        <v>0</v>
      </c>
      <c r="K186" s="205"/>
      <c r="L186" s="206"/>
      <c r="M186" s="207" t="s">
        <v>3</v>
      </c>
      <c r="N186" s="208" t="s">
        <v>44</v>
      </c>
      <c r="O186" s="55"/>
      <c r="P186" s="156">
        <f>O186*H186</f>
        <v>0</v>
      </c>
      <c r="Q186" s="156">
        <v>0</v>
      </c>
      <c r="R186" s="156">
        <f>Q186*H186</f>
        <v>0</v>
      </c>
      <c r="S186" s="156">
        <v>0</v>
      </c>
      <c r="T186" s="157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158" t="s">
        <v>318</v>
      </c>
      <c r="AT186" s="158" t="s">
        <v>361</v>
      </c>
      <c r="AU186" s="158" t="s">
        <v>82</v>
      </c>
      <c r="AY186" s="19" t="s">
        <v>252</v>
      </c>
      <c r="BE186" s="159">
        <f>IF(N186="základní",J186,0)</f>
        <v>0</v>
      </c>
      <c r="BF186" s="159">
        <f>IF(N186="snížená",J186,0)</f>
        <v>0</v>
      </c>
      <c r="BG186" s="159">
        <f>IF(N186="zákl. přenesená",J186,0)</f>
        <v>0</v>
      </c>
      <c r="BH186" s="159">
        <f>IF(N186="sníž. přenesená",J186,0)</f>
        <v>0</v>
      </c>
      <c r="BI186" s="159">
        <f>IF(N186="nulová",J186,0)</f>
        <v>0</v>
      </c>
      <c r="BJ186" s="19" t="s">
        <v>80</v>
      </c>
      <c r="BK186" s="159">
        <f>ROUND(I186*H186,2)</f>
        <v>0</v>
      </c>
      <c r="BL186" s="19" t="s">
        <v>258</v>
      </c>
      <c r="BM186" s="158" t="s">
        <v>12551</v>
      </c>
    </row>
    <row r="187" spans="1:65" s="2" customFormat="1" ht="11.25">
      <c r="A187" s="34"/>
      <c r="B187" s="35"/>
      <c r="C187" s="34"/>
      <c r="D187" s="160" t="s">
        <v>260</v>
      </c>
      <c r="E187" s="34"/>
      <c r="F187" s="161" t="s">
        <v>12552</v>
      </c>
      <c r="G187" s="34"/>
      <c r="H187" s="34"/>
      <c r="I187" s="162"/>
      <c r="J187" s="34"/>
      <c r="K187" s="34"/>
      <c r="L187" s="35"/>
      <c r="M187" s="163"/>
      <c r="N187" s="164"/>
      <c r="O187" s="55"/>
      <c r="P187" s="55"/>
      <c r="Q187" s="55"/>
      <c r="R187" s="55"/>
      <c r="S187" s="55"/>
      <c r="T187" s="56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9" t="s">
        <v>260</v>
      </c>
      <c r="AU187" s="19" t="s">
        <v>82</v>
      </c>
    </row>
    <row r="188" spans="1:65" s="2" customFormat="1" ht="16.5" customHeight="1">
      <c r="A188" s="34"/>
      <c r="B188" s="145"/>
      <c r="C188" s="198" t="s">
        <v>8</v>
      </c>
      <c r="D188" s="210" t="s">
        <v>361</v>
      </c>
      <c r="E188" s="199" t="s">
        <v>12553</v>
      </c>
      <c r="F188" s="200" t="s">
        <v>12554</v>
      </c>
      <c r="G188" s="201" t="s">
        <v>743</v>
      </c>
      <c r="H188" s="202">
        <v>1</v>
      </c>
      <c r="I188" s="203"/>
      <c r="J188" s="204">
        <f>ROUND(I188*H188,2)</f>
        <v>0</v>
      </c>
      <c r="K188" s="205"/>
      <c r="L188" s="206"/>
      <c r="M188" s="207" t="s">
        <v>3</v>
      </c>
      <c r="N188" s="208" t="s">
        <v>44</v>
      </c>
      <c r="O188" s="55"/>
      <c r="P188" s="156">
        <f>O188*H188</f>
        <v>0</v>
      </c>
      <c r="Q188" s="156">
        <v>5.7000000000000002E-3</v>
      </c>
      <c r="R188" s="156">
        <f>Q188*H188</f>
        <v>5.7000000000000002E-3</v>
      </c>
      <c r="S188" s="156">
        <v>0</v>
      </c>
      <c r="T188" s="157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8" t="s">
        <v>318</v>
      </c>
      <c r="AT188" s="158" t="s">
        <v>361</v>
      </c>
      <c r="AU188" s="158" t="s">
        <v>82</v>
      </c>
      <c r="AY188" s="19" t="s">
        <v>252</v>
      </c>
      <c r="BE188" s="159">
        <f>IF(N188="základní",J188,0)</f>
        <v>0</v>
      </c>
      <c r="BF188" s="159">
        <f>IF(N188="snížená",J188,0)</f>
        <v>0</v>
      </c>
      <c r="BG188" s="159">
        <f>IF(N188="zákl. přenesená",J188,0)</f>
        <v>0</v>
      </c>
      <c r="BH188" s="159">
        <f>IF(N188="sníž. přenesená",J188,0)</f>
        <v>0</v>
      </c>
      <c r="BI188" s="159">
        <f>IF(N188="nulová",J188,0)</f>
        <v>0</v>
      </c>
      <c r="BJ188" s="19" t="s">
        <v>80</v>
      </c>
      <c r="BK188" s="159">
        <f>ROUND(I188*H188,2)</f>
        <v>0</v>
      </c>
      <c r="BL188" s="19" t="s">
        <v>258</v>
      </c>
      <c r="BM188" s="158" t="s">
        <v>12555</v>
      </c>
    </row>
    <row r="189" spans="1:65" s="2" customFormat="1" ht="11.25">
      <c r="A189" s="34"/>
      <c r="B189" s="35"/>
      <c r="C189" s="34"/>
      <c r="D189" s="160" t="s">
        <v>260</v>
      </c>
      <c r="E189" s="34"/>
      <c r="F189" s="161" t="s">
        <v>12554</v>
      </c>
      <c r="G189" s="34"/>
      <c r="H189" s="34"/>
      <c r="I189" s="162"/>
      <c r="J189" s="34"/>
      <c r="K189" s="34"/>
      <c r="L189" s="35"/>
      <c r="M189" s="163"/>
      <c r="N189" s="164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9" t="s">
        <v>260</v>
      </c>
      <c r="AU189" s="19" t="s">
        <v>82</v>
      </c>
    </row>
    <row r="190" spans="1:65" s="2" customFormat="1" ht="16.5" customHeight="1">
      <c r="A190" s="34"/>
      <c r="B190" s="145"/>
      <c r="C190" s="198" t="s">
        <v>451</v>
      </c>
      <c r="D190" s="210" t="s">
        <v>361</v>
      </c>
      <c r="E190" s="199" t="s">
        <v>12556</v>
      </c>
      <c r="F190" s="200" t="s">
        <v>3</v>
      </c>
      <c r="G190" s="201" t="s">
        <v>743</v>
      </c>
      <c r="H190" s="202">
        <v>1</v>
      </c>
      <c r="I190" s="203"/>
      <c r="J190" s="204">
        <f>ROUND(I190*H190,2)</f>
        <v>0</v>
      </c>
      <c r="K190" s="205"/>
      <c r="L190" s="206"/>
      <c r="M190" s="207" t="s">
        <v>3</v>
      </c>
      <c r="N190" s="208" t="s">
        <v>44</v>
      </c>
      <c r="O190" s="55"/>
      <c r="P190" s="156">
        <f>O190*H190</f>
        <v>0</v>
      </c>
      <c r="Q190" s="156">
        <v>0</v>
      </c>
      <c r="R190" s="156">
        <f>Q190*H190</f>
        <v>0</v>
      </c>
      <c r="S190" s="156">
        <v>0</v>
      </c>
      <c r="T190" s="157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8" t="s">
        <v>318</v>
      </c>
      <c r="AT190" s="158" t="s">
        <v>361</v>
      </c>
      <c r="AU190" s="158" t="s">
        <v>82</v>
      </c>
      <c r="AY190" s="19" t="s">
        <v>252</v>
      </c>
      <c r="BE190" s="159">
        <f>IF(N190="základní",J190,0)</f>
        <v>0</v>
      </c>
      <c r="BF190" s="159">
        <f>IF(N190="snížená",J190,0)</f>
        <v>0</v>
      </c>
      <c r="BG190" s="159">
        <f>IF(N190="zákl. přenesená",J190,0)</f>
        <v>0</v>
      </c>
      <c r="BH190" s="159">
        <f>IF(N190="sníž. přenesená",J190,0)</f>
        <v>0</v>
      </c>
      <c r="BI190" s="159">
        <f>IF(N190="nulová",J190,0)</f>
        <v>0</v>
      </c>
      <c r="BJ190" s="19" t="s">
        <v>80</v>
      </c>
      <c r="BK190" s="159">
        <f>ROUND(I190*H190,2)</f>
        <v>0</v>
      </c>
      <c r="BL190" s="19" t="s">
        <v>258</v>
      </c>
      <c r="BM190" s="158" t="s">
        <v>12557</v>
      </c>
    </row>
    <row r="191" spans="1:65" s="2" customFormat="1" ht="11.25">
      <c r="A191" s="34"/>
      <c r="B191" s="35"/>
      <c r="C191" s="34"/>
      <c r="D191" s="160" t="s">
        <v>260</v>
      </c>
      <c r="E191" s="34"/>
      <c r="F191" s="161" t="s">
        <v>12558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260</v>
      </c>
      <c r="AU191" s="19" t="s">
        <v>82</v>
      </c>
    </row>
    <row r="192" spans="1:65" s="2" customFormat="1" ht="16.5" customHeight="1">
      <c r="A192" s="34"/>
      <c r="B192" s="145"/>
      <c r="C192" s="146" t="s">
        <v>423</v>
      </c>
      <c r="D192" s="146" t="s">
        <v>254</v>
      </c>
      <c r="E192" s="147" t="s">
        <v>12559</v>
      </c>
      <c r="F192" s="148" t="s">
        <v>12560</v>
      </c>
      <c r="G192" s="149" t="s">
        <v>743</v>
      </c>
      <c r="H192" s="150">
        <v>1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258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258</v>
      </c>
      <c r="BM192" s="158" t="s">
        <v>12561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12562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12563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2" customFormat="1" ht="16.5" customHeight="1">
      <c r="A195" s="34"/>
      <c r="B195" s="145"/>
      <c r="C195" s="198" t="s">
        <v>429</v>
      </c>
      <c r="D195" s="198" t="s">
        <v>361</v>
      </c>
      <c r="E195" s="199" t="s">
        <v>12564</v>
      </c>
      <c r="F195" s="200" t="s">
        <v>12565</v>
      </c>
      <c r="G195" s="201" t="s">
        <v>743</v>
      </c>
      <c r="H195" s="202">
        <v>1</v>
      </c>
      <c r="I195" s="203"/>
      <c r="J195" s="204">
        <f>ROUND(I195*H195,2)</f>
        <v>0</v>
      </c>
      <c r="K195" s="205"/>
      <c r="L195" s="206"/>
      <c r="M195" s="207" t="s">
        <v>3</v>
      </c>
      <c r="N195" s="208" t="s">
        <v>44</v>
      </c>
      <c r="O195" s="55"/>
      <c r="P195" s="156">
        <f>O195*H195</f>
        <v>0</v>
      </c>
      <c r="Q195" s="156">
        <v>2.0999999999999999E-3</v>
      </c>
      <c r="R195" s="156">
        <f>Q195*H195</f>
        <v>2.0999999999999999E-3</v>
      </c>
      <c r="S195" s="156">
        <v>0</v>
      </c>
      <c r="T195" s="157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8" t="s">
        <v>318</v>
      </c>
      <c r="AT195" s="158" t="s">
        <v>361</v>
      </c>
      <c r="AU195" s="158" t="s">
        <v>82</v>
      </c>
      <c r="AY195" s="19" t="s">
        <v>252</v>
      </c>
      <c r="BE195" s="159">
        <f>IF(N195="základní",J195,0)</f>
        <v>0</v>
      </c>
      <c r="BF195" s="159">
        <f>IF(N195="snížená",J195,0)</f>
        <v>0</v>
      </c>
      <c r="BG195" s="159">
        <f>IF(N195="zákl. přenesená",J195,0)</f>
        <v>0</v>
      </c>
      <c r="BH195" s="159">
        <f>IF(N195="sníž. přenesená",J195,0)</f>
        <v>0</v>
      </c>
      <c r="BI195" s="159">
        <f>IF(N195="nulová",J195,0)</f>
        <v>0</v>
      </c>
      <c r="BJ195" s="19" t="s">
        <v>80</v>
      </c>
      <c r="BK195" s="159">
        <f>ROUND(I195*H195,2)</f>
        <v>0</v>
      </c>
      <c r="BL195" s="19" t="s">
        <v>258</v>
      </c>
      <c r="BM195" s="158" t="s">
        <v>12566</v>
      </c>
    </row>
    <row r="196" spans="1:65" s="2" customFormat="1" ht="11.25">
      <c r="A196" s="34"/>
      <c r="B196" s="35"/>
      <c r="C196" s="34"/>
      <c r="D196" s="160" t="s">
        <v>260</v>
      </c>
      <c r="E196" s="34"/>
      <c r="F196" s="161" t="s">
        <v>12565</v>
      </c>
      <c r="G196" s="34"/>
      <c r="H196" s="34"/>
      <c r="I196" s="162"/>
      <c r="J196" s="34"/>
      <c r="K196" s="34"/>
      <c r="L196" s="35"/>
      <c r="M196" s="163"/>
      <c r="N196" s="164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9" t="s">
        <v>260</v>
      </c>
      <c r="AU196" s="19" t="s">
        <v>82</v>
      </c>
    </row>
    <row r="197" spans="1:65" s="2" customFormat="1" ht="11.25">
      <c r="A197" s="34"/>
      <c r="B197" s="35"/>
      <c r="C197" s="34"/>
      <c r="D197" s="165" t="s">
        <v>262</v>
      </c>
      <c r="E197" s="34"/>
      <c r="F197" s="166" t="s">
        <v>12567</v>
      </c>
      <c r="G197" s="34"/>
      <c r="H197" s="34"/>
      <c r="I197" s="162"/>
      <c r="J197" s="34"/>
      <c r="K197" s="34"/>
      <c r="L197" s="35"/>
      <c r="M197" s="163"/>
      <c r="N197" s="164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9" t="s">
        <v>262</v>
      </c>
      <c r="AU197" s="19" t="s">
        <v>82</v>
      </c>
    </row>
    <row r="198" spans="1:65" s="2" customFormat="1" ht="16.5" customHeight="1">
      <c r="A198" s="34"/>
      <c r="B198" s="145"/>
      <c r="C198" s="146" t="s">
        <v>509</v>
      </c>
      <c r="D198" s="209" t="s">
        <v>254</v>
      </c>
      <c r="E198" s="147" t="s">
        <v>12568</v>
      </c>
      <c r="F198" s="148" t="s">
        <v>3</v>
      </c>
      <c r="G198" s="149" t="s">
        <v>4356</v>
      </c>
      <c r="H198" s="150">
        <v>10</v>
      </c>
      <c r="I198" s="151"/>
      <c r="J198" s="152">
        <f>ROUND(I198*H198,2)</f>
        <v>0</v>
      </c>
      <c r="K198" s="153"/>
      <c r="L198" s="35"/>
      <c r="M198" s="154" t="s">
        <v>3</v>
      </c>
      <c r="N198" s="155" t="s">
        <v>44</v>
      </c>
      <c r="O198" s="55"/>
      <c r="P198" s="156">
        <f>O198*H198</f>
        <v>0</v>
      </c>
      <c r="Q198" s="156">
        <v>0</v>
      </c>
      <c r="R198" s="156">
        <f>Q198*H198</f>
        <v>0</v>
      </c>
      <c r="S198" s="156">
        <v>0</v>
      </c>
      <c r="T198" s="157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8" t="s">
        <v>258</v>
      </c>
      <c r="AT198" s="158" t="s">
        <v>254</v>
      </c>
      <c r="AU198" s="158" t="s">
        <v>82</v>
      </c>
      <c r="AY198" s="19" t="s">
        <v>252</v>
      </c>
      <c r="BE198" s="159">
        <f>IF(N198="základní",J198,0)</f>
        <v>0</v>
      </c>
      <c r="BF198" s="159">
        <f>IF(N198="snížená",J198,0)</f>
        <v>0</v>
      </c>
      <c r="BG198" s="159">
        <f>IF(N198="zákl. přenesená",J198,0)</f>
        <v>0</v>
      </c>
      <c r="BH198" s="159">
        <f>IF(N198="sníž. přenesená",J198,0)</f>
        <v>0</v>
      </c>
      <c r="BI198" s="159">
        <f>IF(N198="nulová",J198,0)</f>
        <v>0</v>
      </c>
      <c r="BJ198" s="19" t="s">
        <v>80</v>
      </c>
      <c r="BK198" s="159">
        <f>ROUND(I198*H198,2)</f>
        <v>0</v>
      </c>
      <c r="BL198" s="19" t="s">
        <v>258</v>
      </c>
      <c r="BM198" s="158" t="s">
        <v>12569</v>
      </c>
    </row>
    <row r="199" spans="1:65" s="2" customFormat="1" ht="11.25">
      <c r="A199" s="34"/>
      <c r="B199" s="35"/>
      <c r="C199" s="34"/>
      <c r="D199" s="160" t="s">
        <v>260</v>
      </c>
      <c r="E199" s="34"/>
      <c r="F199" s="161" t="s">
        <v>12570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260</v>
      </c>
      <c r="AU199" s="19" t="s">
        <v>82</v>
      </c>
    </row>
    <row r="200" spans="1:65" s="2" customFormat="1" ht="16.5" customHeight="1">
      <c r="A200" s="34"/>
      <c r="B200" s="145"/>
      <c r="C200" s="146" t="s">
        <v>517</v>
      </c>
      <c r="D200" s="209" t="s">
        <v>254</v>
      </c>
      <c r="E200" s="147" t="s">
        <v>12571</v>
      </c>
      <c r="F200" s="148" t="s">
        <v>12572</v>
      </c>
      <c r="G200" s="149" t="s">
        <v>4356</v>
      </c>
      <c r="H200" s="150">
        <v>12</v>
      </c>
      <c r="I200" s="151"/>
      <c r="J200" s="152">
        <f>ROUND(I200*H200,2)</f>
        <v>0</v>
      </c>
      <c r="K200" s="153"/>
      <c r="L200" s="35"/>
      <c r="M200" s="154" t="s">
        <v>3</v>
      </c>
      <c r="N200" s="155" t="s">
        <v>44</v>
      </c>
      <c r="O200" s="55"/>
      <c r="P200" s="156">
        <f>O200*H200</f>
        <v>0</v>
      </c>
      <c r="Q200" s="156">
        <v>0</v>
      </c>
      <c r="R200" s="156">
        <f>Q200*H200</f>
        <v>0</v>
      </c>
      <c r="S200" s="156">
        <v>0</v>
      </c>
      <c r="T200" s="157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8" t="s">
        <v>258</v>
      </c>
      <c r="AT200" s="158" t="s">
        <v>254</v>
      </c>
      <c r="AU200" s="158" t="s">
        <v>82</v>
      </c>
      <c r="AY200" s="19" t="s">
        <v>252</v>
      </c>
      <c r="BE200" s="159">
        <f>IF(N200="základní",J200,0)</f>
        <v>0</v>
      </c>
      <c r="BF200" s="159">
        <f>IF(N200="snížená",J200,0)</f>
        <v>0</v>
      </c>
      <c r="BG200" s="159">
        <f>IF(N200="zákl. přenesená",J200,0)</f>
        <v>0</v>
      </c>
      <c r="BH200" s="159">
        <f>IF(N200="sníž. přenesená",J200,0)</f>
        <v>0</v>
      </c>
      <c r="BI200" s="159">
        <f>IF(N200="nulová",J200,0)</f>
        <v>0</v>
      </c>
      <c r="BJ200" s="19" t="s">
        <v>80</v>
      </c>
      <c r="BK200" s="159">
        <f>ROUND(I200*H200,2)</f>
        <v>0</v>
      </c>
      <c r="BL200" s="19" t="s">
        <v>258</v>
      </c>
      <c r="BM200" s="158" t="s">
        <v>12573</v>
      </c>
    </row>
    <row r="201" spans="1:65" s="2" customFormat="1" ht="11.25">
      <c r="A201" s="34"/>
      <c r="B201" s="35"/>
      <c r="C201" s="34"/>
      <c r="D201" s="160" t="s">
        <v>260</v>
      </c>
      <c r="E201" s="34"/>
      <c r="F201" s="161" t="s">
        <v>12572</v>
      </c>
      <c r="G201" s="34"/>
      <c r="H201" s="34"/>
      <c r="I201" s="162"/>
      <c r="J201" s="34"/>
      <c r="K201" s="34"/>
      <c r="L201" s="35"/>
      <c r="M201" s="163"/>
      <c r="N201" s="164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9" t="s">
        <v>260</v>
      </c>
      <c r="AU201" s="19" t="s">
        <v>82</v>
      </c>
    </row>
    <row r="202" spans="1:65" s="13" customFormat="1" ht="11.25">
      <c r="B202" s="167"/>
      <c r="D202" s="160" t="s">
        <v>264</v>
      </c>
      <c r="E202" s="168" t="s">
        <v>3</v>
      </c>
      <c r="F202" s="169" t="s">
        <v>12574</v>
      </c>
      <c r="H202" s="168" t="s">
        <v>3</v>
      </c>
      <c r="I202" s="170"/>
      <c r="L202" s="167"/>
      <c r="M202" s="171"/>
      <c r="N202" s="172"/>
      <c r="O202" s="172"/>
      <c r="P202" s="172"/>
      <c r="Q202" s="172"/>
      <c r="R202" s="172"/>
      <c r="S202" s="172"/>
      <c r="T202" s="173"/>
      <c r="AT202" s="168" t="s">
        <v>264</v>
      </c>
      <c r="AU202" s="168" t="s">
        <v>82</v>
      </c>
      <c r="AV202" s="13" t="s">
        <v>80</v>
      </c>
      <c r="AW202" s="13" t="s">
        <v>34</v>
      </c>
      <c r="AX202" s="13" t="s">
        <v>73</v>
      </c>
      <c r="AY202" s="168" t="s">
        <v>252</v>
      </c>
    </row>
    <row r="203" spans="1:65" s="14" customFormat="1" ht="11.25">
      <c r="B203" s="174"/>
      <c r="D203" s="160" t="s">
        <v>264</v>
      </c>
      <c r="E203" s="175" t="s">
        <v>3</v>
      </c>
      <c r="F203" s="176" t="s">
        <v>4189</v>
      </c>
      <c r="H203" s="177">
        <v>8</v>
      </c>
      <c r="I203" s="178"/>
      <c r="L203" s="174"/>
      <c r="M203" s="179"/>
      <c r="N203" s="180"/>
      <c r="O203" s="180"/>
      <c r="P203" s="180"/>
      <c r="Q203" s="180"/>
      <c r="R203" s="180"/>
      <c r="S203" s="180"/>
      <c r="T203" s="181"/>
      <c r="AT203" s="175" t="s">
        <v>264</v>
      </c>
      <c r="AU203" s="175" t="s">
        <v>82</v>
      </c>
      <c r="AV203" s="14" t="s">
        <v>82</v>
      </c>
      <c r="AW203" s="14" t="s">
        <v>34</v>
      </c>
      <c r="AX203" s="14" t="s">
        <v>73</v>
      </c>
      <c r="AY203" s="175" t="s">
        <v>252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12575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4" customFormat="1" ht="11.25">
      <c r="B205" s="174"/>
      <c r="D205" s="160" t="s">
        <v>264</v>
      </c>
      <c r="E205" s="175" t="s">
        <v>3</v>
      </c>
      <c r="F205" s="176" t="s">
        <v>258</v>
      </c>
      <c r="H205" s="177">
        <v>4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264</v>
      </c>
      <c r="AU205" s="175" t="s">
        <v>82</v>
      </c>
      <c r="AV205" s="14" t="s">
        <v>82</v>
      </c>
      <c r="AW205" s="14" t="s">
        <v>34</v>
      </c>
      <c r="AX205" s="14" t="s">
        <v>73</v>
      </c>
      <c r="AY205" s="175" t="s">
        <v>252</v>
      </c>
    </row>
    <row r="206" spans="1:65" s="15" customFormat="1" ht="11.25">
      <c r="B206" s="182"/>
      <c r="D206" s="160" t="s">
        <v>264</v>
      </c>
      <c r="E206" s="183" t="s">
        <v>3</v>
      </c>
      <c r="F206" s="184" t="s">
        <v>269</v>
      </c>
      <c r="H206" s="185">
        <v>12</v>
      </c>
      <c r="I206" s="186"/>
      <c r="L206" s="182"/>
      <c r="M206" s="187"/>
      <c r="N206" s="188"/>
      <c r="O206" s="188"/>
      <c r="P206" s="188"/>
      <c r="Q206" s="188"/>
      <c r="R206" s="188"/>
      <c r="S206" s="188"/>
      <c r="T206" s="189"/>
      <c r="AT206" s="183" t="s">
        <v>264</v>
      </c>
      <c r="AU206" s="183" t="s">
        <v>82</v>
      </c>
      <c r="AV206" s="15" t="s">
        <v>258</v>
      </c>
      <c r="AW206" s="15" t="s">
        <v>34</v>
      </c>
      <c r="AX206" s="15" t="s">
        <v>80</v>
      </c>
      <c r="AY206" s="183" t="s">
        <v>252</v>
      </c>
    </row>
    <row r="207" spans="1:65" s="12" customFormat="1" ht="22.9" customHeight="1">
      <c r="B207" s="132"/>
      <c r="D207" s="133" t="s">
        <v>72</v>
      </c>
      <c r="E207" s="143" t="s">
        <v>328</v>
      </c>
      <c r="F207" s="143" t="s">
        <v>1986</v>
      </c>
      <c r="I207" s="135"/>
      <c r="J207" s="144">
        <f>BK207</f>
        <v>0</v>
      </c>
      <c r="L207" s="132"/>
      <c r="M207" s="137"/>
      <c r="N207" s="138"/>
      <c r="O207" s="138"/>
      <c r="P207" s="139">
        <f>SUM(P208:P211)</f>
        <v>0</v>
      </c>
      <c r="Q207" s="138"/>
      <c r="R207" s="139">
        <f>SUM(R208:R211)</f>
        <v>0</v>
      </c>
      <c r="S207" s="138"/>
      <c r="T207" s="140">
        <f>SUM(T208:T211)</f>
        <v>1.2E-2</v>
      </c>
      <c r="AR207" s="133" t="s">
        <v>80</v>
      </c>
      <c r="AT207" s="141" t="s">
        <v>72</v>
      </c>
      <c r="AU207" s="141" t="s">
        <v>80</v>
      </c>
      <c r="AY207" s="133" t="s">
        <v>252</v>
      </c>
      <c r="BK207" s="142">
        <f>SUM(BK208:BK211)</f>
        <v>0</v>
      </c>
    </row>
    <row r="208" spans="1:65" s="2" customFormat="1" ht="16.5" customHeight="1">
      <c r="A208" s="34"/>
      <c r="B208" s="145"/>
      <c r="C208" s="146" t="s">
        <v>548</v>
      </c>
      <c r="D208" s="209" t="s">
        <v>254</v>
      </c>
      <c r="E208" s="147" t="s">
        <v>12576</v>
      </c>
      <c r="F208" s="148" t="s">
        <v>12577</v>
      </c>
      <c r="G208" s="149" t="s">
        <v>743</v>
      </c>
      <c r="H208" s="150">
        <v>1</v>
      </c>
      <c r="I208" s="151"/>
      <c r="J208" s="152">
        <f>ROUND(I208*H208,2)</f>
        <v>0</v>
      </c>
      <c r="K208" s="153"/>
      <c r="L208" s="35"/>
      <c r="M208" s="154" t="s">
        <v>3</v>
      </c>
      <c r="N208" s="155" t="s">
        <v>44</v>
      </c>
      <c r="O208" s="55"/>
      <c r="P208" s="156">
        <f>O208*H208</f>
        <v>0</v>
      </c>
      <c r="Q208" s="156">
        <v>0</v>
      </c>
      <c r="R208" s="156">
        <f>Q208*H208</f>
        <v>0</v>
      </c>
      <c r="S208" s="156">
        <v>1.2E-2</v>
      </c>
      <c r="T208" s="157">
        <f>S208*H208</f>
        <v>1.2E-2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8" t="s">
        <v>258</v>
      </c>
      <c r="AT208" s="158" t="s">
        <v>254</v>
      </c>
      <c r="AU208" s="158" t="s">
        <v>82</v>
      </c>
      <c r="AY208" s="19" t="s">
        <v>252</v>
      </c>
      <c r="BE208" s="159">
        <f>IF(N208="základní",J208,0)</f>
        <v>0</v>
      </c>
      <c r="BF208" s="159">
        <f>IF(N208="snížená",J208,0)</f>
        <v>0</v>
      </c>
      <c r="BG208" s="159">
        <f>IF(N208="zákl. přenesená",J208,0)</f>
        <v>0</v>
      </c>
      <c r="BH208" s="159">
        <f>IF(N208="sníž. přenesená",J208,0)</f>
        <v>0</v>
      </c>
      <c r="BI208" s="159">
        <f>IF(N208="nulová",J208,0)</f>
        <v>0</v>
      </c>
      <c r="BJ208" s="19" t="s">
        <v>80</v>
      </c>
      <c r="BK208" s="159">
        <f>ROUND(I208*H208,2)</f>
        <v>0</v>
      </c>
      <c r="BL208" s="19" t="s">
        <v>258</v>
      </c>
      <c r="BM208" s="158" t="s">
        <v>12578</v>
      </c>
    </row>
    <row r="209" spans="1:65" s="2" customFormat="1" ht="19.5">
      <c r="A209" s="34"/>
      <c r="B209" s="35"/>
      <c r="C209" s="34"/>
      <c r="D209" s="160" t="s">
        <v>260</v>
      </c>
      <c r="E209" s="34"/>
      <c r="F209" s="161" t="s">
        <v>12579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260</v>
      </c>
      <c r="AU209" s="19" t="s">
        <v>82</v>
      </c>
    </row>
    <row r="210" spans="1:65" s="2" customFormat="1" ht="11.25">
      <c r="A210" s="34"/>
      <c r="B210" s="35"/>
      <c r="C210" s="34"/>
      <c r="D210" s="165" t="s">
        <v>262</v>
      </c>
      <c r="E210" s="34"/>
      <c r="F210" s="166" t="s">
        <v>12580</v>
      </c>
      <c r="G210" s="34"/>
      <c r="H210" s="34"/>
      <c r="I210" s="162"/>
      <c r="J210" s="34"/>
      <c r="K210" s="34"/>
      <c r="L210" s="35"/>
      <c r="M210" s="163"/>
      <c r="N210" s="164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9" t="s">
        <v>262</v>
      </c>
      <c r="AU210" s="19" t="s">
        <v>82</v>
      </c>
    </row>
    <row r="211" spans="1:65" s="2" customFormat="1" ht="19.5">
      <c r="A211" s="34"/>
      <c r="B211" s="35"/>
      <c r="C211" s="34"/>
      <c r="D211" s="160" t="s">
        <v>2284</v>
      </c>
      <c r="E211" s="34"/>
      <c r="F211" s="211" t="s">
        <v>12581</v>
      </c>
      <c r="G211" s="34"/>
      <c r="H211" s="34"/>
      <c r="I211" s="162"/>
      <c r="J211" s="34"/>
      <c r="K211" s="34"/>
      <c r="L211" s="35"/>
      <c r="M211" s="163"/>
      <c r="N211" s="164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9" t="s">
        <v>2284</v>
      </c>
      <c r="AU211" s="19" t="s">
        <v>82</v>
      </c>
    </row>
    <row r="212" spans="1:65" s="12" customFormat="1" ht="25.9" customHeight="1">
      <c r="B212" s="132"/>
      <c r="D212" s="133" t="s">
        <v>72</v>
      </c>
      <c r="E212" s="134" t="s">
        <v>2190</v>
      </c>
      <c r="F212" s="134" t="s">
        <v>2191</v>
      </c>
      <c r="I212" s="135"/>
      <c r="J212" s="136">
        <f>BK212</f>
        <v>0</v>
      </c>
      <c r="L212" s="132"/>
      <c r="M212" s="137"/>
      <c r="N212" s="138"/>
      <c r="O212" s="138"/>
      <c r="P212" s="139">
        <f>P213</f>
        <v>0</v>
      </c>
      <c r="Q212" s="138"/>
      <c r="R212" s="139">
        <f>R213</f>
        <v>1.2109999999999999E-2</v>
      </c>
      <c r="S212" s="138"/>
      <c r="T212" s="140">
        <f>T213</f>
        <v>0</v>
      </c>
      <c r="AR212" s="133" t="s">
        <v>82</v>
      </c>
      <c r="AT212" s="141" t="s">
        <v>72</v>
      </c>
      <c r="AU212" s="141" t="s">
        <v>73</v>
      </c>
      <c r="AY212" s="133" t="s">
        <v>252</v>
      </c>
      <c r="BK212" s="142">
        <f>BK213</f>
        <v>0</v>
      </c>
    </row>
    <row r="213" spans="1:65" s="12" customFormat="1" ht="22.9" customHeight="1">
      <c r="B213" s="132"/>
      <c r="D213" s="133" t="s">
        <v>72</v>
      </c>
      <c r="E213" s="143" t="s">
        <v>6665</v>
      </c>
      <c r="F213" s="143" t="s">
        <v>6666</v>
      </c>
      <c r="I213" s="135"/>
      <c r="J213" s="144">
        <f>BK213</f>
        <v>0</v>
      </c>
      <c r="L213" s="132"/>
      <c r="M213" s="137"/>
      <c r="N213" s="138"/>
      <c r="O213" s="138"/>
      <c r="P213" s="139">
        <f>SUM(P214:P219)</f>
        <v>0</v>
      </c>
      <c r="Q213" s="138"/>
      <c r="R213" s="139">
        <f>SUM(R214:R219)</f>
        <v>1.2109999999999999E-2</v>
      </c>
      <c r="S213" s="138"/>
      <c r="T213" s="140">
        <f>SUM(T214:T219)</f>
        <v>0</v>
      </c>
      <c r="AR213" s="133" t="s">
        <v>82</v>
      </c>
      <c r="AT213" s="141" t="s">
        <v>72</v>
      </c>
      <c r="AU213" s="141" t="s">
        <v>80</v>
      </c>
      <c r="AY213" s="133" t="s">
        <v>252</v>
      </c>
      <c r="BK213" s="142">
        <f>SUM(BK214:BK219)</f>
        <v>0</v>
      </c>
    </row>
    <row r="214" spans="1:65" s="2" customFormat="1" ht="16.5" customHeight="1">
      <c r="A214" s="34"/>
      <c r="B214" s="145"/>
      <c r="C214" s="146" t="s">
        <v>326</v>
      </c>
      <c r="D214" s="209" t="s">
        <v>254</v>
      </c>
      <c r="E214" s="147" t="s">
        <v>9175</v>
      </c>
      <c r="F214" s="148" t="s">
        <v>9176</v>
      </c>
      <c r="G214" s="149" t="s">
        <v>331</v>
      </c>
      <c r="H214" s="150">
        <v>173</v>
      </c>
      <c r="I214" s="151"/>
      <c r="J214" s="152">
        <f>ROUND(I214*H214,2)</f>
        <v>0</v>
      </c>
      <c r="K214" s="153"/>
      <c r="L214" s="35"/>
      <c r="M214" s="154" t="s">
        <v>3</v>
      </c>
      <c r="N214" s="155" t="s">
        <v>44</v>
      </c>
      <c r="O214" s="55"/>
      <c r="P214" s="156">
        <f>O214*H214</f>
        <v>0</v>
      </c>
      <c r="Q214" s="156">
        <v>0</v>
      </c>
      <c r="R214" s="156">
        <f>Q214*H214</f>
        <v>0</v>
      </c>
      <c r="S214" s="156">
        <v>0</v>
      </c>
      <c r="T214" s="157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8" t="s">
        <v>406</v>
      </c>
      <c r="AT214" s="158" t="s">
        <v>254</v>
      </c>
      <c r="AU214" s="158" t="s">
        <v>82</v>
      </c>
      <c r="AY214" s="19" t="s">
        <v>252</v>
      </c>
      <c r="BE214" s="159">
        <f>IF(N214="základní",J214,0)</f>
        <v>0</v>
      </c>
      <c r="BF214" s="159">
        <f>IF(N214="snížená",J214,0)</f>
        <v>0</v>
      </c>
      <c r="BG214" s="159">
        <f>IF(N214="zákl. přenesená",J214,0)</f>
        <v>0</v>
      </c>
      <c r="BH214" s="159">
        <f>IF(N214="sníž. přenesená",J214,0)</f>
        <v>0</v>
      </c>
      <c r="BI214" s="159">
        <f>IF(N214="nulová",J214,0)</f>
        <v>0</v>
      </c>
      <c r="BJ214" s="19" t="s">
        <v>80</v>
      </c>
      <c r="BK214" s="159">
        <f>ROUND(I214*H214,2)</f>
        <v>0</v>
      </c>
      <c r="BL214" s="19" t="s">
        <v>406</v>
      </c>
      <c r="BM214" s="158" t="s">
        <v>12582</v>
      </c>
    </row>
    <row r="215" spans="1:65" s="2" customFormat="1" ht="19.5">
      <c r="A215" s="34"/>
      <c r="B215" s="35"/>
      <c r="C215" s="34"/>
      <c r="D215" s="160" t="s">
        <v>260</v>
      </c>
      <c r="E215" s="34"/>
      <c r="F215" s="161" t="s">
        <v>9178</v>
      </c>
      <c r="G215" s="34"/>
      <c r="H215" s="34"/>
      <c r="I215" s="162"/>
      <c r="J215" s="34"/>
      <c r="K215" s="34"/>
      <c r="L215" s="35"/>
      <c r="M215" s="163"/>
      <c r="N215" s="164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9" t="s">
        <v>260</v>
      </c>
      <c r="AU215" s="19" t="s">
        <v>82</v>
      </c>
    </row>
    <row r="216" spans="1:65" s="2" customFormat="1" ht="11.25">
      <c r="A216" s="34"/>
      <c r="B216" s="35"/>
      <c r="C216" s="34"/>
      <c r="D216" s="165" t="s">
        <v>262</v>
      </c>
      <c r="E216" s="34"/>
      <c r="F216" s="166" t="s">
        <v>9179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262</v>
      </c>
      <c r="AU216" s="19" t="s">
        <v>82</v>
      </c>
    </row>
    <row r="217" spans="1:65" s="14" customFormat="1" ht="11.25">
      <c r="B217" s="174"/>
      <c r="D217" s="160" t="s">
        <v>264</v>
      </c>
      <c r="E217" s="175" t="s">
        <v>3</v>
      </c>
      <c r="F217" s="176" t="s">
        <v>12583</v>
      </c>
      <c r="H217" s="177">
        <v>173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264</v>
      </c>
      <c r="AU217" s="175" t="s">
        <v>82</v>
      </c>
      <c r="AV217" s="14" t="s">
        <v>82</v>
      </c>
      <c r="AW217" s="14" t="s">
        <v>34</v>
      </c>
      <c r="AX217" s="14" t="s">
        <v>80</v>
      </c>
      <c r="AY217" s="175" t="s">
        <v>252</v>
      </c>
    </row>
    <row r="218" spans="1:65" s="2" customFormat="1" ht="16.5" customHeight="1">
      <c r="A218" s="34"/>
      <c r="B218" s="145"/>
      <c r="C218" s="198" t="s">
        <v>475</v>
      </c>
      <c r="D218" s="210" t="s">
        <v>361</v>
      </c>
      <c r="E218" s="199" t="s">
        <v>12584</v>
      </c>
      <c r="F218" s="200" t="s">
        <v>12585</v>
      </c>
      <c r="G218" s="201" t="s">
        <v>331</v>
      </c>
      <c r="H218" s="202">
        <v>173</v>
      </c>
      <c r="I218" s="203"/>
      <c r="J218" s="204">
        <f>ROUND(I218*H218,2)</f>
        <v>0</v>
      </c>
      <c r="K218" s="205"/>
      <c r="L218" s="206"/>
      <c r="M218" s="207" t="s">
        <v>3</v>
      </c>
      <c r="N218" s="208" t="s">
        <v>44</v>
      </c>
      <c r="O218" s="55"/>
      <c r="P218" s="156">
        <f>O218*H218</f>
        <v>0</v>
      </c>
      <c r="Q218" s="156">
        <v>6.9999999999999994E-5</v>
      </c>
      <c r="R218" s="156">
        <f>Q218*H218</f>
        <v>1.2109999999999999E-2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572</v>
      </c>
      <c r="AT218" s="158" t="s">
        <v>361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12586</v>
      </c>
    </row>
    <row r="219" spans="1:65" s="2" customFormat="1" ht="11.25">
      <c r="A219" s="34"/>
      <c r="B219" s="35"/>
      <c r="C219" s="34"/>
      <c r="D219" s="160" t="s">
        <v>260</v>
      </c>
      <c r="E219" s="34"/>
      <c r="F219" s="161" t="s">
        <v>12587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12" customFormat="1" ht="25.9" customHeight="1">
      <c r="B220" s="132"/>
      <c r="D220" s="133" t="s">
        <v>72</v>
      </c>
      <c r="E220" s="134" t="s">
        <v>361</v>
      </c>
      <c r="F220" s="134" t="s">
        <v>11250</v>
      </c>
      <c r="I220" s="135"/>
      <c r="J220" s="136">
        <f>BK220</f>
        <v>0</v>
      </c>
      <c r="L220" s="132"/>
      <c r="M220" s="137"/>
      <c r="N220" s="138"/>
      <c r="O220" s="138"/>
      <c r="P220" s="139">
        <f>P221</f>
        <v>0</v>
      </c>
      <c r="Q220" s="138"/>
      <c r="R220" s="139">
        <f>R221</f>
        <v>1.5570000000000001E-2</v>
      </c>
      <c r="S220" s="138"/>
      <c r="T220" s="140">
        <f>T221</f>
        <v>0</v>
      </c>
      <c r="AR220" s="133" t="s">
        <v>95</v>
      </c>
      <c r="AT220" s="141" t="s">
        <v>72</v>
      </c>
      <c r="AU220" s="141" t="s">
        <v>73</v>
      </c>
      <c r="AY220" s="133" t="s">
        <v>252</v>
      </c>
      <c r="BK220" s="142">
        <f>BK221</f>
        <v>0</v>
      </c>
    </row>
    <row r="221" spans="1:65" s="12" customFormat="1" ht="22.9" customHeight="1">
      <c r="B221" s="132"/>
      <c r="D221" s="133" t="s">
        <v>72</v>
      </c>
      <c r="E221" s="143" t="s">
        <v>11251</v>
      </c>
      <c r="F221" s="143" t="s">
        <v>11252</v>
      </c>
      <c r="I221" s="135"/>
      <c r="J221" s="144">
        <f>BK221</f>
        <v>0</v>
      </c>
      <c r="L221" s="132"/>
      <c r="M221" s="137"/>
      <c r="N221" s="138"/>
      <c r="O221" s="138"/>
      <c r="P221" s="139">
        <f>SUM(P222:P225)</f>
        <v>0</v>
      </c>
      <c r="Q221" s="138"/>
      <c r="R221" s="139">
        <f>SUM(R222:R225)</f>
        <v>1.5570000000000001E-2</v>
      </c>
      <c r="S221" s="138"/>
      <c r="T221" s="140">
        <f>SUM(T222:T225)</f>
        <v>0</v>
      </c>
      <c r="AR221" s="133" t="s">
        <v>95</v>
      </c>
      <c r="AT221" s="141" t="s">
        <v>72</v>
      </c>
      <c r="AU221" s="141" t="s">
        <v>80</v>
      </c>
      <c r="AY221" s="133" t="s">
        <v>252</v>
      </c>
      <c r="BK221" s="142">
        <f>SUM(BK222:BK225)</f>
        <v>0</v>
      </c>
    </row>
    <row r="222" spans="1:65" s="2" customFormat="1" ht="16.5" customHeight="1">
      <c r="A222" s="34"/>
      <c r="B222" s="145"/>
      <c r="C222" s="146" t="s">
        <v>485</v>
      </c>
      <c r="D222" s="209" t="s">
        <v>254</v>
      </c>
      <c r="E222" s="147" t="s">
        <v>12588</v>
      </c>
      <c r="F222" s="148" t="s">
        <v>12589</v>
      </c>
      <c r="G222" s="149" t="s">
        <v>331</v>
      </c>
      <c r="H222" s="150">
        <v>173</v>
      </c>
      <c r="I222" s="151"/>
      <c r="J222" s="152">
        <f>ROUND(I222*H222,2)</f>
        <v>0</v>
      </c>
      <c r="K222" s="153"/>
      <c r="L222" s="35"/>
      <c r="M222" s="154" t="s">
        <v>3</v>
      </c>
      <c r="N222" s="155" t="s">
        <v>44</v>
      </c>
      <c r="O222" s="55"/>
      <c r="P222" s="156">
        <f>O222*H222</f>
        <v>0</v>
      </c>
      <c r="Q222" s="156">
        <v>9.0000000000000006E-5</v>
      </c>
      <c r="R222" s="156">
        <f>Q222*H222</f>
        <v>1.5570000000000001E-2</v>
      </c>
      <c r="S222" s="156">
        <v>0</v>
      </c>
      <c r="T222" s="157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8" t="s">
        <v>940</v>
      </c>
      <c r="AT222" s="158" t="s">
        <v>254</v>
      </c>
      <c r="AU222" s="158" t="s">
        <v>82</v>
      </c>
      <c r="AY222" s="19" t="s">
        <v>252</v>
      </c>
      <c r="BE222" s="159">
        <f>IF(N222="základní",J222,0)</f>
        <v>0</v>
      </c>
      <c r="BF222" s="159">
        <f>IF(N222="snížená",J222,0)</f>
        <v>0</v>
      </c>
      <c r="BG222" s="159">
        <f>IF(N222="zákl. přenesená",J222,0)</f>
        <v>0</v>
      </c>
      <c r="BH222" s="159">
        <f>IF(N222="sníž. přenesená",J222,0)</f>
        <v>0</v>
      </c>
      <c r="BI222" s="159">
        <f>IF(N222="nulová",J222,0)</f>
        <v>0</v>
      </c>
      <c r="BJ222" s="19" t="s">
        <v>80</v>
      </c>
      <c r="BK222" s="159">
        <f>ROUND(I222*H222,2)</f>
        <v>0</v>
      </c>
      <c r="BL222" s="19" t="s">
        <v>940</v>
      </c>
      <c r="BM222" s="158" t="s">
        <v>12590</v>
      </c>
    </row>
    <row r="223" spans="1:65" s="2" customFormat="1" ht="11.25">
      <c r="A223" s="34"/>
      <c r="B223" s="35"/>
      <c r="C223" s="34"/>
      <c r="D223" s="160" t="s">
        <v>260</v>
      </c>
      <c r="E223" s="34"/>
      <c r="F223" s="161" t="s">
        <v>12591</v>
      </c>
      <c r="G223" s="34"/>
      <c r="H223" s="34"/>
      <c r="I223" s="162"/>
      <c r="J223" s="34"/>
      <c r="K223" s="34"/>
      <c r="L223" s="35"/>
      <c r="M223" s="163"/>
      <c r="N223" s="164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9" t="s">
        <v>260</v>
      </c>
      <c r="AU223" s="19" t="s">
        <v>82</v>
      </c>
    </row>
    <row r="224" spans="1:65" s="2" customFormat="1" ht="11.25">
      <c r="A224" s="34"/>
      <c r="B224" s="35"/>
      <c r="C224" s="34"/>
      <c r="D224" s="165" t="s">
        <v>262</v>
      </c>
      <c r="E224" s="34"/>
      <c r="F224" s="166" t="s">
        <v>12592</v>
      </c>
      <c r="G224" s="34"/>
      <c r="H224" s="34"/>
      <c r="I224" s="162"/>
      <c r="J224" s="34"/>
      <c r="K224" s="34"/>
      <c r="L224" s="35"/>
      <c r="M224" s="163"/>
      <c r="N224" s="164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9" t="s">
        <v>262</v>
      </c>
      <c r="AU224" s="19" t="s">
        <v>82</v>
      </c>
    </row>
    <row r="225" spans="1:51" s="14" customFormat="1" ht="11.25">
      <c r="B225" s="174"/>
      <c r="D225" s="160" t="s">
        <v>264</v>
      </c>
      <c r="E225" s="175" t="s">
        <v>3</v>
      </c>
      <c r="F225" s="176" t="s">
        <v>12583</v>
      </c>
      <c r="H225" s="177">
        <v>173</v>
      </c>
      <c r="I225" s="178"/>
      <c r="L225" s="174"/>
      <c r="M225" s="225"/>
      <c r="N225" s="226"/>
      <c r="O225" s="226"/>
      <c r="P225" s="226"/>
      <c r="Q225" s="226"/>
      <c r="R225" s="226"/>
      <c r="S225" s="226"/>
      <c r="T225" s="227"/>
      <c r="AT225" s="175" t="s">
        <v>264</v>
      </c>
      <c r="AU225" s="175" t="s">
        <v>82</v>
      </c>
      <c r="AV225" s="14" t="s">
        <v>82</v>
      </c>
      <c r="AW225" s="14" t="s">
        <v>34</v>
      </c>
      <c r="AX225" s="14" t="s">
        <v>80</v>
      </c>
      <c r="AY225" s="175" t="s">
        <v>252</v>
      </c>
    </row>
    <row r="226" spans="1:51" s="2" customFormat="1" ht="6.95" customHeight="1">
      <c r="A226" s="34"/>
      <c r="B226" s="44"/>
      <c r="C226" s="45"/>
      <c r="D226" s="45"/>
      <c r="E226" s="45"/>
      <c r="F226" s="45"/>
      <c r="G226" s="45"/>
      <c r="H226" s="45"/>
      <c r="I226" s="45"/>
      <c r="J226" s="45"/>
      <c r="K226" s="45"/>
      <c r="L226" s="35"/>
      <c r="M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</row>
  </sheetData>
  <autoFilter ref="C87:K22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7" r:id="rId2"/>
    <hyperlink ref="F101" r:id="rId3"/>
    <hyperlink ref="F104" r:id="rId4"/>
    <hyperlink ref="F108" r:id="rId5"/>
    <hyperlink ref="F113" r:id="rId6"/>
    <hyperlink ref="F119" r:id="rId7"/>
    <hyperlink ref="F122" r:id="rId8"/>
    <hyperlink ref="F126" r:id="rId9"/>
    <hyperlink ref="F131" r:id="rId10"/>
    <hyperlink ref="F143" r:id="rId11"/>
    <hyperlink ref="F149" r:id="rId12"/>
    <hyperlink ref="F153" r:id="rId13"/>
    <hyperlink ref="F158" r:id="rId14"/>
    <hyperlink ref="F161" r:id="rId15"/>
    <hyperlink ref="F165" r:id="rId16"/>
    <hyperlink ref="F168" r:id="rId17"/>
    <hyperlink ref="F172" r:id="rId18"/>
    <hyperlink ref="F176" r:id="rId19"/>
    <hyperlink ref="F179" r:id="rId20"/>
    <hyperlink ref="F182" r:id="rId21"/>
    <hyperlink ref="F185" r:id="rId22"/>
    <hyperlink ref="F194" r:id="rId23"/>
    <hyperlink ref="F197" r:id="rId24"/>
    <hyperlink ref="F210" r:id="rId25"/>
    <hyperlink ref="F216" r:id="rId26"/>
    <hyperlink ref="F224" r:id="rId2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8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0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185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2" customFormat="1" ht="12" customHeight="1">
      <c r="A8" s="34"/>
      <c r="B8" s="35"/>
      <c r="C8" s="34"/>
      <c r="D8" s="29" t="s">
        <v>196</v>
      </c>
      <c r="E8" s="34"/>
      <c r="F8" s="34"/>
      <c r="G8" s="34"/>
      <c r="H8" s="34"/>
      <c r="I8" s="34"/>
      <c r="J8" s="34"/>
      <c r="K8" s="34"/>
      <c r="L8" s="9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341" t="s">
        <v>12593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9" t="s">
        <v>19</v>
      </c>
      <c r="E11" s="34"/>
      <c r="F11" s="27" t="s">
        <v>3</v>
      </c>
      <c r="G11" s="34"/>
      <c r="H11" s="34"/>
      <c r="I11" s="29" t="s">
        <v>20</v>
      </c>
      <c r="J11" s="27" t="s">
        <v>3</v>
      </c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9" t="s">
        <v>21</v>
      </c>
      <c r="E12" s="34"/>
      <c r="F12" s="27" t="s">
        <v>22</v>
      </c>
      <c r="G12" s="34"/>
      <c r="H12" s="34"/>
      <c r="I12" s="29" t="s">
        <v>23</v>
      </c>
      <c r="J12" s="52">
        <f>'Rekapitulace stavby'!AN8</f>
        <v>44442</v>
      </c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24</v>
      </c>
      <c r="E14" s="34"/>
      <c r="F14" s="34"/>
      <c r="G14" s="34"/>
      <c r="H14" s="34"/>
      <c r="I14" s="29" t="s">
        <v>25</v>
      </c>
      <c r="J14" s="27" t="s">
        <v>26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7" t="s">
        <v>27</v>
      </c>
      <c r="F15" s="34"/>
      <c r="G15" s="34"/>
      <c r="H15" s="34"/>
      <c r="I15" s="29" t="s">
        <v>28</v>
      </c>
      <c r="J15" s="27" t="s">
        <v>3</v>
      </c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9" t="s">
        <v>29</v>
      </c>
      <c r="E17" s="34"/>
      <c r="F17" s="34"/>
      <c r="G17" s="34"/>
      <c r="H17" s="34"/>
      <c r="I17" s="29" t="s">
        <v>25</v>
      </c>
      <c r="J17" s="30" t="str">
        <f>'Rekapitulace stavby'!AN13</f>
        <v>Vyplň údaj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361" t="str">
        <f>'Rekapitulace stavby'!E14</f>
        <v>Vyplň údaj</v>
      </c>
      <c r="F18" s="318"/>
      <c r="G18" s="318"/>
      <c r="H18" s="318"/>
      <c r="I18" s="29" t="s">
        <v>28</v>
      </c>
      <c r="J18" s="30" t="str">
        <f>'Rekapitulace stavby'!AN14</f>
        <v>Vyplň údaj</v>
      </c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9" t="s">
        <v>31</v>
      </c>
      <c r="E20" s="34"/>
      <c r="F20" s="34"/>
      <c r="G20" s="34"/>
      <c r="H20" s="34"/>
      <c r="I20" s="29" t="s">
        <v>25</v>
      </c>
      <c r="J20" s="27" t="s">
        <v>32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7" t="s">
        <v>33</v>
      </c>
      <c r="F21" s="34"/>
      <c r="G21" s="34"/>
      <c r="H21" s="34"/>
      <c r="I21" s="29" t="s">
        <v>28</v>
      </c>
      <c r="J21" s="27" t="s">
        <v>3</v>
      </c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9" t="s">
        <v>35</v>
      </c>
      <c r="E23" s="34"/>
      <c r="F23" s="34"/>
      <c r="G23" s="34"/>
      <c r="H23" s="34"/>
      <c r="I23" s="29" t="s">
        <v>25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7" t="s">
        <v>6595</v>
      </c>
      <c r="F24" s="34"/>
      <c r="G24" s="34"/>
      <c r="H24" s="34"/>
      <c r="I24" s="29" t="s">
        <v>28</v>
      </c>
      <c r="J24" s="27" t="s">
        <v>3</v>
      </c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9" t="s">
        <v>37</v>
      </c>
      <c r="E26" s="34"/>
      <c r="F26" s="34"/>
      <c r="G26" s="34"/>
      <c r="H26" s="34"/>
      <c r="I26" s="34"/>
      <c r="J26" s="34"/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7"/>
      <c r="B27" s="98"/>
      <c r="C27" s="97"/>
      <c r="D27" s="97"/>
      <c r="E27" s="323" t="s">
        <v>3</v>
      </c>
      <c r="F27" s="323"/>
      <c r="G27" s="323"/>
      <c r="H27" s="323"/>
      <c r="I27" s="97"/>
      <c r="J27" s="97"/>
      <c r="K27" s="97"/>
      <c r="L27" s="99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0" t="s">
        <v>39</v>
      </c>
      <c r="E30" s="34"/>
      <c r="F30" s="34"/>
      <c r="G30" s="34"/>
      <c r="H30" s="34"/>
      <c r="I30" s="34"/>
      <c r="J30" s="68">
        <f>ROUND(J88, 2)</f>
        <v>0</v>
      </c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41</v>
      </c>
      <c r="G32" s="34"/>
      <c r="H32" s="34"/>
      <c r="I32" s="38" t="s">
        <v>40</v>
      </c>
      <c r="J32" s="38" t="s">
        <v>42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1" t="s">
        <v>43</v>
      </c>
      <c r="E33" s="29" t="s">
        <v>44</v>
      </c>
      <c r="F33" s="102">
        <f>ROUND((SUM(BE88:BE305)),  2)</f>
        <v>0</v>
      </c>
      <c r="G33" s="34"/>
      <c r="H33" s="34"/>
      <c r="I33" s="103">
        <v>0.21</v>
      </c>
      <c r="J33" s="102">
        <f>ROUND(((SUM(BE88:BE305))*I33),  2)</f>
        <v>0</v>
      </c>
      <c r="K33" s="34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9" t="s">
        <v>45</v>
      </c>
      <c r="F34" s="102">
        <f>ROUND((SUM(BF88:BF305)),  2)</f>
        <v>0</v>
      </c>
      <c r="G34" s="34"/>
      <c r="H34" s="34"/>
      <c r="I34" s="103">
        <v>0.15</v>
      </c>
      <c r="J34" s="102">
        <f>ROUND(((SUM(BF88:BF305))*I34),  2)</f>
        <v>0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9" t="s">
        <v>46</v>
      </c>
      <c r="F35" s="102">
        <f>ROUND((SUM(BG88:BG305)),  2)</f>
        <v>0</v>
      </c>
      <c r="G35" s="34"/>
      <c r="H35" s="34"/>
      <c r="I35" s="103">
        <v>0.21</v>
      </c>
      <c r="J35" s="102">
        <f>0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9" t="s">
        <v>47</v>
      </c>
      <c r="F36" s="102">
        <f>ROUND((SUM(BH88:BH305)),  2)</f>
        <v>0</v>
      </c>
      <c r="G36" s="34"/>
      <c r="H36" s="34"/>
      <c r="I36" s="103">
        <v>0.15</v>
      </c>
      <c r="J36" s="102">
        <f>0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48</v>
      </c>
      <c r="F37" s="102">
        <f>ROUND((SUM(BI88:BI305)),  2)</f>
        <v>0</v>
      </c>
      <c r="G37" s="34"/>
      <c r="H37" s="34"/>
      <c r="I37" s="103">
        <v>0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4"/>
      <c r="D39" s="105" t="s">
        <v>49</v>
      </c>
      <c r="E39" s="57"/>
      <c r="F39" s="57"/>
      <c r="G39" s="106" t="s">
        <v>50</v>
      </c>
      <c r="H39" s="107" t="s">
        <v>51</v>
      </c>
      <c r="I39" s="57"/>
      <c r="J39" s="108">
        <f>SUM(J30:J37)</f>
        <v>0</v>
      </c>
      <c r="K39" s="109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200</v>
      </c>
      <c r="D45" s="34"/>
      <c r="E45" s="34"/>
      <c r="F45" s="34"/>
      <c r="G45" s="34"/>
      <c r="H45" s="34"/>
      <c r="I45" s="34"/>
      <c r="J45" s="34"/>
      <c r="K45" s="34"/>
      <c r="L45" s="9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17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4"/>
      <c r="D48" s="34"/>
      <c r="E48" s="358" t="str">
        <f>E7</f>
        <v>Vědeckotechnický park UPOL, blok D - 1.etapa</v>
      </c>
      <c r="F48" s="359"/>
      <c r="G48" s="359"/>
      <c r="H48" s="359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196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41" t="str">
        <f>E9</f>
        <v>PS.02 - Venkovní osvětlení</v>
      </c>
      <c r="F50" s="360"/>
      <c r="G50" s="360"/>
      <c r="H50" s="360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4"/>
      <c r="E52" s="34"/>
      <c r="F52" s="27" t="str">
        <f>F12</f>
        <v>Olomouc, Třída 17.Listopadu 1121/8a</v>
      </c>
      <c r="G52" s="34"/>
      <c r="H52" s="34"/>
      <c r="I52" s="29" t="s">
        <v>23</v>
      </c>
      <c r="J52" s="52">
        <f>IF(J12="","",J12)</f>
        <v>44442</v>
      </c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customHeight="1">
      <c r="A54" s="34"/>
      <c r="B54" s="35"/>
      <c r="C54" s="29" t="s">
        <v>24</v>
      </c>
      <c r="D54" s="34"/>
      <c r="E54" s="34"/>
      <c r="F54" s="27" t="str">
        <f>E15</f>
        <v xml:space="preserve">Univerzita Palackého Olomouc </v>
      </c>
      <c r="G54" s="34"/>
      <c r="H54" s="34"/>
      <c r="I54" s="29" t="s">
        <v>31</v>
      </c>
      <c r="J54" s="32" t="str">
        <f>E21</f>
        <v>Alfaprojekt Olomouc a.s.</v>
      </c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4"/>
      <c r="E55" s="34"/>
      <c r="F55" s="27" t="str">
        <f>IF(E18="","",E18)</f>
        <v>Vyplň údaj</v>
      </c>
      <c r="G55" s="34"/>
      <c r="H55" s="34"/>
      <c r="I55" s="29" t="s">
        <v>35</v>
      </c>
      <c r="J55" s="32" t="str">
        <f>E24</f>
        <v>Radek Vyroubal</v>
      </c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10" t="s">
        <v>201</v>
      </c>
      <c r="D57" s="104"/>
      <c r="E57" s="104"/>
      <c r="F57" s="104"/>
      <c r="G57" s="104"/>
      <c r="H57" s="104"/>
      <c r="I57" s="104"/>
      <c r="J57" s="111" t="s">
        <v>202</v>
      </c>
      <c r="K57" s="10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12" t="s">
        <v>71</v>
      </c>
      <c r="D59" s="34"/>
      <c r="E59" s="34"/>
      <c r="F59" s="34"/>
      <c r="G59" s="34"/>
      <c r="H59" s="34"/>
      <c r="I59" s="34"/>
      <c r="J59" s="68">
        <f>J88</f>
        <v>0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9" t="s">
        <v>203</v>
      </c>
    </row>
    <row r="60" spans="1:47" s="9" customFormat="1" ht="24.95" customHeight="1">
      <c r="B60" s="113"/>
      <c r="D60" s="114" t="s">
        <v>204</v>
      </c>
      <c r="E60" s="115"/>
      <c r="F60" s="115"/>
      <c r="G60" s="115"/>
      <c r="H60" s="115"/>
      <c r="I60" s="115"/>
      <c r="J60" s="116">
        <f>J89</f>
        <v>0</v>
      </c>
      <c r="L60" s="113"/>
    </row>
    <row r="61" spans="1:47" s="10" customFormat="1" ht="19.899999999999999" customHeight="1">
      <c r="B61" s="117"/>
      <c r="D61" s="118" t="s">
        <v>205</v>
      </c>
      <c r="E61" s="119"/>
      <c r="F61" s="119"/>
      <c r="G61" s="119"/>
      <c r="H61" s="119"/>
      <c r="I61" s="119"/>
      <c r="J61" s="120">
        <f>J90</f>
        <v>0</v>
      </c>
      <c r="L61" s="117"/>
    </row>
    <row r="62" spans="1:47" s="10" customFormat="1" ht="19.899999999999999" customHeight="1">
      <c r="B62" s="117"/>
      <c r="D62" s="118" t="s">
        <v>214</v>
      </c>
      <c r="E62" s="119"/>
      <c r="F62" s="119"/>
      <c r="G62" s="119"/>
      <c r="H62" s="119"/>
      <c r="I62" s="119"/>
      <c r="J62" s="120">
        <f>J108</f>
        <v>0</v>
      </c>
      <c r="L62" s="117"/>
    </row>
    <row r="63" spans="1:47" s="9" customFormat="1" ht="24.95" customHeight="1">
      <c r="B63" s="113"/>
      <c r="D63" s="114" t="s">
        <v>217</v>
      </c>
      <c r="E63" s="115"/>
      <c r="F63" s="115"/>
      <c r="G63" s="115"/>
      <c r="H63" s="115"/>
      <c r="I63" s="115"/>
      <c r="J63" s="116">
        <f>J113</f>
        <v>0</v>
      </c>
      <c r="L63" s="113"/>
    </row>
    <row r="64" spans="1:47" s="10" customFormat="1" ht="19.899999999999999" customHeight="1">
      <c r="B64" s="117"/>
      <c r="D64" s="118" t="s">
        <v>6597</v>
      </c>
      <c r="E64" s="119"/>
      <c r="F64" s="119"/>
      <c r="G64" s="119"/>
      <c r="H64" s="119"/>
      <c r="I64" s="119"/>
      <c r="J64" s="120">
        <f>J114</f>
        <v>0</v>
      </c>
      <c r="L64" s="117"/>
    </row>
    <row r="65" spans="1:31" s="9" customFormat="1" ht="24.95" customHeight="1">
      <c r="B65" s="113"/>
      <c r="D65" s="114" t="s">
        <v>11023</v>
      </c>
      <c r="E65" s="115"/>
      <c r="F65" s="115"/>
      <c r="G65" s="115"/>
      <c r="H65" s="115"/>
      <c r="I65" s="115"/>
      <c r="J65" s="116">
        <f>J233</f>
        <v>0</v>
      </c>
      <c r="L65" s="113"/>
    </row>
    <row r="66" spans="1:31" s="10" customFormat="1" ht="19.899999999999999" customHeight="1">
      <c r="B66" s="117"/>
      <c r="D66" s="118" t="s">
        <v>12594</v>
      </c>
      <c r="E66" s="119"/>
      <c r="F66" s="119"/>
      <c r="G66" s="119"/>
      <c r="H66" s="119"/>
      <c r="I66" s="119"/>
      <c r="J66" s="120">
        <f>J234</f>
        <v>0</v>
      </c>
      <c r="L66" s="117"/>
    </row>
    <row r="67" spans="1:31" s="10" customFormat="1" ht="19.899999999999999" customHeight="1">
      <c r="B67" s="117"/>
      <c r="D67" s="118" t="s">
        <v>11024</v>
      </c>
      <c r="E67" s="119"/>
      <c r="F67" s="119"/>
      <c r="G67" s="119"/>
      <c r="H67" s="119"/>
      <c r="I67" s="119"/>
      <c r="J67" s="120">
        <f>J257</f>
        <v>0</v>
      </c>
      <c r="L67" s="117"/>
    </row>
    <row r="68" spans="1:31" s="9" customFormat="1" ht="24.95" customHeight="1">
      <c r="B68" s="113"/>
      <c r="D68" s="114" t="s">
        <v>6603</v>
      </c>
      <c r="E68" s="115"/>
      <c r="F68" s="115"/>
      <c r="G68" s="115"/>
      <c r="H68" s="115"/>
      <c r="I68" s="115"/>
      <c r="J68" s="116">
        <f>J294</f>
        <v>0</v>
      </c>
      <c r="L68" s="113"/>
    </row>
    <row r="69" spans="1:31" s="2" customFormat="1" ht="21.75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3" t="s">
        <v>237</v>
      </c>
      <c r="D75" s="34"/>
      <c r="E75" s="34"/>
      <c r="F75" s="34"/>
      <c r="G75" s="34"/>
      <c r="H75" s="34"/>
      <c r="I75" s="34"/>
      <c r="J75" s="34"/>
      <c r="K75" s="34"/>
      <c r="L75" s="9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17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58" t="str">
        <f>E7</f>
        <v>Vědeckotechnický park UPOL, blok D - 1.etapa</v>
      </c>
      <c r="F78" s="359"/>
      <c r="G78" s="359"/>
      <c r="H78" s="359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9" t="s">
        <v>196</v>
      </c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341" t="str">
        <f>E9</f>
        <v>PS.02 - Venkovní osvětlení</v>
      </c>
      <c r="F80" s="360"/>
      <c r="G80" s="360"/>
      <c r="H80" s="360"/>
      <c r="I80" s="34"/>
      <c r="J80" s="34"/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9" t="s">
        <v>21</v>
      </c>
      <c r="D82" s="34"/>
      <c r="E82" s="34"/>
      <c r="F82" s="27" t="str">
        <f>F12</f>
        <v>Olomouc, Třída 17.Listopadu 1121/8a</v>
      </c>
      <c r="G82" s="34"/>
      <c r="H82" s="34"/>
      <c r="I82" s="29" t="s">
        <v>23</v>
      </c>
      <c r="J82" s="52">
        <f>IF(J12="","",J12)</f>
        <v>44442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9" t="s">
        <v>24</v>
      </c>
      <c r="D84" s="34"/>
      <c r="E84" s="34"/>
      <c r="F84" s="27" t="str">
        <f>E15</f>
        <v xml:space="preserve">Univerzita Palackého Olomouc </v>
      </c>
      <c r="G84" s="34"/>
      <c r="H84" s="34"/>
      <c r="I84" s="29" t="s">
        <v>31</v>
      </c>
      <c r="J84" s="32" t="str">
        <f>E21</f>
        <v>Alfaprojekt Olomouc a.s.</v>
      </c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9" t="s">
        <v>29</v>
      </c>
      <c r="D85" s="34"/>
      <c r="E85" s="34"/>
      <c r="F85" s="27" t="str">
        <f>IF(E18="","",E18)</f>
        <v>Vyplň údaj</v>
      </c>
      <c r="G85" s="34"/>
      <c r="H85" s="34"/>
      <c r="I85" s="29" t="s">
        <v>35</v>
      </c>
      <c r="J85" s="32" t="str">
        <f>E24</f>
        <v>Radek Vyroubal</v>
      </c>
      <c r="K85" s="34"/>
      <c r="L85" s="96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6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1" customFormat="1" ht="29.25" customHeight="1">
      <c r="A87" s="121"/>
      <c r="B87" s="122"/>
      <c r="C87" s="123" t="s">
        <v>238</v>
      </c>
      <c r="D87" s="124" t="s">
        <v>58</v>
      </c>
      <c r="E87" s="124" t="s">
        <v>54</v>
      </c>
      <c r="F87" s="124" t="s">
        <v>55</v>
      </c>
      <c r="G87" s="124" t="s">
        <v>239</v>
      </c>
      <c r="H87" s="124" t="s">
        <v>240</v>
      </c>
      <c r="I87" s="124" t="s">
        <v>241</v>
      </c>
      <c r="J87" s="125" t="s">
        <v>202</v>
      </c>
      <c r="K87" s="126" t="s">
        <v>242</v>
      </c>
      <c r="L87" s="127"/>
      <c r="M87" s="59" t="s">
        <v>3</v>
      </c>
      <c r="N87" s="60" t="s">
        <v>43</v>
      </c>
      <c r="O87" s="60" t="s">
        <v>243</v>
      </c>
      <c r="P87" s="60" t="s">
        <v>244</v>
      </c>
      <c r="Q87" s="60" t="s">
        <v>245</v>
      </c>
      <c r="R87" s="60" t="s">
        <v>246</v>
      </c>
      <c r="S87" s="60" t="s">
        <v>247</v>
      </c>
      <c r="T87" s="61" t="s">
        <v>248</v>
      </c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</row>
    <row r="88" spans="1:65" s="2" customFormat="1" ht="22.9" customHeight="1">
      <c r="A88" s="34"/>
      <c r="B88" s="35"/>
      <c r="C88" s="66" t="s">
        <v>249</v>
      </c>
      <c r="D88" s="34"/>
      <c r="E88" s="34"/>
      <c r="F88" s="34"/>
      <c r="G88" s="34"/>
      <c r="H88" s="34"/>
      <c r="I88" s="34"/>
      <c r="J88" s="128">
        <f>BK88</f>
        <v>0</v>
      </c>
      <c r="K88" s="34"/>
      <c r="L88" s="35"/>
      <c r="M88" s="62"/>
      <c r="N88" s="53"/>
      <c r="O88" s="63"/>
      <c r="P88" s="129">
        <f>P89+P113+P233+P294</f>
        <v>0</v>
      </c>
      <c r="Q88" s="63"/>
      <c r="R88" s="129">
        <f>R89+R113+R233+R294</f>
        <v>23.143007339999997</v>
      </c>
      <c r="S88" s="63"/>
      <c r="T88" s="130">
        <f>T89+T113+T233+T294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9" t="s">
        <v>72</v>
      </c>
      <c r="AU88" s="19" t="s">
        <v>203</v>
      </c>
      <c r="BK88" s="131">
        <f>BK89+BK113+BK233+BK294</f>
        <v>0</v>
      </c>
    </row>
    <row r="89" spans="1:65" s="12" customFormat="1" ht="25.9" customHeight="1">
      <c r="B89" s="132"/>
      <c r="D89" s="133" t="s">
        <v>72</v>
      </c>
      <c r="E89" s="134" t="s">
        <v>250</v>
      </c>
      <c r="F89" s="134" t="s">
        <v>251</v>
      </c>
      <c r="I89" s="135"/>
      <c r="J89" s="136">
        <f>BK89</f>
        <v>0</v>
      </c>
      <c r="L89" s="132"/>
      <c r="M89" s="137"/>
      <c r="N89" s="138"/>
      <c r="O89" s="138"/>
      <c r="P89" s="139">
        <f>P90+P108</f>
        <v>0</v>
      </c>
      <c r="Q89" s="138"/>
      <c r="R89" s="139">
        <f>R90+R108</f>
        <v>13.318</v>
      </c>
      <c r="S89" s="138"/>
      <c r="T89" s="140">
        <f>T90+T108</f>
        <v>0</v>
      </c>
      <c r="AR89" s="133" t="s">
        <v>80</v>
      </c>
      <c r="AT89" s="141" t="s">
        <v>72</v>
      </c>
      <c r="AU89" s="141" t="s">
        <v>73</v>
      </c>
      <c r="AY89" s="133" t="s">
        <v>252</v>
      </c>
      <c r="BK89" s="142">
        <f>BK90+BK108</f>
        <v>0</v>
      </c>
    </row>
    <row r="90" spans="1:65" s="12" customFormat="1" ht="22.9" customHeight="1">
      <c r="B90" s="132"/>
      <c r="D90" s="133" t="s">
        <v>72</v>
      </c>
      <c r="E90" s="143" t="s">
        <v>80</v>
      </c>
      <c r="F90" s="143" t="s">
        <v>253</v>
      </c>
      <c r="I90" s="135"/>
      <c r="J90" s="144">
        <f>BK90</f>
        <v>0</v>
      </c>
      <c r="L90" s="132"/>
      <c r="M90" s="137"/>
      <c r="N90" s="138"/>
      <c r="O90" s="138"/>
      <c r="P90" s="139">
        <f>SUM(P91:P107)</f>
        <v>0</v>
      </c>
      <c r="Q90" s="138"/>
      <c r="R90" s="139">
        <f>SUM(R91:R107)</f>
        <v>13.318</v>
      </c>
      <c r="S90" s="138"/>
      <c r="T90" s="140">
        <f>SUM(T91:T107)</f>
        <v>0</v>
      </c>
      <c r="AR90" s="133" t="s">
        <v>80</v>
      </c>
      <c r="AT90" s="141" t="s">
        <v>72</v>
      </c>
      <c r="AU90" s="141" t="s">
        <v>80</v>
      </c>
      <c r="AY90" s="133" t="s">
        <v>252</v>
      </c>
      <c r="BK90" s="142">
        <f>SUM(BK91:BK107)</f>
        <v>0</v>
      </c>
    </row>
    <row r="91" spans="1:65" s="2" customFormat="1" ht="16.5" customHeight="1">
      <c r="A91" s="34"/>
      <c r="B91" s="145"/>
      <c r="C91" s="146" t="s">
        <v>80</v>
      </c>
      <c r="D91" s="232" t="s">
        <v>254</v>
      </c>
      <c r="E91" s="147" t="s">
        <v>12595</v>
      </c>
      <c r="F91" s="148" t="s">
        <v>12596</v>
      </c>
      <c r="G91" s="149" t="s">
        <v>257</v>
      </c>
      <c r="H91" s="150">
        <v>4.96</v>
      </c>
      <c r="I91" s="151"/>
      <c r="J91" s="152">
        <f>ROUND(I91*H91,2)</f>
        <v>0</v>
      </c>
      <c r="K91" s="153"/>
      <c r="L91" s="35"/>
      <c r="M91" s="154" t="s">
        <v>3</v>
      </c>
      <c r="N91" s="155" t="s">
        <v>44</v>
      </c>
      <c r="O91" s="55"/>
      <c r="P91" s="156">
        <f>O91*H91</f>
        <v>0</v>
      </c>
      <c r="Q91" s="156">
        <v>0</v>
      </c>
      <c r="R91" s="156">
        <f>Q91*H91</f>
        <v>0</v>
      </c>
      <c r="S91" s="156">
        <v>0</v>
      </c>
      <c r="T91" s="157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8" t="s">
        <v>258</v>
      </c>
      <c r="AT91" s="158" t="s">
        <v>254</v>
      </c>
      <c r="AU91" s="158" t="s">
        <v>82</v>
      </c>
      <c r="AY91" s="19" t="s">
        <v>252</v>
      </c>
      <c r="BE91" s="159">
        <f>IF(N91="základní",J91,0)</f>
        <v>0</v>
      </c>
      <c r="BF91" s="159">
        <f>IF(N91="snížená",J91,0)</f>
        <v>0</v>
      </c>
      <c r="BG91" s="159">
        <f>IF(N91="zákl. přenesená",J91,0)</f>
        <v>0</v>
      </c>
      <c r="BH91" s="159">
        <f>IF(N91="sníž. přenesená",J91,0)</f>
        <v>0</v>
      </c>
      <c r="BI91" s="159">
        <f>IF(N91="nulová",J91,0)</f>
        <v>0</v>
      </c>
      <c r="BJ91" s="19" t="s">
        <v>80</v>
      </c>
      <c r="BK91" s="159">
        <f>ROUND(I91*H91,2)</f>
        <v>0</v>
      </c>
      <c r="BL91" s="19" t="s">
        <v>258</v>
      </c>
      <c r="BM91" s="158" t="s">
        <v>12597</v>
      </c>
    </row>
    <row r="92" spans="1:65" s="2" customFormat="1" ht="19.5">
      <c r="A92" s="34"/>
      <c r="B92" s="35"/>
      <c r="C92" s="34"/>
      <c r="D92" s="160" t="s">
        <v>260</v>
      </c>
      <c r="E92" s="34"/>
      <c r="F92" s="161" t="s">
        <v>12598</v>
      </c>
      <c r="G92" s="34"/>
      <c r="H92" s="34"/>
      <c r="I92" s="162"/>
      <c r="J92" s="34"/>
      <c r="K92" s="34"/>
      <c r="L92" s="35"/>
      <c r="M92" s="163"/>
      <c r="N92" s="164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9" t="s">
        <v>260</v>
      </c>
      <c r="AU92" s="19" t="s">
        <v>82</v>
      </c>
    </row>
    <row r="93" spans="1:65" s="2" customFormat="1" ht="11.25">
      <c r="A93" s="34"/>
      <c r="B93" s="35"/>
      <c r="C93" s="34"/>
      <c r="D93" s="165" t="s">
        <v>262</v>
      </c>
      <c r="E93" s="34"/>
      <c r="F93" s="166" t="s">
        <v>12599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262</v>
      </c>
      <c r="AU93" s="19" t="s">
        <v>82</v>
      </c>
    </row>
    <row r="94" spans="1:65" s="13" customFormat="1" ht="11.25">
      <c r="B94" s="167"/>
      <c r="D94" s="160" t="s">
        <v>264</v>
      </c>
      <c r="E94" s="168" t="s">
        <v>3</v>
      </c>
      <c r="F94" s="169" t="s">
        <v>12600</v>
      </c>
      <c r="H94" s="168" t="s">
        <v>3</v>
      </c>
      <c r="I94" s="170"/>
      <c r="L94" s="167"/>
      <c r="M94" s="171"/>
      <c r="N94" s="172"/>
      <c r="O94" s="172"/>
      <c r="P94" s="172"/>
      <c r="Q94" s="172"/>
      <c r="R94" s="172"/>
      <c r="S94" s="172"/>
      <c r="T94" s="173"/>
      <c r="AT94" s="168" t="s">
        <v>264</v>
      </c>
      <c r="AU94" s="168" t="s">
        <v>82</v>
      </c>
      <c r="AV94" s="13" t="s">
        <v>80</v>
      </c>
      <c r="AW94" s="13" t="s">
        <v>34</v>
      </c>
      <c r="AX94" s="13" t="s">
        <v>73</v>
      </c>
      <c r="AY94" s="168" t="s">
        <v>252</v>
      </c>
    </row>
    <row r="95" spans="1:65" s="14" customFormat="1" ht="11.25">
      <c r="B95" s="174"/>
      <c r="D95" s="160" t="s">
        <v>264</v>
      </c>
      <c r="E95" s="175" t="s">
        <v>3</v>
      </c>
      <c r="F95" s="176" t="s">
        <v>12601</v>
      </c>
      <c r="H95" s="177">
        <v>4.96</v>
      </c>
      <c r="I95" s="178"/>
      <c r="L95" s="174"/>
      <c r="M95" s="179"/>
      <c r="N95" s="180"/>
      <c r="O95" s="180"/>
      <c r="P95" s="180"/>
      <c r="Q95" s="180"/>
      <c r="R95" s="180"/>
      <c r="S95" s="180"/>
      <c r="T95" s="181"/>
      <c r="AT95" s="175" t="s">
        <v>264</v>
      </c>
      <c r="AU95" s="175" t="s">
        <v>82</v>
      </c>
      <c r="AV95" s="14" t="s">
        <v>82</v>
      </c>
      <c r="AW95" s="14" t="s">
        <v>34</v>
      </c>
      <c r="AX95" s="14" t="s">
        <v>80</v>
      </c>
      <c r="AY95" s="175" t="s">
        <v>252</v>
      </c>
    </row>
    <row r="96" spans="1:65" s="2" customFormat="1" ht="16.5" customHeight="1">
      <c r="A96" s="34"/>
      <c r="B96" s="145"/>
      <c r="C96" s="146" t="s">
        <v>82</v>
      </c>
      <c r="D96" s="232" t="s">
        <v>254</v>
      </c>
      <c r="E96" s="147" t="s">
        <v>12602</v>
      </c>
      <c r="F96" s="148" t="s">
        <v>12603</v>
      </c>
      <c r="G96" s="149" t="s">
        <v>257</v>
      </c>
      <c r="H96" s="150">
        <v>4.96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82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12604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12605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82</v>
      </c>
    </row>
    <row r="98" spans="1:65" s="2" customFormat="1" ht="11.25">
      <c r="A98" s="34"/>
      <c r="B98" s="35"/>
      <c r="C98" s="34"/>
      <c r="D98" s="165" t="s">
        <v>262</v>
      </c>
      <c r="E98" s="34"/>
      <c r="F98" s="166" t="s">
        <v>12606</v>
      </c>
      <c r="G98" s="34"/>
      <c r="H98" s="34"/>
      <c r="I98" s="162"/>
      <c r="J98" s="34"/>
      <c r="K98" s="34"/>
      <c r="L98" s="35"/>
      <c r="M98" s="163"/>
      <c r="N98" s="164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9" t="s">
        <v>262</v>
      </c>
      <c r="AU98" s="19" t="s">
        <v>82</v>
      </c>
    </row>
    <row r="99" spans="1:65" s="2" customFormat="1" ht="16.5" customHeight="1">
      <c r="A99" s="34"/>
      <c r="B99" s="145"/>
      <c r="C99" s="146" t="s">
        <v>95</v>
      </c>
      <c r="D99" s="232" t="s">
        <v>254</v>
      </c>
      <c r="E99" s="147" t="s">
        <v>5754</v>
      </c>
      <c r="F99" s="148" t="s">
        <v>5755</v>
      </c>
      <c r="G99" s="149" t="s">
        <v>257</v>
      </c>
      <c r="H99" s="150">
        <v>4.96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82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12607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5757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82</v>
      </c>
    </row>
    <row r="101" spans="1:65" s="2" customFormat="1" ht="11.25">
      <c r="A101" s="34"/>
      <c r="B101" s="35"/>
      <c r="C101" s="34"/>
      <c r="D101" s="165" t="s">
        <v>262</v>
      </c>
      <c r="E101" s="34"/>
      <c r="F101" s="166" t="s">
        <v>5758</v>
      </c>
      <c r="G101" s="34"/>
      <c r="H101" s="34"/>
      <c r="I101" s="162"/>
      <c r="J101" s="34"/>
      <c r="K101" s="34"/>
      <c r="L101" s="35"/>
      <c r="M101" s="163"/>
      <c r="N101" s="164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9" t="s">
        <v>262</v>
      </c>
      <c r="AU101" s="19" t="s">
        <v>82</v>
      </c>
    </row>
    <row r="102" spans="1:65" s="13" customFormat="1" ht="11.25">
      <c r="B102" s="167"/>
      <c r="D102" s="160" t="s">
        <v>264</v>
      </c>
      <c r="E102" s="168" t="s">
        <v>3</v>
      </c>
      <c r="F102" s="169" t="s">
        <v>12608</v>
      </c>
      <c r="H102" s="168" t="s">
        <v>3</v>
      </c>
      <c r="I102" s="170"/>
      <c r="L102" s="167"/>
      <c r="M102" s="171"/>
      <c r="N102" s="172"/>
      <c r="O102" s="172"/>
      <c r="P102" s="172"/>
      <c r="Q102" s="172"/>
      <c r="R102" s="172"/>
      <c r="S102" s="172"/>
      <c r="T102" s="173"/>
      <c r="AT102" s="168" t="s">
        <v>264</v>
      </c>
      <c r="AU102" s="168" t="s">
        <v>82</v>
      </c>
      <c r="AV102" s="13" t="s">
        <v>80</v>
      </c>
      <c r="AW102" s="13" t="s">
        <v>34</v>
      </c>
      <c r="AX102" s="13" t="s">
        <v>73</v>
      </c>
      <c r="AY102" s="168" t="s">
        <v>252</v>
      </c>
    </row>
    <row r="103" spans="1:65" s="14" customFormat="1" ht="11.25">
      <c r="B103" s="174"/>
      <c r="D103" s="160" t="s">
        <v>264</v>
      </c>
      <c r="E103" s="175" t="s">
        <v>3</v>
      </c>
      <c r="F103" s="176" t="s">
        <v>12601</v>
      </c>
      <c r="H103" s="177">
        <v>4.96</v>
      </c>
      <c r="I103" s="178"/>
      <c r="L103" s="174"/>
      <c r="M103" s="179"/>
      <c r="N103" s="180"/>
      <c r="O103" s="180"/>
      <c r="P103" s="180"/>
      <c r="Q103" s="180"/>
      <c r="R103" s="180"/>
      <c r="S103" s="180"/>
      <c r="T103" s="181"/>
      <c r="AT103" s="175" t="s">
        <v>264</v>
      </c>
      <c r="AU103" s="175" t="s">
        <v>82</v>
      </c>
      <c r="AV103" s="14" t="s">
        <v>82</v>
      </c>
      <c r="AW103" s="14" t="s">
        <v>34</v>
      </c>
      <c r="AX103" s="14" t="s">
        <v>80</v>
      </c>
      <c r="AY103" s="175" t="s">
        <v>252</v>
      </c>
    </row>
    <row r="104" spans="1:65" s="2" customFormat="1" ht="16.5" customHeight="1">
      <c r="A104" s="34"/>
      <c r="B104" s="145"/>
      <c r="C104" s="198" t="s">
        <v>258</v>
      </c>
      <c r="D104" s="233" t="s">
        <v>361</v>
      </c>
      <c r="E104" s="199" t="s">
        <v>11268</v>
      </c>
      <c r="F104" s="200" t="s">
        <v>11269</v>
      </c>
      <c r="G104" s="201" t="s">
        <v>321</v>
      </c>
      <c r="H104" s="202">
        <v>13.318</v>
      </c>
      <c r="I104" s="203"/>
      <c r="J104" s="204">
        <f>ROUND(I104*H104,2)</f>
        <v>0</v>
      </c>
      <c r="K104" s="205"/>
      <c r="L104" s="206"/>
      <c r="M104" s="207" t="s">
        <v>3</v>
      </c>
      <c r="N104" s="208" t="s">
        <v>44</v>
      </c>
      <c r="O104" s="55"/>
      <c r="P104" s="156">
        <f>O104*H104</f>
        <v>0</v>
      </c>
      <c r="Q104" s="156">
        <v>1</v>
      </c>
      <c r="R104" s="156">
        <f>Q104*H104</f>
        <v>13.318</v>
      </c>
      <c r="S104" s="156">
        <v>0</v>
      </c>
      <c r="T104" s="157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8" t="s">
        <v>1569</v>
      </c>
      <c r="AT104" s="158" t="s">
        <v>361</v>
      </c>
      <c r="AU104" s="158" t="s">
        <v>82</v>
      </c>
      <c r="AY104" s="19" t="s">
        <v>252</v>
      </c>
      <c r="BE104" s="159">
        <f>IF(N104="základní",J104,0)</f>
        <v>0</v>
      </c>
      <c r="BF104" s="159">
        <f>IF(N104="snížená",J104,0)</f>
        <v>0</v>
      </c>
      <c r="BG104" s="159">
        <f>IF(N104="zákl. přenesená",J104,0)</f>
        <v>0</v>
      </c>
      <c r="BH104" s="159">
        <f>IF(N104="sníž. přenesená",J104,0)</f>
        <v>0</v>
      </c>
      <c r="BI104" s="159">
        <f>IF(N104="nulová",J104,0)</f>
        <v>0</v>
      </c>
      <c r="BJ104" s="19" t="s">
        <v>80</v>
      </c>
      <c r="BK104" s="159">
        <f>ROUND(I104*H104,2)</f>
        <v>0</v>
      </c>
      <c r="BL104" s="19" t="s">
        <v>1569</v>
      </c>
      <c r="BM104" s="158" t="s">
        <v>12609</v>
      </c>
    </row>
    <row r="105" spans="1:65" s="2" customFormat="1" ht="11.25">
      <c r="A105" s="34"/>
      <c r="B105" s="35"/>
      <c r="C105" s="34"/>
      <c r="D105" s="160" t="s">
        <v>260</v>
      </c>
      <c r="E105" s="34"/>
      <c r="F105" s="161" t="s">
        <v>11269</v>
      </c>
      <c r="G105" s="34"/>
      <c r="H105" s="34"/>
      <c r="I105" s="162"/>
      <c r="J105" s="34"/>
      <c r="K105" s="34"/>
      <c r="L105" s="35"/>
      <c r="M105" s="163"/>
      <c r="N105" s="164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9" t="s">
        <v>260</v>
      </c>
      <c r="AU105" s="19" t="s">
        <v>82</v>
      </c>
    </row>
    <row r="106" spans="1:65" s="2" customFormat="1" ht="11.25">
      <c r="A106" s="34"/>
      <c r="B106" s="35"/>
      <c r="C106" s="34"/>
      <c r="D106" s="165" t="s">
        <v>262</v>
      </c>
      <c r="E106" s="34"/>
      <c r="F106" s="166" t="s">
        <v>11271</v>
      </c>
      <c r="G106" s="34"/>
      <c r="H106" s="34"/>
      <c r="I106" s="162"/>
      <c r="J106" s="34"/>
      <c r="K106" s="34"/>
      <c r="L106" s="35"/>
      <c r="M106" s="163"/>
      <c r="N106" s="164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9" t="s">
        <v>262</v>
      </c>
      <c r="AU106" s="19" t="s">
        <v>82</v>
      </c>
    </row>
    <row r="107" spans="1:65" s="14" customFormat="1" ht="11.25">
      <c r="B107" s="174"/>
      <c r="D107" s="160" t="s">
        <v>264</v>
      </c>
      <c r="F107" s="176" t="s">
        <v>12610</v>
      </c>
      <c r="H107" s="177">
        <v>13.318</v>
      </c>
      <c r="I107" s="178"/>
      <c r="L107" s="174"/>
      <c r="M107" s="179"/>
      <c r="N107" s="180"/>
      <c r="O107" s="180"/>
      <c r="P107" s="180"/>
      <c r="Q107" s="180"/>
      <c r="R107" s="180"/>
      <c r="S107" s="180"/>
      <c r="T107" s="181"/>
      <c r="AT107" s="175" t="s">
        <v>264</v>
      </c>
      <c r="AU107" s="175" t="s">
        <v>82</v>
      </c>
      <c r="AV107" s="14" t="s">
        <v>82</v>
      </c>
      <c r="AW107" s="14" t="s">
        <v>4</v>
      </c>
      <c r="AX107" s="14" t="s">
        <v>80</v>
      </c>
      <c r="AY107" s="175" t="s">
        <v>252</v>
      </c>
    </row>
    <row r="108" spans="1:65" s="12" customFormat="1" ht="22.9" customHeight="1">
      <c r="B108" s="132"/>
      <c r="D108" s="133" t="s">
        <v>72</v>
      </c>
      <c r="E108" s="143" t="s">
        <v>328</v>
      </c>
      <c r="F108" s="143" t="s">
        <v>1986</v>
      </c>
      <c r="I108" s="135"/>
      <c r="J108" s="144">
        <f>BK108</f>
        <v>0</v>
      </c>
      <c r="L108" s="132"/>
      <c r="M108" s="137"/>
      <c r="N108" s="138"/>
      <c r="O108" s="138"/>
      <c r="P108" s="139">
        <f>SUM(P109:P112)</f>
        <v>0</v>
      </c>
      <c r="Q108" s="138"/>
      <c r="R108" s="139">
        <f>SUM(R109:R112)</f>
        <v>0</v>
      </c>
      <c r="S108" s="138"/>
      <c r="T108" s="140">
        <f>SUM(T109:T112)</f>
        <v>0</v>
      </c>
      <c r="AR108" s="133" t="s">
        <v>80</v>
      </c>
      <c r="AT108" s="141" t="s">
        <v>72</v>
      </c>
      <c r="AU108" s="141" t="s">
        <v>80</v>
      </c>
      <c r="AY108" s="133" t="s">
        <v>252</v>
      </c>
      <c r="BK108" s="142">
        <f>SUM(BK109:BK112)</f>
        <v>0</v>
      </c>
    </row>
    <row r="109" spans="1:65" s="2" customFormat="1" ht="16.5" customHeight="1">
      <c r="A109" s="34"/>
      <c r="B109" s="145"/>
      <c r="C109" s="146" t="s">
        <v>296</v>
      </c>
      <c r="D109" s="232" t="s">
        <v>254</v>
      </c>
      <c r="E109" s="147" t="s">
        <v>12611</v>
      </c>
      <c r="F109" s="148" t="s">
        <v>12612</v>
      </c>
      <c r="G109" s="149" t="s">
        <v>12613</v>
      </c>
      <c r="H109" s="150">
        <v>3</v>
      </c>
      <c r="I109" s="151"/>
      <c r="J109" s="152">
        <f>ROUND(I109*H109,2)</f>
        <v>0</v>
      </c>
      <c r="K109" s="153"/>
      <c r="L109" s="35"/>
      <c r="M109" s="154" t="s">
        <v>3</v>
      </c>
      <c r="N109" s="155" t="s">
        <v>44</v>
      </c>
      <c r="O109" s="55"/>
      <c r="P109" s="156">
        <f>O109*H109</f>
        <v>0</v>
      </c>
      <c r="Q109" s="156">
        <v>0</v>
      </c>
      <c r="R109" s="156">
        <f>Q109*H109</f>
        <v>0</v>
      </c>
      <c r="S109" s="156">
        <v>0</v>
      </c>
      <c r="T109" s="157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8" t="s">
        <v>258</v>
      </c>
      <c r="AT109" s="158" t="s">
        <v>254</v>
      </c>
      <c r="AU109" s="158" t="s">
        <v>82</v>
      </c>
      <c r="AY109" s="19" t="s">
        <v>252</v>
      </c>
      <c r="BE109" s="159">
        <f>IF(N109="základní",J109,0)</f>
        <v>0</v>
      </c>
      <c r="BF109" s="159">
        <f>IF(N109="snížená",J109,0)</f>
        <v>0</v>
      </c>
      <c r="BG109" s="159">
        <f>IF(N109="zákl. přenesená",J109,0)</f>
        <v>0</v>
      </c>
      <c r="BH109" s="159">
        <f>IF(N109="sníž. přenesená",J109,0)</f>
        <v>0</v>
      </c>
      <c r="BI109" s="159">
        <f>IF(N109="nulová",J109,0)</f>
        <v>0</v>
      </c>
      <c r="BJ109" s="19" t="s">
        <v>80</v>
      </c>
      <c r="BK109" s="159">
        <f>ROUND(I109*H109,2)</f>
        <v>0</v>
      </c>
      <c r="BL109" s="19" t="s">
        <v>258</v>
      </c>
      <c r="BM109" s="158" t="s">
        <v>12614</v>
      </c>
    </row>
    <row r="110" spans="1:65" s="2" customFormat="1" ht="11.25">
      <c r="A110" s="34"/>
      <c r="B110" s="35"/>
      <c r="C110" s="34"/>
      <c r="D110" s="160" t="s">
        <v>260</v>
      </c>
      <c r="E110" s="34"/>
      <c r="F110" s="161" t="s">
        <v>12615</v>
      </c>
      <c r="G110" s="34"/>
      <c r="H110" s="34"/>
      <c r="I110" s="162"/>
      <c r="J110" s="34"/>
      <c r="K110" s="34"/>
      <c r="L110" s="35"/>
      <c r="M110" s="163"/>
      <c r="N110" s="164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9" t="s">
        <v>260</v>
      </c>
      <c r="AU110" s="19" t="s">
        <v>82</v>
      </c>
    </row>
    <row r="111" spans="1:65" s="2" customFormat="1" ht="11.25">
      <c r="A111" s="34"/>
      <c r="B111" s="35"/>
      <c r="C111" s="34"/>
      <c r="D111" s="165" t="s">
        <v>262</v>
      </c>
      <c r="E111" s="34"/>
      <c r="F111" s="166" t="s">
        <v>12616</v>
      </c>
      <c r="G111" s="34"/>
      <c r="H111" s="34"/>
      <c r="I111" s="162"/>
      <c r="J111" s="34"/>
      <c r="K111" s="34"/>
      <c r="L111" s="35"/>
      <c r="M111" s="163"/>
      <c r="N111" s="164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9" t="s">
        <v>262</v>
      </c>
      <c r="AU111" s="19" t="s">
        <v>82</v>
      </c>
    </row>
    <row r="112" spans="1:65" s="14" customFormat="1" ht="11.25">
      <c r="B112" s="174"/>
      <c r="D112" s="160" t="s">
        <v>264</v>
      </c>
      <c r="E112" s="175" t="s">
        <v>3</v>
      </c>
      <c r="F112" s="176" t="s">
        <v>12617</v>
      </c>
      <c r="H112" s="177">
        <v>3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264</v>
      </c>
      <c r="AU112" s="175" t="s">
        <v>82</v>
      </c>
      <c r="AV112" s="14" t="s">
        <v>82</v>
      </c>
      <c r="AW112" s="14" t="s">
        <v>34</v>
      </c>
      <c r="AX112" s="14" t="s">
        <v>80</v>
      </c>
      <c r="AY112" s="175" t="s">
        <v>252</v>
      </c>
    </row>
    <row r="113" spans="1:65" s="12" customFormat="1" ht="25.9" customHeight="1">
      <c r="B113" s="132"/>
      <c r="D113" s="133" t="s">
        <v>72</v>
      </c>
      <c r="E113" s="134" t="s">
        <v>2190</v>
      </c>
      <c r="F113" s="134" t="s">
        <v>2191</v>
      </c>
      <c r="I113" s="135"/>
      <c r="J113" s="136">
        <f>BK113</f>
        <v>0</v>
      </c>
      <c r="L113" s="132"/>
      <c r="M113" s="137"/>
      <c r="N113" s="138"/>
      <c r="O113" s="138"/>
      <c r="P113" s="139">
        <f>P114</f>
        <v>0</v>
      </c>
      <c r="Q113" s="138"/>
      <c r="R113" s="139">
        <f>R114</f>
        <v>0.41772600000000004</v>
      </c>
      <c r="S113" s="138"/>
      <c r="T113" s="140">
        <f>T114</f>
        <v>0</v>
      </c>
      <c r="AR113" s="133" t="s">
        <v>82</v>
      </c>
      <c r="AT113" s="141" t="s">
        <v>72</v>
      </c>
      <c r="AU113" s="141" t="s">
        <v>73</v>
      </c>
      <c r="AY113" s="133" t="s">
        <v>252</v>
      </c>
      <c r="BK113" s="142">
        <f>BK114</f>
        <v>0</v>
      </c>
    </row>
    <row r="114" spans="1:65" s="12" customFormat="1" ht="22.9" customHeight="1">
      <c r="B114" s="132"/>
      <c r="D114" s="133" t="s">
        <v>72</v>
      </c>
      <c r="E114" s="143" t="s">
        <v>6665</v>
      </c>
      <c r="F114" s="143" t="s">
        <v>6666</v>
      </c>
      <c r="I114" s="135"/>
      <c r="J114" s="144">
        <f>BK114</f>
        <v>0</v>
      </c>
      <c r="L114" s="132"/>
      <c r="M114" s="137"/>
      <c r="N114" s="138"/>
      <c r="O114" s="138"/>
      <c r="P114" s="139">
        <f>SUM(P115:P232)</f>
        <v>0</v>
      </c>
      <c r="Q114" s="138"/>
      <c r="R114" s="139">
        <f>SUM(R115:R232)</f>
        <v>0.41772600000000004</v>
      </c>
      <c r="S114" s="138"/>
      <c r="T114" s="140">
        <f>SUM(T115:T232)</f>
        <v>0</v>
      </c>
      <c r="AR114" s="133" t="s">
        <v>82</v>
      </c>
      <c r="AT114" s="141" t="s">
        <v>72</v>
      </c>
      <c r="AU114" s="141" t="s">
        <v>80</v>
      </c>
      <c r="AY114" s="133" t="s">
        <v>252</v>
      </c>
      <c r="BK114" s="142">
        <f>SUM(BK115:BK232)</f>
        <v>0</v>
      </c>
    </row>
    <row r="115" spans="1:65" s="2" customFormat="1" ht="16.5" customHeight="1">
      <c r="A115" s="34"/>
      <c r="B115" s="145"/>
      <c r="C115" s="146" t="s">
        <v>580</v>
      </c>
      <c r="D115" s="146" t="s">
        <v>254</v>
      </c>
      <c r="E115" s="147" t="s">
        <v>11254</v>
      </c>
      <c r="F115" s="148" t="s">
        <v>11255</v>
      </c>
      <c r="G115" s="149" t="s">
        <v>8386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8636</v>
      </c>
      <c r="AT115" s="158" t="s">
        <v>254</v>
      </c>
      <c r="AU115" s="158" t="s">
        <v>82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8636</v>
      </c>
      <c r="BM115" s="158" t="s">
        <v>12618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12619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82</v>
      </c>
    </row>
    <row r="117" spans="1:65" s="2" customFormat="1" ht="11.25">
      <c r="A117" s="34"/>
      <c r="B117" s="35"/>
      <c r="C117" s="34"/>
      <c r="D117" s="165" t="s">
        <v>262</v>
      </c>
      <c r="E117" s="34"/>
      <c r="F117" s="166" t="s">
        <v>11257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262</v>
      </c>
      <c r="AU117" s="19" t="s">
        <v>82</v>
      </c>
    </row>
    <row r="118" spans="1:65" s="2" customFormat="1" ht="39">
      <c r="A118" s="34"/>
      <c r="B118" s="35"/>
      <c r="C118" s="34"/>
      <c r="D118" s="160" t="s">
        <v>2284</v>
      </c>
      <c r="E118" s="34"/>
      <c r="F118" s="211" t="s">
        <v>12620</v>
      </c>
      <c r="G118" s="34"/>
      <c r="H118" s="34"/>
      <c r="I118" s="162"/>
      <c r="J118" s="34"/>
      <c r="K118" s="34"/>
      <c r="L118" s="35"/>
      <c r="M118" s="163"/>
      <c r="N118" s="164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9" t="s">
        <v>2284</v>
      </c>
      <c r="AU118" s="19" t="s">
        <v>82</v>
      </c>
    </row>
    <row r="119" spans="1:65" s="2" customFormat="1" ht="16.5" customHeight="1">
      <c r="A119" s="34"/>
      <c r="B119" s="145"/>
      <c r="C119" s="146" t="s">
        <v>588</v>
      </c>
      <c r="D119" s="146" t="s">
        <v>254</v>
      </c>
      <c r="E119" s="147" t="s">
        <v>8634</v>
      </c>
      <c r="F119" s="148" t="s">
        <v>8635</v>
      </c>
      <c r="G119" s="149" t="s">
        <v>8386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8636</v>
      </c>
      <c r="AT119" s="158" t="s">
        <v>254</v>
      </c>
      <c r="AU119" s="158" t="s">
        <v>82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8636</v>
      </c>
      <c r="BM119" s="158" t="s">
        <v>12621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12622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82</v>
      </c>
    </row>
    <row r="121" spans="1:65" s="2" customFormat="1" ht="11.25">
      <c r="A121" s="34"/>
      <c r="B121" s="35"/>
      <c r="C121" s="34"/>
      <c r="D121" s="165" t="s">
        <v>262</v>
      </c>
      <c r="E121" s="34"/>
      <c r="F121" s="166" t="s">
        <v>8638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262</v>
      </c>
      <c r="AU121" s="19" t="s">
        <v>82</v>
      </c>
    </row>
    <row r="122" spans="1:65" s="2" customFormat="1" ht="29.25">
      <c r="A122" s="34"/>
      <c r="B122" s="35"/>
      <c r="C122" s="34"/>
      <c r="D122" s="160" t="s">
        <v>2284</v>
      </c>
      <c r="E122" s="34"/>
      <c r="F122" s="211" t="s">
        <v>8639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2284</v>
      </c>
      <c r="AU122" s="19" t="s">
        <v>82</v>
      </c>
    </row>
    <row r="123" spans="1:65" s="2" customFormat="1" ht="16.5" customHeight="1">
      <c r="A123" s="34"/>
      <c r="B123" s="145"/>
      <c r="C123" s="146" t="s">
        <v>303</v>
      </c>
      <c r="D123" s="232" t="s">
        <v>254</v>
      </c>
      <c r="E123" s="147" t="s">
        <v>6814</v>
      </c>
      <c r="F123" s="148" t="s">
        <v>6815</v>
      </c>
      <c r="G123" s="149" t="s">
        <v>331</v>
      </c>
      <c r="H123" s="150">
        <v>171</v>
      </c>
      <c r="I123" s="151"/>
      <c r="J123" s="152">
        <f>ROUND(I123*H123,2)</f>
        <v>0</v>
      </c>
      <c r="K123" s="153"/>
      <c r="L123" s="35"/>
      <c r="M123" s="154" t="s">
        <v>3</v>
      </c>
      <c r="N123" s="155" t="s">
        <v>44</v>
      </c>
      <c r="O123" s="55"/>
      <c r="P123" s="156">
        <f>O123*H123</f>
        <v>0</v>
      </c>
      <c r="Q123" s="156">
        <v>0</v>
      </c>
      <c r="R123" s="156">
        <f>Q123*H123</f>
        <v>0</v>
      </c>
      <c r="S123" s="156">
        <v>0</v>
      </c>
      <c r="T123" s="157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8" t="s">
        <v>406</v>
      </c>
      <c r="AT123" s="158" t="s">
        <v>254</v>
      </c>
      <c r="AU123" s="158" t="s">
        <v>82</v>
      </c>
      <c r="AY123" s="19" t="s">
        <v>252</v>
      </c>
      <c r="BE123" s="159">
        <f>IF(N123="základní",J123,0)</f>
        <v>0</v>
      </c>
      <c r="BF123" s="159">
        <f>IF(N123="snížená",J123,0)</f>
        <v>0</v>
      </c>
      <c r="BG123" s="159">
        <f>IF(N123="zákl. přenesená",J123,0)</f>
        <v>0</v>
      </c>
      <c r="BH123" s="159">
        <f>IF(N123="sníž. přenesená",J123,0)</f>
        <v>0</v>
      </c>
      <c r="BI123" s="159">
        <f>IF(N123="nulová",J123,0)</f>
        <v>0</v>
      </c>
      <c r="BJ123" s="19" t="s">
        <v>80</v>
      </c>
      <c r="BK123" s="159">
        <f>ROUND(I123*H123,2)</f>
        <v>0</v>
      </c>
      <c r="BL123" s="19" t="s">
        <v>406</v>
      </c>
      <c r="BM123" s="158" t="s">
        <v>12623</v>
      </c>
    </row>
    <row r="124" spans="1:65" s="2" customFormat="1" ht="11.25">
      <c r="A124" s="34"/>
      <c r="B124" s="35"/>
      <c r="C124" s="34"/>
      <c r="D124" s="160" t="s">
        <v>260</v>
      </c>
      <c r="E124" s="34"/>
      <c r="F124" s="161" t="s">
        <v>6817</v>
      </c>
      <c r="G124" s="34"/>
      <c r="H124" s="34"/>
      <c r="I124" s="162"/>
      <c r="J124" s="34"/>
      <c r="K124" s="34"/>
      <c r="L124" s="35"/>
      <c r="M124" s="163"/>
      <c r="N124" s="164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9" t="s">
        <v>260</v>
      </c>
      <c r="AU124" s="19" t="s">
        <v>82</v>
      </c>
    </row>
    <row r="125" spans="1:65" s="2" customFormat="1" ht="11.25">
      <c r="A125" s="34"/>
      <c r="B125" s="35"/>
      <c r="C125" s="34"/>
      <c r="D125" s="165" t="s">
        <v>262</v>
      </c>
      <c r="E125" s="34"/>
      <c r="F125" s="166" t="s">
        <v>6818</v>
      </c>
      <c r="G125" s="34"/>
      <c r="H125" s="34"/>
      <c r="I125" s="162"/>
      <c r="J125" s="34"/>
      <c r="K125" s="34"/>
      <c r="L125" s="35"/>
      <c r="M125" s="163"/>
      <c r="N125" s="164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9" t="s">
        <v>262</v>
      </c>
      <c r="AU125" s="19" t="s">
        <v>82</v>
      </c>
    </row>
    <row r="126" spans="1:65" s="13" customFormat="1" ht="11.25">
      <c r="B126" s="167"/>
      <c r="D126" s="160" t="s">
        <v>264</v>
      </c>
      <c r="E126" s="168" t="s">
        <v>3</v>
      </c>
      <c r="F126" s="169" t="s">
        <v>12624</v>
      </c>
      <c r="H126" s="168" t="s">
        <v>3</v>
      </c>
      <c r="I126" s="170"/>
      <c r="L126" s="167"/>
      <c r="M126" s="171"/>
      <c r="N126" s="172"/>
      <c r="O126" s="172"/>
      <c r="P126" s="172"/>
      <c r="Q126" s="172"/>
      <c r="R126" s="172"/>
      <c r="S126" s="172"/>
      <c r="T126" s="173"/>
      <c r="AT126" s="168" t="s">
        <v>264</v>
      </c>
      <c r="AU126" s="168" t="s">
        <v>82</v>
      </c>
      <c r="AV126" s="13" t="s">
        <v>80</v>
      </c>
      <c r="AW126" s="13" t="s">
        <v>34</v>
      </c>
      <c r="AX126" s="13" t="s">
        <v>73</v>
      </c>
      <c r="AY126" s="168" t="s">
        <v>252</v>
      </c>
    </row>
    <row r="127" spans="1:65" s="13" customFormat="1" ht="11.25">
      <c r="B127" s="167"/>
      <c r="D127" s="160" t="s">
        <v>264</v>
      </c>
      <c r="E127" s="168" t="s">
        <v>3</v>
      </c>
      <c r="F127" s="169" t="s">
        <v>12625</v>
      </c>
      <c r="H127" s="168" t="s">
        <v>3</v>
      </c>
      <c r="I127" s="170"/>
      <c r="L127" s="167"/>
      <c r="M127" s="171"/>
      <c r="N127" s="172"/>
      <c r="O127" s="172"/>
      <c r="P127" s="172"/>
      <c r="Q127" s="172"/>
      <c r="R127" s="172"/>
      <c r="S127" s="172"/>
      <c r="T127" s="173"/>
      <c r="AT127" s="168" t="s">
        <v>264</v>
      </c>
      <c r="AU127" s="168" t="s">
        <v>82</v>
      </c>
      <c r="AV127" s="13" t="s">
        <v>80</v>
      </c>
      <c r="AW127" s="13" t="s">
        <v>34</v>
      </c>
      <c r="AX127" s="13" t="s">
        <v>73</v>
      </c>
      <c r="AY127" s="168" t="s">
        <v>252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12626</v>
      </c>
      <c r="H128" s="177">
        <v>171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82</v>
      </c>
      <c r="AV128" s="14" t="s">
        <v>82</v>
      </c>
      <c r="AW128" s="14" t="s">
        <v>34</v>
      </c>
      <c r="AX128" s="14" t="s">
        <v>80</v>
      </c>
      <c r="AY128" s="175" t="s">
        <v>252</v>
      </c>
    </row>
    <row r="129" spans="1:65" s="2" customFormat="1" ht="16.5" customHeight="1">
      <c r="A129" s="34"/>
      <c r="B129" s="145"/>
      <c r="C129" s="198" t="s">
        <v>312</v>
      </c>
      <c r="D129" s="233" t="s">
        <v>361</v>
      </c>
      <c r="E129" s="199" t="s">
        <v>11044</v>
      </c>
      <c r="F129" s="200" t="s">
        <v>11045</v>
      </c>
      <c r="G129" s="201" t="s">
        <v>331</v>
      </c>
      <c r="H129" s="202">
        <v>188.1</v>
      </c>
      <c r="I129" s="203"/>
      <c r="J129" s="204">
        <f>ROUND(I129*H129,2)</f>
        <v>0</v>
      </c>
      <c r="K129" s="205"/>
      <c r="L129" s="206"/>
      <c r="M129" s="207" t="s">
        <v>3</v>
      </c>
      <c r="N129" s="208" t="s">
        <v>44</v>
      </c>
      <c r="O129" s="55"/>
      <c r="P129" s="156">
        <f>O129*H129</f>
        <v>0</v>
      </c>
      <c r="Q129" s="156">
        <v>2.5999999999999998E-4</v>
      </c>
      <c r="R129" s="156">
        <f>Q129*H129</f>
        <v>4.8905999999999991E-2</v>
      </c>
      <c r="S129" s="156">
        <v>0</v>
      </c>
      <c r="T129" s="157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8" t="s">
        <v>572</v>
      </c>
      <c r="AT129" s="158" t="s">
        <v>361</v>
      </c>
      <c r="AU129" s="158" t="s">
        <v>82</v>
      </c>
      <c r="AY129" s="19" t="s">
        <v>252</v>
      </c>
      <c r="BE129" s="159">
        <f>IF(N129="základní",J129,0)</f>
        <v>0</v>
      </c>
      <c r="BF129" s="159">
        <f>IF(N129="snížená",J129,0)</f>
        <v>0</v>
      </c>
      <c r="BG129" s="159">
        <f>IF(N129="zákl. přenesená",J129,0)</f>
        <v>0</v>
      </c>
      <c r="BH129" s="159">
        <f>IF(N129="sníž. přenesená",J129,0)</f>
        <v>0</v>
      </c>
      <c r="BI129" s="159">
        <f>IF(N129="nulová",J129,0)</f>
        <v>0</v>
      </c>
      <c r="BJ129" s="19" t="s">
        <v>80</v>
      </c>
      <c r="BK129" s="159">
        <f>ROUND(I129*H129,2)</f>
        <v>0</v>
      </c>
      <c r="BL129" s="19" t="s">
        <v>406</v>
      </c>
      <c r="BM129" s="158" t="s">
        <v>12627</v>
      </c>
    </row>
    <row r="130" spans="1:65" s="2" customFormat="1" ht="11.25">
      <c r="A130" s="34"/>
      <c r="B130" s="35"/>
      <c r="C130" s="34"/>
      <c r="D130" s="160" t="s">
        <v>260</v>
      </c>
      <c r="E130" s="34"/>
      <c r="F130" s="161" t="s">
        <v>11045</v>
      </c>
      <c r="G130" s="34"/>
      <c r="H130" s="34"/>
      <c r="I130" s="162"/>
      <c r="J130" s="34"/>
      <c r="K130" s="34"/>
      <c r="L130" s="35"/>
      <c r="M130" s="163"/>
      <c r="N130" s="164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9" t="s">
        <v>260</v>
      </c>
      <c r="AU130" s="19" t="s">
        <v>82</v>
      </c>
    </row>
    <row r="131" spans="1:65" s="2" customFormat="1" ht="11.25">
      <c r="A131" s="34"/>
      <c r="B131" s="35"/>
      <c r="C131" s="34"/>
      <c r="D131" s="165" t="s">
        <v>262</v>
      </c>
      <c r="E131" s="34"/>
      <c r="F131" s="166" t="s">
        <v>11047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262</v>
      </c>
      <c r="AU131" s="19" t="s">
        <v>82</v>
      </c>
    </row>
    <row r="132" spans="1:65" s="14" customFormat="1" ht="11.25">
      <c r="B132" s="174"/>
      <c r="D132" s="160" t="s">
        <v>264</v>
      </c>
      <c r="F132" s="176" t="s">
        <v>12628</v>
      </c>
      <c r="H132" s="177">
        <v>188.1</v>
      </c>
      <c r="I132" s="178"/>
      <c r="L132" s="174"/>
      <c r="M132" s="179"/>
      <c r="N132" s="180"/>
      <c r="O132" s="180"/>
      <c r="P132" s="180"/>
      <c r="Q132" s="180"/>
      <c r="R132" s="180"/>
      <c r="S132" s="180"/>
      <c r="T132" s="181"/>
      <c r="AT132" s="175" t="s">
        <v>264</v>
      </c>
      <c r="AU132" s="175" t="s">
        <v>82</v>
      </c>
      <c r="AV132" s="14" t="s">
        <v>82</v>
      </c>
      <c r="AW132" s="14" t="s">
        <v>4</v>
      </c>
      <c r="AX132" s="14" t="s">
        <v>80</v>
      </c>
      <c r="AY132" s="175" t="s">
        <v>252</v>
      </c>
    </row>
    <row r="133" spans="1:65" s="2" customFormat="1" ht="16.5" customHeight="1">
      <c r="A133" s="34"/>
      <c r="B133" s="145"/>
      <c r="C133" s="146" t="s">
        <v>318</v>
      </c>
      <c r="D133" s="146" t="s">
        <v>254</v>
      </c>
      <c r="E133" s="147" t="s">
        <v>12629</v>
      </c>
      <c r="F133" s="148" t="s">
        <v>12630</v>
      </c>
      <c r="G133" s="149" t="s">
        <v>331</v>
      </c>
      <c r="H133" s="150">
        <v>35</v>
      </c>
      <c r="I133" s="151"/>
      <c r="J133" s="152">
        <f>ROUND(I133*H133,2)</f>
        <v>0</v>
      </c>
      <c r="K133" s="153"/>
      <c r="L133" s="35"/>
      <c r="M133" s="154" t="s">
        <v>3</v>
      </c>
      <c r="N133" s="155" t="s">
        <v>44</v>
      </c>
      <c r="O133" s="55"/>
      <c r="P133" s="156">
        <f>O133*H133</f>
        <v>0</v>
      </c>
      <c r="Q133" s="156">
        <v>0</v>
      </c>
      <c r="R133" s="156">
        <f>Q133*H133</f>
        <v>0</v>
      </c>
      <c r="S133" s="156">
        <v>0</v>
      </c>
      <c r="T133" s="157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8" t="s">
        <v>406</v>
      </c>
      <c r="AT133" s="158" t="s">
        <v>254</v>
      </c>
      <c r="AU133" s="158" t="s">
        <v>82</v>
      </c>
      <c r="AY133" s="19" t="s">
        <v>252</v>
      </c>
      <c r="BE133" s="159">
        <f>IF(N133="základní",J133,0)</f>
        <v>0</v>
      </c>
      <c r="BF133" s="159">
        <f>IF(N133="snížená",J133,0)</f>
        <v>0</v>
      </c>
      <c r="BG133" s="159">
        <f>IF(N133="zákl. přenesená",J133,0)</f>
        <v>0</v>
      </c>
      <c r="BH133" s="159">
        <f>IF(N133="sníž. přenesená",J133,0)</f>
        <v>0</v>
      </c>
      <c r="BI133" s="159">
        <f>IF(N133="nulová",J133,0)</f>
        <v>0</v>
      </c>
      <c r="BJ133" s="19" t="s">
        <v>80</v>
      </c>
      <c r="BK133" s="159">
        <f>ROUND(I133*H133,2)</f>
        <v>0</v>
      </c>
      <c r="BL133" s="19" t="s">
        <v>406</v>
      </c>
      <c r="BM133" s="158" t="s">
        <v>12631</v>
      </c>
    </row>
    <row r="134" spans="1:65" s="2" customFormat="1" ht="19.5">
      <c r="A134" s="34"/>
      <c r="B134" s="35"/>
      <c r="C134" s="34"/>
      <c r="D134" s="160" t="s">
        <v>260</v>
      </c>
      <c r="E134" s="34"/>
      <c r="F134" s="161" t="s">
        <v>12632</v>
      </c>
      <c r="G134" s="34"/>
      <c r="H134" s="34"/>
      <c r="I134" s="162"/>
      <c r="J134" s="34"/>
      <c r="K134" s="34"/>
      <c r="L134" s="35"/>
      <c r="M134" s="163"/>
      <c r="N134" s="164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9" t="s">
        <v>260</v>
      </c>
      <c r="AU134" s="19" t="s">
        <v>82</v>
      </c>
    </row>
    <row r="135" spans="1:65" s="2" customFormat="1" ht="11.25">
      <c r="A135" s="34"/>
      <c r="B135" s="35"/>
      <c r="C135" s="34"/>
      <c r="D135" s="165" t="s">
        <v>262</v>
      </c>
      <c r="E135" s="34"/>
      <c r="F135" s="166" t="s">
        <v>12633</v>
      </c>
      <c r="G135" s="34"/>
      <c r="H135" s="34"/>
      <c r="I135" s="162"/>
      <c r="J135" s="34"/>
      <c r="K135" s="34"/>
      <c r="L135" s="35"/>
      <c r="M135" s="163"/>
      <c r="N135" s="164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9" t="s">
        <v>262</v>
      </c>
      <c r="AU135" s="19" t="s">
        <v>82</v>
      </c>
    </row>
    <row r="136" spans="1:65" s="13" customFormat="1" ht="11.25">
      <c r="B136" s="167"/>
      <c r="D136" s="160" t="s">
        <v>264</v>
      </c>
      <c r="E136" s="168" t="s">
        <v>3</v>
      </c>
      <c r="F136" s="169" t="s">
        <v>12634</v>
      </c>
      <c r="H136" s="168" t="s">
        <v>3</v>
      </c>
      <c r="I136" s="170"/>
      <c r="L136" s="167"/>
      <c r="M136" s="171"/>
      <c r="N136" s="172"/>
      <c r="O136" s="172"/>
      <c r="P136" s="172"/>
      <c r="Q136" s="172"/>
      <c r="R136" s="172"/>
      <c r="S136" s="172"/>
      <c r="T136" s="173"/>
      <c r="AT136" s="168" t="s">
        <v>264</v>
      </c>
      <c r="AU136" s="168" t="s">
        <v>82</v>
      </c>
      <c r="AV136" s="13" t="s">
        <v>80</v>
      </c>
      <c r="AW136" s="13" t="s">
        <v>34</v>
      </c>
      <c r="AX136" s="13" t="s">
        <v>73</v>
      </c>
      <c r="AY136" s="168" t="s">
        <v>252</v>
      </c>
    </row>
    <row r="137" spans="1:65" s="14" customFormat="1" ht="11.25">
      <c r="B137" s="174"/>
      <c r="D137" s="160" t="s">
        <v>264</v>
      </c>
      <c r="E137" s="175" t="s">
        <v>3</v>
      </c>
      <c r="F137" s="176" t="s">
        <v>12635</v>
      </c>
      <c r="H137" s="177">
        <v>35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264</v>
      </c>
      <c r="AU137" s="175" t="s">
        <v>82</v>
      </c>
      <c r="AV137" s="14" t="s">
        <v>82</v>
      </c>
      <c r="AW137" s="14" t="s">
        <v>34</v>
      </c>
      <c r="AX137" s="14" t="s">
        <v>80</v>
      </c>
      <c r="AY137" s="175" t="s">
        <v>252</v>
      </c>
    </row>
    <row r="138" spans="1:65" s="2" customFormat="1" ht="16.5" customHeight="1">
      <c r="A138" s="34"/>
      <c r="B138" s="145"/>
      <c r="C138" s="198" t="s">
        <v>328</v>
      </c>
      <c r="D138" s="198" t="s">
        <v>361</v>
      </c>
      <c r="E138" s="199" t="s">
        <v>12636</v>
      </c>
      <c r="F138" s="200" t="s">
        <v>12637</v>
      </c>
      <c r="G138" s="201" t="s">
        <v>331</v>
      </c>
      <c r="H138" s="202">
        <v>35</v>
      </c>
      <c r="I138" s="203"/>
      <c r="J138" s="204">
        <f>ROUND(I138*H138,2)</f>
        <v>0</v>
      </c>
      <c r="K138" s="205"/>
      <c r="L138" s="206"/>
      <c r="M138" s="207" t="s">
        <v>3</v>
      </c>
      <c r="N138" s="208" t="s">
        <v>44</v>
      </c>
      <c r="O138" s="55"/>
      <c r="P138" s="156">
        <f>O138*H138</f>
        <v>0</v>
      </c>
      <c r="Q138" s="156">
        <v>9.2000000000000003E-4</v>
      </c>
      <c r="R138" s="156">
        <f>Q138*H138</f>
        <v>3.2199999999999999E-2</v>
      </c>
      <c r="S138" s="156">
        <v>0</v>
      </c>
      <c r="T138" s="157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8" t="s">
        <v>572</v>
      </c>
      <c r="AT138" s="158" t="s">
        <v>361</v>
      </c>
      <c r="AU138" s="158" t="s">
        <v>82</v>
      </c>
      <c r="AY138" s="19" t="s">
        <v>252</v>
      </c>
      <c r="BE138" s="159">
        <f>IF(N138="základní",J138,0)</f>
        <v>0</v>
      </c>
      <c r="BF138" s="159">
        <f>IF(N138="snížená",J138,0)</f>
        <v>0</v>
      </c>
      <c r="BG138" s="159">
        <f>IF(N138="zákl. přenesená",J138,0)</f>
        <v>0</v>
      </c>
      <c r="BH138" s="159">
        <f>IF(N138="sníž. přenesená",J138,0)</f>
        <v>0</v>
      </c>
      <c r="BI138" s="159">
        <f>IF(N138="nulová",J138,0)</f>
        <v>0</v>
      </c>
      <c r="BJ138" s="19" t="s">
        <v>80</v>
      </c>
      <c r="BK138" s="159">
        <f>ROUND(I138*H138,2)</f>
        <v>0</v>
      </c>
      <c r="BL138" s="19" t="s">
        <v>406</v>
      </c>
      <c r="BM138" s="158" t="s">
        <v>12638</v>
      </c>
    </row>
    <row r="139" spans="1:65" s="2" customFormat="1" ht="11.25">
      <c r="A139" s="34"/>
      <c r="B139" s="35"/>
      <c r="C139" s="34"/>
      <c r="D139" s="160" t="s">
        <v>260</v>
      </c>
      <c r="E139" s="34"/>
      <c r="F139" s="161" t="s">
        <v>12639</v>
      </c>
      <c r="G139" s="34"/>
      <c r="H139" s="34"/>
      <c r="I139" s="162"/>
      <c r="J139" s="34"/>
      <c r="K139" s="34"/>
      <c r="L139" s="35"/>
      <c r="M139" s="163"/>
      <c r="N139" s="164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9" t="s">
        <v>260</v>
      </c>
      <c r="AU139" s="19" t="s">
        <v>82</v>
      </c>
    </row>
    <row r="140" spans="1:65" s="2" customFormat="1" ht="11.25">
      <c r="A140" s="34"/>
      <c r="B140" s="35"/>
      <c r="C140" s="34"/>
      <c r="D140" s="165" t="s">
        <v>262</v>
      </c>
      <c r="E140" s="34"/>
      <c r="F140" s="166" t="s">
        <v>12640</v>
      </c>
      <c r="G140" s="34"/>
      <c r="H140" s="34"/>
      <c r="I140" s="162"/>
      <c r="J140" s="34"/>
      <c r="K140" s="34"/>
      <c r="L140" s="35"/>
      <c r="M140" s="163"/>
      <c r="N140" s="164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9" t="s">
        <v>262</v>
      </c>
      <c r="AU140" s="19" t="s">
        <v>82</v>
      </c>
    </row>
    <row r="141" spans="1:65" s="2" customFormat="1" ht="16.5" customHeight="1">
      <c r="A141" s="34"/>
      <c r="B141" s="145"/>
      <c r="C141" s="146" t="s">
        <v>338</v>
      </c>
      <c r="D141" s="232" t="s">
        <v>254</v>
      </c>
      <c r="E141" s="147" t="s">
        <v>7041</v>
      </c>
      <c r="F141" s="148" t="s">
        <v>12641</v>
      </c>
      <c r="G141" s="149" t="s">
        <v>331</v>
      </c>
      <c r="H141" s="150">
        <v>80</v>
      </c>
      <c r="I141" s="151"/>
      <c r="J141" s="152">
        <f>ROUND(I141*H141,2)</f>
        <v>0</v>
      </c>
      <c r="K141" s="153"/>
      <c r="L141" s="35"/>
      <c r="M141" s="154" t="s">
        <v>3</v>
      </c>
      <c r="N141" s="155" t="s">
        <v>44</v>
      </c>
      <c r="O141" s="55"/>
      <c r="P141" s="156">
        <f>O141*H141</f>
        <v>0</v>
      </c>
      <c r="Q141" s="156">
        <v>0</v>
      </c>
      <c r="R141" s="156">
        <f>Q141*H141</f>
        <v>0</v>
      </c>
      <c r="S141" s="156">
        <v>0</v>
      </c>
      <c r="T141" s="157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8" t="s">
        <v>406</v>
      </c>
      <c r="AT141" s="158" t="s">
        <v>254</v>
      </c>
      <c r="AU141" s="158" t="s">
        <v>82</v>
      </c>
      <c r="AY141" s="19" t="s">
        <v>252</v>
      </c>
      <c r="BE141" s="159">
        <f>IF(N141="základní",J141,0)</f>
        <v>0</v>
      </c>
      <c r="BF141" s="159">
        <f>IF(N141="snížená",J141,0)</f>
        <v>0</v>
      </c>
      <c r="BG141" s="159">
        <f>IF(N141="zákl. přenesená",J141,0)</f>
        <v>0</v>
      </c>
      <c r="BH141" s="159">
        <f>IF(N141="sníž. přenesená",J141,0)</f>
        <v>0</v>
      </c>
      <c r="BI141" s="159">
        <f>IF(N141="nulová",J141,0)</f>
        <v>0</v>
      </c>
      <c r="BJ141" s="19" t="s">
        <v>80</v>
      </c>
      <c r="BK141" s="159">
        <f>ROUND(I141*H141,2)</f>
        <v>0</v>
      </c>
      <c r="BL141" s="19" t="s">
        <v>406</v>
      </c>
      <c r="BM141" s="158" t="s">
        <v>12642</v>
      </c>
    </row>
    <row r="142" spans="1:65" s="2" customFormat="1" ht="19.5">
      <c r="A142" s="34"/>
      <c r="B142" s="35"/>
      <c r="C142" s="34"/>
      <c r="D142" s="160" t="s">
        <v>260</v>
      </c>
      <c r="E142" s="34"/>
      <c r="F142" s="161" t="s">
        <v>12643</v>
      </c>
      <c r="G142" s="34"/>
      <c r="H142" s="34"/>
      <c r="I142" s="162"/>
      <c r="J142" s="34"/>
      <c r="K142" s="34"/>
      <c r="L142" s="35"/>
      <c r="M142" s="163"/>
      <c r="N142" s="164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9" t="s">
        <v>260</v>
      </c>
      <c r="AU142" s="19" t="s">
        <v>82</v>
      </c>
    </row>
    <row r="143" spans="1:65" s="2" customFormat="1" ht="11.25">
      <c r="A143" s="34"/>
      <c r="B143" s="35"/>
      <c r="C143" s="34"/>
      <c r="D143" s="165" t="s">
        <v>262</v>
      </c>
      <c r="E143" s="34"/>
      <c r="F143" s="166" t="s">
        <v>7045</v>
      </c>
      <c r="G143" s="34"/>
      <c r="H143" s="34"/>
      <c r="I143" s="162"/>
      <c r="J143" s="34"/>
      <c r="K143" s="34"/>
      <c r="L143" s="35"/>
      <c r="M143" s="163"/>
      <c r="N143" s="164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9" t="s">
        <v>262</v>
      </c>
      <c r="AU143" s="19" t="s">
        <v>82</v>
      </c>
    </row>
    <row r="144" spans="1:65" s="13" customFormat="1" ht="11.25">
      <c r="B144" s="167"/>
      <c r="D144" s="160" t="s">
        <v>264</v>
      </c>
      <c r="E144" s="168" t="s">
        <v>3</v>
      </c>
      <c r="F144" s="169" t="s">
        <v>12644</v>
      </c>
      <c r="H144" s="168" t="s">
        <v>3</v>
      </c>
      <c r="I144" s="170"/>
      <c r="L144" s="167"/>
      <c r="M144" s="171"/>
      <c r="N144" s="172"/>
      <c r="O144" s="172"/>
      <c r="P144" s="172"/>
      <c r="Q144" s="172"/>
      <c r="R144" s="172"/>
      <c r="S144" s="172"/>
      <c r="T144" s="173"/>
      <c r="AT144" s="168" t="s">
        <v>264</v>
      </c>
      <c r="AU144" s="168" t="s">
        <v>82</v>
      </c>
      <c r="AV144" s="13" t="s">
        <v>80</v>
      </c>
      <c r="AW144" s="13" t="s">
        <v>34</v>
      </c>
      <c r="AX144" s="13" t="s">
        <v>73</v>
      </c>
      <c r="AY144" s="168" t="s">
        <v>252</v>
      </c>
    </row>
    <row r="145" spans="1:65" s="14" customFormat="1" ht="11.25">
      <c r="B145" s="174"/>
      <c r="D145" s="160" t="s">
        <v>264</v>
      </c>
      <c r="E145" s="175" t="s">
        <v>3</v>
      </c>
      <c r="F145" s="176" t="s">
        <v>12645</v>
      </c>
      <c r="H145" s="177">
        <v>80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264</v>
      </c>
      <c r="AU145" s="175" t="s">
        <v>82</v>
      </c>
      <c r="AV145" s="14" t="s">
        <v>82</v>
      </c>
      <c r="AW145" s="14" t="s">
        <v>34</v>
      </c>
      <c r="AX145" s="14" t="s">
        <v>80</v>
      </c>
      <c r="AY145" s="175" t="s">
        <v>252</v>
      </c>
    </row>
    <row r="146" spans="1:65" s="2" customFormat="1" ht="16.5" customHeight="1">
      <c r="A146" s="34"/>
      <c r="B146" s="145"/>
      <c r="C146" s="198" t="s">
        <v>360</v>
      </c>
      <c r="D146" s="233" t="s">
        <v>361</v>
      </c>
      <c r="E146" s="199" t="s">
        <v>7676</v>
      </c>
      <c r="F146" s="200" t="s">
        <v>12646</v>
      </c>
      <c r="G146" s="201" t="s">
        <v>331</v>
      </c>
      <c r="H146" s="202">
        <v>80</v>
      </c>
      <c r="I146" s="203"/>
      <c r="J146" s="204">
        <f>ROUND(I146*H146,2)</f>
        <v>0</v>
      </c>
      <c r="K146" s="205"/>
      <c r="L146" s="206"/>
      <c r="M146" s="207" t="s">
        <v>3</v>
      </c>
      <c r="N146" s="208" t="s">
        <v>44</v>
      </c>
      <c r="O146" s="55"/>
      <c r="P146" s="156">
        <f>O146*H146</f>
        <v>0</v>
      </c>
      <c r="Q146" s="156">
        <v>1.2E-4</v>
      </c>
      <c r="R146" s="156">
        <f>Q146*H146</f>
        <v>9.6000000000000009E-3</v>
      </c>
      <c r="S146" s="156">
        <v>0</v>
      </c>
      <c r="T146" s="157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8" t="s">
        <v>572</v>
      </c>
      <c r="AT146" s="158" t="s">
        <v>361</v>
      </c>
      <c r="AU146" s="158" t="s">
        <v>82</v>
      </c>
      <c r="AY146" s="19" t="s">
        <v>252</v>
      </c>
      <c r="BE146" s="159">
        <f>IF(N146="základní",J146,0)</f>
        <v>0</v>
      </c>
      <c r="BF146" s="159">
        <f>IF(N146="snížená",J146,0)</f>
        <v>0</v>
      </c>
      <c r="BG146" s="159">
        <f>IF(N146="zákl. přenesená",J146,0)</f>
        <v>0</v>
      </c>
      <c r="BH146" s="159">
        <f>IF(N146="sníž. přenesená",J146,0)</f>
        <v>0</v>
      </c>
      <c r="BI146" s="159">
        <f>IF(N146="nulová",J146,0)</f>
        <v>0</v>
      </c>
      <c r="BJ146" s="19" t="s">
        <v>80</v>
      </c>
      <c r="BK146" s="159">
        <f>ROUND(I146*H146,2)</f>
        <v>0</v>
      </c>
      <c r="BL146" s="19" t="s">
        <v>406</v>
      </c>
      <c r="BM146" s="158" t="s">
        <v>12647</v>
      </c>
    </row>
    <row r="147" spans="1:65" s="2" customFormat="1" ht="11.25">
      <c r="A147" s="34"/>
      <c r="B147" s="35"/>
      <c r="C147" s="34"/>
      <c r="D147" s="160" t="s">
        <v>260</v>
      </c>
      <c r="E147" s="34"/>
      <c r="F147" s="161" t="s">
        <v>12646</v>
      </c>
      <c r="G147" s="34"/>
      <c r="H147" s="34"/>
      <c r="I147" s="162"/>
      <c r="J147" s="34"/>
      <c r="K147" s="34"/>
      <c r="L147" s="35"/>
      <c r="M147" s="163"/>
      <c r="N147" s="164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9" t="s">
        <v>260</v>
      </c>
      <c r="AU147" s="19" t="s">
        <v>82</v>
      </c>
    </row>
    <row r="148" spans="1:65" s="2" customFormat="1" ht="11.25">
      <c r="A148" s="34"/>
      <c r="B148" s="35"/>
      <c r="C148" s="34"/>
      <c r="D148" s="165" t="s">
        <v>262</v>
      </c>
      <c r="E148" s="34"/>
      <c r="F148" s="166" t="s">
        <v>7679</v>
      </c>
      <c r="G148" s="34"/>
      <c r="H148" s="34"/>
      <c r="I148" s="162"/>
      <c r="J148" s="34"/>
      <c r="K148" s="34"/>
      <c r="L148" s="35"/>
      <c r="M148" s="163"/>
      <c r="N148" s="164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9" t="s">
        <v>262</v>
      </c>
      <c r="AU148" s="19" t="s">
        <v>82</v>
      </c>
    </row>
    <row r="149" spans="1:65" s="2" customFormat="1" ht="16.5" customHeight="1">
      <c r="A149" s="34"/>
      <c r="B149" s="145"/>
      <c r="C149" s="146" t="s">
        <v>373</v>
      </c>
      <c r="D149" s="232" t="s">
        <v>254</v>
      </c>
      <c r="E149" s="147" t="s">
        <v>12648</v>
      </c>
      <c r="F149" s="148" t="s">
        <v>12649</v>
      </c>
      <c r="G149" s="149" t="s">
        <v>331</v>
      </c>
      <c r="H149" s="150">
        <v>181</v>
      </c>
      <c r="I149" s="151"/>
      <c r="J149" s="152">
        <f>ROUND(I149*H149,2)</f>
        <v>0</v>
      </c>
      <c r="K149" s="153"/>
      <c r="L149" s="35"/>
      <c r="M149" s="154" t="s">
        <v>3</v>
      </c>
      <c r="N149" s="155" t="s">
        <v>44</v>
      </c>
      <c r="O149" s="55"/>
      <c r="P149" s="156">
        <f>O149*H149</f>
        <v>0</v>
      </c>
      <c r="Q149" s="156">
        <v>0</v>
      </c>
      <c r="R149" s="156">
        <f>Q149*H149</f>
        <v>0</v>
      </c>
      <c r="S149" s="156">
        <v>0</v>
      </c>
      <c r="T149" s="157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8" t="s">
        <v>406</v>
      </c>
      <c r="AT149" s="158" t="s">
        <v>254</v>
      </c>
      <c r="AU149" s="158" t="s">
        <v>82</v>
      </c>
      <c r="AY149" s="19" t="s">
        <v>252</v>
      </c>
      <c r="BE149" s="159">
        <f>IF(N149="základní",J149,0)</f>
        <v>0</v>
      </c>
      <c r="BF149" s="159">
        <f>IF(N149="snížená",J149,0)</f>
        <v>0</v>
      </c>
      <c r="BG149" s="159">
        <f>IF(N149="zákl. přenesená",J149,0)</f>
        <v>0</v>
      </c>
      <c r="BH149" s="159">
        <f>IF(N149="sníž. přenesená",J149,0)</f>
        <v>0</v>
      </c>
      <c r="BI149" s="159">
        <f>IF(N149="nulová",J149,0)</f>
        <v>0</v>
      </c>
      <c r="BJ149" s="19" t="s">
        <v>80</v>
      </c>
      <c r="BK149" s="159">
        <f>ROUND(I149*H149,2)</f>
        <v>0</v>
      </c>
      <c r="BL149" s="19" t="s">
        <v>406</v>
      </c>
      <c r="BM149" s="158" t="s">
        <v>12650</v>
      </c>
    </row>
    <row r="150" spans="1:65" s="2" customFormat="1" ht="19.5">
      <c r="A150" s="34"/>
      <c r="B150" s="35"/>
      <c r="C150" s="34"/>
      <c r="D150" s="160" t="s">
        <v>260</v>
      </c>
      <c r="E150" s="34"/>
      <c r="F150" s="161" t="s">
        <v>12651</v>
      </c>
      <c r="G150" s="34"/>
      <c r="H150" s="34"/>
      <c r="I150" s="162"/>
      <c r="J150" s="34"/>
      <c r="K150" s="34"/>
      <c r="L150" s="35"/>
      <c r="M150" s="163"/>
      <c r="N150" s="164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9" t="s">
        <v>260</v>
      </c>
      <c r="AU150" s="19" t="s">
        <v>82</v>
      </c>
    </row>
    <row r="151" spans="1:65" s="2" customFormat="1" ht="11.25">
      <c r="A151" s="34"/>
      <c r="B151" s="35"/>
      <c r="C151" s="34"/>
      <c r="D151" s="165" t="s">
        <v>262</v>
      </c>
      <c r="E151" s="34"/>
      <c r="F151" s="166" t="s">
        <v>12652</v>
      </c>
      <c r="G151" s="34"/>
      <c r="H151" s="34"/>
      <c r="I151" s="162"/>
      <c r="J151" s="34"/>
      <c r="K151" s="34"/>
      <c r="L151" s="35"/>
      <c r="M151" s="163"/>
      <c r="N151" s="164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9" t="s">
        <v>262</v>
      </c>
      <c r="AU151" s="19" t="s">
        <v>82</v>
      </c>
    </row>
    <row r="152" spans="1:65" s="13" customFormat="1" ht="11.25">
      <c r="B152" s="167"/>
      <c r="D152" s="160" t="s">
        <v>264</v>
      </c>
      <c r="E152" s="168" t="s">
        <v>3</v>
      </c>
      <c r="F152" s="169" t="s">
        <v>12624</v>
      </c>
      <c r="H152" s="168" t="s">
        <v>3</v>
      </c>
      <c r="I152" s="170"/>
      <c r="L152" s="167"/>
      <c r="M152" s="171"/>
      <c r="N152" s="172"/>
      <c r="O152" s="172"/>
      <c r="P152" s="172"/>
      <c r="Q152" s="172"/>
      <c r="R152" s="172"/>
      <c r="S152" s="172"/>
      <c r="T152" s="173"/>
      <c r="AT152" s="168" t="s">
        <v>264</v>
      </c>
      <c r="AU152" s="168" t="s">
        <v>82</v>
      </c>
      <c r="AV152" s="13" t="s">
        <v>80</v>
      </c>
      <c r="AW152" s="13" t="s">
        <v>34</v>
      </c>
      <c r="AX152" s="13" t="s">
        <v>73</v>
      </c>
      <c r="AY152" s="168" t="s">
        <v>252</v>
      </c>
    </row>
    <row r="153" spans="1:65" s="13" customFormat="1" ht="11.25">
      <c r="B153" s="167"/>
      <c r="D153" s="160" t="s">
        <v>264</v>
      </c>
      <c r="E153" s="168" t="s">
        <v>3</v>
      </c>
      <c r="F153" s="169" t="s">
        <v>12653</v>
      </c>
      <c r="H153" s="168" t="s">
        <v>3</v>
      </c>
      <c r="I153" s="170"/>
      <c r="L153" s="167"/>
      <c r="M153" s="171"/>
      <c r="N153" s="172"/>
      <c r="O153" s="172"/>
      <c r="P153" s="172"/>
      <c r="Q153" s="172"/>
      <c r="R153" s="172"/>
      <c r="S153" s="172"/>
      <c r="T153" s="173"/>
      <c r="AT153" s="168" t="s">
        <v>264</v>
      </c>
      <c r="AU153" s="168" t="s">
        <v>82</v>
      </c>
      <c r="AV153" s="13" t="s">
        <v>80</v>
      </c>
      <c r="AW153" s="13" t="s">
        <v>34</v>
      </c>
      <c r="AX153" s="13" t="s">
        <v>73</v>
      </c>
      <c r="AY153" s="168" t="s">
        <v>252</v>
      </c>
    </row>
    <row r="154" spans="1:65" s="14" customFormat="1" ht="11.25">
      <c r="B154" s="174"/>
      <c r="D154" s="160" t="s">
        <v>264</v>
      </c>
      <c r="E154" s="175" t="s">
        <v>3</v>
      </c>
      <c r="F154" s="176" t="s">
        <v>12654</v>
      </c>
      <c r="H154" s="177">
        <v>181</v>
      </c>
      <c r="I154" s="178"/>
      <c r="L154" s="174"/>
      <c r="M154" s="179"/>
      <c r="N154" s="180"/>
      <c r="O154" s="180"/>
      <c r="P154" s="180"/>
      <c r="Q154" s="180"/>
      <c r="R154" s="180"/>
      <c r="S154" s="180"/>
      <c r="T154" s="181"/>
      <c r="AT154" s="175" t="s">
        <v>264</v>
      </c>
      <c r="AU154" s="175" t="s">
        <v>82</v>
      </c>
      <c r="AV154" s="14" t="s">
        <v>82</v>
      </c>
      <c r="AW154" s="14" t="s">
        <v>34</v>
      </c>
      <c r="AX154" s="14" t="s">
        <v>80</v>
      </c>
      <c r="AY154" s="175" t="s">
        <v>252</v>
      </c>
    </row>
    <row r="155" spans="1:65" s="2" customFormat="1" ht="16.5" customHeight="1">
      <c r="A155" s="34"/>
      <c r="B155" s="145"/>
      <c r="C155" s="198" t="s">
        <v>381</v>
      </c>
      <c r="D155" s="233" t="s">
        <v>361</v>
      </c>
      <c r="E155" s="199" t="s">
        <v>12655</v>
      </c>
      <c r="F155" s="200" t="s">
        <v>12656</v>
      </c>
      <c r="G155" s="201" t="s">
        <v>331</v>
      </c>
      <c r="H155" s="202">
        <v>181</v>
      </c>
      <c r="I155" s="203"/>
      <c r="J155" s="204">
        <f>ROUND(I155*H155,2)</f>
        <v>0</v>
      </c>
      <c r="K155" s="205"/>
      <c r="L155" s="206"/>
      <c r="M155" s="207" t="s">
        <v>3</v>
      </c>
      <c r="N155" s="208" t="s">
        <v>44</v>
      </c>
      <c r="O155" s="55"/>
      <c r="P155" s="156">
        <f>O155*H155</f>
        <v>0</v>
      </c>
      <c r="Q155" s="156">
        <v>8.9999999999999998E-4</v>
      </c>
      <c r="R155" s="156">
        <f>Q155*H155</f>
        <v>0.16289999999999999</v>
      </c>
      <c r="S155" s="156">
        <v>0</v>
      </c>
      <c r="T155" s="157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8" t="s">
        <v>572</v>
      </c>
      <c r="AT155" s="158" t="s">
        <v>361</v>
      </c>
      <c r="AU155" s="158" t="s">
        <v>82</v>
      </c>
      <c r="AY155" s="19" t="s">
        <v>252</v>
      </c>
      <c r="BE155" s="159">
        <f>IF(N155="základní",J155,0)</f>
        <v>0</v>
      </c>
      <c r="BF155" s="159">
        <f>IF(N155="snížená",J155,0)</f>
        <v>0</v>
      </c>
      <c r="BG155" s="159">
        <f>IF(N155="zákl. přenesená",J155,0)</f>
        <v>0</v>
      </c>
      <c r="BH155" s="159">
        <f>IF(N155="sníž. přenesená",J155,0)</f>
        <v>0</v>
      </c>
      <c r="BI155" s="159">
        <f>IF(N155="nulová",J155,0)</f>
        <v>0</v>
      </c>
      <c r="BJ155" s="19" t="s">
        <v>80</v>
      </c>
      <c r="BK155" s="159">
        <f>ROUND(I155*H155,2)</f>
        <v>0</v>
      </c>
      <c r="BL155" s="19" t="s">
        <v>406</v>
      </c>
      <c r="BM155" s="158" t="s">
        <v>12657</v>
      </c>
    </row>
    <row r="156" spans="1:65" s="2" customFormat="1" ht="11.25">
      <c r="A156" s="34"/>
      <c r="B156" s="35"/>
      <c r="C156" s="34"/>
      <c r="D156" s="160" t="s">
        <v>260</v>
      </c>
      <c r="E156" s="34"/>
      <c r="F156" s="161" t="s">
        <v>12656</v>
      </c>
      <c r="G156" s="34"/>
      <c r="H156" s="34"/>
      <c r="I156" s="162"/>
      <c r="J156" s="34"/>
      <c r="K156" s="34"/>
      <c r="L156" s="35"/>
      <c r="M156" s="163"/>
      <c r="N156" s="164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9" t="s">
        <v>260</v>
      </c>
      <c r="AU156" s="19" t="s">
        <v>82</v>
      </c>
    </row>
    <row r="157" spans="1:65" s="2" customFormat="1" ht="11.25">
      <c r="A157" s="34"/>
      <c r="B157" s="35"/>
      <c r="C157" s="34"/>
      <c r="D157" s="165" t="s">
        <v>262</v>
      </c>
      <c r="E157" s="34"/>
      <c r="F157" s="166" t="s">
        <v>12658</v>
      </c>
      <c r="G157" s="34"/>
      <c r="H157" s="34"/>
      <c r="I157" s="162"/>
      <c r="J157" s="34"/>
      <c r="K157" s="34"/>
      <c r="L157" s="35"/>
      <c r="M157" s="163"/>
      <c r="N157" s="164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9" t="s">
        <v>262</v>
      </c>
      <c r="AU157" s="19" t="s">
        <v>82</v>
      </c>
    </row>
    <row r="158" spans="1:65" s="2" customFormat="1" ht="16.5" customHeight="1">
      <c r="A158" s="34"/>
      <c r="B158" s="145"/>
      <c r="C158" s="146" t="s">
        <v>389</v>
      </c>
      <c r="D158" s="232" t="s">
        <v>254</v>
      </c>
      <c r="E158" s="147" t="s">
        <v>8000</v>
      </c>
      <c r="F158" s="148" t="s">
        <v>12659</v>
      </c>
      <c r="G158" s="149" t="s">
        <v>743</v>
      </c>
      <c r="H158" s="150">
        <v>48</v>
      </c>
      <c r="I158" s="151"/>
      <c r="J158" s="152">
        <f>ROUND(I158*H158,2)</f>
        <v>0</v>
      </c>
      <c r="K158" s="153"/>
      <c r="L158" s="35"/>
      <c r="M158" s="154" t="s">
        <v>3</v>
      </c>
      <c r="N158" s="155" t="s">
        <v>44</v>
      </c>
      <c r="O158" s="55"/>
      <c r="P158" s="156">
        <f>O158*H158</f>
        <v>0</v>
      </c>
      <c r="Q158" s="156">
        <v>0</v>
      </c>
      <c r="R158" s="156">
        <f>Q158*H158</f>
        <v>0</v>
      </c>
      <c r="S158" s="156">
        <v>0</v>
      </c>
      <c r="T158" s="157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8" t="s">
        <v>406</v>
      </c>
      <c r="AT158" s="158" t="s">
        <v>254</v>
      </c>
      <c r="AU158" s="158" t="s">
        <v>82</v>
      </c>
      <c r="AY158" s="19" t="s">
        <v>252</v>
      </c>
      <c r="BE158" s="159">
        <f>IF(N158="základní",J158,0)</f>
        <v>0</v>
      </c>
      <c r="BF158" s="159">
        <f>IF(N158="snížená",J158,0)</f>
        <v>0</v>
      </c>
      <c r="BG158" s="159">
        <f>IF(N158="zákl. přenesená",J158,0)</f>
        <v>0</v>
      </c>
      <c r="BH158" s="159">
        <f>IF(N158="sníž. přenesená",J158,0)</f>
        <v>0</v>
      </c>
      <c r="BI158" s="159">
        <f>IF(N158="nulová",J158,0)</f>
        <v>0</v>
      </c>
      <c r="BJ158" s="19" t="s">
        <v>80</v>
      </c>
      <c r="BK158" s="159">
        <f>ROUND(I158*H158,2)</f>
        <v>0</v>
      </c>
      <c r="BL158" s="19" t="s">
        <v>406</v>
      </c>
      <c r="BM158" s="158" t="s">
        <v>12660</v>
      </c>
    </row>
    <row r="159" spans="1:65" s="2" customFormat="1" ht="11.25">
      <c r="A159" s="34"/>
      <c r="B159" s="35"/>
      <c r="C159" s="34"/>
      <c r="D159" s="160" t="s">
        <v>260</v>
      </c>
      <c r="E159" s="34"/>
      <c r="F159" s="161" t="s">
        <v>8003</v>
      </c>
      <c r="G159" s="34"/>
      <c r="H159" s="34"/>
      <c r="I159" s="162"/>
      <c r="J159" s="34"/>
      <c r="K159" s="34"/>
      <c r="L159" s="35"/>
      <c r="M159" s="163"/>
      <c r="N159" s="164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9" t="s">
        <v>260</v>
      </c>
      <c r="AU159" s="19" t="s">
        <v>82</v>
      </c>
    </row>
    <row r="160" spans="1:65" s="2" customFormat="1" ht="11.25">
      <c r="A160" s="34"/>
      <c r="B160" s="35"/>
      <c r="C160" s="34"/>
      <c r="D160" s="165" t="s">
        <v>262</v>
      </c>
      <c r="E160" s="34"/>
      <c r="F160" s="166" t="s">
        <v>8004</v>
      </c>
      <c r="G160" s="34"/>
      <c r="H160" s="34"/>
      <c r="I160" s="162"/>
      <c r="J160" s="34"/>
      <c r="K160" s="34"/>
      <c r="L160" s="35"/>
      <c r="M160" s="163"/>
      <c r="N160" s="164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9" t="s">
        <v>262</v>
      </c>
      <c r="AU160" s="19" t="s">
        <v>82</v>
      </c>
    </row>
    <row r="161" spans="1:65" s="14" customFormat="1" ht="11.25">
      <c r="B161" s="174"/>
      <c r="D161" s="160" t="s">
        <v>264</v>
      </c>
      <c r="E161" s="175" t="s">
        <v>3</v>
      </c>
      <c r="F161" s="176" t="s">
        <v>9330</v>
      </c>
      <c r="H161" s="177">
        <v>48</v>
      </c>
      <c r="I161" s="178"/>
      <c r="L161" s="174"/>
      <c r="M161" s="179"/>
      <c r="N161" s="180"/>
      <c r="O161" s="180"/>
      <c r="P161" s="180"/>
      <c r="Q161" s="180"/>
      <c r="R161" s="180"/>
      <c r="S161" s="180"/>
      <c r="T161" s="181"/>
      <c r="AT161" s="175" t="s">
        <v>264</v>
      </c>
      <c r="AU161" s="175" t="s">
        <v>82</v>
      </c>
      <c r="AV161" s="14" t="s">
        <v>82</v>
      </c>
      <c r="AW161" s="14" t="s">
        <v>34</v>
      </c>
      <c r="AX161" s="14" t="s">
        <v>80</v>
      </c>
      <c r="AY161" s="175" t="s">
        <v>252</v>
      </c>
    </row>
    <row r="162" spans="1:65" s="2" customFormat="1" ht="16.5" customHeight="1">
      <c r="A162" s="34"/>
      <c r="B162" s="145"/>
      <c r="C162" s="146" t="s">
        <v>9</v>
      </c>
      <c r="D162" s="232" t="s">
        <v>254</v>
      </c>
      <c r="E162" s="147" t="s">
        <v>8031</v>
      </c>
      <c r="F162" s="148" t="s">
        <v>8032</v>
      </c>
      <c r="G162" s="149" t="s">
        <v>743</v>
      </c>
      <c r="H162" s="150">
        <v>72</v>
      </c>
      <c r="I162" s="151"/>
      <c r="J162" s="152">
        <f>ROUND(I162*H162,2)</f>
        <v>0</v>
      </c>
      <c r="K162" s="153"/>
      <c r="L162" s="35"/>
      <c r="M162" s="154" t="s">
        <v>3</v>
      </c>
      <c r="N162" s="155" t="s">
        <v>44</v>
      </c>
      <c r="O162" s="55"/>
      <c r="P162" s="156">
        <f>O162*H162</f>
        <v>0</v>
      </c>
      <c r="Q162" s="156">
        <v>0</v>
      </c>
      <c r="R162" s="156">
        <f>Q162*H162</f>
        <v>0</v>
      </c>
      <c r="S162" s="156">
        <v>0</v>
      </c>
      <c r="T162" s="157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8" t="s">
        <v>406</v>
      </c>
      <c r="AT162" s="158" t="s">
        <v>254</v>
      </c>
      <c r="AU162" s="158" t="s">
        <v>82</v>
      </c>
      <c r="AY162" s="19" t="s">
        <v>252</v>
      </c>
      <c r="BE162" s="159">
        <f>IF(N162="základní",J162,0)</f>
        <v>0</v>
      </c>
      <c r="BF162" s="159">
        <f>IF(N162="snížená",J162,0)</f>
        <v>0</v>
      </c>
      <c r="BG162" s="159">
        <f>IF(N162="zákl. přenesená",J162,0)</f>
        <v>0</v>
      </c>
      <c r="BH162" s="159">
        <f>IF(N162="sníž. přenesená",J162,0)</f>
        <v>0</v>
      </c>
      <c r="BI162" s="159">
        <f>IF(N162="nulová",J162,0)</f>
        <v>0</v>
      </c>
      <c r="BJ162" s="19" t="s">
        <v>80</v>
      </c>
      <c r="BK162" s="159">
        <f>ROUND(I162*H162,2)</f>
        <v>0</v>
      </c>
      <c r="BL162" s="19" t="s">
        <v>406</v>
      </c>
      <c r="BM162" s="158" t="s">
        <v>12661</v>
      </c>
    </row>
    <row r="163" spans="1:65" s="2" customFormat="1" ht="11.25">
      <c r="A163" s="34"/>
      <c r="B163" s="35"/>
      <c r="C163" s="34"/>
      <c r="D163" s="160" t="s">
        <v>260</v>
      </c>
      <c r="E163" s="34"/>
      <c r="F163" s="161" t="s">
        <v>8034</v>
      </c>
      <c r="G163" s="34"/>
      <c r="H163" s="34"/>
      <c r="I163" s="162"/>
      <c r="J163" s="34"/>
      <c r="K163" s="34"/>
      <c r="L163" s="35"/>
      <c r="M163" s="163"/>
      <c r="N163" s="164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9" t="s">
        <v>260</v>
      </c>
      <c r="AU163" s="19" t="s">
        <v>82</v>
      </c>
    </row>
    <row r="164" spans="1:65" s="2" customFormat="1" ht="11.25">
      <c r="A164" s="34"/>
      <c r="B164" s="35"/>
      <c r="C164" s="34"/>
      <c r="D164" s="165" t="s">
        <v>262</v>
      </c>
      <c r="E164" s="34"/>
      <c r="F164" s="166" t="s">
        <v>8035</v>
      </c>
      <c r="G164" s="34"/>
      <c r="H164" s="34"/>
      <c r="I164" s="162"/>
      <c r="J164" s="34"/>
      <c r="K164" s="34"/>
      <c r="L164" s="35"/>
      <c r="M164" s="163"/>
      <c r="N164" s="164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9" t="s">
        <v>262</v>
      </c>
      <c r="AU164" s="19" t="s">
        <v>82</v>
      </c>
    </row>
    <row r="165" spans="1:65" s="14" customFormat="1" ht="11.25">
      <c r="B165" s="174"/>
      <c r="D165" s="160" t="s">
        <v>264</v>
      </c>
      <c r="E165" s="175" t="s">
        <v>3</v>
      </c>
      <c r="F165" s="176" t="s">
        <v>12662</v>
      </c>
      <c r="H165" s="177">
        <v>8</v>
      </c>
      <c r="I165" s="178"/>
      <c r="L165" s="174"/>
      <c r="M165" s="179"/>
      <c r="N165" s="180"/>
      <c r="O165" s="180"/>
      <c r="P165" s="180"/>
      <c r="Q165" s="180"/>
      <c r="R165" s="180"/>
      <c r="S165" s="180"/>
      <c r="T165" s="181"/>
      <c r="AT165" s="175" t="s">
        <v>264</v>
      </c>
      <c r="AU165" s="175" t="s">
        <v>82</v>
      </c>
      <c r="AV165" s="14" t="s">
        <v>82</v>
      </c>
      <c r="AW165" s="14" t="s">
        <v>34</v>
      </c>
      <c r="AX165" s="14" t="s">
        <v>73</v>
      </c>
      <c r="AY165" s="175" t="s">
        <v>252</v>
      </c>
    </row>
    <row r="166" spans="1:65" s="14" customFormat="1" ht="11.25">
      <c r="B166" s="174"/>
      <c r="D166" s="160" t="s">
        <v>264</v>
      </c>
      <c r="E166" s="175" t="s">
        <v>3</v>
      </c>
      <c r="F166" s="176" t="s">
        <v>12663</v>
      </c>
      <c r="H166" s="177">
        <v>56</v>
      </c>
      <c r="I166" s="178"/>
      <c r="L166" s="174"/>
      <c r="M166" s="179"/>
      <c r="N166" s="180"/>
      <c r="O166" s="180"/>
      <c r="P166" s="180"/>
      <c r="Q166" s="180"/>
      <c r="R166" s="180"/>
      <c r="S166" s="180"/>
      <c r="T166" s="181"/>
      <c r="AT166" s="175" t="s">
        <v>264</v>
      </c>
      <c r="AU166" s="175" t="s">
        <v>82</v>
      </c>
      <c r="AV166" s="14" t="s">
        <v>82</v>
      </c>
      <c r="AW166" s="14" t="s">
        <v>34</v>
      </c>
      <c r="AX166" s="14" t="s">
        <v>73</v>
      </c>
      <c r="AY166" s="175" t="s">
        <v>252</v>
      </c>
    </row>
    <row r="167" spans="1:65" s="14" customFormat="1" ht="11.25">
      <c r="B167" s="174"/>
      <c r="D167" s="160" t="s">
        <v>264</v>
      </c>
      <c r="E167" s="175" t="s">
        <v>3</v>
      </c>
      <c r="F167" s="176" t="s">
        <v>12664</v>
      </c>
      <c r="H167" s="177">
        <v>8</v>
      </c>
      <c r="I167" s="178"/>
      <c r="L167" s="174"/>
      <c r="M167" s="179"/>
      <c r="N167" s="180"/>
      <c r="O167" s="180"/>
      <c r="P167" s="180"/>
      <c r="Q167" s="180"/>
      <c r="R167" s="180"/>
      <c r="S167" s="180"/>
      <c r="T167" s="181"/>
      <c r="AT167" s="175" t="s">
        <v>264</v>
      </c>
      <c r="AU167" s="175" t="s">
        <v>82</v>
      </c>
      <c r="AV167" s="14" t="s">
        <v>82</v>
      </c>
      <c r="AW167" s="14" t="s">
        <v>34</v>
      </c>
      <c r="AX167" s="14" t="s">
        <v>73</v>
      </c>
      <c r="AY167" s="175" t="s">
        <v>252</v>
      </c>
    </row>
    <row r="168" spans="1:65" s="15" customFormat="1" ht="11.25">
      <c r="B168" s="182"/>
      <c r="D168" s="160" t="s">
        <v>264</v>
      </c>
      <c r="E168" s="183" t="s">
        <v>3</v>
      </c>
      <c r="F168" s="184" t="s">
        <v>269</v>
      </c>
      <c r="H168" s="185">
        <v>72</v>
      </c>
      <c r="I168" s="186"/>
      <c r="L168" s="182"/>
      <c r="M168" s="187"/>
      <c r="N168" s="188"/>
      <c r="O168" s="188"/>
      <c r="P168" s="188"/>
      <c r="Q168" s="188"/>
      <c r="R168" s="188"/>
      <c r="S168" s="188"/>
      <c r="T168" s="189"/>
      <c r="AT168" s="183" t="s">
        <v>264</v>
      </c>
      <c r="AU168" s="183" t="s">
        <v>82</v>
      </c>
      <c r="AV168" s="15" t="s">
        <v>258</v>
      </c>
      <c r="AW168" s="15" t="s">
        <v>34</v>
      </c>
      <c r="AX168" s="15" t="s">
        <v>80</v>
      </c>
      <c r="AY168" s="183" t="s">
        <v>252</v>
      </c>
    </row>
    <row r="169" spans="1:65" s="2" customFormat="1" ht="16.5" customHeight="1">
      <c r="A169" s="34"/>
      <c r="B169" s="145"/>
      <c r="C169" s="146" t="s">
        <v>406</v>
      </c>
      <c r="D169" s="232" t="s">
        <v>254</v>
      </c>
      <c r="E169" s="147" t="s">
        <v>12665</v>
      </c>
      <c r="F169" s="148" t="s">
        <v>12666</v>
      </c>
      <c r="G169" s="149" t="s">
        <v>743</v>
      </c>
      <c r="H169" s="150">
        <v>8</v>
      </c>
      <c r="I169" s="151"/>
      <c r="J169" s="152">
        <f>ROUND(I169*H169,2)</f>
        <v>0</v>
      </c>
      <c r="K169" s="153"/>
      <c r="L169" s="35"/>
      <c r="M169" s="154" t="s">
        <v>3</v>
      </c>
      <c r="N169" s="155" t="s">
        <v>44</v>
      </c>
      <c r="O169" s="55"/>
      <c r="P169" s="156">
        <f>O169*H169</f>
        <v>0</v>
      </c>
      <c r="Q169" s="156">
        <v>0</v>
      </c>
      <c r="R169" s="156">
        <f>Q169*H169</f>
        <v>0</v>
      </c>
      <c r="S169" s="156">
        <v>0</v>
      </c>
      <c r="T169" s="157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8" t="s">
        <v>406</v>
      </c>
      <c r="AT169" s="158" t="s">
        <v>254</v>
      </c>
      <c r="AU169" s="158" t="s">
        <v>82</v>
      </c>
      <c r="AY169" s="19" t="s">
        <v>252</v>
      </c>
      <c r="BE169" s="159">
        <f>IF(N169="základní",J169,0)</f>
        <v>0</v>
      </c>
      <c r="BF169" s="159">
        <f>IF(N169="snížená",J169,0)</f>
        <v>0</v>
      </c>
      <c r="BG169" s="159">
        <f>IF(N169="zákl. přenesená",J169,0)</f>
        <v>0</v>
      </c>
      <c r="BH169" s="159">
        <f>IF(N169="sníž. přenesená",J169,0)</f>
        <v>0</v>
      </c>
      <c r="BI169" s="159">
        <f>IF(N169="nulová",J169,0)</f>
        <v>0</v>
      </c>
      <c r="BJ169" s="19" t="s">
        <v>80</v>
      </c>
      <c r="BK169" s="159">
        <f>ROUND(I169*H169,2)</f>
        <v>0</v>
      </c>
      <c r="BL169" s="19" t="s">
        <v>406</v>
      </c>
      <c r="BM169" s="158" t="s">
        <v>12667</v>
      </c>
    </row>
    <row r="170" spans="1:65" s="2" customFormat="1" ht="11.25">
      <c r="A170" s="34"/>
      <c r="B170" s="35"/>
      <c r="C170" s="34"/>
      <c r="D170" s="160" t="s">
        <v>260</v>
      </c>
      <c r="E170" s="34"/>
      <c r="F170" s="161" t="s">
        <v>12668</v>
      </c>
      <c r="G170" s="34"/>
      <c r="H170" s="34"/>
      <c r="I170" s="162"/>
      <c r="J170" s="34"/>
      <c r="K170" s="34"/>
      <c r="L170" s="35"/>
      <c r="M170" s="163"/>
      <c r="N170" s="164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9" t="s">
        <v>260</v>
      </c>
      <c r="AU170" s="19" t="s">
        <v>82</v>
      </c>
    </row>
    <row r="171" spans="1:65" s="2" customFormat="1" ht="11.25">
      <c r="A171" s="34"/>
      <c r="B171" s="35"/>
      <c r="C171" s="34"/>
      <c r="D171" s="165" t="s">
        <v>262</v>
      </c>
      <c r="E171" s="34"/>
      <c r="F171" s="166" t="s">
        <v>12669</v>
      </c>
      <c r="G171" s="34"/>
      <c r="H171" s="34"/>
      <c r="I171" s="162"/>
      <c r="J171" s="34"/>
      <c r="K171" s="34"/>
      <c r="L171" s="35"/>
      <c r="M171" s="163"/>
      <c r="N171" s="164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9" t="s">
        <v>262</v>
      </c>
      <c r="AU171" s="19" t="s">
        <v>82</v>
      </c>
    </row>
    <row r="172" spans="1:65" s="13" customFormat="1" ht="11.25">
      <c r="B172" s="167"/>
      <c r="D172" s="160" t="s">
        <v>264</v>
      </c>
      <c r="E172" s="168" t="s">
        <v>3</v>
      </c>
      <c r="F172" s="169" t="s">
        <v>12624</v>
      </c>
      <c r="H172" s="168" t="s">
        <v>3</v>
      </c>
      <c r="I172" s="170"/>
      <c r="L172" s="167"/>
      <c r="M172" s="171"/>
      <c r="N172" s="172"/>
      <c r="O172" s="172"/>
      <c r="P172" s="172"/>
      <c r="Q172" s="172"/>
      <c r="R172" s="172"/>
      <c r="S172" s="172"/>
      <c r="T172" s="173"/>
      <c r="AT172" s="168" t="s">
        <v>264</v>
      </c>
      <c r="AU172" s="168" t="s">
        <v>82</v>
      </c>
      <c r="AV172" s="13" t="s">
        <v>80</v>
      </c>
      <c r="AW172" s="13" t="s">
        <v>34</v>
      </c>
      <c r="AX172" s="13" t="s">
        <v>73</v>
      </c>
      <c r="AY172" s="168" t="s">
        <v>252</v>
      </c>
    </row>
    <row r="173" spans="1:65" s="14" customFormat="1" ht="11.25">
      <c r="B173" s="174"/>
      <c r="D173" s="160" t="s">
        <v>264</v>
      </c>
      <c r="E173" s="175" t="s">
        <v>3</v>
      </c>
      <c r="F173" s="176" t="s">
        <v>318</v>
      </c>
      <c r="H173" s="177">
        <v>8</v>
      </c>
      <c r="I173" s="178"/>
      <c r="L173" s="174"/>
      <c r="M173" s="179"/>
      <c r="N173" s="180"/>
      <c r="O173" s="180"/>
      <c r="P173" s="180"/>
      <c r="Q173" s="180"/>
      <c r="R173" s="180"/>
      <c r="S173" s="180"/>
      <c r="T173" s="181"/>
      <c r="AT173" s="175" t="s">
        <v>264</v>
      </c>
      <c r="AU173" s="175" t="s">
        <v>82</v>
      </c>
      <c r="AV173" s="14" t="s">
        <v>82</v>
      </c>
      <c r="AW173" s="14" t="s">
        <v>34</v>
      </c>
      <c r="AX173" s="14" t="s">
        <v>80</v>
      </c>
      <c r="AY173" s="175" t="s">
        <v>252</v>
      </c>
    </row>
    <row r="174" spans="1:65" s="2" customFormat="1" ht="16.5" customHeight="1">
      <c r="A174" s="34"/>
      <c r="B174" s="145"/>
      <c r="C174" s="198" t="s">
        <v>414</v>
      </c>
      <c r="D174" s="233" t="s">
        <v>361</v>
      </c>
      <c r="E174" s="199" t="s">
        <v>12670</v>
      </c>
      <c r="F174" s="200" t="s">
        <v>12671</v>
      </c>
      <c r="G174" s="201" t="s">
        <v>743</v>
      </c>
      <c r="H174" s="202">
        <v>8</v>
      </c>
      <c r="I174" s="203"/>
      <c r="J174" s="204">
        <f>ROUND(I174*H174,2)</f>
        <v>0</v>
      </c>
      <c r="K174" s="205"/>
      <c r="L174" s="206"/>
      <c r="M174" s="207" t="s">
        <v>3</v>
      </c>
      <c r="N174" s="208" t="s">
        <v>44</v>
      </c>
      <c r="O174" s="55"/>
      <c r="P174" s="156">
        <f>O174*H174</f>
        <v>0</v>
      </c>
      <c r="Q174" s="156">
        <v>3.0000000000000001E-5</v>
      </c>
      <c r="R174" s="156">
        <f>Q174*H174</f>
        <v>2.4000000000000001E-4</v>
      </c>
      <c r="S174" s="156">
        <v>0</v>
      </c>
      <c r="T174" s="157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8" t="s">
        <v>572</v>
      </c>
      <c r="AT174" s="158" t="s">
        <v>361</v>
      </c>
      <c r="AU174" s="158" t="s">
        <v>82</v>
      </c>
      <c r="AY174" s="19" t="s">
        <v>252</v>
      </c>
      <c r="BE174" s="159">
        <f>IF(N174="základní",J174,0)</f>
        <v>0</v>
      </c>
      <c r="BF174" s="159">
        <f>IF(N174="snížená",J174,0)</f>
        <v>0</v>
      </c>
      <c r="BG174" s="159">
        <f>IF(N174="zákl. přenesená",J174,0)</f>
        <v>0</v>
      </c>
      <c r="BH174" s="159">
        <f>IF(N174="sníž. přenesená",J174,0)</f>
        <v>0</v>
      </c>
      <c r="BI174" s="159">
        <f>IF(N174="nulová",J174,0)</f>
        <v>0</v>
      </c>
      <c r="BJ174" s="19" t="s">
        <v>80</v>
      </c>
      <c r="BK174" s="159">
        <f>ROUND(I174*H174,2)</f>
        <v>0</v>
      </c>
      <c r="BL174" s="19" t="s">
        <v>406</v>
      </c>
      <c r="BM174" s="158" t="s">
        <v>12672</v>
      </c>
    </row>
    <row r="175" spans="1:65" s="2" customFormat="1" ht="11.25">
      <c r="A175" s="34"/>
      <c r="B175" s="35"/>
      <c r="C175" s="34"/>
      <c r="D175" s="160" t="s">
        <v>260</v>
      </c>
      <c r="E175" s="34"/>
      <c r="F175" s="161" t="s">
        <v>12671</v>
      </c>
      <c r="G175" s="34"/>
      <c r="H175" s="34"/>
      <c r="I175" s="162"/>
      <c r="J175" s="34"/>
      <c r="K175" s="34"/>
      <c r="L175" s="35"/>
      <c r="M175" s="163"/>
      <c r="N175" s="164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9" t="s">
        <v>260</v>
      </c>
      <c r="AU175" s="19" t="s">
        <v>82</v>
      </c>
    </row>
    <row r="176" spans="1:65" s="2" customFormat="1" ht="11.25">
      <c r="A176" s="34"/>
      <c r="B176" s="35"/>
      <c r="C176" s="34"/>
      <c r="D176" s="165" t="s">
        <v>262</v>
      </c>
      <c r="E176" s="34"/>
      <c r="F176" s="166" t="s">
        <v>12673</v>
      </c>
      <c r="G176" s="34"/>
      <c r="H176" s="34"/>
      <c r="I176" s="162"/>
      <c r="J176" s="34"/>
      <c r="K176" s="34"/>
      <c r="L176" s="35"/>
      <c r="M176" s="163"/>
      <c r="N176" s="164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9" t="s">
        <v>262</v>
      </c>
      <c r="AU176" s="19" t="s">
        <v>82</v>
      </c>
    </row>
    <row r="177" spans="1:65" s="2" customFormat="1" ht="16.5" customHeight="1">
      <c r="A177" s="34"/>
      <c r="B177" s="145"/>
      <c r="C177" s="146" t="s">
        <v>423</v>
      </c>
      <c r="D177" s="232" t="s">
        <v>254</v>
      </c>
      <c r="E177" s="147" t="s">
        <v>12674</v>
      </c>
      <c r="F177" s="148" t="s">
        <v>12675</v>
      </c>
      <c r="G177" s="149" t="s">
        <v>743</v>
      </c>
      <c r="H177" s="150">
        <v>8</v>
      </c>
      <c r="I177" s="151"/>
      <c r="J177" s="152">
        <f>ROUND(I177*H177,2)</f>
        <v>0</v>
      </c>
      <c r="K177" s="153"/>
      <c r="L177" s="35"/>
      <c r="M177" s="154" t="s">
        <v>3</v>
      </c>
      <c r="N177" s="155" t="s">
        <v>44</v>
      </c>
      <c r="O177" s="55"/>
      <c r="P177" s="156">
        <f>O177*H177</f>
        <v>0</v>
      </c>
      <c r="Q177" s="156">
        <v>0</v>
      </c>
      <c r="R177" s="156">
        <f>Q177*H177</f>
        <v>0</v>
      </c>
      <c r="S177" s="156">
        <v>0</v>
      </c>
      <c r="T177" s="157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8" t="s">
        <v>406</v>
      </c>
      <c r="AT177" s="158" t="s">
        <v>254</v>
      </c>
      <c r="AU177" s="158" t="s">
        <v>82</v>
      </c>
      <c r="AY177" s="19" t="s">
        <v>252</v>
      </c>
      <c r="BE177" s="159">
        <f>IF(N177="základní",J177,0)</f>
        <v>0</v>
      </c>
      <c r="BF177" s="159">
        <f>IF(N177="snížená",J177,0)</f>
        <v>0</v>
      </c>
      <c r="BG177" s="159">
        <f>IF(N177="zákl. přenesená",J177,0)</f>
        <v>0</v>
      </c>
      <c r="BH177" s="159">
        <f>IF(N177="sníž. přenesená",J177,0)</f>
        <v>0</v>
      </c>
      <c r="BI177" s="159">
        <f>IF(N177="nulová",J177,0)</f>
        <v>0</v>
      </c>
      <c r="BJ177" s="19" t="s">
        <v>80</v>
      </c>
      <c r="BK177" s="159">
        <f>ROUND(I177*H177,2)</f>
        <v>0</v>
      </c>
      <c r="BL177" s="19" t="s">
        <v>406</v>
      </c>
      <c r="BM177" s="158" t="s">
        <v>12676</v>
      </c>
    </row>
    <row r="178" spans="1:65" s="2" customFormat="1" ht="11.25">
      <c r="A178" s="34"/>
      <c r="B178" s="35"/>
      <c r="C178" s="34"/>
      <c r="D178" s="160" t="s">
        <v>260</v>
      </c>
      <c r="E178" s="34"/>
      <c r="F178" s="161" t="s">
        <v>12677</v>
      </c>
      <c r="G178" s="34"/>
      <c r="H178" s="34"/>
      <c r="I178" s="162"/>
      <c r="J178" s="34"/>
      <c r="K178" s="34"/>
      <c r="L178" s="35"/>
      <c r="M178" s="163"/>
      <c r="N178" s="164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9" t="s">
        <v>260</v>
      </c>
      <c r="AU178" s="19" t="s">
        <v>82</v>
      </c>
    </row>
    <row r="179" spans="1:65" s="13" customFormat="1" ht="11.25">
      <c r="B179" s="167"/>
      <c r="D179" s="160" t="s">
        <v>264</v>
      </c>
      <c r="E179" s="168" t="s">
        <v>3</v>
      </c>
      <c r="F179" s="169" t="s">
        <v>12624</v>
      </c>
      <c r="H179" s="168" t="s">
        <v>3</v>
      </c>
      <c r="I179" s="170"/>
      <c r="L179" s="167"/>
      <c r="M179" s="171"/>
      <c r="N179" s="172"/>
      <c r="O179" s="172"/>
      <c r="P179" s="172"/>
      <c r="Q179" s="172"/>
      <c r="R179" s="172"/>
      <c r="S179" s="172"/>
      <c r="T179" s="173"/>
      <c r="AT179" s="168" t="s">
        <v>264</v>
      </c>
      <c r="AU179" s="168" t="s">
        <v>82</v>
      </c>
      <c r="AV179" s="13" t="s">
        <v>80</v>
      </c>
      <c r="AW179" s="13" t="s">
        <v>34</v>
      </c>
      <c r="AX179" s="13" t="s">
        <v>73</v>
      </c>
      <c r="AY179" s="168" t="s">
        <v>252</v>
      </c>
    </row>
    <row r="180" spans="1:65" s="14" customFormat="1" ht="11.25">
      <c r="B180" s="174"/>
      <c r="D180" s="160" t="s">
        <v>264</v>
      </c>
      <c r="E180" s="175" t="s">
        <v>3</v>
      </c>
      <c r="F180" s="176" t="s">
        <v>318</v>
      </c>
      <c r="H180" s="177">
        <v>8</v>
      </c>
      <c r="I180" s="178"/>
      <c r="L180" s="174"/>
      <c r="M180" s="179"/>
      <c r="N180" s="180"/>
      <c r="O180" s="180"/>
      <c r="P180" s="180"/>
      <c r="Q180" s="180"/>
      <c r="R180" s="180"/>
      <c r="S180" s="180"/>
      <c r="T180" s="181"/>
      <c r="AT180" s="175" t="s">
        <v>264</v>
      </c>
      <c r="AU180" s="175" t="s">
        <v>82</v>
      </c>
      <c r="AV180" s="14" t="s">
        <v>82</v>
      </c>
      <c r="AW180" s="14" t="s">
        <v>34</v>
      </c>
      <c r="AX180" s="14" t="s">
        <v>80</v>
      </c>
      <c r="AY180" s="175" t="s">
        <v>252</v>
      </c>
    </row>
    <row r="181" spans="1:65" s="2" customFormat="1" ht="16.5" customHeight="1">
      <c r="A181" s="34"/>
      <c r="B181" s="145"/>
      <c r="C181" s="198" t="s">
        <v>429</v>
      </c>
      <c r="D181" s="233" t="s">
        <v>361</v>
      </c>
      <c r="E181" s="199" t="s">
        <v>12678</v>
      </c>
      <c r="F181" s="200" t="s">
        <v>12679</v>
      </c>
      <c r="G181" s="201" t="s">
        <v>4360</v>
      </c>
      <c r="H181" s="202">
        <v>8</v>
      </c>
      <c r="I181" s="203"/>
      <c r="J181" s="204">
        <f>ROUND(I181*H181,2)</f>
        <v>0</v>
      </c>
      <c r="K181" s="205"/>
      <c r="L181" s="206"/>
      <c r="M181" s="207" t="s">
        <v>3</v>
      </c>
      <c r="N181" s="208" t="s">
        <v>44</v>
      </c>
      <c r="O181" s="55"/>
      <c r="P181" s="156">
        <f>O181*H181</f>
        <v>0</v>
      </c>
      <c r="Q181" s="156">
        <v>0</v>
      </c>
      <c r="R181" s="156">
        <f>Q181*H181</f>
        <v>0</v>
      </c>
      <c r="S181" s="156">
        <v>0</v>
      </c>
      <c r="T181" s="157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8" t="s">
        <v>572</v>
      </c>
      <c r="AT181" s="158" t="s">
        <v>361</v>
      </c>
      <c r="AU181" s="158" t="s">
        <v>82</v>
      </c>
      <c r="AY181" s="19" t="s">
        <v>252</v>
      </c>
      <c r="BE181" s="159">
        <f>IF(N181="základní",J181,0)</f>
        <v>0</v>
      </c>
      <c r="BF181" s="159">
        <f>IF(N181="snížená",J181,0)</f>
        <v>0</v>
      </c>
      <c r="BG181" s="159">
        <f>IF(N181="zákl. přenesená",J181,0)</f>
        <v>0</v>
      </c>
      <c r="BH181" s="159">
        <f>IF(N181="sníž. přenesená",J181,0)</f>
        <v>0</v>
      </c>
      <c r="BI181" s="159">
        <f>IF(N181="nulová",J181,0)</f>
        <v>0</v>
      </c>
      <c r="BJ181" s="19" t="s">
        <v>80</v>
      </c>
      <c r="BK181" s="159">
        <f>ROUND(I181*H181,2)</f>
        <v>0</v>
      </c>
      <c r="BL181" s="19" t="s">
        <v>406</v>
      </c>
      <c r="BM181" s="158" t="s">
        <v>12680</v>
      </c>
    </row>
    <row r="182" spans="1:65" s="2" customFormat="1" ht="11.25">
      <c r="A182" s="34"/>
      <c r="B182" s="35"/>
      <c r="C182" s="34"/>
      <c r="D182" s="160" t="s">
        <v>260</v>
      </c>
      <c r="E182" s="34"/>
      <c r="F182" s="161" t="s">
        <v>12679</v>
      </c>
      <c r="G182" s="34"/>
      <c r="H182" s="34"/>
      <c r="I182" s="162"/>
      <c r="J182" s="34"/>
      <c r="K182" s="34"/>
      <c r="L182" s="35"/>
      <c r="M182" s="163"/>
      <c r="N182" s="164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9" t="s">
        <v>260</v>
      </c>
      <c r="AU182" s="19" t="s">
        <v>82</v>
      </c>
    </row>
    <row r="183" spans="1:65" s="2" customFormat="1" ht="19.5">
      <c r="A183" s="34"/>
      <c r="B183" s="35"/>
      <c r="C183" s="34"/>
      <c r="D183" s="160" t="s">
        <v>2284</v>
      </c>
      <c r="E183" s="34"/>
      <c r="F183" s="211" t="s">
        <v>12681</v>
      </c>
      <c r="G183" s="34"/>
      <c r="H183" s="34"/>
      <c r="I183" s="162"/>
      <c r="J183" s="34"/>
      <c r="K183" s="34"/>
      <c r="L183" s="35"/>
      <c r="M183" s="163"/>
      <c r="N183" s="164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9" t="s">
        <v>2284</v>
      </c>
      <c r="AU183" s="19" t="s">
        <v>82</v>
      </c>
    </row>
    <row r="184" spans="1:65" s="2" customFormat="1" ht="16.5" customHeight="1">
      <c r="A184" s="34"/>
      <c r="B184" s="145"/>
      <c r="C184" s="146" t="s">
        <v>435</v>
      </c>
      <c r="D184" s="232" t="s">
        <v>254</v>
      </c>
      <c r="E184" s="147" t="s">
        <v>9150</v>
      </c>
      <c r="F184" s="148" t="s">
        <v>9151</v>
      </c>
      <c r="G184" s="149" t="s">
        <v>331</v>
      </c>
      <c r="H184" s="150">
        <v>155</v>
      </c>
      <c r="I184" s="151"/>
      <c r="J184" s="152">
        <f>ROUND(I184*H184,2)</f>
        <v>0</v>
      </c>
      <c r="K184" s="153"/>
      <c r="L184" s="35"/>
      <c r="M184" s="154" t="s">
        <v>3</v>
      </c>
      <c r="N184" s="155" t="s">
        <v>44</v>
      </c>
      <c r="O184" s="55"/>
      <c r="P184" s="156">
        <f>O184*H184</f>
        <v>0</v>
      </c>
      <c r="Q184" s="156">
        <v>0</v>
      </c>
      <c r="R184" s="156">
        <f>Q184*H184</f>
        <v>0</v>
      </c>
      <c r="S184" s="156">
        <v>0</v>
      </c>
      <c r="T184" s="157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8" t="s">
        <v>406</v>
      </c>
      <c r="AT184" s="158" t="s">
        <v>254</v>
      </c>
      <c r="AU184" s="158" t="s">
        <v>82</v>
      </c>
      <c r="AY184" s="19" t="s">
        <v>252</v>
      </c>
      <c r="BE184" s="159">
        <f>IF(N184="základní",J184,0)</f>
        <v>0</v>
      </c>
      <c r="BF184" s="159">
        <f>IF(N184="snížená",J184,0)</f>
        <v>0</v>
      </c>
      <c r="BG184" s="159">
        <f>IF(N184="zákl. přenesená",J184,0)</f>
        <v>0</v>
      </c>
      <c r="BH184" s="159">
        <f>IF(N184="sníž. přenesená",J184,0)</f>
        <v>0</v>
      </c>
      <c r="BI184" s="159">
        <f>IF(N184="nulová",J184,0)</f>
        <v>0</v>
      </c>
      <c r="BJ184" s="19" t="s">
        <v>80</v>
      </c>
      <c r="BK184" s="159">
        <f>ROUND(I184*H184,2)</f>
        <v>0</v>
      </c>
      <c r="BL184" s="19" t="s">
        <v>406</v>
      </c>
      <c r="BM184" s="158" t="s">
        <v>12682</v>
      </c>
    </row>
    <row r="185" spans="1:65" s="2" customFormat="1" ht="19.5">
      <c r="A185" s="34"/>
      <c r="B185" s="35"/>
      <c r="C185" s="34"/>
      <c r="D185" s="160" t="s">
        <v>260</v>
      </c>
      <c r="E185" s="34"/>
      <c r="F185" s="161" t="s">
        <v>9153</v>
      </c>
      <c r="G185" s="34"/>
      <c r="H185" s="34"/>
      <c r="I185" s="162"/>
      <c r="J185" s="34"/>
      <c r="K185" s="34"/>
      <c r="L185" s="35"/>
      <c r="M185" s="163"/>
      <c r="N185" s="164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9" t="s">
        <v>260</v>
      </c>
      <c r="AU185" s="19" t="s">
        <v>82</v>
      </c>
    </row>
    <row r="186" spans="1:65" s="2" customFormat="1" ht="11.25">
      <c r="A186" s="34"/>
      <c r="B186" s="35"/>
      <c r="C186" s="34"/>
      <c r="D186" s="165" t="s">
        <v>262</v>
      </c>
      <c r="E186" s="34"/>
      <c r="F186" s="166" t="s">
        <v>12683</v>
      </c>
      <c r="G186" s="34"/>
      <c r="H186" s="34"/>
      <c r="I186" s="162"/>
      <c r="J186" s="34"/>
      <c r="K186" s="34"/>
      <c r="L186" s="35"/>
      <c r="M186" s="163"/>
      <c r="N186" s="164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9" t="s">
        <v>262</v>
      </c>
      <c r="AU186" s="19" t="s">
        <v>82</v>
      </c>
    </row>
    <row r="187" spans="1:65" s="13" customFormat="1" ht="11.25">
      <c r="B187" s="167"/>
      <c r="D187" s="160" t="s">
        <v>264</v>
      </c>
      <c r="E187" s="168" t="s">
        <v>3</v>
      </c>
      <c r="F187" s="169" t="s">
        <v>12624</v>
      </c>
      <c r="H187" s="168" t="s">
        <v>3</v>
      </c>
      <c r="I187" s="170"/>
      <c r="L187" s="167"/>
      <c r="M187" s="171"/>
      <c r="N187" s="172"/>
      <c r="O187" s="172"/>
      <c r="P187" s="172"/>
      <c r="Q187" s="172"/>
      <c r="R187" s="172"/>
      <c r="S187" s="172"/>
      <c r="T187" s="173"/>
      <c r="AT187" s="168" t="s">
        <v>264</v>
      </c>
      <c r="AU187" s="168" t="s">
        <v>82</v>
      </c>
      <c r="AV187" s="13" t="s">
        <v>80</v>
      </c>
      <c r="AW187" s="13" t="s">
        <v>34</v>
      </c>
      <c r="AX187" s="13" t="s">
        <v>73</v>
      </c>
      <c r="AY187" s="168" t="s">
        <v>252</v>
      </c>
    </row>
    <row r="188" spans="1:65" s="14" customFormat="1" ht="11.25">
      <c r="B188" s="174"/>
      <c r="D188" s="160" t="s">
        <v>264</v>
      </c>
      <c r="E188" s="175" t="s">
        <v>3</v>
      </c>
      <c r="F188" s="176" t="s">
        <v>2017</v>
      </c>
      <c r="H188" s="177">
        <v>155</v>
      </c>
      <c r="I188" s="178"/>
      <c r="L188" s="174"/>
      <c r="M188" s="179"/>
      <c r="N188" s="180"/>
      <c r="O188" s="180"/>
      <c r="P188" s="180"/>
      <c r="Q188" s="180"/>
      <c r="R188" s="180"/>
      <c r="S188" s="180"/>
      <c r="T188" s="181"/>
      <c r="AT188" s="175" t="s">
        <v>264</v>
      </c>
      <c r="AU188" s="175" t="s">
        <v>82</v>
      </c>
      <c r="AV188" s="14" t="s">
        <v>82</v>
      </c>
      <c r="AW188" s="14" t="s">
        <v>34</v>
      </c>
      <c r="AX188" s="14" t="s">
        <v>80</v>
      </c>
      <c r="AY188" s="175" t="s">
        <v>252</v>
      </c>
    </row>
    <row r="189" spans="1:65" s="2" customFormat="1" ht="16.5" customHeight="1">
      <c r="A189" s="34"/>
      <c r="B189" s="145"/>
      <c r="C189" s="198" t="s">
        <v>8</v>
      </c>
      <c r="D189" s="233" t="s">
        <v>361</v>
      </c>
      <c r="E189" s="199" t="s">
        <v>12684</v>
      </c>
      <c r="F189" s="200" t="s">
        <v>12685</v>
      </c>
      <c r="G189" s="201" t="s">
        <v>3225</v>
      </c>
      <c r="H189" s="202">
        <v>155</v>
      </c>
      <c r="I189" s="203"/>
      <c r="J189" s="204">
        <f>ROUND(I189*H189,2)</f>
        <v>0</v>
      </c>
      <c r="K189" s="205"/>
      <c r="L189" s="206"/>
      <c r="M189" s="207" t="s">
        <v>3</v>
      </c>
      <c r="N189" s="208" t="s">
        <v>44</v>
      </c>
      <c r="O189" s="55"/>
      <c r="P189" s="156">
        <f>O189*H189</f>
        <v>0</v>
      </c>
      <c r="Q189" s="156">
        <v>1E-3</v>
      </c>
      <c r="R189" s="156">
        <f>Q189*H189</f>
        <v>0.155</v>
      </c>
      <c r="S189" s="156">
        <v>0</v>
      </c>
      <c r="T189" s="157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8" t="s">
        <v>572</v>
      </c>
      <c r="AT189" s="158" t="s">
        <v>361</v>
      </c>
      <c r="AU189" s="158" t="s">
        <v>82</v>
      </c>
      <c r="AY189" s="19" t="s">
        <v>252</v>
      </c>
      <c r="BE189" s="159">
        <f>IF(N189="základní",J189,0)</f>
        <v>0</v>
      </c>
      <c r="BF189" s="159">
        <f>IF(N189="snížená",J189,0)</f>
        <v>0</v>
      </c>
      <c r="BG189" s="159">
        <f>IF(N189="zákl. přenesená",J189,0)</f>
        <v>0</v>
      </c>
      <c r="BH189" s="159">
        <f>IF(N189="sníž. přenesená",J189,0)</f>
        <v>0</v>
      </c>
      <c r="BI189" s="159">
        <f>IF(N189="nulová",J189,0)</f>
        <v>0</v>
      </c>
      <c r="BJ189" s="19" t="s">
        <v>80</v>
      </c>
      <c r="BK189" s="159">
        <f>ROUND(I189*H189,2)</f>
        <v>0</v>
      </c>
      <c r="BL189" s="19" t="s">
        <v>406</v>
      </c>
      <c r="BM189" s="158" t="s">
        <v>12686</v>
      </c>
    </row>
    <row r="190" spans="1:65" s="2" customFormat="1" ht="11.25">
      <c r="A190" s="34"/>
      <c r="B190" s="35"/>
      <c r="C190" s="34"/>
      <c r="D190" s="160" t="s">
        <v>260</v>
      </c>
      <c r="E190" s="34"/>
      <c r="F190" s="161" t="s">
        <v>12685</v>
      </c>
      <c r="G190" s="34"/>
      <c r="H190" s="34"/>
      <c r="I190" s="162"/>
      <c r="J190" s="34"/>
      <c r="K190" s="34"/>
      <c r="L190" s="35"/>
      <c r="M190" s="163"/>
      <c r="N190" s="164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9" t="s">
        <v>260</v>
      </c>
      <c r="AU190" s="19" t="s">
        <v>82</v>
      </c>
    </row>
    <row r="191" spans="1:65" s="2" customFormat="1" ht="11.25">
      <c r="A191" s="34"/>
      <c r="B191" s="35"/>
      <c r="C191" s="34"/>
      <c r="D191" s="165" t="s">
        <v>262</v>
      </c>
      <c r="E191" s="34"/>
      <c r="F191" s="166" t="s">
        <v>12687</v>
      </c>
      <c r="G191" s="34"/>
      <c r="H191" s="34"/>
      <c r="I191" s="162"/>
      <c r="J191" s="34"/>
      <c r="K191" s="34"/>
      <c r="L191" s="35"/>
      <c r="M191" s="163"/>
      <c r="N191" s="164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9" t="s">
        <v>262</v>
      </c>
      <c r="AU191" s="19" t="s">
        <v>82</v>
      </c>
    </row>
    <row r="192" spans="1:65" s="2" customFormat="1" ht="16.5" customHeight="1">
      <c r="A192" s="34"/>
      <c r="B192" s="145"/>
      <c r="C192" s="146" t="s">
        <v>451</v>
      </c>
      <c r="D192" s="232" t="s">
        <v>254</v>
      </c>
      <c r="E192" s="147" t="s">
        <v>9175</v>
      </c>
      <c r="F192" s="148" t="s">
        <v>9176</v>
      </c>
      <c r="G192" s="149" t="s">
        <v>331</v>
      </c>
      <c r="H192" s="150">
        <v>16</v>
      </c>
      <c r="I192" s="151"/>
      <c r="J192" s="152">
        <f>ROUND(I192*H192,2)</f>
        <v>0</v>
      </c>
      <c r="K192" s="153"/>
      <c r="L192" s="35"/>
      <c r="M192" s="154" t="s">
        <v>3</v>
      </c>
      <c r="N192" s="155" t="s">
        <v>44</v>
      </c>
      <c r="O192" s="55"/>
      <c r="P192" s="156">
        <f>O192*H192</f>
        <v>0</v>
      </c>
      <c r="Q192" s="156">
        <v>0</v>
      </c>
      <c r="R192" s="156">
        <f>Q192*H192</f>
        <v>0</v>
      </c>
      <c r="S192" s="156">
        <v>0</v>
      </c>
      <c r="T192" s="157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8" t="s">
        <v>406</v>
      </c>
      <c r="AT192" s="158" t="s">
        <v>254</v>
      </c>
      <c r="AU192" s="158" t="s">
        <v>82</v>
      </c>
      <c r="AY192" s="19" t="s">
        <v>252</v>
      </c>
      <c r="BE192" s="159">
        <f>IF(N192="základní",J192,0)</f>
        <v>0</v>
      </c>
      <c r="BF192" s="159">
        <f>IF(N192="snížená",J192,0)</f>
        <v>0</v>
      </c>
      <c r="BG192" s="159">
        <f>IF(N192="zákl. přenesená",J192,0)</f>
        <v>0</v>
      </c>
      <c r="BH192" s="159">
        <f>IF(N192="sníž. přenesená",J192,0)</f>
        <v>0</v>
      </c>
      <c r="BI192" s="159">
        <f>IF(N192="nulová",J192,0)</f>
        <v>0</v>
      </c>
      <c r="BJ192" s="19" t="s">
        <v>80</v>
      </c>
      <c r="BK192" s="159">
        <f>ROUND(I192*H192,2)</f>
        <v>0</v>
      </c>
      <c r="BL192" s="19" t="s">
        <v>406</v>
      </c>
      <c r="BM192" s="158" t="s">
        <v>12688</v>
      </c>
    </row>
    <row r="193" spans="1:65" s="2" customFormat="1" ht="19.5">
      <c r="A193" s="34"/>
      <c r="B193" s="35"/>
      <c r="C193" s="34"/>
      <c r="D193" s="160" t="s">
        <v>260</v>
      </c>
      <c r="E193" s="34"/>
      <c r="F193" s="161" t="s">
        <v>9178</v>
      </c>
      <c r="G193" s="34"/>
      <c r="H193" s="34"/>
      <c r="I193" s="162"/>
      <c r="J193" s="34"/>
      <c r="K193" s="34"/>
      <c r="L193" s="35"/>
      <c r="M193" s="163"/>
      <c r="N193" s="164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9" t="s">
        <v>260</v>
      </c>
      <c r="AU193" s="19" t="s">
        <v>82</v>
      </c>
    </row>
    <row r="194" spans="1:65" s="2" customFormat="1" ht="11.25">
      <c r="A194" s="34"/>
      <c r="B194" s="35"/>
      <c r="C194" s="34"/>
      <c r="D194" s="165" t="s">
        <v>262</v>
      </c>
      <c r="E194" s="34"/>
      <c r="F194" s="166" t="s">
        <v>9179</v>
      </c>
      <c r="G194" s="34"/>
      <c r="H194" s="34"/>
      <c r="I194" s="162"/>
      <c r="J194" s="34"/>
      <c r="K194" s="34"/>
      <c r="L194" s="35"/>
      <c r="M194" s="163"/>
      <c r="N194" s="164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9" t="s">
        <v>262</v>
      </c>
      <c r="AU194" s="19" t="s">
        <v>82</v>
      </c>
    </row>
    <row r="195" spans="1:65" s="13" customFormat="1" ht="11.25">
      <c r="B195" s="167"/>
      <c r="D195" s="160" t="s">
        <v>264</v>
      </c>
      <c r="E195" s="168" t="s">
        <v>3</v>
      </c>
      <c r="F195" s="169" t="s">
        <v>12624</v>
      </c>
      <c r="H195" s="168" t="s">
        <v>3</v>
      </c>
      <c r="I195" s="170"/>
      <c r="L195" s="167"/>
      <c r="M195" s="171"/>
      <c r="N195" s="172"/>
      <c r="O195" s="172"/>
      <c r="P195" s="172"/>
      <c r="Q195" s="172"/>
      <c r="R195" s="172"/>
      <c r="S195" s="172"/>
      <c r="T195" s="173"/>
      <c r="AT195" s="168" t="s">
        <v>264</v>
      </c>
      <c r="AU195" s="168" t="s">
        <v>82</v>
      </c>
      <c r="AV195" s="13" t="s">
        <v>80</v>
      </c>
      <c r="AW195" s="13" t="s">
        <v>34</v>
      </c>
      <c r="AX195" s="13" t="s">
        <v>73</v>
      </c>
      <c r="AY195" s="168" t="s">
        <v>252</v>
      </c>
    </row>
    <row r="196" spans="1:65" s="14" customFormat="1" ht="11.25">
      <c r="B196" s="174"/>
      <c r="D196" s="160" t="s">
        <v>264</v>
      </c>
      <c r="E196" s="175" t="s">
        <v>3</v>
      </c>
      <c r="F196" s="176" t="s">
        <v>12689</v>
      </c>
      <c r="H196" s="177">
        <v>16</v>
      </c>
      <c r="I196" s="178"/>
      <c r="L196" s="174"/>
      <c r="M196" s="179"/>
      <c r="N196" s="180"/>
      <c r="O196" s="180"/>
      <c r="P196" s="180"/>
      <c r="Q196" s="180"/>
      <c r="R196" s="180"/>
      <c r="S196" s="180"/>
      <c r="T196" s="181"/>
      <c r="AT196" s="175" t="s">
        <v>264</v>
      </c>
      <c r="AU196" s="175" t="s">
        <v>82</v>
      </c>
      <c r="AV196" s="14" t="s">
        <v>82</v>
      </c>
      <c r="AW196" s="14" t="s">
        <v>34</v>
      </c>
      <c r="AX196" s="14" t="s">
        <v>80</v>
      </c>
      <c r="AY196" s="175" t="s">
        <v>252</v>
      </c>
    </row>
    <row r="197" spans="1:65" s="2" customFormat="1" ht="16.5" customHeight="1">
      <c r="A197" s="34"/>
      <c r="B197" s="145"/>
      <c r="C197" s="198" t="s">
        <v>326</v>
      </c>
      <c r="D197" s="233" t="s">
        <v>361</v>
      </c>
      <c r="E197" s="199" t="s">
        <v>9188</v>
      </c>
      <c r="F197" s="200" t="s">
        <v>9189</v>
      </c>
      <c r="G197" s="201" t="s">
        <v>3225</v>
      </c>
      <c r="H197" s="202">
        <v>6.4</v>
      </c>
      <c r="I197" s="203"/>
      <c r="J197" s="204">
        <f>ROUND(I197*H197,2)</f>
        <v>0</v>
      </c>
      <c r="K197" s="205"/>
      <c r="L197" s="206"/>
      <c r="M197" s="207" t="s">
        <v>3</v>
      </c>
      <c r="N197" s="208" t="s">
        <v>44</v>
      </c>
      <c r="O197" s="55"/>
      <c r="P197" s="156">
        <f>O197*H197</f>
        <v>0</v>
      </c>
      <c r="Q197" s="156">
        <v>1E-3</v>
      </c>
      <c r="R197" s="156">
        <f>Q197*H197</f>
        <v>6.4000000000000003E-3</v>
      </c>
      <c r="S197" s="156">
        <v>0</v>
      </c>
      <c r="T197" s="157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8" t="s">
        <v>572</v>
      </c>
      <c r="AT197" s="158" t="s">
        <v>361</v>
      </c>
      <c r="AU197" s="158" t="s">
        <v>82</v>
      </c>
      <c r="AY197" s="19" t="s">
        <v>252</v>
      </c>
      <c r="BE197" s="159">
        <f>IF(N197="základní",J197,0)</f>
        <v>0</v>
      </c>
      <c r="BF197" s="159">
        <f>IF(N197="snížená",J197,0)</f>
        <v>0</v>
      </c>
      <c r="BG197" s="159">
        <f>IF(N197="zákl. přenesená",J197,0)</f>
        <v>0</v>
      </c>
      <c r="BH197" s="159">
        <f>IF(N197="sníž. přenesená",J197,0)</f>
        <v>0</v>
      </c>
      <c r="BI197" s="159">
        <f>IF(N197="nulová",J197,0)</f>
        <v>0</v>
      </c>
      <c r="BJ197" s="19" t="s">
        <v>80</v>
      </c>
      <c r="BK197" s="159">
        <f>ROUND(I197*H197,2)</f>
        <v>0</v>
      </c>
      <c r="BL197" s="19" t="s">
        <v>406</v>
      </c>
      <c r="BM197" s="158" t="s">
        <v>12690</v>
      </c>
    </row>
    <row r="198" spans="1:65" s="2" customFormat="1" ht="11.25">
      <c r="A198" s="34"/>
      <c r="B198" s="35"/>
      <c r="C198" s="34"/>
      <c r="D198" s="160" t="s">
        <v>260</v>
      </c>
      <c r="E198" s="34"/>
      <c r="F198" s="161" t="s">
        <v>9189</v>
      </c>
      <c r="G198" s="34"/>
      <c r="H198" s="34"/>
      <c r="I198" s="162"/>
      <c r="J198" s="34"/>
      <c r="K198" s="34"/>
      <c r="L198" s="35"/>
      <c r="M198" s="163"/>
      <c r="N198" s="164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9" t="s">
        <v>260</v>
      </c>
      <c r="AU198" s="19" t="s">
        <v>82</v>
      </c>
    </row>
    <row r="199" spans="1:65" s="2" customFormat="1" ht="11.25">
      <c r="A199" s="34"/>
      <c r="B199" s="35"/>
      <c r="C199" s="34"/>
      <c r="D199" s="165" t="s">
        <v>262</v>
      </c>
      <c r="E199" s="34"/>
      <c r="F199" s="166" t="s">
        <v>12691</v>
      </c>
      <c r="G199" s="34"/>
      <c r="H199" s="34"/>
      <c r="I199" s="162"/>
      <c r="J199" s="34"/>
      <c r="K199" s="34"/>
      <c r="L199" s="35"/>
      <c r="M199" s="163"/>
      <c r="N199" s="164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9" t="s">
        <v>262</v>
      </c>
      <c r="AU199" s="19" t="s">
        <v>82</v>
      </c>
    </row>
    <row r="200" spans="1:65" s="14" customFormat="1" ht="11.25">
      <c r="B200" s="174"/>
      <c r="D200" s="160" t="s">
        <v>264</v>
      </c>
      <c r="F200" s="176" t="s">
        <v>12692</v>
      </c>
      <c r="H200" s="177">
        <v>6.4</v>
      </c>
      <c r="I200" s="178"/>
      <c r="L200" s="174"/>
      <c r="M200" s="179"/>
      <c r="N200" s="180"/>
      <c r="O200" s="180"/>
      <c r="P200" s="180"/>
      <c r="Q200" s="180"/>
      <c r="R200" s="180"/>
      <c r="S200" s="180"/>
      <c r="T200" s="181"/>
      <c r="AT200" s="175" t="s">
        <v>264</v>
      </c>
      <c r="AU200" s="175" t="s">
        <v>82</v>
      </c>
      <c r="AV200" s="14" t="s">
        <v>82</v>
      </c>
      <c r="AW200" s="14" t="s">
        <v>4</v>
      </c>
      <c r="AX200" s="14" t="s">
        <v>80</v>
      </c>
      <c r="AY200" s="175" t="s">
        <v>252</v>
      </c>
    </row>
    <row r="201" spans="1:65" s="2" customFormat="1" ht="16.5" customHeight="1">
      <c r="A201" s="34"/>
      <c r="B201" s="145"/>
      <c r="C201" s="146" t="s">
        <v>475</v>
      </c>
      <c r="D201" s="232" t="s">
        <v>254</v>
      </c>
      <c r="E201" s="147" t="s">
        <v>9265</v>
      </c>
      <c r="F201" s="148" t="s">
        <v>9266</v>
      </c>
      <c r="G201" s="149" t="s">
        <v>743</v>
      </c>
      <c r="H201" s="150">
        <v>8</v>
      </c>
      <c r="I201" s="151"/>
      <c r="J201" s="152">
        <f>ROUND(I201*H201,2)</f>
        <v>0</v>
      </c>
      <c r="K201" s="153"/>
      <c r="L201" s="35"/>
      <c r="M201" s="154" t="s">
        <v>3</v>
      </c>
      <c r="N201" s="155" t="s">
        <v>44</v>
      </c>
      <c r="O201" s="55"/>
      <c r="P201" s="156">
        <f>O201*H201</f>
        <v>0</v>
      </c>
      <c r="Q201" s="156">
        <v>0</v>
      </c>
      <c r="R201" s="156">
        <f>Q201*H201</f>
        <v>0</v>
      </c>
      <c r="S201" s="156">
        <v>0</v>
      </c>
      <c r="T201" s="157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8" t="s">
        <v>406</v>
      </c>
      <c r="AT201" s="158" t="s">
        <v>254</v>
      </c>
      <c r="AU201" s="158" t="s">
        <v>82</v>
      </c>
      <c r="AY201" s="19" t="s">
        <v>252</v>
      </c>
      <c r="BE201" s="159">
        <f>IF(N201="základní",J201,0)</f>
        <v>0</v>
      </c>
      <c r="BF201" s="159">
        <f>IF(N201="snížená",J201,0)</f>
        <v>0</v>
      </c>
      <c r="BG201" s="159">
        <f>IF(N201="zákl. přenesená",J201,0)</f>
        <v>0</v>
      </c>
      <c r="BH201" s="159">
        <f>IF(N201="sníž. přenesená",J201,0)</f>
        <v>0</v>
      </c>
      <c r="BI201" s="159">
        <f>IF(N201="nulová",J201,0)</f>
        <v>0</v>
      </c>
      <c r="BJ201" s="19" t="s">
        <v>80</v>
      </c>
      <c r="BK201" s="159">
        <f>ROUND(I201*H201,2)</f>
        <v>0</v>
      </c>
      <c r="BL201" s="19" t="s">
        <v>406</v>
      </c>
      <c r="BM201" s="158" t="s">
        <v>12693</v>
      </c>
    </row>
    <row r="202" spans="1:65" s="2" customFormat="1" ht="11.25">
      <c r="A202" s="34"/>
      <c r="B202" s="35"/>
      <c r="C202" s="34"/>
      <c r="D202" s="160" t="s">
        <v>260</v>
      </c>
      <c r="E202" s="34"/>
      <c r="F202" s="161" t="s">
        <v>9268</v>
      </c>
      <c r="G202" s="34"/>
      <c r="H202" s="34"/>
      <c r="I202" s="162"/>
      <c r="J202" s="34"/>
      <c r="K202" s="34"/>
      <c r="L202" s="35"/>
      <c r="M202" s="163"/>
      <c r="N202" s="164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9" t="s">
        <v>260</v>
      </c>
      <c r="AU202" s="19" t="s">
        <v>82</v>
      </c>
    </row>
    <row r="203" spans="1:65" s="2" customFormat="1" ht="11.25">
      <c r="A203" s="34"/>
      <c r="B203" s="35"/>
      <c r="C203" s="34"/>
      <c r="D203" s="165" t="s">
        <v>262</v>
      </c>
      <c r="E203" s="34"/>
      <c r="F203" s="166" t="s">
        <v>9269</v>
      </c>
      <c r="G203" s="34"/>
      <c r="H203" s="34"/>
      <c r="I203" s="162"/>
      <c r="J203" s="34"/>
      <c r="K203" s="34"/>
      <c r="L203" s="35"/>
      <c r="M203" s="163"/>
      <c r="N203" s="164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9" t="s">
        <v>262</v>
      </c>
      <c r="AU203" s="19" t="s">
        <v>82</v>
      </c>
    </row>
    <row r="204" spans="1:65" s="13" customFormat="1" ht="11.25">
      <c r="B204" s="167"/>
      <c r="D204" s="160" t="s">
        <v>264</v>
      </c>
      <c r="E204" s="168" t="s">
        <v>3</v>
      </c>
      <c r="F204" s="169" t="s">
        <v>12624</v>
      </c>
      <c r="H204" s="168" t="s">
        <v>3</v>
      </c>
      <c r="I204" s="170"/>
      <c r="L204" s="167"/>
      <c r="M204" s="171"/>
      <c r="N204" s="172"/>
      <c r="O204" s="172"/>
      <c r="P204" s="172"/>
      <c r="Q204" s="172"/>
      <c r="R204" s="172"/>
      <c r="S204" s="172"/>
      <c r="T204" s="173"/>
      <c r="AT204" s="168" t="s">
        <v>264</v>
      </c>
      <c r="AU204" s="168" t="s">
        <v>82</v>
      </c>
      <c r="AV204" s="13" t="s">
        <v>80</v>
      </c>
      <c r="AW204" s="13" t="s">
        <v>34</v>
      </c>
      <c r="AX204" s="13" t="s">
        <v>73</v>
      </c>
      <c r="AY204" s="168" t="s">
        <v>252</v>
      </c>
    </row>
    <row r="205" spans="1:65" s="13" customFormat="1" ht="11.25">
      <c r="B205" s="167"/>
      <c r="D205" s="160" t="s">
        <v>264</v>
      </c>
      <c r="E205" s="168" t="s">
        <v>3</v>
      </c>
      <c r="F205" s="169" t="s">
        <v>12694</v>
      </c>
      <c r="H205" s="168" t="s">
        <v>3</v>
      </c>
      <c r="I205" s="170"/>
      <c r="L205" s="167"/>
      <c r="M205" s="171"/>
      <c r="N205" s="172"/>
      <c r="O205" s="172"/>
      <c r="P205" s="172"/>
      <c r="Q205" s="172"/>
      <c r="R205" s="172"/>
      <c r="S205" s="172"/>
      <c r="T205" s="173"/>
      <c r="AT205" s="168" t="s">
        <v>264</v>
      </c>
      <c r="AU205" s="168" t="s">
        <v>82</v>
      </c>
      <c r="AV205" s="13" t="s">
        <v>80</v>
      </c>
      <c r="AW205" s="13" t="s">
        <v>34</v>
      </c>
      <c r="AX205" s="13" t="s">
        <v>73</v>
      </c>
      <c r="AY205" s="168" t="s">
        <v>252</v>
      </c>
    </row>
    <row r="206" spans="1:65" s="14" customFormat="1" ht="11.25">
      <c r="B206" s="174"/>
      <c r="D206" s="160" t="s">
        <v>264</v>
      </c>
      <c r="E206" s="175" t="s">
        <v>3</v>
      </c>
      <c r="F206" s="176" t="s">
        <v>318</v>
      </c>
      <c r="H206" s="177">
        <v>8</v>
      </c>
      <c r="I206" s="178"/>
      <c r="L206" s="174"/>
      <c r="M206" s="179"/>
      <c r="N206" s="180"/>
      <c r="O206" s="180"/>
      <c r="P206" s="180"/>
      <c r="Q206" s="180"/>
      <c r="R206" s="180"/>
      <c r="S206" s="180"/>
      <c r="T206" s="181"/>
      <c r="AT206" s="175" t="s">
        <v>264</v>
      </c>
      <c r="AU206" s="175" t="s">
        <v>82</v>
      </c>
      <c r="AV206" s="14" t="s">
        <v>82</v>
      </c>
      <c r="AW206" s="14" t="s">
        <v>34</v>
      </c>
      <c r="AX206" s="14" t="s">
        <v>80</v>
      </c>
      <c r="AY206" s="175" t="s">
        <v>252</v>
      </c>
    </row>
    <row r="207" spans="1:65" s="2" customFormat="1" ht="16.5" customHeight="1">
      <c r="A207" s="34"/>
      <c r="B207" s="145"/>
      <c r="C207" s="198" t="s">
        <v>485</v>
      </c>
      <c r="D207" s="233" t="s">
        <v>361</v>
      </c>
      <c r="E207" s="199" t="s">
        <v>9273</v>
      </c>
      <c r="F207" s="200" t="s">
        <v>9274</v>
      </c>
      <c r="G207" s="201" t="s">
        <v>743</v>
      </c>
      <c r="H207" s="202">
        <v>8</v>
      </c>
      <c r="I207" s="203"/>
      <c r="J207" s="204">
        <f>ROUND(I207*H207,2)</f>
        <v>0</v>
      </c>
      <c r="K207" s="205"/>
      <c r="L207" s="206"/>
      <c r="M207" s="207" t="s">
        <v>3</v>
      </c>
      <c r="N207" s="208" t="s">
        <v>44</v>
      </c>
      <c r="O207" s="55"/>
      <c r="P207" s="156">
        <f>O207*H207</f>
        <v>0</v>
      </c>
      <c r="Q207" s="156">
        <v>1.6000000000000001E-4</v>
      </c>
      <c r="R207" s="156">
        <f>Q207*H207</f>
        <v>1.2800000000000001E-3</v>
      </c>
      <c r="S207" s="156">
        <v>0</v>
      </c>
      <c r="T207" s="157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8" t="s">
        <v>572</v>
      </c>
      <c r="AT207" s="158" t="s">
        <v>361</v>
      </c>
      <c r="AU207" s="158" t="s">
        <v>82</v>
      </c>
      <c r="AY207" s="19" t="s">
        <v>252</v>
      </c>
      <c r="BE207" s="159">
        <f>IF(N207="základní",J207,0)</f>
        <v>0</v>
      </c>
      <c r="BF207" s="159">
        <f>IF(N207="snížená",J207,0)</f>
        <v>0</v>
      </c>
      <c r="BG207" s="159">
        <f>IF(N207="zákl. přenesená",J207,0)</f>
        <v>0</v>
      </c>
      <c r="BH207" s="159">
        <f>IF(N207="sníž. přenesená",J207,0)</f>
        <v>0</v>
      </c>
      <c r="BI207" s="159">
        <f>IF(N207="nulová",J207,0)</f>
        <v>0</v>
      </c>
      <c r="BJ207" s="19" t="s">
        <v>80</v>
      </c>
      <c r="BK207" s="159">
        <f>ROUND(I207*H207,2)</f>
        <v>0</v>
      </c>
      <c r="BL207" s="19" t="s">
        <v>406</v>
      </c>
      <c r="BM207" s="158" t="s">
        <v>12695</v>
      </c>
    </row>
    <row r="208" spans="1:65" s="2" customFormat="1" ht="11.25">
      <c r="A208" s="34"/>
      <c r="B208" s="35"/>
      <c r="C208" s="34"/>
      <c r="D208" s="160" t="s">
        <v>260</v>
      </c>
      <c r="E208" s="34"/>
      <c r="F208" s="161" t="s">
        <v>9274</v>
      </c>
      <c r="G208" s="34"/>
      <c r="H208" s="34"/>
      <c r="I208" s="162"/>
      <c r="J208" s="34"/>
      <c r="K208" s="34"/>
      <c r="L208" s="35"/>
      <c r="M208" s="163"/>
      <c r="N208" s="164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9" t="s">
        <v>260</v>
      </c>
      <c r="AU208" s="19" t="s">
        <v>82</v>
      </c>
    </row>
    <row r="209" spans="1:65" s="2" customFormat="1" ht="11.25">
      <c r="A209" s="34"/>
      <c r="B209" s="35"/>
      <c r="C209" s="34"/>
      <c r="D209" s="165" t="s">
        <v>262</v>
      </c>
      <c r="E209" s="34"/>
      <c r="F209" s="166" t="s">
        <v>9276</v>
      </c>
      <c r="G209" s="34"/>
      <c r="H209" s="34"/>
      <c r="I209" s="162"/>
      <c r="J209" s="34"/>
      <c r="K209" s="34"/>
      <c r="L209" s="35"/>
      <c r="M209" s="163"/>
      <c r="N209" s="164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9" t="s">
        <v>262</v>
      </c>
      <c r="AU209" s="19" t="s">
        <v>82</v>
      </c>
    </row>
    <row r="210" spans="1:65" s="14" customFormat="1" ht="11.25">
      <c r="B210" s="174"/>
      <c r="D210" s="160" t="s">
        <v>264</v>
      </c>
      <c r="F210" s="176" t="s">
        <v>12696</v>
      </c>
      <c r="H210" s="177">
        <v>8</v>
      </c>
      <c r="I210" s="178"/>
      <c r="L210" s="174"/>
      <c r="M210" s="179"/>
      <c r="N210" s="180"/>
      <c r="O210" s="180"/>
      <c r="P210" s="180"/>
      <c r="Q210" s="180"/>
      <c r="R210" s="180"/>
      <c r="S210" s="180"/>
      <c r="T210" s="181"/>
      <c r="AT210" s="175" t="s">
        <v>264</v>
      </c>
      <c r="AU210" s="175" t="s">
        <v>82</v>
      </c>
      <c r="AV210" s="14" t="s">
        <v>82</v>
      </c>
      <c r="AW210" s="14" t="s">
        <v>4</v>
      </c>
      <c r="AX210" s="14" t="s">
        <v>80</v>
      </c>
      <c r="AY210" s="175" t="s">
        <v>252</v>
      </c>
    </row>
    <row r="211" spans="1:65" s="2" customFormat="1" ht="16.5" customHeight="1">
      <c r="A211" s="34"/>
      <c r="B211" s="145"/>
      <c r="C211" s="146" t="s">
        <v>494</v>
      </c>
      <c r="D211" s="232" t="s">
        <v>254</v>
      </c>
      <c r="E211" s="147" t="s">
        <v>12697</v>
      </c>
      <c r="F211" s="148" t="s">
        <v>12698</v>
      </c>
      <c r="G211" s="149" t="s">
        <v>743</v>
      </c>
      <c r="H211" s="150">
        <v>1</v>
      </c>
      <c r="I211" s="151"/>
      <c r="J211" s="152">
        <f>ROUND(I211*H211,2)</f>
        <v>0</v>
      </c>
      <c r="K211" s="153"/>
      <c r="L211" s="35"/>
      <c r="M211" s="154" t="s">
        <v>3</v>
      </c>
      <c r="N211" s="155" t="s">
        <v>44</v>
      </c>
      <c r="O211" s="55"/>
      <c r="P211" s="156">
        <f>O211*H211</f>
        <v>0</v>
      </c>
      <c r="Q211" s="156">
        <v>0</v>
      </c>
      <c r="R211" s="156">
        <f>Q211*H211</f>
        <v>0</v>
      </c>
      <c r="S211" s="156">
        <v>0</v>
      </c>
      <c r="T211" s="157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8" t="s">
        <v>406</v>
      </c>
      <c r="AT211" s="158" t="s">
        <v>254</v>
      </c>
      <c r="AU211" s="158" t="s">
        <v>82</v>
      </c>
      <c r="AY211" s="19" t="s">
        <v>252</v>
      </c>
      <c r="BE211" s="159">
        <f>IF(N211="základní",J211,0)</f>
        <v>0</v>
      </c>
      <c r="BF211" s="159">
        <f>IF(N211="snížená",J211,0)</f>
        <v>0</v>
      </c>
      <c r="BG211" s="159">
        <f>IF(N211="zákl. přenesená",J211,0)</f>
        <v>0</v>
      </c>
      <c r="BH211" s="159">
        <f>IF(N211="sníž. přenesená",J211,0)</f>
        <v>0</v>
      </c>
      <c r="BI211" s="159">
        <f>IF(N211="nulová",J211,0)</f>
        <v>0</v>
      </c>
      <c r="BJ211" s="19" t="s">
        <v>80</v>
      </c>
      <c r="BK211" s="159">
        <f>ROUND(I211*H211,2)</f>
        <v>0</v>
      </c>
      <c r="BL211" s="19" t="s">
        <v>406</v>
      </c>
      <c r="BM211" s="158" t="s">
        <v>12699</v>
      </c>
    </row>
    <row r="212" spans="1:65" s="2" customFormat="1" ht="19.5">
      <c r="A212" s="34"/>
      <c r="B212" s="35"/>
      <c r="C212" s="34"/>
      <c r="D212" s="160" t="s">
        <v>260</v>
      </c>
      <c r="E212" s="34"/>
      <c r="F212" s="161" t="s">
        <v>12700</v>
      </c>
      <c r="G212" s="34"/>
      <c r="H212" s="34"/>
      <c r="I212" s="162"/>
      <c r="J212" s="34"/>
      <c r="K212" s="34"/>
      <c r="L212" s="35"/>
      <c r="M212" s="163"/>
      <c r="N212" s="164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9" t="s">
        <v>260</v>
      </c>
      <c r="AU212" s="19" t="s">
        <v>82</v>
      </c>
    </row>
    <row r="213" spans="1:65" s="2" customFormat="1" ht="11.25">
      <c r="A213" s="34"/>
      <c r="B213" s="35"/>
      <c r="C213" s="34"/>
      <c r="D213" s="165" t="s">
        <v>262</v>
      </c>
      <c r="E213" s="34"/>
      <c r="F213" s="166" t="s">
        <v>12701</v>
      </c>
      <c r="G213" s="34"/>
      <c r="H213" s="34"/>
      <c r="I213" s="162"/>
      <c r="J213" s="34"/>
      <c r="K213" s="34"/>
      <c r="L213" s="35"/>
      <c r="M213" s="163"/>
      <c r="N213" s="164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9" t="s">
        <v>262</v>
      </c>
      <c r="AU213" s="19" t="s">
        <v>82</v>
      </c>
    </row>
    <row r="214" spans="1:65" s="2" customFormat="1" ht="29.25">
      <c r="A214" s="34"/>
      <c r="B214" s="35"/>
      <c r="C214" s="34"/>
      <c r="D214" s="160" t="s">
        <v>2284</v>
      </c>
      <c r="E214" s="34"/>
      <c r="F214" s="211" t="s">
        <v>8650</v>
      </c>
      <c r="G214" s="34"/>
      <c r="H214" s="34"/>
      <c r="I214" s="162"/>
      <c r="J214" s="34"/>
      <c r="K214" s="34"/>
      <c r="L214" s="35"/>
      <c r="M214" s="163"/>
      <c r="N214" s="164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9" t="s">
        <v>2284</v>
      </c>
      <c r="AU214" s="19" t="s">
        <v>82</v>
      </c>
    </row>
    <row r="215" spans="1:65" s="2" customFormat="1" ht="16.5" customHeight="1">
      <c r="A215" s="34"/>
      <c r="B215" s="145"/>
      <c r="C215" s="146" t="s">
        <v>503</v>
      </c>
      <c r="D215" s="146" t="s">
        <v>254</v>
      </c>
      <c r="E215" s="147" t="s">
        <v>11235</v>
      </c>
      <c r="F215" s="148" t="s">
        <v>11236</v>
      </c>
      <c r="G215" s="149" t="s">
        <v>5123</v>
      </c>
      <c r="H215" s="219"/>
      <c r="I215" s="151"/>
      <c r="J215" s="152">
        <f>ROUND(I215*H215,2)</f>
        <v>0</v>
      </c>
      <c r="K215" s="153"/>
      <c r="L215" s="35"/>
      <c r="M215" s="154" t="s">
        <v>3</v>
      </c>
      <c r="N215" s="155" t="s">
        <v>44</v>
      </c>
      <c r="O215" s="55"/>
      <c r="P215" s="156">
        <f>O215*H215</f>
        <v>0</v>
      </c>
      <c r="Q215" s="156">
        <v>0</v>
      </c>
      <c r="R215" s="156">
        <f>Q215*H215</f>
        <v>0</v>
      </c>
      <c r="S215" s="156">
        <v>0</v>
      </c>
      <c r="T215" s="157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8" t="s">
        <v>406</v>
      </c>
      <c r="AT215" s="158" t="s">
        <v>254</v>
      </c>
      <c r="AU215" s="158" t="s">
        <v>82</v>
      </c>
      <c r="AY215" s="19" t="s">
        <v>252</v>
      </c>
      <c r="BE215" s="159">
        <f>IF(N215="základní",J215,0)</f>
        <v>0</v>
      </c>
      <c r="BF215" s="159">
        <f>IF(N215="snížená",J215,0)</f>
        <v>0</v>
      </c>
      <c r="BG215" s="159">
        <f>IF(N215="zákl. přenesená",J215,0)</f>
        <v>0</v>
      </c>
      <c r="BH215" s="159">
        <f>IF(N215="sníž. přenesená",J215,0)</f>
        <v>0</v>
      </c>
      <c r="BI215" s="159">
        <f>IF(N215="nulová",J215,0)</f>
        <v>0</v>
      </c>
      <c r="BJ215" s="19" t="s">
        <v>80</v>
      </c>
      <c r="BK215" s="159">
        <f>ROUND(I215*H215,2)</f>
        <v>0</v>
      </c>
      <c r="BL215" s="19" t="s">
        <v>406</v>
      </c>
      <c r="BM215" s="158" t="s">
        <v>12702</v>
      </c>
    </row>
    <row r="216" spans="1:65" s="2" customFormat="1" ht="11.25">
      <c r="A216" s="34"/>
      <c r="B216" s="35"/>
      <c r="C216" s="34"/>
      <c r="D216" s="160" t="s">
        <v>260</v>
      </c>
      <c r="E216" s="34"/>
      <c r="F216" s="161" t="s">
        <v>11238</v>
      </c>
      <c r="G216" s="34"/>
      <c r="H216" s="34"/>
      <c r="I216" s="162"/>
      <c r="J216" s="34"/>
      <c r="K216" s="34"/>
      <c r="L216" s="35"/>
      <c r="M216" s="163"/>
      <c r="N216" s="164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9" t="s">
        <v>260</v>
      </c>
      <c r="AU216" s="19" t="s">
        <v>82</v>
      </c>
    </row>
    <row r="217" spans="1:65" s="2" customFormat="1" ht="11.25">
      <c r="A217" s="34"/>
      <c r="B217" s="35"/>
      <c r="C217" s="34"/>
      <c r="D217" s="165" t="s">
        <v>262</v>
      </c>
      <c r="E217" s="34"/>
      <c r="F217" s="166" t="s">
        <v>11239</v>
      </c>
      <c r="G217" s="34"/>
      <c r="H217" s="34"/>
      <c r="I217" s="162"/>
      <c r="J217" s="34"/>
      <c r="K217" s="34"/>
      <c r="L217" s="35"/>
      <c r="M217" s="163"/>
      <c r="N217" s="164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9" t="s">
        <v>262</v>
      </c>
      <c r="AU217" s="19" t="s">
        <v>82</v>
      </c>
    </row>
    <row r="218" spans="1:65" s="2" customFormat="1" ht="16.5" customHeight="1">
      <c r="A218" s="34"/>
      <c r="B218" s="145"/>
      <c r="C218" s="146" t="s">
        <v>509</v>
      </c>
      <c r="D218" s="146" t="s">
        <v>254</v>
      </c>
      <c r="E218" s="147" t="s">
        <v>11242</v>
      </c>
      <c r="F218" s="148" t="s">
        <v>11243</v>
      </c>
      <c r="G218" s="149" t="s">
        <v>5123</v>
      </c>
      <c r="H218" s="219"/>
      <c r="I218" s="151"/>
      <c r="J218" s="152">
        <f>ROUND(I218*H218,2)</f>
        <v>0</v>
      </c>
      <c r="K218" s="153"/>
      <c r="L218" s="35"/>
      <c r="M218" s="154" t="s">
        <v>3</v>
      </c>
      <c r="N218" s="155" t="s">
        <v>44</v>
      </c>
      <c r="O218" s="55"/>
      <c r="P218" s="156">
        <f>O218*H218</f>
        <v>0</v>
      </c>
      <c r="Q218" s="156">
        <v>0</v>
      </c>
      <c r="R218" s="156">
        <f>Q218*H218</f>
        <v>0</v>
      </c>
      <c r="S218" s="156">
        <v>0</v>
      </c>
      <c r="T218" s="157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8" t="s">
        <v>406</v>
      </c>
      <c r="AT218" s="158" t="s">
        <v>254</v>
      </c>
      <c r="AU218" s="158" t="s">
        <v>82</v>
      </c>
      <c r="AY218" s="19" t="s">
        <v>252</v>
      </c>
      <c r="BE218" s="159">
        <f>IF(N218="základní",J218,0)</f>
        <v>0</v>
      </c>
      <c r="BF218" s="159">
        <f>IF(N218="snížená",J218,0)</f>
        <v>0</v>
      </c>
      <c r="BG218" s="159">
        <f>IF(N218="zákl. přenesená",J218,0)</f>
        <v>0</v>
      </c>
      <c r="BH218" s="159">
        <f>IF(N218="sníž. přenesená",J218,0)</f>
        <v>0</v>
      </c>
      <c r="BI218" s="159">
        <f>IF(N218="nulová",J218,0)</f>
        <v>0</v>
      </c>
      <c r="BJ218" s="19" t="s">
        <v>80</v>
      </c>
      <c r="BK218" s="159">
        <f>ROUND(I218*H218,2)</f>
        <v>0</v>
      </c>
      <c r="BL218" s="19" t="s">
        <v>406</v>
      </c>
      <c r="BM218" s="158" t="s">
        <v>12703</v>
      </c>
    </row>
    <row r="219" spans="1:65" s="2" customFormat="1" ht="19.5">
      <c r="A219" s="34"/>
      <c r="B219" s="35"/>
      <c r="C219" s="34"/>
      <c r="D219" s="160" t="s">
        <v>260</v>
      </c>
      <c r="E219" s="34"/>
      <c r="F219" s="161" t="s">
        <v>11245</v>
      </c>
      <c r="G219" s="34"/>
      <c r="H219" s="34"/>
      <c r="I219" s="162"/>
      <c r="J219" s="34"/>
      <c r="K219" s="34"/>
      <c r="L219" s="35"/>
      <c r="M219" s="163"/>
      <c r="N219" s="164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9" t="s">
        <v>260</v>
      </c>
      <c r="AU219" s="19" t="s">
        <v>82</v>
      </c>
    </row>
    <row r="220" spans="1:65" s="2" customFormat="1" ht="11.25">
      <c r="A220" s="34"/>
      <c r="B220" s="35"/>
      <c r="C220" s="34"/>
      <c r="D220" s="165" t="s">
        <v>262</v>
      </c>
      <c r="E220" s="34"/>
      <c r="F220" s="166" t="s">
        <v>11246</v>
      </c>
      <c r="G220" s="34"/>
      <c r="H220" s="34"/>
      <c r="I220" s="162"/>
      <c r="J220" s="34"/>
      <c r="K220" s="34"/>
      <c r="L220" s="35"/>
      <c r="M220" s="163"/>
      <c r="N220" s="164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9" t="s">
        <v>262</v>
      </c>
      <c r="AU220" s="19" t="s">
        <v>82</v>
      </c>
    </row>
    <row r="221" spans="1:65" s="2" customFormat="1" ht="16.5" customHeight="1">
      <c r="A221" s="34"/>
      <c r="B221" s="145"/>
      <c r="C221" s="146" t="s">
        <v>517</v>
      </c>
      <c r="D221" s="232" t="s">
        <v>254</v>
      </c>
      <c r="E221" s="147" t="s">
        <v>9192</v>
      </c>
      <c r="F221" s="148" t="s">
        <v>9193</v>
      </c>
      <c r="G221" s="149" t="s">
        <v>4360</v>
      </c>
      <c r="H221" s="150">
        <v>8</v>
      </c>
      <c r="I221" s="151"/>
      <c r="J221" s="152">
        <f>ROUND(I221*H221,2)</f>
        <v>0</v>
      </c>
      <c r="K221" s="153"/>
      <c r="L221" s="35"/>
      <c r="M221" s="154" t="s">
        <v>3</v>
      </c>
      <c r="N221" s="155" t="s">
        <v>44</v>
      </c>
      <c r="O221" s="55"/>
      <c r="P221" s="156">
        <f>O221*H221</f>
        <v>0</v>
      </c>
      <c r="Q221" s="156">
        <v>0</v>
      </c>
      <c r="R221" s="156">
        <f>Q221*H221</f>
        <v>0</v>
      </c>
      <c r="S221" s="156">
        <v>0</v>
      </c>
      <c r="T221" s="157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8" t="s">
        <v>940</v>
      </c>
      <c r="AT221" s="158" t="s">
        <v>254</v>
      </c>
      <c r="AU221" s="158" t="s">
        <v>82</v>
      </c>
      <c r="AY221" s="19" t="s">
        <v>252</v>
      </c>
      <c r="BE221" s="159">
        <f>IF(N221="základní",J221,0)</f>
        <v>0</v>
      </c>
      <c r="BF221" s="159">
        <f>IF(N221="snížená",J221,0)</f>
        <v>0</v>
      </c>
      <c r="BG221" s="159">
        <f>IF(N221="zákl. přenesená",J221,0)</f>
        <v>0</v>
      </c>
      <c r="BH221" s="159">
        <f>IF(N221="sníž. přenesená",J221,0)</f>
        <v>0</v>
      </c>
      <c r="BI221" s="159">
        <f>IF(N221="nulová",J221,0)</f>
        <v>0</v>
      </c>
      <c r="BJ221" s="19" t="s">
        <v>80</v>
      </c>
      <c r="BK221" s="159">
        <f>ROUND(I221*H221,2)</f>
        <v>0</v>
      </c>
      <c r="BL221" s="19" t="s">
        <v>940</v>
      </c>
      <c r="BM221" s="158" t="s">
        <v>12704</v>
      </c>
    </row>
    <row r="222" spans="1:65" s="2" customFormat="1" ht="11.25">
      <c r="A222" s="34"/>
      <c r="B222" s="35"/>
      <c r="C222" s="34"/>
      <c r="D222" s="160" t="s">
        <v>260</v>
      </c>
      <c r="E222" s="34"/>
      <c r="F222" s="161" t="s">
        <v>9193</v>
      </c>
      <c r="G222" s="34"/>
      <c r="H222" s="34"/>
      <c r="I222" s="162"/>
      <c r="J222" s="34"/>
      <c r="K222" s="34"/>
      <c r="L222" s="35"/>
      <c r="M222" s="163"/>
      <c r="N222" s="164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9" t="s">
        <v>260</v>
      </c>
      <c r="AU222" s="19" t="s">
        <v>82</v>
      </c>
    </row>
    <row r="223" spans="1:65" s="13" customFormat="1" ht="11.25">
      <c r="B223" s="167"/>
      <c r="D223" s="160" t="s">
        <v>264</v>
      </c>
      <c r="E223" s="168" t="s">
        <v>3</v>
      </c>
      <c r="F223" s="169" t="s">
        <v>12624</v>
      </c>
      <c r="H223" s="168" t="s">
        <v>3</v>
      </c>
      <c r="I223" s="170"/>
      <c r="L223" s="167"/>
      <c r="M223" s="171"/>
      <c r="N223" s="172"/>
      <c r="O223" s="172"/>
      <c r="P223" s="172"/>
      <c r="Q223" s="172"/>
      <c r="R223" s="172"/>
      <c r="S223" s="172"/>
      <c r="T223" s="173"/>
      <c r="AT223" s="168" t="s">
        <v>264</v>
      </c>
      <c r="AU223" s="168" t="s">
        <v>82</v>
      </c>
      <c r="AV223" s="13" t="s">
        <v>80</v>
      </c>
      <c r="AW223" s="13" t="s">
        <v>34</v>
      </c>
      <c r="AX223" s="13" t="s">
        <v>73</v>
      </c>
      <c r="AY223" s="168" t="s">
        <v>252</v>
      </c>
    </row>
    <row r="224" spans="1:65" s="14" customFormat="1" ht="11.25">
      <c r="B224" s="174"/>
      <c r="D224" s="160" t="s">
        <v>264</v>
      </c>
      <c r="E224" s="175" t="s">
        <v>3</v>
      </c>
      <c r="F224" s="176" t="s">
        <v>318</v>
      </c>
      <c r="H224" s="177">
        <v>8</v>
      </c>
      <c r="I224" s="178"/>
      <c r="L224" s="174"/>
      <c r="M224" s="179"/>
      <c r="N224" s="180"/>
      <c r="O224" s="180"/>
      <c r="P224" s="180"/>
      <c r="Q224" s="180"/>
      <c r="R224" s="180"/>
      <c r="S224" s="180"/>
      <c r="T224" s="181"/>
      <c r="AT224" s="175" t="s">
        <v>264</v>
      </c>
      <c r="AU224" s="175" t="s">
        <v>82</v>
      </c>
      <c r="AV224" s="14" t="s">
        <v>82</v>
      </c>
      <c r="AW224" s="14" t="s">
        <v>34</v>
      </c>
      <c r="AX224" s="14" t="s">
        <v>80</v>
      </c>
      <c r="AY224" s="175" t="s">
        <v>252</v>
      </c>
    </row>
    <row r="225" spans="1:65" s="2" customFormat="1" ht="16.5" customHeight="1">
      <c r="A225" s="34"/>
      <c r="B225" s="145"/>
      <c r="C225" s="198" t="s">
        <v>548</v>
      </c>
      <c r="D225" s="233" t="s">
        <v>361</v>
      </c>
      <c r="E225" s="199" t="s">
        <v>9201</v>
      </c>
      <c r="F225" s="200" t="s">
        <v>12705</v>
      </c>
      <c r="G225" s="201" t="s">
        <v>3225</v>
      </c>
      <c r="H225" s="202">
        <v>1.2</v>
      </c>
      <c r="I225" s="203"/>
      <c r="J225" s="204">
        <f>ROUND(I225*H225,2)</f>
        <v>0</v>
      </c>
      <c r="K225" s="205"/>
      <c r="L225" s="206"/>
      <c r="M225" s="207" t="s">
        <v>3</v>
      </c>
      <c r="N225" s="208" t="s">
        <v>44</v>
      </c>
      <c r="O225" s="55"/>
      <c r="P225" s="156">
        <f>O225*H225</f>
        <v>0</v>
      </c>
      <c r="Q225" s="156">
        <v>1E-3</v>
      </c>
      <c r="R225" s="156">
        <f>Q225*H225</f>
        <v>1.1999999999999999E-3</v>
      </c>
      <c r="S225" s="156">
        <v>0</v>
      </c>
      <c r="T225" s="157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8" t="s">
        <v>572</v>
      </c>
      <c r="AT225" s="158" t="s">
        <v>361</v>
      </c>
      <c r="AU225" s="158" t="s">
        <v>82</v>
      </c>
      <c r="AY225" s="19" t="s">
        <v>252</v>
      </c>
      <c r="BE225" s="159">
        <f>IF(N225="základní",J225,0)</f>
        <v>0</v>
      </c>
      <c r="BF225" s="159">
        <f>IF(N225="snížená",J225,0)</f>
        <v>0</v>
      </c>
      <c r="BG225" s="159">
        <f>IF(N225="zákl. přenesená",J225,0)</f>
        <v>0</v>
      </c>
      <c r="BH225" s="159">
        <f>IF(N225="sníž. přenesená",J225,0)</f>
        <v>0</v>
      </c>
      <c r="BI225" s="159">
        <f>IF(N225="nulová",J225,0)</f>
        <v>0</v>
      </c>
      <c r="BJ225" s="19" t="s">
        <v>80</v>
      </c>
      <c r="BK225" s="159">
        <f>ROUND(I225*H225,2)</f>
        <v>0</v>
      </c>
      <c r="BL225" s="19" t="s">
        <v>406</v>
      </c>
      <c r="BM225" s="158" t="s">
        <v>12706</v>
      </c>
    </row>
    <row r="226" spans="1:65" s="2" customFormat="1" ht="11.25">
      <c r="A226" s="34"/>
      <c r="B226" s="35"/>
      <c r="C226" s="34"/>
      <c r="D226" s="160" t="s">
        <v>260</v>
      </c>
      <c r="E226" s="34"/>
      <c r="F226" s="161" t="s">
        <v>12707</v>
      </c>
      <c r="G226" s="34"/>
      <c r="H226" s="34"/>
      <c r="I226" s="162"/>
      <c r="J226" s="34"/>
      <c r="K226" s="34"/>
      <c r="L226" s="35"/>
      <c r="M226" s="163"/>
      <c r="N226" s="164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9" t="s">
        <v>260</v>
      </c>
      <c r="AU226" s="19" t="s">
        <v>82</v>
      </c>
    </row>
    <row r="227" spans="1:65" s="2" customFormat="1" ht="19.5">
      <c r="A227" s="34"/>
      <c r="B227" s="35"/>
      <c r="C227" s="34"/>
      <c r="D227" s="160" t="s">
        <v>2284</v>
      </c>
      <c r="E227" s="34"/>
      <c r="F227" s="211" t="s">
        <v>9205</v>
      </c>
      <c r="G227" s="34"/>
      <c r="H227" s="34"/>
      <c r="I227" s="162"/>
      <c r="J227" s="34"/>
      <c r="K227" s="34"/>
      <c r="L227" s="35"/>
      <c r="M227" s="163"/>
      <c r="N227" s="164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9" t="s">
        <v>2284</v>
      </c>
      <c r="AU227" s="19" t="s">
        <v>82</v>
      </c>
    </row>
    <row r="228" spans="1:65" s="14" customFormat="1" ht="11.25">
      <c r="B228" s="174"/>
      <c r="D228" s="160" t="s">
        <v>264</v>
      </c>
      <c r="F228" s="176" t="s">
        <v>12708</v>
      </c>
      <c r="H228" s="177">
        <v>1.2</v>
      </c>
      <c r="I228" s="178"/>
      <c r="L228" s="174"/>
      <c r="M228" s="179"/>
      <c r="N228" s="180"/>
      <c r="O228" s="180"/>
      <c r="P228" s="180"/>
      <c r="Q228" s="180"/>
      <c r="R228" s="180"/>
      <c r="S228" s="180"/>
      <c r="T228" s="181"/>
      <c r="AT228" s="175" t="s">
        <v>264</v>
      </c>
      <c r="AU228" s="175" t="s">
        <v>82</v>
      </c>
      <c r="AV228" s="14" t="s">
        <v>82</v>
      </c>
      <c r="AW228" s="14" t="s">
        <v>4</v>
      </c>
      <c r="AX228" s="14" t="s">
        <v>80</v>
      </c>
      <c r="AY228" s="175" t="s">
        <v>252</v>
      </c>
    </row>
    <row r="229" spans="1:65" s="2" customFormat="1" ht="16.5" customHeight="1">
      <c r="A229" s="34"/>
      <c r="B229" s="145"/>
      <c r="C229" s="198" t="s">
        <v>566</v>
      </c>
      <c r="D229" s="233" t="s">
        <v>361</v>
      </c>
      <c r="E229" s="199" t="s">
        <v>12709</v>
      </c>
      <c r="F229" s="200" t="s">
        <v>12710</v>
      </c>
      <c r="G229" s="201" t="s">
        <v>331</v>
      </c>
      <c r="H229" s="202">
        <v>8</v>
      </c>
      <c r="I229" s="203"/>
      <c r="J229" s="204">
        <f>ROUND(I229*H229,2)</f>
        <v>0</v>
      </c>
      <c r="K229" s="205"/>
      <c r="L229" s="206"/>
      <c r="M229" s="207" t="s">
        <v>3</v>
      </c>
      <c r="N229" s="208" t="s">
        <v>44</v>
      </c>
      <c r="O229" s="55"/>
      <c r="P229" s="156">
        <f>O229*H229</f>
        <v>0</v>
      </c>
      <c r="Q229" s="156">
        <v>0</v>
      </c>
      <c r="R229" s="156">
        <f>Q229*H229</f>
        <v>0</v>
      </c>
      <c r="S229" s="156">
        <v>0</v>
      </c>
      <c r="T229" s="157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8" t="s">
        <v>1569</v>
      </c>
      <c r="AT229" s="158" t="s">
        <v>361</v>
      </c>
      <c r="AU229" s="158" t="s">
        <v>82</v>
      </c>
      <c r="AY229" s="19" t="s">
        <v>252</v>
      </c>
      <c r="BE229" s="159">
        <f>IF(N229="základní",J229,0)</f>
        <v>0</v>
      </c>
      <c r="BF229" s="159">
        <f>IF(N229="snížená",J229,0)</f>
        <v>0</v>
      </c>
      <c r="BG229" s="159">
        <f>IF(N229="zákl. přenesená",J229,0)</f>
        <v>0</v>
      </c>
      <c r="BH229" s="159">
        <f>IF(N229="sníž. přenesená",J229,0)</f>
        <v>0</v>
      </c>
      <c r="BI229" s="159">
        <f>IF(N229="nulová",J229,0)</f>
        <v>0</v>
      </c>
      <c r="BJ229" s="19" t="s">
        <v>80</v>
      </c>
      <c r="BK229" s="159">
        <f>ROUND(I229*H229,2)</f>
        <v>0</v>
      </c>
      <c r="BL229" s="19" t="s">
        <v>1569</v>
      </c>
      <c r="BM229" s="158" t="s">
        <v>12711</v>
      </c>
    </row>
    <row r="230" spans="1:65" s="2" customFormat="1" ht="11.25">
      <c r="A230" s="34"/>
      <c r="B230" s="35"/>
      <c r="C230" s="34"/>
      <c r="D230" s="160" t="s">
        <v>260</v>
      </c>
      <c r="E230" s="34"/>
      <c r="F230" s="161" t="s">
        <v>12710</v>
      </c>
      <c r="G230" s="34"/>
      <c r="H230" s="34"/>
      <c r="I230" s="162"/>
      <c r="J230" s="34"/>
      <c r="K230" s="34"/>
      <c r="L230" s="35"/>
      <c r="M230" s="163"/>
      <c r="N230" s="164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9" t="s">
        <v>260</v>
      </c>
      <c r="AU230" s="19" t="s">
        <v>82</v>
      </c>
    </row>
    <row r="231" spans="1:65" s="2" customFormat="1" ht="16.5" customHeight="1">
      <c r="A231" s="34"/>
      <c r="B231" s="145"/>
      <c r="C231" s="198" t="s">
        <v>572</v>
      </c>
      <c r="D231" s="198" t="s">
        <v>361</v>
      </c>
      <c r="E231" s="199" t="s">
        <v>8384</v>
      </c>
      <c r="F231" s="200" t="s">
        <v>8385</v>
      </c>
      <c r="G231" s="201" t="s">
        <v>8386</v>
      </c>
      <c r="H231" s="202">
        <v>1</v>
      </c>
      <c r="I231" s="203"/>
      <c r="J231" s="204">
        <f>ROUND(I231*H231,2)</f>
        <v>0</v>
      </c>
      <c r="K231" s="205"/>
      <c r="L231" s="206"/>
      <c r="M231" s="207" t="s">
        <v>3</v>
      </c>
      <c r="N231" s="208" t="s">
        <v>44</v>
      </c>
      <c r="O231" s="55"/>
      <c r="P231" s="156">
        <f>O231*H231</f>
        <v>0</v>
      </c>
      <c r="Q231" s="156">
        <v>0</v>
      </c>
      <c r="R231" s="156">
        <f>Q231*H231</f>
        <v>0</v>
      </c>
      <c r="S231" s="156">
        <v>0</v>
      </c>
      <c r="T231" s="157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8" t="s">
        <v>2840</v>
      </c>
      <c r="AT231" s="158" t="s">
        <v>361</v>
      </c>
      <c r="AU231" s="158" t="s">
        <v>82</v>
      </c>
      <c r="AY231" s="19" t="s">
        <v>252</v>
      </c>
      <c r="BE231" s="159">
        <f>IF(N231="základní",J231,0)</f>
        <v>0</v>
      </c>
      <c r="BF231" s="159">
        <f>IF(N231="snížená",J231,0)</f>
        <v>0</v>
      </c>
      <c r="BG231" s="159">
        <f>IF(N231="zákl. přenesená",J231,0)</f>
        <v>0</v>
      </c>
      <c r="BH231" s="159">
        <f>IF(N231="sníž. přenesená",J231,0)</f>
        <v>0</v>
      </c>
      <c r="BI231" s="159">
        <f>IF(N231="nulová",J231,0)</f>
        <v>0</v>
      </c>
      <c r="BJ231" s="19" t="s">
        <v>80</v>
      </c>
      <c r="BK231" s="159">
        <f>ROUND(I231*H231,2)</f>
        <v>0</v>
      </c>
      <c r="BL231" s="19" t="s">
        <v>940</v>
      </c>
      <c r="BM231" s="158" t="s">
        <v>12712</v>
      </c>
    </row>
    <row r="232" spans="1:65" s="2" customFormat="1" ht="234">
      <c r="A232" s="34"/>
      <c r="B232" s="35"/>
      <c r="C232" s="34"/>
      <c r="D232" s="160" t="s">
        <v>2284</v>
      </c>
      <c r="E232" s="34"/>
      <c r="F232" s="211" t="s">
        <v>12713</v>
      </c>
      <c r="G232" s="34"/>
      <c r="H232" s="34"/>
      <c r="I232" s="162"/>
      <c r="J232" s="34"/>
      <c r="K232" s="34"/>
      <c r="L232" s="35"/>
      <c r="M232" s="163"/>
      <c r="N232" s="164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9" t="s">
        <v>2284</v>
      </c>
      <c r="AU232" s="19" t="s">
        <v>82</v>
      </c>
    </row>
    <row r="233" spans="1:65" s="12" customFormat="1" ht="25.9" customHeight="1">
      <c r="B233" s="132"/>
      <c r="D233" s="133" t="s">
        <v>72</v>
      </c>
      <c r="E233" s="134" t="s">
        <v>361</v>
      </c>
      <c r="F233" s="134" t="s">
        <v>11250</v>
      </c>
      <c r="I233" s="135"/>
      <c r="J233" s="136">
        <f>BK233</f>
        <v>0</v>
      </c>
      <c r="L233" s="132"/>
      <c r="M233" s="137"/>
      <c r="N233" s="138"/>
      <c r="O233" s="138"/>
      <c r="P233" s="139">
        <f>P234+P257</f>
        <v>0</v>
      </c>
      <c r="Q233" s="138"/>
      <c r="R233" s="139">
        <f>R234+R257</f>
        <v>9.407281339999999</v>
      </c>
      <c r="S233" s="138"/>
      <c r="T233" s="140">
        <f>T234+T257</f>
        <v>0</v>
      </c>
      <c r="AR233" s="133" t="s">
        <v>95</v>
      </c>
      <c r="AT233" s="141" t="s">
        <v>72</v>
      </c>
      <c r="AU233" s="141" t="s">
        <v>73</v>
      </c>
      <c r="AY233" s="133" t="s">
        <v>252</v>
      </c>
      <c r="BK233" s="142">
        <f>BK234+BK257</f>
        <v>0</v>
      </c>
    </row>
    <row r="234" spans="1:65" s="12" customFormat="1" ht="22.9" customHeight="1">
      <c r="B234" s="132"/>
      <c r="D234" s="133" t="s">
        <v>72</v>
      </c>
      <c r="E234" s="143" t="s">
        <v>12714</v>
      </c>
      <c r="F234" s="143" t="s">
        <v>12715</v>
      </c>
      <c r="I234" s="135"/>
      <c r="J234" s="144">
        <f>BK234</f>
        <v>0</v>
      </c>
      <c r="L234" s="132"/>
      <c r="M234" s="137"/>
      <c r="N234" s="138"/>
      <c r="O234" s="138"/>
      <c r="P234" s="139">
        <f>SUM(P235:P256)</f>
        <v>0</v>
      </c>
      <c r="Q234" s="138"/>
      <c r="R234" s="139">
        <f>SUM(R235:R256)</f>
        <v>1.7049999999999999E-2</v>
      </c>
      <c r="S234" s="138"/>
      <c r="T234" s="140">
        <f>SUM(T235:T256)</f>
        <v>0</v>
      </c>
      <c r="AR234" s="133" t="s">
        <v>95</v>
      </c>
      <c r="AT234" s="141" t="s">
        <v>72</v>
      </c>
      <c r="AU234" s="141" t="s">
        <v>80</v>
      </c>
      <c r="AY234" s="133" t="s">
        <v>252</v>
      </c>
      <c r="BK234" s="142">
        <f>SUM(BK235:BK256)</f>
        <v>0</v>
      </c>
    </row>
    <row r="235" spans="1:65" s="2" customFormat="1" ht="16.5" customHeight="1">
      <c r="A235" s="34"/>
      <c r="B235" s="145"/>
      <c r="C235" s="146" t="s">
        <v>596</v>
      </c>
      <c r="D235" s="232" t="s">
        <v>254</v>
      </c>
      <c r="E235" s="147" t="s">
        <v>11273</v>
      </c>
      <c r="F235" s="148" t="s">
        <v>11274</v>
      </c>
      <c r="G235" s="149" t="s">
        <v>331</v>
      </c>
      <c r="H235" s="150">
        <v>155</v>
      </c>
      <c r="I235" s="151"/>
      <c r="J235" s="152">
        <f>ROUND(I235*H235,2)</f>
        <v>0</v>
      </c>
      <c r="K235" s="153"/>
      <c r="L235" s="35"/>
      <c r="M235" s="154" t="s">
        <v>3</v>
      </c>
      <c r="N235" s="155" t="s">
        <v>44</v>
      </c>
      <c r="O235" s="55"/>
      <c r="P235" s="156">
        <f>O235*H235</f>
        <v>0</v>
      </c>
      <c r="Q235" s="156">
        <v>0</v>
      </c>
      <c r="R235" s="156">
        <f>Q235*H235</f>
        <v>0</v>
      </c>
      <c r="S235" s="156">
        <v>0</v>
      </c>
      <c r="T235" s="157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8" t="s">
        <v>940</v>
      </c>
      <c r="AT235" s="158" t="s">
        <v>254</v>
      </c>
      <c r="AU235" s="158" t="s">
        <v>82</v>
      </c>
      <c r="AY235" s="19" t="s">
        <v>252</v>
      </c>
      <c r="BE235" s="159">
        <f>IF(N235="základní",J235,0)</f>
        <v>0</v>
      </c>
      <c r="BF235" s="159">
        <f>IF(N235="snížená",J235,0)</f>
        <v>0</v>
      </c>
      <c r="BG235" s="159">
        <f>IF(N235="zákl. přenesená",J235,0)</f>
        <v>0</v>
      </c>
      <c r="BH235" s="159">
        <f>IF(N235="sníž. přenesená",J235,0)</f>
        <v>0</v>
      </c>
      <c r="BI235" s="159">
        <f>IF(N235="nulová",J235,0)</f>
        <v>0</v>
      </c>
      <c r="BJ235" s="19" t="s">
        <v>80</v>
      </c>
      <c r="BK235" s="159">
        <f>ROUND(I235*H235,2)</f>
        <v>0</v>
      </c>
      <c r="BL235" s="19" t="s">
        <v>940</v>
      </c>
      <c r="BM235" s="158" t="s">
        <v>12716</v>
      </c>
    </row>
    <row r="236" spans="1:65" s="2" customFormat="1" ht="11.25">
      <c r="A236" s="34"/>
      <c r="B236" s="35"/>
      <c r="C236" s="34"/>
      <c r="D236" s="160" t="s">
        <v>260</v>
      </c>
      <c r="E236" s="34"/>
      <c r="F236" s="161" t="s">
        <v>11276</v>
      </c>
      <c r="G236" s="34"/>
      <c r="H236" s="34"/>
      <c r="I236" s="162"/>
      <c r="J236" s="34"/>
      <c r="K236" s="34"/>
      <c r="L236" s="35"/>
      <c r="M236" s="163"/>
      <c r="N236" s="164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9" t="s">
        <v>260</v>
      </c>
      <c r="AU236" s="19" t="s">
        <v>82</v>
      </c>
    </row>
    <row r="237" spans="1:65" s="13" customFormat="1" ht="11.25">
      <c r="B237" s="167"/>
      <c r="D237" s="160" t="s">
        <v>264</v>
      </c>
      <c r="E237" s="168" t="s">
        <v>3</v>
      </c>
      <c r="F237" s="169" t="s">
        <v>12624</v>
      </c>
      <c r="H237" s="168" t="s">
        <v>3</v>
      </c>
      <c r="I237" s="170"/>
      <c r="L237" s="167"/>
      <c r="M237" s="171"/>
      <c r="N237" s="172"/>
      <c r="O237" s="172"/>
      <c r="P237" s="172"/>
      <c r="Q237" s="172"/>
      <c r="R237" s="172"/>
      <c r="S237" s="172"/>
      <c r="T237" s="173"/>
      <c r="AT237" s="168" t="s">
        <v>264</v>
      </c>
      <c r="AU237" s="168" t="s">
        <v>82</v>
      </c>
      <c r="AV237" s="13" t="s">
        <v>80</v>
      </c>
      <c r="AW237" s="13" t="s">
        <v>34</v>
      </c>
      <c r="AX237" s="13" t="s">
        <v>73</v>
      </c>
      <c r="AY237" s="168" t="s">
        <v>252</v>
      </c>
    </row>
    <row r="238" spans="1:65" s="14" customFormat="1" ht="11.25">
      <c r="B238" s="174"/>
      <c r="D238" s="160" t="s">
        <v>264</v>
      </c>
      <c r="E238" s="175" t="s">
        <v>3</v>
      </c>
      <c r="F238" s="176" t="s">
        <v>2017</v>
      </c>
      <c r="H238" s="177">
        <v>155</v>
      </c>
      <c r="I238" s="178"/>
      <c r="L238" s="174"/>
      <c r="M238" s="179"/>
      <c r="N238" s="180"/>
      <c r="O238" s="180"/>
      <c r="P238" s="180"/>
      <c r="Q238" s="180"/>
      <c r="R238" s="180"/>
      <c r="S238" s="180"/>
      <c r="T238" s="181"/>
      <c r="AT238" s="175" t="s">
        <v>264</v>
      </c>
      <c r="AU238" s="175" t="s">
        <v>82</v>
      </c>
      <c r="AV238" s="14" t="s">
        <v>82</v>
      </c>
      <c r="AW238" s="14" t="s">
        <v>34</v>
      </c>
      <c r="AX238" s="14" t="s">
        <v>80</v>
      </c>
      <c r="AY238" s="175" t="s">
        <v>252</v>
      </c>
    </row>
    <row r="239" spans="1:65" s="2" customFormat="1" ht="16.5" customHeight="1">
      <c r="A239" s="34"/>
      <c r="B239" s="145"/>
      <c r="C239" s="198" t="s">
        <v>602</v>
      </c>
      <c r="D239" s="233" t="s">
        <v>361</v>
      </c>
      <c r="E239" s="199" t="s">
        <v>11283</v>
      </c>
      <c r="F239" s="200" t="s">
        <v>11284</v>
      </c>
      <c r="G239" s="201" t="s">
        <v>331</v>
      </c>
      <c r="H239" s="202">
        <v>170.5</v>
      </c>
      <c r="I239" s="203"/>
      <c r="J239" s="204">
        <f>ROUND(I239*H239,2)</f>
        <v>0</v>
      </c>
      <c r="K239" s="205"/>
      <c r="L239" s="206"/>
      <c r="M239" s="207" t="s">
        <v>3</v>
      </c>
      <c r="N239" s="208" t="s">
        <v>44</v>
      </c>
      <c r="O239" s="55"/>
      <c r="P239" s="156">
        <f>O239*H239</f>
        <v>0</v>
      </c>
      <c r="Q239" s="156">
        <v>1E-4</v>
      </c>
      <c r="R239" s="156">
        <f>Q239*H239</f>
        <v>1.7049999999999999E-2</v>
      </c>
      <c r="S239" s="156">
        <v>0</v>
      </c>
      <c r="T239" s="157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8" t="s">
        <v>2840</v>
      </c>
      <c r="AT239" s="158" t="s">
        <v>361</v>
      </c>
      <c r="AU239" s="158" t="s">
        <v>82</v>
      </c>
      <c r="AY239" s="19" t="s">
        <v>252</v>
      </c>
      <c r="BE239" s="159">
        <f>IF(N239="základní",J239,0)</f>
        <v>0</v>
      </c>
      <c r="BF239" s="159">
        <f>IF(N239="snížená",J239,0)</f>
        <v>0</v>
      </c>
      <c r="BG239" s="159">
        <f>IF(N239="zákl. přenesená",J239,0)</f>
        <v>0</v>
      </c>
      <c r="BH239" s="159">
        <f>IF(N239="sníž. přenesená",J239,0)</f>
        <v>0</v>
      </c>
      <c r="BI239" s="159">
        <f>IF(N239="nulová",J239,0)</f>
        <v>0</v>
      </c>
      <c r="BJ239" s="19" t="s">
        <v>80</v>
      </c>
      <c r="BK239" s="159">
        <f>ROUND(I239*H239,2)</f>
        <v>0</v>
      </c>
      <c r="BL239" s="19" t="s">
        <v>940</v>
      </c>
      <c r="BM239" s="158" t="s">
        <v>12717</v>
      </c>
    </row>
    <row r="240" spans="1:65" s="2" customFormat="1" ht="29.25">
      <c r="A240" s="34"/>
      <c r="B240" s="35"/>
      <c r="C240" s="34"/>
      <c r="D240" s="160" t="s">
        <v>2284</v>
      </c>
      <c r="E240" s="34"/>
      <c r="F240" s="211" t="s">
        <v>12718</v>
      </c>
      <c r="G240" s="34"/>
      <c r="H240" s="34"/>
      <c r="I240" s="162"/>
      <c r="J240" s="34"/>
      <c r="K240" s="34"/>
      <c r="L240" s="35"/>
      <c r="M240" s="163"/>
      <c r="N240" s="164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9" t="s">
        <v>2284</v>
      </c>
      <c r="AU240" s="19" t="s">
        <v>82</v>
      </c>
    </row>
    <row r="241" spans="1:65" s="14" customFormat="1" ht="11.25">
      <c r="B241" s="174"/>
      <c r="D241" s="160" t="s">
        <v>264</v>
      </c>
      <c r="F241" s="176" t="s">
        <v>12719</v>
      </c>
      <c r="H241" s="177">
        <v>170.5</v>
      </c>
      <c r="I241" s="178"/>
      <c r="L241" s="174"/>
      <c r="M241" s="179"/>
      <c r="N241" s="180"/>
      <c r="O241" s="180"/>
      <c r="P241" s="180"/>
      <c r="Q241" s="180"/>
      <c r="R241" s="180"/>
      <c r="S241" s="180"/>
      <c r="T241" s="181"/>
      <c r="AT241" s="175" t="s">
        <v>264</v>
      </c>
      <c r="AU241" s="175" t="s">
        <v>82</v>
      </c>
      <c r="AV241" s="14" t="s">
        <v>82</v>
      </c>
      <c r="AW241" s="14" t="s">
        <v>4</v>
      </c>
      <c r="AX241" s="14" t="s">
        <v>80</v>
      </c>
      <c r="AY241" s="175" t="s">
        <v>252</v>
      </c>
    </row>
    <row r="242" spans="1:65" s="2" customFormat="1" ht="16.5" customHeight="1">
      <c r="A242" s="34"/>
      <c r="B242" s="145"/>
      <c r="C242" s="146" t="s">
        <v>610</v>
      </c>
      <c r="D242" s="232" t="s">
        <v>254</v>
      </c>
      <c r="E242" s="147" t="s">
        <v>12720</v>
      </c>
      <c r="F242" s="148" t="s">
        <v>12721</v>
      </c>
      <c r="G242" s="149" t="s">
        <v>743</v>
      </c>
      <c r="H242" s="150">
        <v>8</v>
      </c>
      <c r="I242" s="151"/>
      <c r="J242" s="152">
        <f>ROUND(I242*H242,2)</f>
        <v>0</v>
      </c>
      <c r="K242" s="153"/>
      <c r="L242" s="35"/>
      <c r="M242" s="154" t="s">
        <v>3</v>
      </c>
      <c r="N242" s="155" t="s">
        <v>44</v>
      </c>
      <c r="O242" s="55"/>
      <c r="P242" s="156">
        <f>O242*H242</f>
        <v>0</v>
      </c>
      <c r="Q242" s="156">
        <v>0</v>
      </c>
      <c r="R242" s="156">
        <f>Q242*H242</f>
        <v>0</v>
      </c>
      <c r="S242" s="156">
        <v>0</v>
      </c>
      <c r="T242" s="157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8" t="s">
        <v>940</v>
      </c>
      <c r="AT242" s="158" t="s">
        <v>254</v>
      </c>
      <c r="AU242" s="158" t="s">
        <v>82</v>
      </c>
      <c r="AY242" s="19" t="s">
        <v>252</v>
      </c>
      <c r="BE242" s="159">
        <f>IF(N242="základní",J242,0)</f>
        <v>0</v>
      </c>
      <c r="BF242" s="159">
        <f>IF(N242="snížená",J242,0)</f>
        <v>0</v>
      </c>
      <c r="BG242" s="159">
        <f>IF(N242="zákl. přenesená",J242,0)</f>
        <v>0</v>
      </c>
      <c r="BH242" s="159">
        <f>IF(N242="sníž. přenesená",J242,0)</f>
        <v>0</v>
      </c>
      <c r="BI242" s="159">
        <f>IF(N242="nulová",J242,0)</f>
        <v>0</v>
      </c>
      <c r="BJ242" s="19" t="s">
        <v>80</v>
      </c>
      <c r="BK242" s="159">
        <f>ROUND(I242*H242,2)</f>
        <v>0</v>
      </c>
      <c r="BL242" s="19" t="s">
        <v>940</v>
      </c>
      <c r="BM242" s="158" t="s">
        <v>12722</v>
      </c>
    </row>
    <row r="243" spans="1:65" s="2" customFormat="1" ht="11.25">
      <c r="A243" s="34"/>
      <c r="B243" s="35"/>
      <c r="C243" s="34"/>
      <c r="D243" s="160" t="s">
        <v>260</v>
      </c>
      <c r="E243" s="34"/>
      <c r="F243" s="161" t="s">
        <v>12723</v>
      </c>
      <c r="G243" s="34"/>
      <c r="H243" s="34"/>
      <c r="I243" s="162"/>
      <c r="J243" s="34"/>
      <c r="K243" s="34"/>
      <c r="L243" s="35"/>
      <c r="M243" s="163"/>
      <c r="N243" s="164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9" t="s">
        <v>260</v>
      </c>
      <c r="AU243" s="19" t="s">
        <v>82</v>
      </c>
    </row>
    <row r="244" spans="1:65" s="2" customFormat="1" ht="11.25">
      <c r="A244" s="34"/>
      <c r="B244" s="35"/>
      <c r="C244" s="34"/>
      <c r="D244" s="165" t="s">
        <v>262</v>
      </c>
      <c r="E244" s="34"/>
      <c r="F244" s="166" t="s">
        <v>12724</v>
      </c>
      <c r="G244" s="34"/>
      <c r="H244" s="34"/>
      <c r="I244" s="162"/>
      <c r="J244" s="34"/>
      <c r="K244" s="34"/>
      <c r="L244" s="35"/>
      <c r="M244" s="163"/>
      <c r="N244" s="164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9" t="s">
        <v>262</v>
      </c>
      <c r="AU244" s="19" t="s">
        <v>82</v>
      </c>
    </row>
    <row r="245" spans="1:65" s="13" customFormat="1" ht="11.25">
      <c r="B245" s="167"/>
      <c r="D245" s="160" t="s">
        <v>264</v>
      </c>
      <c r="E245" s="168" t="s">
        <v>3</v>
      </c>
      <c r="F245" s="169" t="s">
        <v>12624</v>
      </c>
      <c r="H245" s="168" t="s">
        <v>3</v>
      </c>
      <c r="I245" s="170"/>
      <c r="L245" s="167"/>
      <c r="M245" s="171"/>
      <c r="N245" s="172"/>
      <c r="O245" s="172"/>
      <c r="P245" s="172"/>
      <c r="Q245" s="172"/>
      <c r="R245" s="172"/>
      <c r="S245" s="172"/>
      <c r="T245" s="173"/>
      <c r="AT245" s="168" t="s">
        <v>264</v>
      </c>
      <c r="AU245" s="168" t="s">
        <v>82</v>
      </c>
      <c r="AV245" s="13" t="s">
        <v>80</v>
      </c>
      <c r="AW245" s="13" t="s">
        <v>34</v>
      </c>
      <c r="AX245" s="13" t="s">
        <v>73</v>
      </c>
      <c r="AY245" s="168" t="s">
        <v>252</v>
      </c>
    </row>
    <row r="246" spans="1:65" s="14" customFormat="1" ht="11.25">
      <c r="B246" s="174"/>
      <c r="D246" s="160" t="s">
        <v>264</v>
      </c>
      <c r="E246" s="175" t="s">
        <v>3</v>
      </c>
      <c r="F246" s="176" t="s">
        <v>318</v>
      </c>
      <c r="H246" s="177">
        <v>8</v>
      </c>
      <c r="I246" s="178"/>
      <c r="L246" s="174"/>
      <c r="M246" s="179"/>
      <c r="N246" s="180"/>
      <c r="O246" s="180"/>
      <c r="P246" s="180"/>
      <c r="Q246" s="180"/>
      <c r="R246" s="180"/>
      <c r="S246" s="180"/>
      <c r="T246" s="181"/>
      <c r="AT246" s="175" t="s">
        <v>264</v>
      </c>
      <c r="AU246" s="175" t="s">
        <v>82</v>
      </c>
      <c r="AV246" s="14" t="s">
        <v>82</v>
      </c>
      <c r="AW246" s="14" t="s">
        <v>34</v>
      </c>
      <c r="AX246" s="14" t="s">
        <v>80</v>
      </c>
      <c r="AY246" s="175" t="s">
        <v>252</v>
      </c>
    </row>
    <row r="247" spans="1:65" s="2" customFormat="1" ht="24.2" customHeight="1">
      <c r="A247" s="34"/>
      <c r="B247" s="145"/>
      <c r="C247" s="198" t="s">
        <v>618</v>
      </c>
      <c r="D247" s="233" t="s">
        <v>361</v>
      </c>
      <c r="E247" s="199" t="s">
        <v>12725</v>
      </c>
      <c r="F247" s="200" t="s">
        <v>12726</v>
      </c>
      <c r="G247" s="201" t="s">
        <v>4360</v>
      </c>
      <c r="H247" s="202">
        <v>8</v>
      </c>
      <c r="I247" s="203"/>
      <c r="J247" s="204">
        <f>ROUND(I247*H247,2)</f>
        <v>0</v>
      </c>
      <c r="K247" s="205"/>
      <c r="L247" s="206"/>
      <c r="M247" s="207" t="s">
        <v>3</v>
      </c>
      <c r="N247" s="208" t="s">
        <v>44</v>
      </c>
      <c r="O247" s="55"/>
      <c r="P247" s="156">
        <f>O247*H247</f>
        <v>0</v>
      </c>
      <c r="Q247" s="156">
        <v>0</v>
      </c>
      <c r="R247" s="156">
        <f>Q247*H247</f>
        <v>0</v>
      </c>
      <c r="S247" s="156">
        <v>0</v>
      </c>
      <c r="T247" s="157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8" t="s">
        <v>2840</v>
      </c>
      <c r="AT247" s="158" t="s">
        <v>361</v>
      </c>
      <c r="AU247" s="158" t="s">
        <v>82</v>
      </c>
      <c r="AY247" s="19" t="s">
        <v>252</v>
      </c>
      <c r="BE247" s="159">
        <f>IF(N247="základní",J247,0)</f>
        <v>0</v>
      </c>
      <c r="BF247" s="159">
        <f>IF(N247="snížená",J247,0)</f>
        <v>0</v>
      </c>
      <c r="BG247" s="159">
        <f>IF(N247="zákl. přenesená",J247,0)</f>
        <v>0</v>
      </c>
      <c r="BH247" s="159">
        <f>IF(N247="sníž. přenesená",J247,0)</f>
        <v>0</v>
      </c>
      <c r="BI247" s="159">
        <f>IF(N247="nulová",J247,0)</f>
        <v>0</v>
      </c>
      <c r="BJ247" s="19" t="s">
        <v>80</v>
      </c>
      <c r="BK247" s="159">
        <f>ROUND(I247*H247,2)</f>
        <v>0</v>
      </c>
      <c r="BL247" s="19" t="s">
        <v>940</v>
      </c>
      <c r="BM247" s="158" t="s">
        <v>12727</v>
      </c>
    </row>
    <row r="248" spans="1:65" s="2" customFormat="1" ht="19.5">
      <c r="A248" s="34"/>
      <c r="B248" s="35"/>
      <c r="C248" s="34"/>
      <c r="D248" s="160" t="s">
        <v>260</v>
      </c>
      <c r="E248" s="34"/>
      <c r="F248" s="161" t="s">
        <v>12726</v>
      </c>
      <c r="G248" s="34"/>
      <c r="H248" s="34"/>
      <c r="I248" s="162"/>
      <c r="J248" s="34"/>
      <c r="K248" s="34"/>
      <c r="L248" s="35"/>
      <c r="M248" s="163"/>
      <c r="N248" s="164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9" t="s">
        <v>260</v>
      </c>
      <c r="AU248" s="19" t="s">
        <v>82</v>
      </c>
    </row>
    <row r="249" spans="1:65" s="2" customFormat="1" ht="16.5" customHeight="1">
      <c r="A249" s="34"/>
      <c r="B249" s="145"/>
      <c r="C249" s="146" t="s">
        <v>624</v>
      </c>
      <c r="D249" s="232" t="s">
        <v>254</v>
      </c>
      <c r="E249" s="147" t="s">
        <v>12728</v>
      </c>
      <c r="F249" s="148" t="s">
        <v>12729</v>
      </c>
      <c r="G249" s="149" t="s">
        <v>743</v>
      </c>
      <c r="H249" s="150">
        <v>8</v>
      </c>
      <c r="I249" s="151"/>
      <c r="J249" s="152">
        <f>ROUND(I249*H249,2)</f>
        <v>0</v>
      </c>
      <c r="K249" s="153"/>
      <c r="L249" s="35"/>
      <c r="M249" s="154" t="s">
        <v>3</v>
      </c>
      <c r="N249" s="155" t="s">
        <v>44</v>
      </c>
      <c r="O249" s="55"/>
      <c r="P249" s="156">
        <f>O249*H249</f>
        <v>0</v>
      </c>
      <c r="Q249" s="156">
        <v>0</v>
      </c>
      <c r="R249" s="156">
        <f>Q249*H249</f>
        <v>0</v>
      </c>
      <c r="S249" s="156">
        <v>0</v>
      </c>
      <c r="T249" s="157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8" t="s">
        <v>940</v>
      </c>
      <c r="AT249" s="158" t="s">
        <v>254</v>
      </c>
      <c r="AU249" s="158" t="s">
        <v>82</v>
      </c>
      <c r="AY249" s="19" t="s">
        <v>252</v>
      </c>
      <c r="BE249" s="159">
        <f>IF(N249="základní",J249,0)</f>
        <v>0</v>
      </c>
      <c r="BF249" s="159">
        <f>IF(N249="snížená",J249,0)</f>
        <v>0</v>
      </c>
      <c r="BG249" s="159">
        <f>IF(N249="zákl. přenesená",J249,0)</f>
        <v>0</v>
      </c>
      <c r="BH249" s="159">
        <f>IF(N249="sníž. přenesená",J249,0)</f>
        <v>0</v>
      </c>
      <c r="BI249" s="159">
        <f>IF(N249="nulová",J249,0)</f>
        <v>0</v>
      </c>
      <c r="BJ249" s="19" t="s">
        <v>80</v>
      </c>
      <c r="BK249" s="159">
        <f>ROUND(I249*H249,2)</f>
        <v>0</v>
      </c>
      <c r="BL249" s="19" t="s">
        <v>940</v>
      </c>
      <c r="BM249" s="158" t="s">
        <v>12730</v>
      </c>
    </row>
    <row r="250" spans="1:65" s="2" customFormat="1" ht="11.25">
      <c r="A250" s="34"/>
      <c r="B250" s="35"/>
      <c r="C250" s="34"/>
      <c r="D250" s="160" t="s">
        <v>260</v>
      </c>
      <c r="E250" s="34"/>
      <c r="F250" s="161" t="s">
        <v>12729</v>
      </c>
      <c r="G250" s="34"/>
      <c r="H250" s="34"/>
      <c r="I250" s="162"/>
      <c r="J250" s="34"/>
      <c r="K250" s="34"/>
      <c r="L250" s="35"/>
      <c r="M250" s="163"/>
      <c r="N250" s="164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9" t="s">
        <v>260</v>
      </c>
      <c r="AU250" s="19" t="s">
        <v>82</v>
      </c>
    </row>
    <row r="251" spans="1:65" s="2" customFormat="1" ht="11.25">
      <c r="A251" s="34"/>
      <c r="B251" s="35"/>
      <c r="C251" s="34"/>
      <c r="D251" s="165" t="s">
        <v>262</v>
      </c>
      <c r="E251" s="34"/>
      <c r="F251" s="166" t="s">
        <v>12731</v>
      </c>
      <c r="G251" s="34"/>
      <c r="H251" s="34"/>
      <c r="I251" s="162"/>
      <c r="J251" s="34"/>
      <c r="K251" s="34"/>
      <c r="L251" s="35"/>
      <c r="M251" s="163"/>
      <c r="N251" s="164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9" t="s">
        <v>262</v>
      </c>
      <c r="AU251" s="19" t="s">
        <v>82</v>
      </c>
    </row>
    <row r="252" spans="1:65" s="2" customFormat="1" ht="16.5" customHeight="1">
      <c r="A252" s="34"/>
      <c r="B252" s="145"/>
      <c r="C252" s="198" t="s">
        <v>632</v>
      </c>
      <c r="D252" s="233" t="s">
        <v>361</v>
      </c>
      <c r="E252" s="199" t="s">
        <v>12732</v>
      </c>
      <c r="F252" s="200" t="s">
        <v>12733</v>
      </c>
      <c r="G252" s="201" t="s">
        <v>4360</v>
      </c>
      <c r="H252" s="202">
        <v>8</v>
      </c>
      <c r="I252" s="203"/>
      <c r="J252" s="204">
        <f>ROUND(I252*H252,2)</f>
        <v>0</v>
      </c>
      <c r="K252" s="205"/>
      <c r="L252" s="206"/>
      <c r="M252" s="207" t="s">
        <v>3</v>
      </c>
      <c r="N252" s="208" t="s">
        <v>44</v>
      </c>
      <c r="O252" s="55"/>
      <c r="P252" s="156">
        <f>O252*H252</f>
        <v>0</v>
      </c>
      <c r="Q252" s="156">
        <v>0</v>
      </c>
      <c r="R252" s="156">
        <f>Q252*H252</f>
        <v>0</v>
      </c>
      <c r="S252" s="156">
        <v>0</v>
      </c>
      <c r="T252" s="157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8" t="s">
        <v>572</v>
      </c>
      <c r="AT252" s="158" t="s">
        <v>361</v>
      </c>
      <c r="AU252" s="158" t="s">
        <v>82</v>
      </c>
      <c r="AY252" s="19" t="s">
        <v>252</v>
      </c>
      <c r="BE252" s="159">
        <f>IF(N252="základní",J252,0)</f>
        <v>0</v>
      </c>
      <c r="BF252" s="159">
        <f>IF(N252="snížená",J252,0)</f>
        <v>0</v>
      </c>
      <c r="BG252" s="159">
        <f>IF(N252="zákl. přenesená",J252,0)</f>
        <v>0</v>
      </c>
      <c r="BH252" s="159">
        <f>IF(N252="sníž. přenesená",J252,0)</f>
        <v>0</v>
      </c>
      <c r="BI252" s="159">
        <f>IF(N252="nulová",J252,0)</f>
        <v>0</v>
      </c>
      <c r="BJ252" s="19" t="s">
        <v>80</v>
      </c>
      <c r="BK252" s="159">
        <f>ROUND(I252*H252,2)</f>
        <v>0</v>
      </c>
      <c r="BL252" s="19" t="s">
        <v>406</v>
      </c>
      <c r="BM252" s="158" t="s">
        <v>12734</v>
      </c>
    </row>
    <row r="253" spans="1:65" s="2" customFormat="1" ht="29.25">
      <c r="A253" s="34"/>
      <c r="B253" s="35"/>
      <c r="C253" s="34"/>
      <c r="D253" s="160" t="s">
        <v>260</v>
      </c>
      <c r="E253" s="34"/>
      <c r="F253" s="161" t="s">
        <v>12735</v>
      </c>
      <c r="G253" s="34"/>
      <c r="H253" s="34"/>
      <c r="I253" s="162"/>
      <c r="J253" s="34"/>
      <c r="K253" s="34"/>
      <c r="L253" s="35"/>
      <c r="M253" s="163"/>
      <c r="N253" s="164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9" t="s">
        <v>260</v>
      </c>
      <c r="AU253" s="19" t="s">
        <v>82</v>
      </c>
    </row>
    <row r="254" spans="1:65" s="2" customFormat="1" ht="16.5" customHeight="1">
      <c r="A254" s="34"/>
      <c r="B254" s="145"/>
      <c r="C254" s="146" t="s">
        <v>640</v>
      </c>
      <c r="D254" s="232" t="s">
        <v>254</v>
      </c>
      <c r="E254" s="147" t="s">
        <v>12736</v>
      </c>
      <c r="F254" s="148" t="s">
        <v>12737</v>
      </c>
      <c r="G254" s="149" t="s">
        <v>4360</v>
      </c>
      <c r="H254" s="150">
        <v>8</v>
      </c>
      <c r="I254" s="151"/>
      <c r="J254" s="152">
        <f>ROUND(I254*H254,2)</f>
        <v>0</v>
      </c>
      <c r="K254" s="153"/>
      <c r="L254" s="35"/>
      <c r="M254" s="154" t="s">
        <v>3</v>
      </c>
      <c r="N254" s="155" t="s">
        <v>44</v>
      </c>
      <c r="O254" s="55"/>
      <c r="P254" s="156">
        <f>O254*H254</f>
        <v>0</v>
      </c>
      <c r="Q254" s="156">
        <v>0</v>
      </c>
      <c r="R254" s="156">
        <f>Q254*H254</f>
        <v>0</v>
      </c>
      <c r="S254" s="156">
        <v>0</v>
      </c>
      <c r="T254" s="157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8" t="s">
        <v>406</v>
      </c>
      <c r="AT254" s="158" t="s">
        <v>254</v>
      </c>
      <c r="AU254" s="158" t="s">
        <v>82</v>
      </c>
      <c r="AY254" s="19" t="s">
        <v>252</v>
      </c>
      <c r="BE254" s="159">
        <f>IF(N254="základní",J254,0)</f>
        <v>0</v>
      </c>
      <c r="BF254" s="159">
        <f>IF(N254="snížená",J254,0)</f>
        <v>0</v>
      </c>
      <c r="BG254" s="159">
        <f>IF(N254="zákl. přenesená",J254,0)</f>
        <v>0</v>
      </c>
      <c r="BH254" s="159">
        <f>IF(N254="sníž. přenesená",J254,0)</f>
        <v>0</v>
      </c>
      <c r="BI254" s="159">
        <f>IF(N254="nulová",J254,0)</f>
        <v>0</v>
      </c>
      <c r="BJ254" s="19" t="s">
        <v>80</v>
      </c>
      <c r="BK254" s="159">
        <f>ROUND(I254*H254,2)</f>
        <v>0</v>
      </c>
      <c r="BL254" s="19" t="s">
        <v>406</v>
      </c>
      <c r="BM254" s="158" t="s">
        <v>12738</v>
      </c>
    </row>
    <row r="255" spans="1:65" s="2" customFormat="1" ht="11.25">
      <c r="A255" s="34"/>
      <c r="B255" s="35"/>
      <c r="C255" s="34"/>
      <c r="D255" s="160" t="s">
        <v>260</v>
      </c>
      <c r="E255" s="34"/>
      <c r="F255" s="161" t="s">
        <v>12739</v>
      </c>
      <c r="G255" s="34"/>
      <c r="H255" s="34"/>
      <c r="I255" s="162"/>
      <c r="J255" s="34"/>
      <c r="K255" s="34"/>
      <c r="L255" s="35"/>
      <c r="M255" s="163"/>
      <c r="N255" s="164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9" t="s">
        <v>260</v>
      </c>
      <c r="AU255" s="19" t="s">
        <v>82</v>
      </c>
    </row>
    <row r="256" spans="1:65" s="2" customFormat="1" ht="19.5">
      <c r="A256" s="34"/>
      <c r="B256" s="35"/>
      <c r="C256" s="34"/>
      <c r="D256" s="160" t="s">
        <v>2284</v>
      </c>
      <c r="E256" s="34"/>
      <c r="F256" s="211" t="s">
        <v>12740</v>
      </c>
      <c r="G256" s="34"/>
      <c r="H256" s="34"/>
      <c r="I256" s="162"/>
      <c r="J256" s="34"/>
      <c r="K256" s="34"/>
      <c r="L256" s="35"/>
      <c r="M256" s="163"/>
      <c r="N256" s="164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9" t="s">
        <v>2284</v>
      </c>
      <c r="AU256" s="19" t="s">
        <v>82</v>
      </c>
    </row>
    <row r="257" spans="1:65" s="12" customFormat="1" ht="22.9" customHeight="1">
      <c r="B257" s="132"/>
      <c r="D257" s="133" t="s">
        <v>72</v>
      </c>
      <c r="E257" s="143" t="s">
        <v>11251</v>
      </c>
      <c r="F257" s="143" t="s">
        <v>11252</v>
      </c>
      <c r="I257" s="135"/>
      <c r="J257" s="144">
        <f>BK257</f>
        <v>0</v>
      </c>
      <c r="L257" s="132"/>
      <c r="M257" s="137"/>
      <c r="N257" s="138"/>
      <c r="O257" s="138"/>
      <c r="P257" s="139">
        <f>SUM(P258:P293)</f>
        <v>0</v>
      </c>
      <c r="Q257" s="138"/>
      <c r="R257" s="139">
        <f>SUM(R258:R293)</f>
        <v>9.3902313399999997</v>
      </c>
      <c r="S257" s="138"/>
      <c r="T257" s="140">
        <f>SUM(T258:T293)</f>
        <v>0</v>
      </c>
      <c r="AR257" s="133" t="s">
        <v>95</v>
      </c>
      <c r="AT257" s="141" t="s">
        <v>72</v>
      </c>
      <c r="AU257" s="141" t="s">
        <v>80</v>
      </c>
      <c r="AY257" s="133" t="s">
        <v>252</v>
      </c>
      <c r="BK257" s="142">
        <f>SUM(BK258:BK293)</f>
        <v>0</v>
      </c>
    </row>
    <row r="258" spans="1:65" s="2" customFormat="1" ht="16.5" customHeight="1">
      <c r="A258" s="34"/>
      <c r="B258" s="145"/>
      <c r="C258" s="146" t="s">
        <v>648</v>
      </c>
      <c r="D258" s="232" t="s">
        <v>254</v>
      </c>
      <c r="E258" s="147" t="s">
        <v>11288</v>
      </c>
      <c r="F258" s="148" t="s">
        <v>11289</v>
      </c>
      <c r="G258" s="149" t="s">
        <v>11290</v>
      </c>
      <c r="H258" s="150">
        <v>0.155</v>
      </c>
      <c r="I258" s="151"/>
      <c r="J258" s="152">
        <f>ROUND(I258*H258,2)</f>
        <v>0</v>
      </c>
      <c r="K258" s="153"/>
      <c r="L258" s="35"/>
      <c r="M258" s="154" t="s">
        <v>3</v>
      </c>
      <c r="N258" s="155" t="s">
        <v>44</v>
      </c>
      <c r="O258" s="55"/>
      <c r="P258" s="156">
        <f>O258*H258</f>
        <v>0</v>
      </c>
      <c r="Q258" s="156">
        <v>8.8000000000000005E-3</v>
      </c>
      <c r="R258" s="156">
        <f>Q258*H258</f>
        <v>1.364E-3</v>
      </c>
      <c r="S258" s="156">
        <v>0</v>
      </c>
      <c r="T258" s="157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8" t="s">
        <v>940</v>
      </c>
      <c r="AT258" s="158" t="s">
        <v>254</v>
      </c>
      <c r="AU258" s="158" t="s">
        <v>82</v>
      </c>
      <c r="AY258" s="19" t="s">
        <v>252</v>
      </c>
      <c r="BE258" s="159">
        <f>IF(N258="základní",J258,0)</f>
        <v>0</v>
      </c>
      <c r="BF258" s="159">
        <f>IF(N258="snížená",J258,0)</f>
        <v>0</v>
      </c>
      <c r="BG258" s="159">
        <f>IF(N258="zákl. přenesená",J258,0)</f>
        <v>0</v>
      </c>
      <c r="BH258" s="159">
        <f>IF(N258="sníž. přenesená",J258,0)</f>
        <v>0</v>
      </c>
      <c r="BI258" s="159">
        <f>IF(N258="nulová",J258,0)</f>
        <v>0</v>
      </c>
      <c r="BJ258" s="19" t="s">
        <v>80</v>
      </c>
      <c r="BK258" s="159">
        <f>ROUND(I258*H258,2)</f>
        <v>0</v>
      </c>
      <c r="BL258" s="19" t="s">
        <v>940</v>
      </c>
      <c r="BM258" s="158" t="s">
        <v>12741</v>
      </c>
    </row>
    <row r="259" spans="1:65" s="2" customFormat="1" ht="11.25">
      <c r="A259" s="34"/>
      <c r="B259" s="35"/>
      <c r="C259" s="34"/>
      <c r="D259" s="160" t="s">
        <v>260</v>
      </c>
      <c r="E259" s="34"/>
      <c r="F259" s="161" t="s">
        <v>11292</v>
      </c>
      <c r="G259" s="34"/>
      <c r="H259" s="34"/>
      <c r="I259" s="162"/>
      <c r="J259" s="34"/>
      <c r="K259" s="34"/>
      <c r="L259" s="35"/>
      <c r="M259" s="163"/>
      <c r="N259" s="164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9" t="s">
        <v>260</v>
      </c>
      <c r="AU259" s="19" t="s">
        <v>82</v>
      </c>
    </row>
    <row r="260" spans="1:65" s="2" customFormat="1" ht="11.25">
      <c r="A260" s="34"/>
      <c r="B260" s="35"/>
      <c r="C260" s="34"/>
      <c r="D260" s="165" t="s">
        <v>262</v>
      </c>
      <c r="E260" s="34"/>
      <c r="F260" s="166" t="s">
        <v>11293</v>
      </c>
      <c r="G260" s="34"/>
      <c r="H260" s="34"/>
      <c r="I260" s="162"/>
      <c r="J260" s="34"/>
      <c r="K260" s="34"/>
      <c r="L260" s="35"/>
      <c r="M260" s="163"/>
      <c r="N260" s="164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9" t="s">
        <v>262</v>
      </c>
      <c r="AU260" s="19" t="s">
        <v>82</v>
      </c>
    </row>
    <row r="261" spans="1:65" s="14" customFormat="1" ht="11.25">
      <c r="B261" s="174"/>
      <c r="D261" s="160" t="s">
        <v>264</v>
      </c>
      <c r="E261" s="175" t="s">
        <v>3</v>
      </c>
      <c r="F261" s="176" t="s">
        <v>12742</v>
      </c>
      <c r="H261" s="177">
        <v>0.155</v>
      </c>
      <c r="I261" s="178"/>
      <c r="L261" s="174"/>
      <c r="M261" s="179"/>
      <c r="N261" s="180"/>
      <c r="O261" s="180"/>
      <c r="P261" s="180"/>
      <c r="Q261" s="180"/>
      <c r="R261" s="180"/>
      <c r="S261" s="180"/>
      <c r="T261" s="181"/>
      <c r="AT261" s="175" t="s">
        <v>264</v>
      </c>
      <c r="AU261" s="175" t="s">
        <v>82</v>
      </c>
      <c r="AV261" s="14" t="s">
        <v>82</v>
      </c>
      <c r="AW261" s="14" t="s">
        <v>34</v>
      </c>
      <c r="AX261" s="14" t="s">
        <v>80</v>
      </c>
      <c r="AY261" s="175" t="s">
        <v>252</v>
      </c>
    </row>
    <row r="262" spans="1:65" s="2" customFormat="1" ht="16.5" customHeight="1">
      <c r="A262" s="34"/>
      <c r="B262" s="145"/>
      <c r="C262" s="146" t="s">
        <v>693</v>
      </c>
      <c r="D262" s="232" t="s">
        <v>254</v>
      </c>
      <c r="E262" s="147" t="s">
        <v>12743</v>
      </c>
      <c r="F262" s="148" t="s">
        <v>12744</v>
      </c>
      <c r="G262" s="149" t="s">
        <v>257</v>
      </c>
      <c r="H262" s="150">
        <v>4.1509999999999998</v>
      </c>
      <c r="I262" s="151"/>
      <c r="J262" s="152">
        <f>ROUND(I262*H262,2)</f>
        <v>0</v>
      </c>
      <c r="K262" s="153"/>
      <c r="L262" s="35"/>
      <c r="M262" s="154" t="s">
        <v>3</v>
      </c>
      <c r="N262" s="155" t="s">
        <v>44</v>
      </c>
      <c r="O262" s="55"/>
      <c r="P262" s="156">
        <f>O262*H262</f>
        <v>0</v>
      </c>
      <c r="Q262" s="156">
        <v>2.2563399999999998</v>
      </c>
      <c r="R262" s="156">
        <f>Q262*H262</f>
        <v>9.366067339999999</v>
      </c>
      <c r="S262" s="156">
        <v>0</v>
      </c>
      <c r="T262" s="157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8" t="s">
        <v>940</v>
      </c>
      <c r="AT262" s="158" t="s">
        <v>254</v>
      </c>
      <c r="AU262" s="158" t="s">
        <v>82</v>
      </c>
      <c r="AY262" s="19" t="s">
        <v>252</v>
      </c>
      <c r="BE262" s="159">
        <f>IF(N262="základní",J262,0)</f>
        <v>0</v>
      </c>
      <c r="BF262" s="159">
        <f>IF(N262="snížená",J262,0)</f>
        <v>0</v>
      </c>
      <c r="BG262" s="159">
        <f>IF(N262="zákl. přenesená",J262,0)</f>
        <v>0</v>
      </c>
      <c r="BH262" s="159">
        <f>IF(N262="sníž. přenesená",J262,0)</f>
        <v>0</v>
      </c>
      <c r="BI262" s="159">
        <f>IF(N262="nulová",J262,0)</f>
        <v>0</v>
      </c>
      <c r="BJ262" s="19" t="s">
        <v>80</v>
      </c>
      <c r="BK262" s="159">
        <f>ROUND(I262*H262,2)</f>
        <v>0</v>
      </c>
      <c r="BL262" s="19" t="s">
        <v>940</v>
      </c>
      <c r="BM262" s="158" t="s">
        <v>12745</v>
      </c>
    </row>
    <row r="263" spans="1:65" s="2" customFormat="1" ht="11.25">
      <c r="A263" s="34"/>
      <c r="B263" s="35"/>
      <c r="C263" s="34"/>
      <c r="D263" s="160" t="s">
        <v>260</v>
      </c>
      <c r="E263" s="34"/>
      <c r="F263" s="161" t="s">
        <v>12746</v>
      </c>
      <c r="G263" s="34"/>
      <c r="H263" s="34"/>
      <c r="I263" s="162"/>
      <c r="J263" s="34"/>
      <c r="K263" s="34"/>
      <c r="L263" s="35"/>
      <c r="M263" s="163"/>
      <c r="N263" s="164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9" t="s">
        <v>260</v>
      </c>
      <c r="AU263" s="19" t="s">
        <v>82</v>
      </c>
    </row>
    <row r="264" spans="1:65" s="2" customFormat="1" ht="11.25">
      <c r="A264" s="34"/>
      <c r="B264" s="35"/>
      <c r="C264" s="34"/>
      <c r="D264" s="165" t="s">
        <v>262</v>
      </c>
      <c r="E264" s="34"/>
      <c r="F264" s="166" t="s">
        <v>12747</v>
      </c>
      <c r="G264" s="34"/>
      <c r="H264" s="34"/>
      <c r="I264" s="162"/>
      <c r="J264" s="34"/>
      <c r="K264" s="34"/>
      <c r="L264" s="35"/>
      <c r="M264" s="163"/>
      <c r="N264" s="164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9" t="s">
        <v>262</v>
      </c>
      <c r="AU264" s="19" t="s">
        <v>82</v>
      </c>
    </row>
    <row r="265" spans="1:65" s="13" customFormat="1" ht="11.25">
      <c r="B265" s="167"/>
      <c r="D265" s="160" t="s">
        <v>264</v>
      </c>
      <c r="E265" s="168" t="s">
        <v>3</v>
      </c>
      <c r="F265" s="169" t="s">
        <v>12748</v>
      </c>
      <c r="H265" s="168" t="s">
        <v>3</v>
      </c>
      <c r="I265" s="170"/>
      <c r="L265" s="167"/>
      <c r="M265" s="171"/>
      <c r="N265" s="172"/>
      <c r="O265" s="172"/>
      <c r="P265" s="172"/>
      <c r="Q265" s="172"/>
      <c r="R265" s="172"/>
      <c r="S265" s="172"/>
      <c r="T265" s="173"/>
      <c r="AT265" s="168" t="s">
        <v>264</v>
      </c>
      <c r="AU265" s="168" t="s">
        <v>82</v>
      </c>
      <c r="AV265" s="13" t="s">
        <v>80</v>
      </c>
      <c r="AW265" s="13" t="s">
        <v>34</v>
      </c>
      <c r="AX265" s="13" t="s">
        <v>73</v>
      </c>
      <c r="AY265" s="168" t="s">
        <v>252</v>
      </c>
    </row>
    <row r="266" spans="1:65" s="13" customFormat="1" ht="11.25">
      <c r="B266" s="167"/>
      <c r="D266" s="160" t="s">
        <v>264</v>
      </c>
      <c r="E266" s="168" t="s">
        <v>3</v>
      </c>
      <c r="F266" s="169" t="s">
        <v>12749</v>
      </c>
      <c r="H266" s="168" t="s">
        <v>3</v>
      </c>
      <c r="I266" s="170"/>
      <c r="L266" s="167"/>
      <c r="M266" s="171"/>
      <c r="N266" s="172"/>
      <c r="O266" s="172"/>
      <c r="P266" s="172"/>
      <c r="Q266" s="172"/>
      <c r="R266" s="172"/>
      <c r="S266" s="172"/>
      <c r="T266" s="173"/>
      <c r="AT266" s="168" t="s">
        <v>264</v>
      </c>
      <c r="AU266" s="168" t="s">
        <v>82</v>
      </c>
      <c r="AV266" s="13" t="s">
        <v>80</v>
      </c>
      <c r="AW266" s="13" t="s">
        <v>34</v>
      </c>
      <c r="AX266" s="13" t="s">
        <v>73</v>
      </c>
      <c r="AY266" s="168" t="s">
        <v>252</v>
      </c>
    </row>
    <row r="267" spans="1:65" s="14" customFormat="1" ht="11.25">
      <c r="B267" s="174"/>
      <c r="D267" s="160" t="s">
        <v>264</v>
      </c>
      <c r="E267" s="175" t="s">
        <v>3</v>
      </c>
      <c r="F267" s="176" t="s">
        <v>12750</v>
      </c>
      <c r="H267" s="177">
        <v>4.1509999999999998</v>
      </c>
      <c r="I267" s="178"/>
      <c r="L267" s="174"/>
      <c r="M267" s="179"/>
      <c r="N267" s="180"/>
      <c r="O267" s="180"/>
      <c r="P267" s="180"/>
      <c r="Q267" s="180"/>
      <c r="R267" s="180"/>
      <c r="S267" s="180"/>
      <c r="T267" s="181"/>
      <c r="AT267" s="175" t="s">
        <v>264</v>
      </c>
      <c r="AU267" s="175" t="s">
        <v>82</v>
      </c>
      <c r="AV267" s="14" t="s">
        <v>82</v>
      </c>
      <c r="AW267" s="14" t="s">
        <v>34</v>
      </c>
      <c r="AX267" s="14" t="s">
        <v>80</v>
      </c>
      <c r="AY267" s="175" t="s">
        <v>252</v>
      </c>
    </row>
    <row r="268" spans="1:65" s="2" customFormat="1" ht="16.5" customHeight="1">
      <c r="A268" s="34"/>
      <c r="B268" s="145"/>
      <c r="C268" s="146" t="s">
        <v>724</v>
      </c>
      <c r="D268" s="232" t="s">
        <v>254</v>
      </c>
      <c r="E268" s="147" t="s">
        <v>12751</v>
      </c>
      <c r="F268" s="148" t="s">
        <v>12752</v>
      </c>
      <c r="G268" s="149" t="s">
        <v>257</v>
      </c>
      <c r="H268" s="150">
        <v>3.92</v>
      </c>
      <c r="I268" s="151"/>
      <c r="J268" s="152">
        <f>ROUND(I268*H268,2)</f>
        <v>0</v>
      </c>
      <c r="K268" s="153"/>
      <c r="L268" s="35"/>
      <c r="M268" s="154" t="s">
        <v>3</v>
      </c>
      <c r="N268" s="155" t="s">
        <v>44</v>
      </c>
      <c r="O268" s="55"/>
      <c r="P268" s="156">
        <f>O268*H268</f>
        <v>0</v>
      </c>
      <c r="Q268" s="156">
        <v>0</v>
      </c>
      <c r="R268" s="156">
        <f>Q268*H268</f>
        <v>0</v>
      </c>
      <c r="S268" s="156">
        <v>0</v>
      </c>
      <c r="T268" s="157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8" t="s">
        <v>940</v>
      </c>
      <c r="AT268" s="158" t="s">
        <v>254</v>
      </c>
      <c r="AU268" s="158" t="s">
        <v>82</v>
      </c>
      <c r="AY268" s="19" t="s">
        <v>252</v>
      </c>
      <c r="BE268" s="159">
        <f>IF(N268="základní",J268,0)</f>
        <v>0</v>
      </c>
      <c r="BF268" s="159">
        <f>IF(N268="snížená",J268,0)</f>
        <v>0</v>
      </c>
      <c r="BG268" s="159">
        <f>IF(N268="zákl. přenesená",J268,0)</f>
        <v>0</v>
      </c>
      <c r="BH268" s="159">
        <f>IF(N268="sníž. přenesená",J268,0)</f>
        <v>0</v>
      </c>
      <c r="BI268" s="159">
        <f>IF(N268="nulová",J268,0)</f>
        <v>0</v>
      </c>
      <c r="BJ268" s="19" t="s">
        <v>80</v>
      </c>
      <c r="BK268" s="159">
        <f>ROUND(I268*H268,2)</f>
        <v>0</v>
      </c>
      <c r="BL268" s="19" t="s">
        <v>940</v>
      </c>
      <c r="BM268" s="158" t="s">
        <v>12753</v>
      </c>
    </row>
    <row r="269" spans="1:65" s="2" customFormat="1" ht="19.5">
      <c r="A269" s="34"/>
      <c r="B269" s="35"/>
      <c r="C269" s="34"/>
      <c r="D269" s="160" t="s">
        <v>260</v>
      </c>
      <c r="E269" s="34"/>
      <c r="F269" s="161" t="s">
        <v>12754</v>
      </c>
      <c r="G269" s="34"/>
      <c r="H269" s="34"/>
      <c r="I269" s="162"/>
      <c r="J269" s="34"/>
      <c r="K269" s="34"/>
      <c r="L269" s="35"/>
      <c r="M269" s="163"/>
      <c r="N269" s="164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9" t="s">
        <v>260</v>
      </c>
      <c r="AU269" s="19" t="s">
        <v>82</v>
      </c>
    </row>
    <row r="270" spans="1:65" s="2" customFormat="1" ht="11.25">
      <c r="A270" s="34"/>
      <c r="B270" s="35"/>
      <c r="C270" s="34"/>
      <c r="D270" s="165" t="s">
        <v>262</v>
      </c>
      <c r="E270" s="34"/>
      <c r="F270" s="166" t="s">
        <v>12755</v>
      </c>
      <c r="G270" s="34"/>
      <c r="H270" s="34"/>
      <c r="I270" s="162"/>
      <c r="J270" s="34"/>
      <c r="K270" s="34"/>
      <c r="L270" s="35"/>
      <c r="M270" s="163"/>
      <c r="N270" s="164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9" t="s">
        <v>262</v>
      </c>
      <c r="AU270" s="19" t="s">
        <v>82</v>
      </c>
    </row>
    <row r="271" spans="1:65" s="13" customFormat="1" ht="11.25">
      <c r="B271" s="167"/>
      <c r="D271" s="160" t="s">
        <v>264</v>
      </c>
      <c r="E271" s="168" t="s">
        <v>3</v>
      </c>
      <c r="F271" s="169" t="s">
        <v>12624</v>
      </c>
      <c r="H271" s="168" t="s">
        <v>3</v>
      </c>
      <c r="I271" s="170"/>
      <c r="L271" s="167"/>
      <c r="M271" s="171"/>
      <c r="N271" s="172"/>
      <c r="O271" s="172"/>
      <c r="P271" s="172"/>
      <c r="Q271" s="172"/>
      <c r="R271" s="172"/>
      <c r="S271" s="172"/>
      <c r="T271" s="173"/>
      <c r="AT271" s="168" t="s">
        <v>264</v>
      </c>
      <c r="AU271" s="168" t="s">
        <v>82</v>
      </c>
      <c r="AV271" s="13" t="s">
        <v>80</v>
      </c>
      <c r="AW271" s="13" t="s">
        <v>34</v>
      </c>
      <c r="AX271" s="13" t="s">
        <v>73</v>
      </c>
      <c r="AY271" s="168" t="s">
        <v>252</v>
      </c>
    </row>
    <row r="272" spans="1:65" s="13" customFormat="1" ht="11.25">
      <c r="B272" s="167"/>
      <c r="D272" s="160" t="s">
        <v>264</v>
      </c>
      <c r="E272" s="168" t="s">
        <v>3</v>
      </c>
      <c r="F272" s="169" t="s">
        <v>12756</v>
      </c>
      <c r="H272" s="168" t="s">
        <v>3</v>
      </c>
      <c r="I272" s="170"/>
      <c r="L272" s="167"/>
      <c r="M272" s="171"/>
      <c r="N272" s="172"/>
      <c r="O272" s="172"/>
      <c r="P272" s="172"/>
      <c r="Q272" s="172"/>
      <c r="R272" s="172"/>
      <c r="S272" s="172"/>
      <c r="T272" s="173"/>
      <c r="AT272" s="168" t="s">
        <v>264</v>
      </c>
      <c r="AU272" s="168" t="s">
        <v>82</v>
      </c>
      <c r="AV272" s="13" t="s">
        <v>80</v>
      </c>
      <c r="AW272" s="13" t="s">
        <v>34</v>
      </c>
      <c r="AX272" s="13" t="s">
        <v>73</v>
      </c>
      <c r="AY272" s="168" t="s">
        <v>252</v>
      </c>
    </row>
    <row r="273" spans="1:65" s="14" customFormat="1" ht="11.25">
      <c r="B273" s="174"/>
      <c r="D273" s="160" t="s">
        <v>264</v>
      </c>
      <c r="E273" s="175" t="s">
        <v>3</v>
      </c>
      <c r="F273" s="176" t="s">
        <v>12757</v>
      </c>
      <c r="H273" s="177">
        <v>3.92</v>
      </c>
      <c r="I273" s="178"/>
      <c r="L273" s="174"/>
      <c r="M273" s="179"/>
      <c r="N273" s="180"/>
      <c r="O273" s="180"/>
      <c r="P273" s="180"/>
      <c r="Q273" s="180"/>
      <c r="R273" s="180"/>
      <c r="S273" s="180"/>
      <c r="T273" s="181"/>
      <c r="AT273" s="175" t="s">
        <v>264</v>
      </c>
      <c r="AU273" s="175" t="s">
        <v>82</v>
      </c>
      <c r="AV273" s="14" t="s">
        <v>82</v>
      </c>
      <c r="AW273" s="14" t="s">
        <v>34</v>
      </c>
      <c r="AX273" s="14" t="s">
        <v>80</v>
      </c>
      <c r="AY273" s="175" t="s">
        <v>252</v>
      </c>
    </row>
    <row r="274" spans="1:65" s="2" customFormat="1" ht="16.5" customHeight="1">
      <c r="A274" s="34"/>
      <c r="B274" s="145"/>
      <c r="C274" s="146" t="s">
        <v>730</v>
      </c>
      <c r="D274" s="232" t="s">
        <v>254</v>
      </c>
      <c r="E274" s="147" t="s">
        <v>12758</v>
      </c>
      <c r="F274" s="148" t="s">
        <v>12759</v>
      </c>
      <c r="G274" s="149" t="s">
        <v>331</v>
      </c>
      <c r="H274" s="150">
        <v>155</v>
      </c>
      <c r="I274" s="151"/>
      <c r="J274" s="152">
        <f>ROUND(I274*H274,2)</f>
        <v>0</v>
      </c>
      <c r="K274" s="153"/>
      <c r="L274" s="35"/>
      <c r="M274" s="154" t="s">
        <v>3</v>
      </c>
      <c r="N274" s="155" t="s">
        <v>44</v>
      </c>
      <c r="O274" s="55"/>
      <c r="P274" s="156">
        <f>O274*H274</f>
        <v>0</v>
      </c>
      <c r="Q274" s="156">
        <v>0</v>
      </c>
      <c r="R274" s="156">
        <f>Q274*H274</f>
        <v>0</v>
      </c>
      <c r="S274" s="156">
        <v>0</v>
      </c>
      <c r="T274" s="157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8" t="s">
        <v>940</v>
      </c>
      <c r="AT274" s="158" t="s">
        <v>254</v>
      </c>
      <c r="AU274" s="158" t="s">
        <v>82</v>
      </c>
      <c r="AY274" s="19" t="s">
        <v>252</v>
      </c>
      <c r="BE274" s="159">
        <f>IF(N274="základní",J274,0)</f>
        <v>0</v>
      </c>
      <c r="BF274" s="159">
        <f>IF(N274="snížená",J274,0)</f>
        <v>0</v>
      </c>
      <c r="BG274" s="159">
        <f>IF(N274="zákl. přenesená",J274,0)</f>
        <v>0</v>
      </c>
      <c r="BH274" s="159">
        <f>IF(N274="sníž. přenesená",J274,0)</f>
        <v>0</v>
      </c>
      <c r="BI274" s="159">
        <f>IF(N274="nulová",J274,0)</f>
        <v>0</v>
      </c>
      <c r="BJ274" s="19" t="s">
        <v>80</v>
      </c>
      <c r="BK274" s="159">
        <f>ROUND(I274*H274,2)</f>
        <v>0</v>
      </c>
      <c r="BL274" s="19" t="s">
        <v>940</v>
      </c>
      <c r="BM274" s="158" t="s">
        <v>12760</v>
      </c>
    </row>
    <row r="275" spans="1:65" s="2" customFormat="1" ht="19.5">
      <c r="A275" s="34"/>
      <c r="B275" s="35"/>
      <c r="C275" s="34"/>
      <c r="D275" s="160" t="s">
        <v>260</v>
      </c>
      <c r="E275" s="34"/>
      <c r="F275" s="161" t="s">
        <v>12761</v>
      </c>
      <c r="G275" s="34"/>
      <c r="H275" s="34"/>
      <c r="I275" s="162"/>
      <c r="J275" s="34"/>
      <c r="K275" s="34"/>
      <c r="L275" s="35"/>
      <c r="M275" s="163"/>
      <c r="N275" s="164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9" t="s">
        <v>260</v>
      </c>
      <c r="AU275" s="19" t="s">
        <v>82</v>
      </c>
    </row>
    <row r="276" spans="1:65" s="2" customFormat="1" ht="11.25">
      <c r="A276" s="34"/>
      <c r="B276" s="35"/>
      <c r="C276" s="34"/>
      <c r="D276" s="165" t="s">
        <v>262</v>
      </c>
      <c r="E276" s="34"/>
      <c r="F276" s="166" t="s">
        <v>12762</v>
      </c>
      <c r="G276" s="34"/>
      <c r="H276" s="34"/>
      <c r="I276" s="162"/>
      <c r="J276" s="34"/>
      <c r="K276" s="34"/>
      <c r="L276" s="35"/>
      <c r="M276" s="163"/>
      <c r="N276" s="164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9" t="s">
        <v>262</v>
      </c>
      <c r="AU276" s="19" t="s">
        <v>82</v>
      </c>
    </row>
    <row r="277" spans="1:65" s="13" customFormat="1" ht="11.25">
      <c r="B277" s="167"/>
      <c r="D277" s="160" t="s">
        <v>264</v>
      </c>
      <c r="E277" s="168" t="s">
        <v>3</v>
      </c>
      <c r="F277" s="169" t="s">
        <v>12624</v>
      </c>
      <c r="H277" s="168" t="s">
        <v>3</v>
      </c>
      <c r="I277" s="170"/>
      <c r="L277" s="167"/>
      <c r="M277" s="171"/>
      <c r="N277" s="172"/>
      <c r="O277" s="172"/>
      <c r="P277" s="172"/>
      <c r="Q277" s="172"/>
      <c r="R277" s="172"/>
      <c r="S277" s="172"/>
      <c r="T277" s="173"/>
      <c r="AT277" s="168" t="s">
        <v>264</v>
      </c>
      <c r="AU277" s="168" t="s">
        <v>82</v>
      </c>
      <c r="AV277" s="13" t="s">
        <v>80</v>
      </c>
      <c r="AW277" s="13" t="s">
        <v>34</v>
      </c>
      <c r="AX277" s="13" t="s">
        <v>73</v>
      </c>
      <c r="AY277" s="168" t="s">
        <v>252</v>
      </c>
    </row>
    <row r="278" spans="1:65" s="14" customFormat="1" ht="11.25">
      <c r="B278" s="174"/>
      <c r="D278" s="160" t="s">
        <v>264</v>
      </c>
      <c r="E278" s="175" t="s">
        <v>3</v>
      </c>
      <c r="F278" s="176" t="s">
        <v>2017</v>
      </c>
      <c r="H278" s="177">
        <v>155</v>
      </c>
      <c r="I278" s="178"/>
      <c r="L278" s="174"/>
      <c r="M278" s="179"/>
      <c r="N278" s="180"/>
      <c r="O278" s="180"/>
      <c r="P278" s="180"/>
      <c r="Q278" s="180"/>
      <c r="R278" s="180"/>
      <c r="S278" s="180"/>
      <c r="T278" s="181"/>
      <c r="AT278" s="175" t="s">
        <v>264</v>
      </c>
      <c r="AU278" s="175" t="s">
        <v>82</v>
      </c>
      <c r="AV278" s="14" t="s">
        <v>82</v>
      </c>
      <c r="AW278" s="14" t="s">
        <v>34</v>
      </c>
      <c r="AX278" s="14" t="s">
        <v>80</v>
      </c>
      <c r="AY278" s="175" t="s">
        <v>252</v>
      </c>
    </row>
    <row r="279" spans="1:65" s="2" customFormat="1" ht="16.5" customHeight="1">
      <c r="A279" s="34"/>
      <c r="B279" s="145"/>
      <c r="C279" s="146" t="s">
        <v>740</v>
      </c>
      <c r="D279" s="232" t="s">
        <v>254</v>
      </c>
      <c r="E279" s="147" t="s">
        <v>12763</v>
      </c>
      <c r="F279" s="148" t="s">
        <v>12764</v>
      </c>
      <c r="G279" s="149" t="s">
        <v>331</v>
      </c>
      <c r="H279" s="150">
        <v>155</v>
      </c>
      <c r="I279" s="151"/>
      <c r="J279" s="152">
        <f>ROUND(I279*H279,2)</f>
        <v>0</v>
      </c>
      <c r="K279" s="153"/>
      <c r="L279" s="35"/>
      <c r="M279" s="154" t="s">
        <v>3</v>
      </c>
      <c r="N279" s="155" t="s">
        <v>44</v>
      </c>
      <c r="O279" s="55"/>
      <c r="P279" s="156">
        <f>O279*H279</f>
        <v>0</v>
      </c>
      <c r="Q279" s="156">
        <v>0</v>
      </c>
      <c r="R279" s="156">
        <f>Q279*H279</f>
        <v>0</v>
      </c>
      <c r="S279" s="156">
        <v>0</v>
      </c>
      <c r="T279" s="157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8" t="s">
        <v>940</v>
      </c>
      <c r="AT279" s="158" t="s">
        <v>254</v>
      </c>
      <c r="AU279" s="158" t="s">
        <v>82</v>
      </c>
      <c r="AY279" s="19" t="s">
        <v>252</v>
      </c>
      <c r="BE279" s="159">
        <f>IF(N279="základní",J279,0)</f>
        <v>0</v>
      </c>
      <c r="BF279" s="159">
        <f>IF(N279="snížená",J279,0)</f>
        <v>0</v>
      </c>
      <c r="BG279" s="159">
        <f>IF(N279="zákl. přenesená",J279,0)</f>
        <v>0</v>
      </c>
      <c r="BH279" s="159">
        <f>IF(N279="sníž. přenesená",J279,0)</f>
        <v>0</v>
      </c>
      <c r="BI279" s="159">
        <f>IF(N279="nulová",J279,0)</f>
        <v>0</v>
      </c>
      <c r="BJ279" s="19" t="s">
        <v>80</v>
      </c>
      <c r="BK279" s="159">
        <f>ROUND(I279*H279,2)</f>
        <v>0</v>
      </c>
      <c r="BL279" s="19" t="s">
        <v>940</v>
      </c>
      <c r="BM279" s="158" t="s">
        <v>12765</v>
      </c>
    </row>
    <row r="280" spans="1:65" s="2" customFormat="1" ht="19.5">
      <c r="A280" s="34"/>
      <c r="B280" s="35"/>
      <c r="C280" s="34"/>
      <c r="D280" s="160" t="s">
        <v>260</v>
      </c>
      <c r="E280" s="34"/>
      <c r="F280" s="161" t="s">
        <v>12766</v>
      </c>
      <c r="G280" s="34"/>
      <c r="H280" s="34"/>
      <c r="I280" s="162"/>
      <c r="J280" s="34"/>
      <c r="K280" s="34"/>
      <c r="L280" s="35"/>
      <c r="M280" s="163"/>
      <c r="N280" s="164"/>
      <c r="O280" s="55"/>
      <c r="P280" s="55"/>
      <c r="Q280" s="55"/>
      <c r="R280" s="55"/>
      <c r="S280" s="55"/>
      <c r="T280" s="56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9" t="s">
        <v>260</v>
      </c>
      <c r="AU280" s="19" t="s">
        <v>82</v>
      </c>
    </row>
    <row r="281" spans="1:65" s="2" customFormat="1" ht="11.25">
      <c r="A281" s="34"/>
      <c r="B281" s="35"/>
      <c r="C281" s="34"/>
      <c r="D281" s="165" t="s">
        <v>262</v>
      </c>
      <c r="E281" s="34"/>
      <c r="F281" s="166" t="s">
        <v>12767</v>
      </c>
      <c r="G281" s="34"/>
      <c r="H281" s="34"/>
      <c r="I281" s="162"/>
      <c r="J281" s="34"/>
      <c r="K281" s="34"/>
      <c r="L281" s="35"/>
      <c r="M281" s="163"/>
      <c r="N281" s="164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9" t="s">
        <v>262</v>
      </c>
      <c r="AU281" s="19" t="s">
        <v>82</v>
      </c>
    </row>
    <row r="282" spans="1:65" s="2" customFormat="1" ht="21.75" customHeight="1">
      <c r="A282" s="34"/>
      <c r="B282" s="145"/>
      <c r="C282" s="146" t="s">
        <v>748</v>
      </c>
      <c r="D282" s="232" t="s">
        <v>254</v>
      </c>
      <c r="E282" s="147" t="s">
        <v>11342</v>
      </c>
      <c r="F282" s="148" t="s">
        <v>11343</v>
      </c>
      <c r="G282" s="149" t="s">
        <v>497</v>
      </c>
      <c r="H282" s="150">
        <v>155</v>
      </c>
      <c r="I282" s="151"/>
      <c r="J282" s="152">
        <f>ROUND(I282*H282,2)</f>
        <v>0</v>
      </c>
      <c r="K282" s="153"/>
      <c r="L282" s="35"/>
      <c r="M282" s="154" t="s">
        <v>3</v>
      </c>
      <c r="N282" s="155" t="s">
        <v>44</v>
      </c>
      <c r="O282" s="55"/>
      <c r="P282" s="156">
        <f>O282*H282</f>
        <v>0</v>
      </c>
      <c r="Q282" s="156">
        <v>0</v>
      </c>
      <c r="R282" s="156">
        <f>Q282*H282</f>
        <v>0</v>
      </c>
      <c r="S282" s="156">
        <v>0</v>
      </c>
      <c r="T282" s="157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8" t="s">
        <v>940</v>
      </c>
      <c r="AT282" s="158" t="s">
        <v>254</v>
      </c>
      <c r="AU282" s="158" t="s">
        <v>82</v>
      </c>
      <c r="AY282" s="19" t="s">
        <v>252</v>
      </c>
      <c r="BE282" s="159">
        <f>IF(N282="základní",J282,0)</f>
        <v>0</v>
      </c>
      <c r="BF282" s="159">
        <f>IF(N282="snížená",J282,0)</f>
        <v>0</v>
      </c>
      <c r="BG282" s="159">
        <f>IF(N282="zákl. přenesená",J282,0)</f>
        <v>0</v>
      </c>
      <c r="BH282" s="159">
        <f>IF(N282="sníž. přenesená",J282,0)</f>
        <v>0</v>
      </c>
      <c r="BI282" s="159">
        <f>IF(N282="nulová",J282,0)</f>
        <v>0</v>
      </c>
      <c r="BJ282" s="19" t="s">
        <v>80</v>
      </c>
      <c r="BK282" s="159">
        <f>ROUND(I282*H282,2)</f>
        <v>0</v>
      </c>
      <c r="BL282" s="19" t="s">
        <v>940</v>
      </c>
      <c r="BM282" s="158" t="s">
        <v>12768</v>
      </c>
    </row>
    <row r="283" spans="1:65" s="2" customFormat="1" ht="11.25">
      <c r="A283" s="34"/>
      <c r="B283" s="35"/>
      <c r="C283" s="34"/>
      <c r="D283" s="160" t="s">
        <v>260</v>
      </c>
      <c r="E283" s="34"/>
      <c r="F283" s="161" t="s">
        <v>11345</v>
      </c>
      <c r="G283" s="34"/>
      <c r="H283" s="34"/>
      <c r="I283" s="162"/>
      <c r="J283" s="34"/>
      <c r="K283" s="34"/>
      <c r="L283" s="35"/>
      <c r="M283" s="163"/>
      <c r="N283" s="164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9" t="s">
        <v>260</v>
      </c>
      <c r="AU283" s="19" t="s">
        <v>82</v>
      </c>
    </row>
    <row r="284" spans="1:65" s="2" customFormat="1" ht="11.25">
      <c r="A284" s="34"/>
      <c r="B284" s="35"/>
      <c r="C284" s="34"/>
      <c r="D284" s="165" t="s">
        <v>262</v>
      </c>
      <c r="E284" s="34"/>
      <c r="F284" s="166" t="s">
        <v>11346</v>
      </c>
      <c r="G284" s="34"/>
      <c r="H284" s="34"/>
      <c r="I284" s="162"/>
      <c r="J284" s="34"/>
      <c r="K284" s="34"/>
      <c r="L284" s="35"/>
      <c r="M284" s="163"/>
      <c r="N284" s="164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9" t="s">
        <v>262</v>
      </c>
      <c r="AU284" s="19" t="s">
        <v>82</v>
      </c>
    </row>
    <row r="285" spans="1:65" s="13" customFormat="1" ht="11.25">
      <c r="B285" s="167"/>
      <c r="D285" s="160" t="s">
        <v>264</v>
      </c>
      <c r="E285" s="168" t="s">
        <v>3</v>
      </c>
      <c r="F285" s="169" t="s">
        <v>12624</v>
      </c>
      <c r="H285" s="168" t="s">
        <v>3</v>
      </c>
      <c r="I285" s="170"/>
      <c r="L285" s="167"/>
      <c r="M285" s="171"/>
      <c r="N285" s="172"/>
      <c r="O285" s="172"/>
      <c r="P285" s="172"/>
      <c r="Q285" s="172"/>
      <c r="R285" s="172"/>
      <c r="S285" s="172"/>
      <c r="T285" s="173"/>
      <c r="AT285" s="168" t="s">
        <v>264</v>
      </c>
      <c r="AU285" s="168" t="s">
        <v>82</v>
      </c>
      <c r="AV285" s="13" t="s">
        <v>80</v>
      </c>
      <c r="AW285" s="13" t="s">
        <v>34</v>
      </c>
      <c r="AX285" s="13" t="s">
        <v>73</v>
      </c>
      <c r="AY285" s="168" t="s">
        <v>252</v>
      </c>
    </row>
    <row r="286" spans="1:65" s="14" customFormat="1" ht="11.25">
      <c r="B286" s="174"/>
      <c r="D286" s="160" t="s">
        <v>264</v>
      </c>
      <c r="E286" s="175" t="s">
        <v>3</v>
      </c>
      <c r="F286" s="176" t="s">
        <v>12769</v>
      </c>
      <c r="H286" s="177">
        <v>155</v>
      </c>
      <c r="I286" s="178"/>
      <c r="L286" s="174"/>
      <c r="M286" s="179"/>
      <c r="N286" s="180"/>
      <c r="O286" s="180"/>
      <c r="P286" s="180"/>
      <c r="Q286" s="180"/>
      <c r="R286" s="180"/>
      <c r="S286" s="180"/>
      <c r="T286" s="181"/>
      <c r="AT286" s="175" t="s">
        <v>264</v>
      </c>
      <c r="AU286" s="175" t="s">
        <v>82</v>
      </c>
      <c r="AV286" s="14" t="s">
        <v>82</v>
      </c>
      <c r="AW286" s="14" t="s">
        <v>34</v>
      </c>
      <c r="AX286" s="14" t="s">
        <v>80</v>
      </c>
      <c r="AY286" s="175" t="s">
        <v>252</v>
      </c>
    </row>
    <row r="287" spans="1:65" s="2" customFormat="1" ht="16.5" customHeight="1">
      <c r="A287" s="34"/>
      <c r="B287" s="145"/>
      <c r="C287" s="146" t="s">
        <v>755</v>
      </c>
      <c r="D287" s="232" t="s">
        <v>254</v>
      </c>
      <c r="E287" s="147" t="s">
        <v>12770</v>
      </c>
      <c r="F287" s="148" t="s">
        <v>12771</v>
      </c>
      <c r="G287" s="149" t="s">
        <v>4360</v>
      </c>
      <c r="H287" s="150">
        <v>8</v>
      </c>
      <c r="I287" s="151"/>
      <c r="J287" s="152">
        <f>ROUND(I287*H287,2)</f>
        <v>0</v>
      </c>
      <c r="K287" s="153"/>
      <c r="L287" s="35"/>
      <c r="M287" s="154" t="s">
        <v>3</v>
      </c>
      <c r="N287" s="155" t="s">
        <v>44</v>
      </c>
      <c r="O287" s="55"/>
      <c r="P287" s="156">
        <f>O287*H287</f>
        <v>0</v>
      </c>
      <c r="Q287" s="156">
        <v>0</v>
      </c>
      <c r="R287" s="156">
        <f>Q287*H287</f>
        <v>0</v>
      </c>
      <c r="S287" s="156">
        <v>0</v>
      </c>
      <c r="T287" s="157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8" t="s">
        <v>940</v>
      </c>
      <c r="AT287" s="158" t="s">
        <v>254</v>
      </c>
      <c r="AU287" s="158" t="s">
        <v>82</v>
      </c>
      <c r="AY287" s="19" t="s">
        <v>252</v>
      </c>
      <c r="BE287" s="159">
        <f>IF(N287="základní",J287,0)</f>
        <v>0</v>
      </c>
      <c r="BF287" s="159">
        <f>IF(N287="snížená",J287,0)</f>
        <v>0</v>
      </c>
      <c r="BG287" s="159">
        <f>IF(N287="zákl. přenesená",J287,0)</f>
        <v>0</v>
      </c>
      <c r="BH287" s="159">
        <f>IF(N287="sníž. přenesená",J287,0)</f>
        <v>0</v>
      </c>
      <c r="BI287" s="159">
        <f>IF(N287="nulová",J287,0)</f>
        <v>0</v>
      </c>
      <c r="BJ287" s="19" t="s">
        <v>80</v>
      </c>
      <c r="BK287" s="159">
        <f>ROUND(I287*H287,2)</f>
        <v>0</v>
      </c>
      <c r="BL287" s="19" t="s">
        <v>940</v>
      </c>
      <c r="BM287" s="158" t="s">
        <v>12772</v>
      </c>
    </row>
    <row r="288" spans="1:65" s="2" customFormat="1" ht="11.25">
      <c r="A288" s="34"/>
      <c r="B288" s="35"/>
      <c r="C288" s="34"/>
      <c r="D288" s="160" t="s">
        <v>260</v>
      </c>
      <c r="E288" s="34"/>
      <c r="F288" s="161" t="s">
        <v>12771</v>
      </c>
      <c r="G288" s="34"/>
      <c r="H288" s="34"/>
      <c r="I288" s="162"/>
      <c r="J288" s="34"/>
      <c r="K288" s="34"/>
      <c r="L288" s="35"/>
      <c r="M288" s="163"/>
      <c r="N288" s="164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9" t="s">
        <v>260</v>
      </c>
      <c r="AU288" s="19" t="s">
        <v>82</v>
      </c>
    </row>
    <row r="289" spans="1:65" s="13" customFormat="1" ht="11.25">
      <c r="B289" s="167"/>
      <c r="D289" s="160" t="s">
        <v>264</v>
      </c>
      <c r="E289" s="168" t="s">
        <v>3</v>
      </c>
      <c r="F289" s="169" t="s">
        <v>12624</v>
      </c>
      <c r="H289" s="168" t="s">
        <v>3</v>
      </c>
      <c r="I289" s="170"/>
      <c r="L289" s="167"/>
      <c r="M289" s="171"/>
      <c r="N289" s="172"/>
      <c r="O289" s="172"/>
      <c r="P289" s="172"/>
      <c r="Q289" s="172"/>
      <c r="R289" s="172"/>
      <c r="S289" s="172"/>
      <c r="T289" s="173"/>
      <c r="AT289" s="168" t="s">
        <v>264</v>
      </c>
      <c r="AU289" s="168" t="s">
        <v>82</v>
      </c>
      <c r="AV289" s="13" t="s">
        <v>80</v>
      </c>
      <c r="AW289" s="13" t="s">
        <v>34</v>
      </c>
      <c r="AX289" s="13" t="s">
        <v>73</v>
      </c>
      <c r="AY289" s="168" t="s">
        <v>252</v>
      </c>
    </row>
    <row r="290" spans="1:65" s="14" customFormat="1" ht="11.25">
      <c r="B290" s="174"/>
      <c r="D290" s="160" t="s">
        <v>264</v>
      </c>
      <c r="E290" s="175" t="s">
        <v>3</v>
      </c>
      <c r="F290" s="176" t="s">
        <v>318</v>
      </c>
      <c r="H290" s="177">
        <v>8</v>
      </c>
      <c r="I290" s="178"/>
      <c r="L290" s="174"/>
      <c r="M290" s="179"/>
      <c r="N290" s="180"/>
      <c r="O290" s="180"/>
      <c r="P290" s="180"/>
      <c r="Q290" s="180"/>
      <c r="R290" s="180"/>
      <c r="S290" s="180"/>
      <c r="T290" s="181"/>
      <c r="AT290" s="175" t="s">
        <v>264</v>
      </c>
      <c r="AU290" s="175" t="s">
        <v>82</v>
      </c>
      <c r="AV290" s="14" t="s">
        <v>82</v>
      </c>
      <c r="AW290" s="14" t="s">
        <v>34</v>
      </c>
      <c r="AX290" s="14" t="s">
        <v>80</v>
      </c>
      <c r="AY290" s="175" t="s">
        <v>252</v>
      </c>
    </row>
    <row r="291" spans="1:65" s="2" customFormat="1" ht="16.5" customHeight="1">
      <c r="A291" s="34"/>
      <c r="B291" s="145"/>
      <c r="C291" s="198" t="s">
        <v>762</v>
      </c>
      <c r="D291" s="233" t="s">
        <v>361</v>
      </c>
      <c r="E291" s="199" t="s">
        <v>12773</v>
      </c>
      <c r="F291" s="200" t="s">
        <v>12774</v>
      </c>
      <c r="G291" s="201" t="s">
        <v>331</v>
      </c>
      <c r="H291" s="202">
        <v>8</v>
      </c>
      <c r="I291" s="203"/>
      <c r="J291" s="204">
        <f>ROUND(I291*H291,2)</f>
        <v>0</v>
      </c>
      <c r="K291" s="205"/>
      <c r="L291" s="206"/>
      <c r="M291" s="207" t="s">
        <v>3</v>
      </c>
      <c r="N291" s="208" t="s">
        <v>44</v>
      </c>
      <c r="O291" s="55"/>
      <c r="P291" s="156">
        <f>O291*H291</f>
        <v>0</v>
      </c>
      <c r="Q291" s="156">
        <v>2.8500000000000001E-3</v>
      </c>
      <c r="R291" s="156">
        <f>Q291*H291</f>
        <v>2.2800000000000001E-2</v>
      </c>
      <c r="S291" s="156">
        <v>0</v>
      </c>
      <c r="T291" s="157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8" t="s">
        <v>1569</v>
      </c>
      <c r="AT291" s="158" t="s">
        <v>361</v>
      </c>
      <c r="AU291" s="158" t="s">
        <v>82</v>
      </c>
      <c r="AY291" s="19" t="s">
        <v>252</v>
      </c>
      <c r="BE291" s="159">
        <f>IF(N291="základní",J291,0)</f>
        <v>0</v>
      </c>
      <c r="BF291" s="159">
        <f>IF(N291="snížená",J291,0)</f>
        <v>0</v>
      </c>
      <c r="BG291" s="159">
        <f>IF(N291="zákl. přenesená",J291,0)</f>
        <v>0</v>
      </c>
      <c r="BH291" s="159">
        <f>IF(N291="sníž. přenesená",J291,0)</f>
        <v>0</v>
      </c>
      <c r="BI291" s="159">
        <f>IF(N291="nulová",J291,0)</f>
        <v>0</v>
      </c>
      <c r="BJ291" s="19" t="s">
        <v>80</v>
      </c>
      <c r="BK291" s="159">
        <f>ROUND(I291*H291,2)</f>
        <v>0</v>
      </c>
      <c r="BL291" s="19" t="s">
        <v>1569</v>
      </c>
      <c r="BM291" s="158" t="s">
        <v>12775</v>
      </c>
    </row>
    <row r="292" spans="1:65" s="2" customFormat="1" ht="11.25">
      <c r="A292" s="34"/>
      <c r="B292" s="35"/>
      <c r="C292" s="34"/>
      <c r="D292" s="160" t="s">
        <v>260</v>
      </c>
      <c r="E292" s="34"/>
      <c r="F292" s="161" t="s">
        <v>12774</v>
      </c>
      <c r="G292" s="34"/>
      <c r="H292" s="34"/>
      <c r="I292" s="162"/>
      <c r="J292" s="34"/>
      <c r="K292" s="34"/>
      <c r="L292" s="35"/>
      <c r="M292" s="163"/>
      <c r="N292" s="164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9" t="s">
        <v>260</v>
      </c>
      <c r="AU292" s="19" t="s">
        <v>82</v>
      </c>
    </row>
    <row r="293" spans="1:65" s="2" customFormat="1" ht="11.25">
      <c r="A293" s="34"/>
      <c r="B293" s="35"/>
      <c r="C293" s="34"/>
      <c r="D293" s="165" t="s">
        <v>262</v>
      </c>
      <c r="E293" s="34"/>
      <c r="F293" s="166" t="s">
        <v>12776</v>
      </c>
      <c r="G293" s="34"/>
      <c r="H293" s="34"/>
      <c r="I293" s="162"/>
      <c r="J293" s="34"/>
      <c r="K293" s="34"/>
      <c r="L293" s="35"/>
      <c r="M293" s="163"/>
      <c r="N293" s="164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9" t="s">
        <v>262</v>
      </c>
      <c r="AU293" s="19" t="s">
        <v>82</v>
      </c>
    </row>
    <row r="294" spans="1:65" s="12" customFormat="1" ht="25.9" customHeight="1">
      <c r="B294" s="132"/>
      <c r="D294" s="133" t="s">
        <v>72</v>
      </c>
      <c r="E294" s="134" t="s">
        <v>9366</v>
      </c>
      <c r="F294" s="134" t="s">
        <v>9367</v>
      </c>
      <c r="I294" s="135"/>
      <c r="J294" s="136">
        <f>BK294</f>
        <v>0</v>
      </c>
      <c r="L294" s="132"/>
      <c r="M294" s="137"/>
      <c r="N294" s="138"/>
      <c r="O294" s="138"/>
      <c r="P294" s="139">
        <f>SUM(P295:P305)</f>
        <v>0</v>
      </c>
      <c r="Q294" s="138"/>
      <c r="R294" s="139">
        <f>SUM(R295:R305)</f>
        <v>0</v>
      </c>
      <c r="S294" s="138"/>
      <c r="T294" s="140">
        <f>SUM(T295:T305)</f>
        <v>0</v>
      </c>
      <c r="AR294" s="133" t="s">
        <v>258</v>
      </c>
      <c r="AT294" s="141" t="s">
        <v>72</v>
      </c>
      <c r="AU294" s="141" t="s">
        <v>73</v>
      </c>
      <c r="AY294" s="133" t="s">
        <v>252</v>
      </c>
      <c r="BK294" s="142">
        <f>SUM(BK295:BK305)</f>
        <v>0</v>
      </c>
    </row>
    <row r="295" spans="1:65" s="2" customFormat="1" ht="16.5" customHeight="1">
      <c r="A295" s="34"/>
      <c r="B295" s="145"/>
      <c r="C295" s="146" t="s">
        <v>769</v>
      </c>
      <c r="D295" s="146" t="s">
        <v>254</v>
      </c>
      <c r="E295" s="147" t="s">
        <v>12777</v>
      </c>
      <c r="F295" s="148" t="s">
        <v>12778</v>
      </c>
      <c r="G295" s="149" t="s">
        <v>2104</v>
      </c>
      <c r="H295" s="150">
        <v>46.186999999999998</v>
      </c>
      <c r="I295" s="151"/>
      <c r="J295" s="152">
        <f>ROUND(I295*H295,2)</f>
        <v>0</v>
      </c>
      <c r="K295" s="153"/>
      <c r="L295" s="35"/>
      <c r="M295" s="154" t="s">
        <v>3</v>
      </c>
      <c r="N295" s="155" t="s">
        <v>44</v>
      </c>
      <c r="O295" s="55"/>
      <c r="P295" s="156">
        <f>O295*H295</f>
        <v>0</v>
      </c>
      <c r="Q295" s="156">
        <v>0</v>
      </c>
      <c r="R295" s="156">
        <f>Q295*H295</f>
        <v>0</v>
      </c>
      <c r="S295" s="156">
        <v>0</v>
      </c>
      <c r="T295" s="157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8" t="s">
        <v>9370</v>
      </c>
      <c r="AT295" s="158" t="s">
        <v>254</v>
      </c>
      <c r="AU295" s="158" t="s">
        <v>80</v>
      </c>
      <c r="AY295" s="19" t="s">
        <v>252</v>
      </c>
      <c r="BE295" s="159">
        <f>IF(N295="základní",J295,0)</f>
        <v>0</v>
      </c>
      <c r="BF295" s="159">
        <f>IF(N295="snížená",J295,0)</f>
        <v>0</v>
      </c>
      <c r="BG295" s="159">
        <f>IF(N295="zákl. přenesená",J295,0)</f>
        <v>0</v>
      </c>
      <c r="BH295" s="159">
        <f>IF(N295="sníž. přenesená",J295,0)</f>
        <v>0</v>
      </c>
      <c r="BI295" s="159">
        <f>IF(N295="nulová",J295,0)</f>
        <v>0</v>
      </c>
      <c r="BJ295" s="19" t="s">
        <v>80</v>
      </c>
      <c r="BK295" s="159">
        <f>ROUND(I295*H295,2)</f>
        <v>0</v>
      </c>
      <c r="BL295" s="19" t="s">
        <v>9370</v>
      </c>
      <c r="BM295" s="158" t="s">
        <v>12779</v>
      </c>
    </row>
    <row r="296" spans="1:65" s="2" customFormat="1" ht="11.25">
      <c r="A296" s="34"/>
      <c r="B296" s="35"/>
      <c r="C296" s="34"/>
      <c r="D296" s="160" t="s">
        <v>260</v>
      </c>
      <c r="E296" s="34"/>
      <c r="F296" s="161" t="s">
        <v>12780</v>
      </c>
      <c r="G296" s="34"/>
      <c r="H296" s="34"/>
      <c r="I296" s="162"/>
      <c r="J296" s="34"/>
      <c r="K296" s="34"/>
      <c r="L296" s="35"/>
      <c r="M296" s="163"/>
      <c r="N296" s="164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9" t="s">
        <v>260</v>
      </c>
      <c r="AU296" s="19" t="s">
        <v>80</v>
      </c>
    </row>
    <row r="297" spans="1:65" s="2" customFormat="1" ht="11.25">
      <c r="A297" s="34"/>
      <c r="B297" s="35"/>
      <c r="C297" s="34"/>
      <c r="D297" s="165" t="s">
        <v>262</v>
      </c>
      <c r="E297" s="34"/>
      <c r="F297" s="166" t="s">
        <v>12781</v>
      </c>
      <c r="G297" s="34"/>
      <c r="H297" s="34"/>
      <c r="I297" s="162"/>
      <c r="J297" s="34"/>
      <c r="K297" s="34"/>
      <c r="L297" s="35"/>
      <c r="M297" s="163"/>
      <c r="N297" s="164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9" t="s">
        <v>262</v>
      </c>
      <c r="AU297" s="19" t="s">
        <v>80</v>
      </c>
    </row>
    <row r="298" spans="1:65" s="13" customFormat="1" ht="11.25">
      <c r="B298" s="167"/>
      <c r="D298" s="160" t="s">
        <v>264</v>
      </c>
      <c r="E298" s="168" t="s">
        <v>3</v>
      </c>
      <c r="F298" s="169" t="s">
        <v>12782</v>
      </c>
      <c r="H298" s="168" t="s">
        <v>3</v>
      </c>
      <c r="I298" s="170"/>
      <c r="L298" s="167"/>
      <c r="M298" s="171"/>
      <c r="N298" s="172"/>
      <c r="O298" s="172"/>
      <c r="P298" s="172"/>
      <c r="Q298" s="172"/>
      <c r="R298" s="172"/>
      <c r="S298" s="172"/>
      <c r="T298" s="173"/>
      <c r="AT298" s="168" t="s">
        <v>264</v>
      </c>
      <c r="AU298" s="168" t="s">
        <v>80</v>
      </c>
      <c r="AV298" s="13" t="s">
        <v>80</v>
      </c>
      <c r="AW298" s="13" t="s">
        <v>34</v>
      </c>
      <c r="AX298" s="13" t="s">
        <v>73</v>
      </c>
      <c r="AY298" s="168" t="s">
        <v>252</v>
      </c>
    </row>
    <row r="299" spans="1:65" s="13" customFormat="1" ht="11.25">
      <c r="B299" s="167"/>
      <c r="D299" s="160" t="s">
        <v>264</v>
      </c>
      <c r="E299" s="168" t="s">
        <v>3</v>
      </c>
      <c r="F299" s="169" t="s">
        <v>12783</v>
      </c>
      <c r="H299" s="168" t="s">
        <v>3</v>
      </c>
      <c r="I299" s="170"/>
      <c r="L299" s="167"/>
      <c r="M299" s="171"/>
      <c r="N299" s="172"/>
      <c r="O299" s="172"/>
      <c r="P299" s="172"/>
      <c r="Q299" s="172"/>
      <c r="R299" s="172"/>
      <c r="S299" s="172"/>
      <c r="T299" s="173"/>
      <c r="AT299" s="168" t="s">
        <v>264</v>
      </c>
      <c r="AU299" s="168" t="s">
        <v>80</v>
      </c>
      <c r="AV299" s="13" t="s">
        <v>80</v>
      </c>
      <c r="AW299" s="13" t="s">
        <v>34</v>
      </c>
      <c r="AX299" s="13" t="s">
        <v>73</v>
      </c>
      <c r="AY299" s="168" t="s">
        <v>252</v>
      </c>
    </row>
    <row r="300" spans="1:65" s="14" customFormat="1" ht="11.25">
      <c r="B300" s="174"/>
      <c r="D300" s="160" t="s">
        <v>264</v>
      </c>
      <c r="E300" s="175" t="s">
        <v>3</v>
      </c>
      <c r="F300" s="176" t="s">
        <v>12784</v>
      </c>
      <c r="H300" s="177">
        <v>46.186999999999998</v>
      </c>
      <c r="I300" s="178"/>
      <c r="L300" s="174"/>
      <c r="M300" s="179"/>
      <c r="N300" s="180"/>
      <c r="O300" s="180"/>
      <c r="P300" s="180"/>
      <c r="Q300" s="180"/>
      <c r="R300" s="180"/>
      <c r="S300" s="180"/>
      <c r="T300" s="181"/>
      <c r="AT300" s="175" t="s">
        <v>264</v>
      </c>
      <c r="AU300" s="175" t="s">
        <v>80</v>
      </c>
      <c r="AV300" s="14" t="s">
        <v>82</v>
      </c>
      <c r="AW300" s="14" t="s">
        <v>34</v>
      </c>
      <c r="AX300" s="14" t="s">
        <v>80</v>
      </c>
      <c r="AY300" s="175" t="s">
        <v>252</v>
      </c>
    </row>
    <row r="301" spans="1:65" s="2" customFormat="1" ht="16.5" customHeight="1">
      <c r="A301" s="34"/>
      <c r="B301" s="145"/>
      <c r="C301" s="146" t="s">
        <v>780</v>
      </c>
      <c r="D301" s="146" t="s">
        <v>254</v>
      </c>
      <c r="E301" s="147" t="s">
        <v>12785</v>
      </c>
      <c r="F301" s="148" t="s">
        <v>12786</v>
      </c>
      <c r="G301" s="149" t="s">
        <v>2104</v>
      </c>
      <c r="H301" s="150">
        <v>8</v>
      </c>
      <c r="I301" s="151"/>
      <c r="J301" s="152">
        <f>ROUND(I301*H301,2)</f>
        <v>0</v>
      </c>
      <c r="K301" s="153"/>
      <c r="L301" s="35"/>
      <c r="M301" s="154" t="s">
        <v>3</v>
      </c>
      <c r="N301" s="155" t="s">
        <v>44</v>
      </c>
      <c r="O301" s="55"/>
      <c r="P301" s="156">
        <f>O301*H301</f>
        <v>0</v>
      </c>
      <c r="Q301" s="156">
        <v>0</v>
      </c>
      <c r="R301" s="156">
        <f>Q301*H301</f>
        <v>0</v>
      </c>
      <c r="S301" s="156">
        <v>0</v>
      </c>
      <c r="T301" s="157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8" t="s">
        <v>9370</v>
      </c>
      <c r="AT301" s="158" t="s">
        <v>254</v>
      </c>
      <c r="AU301" s="158" t="s">
        <v>80</v>
      </c>
      <c r="AY301" s="19" t="s">
        <v>252</v>
      </c>
      <c r="BE301" s="159">
        <f>IF(N301="základní",J301,0)</f>
        <v>0</v>
      </c>
      <c r="BF301" s="159">
        <f>IF(N301="snížená",J301,0)</f>
        <v>0</v>
      </c>
      <c r="BG301" s="159">
        <f>IF(N301="zákl. přenesená",J301,0)</f>
        <v>0</v>
      </c>
      <c r="BH301" s="159">
        <f>IF(N301="sníž. přenesená",J301,0)</f>
        <v>0</v>
      </c>
      <c r="BI301" s="159">
        <f>IF(N301="nulová",J301,0)</f>
        <v>0</v>
      </c>
      <c r="BJ301" s="19" t="s">
        <v>80</v>
      </c>
      <c r="BK301" s="159">
        <f>ROUND(I301*H301,2)</f>
        <v>0</v>
      </c>
      <c r="BL301" s="19" t="s">
        <v>9370</v>
      </c>
      <c r="BM301" s="158" t="s">
        <v>12787</v>
      </c>
    </row>
    <row r="302" spans="1:65" s="2" customFormat="1" ht="11.25">
      <c r="A302" s="34"/>
      <c r="B302" s="35"/>
      <c r="C302" s="34"/>
      <c r="D302" s="160" t="s">
        <v>260</v>
      </c>
      <c r="E302" s="34"/>
      <c r="F302" s="161" t="s">
        <v>12788</v>
      </c>
      <c r="G302" s="34"/>
      <c r="H302" s="34"/>
      <c r="I302" s="162"/>
      <c r="J302" s="34"/>
      <c r="K302" s="34"/>
      <c r="L302" s="35"/>
      <c r="M302" s="163"/>
      <c r="N302" s="164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9" t="s">
        <v>260</v>
      </c>
      <c r="AU302" s="19" t="s">
        <v>80</v>
      </c>
    </row>
    <row r="303" spans="1:65" s="2" customFormat="1" ht="11.25">
      <c r="A303" s="34"/>
      <c r="B303" s="35"/>
      <c r="C303" s="34"/>
      <c r="D303" s="165" t="s">
        <v>262</v>
      </c>
      <c r="E303" s="34"/>
      <c r="F303" s="166" t="s">
        <v>12789</v>
      </c>
      <c r="G303" s="34"/>
      <c r="H303" s="34"/>
      <c r="I303" s="162"/>
      <c r="J303" s="34"/>
      <c r="K303" s="34"/>
      <c r="L303" s="35"/>
      <c r="M303" s="163"/>
      <c r="N303" s="164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9" t="s">
        <v>262</v>
      </c>
      <c r="AU303" s="19" t="s">
        <v>80</v>
      </c>
    </row>
    <row r="304" spans="1:65" s="13" customFormat="1" ht="11.25">
      <c r="B304" s="167"/>
      <c r="D304" s="160" t="s">
        <v>264</v>
      </c>
      <c r="E304" s="168" t="s">
        <v>3</v>
      </c>
      <c r="F304" s="169" t="s">
        <v>12790</v>
      </c>
      <c r="H304" s="168" t="s">
        <v>3</v>
      </c>
      <c r="I304" s="170"/>
      <c r="L304" s="167"/>
      <c r="M304" s="171"/>
      <c r="N304" s="172"/>
      <c r="O304" s="172"/>
      <c r="P304" s="172"/>
      <c r="Q304" s="172"/>
      <c r="R304" s="172"/>
      <c r="S304" s="172"/>
      <c r="T304" s="173"/>
      <c r="AT304" s="168" t="s">
        <v>264</v>
      </c>
      <c r="AU304" s="168" t="s">
        <v>80</v>
      </c>
      <c r="AV304" s="13" t="s">
        <v>80</v>
      </c>
      <c r="AW304" s="13" t="s">
        <v>34</v>
      </c>
      <c r="AX304" s="13" t="s">
        <v>73</v>
      </c>
      <c r="AY304" s="168" t="s">
        <v>252</v>
      </c>
    </row>
    <row r="305" spans="1:51" s="14" customFormat="1" ht="11.25">
      <c r="B305" s="174"/>
      <c r="D305" s="160" t="s">
        <v>264</v>
      </c>
      <c r="E305" s="175" t="s">
        <v>3</v>
      </c>
      <c r="F305" s="176" t="s">
        <v>318</v>
      </c>
      <c r="H305" s="177">
        <v>8</v>
      </c>
      <c r="I305" s="178"/>
      <c r="L305" s="174"/>
      <c r="M305" s="225"/>
      <c r="N305" s="226"/>
      <c r="O305" s="226"/>
      <c r="P305" s="226"/>
      <c r="Q305" s="226"/>
      <c r="R305" s="226"/>
      <c r="S305" s="226"/>
      <c r="T305" s="227"/>
      <c r="AT305" s="175" t="s">
        <v>264</v>
      </c>
      <c r="AU305" s="175" t="s">
        <v>80</v>
      </c>
      <c r="AV305" s="14" t="s">
        <v>82</v>
      </c>
      <c r="AW305" s="14" t="s">
        <v>34</v>
      </c>
      <c r="AX305" s="14" t="s">
        <v>80</v>
      </c>
      <c r="AY305" s="175" t="s">
        <v>252</v>
      </c>
    </row>
    <row r="306" spans="1:51" s="2" customFormat="1" ht="6.95" customHeight="1">
      <c r="A306" s="34"/>
      <c r="B306" s="44"/>
      <c r="C306" s="45"/>
      <c r="D306" s="45"/>
      <c r="E306" s="45"/>
      <c r="F306" s="45"/>
      <c r="G306" s="45"/>
      <c r="H306" s="45"/>
      <c r="I306" s="45"/>
      <c r="J306" s="45"/>
      <c r="K306" s="45"/>
      <c r="L306" s="35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autoFilter ref="C87:K305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hyperlinks>
    <hyperlink ref="F93" r:id="rId1"/>
    <hyperlink ref="F98" r:id="rId2"/>
    <hyperlink ref="F101" r:id="rId3"/>
    <hyperlink ref="F106" r:id="rId4"/>
    <hyperlink ref="F111" r:id="rId5"/>
    <hyperlink ref="F117" r:id="rId6"/>
    <hyperlink ref="F121" r:id="rId7"/>
    <hyperlink ref="F125" r:id="rId8"/>
    <hyperlink ref="F131" r:id="rId9"/>
    <hyperlink ref="F135" r:id="rId10"/>
    <hyperlink ref="F140" r:id="rId11"/>
    <hyperlink ref="F143" r:id="rId12"/>
    <hyperlink ref="F148" r:id="rId13"/>
    <hyperlink ref="F151" r:id="rId14"/>
    <hyperlink ref="F157" r:id="rId15"/>
    <hyperlink ref="F160" r:id="rId16"/>
    <hyperlink ref="F164" r:id="rId17"/>
    <hyperlink ref="F171" r:id="rId18"/>
    <hyperlink ref="F176" r:id="rId19"/>
    <hyperlink ref="F186" r:id="rId20"/>
    <hyperlink ref="F191" r:id="rId21"/>
    <hyperlink ref="F194" r:id="rId22"/>
    <hyperlink ref="F199" r:id="rId23"/>
    <hyperlink ref="F203" r:id="rId24"/>
    <hyperlink ref="F209" r:id="rId25"/>
    <hyperlink ref="F213" r:id="rId26"/>
    <hyperlink ref="F217" r:id="rId27"/>
    <hyperlink ref="F220" r:id="rId28"/>
    <hyperlink ref="F244" r:id="rId29"/>
    <hyperlink ref="F251" r:id="rId30"/>
    <hyperlink ref="F260" r:id="rId31"/>
    <hyperlink ref="F264" r:id="rId32"/>
    <hyperlink ref="F270" r:id="rId33"/>
    <hyperlink ref="F276" r:id="rId34"/>
    <hyperlink ref="F281" r:id="rId35"/>
    <hyperlink ref="F284" r:id="rId36"/>
    <hyperlink ref="F293" r:id="rId37"/>
    <hyperlink ref="F297" r:id="rId38"/>
    <hyperlink ref="F303" r:id="rId39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4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191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12791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12792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12793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ROUND((SUM(BE86:BE132)),  2)</f>
        <v>0</v>
      </c>
      <c r="G35" s="34"/>
      <c r="H35" s="34"/>
      <c r="I35" s="103">
        <v>0.21</v>
      </c>
      <c r="J35" s="102">
        <f>ROUND(((SUM(BE86:BE132))*I35),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ROUND((SUM(BF86:BF132)),  2)</f>
        <v>0</v>
      </c>
      <c r="G36" s="34"/>
      <c r="H36" s="34"/>
      <c r="I36" s="103">
        <v>0.15</v>
      </c>
      <c r="J36" s="102">
        <f>ROUND(((SUM(BF86:BF132))*I36),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ROUND((SUM(BG86:BG132)),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ROUND((SUM(BH86:BH132)),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ROUND((SUM(BI86:BI132)),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12791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ON.1 - Ostatní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12794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12791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ON.1 - Ostatní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44442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12795</v>
      </c>
      <c r="F87" s="134" t="s">
        <v>190</v>
      </c>
      <c r="I87" s="135"/>
      <c r="J87" s="136">
        <f>BK87</f>
        <v>0</v>
      </c>
      <c r="L87" s="132"/>
      <c r="M87" s="137"/>
      <c r="N87" s="138"/>
      <c r="O87" s="138"/>
      <c r="P87" s="139">
        <f>SUM(P88:P132)</f>
        <v>0</v>
      </c>
      <c r="Q87" s="138"/>
      <c r="R87" s="139">
        <f>SUM(R88:R132)</f>
        <v>0</v>
      </c>
      <c r="S87" s="138"/>
      <c r="T87" s="140">
        <f>SUM(T88:T132)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SUM(BK88:BK132)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12796</v>
      </c>
      <c r="F88" s="148" t="s">
        <v>12797</v>
      </c>
      <c r="G88" s="149" t="s">
        <v>8647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12798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12799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2" customFormat="1" ht="48.75">
      <c r="A90" s="34"/>
      <c r="B90" s="35"/>
      <c r="C90" s="34"/>
      <c r="D90" s="160" t="s">
        <v>2284</v>
      </c>
      <c r="E90" s="34"/>
      <c r="F90" s="211" t="s">
        <v>12800</v>
      </c>
      <c r="G90" s="34"/>
      <c r="H90" s="34"/>
      <c r="I90" s="162"/>
      <c r="J90" s="34"/>
      <c r="K90" s="34"/>
      <c r="L90" s="35"/>
      <c r="M90" s="163"/>
      <c r="N90" s="164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9" t="s">
        <v>2284</v>
      </c>
      <c r="AU90" s="19" t="s">
        <v>80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73</v>
      </c>
      <c r="AY91" s="175" t="s">
        <v>252</v>
      </c>
    </row>
    <row r="92" spans="1:65" s="15" customFormat="1" ht="11.25">
      <c r="B92" s="182"/>
      <c r="D92" s="160" t="s">
        <v>264</v>
      </c>
      <c r="E92" s="183" t="s">
        <v>3</v>
      </c>
      <c r="F92" s="184" t="s">
        <v>269</v>
      </c>
      <c r="H92" s="185">
        <v>1</v>
      </c>
      <c r="I92" s="186"/>
      <c r="L92" s="182"/>
      <c r="M92" s="187"/>
      <c r="N92" s="188"/>
      <c r="O92" s="188"/>
      <c r="P92" s="188"/>
      <c r="Q92" s="188"/>
      <c r="R92" s="188"/>
      <c r="S92" s="188"/>
      <c r="T92" s="189"/>
      <c r="AT92" s="183" t="s">
        <v>264</v>
      </c>
      <c r="AU92" s="183" t="s">
        <v>80</v>
      </c>
      <c r="AV92" s="15" t="s">
        <v>258</v>
      </c>
      <c r="AW92" s="15" t="s">
        <v>34</v>
      </c>
      <c r="AX92" s="15" t="s">
        <v>80</v>
      </c>
      <c r="AY92" s="183" t="s">
        <v>252</v>
      </c>
    </row>
    <row r="93" spans="1:65" s="2" customFormat="1" ht="16.5" customHeight="1">
      <c r="A93" s="34"/>
      <c r="B93" s="145"/>
      <c r="C93" s="146" t="s">
        <v>82</v>
      </c>
      <c r="D93" s="146" t="s">
        <v>254</v>
      </c>
      <c r="E93" s="147" t="s">
        <v>12801</v>
      </c>
      <c r="F93" s="148" t="s">
        <v>12802</v>
      </c>
      <c r="G93" s="149" t="s">
        <v>8647</v>
      </c>
      <c r="H93" s="150">
        <v>1</v>
      </c>
      <c r="I93" s="151"/>
      <c r="J93" s="152">
        <f>ROUND(I93*H93,2)</f>
        <v>0</v>
      </c>
      <c r="K93" s="153"/>
      <c r="L93" s="35"/>
      <c r="M93" s="154" t="s">
        <v>3</v>
      </c>
      <c r="N93" s="155" t="s">
        <v>44</v>
      </c>
      <c r="O93" s="55"/>
      <c r="P93" s="156">
        <f>O93*H93</f>
        <v>0</v>
      </c>
      <c r="Q93" s="156">
        <v>0</v>
      </c>
      <c r="R93" s="156">
        <f>Q93*H93</f>
        <v>0</v>
      </c>
      <c r="S93" s="156">
        <v>0</v>
      </c>
      <c r="T93" s="157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8" t="s">
        <v>258</v>
      </c>
      <c r="AT93" s="158" t="s">
        <v>254</v>
      </c>
      <c r="AU93" s="158" t="s">
        <v>80</v>
      </c>
      <c r="AY93" s="19" t="s">
        <v>252</v>
      </c>
      <c r="BE93" s="159">
        <f>IF(N93="základní",J93,0)</f>
        <v>0</v>
      </c>
      <c r="BF93" s="159">
        <f>IF(N93="snížená",J93,0)</f>
        <v>0</v>
      </c>
      <c r="BG93" s="159">
        <f>IF(N93="zákl. přenesená",J93,0)</f>
        <v>0</v>
      </c>
      <c r="BH93" s="159">
        <f>IF(N93="sníž. přenesená",J93,0)</f>
        <v>0</v>
      </c>
      <c r="BI93" s="159">
        <f>IF(N93="nulová",J93,0)</f>
        <v>0</v>
      </c>
      <c r="BJ93" s="19" t="s">
        <v>80</v>
      </c>
      <c r="BK93" s="159">
        <f>ROUND(I93*H93,2)</f>
        <v>0</v>
      </c>
      <c r="BL93" s="19" t="s">
        <v>258</v>
      </c>
      <c r="BM93" s="158" t="s">
        <v>12803</v>
      </c>
    </row>
    <row r="94" spans="1:65" s="2" customFormat="1" ht="11.25">
      <c r="A94" s="34"/>
      <c r="B94" s="35"/>
      <c r="C94" s="34"/>
      <c r="D94" s="160" t="s">
        <v>260</v>
      </c>
      <c r="E94" s="34"/>
      <c r="F94" s="161" t="s">
        <v>12804</v>
      </c>
      <c r="G94" s="34"/>
      <c r="H94" s="34"/>
      <c r="I94" s="162"/>
      <c r="J94" s="34"/>
      <c r="K94" s="34"/>
      <c r="L94" s="35"/>
      <c r="M94" s="163"/>
      <c r="N94" s="164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9" t="s">
        <v>260</v>
      </c>
      <c r="AU94" s="19" t="s">
        <v>80</v>
      </c>
    </row>
    <row r="95" spans="1:65" s="2" customFormat="1" ht="39">
      <c r="A95" s="34"/>
      <c r="B95" s="35"/>
      <c r="C95" s="34"/>
      <c r="D95" s="160" t="s">
        <v>2284</v>
      </c>
      <c r="E95" s="34"/>
      <c r="F95" s="211" t="s">
        <v>12805</v>
      </c>
      <c r="G95" s="34"/>
      <c r="H95" s="34"/>
      <c r="I95" s="162"/>
      <c r="J95" s="34"/>
      <c r="K95" s="34"/>
      <c r="L95" s="35"/>
      <c r="M95" s="163"/>
      <c r="N95" s="164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9" t="s">
        <v>2284</v>
      </c>
      <c r="AU95" s="19" t="s">
        <v>80</v>
      </c>
    </row>
    <row r="96" spans="1:65" s="14" customFormat="1" ht="11.25">
      <c r="B96" s="174"/>
      <c r="D96" s="160" t="s">
        <v>264</v>
      </c>
      <c r="E96" s="175" t="s">
        <v>3</v>
      </c>
      <c r="F96" s="176" t="s">
        <v>80</v>
      </c>
      <c r="H96" s="177">
        <v>1</v>
      </c>
      <c r="I96" s="178"/>
      <c r="L96" s="174"/>
      <c r="M96" s="179"/>
      <c r="N96" s="180"/>
      <c r="O96" s="180"/>
      <c r="P96" s="180"/>
      <c r="Q96" s="180"/>
      <c r="R96" s="180"/>
      <c r="S96" s="180"/>
      <c r="T96" s="181"/>
      <c r="AT96" s="175" t="s">
        <v>264</v>
      </c>
      <c r="AU96" s="175" t="s">
        <v>80</v>
      </c>
      <c r="AV96" s="14" t="s">
        <v>82</v>
      </c>
      <c r="AW96" s="14" t="s">
        <v>34</v>
      </c>
      <c r="AX96" s="14" t="s">
        <v>73</v>
      </c>
      <c r="AY96" s="175" t="s">
        <v>252</v>
      </c>
    </row>
    <row r="97" spans="1:65" s="15" customFormat="1" ht="11.25">
      <c r="B97" s="182"/>
      <c r="D97" s="160" t="s">
        <v>264</v>
      </c>
      <c r="E97" s="183" t="s">
        <v>3</v>
      </c>
      <c r="F97" s="184" t="s">
        <v>269</v>
      </c>
      <c r="H97" s="185">
        <v>1</v>
      </c>
      <c r="I97" s="186"/>
      <c r="L97" s="182"/>
      <c r="M97" s="187"/>
      <c r="N97" s="188"/>
      <c r="O97" s="188"/>
      <c r="P97" s="188"/>
      <c r="Q97" s="188"/>
      <c r="R97" s="188"/>
      <c r="S97" s="188"/>
      <c r="T97" s="189"/>
      <c r="AT97" s="183" t="s">
        <v>264</v>
      </c>
      <c r="AU97" s="183" t="s">
        <v>80</v>
      </c>
      <c r="AV97" s="15" t="s">
        <v>258</v>
      </c>
      <c r="AW97" s="15" t="s">
        <v>34</v>
      </c>
      <c r="AX97" s="15" t="s">
        <v>80</v>
      </c>
      <c r="AY97" s="183" t="s">
        <v>252</v>
      </c>
    </row>
    <row r="98" spans="1:65" s="2" customFormat="1" ht="16.5" customHeight="1">
      <c r="A98" s="34"/>
      <c r="B98" s="145"/>
      <c r="C98" s="146" t="s">
        <v>95</v>
      </c>
      <c r="D98" s="146" t="s">
        <v>254</v>
      </c>
      <c r="E98" s="147" t="s">
        <v>12806</v>
      </c>
      <c r="F98" s="148" t="s">
        <v>12807</v>
      </c>
      <c r="G98" s="149" t="s">
        <v>8647</v>
      </c>
      <c r="H98" s="150">
        <v>1</v>
      </c>
      <c r="I98" s="151"/>
      <c r="J98" s="152">
        <f>ROUND(I98*H98,2)</f>
        <v>0</v>
      </c>
      <c r="K98" s="153"/>
      <c r="L98" s="35"/>
      <c r="M98" s="154" t="s">
        <v>3</v>
      </c>
      <c r="N98" s="155" t="s">
        <v>44</v>
      </c>
      <c r="O98" s="55"/>
      <c r="P98" s="156">
        <f>O98*H98</f>
        <v>0</v>
      </c>
      <c r="Q98" s="156">
        <v>0</v>
      </c>
      <c r="R98" s="156">
        <f>Q98*H98</f>
        <v>0</v>
      </c>
      <c r="S98" s="156">
        <v>0</v>
      </c>
      <c r="T98" s="157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8" t="s">
        <v>258</v>
      </c>
      <c r="AT98" s="158" t="s">
        <v>254</v>
      </c>
      <c r="AU98" s="158" t="s">
        <v>80</v>
      </c>
      <c r="AY98" s="19" t="s">
        <v>252</v>
      </c>
      <c r="BE98" s="159">
        <f>IF(N98="základní",J98,0)</f>
        <v>0</v>
      </c>
      <c r="BF98" s="159">
        <f>IF(N98="snížená",J98,0)</f>
        <v>0</v>
      </c>
      <c r="BG98" s="159">
        <f>IF(N98="zákl. přenesená",J98,0)</f>
        <v>0</v>
      </c>
      <c r="BH98" s="159">
        <f>IF(N98="sníž. přenesená",J98,0)</f>
        <v>0</v>
      </c>
      <c r="BI98" s="159">
        <f>IF(N98="nulová",J98,0)</f>
        <v>0</v>
      </c>
      <c r="BJ98" s="19" t="s">
        <v>80</v>
      </c>
      <c r="BK98" s="159">
        <f>ROUND(I98*H98,2)</f>
        <v>0</v>
      </c>
      <c r="BL98" s="19" t="s">
        <v>258</v>
      </c>
      <c r="BM98" s="158" t="s">
        <v>12808</v>
      </c>
    </row>
    <row r="99" spans="1:65" s="2" customFormat="1" ht="11.25">
      <c r="A99" s="34"/>
      <c r="B99" s="35"/>
      <c r="C99" s="34"/>
      <c r="D99" s="160" t="s">
        <v>260</v>
      </c>
      <c r="E99" s="34"/>
      <c r="F99" s="161" t="s">
        <v>12809</v>
      </c>
      <c r="G99" s="34"/>
      <c r="H99" s="34"/>
      <c r="I99" s="162"/>
      <c r="J99" s="34"/>
      <c r="K99" s="34"/>
      <c r="L99" s="35"/>
      <c r="M99" s="163"/>
      <c r="N99" s="164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9" t="s">
        <v>260</v>
      </c>
      <c r="AU99" s="19" t="s">
        <v>80</v>
      </c>
    </row>
    <row r="100" spans="1:65" s="2" customFormat="1" ht="29.25">
      <c r="A100" s="34"/>
      <c r="B100" s="35"/>
      <c r="C100" s="34"/>
      <c r="D100" s="160" t="s">
        <v>2284</v>
      </c>
      <c r="E100" s="34"/>
      <c r="F100" s="211" t="s">
        <v>12810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2284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258</v>
      </c>
      <c r="D103" s="146" t="s">
        <v>254</v>
      </c>
      <c r="E103" s="147" t="s">
        <v>12811</v>
      </c>
      <c r="F103" s="148" t="s">
        <v>12812</v>
      </c>
      <c r="G103" s="149" t="s">
        <v>8647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12813</v>
      </c>
    </row>
    <row r="104" spans="1:65" s="2" customFormat="1" ht="11.25">
      <c r="A104" s="34"/>
      <c r="B104" s="35"/>
      <c r="C104" s="34"/>
      <c r="D104" s="160" t="s">
        <v>260</v>
      </c>
      <c r="E104" s="34"/>
      <c r="F104" s="161" t="s">
        <v>12814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296</v>
      </c>
      <c r="D107" s="146" t="s">
        <v>254</v>
      </c>
      <c r="E107" s="147" t="s">
        <v>12815</v>
      </c>
      <c r="F107" s="148" t="s">
        <v>12816</v>
      </c>
      <c r="G107" s="149" t="s">
        <v>8647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12817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12818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2" customFormat="1" ht="39">
      <c r="A109" s="34"/>
      <c r="B109" s="35"/>
      <c r="C109" s="34"/>
      <c r="D109" s="160" t="s">
        <v>2284</v>
      </c>
      <c r="E109" s="34"/>
      <c r="F109" s="211" t="s">
        <v>12819</v>
      </c>
      <c r="G109" s="34"/>
      <c r="H109" s="34"/>
      <c r="I109" s="162"/>
      <c r="J109" s="34"/>
      <c r="K109" s="34"/>
      <c r="L109" s="35"/>
      <c r="M109" s="163"/>
      <c r="N109" s="164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9" t="s">
        <v>2284</v>
      </c>
      <c r="AU109" s="19" t="s">
        <v>80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73</v>
      </c>
      <c r="AY110" s="175" t="s">
        <v>252</v>
      </c>
    </row>
    <row r="111" spans="1:65" s="15" customFormat="1" ht="11.25">
      <c r="B111" s="182"/>
      <c r="D111" s="160" t="s">
        <v>264</v>
      </c>
      <c r="E111" s="183" t="s">
        <v>3</v>
      </c>
      <c r="F111" s="184" t="s">
        <v>269</v>
      </c>
      <c r="H111" s="185">
        <v>1</v>
      </c>
      <c r="I111" s="186"/>
      <c r="L111" s="182"/>
      <c r="M111" s="187"/>
      <c r="N111" s="188"/>
      <c r="O111" s="188"/>
      <c r="P111" s="188"/>
      <c r="Q111" s="188"/>
      <c r="R111" s="188"/>
      <c r="S111" s="188"/>
      <c r="T111" s="189"/>
      <c r="AT111" s="183" t="s">
        <v>264</v>
      </c>
      <c r="AU111" s="183" t="s">
        <v>80</v>
      </c>
      <c r="AV111" s="15" t="s">
        <v>258</v>
      </c>
      <c r="AW111" s="15" t="s">
        <v>34</v>
      </c>
      <c r="AX111" s="15" t="s">
        <v>80</v>
      </c>
      <c r="AY111" s="183" t="s">
        <v>252</v>
      </c>
    </row>
    <row r="112" spans="1:65" s="2" customFormat="1" ht="16.5" customHeight="1">
      <c r="A112" s="34"/>
      <c r="B112" s="145"/>
      <c r="C112" s="146" t="s">
        <v>303</v>
      </c>
      <c r="D112" s="146" t="s">
        <v>254</v>
      </c>
      <c r="E112" s="147" t="s">
        <v>12820</v>
      </c>
      <c r="F112" s="148" t="s">
        <v>12821</v>
      </c>
      <c r="G112" s="149" t="s">
        <v>8647</v>
      </c>
      <c r="H112" s="150">
        <v>1</v>
      </c>
      <c r="I112" s="151"/>
      <c r="J112" s="152">
        <f>ROUND(I112*H112,2)</f>
        <v>0</v>
      </c>
      <c r="K112" s="153"/>
      <c r="L112" s="35"/>
      <c r="M112" s="154" t="s">
        <v>3</v>
      </c>
      <c r="N112" s="155" t="s">
        <v>44</v>
      </c>
      <c r="O112" s="55"/>
      <c r="P112" s="156">
        <f>O112*H112</f>
        <v>0</v>
      </c>
      <c r="Q112" s="156">
        <v>0</v>
      </c>
      <c r="R112" s="156">
        <f>Q112*H112</f>
        <v>0</v>
      </c>
      <c r="S112" s="156">
        <v>0</v>
      </c>
      <c r="T112" s="157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8" t="s">
        <v>258</v>
      </c>
      <c r="AT112" s="158" t="s">
        <v>254</v>
      </c>
      <c r="AU112" s="158" t="s">
        <v>80</v>
      </c>
      <c r="AY112" s="19" t="s">
        <v>252</v>
      </c>
      <c r="BE112" s="159">
        <f>IF(N112="základní",J112,0)</f>
        <v>0</v>
      </c>
      <c r="BF112" s="159">
        <f>IF(N112="snížená",J112,0)</f>
        <v>0</v>
      </c>
      <c r="BG112" s="159">
        <f>IF(N112="zákl. přenesená",J112,0)</f>
        <v>0</v>
      </c>
      <c r="BH112" s="159">
        <f>IF(N112="sníž. přenesená",J112,0)</f>
        <v>0</v>
      </c>
      <c r="BI112" s="159">
        <f>IF(N112="nulová",J112,0)</f>
        <v>0</v>
      </c>
      <c r="BJ112" s="19" t="s">
        <v>80</v>
      </c>
      <c r="BK112" s="159">
        <f>ROUND(I112*H112,2)</f>
        <v>0</v>
      </c>
      <c r="BL112" s="19" t="s">
        <v>258</v>
      </c>
      <c r="BM112" s="158" t="s">
        <v>12822</v>
      </c>
    </row>
    <row r="113" spans="1:65" s="2" customFormat="1" ht="19.5">
      <c r="A113" s="34"/>
      <c r="B113" s="35"/>
      <c r="C113" s="34"/>
      <c r="D113" s="160" t="s">
        <v>260</v>
      </c>
      <c r="E113" s="34"/>
      <c r="F113" s="161" t="s">
        <v>12823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260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73</v>
      </c>
      <c r="AY114" s="175" t="s">
        <v>252</v>
      </c>
    </row>
    <row r="115" spans="1:65" s="15" customFormat="1" ht="11.25">
      <c r="B115" s="182"/>
      <c r="D115" s="160" t="s">
        <v>264</v>
      </c>
      <c r="E115" s="183" t="s">
        <v>3</v>
      </c>
      <c r="F115" s="184" t="s">
        <v>269</v>
      </c>
      <c r="H115" s="185">
        <v>1</v>
      </c>
      <c r="I115" s="186"/>
      <c r="L115" s="182"/>
      <c r="M115" s="187"/>
      <c r="N115" s="188"/>
      <c r="O115" s="188"/>
      <c r="P115" s="188"/>
      <c r="Q115" s="188"/>
      <c r="R115" s="188"/>
      <c r="S115" s="188"/>
      <c r="T115" s="189"/>
      <c r="AT115" s="183" t="s">
        <v>264</v>
      </c>
      <c r="AU115" s="183" t="s">
        <v>80</v>
      </c>
      <c r="AV115" s="15" t="s">
        <v>258</v>
      </c>
      <c r="AW115" s="15" t="s">
        <v>34</v>
      </c>
      <c r="AX115" s="15" t="s">
        <v>80</v>
      </c>
      <c r="AY115" s="183" t="s">
        <v>252</v>
      </c>
    </row>
    <row r="116" spans="1:65" s="2" customFormat="1" ht="16.5" customHeight="1">
      <c r="A116" s="34"/>
      <c r="B116" s="145"/>
      <c r="C116" s="146" t="s">
        <v>312</v>
      </c>
      <c r="D116" s="146" t="s">
        <v>254</v>
      </c>
      <c r="E116" s="147" t="s">
        <v>12824</v>
      </c>
      <c r="F116" s="148" t="s">
        <v>12825</v>
      </c>
      <c r="G116" s="149" t="s">
        <v>8647</v>
      </c>
      <c r="H116" s="150">
        <v>1</v>
      </c>
      <c r="I116" s="151"/>
      <c r="J116" s="152">
        <f>ROUND(I116*H116,2)</f>
        <v>0</v>
      </c>
      <c r="K116" s="153"/>
      <c r="L116" s="35"/>
      <c r="M116" s="154" t="s">
        <v>3</v>
      </c>
      <c r="N116" s="155" t="s">
        <v>44</v>
      </c>
      <c r="O116" s="55"/>
      <c r="P116" s="156">
        <f>O116*H116</f>
        <v>0</v>
      </c>
      <c r="Q116" s="156">
        <v>0</v>
      </c>
      <c r="R116" s="156">
        <f>Q116*H116</f>
        <v>0</v>
      </c>
      <c r="S116" s="156">
        <v>0</v>
      </c>
      <c r="T116" s="157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8" t="s">
        <v>258</v>
      </c>
      <c r="AT116" s="158" t="s">
        <v>254</v>
      </c>
      <c r="AU116" s="158" t="s">
        <v>80</v>
      </c>
      <c r="AY116" s="19" t="s">
        <v>252</v>
      </c>
      <c r="BE116" s="159">
        <f>IF(N116="základní",J116,0)</f>
        <v>0</v>
      </c>
      <c r="BF116" s="159">
        <f>IF(N116="snížená",J116,0)</f>
        <v>0</v>
      </c>
      <c r="BG116" s="159">
        <f>IF(N116="zákl. přenesená",J116,0)</f>
        <v>0</v>
      </c>
      <c r="BH116" s="159">
        <f>IF(N116="sníž. přenesená",J116,0)</f>
        <v>0</v>
      </c>
      <c r="BI116" s="159">
        <f>IF(N116="nulová",J116,0)</f>
        <v>0</v>
      </c>
      <c r="BJ116" s="19" t="s">
        <v>80</v>
      </c>
      <c r="BK116" s="159">
        <f>ROUND(I116*H116,2)</f>
        <v>0</v>
      </c>
      <c r="BL116" s="19" t="s">
        <v>258</v>
      </c>
      <c r="BM116" s="158" t="s">
        <v>12826</v>
      </c>
    </row>
    <row r="117" spans="1:65" s="2" customFormat="1" ht="19.5">
      <c r="A117" s="34"/>
      <c r="B117" s="35"/>
      <c r="C117" s="34"/>
      <c r="D117" s="160" t="s">
        <v>260</v>
      </c>
      <c r="E117" s="34"/>
      <c r="F117" s="161" t="s">
        <v>12827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260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73</v>
      </c>
      <c r="AY118" s="175" t="s">
        <v>252</v>
      </c>
    </row>
    <row r="119" spans="1:65" s="15" customFormat="1" ht="11.25">
      <c r="B119" s="182"/>
      <c r="D119" s="160" t="s">
        <v>264</v>
      </c>
      <c r="E119" s="183" t="s">
        <v>3</v>
      </c>
      <c r="F119" s="184" t="s">
        <v>269</v>
      </c>
      <c r="H119" s="185">
        <v>1</v>
      </c>
      <c r="I119" s="186"/>
      <c r="L119" s="182"/>
      <c r="M119" s="187"/>
      <c r="N119" s="188"/>
      <c r="O119" s="188"/>
      <c r="P119" s="188"/>
      <c r="Q119" s="188"/>
      <c r="R119" s="188"/>
      <c r="S119" s="188"/>
      <c r="T119" s="189"/>
      <c r="AT119" s="183" t="s">
        <v>264</v>
      </c>
      <c r="AU119" s="183" t="s">
        <v>80</v>
      </c>
      <c r="AV119" s="15" t="s">
        <v>258</v>
      </c>
      <c r="AW119" s="15" t="s">
        <v>34</v>
      </c>
      <c r="AX119" s="15" t="s">
        <v>80</v>
      </c>
      <c r="AY119" s="183" t="s">
        <v>252</v>
      </c>
    </row>
    <row r="120" spans="1:65" s="2" customFormat="1" ht="16.5" customHeight="1">
      <c r="A120" s="34"/>
      <c r="B120" s="145"/>
      <c r="C120" s="146" t="s">
        <v>318</v>
      </c>
      <c r="D120" s="146" t="s">
        <v>254</v>
      </c>
      <c r="E120" s="147" t="s">
        <v>12828</v>
      </c>
      <c r="F120" s="148" t="s">
        <v>12829</v>
      </c>
      <c r="G120" s="149" t="s">
        <v>8647</v>
      </c>
      <c r="H120" s="150">
        <v>1</v>
      </c>
      <c r="I120" s="151"/>
      <c r="J120" s="152">
        <f>ROUND(I120*H120,2)</f>
        <v>0</v>
      </c>
      <c r="K120" s="153"/>
      <c r="L120" s="35"/>
      <c r="M120" s="154" t="s">
        <v>3</v>
      </c>
      <c r="N120" s="155" t="s">
        <v>44</v>
      </c>
      <c r="O120" s="55"/>
      <c r="P120" s="156">
        <f>O120*H120</f>
        <v>0</v>
      </c>
      <c r="Q120" s="156">
        <v>0</v>
      </c>
      <c r="R120" s="156">
        <f>Q120*H120</f>
        <v>0</v>
      </c>
      <c r="S120" s="156">
        <v>0</v>
      </c>
      <c r="T120" s="157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8" t="s">
        <v>258</v>
      </c>
      <c r="AT120" s="158" t="s">
        <v>254</v>
      </c>
      <c r="AU120" s="158" t="s">
        <v>80</v>
      </c>
      <c r="AY120" s="19" t="s">
        <v>252</v>
      </c>
      <c r="BE120" s="159">
        <f>IF(N120="základní",J120,0)</f>
        <v>0</v>
      </c>
      <c r="BF120" s="159">
        <f>IF(N120="snížená",J120,0)</f>
        <v>0</v>
      </c>
      <c r="BG120" s="159">
        <f>IF(N120="zákl. přenesená",J120,0)</f>
        <v>0</v>
      </c>
      <c r="BH120" s="159">
        <f>IF(N120="sníž. přenesená",J120,0)</f>
        <v>0</v>
      </c>
      <c r="BI120" s="159">
        <f>IF(N120="nulová",J120,0)</f>
        <v>0</v>
      </c>
      <c r="BJ120" s="19" t="s">
        <v>80</v>
      </c>
      <c r="BK120" s="159">
        <f>ROUND(I120*H120,2)</f>
        <v>0</v>
      </c>
      <c r="BL120" s="19" t="s">
        <v>258</v>
      </c>
      <c r="BM120" s="158" t="s">
        <v>12830</v>
      </c>
    </row>
    <row r="121" spans="1:65" s="2" customFormat="1" ht="11.25">
      <c r="A121" s="34"/>
      <c r="B121" s="35"/>
      <c r="C121" s="34"/>
      <c r="D121" s="160" t="s">
        <v>260</v>
      </c>
      <c r="E121" s="34"/>
      <c r="F121" s="161" t="s">
        <v>12829</v>
      </c>
      <c r="G121" s="34"/>
      <c r="H121" s="34"/>
      <c r="I121" s="162"/>
      <c r="J121" s="34"/>
      <c r="K121" s="34"/>
      <c r="L121" s="35"/>
      <c r="M121" s="163"/>
      <c r="N121" s="164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9" t="s">
        <v>260</v>
      </c>
      <c r="AU121" s="19" t="s">
        <v>80</v>
      </c>
    </row>
    <row r="122" spans="1:65" s="2" customFormat="1" ht="39">
      <c r="A122" s="34"/>
      <c r="B122" s="35"/>
      <c r="C122" s="34"/>
      <c r="D122" s="160" t="s">
        <v>2284</v>
      </c>
      <c r="E122" s="34"/>
      <c r="F122" s="211" t="s">
        <v>12831</v>
      </c>
      <c r="G122" s="34"/>
      <c r="H122" s="34"/>
      <c r="I122" s="162"/>
      <c r="J122" s="34"/>
      <c r="K122" s="34"/>
      <c r="L122" s="35"/>
      <c r="M122" s="163"/>
      <c r="N122" s="164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9" t="s">
        <v>2284</v>
      </c>
      <c r="AU122" s="19" t="s">
        <v>80</v>
      </c>
    </row>
    <row r="123" spans="1:65" s="14" customFormat="1" ht="11.25">
      <c r="B123" s="174"/>
      <c r="D123" s="160" t="s">
        <v>264</v>
      </c>
      <c r="E123" s="175" t="s">
        <v>3</v>
      </c>
      <c r="F123" s="176" t="s">
        <v>80</v>
      </c>
      <c r="H123" s="177">
        <v>1</v>
      </c>
      <c r="I123" s="178"/>
      <c r="L123" s="174"/>
      <c r="M123" s="179"/>
      <c r="N123" s="180"/>
      <c r="O123" s="180"/>
      <c r="P123" s="180"/>
      <c r="Q123" s="180"/>
      <c r="R123" s="180"/>
      <c r="S123" s="180"/>
      <c r="T123" s="181"/>
      <c r="AT123" s="175" t="s">
        <v>264</v>
      </c>
      <c r="AU123" s="175" t="s">
        <v>80</v>
      </c>
      <c r="AV123" s="14" t="s">
        <v>82</v>
      </c>
      <c r="AW123" s="14" t="s">
        <v>34</v>
      </c>
      <c r="AX123" s="14" t="s">
        <v>73</v>
      </c>
      <c r="AY123" s="175" t="s">
        <v>252</v>
      </c>
    </row>
    <row r="124" spans="1:65" s="15" customFormat="1" ht="11.25">
      <c r="B124" s="182"/>
      <c r="D124" s="160" t="s">
        <v>264</v>
      </c>
      <c r="E124" s="183" t="s">
        <v>3</v>
      </c>
      <c r="F124" s="184" t="s">
        <v>269</v>
      </c>
      <c r="H124" s="185">
        <v>1</v>
      </c>
      <c r="I124" s="186"/>
      <c r="L124" s="182"/>
      <c r="M124" s="187"/>
      <c r="N124" s="188"/>
      <c r="O124" s="188"/>
      <c r="P124" s="188"/>
      <c r="Q124" s="188"/>
      <c r="R124" s="188"/>
      <c r="S124" s="188"/>
      <c r="T124" s="189"/>
      <c r="AT124" s="183" t="s">
        <v>264</v>
      </c>
      <c r="AU124" s="183" t="s">
        <v>80</v>
      </c>
      <c r="AV124" s="15" t="s">
        <v>258</v>
      </c>
      <c r="AW124" s="15" t="s">
        <v>34</v>
      </c>
      <c r="AX124" s="15" t="s">
        <v>80</v>
      </c>
      <c r="AY124" s="183" t="s">
        <v>252</v>
      </c>
    </row>
    <row r="125" spans="1:65" s="2" customFormat="1" ht="16.5" customHeight="1">
      <c r="A125" s="34"/>
      <c r="B125" s="145"/>
      <c r="C125" s="146" t="s">
        <v>328</v>
      </c>
      <c r="D125" s="146" t="s">
        <v>254</v>
      </c>
      <c r="E125" s="147" t="s">
        <v>12832</v>
      </c>
      <c r="F125" s="148" t="s">
        <v>12833</v>
      </c>
      <c r="G125" s="149" t="s">
        <v>12834</v>
      </c>
      <c r="H125" s="150">
        <v>2</v>
      </c>
      <c r="I125" s="151"/>
      <c r="J125" s="152">
        <f>ROUND(I125*H125,2)</f>
        <v>0</v>
      </c>
      <c r="K125" s="153"/>
      <c r="L125" s="35"/>
      <c r="M125" s="154" t="s">
        <v>3</v>
      </c>
      <c r="N125" s="155" t="s">
        <v>44</v>
      </c>
      <c r="O125" s="55"/>
      <c r="P125" s="156">
        <f>O125*H125</f>
        <v>0</v>
      </c>
      <c r="Q125" s="156">
        <v>0</v>
      </c>
      <c r="R125" s="156">
        <f>Q125*H125</f>
        <v>0</v>
      </c>
      <c r="S125" s="156">
        <v>0</v>
      </c>
      <c r="T125" s="157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8" t="s">
        <v>258</v>
      </c>
      <c r="AT125" s="158" t="s">
        <v>254</v>
      </c>
      <c r="AU125" s="158" t="s">
        <v>80</v>
      </c>
      <c r="AY125" s="19" t="s">
        <v>252</v>
      </c>
      <c r="BE125" s="159">
        <f>IF(N125="základní",J125,0)</f>
        <v>0</v>
      </c>
      <c r="BF125" s="159">
        <f>IF(N125="snížená",J125,0)</f>
        <v>0</v>
      </c>
      <c r="BG125" s="159">
        <f>IF(N125="zákl. přenesená",J125,0)</f>
        <v>0</v>
      </c>
      <c r="BH125" s="159">
        <f>IF(N125="sníž. přenesená",J125,0)</f>
        <v>0</v>
      </c>
      <c r="BI125" s="159">
        <f>IF(N125="nulová",J125,0)</f>
        <v>0</v>
      </c>
      <c r="BJ125" s="19" t="s">
        <v>80</v>
      </c>
      <c r="BK125" s="159">
        <f>ROUND(I125*H125,2)</f>
        <v>0</v>
      </c>
      <c r="BL125" s="19" t="s">
        <v>258</v>
      </c>
      <c r="BM125" s="158" t="s">
        <v>12835</v>
      </c>
    </row>
    <row r="126" spans="1:65" s="2" customFormat="1" ht="19.5">
      <c r="A126" s="34"/>
      <c r="B126" s="35"/>
      <c r="C126" s="34"/>
      <c r="D126" s="160" t="s">
        <v>260</v>
      </c>
      <c r="E126" s="34"/>
      <c r="F126" s="161" t="s">
        <v>12836</v>
      </c>
      <c r="G126" s="34"/>
      <c r="H126" s="34"/>
      <c r="I126" s="162"/>
      <c r="J126" s="34"/>
      <c r="K126" s="34"/>
      <c r="L126" s="35"/>
      <c r="M126" s="163"/>
      <c r="N126" s="164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9" t="s">
        <v>260</v>
      </c>
      <c r="AU126" s="19" t="s">
        <v>80</v>
      </c>
    </row>
    <row r="127" spans="1:65" s="2" customFormat="1" ht="19.5">
      <c r="A127" s="34"/>
      <c r="B127" s="35"/>
      <c r="C127" s="34"/>
      <c r="D127" s="160" t="s">
        <v>2284</v>
      </c>
      <c r="E127" s="34"/>
      <c r="F127" s="211" t="s">
        <v>12837</v>
      </c>
      <c r="G127" s="34"/>
      <c r="H127" s="34"/>
      <c r="I127" s="162"/>
      <c r="J127" s="34"/>
      <c r="K127" s="34"/>
      <c r="L127" s="35"/>
      <c r="M127" s="163"/>
      <c r="N127" s="164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9" t="s">
        <v>2284</v>
      </c>
      <c r="AU127" s="19" t="s">
        <v>80</v>
      </c>
    </row>
    <row r="128" spans="1:65" s="14" customFormat="1" ht="11.25">
      <c r="B128" s="174"/>
      <c r="D128" s="160" t="s">
        <v>264</v>
      </c>
      <c r="E128" s="175" t="s">
        <v>3</v>
      </c>
      <c r="F128" s="176" t="s">
        <v>82</v>
      </c>
      <c r="H128" s="177">
        <v>2</v>
      </c>
      <c r="I128" s="178"/>
      <c r="L128" s="174"/>
      <c r="M128" s="179"/>
      <c r="N128" s="180"/>
      <c r="O128" s="180"/>
      <c r="P128" s="180"/>
      <c r="Q128" s="180"/>
      <c r="R128" s="180"/>
      <c r="S128" s="180"/>
      <c r="T128" s="181"/>
      <c r="AT128" s="175" t="s">
        <v>264</v>
      </c>
      <c r="AU128" s="175" t="s">
        <v>80</v>
      </c>
      <c r="AV128" s="14" t="s">
        <v>82</v>
      </c>
      <c r="AW128" s="14" t="s">
        <v>34</v>
      </c>
      <c r="AX128" s="14" t="s">
        <v>73</v>
      </c>
      <c r="AY128" s="175" t="s">
        <v>252</v>
      </c>
    </row>
    <row r="129" spans="1:65" s="15" customFormat="1" ht="11.25">
      <c r="B129" s="182"/>
      <c r="D129" s="160" t="s">
        <v>264</v>
      </c>
      <c r="E129" s="183" t="s">
        <v>3</v>
      </c>
      <c r="F129" s="184" t="s">
        <v>269</v>
      </c>
      <c r="H129" s="185">
        <v>2</v>
      </c>
      <c r="I129" s="186"/>
      <c r="L129" s="182"/>
      <c r="M129" s="187"/>
      <c r="N129" s="188"/>
      <c r="O129" s="188"/>
      <c r="P129" s="188"/>
      <c r="Q129" s="188"/>
      <c r="R129" s="188"/>
      <c r="S129" s="188"/>
      <c r="T129" s="189"/>
      <c r="AT129" s="183" t="s">
        <v>264</v>
      </c>
      <c r="AU129" s="183" t="s">
        <v>80</v>
      </c>
      <c r="AV129" s="15" t="s">
        <v>258</v>
      </c>
      <c r="AW129" s="15" t="s">
        <v>34</v>
      </c>
      <c r="AX129" s="15" t="s">
        <v>80</v>
      </c>
      <c r="AY129" s="183" t="s">
        <v>252</v>
      </c>
    </row>
    <row r="130" spans="1:65" s="2" customFormat="1" ht="16.5" customHeight="1">
      <c r="A130" s="34"/>
      <c r="B130" s="145"/>
      <c r="C130" s="146" t="s">
        <v>338</v>
      </c>
      <c r="D130" s="146" t="s">
        <v>254</v>
      </c>
      <c r="E130" s="147" t="s">
        <v>12838</v>
      </c>
      <c r="F130" s="148" t="s">
        <v>12839</v>
      </c>
      <c r="G130" s="149" t="s">
        <v>8647</v>
      </c>
      <c r="H130" s="150">
        <v>1</v>
      </c>
      <c r="I130" s="151"/>
      <c r="J130" s="152">
        <f>ROUND(I130*H130,2)</f>
        <v>0</v>
      </c>
      <c r="K130" s="153"/>
      <c r="L130" s="35"/>
      <c r="M130" s="154" t="s">
        <v>3</v>
      </c>
      <c r="N130" s="155" t="s">
        <v>44</v>
      </c>
      <c r="O130" s="55"/>
      <c r="P130" s="156">
        <f>O130*H130</f>
        <v>0</v>
      </c>
      <c r="Q130" s="156">
        <v>0</v>
      </c>
      <c r="R130" s="156">
        <f>Q130*H130</f>
        <v>0</v>
      </c>
      <c r="S130" s="156">
        <v>0</v>
      </c>
      <c r="T130" s="157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8" t="s">
        <v>258</v>
      </c>
      <c r="AT130" s="158" t="s">
        <v>254</v>
      </c>
      <c r="AU130" s="158" t="s">
        <v>80</v>
      </c>
      <c r="AY130" s="19" t="s">
        <v>252</v>
      </c>
      <c r="BE130" s="159">
        <f>IF(N130="základní",J130,0)</f>
        <v>0</v>
      </c>
      <c r="BF130" s="159">
        <f>IF(N130="snížená",J130,0)</f>
        <v>0</v>
      </c>
      <c r="BG130" s="159">
        <f>IF(N130="zákl. přenesená",J130,0)</f>
        <v>0</v>
      </c>
      <c r="BH130" s="159">
        <f>IF(N130="sníž. přenesená",J130,0)</f>
        <v>0</v>
      </c>
      <c r="BI130" s="159">
        <f>IF(N130="nulová",J130,0)</f>
        <v>0</v>
      </c>
      <c r="BJ130" s="19" t="s">
        <v>80</v>
      </c>
      <c r="BK130" s="159">
        <f>ROUND(I130*H130,2)</f>
        <v>0</v>
      </c>
      <c r="BL130" s="19" t="s">
        <v>258</v>
      </c>
      <c r="BM130" s="158" t="s">
        <v>12840</v>
      </c>
    </row>
    <row r="131" spans="1:65" s="2" customFormat="1" ht="11.25">
      <c r="A131" s="34"/>
      <c r="B131" s="35"/>
      <c r="C131" s="34"/>
      <c r="D131" s="160" t="s">
        <v>260</v>
      </c>
      <c r="E131" s="34"/>
      <c r="F131" s="161" t="s">
        <v>12839</v>
      </c>
      <c r="G131" s="34"/>
      <c r="H131" s="34"/>
      <c r="I131" s="162"/>
      <c r="J131" s="34"/>
      <c r="K131" s="34"/>
      <c r="L131" s="35"/>
      <c r="M131" s="163"/>
      <c r="N131" s="164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9" t="s">
        <v>260</v>
      </c>
      <c r="AU131" s="19" t="s">
        <v>80</v>
      </c>
    </row>
    <row r="132" spans="1:65" s="2" customFormat="1" ht="29.25">
      <c r="A132" s="34"/>
      <c r="B132" s="35"/>
      <c r="C132" s="34"/>
      <c r="D132" s="160" t="s">
        <v>2284</v>
      </c>
      <c r="E132" s="34"/>
      <c r="F132" s="211" t="s">
        <v>12841</v>
      </c>
      <c r="G132" s="34"/>
      <c r="H132" s="34"/>
      <c r="I132" s="162"/>
      <c r="J132" s="34"/>
      <c r="K132" s="34"/>
      <c r="L132" s="35"/>
      <c r="M132" s="215"/>
      <c r="N132" s="216"/>
      <c r="O132" s="217"/>
      <c r="P132" s="217"/>
      <c r="Q132" s="217"/>
      <c r="R132" s="217"/>
      <c r="S132" s="217"/>
      <c r="T132" s="218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9" t="s">
        <v>2284</v>
      </c>
      <c r="AU132" s="19" t="s">
        <v>80</v>
      </c>
    </row>
    <row r="133" spans="1:65" s="2" customFormat="1" ht="6.95" customHeight="1">
      <c r="A133" s="34"/>
      <c r="B133" s="44"/>
      <c r="C133" s="45"/>
      <c r="D133" s="45"/>
      <c r="E133" s="45"/>
      <c r="F133" s="45"/>
      <c r="G133" s="45"/>
      <c r="H133" s="45"/>
      <c r="I133" s="45"/>
      <c r="J133" s="45"/>
      <c r="K133" s="45"/>
      <c r="L133" s="35"/>
      <c r="M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</sheetData>
  <autoFilter ref="C85:K132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4" t="s">
        <v>6</v>
      </c>
      <c r="M2" s="319"/>
      <c r="N2" s="319"/>
      <c r="O2" s="319"/>
      <c r="P2" s="319"/>
      <c r="Q2" s="319"/>
      <c r="R2" s="319"/>
      <c r="S2" s="319"/>
      <c r="T2" s="319"/>
      <c r="U2" s="319"/>
      <c r="V2" s="319"/>
      <c r="AT2" s="19" t="s">
        <v>194</v>
      </c>
    </row>
    <row r="3" spans="1:46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2"/>
      <c r="AT3" s="19" t="s">
        <v>82</v>
      </c>
    </row>
    <row r="4" spans="1:46" s="1" customFormat="1" ht="24.95" customHeight="1">
      <c r="B4" s="22"/>
      <c r="D4" s="23" t="s">
        <v>195</v>
      </c>
      <c r="L4" s="22"/>
      <c r="M4" s="95" t="s">
        <v>11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29" t="s">
        <v>17</v>
      </c>
      <c r="L6" s="22"/>
    </row>
    <row r="7" spans="1:46" s="1" customFormat="1" ht="16.5" customHeight="1">
      <c r="B7" s="22"/>
      <c r="E7" s="358" t="str">
        <f>'Rekapitulace stavby'!K6</f>
        <v>Vědeckotechnický park UPOL, blok D - 1.etapa</v>
      </c>
      <c r="F7" s="359"/>
      <c r="G7" s="359"/>
      <c r="H7" s="359"/>
      <c r="L7" s="22"/>
    </row>
    <row r="8" spans="1:46" s="1" customFormat="1" ht="12" customHeight="1">
      <c r="B8" s="22"/>
      <c r="D8" s="29" t="s">
        <v>196</v>
      </c>
      <c r="L8" s="22"/>
    </row>
    <row r="9" spans="1:46" s="2" customFormat="1" ht="16.5" customHeight="1">
      <c r="A9" s="34"/>
      <c r="B9" s="35"/>
      <c r="C9" s="34"/>
      <c r="D9" s="34"/>
      <c r="E9" s="358" t="s">
        <v>12791</v>
      </c>
      <c r="F9" s="360"/>
      <c r="G9" s="360"/>
      <c r="H9" s="360"/>
      <c r="I9" s="34"/>
      <c r="J9" s="34"/>
      <c r="K9" s="34"/>
      <c r="L9" s="9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9" t="s">
        <v>198</v>
      </c>
      <c r="E10" s="34"/>
      <c r="F10" s="34"/>
      <c r="G10" s="34"/>
      <c r="H10" s="34"/>
      <c r="I10" s="34"/>
      <c r="J10" s="34"/>
      <c r="K10" s="34"/>
      <c r="L10" s="9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341" t="s">
        <v>12842</v>
      </c>
      <c r="F11" s="360"/>
      <c r="G11" s="360"/>
      <c r="H11" s="360"/>
      <c r="I11" s="34"/>
      <c r="J11" s="34"/>
      <c r="K11" s="34"/>
      <c r="L11" s="9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9" t="s">
        <v>19</v>
      </c>
      <c r="E13" s="34"/>
      <c r="F13" s="27" t="s">
        <v>3</v>
      </c>
      <c r="G13" s="34"/>
      <c r="H13" s="34"/>
      <c r="I13" s="29" t="s">
        <v>20</v>
      </c>
      <c r="J13" s="27" t="s">
        <v>3</v>
      </c>
      <c r="K13" s="34"/>
      <c r="L13" s="9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9" t="s">
        <v>21</v>
      </c>
      <c r="E14" s="34"/>
      <c r="F14" s="27" t="s">
        <v>22</v>
      </c>
      <c r="G14" s="34"/>
      <c r="H14" s="34"/>
      <c r="I14" s="29" t="s">
        <v>23</v>
      </c>
      <c r="J14" s="52">
        <f>'Rekapitulace stavby'!AN8</f>
        <v>44442</v>
      </c>
      <c r="K14" s="34"/>
      <c r="L14" s="9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9" t="s">
        <v>24</v>
      </c>
      <c r="E16" s="34"/>
      <c r="F16" s="34"/>
      <c r="G16" s="34"/>
      <c r="H16" s="34"/>
      <c r="I16" s="29" t="s">
        <v>25</v>
      </c>
      <c r="J16" s="27" t="s">
        <v>3</v>
      </c>
      <c r="K16" s="34"/>
      <c r="L16" s="9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7" t="s">
        <v>12793</v>
      </c>
      <c r="F17" s="34"/>
      <c r="G17" s="34"/>
      <c r="H17" s="34"/>
      <c r="I17" s="29" t="s">
        <v>28</v>
      </c>
      <c r="J17" s="27" t="s">
        <v>3</v>
      </c>
      <c r="K17" s="34"/>
      <c r="L17" s="9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9" t="s">
        <v>29</v>
      </c>
      <c r="E19" s="34"/>
      <c r="F19" s="34"/>
      <c r="G19" s="34"/>
      <c r="H19" s="34"/>
      <c r="I19" s="29" t="s">
        <v>25</v>
      </c>
      <c r="J19" s="30" t="str">
        <f>'Rekapitulace stavby'!AN13</f>
        <v>Vyplň údaj</v>
      </c>
      <c r="K19" s="34"/>
      <c r="L19" s="9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361" t="str">
        <f>'Rekapitulace stavby'!E14</f>
        <v>Vyplň údaj</v>
      </c>
      <c r="F20" s="318"/>
      <c r="G20" s="318"/>
      <c r="H20" s="318"/>
      <c r="I20" s="29" t="s">
        <v>28</v>
      </c>
      <c r="J20" s="30" t="str">
        <f>'Rekapitulace stavby'!AN14</f>
        <v>Vyplň údaj</v>
      </c>
      <c r="K20" s="34"/>
      <c r="L20" s="9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9" t="s">
        <v>31</v>
      </c>
      <c r="E22" s="34"/>
      <c r="F22" s="34"/>
      <c r="G22" s="34"/>
      <c r="H22" s="34"/>
      <c r="I22" s="29" t="s">
        <v>25</v>
      </c>
      <c r="J22" s="27" t="s">
        <v>3</v>
      </c>
      <c r="K22" s="34"/>
      <c r="L22" s="9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7" t="s">
        <v>33</v>
      </c>
      <c r="F23" s="34"/>
      <c r="G23" s="34"/>
      <c r="H23" s="34"/>
      <c r="I23" s="29" t="s">
        <v>28</v>
      </c>
      <c r="J23" s="27" t="s">
        <v>3</v>
      </c>
      <c r="K23" s="34"/>
      <c r="L23" s="9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9" t="s">
        <v>35</v>
      </c>
      <c r="E25" s="34"/>
      <c r="F25" s="34"/>
      <c r="G25" s="34"/>
      <c r="H25" s="34"/>
      <c r="I25" s="29" t="s">
        <v>25</v>
      </c>
      <c r="J25" s="27" t="s">
        <v>3</v>
      </c>
      <c r="K25" s="34"/>
      <c r="L25" s="9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7" t="s">
        <v>36</v>
      </c>
      <c r="F26" s="34"/>
      <c r="G26" s="34"/>
      <c r="H26" s="34"/>
      <c r="I26" s="29" t="s">
        <v>28</v>
      </c>
      <c r="J26" s="27" t="s">
        <v>3</v>
      </c>
      <c r="K26" s="34"/>
      <c r="L26" s="9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6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9" t="s">
        <v>37</v>
      </c>
      <c r="E28" s="34"/>
      <c r="F28" s="34"/>
      <c r="G28" s="34"/>
      <c r="H28" s="34"/>
      <c r="I28" s="34"/>
      <c r="J28" s="34"/>
      <c r="K28" s="34"/>
      <c r="L28" s="9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7"/>
      <c r="B29" s="98"/>
      <c r="C29" s="97"/>
      <c r="D29" s="97"/>
      <c r="E29" s="323" t="s">
        <v>3</v>
      </c>
      <c r="F29" s="323"/>
      <c r="G29" s="323"/>
      <c r="H29" s="323"/>
      <c r="I29" s="97"/>
      <c r="J29" s="97"/>
      <c r="K29" s="97"/>
      <c r="L29" s="99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0" t="s">
        <v>39</v>
      </c>
      <c r="E32" s="34"/>
      <c r="F32" s="34"/>
      <c r="G32" s="34"/>
      <c r="H32" s="34"/>
      <c r="I32" s="34"/>
      <c r="J32" s="68">
        <f>ROUND(J86, 2)</f>
        <v>0</v>
      </c>
      <c r="K32" s="34"/>
      <c r="L32" s="9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41</v>
      </c>
      <c r="G34" s="34"/>
      <c r="H34" s="34"/>
      <c r="I34" s="38" t="s">
        <v>40</v>
      </c>
      <c r="J34" s="38" t="s">
        <v>42</v>
      </c>
      <c r="K34" s="34"/>
      <c r="L34" s="9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1" t="s">
        <v>43</v>
      </c>
      <c r="E35" s="29" t="s">
        <v>44</v>
      </c>
      <c r="F35" s="102">
        <f>ROUND((SUM(BE86:BE121)),  2)</f>
        <v>0</v>
      </c>
      <c r="G35" s="34"/>
      <c r="H35" s="34"/>
      <c r="I35" s="103">
        <v>0.21</v>
      </c>
      <c r="J35" s="102">
        <f>ROUND(((SUM(BE86:BE121))*I35),  2)</f>
        <v>0</v>
      </c>
      <c r="K35" s="34"/>
      <c r="L35" s="9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9" t="s">
        <v>45</v>
      </c>
      <c r="F36" s="102">
        <f>ROUND((SUM(BF86:BF121)),  2)</f>
        <v>0</v>
      </c>
      <c r="G36" s="34"/>
      <c r="H36" s="34"/>
      <c r="I36" s="103">
        <v>0.15</v>
      </c>
      <c r="J36" s="102">
        <f>ROUND(((SUM(BF86:BF121))*I36),  2)</f>
        <v>0</v>
      </c>
      <c r="K36" s="34"/>
      <c r="L36" s="9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9" t="s">
        <v>46</v>
      </c>
      <c r="F37" s="102">
        <f>ROUND((SUM(BG86:BG121)),  2)</f>
        <v>0</v>
      </c>
      <c r="G37" s="34"/>
      <c r="H37" s="34"/>
      <c r="I37" s="103">
        <v>0.21</v>
      </c>
      <c r="J37" s="102">
        <f>0</f>
        <v>0</v>
      </c>
      <c r="K37" s="34"/>
      <c r="L37" s="9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9" t="s">
        <v>47</v>
      </c>
      <c r="F38" s="102">
        <f>ROUND((SUM(BH86:BH121)),  2)</f>
        <v>0</v>
      </c>
      <c r="G38" s="34"/>
      <c r="H38" s="34"/>
      <c r="I38" s="103">
        <v>0.15</v>
      </c>
      <c r="J38" s="102">
        <f>0</f>
        <v>0</v>
      </c>
      <c r="K38" s="34"/>
      <c r="L38" s="9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9" t="s">
        <v>48</v>
      </c>
      <c r="F39" s="102">
        <f>ROUND((SUM(BI86:BI121)),  2)</f>
        <v>0</v>
      </c>
      <c r="G39" s="34"/>
      <c r="H39" s="34"/>
      <c r="I39" s="103">
        <v>0</v>
      </c>
      <c r="J39" s="102">
        <f>0</f>
        <v>0</v>
      </c>
      <c r="K39" s="34"/>
      <c r="L39" s="9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4"/>
      <c r="D41" s="105" t="s">
        <v>49</v>
      </c>
      <c r="E41" s="57"/>
      <c r="F41" s="57"/>
      <c r="G41" s="106" t="s">
        <v>50</v>
      </c>
      <c r="H41" s="107" t="s">
        <v>51</v>
      </c>
      <c r="I41" s="57"/>
      <c r="J41" s="108">
        <f>SUM(J32:J39)</f>
        <v>0</v>
      </c>
      <c r="K41" s="109"/>
      <c r="L41" s="96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6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customHeight="1">
      <c r="A47" s="34"/>
      <c r="B47" s="35"/>
      <c r="C47" s="23" t="s">
        <v>200</v>
      </c>
      <c r="D47" s="34"/>
      <c r="E47" s="34"/>
      <c r="F47" s="34"/>
      <c r="G47" s="34"/>
      <c r="H47" s="34"/>
      <c r="I47" s="34"/>
      <c r="J47" s="34"/>
      <c r="K47" s="34"/>
      <c r="L47" s="9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17</v>
      </c>
      <c r="D49" s="34"/>
      <c r="E49" s="34"/>
      <c r="F49" s="34"/>
      <c r="G49" s="34"/>
      <c r="H49" s="34"/>
      <c r="I49" s="34"/>
      <c r="J49" s="34"/>
      <c r="K49" s="34"/>
      <c r="L49" s="9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4"/>
      <c r="D50" s="34"/>
      <c r="E50" s="358" t="str">
        <f>E7</f>
        <v>Vědeckotechnický park UPOL, blok D - 1.etapa</v>
      </c>
      <c r="F50" s="359"/>
      <c r="G50" s="359"/>
      <c r="H50" s="359"/>
      <c r="I50" s="34"/>
      <c r="J50" s="34"/>
      <c r="K50" s="34"/>
      <c r="L50" s="9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customHeight="1">
      <c r="B51" s="22"/>
      <c r="C51" s="29" t="s">
        <v>196</v>
      </c>
      <c r="L51" s="22"/>
    </row>
    <row r="52" spans="1:47" s="2" customFormat="1" ht="16.5" customHeight="1">
      <c r="A52" s="34"/>
      <c r="B52" s="35"/>
      <c r="C52" s="34"/>
      <c r="D52" s="34"/>
      <c r="E52" s="358" t="s">
        <v>12791</v>
      </c>
      <c r="F52" s="360"/>
      <c r="G52" s="360"/>
      <c r="H52" s="360"/>
      <c r="I52" s="34"/>
      <c r="J52" s="34"/>
      <c r="K52" s="34"/>
      <c r="L52" s="9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customHeight="1">
      <c r="A53" s="34"/>
      <c r="B53" s="35"/>
      <c r="C53" s="29" t="s">
        <v>198</v>
      </c>
      <c r="D53" s="34"/>
      <c r="E53" s="34"/>
      <c r="F53" s="34"/>
      <c r="G53" s="34"/>
      <c r="H53" s="34"/>
      <c r="I53" s="34"/>
      <c r="J53" s="34"/>
      <c r="K53" s="34"/>
      <c r="L53" s="9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customHeight="1">
      <c r="A54" s="34"/>
      <c r="B54" s="35"/>
      <c r="C54" s="34"/>
      <c r="D54" s="34"/>
      <c r="E54" s="341" t="str">
        <f>E11</f>
        <v>VRN.1 - Vedlejší rozpočtové náklady</v>
      </c>
      <c r="F54" s="360"/>
      <c r="G54" s="360"/>
      <c r="H54" s="360"/>
      <c r="I54" s="34"/>
      <c r="J54" s="34"/>
      <c r="K54" s="34"/>
      <c r="L54" s="9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customHeight="1">
      <c r="A56" s="34"/>
      <c r="B56" s="35"/>
      <c r="C56" s="29" t="s">
        <v>21</v>
      </c>
      <c r="D56" s="34"/>
      <c r="E56" s="34"/>
      <c r="F56" s="27" t="str">
        <f>F14</f>
        <v>Olomouc, Třída 17.Listopadu 1121/8a</v>
      </c>
      <c r="G56" s="34"/>
      <c r="H56" s="34"/>
      <c r="I56" s="29" t="s">
        <v>23</v>
      </c>
      <c r="J56" s="52">
        <f>IF(J14="","",J14)</f>
        <v>44442</v>
      </c>
      <c r="K56" s="34"/>
      <c r="L56" s="9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customHeight="1">
      <c r="A58" s="34"/>
      <c r="B58" s="35"/>
      <c r="C58" s="29" t="s">
        <v>24</v>
      </c>
      <c r="D58" s="34"/>
      <c r="E58" s="34"/>
      <c r="F58" s="27" t="str">
        <f>E17</f>
        <v>Univerzita Palackého</v>
      </c>
      <c r="G58" s="34"/>
      <c r="H58" s="34"/>
      <c r="I58" s="29" t="s">
        <v>31</v>
      </c>
      <c r="J58" s="32" t="str">
        <f>E23</f>
        <v>Alfaprojekt Olomouc a.s.</v>
      </c>
      <c r="K58" s="34"/>
      <c r="L58" s="9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customHeight="1">
      <c r="A59" s="34"/>
      <c r="B59" s="35"/>
      <c r="C59" s="29" t="s">
        <v>29</v>
      </c>
      <c r="D59" s="34"/>
      <c r="E59" s="34"/>
      <c r="F59" s="27" t="str">
        <f>IF(E20="","",E20)</f>
        <v>Vyplň údaj</v>
      </c>
      <c r="G59" s="34"/>
      <c r="H59" s="34"/>
      <c r="I59" s="29" t="s">
        <v>35</v>
      </c>
      <c r="J59" s="32" t="str">
        <f>E26</f>
        <v>Michal Štafl, DiS.</v>
      </c>
      <c r="K59" s="34"/>
      <c r="L59" s="9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6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customHeight="1">
      <c r="A61" s="34"/>
      <c r="B61" s="35"/>
      <c r="C61" s="110" t="s">
        <v>201</v>
      </c>
      <c r="D61" s="104"/>
      <c r="E61" s="104"/>
      <c r="F61" s="104"/>
      <c r="G61" s="104"/>
      <c r="H61" s="104"/>
      <c r="I61" s="104"/>
      <c r="J61" s="111" t="s">
        <v>202</v>
      </c>
      <c r="K61" s="104"/>
      <c r="L61" s="96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customHeight="1">
      <c r="A63" s="34"/>
      <c r="B63" s="35"/>
      <c r="C63" s="112" t="s">
        <v>71</v>
      </c>
      <c r="D63" s="34"/>
      <c r="E63" s="34"/>
      <c r="F63" s="34"/>
      <c r="G63" s="34"/>
      <c r="H63" s="34"/>
      <c r="I63" s="34"/>
      <c r="J63" s="68">
        <f>J86</f>
        <v>0</v>
      </c>
      <c r="K63" s="34"/>
      <c r="L63" s="9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9" t="s">
        <v>203</v>
      </c>
    </row>
    <row r="64" spans="1:47" s="9" customFormat="1" ht="24.95" customHeight="1">
      <c r="B64" s="113"/>
      <c r="D64" s="114" t="s">
        <v>12843</v>
      </c>
      <c r="E64" s="115"/>
      <c r="F64" s="115"/>
      <c r="G64" s="115"/>
      <c r="H64" s="115"/>
      <c r="I64" s="115"/>
      <c r="J64" s="116">
        <f>J87</f>
        <v>0</v>
      </c>
      <c r="L64" s="113"/>
    </row>
    <row r="65" spans="1:31" s="2" customFormat="1" ht="21.75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3" t="s">
        <v>237</v>
      </c>
      <c r="D71" s="34"/>
      <c r="E71" s="34"/>
      <c r="F71" s="34"/>
      <c r="G71" s="34"/>
      <c r="H71" s="34"/>
      <c r="I71" s="34"/>
      <c r="J71" s="34"/>
      <c r="K71" s="34"/>
      <c r="L71" s="9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9" t="s">
        <v>17</v>
      </c>
      <c r="D73" s="34"/>
      <c r="E73" s="34"/>
      <c r="F73" s="34"/>
      <c r="G73" s="34"/>
      <c r="H73" s="34"/>
      <c r="I73" s="34"/>
      <c r="J73" s="34"/>
      <c r="K73" s="34"/>
      <c r="L73" s="9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6.5" customHeight="1">
      <c r="A74" s="34"/>
      <c r="B74" s="35"/>
      <c r="C74" s="34"/>
      <c r="D74" s="34"/>
      <c r="E74" s="358" t="str">
        <f>E7</f>
        <v>Vědeckotechnický park UPOL, blok D - 1.etapa</v>
      </c>
      <c r="F74" s="359"/>
      <c r="G74" s="359"/>
      <c r="H74" s="359"/>
      <c r="I74" s="34"/>
      <c r="J74" s="34"/>
      <c r="K74" s="34"/>
      <c r="L74" s="9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1" customFormat="1" ht="12" customHeight="1">
      <c r="B75" s="22"/>
      <c r="C75" s="29" t="s">
        <v>196</v>
      </c>
      <c r="L75" s="22"/>
    </row>
    <row r="76" spans="1:31" s="2" customFormat="1" ht="16.5" customHeight="1">
      <c r="A76" s="34"/>
      <c r="B76" s="35"/>
      <c r="C76" s="34"/>
      <c r="D76" s="34"/>
      <c r="E76" s="358" t="s">
        <v>12791</v>
      </c>
      <c r="F76" s="360"/>
      <c r="G76" s="360"/>
      <c r="H76" s="360"/>
      <c r="I76" s="34"/>
      <c r="J76" s="34"/>
      <c r="K76" s="34"/>
      <c r="L76" s="9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198</v>
      </c>
      <c r="D77" s="34"/>
      <c r="E77" s="34"/>
      <c r="F77" s="34"/>
      <c r="G77" s="34"/>
      <c r="H77" s="34"/>
      <c r="I77" s="34"/>
      <c r="J77" s="34"/>
      <c r="K77" s="34"/>
      <c r="L77" s="9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341" t="str">
        <f>E11</f>
        <v>VRN.1 - Vedlejší rozpočtové náklady</v>
      </c>
      <c r="F78" s="360"/>
      <c r="G78" s="360"/>
      <c r="H78" s="360"/>
      <c r="I78" s="34"/>
      <c r="J78" s="34"/>
      <c r="K78" s="34"/>
      <c r="L78" s="9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4"/>
      <c r="E80" s="34"/>
      <c r="F80" s="27" t="str">
        <f>F14</f>
        <v>Olomouc, Třída 17.Listopadu 1121/8a</v>
      </c>
      <c r="G80" s="34"/>
      <c r="H80" s="34"/>
      <c r="I80" s="29" t="s">
        <v>23</v>
      </c>
      <c r="J80" s="52">
        <f>IF(J14="","",J14)</f>
        <v>44442</v>
      </c>
      <c r="K80" s="34"/>
      <c r="L80" s="9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9" t="s">
        <v>24</v>
      </c>
      <c r="D82" s="34"/>
      <c r="E82" s="34"/>
      <c r="F82" s="27" t="str">
        <f>E17</f>
        <v>Univerzita Palackého</v>
      </c>
      <c r="G82" s="34"/>
      <c r="H82" s="34"/>
      <c r="I82" s="29" t="s">
        <v>31</v>
      </c>
      <c r="J82" s="32" t="str">
        <f>E23</f>
        <v>Alfaprojekt Olomouc a.s.</v>
      </c>
      <c r="K82" s="34"/>
      <c r="L82" s="96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4"/>
      <c r="E83" s="34"/>
      <c r="F83" s="27" t="str">
        <f>IF(E20="","",E20)</f>
        <v>Vyplň údaj</v>
      </c>
      <c r="G83" s="34"/>
      <c r="H83" s="34"/>
      <c r="I83" s="29" t="s">
        <v>35</v>
      </c>
      <c r="J83" s="32" t="str">
        <f>E26</f>
        <v>Michal Štafl, DiS.</v>
      </c>
      <c r="K83" s="34"/>
      <c r="L83" s="96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6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21"/>
      <c r="B85" s="122"/>
      <c r="C85" s="123" t="s">
        <v>238</v>
      </c>
      <c r="D85" s="124" t="s">
        <v>58</v>
      </c>
      <c r="E85" s="124" t="s">
        <v>54</v>
      </c>
      <c r="F85" s="124" t="s">
        <v>55</v>
      </c>
      <c r="G85" s="124" t="s">
        <v>239</v>
      </c>
      <c r="H85" s="124" t="s">
        <v>240</v>
      </c>
      <c r="I85" s="124" t="s">
        <v>241</v>
      </c>
      <c r="J85" s="125" t="s">
        <v>202</v>
      </c>
      <c r="K85" s="126" t="s">
        <v>242</v>
      </c>
      <c r="L85" s="127"/>
      <c r="M85" s="59" t="s">
        <v>3</v>
      </c>
      <c r="N85" s="60" t="s">
        <v>43</v>
      </c>
      <c r="O85" s="60" t="s">
        <v>243</v>
      </c>
      <c r="P85" s="60" t="s">
        <v>244</v>
      </c>
      <c r="Q85" s="60" t="s">
        <v>245</v>
      </c>
      <c r="R85" s="60" t="s">
        <v>246</v>
      </c>
      <c r="S85" s="60" t="s">
        <v>247</v>
      </c>
      <c r="T85" s="61" t="s">
        <v>248</v>
      </c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</row>
    <row r="86" spans="1:65" s="2" customFormat="1" ht="22.9" customHeight="1">
      <c r="A86" s="34"/>
      <c r="B86" s="35"/>
      <c r="C86" s="66" t="s">
        <v>249</v>
      </c>
      <c r="D86" s="34"/>
      <c r="E86" s="34"/>
      <c r="F86" s="34"/>
      <c r="G86" s="34"/>
      <c r="H86" s="34"/>
      <c r="I86" s="34"/>
      <c r="J86" s="128">
        <f>BK86</f>
        <v>0</v>
      </c>
      <c r="K86" s="34"/>
      <c r="L86" s="35"/>
      <c r="M86" s="62"/>
      <c r="N86" s="53"/>
      <c r="O86" s="63"/>
      <c r="P86" s="129">
        <f>P87</f>
        <v>0</v>
      </c>
      <c r="Q86" s="63"/>
      <c r="R86" s="129">
        <f>R87</f>
        <v>0</v>
      </c>
      <c r="S86" s="63"/>
      <c r="T86" s="130">
        <f>T87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9" t="s">
        <v>72</v>
      </c>
      <c r="AU86" s="19" t="s">
        <v>203</v>
      </c>
      <c r="BK86" s="131">
        <f>BK87</f>
        <v>0</v>
      </c>
    </row>
    <row r="87" spans="1:65" s="12" customFormat="1" ht="25.9" customHeight="1">
      <c r="B87" s="132"/>
      <c r="D87" s="133" t="s">
        <v>72</v>
      </c>
      <c r="E87" s="134" t="s">
        <v>12844</v>
      </c>
      <c r="F87" s="134" t="s">
        <v>193</v>
      </c>
      <c r="I87" s="135"/>
      <c r="J87" s="136">
        <f>BK87</f>
        <v>0</v>
      </c>
      <c r="L87" s="132"/>
      <c r="M87" s="137"/>
      <c r="N87" s="138"/>
      <c r="O87" s="138"/>
      <c r="P87" s="139">
        <f>SUM(P88:P121)</f>
        <v>0</v>
      </c>
      <c r="Q87" s="138"/>
      <c r="R87" s="139">
        <f>SUM(R88:R121)</f>
        <v>0</v>
      </c>
      <c r="S87" s="138"/>
      <c r="T87" s="140">
        <f>SUM(T88:T121)</f>
        <v>0</v>
      </c>
      <c r="AR87" s="133" t="s">
        <v>80</v>
      </c>
      <c r="AT87" s="141" t="s">
        <v>72</v>
      </c>
      <c r="AU87" s="141" t="s">
        <v>73</v>
      </c>
      <c r="AY87" s="133" t="s">
        <v>252</v>
      </c>
      <c r="BK87" s="142">
        <f>SUM(BK88:BK121)</f>
        <v>0</v>
      </c>
    </row>
    <row r="88" spans="1:65" s="2" customFormat="1" ht="16.5" customHeight="1">
      <c r="A88" s="34"/>
      <c r="B88" s="145"/>
      <c r="C88" s="146" t="s">
        <v>80</v>
      </c>
      <c r="D88" s="146" t="s">
        <v>254</v>
      </c>
      <c r="E88" s="147" t="s">
        <v>12845</v>
      </c>
      <c r="F88" s="148" t="s">
        <v>12846</v>
      </c>
      <c r="G88" s="149" t="s">
        <v>8647</v>
      </c>
      <c r="H88" s="150">
        <v>1</v>
      </c>
      <c r="I88" s="151"/>
      <c r="J88" s="152">
        <f>ROUND(I88*H88,2)</f>
        <v>0</v>
      </c>
      <c r="K88" s="153"/>
      <c r="L88" s="35"/>
      <c r="M88" s="154" t="s">
        <v>3</v>
      </c>
      <c r="N88" s="155" t="s">
        <v>44</v>
      </c>
      <c r="O88" s="55"/>
      <c r="P88" s="156">
        <f>O88*H88</f>
        <v>0</v>
      </c>
      <c r="Q88" s="156">
        <v>0</v>
      </c>
      <c r="R88" s="156">
        <f>Q88*H88</f>
        <v>0</v>
      </c>
      <c r="S88" s="156">
        <v>0</v>
      </c>
      <c r="T88" s="157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8" t="s">
        <v>258</v>
      </c>
      <c r="AT88" s="158" t="s">
        <v>254</v>
      </c>
      <c r="AU88" s="158" t="s">
        <v>80</v>
      </c>
      <c r="AY88" s="19" t="s">
        <v>252</v>
      </c>
      <c r="BE88" s="159">
        <f>IF(N88="základní",J88,0)</f>
        <v>0</v>
      </c>
      <c r="BF88" s="159">
        <f>IF(N88="snížená",J88,0)</f>
        <v>0</v>
      </c>
      <c r="BG88" s="159">
        <f>IF(N88="zákl. přenesená",J88,0)</f>
        <v>0</v>
      </c>
      <c r="BH88" s="159">
        <f>IF(N88="sníž. přenesená",J88,0)</f>
        <v>0</v>
      </c>
      <c r="BI88" s="159">
        <f>IF(N88="nulová",J88,0)</f>
        <v>0</v>
      </c>
      <c r="BJ88" s="19" t="s">
        <v>80</v>
      </c>
      <c r="BK88" s="159">
        <f>ROUND(I88*H88,2)</f>
        <v>0</v>
      </c>
      <c r="BL88" s="19" t="s">
        <v>258</v>
      </c>
      <c r="BM88" s="158" t="s">
        <v>12847</v>
      </c>
    </row>
    <row r="89" spans="1:65" s="2" customFormat="1" ht="11.25">
      <c r="A89" s="34"/>
      <c r="B89" s="35"/>
      <c r="C89" s="34"/>
      <c r="D89" s="160" t="s">
        <v>260</v>
      </c>
      <c r="E89" s="34"/>
      <c r="F89" s="161" t="s">
        <v>12848</v>
      </c>
      <c r="G89" s="34"/>
      <c r="H89" s="34"/>
      <c r="I89" s="162"/>
      <c r="J89" s="34"/>
      <c r="K89" s="34"/>
      <c r="L89" s="35"/>
      <c r="M89" s="163"/>
      <c r="N89" s="164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9" t="s">
        <v>260</v>
      </c>
      <c r="AU89" s="19" t="s">
        <v>80</v>
      </c>
    </row>
    <row r="90" spans="1:65" s="13" customFormat="1" ht="11.25">
      <c r="B90" s="167"/>
      <c r="D90" s="160" t="s">
        <v>264</v>
      </c>
      <c r="E90" s="168" t="s">
        <v>3</v>
      </c>
      <c r="F90" s="169" t="s">
        <v>12849</v>
      </c>
      <c r="H90" s="168" t="s">
        <v>3</v>
      </c>
      <c r="I90" s="170"/>
      <c r="L90" s="167"/>
      <c r="M90" s="171"/>
      <c r="N90" s="172"/>
      <c r="O90" s="172"/>
      <c r="P90" s="172"/>
      <c r="Q90" s="172"/>
      <c r="R90" s="172"/>
      <c r="S90" s="172"/>
      <c r="T90" s="173"/>
      <c r="AT90" s="168" t="s">
        <v>264</v>
      </c>
      <c r="AU90" s="168" t="s">
        <v>80</v>
      </c>
      <c r="AV90" s="13" t="s">
        <v>80</v>
      </c>
      <c r="AW90" s="13" t="s">
        <v>34</v>
      </c>
      <c r="AX90" s="13" t="s">
        <v>73</v>
      </c>
      <c r="AY90" s="168" t="s">
        <v>252</v>
      </c>
    </row>
    <row r="91" spans="1:65" s="14" customFormat="1" ht="11.25">
      <c r="B91" s="174"/>
      <c r="D91" s="160" t="s">
        <v>264</v>
      </c>
      <c r="E91" s="175" t="s">
        <v>3</v>
      </c>
      <c r="F91" s="176" t="s">
        <v>80</v>
      </c>
      <c r="H91" s="177">
        <v>1</v>
      </c>
      <c r="I91" s="178"/>
      <c r="L91" s="174"/>
      <c r="M91" s="179"/>
      <c r="N91" s="180"/>
      <c r="O91" s="180"/>
      <c r="P91" s="180"/>
      <c r="Q91" s="180"/>
      <c r="R91" s="180"/>
      <c r="S91" s="180"/>
      <c r="T91" s="181"/>
      <c r="AT91" s="175" t="s">
        <v>264</v>
      </c>
      <c r="AU91" s="175" t="s">
        <v>80</v>
      </c>
      <c r="AV91" s="14" t="s">
        <v>82</v>
      </c>
      <c r="AW91" s="14" t="s">
        <v>34</v>
      </c>
      <c r="AX91" s="14" t="s">
        <v>80</v>
      </c>
      <c r="AY91" s="175" t="s">
        <v>252</v>
      </c>
    </row>
    <row r="92" spans="1:65" s="2" customFormat="1" ht="16.5" customHeight="1">
      <c r="A92" s="34"/>
      <c r="B92" s="145"/>
      <c r="C92" s="146" t="s">
        <v>82</v>
      </c>
      <c r="D92" s="146" t="s">
        <v>254</v>
      </c>
      <c r="E92" s="147" t="s">
        <v>12850</v>
      </c>
      <c r="F92" s="148" t="s">
        <v>12851</v>
      </c>
      <c r="G92" s="149" t="s">
        <v>8647</v>
      </c>
      <c r="H92" s="150">
        <v>1</v>
      </c>
      <c r="I92" s="151"/>
      <c r="J92" s="152">
        <f>ROUND(I92*H92,2)</f>
        <v>0</v>
      </c>
      <c r="K92" s="153"/>
      <c r="L92" s="35"/>
      <c r="M92" s="154" t="s">
        <v>3</v>
      </c>
      <c r="N92" s="155" t="s">
        <v>44</v>
      </c>
      <c r="O92" s="55"/>
      <c r="P92" s="156">
        <f>O92*H92</f>
        <v>0</v>
      </c>
      <c r="Q92" s="156">
        <v>0</v>
      </c>
      <c r="R92" s="156">
        <f>Q92*H92</f>
        <v>0</v>
      </c>
      <c r="S92" s="156">
        <v>0</v>
      </c>
      <c r="T92" s="157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8" t="s">
        <v>258</v>
      </c>
      <c r="AT92" s="158" t="s">
        <v>254</v>
      </c>
      <c r="AU92" s="158" t="s">
        <v>80</v>
      </c>
      <c r="AY92" s="19" t="s">
        <v>252</v>
      </c>
      <c r="BE92" s="159">
        <f>IF(N92="základní",J92,0)</f>
        <v>0</v>
      </c>
      <c r="BF92" s="159">
        <f>IF(N92="snížená",J92,0)</f>
        <v>0</v>
      </c>
      <c r="BG92" s="159">
        <f>IF(N92="zákl. přenesená",J92,0)</f>
        <v>0</v>
      </c>
      <c r="BH92" s="159">
        <f>IF(N92="sníž. přenesená",J92,0)</f>
        <v>0</v>
      </c>
      <c r="BI92" s="159">
        <f>IF(N92="nulová",J92,0)</f>
        <v>0</v>
      </c>
      <c r="BJ92" s="19" t="s">
        <v>80</v>
      </c>
      <c r="BK92" s="159">
        <f>ROUND(I92*H92,2)</f>
        <v>0</v>
      </c>
      <c r="BL92" s="19" t="s">
        <v>258</v>
      </c>
      <c r="BM92" s="158" t="s">
        <v>12852</v>
      </c>
    </row>
    <row r="93" spans="1:65" s="2" customFormat="1" ht="29.25">
      <c r="A93" s="34"/>
      <c r="B93" s="35"/>
      <c r="C93" s="34"/>
      <c r="D93" s="160" t="s">
        <v>260</v>
      </c>
      <c r="E93" s="34"/>
      <c r="F93" s="161" t="s">
        <v>12853</v>
      </c>
      <c r="G93" s="34"/>
      <c r="H93" s="34"/>
      <c r="I93" s="162"/>
      <c r="J93" s="34"/>
      <c r="K93" s="34"/>
      <c r="L93" s="35"/>
      <c r="M93" s="163"/>
      <c r="N93" s="164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9" t="s">
        <v>260</v>
      </c>
      <c r="AU93" s="19" t="s">
        <v>80</v>
      </c>
    </row>
    <row r="94" spans="1:65" s="14" customFormat="1" ht="11.25">
      <c r="B94" s="174"/>
      <c r="D94" s="160" t="s">
        <v>264</v>
      </c>
      <c r="E94" s="175" t="s">
        <v>3</v>
      </c>
      <c r="F94" s="176" t="s">
        <v>80</v>
      </c>
      <c r="H94" s="177">
        <v>1</v>
      </c>
      <c r="I94" s="178"/>
      <c r="L94" s="174"/>
      <c r="M94" s="179"/>
      <c r="N94" s="180"/>
      <c r="O94" s="180"/>
      <c r="P94" s="180"/>
      <c r="Q94" s="180"/>
      <c r="R94" s="180"/>
      <c r="S94" s="180"/>
      <c r="T94" s="181"/>
      <c r="AT94" s="175" t="s">
        <v>264</v>
      </c>
      <c r="AU94" s="175" t="s">
        <v>80</v>
      </c>
      <c r="AV94" s="14" t="s">
        <v>82</v>
      </c>
      <c r="AW94" s="14" t="s">
        <v>34</v>
      </c>
      <c r="AX94" s="14" t="s">
        <v>73</v>
      </c>
      <c r="AY94" s="175" t="s">
        <v>252</v>
      </c>
    </row>
    <row r="95" spans="1:65" s="15" customFormat="1" ht="11.25">
      <c r="B95" s="182"/>
      <c r="D95" s="160" t="s">
        <v>264</v>
      </c>
      <c r="E95" s="183" t="s">
        <v>3</v>
      </c>
      <c r="F95" s="184" t="s">
        <v>269</v>
      </c>
      <c r="H95" s="185">
        <v>1</v>
      </c>
      <c r="I95" s="186"/>
      <c r="L95" s="182"/>
      <c r="M95" s="187"/>
      <c r="N95" s="188"/>
      <c r="O95" s="188"/>
      <c r="P95" s="188"/>
      <c r="Q95" s="188"/>
      <c r="R95" s="188"/>
      <c r="S95" s="188"/>
      <c r="T95" s="189"/>
      <c r="AT95" s="183" t="s">
        <v>264</v>
      </c>
      <c r="AU95" s="183" t="s">
        <v>80</v>
      </c>
      <c r="AV95" s="15" t="s">
        <v>258</v>
      </c>
      <c r="AW95" s="15" t="s">
        <v>34</v>
      </c>
      <c r="AX95" s="15" t="s">
        <v>80</v>
      </c>
      <c r="AY95" s="183" t="s">
        <v>252</v>
      </c>
    </row>
    <row r="96" spans="1:65" s="2" customFormat="1" ht="16.5" customHeight="1">
      <c r="A96" s="34"/>
      <c r="B96" s="145"/>
      <c r="C96" s="146" t="s">
        <v>258</v>
      </c>
      <c r="D96" s="146" t="s">
        <v>254</v>
      </c>
      <c r="E96" s="147" t="s">
        <v>12854</v>
      </c>
      <c r="F96" s="148" t="s">
        <v>12855</v>
      </c>
      <c r="G96" s="149" t="s">
        <v>8647</v>
      </c>
      <c r="H96" s="150">
        <v>1</v>
      </c>
      <c r="I96" s="151"/>
      <c r="J96" s="152">
        <f>ROUND(I96*H96,2)</f>
        <v>0</v>
      </c>
      <c r="K96" s="153"/>
      <c r="L96" s="35"/>
      <c r="M96" s="154" t="s">
        <v>3</v>
      </c>
      <c r="N96" s="155" t="s">
        <v>44</v>
      </c>
      <c r="O96" s="55"/>
      <c r="P96" s="156">
        <f>O96*H96</f>
        <v>0</v>
      </c>
      <c r="Q96" s="156">
        <v>0</v>
      </c>
      <c r="R96" s="156">
        <f>Q96*H96</f>
        <v>0</v>
      </c>
      <c r="S96" s="156">
        <v>0</v>
      </c>
      <c r="T96" s="157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8" t="s">
        <v>258</v>
      </c>
      <c r="AT96" s="158" t="s">
        <v>254</v>
      </c>
      <c r="AU96" s="158" t="s">
        <v>80</v>
      </c>
      <c r="AY96" s="19" t="s">
        <v>252</v>
      </c>
      <c r="BE96" s="159">
        <f>IF(N96="základní",J96,0)</f>
        <v>0</v>
      </c>
      <c r="BF96" s="159">
        <f>IF(N96="snížená",J96,0)</f>
        <v>0</v>
      </c>
      <c r="BG96" s="159">
        <f>IF(N96="zákl. přenesená",J96,0)</f>
        <v>0</v>
      </c>
      <c r="BH96" s="159">
        <f>IF(N96="sníž. přenesená",J96,0)</f>
        <v>0</v>
      </c>
      <c r="BI96" s="159">
        <f>IF(N96="nulová",J96,0)</f>
        <v>0</v>
      </c>
      <c r="BJ96" s="19" t="s">
        <v>80</v>
      </c>
      <c r="BK96" s="159">
        <f>ROUND(I96*H96,2)</f>
        <v>0</v>
      </c>
      <c r="BL96" s="19" t="s">
        <v>258</v>
      </c>
      <c r="BM96" s="158" t="s">
        <v>12856</v>
      </c>
    </row>
    <row r="97" spans="1:65" s="2" customFormat="1" ht="19.5">
      <c r="A97" s="34"/>
      <c r="B97" s="35"/>
      <c r="C97" s="34"/>
      <c r="D97" s="160" t="s">
        <v>260</v>
      </c>
      <c r="E97" s="34"/>
      <c r="F97" s="161" t="s">
        <v>12857</v>
      </c>
      <c r="G97" s="34"/>
      <c r="H97" s="34"/>
      <c r="I97" s="162"/>
      <c r="J97" s="34"/>
      <c r="K97" s="34"/>
      <c r="L97" s="35"/>
      <c r="M97" s="163"/>
      <c r="N97" s="164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9" t="s">
        <v>260</v>
      </c>
      <c r="AU97" s="19" t="s">
        <v>80</v>
      </c>
    </row>
    <row r="98" spans="1:65" s="14" customFormat="1" ht="11.25">
      <c r="B98" s="174"/>
      <c r="D98" s="160" t="s">
        <v>264</v>
      </c>
      <c r="E98" s="175" t="s">
        <v>3</v>
      </c>
      <c r="F98" s="176" t="s">
        <v>80</v>
      </c>
      <c r="H98" s="177">
        <v>1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264</v>
      </c>
      <c r="AU98" s="175" t="s">
        <v>80</v>
      </c>
      <c r="AV98" s="14" t="s">
        <v>82</v>
      </c>
      <c r="AW98" s="14" t="s">
        <v>34</v>
      </c>
      <c r="AX98" s="14" t="s">
        <v>80</v>
      </c>
      <c r="AY98" s="175" t="s">
        <v>252</v>
      </c>
    </row>
    <row r="99" spans="1:65" s="2" customFormat="1" ht="16.5" customHeight="1">
      <c r="A99" s="34"/>
      <c r="B99" s="145"/>
      <c r="C99" s="146" t="s">
        <v>296</v>
      </c>
      <c r="D99" s="146" t="s">
        <v>254</v>
      </c>
      <c r="E99" s="147" t="s">
        <v>12858</v>
      </c>
      <c r="F99" s="148" t="s">
        <v>12859</v>
      </c>
      <c r="G99" s="149" t="s">
        <v>8647</v>
      </c>
      <c r="H99" s="150">
        <v>1</v>
      </c>
      <c r="I99" s="151"/>
      <c r="J99" s="152">
        <f>ROUND(I99*H99,2)</f>
        <v>0</v>
      </c>
      <c r="K99" s="153"/>
      <c r="L99" s="35"/>
      <c r="M99" s="154" t="s">
        <v>3</v>
      </c>
      <c r="N99" s="155" t="s">
        <v>44</v>
      </c>
      <c r="O99" s="55"/>
      <c r="P99" s="156">
        <f>O99*H99</f>
        <v>0</v>
      </c>
      <c r="Q99" s="156">
        <v>0</v>
      </c>
      <c r="R99" s="156">
        <f>Q99*H99</f>
        <v>0</v>
      </c>
      <c r="S99" s="156">
        <v>0</v>
      </c>
      <c r="T99" s="157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8" t="s">
        <v>258</v>
      </c>
      <c r="AT99" s="158" t="s">
        <v>254</v>
      </c>
      <c r="AU99" s="158" t="s">
        <v>80</v>
      </c>
      <c r="AY99" s="19" t="s">
        <v>252</v>
      </c>
      <c r="BE99" s="159">
        <f>IF(N99="základní",J99,0)</f>
        <v>0</v>
      </c>
      <c r="BF99" s="159">
        <f>IF(N99="snížená",J99,0)</f>
        <v>0</v>
      </c>
      <c r="BG99" s="159">
        <f>IF(N99="zákl. přenesená",J99,0)</f>
        <v>0</v>
      </c>
      <c r="BH99" s="159">
        <f>IF(N99="sníž. přenesená",J99,0)</f>
        <v>0</v>
      </c>
      <c r="BI99" s="159">
        <f>IF(N99="nulová",J99,0)</f>
        <v>0</v>
      </c>
      <c r="BJ99" s="19" t="s">
        <v>80</v>
      </c>
      <c r="BK99" s="159">
        <f>ROUND(I99*H99,2)</f>
        <v>0</v>
      </c>
      <c r="BL99" s="19" t="s">
        <v>258</v>
      </c>
      <c r="BM99" s="158" t="s">
        <v>12860</v>
      </c>
    </row>
    <row r="100" spans="1:65" s="2" customFormat="1" ht="19.5">
      <c r="A100" s="34"/>
      <c r="B100" s="35"/>
      <c r="C100" s="34"/>
      <c r="D100" s="160" t="s">
        <v>260</v>
      </c>
      <c r="E100" s="34"/>
      <c r="F100" s="161" t="s">
        <v>12861</v>
      </c>
      <c r="G100" s="34"/>
      <c r="H100" s="34"/>
      <c r="I100" s="162"/>
      <c r="J100" s="34"/>
      <c r="K100" s="34"/>
      <c r="L100" s="35"/>
      <c r="M100" s="163"/>
      <c r="N100" s="164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9" t="s">
        <v>260</v>
      </c>
      <c r="AU100" s="19" t="s">
        <v>80</v>
      </c>
    </row>
    <row r="101" spans="1:65" s="14" customFormat="1" ht="11.25">
      <c r="B101" s="174"/>
      <c r="D101" s="160" t="s">
        <v>264</v>
      </c>
      <c r="E101" s="175" t="s">
        <v>3</v>
      </c>
      <c r="F101" s="176" t="s">
        <v>80</v>
      </c>
      <c r="H101" s="177">
        <v>1</v>
      </c>
      <c r="I101" s="178"/>
      <c r="L101" s="174"/>
      <c r="M101" s="179"/>
      <c r="N101" s="180"/>
      <c r="O101" s="180"/>
      <c r="P101" s="180"/>
      <c r="Q101" s="180"/>
      <c r="R101" s="180"/>
      <c r="S101" s="180"/>
      <c r="T101" s="181"/>
      <c r="AT101" s="175" t="s">
        <v>264</v>
      </c>
      <c r="AU101" s="175" t="s">
        <v>80</v>
      </c>
      <c r="AV101" s="14" t="s">
        <v>82</v>
      </c>
      <c r="AW101" s="14" t="s">
        <v>34</v>
      </c>
      <c r="AX101" s="14" t="s">
        <v>73</v>
      </c>
      <c r="AY101" s="175" t="s">
        <v>252</v>
      </c>
    </row>
    <row r="102" spans="1:65" s="15" customFormat="1" ht="11.25">
      <c r="B102" s="182"/>
      <c r="D102" s="160" t="s">
        <v>264</v>
      </c>
      <c r="E102" s="183" t="s">
        <v>3</v>
      </c>
      <c r="F102" s="184" t="s">
        <v>269</v>
      </c>
      <c r="H102" s="185">
        <v>1</v>
      </c>
      <c r="I102" s="186"/>
      <c r="L102" s="182"/>
      <c r="M102" s="187"/>
      <c r="N102" s="188"/>
      <c r="O102" s="188"/>
      <c r="P102" s="188"/>
      <c r="Q102" s="188"/>
      <c r="R102" s="188"/>
      <c r="S102" s="188"/>
      <c r="T102" s="189"/>
      <c r="AT102" s="183" t="s">
        <v>264</v>
      </c>
      <c r="AU102" s="183" t="s">
        <v>80</v>
      </c>
      <c r="AV102" s="15" t="s">
        <v>258</v>
      </c>
      <c r="AW102" s="15" t="s">
        <v>34</v>
      </c>
      <c r="AX102" s="15" t="s">
        <v>80</v>
      </c>
      <c r="AY102" s="183" t="s">
        <v>252</v>
      </c>
    </row>
    <row r="103" spans="1:65" s="2" customFormat="1" ht="16.5" customHeight="1">
      <c r="A103" s="34"/>
      <c r="B103" s="145"/>
      <c r="C103" s="146" t="s">
        <v>303</v>
      </c>
      <c r="D103" s="146" t="s">
        <v>254</v>
      </c>
      <c r="E103" s="147" t="s">
        <v>12862</v>
      </c>
      <c r="F103" s="148" t="s">
        <v>12863</v>
      </c>
      <c r="G103" s="149" t="s">
        <v>8647</v>
      </c>
      <c r="H103" s="150">
        <v>1</v>
      </c>
      <c r="I103" s="151"/>
      <c r="J103" s="152">
        <f>ROUND(I103*H103,2)</f>
        <v>0</v>
      </c>
      <c r="K103" s="153"/>
      <c r="L103" s="35"/>
      <c r="M103" s="154" t="s">
        <v>3</v>
      </c>
      <c r="N103" s="155" t="s">
        <v>44</v>
      </c>
      <c r="O103" s="55"/>
      <c r="P103" s="156">
        <f>O103*H103</f>
        <v>0</v>
      </c>
      <c r="Q103" s="156">
        <v>0</v>
      </c>
      <c r="R103" s="156">
        <f>Q103*H103</f>
        <v>0</v>
      </c>
      <c r="S103" s="156">
        <v>0</v>
      </c>
      <c r="T103" s="157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8" t="s">
        <v>258</v>
      </c>
      <c r="AT103" s="158" t="s">
        <v>254</v>
      </c>
      <c r="AU103" s="158" t="s">
        <v>80</v>
      </c>
      <c r="AY103" s="19" t="s">
        <v>252</v>
      </c>
      <c r="BE103" s="159">
        <f>IF(N103="základní",J103,0)</f>
        <v>0</v>
      </c>
      <c r="BF103" s="159">
        <f>IF(N103="snížená",J103,0)</f>
        <v>0</v>
      </c>
      <c r="BG103" s="159">
        <f>IF(N103="zákl. přenesená",J103,0)</f>
        <v>0</v>
      </c>
      <c r="BH103" s="159">
        <f>IF(N103="sníž. přenesená",J103,0)</f>
        <v>0</v>
      </c>
      <c r="BI103" s="159">
        <f>IF(N103="nulová",J103,0)</f>
        <v>0</v>
      </c>
      <c r="BJ103" s="19" t="s">
        <v>80</v>
      </c>
      <c r="BK103" s="159">
        <f>ROUND(I103*H103,2)</f>
        <v>0</v>
      </c>
      <c r="BL103" s="19" t="s">
        <v>258</v>
      </c>
      <c r="BM103" s="158" t="s">
        <v>12864</v>
      </c>
    </row>
    <row r="104" spans="1:65" s="2" customFormat="1" ht="19.5">
      <c r="A104" s="34"/>
      <c r="B104" s="35"/>
      <c r="C104" s="34"/>
      <c r="D104" s="160" t="s">
        <v>260</v>
      </c>
      <c r="E104" s="34"/>
      <c r="F104" s="161" t="s">
        <v>12865</v>
      </c>
      <c r="G104" s="34"/>
      <c r="H104" s="34"/>
      <c r="I104" s="162"/>
      <c r="J104" s="34"/>
      <c r="K104" s="34"/>
      <c r="L104" s="35"/>
      <c r="M104" s="163"/>
      <c r="N104" s="164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9" t="s">
        <v>260</v>
      </c>
      <c r="AU104" s="19" t="s">
        <v>80</v>
      </c>
    </row>
    <row r="105" spans="1:65" s="14" customFormat="1" ht="11.25">
      <c r="B105" s="174"/>
      <c r="D105" s="160" t="s">
        <v>264</v>
      </c>
      <c r="E105" s="175" t="s">
        <v>3</v>
      </c>
      <c r="F105" s="176" t="s">
        <v>80</v>
      </c>
      <c r="H105" s="177">
        <v>1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264</v>
      </c>
      <c r="AU105" s="175" t="s">
        <v>80</v>
      </c>
      <c r="AV105" s="14" t="s">
        <v>82</v>
      </c>
      <c r="AW105" s="14" t="s">
        <v>34</v>
      </c>
      <c r="AX105" s="14" t="s">
        <v>73</v>
      </c>
      <c r="AY105" s="175" t="s">
        <v>252</v>
      </c>
    </row>
    <row r="106" spans="1:65" s="15" customFormat="1" ht="11.25">
      <c r="B106" s="182"/>
      <c r="D106" s="160" t="s">
        <v>264</v>
      </c>
      <c r="E106" s="183" t="s">
        <v>3</v>
      </c>
      <c r="F106" s="184" t="s">
        <v>269</v>
      </c>
      <c r="H106" s="185">
        <v>1</v>
      </c>
      <c r="I106" s="186"/>
      <c r="L106" s="182"/>
      <c r="M106" s="187"/>
      <c r="N106" s="188"/>
      <c r="O106" s="188"/>
      <c r="P106" s="188"/>
      <c r="Q106" s="188"/>
      <c r="R106" s="188"/>
      <c r="S106" s="188"/>
      <c r="T106" s="189"/>
      <c r="AT106" s="183" t="s">
        <v>264</v>
      </c>
      <c r="AU106" s="183" t="s">
        <v>80</v>
      </c>
      <c r="AV106" s="15" t="s">
        <v>258</v>
      </c>
      <c r="AW106" s="15" t="s">
        <v>34</v>
      </c>
      <c r="AX106" s="15" t="s">
        <v>80</v>
      </c>
      <c r="AY106" s="183" t="s">
        <v>252</v>
      </c>
    </row>
    <row r="107" spans="1:65" s="2" customFormat="1" ht="16.5" customHeight="1">
      <c r="A107" s="34"/>
      <c r="B107" s="145"/>
      <c r="C107" s="146" t="s">
        <v>312</v>
      </c>
      <c r="D107" s="146" t="s">
        <v>254</v>
      </c>
      <c r="E107" s="147" t="s">
        <v>12866</v>
      </c>
      <c r="F107" s="148" t="s">
        <v>12867</v>
      </c>
      <c r="G107" s="149" t="s">
        <v>8647</v>
      </c>
      <c r="H107" s="150">
        <v>1</v>
      </c>
      <c r="I107" s="151"/>
      <c r="J107" s="152">
        <f>ROUND(I107*H107,2)</f>
        <v>0</v>
      </c>
      <c r="K107" s="153"/>
      <c r="L107" s="35"/>
      <c r="M107" s="154" t="s">
        <v>3</v>
      </c>
      <c r="N107" s="155" t="s">
        <v>44</v>
      </c>
      <c r="O107" s="55"/>
      <c r="P107" s="156">
        <f>O107*H107</f>
        <v>0</v>
      </c>
      <c r="Q107" s="156">
        <v>0</v>
      </c>
      <c r="R107" s="156">
        <f>Q107*H107</f>
        <v>0</v>
      </c>
      <c r="S107" s="156">
        <v>0</v>
      </c>
      <c r="T107" s="157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8" t="s">
        <v>258</v>
      </c>
      <c r="AT107" s="158" t="s">
        <v>254</v>
      </c>
      <c r="AU107" s="158" t="s">
        <v>80</v>
      </c>
      <c r="AY107" s="19" t="s">
        <v>252</v>
      </c>
      <c r="BE107" s="159">
        <f>IF(N107="základní",J107,0)</f>
        <v>0</v>
      </c>
      <c r="BF107" s="159">
        <f>IF(N107="snížená",J107,0)</f>
        <v>0</v>
      </c>
      <c r="BG107" s="159">
        <f>IF(N107="zákl. přenesená",J107,0)</f>
        <v>0</v>
      </c>
      <c r="BH107" s="159">
        <f>IF(N107="sníž. přenesená",J107,0)</f>
        <v>0</v>
      </c>
      <c r="BI107" s="159">
        <f>IF(N107="nulová",J107,0)</f>
        <v>0</v>
      </c>
      <c r="BJ107" s="19" t="s">
        <v>80</v>
      </c>
      <c r="BK107" s="159">
        <f>ROUND(I107*H107,2)</f>
        <v>0</v>
      </c>
      <c r="BL107" s="19" t="s">
        <v>258</v>
      </c>
      <c r="BM107" s="158" t="s">
        <v>12868</v>
      </c>
    </row>
    <row r="108" spans="1:65" s="2" customFormat="1" ht="11.25">
      <c r="A108" s="34"/>
      <c r="B108" s="35"/>
      <c r="C108" s="34"/>
      <c r="D108" s="160" t="s">
        <v>260</v>
      </c>
      <c r="E108" s="34"/>
      <c r="F108" s="161" t="s">
        <v>12869</v>
      </c>
      <c r="G108" s="34"/>
      <c r="H108" s="34"/>
      <c r="I108" s="162"/>
      <c r="J108" s="34"/>
      <c r="K108" s="34"/>
      <c r="L108" s="35"/>
      <c r="M108" s="163"/>
      <c r="N108" s="164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9" t="s">
        <v>260</v>
      </c>
      <c r="AU108" s="19" t="s">
        <v>80</v>
      </c>
    </row>
    <row r="109" spans="1:65" s="13" customFormat="1" ht="11.25">
      <c r="B109" s="167"/>
      <c r="D109" s="160" t="s">
        <v>264</v>
      </c>
      <c r="E109" s="168" t="s">
        <v>3</v>
      </c>
      <c r="F109" s="169" t="s">
        <v>12870</v>
      </c>
      <c r="H109" s="168" t="s">
        <v>3</v>
      </c>
      <c r="I109" s="170"/>
      <c r="L109" s="167"/>
      <c r="M109" s="171"/>
      <c r="N109" s="172"/>
      <c r="O109" s="172"/>
      <c r="P109" s="172"/>
      <c r="Q109" s="172"/>
      <c r="R109" s="172"/>
      <c r="S109" s="172"/>
      <c r="T109" s="173"/>
      <c r="AT109" s="168" t="s">
        <v>264</v>
      </c>
      <c r="AU109" s="168" t="s">
        <v>80</v>
      </c>
      <c r="AV109" s="13" t="s">
        <v>80</v>
      </c>
      <c r="AW109" s="13" t="s">
        <v>34</v>
      </c>
      <c r="AX109" s="13" t="s">
        <v>73</v>
      </c>
      <c r="AY109" s="168" t="s">
        <v>252</v>
      </c>
    </row>
    <row r="110" spans="1:65" s="14" customFormat="1" ht="11.25">
      <c r="B110" s="174"/>
      <c r="D110" s="160" t="s">
        <v>264</v>
      </c>
      <c r="E110" s="175" t="s">
        <v>3</v>
      </c>
      <c r="F110" s="176" t="s">
        <v>80</v>
      </c>
      <c r="H110" s="177">
        <v>1</v>
      </c>
      <c r="I110" s="178"/>
      <c r="L110" s="174"/>
      <c r="M110" s="179"/>
      <c r="N110" s="180"/>
      <c r="O110" s="180"/>
      <c r="P110" s="180"/>
      <c r="Q110" s="180"/>
      <c r="R110" s="180"/>
      <c r="S110" s="180"/>
      <c r="T110" s="181"/>
      <c r="AT110" s="175" t="s">
        <v>264</v>
      </c>
      <c r="AU110" s="175" t="s">
        <v>80</v>
      </c>
      <c r="AV110" s="14" t="s">
        <v>82</v>
      </c>
      <c r="AW110" s="14" t="s">
        <v>34</v>
      </c>
      <c r="AX110" s="14" t="s">
        <v>80</v>
      </c>
      <c r="AY110" s="175" t="s">
        <v>252</v>
      </c>
    </row>
    <row r="111" spans="1:65" s="2" customFormat="1" ht="16.5" customHeight="1">
      <c r="A111" s="34"/>
      <c r="B111" s="145"/>
      <c r="C111" s="146" t="s">
        <v>318</v>
      </c>
      <c r="D111" s="146" t="s">
        <v>254</v>
      </c>
      <c r="E111" s="147" t="s">
        <v>12871</v>
      </c>
      <c r="F111" s="148" t="s">
        <v>12872</v>
      </c>
      <c r="G111" s="149" t="s">
        <v>8647</v>
      </c>
      <c r="H111" s="150">
        <v>1</v>
      </c>
      <c r="I111" s="151"/>
      <c r="J111" s="152">
        <f>ROUND(I111*H111,2)</f>
        <v>0</v>
      </c>
      <c r="K111" s="153"/>
      <c r="L111" s="35"/>
      <c r="M111" s="154" t="s">
        <v>3</v>
      </c>
      <c r="N111" s="155" t="s">
        <v>44</v>
      </c>
      <c r="O111" s="55"/>
      <c r="P111" s="156">
        <f>O111*H111</f>
        <v>0</v>
      </c>
      <c r="Q111" s="156">
        <v>0</v>
      </c>
      <c r="R111" s="156">
        <f>Q111*H111</f>
        <v>0</v>
      </c>
      <c r="S111" s="156">
        <v>0</v>
      </c>
      <c r="T111" s="157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8" t="s">
        <v>258</v>
      </c>
      <c r="AT111" s="158" t="s">
        <v>254</v>
      </c>
      <c r="AU111" s="158" t="s">
        <v>80</v>
      </c>
      <c r="AY111" s="19" t="s">
        <v>252</v>
      </c>
      <c r="BE111" s="159">
        <f>IF(N111="základní",J111,0)</f>
        <v>0</v>
      </c>
      <c r="BF111" s="159">
        <f>IF(N111="snížená",J111,0)</f>
        <v>0</v>
      </c>
      <c r="BG111" s="159">
        <f>IF(N111="zákl. přenesená",J111,0)</f>
        <v>0</v>
      </c>
      <c r="BH111" s="159">
        <f>IF(N111="sníž. přenesená",J111,0)</f>
        <v>0</v>
      </c>
      <c r="BI111" s="159">
        <f>IF(N111="nulová",J111,0)</f>
        <v>0</v>
      </c>
      <c r="BJ111" s="19" t="s">
        <v>80</v>
      </c>
      <c r="BK111" s="159">
        <f>ROUND(I111*H111,2)</f>
        <v>0</v>
      </c>
      <c r="BL111" s="19" t="s">
        <v>258</v>
      </c>
      <c r="BM111" s="158" t="s">
        <v>12873</v>
      </c>
    </row>
    <row r="112" spans="1:65" s="2" customFormat="1" ht="11.25">
      <c r="A112" s="34"/>
      <c r="B112" s="35"/>
      <c r="C112" s="34"/>
      <c r="D112" s="160" t="s">
        <v>260</v>
      </c>
      <c r="E112" s="34"/>
      <c r="F112" s="161" t="s">
        <v>12874</v>
      </c>
      <c r="G112" s="34"/>
      <c r="H112" s="34"/>
      <c r="I112" s="162"/>
      <c r="J112" s="34"/>
      <c r="K112" s="34"/>
      <c r="L112" s="35"/>
      <c r="M112" s="163"/>
      <c r="N112" s="164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9" t="s">
        <v>260</v>
      </c>
      <c r="AU112" s="19" t="s">
        <v>80</v>
      </c>
    </row>
    <row r="113" spans="1:65" s="2" customFormat="1" ht="39">
      <c r="A113" s="34"/>
      <c r="B113" s="35"/>
      <c r="C113" s="34"/>
      <c r="D113" s="160" t="s">
        <v>2284</v>
      </c>
      <c r="E113" s="34"/>
      <c r="F113" s="211" t="s">
        <v>12875</v>
      </c>
      <c r="G113" s="34"/>
      <c r="H113" s="34"/>
      <c r="I113" s="162"/>
      <c r="J113" s="34"/>
      <c r="K113" s="34"/>
      <c r="L113" s="35"/>
      <c r="M113" s="163"/>
      <c r="N113" s="164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9" t="s">
        <v>2284</v>
      </c>
      <c r="AU113" s="19" t="s">
        <v>80</v>
      </c>
    </row>
    <row r="114" spans="1:65" s="14" customFormat="1" ht="11.25">
      <c r="B114" s="174"/>
      <c r="D114" s="160" t="s">
        <v>264</v>
      </c>
      <c r="E114" s="175" t="s">
        <v>3</v>
      </c>
      <c r="F114" s="176" t="s">
        <v>80</v>
      </c>
      <c r="H114" s="177">
        <v>1</v>
      </c>
      <c r="I114" s="178"/>
      <c r="L114" s="174"/>
      <c r="M114" s="179"/>
      <c r="N114" s="180"/>
      <c r="O114" s="180"/>
      <c r="P114" s="180"/>
      <c r="Q114" s="180"/>
      <c r="R114" s="180"/>
      <c r="S114" s="180"/>
      <c r="T114" s="181"/>
      <c r="AT114" s="175" t="s">
        <v>264</v>
      </c>
      <c r="AU114" s="175" t="s">
        <v>80</v>
      </c>
      <c r="AV114" s="14" t="s">
        <v>82</v>
      </c>
      <c r="AW114" s="14" t="s">
        <v>34</v>
      </c>
      <c r="AX114" s="14" t="s">
        <v>80</v>
      </c>
      <c r="AY114" s="175" t="s">
        <v>252</v>
      </c>
    </row>
    <row r="115" spans="1:65" s="2" customFormat="1" ht="16.5" customHeight="1">
      <c r="A115" s="34"/>
      <c r="B115" s="145"/>
      <c r="C115" s="146" t="s">
        <v>328</v>
      </c>
      <c r="D115" s="146" t="s">
        <v>254</v>
      </c>
      <c r="E115" s="147" t="s">
        <v>12876</v>
      </c>
      <c r="F115" s="148" t="s">
        <v>12877</v>
      </c>
      <c r="G115" s="149" t="s">
        <v>8647</v>
      </c>
      <c r="H115" s="150">
        <v>1</v>
      </c>
      <c r="I115" s="151"/>
      <c r="J115" s="152">
        <f>ROUND(I115*H115,2)</f>
        <v>0</v>
      </c>
      <c r="K115" s="153"/>
      <c r="L115" s="35"/>
      <c r="M115" s="154" t="s">
        <v>3</v>
      </c>
      <c r="N115" s="155" t="s">
        <v>44</v>
      </c>
      <c r="O115" s="55"/>
      <c r="P115" s="156">
        <f>O115*H115</f>
        <v>0</v>
      </c>
      <c r="Q115" s="156">
        <v>0</v>
      </c>
      <c r="R115" s="156">
        <f>Q115*H115</f>
        <v>0</v>
      </c>
      <c r="S115" s="156">
        <v>0</v>
      </c>
      <c r="T115" s="157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8" t="s">
        <v>258</v>
      </c>
      <c r="AT115" s="158" t="s">
        <v>254</v>
      </c>
      <c r="AU115" s="158" t="s">
        <v>80</v>
      </c>
      <c r="AY115" s="19" t="s">
        <v>252</v>
      </c>
      <c r="BE115" s="159">
        <f>IF(N115="základní",J115,0)</f>
        <v>0</v>
      </c>
      <c r="BF115" s="159">
        <f>IF(N115="snížená",J115,0)</f>
        <v>0</v>
      </c>
      <c r="BG115" s="159">
        <f>IF(N115="zákl. přenesená",J115,0)</f>
        <v>0</v>
      </c>
      <c r="BH115" s="159">
        <f>IF(N115="sníž. přenesená",J115,0)</f>
        <v>0</v>
      </c>
      <c r="BI115" s="159">
        <f>IF(N115="nulová",J115,0)</f>
        <v>0</v>
      </c>
      <c r="BJ115" s="19" t="s">
        <v>80</v>
      </c>
      <c r="BK115" s="159">
        <f>ROUND(I115*H115,2)</f>
        <v>0</v>
      </c>
      <c r="BL115" s="19" t="s">
        <v>258</v>
      </c>
      <c r="BM115" s="158" t="s">
        <v>12878</v>
      </c>
    </row>
    <row r="116" spans="1:65" s="2" customFormat="1" ht="11.25">
      <c r="A116" s="34"/>
      <c r="B116" s="35"/>
      <c r="C116" s="34"/>
      <c r="D116" s="160" t="s">
        <v>260</v>
      </c>
      <c r="E116" s="34"/>
      <c r="F116" s="161" t="s">
        <v>12879</v>
      </c>
      <c r="G116" s="34"/>
      <c r="H116" s="34"/>
      <c r="I116" s="162"/>
      <c r="J116" s="34"/>
      <c r="K116" s="34"/>
      <c r="L116" s="35"/>
      <c r="M116" s="163"/>
      <c r="N116" s="164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9" t="s">
        <v>260</v>
      </c>
      <c r="AU116" s="19" t="s">
        <v>80</v>
      </c>
    </row>
    <row r="117" spans="1:65" s="2" customFormat="1" ht="29.25">
      <c r="A117" s="34"/>
      <c r="B117" s="35"/>
      <c r="C117" s="34"/>
      <c r="D117" s="160" t="s">
        <v>2284</v>
      </c>
      <c r="E117" s="34"/>
      <c r="F117" s="211" t="s">
        <v>12880</v>
      </c>
      <c r="G117" s="34"/>
      <c r="H117" s="34"/>
      <c r="I117" s="162"/>
      <c r="J117" s="34"/>
      <c r="K117" s="34"/>
      <c r="L117" s="35"/>
      <c r="M117" s="163"/>
      <c r="N117" s="164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9" t="s">
        <v>2284</v>
      </c>
      <c r="AU117" s="19" t="s">
        <v>80</v>
      </c>
    </row>
    <row r="118" spans="1:65" s="14" customFormat="1" ht="11.25">
      <c r="B118" s="174"/>
      <c r="D118" s="160" t="s">
        <v>264</v>
      </c>
      <c r="E118" s="175" t="s">
        <v>3</v>
      </c>
      <c r="F118" s="176" t="s">
        <v>80</v>
      </c>
      <c r="H118" s="177">
        <v>1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264</v>
      </c>
      <c r="AU118" s="175" t="s">
        <v>80</v>
      </c>
      <c r="AV118" s="14" t="s">
        <v>82</v>
      </c>
      <c r="AW118" s="14" t="s">
        <v>34</v>
      </c>
      <c r="AX118" s="14" t="s">
        <v>80</v>
      </c>
      <c r="AY118" s="175" t="s">
        <v>252</v>
      </c>
    </row>
    <row r="119" spans="1:65" s="2" customFormat="1" ht="16.5" customHeight="1">
      <c r="A119" s="34"/>
      <c r="B119" s="145"/>
      <c r="C119" s="146" t="s">
        <v>338</v>
      </c>
      <c r="D119" s="146" t="s">
        <v>254</v>
      </c>
      <c r="E119" s="147" t="s">
        <v>12881</v>
      </c>
      <c r="F119" s="148" t="s">
        <v>12882</v>
      </c>
      <c r="G119" s="149" t="s">
        <v>8647</v>
      </c>
      <c r="H119" s="150">
        <v>1</v>
      </c>
      <c r="I119" s="151"/>
      <c r="J119" s="152">
        <f>ROUND(I119*H119,2)</f>
        <v>0</v>
      </c>
      <c r="K119" s="153"/>
      <c r="L119" s="35"/>
      <c r="M119" s="154" t="s">
        <v>3</v>
      </c>
      <c r="N119" s="155" t="s">
        <v>44</v>
      </c>
      <c r="O119" s="55"/>
      <c r="P119" s="156">
        <f>O119*H119</f>
        <v>0</v>
      </c>
      <c r="Q119" s="156">
        <v>0</v>
      </c>
      <c r="R119" s="156">
        <f>Q119*H119</f>
        <v>0</v>
      </c>
      <c r="S119" s="156">
        <v>0</v>
      </c>
      <c r="T119" s="157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8" t="s">
        <v>8636</v>
      </c>
      <c r="AT119" s="158" t="s">
        <v>254</v>
      </c>
      <c r="AU119" s="158" t="s">
        <v>80</v>
      </c>
      <c r="AY119" s="19" t="s">
        <v>252</v>
      </c>
      <c r="BE119" s="159">
        <f>IF(N119="základní",J119,0)</f>
        <v>0</v>
      </c>
      <c r="BF119" s="159">
        <f>IF(N119="snížená",J119,0)</f>
        <v>0</v>
      </c>
      <c r="BG119" s="159">
        <f>IF(N119="zákl. přenesená",J119,0)</f>
        <v>0</v>
      </c>
      <c r="BH119" s="159">
        <f>IF(N119="sníž. přenesená",J119,0)</f>
        <v>0</v>
      </c>
      <c r="BI119" s="159">
        <f>IF(N119="nulová",J119,0)</f>
        <v>0</v>
      </c>
      <c r="BJ119" s="19" t="s">
        <v>80</v>
      </c>
      <c r="BK119" s="159">
        <f>ROUND(I119*H119,2)</f>
        <v>0</v>
      </c>
      <c r="BL119" s="19" t="s">
        <v>8636</v>
      </c>
      <c r="BM119" s="158" t="s">
        <v>12883</v>
      </c>
    </row>
    <row r="120" spans="1:65" s="2" customFormat="1" ht="11.25">
      <c r="A120" s="34"/>
      <c r="B120" s="35"/>
      <c r="C120" s="34"/>
      <c r="D120" s="160" t="s">
        <v>260</v>
      </c>
      <c r="E120" s="34"/>
      <c r="F120" s="161" t="s">
        <v>12884</v>
      </c>
      <c r="G120" s="34"/>
      <c r="H120" s="34"/>
      <c r="I120" s="162"/>
      <c r="J120" s="34"/>
      <c r="K120" s="34"/>
      <c r="L120" s="35"/>
      <c r="M120" s="163"/>
      <c r="N120" s="164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9" t="s">
        <v>260</v>
      </c>
      <c r="AU120" s="19" t="s">
        <v>80</v>
      </c>
    </row>
    <row r="121" spans="1:65" s="14" customFormat="1" ht="11.25">
      <c r="B121" s="174"/>
      <c r="D121" s="160" t="s">
        <v>264</v>
      </c>
      <c r="E121" s="175" t="s">
        <v>3</v>
      </c>
      <c r="F121" s="176" t="s">
        <v>80</v>
      </c>
      <c r="H121" s="177">
        <v>1</v>
      </c>
      <c r="I121" s="178"/>
      <c r="L121" s="174"/>
      <c r="M121" s="225"/>
      <c r="N121" s="226"/>
      <c r="O121" s="226"/>
      <c r="P121" s="226"/>
      <c r="Q121" s="226"/>
      <c r="R121" s="226"/>
      <c r="S121" s="226"/>
      <c r="T121" s="227"/>
      <c r="AT121" s="175" t="s">
        <v>264</v>
      </c>
      <c r="AU121" s="175" t="s">
        <v>80</v>
      </c>
      <c r="AV121" s="14" t="s">
        <v>82</v>
      </c>
      <c r="AW121" s="14" t="s">
        <v>34</v>
      </c>
      <c r="AX121" s="14" t="s">
        <v>80</v>
      </c>
      <c r="AY121" s="175" t="s">
        <v>252</v>
      </c>
    </row>
    <row r="122" spans="1:65" s="2" customFormat="1" ht="6.95" customHeight="1">
      <c r="A122" s="34"/>
      <c r="B122" s="44"/>
      <c r="C122" s="45"/>
      <c r="D122" s="45"/>
      <c r="E122" s="45"/>
      <c r="F122" s="45"/>
      <c r="G122" s="45"/>
      <c r="H122" s="45"/>
      <c r="I122" s="45"/>
      <c r="J122" s="45"/>
      <c r="K122" s="45"/>
      <c r="L122" s="35"/>
      <c r="M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</sheetData>
  <autoFilter ref="C85:K121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4" customWidth="1"/>
    <col min="2" max="2" width="1.6640625" style="234" customWidth="1"/>
    <col min="3" max="4" width="5" style="234" customWidth="1"/>
    <col min="5" max="5" width="11.6640625" style="234" customWidth="1"/>
    <col min="6" max="6" width="9.1640625" style="234" customWidth="1"/>
    <col min="7" max="7" width="5" style="234" customWidth="1"/>
    <col min="8" max="8" width="77.83203125" style="234" customWidth="1"/>
    <col min="9" max="10" width="20" style="234" customWidth="1"/>
    <col min="11" max="11" width="1.6640625" style="234" customWidth="1"/>
  </cols>
  <sheetData>
    <row r="1" spans="2:11" s="1" customFormat="1" ht="37.5" customHeight="1"/>
    <row r="2" spans="2:11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pans="2:11" s="17" customFormat="1" ht="45" customHeight="1">
      <c r="B3" s="238"/>
      <c r="C3" s="364" t="s">
        <v>12885</v>
      </c>
      <c r="D3" s="364"/>
      <c r="E3" s="364"/>
      <c r="F3" s="364"/>
      <c r="G3" s="364"/>
      <c r="H3" s="364"/>
      <c r="I3" s="364"/>
      <c r="J3" s="364"/>
      <c r="K3" s="239"/>
    </row>
    <row r="4" spans="2:11" s="1" customFormat="1" ht="25.5" customHeight="1">
      <c r="B4" s="240"/>
      <c r="C4" s="369" t="s">
        <v>12886</v>
      </c>
      <c r="D4" s="369"/>
      <c r="E4" s="369"/>
      <c r="F4" s="369"/>
      <c r="G4" s="369"/>
      <c r="H4" s="369"/>
      <c r="I4" s="369"/>
      <c r="J4" s="369"/>
      <c r="K4" s="241"/>
    </row>
    <row r="5" spans="2:11" s="1" customFormat="1" ht="5.25" customHeight="1">
      <c r="B5" s="240"/>
      <c r="C5" s="242"/>
      <c r="D5" s="242"/>
      <c r="E5" s="242"/>
      <c r="F5" s="242"/>
      <c r="G5" s="242"/>
      <c r="H5" s="242"/>
      <c r="I5" s="242"/>
      <c r="J5" s="242"/>
      <c r="K5" s="241"/>
    </row>
    <row r="6" spans="2:11" s="1" customFormat="1" ht="15" customHeight="1">
      <c r="B6" s="240"/>
      <c r="C6" s="368" t="s">
        <v>12887</v>
      </c>
      <c r="D6" s="368"/>
      <c r="E6" s="368"/>
      <c r="F6" s="368"/>
      <c r="G6" s="368"/>
      <c r="H6" s="368"/>
      <c r="I6" s="368"/>
      <c r="J6" s="368"/>
      <c r="K6" s="241"/>
    </row>
    <row r="7" spans="2:11" s="1" customFormat="1" ht="15" customHeight="1">
      <c r="B7" s="244"/>
      <c r="C7" s="368" t="s">
        <v>12888</v>
      </c>
      <c r="D7" s="368"/>
      <c r="E7" s="368"/>
      <c r="F7" s="368"/>
      <c r="G7" s="368"/>
      <c r="H7" s="368"/>
      <c r="I7" s="368"/>
      <c r="J7" s="368"/>
      <c r="K7" s="241"/>
    </row>
    <row r="8" spans="2:11" s="1" customFormat="1" ht="12.75" customHeight="1">
      <c r="B8" s="244"/>
      <c r="C8" s="243"/>
      <c r="D8" s="243"/>
      <c r="E8" s="243"/>
      <c r="F8" s="243"/>
      <c r="G8" s="243"/>
      <c r="H8" s="243"/>
      <c r="I8" s="243"/>
      <c r="J8" s="243"/>
      <c r="K8" s="241"/>
    </row>
    <row r="9" spans="2:11" s="1" customFormat="1" ht="15" customHeight="1">
      <c r="B9" s="244"/>
      <c r="C9" s="368" t="s">
        <v>12889</v>
      </c>
      <c r="D9" s="368"/>
      <c r="E9" s="368"/>
      <c r="F9" s="368"/>
      <c r="G9" s="368"/>
      <c r="H9" s="368"/>
      <c r="I9" s="368"/>
      <c r="J9" s="368"/>
      <c r="K9" s="241"/>
    </row>
    <row r="10" spans="2:11" s="1" customFormat="1" ht="15" customHeight="1">
      <c r="B10" s="244"/>
      <c r="C10" s="243"/>
      <c r="D10" s="368" t="s">
        <v>12890</v>
      </c>
      <c r="E10" s="368"/>
      <c r="F10" s="368"/>
      <c r="G10" s="368"/>
      <c r="H10" s="368"/>
      <c r="I10" s="368"/>
      <c r="J10" s="368"/>
      <c r="K10" s="241"/>
    </row>
    <row r="11" spans="2:11" s="1" customFormat="1" ht="15" customHeight="1">
      <c r="B11" s="244"/>
      <c r="C11" s="245"/>
      <c r="D11" s="368" t="s">
        <v>12891</v>
      </c>
      <c r="E11" s="368"/>
      <c r="F11" s="368"/>
      <c r="G11" s="368"/>
      <c r="H11" s="368"/>
      <c r="I11" s="368"/>
      <c r="J11" s="368"/>
      <c r="K11" s="241"/>
    </row>
    <row r="12" spans="2:11" s="1" customFormat="1" ht="15" customHeight="1">
      <c r="B12" s="244"/>
      <c r="C12" s="245"/>
      <c r="D12" s="243"/>
      <c r="E12" s="243"/>
      <c r="F12" s="243"/>
      <c r="G12" s="243"/>
      <c r="H12" s="243"/>
      <c r="I12" s="243"/>
      <c r="J12" s="243"/>
      <c r="K12" s="241"/>
    </row>
    <row r="13" spans="2:11" s="1" customFormat="1" ht="15" customHeight="1">
      <c r="B13" s="244"/>
      <c r="C13" s="245"/>
      <c r="D13" s="246" t="s">
        <v>12892</v>
      </c>
      <c r="E13" s="243"/>
      <c r="F13" s="243"/>
      <c r="G13" s="243"/>
      <c r="H13" s="243"/>
      <c r="I13" s="243"/>
      <c r="J13" s="243"/>
      <c r="K13" s="241"/>
    </row>
    <row r="14" spans="2:11" s="1" customFormat="1" ht="12.75" customHeight="1">
      <c r="B14" s="244"/>
      <c r="C14" s="245"/>
      <c r="D14" s="245"/>
      <c r="E14" s="245"/>
      <c r="F14" s="245"/>
      <c r="G14" s="245"/>
      <c r="H14" s="245"/>
      <c r="I14" s="245"/>
      <c r="J14" s="245"/>
      <c r="K14" s="241"/>
    </row>
    <row r="15" spans="2:11" s="1" customFormat="1" ht="15" customHeight="1">
      <c r="B15" s="244"/>
      <c r="C15" s="245"/>
      <c r="D15" s="368" t="s">
        <v>12893</v>
      </c>
      <c r="E15" s="368"/>
      <c r="F15" s="368"/>
      <c r="G15" s="368"/>
      <c r="H15" s="368"/>
      <c r="I15" s="368"/>
      <c r="J15" s="368"/>
      <c r="K15" s="241"/>
    </row>
    <row r="16" spans="2:11" s="1" customFormat="1" ht="15" customHeight="1">
      <c r="B16" s="244"/>
      <c r="C16" s="245"/>
      <c r="D16" s="368" t="s">
        <v>12894</v>
      </c>
      <c r="E16" s="368"/>
      <c r="F16" s="368"/>
      <c r="G16" s="368"/>
      <c r="H16" s="368"/>
      <c r="I16" s="368"/>
      <c r="J16" s="368"/>
      <c r="K16" s="241"/>
    </row>
    <row r="17" spans="2:11" s="1" customFormat="1" ht="15" customHeight="1">
      <c r="B17" s="244"/>
      <c r="C17" s="245"/>
      <c r="D17" s="368" t="s">
        <v>12895</v>
      </c>
      <c r="E17" s="368"/>
      <c r="F17" s="368"/>
      <c r="G17" s="368"/>
      <c r="H17" s="368"/>
      <c r="I17" s="368"/>
      <c r="J17" s="368"/>
      <c r="K17" s="241"/>
    </row>
    <row r="18" spans="2:11" s="1" customFormat="1" ht="15" customHeight="1">
      <c r="B18" s="244"/>
      <c r="C18" s="245"/>
      <c r="D18" s="245"/>
      <c r="E18" s="247" t="s">
        <v>79</v>
      </c>
      <c r="F18" s="368" t="s">
        <v>12896</v>
      </c>
      <c r="G18" s="368"/>
      <c r="H18" s="368"/>
      <c r="I18" s="368"/>
      <c r="J18" s="368"/>
      <c r="K18" s="241"/>
    </row>
    <row r="19" spans="2:11" s="1" customFormat="1" ht="15" customHeight="1">
      <c r="B19" s="244"/>
      <c r="C19" s="245"/>
      <c r="D19" s="245"/>
      <c r="E19" s="247" t="s">
        <v>147</v>
      </c>
      <c r="F19" s="368" t="s">
        <v>12897</v>
      </c>
      <c r="G19" s="368"/>
      <c r="H19" s="368"/>
      <c r="I19" s="368"/>
      <c r="J19" s="368"/>
      <c r="K19" s="241"/>
    </row>
    <row r="20" spans="2:11" s="1" customFormat="1" ht="15" customHeight="1">
      <c r="B20" s="244"/>
      <c r="C20" s="245"/>
      <c r="D20" s="245"/>
      <c r="E20" s="247" t="s">
        <v>181</v>
      </c>
      <c r="F20" s="368" t="s">
        <v>12898</v>
      </c>
      <c r="G20" s="368"/>
      <c r="H20" s="368"/>
      <c r="I20" s="368"/>
      <c r="J20" s="368"/>
      <c r="K20" s="241"/>
    </row>
    <row r="21" spans="2:11" s="1" customFormat="1" ht="15" customHeight="1">
      <c r="B21" s="244"/>
      <c r="C21" s="245"/>
      <c r="D21" s="245"/>
      <c r="E21" s="247" t="s">
        <v>186</v>
      </c>
      <c r="F21" s="368" t="s">
        <v>12899</v>
      </c>
      <c r="G21" s="368"/>
      <c r="H21" s="368"/>
      <c r="I21" s="368"/>
      <c r="J21" s="368"/>
      <c r="K21" s="241"/>
    </row>
    <row r="22" spans="2:11" s="1" customFormat="1" ht="15" customHeight="1">
      <c r="B22" s="244"/>
      <c r="C22" s="245"/>
      <c r="D22" s="245"/>
      <c r="E22" s="247" t="s">
        <v>12795</v>
      </c>
      <c r="F22" s="368" t="s">
        <v>12900</v>
      </c>
      <c r="G22" s="368"/>
      <c r="H22" s="368"/>
      <c r="I22" s="368"/>
      <c r="J22" s="368"/>
      <c r="K22" s="241"/>
    </row>
    <row r="23" spans="2:11" s="1" customFormat="1" ht="15" customHeight="1">
      <c r="B23" s="244"/>
      <c r="C23" s="245"/>
      <c r="D23" s="245"/>
      <c r="E23" s="247" t="s">
        <v>86</v>
      </c>
      <c r="F23" s="368" t="s">
        <v>12901</v>
      </c>
      <c r="G23" s="368"/>
      <c r="H23" s="368"/>
      <c r="I23" s="368"/>
      <c r="J23" s="368"/>
      <c r="K23" s="241"/>
    </row>
    <row r="24" spans="2:11" s="1" customFormat="1" ht="12.75" customHeight="1">
      <c r="B24" s="244"/>
      <c r="C24" s="245"/>
      <c r="D24" s="245"/>
      <c r="E24" s="245"/>
      <c r="F24" s="245"/>
      <c r="G24" s="245"/>
      <c r="H24" s="245"/>
      <c r="I24" s="245"/>
      <c r="J24" s="245"/>
      <c r="K24" s="241"/>
    </row>
    <row r="25" spans="2:11" s="1" customFormat="1" ht="15" customHeight="1">
      <c r="B25" s="244"/>
      <c r="C25" s="368" t="s">
        <v>12902</v>
      </c>
      <c r="D25" s="368"/>
      <c r="E25" s="368"/>
      <c r="F25" s="368"/>
      <c r="G25" s="368"/>
      <c r="H25" s="368"/>
      <c r="I25" s="368"/>
      <c r="J25" s="368"/>
      <c r="K25" s="241"/>
    </row>
    <row r="26" spans="2:11" s="1" customFormat="1" ht="15" customHeight="1">
      <c r="B26" s="244"/>
      <c r="C26" s="368" t="s">
        <v>12903</v>
      </c>
      <c r="D26" s="368"/>
      <c r="E26" s="368"/>
      <c r="F26" s="368"/>
      <c r="G26" s="368"/>
      <c r="H26" s="368"/>
      <c r="I26" s="368"/>
      <c r="J26" s="368"/>
      <c r="K26" s="241"/>
    </row>
    <row r="27" spans="2:11" s="1" customFormat="1" ht="15" customHeight="1">
      <c r="B27" s="244"/>
      <c r="C27" s="243"/>
      <c r="D27" s="368" t="s">
        <v>12904</v>
      </c>
      <c r="E27" s="368"/>
      <c r="F27" s="368"/>
      <c r="G27" s="368"/>
      <c r="H27" s="368"/>
      <c r="I27" s="368"/>
      <c r="J27" s="368"/>
      <c r="K27" s="241"/>
    </row>
    <row r="28" spans="2:11" s="1" customFormat="1" ht="15" customHeight="1">
      <c r="B28" s="244"/>
      <c r="C28" s="245"/>
      <c r="D28" s="368" t="s">
        <v>12905</v>
      </c>
      <c r="E28" s="368"/>
      <c r="F28" s="368"/>
      <c r="G28" s="368"/>
      <c r="H28" s="368"/>
      <c r="I28" s="368"/>
      <c r="J28" s="368"/>
      <c r="K28" s="241"/>
    </row>
    <row r="29" spans="2:11" s="1" customFormat="1" ht="12.75" customHeight="1">
      <c r="B29" s="244"/>
      <c r="C29" s="245"/>
      <c r="D29" s="245"/>
      <c r="E29" s="245"/>
      <c r="F29" s="245"/>
      <c r="G29" s="245"/>
      <c r="H29" s="245"/>
      <c r="I29" s="245"/>
      <c r="J29" s="245"/>
      <c r="K29" s="241"/>
    </row>
    <row r="30" spans="2:11" s="1" customFormat="1" ht="15" customHeight="1">
      <c r="B30" s="244"/>
      <c r="C30" s="245"/>
      <c r="D30" s="368" t="s">
        <v>12906</v>
      </c>
      <c r="E30" s="368"/>
      <c r="F30" s="368"/>
      <c r="G30" s="368"/>
      <c r="H30" s="368"/>
      <c r="I30" s="368"/>
      <c r="J30" s="368"/>
      <c r="K30" s="241"/>
    </row>
    <row r="31" spans="2:11" s="1" customFormat="1" ht="15" customHeight="1">
      <c r="B31" s="244"/>
      <c r="C31" s="245"/>
      <c r="D31" s="368" t="s">
        <v>12907</v>
      </c>
      <c r="E31" s="368"/>
      <c r="F31" s="368"/>
      <c r="G31" s="368"/>
      <c r="H31" s="368"/>
      <c r="I31" s="368"/>
      <c r="J31" s="368"/>
      <c r="K31" s="241"/>
    </row>
    <row r="32" spans="2:11" s="1" customFormat="1" ht="12.75" customHeight="1">
      <c r="B32" s="244"/>
      <c r="C32" s="245"/>
      <c r="D32" s="245"/>
      <c r="E32" s="245"/>
      <c r="F32" s="245"/>
      <c r="G32" s="245"/>
      <c r="H32" s="245"/>
      <c r="I32" s="245"/>
      <c r="J32" s="245"/>
      <c r="K32" s="241"/>
    </row>
    <row r="33" spans="2:11" s="1" customFormat="1" ht="15" customHeight="1">
      <c r="B33" s="244"/>
      <c r="C33" s="245"/>
      <c r="D33" s="368" t="s">
        <v>12908</v>
      </c>
      <c r="E33" s="368"/>
      <c r="F33" s="368"/>
      <c r="G33" s="368"/>
      <c r="H33" s="368"/>
      <c r="I33" s="368"/>
      <c r="J33" s="368"/>
      <c r="K33" s="241"/>
    </row>
    <row r="34" spans="2:11" s="1" customFormat="1" ht="15" customHeight="1">
      <c r="B34" s="244"/>
      <c r="C34" s="245"/>
      <c r="D34" s="368" t="s">
        <v>12909</v>
      </c>
      <c r="E34" s="368"/>
      <c r="F34" s="368"/>
      <c r="G34" s="368"/>
      <c r="H34" s="368"/>
      <c r="I34" s="368"/>
      <c r="J34" s="368"/>
      <c r="K34" s="241"/>
    </row>
    <row r="35" spans="2:11" s="1" customFormat="1" ht="15" customHeight="1">
      <c r="B35" s="244"/>
      <c r="C35" s="245"/>
      <c r="D35" s="368" t="s">
        <v>12910</v>
      </c>
      <c r="E35" s="368"/>
      <c r="F35" s="368"/>
      <c r="G35" s="368"/>
      <c r="H35" s="368"/>
      <c r="I35" s="368"/>
      <c r="J35" s="368"/>
      <c r="K35" s="241"/>
    </row>
    <row r="36" spans="2:11" s="1" customFormat="1" ht="15" customHeight="1">
      <c r="B36" s="244"/>
      <c r="C36" s="245"/>
      <c r="D36" s="243"/>
      <c r="E36" s="246" t="s">
        <v>238</v>
      </c>
      <c r="F36" s="243"/>
      <c r="G36" s="368" t="s">
        <v>12911</v>
      </c>
      <c r="H36" s="368"/>
      <c r="I36" s="368"/>
      <c r="J36" s="368"/>
      <c r="K36" s="241"/>
    </row>
    <row r="37" spans="2:11" s="1" customFormat="1" ht="30.75" customHeight="1">
      <c r="B37" s="244"/>
      <c r="C37" s="245"/>
      <c r="D37" s="243"/>
      <c r="E37" s="246" t="s">
        <v>12912</v>
      </c>
      <c r="F37" s="243"/>
      <c r="G37" s="368" t="s">
        <v>12913</v>
      </c>
      <c r="H37" s="368"/>
      <c r="I37" s="368"/>
      <c r="J37" s="368"/>
      <c r="K37" s="241"/>
    </row>
    <row r="38" spans="2:11" s="1" customFormat="1" ht="15" customHeight="1">
      <c r="B38" s="244"/>
      <c r="C38" s="245"/>
      <c r="D38" s="243"/>
      <c r="E38" s="246" t="s">
        <v>54</v>
      </c>
      <c r="F38" s="243"/>
      <c r="G38" s="368" t="s">
        <v>12914</v>
      </c>
      <c r="H38" s="368"/>
      <c r="I38" s="368"/>
      <c r="J38" s="368"/>
      <c r="K38" s="241"/>
    </row>
    <row r="39" spans="2:11" s="1" customFormat="1" ht="15" customHeight="1">
      <c r="B39" s="244"/>
      <c r="C39" s="245"/>
      <c r="D39" s="243"/>
      <c r="E39" s="246" t="s">
        <v>55</v>
      </c>
      <c r="F39" s="243"/>
      <c r="G39" s="368" t="s">
        <v>12915</v>
      </c>
      <c r="H39" s="368"/>
      <c r="I39" s="368"/>
      <c r="J39" s="368"/>
      <c r="K39" s="241"/>
    </row>
    <row r="40" spans="2:11" s="1" customFormat="1" ht="15" customHeight="1">
      <c r="B40" s="244"/>
      <c r="C40" s="245"/>
      <c r="D40" s="243"/>
      <c r="E40" s="246" t="s">
        <v>239</v>
      </c>
      <c r="F40" s="243"/>
      <c r="G40" s="368" t="s">
        <v>12916</v>
      </c>
      <c r="H40" s="368"/>
      <c r="I40" s="368"/>
      <c r="J40" s="368"/>
      <c r="K40" s="241"/>
    </row>
    <row r="41" spans="2:11" s="1" customFormat="1" ht="15" customHeight="1">
      <c r="B41" s="244"/>
      <c r="C41" s="245"/>
      <c r="D41" s="243"/>
      <c r="E41" s="246" t="s">
        <v>240</v>
      </c>
      <c r="F41" s="243"/>
      <c r="G41" s="368" t="s">
        <v>12917</v>
      </c>
      <c r="H41" s="368"/>
      <c r="I41" s="368"/>
      <c r="J41" s="368"/>
      <c r="K41" s="241"/>
    </row>
    <row r="42" spans="2:11" s="1" customFormat="1" ht="15" customHeight="1">
      <c r="B42" s="244"/>
      <c r="C42" s="245"/>
      <c r="D42" s="243"/>
      <c r="E42" s="246" t="s">
        <v>12918</v>
      </c>
      <c r="F42" s="243"/>
      <c r="G42" s="368" t="s">
        <v>12919</v>
      </c>
      <c r="H42" s="368"/>
      <c r="I42" s="368"/>
      <c r="J42" s="368"/>
      <c r="K42" s="241"/>
    </row>
    <row r="43" spans="2:11" s="1" customFormat="1" ht="15" customHeight="1">
      <c r="B43" s="244"/>
      <c r="C43" s="245"/>
      <c r="D43" s="243"/>
      <c r="E43" s="246"/>
      <c r="F43" s="243"/>
      <c r="G43" s="368" t="s">
        <v>12920</v>
      </c>
      <c r="H43" s="368"/>
      <c r="I43" s="368"/>
      <c r="J43" s="368"/>
      <c r="K43" s="241"/>
    </row>
    <row r="44" spans="2:11" s="1" customFormat="1" ht="15" customHeight="1">
      <c r="B44" s="244"/>
      <c r="C44" s="245"/>
      <c r="D44" s="243"/>
      <c r="E44" s="246" t="s">
        <v>12921</v>
      </c>
      <c r="F44" s="243"/>
      <c r="G44" s="368" t="s">
        <v>12922</v>
      </c>
      <c r="H44" s="368"/>
      <c r="I44" s="368"/>
      <c r="J44" s="368"/>
      <c r="K44" s="241"/>
    </row>
    <row r="45" spans="2:11" s="1" customFormat="1" ht="15" customHeight="1">
      <c r="B45" s="244"/>
      <c r="C45" s="245"/>
      <c r="D45" s="243"/>
      <c r="E45" s="246" t="s">
        <v>242</v>
      </c>
      <c r="F45" s="243"/>
      <c r="G45" s="368" t="s">
        <v>12923</v>
      </c>
      <c r="H45" s="368"/>
      <c r="I45" s="368"/>
      <c r="J45" s="368"/>
      <c r="K45" s="241"/>
    </row>
    <row r="46" spans="2:11" s="1" customFormat="1" ht="12.75" customHeight="1">
      <c r="B46" s="244"/>
      <c r="C46" s="245"/>
      <c r="D46" s="243"/>
      <c r="E46" s="243"/>
      <c r="F46" s="243"/>
      <c r="G46" s="243"/>
      <c r="H46" s="243"/>
      <c r="I46" s="243"/>
      <c r="J46" s="243"/>
      <c r="K46" s="241"/>
    </row>
    <row r="47" spans="2:11" s="1" customFormat="1" ht="15" customHeight="1">
      <c r="B47" s="244"/>
      <c r="C47" s="245"/>
      <c r="D47" s="368" t="s">
        <v>12924</v>
      </c>
      <c r="E47" s="368"/>
      <c r="F47" s="368"/>
      <c r="G47" s="368"/>
      <c r="H47" s="368"/>
      <c r="I47" s="368"/>
      <c r="J47" s="368"/>
      <c r="K47" s="241"/>
    </row>
    <row r="48" spans="2:11" s="1" customFormat="1" ht="15" customHeight="1">
      <c r="B48" s="244"/>
      <c r="C48" s="245"/>
      <c r="D48" s="245"/>
      <c r="E48" s="368" t="s">
        <v>12925</v>
      </c>
      <c r="F48" s="368"/>
      <c r="G48" s="368"/>
      <c r="H48" s="368"/>
      <c r="I48" s="368"/>
      <c r="J48" s="368"/>
      <c r="K48" s="241"/>
    </row>
    <row r="49" spans="2:11" s="1" customFormat="1" ht="15" customHeight="1">
      <c r="B49" s="244"/>
      <c r="C49" s="245"/>
      <c r="D49" s="245"/>
      <c r="E49" s="368" t="s">
        <v>12926</v>
      </c>
      <c r="F49" s="368"/>
      <c r="G49" s="368"/>
      <c r="H49" s="368"/>
      <c r="I49" s="368"/>
      <c r="J49" s="368"/>
      <c r="K49" s="241"/>
    </row>
    <row r="50" spans="2:11" s="1" customFormat="1" ht="15" customHeight="1">
      <c r="B50" s="244"/>
      <c r="C50" s="245"/>
      <c r="D50" s="245"/>
      <c r="E50" s="368" t="s">
        <v>12927</v>
      </c>
      <c r="F50" s="368"/>
      <c r="G50" s="368"/>
      <c r="H50" s="368"/>
      <c r="I50" s="368"/>
      <c r="J50" s="368"/>
      <c r="K50" s="241"/>
    </row>
    <row r="51" spans="2:11" s="1" customFormat="1" ht="15" customHeight="1">
      <c r="B51" s="244"/>
      <c r="C51" s="245"/>
      <c r="D51" s="368" t="s">
        <v>12928</v>
      </c>
      <c r="E51" s="368"/>
      <c r="F51" s="368"/>
      <c r="G51" s="368"/>
      <c r="H51" s="368"/>
      <c r="I51" s="368"/>
      <c r="J51" s="368"/>
      <c r="K51" s="241"/>
    </row>
    <row r="52" spans="2:11" s="1" customFormat="1" ht="25.5" customHeight="1">
      <c r="B52" s="240"/>
      <c r="C52" s="369" t="s">
        <v>12929</v>
      </c>
      <c r="D52" s="369"/>
      <c r="E52" s="369"/>
      <c r="F52" s="369"/>
      <c r="G52" s="369"/>
      <c r="H52" s="369"/>
      <c r="I52" s="369"/>
      <c r="J52" s="369"/>
      <c r="K52" s="241"/>
    </row>
    <row r="53" spans="2:11" s="1" customFormat="1" ht="5.25" customHeight="1">
      <c r="B53" s="240"/>
      <c r="C53" s="242"/>
      <c r="D53" s="242"/>
      <c r="E53" s="242"/>
      <c r="F53" s="242"/>
      <c r="G53" s="242"/>
      <c r="H53" s="242"/>
      <c r="I53" s="242"/>
      <c r="J53" s="242"/>
      <c r="K53" s="241"/>
    </row>
    <row r="54" spans="2:11" s="1" customFormat="1" ht="15" customHeight="1">
      <c r="B54" s="240"/>
      <c r="C54" s="368" t="s">
        <v>12930</v>
      </c>
      <c r="D54" s="368"/>
      <c r="E54" s="368"/>
      <c r="F54" s="368"/>
      <c r="G54" s="368"/>
      <c r="H54" s="368"/>
      <c r="I54" s="368"/>
      <c r="J54" s="368"/>
      <c r="K54" s="241"/>
    </row>
    <row r="55" spans="2:11" s="1" customFormat="1" ht="15" customHeight="1">
      <c r="B55" s="240"/>
      <c r="C55" s="368" t="s">
        <v>12931</v>
      </c>
      <c r="D55" s="368"/>
      <c r="E55" s="368"/>
      <c r="F55" s="368"/>
      <c r="G55" s="368"/>
      <c r="H55" s="368"/>
      <c r="I55" s="368"/>
      <c r="J55" s="368"/>
      <c r="K55" s="241"/>
    </row>
    <row r="56" spans="2:11" s="1" customFormat="1" ht="12.75" customHeight="1">
      <c r="B56" s="240"/>
      <c r="C56" s="243"/>
      <c r="D56" s="243"/>
      <c r="E56" s="243"/>
      <c r="F56" s="243"/>
      <c r="G56" s="243"/>
      <c r="H56" s="243"/>
      <c r="I56" s="243"/>
      <c r="J56" s="243"/>
      <c r="K56" s="241"/>
    </row>
    <row r="57" spans="2:11" s="1" customFormat="1" ht="15" customHeight="1">
      <c r="B57" s="240"/>
      <c r="C57" s="368" t="s">
        <v>12932</v>
      </c>
      <c r="D57" s="368"/>
      <c r="E57" s="368"/>
      <c r="F57" s="368"/>
      <c r="G57" s="368"/>
      <c r="H57" s="368"/>
      <c r="I57" s="368"/>
      <c r="J57" s="368"/>
      <c r="K57" s="241"/>
    </row>
    <row r="58" spans="2:11" s="1" customFormat="1" ht="15" customHeight="1">
      <c r="B58" s="240"/>
      <c r="C58" s="245"/>
      <c r="D58" s="368" t="s">
        <v>12933</v>
      </c>
      <c r="E58" s="368"/>
      <c r="F58" s="368"/>
      <c r="G58" s="368"/>
      <c r="H58" s="368"/>
      <c r="I58" s="368"/>
      <c r="J58" s="368"/>
      <c r="K58" s="241"/>
    </row>
    <row r="59" spans="2:11" s="1" customFormat="1" ht="15" customHeight="1">
      <c r="B59" s="240"/>
      <c r="C59" s="245"/>
      <c r="D59" s="368" t="s">
        <v>12934</v>
      </c>
      <c r="E59" s="368"/>
      <c r="F59" s="368"/>
      <c r="G59" s="368"/>
      <c r="H59" s="368"/>
      <c r="I59" s="368"/>
      <c r="J59" s="368"/>
      <c r="K59" s="241"/>
    </row>
    <row r="60" spans="2:11" s="1" customFormat="1" ht="15" customHeight="1">
      <c r="B60" s="240"/>
      <c r="C60" s="245"/>
      <c r="D60" s="368" t="s">
        <v>12935</v>
      </c>
      <c r="E60" s="368"/>
      <c r="F60" s="368"/>
      <c r="G60" s="368"/>
      <c r="H60" s="368"/>
      <c r="I60" s="368"/>
      <c r="J60" s="368"/>
      <c r="K60" s="241"/>
    </row>
    <row r="61" spans="2:11" s="1" customFormat="1" ht="15" customHeight="1">
      <c r="B61" s="240"/>
      <c r="C61" s="245"/>
      <c r="D61" s="368" t="s">
        <v>12936</v>
      </c>
      <c r="E61" s="368"/>
      <c r="F61" s="368"/>
      <c r="G61" s="368"/>
      <c r="H61" s="368"/>
      <c r="I61" s="368"/>
      <c r="J61" s="368"/>
      <c r="K61" s="241"/>
    </row>
    <row r="62" spans="2:11" s="1" customFormat="1" ht="15" customHeight="1">
      <c r="B62" s="240"/>
      <c r="C62" s="245"/>
      <c r="D62" s="370" t="s">
        <v>12937</v>
      </c>
      <c r="E62" s="370"/>
      <c r="F62" s="370"/>
      <c r="G62" s="370"/>
      <c r="H62" s="370"/>
      <c r="I62" s="370"/>
      <c r="J62" s="370"/>
      <c r="K62" s="241"/>
    </row>
    <row r="63" spans="2:11" s="1" customFormat="1" ht="15" customHeight="1">
      <c r="B63" s="240"/>
      <c r="C63" s="245"/>
      <c r="D63" s="368" t="s">
        <v>12938</v>
      </c>
      <c r="E63" s="368"/>
      <c r="F63" s="368"/>
      <c r="G63" s="368"/>
      <c r="H63" s="368"/>
      <c r="I63" s="368"/>
      <c r="J63" s="368"/>
      <c r="K63" s="241"/>
    </row>
    <row r="64" spans="2:11" s="1" customFormat="1" ht="12.75" customHeight="1">
      <c r="B64" s="240"/>
      <c r="C64" s="245"/>
      <c r="D64" s="245"/>
      <c r="E64" s="248"/>
      <c r="F64" s="245"/>
      <c r="G64" s="245"/>
      <c r="H64" s="245"/>
      <c r="I64" s="245"/>
      <c r="J64" s="245"/>
      <c r="K64" s="241"/>
    </row>
    <row r="65" spans="2:11" s="1" customFormat="1" ht="15" customHeight="1">
      <c r="B65" s="240"/>
      <c r="C65" s="245"/>
      <c r="D65" s="368" t="s">
        <v>12939</v>
      </c>
      <c r="E65" s="368"/>
      <c r="F65" s="368"/>
      <c r="G65" s="368"/>
      <c r="H65" s="368"/>
      <c r="I65" s="368"/>
      <c r="J65" s="368"/>
      <c r="K65" s="241"/>
    </row>
    <row r="66" spans="2:11" s="1" customFormat="1" ht="15" customHeight="1">
      <c r="B66" s="240"/>
      <c r="C66" s="245"/>
      <c r="D66" s="370" t="s">
        <v>12940</v>
      </c>
      <c r="E66" s="370"/>
      <c r="F66" s="370"/>
      <c r="G66" s="370"/>
      <c r="H66" s="370"/>
      <c r="I66" s="370"/>
      <c r="J66" s="370"/>
      <c r="K66" s="241"/>
    </row>
    <row r="67" spans="2:11" s="1" customFormat="1" ht="15" customHeight="1">
      <c r="B67" s="240"/>
      <c r="C67" s="245"/>
      <c r="D67" s="368" t="s">
        <v>12941</v>
      </c>
      <c r="E67" s="368"/>
      <c r="F67" s="368"/>
      <c r="G67" s="368"/>
      <c r="H67" s="368"/>
      <c r="I67" s="368"/>
      <c r="J67" s="368"/>
      <c r="K67" s="241"/>
    </row>
    <row r="68" spans="2:11" s="1" customFormat="1" ht="15" customHeight="1">
      <c r="B68" s="240"/>
      <c r="C68" s="245"/>
      <c r="D68" s="368" t="s">
        <v>12942</v>
      </c>
      <c r="E68" s="368"/>
      <c r="F68" s="368"/>
      <c r="G68" s="368"/>
      <c r="H68" s="368"/>
      <c r="I68" s="368"/>
      <c r="J68" s="368"/>
      <c r="K68" s="241"/>
    </row>
    <row r="69" spans="2:11" s="1" customFormat="1" ht="15" customHeight="1">
      <c r="B69" s="240"/>
      <c r="C69" s="245"/>
      <c r="D69" s="368" t="s">
        <v>12943</v>
      </c>
      <c r="E69" s="368"/>
      <c r="F69" s="368"/>
      <c r="G69" s="368"/>
      <c r="H69" s="368"/>
      <c r="I69" s="368"/>
      <c r="J69" s="368"/>
      <c r="K69" s="241"/>
    </row>
    <row r="70" spans="2:11" s="1" customFormat="1" ht="15" customHeight="1">
      <c r="B70" s="240"/>
      <c r="C70" s="245"/>
      <c r="D70" s="368" t="s">
        <v>12944</v>
      </c>
      <c r="E70" s="368"/>
      <c r="F70" s="368"/>
      <c r="G70" s="368"/>
      <c r="H70" s="368"/>
      <c r="I70" s="368"/>
      <c r="J70" s="368"/>
      <c r="K70" s="241"/>
    </row>
    <row r="71" spans="2:11" s="1" customFormat="1" ht="12.75" customHeight="1">
      <c r="B71" s="249"/>
      <c r="C71" s="250"/>
      <c r="D71" s="250"/>
      <c r="E71" s="250"/>
      <c r="F71" s="250"/>
      <c r="G71" s="250"/>
      <c r="H71" s="250"/>
      <c r="I71" s="250"/>
      <c r="J71" s="250"/>
      <c r="K71" s="251"/>
    </row>
    <row r="72" spans="2:11" s="1" customFormat="1" ht="18.75" customHeight="1">
      <c r="B72" s="252"/>
      <c r="C72" s="252"/>
      <c r="D72" s="252"/>
      <c r="E72" s="252"/>
      <c r="F72" s="252"/>
      <c r="G72" s="252"/>
      <c r="H72" s="252"/>
      <c r="I72" s="252"/>
      <c r="J72" s="252"/>
      <c r="K72" s="253"/>
    </row>
    <row r="73" spans="2:11" s="1" customFormat="1" ht="18.75" customHeight="1">
      <c r="B73" s="253"/>
      <c r="C73" s="253"/>
      <c r="D73" s="253"/>
      <c r="E73" s="253"/>
      <c r="F73" s="253"/>
      <c r="G73" s="253"/>
      <c r="H73" s="253"/>
      <c r="I73" s="253"/>
      <c r="J73" s="253"/>
      <c r="K73" s="253"/>
    </row>
    <row r="74" spans="2:11" s="1" customFormat="1" ht="7.5" customHeight="1">
      <c r="B74" s="254"/>
      <c r="C74" s="255"/>
      <c r="D74" s="255"/>
      <c r="E74" s="255"/>
      <c r="F74" s="255"/>
      <c r="G74" s="255"/>
      <c r="H74" s="255"/>
      <c r="I74" s="255"/>
      <c r="J74" s="255"/>
      <c r="K74" s="256"/>
    </row>
    <row r="75" spans="2:11" s="1" customFormat="1" ht="45" customHeight="1">
      <c r="B75" s="257"/>
      <c r="C75" s="363" t="s">
        <v>12945</v>
      </c>
      <c r="D75" s="363"/>
      <c r="E75" s="363"/>
      <c r="F75" s="363"/>
      <c r="G75" s="363"/>
      <c r="H75" s="363"/>
      <c r="I75" s="363"/>
      <c r="J75" s="363"/>
      <c r="K75" s="258"/>
    </row>
    <row r="76" spans="2:11" s="1" customFormat="1" ht="17.25" customHeight="1">
      <c r="B76" s="257"/>
      <c r="C76" s="259" t="s">
        <v>12946</v>
      </c>
      <c r="D76" s="259"/>
      <c r="E76" s="259"/>
      <c r="F76" s="259" t="s">
        <v>12947</v>
      </c>
      <c r="G76" s="260"/>
      <c r="H76" s="259" t="s">
        <v>55</v>
      </c>
      <c r="I76" s="259" t="s">
        <v>58</v>
      </c>
      <c r="J76" s="259" t="s">
        <v>12948</v>
      </c>
      <c r="K76" s="258"/>
    </row>
    <row r="77" spans="2:11" s="1" customFormat="1" ht="17.25" customHeight="1">
      <c r="B77" s="257"/>
      <c r="C77" s="261" t="s">
        <v>12949</v>
      </c>
      <c r="D77" s="261"/>
      <c r="E77" s="261"/>
      <c r="F77" s="262" t="s">
        <v>12950</v>
      </c>
      <c r="G77" s="263"/>
      <c r="H77" s="261"/>
      <c r="I77" s="261"/>
      <c r="J77" s="261" t="s">
        <v>12951</v>
      </c>
      <c r="K77" s="258"/>
    </row>
    <row r="78" spans="2:11" s="1" customFormat="1" ht="5.25" customHeight="1">
      <c r="B78" s="257"/>
      <c r="C78" s="264"/>
      <c r="D78" s="264"/>
      <c r="E78" s="264"/>
      <c r="F78" s="264"/>
      <c r="G78" s="265"/>
      <c r="H78" s="264"/>
      <c r="I78" s="264"/>
      <c r="J78" s="264"/>
      <c r="K78" s="258"/>
    </row>
    <row r="79" spans="2:11" s="1" customFormat="1" ht="15" customHeight="1">
      <c r="B79" s="257"/>
      <c r="C79" s="246" t="s">
        <v>54</v>
      </c>
      <c r="D79" s="266"/>
      <c r="E79" s="266"/>
      <c r="F79" s="267" t="s">
        <v>1995</v>
      </c>
      <c r="G79" s="268"/>
      <c r="H79" s="246" t="s">
        <v>12952</v>
      </c>
      <c r="I79" s="246" t="s">
        <v>12953</v>
      </c>
      <c r="J79" s="246">
        <v>20</v>
      </c>
      <c r="K79" s="258"/>
    </row>
    <row r="80" spans="2:11" s="1" customFormat="1" ht="15" customHeight="1">
      <c r="B80" s="257"/>
      <c r="C80" s="246" t="s">
        <v>12954</v>
      </c>
      <c r="D80" s="246"/>
      <c r="E80" s="246"/>
      <c r="F80" s="267" t="s">
        <v>1995</v>
      </c>
      <c r="G80" s="268"/>
      <c r="H80" s="246" t="s">
        <v>12955</v>
      </c>
      <c r="I80" s="246" t="s">
        <v>12953</v>
      </c>
      <c r="J80" s="246">
        <v>120</v>
      </c>
      <c r="K80" s="258"/>
    </row>
    <row r="81" spans="2:11" s="1" customFormat="1" ht="15" customHeight="1">
      <c r="B81" s="269"/>
      <c r="C81" s="246" t="s">
        <v>12956</v>
      </c>
      <c r="D81" s="246"/>
      <c r="E81" s="246"/>
      <c r="F81" s="267" t="s">
        <v>12957</v>
      </c>
      <c r="G81" s="268"/>
      <c r="H81" s="246" t="s">
        <v>12958</v>
      </c>
      <c r="I81" s="246" t="s">
        <v>12953</v>
      </c>
      <c r="J81" s="246">
        <v>50</v>
      </c>
      <c r="K81" s="258"/>
    </row>
    <row r="82" spans="2:11" s="1" customFormat="1" ht="15" customHeight="1">
      <c r="B82" s="269"/>
      <c r="C82" s="246" t="s">
        <v>12959</v>
      </c>
      <c r="D82" s="246"/>
      <c r="E82" s="246"/>
      <c r="F82" s="267" t="s">
        <v>1995</v>
      </c>
      <c r="G82" s="268"/>
      <c r="H82" s="246" t="s">
        <v>12960</v>
      </c>
      <c r="I82" s="246" t="s">
        <v>12961</v>
      </c>
      <c r="J82" s="246"/>
      <c r="K82" s="258"/>
    </row>
    <row r="83" spans="2:11" s="1" customFormat="1" ht="15" customHeight="1">
      <c r="B83" s="269"/>
      <c r="C83" s="270" t="s">
        <v>12962</v>
      </c>
      <c r="D83" s="270"/>
      <c r="E83" s="270"/>
      <c r="F83" s="271" t="s">
        <v>12957</v>
      </c>
      <c r="G83" s="270"/>
      <c r="H83" s="270" t="s">
        <v>12963</v>
      </c>
      <c r="I83" s="270" t="s">
        <v>12953</v>
      </c>
      <c r="J83" s="270">
        <v>15</v>
      </c>
      <c r="K83" s="258"/>
    </row>
    <row r="84" spans="2:11" s="1" customFormat="1" ht="15" customHeight="1">
      <c r="B84" s="269"/>
      <c r="C84" s="270" t="s">
        <v>12964</v>
      </c>
      <c r="D84" s="270"/>
      <c r="E84" s="270"/>
      <c r="F84" s="271" t="s">
        <v>12957</v>
      </c>
      <c r="G84" s="270"/>
      <c r="H84" s="270" t="s">
        <v>12965</v>
      </c>
      <c r="I84" s="270" t="s">
        <v>12953</v>
      </c>
      <c r="J84" s="270">
        <v>15</v>
      </c>
      <c r="K84" s="258"/>
    </row>
    <row r="85" spans="2:11" s="1" customFormat="1" ht="15" customHeight="1">
      <c r="B85" s="269"/>
      <c r="C85" s="270" t="s">
        <v>12966</v>
      </c>
      <c r="D85" s="270"/>
      <c r="E85" s="270"/>
      <c r="F85" s="271" t="s">
        <v>12957</v>
      </c>
      <c r="G85" s="270"/>
      <c r="H85" s="270" t="s">
        <v>12967</v>
      </c>
      <c r="I85" s="270" t="s">
        <v>12953</v>
      </c>
      <c r="J85" s="270">
        <v>20</v>
      </c>
      <c r="K85" s="258"/>
    </row>
    <row r="86" spans="2:11" s="1" customFormat="1" ht="15" customHeight="1">
      <c r="B86" s="269"/>
      <c r="C86" s="270" t="s">
        <v>12968</v>
      </c>
      <c r="D86" s="270"/>
      <c r="E86" s="270"/>
      <c r="F86" s="271" t="s">
        <v>12957</v>
      </c>
      <c r="G86" s="270"/>
      <c r="H86" s="270" t="s">
        <v>12969</v>
      </c>
      <c r="I86" s="270" t="s">
        <v>12953</v>
      </c>
      <c r="J86" s="270">
        <v>20</v>
      </c>
      <c r="K86" s="258"/>
    </row>
    <row r="87" spans="2:11" s="1" customFormat="1" ht="15" customHeight="1">
      <c r="B87" s="269"/>
      <c r="C87" s="246" t="s">
        <v>12970</v>
      </c>
      <c r="D87" s="246"/>
      <c r="E87" s="246"/>
      <c r="F87" s="267" t="s">
        <v>12957</v>
      </c>
      <c r="G87" s="268"/>
      <c r="H87" s="246" t="s">
        <v>12971</v>
      </c>
      <c r="I87" s="246" t="s">
        <v>12953</v>
      </c>
      <c r="J87" s="246">
        <v>50</v>
      </c>
      <c r="K87" s="258"/>
    </row>
    <row r="88" spans="2:11" s="1" customFormat="1" ht="15" customHeight="1">
      <c r="B88" s="269"/>
      <c r="C88" s="246" t="s">
        <v>12972</v>
      </c>
      <c r="D88" s="246"/>
      <c r="E88" s="246"/>
      <c r="F88" s="267" t="s">
        <v>12957</v>
      </c>
      <c r="G88" s="268"/>
      <c r="H88" s="246" t="s">
        <v>12973</v>
      </c>
      <c r="I88" s="246" t="s">
        <v>12953</v>
      </c>
      <c r="J88" s="246">
        <v>20</v>
      </c>
      <c r="K88" s="258"/>
    </row>
    <row r="89" spans="2:11" s="1" customFormat="1" ht="15" customHeight="1">
      <c r="B89" s="269"/>
      <c r="C89" s="246" t="s">
        <v>12974</v>
      </c>
      <c r="D89" s="246"/>
      <c r="E89" s="246"/>
      <c r="F89" s="267" t="s">
        <v>12957</v>
      </c>
      <c r="G89" s="268"/>
      <c r="H89" s="246" t="s">
        <v>12975</v>
      </c>
      <c r="I89" s="246" t="s">
        <v>12953</v>
      </c>
      <c r="J89" s="246">
        <v>20</v>
      </c>
      <c r="K89" s="258"/>
    </row>
    <row r="90" spans="2:11" s="1" customFormat="1" ht="15" customHeight="1">
      <c r="B90" s="269"/>
      <c r="C90" s="246" t="s">
        <v>12976</v>
      </c>
      <c r="D90" s="246"/>
      <c r="E90" s="246"/>
      <c r="F90" s="267" t="s">
        <v>12957</v>
      </c>
      <c r="G90" s="268"/>
      <c r="H90" s="246" t="s">
        <v>12977</v>
      </c>
      <c r="I90" s="246" t="s">
        <v>12953</v>
      </c>
      <c r="J90" s="246">
        <v>50</v>
      </c>
      <c r="K90" s="258"/>
    </row>
    <row r="91" spans="2:11" s="1" customFormat="1" ht="15" customHeight="1">
      <c r="B91" s="269"/>
      <c r="C91" s="246" t="s">
        <v>12978</v>
      </c>
      <c r="D91" s="246"/>
      <c r="E91" s="246"/>
      <c r="F91" s="267" t="s">
        <v>12957</v>
      </c>
      <c r="G91" s="268"/>
      <c r="H91" s="246" t="s">
        <v>12978</v>
      </c>
      <c r="I91" s="246" t="s">
        <v>12953</v>
      </c>
      <c r="J91" s="246">
        <v>50</v>
      </c>
      <c r="K91" s="258"/>
    </row>
    <row r="92" spans="2:11" s="1" customFormat="1" ht="15" customHeight="1">
      <c r="B92" s="269"/>
      <c r="C92" s="246" t="s">
        <v>12979</v>
      </c>
      <c r="D92" s="246"/>
      <c r="E92" s="246"/>
      <c r="F92" s="267" t="s">
        <v>12957</v>
      </c>
      <c r="G92" s="268"/>
      <c r="H92" s="246" t="s">
        <v>12980</v>
      </c>
      <c r="I92" s="246" t="s">
        <v>12953</v>
      </c>
      <c r="J92" s="246">
        <v>255</v>
      </c>
      <c r="K92" s="258"/>
    </row>
    <row r="93" spans="2:11" s="1" customFormat="1" ht="15" customHeight="1">
      <c r="B93" s="269"/>
      <c r="C93" s="246" t="s">
        <v>12981</v>
      </c>
      <c r="D93" s="246"/>
      <c r="E93" s="246"/>
      <c r="F93" s="267" t="s">
        <v>1995</v>
      </c>
      <c r="G93" s="268"/>
      <c r="H93" s="246" t="s">
        <v>12982</v>
      </c>
      <c r="I93" s="246" t="s">
        <v>12983</v>
      </c>
      <c r="J93" s="246"/>
      <c r="K93" s="258"/>
    </row>
    <row r="94" spans="2:11" s="1" customFormat="1" ht="15" customHeight="1">
      <c r="B94" s="269"/>
      <c r="C94" s="246" t="s">
        <v>12984</v>
      </c>
      <c r="D94" s="246"/>
      <c r="E94" s="246"/>
      <c r="F94" s="267" t="s">
        <v>1995</v>
      </c>
      <c r="G94" s="268"/>
      <c r="H94" s="246" t="s">
        <v>12985</v>
      </c>
      <c r="I94" s="246" t="s">
        <v>12986</v>
      </c>
      <c r="J94" s="246"/>
      <c r="K94" s="258"/>
    </row>
    <row r="95" spans="2:11" s="1" customFormat="1" ht="15" customHeight="1">
      <c r="B95" s="269"/>
      <c r="C95" s="246" t="s">
        <v>12987</v>
      </c>
      <c r="D95" s="246"/>
      <c r="E95" s="246"/>
      <c r="F95" s="267" t="s">
        <v>1995</v>
      </c>
      <c r="G95" s="268"/>
      <c r="H95" s="246" t="s">
        <v>12987</v>
      </c>
      <c r="I95" s="246" t="s">
        <v>12986</v>
      </c>
      <c r="J95" s="246"/>
      <c r="K95" s="258"/>
    </row>
    <row r="96" spans="2:11" s="1" customFormat="1" ht="15" customHeight="1">
      <c r="B96" s="269"/>
      <c r="C96" s="246" t="s">
        <v>39</v>
      </c>
      <c r="D96" s="246"/>
      <c r="E96" s="246"/>
      <c r="F96" s="267" t="s">
        <v>1995</v>
      </c>
      <c r="G96" s="268"/>
      <c r="H96" s="246" t="s">
        <v>12988</v>
      </c>
      <c r="I96" s="246" t="s">
        <v>12986</v>
      </c>
      <c r="J96" s="246"/>
      <c r="K96" s="258"/>
    </row>
    <row r="97" spans="2:11" s="1" customFormat="1" ht="15" customHeight="1">
      <c r="B97" s="269"/>
      <c r="C97" s="246" t="s">
        <v>49</v>
      </c>
      <c r="D97" s="246"/>
      <c r="E97" s="246"/>
      <c r="F97" s="267" t="s">
        <v>1995</v>
      </c>
      <c r="G97" s="268"/>
      <c r="H97" s="246" t="s">
        <v>12989</v>
      </c>
      <c r="I97" s="246" t="s">
        <v>12986</v>
      </c>
      <c r="J97" s="246"/>
      <c r="K97" s="258"/>
    </row>
    <row r="98" spans="2:11" s="1" customFormat="1" ht="15" customHeight="1">
      <c r="B98" s="272"/>
      <c r="C98" s="273"/>
      <c r="D98" s="273"/>
      <c r="E98" s="273"/>
      <c r="F98" s="273"/>
      <c r="G98" s="273"/>
      <c r="H98" s="273"/>
      <c r="I98" s="273"/>
      <c r="J98" s="273"/>
      <c r="K98" s="274"/>
    </row>
    <row r="99" spans="2:11" s="1" customFormat="1" ht="18.75" customHeight="1">
      <c r="B99" s="275"/>
      <c r="C99" s="276"/>
      <c r="D99" s="276"/>
      <c r="E99" s="276"/>
      <c r="F99" s="276"/>
      <c r="G99" s="276"/>
      <c r="H99" s="276"/>
      <c r="I99" s="276"/>
      <c r="J99" s="276"/>
      <c r="K99" s="275"/>
    </row>
    <row r="100" spans="2:11" s="1" customFormat="1" ht="18.75" customHeight="1">
      <c r="B100" s="253"/>
      <c r="C100" s="253"/>
      <c r="D100" s="253"/>
      <c r="E100" s="253"/>
      <c r="F100" s="253"/>
      <c r="G100" s="253"/>
      <c r="H100" s="253"/>
      <c r="I100" s="253"/>
      <c r="J100" s="253"/>
      <c r="K100" s="253"/>
    </row>
    <row r="101" spans="2:11" s="1" customFormat="1" ht="7.5" customHeight="1">
      <c r="B101" s="254"/>
      <c r="C101" s="255"/>
      <c r="D101" s="255"/>
      <c r="E101" s="255"/>
      <c r="F101" s="255"/>
      <c r="G101" s="255"/>
      <c r="H101" s="255"/>
      <c r="I101" s="255"/>
      <c r="J101" s="255"/>
      <c r="K101" s="256"/>
    </row>
    <row r="102" spans="2:11" s="1" customFormat="1" ht="45" customHeight="1">
      <c r="B102" s="257"/>
      <c r="C102" s="363" t="s">
        <v>12990</v>
      </c>
      <c r="D102" s="363"/>
      <c r="E102" s="363"/>
      <c r="F102" s="363"/>
      <c r="G102" s="363"/>
      <c r="H102" s="363"/>
      <c r="I102" s="363"/>
      <c r="J102" s="363"/>
      <c r="K102" s="258"/>
    </row>
    <row r="103" spans="2:11" s="1" customFormat="1" ht="17.25" customHeight="1">
      <c r="B103" s="257"/>
      <c r="C103" s="259" t="s">
        <v>12946</v>
      </c>
      <c r="D103" s="259"/>
      <c r="E103" s="259"/>
      <c r="F103" s="259" t="s">
        <v>12947</v>
      </c>
      <c r="G103" s="260"/>
      <c r="H103" s="259" t="s">
        <v>55</v>
      </c>
      <c r="I103" s="259" t="s">
        <v>58</v>
      </c>
      <c r="J103" s="259" t="s">
        <v>12948</v>
      </c>
      <c r="K103" s="258"/>
    </row>
    <row r="104" spans="2:11" s="1" customFormat="1" ht="17.25" customHeight="1">
      <c r="B104" s="257"/>
      <c r="C104" s="261" t="s">
        <v>12949</v>
      </c>
      <c r="D104" s="261"/>
      <c r="E104" s="261"/>
      <c r="F104" s="262" t="s">
        <v>12950</v>
      </c>
      <c r="G104" s="263"/>
      <c r="H104" s="261"/>
      <c r="I104" s="261"/>
      <c r="J104" s="261" t="s">
        <v>12951</v>
      </c>
      <c r="K104" s="258"/>
    </row>
    <row r="105" spans="2:11" s="1" customFormat="1" ht="5.25" customHeight="1">
      <c r="B105" s="257"/>
      <c r="C105" s="259"/>
      <c r="D105" s="259"/>
      <c r="E105" s="259"/>
      <c r="F105" s="259"/>
      <c r="G105" s="277"/>
      <c r="H105" s="259"/>
      <c r="I105" s="259"/>
      <c r="J105" s="259"/>
      <c r="K105" s="258"/>
    </row>
    <row r="106" spans="2:11" s="1" customFormat="1" ht="15" customHeight="1">
      <c r="B106" s="257"/>
      <c r="C106" s="246" t="s">
        <v>54</v>
      </c>
      <c r="D106" s="266"/>
      <c r="E106" s="266"/>
      <c r="F106" s="267" t="s">
        <v>1995</v>
      </c>
      <c r="G106" s="246"/>
      <c r="H106" s="246" t="s">
        <v>12991</v>
      </c>
      <c r="I106" s="246" t="s">
        <v>12953</v>
      </c>
      <c r="J106" s="246">
        <v>20</v>
      </c>
      <c r="K106" s="258"/>
    </row>
    <row r="107" spans="2:11" s="1" customFormat="1" ht="15" customHeight="1">
      <c r="B107" s="257"/>
      <c r="C107" s="246" t="s">
        <v>12954</v>
      </c>
      <c r="D107" s="246"/>
      <c r="E107" s="246"/>
      <c r="F107" s="267" t="s">
        <v>1995</v>
      </c>
      <c r="G107" s="246"/>
      <c r="H107" s="246" t="s">
        <v>12991</v>
      </c>
      <c r="I107" s="246" t="s">
        <v>12953</v>
      </c>
      <c r="J107" s="246">
        <v>120</v>
      </c>
      <c r="K107" s="258"/>
    </row>
    <row r="108" spans="2:11" s="1" customFormat="1" ht="15" customHeight="1">
      <c r="B108" s="269"/>
      <c r="C108" s="246" t="s">
        <v>12956</v>
      </c>
      <c r="D108" s="246"/>
      <c r="E108" s="246"/>
      <c r="F108" s="267" t="s">
        <v>12957</v>
      </c>
      <c r="G108" s="246"/>
      <c r="H108" s="246" t="s">
        <v>12991</v>
      </c>
      <c r="I108" s="246" t="s">
        <v>12953</v>
      </c>
      <c r="J108" s="246">
        <v>50</v>
      </c>
      <c r="K108" s="258"/>
    </row>
    <row r="109" spans="2:11" s="1" customFormat="1" ht="15" customHeight="1">
      <c r="B109" s="269"/>
      <c r="C109" s="246" t="s">
        <v>12959</v>
      </c>
      <c r="D109" s="246"/>
      <c r="E109" s="246"/>
      <c r="F109" s="267" t="s">
        <v>1995</v>
      </c>
      <c r="G109" s="246"/>
      <c r="H109" s="246" t="s">
        <v>12991</v>
      </c>
      <c r="I109" s="246" t="s">
        <v>12961</v>
      </c>
      <c r="J109" s="246"/>
      <c r="K109" s="258"/>
    </row>
    <row r="110" spans="2:11" s="1" customFormat="1" ht="15" customHeight="1">
      <c r="B110" s="269"/>
      <c r="C110" s="246" t="s">
        <v>12970</v>
      </c>
      <c r="D110" s="246"/>
      <c r="E110" s="246"/>
      <c r="F110" s="267" t="s">
        <v>12957</v>
      </c>
      <c r="G110" s="246"/>
      <c r="H110" s="246" t="s">
        <v>12991</v>
      </c>
      <c r="I110" s="246" t="s">
        <v>12953</v>
      </c>
      <c r="J110" s="246">
        <v>50</v>
      </c>
      <c r="K110" s="258"/>
    </row>
    <row r="111" spans="2:11" s="1" customFormat="1" ht="15" customHeight="1">
      <c r="B111" s="269"/>
      <c r="C111" s="246" t="s">
        <v>12978</v>
      </c>
      <c r="D111" s="246"/>
      <c r="E111" s="246"/>
      <c r="F111" s="267" t="s">
        <v>12957</v>
      </c>
      <c r="G111" s="246"/>
      <c r="H111" s="246" t="s">
        <v>12991</v>
      </c>
      <c r="I111" s="246" t="s">
        <v>12953</v>
      </c>
      <c r="J111" s="246">
        <v>50</v>
      </c>
      <c r="K111" s="258"/>
    </row>
    <row r="112" spans="2:11" s="1" customFormat="1" ht="15" customHeight="1">
      <c r="B112" s="269"/>
      <c r="C112" s="246" t="s">
        <v>12976</v>
      </c>
      <c r="D112" s="246"/>
      <c r="E112" s="246"/>
      <c r="F112" s="267" t="s">
        <v>12957</v>
      </c>
      <c r="G112" s="246"/>
      <c r="H112" s="246" t="s">
        <v>12991</v>
      </c>
      <c r="I112" s="246" t="s">
        <v>12953</v>
      </c>
      <c r="J112" s="246">
        <v>50</v>
      </c>
      <c r="K112" s="258"/>
    </row>
    <row r="113" spans="2:11" s="1" customFormat="1" ht="15" customHeight="1">
      <c r="B113" s="269"/>
      <c r="C113" s="246" t="s">
        <v>54</v>
      </c>
      <c r="D113" s="246"/>
      <c r="E113" s="246"/>
      <c r="F113" s="267" t="s">
        <v>1995</v>
      </c>
      <c r="G113" s="246"/>
      <c r="H113" s="246" t="s">
        <v>12992</v>
      </c>
      <c r="I113" s="246" t="s">
        <v>12953</v>
      </c>
      <c r="J113" s="246">
        <v>20</v>
      </c>
      <c r="K113" s="258"/>
    </row>
    <row r="114" spans="2:11" s="1" customFormat="1" ht="15" customHeight="1">
      <c r="B114" s="269"/>
      <c r="C114" s="246" t="s">
        <v>12993</v>
      </c>
      <c r="D114" s="246"/>
      <c r="E114" s="246"/>
      <c r="F114" s="267" t="s">
        <v>1995</v>
      </c>
      <c r="G114" s="246"/>
      <c r="H114" s="246" t="s">
        <v>12994</v>
      </c>
      <c r="I114" s="246" t="s">
        <v>12953</v>
      </c>
      <c r="J114" s="246">
        <v>120</v>
      </c>
      <c r="K114" s="258"/>
    </row>
    <row r="115" spans="2:11" s="1" customFormat="1" ht="15" customHeight="1">
      <c r="B115" s="269"/>
      <c r="C115" s="246" t="s">
        <v>39</v>
      </c>
      <c r="D115" s="246"/>
      <c r="E115" s="246"/>
      <c r="F115" s="267" t="s">
        <v>1995</v>
      </c>
      <c r="G115" s="246"/>
      <c r="H115" s="246" t="s">
        <v>12995</v>
      </c>
      <c r="I115" s="246" t="s">
        <v>12986</v>
      </c>
      <c r="J115" s="246"/>
      <c r="K115" s="258"/>
    </row>
    <row r="116" spans="2:11" s="1" customFormat="1" ht="15" customHeight="1">
      <c r="B116" s="269"/>
      <c r="C116" s="246" t="s">
        <v>49</v>
      </c>
      <c r="D116" s="246"/>
      <c r="E116" s="246"/>
      <c r="F116" s="267" t="s">
        <v>1995</v>
      </c>
      <c r="G116" s="246"/>
      <c r="H116" s="246" t="s">
        <v>12996</v>
      </c>
      <c r="I116" s="246" t="s">
        <v>12986</v>
      </c>
      <c r="J116" s="246"/>
      <c r="K116" s="258"/>
    </row>
    <row r="117" spans="2:11" s="1" customFormat="1" ht="15" customHeight="1">
      <c r="B117" s="269"/>
      <c r="C117" s="246" t="s">
        <v>58</v>
      </c>
      <c r="D117" s="246"/>
      <c r="E117" s="246"/>
      <c r="F117" s="267" t="s">
        <v>1995</v>
      </c>
      <c r="G117" s="246"/>
      <c r="H117" s="246" t="s">
        <v>12997</v>
      </c>
      <c r="I117" s="246" t="s">
        <v>12998</v>
      </c>
      <c r="J117" s="246"/>
      <c r="K117" s="258"/>
    </row>
    <row r="118" spans="2:11" s="1" customFormat="1" ht="15" customHeight="1">
      <c r="B118" s="272"/>
      <c r="C118" s="278"/>
      <c r="D118" s="278"/>
      <c r="E118" s="278"/>
      <c r="F118" s="278"/>
      <c r="G118" s="278"/>
      <c r="H118" s="278"/>
      <c r="I118" s="278"/>
      <c r="J118" s="278"/>
      <c r="K118" s="274"/>
    </row>
    <row r="119" spans="2:11" s="1" customFormat="1" ht="18.75" customHeight="1">
      <c r="B119" s="279"/>
      <c r="C119" s="280"/>
      <c r="D119" s="280"/>
      <c r="E119" s="280"/>
      <c r="F119" s="281"/>
      <c r="G119" s="280"/>
      <c r="H119" s="280"/>
      <c r="I119" s="280"/>
      <c r="J119" s="280"/>
      <c r="K119" s="279"/>
    </row>
    <row r="120" spans="2:11" s="1" customFormat="1" ht="18.75" customHeight="1">
      <c r="B120" s="253"/>
      <c r="C120" s="253"/>
      <c r="D120" s="253"/>
      <c r="E120" s="253"/>
      <c r="F120" s="253"/>
      <c r="G120" s="253"/>
      <c r="H120" s="253"/>
      <c r="I120" s="253"/>
      <c r="J120" s="253"/>
      <c r="K120" s="253"/>
    </row>
    <row r="121" spans="2:11" s="1" customFormat="1" ht="7.5" customHeight="1">
      <c r="B121" s="282"/>
      <c r="C121" s="283"/>
      <c r="D121" s="283"/>
      <c r="E121" s="283"/>
      <c r="F121" s="283"/>
      <c r="G121" s="283"/>
      <c r="H121" s="283"/>
      <c r="I121" s="283"/>
      <c r="J121" s="283"/>
      <c r="K121" s="284"/>
    </row>
    <row r="122" spans="2:11" s="1" customFormat="1" ht="45" customHeight="1">
      <c r="B122" s="285"/>
      <c r="C122" s="364" t="s">
        <v>12999</v>
      </c>
      <c r="D122" s="364"/>
      <c r="E122" s="364"/>
      <c r="F122" s="364"/>
      <c r="G122" s="364"/>
      <c r="H122" s="364"/>
      <c r="I122" s="364"/>
      <c r="J122" s="364"/>
      <c r="K122" s="286"/>
    </row>
    <row r="123" spans="2:11" s="1" customFormat="1" ht="17.25" customHeight="1">
      <c r="B123" s="287"/>
      <c r="C123" s="259" t="s">
        <v>12946</v>
      </c>
      <c r="D123" s="259"/>
      <c r="E123" s="259"/>
      <c r="F123" s="259" t="s">
        <v>12947</v>
      </c>
      <c r="G123" s="260"/>
      <c r="H123" s="259" t="s">
        <v>55</v>
      </c>
      <c r="I123" s="259" t="s">
        <v>58</v>
      </c>
      <c r="J123" s="259" t="s">
        <v>12948</v>
      </c>
      <c r="K123" s="288"/>
    </row>
    <row r="124" spans="2:11" s="1" customFormat="1" ht="17.25" customHeight="1">
      <c r="B124" s="287"/>
      <c r="C124" s="261" t="s">
        <v>12949</v>
      </c>
      <c r="D124" s="261"/>
      <c r="E124" s="261"/>
      <c r="F124" s="262" t="s">
        <v>12950</v>
      </c>
      <c r="G124" s="263"/>
      <c r="H124" s="261"/>
      <c r="I124" s="261"/>
      <c r="J124" s="261" t="s">
        <v>12951</v>
      </c>
      <c r="K124" s="288"/>
    </row>
    <row r="125" spans="2:11" s="1" customFormat="1" ht="5.25" customHeight="1">
      <c r="B125" s="289"/>
      <c r="C125" s="264"/>
      <c r="D125" s="264"/>
      <c r="E125" s="264"/>
      <c r="F125" s="264"/>
      <c r="G125" s="290"/>
      <c r="H125" s="264"/>
      <c r="I125" s="264"/>
      <c r="J125" s="264"/>
      <c r="K125" s="291"/>
    </row>
    <row r="126" spans="2:11" s="1" customFormat="1" ht="15" customHeight="1">
      <c r="B126" s="289"/>
      <c r="C126" s="246" t="s">
        <v>12954</v>
      </c>
      <c r="D126" s="266"/>
      <c r="E126" s="266"/>
      <c r="F126" s="267" t="s">
        <v>1995</v>
      </c>
      <c r="G126" s="246"/>
      <c r="H126" s="246" t="s">
        <v>12991</v>
      </c>
      <c r="I126" s="246" t="s">
        <v>12953</v>
      </c>
      <c r="J126" s="246">
        <v>120</v>
      </c>
      <c r="K126" s="292"/>
    </row>
    <row r="127" spans="2:11" s="1" customFormat="1" ht="15" customHeight="1">
      <c r="B127" s="289"/>
      <c r="C127" s="246" t="s">
        <v>13000</v>
      </c>
      <c r="D127" s="246"/>
      <c r="E127" s="246"/>
      <c r="F127" s="267" t="s">
        <v>1995</v>
      </c>
      <c r="G127" s="246"/>
      <c r="H127" s="246" t="s">
        <v>13001</v>
      </c>
      <c r="I127" s="246" t="s">
        <v>12953</v>
      </c>
      <c r="J127" s="246" t="s">
        <v>13002</v>
      </c>
      <c r="K127" s="292"/>
    </row>
    <row r="128" spans="2:11" s="1" customFormat="1" ht="15" customHeight="1">
      <c r="B128" s="289"/>
      <c r="C128" s="246" t="s">
        <v>86</v>
      </c>
      <c r="D128" s="246"/>
      <c r="E128" s="246"/>
      <c r="F128" s="267" t="s">
        <v>1995</v>
      </c>
      <c r="G128" s="246"/>
      <c r="H128" s="246" t="s">
        <v>13003</v>
      </c>
      <c r="I128" s="246" t="s">
        <v>12953</v>
      </c>
      <c r="J128" s="246" t="s">
        <v>13002</v>
      </c>
      <c r="K128" s="292"/>
    </row>
    <row r="129" spans="2:11" s="1" customFormat="1" ht="15" customHeight="1">
      <c r="B129" s="289"/>
      <c r="C129" s="246" t="s">
        <v>12962</v>
      </c>
      <c r="D129" s="246"/>
      <c r="E129" s="246"/>
      <c r="F129" s="267" t="s">
        <v>12957</v>
      </c>
      <c r="G129" s="246"/>
      <c r="H129" s="246" t="s">
        <v>12963</v>
      </c>
      <c r="I129" s="246" t="s">
        <v>12953</v>
      </c>
      <c r="J129" s="246">
        <v>15</v>
      </c>
      <c r="K129" s="292"/>
    </row>
    <row r="130" spans="2:11" s="1" customFormat="1" ht="15" customHeight="1">
      <c r="B130" s="289"/>
      <c r="C130" s="270" t="s">
        <v>12964</v>
      </c>
      <c r="D130" s="270"/>
      <c r="E130" s="270"/>
      <c r="F130" s="271" t="s">
        <v>12957</v>
      </c>
      <c r="G130" s="270"/>
      <c r="H130" s="270" t="s">
        <v>12965</v>
      </c>
      <c r="I130" s="270" t="s">
        <v>12953</v>
      </c>
      <c r="J130" s="270">
        <v>15</v>
      </c>
      <c r="K130" s="292"/>
    </row>
    <row r="131" spans="2:11" s="1" customFormat="1" ht="15" customHeight="1">
      <c r="B131" s="289"/>
      <c r="C131" s="270" t="s">
        <v>12966</v>
      </c>
      <c r="D131" s="270"/>
      <c r="E131" s="270"/>
      <c r="F131" s="271" t="s">
        <v>12957</v>
      </c>
      <c r="G131" s="270"/>
      <c r="H131" s="270" t="s">
        <v>12967</v>
      </c>
      <c r="I131" s="270" t="s">
        <v>12953</v>
      </c>
      <c r="J131" s="270">
        <v>20</v>
      </c>
      <c r="K131" s="292"/>
    </row>
    <row r="132" spans="2:11" s="1" customFormat="1" ht="15" customHeight="1">
      <c r="B132" s="289"/>
      <c r="C132" s="270" t="s">
        <v>12968</v>
      </c>
      <c r="D132" s="270"/>
      <c r="E132" s="270"/>
      <c r="F132" s="271" t="s">
        <v>12957</v>
      </c>
      <c r="G132" s="270"/>
      <c r="H132" s="270" t="s">
        <v>12969</v>
      </c>
      <c r="I132" s="270" t="s">
        <v>12953</v>
      </c>
      <c r="J132" s="270">
        <v>20</v>
      </c>
      <c r="K132" s="292"/>
    </row>
    <row r="133" spans="2:11" s="1" customFormat="1" ht="15" customHeight="1">
      <c r="B133" s="289"/>
      <c r="C133" s="246" t="s">
        <v>12956</v>
      </c>
      <c r="D133" s="246"/>
      <c r="E133" s="246"/>
      <c r="F133" s="267" t="s">
        <v>12957</v>
      </c>
      <c r="G133" s="246"/>
      <c r="H133" s="246" t="s">
        <v>12991</v>
      </c>
      <c r="I133" s="246" t="s">
        <v>12953</v>
      </c>
      <c r="J133" s="246">
        <v>50</v>
      </c>
      <c r="K133" s="292"/>
    </row>
    <row r="134" spans="2:11" s="1" customFormat="1" ht="15" customHeight="1">
      <c r="B134" s="289"/>
      <c r="C134" s="246" t="s">
        <v>12970</v>
      </c>
      <c r="D134" s="246"/>
      <c r="E134" s="246"/>
      <c r="F134" s="267" t="s">
        <v>12957</v>
      </c>
      <c r="G134" s="246"/>
      <c r="H134" s="246" t="s">
        <v>12991</v>
      </c>
      <c r="I134" s="246" t="s">
        <v>12953</v>
      </c>
      <c r="J134" s="246">
        <v>50</v>
      </c>
      <c r="K134" s="292"/>
    </row>
    <row r="135" spans="2:11" s="1" customFormat="1" ht="15" customHeight="1">
      <c r="B135" s="289"/>
      <c r="C135" s="246" t="s">
        <v>12976</v>
      </c>
      <c r="D135" s="246"/>
      <c r="E135" s="246"/>
      <c r="F135" s="267" t="s">
        <v>12957</v>
      </c>
      <c r="G135" s="246"/>
      <c r="H135" s="246" t="s">
        <v>12991</v>
      </c>
      <c r="I135" s="246" t="s">
        <v>12953</v>
      </c>
      <c r="J135" s="246">
        <v>50</v>
      </c>
      <c r="K135" s="292"/>
    </row>
    <row r="136" spans="2:11" s="1" customFormat="1" ht="15" customHeight="1">
      <c r="B136" s="289"/>
      <c r="C136" s="246" t="s">
        <v>12978</v>
      </c>
      <c r="D136" s="246"/>
      <c r="E136" s="246"/>
      <c r="F136" s="267" t="s">
        <v>12957</v>
      </c>
      <c r="G136" s="246"/>
      <c r="H136" s="246" t="s">
        <v>12991</v>
      </c>
      <c r="I136" s="246" t="s">
        <v>12953</v>
      </c>
      <c r="J136" s="246">
        <v>50</v>
      </c>
      <c r="K136" s="292"/>
    </row>
    <row r="137" spans="2:11" s="1" customFormat="1" ht="15" customHeight="1">
      <c r="B137" s="289"/>
      <c r="C137" s="246" t="s">
        <v>12979</v>
      </c>
      <c r="D137" s="246"/>
      <c r="E137" s="246"/>
      <c r="F137" s="267" t="s">
        <v>12957</v>
      </c>
      <c r="G137" s="246"/>
      <c r="H137" s="246" t="s">
        <v>13004</v>
      </c>
      <c r="I137" s="246" t="s">
        <v>12953</v>
      </c>
      <c r="J137" s="246">
        <v>255</v>
      </c>
      <c r="K137" s="292"/>
    </row>
    <row r="138" spans="2:11" s="1" customFormat="1" ht="15" customHeight="1">
      <c r="B138" s="289"/>
      <c r="C138" s="246" t="s">
        <v>12981</v>
      </c>
      <c r="D138" s="246"/>
      <c r="E138" s="246"/>
      <c r="F138" s="267" t="s">
        <v>1995</v>
      </c>
      <c r="G138" s="246"/>
      <c r="H138" s="246" t="s">
        <v>13005</v>
      </c>
      <c r="I138" s="246" t="s">
        <v>12983</v>
      </c>
      <c r="J138" s="246"/>
      <c r="K138" s="292"/>
    </row>
    <row r="139" spans="2:11" s="1" customFormat="1" ht="15" customHeight="1">
      <c r="B139" s="289"/>
      <c r="C139" s="246" t="s">
        <v>12984</v>
      </c>
      <c r="D139" s="246"/>
      <c r="E139" s="246"/>
      <c r="F139" s="267" t="s">
        <v>1995</v>
      </c>
      <c r="G139" s="246"/>
      <c r="H139" s="246" t="s">
        <v>13006</v>
      </c>
      <c r="I139" s="246" t="s">
        <v>12986</v>
      </c>
      <c r="J139" s="246"/>
      <c r="K139" s="292"/>
    </row>
    <row r="140" spans="2:11" s="1" customFormat="1" ht="15" customHeight="1">
      <c r="B140" s="289"/>
      <c r="C140" s="246" t="s">
        <v>12987</v>
      </c>
      <c r="D140" s="246"/>
      <c r="E140" s="246"/>
      <c r="F140" s="267" t="s">
        <v>1995</v>
      </c>
      <c r="G140" s="246"/>
      <c r="H140" s="246" t="s">
        <v>12987</v>
      </c>
      <c r="I140" s="246" t="s">
        <v>12986</v>
      </c>
      <c r="J140" s="246"/>
      <c r="K140" s="292"/>
    </row>
    <row r="141" spans="2:11" s="1" customFormat="1" ht="15" customHeight="1">
      <c r="B141" s="289"/>
      <c r="C141" s="246" t="s">
        <v>39</v>
      </c>
      <c r="D141" s="246"/>
      <c r="E141" s="246"/>
      <c r="F141" s="267" t="s">
        <v>1995</v>
      </c>
      <c r="G141" s="246"/>
      <c r="H141" s="246" t="s">
        <v>13007</v>
      </c>
      <c r="I141" s="246" t="s">
        <v>12986</v>
      </c>
      <c r="J141" s="246"/>
      <c r="K141" s="292"/>
    </row>
    <row r="142" spans="2:11" s="1" customFormat="1" ht="15" customHeight="1">
      <c r="B142" s="289"/>
      <c r="C142" s="246" t="s">
        <v>13008</v>
      </c>
      <c r="D142" s="246"/>
      <c r="E142" s="246"/>
      <c r="F142" s="267" t="s">
        <v>1995</v>
      </c>
      <c r="G142" s="246"/>
      <c r="H142" s="246" t="s">
        <v>13009</v>
      </c>
      <c r="I142" s="246" t="s">
        <v>12986</v>
      </c>
      <c r="J142" s="246"/>
      <c r="K142" s="292"/>
    </row>
    <row r="143" spans="2:11" s="1" customFormat="1" ht="15" customHeight="1">
      <c r="B143" s="293"/>
      <c r="C143" s="294"/>
      <c r="D143" s="294"/>
      <c r="E143" s="294"/>
      <c r="F143" s="294"/>
      <c r="G143" s="294"/>
      <c r="H143" s="294"/>
      <c r="I143" s="294"/>
      <c r="J143" s="294"/>
      <c r="K143" s="295"/>
    </row>
    <row r="144" spans="2:11" s="1" customFormat="1" ht="18.75" customHeight="1">
      <c r="B144" s="280"/>
      <c r="C144" s="280"/>
      <c r="D144" s="280"/>
      <c r="E144" s="280"/>
      <c r="F144" s="281"/>
      <c r="G144" s="280"/>
      <c r="H144" s="280"/>
      <c r="I144" s="280"/>
      <c r="J144" s="280"/>
      <c r="K144" s="280"/>
    </row>
    <row r="145" spans="2:11" s="1" customFormat="1" ht="18.75" customHeight="1">
      <c r="B145" s="253"/>
      <c r="C145" s="253"/>
      <c r="D145" s="253"/>
      <c r="E145" s="253"/>
      <c r="F145" s="253"/>
      <c r="G145" s="253"/>
      <c r="H145" s="253"/>
      <c r="I145" s="253"/>
      <c r="J145" s="253"/>
      <c r="K145" s="253"/>
    </row>
    <row r="146" spans="2:11" s="1" customFormat="1" ht="7.5" customHeight="1">
      <c r="B146" s="254"/>
      <c r="C146" s="255"/>
      <c r="D146" s="255"/>
      <c r="E146" s="255"/>
      <c r="F146" s="255"/>
      <c r="G146" s="255"/>
      <c r="H146" s="255"/>
      <c r="I146" s="255"/>
      <c r="J146" s="255"/>
      <c r="K146" s="256"/>
    </row>
    <row r="147" spans="2:11" s="1" customFormat="1" ht="45" customHeight="1">
      <c r="B147" s="257"/>
      <c r="C147" s="363" t="s">
        <v>13010</v>
      </c>
      <c r="D147" s="363"/>
      <c r="E147" s="363"/>
      <c r="F147" s="363"/>
      <c r="G147" s="363"/>
      <c r="H147" s="363"/>
      <c r="I147" s="363"/>
      <c r="J147" s="363"/>
      <c r="K147" s="258"/>
    </row>
    <row r="148" spans="2:11" s="1" customFormat="1" ht="17.25" customHeight="1">
      <c r="B148" s="257"/>
      <c r="C148" s="259" t="s">
        <v>12946</v>
      </c>
      <c r="D148" s="259"/>
      <c r="E148" s="259"/>
      <c r="F148" s="259" t="s">
        <v>12947</v>
      </c>
      <c r="G148" s="260"/>
      <c r="H148" s="259" t="s">
        <v>55</v>
      </c>
      <c r="I148" s="259" t="s">
        <v>58</v>
      </c>
      <c r="J148" s="259" t="s">
        <v>12948</v>
      </c>
      <c r="K148" s="258"/>
    </row>
    <row r="149" spans="2:11" s="1" customFormat="1" ht="17.25" customHeight="1">
      <c r="B149" s="257"/>
      <c r="C149" s="261" t="s">
        <v>12949</v>
      </c>
      <c r="D149" s="261"/>
      <c r="E149" s="261"/>
      <c r="F149" s="262" t="s">
        <v>12950</v>
      </c>
      <c r="G149" s="263"/>
      <c r="H149" s="261"/>
      <c r="I149" s="261"/>
      <c r="J149" s="261" t="s">
        <v>12951</v>
      </c>
      <c r="K149" s="258"/>
    </row>
    <row r="150" spans="2:11" s="1" customFormat="1" ht="5.25" customHeight="1">
      <c r="B150" s="269"/>
      <c r="C150" s="264"/>
      <c r="D150" s="264"/>
      <c r="E150" s="264"/>
      <c r="F150" s="264"/>
      <c r="G150" s="265"/>
      <c r="H150" s="264"/>
      <c r="I150" s="264"/>
      <c r="J150" s="264"/>
      <c r="K150" s="292"/>
    </row>
    <row r="151" spans="2:11" s="1" customFormat="1" ht="15" customHeight="1">
      <c r="B151" s="269"/>
      <c r="C151" s="296" t="s">
        <v>12954</v>
      </c>
      <c r="D151" s="246"/>
      <c r="E151" s="246"/>
      <c r="F151" s="297" t="s">
        <v>1995</v>
      </c>
      <c r="G151" s="246"/>
      <c r="H151" s="296" t="s">
        <v>12991</v>
      </c>
      <c r="I151" s="296" t="s">
        <v>12953</v>
      </c>
      <c r="J151" s="296">
        <v>120</v>
      </c>
      <c r="K151" s="292"/>
    </row>
    <row r="152" spans="2:11" s="1" customFormat="1" ht="15" customHeight="1">
      <c r="B152" s="269"/>
      <c r="C152" s="296" t="s">
        <v>13000</v>
      </c>
      <c r="D152" s="246"/>
      <c r="E152" s="246"/>
      <c r="F152" s="297" t="s">
        <v>1995</v>
      </c>
      <c r="G152" s="246"/>
      <c r="H152" s="296" t="s">
        <v>13011</v>
      </c>
      <c r="I152" s="296" t="s">
        <v>12953</v>
      </c>
      <c r="J152" s="296" t="s">
        <v>13002</v>
      </c>
      <c r="K152" s="292"/>
    </row>
    <row r="153" spans="2:11" s="1" customFormat="1" ht="15" customHeight="1">
      <c r="B153" s="269"/>
      <c r="C153" s="296" t="s">
        <v>86</v>
      </c>
      <c r="D153" s="246"/>
      <c r="E153" s="246"/>
      <c r="F153" s="297" t="s">
        <v>1995</v>
      </c>
      <c r="G153" s="246"/>
      <c r="H153" s="296" t="s">
        <v>13012</v>
      </c>
      <c r="I153" s="296" t="s">
        <v>12953</v>
      </c>
      <c r="J153" s="296" t="s">
        <v>13002</v>
      </c>
      <c r="K153" s="292"/>
    </row>
    <row r="154" spans="2:11" s="1" customFormat="1" ht="15" customHeight="1">
      <c r="B154" s="269"/>
      <c r="C154" s="296" t="s">
        <v>12956</v>
      </c>
      <c r="D154" s="246"/>
      <c r="E154" s="246"/>
      <c r="F154" s="297" t="s">
        <v>12957</v>
      </c>
      <c r="G154" s="246"/>
      <c r="H154" s="296" t="s">
        <v>12991</v>
      </c>
      <c r="I154" s="296" t="s">
        <v>12953</v>
      </c>
      <c r="J154" s="296">
        <v>50</v>
      </c>
      <c r="K154" s="292"/>
    </row>
    <row r="155" spans="2:11" s="1" customFormat="1" ht="15" customHeight="1">
      <c r="B155" s="269"/>
      <c r="C155" s="296" t="s">
        <v>12959</v>
      </c>
      <c r="D155" s="246"/>
      <c r="E155" s="246"/>
      <c r="F155" s="297" t="s">
        <v>1995</v>
      </c>
      <c r="G155" s="246"/>
      <c r="H155" s="296" t="s">
        <v>12991</v>
      </c>
      <c r="I155" s="296" t="s">
        <v>12961</v>
      </c>
      <c r="J155" s="296"/>
      <c r="K155" s="292"/>
    </row>
    <row r="156" spans="2:11" s="1" customFormat="1" ht="15" customHeight="1">
      <c r="B156" s="269"/>
      <c r="C156" s="296" t="s">
        <v>12970</v>
      </c>
      <c r="D156" s="246"/>
      <c r="E156" s="246"/>
      <c r="F156" s="297" t="s">
        <v>12957</v>
      </c>
      <c r="G156" s="246"/>
      <c r="H156" s="296" t="s">
        <v>12991</v>
      </c>
      <c r="I156" s="296" t="s">
        <v>12953</v>
      </c>
      <c r="J156" s="296">
        <v>50</v>
      </c>
      <c r="K156" s="292"/>
    </row>
    <row r="157" spans="2:11" s="1" customFormat="1" ht="15" customHeight="1">
      <c r="B157" s="269"/>
      <c r="C157" s="296" t="s">
        <v>12978</v>
      </c>
      <c r="D157" s="246"/>
      <c r="E157" s="246"/>
      <c r="F157" s="297" t="s">
        <v>12957</v>
      </c>
      <c r="G157" s="246"/>
      <c r="H157" s="296" t="s">
        <v>12991</v>
      </c>
      <c r="I157" s="296" t="s">
        <v>12953</v>
      </c>
      <c r="J157" s="296">
        <v>50</v>
      </c>
      <c r="K157" s="292"/>
    </row>
    <row r="158" spans="2:11" s="1" customFormat="1" ht="15" customHeight="1">
      <c r="B158" s="269"/>
      <c r="C158" s="296" t="s">
        <v>12976</v>
      </c>
      <c r="D158" s="246"/>
      <c r="E158" s="246"/>
      <c r="F158" s="297" t="s">
        <v>12957</v>
      </c>
      <c r="G158" s="246"/>
      <c r="H158" s="296" t="s">
        <v>12991</v>
      </c>
      <c r="I158" s="296" t="s">
        <v>12953</v>
      </c>
      <c r="J158" s="296">
        <v>50</v>
      </c>
      <c r="K158" s="292"/>
    </row>
    <row r="159" spans="2:11" s="1" customFormat="1" ht="15" customHeight="1">
      <c r="B159" s="269"/>
      <c r="C159" s="296" t="s">
        <v>201</v>
      </c>
      <c r="D159" s="246"/>
      <c r="E159" s="246"/>
      <c r="F159" s="297" t="s">
        <v>1995</v>
      </c>
      <c r="G159" s="246"/>
      <c r="H159" s="296" t="s">
        <v>13013</v>
      </c>
      <c r="I159" s="296" t="s">
        <v>12953</v>
      </c>
      <c r="J159" s="296" t="s">
        <v>13014</v>
      </c>
      <c r="K159" s="292"/>
    </row>
    <row r="160" spans="2:11" s="1" customFormat="1" ht="15" customHeight="1">
      <c r="B160" s="269"/>
      <c r="C160" s="296" t="s">
        <v>13015</v>
      </c>
      <c r="D160" s="246"/>
      <c r="E160" s="246"/>
      <c r="F160" s="297" t="s">
        <v>1995</v>
      </c>
      <c r="G160" s="246"/>
      <c r="H160" s="296" t="s">
        <v>13016</v>
      </c>
      <c r="I160" s="296" t="s">
        <v>12986</v>
      </c>
      <c r="J160" s="296"/>
      <c r="K160" s="292"/>
    </row>
    <row r="161" spans="2:11" s="1" customFormat="1" ht="15" customHeight="1">
      <c r="B161" s="298"/>
      <c r="C161" s="278"/>
      <c r="D161" s="278"/>
      <c r="E161" s="278"/>
      <c r="F161" s="278"/>
      <c r="G161" s="278"/>
      <c r="H161" s="278"/>
      <c r="I161" s="278"/>
      <c r="J161" s="278"/>
      <c r="K161" s="299"/>
    </row>
    <row r="162" spans="2:11" s="1" customFormat="1" ht="18.75" customHeight="1">
      <c r="B162" s="280"/>
      <c r="C162" s="290"/>
      <c r="D162" s="290"/>
      <c r="E162" s="290"/>
      <c r="F162" s="300"/>
      <c r="G162" s="290"/>
      <c r="H162" s="290"/>
      <c r="I162" s="290"/>
      <c r="J162" s="290"/>
      <c r="K162" s="280"/>
    </row>
    <row r="163" spans="2:11" s="1" customFormat="1" ht="18.75" customHeight="1"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</row>
    <row r="164" spans="2:11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pans="2:11" s="1" customFormat="1" ht="45" customHeight="1">
      <c r="B165" s="238"/>
      <c r="C165" s="364" t="s">
        <v>13017</v>
      </c>
      <c r="D165" s="364"/>
      <c r="E165" s="364"/>
      <c r="F165" s="364"/>
      <c r="G165" s="364"/>
      <c r="H165" s="364"/>
      <c r="I165" s="364"/>
      <c r="J165" s="364"/>
      <c r="K165" s="239"/>
    </row>
    <row r="166" spans="2:11" s="1" customFormat="1" ht="17.25" customHeight="1">
      <c r="B166" s="238"/>
      <c r="C166" s="259" t="s">
        <v>12946</v>
      </c>
      <c r="D166" s="259"/>
      <c r="E166" s="259"/>
      <c r="F166" s="259" t="s">
        <v>12947</v>
      </c>
      <c r="G166" s="301"/>
      <c r="H166" s="302" t="s">
        <v>55</v>
      </c>
      <c r="I166" s="302" t="s">
        <v>58</v>
      </c>
      <c r="J166" s="259" t="s">
        <v>12948</v>
      </c>
      <c r="K166" s="239"/>
    </row>
    <row r="167" spans="2:11" s="1" customFormat="1" ht="17.25" customHeight="1">
      <c r="B167" s="240"/>
      <c r="C167" s="261" t="s">
        <v>12949</v>
      </c>
      <c r="D167" s="261"/>
      <c r="E167" s="261"/>
      <c r="F167" s="262" t="s">
        <v>12950</v>
      </c>
      <c r="G167" s="303"/>
      <c r="H167" s="304"/>
      <c r="I167" s="304"/>
      <c r="J167" s="261" t="s">
        <v>12951</v>
      </c>
      <c r="K167" s="241"/>
    </row>
    <row r="168" spans="2:11" s="1" customFormat="1" ht="5.25" customHeight="1">
      <c r="B168" s="269"/>
      <c r="C168" s="264"/>
      <c r="D168" s="264"/>
      <c r="E168" s="264"/>
      <c r="F168" s="264"/>
      <c r="G168" s="265"/>
      <c r="H168" s="264"/>
      <c r="I168" s="264"/>
      <c r="J168" s="264"/>
      <c r="K168" s="292"/>
    </row>
    <row r="169" spans="2:11" s="1" customFormat="1" ht="15" customHeight="1">
      <c r="B169" s="269"/>
      <c r="C169" s="246" t="s">
        <v>12954</v>
      </c>
      <c r="D169" s="246"/>
      <c r="E169" s="246"/>
      <c r="F169" s="267" t="s">
        <v>1995</v>
      </c>
      <c r="G169" s="246"/>
      <c r="H169" s="246" t="s">
        <v>12991</v>
      </c>
      <c r="I169" s="246" t="s">
        <v>12953</v>
      </c>
      <c r="J169" s="246">
        <v>120</v>
      </c>
      <c r="K169" s="292"/>
    </row>
    <row r="170" spans="2:11" s="1" customFormat="1" ht="15" customHeight="1">
      <c r="B170" s="269"/>
      <c r="C170" s="246" t="s">
        <v>13000</v>
      </c>
      <c r="D170" s="246"/>
      <c r="E170" s="246"/>
      <c r="F170" s="267" t="s">
        <v>1995</v>
      </c>
      <c r="G170" s="246"/>
      <c r="H170" s="246" t="s">
        <v>13001</v>
      </c>
      <c r="I170" s="246" t="s">
        <v>12953</v>
      </c>
      <c r="J170" s="246" t="s">
        <v>13002</v>
      </c>
      <c r="K170" s="292"/>
    </row>
    <row r="171" spans="2:11" s="1" customFormat="1" ht="15" customHeight="1">
      <c r="B171" s="269"/>
      <c r="C171" s="246" t="s">
        <v>86</v>
      </c>
      <c r="D171" s="246"/>
      <c r="E171" s="246"/>
      <c r="F171" s="267" t="s">
        <v>1995</v>
      </c>
      <c r="G171" s="246"/>
      <c r="H171" s="246" t="s">
        <v>13018</v>
      </c>
      <c r="I171" s="246" t="s">
        <v>12953</v>
      </c>
      <c r="J171" s="246" t="s">
        <v>13002</v>
      </c>
      <c r="K171" s="292"/>
    </row>
    <row r="172" spans="2:11" s="1" customFormat="1" ht="15" customHeight="1">
      <c r="B172" s="269"/>
      <c r="C172" s="246" t="s">
        <v>12956</v>
      </c>
      <c r="D172" s="246"/>
      <c r="E172" s="246"/>
      <c r="F172" s="267" t="s">
        <v>12957</v>
      </c>
      <c r="G172" s="246"/>
      <c r="H172" s="246" t="s">
        <v>13018</v>
      </c>
      <c r="I172" s="246" t="s">
        <v>12953</v>
      </c>
      <c r="J172" s="246">
        <v>50</v>
      </c>
      <c r="K172" s="292"/>
    </row>
    <row r="173" spans="2:11" s="1" customFormat="1" ht="15" customHeight="1">
      <c r="B173" s="269"/>
      <c r="C173" s="246" t="s">
        <v>12959</v>
      </c>
      <c r="D173" s="246"/>
      <c r="E173" s="246"/>
      <c r="F173" s="267" t="s">
        <v>1995</v>
      </c>
      <c r="G173" s="246"/>
      <c r="H173" s="246" t="s">
        <v>13018</v>
      </c>
      <c r="I173" s="246" t="s">
        <v>12961</v>
      </c>
      <c r="J173" s="246"/>
      <c r="K173" s="292"/>
    </row>
    <row r="174" spans="2:11" s="1" customFormat="1" ht="15" customHeight="1">
      <c r="B174" s="269"/>
      <c r="C174" s="246" t="s">
        <v>12970</v>
      </c>
      <c r="D174" s="246"/>
      <c r="E174" s="246"/>
      <c r="F174" s="267" t="s">
        <v>12957</v>
      </c>
      <c r="G174" s="246"/>
      <c r="H174" s="246" t="s">
        <v>13018</v>
      </c>
      <c r="I174" s="246" t="s">
        <v>12953</v>
      </c>
      <c r="J174" s="246">
        <v>50</v>
      </c>
      <c r="K174" s="292"/>
    </row>
    <row r="175" spans="2:11" s="1" customFormat="1" ht="15" customHeight="1">
      <c r="B175" s="269"/>
      <c r="C175" s="246" t="s">
        <v>12978</v>
      </c>
      <c r="D175" s="246"/>
      <c r="E175" s="246"/>
      <c r="F175" s="267" t="s">
        <v>12957</v>
      </c>
      <c r="G175" s="246"/>
      <c r="H175" s="246" t="s">
        <v>13018</v>
      </c>
      <c r="I175" s="246" t="s">
        <v>12953</v>
      </c>
      <c r="J175" s="246">
        <v>50</v>
      </c>
      <c r="K175" s="292"/>
    </row>
    <row r="176" spans="2:11" s="1" customFormat="1" ht="15" customHeight="1">
      <c r="B176" s="269"/>
      <c r="C176" s="246" t="s">
        <v>12976</v>
      </c>
      <c r="D176" s="246"/>
      <c r="E176" s="246"/>
      <c r="F176" s="267" t="s">
        <v>12957</v>
      </c>
      <c r="G176" s="246"/>
      <c r="H176" s="246" t="s">
        <v>13018</v>
      </c>
      <c r="I176" s="246" t="s">
        <v>12953</v>
      </c>
      <c r="J176" s="246">
        <v>50</v>
      </c>
      <c r="K176" s="292"/>
    </row>
    <row r="177" spans="2:11" s="1" customFormat="1" ht="15" customHeight="1">
      <c r="B177" s="269"/>
      <c r="C177" s="246" t="s">
        <v>238</v>
      </c>
      <c r="D177" s="246"/>
      <c r="E177" s="246"/>
      <c r="F177" s="267" t="s">
        <v>1995</v>
      </c>
      <c r="G177" s="246"/>
      <c r="H177" s="246" t="s">
        <v>13019</v>
      </c>
      <c r="I177" s="246" t="s">
        <v>13020</v>
      </c>
      <c r="J177" s="246"/>
      <c r="K177" s="292"/>
    </row>
    <row r="178" spans="2:11" s="1" customFormat="1" ht="15" customHeight="1">
      <c r="B178" s="269"/>
      <c r="C178" s="246" t="s">
        <v>58</v>
      </c>
      <c r="D178" s="246"/>
      <c r="E178" s="246"/>
      <c r="F178" s="267" t="s">
        <v>1995</v>
      </c>
      <c r="G178" s="246"/>
      <c r="H178" s="246" t="s">
        <v>13021</v>
      </c>
      <c r="I178" s="246" t="s">
        <v>13022</v>
      </c>
      <c r="J178" s="246">
        <v>1</v>
      </c>
      <c r="K178" s="292"/>
    </row>
    <row r="179" spans="2:11" s="1" customFormat="1" ht="15" customHeight="1">
      <c r="B179" s="269"/>
      <c r="C179" s="246" t="s">
        <v>54</v>
      </c>
      <c r="D179" s="246"/>
      <c r="E179" s="246"/>
      <c r="F179" s="267" t="s">
        <v>1995</v>
      </c>
      <c r="G179" s="246"/>
      <c r="H179" s="246" t="s">
        <v>13023</v>
      </c>
      <c r="I179" s="246" t="s">
        <v>12953</v>
      </c>
      <c r="J179" s="246">
        <v>20</v>
      </c>
      <c r="K179" s="292"/>
    </row>
    <row r="180" spans="2:11" s="1" customFormat="1" ht="15" customHeight="1">
      <c r="B180" s="269"/>
      <c r="C180" s="246" t="s">
        <v>55</v>
      </c>
      <c r="D180" s="246"/>
      <c r="E180" s="246"/>
      <c r="F180" s="267" t="s">
        <v>1995</v>
      </c>
      <c r="G180" s="246"/>
      <c r="H180" s="246" t="s">
        <v>13024</v>
      </c>
      <c r="I180" s="246" t="s">
        <v>12953</v>
      </c>
      <c r="J180" s="246">
        <v>255</v>
      </c>
      <c r="K180" s="292"/>
    </row>
    <row r="181" spans="2:11" s="1" customFormat="1" ht="15" customHeight="1">
      <c r="B181" s="269"/>
      <c r="C181" s="246" t="s">
        <v>239</v>
      </c>
      <c r="D181" s="246"/>
      <c r="E181" s="246"/>
      <c r="F181" s="267" t="s">
        <v>1995</v>
      </c>
      <c r="G181" s="246"/>
      <c r="H181" s="246" t="s">
        <v>12916</v>
      </c>
      <c r="I181" s="246" t="s">
        <v>12953</v>
      </c>
      <c r="J181" s="246">
        <v>10</v>
      </c>
      <c r="K181" s="292"/>
    </row>
    <row r="182" spans="2:11" s="1" customFormat="1" ht="15" customHeight="1">
      <c r="B182" s="269"/>
      <c r="C182" s="246" t="s">
        <v>240</v>
      </c>
      <c r="D182" s="246"/>
      <c r="E182" s="246"/>
      <c r="F182" s="267" t="s">
        <v>1995</v>
      </c>
      <c r="G182" s="246"/>
      <c r="H182" s="246" t="s">
        <v>13025</v>
      </c>
      <c r="I182" s="246" t="s">
        <v>12986</v>
      </c>
      <c r="J182" s="246"/>
      <c r="K182" s="292"/>
    </row>
    <row r="183" spans="2:11" s="1" customFormat="1" ht="15" customHeight="1">
      <c r="B183" s="269"/>
      <c r="C183" s="246" t="s">
        <v>13026</v>
      </c>
      <c r="D183" s="246"/>
      <c r="E183" s="246"/>
      <c r="F183" s="267" t="s">
        <v>1995</v>
      </c>
      <c r="G183" s="246"/>
      <c r="H183" s="246" t="s">
        <v>13027</v>
      </c>
      <c r="I183" s="246" t="s">
        <v>12986</v>
      </c>
      <c r="J183" s="246"/>
      <c r="K183" s="292"/>
    </row>
    <row r="184" spans="2:11" s="1" customFormat="1" ht="15" customHeight="1">
      <c r="B184" s="269"/>
      <c r="C184" s="246" t="s">
        <v>13015</v>
      </c>
      <c r="D184" s="246"/>
      <c r="E184" s="246"/>
      <c r="F184" s="267" t="s">
        <v>1995</v>
      </c>
      <c r="G184" s="246"/>
      <c r="H184" s="246" t="s">
        <v>13028</v>
      </c>
      <c r="I184" s="246" t="s">
        <v>12986</v>
      </c>
      <c r="J184" s="246"/>
      <c r="K184" s="292"/>
    </row>
    <row r="185" spans="2:11" s="1" customFormat="1" ht="15" customHeight="1">
      <c r="B185" s="269"/>
      <c r="C185" s="246" t="s">
        <v>242</v>
      </c>
      <c r="D185" s="246"/>
      <c r="E185" s="246"/>
      <c r="F185" s="267" t="s">
        <v>12957</v>
      </c>
      <c r="G185" s="246"/>
      <c r="H185" s="246" t="s">
        <v>13029</v>
      </c>
      <c r="I185" s="246" t="s">
        <v>12953</v>
      </c>
      <c r="J185" s="246">
        <v>50</v>
      </c>
      <c r="K185" s="292"/>
    </row>
    <row r="186" spans="2:11" s="1" customFormat="1" ht="15" customHeight="1">
      <c r="B186" s="269"/>
      <c r="C186" s="246" t="s">
        <v>13030</v>
      </c>
      <c r="D186" s="246"/>
      <c r="E186" s="246"/>
      <c r="F186" s="267" t="s">
        <v>12957</v>
      </c>
      <c r="G186" s="246"/>
      <c r="H186" s="246" t="s">
        <v>13031</v>
      </c>
      <c r="I186" s="246" t="s">
        <v>13032</v>
      </c>
      <c r="J186" s="246"/>
      <c r="K186" s="292"/>
    </row>
    <row r="187" spans="2:11" s="1" customFormat="1" ht="15" customHeight="1">
      <c r="B187" s="269"/>
      <c r="C187" s="246" t="s">
        <v>13033</v>
      </c>
      <c r="D187" s="246"/>
      <c r="E187" s="246"/>
      <c r="F187" s="267" t="s">
        <v>12957</v>
      </c>
      <c r="G187" s="246"/>
      <c r="H187" s="246" t="s">
        <v>13034</v>
      </c>
      <c r="I187" s="246" t="s">
        <v>13032</v>
      </c>
      <c r="J187" s="246"/>
      <c r="K187" s="292"/>
    </row>
    <row r="188" spans="2:11" s="1" customFormat="1" ht="15" customHeight="1">
      <c r="B188" s="269"/>
      <c r="C188" s="246" t="s">
        <v>13035</v>
      </c>
      <c r="D188" s="246"/>
      <c r="E188" s="246"/>
      <c r="F188" s="267" t="s">
        <v>12957</v>
      </c>
      <c r="G188" s="246"/>
      <c r="H188" s="246" t="s">
        <v>13036</v>
      </c>
      <c r="I188" s="246" t="s">
        <v>13032</v>
      </c>
      <c r="J188" s="246"/>
      <c r="K188" s="292"/>
    </row>
    <row r="189" spans="2:11" s="1" customFormat="1" ht="15" customHeight="1">
      <c r="B189" s="269"/>
      <c r="C189" s="305" t="s">
        <v>13037</v>
      </c>
      <c r="D189" s="246"/>
      <c r="E189" s="246"/>
      <c r="F189" s="267" t="s">
        <v>12957</v>
      </c>
      <c r="G189" s="246"/>
      <c r="H189" s="246" t="s">
        <v>13038</v>
      </c>
      <c r="I189" s="246" t="s">
        <v>13039</v>
      </c>
      <c r="J189" s="306" t="s">
        <v>13040</v>
      </c>
      <c r="K189" s="292"/>
    </row>
    <row r="190" spans="2:11" s="1" customFormat="1" ht="15" customHeight="1">
      <c r="B190" s="269"/>
      <c r="C190" s="305" t="s">
        <v>43</v>
      </c>
      <c r="D190" s="246"/>
      <c r="E190" s="246"/>
      <c r="F190" s="267" t="s">
        <v>1995</v>
      </c>
      <c r="G190" s="246"/>
      <c r="H190" s="243" t="s">
        <v>13041</v>
      </c>
      <c r="I190" s="246" t="s">
        <v>13042</v>
      </c>
      <c r="J190" s="246"/>
      <c r="K190" s="292"/>
    </row>
    <row r="191" spans="2:11" s="1" customFormat="1" ht="15" customHeight="1">
      <c r="B191" s="269"/>
      <c r="C191" s="305" t="s">
        <v>13043</v>
      </c>
      <c r="D191" s="246"/>
      <c r="E191" s="246"/>
      <c r="F191" s="267" t="s">
        <v>1995</v>
      </c>
      <c r="G191" s="246"/>
      <c r="H191" s="246" t="s">
        <v>13044</v>
      </c>
      <c r="I191" s="246" t="s">
        <v>12986</v>
      </c>
      <c r="J191" s="246"/>
      <c r="K191" s="292"/>
    </row>
    <row r="192" spans="2:11" s="1" customFormat="1" ht="15" customHeight="1">
      <c r="B192" s="269"/>
      <c r="C192" s="305" t="s">
        <v>13045</v>
      </c>
      <c r="D192" s="246"/>
      <c r="E192" s="246"/>
      <c r="F192" s="267" t="s">
        <v>1995</v>
      </c>
      <c r="G192" s="246"/>
      <c r="H192" s="246" t="s">
        <v>13046</v>
      </c>
      <c r="I192" s="246" t="s">
        <v>12986</v>
      </c>
      <c r="J192" s="246"/>
      <c r="K192" s="292"/>
    </row>
    <row r="193" spans="2:11" s="1" customFormat="1" ht="15" customHeight="1">
      <c r="B193" s="269"/>
      <c r="C193" s="305" t="s">
        <v>13047</v>
      </c>
      <c r="D193" s="246"/>
      <c r="E193" s="246"/>
      <c r="F193" s="267" t="s">
        <v>12957</v>
      </c>
      <c r="G193" s="246"/>
      <c r="H193" s="246" t="s">
        <v>13048</v>
      </c>
      <c r="I193" s="246" t="s">
        <v>12986</v>
      </c>
      <c r="J193" s="246"/>
      <c r="K193" s="292"/>
    </row>
    <row r="194" spans="2:11" s="1" customFormat="1" ht="15" customHeight="1">
      <c r="B194" s="298"/>
      <c r="C194" s="307"/>
      <c r="D194" s="278"/>
      <c r="E194" s="278"/>
      <c r="F194" s="278"/>
      <c r="G194" s="278"/>
      <c r="H194" s="278"/>
      <c r="I194" s="278"/>
      <c r="J194" s="278"/>
      <c r="K194" s="299"/>
    </row>
    <row r="195" spans="2:11" s="1" customFormat="1" ht="18.75" customHeight="1">
      <c r="B195" s="280"/>
      <c r="C195" s="290"/>
      <c r="D195" s="290"/>
      <c r="E195" s="290"/>
      <c r="F195" s="300"/>
      <c r="G195" s="290"/>
      <c r="H195" s="290"/>
      <c r="I195" s="290"/>
      <c r="J195" s="290"/>
      <c r="K195" s="280"/>
    </row>
    <row r="196" spans="2:11" s="1" customFormat="1" ht="18.75" customHeight="1">
      <c r="B196" s="280"/>
      <c r="C196" s="290"/>
      <c r="D196" s="290"/>
      <c r="E196" s="290"/>
      <c r="F196" s="300"/>
      <c r="G196" s="290"/>
      <c r="H196" s="290"/>
      <c r="I196" s="290"/>
      <c r="J196" s="290"/>
      <c r="K196" s="280"/>
    </row>
    <row r="197" spans="2:11" s="1" customFormat="1" ht="18.75" customHeight="1">
      <c r="B197" s="253"/>
      <c r="C197" s="253"/>
      <c r="D197" s="253"/>
      <c r="E197" s="253"/>
      <c r="F197" s="253"/>
      <c r="G197" s="253"/>
      <c r="H197" s="253"/>
      <c r="I197" s="253"/>
      <c r="J197" s="253"/>
      <c r="K197" s="253"/>
    </row>
    <row r="198" spans="2:11" s="1" customFormat="1" ht="13.5">
      <c r="B198" s="235"/>
      <c r="C198" s="236"/>
      <c r="D198" s="236"/>
      <c r="E198" s="236"/>
      <c r="F198" s="236"/>
      <c r="G198" s="236"/>
      <c r="H198" s="236"/>
      <c r="I198" s="236"/>
      <c r="J198" s="236"/>
      <c r="K198" s="237"/>
    </row>
    <row r="199" spans="2:11" s="1" customFormat="1" ht="21">
      <c r="B199" s="238"/>
      <c r="C199" s="364" t="s">
        <v>13049</v>
      </c>
      <c r="D199" s="364"/>
      <c r="E199" s="364"/>
      <c r="F199" s="364"/>
      <c r="G199" s="364"/>
      <c r="H199" s="364"/>
      <c r="I199" s="364"/>
      <c r="J199" s="364"/>
      <c r="K199" s="239"/>
    </row>
    <row r="200" spans="2:11" s="1" customFormat="1" ht="25.5" customHeight="1">
      <c r="B200" s="238"/>
      <c r="C200" s="308" t="s">
        <v>13050</v>
      </c>
      <c r="D200" s="308"/>
      <c r="E200" s="308"/>
      <c r="F200" s="308" t="s">
        <v>13051</v>
      </c>
      <c r="G200" s="309"/>
      <c r="H200" s="365" t="s">
        <v>13052</v>
      </c>
      <c r="I200" s="365"/>
      <c r="J200" s="365"/>
      <c r="K200" s="239"/>
    </row>
    <row r="201" spans="2:11" s="1" customFormat="1" ht="5.25" customHeight="1">
      <c r="B201" s="269"/>
      <c r="C201" s="264"/>
      <c r="D201" s="264"/>
      <c r="E201" s="264"/>
      <c r="F201" s="264"/>
      <c r="G201" s="290"/>
      <c r="H201" s="264"/>
      <c r="I201" s="264"/>
      <c r="J201" s="264"/>
      <c r="K201" s="292"/>
    </row>
    <row r="202" spans="2:11" s="1" customFormat="1" ht="15" customHeight="1">
      <c r="B202" s="269"/>
      <c r="C202" s="246" t="s">
        <v>13042</v>
      </c>
      <c r="D202" s="246"/>
      <c r="E202" s="246"/>
      <c r="F202" s="267" t="s">
        <v>44</v>
      </c>
      <c r="G202" s="246"/>
      <c r="H202" s="366" t="s">
        <v>13053</v>
      </c>
      <c r="I202" s="366"/>
      <c r="J202" s="366"/>
      <c r="K202" s="292"/>
    </row>
    <row r="203" spans="2:11" s="1" customFormat="1" ht="15" customHeight="1">
      <c r="B203" s="269"/>
      <c r="C203" s="246"/>
      <c r="D203" s="246"/>
      <c r="E203" s="246"/>
      <c r="F203" s="267" t="s">
        <v>45</v>
      </c>
      <c r="G203" s="246"/>
      <c r="H203" s="366" t="s">
        <v>13054</v>
      </c>
      <c r="I203" s="366"/>
      <c r="J203" s="366"/>
      <c r="K203" s="292"/>
    </row>
    <row r="204" spans="2:11" s="1" customFormat="1" ht="15" customHeight="1">
      <c r="B204" s="269"/>
      <c r="C204" s="246"/>
      <c r="D204" s="246"/>
      <c r="E204" s="246"/>
      <c r="F204" s="267" t="s">
        <v>48</v>
      </c>
      <c r="G204" s="246"/>
      <c r="H204" s="366" t="s">
        <v>13055</v>
      </c>
      <c r="I204" s="366"/>
      <c r="J204" s="366"/>
      <c r="K204" s="292"/>
    </row>
    <row r="205" spans="2:11" s="1" customFormat="1" ht="15" customHeight="1">
      <c r="B205" s="269"/>
      <c r="C205" s="246"/>
      <c r="D205" s="246"/>
      <c r="E205" s="246"/>
      <c r="F205" s="267" t="s">
        <v>46</v>
      </c>
      <c r="G205" s="246"/>
      <c r="H205" s="366" t="s">
        <v>13056</v>
      </c>
      <c r="I205" s="366"/>
      <c r="J205" s="366"/>
      <c r="K205" s="292"/>
    </row>
    <row r="206" spans="2:11" s="1" customFormat="1" ht="15" customHeight="1">
      <c r="B206" s="269"/>
      <c r="C206" s="246"/>
      <c r="D206" s="246"/>
      <c r="E206" s="246"/>
      <c r="F206" s="267" t="s">
        <v>47</v>
      </c>
      <c r="G206" s="246"/>
      <c r="H206" s="366" t="s">
        <v>13057</v>
      </c>
      <c r="I206" s="366"/>
      <c r="J206" s="366"/>
      <c r="K206" s="292"/>
    </row>
    <row r="207" spans="2:11" s="1" customFormat="1" ht="15" customHeight="1">
      <c r="B207" s="269"/>
      <c r="C207" s="246"/>
      <c r="D207" s="246"/>
      <c r="E207" s="246"/>
      <c r="F207" s="267"/>
      <c r="G207" s="246"/>
      <c r="H207" s="246"/>
      <c r="I207" s="246"/>
      <c r="J207" s="246"/>
      <c r="K207" s="292"/>
    </row>
    <row r="208" spans="2:11" s="1" customFormat="1" ht="15" customHeight="1">
      <c r="B208" s="269"/>
      <c r="C208" s="246" t="s">
        <v>12998</v>
      </c>
      <c r="D208" s="246"/>
      <c r="E208" s="246"/>
      <c r="F208" s="267" t="s">
        <v>79</v>
      </c>
      <c r="G208" s="246"/>
      <c r="H208" s="366" t="s">
        <v>13058</v>
      </c>
      <c r="I208" s="366"/>
      <c r="J208" s="366"/>
      <c r="K208" s="292"/>
    </row>
    <row r="209" spans="2:11" s="1" customFormat="1" ht="15" customHeight="1">
      <c r="B209" s="269"/>
      <c r="C209" s="246"/>
      <c r="D209" s="246"/>
      <c r="E209" s="246"/>
      <c r="F209" s="267" t="s">
        <v>181</v>
      </c>
      <c r="G209" s="246"/>
      <c r="H209" s="366" t="s">
        <v>12898</v>
      </c>
      <c r="I209" s="366"/>
      <c r="J209" s="366"/>
      <c r="K209" s="292"/>
    </row>
    <row r="210" spans="2:11" s="1" customFormat="1" ht="15" customHeight="1">
      <c r="B210" s="269"/>
      <c r="C210" s="246"/>
      <c r="D210" s="246"/>
      <c r="E210" s="246"/>
      <c r="F210" s="267" t="s">
        <v>147</v>
      </c>
      <c r="G210" s="246"/>
      <c r="H210" s="366" t="s">
        <v>13059</v>
      </c>
      <c r="I210" s="366"/>
      <c r="J210" s="366"/>
      <c r="K210" s="292"/>
    </row>
    <row r="211" spans="2:11" s="1" customFormat="1" ht="15" customHeight="1">
      <c r="B211" s="310"/>
      <c r="C211" s="246"/>
      <c r="D211" s="246"/>
      <c r="E211" s="246"/>
      <c r="F211" s="267" t="s">
        <v>186</v>
      </c>
      <c r="G211" s="305"/>
      <c r="H211" s="367" t="s">
        <v>12899</v>
      </c>
      <c r="I211" s="367"/>
      <c r="J211" s="367"/>
      <c r="K211" s="311"/>
    </row>
    <row r="212" spans="2:11" s="1" customFormat="1" ht="15" customHeight="1">
      <c r="B212" s="310"/>
      <c r="C212" s="246"/>
      <c r="D212" s="246"/>
      <c r="E212" s="246"/>
      <c r="F212" s="267" t="s">
        <v>12795</v>
      </c>
      <c r="G212" s="305"/>
      <c r="H212" s="367" t="s">
        <v>190</v>
      </c>
      <c r="I212" s="367"/>
      <c r="J212" s="367"/>
      <c r="K212" s="311"/>
    </row>
    <row r="213" spans="2:11" s="1" customFormat="1" ht="15" customHeight="1">
      <c r="B213" s="310"/>
      <c r="C213" s="246"/>
      <c r="D213" s="246"/>
      <c r="E213" s="246"/>
      <c r="F213" s="267"/>
      <c r="G213" s="305"/>
      <c r="H213" s="296"/>
      <c r="I213" s="296"/>
      <c r="J213" s="296"/>
      <c r="K213" s="311"/>
    </row>
    <row r="214" spans="2:11" s="1" customFormat="1" ht="15" customHeight="1">
      <c r="B214" s="310"/>
      <c r="C214" s="246" t="s">
        <v>13022</v>
      </c>
      <c r="D214" s="246"/>
      <c r="E214" s="246"/>
      <c r="F214" s="267">
        <v>1</v>
      </c>
      <c r="G214" s="305"/>
      <c r="H214" s="367" t="s">
        <v>13060</v>
      </c>
      <c r="I214" s="367"/>
      <c r="J214" s="367"/>
      <c r="K214" s="311"/>
    </row>
    <row r="215" spans="2:11" s="1" customFormat="1" ht="15" customHeight="1">
      <c r="B215" s="310"/>
      <c r="C215" s="246"/>
      <c r="D215" s="246"/>
      <c r="E215" s="246"/>
      <c r="F215" s="267">
        <v>2</v>
      </c>
      <c r="G215" s="305"/>
      <c r="H215" s="367" t="s">
        <v>13061</v>
      </c>
      <c r="I215" s="367"/>
      <c r="J215" s="367"/>
      <c r="K215" s="311"/>
    </row>
    <row r="216" spans="2:11" s="1" customFormat="1" ht="15" customHeight="1">
      <c r="B216" s="310"/>
      <c r="C216" s="246"/>
      <c r="D216" s="246"/>
      <c r="E216" s="246"/>
      <c r="F216" s="267">
        <v>3</v>
      </c>
      <c r="G216" s="305"/>
      <c r="H216" s="367" t="s">
        <v>13062</v>
      </c>
      <c r="I216" s="367"/>
      <c r="J216" s="367"/>
      <c r="K216" s="311"/>
    </row>
    <row r="217" spans="2:11" s="1" customFormat="1" ht="15" customHeight="1">
      <c r="B217" s="310"/>
      <c r="C217" s="246"/>
      <c r="D217" s="246"/>
      <c r="E217" s="246"/>
      <c r="F217" s="267">
        <v>4</v>
      </c>
      <c r="G217" s="305"/>
      <c r="H217" s="367" t="s">
        <v>13063</v>
      </c>
      <c r="I217" s="367"/>
      <c r="J217" s="367"/>
      <c r="K217" s="311"/>
    </row>
    <row r="218" spans="2:11" s="1" customFormat="1" ht="12.75" customHeight="1">
      <c r="B218" s="312"/>
      <c r="C218" s="313"/>
      <c r="D218" s="313"/>
      <c r="E218" s="313"/>
      <c r="F218" s="313"/>
      <c r="G218" s="313"/>
      <c r="H218" s="313"/>
      <c r="I218" s="313"/>
      <c r="J218" s="313"/>
      <c r="K218" s="31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71</vt:i4>
      </vt:variant>
    </vt:vector>
  </HeadingPairs>
  <TitlesOfParts>
    <vt:vector size="107" baseType="lpstr">
      <vt:lpstr>Rekapitulace stavby</vt:lpstr>
      <vt:lpstr>D1.1.1 - Architektonicko ...</vt:lpstr>
      <vt:lpstr>D1.1.4.1 - Zařízení pro v...</vt:lpstr>
      <vt:lpstr>01 - Zařízení vzduchotech...</vt:lpstr>
      <vt:lpstr>D1.1.4.3 - Zařízení zdrav...</vt:lpstr>
      <vt:lpstr>D1.1.4.4 - Silnoproudá el...</vt:lpstr>
      <vt:lpstr>01 - Strukturovaný kabelo...</vt:lpstr>
      <vt:lpstr>02 - Eletronická kontrola...</vt:lpstr>
      <vt:lpstr>03 - Poplachový zabezpečo...</vt:lpstr>
      <vt:lpstr>04 - Tísňové volání z WC ZTP</vt:lpstr>
      <vt:lpstr>05 - Telefonní ústředna +...</vt:lpstr>
      <vt:lpstr>06 - GSM otevírač</vt:lpstr>
      <vt:lpstr>07 - Venkovní rozvody</vt:lpstr>
      <vt:lpstr>D1.1.4.6 - Elektrická pož...</vt:lpstr>
      <vt:lpstr>D1.1.4.7 - Měření a regulace</vt:lpstr>
      <vt:lpstr>01 - Okruh trámy</vt:lpstr>
      <vt:lpstr>02 - Okruh sahary</vt:lpstr>
      <vt:lpstr>03 - Okruh VZT</vt:lpstr>
      <vt:lpstr>04 - Okruh primárního okruhu</vt:lpstr>
      <vt:lpstr>05 - Chlazení SLP</vt:lpstr>
      <vt:lpstr>IO.01 - Přípojka teplovodu</vt:lpstr>
      <vt:lpstr>IO.03 - Kabelové vedení NN</vt:lpstr>
      <vt:lpstr>IO.04 - Komunikace a zpev...</vt:lpstr>
      <vt:lpstr>IO.05 - Terénní úpravy</vt:lpstr>
      <vt:lpstr>01 - Sadové úpravy - nová...</vt:lpstr>
      <vt:lpstr>02 - Sadové úpravy - údrž...</vt:lpstr>
      <vt:lpstr>03 - Sadové úpravy na ter...</vt:lpstr>
      <vt:lpstr>IO.07 - Lapák tuků</vt:lpstr>
      <vt:lpstr>IO.08 - Areálová splaškov...</vt:lpstr>
      <vt:lpstr>IO.10 - Areálová dešťová ...</vt:lpstr>
      <vt:lpstr>IO.09 - Přeložka teplovodu</vt:lpstr>
      <vt:lpstr>PS.01 - Rekonstrukce vodo...</vt:lpstr>
      <vt:lpstr>PS.02 - Venkovní osvětlení</vt:lpstr>
      <vt:lpstr>ON.1 - Ostatní náklady</vt:lpstr>
      <vt:lpstr>VRN.1 - Vedlejší rozpočto...</vt:lpstr>
      <vt:lpstr>Pokyny pro vyplnění</vt:lpstr>
      <vt:lpstr>'01 - Okruh trámy'!Názvy_tisku</vt:lpstr>
      <vt:lpstr>'01 - Sadové úpravy - nová...'!Názvy_tisku</vt:lpstr>
      <vt:lpstr>'01 - Strukturovaný kabelo...'!Názvy_tisku</vt:lpstr>
      <vt:lpstr>'01 - Zařízení vzduchotech...'!Názvy_tisku</vt:lpstr>
      <vt:lpstr>'02 - Eletronická kontrola...'!Názvy_tisku</vt:lpstr>
      <vt:lpstr>'02 - Okruh sahary'!Názvy_tisku</vt:lpstr>
      <vt:lpstr>'02 - Sadové úpravy - údrž...'!Názvy_tisku</vt:lpstr>
      <vt:lpstr>'03 - Okruh VZT'!Názvy_tisku</vt:lpstr>
      <vt:lpstr>'03 - Poplachový zabezpečo...'!Názvy_tisku</vt:lpstr>
      <vt:lpstr>'03 - Sadové úpravy na ter...'!Názvy_tisku</vt:lpstr>
      <vt:lpstr>'04 - Okruh primárního okruhu'!Názvy_tisku</vt:lpstr>
      <vt:lpstr>'04 - Tísňové volání z WC ZTP'!Názvy_tisku</vt:lpstr>
      <vt:lpstr>'05 - Chlazení SLP'!Názvy_tisku</vt:lpstr>
      <vt:lpstr>'05 - Telefonní ústředna +...'!Názvy_tisku</vt:lpstr>
      <vt:lpstr>'06 - GSM otevírač'!Názvy_tisku</vt:lpstr>
      <vt:lpstr>'07 - Venkovní rozvody'!Názvy_tisku</vt:lpstr>
      <vt:lpstr>'D1.1.1 - Architektonicko ...'!Názvy_tisku</vt:lpstr>
      <vt:lpstr>'D1.1.4.1 - Zařízení pro v...'!Názvy_tisku</vt:lpstr>
      <vt:lpstr>'D1.1.4.3 - Zařízení zdrav...'!Názvy_tisku</vt:lpstr>
      <vt:lpstr>'D1.1.4.4 - Silnoproudá el...'!Názvy_tisku</vt:lpstr>
      <vt:lpstr>'D1.1.4.6 - Elektrická pož...'!Názvy_tisku</vt:lpstr>
      <vt:lpstr>'D1.1.4.7 - Měření a regulace'!Názvy_tisku</vt:lpstr>
      <vt:lpstr>'IO.01 - Přípojka teplovodu'!Názvy_tisku</vt:lpstr>
      <vt:lpstr>'IO.03 - Kabelové vedení NN'!Názvy_tisku</vt:lpstr>
      <vt:lpstr>'IO.04 - Komunikace a zpev...'!Názvy_tisku</vt:lpstr>
      <vt:lpstr>'IO.05 - Terénní úpravy'!Názvy_tisku</vt:lpstr>
      <vt:lpstr>'IO.07 - Lapák tuků'!Názvy_tisku</vt:lpstr>
      <vt:lpstr>'IO.08 - Areálová splaškov...'!Názvy_tisku</vt:lpstr>
      <vt:lpstr>'IO.09 - Přeložka teplovodu'!Názvy_tisku</vt:lpstr>
      <vt:lpstr>'IO.10 - Areálová dešťová ...'!Názvy_tisku</vt:lpstr>
      <vt:lpstr>'ON.1 - Ostatní náklady'!Názvy_tisku</vt:lpstr>
      <vt:lpstr>'PS.01 - Rekonstrukce vodo...'!Názvy_tisku</vt:lpstr>
      <vt:lpstr>'PS.02 - Venkovní osvětlení'!Názvy_tisku</vt:lpstr>
      <vt:lpstr>'Rekapitulace stavby'!Názvy_tisku</vt:lpstr>
      <vt:lpstr>'VRN.1 - Vedlejší rozpočto...'!Názvy_tisku</vt:lpstr>
      <vt:lpstr>'01 - Okruh trámy'!Oblast_tisku</vt:lpstr>
      <vt:lpstr>'01 - Sadové úpravy - nová...'!Oblast_tisku</vt:lpstr>
      <vt:lpstr>'01 - Strukturovaný kabelo...'!Oblast_tisku</vt:lpstr>
      <vt:lpstr>'01 - Zařízení vzduchotech...'!Oblast_tisku</vt:lpstr>
      <vt:lpstr>'02 - Eletronická kontrola...'!Oblast_tisku</vt:lpstr>
      <vt:lpstr>'02 - Okruh sahary'!Oblast_tisku</vt:lpstr>
      <vt:lpstr>'02 - Sadové úpravy - údrž...'!Oblast_tisku</vt:lpstr>
      <vt:lpstr>'03 - Okruh VZT'!Oblast_tisku</vt:lpstr>
      <vt:lpstr>'03 - Poplachový zabezpečo...'!Oblast_tisku</vt:lpstr>
      <vt:lpstr>'03 - Sadové úpravy na ter...'!Oblast_tisku</vt:lpstr>
      <vt:lpstr>'04 - Okruh primárního okruhu'!Oblast_tisku</vt:lpstr>
      <vt:lpstr>'04 - Tísňové volání z WC ZTP'!Oblast_tisku</vt:lpstr>
      <vt:lpstr>'05 - Chlazení SLP'!Oblast_tisku</vt:lpstr>
      <vt:lpstr>'05 - Telefonní ústředna +...'!Oblast_tisku</vt:lpstr>
      <vt:lpstr>'06 - GSM otevírač'!Oblast_tisku</vt:lpstr>
      <vt:lpstr>'07 - Venkovní rozvody'!Oblast_tisku</vt:lpstr>
      <vt:lpstr>'D1.1.1 - Architektonicko ...'!Oblast_tisku</vt:lpstr>
      <vt:lpstr>'D1.1.4.1 - Zařízení pro v...'!Oblast_tisku</vt:lpstr>
      <vt:lpstr>'D1.1.4.3 - Zařízení zdrav...'!Oblast_tisku</vt:lpstr>
      <vt:lpstr>'D1.1.4.4 - Silnoproudá el...'!Oblast_tisku</vt:lpstr>
      <vt:lpstr>'D1.1.4.6 - Elektrická pož...'!Oblast_tisku</vt:lpstr>
      <vt:lpstr>'D1.1.4.7 - Měření a regulace'!Oblast_tisku</vt:lpstr>
      <vt:lpstr>'IO.01 - Přípojka teplovodu'!Oblast_tisku</vt:lpstr>
      <vt:lpstr>'IO.03 - Kabelové vedení NN'!Oblast_tisku</vt:lpstr>
      <vt:lpstr>'IO.04 - Komunikace a zpev...'!Oblast_tisku</vt:lpstr>
      <vt:lpstr>'IO.05 - Terénní úpravy'!Oblast_tisku</vt:lpstr>
      <vt:lpstr>'IO.07 - Lapák tuků'!Oblast_tisku</vt:lpstr>
      <vt:lpstr>'IO.08 - Areálová splaškov...'!Oblast_tisku</vt:lpstr>
      <vt:lpstr>'IO.09 - Přeložka teplovodu'!Oblast_tisku</vt:lpstr>
      <vt:lpstr>'IO.10 - Areálová dešťová ...'!Oblast_tisku</vt:lpstr>
      <vt:lpstr>'ON.1 - Ostatní náklady'!Oblast_tisku</vt:lpstr>
      <vt:lpstr>'Pokyny pro vyplnění'!Oblast_tisku</vt:lpstr>
      <vt:lpstr>'PS.01 - Rekonstrukce vodo...'!Oblast_tisku</vt:lpstr>
      <vt:lpstr>'PS.02 - Venkovní osvětlení'!Oblast_tisku</vt:lpstr>
      <vt:lpstr>'Rekapitulace stavby'!Oblast_tisku</vt:lpstr>
      <vt:lpstr>'VRN.1 - Vedlejší rozpočto...'!Oblast_tisku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Štafl</dc:creator>
  <cp:lastModifiedBy>Gren Vojtech</cp:lastModifiedBy>
  <dcterms:created xsi:type="dcterms:W3CDTF">2021-09-03T07:20:15Z</dcterms:created>
  <dcterms:modified xsi:type="dcterms:W3CDTF">2021-09-03T10:36:26Z</dcterms:modified>
</cp:coreProperties>
</file>